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omments1.xml" ContentType="application/vnd.openxmlformats-officedocument.spreadsheetml.comments+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1.xml" ContentType="application/vnd.openxmlformats-officedocument.drawing+xml"/>
  <Override PartName="/xl/customProperty5.bin" ContentType="application/vnd.openxmlformats-officedocument.spreadsheetml.customProperty"/>
  <Override PartName="/xl/drawings/drawing2.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comments2.xml" ContentType="application/vnd.openxmlformats-officedocument.spreadsheetml.comments+xml"/>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omments3.xml" ContentType="application/vnd.openxmlformats-officedocument.spreadsheetml.comments+xml"/>
  <Override PartName="/xl/customProperty16.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hidePivotFieldList="1" defaultThemeVersion="124226"/>
  <mc:AlternateContent xmlns:mc="http://schemas.openxmlformats.org/markup-compatibility/2006">
    <mc:Choice Requires="x15">
      <x15ac:absPath xmlns:x15ac="http://schemas.microsoft.com/office/spreadsheetml/2010/11/ac" url="\\ampintern.net\home$\Home\R999810\Desktop\"/>
    </mc:Choice>
  </mc:AlternateContent>
  <bookViews>
    <workbookView xWindow="0" yWindow="0" windowWidth="28800" windowHeight="12300" tabRatio="932"/>
  </bookViews>
  <sheets>
    <sheet name="Deckblatt" sheetId="12" r:id="rId1"/>
    <sheet name="Datendefinition" sheetId="1" r:id="rId2"/>
    <sheet name="Übersicht_VGT" sheetId="17" r:id="rId3"/>
    <sheet name="Übersicht_DV" sheetId="8" r:id="rId4"/>
    <sheet name="VNNE" sheetId="20" r:id="rId5"/>
    <sheet name="EEG-Umlage EV" sheetId="23" r:id="rId6"/>
    <sheet name="Kategorien" sheetId="22" r:id="rId7"/>
    <sheet name="EEG-Anlagenstammdaten" sheetId="4" r:id="rId8"/>
    <sheet name="KWKKONV-Anlagenstammdaten" sheetId="29" r:id="rId9"/>
    <sheet name="VGT-Bewegungsdaten" sheetId="32" r:id="rId10"/>
    <sheet name="DV-Bewegungsdaten" sheetId="28" r:id="rId11"/>
    <sheet name="MSZ-Bewegungsdaten" sheetId="33" r:id="rId12"/>
    <sheet name="AV-Bewegungsdaten" sheetId="31" r:id="rId13"/>
    <sheet name="vNE-Bewegungsdaten" sheetId="6" r:id="rId14"/>
    <sheet name="Tabelle1" sheetId="9" state="hidden" r:id="rId15"/>
    <sheet name="EEG-Umlage-EV" sheetId="26" r:id="rId16"/>
  </sheets>
  <definedNames>
    <definedName name="_xlnm._FilterDatabase" localSheetId="12" hidden="1">'AV-Bewegungsdaten'!$A$2:$F$2</definedName>
    <definedName name="_xlnm._FilterDatabase" localSheetId="10" hidden="1">'DV-Bewegungsdaten'!$A$2:$G$7434</definedName>
    <definedName name="_xlnm._FilterDatabase" localSheetId="7" hidden="1">'EEG-Anlagenstammdaten'!$A$3:$P$3</definedName>
    <definedName name="_xlnm._FilterDatabase" localSheetId="6" hidden="1">Kategorien!$A$2:$BD$5221</definedName>
    <definedName name="_xlnm._FilterDatabase" localSheetId="8" hidden="1">'KWKKONV-Anlagenstammdaten'!$A$3:$O$3</definedName>
    <definedName name="_xlnm._FilterDatabase" localSheetId="14" hidden="1">Tabelle1!$A$2560:$A$5034</definedName>
    <definedName name="_xlnm._FilterDatabase" localSheetId="3" hidden="1">Übersicht_DV!$A$8:$C$15</definedName>
    <definedName name="_xlnm._FilterDatabase" localSheetId="2" hidden="1">Übersicht_VGT!#REF!</definedName>
    <definedName name="_xlnm._FilterDatabase" localSheetId="9" hidden="1">'VGT-Bewegungsdaten'!$A$1:$F$5067</definedName>
    <definedName name="_xlnm._FilterDatabase" localSheetId="13" hidden="1">'vNE-Bewegungsdaten'!$A$3:$D$8</definedName>
    <definedName name="_xlnm._FilterDatabase" localSheetId="4" hidden="1">VNNE!$A$5:$B$12</definedName>
    <definedName name="_VGT1">Tabelle1!$A$2:$A$2488</definedName>
    <definedName name="anscount" hidden="1">1</definedName>
    <definedName name="Diff_BIO">Kategorien!$M$212:$M$3793,Kategorien!$R$212:$R$3793</definedName>
    <definedName name="Diff_GAS">Kategorien!$M$3802:$M$4009,Kategorien!$R$3802:$R$4009</definedName>
    <definedName name="Diff_GEO">Kategorien!$M$4020:$M$4106,Kategorien!$R$4020:$R$4106</definedName>
    <definedName name="Diff_SOL">Kategorien!$M$4217:$M$4644,Kategorien!$R$4217:$R$4644</definedName>
    <definedName name="Diff_WAS">Kategorien!$M$3:$M$155,Kategorien!$R$3:$R$155</definedName>
    <definedName name="Diff_WIN">Kategorien!$M$4109:$M$4216,Kategorien!$R$4109:$R$4216</definedName>
    <definedName name="_xlnm.Print_Area" localSheetId="12">'AV-Bewegungsdaten'!$A$1:$D$5</definedName>
    <definedName name="_xlnm.Print_Area" localSheetId="0">Deckblatt!$A$1:$B$40</definedName>
    <definedName name="_xlnm.Print_Area" localSheetId="10">'DV-Bewegungsdaten'!$A$1:$E$6</definedName>
    <definedName name="_xlnm.Print_Area" localSheetId="7">'EEG-Anlagenstammdaten'!$A$1:$Z$3</definedName>
    <definedName name="_xlnm.Print_Area" localSheetId="15">'EEG-Umlage-EV'!$A$1:$D$7</definedName>
    <definedName name="_xlnm.Print_Area" localSheetId="8">'KWKKONV-Anlagenstammdaten'!$A$1:$S$3</definedName>
    <definedName name="_xlnm.Print_Area" localSheetId="11">'MSZ-Bewegungsdaten'!$A$1:$D$6</definedName>
    <definedName name="_xlnm.Print_Area" localSheetId="2">Übersicht_VGT!$A$1:$C$34</definedName>
    <definedName name="_xlnm.Print_Area" localSheetId="9">'VGT-Bewegungsdaten'!$A$1:$D$7</definedName>
    <definedName name="_xlnm.Print_Area" localSheetId="13">'vNE-Bewegungsdaten'!$A$1:$D$8</definedName>
    <definedName name="_xlnm.Print_Titles" localSheetId="7">'EEG-Anlagenstammdaten'!$1:$3</definedName>
    <definedName name="_xlnm.Print_Titles" localSheetId="8">'KWKKONV-Anlagenstammdaten'!$1:$3</definedName>
    <definedName name="_xlnm.Print_Titles" localSheetId="13">'vNE-Bewegungsdaten'!$2:$2</definedName>
    <definedName name="EV_KAT_EEG">'EEG-Umlage-EV'!$F$3:$F$21</definedName>
    <definedName name="VGT">Tabelle1!$A$2:$A$2185</definedName>
    <definedName name="VNNE">Tabelle1!$B$2:$B$92</definedName>
    <definedName name="W">Tabelle1!$C$2:$C$3</definedName>
  </definedNames>
  <calcPr calcId="162913"/>
</workbook>
</file>

<file path=xl/calcChain.xml><?xml version="1.0" encoding="utf-8"?>
<calcChain xmlns="http://schemas.openxmlformats.org/spreadsheetml/2006/main">
  <c r="C2" i="12" l="1"/>
  <c r="AO2414" i="22" l="1"/>
  <c r="AN2414" i="22"/>
  <c r="AM2414" i="22"/>
  <c r="AL2414" i="22"/>
  <c r="AK2414" i="22"/>
  <c r="AJ2414" i="22"/>
  <c r="AI2414" i="22"/>
  <c r="AH2414" i="22"/>
  <c r="AG2414" i="22"/>
  <c r="AF2414" i="22"/>
  <c r="AE2414" i="22"/>
  <c r="AD2414" i="22"/>
  <c r="AO2413" i="22"/>
  <c r="AN2413" i="22"/>
  <c r="AM2413" i="22"/>
  <c r="AL2413" i="22"/>
  <c r="AK2413" i="22"/>
  <c r="AJ2413" i="22"/>
  <c r="AI2413" i="22"/>
  <c r="AH2413" i="22"/>
  <c r="AG2413" i="22"/>
  <c r="AF2413" i="22"/>
  <c r="AE2413" i="22"/>
  <c r="AD2413" i="22"/>
  <c r="AO2412" i="22"/>
  <c r="AN2412" i="22"/>
  <c r="AM2412" i="22"/>
  <c r="AL2412" i="22"/>
  <c r="AK2412" i="22"/>
  <c r="AJ2412" i="22"/>
  <c r="AI2412" i="22"/>
  <c r="AH2412" i="22"/>
  <c r="AG2412" i="22"/>
  <c r="AF2412" i="22"/>
  <c r="AE2412" i="22"/>
  <c r="AD2412" i="22"/>
  <c r="AO1892" i="22" l="1"/>
  <c r="AN1892" i="22"/>
  <c r="AM1892" i="22"/>
  <c r="AL1892" i="22"/>
  <c r="AK1892" i="22"/>
  <c r="AJ1892" i="22"/>
  <c r="AI1892" i="22"/>
  <c r="AH1892" i="22"/>
  <c r="AG1892" i="22"/>
  <c r="AF1892" i="22"/>
  <c r="AE1892" i="22"/>
  <c r="AD1892" i="22"/>
  <c r="AO1963" i="22"/>
  <c r="AN1963" i="22"/>
  <c r="AM1963" i="22"/>
  <c r="AL1963" i="22"/>
  <c r="AK1963" i="22"/>
  <c r="AJ1963" i="22"/>
  <c r="AI1963" i="22"/>
  <c r="AH1963" i="22"/>
  <c r="AG1963" i="22"/>
  <c r="AF1963" i="22"/>
  <c r="AE1963" i="22"/>
  <c r="AD1963" i="22"/>
  <c r="AO1912" i="22"/>
  <c r="AN1912" i="22"/>
  <c r="AM1912" i="22"/>
  <c r="AL1912" i="22"/>
  <c r="AK1912" i="22"/>
  <c r="AJ1912" i="22"/>
  <c r="AI1912" i="22"/>
  <c r="AH1912" i="22"/>
  <c r="AG1912" i="22"/>
  <c r="AF1912" i="22"/>
  <c r="AE1912" i="22"/>
  <c r="AD1912" i="22"/>
  <c r="AO1729" i="22"/>
  <c r="AN1729" i="22"/>
  <c r="AM1729" i="22"/>
  <c r="AL1729" i="22"/>
  <c r="AK1729" i="22"/>
  <c r="AJ1729" i="22"/>
  <c r="AI1729" i="22"/>
  <c r="AH1729" i="22"/>
  <c r="AG1729" i="22"/>
  <c r="AF1729" i="22"/>
  <c r="AE1729" i="22"/>
  <c r="AD1729" i="22"/>
  <c r="AO2806" i="22" l="1"/>
  <c r="AN2806" i="22"/>
  <c r="AM2806" i="22"/>
  <c r="AL2806" i="22"/>
  <c r="AK2806" i="22"/>
  <c r="AJ2806" i="22"/>
  <c r="AI2806" i="22"/>
  <c r="AH2806" i="22"/>
  <c r="AG2806" i="22"/>
  <c r="AF2806" i="22"/>
  <c r="AE2806" i="22"/>
  <c r="AD2806" i="22"/>
  <c r="AO2805" i="22"/>
  <c r="AN2805" i="22"/>
  <c r="AM2805" i="22"/>
  <c r="AL2805" i="22"/>
  <c r="AK2805" i="22"/>
  <c r="AJ2805" i="22"/>
  <c r="AI2805" i="22"/>
  <c r="AH2805" i="22"/>
  <c r="AG2805" i="22"/>
  <c r="AF2805" i="22"/>
  <c r="AE2805" i="22"/>
  <c r="AD2805" i="22"/>
  <c r="AO2804" i="22"/>
  <c r="AN2804" i="22"/>
  <c r="AM2804" i="22"/>
  <c r="AL2804" i="22"/>
  <c r="AK2804" i="22"/>
  <c r="AJ2804" i="22"/>
  <c r="AI2804" i="22"/>
  <c r="AH2804" i="22"/>
  <c r="AG2804" i="22"/>
  <c r="AF2804" i="22"/>
  <c r="AE2804" i="22"/>
  <c r="AD2804" i="22"/>
  <c r="AO2803" i="22"/>
  <c r="AN2803" i="22"/>
  <c r="AM2803" i="22"/>
  <c r="AL2803" i="22"/>
  <c r="AK2803" i="22"/>
  <c r="AJ2803" i="22"/>
  <c r="AI2803" i="22"/>
  <c r="AH2803" i="22"/>
  <c r="AG2803" i="22"/>
  <c r="AF2803" i="22"/>
  <c r="AE2803" i="22"/>
  <c r="AD2803" i="22"/>
  <c r="AO4836" i="22" l="1"/>
  <c r="AN4836" i="22"/>
  <c r="AM4836" i="22"/>
  <c r="AL4836" i="22"/>
  <c r="AK4836" i="22"/>
  <c r="AJ4836" i="22"/>
  <c r="AI4836" i="22"/>
  <c r="AH4836" i="22"/>
  <c r="AG4836" i="22"/>
  <c r="AF4836" i="22"/>
  <c r="AE4836" i="22"/>
  <c r="AD4836" i="22"/>
  <c r="AO4835" i="22"/>
  <c r="AN4835" i="22"/>
  <c r="AM4835" i="22"/>
  <c r="AL4835" i="22"/>
  <c r="AK4835" i="22"/>
  <c r="AJ4835" i="22"/>
  <c r="AI4835" i="22"/>
  <c r="AH4835" i="22"/>
  <c r="AG4835" i="22"/>
  <c r="AF4835" i="22"/>
  <c r="AE4835" i="22"/>
  <c r="AD4835" i="22"/>
  <c r="AO4834" i="22"/>
  <c r="AN4834" i="22"/>
  <c r="AM4834" i="22"/>
  <c r="AL4834" i="22"/>
  <c r="AK4834" i="22"/>
  <c r="AJ4834" i="22"/>
  <c r="AI4834" i="22"/>
  <c r="AH4834" i="22"/>
  <c r="AG4834" i="22"/>
  <c r="AF4834" i="22"/>
  <c r="AE4834" i="22"/>
  <c r="AD4834" i="22"/>
  <c r="AO4833" i="22"/>
  <c r="AN4833" i="22"/>
  <c r="AM4833" i="22"/>
  <c r="AL4833" i="22"/>
  <c r="AK4833" i="22"/>
  <c r="AJ4833" i="22"/>
  <c r="AI4833" i="22"/>
  <c r="AH4833" i="22"/>
  <c r="AG4833" i="22"/>
  <c r="AF4833" i="22"/>
  <c r="AE4833" i="22"/>
  <c r="AD4833" i="22"/>
  <c r="AO4832" i="22"/>
  <c r="AN4832" i="22"/>
  <c r="AM4832" i="22"/>
  <c r="AL4832" i="22"/>
  <c r="AK4832" i="22"/>
  <c r="AJ4832" i="22"/>
  <c r="AI4832" i="22"/>
  <c r="AH4832" i="22"/>
  <c r="AG4832" i="22"/>
  <c r="AF4832" i="22"/>
  <c r="AE4832" i="22"/>
  <c r="AD4832" i="22"/>
  <c r="AO4831" i="22"/>
  <c r="AN4831" i="22"/>
  <c r="AM4831" i="22"/>
  <c r="AL4831" i="22"/>
  <c r="AK4831" i="22"/>
  <c r="AJ4831" i="22"/>
  <c r="AI4831" i="22"/>
  <c r="AH4831" i="22"/>
  <c r="AG4831" i="22"/>
  <c r="AF4831" i="22"/>
  <c r="AE4831" i="22"/>
  <c r="AD4831" i="22"/>
  <c r="AO4830" i="22"/>
  <c r="AN4830" i="22"/>
  <c r="AM4830" i="22"/>
  <c r="AL4830" i="22"/>
  <c r="AK4830" i="22"/>
  <c r="AJ4830" i="22"/>
  <c r="AI4830" i="22"/>
  <c r="AH4830" i="22"/>
  <c r="AG4830" i="22"/>
  <c r="AF4830" i="22"/>
  <c r="AE4830" i="22"/>
  <c r="AD4830" i="22"/>
  <c r="AO4829" i="22"/>
  <c r="AN4829" i="22"/>
  <c r="AM4829" i="22"/>
  <c r="AL4829" i="22"/>
  <c r="AK4829" i="22"/>
  <c r="AJ4829" i="22"/>
  <c r="AI4829" i="22"/>
  <c r="AH4829" i="22"/>
  <c r="AG4829" i="22"/>
  <c r="AF4829" i="22"/>
  <c r="AE4829" i="22"/>
  <c r="AD4829" i="22"/>
  <c r="AO4828" i="22"/>
  <c r="AN4828" i="22"/>
  <c r="AM4828" i="22"/>
  <c r="AL4828" i="22"/>
  <c r="AK4828" i="22"/>
  <c r="AJ4828" i="22"/>
  <c r="AI4828" i="22"/>
  <c r="AH4828" i="22"/>
  <c r="AG4828" i="22"/>
  <c r="AF4828" i="22"/>
  <c r="AE4828" i="22"/>
  <c r="AD4828" i="22"/>
  <c r="AO4827" i="22"/>
  <c r="AN4827" i="22"/>
  <c r="AM4827" i="22"/>
  <c r="AL4827" i="22"/>
  <c r="AK4827" i="22"/>
  <c r="AJ4827" i="22"/>
  <c r="AI4827" i="22"/>
  <c r="AH4827" i="22"/>
  <c r="AG4827" i="22"/>
  <c r="AF4827" i="22"/>
  <c r="AE4827" i="22"/>
  <c r="AD4827" i="22"/>
  <c r="AO4826" i="22"/>
  <c r="AN4826" i="22"/>
  <c r="AM4826" i="22"/>
  <c r="AL4826" i="22"/>
  <c r="AK4826" i="22"/>
  <c r="AJ4826" i="22"/>
  <c r="AI4826" i="22"/>
  <c r="AH4826" i="22"/>
  <c r="AG4826" i="22"/>
  <c r="AF4826" i="22"/>
  <c r="AE4826" i="22"/>
  <c r="AD4826" i="22"/>
  <c r="AO4825" i="22"/>
  <c r="AN4825" i="22"/>
  <c r="AM4825" i="22"/>
  <c r="AL4825" i="22"/>
  <c r="AK4825" i="22"/>
  <c r="AJ4825" i="22"/>
  <c r="AI4825" i="22"/>
  <c r="AH4825" i="22"/>
  <c r="AG4825" i="22"/>
  <c r="AF4825" i="22"/>
  <c r="AE4825" i="22"/>
  <c r="AD4825" i="22"/>
  <c r="AO4824" i="22"/>
  <c r="AN4824" i="22"/>
  <c r="AM4824" i="22"/>
  <c r="AL4824" i="22"/>
  <c r="AK4824" i="22"/>
  <c r="AJ4824" i="22"/>
  <c r="AI4824" i="22"/>
  <c r="AH4824" i="22"/>
  <c r="AG4824" i="22"/>
  <c r="AF4824" i="22"/>
  <c r="AE4824" i="22"/>
  <c r="AD4824" i="22"/>
  <c r="AO4823" i="22"/>
  <c r="AN4823" i="22"/>
  <c r="AM4823" i="22"/>
  <c r="AL4823" i="22"/>
  <c r="AK4823" i="22"/>
  <c r="AJ4823" i="22"/>
  <c r="AI4823" i="22"/>
  <c r="AH4823" i="22"/>
  <c r="AG4823" i="22"/>
  <c r="AF4823" i="22"/>
  <c r="AE4823" i="22"/>
  <c r="AD4823" i="22"/>
  <c r="AO4822" i="22"/>
  <c r="AN4822" i="22"/>
  <c r="AM4822" i="22"/>
  <c r="AL4822" i="22"/>
  <c r="AK4822" i="22"/>
  <c r="AJ4822" i="22"/>
  <c r="AI4822" i="22"/>
  <c r="AH4822" i="22"/>
  <c r="AG4822" i="22"/>
  <c r="AF4822" i="22"/>
  <c r="AE4822" i="22"/>
  <c r="AD4822" i="22"/>
  <c r="AO4821" i="22"/>
  <c r="AN4821" i="22"/>
  <c r="AM4821" i="22"/>
  <c r="AL4821" i="22"/>
  <c r="AK4821" i="22"/>
  <c r="AJ4821" i="22"/>
  <c r="AI4821" i="22"/>
  <c r="AH4821" i="22"/>
  <c r="AG4821" i="22"/>
  <c r="AF4821" i="22"/>
  <c r="AE4821" i="22"/>
  <c r="AD4821" i="22"/>
  <c r="AO4820" i="22"/>
  <c r="AN4820" i="22"/>
  <c r="AM4820" i="22"/>
  <c r="AL4820" i="22"/>
  <c r="AK4820" i="22"/>
  <c r="AJ4820" i="22"/>
  <c r="AI4820" i="22"/>
  <c r="AH4820" i="22"/>
  <c r="AG4820" i="22"/>
  <c r="AF4820" i="22"/>
  <c r="AE4820" i="22"/>
  <c r="AD4820" i="22"/>
  <c r="AO4819" i="22"/>
  <c r="AN4819" i="22"/>
  <c r="AM4819" i="22"/>
  <c r="AL4819" i="22"/>
  <c r="AK4819" i="22"/>
  <c r="AJ4819" i="22"/>
  <c r="AI4819" i="22"/>
  <c r="AH4819" i="22"/>
  <c r="AG4819" i="22"/>
  <c r="AF4819" i="22"/>
  <c r="AE4819" i="22"/>
  <c r="AD4819" i="22"/>
  <c r="AO4818" i="22"/>
  <c r="AN4818" i="22"/>
  <c r="AM4818" i="22"/>
  <c r="AL4818" i="22"/>
  <c r="AK4818" i="22"/>
  <c r="AJ4818" i="22"/>
  <c r="AI4818" i="22"/>
  <c r="AH4818" i="22"/>
  <c r="AG4818" i="22"/>
  <c r="AF4818" i="22"/>
  <c r="AE4818" i="22"/>
  <c r="AD4818" i="22"/>
  <c r="AO4817" i="22"/>
  <c r="AN4817" i="22"/>
  <c r="AM4817" i="22"/>
  <c r="AL4817" i="22"/>
  <c r="AK4817" i="22"/>
  <c r="AJ4817" i="22"/>
  <c r="AI4817" i="22"/>
  <c r="AH4817" i="22"/>
  <c r="AG4817" i="22"/>
  <c r="AF4817" i="22"/>
  <c r="AE4817" i="22"/>
  <c r="AD4817" i="22"/>
  <c r="AO4816" i="22"/>
  <c r="AN4816" i="22"/>
  <c r="AM4816" i="22"/>
  <c r="AL4816" i="22"/>
  <c r="AK4816" i="22"/>
  <c r="AJ4816" i="22"/>
  <c r="AI4816" i="22"/>
  <c r="AH4816" i="22"/>
  <c r="AG4816" i="22"/>
  <c r="AF4816" i="22"/>
  <c r="AE4816" i="22"/>
  <c r="AD4816" i="22"/>
  <c r="AO4815" i="22"/>
  <c r="AN4815" i="22"/>
  <c r="AM4815" i="22"/>
  <c r="AL4815" i="22"/>
  <c r="AK4815" i="22"/>
  <c r="AJ4815" i="22"/>
  <c r="AI4815" i="22"/>
  <c r="AH4815" i="22"/>
  <c r="AG4815" i="22"/>
  <c r="AF4815" i="22"/>
  <c r="AE4815" i="22"/>
  <c r="AD4815" i="22"/>
  <c r="AO4814" i="22"/>
  <c r="AN4814" i="22"/>
  <c r="AM4814" i="22"/>
  <c r="AL4814" i="22"/>
  <c r="AK4814" i="22"/>
  <c r="AJ4814" i="22"/>
  <c r="AI4814" i="22"/>
  <c r="AH4814" i="22"/>
  <c r="AG4814" i="22"/>
  <c r="AF4814" i="22"/>
  <c r="AE4814" i="22"/>
  <c r="AD4814" i="22"/>
  <c r="AO4813" i="22"/>
  <c r="AN4813" i="22"/>
  <c r="AM4813" i="22"/>
  <c r="AL4813" i="22"/>
  <c r="AK4813" i="22"/>
  <c r="AJ4813" i="22"/>
  <c r="AI4813" i="22"/>
  <c r="AH4813" i="22"/>
  <c r="AG4813" i="22"/>
  <c r="AF4813" i="22"/>
  <c r="AE4813" i="22"/>
  <c r="AD4813" i="22"/>
  <c r="AO4812" i="22"/>
  <c r="AN4812" i="22"/>
  <c r="AM4812" i="22"/>
  <c r="AL4812" i="22"/>
  <c r="AK4812" i="22"/>
  <c r="AJ4812" i="22"/>
  <c r="AI4812" i="22"/>
  <c r="AH4812" i="22"/>
  <c r="AG4812" i="22"/>
  <c r="AF4812" i="22"/>
  <c r="AE4812" i="22"/>
  <c r="AD4812" i="22"/>
  <c r="AO4811" i="22"/>
  <c r="AN4811" i="22"/>
  <c r="AM4811" i="22"/>
  <c r="AL4811" i="22"/>
  <c r="AK4811" i="22"/>
  <c r="AJ4811" i="22"/>
  <c r="AI4811" i="22"/>
  <c r="AH4811" i="22"/>
  <c r="AG4811" i="22"/>
  <c r="AF4811" i="22"/>
  <c r="AE4811" i="22"/>
  <c r="AD4811" i="22"/>
  <c r="AO4810" i="22"/>
  <c r="AN4810" i="22"/>
  <c r="AM4810" i="22"/>
  <c r="AL4810" i="22"/>
  <c r="AK4810" i="22"/>
  <c r="AJ4810" i="22"/>
  <c r="AI4810" i="22"/>
  <c r="AH4810" i="22"/>
  <c r="AG4810" i="22"/>
  <c r="AF4810" i="22"/>
  <c r="AE4810" i="22"/>
  <c r="AD4810" i="22"/>
  <c r="AO4809" i="22"/>
  <c r="AN4809" i="22"/>
  <c r="AM4809" i="22"/>
  <c r="AL4809" i="22"/>
  <c r="AK4809" i="22"/>
  <c r="AJ4809" i="22"/>
  <c r="AI4809" i="22"/>
  <c r="AH4809" i="22"/>
  <c r="AG4809" i="22"/>
  <c r="AF4809" i="22"/>
  <c r="AE4809" i="22"/>
  <c r="AD4809" i="22"/>
  <c r="AO4808" i="22"/>
  <c r="AN4808" i="22"/>
  <c r="AM4808" i="22"/>
  <c r="AL4808" i="22"/>
  <c r="AK4808" i="22"/>
  <c r="AJ4808" i="22"/>
  <c r="AI4808" i="22"/>
  <c r="AH4808" i="22"/>
  <c r="AG4808" i="22"/>
  <c r="AF4808" i="22"/>
  <c r="AE4808" i="22"/>
  <c r="AD4808" i="22"/>
  <c r="AO4807" i="22"/>
  <c r="AN4807" i="22"/>
  <c r="AM4807" i="22"/>
  <c r="AL4807" i="22"/>
  <c r="AK4807" i="22"/>
  <c r="AJ4807" i="22"/>
  <c r="AI4807" i="22"/>
  <c r="AH4807" i="22"/>
  <c r="AG4807" i="22"/>
  <c r="AF4807" i="22"/>
  <c r="AE4807" i="22"/>
  <c r="AD4807" i="22"/>
  <c r="AO4806" i="22"/>
  <c r="AN4806" i="22"/>
  <c r="AM4806" i="22"/>
  <c r="AL4806" i="22"/>
  <c r="AK4806" i="22"/>
  <c r="AJ4806" i="22"/>
  <c r="AI4806" i="22"/>
  <c r="AH4806" i="22"/>
  <c r="AG4806" i="22"/>
  <c r="AF4806" i="22"/>
  <c r="AE4806" i="22"/>
  <c r="AD4806" i="22"/>
  <c r="AO4805" i="22"/>
  <c r="AN4805" i="22"/>
  <c r="AM4805" i="22"/>
  <c r="AL4805" i="22"/>
  <c r="AK4805" i="22"/>
  <c r="AJ4805" i="22"/>
  <c r="AI4805" i="22"/>
  <c r="AH4805" i="22"/>
  <c r="AG4805" i="22"/>
  <c r="AF4805" i="22"/>
  <c r="AE4805" i="22"/>
  <c r="AD4805" i="22"/>
  <c r="AO4804" i="22"/>
  <c r="AN4804" i="22"/>
  <c r="AM4804" i="22"/>
  <c r="AL4804" i="22"/>
  <c r="AK4804" i="22"/>
  <c r="AJ4804" i="22"/>
  <c r="AI4804" i="22"/>
  <c r="AH4804" i="22"/>
  <c r="AG4804" i="22"/>
  <c r="AF4804" i="22"/>
  <c r="AE4804" i="22"/>
  <c r="AD4804" i="22"/>
  <c r="AO4803" i="22"/>
  <c r="AN4803" i="22"/>
  <c r="AM4803" i="22"/>
  <c r="AL4803" i="22"/>
  <c r="AK4803" i="22"/>
  <c r="AJ4803" i="22"/>
  <c r="AI4803" i="22"/>
  <c r="AH4803" i="22"/>
  <c r="AG4803" i="22"/>
  <c r="AF4803" i="22"/>
  <c r="AE4803" i="22"/>
  <c r="AD4803" i="22"/>
  <c r="AO4802" i="22"/>
  <c r="AN4802" i="22"/>
  <c r="AM4802" i="22"/>
  <c r="AL4802" i="22"/>
  <c r="AK4802" i="22"/>
  <c r="AJ4802" i="22"/>
  <c r="AI4802" i="22"/>
  <c r="AH4802" i="22"/>
  <c r="AG4802" i="22"/>
  <c r="AF4802" i="22"/>
  <c r="AE4802" i="22"/>
  <c r="AD4802" i="22"/>
  <c r="AO4801" i="22"/>
  <c r="AN4801" i="22"/>
  <c r="AM4801" i="22"/>
  <c r="AL4801" i="22"/>
  <c r="AK4801" i="22"/>
  <c r="AJ4801" i="22"/>
  <c r="AI4801" i="22"/>
  <c r="AH4801" i="22"/>
  <c r="AG4801" i="22"/>
  <c r="AF4801" i="22"/>
  <c r="AE4801" i="22"/>
  <c r="AD4801" i="22"/>
  <c r="AO4423" i="22"/>
  <c r="AN4423" i="22"/>
  <c r="AM4423" i="22"/>
  <c r="AL4423" i="22"/>
  <c r="AK4423" i="22"/>
  <c r="AJ4423" i="22"/>
  <c r="AI4423" i="22"/>
  <c r="AH4423" i="22"/>
  <c r="AG4423" i="22"/>
  <c r="AF4423" i="22"/>
  <c r="AE4423" i="22"/>
  <c r="AD4423" i="22"/>
  <c r="AO4422" i="22"/>
  <c r="AN4422" i="22"/>
  <c r="AM4422" i="22"/>
  <c r="AL4422" i="22"/>
  <c r="AK4422" i="22"/>
  <c r="AJ4422" i="22"/>
  <c r="AI4422" i="22"/>
  <c r="AH4422" i="22"/>
  <c r="AG4422" i="22"/>
  <c r="AF4422" i="22"/>
  <c r="AE4422" i="22"/>
  <c r="AD4422" i="22"/>
  <c r="AO4421" i="22"/>
  <c r="AN4421" i="22"/>
  <c r="AM4421" i="22"/>
  <c r="AL4421" i="22"/>
  <c r="AK4421" i="22"/>
  <c r="AJ4421" i="22"/>
  <c r="AI4421" i="22"/>
  <c r="AH4421" i="22"/>
  <c r="AG4421" i="22"/>
  <c r="AF4421" i="22"/>
  <c r="AE4421" i="22"/>
  <c r="AD4421" i="22"/>
  <c r="AO4420" i="22"/>
  <c r="AN4420" i="22"/>
  <c r="AM4420" i="22"/>
  <c r="AL4420" i="22"/>
  <c r="AK4420" i="22"/>
  <c r="AJ4420" i="22"/>
  <c r="AI4420" i="22"/>
  <c r="AH4420" i="22"/>
  <c r="AG4420" i="22"/>
  <c r="AF4420" i="22"/>
  <c r="AE4420" i="22"/>
  <c r="AD4420" i="22"/>
  <c r="AO4419" i="22"/>
  <c r="AN4419" i="22"/>
  <c r="AM4419" i="22"/>
  <c r="AL4419" i="22"/>
  <c r="AK4419" i="22"/>
  <c r="AJ4419" i="22"/>
  <c r="AI4419" i="22"/>
  <c r="AH4419" i="22"/>
  <c r="AG4419" i="22"/>
  <c r="AF4419" i="22"/>
  <c r="AE4419" i="22"/>
  <c r="AD4419" i="22"/>
  <c r="AO4418" i="22"/>
  <c r="AN4418" i="22"/>
  <c r="AM4418" i="22"/>
  <c r="AL4418" i="22"/>
  <c r="AK4418" i="22"/>
  <c r="AJ4418" i="22"/>
  <c r="AI4418" i="22"/>
  <c r="AH4418" i="22"/>
  <c r="AG4418" i="22"/>
  <c r="AF4418" i="22"/>
  <c r="AE4418" i="22"/>
  <c r="AD4418" i="22"/>
  <c r="AO4417" i="22"/>
  <c r="AN4417" i="22"/>
  <c r="AM4417" i="22"/>
  <c r="AL4417" i="22"/>
  <c r="AK4417" i="22"/>
  <c r="AJ4417" i="22"/>
  <c r="AI4417" i="22"/>
  <c r="AH4417" i="22"/>
  <c r="AG4417" i="22"/>
  <c r="AF4417" i="22"/>
  <c r="AE4417" i="22"/>
  <c r="AD4417" i="22"/>
  <c r="AO4416" i="22"/>
  <c r="AN4416" i="22"/>
  <c r="AM4416" i="22"/>
  <c r="AL4416" i="22"/>
  <c r="AK4416" i="22"/>
  <c r="AJ4416" i="22"/>
  <c r="AI4416" i="22"/>
  <c r="AH4416" i="22"/>
  <c r="AG4416" i="22"/>
  <c r="AF4416" i="22"/>
  <c r="AE4416" i="22"/>
  <c r="AD4416" i="22"/>
  <c r="AO4415" i="22"/>
  <c r="AN4415" i="22"/>
  <c r="AM4415" i="22"/>
  <c r="AL4415" i="22"/>
  <c r="AK4415" i="22"/>
  <c r="AJ4415" i="22"/>
  <c r="AI4415" i="22"/>
  <c r="AH4415" i="22"/>
  <c r="AG4415" i="22"/>
  <c r="AF4415" i="22"/>
  <c r="AE4415" i="22"/>
  <c r="AD4415" i="22"/>
  <c r="AO4414" i="22"/>
  <c r="AN4414" i="22"/>
  <c r="AM4414" i="22"/>
  <c r="AL4414" i="22"/>
  <c r="AK4414" i="22"/>
  <c r="AJ4414" i="22"/>
  <c r="AI4414" i="22"/>
  <c r="AH4414" i="22"/>
  <c r="AG4414" i="22"/>
  <c r="AF4414" i="22"/>
  <c r="AE4414" i="22"/>
  <c r="AD4414" i="22"/>
  <c r="AO4413" i="22"/>
  <c r="AN4413" i="22"/>
  <c r="AM4413" i="22"/>
  <c r="AL4413" i="22"/>
  <c r="AK4413" i="22"/>
  <c r="AJ4413" i="22"/>
  <c r="AI4413" i="22"/>
  <c r="AH4413" i="22"/>
  <c r="AG4413" i="22"/>
  <c r="AF4413" i="22"/>
  <c r="AE4413" i="22"/>
  <c r="AD4413" i="22"/>
  <c r="AO4412" i="22"/>
  <c r="AN4412" i="22"/>
  <c r="AM4412" i="22"/>
  <c r="AL4412" i="22"/>
  <c r="AK4412" i="22"/>
  <c r="AJ4412" i="22"/>
  <c r="AI4412" i="22"/>
  <c r="AH4412" i="22"/>
  <c r="AG4412" i="22"/>
  <c r="AF4412" i="22"/>
  <c r="AE4412" i="22"/>
  <c r="AD4412" i="22"/>
  <c r="AO4146" i="22"/>
  <c r="AN4146" i="22"/>
  <c r="AM4146" i="22"/>
  <c r="AL4146" i="22"/>
  <c r="AK4146" i="22"/>
  <c r="AJ4146" i="22"/>
  <c r="AI4146" i="22"/>
  <c r="AH4146" i="22"/>
  <c r="AG4146" i="22"/>
  <c r="AF4146" i="22"/>
  <c r="AE4146" i="22"/>
  <c r="AD4146" i="22"/>
  <c r="AO4061" i="22"/>
  <c r="AN4061" i="22"/>
  <c r="AM4061" i="22"/>
  <c r="AL4061" i="22"/>
  <c r="AK4061" i="22"/>
  <c r="AJ4061" i="22"/>
  <c r="AI4061" i="22"/>
  <c r="AH4061" i="22"/>
  <c r="AG4061" i="22"/>
  <c r="AF4061" i="22"/>
  <c r="AE4061" i="22"/>
  <c r="AD4061" i="22"/>
  <c r="AO4060" i="22"/>
  <c r="AN4060" i="22"/>
  <c r="AM4060" i="22"/>
  <c r="AL4060" i="22"/>
  <c r="AK4060" i="22"/>
  <c r="AJ4060" i="22"/>
  <c r="AI4060" i="22"/>
  <c r="AH4060" i="22"/>
  <c r="AG4060" i="22"/>
  <c r="AF4060" i="22"/>
  <c r="AE4060" i="22"/>
  <c r="AD4060" i="22"/>
  <c r="AO4059" i="22"/>
  <c r="AN4059" i="22"/>
  <c r="AM4059" i="22"/>
  <c r="AL4059" i="22"/>
  <c r="AK4059" i="22"/>
  <c r="AJ4059" i="22"/>
  <c r="AI4059" i="22"/>
  <c r="AH4059" i="22"/>
  <c r="AG4059" i="22"/>
  <c r="AF4059" i="22"/>
  <c r="AE4059" i="22"/>
  <c r="AD4059" i="22"/>
  <c r="AO4019" i="22"/>
  <c r="AO4018" i="22"/>
  <c r="AN4019" i="22"/>
  <c r="AM4019" i="22"/>
  <c r="AL4019" i="22"/>
  <c r="AK4019" i="22"/>
  <c r="AJ4019" i="22"/>
  <c r="AI4019" i="22"/>
  <c r="AH4019" i="22"/>
  <c r="AG4019" i="22"/>
  <c r="AF4019" i="22"/>
  <c r="AE4019" i="22"/>
  <c r="AD4019" i="22"/>
  <c r="AN4018" i="22"/>
  <c r="AM4018" i="22"/>
  <c r="AL4018" i="22"/>
  <c r="AK4018" i="22"/>
  <c r="AJ4018" i="22"/>
  <c r="AI4018" i="22"/>
  <c r="AH4018" i="22"/>
  <c r="AG4018" i="22"/>
  <c r="AF4018" i="22"/>
  <c r="AE4018" i="22"/>
  <c r="AD4018" i="22"/>
  <c r="AO3959" i="22"/>
  <c r="AN3959" i="22"/>
  <c r="AM3959" i="22"/>
  <c r="AL3959" i="22"/>
  <c r="AK3959" i="22"/>
  <c r="AJ3959" i="22"/>
  <c r="AI3959" i="22"/>
  <c r="AH3959" i="22"/>
  <c r="AG3959" i="22"/>
  <c r="AF3959" i="22"/>
  <c r="AE3959" i="22"/>
  <c r="AD3959" i="22"/>
  <c r="AO3958" i="22"/>
  <c r="AN3958" i="22"/>
  <c r="AM3958" i="22"/>
  <c r="AL3958" i="22"/>
  <c r="AK3958" i="22"/>
  <c r="AJ3958" i="22"/>
  <c r="AI3958" i="22"/>
  <c r="AH3958" i="22"/>
  <c r="AG3958" i="22"/>
  <c r="AF3958" i="22"/>
  <c r="AE3958" i="22"/>
  <c r="AD3958" i="22"/>
  <c r="AO3861" i="22"/>
  <c r="AN3861" i="22"/>
  <c r="AM3861" i="22"/>
  <c r="AL3861" i="22"/>
  <c r="AK3861" i="22"/>
  <c r="AJ3861" i="22"/>
  <c r="AI3861" i="22"/>
  <c r="AH3861" i="22"/>
  <c r="AG3861" i="22"/>
  <c r="AF3861" i="22"/>
  <c r="AE3861" i="22"/>
  <c r="AD3861" i="22"/>
  <c r="AO3860" i="22"/>
  <c r="AN3860" i="22"/>
  <c r="AM3860" i="22"/>
  <c r="AL3860" i="22"/>
  <c r="AK3860" i="22"/>
  <c r="AJ3860" i="22"/>
  <c r="AI3860" i="22"/>
  <c r="AH3860" i="22"/>
  <c r="AG3860" i="22"/>
  <c r="AF3860" i="22"/>
  <c r="AE3860" i="22"/>
  <c r="AD3860" i="22"/>
  <c r="AO3859" i="22"/>
  <c r="AN3859" i="22"/>
  <c r="AM3859" i="22"/>
  <c r="AL3859" i="22"/>
  <c r="AK3859" i="22"/>
  <c r="AJ3859" i="22"/>
  <c r="AI3859" i="22"/>
  <c r="AH3859" i="22"/>
  <c r="AG3859" i="22"/>
  <c r="AF3859" i="22"/>
  <c r="AE3859" i="22"/>
  <c r="AD3859" i="22"/>
  <c r="AO3858" i="22"/>
  <c r="AN3858" i="22"/>
  <c r="AM3858" i="22"/>
  <c r="AL3858" i="22"/>
  <c r="AK3858" i="22"/>
  <c r="AJ3858" i="22"/>
  <c r="AI3858" i="22"/>
  <c r="AH3858" i="22"/>
  <c r="AG3858" i="22"/>
  <c r="AF3858" i="22"/>
  <c r="AE3858" i="22"/>
  <c r="AD3858" i="22"/>
  <c r="AO3840" i="22"/>
  <c r="AN3840" i="22"/>
  <c r="AM3840" i="22"/>
  <c r="AL3840" i="22"/>
  <c r="AK3840" i="22"/>
  <c r="AJ3840" i="22"/>
  <c r="AI3840" i="22"/>
  <c r="AH3840" i="22"/>
  <c r="AG3840" i="22"/>
  <c r="AF3840" i="22"/>
  <c r="AE3840" i="22"/>
  <c r="AD3840" i="22"/>
  <c r="AO3839" i="22"/>
  <c r="AN3839" i="22"/>
  <c r="AM3839" i="22"/>
  <c r="AL3839" i="22"/>
  <c r="AK3839" i="22"/>
  <c r="AJ3839" i="22"/>
  <c r="AI3839" i="22"/>
  <c r="AH3839" i="22"/>
  <c r="AG3839" i="22"/>
  <c r="AF3839" i="22"/>
  <c r="AE3839" i="22"/>
  <c r="AD3839" i="22"/>
  <c r="AO3838" i="22"/>
  <c r="AN3838" i="22"/>
  <c r="AM3838" i="22"/>
  <c r="AL3838" i="22"/>
  <c r="AK3838" i="22"/>
  <c r="AJ3838" i="22"/>
  <c r="AI3838" i="22"/>
  <c r="AH3838" i="22"/>
  <c r="AG3838" i="22"/>
  <c r="AF3838" i="22"/>
  <c r="AE3838" i="22"/>
  <c r="AD3838" i="22"/>
  <c r="AO3837" i="22"/>
  <c r="AN3837" i="22"/>
  <c r="AM3837" i="22"/>
  <c r="AL3837" i="22"/>
  <c r="AK3837" i="22"/>
  <c r="AJ3837" i="22"/>
  <c r="AI3837" i="22"/>
  <c r="AH3837" i="22"/>
  <c r="AG3837" i="22"/>
  <c r="AF3837" i="22"/>
  <c r="AE3837" i="22"/>
  <c r="AD3837" i="22"/>
  <c r="AO3836" i="22"/>
  <c r="AN3836" i="22"/>
  <c r="AM3836" i="22"/>
  <c r="AL3836" i="22"/>
  <c r="AK3836" i="22"/>
  <c r="AJ3836" i="22"/>
  <c r="AI3836" i="22"/>
  <c r="AH3836" i="22"/>
  <c r="AG3836" i="22"/>
  <c r="AF3836" i="22"/>
  <c r="AE3836" i="22"/>
  <c r="AD3836" i="22"/>
  <c r="AO3835" i="22"/>
  <c r="AN3835" i="22"/>
  <c r="AM3835" i="22"/>
  <c r="AL3835" i="22"/>
  <c r="AK3835" i="22"/>
  <c r="AJ3835" i="22"/>
  <c r="AI3835" i="22"/>
  <c r="AH3835" i="22"/>
  <c r="AG3835" i="22"/>
  <c r="AF3835" i="22"/>
  <c r="AE3835" i="22"/>
  <c r="AD3835" i="22"/>
  <c r="AO3834" i="22"/>
  <c r="AN3834" i="22"/>
  <c r="AM3834" i="22"/>
  <c r="AL3834" i="22"/>
  <c r="AK3834" i="22"/>
  <c r="AJ3834" i="22"/>
  <c r="AI3834" i="22"/>
  <c r="AH3834" i="22"/>
  <c r="AG3834" i="22"/>
  <c r="AF3834" i="22"/>
  <c r="AE3834" i="22"/>
  <c r="AD3834" i="22"/>
  <c r="AO3833" i="22"/>
  <c r="AN3833" i="22"/>
  <c r="AM3833" i="22"/>
  <c r="AL3833" i="22"/>
  <c r="AK3833" i="22"/>
  <c r="AJ3833" i="22"/>
  <c r="AI3833" i="22"/>
  <c r="AH3833" i="22"/>
  <c r="AG3833" i="22"/>
  <c r="AF3833" i="22"/>
  <c r="AE3833" i="22"/>
  <c r="AD3833" i="22"/>
  <c r="AO3777" i="22"/>
  <c r="AN3777" i="22"/>
  <c r="AM3777" i="22"/>
  <c r="AL3777" i="22"/>
  <c r="AK3777" i="22"/>
  <c r="AJ3777" i="22"/>
  <c r="AI3777" i="22"/>
  <c r="AH3777" i="22"/>
  <c r="AG3777" i="22"/>
  <c r="AF3777" i="22"/>
  <c r="AE3777" i="22"/>
  <c r="AD3777" i="22"/>
  <c r="AO3776" i="22"/>
  <c r="AN3776" i="22"/>
  <c r="AM3776" i="22"/>
  <c r="AL3776" i="22"/>
  <c r="AK3776" i="22"/>
  <c r="AJ3776" i="22"/>
  <c r="AI3776" i="22"/>
  <c r="AH3776" i="22"/>
  <c r="AG3776" i="22"/>
  <c r="AF3776" i="22"/>
  <c r="AE3776" i="22"/>
  <c r="AD3776" i="22"/>
  <c r="AO3775" i="22"/>
  <c r="AN3775" i="22"/>
  <c r="AM3775" i="22"/>
  <c r="AL3775" i="22"/>
  <c r="AK3775" i="22"/>
  <c r="AJ3775" i="22"/>
  <c r="AI3775" i="22"/>
  <c r="AH3775" i="22"/>
  <c r="AG3775" i="22"/>
  <c r="AF3775" i="22"/>
  <c r="AE3775" i="22"/>
  <c r="AD3775" i="22"/>
  <c r="AO3774" i="22"/>
  <c r="AN3774" i="22"/>
  <c r="AM3774" i="22"/>
  <c r="AL3774" i="22"/>
  <c r="AK3774" i="22"/>
  <c r="AJ3774" i="22"/>
  <c r="AI3774" i="22"/>
  <c r="AH3774" i="22"/>
  <c r="AG3774" i="22"/>
  <c r="AF3774" i="22"/>
  <c r="AE3774" i="22"/>
  <c r="AD3774" i="22"/>
  <c r="AO3773" i="22"/>
  <c r="AN3773" i="22"/>
  <c r="AM3773" i="22"/>
  <c r="AL3773" i="22"/>
  <c r="AK3773" i="22"/>
  <c r="AJ3773" i="22"/>
  <c r="AI3773" i="22"/>
  <c r="AH3773" i="22"/>
  <c r="AG3773" i="22"/>
  <c r="AF3773" i="22"/>
  <c r="AE3773" i="22"/>
  <c r="AD3773" i="22"/>
  <c r="AO3772" i="22"/>
  <c r="AN3772" i="22"/>
  <c r="AM3772" i="22"/>
  <c r="AL3772" i="22"/>
  <c r="AK3772" i="22"/>
  <c r="AJ3772" i="22"/>
  <c r="AI3772" i="22"/>
  <c r="AH3772" i="22"/>
  <c r="AG3772" i="22"/>
  <c r="AF3772" i="22"/>
  <c r="AE3772" i="22"/>
  <c r="AD3772" i="22"/>
  <c r="AO3771" i="22"/>
  <c r="AN3771" i="22"/>
  <c r="AM3771" i="22"/>
  <c r="AL3771" i="22"/>
  <c r="AK3771" i="22"/>
  <c r="AJ3771" i="22"/>
  <c r="AI3771" i="22"/>
  <c r="AH3771" i="22"/>
  <c r="AG3771" i="22"/>
  <c r="AF3771" i="22"/>
  <c r="AE3771" i="22"/>
  <c r="AD3771" i="22"/>
  <c r="AO3770" i="22"/>
  <c r="AN3770" i="22"/>
  <c r="AM3770" i="22"/>
  <c r="AL3770" i="22"/>
  <c r="AK3770" i="22"/>
  <c r="AJ3770" i="22"/>
  <c r="AI3770" i="22"/>
  <c r="AH3770" i="22"/>
  <c r="AG3770" i="22"/>
  <c r="AF3770" i="22"/>
  <c r="AE3770" i="22"/>
  <c r="AD3770" i="22"/>
  <c r="AO3769" i="22"/>
  <c r="AN3769" i="22"/>
  <c r="AM3769" i="22"/>
  <c r="AL3769" i="22"/>
  <c r="AK3769" i="22"/>
  <c r="AJ3769" i="22"/>
  <c r="AI3769" i="22"/>
  <c r="AH3769" i="22"/>
  <c r="AG3769" i="22"/>
  <c r="AF3769" i="22"/>
  <c r="AE3769" i="22"/>
  <c r="AD3769" i="22"/>
  <c r="AO3768" i="22"/>
  <c r="AN3768" i="22"/>
  <c r="AM3768" i="22"/>
  <c r="AL3768" i="22"/>
  <c r="AK3768" i="22"/>
  <c r="AJ3768" i="22"/>
  <c r="AI3768" i="22"/>
  <c r="AH3768" i="22"/>
  <c r="AG3768" i="22"/>
  <c r="AF3768" i="22"/>
  <c r="AE3768" i="22"/>
  <c r="AD3768" i="22"/>
  <c r="AO3767" i="22"/>
  <c r="AN3767" i="22"/>
  <c r="AM3767" i="22"/>
  <c r="AL3767" i="22"/>
  <c r="AK3767" i="22"/>
  <c r="AJ3767" i="22"/>
  <c r="AI3767" i="22"/>
  <c r="AH3767" i="22"/>
  <c r="AG3767" i="22"/>
  <c r="AF3767" i="22"/>
  <c r="AE3767" i="22"/>
  <c r="AD3767" i="22"/>
  <c r="AO3766" i="22"/>
  <c r="AN3766" i="22"/>
  <c r="AM3766" i="22"/>
  <c r="AL3766" i="22"/>
  <c r="AK3766" i="22"/>
  <c r="AJ3766" i="22"/>
  <c r="AI3766" i="22"/>
  <c r="AH3766" i="22"/>
  <c r="AG3766" i="22"/>
  <c r="AF3766" i="22"/>
  <c r="AE3766" i="22"/>
  <c r="AD3766" i="22"/>
  <c r="AO3765" i="22"/>
  <c r="AN3765" i="22"/>
  <c r="AM3765" i="22"/>
  <c r="AL3765" i="22"/>
  <c r="AK3765" i="22"/>
  <c r="AJ3765" i="22"/>
  <c r="AI3765" i="22"/>
  <c r="AH3765" i="22"/>
  <c r="AG3765" i="22"/>
  <c r="AF3765" i="22"/>
  <c r="AE3765" i="22"/>
  <c r="AD3765" i="22"/>
  <c r="AO3764" i="22"/>
  <c r="AN3764" i="22"/>
  <c r="AM3764" i="22"/>
  <c r="AL3764" i="22"/>
  <c r="AK3764" i="22"/>
  <c r="AJ3764" i="22"/>
  <c r="AI3764" i="22"/>
  <c r="AH3764" i="22"/>
  <c r="AG3764" i="22"/>
  <c r="AF3764" i="22"/>
  <c r="AE3764" i="22"/>
  <c r="AD3764" i="22"/>
  <c r="AO3763" i="22"/>
  <c r="AN3763" i="22"/>
  <c r="AM3763" i="22"/>
  <c r="AL3763" i="22"/>
  <c r="AK3763" i="22"/>
  <c r="AJ3763" i="22"/>
  <c r="AI3763" i="22"/>
  <c r="AH3763" i="22"/>
  <c r="AG3763" i="22"/>
  <c r="AF3763" i="22"/>
  <c r="AE3763" i="22"/>
  <c r="AD3763" i="22"/>
  <c r="AO3762" i="22"/>
  <c r="AN3762" i="22"/>
  <c r="AM3762" i="22"/>
  <c r="AL3762" i="22"/>
  <c r="AK3762" i="22"/>
  <c r="AJ3762" i="22"/>
  <c r="AI3762" i="22"/>
  <c r="AH3762" i="22"/>
  <c r="AG3762" i="22"/>
  <c r="AF3762" i="22"/>
  <c r="AE3762" i="22"/>
  <c r="AD3762" i="22"/>
  <c r="AO2366" i="22"/>
  <c r="AN2366" i="22"/>
  <c r="AM2366" i="22"/>
  <c r="AL2366" i="22"/>
  <c r="AK2366" i="22"/>
  <c r="AJ2366" i="22"/>
  <c r="AI2366" i="22"/>
  <c r="AH2366" i="22"/>
  <c r="AG2366" i="22"/>
  <c r="AF2366" i="22"/>
  <c r="AE2366" i="22"/>
  <c r="AD2366" i="22"/>
  <c r="AO1911" i="22"/>
  <c r="AN1911" i="22"/>
  <c r="AM1911" i="22"/>
  <c r="AL1911" i="22"/>
  <c r="AK1911" i="22"/>
  <c r="AJ1911" i="22"/>
  <c r="AI1911" i="22"/>
  <c r="AH1911" i="22"/>
  <c r="AG1911" i="22"/>
  <c r="AF1911" i="22"/>
  <c r="AE1911" i="22"/>
  <c r="AD1911" i="22"/>
  <c r="AO1728" i="22"/>
  <c r="AN1728" i="22"/>
  <c r="AM1728" i="22"/>
  <c r="AL1728" i="22"/>
  <c r="AK1728" i="22"/>
  <c r="AJ1728" i="22"/>
  <c r="AI1728" i="22"/>
  <c r="AH1728" i="22"/>
  <c r="AG1728" i="22"/>
  <c r="AF1728" i="22"/>
  <c r="AE1728" i="22"/>
  <c r="AD1728" i="22"/>
  <c r="AO1522" i="22"/>
  <c r="AN1522" i="22"/>
  <c r="AM1522" i="22"/>
  <c r="AL1522" i="22"/>
  <c r="AK1522" i="22"/>
  <c r="AJ1522" i="22"/>
  <c r="AI1522" i="22"/>
  <c r="AH1522" i="22"/>
  <c r="AG1522" i="22"/>
  <c r="AF1522" i="22"/>
  <c r="AE1522" i="22"/>
  <c r="AD1522" i="22"/>
  <c r="AO1394" i="22"/>
  <c r="AN1394" i="22"/>
  <c r="AM1394" i="22"/>
  <c r="AL1394" i="22"/>
  <c r="AK1394" i="22"/>
  <c r="AJ1394" i="22"/>
  <c r="AI1394" i="22"/>
  <c r="AH1394" i="22"/>
  <c r="AG1394" i="22"/>
  <c r="AF1394" i="22"/>
  <c r="AE1394" i="22"/>
  <c r="AD1394" i="22"/>
  <c r="AO1224" i="22"/>
  <c r="AN1224" i="22"/>
  <c r="AM1224" i="22"/>
  <c r="AL1224" i="22"/>
  <c r="AK1224" i="22"/>
  <c r="AJ1224" i="22"/>
  <c r="AI1224" i="22"/>
  <c r="AH1224" i="22"/>
  <c r="AG1224" i="22"/>
  <c r="AF1224" i="22"/>
  <c r="AE1224" i="22"/>
  <c r="AD1224" i="22"/>
  <c r="F5175" i="22"/>
  <c r="H5175" i="22" s="1"/>
  <c r="H5177" i="22" s="1"/>
  <c r="H5178" i="22" s="1"/>
  <c r="AO211" i="22"/>
  <c r="AN211" i="22"/>
  <c r="AM211" i="22"/>
  <c r="AL211" i="22"/>
  <c r="AK211" i="22"/>
  <c r="AJ211" i="22"/>
  <c r="AI211" i="22"/>
  <c r="AH211" i="22"/>
  <c r="AG211" i="22"/>
  <c r="AF211" i="22"/>
  <c r="AE211" i="22"/>
  <c r="AD211" i="22"/>
  <c r="AO210" i="22"/>
  <c r="AN210" i="22"/>
  <c r="AM210" i="22"/>
  <c r="AL210" i="22"/>
  <c r="AK210" i="22"/>
  <c r="AJ210" i="22"/>
  <c r="AI210" i="22"/>
  <c r="AH210" i="22"/>
  <c r="AG210" i="22"/>
  <c r="AF210" i="22"/>
  <c r="AE210" i="22"/>
  <c r="AD210" i="22"/>
  <c r="AO209" i="22"/>
  <c r="AN209" i="22"/>
  <c r="AM209" i="22"/>
  <c r="AL209" i="22"/>
  <c r="AK209" i="22"/>
  <c r="AJ209" i="22"/>
  <c r="AI209" i="22"/>
  <c r="AH209" i="22"/>
  <c r="AG209" i="22"/>
  <c r="AF209" i="22"/>
  <c r="AE209" i="22"/>
  <c r="AD209" i="22"/>
  <c r="AO208" i="22"/>
  <c r="AN208" i="22"/>
  <c r="AM208" i="22"/>
  <c r="AL208" i="22"/>
  <c r="AK208" i="22"/>
  <c r="AJ208" i="22"/>
  <c r="AI208" i="22"/>
  <c r="AH208" i="22"/>
  <c r="AG208" i="22"/>
  <c r="AF208" i="22"/>
  <c r="AE208" i="22"/>
  <c r="AD208" i="22"/>
  <c r="AO207" i="22"/>
  <c r="AN207" i="22"/>
  <c r="AM207" i="22"/>
  <c r="AL207" i="22"/>
  <c r="AK207" i="22"/>
  <c r="AJ207" i="22"/>
  <c r="AI207" i="22"/>
  <c r="AH207" i="22"/>
  <c r="AG207" i="22"/>
  <c r="AF207" i="22"/>
  <c r="AE207" i="22"/>
  <c r="AD207" i="22"/>
  <c r="AO206" i="22"/>
  <c r="AN206" i="22"/>
  <c r="AM206" i="22"/>
  <c r="AL206" i="22"/>
  <c r="AK206" i="22"/>
  <c r="AJ206" i="22"/>
  <c r="AI206" i="22"/>
  <c r="AH206" i="22"/>
  <c r="AG206" i="22"/>
  <c r="AF206" i="22"/>
  <c r="AE206" i="22"/>
  <c r="AD206" i="22"/>
  <c r="AO205" i="22"/>
  <c r="AN205" i="22"/>
  <c r="AM205" i="22"/>
  <c r="AL205" i="22"/>
  <c r="AK205" i="22"/>
  <c r="AJ205" i="22"/>
  <c r="AI205" i="22"/>
  <c r="AH205" i="22"/>
  <c r="AG205" i="22"/>
  <c r="AF205" i="22"/>
  <c r="AE205" i="22"/>
  <c r="AD205" i="22"/>
  <c r="AO204" i="22"/>
  <c r="AN204" i="22"/>
  <c r="AM204" i="22"/>
  <c r="AL204" i="22"/>
  <c r="AK204" i="22"/>
  <c r="AJ204" i="22"/>
  <c r="AI204" i="22"/>
  <c r="AH204" i="22"/>
  <c r="AG204" i="22"/>
  <c r="AF204" i="22"/>
  <c r="AE204" i="22"/>
  <c r="AD204" i="22"/>
  <c r="AO203" i="22"/>
  <c r="AN203" i="22"/>
  <c r="AM203" i="22"/>
  <c r="AL203" i="22"/>
  <c r="AK203" i="22"/>
  <c r="AJ203" i="22"/>
  <c r="AI203" i="22"/>
  <c r="AH203" i="22"/>
  <c r="AG203" i="22"/>
  <c r="AF203" i="22"/>
  <c r="AE203" i="22"/>
  <c r="AD203" i="22"/>
  <c r="AO202" i="22"/>
  <c r="AN202" i="22"/>
  <c r="AM202" i="22"/>
  <c r="AL202" i="22"/>
  <c r="AK202" i="22"/>
  <c r="AJ202" i="22"/>
  <c r="AI202" i="22"/>
  <c r="AH202" i="22"/>
  <c r="AG202" i="22"/>
  <c r="AF202" i="22"/>
  <c r="AE202" i="22"/>
  <c r="AD202" i="22"/>
  <c r="AO201" i="22"/>
  <c r="AN201" i="22"/>
  <c r="AM201" i="22"/>
  <c r="AL201" i="22"/>
  <c r="AK201" i="22"/>
  <c r="AJ201" i="22"/>
  <c r="AI201" i="22"/>
  <c r="AH201" i="22"/>
  <c r="AG201" i="22"/>
  <c r="AF201" i="22"/>
  <c r="AE201" i="22"/>
  <c r="AD201" i="22"/>
  <c r="AO200" i="22"/>
  <c r="AN200" i="22"/>
  <c r="AM200" i="22"/>
  <c r="AL200" i="22"/>
  <c r="AK200" i="22"/>
  <c r="AJ200" i="22"/>
  <c r="AI200" i="22"/>
  <c r="AH200" i="22"/>
  <c r="AG200" i="22"/>
  <c r="AF200" i="22"/>
  <c r="AE200" i="22"/>
  <c r="AD200" i="22"/>
  <c r="AO199" i="22"/>
  <c r="AN199" i="22"/>
  <c r="AM199" i="22"/>
  <c r="AL199" i="22"/>
  <c r="AK199" i="22"/>
  <c r="AJ199" i="22"/>
  <c r="AI199" i="22"/>
  <c r="AH199" i="22"/>
  <c r="AG199" i="22"/>
  <c r="AF199" i="22"/>
  <c r="AE199" i="22"/>
  <c r="AD199" i="22"/>
  <c r="AO198" i="22"/>
  <c r="AN198" i="22"/>
  <c r="AM198" i="22"/>
  <c r="AL198" i="22"/>
  <c r="AK198" i="22"/>
  <c r="AJ198" i="22"/>
  <c r="AI198" i="22"/>
  <c r="AH198" i="22"/>
  <c r="AG198" i="22"/>
  <c r="AF198" i="22"/>
  <c r="AE198" i="22"/>
  <c r="AD198" i="22"/>
  <c r="G5175" i="22" l="1"/>
  <c r="G5177" i="22" s="1"/>
  <c r="G5178" i="22" s="1"/>
  <c r="F5177" i="22"/>
  <c r="F5178" i="22" s="1"/>
  <c r="A102" i="1" l="1"/>
  <c r="A101" i="1"/>
  <c r="A100" i="1"/>
  <c r="A99" i="1"/>
  <c r="A98" i="1"/>
  <c r="A97" i="1"/>
  <c r="A96" i="1"/>
  <c r="A95" i="1"/>
  <c r="A94" i="1"/>
  <c r="A93" i="1"/>
  <c r="A86" i="1"/>
  <c r="A87" i="1"/>
  <c r="A85" i="1"/>
  <c r="A84" i="1"/>
  <c r="A83" i="1"/>
  <c r="A78" i="1"/>
  <c r="A60" i="1"/>
  <c r="A50" i="1"/>
  <c r="A46" i="1"/>
  <c r="A41" i="1" l="1"/>
  <c r="A23" i="1"/>
  <c r="A22" i="1"/>
  <c r="A20" i="1"/>
  <c r="A21" i="1"/>
  <c r="A19" i="1"/>
  <c r="A18" i="1"/>
  <c r="S3" i="29"/>
  <c r="R3" i="29"/>
  <c r="Q3" i="29"/>
  <c r="P3" i="29"/>
  <c r="O3" i="29"/>
  <c r="N3" i="29"/>
  <c r="M3" i="29"/>
  <c r="L3" i="29"/>
  <c r="J3" i="29"/>
  <c r="I3" i="29"/>
  <c r="H3" i="29"/>
  <c r="G3" i="29"/>
  <c r="F3" i="29"/>
  <c r="E3" i="29"/>
  <c r="D3" i="29"/>
  <c r="C3" i="29"/>
  <c r="B3" i="29"/>
  <c r="A17" i="1"/>
  <c r="AO5166" i="22" l="1"/>
  <c r="AN5166" i="22"/>
  <c r="AM5166" i="22"/>
  <c r="AL5166" i="22"/>
  <c r="AK5166" i="22"/>
  <c r="AJ5166" i="22"/>
  <c r="AI5166" i="22"/>
  <c r="AH5166" i="22"/>
  <c r="AG5166" i="22"/>
  <c r="AF5166" i="22"/>
  <c r="AE5166" i="22"/>
  <c r="AD5166" i="22"/>
  <c r="AO5165" i="22"/>
  <c r="AN5165" i="22"/>
  <c r="AM5165" i="22"/>
  <c r="AL5165" i="22"/>
  <c r="AK5165" i="22"/>
  <c r="AJ5165" i="22"/>
  <c r="AI5165" i="22"/>
  <c r="AH5165" i="22"/>
  <c r="AG5165" i="22"/>
  <c r="AF5165" i="22"/>
  <c r="AE5165" i="22"/>
  <c r="AD5165" i="22"/>
  <c r="AO5164" i="22"/>
  <c r="AN5164" i="22"/>
  <c r="AM5164" i="22"/>
  <c r="AL5164" i="22"/>
  <c r="AK5164" i="22"/>
  <c r="AJ5164" i="22"/>
  <c r="AI5164" i="22"/>
  <c r="AH5164" i="22"/>
  <c r="AG5164" i="22"/>
  <c r="AF5164" i="22"/>
  <c r="AE5164" i="22"/>
  <c r="AD5164" i="22"/>
  <c r="AO5163" i="22"/>
  <c r="AN5163" i="22"/>
  <c r="AM5163" i="22"/>
  <c r="AL5163" i="22"/>
  <c r="AK5163" i="22"/>
  <c r="AJ5163" i="22"/>
  <c r="AI5163" i="22"/>
  <c r="AH5163" i="22"/>
  <c r="AG5163" i="22"/>
  <c r="AF5163" i="22"/>
  <c r="AE5163" i="22"/>
  <c r="AD5163" i="22"/>
  <c r="AO5162" i="22"/>
  <c r="AN5162" i="22"/>
  <c r="AM5162" i="22"/>
  <c r="AL5162" i="22"/>
  <c r="AK5162" i="22"/>
  <c r="AJ5162" i="22"/>
  <c r="AI5162" i="22"/>
  <c r="AH5162" i="22"/>
  <c r="AG5162" i="22"/>
  <c r="AF5162" i="22"/>
  <c r="AE5162" i="22"/>
  <c r="AD5162" i="22"/>
  <c r="AO5161" i="22"/>
  <c r="AN5161" i="22"/>
  <c r="AM5161" i="22"/>
  <c r="AL5161" i="22"/>
  <c r="AK5161" i="22"/>
  <c r="AJ5161" i="22"/>
  <c r="AI5161" i="22"/>
  <c r="AH5161" i="22"/>
  <c r="AG5161" i="22"/>
  <c r="AF5161" i="22"/>
  <c r="AE5161" i="22"/>
  <c r="AD5161" i="22"/>
  <c r="AO5160" i="22"/>
  <c r="AN5160" i="22"/>
  <c r="AM5160" i="22"/>
  <c r="AL5160" i="22"/>
  <c r="AK5160" i="22"/>
  <c r="AJ5160" i="22"/>
  <c r="AI5160" i="22"/>
  <c r="AH5160" i="22"/>
  <c r="AG5160" i="22"/>
  <c r="AF5160" i="22"/>
  <c r="AE5160" i="22"/>
  <c r="AD5160" i="22"/>
  <c r="AO5141" i="22"/>
  <c r="AN5141" i="22"/>
  <c r="AM5141" i="22"/>
  <c r="AL5141" i="22"/>
  <c r="AK5141" i="22"/>
  <c r="AJ5141" i="22"/>
  <c r="AI5141" i="22"/>
  <c r="AH5141" i="22"/>
  <c r="AG5141" i="22"/>
  <c r="AF5141" i="22"/>
  <c r="AE5141" i="22"/>
  <c r="AD5141" i="22"/>
  <c r="AO5140" i="22"/>
  <c r="AN5140" i="22"/>
  <c r="AM5140" i="22"/>
  <c r="AL5140" i="22"/>
  <c r="AK5140" i="22"/>
  <c r="AJ5140" i="22"/>
  <c r="AI5140" i="22"/>
  <c r="AH5140" i="22"/>
  <c r="AG5140" i="22"/>
  <c r="AF5140" i="22"/>
  <c r="AE5140" i="22"/>
  <c r="AD5140" i="22"/>
  <c r="AO5139" i="22"/>
  <c r="AN5139" i="22"/>
  <c r="AM5139" i="22"/>
  <c r="AL5139" i="22"/>
  <c r="AK5139" i="22"/>
  <c r="AJ5139" i="22"/>
  <c r="AI5139" i="22"/>
  <c r="AH5139" i="22"/>
  <c r="AG5139" i="22"/>
  <c r="AF5139" i="22"/>
  <c r="AE5139" i="22"/>
  <c r="AD5139" i="22"/>
  <c r="AO5138" i="22"/>
  <c r="AN5138" i="22"/>
  <c r="AM5138" i="22"/>
  <c r="AL5138" i="22"/>
  <c r="AK5138" i="22"/>
  <c r="AJ5138" i="22"/>
  <c r="AI5138" i="22"/>
  <c r="AH5138" i="22"/>
  <c r="AG5138" i="22"/>
  <c r="AF5138" i="22"/>
  <c r="AE5138" i="22"/>
  <c r="AD5138" i="22"/>
  <c r="AO5137" i="22"/>
  <c r="AN5137" i="22"/>
  <c r="AM5137" i="22"/>
  <c r="AL5137" i="22"/>
  <c r="AK5137" i="22"/>
  <c r="AJ5137" i="22"/>
  <c r="AI5137" i="22"/>
  <c r="AH5137" i="22"/>
  <c r="AG5137" i="22"/>
  <c r="AF5137" i="22"/>
  <c r="AE5137" i="22"/>
  <c r="AD5137" i="22"/>
  <c r="AO5136" i="22"/>
  <c r="AN5136" i="22"/>
  <c r="AM5136" i="22"/>
  <c r="AL5136" i="22"/>
  <c r="AK5136" i="22"/>
  <c r="AJ5136" i="22"/>
  <c r="AI5136" i="22"/>
  <c r="AH5136" i="22"/>
  <c r="AG5136" i="22"/>
  <c r="AF5136" i="22"/>
  <c r="AE5136" i="22"/>
  <c r="AD5136" i="22"/>
  <c r="AO5135" i="22"/>
  <c r="AN5135" i="22"/>
  <c r="AM5135" i="22"/>
  <c r="AL5135" i="22"/>
  <c r="AK5135" i="22"/>
  <c r="AJ5135" i="22"/>
  <c r="AI5135" i="22"/>
  <c r="AH5135" i="22"/>
  <c r="AG5135" i="22"/>
  <c r="AF5135" i="22"/>
  <c r="AE5135" i="22"/>
  <c r="AD5135" i="22"/>
  <c r="AO5116" i="22"/>
  <c r="AN5116" i="22"/>
  <c r="AM5116" i="22"/>
  <c r="AL5116" i="22"/>
  <c r="AK5116" i="22"/>
  <c r="AJ5116" i="22"/>
  <c r="AI5116" i="22"/>
  <c r="AH5116" i="22"/>
  <c r="AG5116" i="22"/>
  <c r="AF5116" i="22"/>
  <c r="AE5116" i="22"/>
  <c r="AD5116" i="22"/>
  <c r="AO5115" i="22"/>
  <c r="AN5115" i="22"/>
  <c r="AM5115" i="22"/>
  <c r="AL5115" i="22"/>
  <c r="AK5115" i="22"/>
  <c r="AJ5115" i="22"/>
  <c r="AI5115" i="22"/>
  <c r="AH5115" i="22"/>
  <c r="AG5115" i="22"/>
  <c r="AF5115" i="22"/>
  <c r="AE5115" i="22"/>
  <c r="AD5115" i="22"/>
  <c r="AO5114" i="22"/>
  <c r="AN5114" i="22"/>
  <c r="AM5114" i="22"/>
  <c r="AL5114" i="22"/>
  <c r="AK5114" i="22"/>
  <c r="AJ5114" i="22"/>
  <c r="AI5114" i="22"/>
  <c r="AH5114" i="22"/>
  <c r="AG5114" i="22"/>
  <c r="AF5114" i="22"/>
  <c r="AE5114" i="22"/>
  <c r="AD5114" i="22"/>
  <c r="AO5113" i="22"/>
  <c r="AN5113" i="22"/>
  <c r="AM5113" i="22"/>
  <c r="AL5113" i="22"/>
  <c r="AK5113" i="22"/>
  <c r="AJ5113" i="22"/>
  <c r="AI5113" i="22"/>
  <c r="AH5113" i="22"/>
  <c r="AG5113" i="22"/>
  <c r="AF5113" i="22"/>
  <c r="AE5113" i="22"/>
  <c r="AD5113" i="22"/>
  <c r="AO5112" i="22"/>
  <c r="AN5112" i="22"/>
  <c r="AM5112" i="22"/>
  <c r="AL5112" i="22"/>
  <c r="AK5112" i="22"/>
  <c r="AJ5112" i="22"/>
  <c r="AI5112" i="22"/>
  <c r="AH5112" i="22"/>
  <c r="AG5112" i="22"/>
  <c r="AF5112" i="22"/>
  <c r="AE5112" i="22"/>
  <c r="AD5112" i="22"/>
  <c r="AO5111" i="22"/>
  <c r="AN5111" i="22"/>
  <c r="AM5111" i="22"/>
  <c r="AL5111" i="22"/>
  <c r="AK5111" i="22"/>
  <c r="AJ5111" i="22"/>
  <c r="AI5111" i="22"/>
  <c r="AH5111" i="22"/>
  <c r="AG5111" i="22"/>
  <c r="AF5111" i="22"/>
  <c r="AE5111" i="22"/>
  <c r="AD5111" i="22"/>
  <c r="AO5110" i="22"/>
  <c r="AN5110" i="22"/>
  <c r="AM5110" i="22"/>
  <c r="AL5110" i="22"/>
  <c r="AK5110" i="22"/>
  <c r="AJ5110" i="22"/>
  <c r="AI5110" i="22"/>
  <c r="AH5110" i="22"/>
  <c r="AG5110" i="22"/>
  <c r="AF5110" i="22"/>
  <c r="AE5110" i="22"/>
  <c r="AD5110" i="22"/>
  <c r="AO5171" i="22"/>
  <c r="AN5171" i="22"/>
  <c r="AM5171" i="22"/>
  <c r="AL5171" i="22"/>
  <c r="AK5171" i="22"/>
  <c r="AJ5171" i="22"/>
  <c r="AI5171" i="22"/>
  <c r="AH5171" i="22"/>
  <c r="AG5171" i="22"/>
  <c r="AF5171" i="22"/>
  <c r="AE5171" i="22"/>
  <c r="AD5171" i="22"/>
  <c r="AO5170" i="22"/>
  <c r="AN5170" i="22"/>
  <c r="AM5170" i="22"/>
  <c r="AL5170" i="22"/>
  <c r="AK5170" i="22"/>
  <c r="AJ5170" i="22"/>
  <c r="AI5170" i="22"/>
  <c r="AH5170" i="22"/>
  <c r="AG5170" i="22"/>
  <c r="AF5170" i="22"/>
  <c r="AE5170" i="22"/>
  <c r="AD5170" i="22"/>
  <c r="AO5169" i="22"/>
  <c r="AN5169" i="22"/>
  <c r="AM5169" i="22"/>
  <c r="AL5169" i="22"/>
  <c r="AK5169" i="22"/>
  <c r="AJ5169" i="22"/>
  <c r="AI5169" i="22"/>
  <c r="AH5169" i="22"/>
  <c r="AG5169" i="22"/>
  <c r="AF5169" i="22"/>
  <c r="AE5169" i="22"/>
  <c r="AD5169" i="22"/>
  <c r="AO5168" i="22"/>
  <c r="AN5168" i="22"/>
  <c r="AM5168" i="22"/>
  <c r="AL5168" i="22"/>
  <c r="AK5168" i="22"/>
  <c r="AJ5168" i="22"/>
  <c r="AI5168" i="22"/>
  <c r="AH5168" i="22"/>
  <c r="AG5168" i="22"/>
  <c r="AF5168" i="22"/>
  <c r="AE5168" i="22"/>
  <c r="AD5168" i="22"/>
  <c r="AO5167" i="22"/>
  <c r="AN5167" i="22"/>
  <c r="AM5167" i="22"/>
  <c r="AL5167" i="22"/>
  <c r="AK5167" i="22"/>
  <c r="AJ5167" i="22"/>
  <c r="AI5167" i="22"/>
  <c r="AH5167" i="22"/>
  <c r="AG5167" i="22"/>
  <c r="AF5167" i="22"/>
  <c r="AE5167" i="22"/>
  <c r="AD5167" i="22"/>
  <c r="AO5146" i="22"/>
  <c r="AN5146" i="22"/>
  <c r="AM5146" i="22"/>
  <c r="AL5146" i="22"/>
  <c r="AK5146" i="22"/>
  <c r="AJ5146" i="22"/>
  <c r="AI5146" i="22"/>
  <c r="AH5146" i="22"/>
  <c r="AG5146" i="22"/>
  <c r="AF5146" i="22"/>
  <c r="AE5146" i="22"/>
  <c r="AD5146" i="22"/>
  <c r="AO5145" i="22"/>
  <c r="AN5145" i="22"/>
  <c r="AM5145" i="22"/>
  <c r="AL5145" i="22"/>
  <c r="AK5145" i="22"/>
  <c r="AJ5145" i="22"/>
  <c r="AI5145" i="22"/>
  <c r="AH5145" i="22"/>
  <c r="AG5145" i="22"/>
  <c r="AF5145" i="22"/>
  <c r="AE5145" i="22"/>
  <c r="AD5145" i="22"/>
  <c r="AO5144" i="22"/>
  <c r="AN5144" i="22"/>
  <c r="AM5144" i="22"/>
  <c r="AL5144" i="22"/>
  <c r="AK5144" i="22"/>
  <c r="AJ5144" i="22"/>
  <c r="AI5144" i="22"/>
  <c r="AH5144" i="22"/>
  <c r="AG5144" i="22"/>
  <c r="AF5144" i="22"/>
  <c r="AE5144" i="22"/>
  <c r="AD5144" i="22"/>
  <c r="AO5143" i="22"/>
  <c r="AN5143" i="22"/>
  <c r="AM5143" i="22"/>
  <c r="AL5143" i="22"/>
  <c r="AK5143" i="22"/>
  <c r="AJ5143" i="22"/>
  <c r="AI5143" i="22"/>
  <c r="AH5143" i="22"/>
  <c r="AG5143" i="22"/>
  <c r="AF5143" i="22"/>
  <c r="AE5143" i="22"/>
  <c r="AD5143" i="22"/>
  <c r="AO5142" i="22"/>
  <c r="AN5142" i="22"/>
  <c r="AM5142" i="22"/>
  <c r="AL5142" i="22"/>
  <c r="AK5142" i="22"/>
  <c r="AJ5142" i="22"/>
  <c r="AI5142" i="22"/>
  <c r="AH5142" i="22"/>
  <c r="AG5142" i="22"/>
  <c r="AF5142" i="22"/>
  <c r="AE5142" i="22"/>
  <c r="AD5142" i="22"/>
  <c r="AO5121" i="22"/>
  <c r="AN5121" i="22"/>
  <c r="AM5121" i="22"/>
  <c r="AL5121" i="22"/>
  <c r="AK5121" i="22"/>
  <c r="AJ5121" i="22"/>
  <c r="AI5121" i="22"/>
  <c r="AH5121" i="22"/>
  <c r="AG5121" i="22"/>
  <c r="AF5121" i="22"/>
  <c r="AE5121" i="22"/>
  <c r="AD5121" i="22"/>
  <c r="AO5120" i="22"/>
  <c r="AN5120" i="22"/>
  <c r="AM5120" i="22"/>
  <c r="AL5120" i="22"/>
  <c r="AK5120" i="22"/>
  <c r="AJ5120" i="22"/>
  <c r="AI5120" i="22"/>
  <c r="AH5120" i="22"/>
  <c r="AG5120" i="22"/>
  <c r="AF5120" i="22"/>
  <c r="AE5120" i="22"/>
  <c r="AD5120" i="22"/>
  <c r="AO5119" i="22"/>
  <c r="AN5119" i="22"/>
  <c r="AM5119" i="22"/>
  <c r="AL5119" i="22"/>
  <c r="AK5119" i="22"/>
  <c r="AJ5119" i="22"/>
  <c r="AI5119" i="22"/>
  <c r="AH5119" i="22"/>
  <c r="AG5119" i="22"/>
  <c r="AF5119" i="22"/>
  <c r="AE5119" i="22"/>
  <c r="AD5119" i="22"/>
  <c r="AO5118" i="22"/>
  <c r="AN5118" i="22"/>
  <c r="AM5118" i="22"/>
  <c r="AL5118" i="22"/>
  <c r="AK5118" i="22"/>
  <c r="AJ5118" i="22"/>
  <c r="AI5118" i="22"/>
  <c r="AH5118" i="22"/>
  <c r="AG5118" i="22"/>
  <c r="AF5118" i="22"/>
  <c r="AE5118" i="22"/>
  <c r="AD5118" i="22"/>
  <c r="AO5117" i="22"/>
  <c r="AN5117" i="22"/>
  <c r="AM5117" i="22"/>
  <c r="AL5117" i="22"/>
  <c r="AK5117" i="22"/>
  <c r="AJ5117" i="22"/>
  <c r="AI5117" i="22"/>
  <c r="AH5117" i="22"/>
  <c r="AG5117" i="22"/>
  <c r="AF5117" i="22"/>
  <c r="AE5117" i="22"/>
  <c r="AD5117" i="22"/>
  <c r="AO5084" i="22"/>
  <c r="AN5084" i="22"/>
  <c r="AM5084" i="22"/>
  <c r="AL5084" i="22"/>
  <c r="AK5084" i="22"/>
  <c r="AJ5084" i="22"/>
  <c r="AI5084" i="22"/>
  <c r="AH5084" i="22"/>
  <c r="AG5084" i="22"/>
  <c r="AF5084" i="22"/>
  <c r="AE5084" i="22"/>
  <c r="AD5084" i="22"/>
  <c r="AO5083" i="22"/>
  <c r="AN5083" i="22"/>
  <c r="AM5083" i="22"/>
  <c r="AL5083" i="22"/>
  <c r="AK5083" i="22"/>
  <c r="AJ5083" i="22"/>
  <c r="AI5083" i="22"/>
  <c r="AH5083" i="22"/>
  <c r="AG5083" i="22"/>
  <c r="AF5083" i="22"/>
  <c r="AE5083" i="22"/>
  <c r="AD5083" i="22"/>
  <c r="AO5082" i="22"/>
  <c r="AN5082" i="22"/>
  <c r="AM5082" i="22"/>
  <c r="AL5082" i="22"/>
  <c r="AK5082" i="22"/>
  <c r="AJ5082" i="22"/>
  <c r="AI5082" i="22"/>
  <c r="AH5082" i="22"/>
  <c r="AG5082" i="22"/>
  <c r="AF5082" i="22"/>
  <c r="AE5082" i="22"/>
  <c r="AD5082" i="22"/>
  <c r="AO5081" i="22"/>
  <c r="AN5081" i="22"/>
  <c r="AM5081" i="22"/>
  <c r="AL5081" i="22"/>
  <c r="AK5081" i="22"/>
  <c r="AJ5081" i="22"/>
  <c r="AI5081" i="22"/>
  <c r="AH5081" i="22"/>
  <c r="AG5081" i="22"/>
  <c r="AF5081" i="22"/>
  <c r="AE5081" i="22"/>
  <c r="AD5081" i="22"/>
  <c r="AO5080" i="22"/>
  <c r="AN5080" i="22"/>
  <c r="AM5080" i="22"/>
  <c r="AL5080" i="22"/>
  <c r="AK5080" i="22"/>
  <c r="AJ5080" i="22"/>
  <c r="AI5080" i="22"/>
  <c r="AH5080" i="22"/>
  <c r="AG5080" i="22"/>
  <c r="AF5080" i="22"/>
  <c r="AE5080" i="22"/>
  <c r="AD5080" i="22"/>
  <c r="AO5079" i="22"/>
  <c r="AN5079" i="22"/>
  <c r="AM5079" i="22"/>
  <c r="AL5079" i="22"/>
  <c r="AK5079" i="22"/>
  <c r="AJ5079" i="22"/>
  <c r="AI5079" i="22"/>
  <c r="AH5079" i="22"/>
  <c r="AG5079" i="22"/>
  <c r="AF5079" i="22"/>
  <c r="AE5079" i="22"/>
  <c r="AO5078" i="22"/>
  <c r="AN5078" i="22"/>
  <c r="AM5078" i="22"/>
  <c r="AL5078" i="22"/>
  <c r="AK5078" i="22"/>
  <c r="AJ5078" i="22"/>
  <c r="AI5078" i="22"/>
  <c r="AH5078" i="22"/>
  <c r="AG5078" i="22"/>
  <c r="AF5078" i="22"/>
  <c r="AE5078" i="22"/>
  <c r="AD5078" i="22"/>
  <c r="AO5077" i="22"/>
  <c r="AN5077" i="22"/>
  <c r="AM5077" i="22"/>
  <c r="AL5077" i="22"/>
  <c r="AK5077" i="22"/>
  <c r="AJ5077" i="22"/>
  <c r="AI5077" i="22"/>
  <c r="AH5077" i="22"/>
  <c r="AG5077" i="22"/>
  <c r="AF5077" i="22"/>
  <c r="AE5077" i="22"/>
  <c r="AD5077" i="22"/>
  <c r="AO5076" i="22"/>
  <c r="AN5076" i="22"/>
  <c r="AM5076" i="22"/>
  <c r="AL5076" i="22"/>
  <c r="AK5076" i="22"/>
  <c r="AJ5076" i="22"/>
  <c r="AI5076" i="22"/>
  <c r="AH5076" i="22"/>
  <c r="AG5076" i="22"/>
  <c r="AF5076" i="22"/>
  <c r="AE5076" i="22"/>
  <c r="AD5076" i="22"/>
  <c r="AO5075" i="22"/>
  <c r="AN5075" i="22"/>
  <c r="AM5075" i="22"/>
  <c r="AL5075" i="22"/>
  <c r="AK5075" i="22"/>
  <c r="AJ5075" i="22"/>
  <c r="AI5075" i="22"/>
  <c r="AH5075" i="22"/>
  <c r="AG5075" i="22"/>
  <c r="AF5075" i="22"/>
  <c r="AE5075" i="22"/>
  <c r="AD5075" i="22"/>
  <c r="AO5074" i="22"/>
  <c r="AN5074" i="22"/>
  <c r="AM5074" i="22"/>
  <c r="AL5074" i="22"/>
  <c r="AK5074" i="22"/>
  <c r="AJ5074" i="22"/>
  <c r="AI5074" i="22"/>
  <c r="AH5074" i="22"/>
  <c r="AG5074" i="22"/>
  <c r="AF5074" i="22"/>
  <c r="AE5074" i="22"/>
  <c r="AD5074" i="22"/>
  <c r="AO5073" i="22"/>
  <c r="AN5073" i="22"/>
  <c r="AM5073" i="22"/>
  <c r="AL5073" i="22"/>
  <c r="AK5073" i="22"/>
  <c r="AJ5073" i="22"/>
  <c r="AI5073" i="22"/>
  <c r="AH5073" i="22"/>
  <c r="AG5073" i="22"/>
  <c r="AF5073" i="22"/>
  <c r="AE5073" i="22"/>
  <c r="AD5073" i="22"/>
  <c r="AD5079" i="22"/>
  <c r="AO5180" i="22"/>
  <c r="AN5180" i="22"/>
  <c r="AM5180" i="22"/>
  <c r="AL5180" i="22"/>
  <c r="AK5180" i="22"/>
  <c r="AJ5180" i="22"/>
  <c r="AI5180" i="22"/>
  <c r="AH5180" i="22"/>
  <c r="AG5180" i="22"/>
  <c r="AF5180" i="22"/>
  <c r="AE5180" i="22"/>
  <c r="AD5180" i="22"/>
  <c r="AE4147" i="22" l="1"/>
  <c r="AF4147" i="22"/>
  <c r="AG4147" i="22"/>
  <c r="AH4147" i="22"/>
  <c r="AI4147" i="22"/>
  <c r="AJ4147" i="22"/>
  <c r="AK4147" i="22"/>
  <c r="AL4147" i="22"/>
  <c r="AM4147" i="22"/>
  <c r="AN4147" i="22"/>
  <c r="AO4147" i="22"/>
  <c r="AE4148" i="22"/>
  <c r="AF4148" i="22"/>
  <c r="AG4148" i="22"/>
  <c r="AH4148" i="22"/>
  <c r="AI4148" i="22"/>
  <c r="AJ4148" i="22"/>
  <c r="AK4148" i="22"/>
  <c r="AL4148" i="22"/>
  <c r="AM4148" i="22"/>
  <c r="AN4148" i="22"/>
  <c r="AO4148" i="22"/>
  <c r="AE4149" i="22"/>
  <c r="AF4149" i="22"/>
  <c r="AG4149" i="22"/>
  <c r="AH4149" i="22"/>
  <c r="AI4149" i="22"/>
  <c r="AJ4149" i="22"/>
  <c r="AK4149" i="22"/>
  <c r="AL4149" i="22"/>
  <c r="AM4149" i="22"/>
  <c r="AN4149" i="22"/>
  <c r="AO4149" i="22"/>
  <c r="AE4150" i="22"/>
  <c r="AF4150" i="22"/>
  <c r="AG4150" i="22"/>
  <c r="AH4150" i="22"/>
  <c r="AI4150" i="22"/>
  <c r="AJ4150" i="22"/>
  <c r="AK4150" i="22"/>
  <c r="AL4150" i="22"/>
  <c r="AM4150" i="22"/>
  <c r="AN4150" i="22"/>
  <c r="AO4150" i="22"/>
  <c r="AE4151" i="22"/>
  <c r="AF4151" i="22"/>
  <c r="AG4151" i="22"/>
  <c r="AH4151" i="22"/>
  <c r="AI4151" i="22"/>
  <c r="AJ4151" i="22"/>
  <c r="AK4151" i="22"/>
  <c r="AL4151" i="22"/>
  <c r="AM4151" i="22"/>
  <c r="AN4151" i="22"/>
  <c r="AO4151" i="22"/>
  <c r="AE4152" i="22"/>
  <c r="AF4152" i="22"/>
  <c r="AG4152" i="22"/>
  <c r="AH4152" i="22"/>
  <c r="AI4152" i="22"/>
  <c r="AJ4152" i="22"/>
  <c r="AK4152" i="22"/>
  <c r="AL4152" i="22"/>
  <c r="AM4152" i="22"/>
  <c r="AN4152" i="22"/>
  <c r="AO4152" i="22"/>
  <c r="AE4153" i="22"/>
  <c r="AF4153" i="22"/>
  <c r="AG4153" i="22"/>
  <c r="AH4153" i="22"/>
  <c r="AI4153" i="22"/>
  <c r="AJ4153" i="22"/>
  <c r="AK4153" i="22"/>
  <c r="AL4153" i="22"/>
  <c r="AM4153" i="22"/>
  <c r="AN4153" i="22"/>
  <c r="AO4153" i="22"/>
  <c r="AE4154" i="22"/>
  <c r="AF4154" i="22"/>
  <c r="AG4154" i="22"/>
  <c r="AH4154" i="22"/>
  <c r="AI4154" i="22"/>
  <c r="AJ4154" i="22"/>
  <c r="AK4154" i="22"/>
  <c r="AL4154" i="22"/>
  <c r="AM4154" i="22"/>
  <c r="AN4154" i="22"/>
  <c r="AO4154" i="22"/>
  <c r="AE4155" i="22"/>
  <c r="AF4155" i="22"/>
  <c r="AG4155" i="22"/>
  <c r="AH4155" i="22"/>
  <c r="AI4155" i="22"/>
  <c r="AJ4155" i="22"/>
  <c r="AK4155" i="22"/>
  <c r="AL4155" i="22"/>
  <c r="AM4155" i="22"/>
  <c r="AN4155" i="22"/>
  <c r="AO4155" i="22"/>
  <c r="AE4156" i="22"/>
  <c r="AF4156" i="22"/>
  <c r="AG4156" i="22"/>
  <c r="AH4156" i="22"/>
  <c r="AI4156" i="22"/>
  <c r="AJ4156" i="22"/>
  <c r="AK4156" i="22"/>
  <c r="AL4156" i="22"/>
  <c r="AM4156" i="22"/>
  <c r="AN4156" i="22"/>
  <c r="AO4156" i="22"/>
  <c r="AE4157" i="22"/>
  <c r="AF4157" i="22"/>
  <c r="AG4157" i="22"/>
  <c r="AH4157" i="22"/>
  <c r="AI4157" i="22"/>
  <c r="AJ4157" i="22"/>
  <c r="AK4157" i="22"/>
  <c r="AL4157" i="22"/>
  <c r="AM4157" i="22"/>
  <c r="AN4157" i="22"/>
  <c r="AO4157" i="22"/>
  <c r="AE4158" i="22"/>
  <c r="AF4158" i="22"/>
  <c r="AG4158" i="22"/>
  <c r="AH4158" i="22"/>
  <c r="AI4158" i="22"/>
  <c r="AJ4158" i="22"/>
  <c r="AK4158" i="22"/>
  <c r="AL4158" i="22"/>
  <c r="AM4158" i="22"/>
  <c r="AN4158" i="22"/>
  <c r="AO4158" i="22"/>
  <c r="AE4159" i="22"/>
  <c r="AF4159" i="22"/>
  <c r="AG4159" i="22"/>
  <c r="AH4159" i="22"/>
  <c r="AI4159" i="22"/>
  <c r="AJ4159" i="22"/>
  <c r="AK4159" i="22"/>
  <c r="AL4159" i="22"/>
  <c r="AM4159" i="22"/>
  <c r="AN4159" i="22"/>
  <c r="AO4159" i="22"/>
  <c r="AE4160" i="22"/>
  <c r="AF4160" i="22"/>
  <c r="AG4160" i="22"/>
  <c r="AH4160" i="22"/>
  <c r="AI4160" i="22"/>
  <c r="AJ4160" i="22"/>
  <c r="AK4160" i="22"/>
  <c r="AL4160" i="22"/>
  <c r="AM4160" i="22"/>
  <c r="AN4160" i="22"/>
  <c r="AO4160" i="22"/>
  <c r="AE4161" i="22"/>
  <c r="AF4161" i="22"/>
  <c r="AG4161" i="22"/>
  <c r="AH4161" i="22"/>
  <c r="AI4161" i="22"/>
  <c r="AJ4161" i="22"/>
  <c r="AK4161" i="22"/>
  <c r="AL4161" i="22"/>
  <c r="AM4161" i="22"/>
  <c r="AN4161" i="22"/>
  <c r="AO4161" i="22"/>
  <c r="AE4162" i="22"/>
  <c r="AF4162" i="22"/>
  <c r="AG4162" i="22"/>
  <c r="AH4162" i="22"/>
  <c r="AI4162" i="22"/>
  <c r="AJ4162" i="22"/>
  <c r="AK4162" i="22"/>
  <c r="AL4162" i="22"/>
  <c r="AM4162" i="22"/>
  <c r="AN4162" i="22"/>
  <c r="AO4162" i="22"/>
  <c r="AE4163" i="22"/>
  <c r="AF4163" i="22"/>
  <c r="AG4163" i="22"/>
  <c r="AH4163" i="22"/>
  <c r="AI4163" i="22"/>
  <c r="AJ4163" i="22"/>
  <c r="AK4163" i="22"/>
  <c r="AL4163" i="22"/>
  <c r="AM4163" i="22"/>
  <c r="AN4163" i="22"/>
  <c r="AO4163" i="22"/>
  <c r="AE4164" i="22"/>
  <c r="AF4164" i="22"/>
  <c r="AG4164" i="22"/>
  <c r="AH4164" i="22"/>
  <c r="AI4164" i="22"/>
  <c r="AJ4164" i="22"/>
  <c r="AK4164" i="22"/>
  <c r="AL4164" i="22"/>
  <c r="AM4164" i="22"/>
  <c r="AN4164" i="22"/>
  <c r="AO4164" i="22"/>
  <c r="AE4165" i="22"/>
  <c r="AF4165" i="22"/>
  <c r="AG4165" i="22"/>
  <c r="AH4165" i="22"/>
  <c r="AI4165" i="22"/>
  <c r="AJ4165" i="22"/>
  <c r="AK4165" i="22"/>
  <c r="AL4165" i="22"/>
  <c r="AM4165" i="22"/>
  <c r="AN4165" i="22"/>
  <c r="AO4165" i="22"/>
  <c r="AE4166" i="22"/>
  <c r="AF4166" i="22"/>
  <c r="AG4166" i="22"/>
  <c r="AH4166" i="22"/>
  <c r="AI4166" i="22"/>
  <c r="AJ4166" i="22"/>
  <c r="AK4166" i="22"/>
  <c r="AL4166" i="22"/>
  <c r="AM4166" i="22"/>
  <c r="AN4166" i="22"/>
  <c r="AO4166" i="22"/>
  <c r="AE4167" i="22"/>
  <c r="AF4167" i="22"/>
  <c r="AG4167" i="22"/>
  <c r="AH4167" i="22"/>
  <c r="AI4167" i="22"/>
  <c r="AJ4167" i="22"/>
  <c r="AK4167" i="22"/>
  <c r="AL4167" i="22"/>
  <c r="AM4167" i="22"/>
  <c r="AN4167" i="22"/>
  <c r="AO4167" i="22"/>
  <c r="AE4168" i="22"/>
  <c r="AF4168" i="22"/>
  <c r="AG4168" i="22"/>
  <c r="AH4168" i="22"/>
  <c r="AI4168" i="22"/>
  <c r="AJ4168" i="22"/>
  <c r="AK4168" i="22"/>
  <c r="AL4168" i="22"/>
  <c r="AM4168" i="22"/>
  <c r="AN4168" i="22"/>
  <c r="AO4168" i="22"/>
  <c r="AE4169" i="22"/>
  <c r="AF4169" i="22"/>
  <c r="AG4169" i="22"/>
  <c r="AH4169" i="22"/>
  <c r="AI4169" i="22"/>
  <c r="AJ4169" i="22"/>
  <c r="AK4169" i="22"/>
  <c r="AL4169" i="22"/>
  <c r="AM4169" i="22"/>
  <c r="AN4169" i="22"/>
  <c r="AO4169" i="22"/>
  <c r="AE4170" i="22"/>
  <c r="AF4170" i="22"/>
  <c r="AG4170" i="22"/>
  <c r="AH4170" i="22"/>
  <c r="AI4170" i="22"/>
  <c r="AJ4170" i="22"/>
  <c r="AK4170" i="22"/>
  <c r="AL4170" i="22"/>
  <c r="AM4170" i="22"/>
  <c r="AN4170" i="22"/>
  <c r="AO4170" i="22"/>
  <c r="AE4171" i="22"/>
  <c r="AF4171" i="22"/>
  <c r="AG4171" i="22"/>
  <c r="AH4171" i="22"/>
  <c r="AI4171" i="22"/>
  <c r="AJ4171" i="22"/>
  <c r="AK4171" i="22"/>
  <c r="AL4171" i="22"/>
  <c r="AM4171" i="22"/>
  <c r="AN4171" i="22"/>
  <c r="AO4171" i="22"/>
  <c r="AE4172" i="22"/>
  <c r="AF4172" i="22"/>
  <c r="AG4172" i="22"/>
  <c r="AH4172" i="22"/>
  <c r="AI4172" i="22"/>
  <c r="AJ4172" i="22"/>
  <c r="AK4172" i="22"/>
  <c r="AL4172" i="22"/>
  <c r="AM4172" i="22"/>
  <c r="AN4172" i="22"/>
  <c r="AO4172" i="22"/>
  <c r="AE4173" i="22"/>
  <c r="AF4173" i="22"/>
  <c r="AG4173" i="22"/>
  <c r="AH4173" i="22"/>
  <c r="AI4173" i="22"/>
  <c r="AJ4173" i="22"/>
  <c r="AK4173" i="22"/>
  <c r="AL4173" i="22"/>
  <c r="AM4173" i="22"/>
  <c r="AN4173" i="22"/>
  <c r="AO4173" i="22"/>
  <c r="AE4174" i="22"/>
  <c r="AF4174" i="22"/>
  <c r="AG4174" i="22"/>
  <c r="AH4174" i="22"/>
  <c r="AI4174" i="22"/>
  <c r="AJ4174" i="22"/>
  <c r="AK4174" i="22"/>
  <c r="AL4174" i="22"/>
  <c r="AM4174" i="22"/>
  <c r="AN4174" i="22"/>
  <c r="AO4174" i="22"/>
  <c r="AE4175" i="22"/>
  <c r="AF4175" i="22"/>
  <c r="AG4175" i="22"/>
  <c r="AH4175" i="22"/>
  <c r="AI4175" i="22"/>
  <c r="AJ4175" i="22"/>
  <c r="AK4175" i="22"/>
  <c r="AL4175" i="22"/>
  <c r="AM4175" i="22"/>
  <c r="AN4175" i="22"/>
  <c r="AO4175" i="22"/>
  <c r="AE4176" i="22"/>
  <c r="AF4176" i="22"/>
  <c r="AG4176" i="22"/>
  <c r="AH4176" i="22"/>
  <c r="AI4176" i="22"/>
  <c r="AJ4176" i="22"/>
  <c r="AK4176" i="22"/>
  <c r="AL4176" i="22"/>
  <c r="AM4176" i="22"/>
  <c r="AN4176" i="22"/>
  <c r="AO4176" i="22"/>
  <c r="AE4177" i="22"/>
  <c r="AF4177" i="22"/>
  <c r="AG4177" i="22"/>
  <c r="AH4177" i="22"/>
  <c r="AI4177" i="22"/>
  <c r="AJ4177" i="22"/>
  <c r="AK4177" i="22"/>
  <c r="AL4177" i="22"/>
  <c r="AM4177" i="22"/>
  <c r="AN4177" i="22"/>
  <c r="AO4177" i="22"/>
  <c r="AE4178" i="22"/>
  <c r="AF4178" i="22"/>
  <c r="AG4178" i="22"/>
  <c r="AH4178" i="22"/>
  <c r="AI4178" i="22"/>
  <c r="AJ4178" i="22"/>
  <c r="AK4178" i="22"/>
  <c r="AL4178" i="22"/>
  <c r="AM4178" i="22"/>
  <c r="AN4178" i="22"/>
  <c r="AO4178" i="22"/>
  <c r="AE4179" i="22"/>
  <c r="AF4179" i="22"/>
  <c r="AG4179" i="22"/>
  <c r="AH4179" i="22"/>
  <c r="AI4179" i="22"/>
  <c r="AJ4179" i="22"/>
  <c r="AK4179" i="22"/>
  <c r="AL4179" i="22"/>
  <c r="AM4179" i="22"/>
  <c r="AN4179" i="22"/>
  <c r="AO4179" i="22"/>
  <c r="AE4180" i="22"/>
  <c r="AF4180" i="22"/>
  <c r="AG4180" i="22"/>
  <c r="AH4180" i="22"/>
  <c r="AI4180" i="22"/>
  <c r="AJ4180" i="22"/>
  <c r="AK4180" i="22"/>
  <c r="AL4180" i="22"/>
  <c r="AM4180" i="22"/>
  <c r="AN4180" i="22"/>
  <c r="AO4180" i="22"/>
  <c r="AE4181" i="22"/>
  <c r="AF4181" i="22"/>
  <c r="AG4181" i="22"/>
  <c r="AH4181" i="22"/>
  <c r="AI4181" i="22"/>
  <c r="AJ4181" i="22"/>
  <c r="AK4181" i="22"/>
  <c r="AL4181" i="22"/>
  <c r="AM4181" i="22"/>
  <c r="AN4181" i="22"/>
  <c r="AO4181" i="22"/>
  <c r="AE4182" i="22"/>
  <c r="AF4182" i="22"/>
  <c r="AG4182" i="22"/>
  <c r="AH4182" i="22"/>
  <c r="AI4182" i="22"/>
  <c r="AJ4182" i="22"/>
  <c r="AK4182" i="22"/>
  <c r="AL4182" i="22"/>
  <c r="AM4182" i="22"/>
  <c r="AN4182" i="22"/>
  <c r="AO4182" i="22"/>
  <c r="AE4183" i="22"/>
  <c r="AF4183" i="22"/>
  <c r="AG4183" i="22"/>
  <c r="AH4183" i="22"/>
  <c r="AI4183" i="22"/>
  <c r="AJ4183" i="22"/>
  <c r="AK4183" i="22"/>
  <c r="AL4183" i="22"/>
  <c r="AM4183" i="22"/>
  <c r="AN4183" i="22"/>
  <c r="AO4183" i="22"/>
  <c r="AE4184" i="22"/>
  <c r="AF4184" i="22"/>
  <c r="AG4184" i="22"/>
  <c r="AH4184" i="22"/>
  <c r="AI4184" i="22"/>
  <c r="AJ4184" i="22"/>
  <c r="AK4184" i="22"/>
  <c r="AL4184" i="22"/>
  <c r="AM4184" i="22"/>
  <c r="AN4184" i="22"/>
  <c r="AO4184" i="22"/>
  <c r="AE4185" i="22"/>
  <c r="AF4185" i="22"/>
  <c r="AG4185" i="22"/>
  <c r="AH4185" i="22"/>
  <c r="AI4185" i="22"/>
  <c r="AJ4185" i="22"/>
  <c r="AK4185" i="22"/>
  <c r="AL4185" i="22"/>
  <c r="AM4185" i="22"/>
  <c r="AN4185" i="22"/>
  <c r="AO4185" i="22"/>
  <c r="AE4186" i="22"/>
  <c r="AF4186" i="22"/>
  <c r="AG4186" i="22"/>
  <c r="AH4186" i="22"/>
  <c r="AI4186" i="22"/>
  <c r="AJ4186" i="22"/>
  <c r="AK4186" i="22"/>
  <c r="AL4186" i="22"/>
  <c r="AM4186" i="22"/>
  <c r="AN4186" i="22"/>
  <c r="AO4186" i="22"/>
  <c r="AE4187" i="22"/>
  <c r="AF4187" i="22"/>
  <c r="AG4187" i="22"/>
  <c r="AH4187" i="22"/>
  <c r="AI4187" i="22"/>
  <c r="AJ4187" i="22"/>
  <c r="AK4187" i="22"/>
  <c r="AL4187" i="22"/>
  <c r="AM4187" i="22"/>
  <c r="AN4187" i="22"/>
  <c r="AO4187" i="22"/>
  <c r="AE4188" i="22"/>
  <c r="AF4188" i="22"/>
  <c r="AG4188" i="22"/>
  <c r="AH4188" i="22"/>
  <c r="AI4188" i="22"/>
  <c r="AJ4188" i="22"/>
  <c r="AK4188" i="22"/>
  <c r="AL4188" i="22"/>
  <c r="AM4188" i="22"/>
  <c r="AN4188" i="22"/>
  <c r="AO4188" i="22"/>
  <c r="AE4189" i="22"/>
  <c r="AF4189" i="22"/>
  <c r="AG4189" i="22"/>
  <c r="AH4189" i="22"/>
  <c r="AI4189" i="22"/>
  <c r="AJ4189" i="22"/>
  <c r="AK4189" i="22"/>
  <c r="AL4189" i="22"/>
  <c r="AM4189" i="22"/>
  <c r="AN4189" i="22"/>
  <c r="AO4189" i="22"/>
  <c r="AE4190" i="22"/>
  <c r="AF4190" i="22"/>
  <c r="AG4190" i="22"/>
  <c r="AH4190" i="22"/>
  <c r="AI4190" i="22"/>
  <c r="AJ4190" i="22"/>
  <c r="AK4190" i="22"/>
  <c r="AL4190" i="22"/>
  <c r="AM4190" i="22"/>
  <c r="AN4190" i="22"/>
  <c r="AO4190" i="22"/>
  <c r="AE4191" i="22"/>
  <c r="AF4191" i="22"/>
  <c r="AG4191" i="22"/>
  <c r="AH4191" i="22"/>
  <c r="AI4191" i="22"/>
  <c r="AJ4191" i="22"/>
  <c r="AK4191" i="22"/>
  <c r="AL4191" i="22"/>
  <c r="AM4191" i="22"/>
  <c r="AN4191" i="22"/>
  <c r="AO4191" i="22"/>
  <c r="AE4192" i="22"/>
  <c r="AF4192" i="22"/>
  <c r="AG4192" i="22"/>
  <c r="AH4192" i="22"/>
  <c r="AI4192" i="22"/>
  <c r="AJ4192" i="22"/>
  <c r="AK4192" i="22"/>
  <c r="AL4192" i="22"/>
  <c r="AM4192" i="22"/>
  <c r="AN4192" i="22"/>
  <c r="AO4192" i="22"/>
  <c r="AE4193" i="22"/>
  <c r="AF4193" i="22"/>
  <c r="AG4193" i="22"/>
  <c r="AH4193" i="22"/>
  <c r="AI4193" i="22"/>
  <c r="AJ4193" i="22"/>
  <c r="AK4193" i="22"/>
  <c r="AL4193" i="22"/>
  <c r="AM4193" i="22"/>
  <c r="AN4193" i="22"/>
  <c r="AO4193" i="22"/>
  <c r="AE4194" i="22"/>
  <c r="AF4194" i="22"/>
  <c r="AG4194" i="22"/>
  <c r="AH4194" i="22"/>
  <c r="AI4194" i="22"/>
  <c r="AJ4194" i="22"/>
  <c r="AK4194" i="22"/>
  <c r="AL4194" i="22"/>
  <c r="AM4194" i="22"/>
  <c r="AN4194" i="22"/>
  <c r="AO4194" i="22"/>
  <c r="AE4195" i="22"/>
  <c r="AF4195" i="22"/>
  <c r="AG4195" i="22"/>
  <c r="AH4195" i="22"/>
  <c r="AI4195" i="22"/>
  <c r="AJ4195" i="22"/>
  <c r="AK4195" i="22"/>
  <c r="AL4195" i="22"/>
  <c r="AM4195" i="22"/>
  <c r="AN4195" i="22"/>
  <c r="AO4195" i="22"/>
  <c r="AE4196" i="22"/>
  <c r="AF4196" i="22"/>
  <c r="AG4196" i="22"/>
  <c r="AH4196" i="22"/>
  <c r="AI4196" i="22"/>
  <c r="AJ4196" i="22"/>
  <c r="AK4196" i="22"/>
  <c r="AL4196" i="22"/>
  <c r="AM4196" i="22"/>
  <c r="AN4196" i="22"/>
  <c r="AO4196" i="22"/>
  <c r="AE4197" i="22"/>
  <c r="AF4197" i="22"/>
  <c r="AG4197" i="22"/>
  <c r="AH4197" i="22"/>
  <c r="AI4197" i="22"/>
  <c r="AJ4197" i="22"/>
  <c r="AK4197" i="22"/>
  <c r="AL4197" i="22"/>
  <c r="AM4197" i="22"/>
  <c r="AN4197" i="22"/>
  <c r="AO4197" i="22"/>
  <c r="AE4198" i="22"/>
  <c r="AF4198" i="22"/>
  <c r="AG4198" i="22"/>
  <c r="AH4198" i="22"/>
  <c r="AI4198" i="22"/>
  <c r="AJ4198" i="22"/>
  <c r="AK4198" i="22"/>
  <c r="AL4198" i="22"/>
  <c r="AM4198" i="22"/>
  <c r="AN4198" i="22"/>
  <c r="AO4198" i="22"/>
  <c r="AE4199" i="22"/>
  <c r="AF4199" i="22"/>
  <c r="AG4199" i="22"/>
  <c r="AH4199" i="22"/>
  <c r="AI4199" i="22"/>
  <c r="AJ4199" i="22"/>
  <c r="AK4199" i="22"/>
  <c r="AL4199" i="22"/>
  <c r="AM4199" i="22"/>
  <c r="AN4199" i="22"/>
  <c r="AO4199" i="22"/>
  <c r="AE4200" i="22"/>
  <c r="AF4200" i="22"/>
  <c r="AG4200" i="22"/>
  <c r="AH4200" i="22"/>
  <c r="AI4200" i="22"/>
  <c r="AJ4200" i="22"/>
  <c r="AK4200" i="22"/>
  <c r="AL4200" i="22"/>
  <c r="AM4200" i="22"/>
  <c r="AN4200" i="22"/>
  <c r="AO4200" i="22"/>
  <c r="AE4201" i="22"/>
  <c r="AF4201" i="22"/>
  <c r="AG4201" i="22"/>
  <c r="AH4201" i="22"/>
  <c r="AI4201" i="22"/>
  <c r="AJ4201" i="22"/>
  <c r="AK4201" i="22"/>
  <c r="AL4201" i="22"/>
  <c r="AM4201" i="22"/>
  <c r="AN4201" i="22"/>
  <c r="AO4201" i="22"/>
  <c r="AE4202" i="22"/>
  <c r="AF4202" i="22"/>
  <c r="AG4202" i="22"/>
  <c r="AH4202" i="22"/>
  <c r="AI4202" i="22"/>
  <c r="AJ4202" i="22"/>
  <c r="AK4202" i="22"/>
  <c r="AL4202" i="22"/>
  <c r="AM4202" i="22"/>
  <c r="AN4202" i="22"/>
  <c r="AO4202" i="22"/>
  <c r="AE4203" i="22"/>
  <c r="AF4203" i="22"/>
  <c r="AG4203" i="22"/>
  <c r="AH4203" i="22"/>
  <c r="AI4203" i="22"/>
  <c r="AJ4203" i="22"/>
  <c r="AK4203" i="22"/>
  <c r="AL4203" i="22"/>
  <c r="AM4203" i="22"/>
  <c r="AN4203" i="22"/>
  <c r="AO4203" i="22"/>
  <c r="AE4204" i="22"/>
  <c r="AF4204" i="22"/>
  <c r="AG4204" i="22"/>
  <c r="AH4204" i="22"/>
  <c r="AI4204" i="22"/>
  <c r="AJ4204" i="22"/>
  <c r="AK4204" i="22"/>
  <c r="AL4204" i="22"/>
  <c r="AM4204" i="22"/>
  <c r="AN4204" i="22"/>
  <c r="AO4204" i="22"/>
  <c r="AE4205" i="22"/>
  <c r="AF4205" i="22"/>
  <c r="AG4205" i="22"/>
  <c r="AH4205" i="22"/>
  <c r="AI4205" i="22"/>
  <c r="AJ4205" i="22"/>
  <c r="AK4205" i="22"/>
  <c r="AL4205" i="22"/>
  <c r="AM4205" i="22"/>
  <c r="AN4205" i="22"/>
  <c r="AO4205" i="22"/>
  <c r="AE4206" i="22"/>
  <c r="AF4206" i="22"/>
  <c r="AG4206" i="22"/>
  <c r="AH4206" i="22"/>
  <c r="AI4206" i="22"/>
  <c r="AJ4206" i="22"/>
  <c r="AK4206" i="22"/>
  <c r="AL4206" i="22"/>
  <c r="AM4206" i="22"/>
  <c r="AN4206" i="22"/>
  <c r="AO4206" i="22"/>
  <c r="AE4207" i="22"/>
  <c r="AF4207" i="22"/>
  <c r="AG4207" i="22"/>
  <c r="AH4207" i="22"/>
  <c r="AI4207" i="22"/>
  <c r="AJ4207" i="22"/>
  <c r="AK4207" i="22"/>
  <c r="AL4207" i="22"/>
  <c r="AM4207" i="22"/>
  <c r="AN4207" i="22"/>
  <c r="AO4207" i="22"/>
  <c r="AE4208" i="22"/>
  <c r="AF4208" i="22"/>
  <c r="AG4208" i="22"/>
  <c r="AH4208" i="22"/>
  <c r="AI4208" i="22"/>
  <c r="AJ4208" i="22"/>
  <c r="AK4208" i="22"/>
  <c r="AL4208" i="22"/>
  <c r="AM4208" i="22"/>
  <c r="AN4208" i="22"/>
  <c r="AO4208" i="22"/>
  <c r="AE4209" i="22"/>
  <c r="AF4209" i="22"/>
  <c r="AG4209" i="22"/>
  <c r="AH4209" i="22"/>
  <c r="AI4209" i="22"/>
  <c r="AJ4209" i="22"/>
  <c r="AK4209" i="22"/>
  <c r="AL4209" i="22"/>
  <c r="AM4209" i="22"/>
  <c r="AN4209" i="22"/>
  <c r="AO4209" i="22"/>
  <c r="AE4210" i="22"/>
  <c r="AF4210" i="22"/>
  <c r="AG4210" i="22"/>
  <c r="AH4210" i="22"/>
  <c r="AI4210" i="22"/>
  <c r="AJ4210" i="22"/>
  <c r="AK4210" i="22"/>
  <c r="AL4210" i="22"/>
  <c r="AM4210" i="22"/>
  <c r="AN4210" i="22"/>
  <c r="AO4210" i="22"/>
  <c r="AE4211" i="22"/>
  <c r="AF4211" i="22"/>
  <c r="AG4211" i="22"/>
  <c r="AH4211" i="22"/>
  <c r="AI4211" i="22"/>
  <c r="AJ4211" i="22"/>
  <c r="AK4211" i="22"/>
  <c r="AL4211" i="22"/>
  <c r="AM4211" i="22"/>
  <c r="AN4211" i="22"/>
  <c r="AO4211" i="22"/>
  <c r="AE4212" i="22"/>
  <c r="AF4212" i="22"/>
  <c r="AG4212" i="22"/>
  <c r="AH4212" i="22"/>
  <c r="AI4212" i="22"/>
  <c r="AJ4212" i="22"/>
  <c r="AK4212" i="22"/>
  <c r="AL4212" i="22"/>
  <c r="AM4212" i="22"/>
  <c r="AN4212" i="22"/>
  <c r="AO4212" i="22"/>
  <c r="AE4213" i="22"/>
  <c r="AF4213" i="22"/>
  <c r="AG4213" i="22"/>
  <c r="AH4213" i="22"/>
  <c r="AI4213" i="22"/>
  <c r="AJ4213" i="22"/>
  <c r="AK4213" i="22"/>
  <c r="AL4213" i="22"/>
  <c r="AM4213" i="22"/>
  <c r="AN4213" i="22"/>
  <c r="AO4213" i="22"/>
  <c r="AE4214" i="22"/>
  <c r="AF4214" i="22"/>
  <c r="AG4214" i="22"/>
  <c r="AH4214" i="22"/>
  <c r="AI4214" i="22"/>
  <c r="AJ4214" i="22"/>
  <c r="AK4214" i="22"/>
  <c r="AL4214" i="22"/>
  <c r="AM4214" i="22"/>
  <c r="AN4214" i="22"/>
  <c r="AO4214" i="22"/>
  <c r="AE4215" i="22"/>
  <c r="AF4215" i="22"/>
  <c r="AG4215" i="22"/>
  <c r="AH4215" i="22"/>
  <c r="AI4215" i="22"/>
  <c r="AJ4215" i="22"/>
  <c r="AK4215" i="22"/>
  <c r="AL4215" i="22"/>
  <c r="AM4215" i="22"/>
  <c r="AN4215" i="22"/>
  <c r="AO4215" i="22"/>
  <c r="AE4216" i="22"/>
  <c r="AF4216" i="22"/>
  <c r="AG4216" i="22"/>
  <c r="AH4216" i="22"/>
  <c r="AI4216" i="22"/>
  <c r="AJ4216" i="22"/>
  <c r="AK4216" i="22"/>
  <c r="AL4216" i="22"/>
  <c r="AM4216" i="22"/>
  <c r="AN4216" i="22"/>
  <c r="AO4216" i="22"/>
  <c r="AE4217" i="22"/>
  <c r="AF4217" i="22"/>
  <c r="AG4217" i="22"/>
  <c r="AH4217" i="22"/>
  <c r="AI4217" i="22"/>
  <c r="AJ4217" i="22"/>
  <c r="AK4217" i="22"/>
  <c r="AL4217" i="22"/>
  <c r="AM4217" i="22"/>
  <c r="AN4217" i="22"/>
  <c r="AO4217" i="22"/>
  <c r="AE4218" i="22"/>
  <c r="AF4218" i="22"/>
  <c r="AG4218" i="22"/>
  <c r="AH4218" i="22"/>
  <c r="AI4218" i="22"/>
  <c r="AJ4218" i="22"/>
  <c r="AK4218" i="22"/>
  <c r="AL4218" i="22"/>
  <c r="AM4218" i="22"/>
  <c r="AN4218" i="22"/>
  <c r="AO4218" i="22"/>
  <c r="AE4219" i="22"/>
  <c r="AF4219" i="22"/>
  <c r="AG4219" i="22"/>
  <c r="AH4219" i="22"/>
  <c r="AI4219" i="22"/>
  <c r="AJ4219" i="22"/>
  <c r="AK4219" i="22"/>
  <c r="AL4219" i="22"/>
  <c r="AM4219" i="22"/>
  <c r="AN4219" i="22"/>
  <c r="AO4219" i="22"/>
  <c r="AE4220" i="22"/>
  <c r="AF4220" i="22"/>
  <c r="AG4220" i="22"/>
  <c r="AH4220" i="22"/>
  <c r="AI4220" i="22"/>
  <c r="AJ4220" i="22"/>
  <c r="AK4220" i="22"/>
  <c r="AL4220" i="22"/>
  <c r="AM4220" i="22"/>
  <c r="AN4220" i="22"/>
  <c r="AO4220" i="22"/>
  <c r="AE4221" i="22"/>
  <c r="AF4221" i="22"/>
  <c r="AG4221" i="22"/>
  <c r="AH4221" i="22"/>
  <c r="AI4221" i="22"/>
  <c r="AJ4221" i="22"/>
  <c r="AK4221" i="22"/>
  <c r="AL4221" i="22"/>
  <c r="AM4221" i="22"/>
  <c r="AN4221" i="22"/>
  <c r="AO4221" i="22"/>
  <c r="AE4222" i="22"/>
  <c r="AF4222" i="22"/>
  <c r="AG4222" i="22"/>
  <c r="AH4222" i="22"/>
  <c r="AI4222" i="22"/>
  <c r="AJ4222" i="22"/>
  <c r="AK4222" i="22"/>
  <c r="AL4222" i="22"/>
  <c r="AM4222" i="22"/>
  <c r="AN4222" i="22"/>
  <c r="AO4222" i="22"/>
  <c r="AE4223" i="22"/>
  <c r="AF4223" i="22"/>
  <c r="AG4223" i="22"/>
  <c r="AH4223" i="22"/>
  <c r="AI4223" i="22"/>
  <c r="AJ4223" i="22"/>
  <c r="AK4223" i="22"/>
  <c r="AL4223" i="22"/>
  <c r="AM4223" i="22"/>
  <c r="AN4223" i="22"/>
  <c r="AO4223" i="22"/>
  <c r="AE4224" i="22"/>
  <c r="AF4224" i="22"/>
  <c r="AG4224" i="22"/>
  <c r="AH4224" i="22"/>
  <c r="AI4224" i="22"/>
  <c r="AJ4224" i="22"/>
  <c r="AK4224" i="22"/>
  <c r="AL4224" i="22"/>
  <c r="AM4224" i="22"/>
  <c r="AN4224" i="22"/>
  <c r="AO4224" i="22"/>
  <c r="AE4225" i="22"/>
  <c r="AF4225" i="22"/>
  <c r="AG4225" i="22"/>
  <c r="AH4225" i="22"/>
  <c r="AI4225" i="22"/>
  <c r="AJ4225" i="22"/>
  <c r="AK4225" i="22"/>
  <c r="AL4225" i="22"/>
  <c r="AM4225" i="22"/>
  <c r="AN4225" i="22"/>
  <c r="AO4225" i="22"/>
  <c r="AE4226" i="22"/>
  <c r="AF4226" i="22"/>
  <c r="AG4226" i="22"/>
  <c r="AH4226" i="22"/>
  <c r="AI4226" i="22"/>
  <c r="AJ4226" i="22"/>
  <c r="AK4226" i="22"/>
  <c r="AL4226" i="22"/>
  <c r="AM4226" i="22"/>
  <c r="AN4226" i="22"/>
  <c r="AO4226" i="22"/>
  <c r="AE4227" i="22"/>
  <c r="AF4227" i="22"/>
  <c r="AG4227" i="22"/>
  <c r="AH4227" i="22"/>
  <c r="AI4227" i="22"/>
  <c r="AJ4227" i="22"/>
  <c r="AK4227" i="22"/>
  <c r="AL4227" i="22"/>
  <c r="AM4227" i="22"/>
  <c r="AN4227" i="22"/>
  <c r="AO4227" i="22"/>
  <c r="AE4228" i="22"/>
  <c r="AF4228" i="22"/>
  <c r="AG4228" i="22"/>
  <c r="AH4228" i="22"/>
  <c r="AI4228" i="22"/>
  <c r="AJ4228" i="22"/>
  <c r="AK4228" i="22"/>
  <c r="AL4228" i="22"/>
  <c r="AM4228" i="22"/>
  <c r="AN4228" i="22"/>
  <c r="AO4228" i="22"/>
  <c r="AE4229" i="22"/>
  <c r="AF4229" i="22"/>
  <c r="AG4229" i="22"/>
  <c r="AH4229" i="22"/>
  <c r="AI4229" i="22"/>
  <c r="AJ4229" i="22"/>
  <c r="AK4229" i="22"/>
  <c r="AL4229" i="22"/>
  <c r="AM4229" i="22"/>
  <c r="AN4229" i="22"/>
  <c r="AO4229" i="22"/>
  <c r="AE4230" i="22"/>
  <c r="AF4230" i="22"/>
  <c r="AG4230" i="22"/>
  <c r="AH4230" i="22"/>
  <c r="AI4230" i="22"/>
  <c r="AJ4230" i="22"/>
  <c r="AK4230" i="22"/>
  <c r="AL4230" i="22"/>
  <c r="AM4230" i="22"/>
  <c r="AN4230" i="22"/>
  <c r="AO4230" i="22"/>
  <c r="AE4231" i="22"/>
  <c r="AF4231" i="22"/>
  <c r="AG4231" i="22"/>
  <c r="AH4231" i="22"/>
  <c r="AI4231" i="22"/>
  <c r="AJ4231" i="22"/>
  <c r="AK4231" i="22"/>
  <c r="AL4231" i="22"/>
  <c r="AM4231" i="22"/>
  <c r="AN4231" i="22"/>
  <c r="AO4231" i="22"/>
  <c r="AE4232" i="22"/>
  <c r="AF4232" i="22"/>
  <c r="AG4232" i="22"/>
  <c r="AH4232" i="22"/>
  <c r="AI4232" i="22"/>
  <c r="AJ4232" i="22"/>
  <c r="AK4232" i="22"/>
  <c r="AL4232" i="22"/>
  <c r="AM4232" i="22"/>
  <c r="AN4232" i="22"/>
  <c r="AO4232" i="22"/>
  <c r="AE4233" i="22"/>
  <c r="AF4233" i="22"/>
  <c r="AG4233" i="22"/>
  <c r="AH4233" i="22"/>
  <c r="AI4233" i="22"/>
  <c r="AJ4233" i="22"/>
  <c r="AK4233" i="22"/>
  <c r="AL4233" i="22"/>
  <c r="AM4233" i="22"/>
  <c r="AN4233" i="22"/>
  <c r="AO4233" i="22"/>
  <c r="AE4234" i="22"/>
  <c r="AF4234" i="22"/>
  <c r="AG4234" i="22"/>
  <c r="AH4234" i="22"/>
  <c r="AI4234" i="22"/>
  <c r="AJ4234" i="22"/>
  <c r="AK4234" i="22"/>
  <c r="AL4234" i="22"/>
  <c r="AM4234" i="22"/>
  <c r="AN4234" i="22"/>
  <c r="AO4234" i="22"/>
  <c r="AE4235" i="22"/>
  <c r="AF4235" i="22"/>
  <c r="AG4235" i="22"/>
  <c r="AH4235" i="22"/>
  <c r="AI4235" i="22"/>
  <c r="AJ4235" i="22"/>
  <c r="AK4235" i="22"/>
  <c r="AL4235" i="22"/>
  <c r="AM4235" i="22"/>
  <c r="AN4235" i="22"/>
  <c r="AO4235" i="22"/>
  <c r="AE4236" i="22"/>
  <c r="AF4236" i="22"/>
  <c r="AG4236" i="22"/>
  <c r="AH4236" i="22"/>
  <c r="AI4236" i="22"/>
  <c r="AJ4236" i="22"/>
  <c r="AK4236" i="22"/>
  <c r="AL4236" i="22"/>
  <c r="AM4236" i="22"/>
  <c r="AN4236" i="22"/>
  <c r="AO4236" i="22"/>
  <c r="AE4237" i="22"/>
  <c r="AF4237" i="22"/>
  <c r="AG4237" i="22"/>
  <c r="AH4237" i="22"/>
  <c r="AI4237" i="22"/>
  <c r="AJ4237" i="22"/>
  <c r="AK4237" i="22"/>
  <c r="AL4237" i="22"/>
  <c r="AM4237" i="22"/>
  <c r="AN4237" i="22"/>
  <c r="AO4237" i="22"/>
  <c r="AE4238" i="22"/>
  <c r="AF4238" i="22"/>
  <c r="AG4238" i="22"/>
  <c r="AH4238" i="22"/>
  <c r="AI4238" i="22"/>
  <c r="AJ4238" i="22"/>
  <c r="AK4238" i="22"/>
  <c r="AL4238" i="22"/>
  <c r="AM4238" i="22"/>
  <c r="AN4238" i="22"/>
  <c r="AO4238" i="22"/>
  <c r="AE4239" i="22"/>
  <c r="AF4239" i="22"/>
  <c r="AG4239" i="22"/>
  <c r="AH4239" i="22"/>
  <c r="AI4239" i="22"/>
  <c r="AJ4239" i="22"/>
  <c r="AK4239" i="22"/>
  <c r="AL4239" i="22"/>
  <c r="AM4239" i="22"/>
  <c r="AN4239" i="22"/>
  <c r="AO4239" i="22"/>
  <c r="AE4240" i="22"/>
  <c r="AF4240" i="22"/>
  <c r="AG4240" i="22"/>
  <c r="AH4240" i="22"/>
  <c r="AI4240" i="22"/>
  <c r="AJ4240" i="22"/>
  <c r="AK4240" i="22"/>
  <c r="AL4240" i="22"/>
  <c r="AM4240" i="22"/>
  <c r="AN4240" i="22"/>
  <c r="AO4240" i="22"/>
  <c r="AE4241" i="22"/>
  <c r="AF4241" i="22"/>
  <c r="AG4241" i="22"/>
  <c r="AH4241" i="22"/>
  <c r="AI4241" i="22"/>
  <c r="AJ4241" i="22"/>
  <c r="AK4241" i="22"/>
  <c r="AL4241" i="22"/>
  <c r="AM4241" i="22"/>
  <c r="AN4241" i="22"/>
  <c r="AO4241" i="22"/>
  <c r="AE4242" i="22"/>
  <c r="AF4242" i="22"/>
  <c r="AG4242" i="22"/>
  <c r="AH4242" i="22"/>
  <c r="AI4242" i="22"/>
  <c r="AJ4242" i="22"/>
  <c r="AK4242" i="22"/>
  <c r="AL4242" i="22"/>
  <c r="AM4242" i="22"/>
  <c r="AN4242" i="22"/>
  <c r="AO4242" i="22"/>
  <c r="AE4243" i="22"/>
  <c r="AF4243" i="22"/>
  <c r="AG4243" i="22"/>
  <c r="AH4243" i="22"/>
  <c r="AI4243" i="22"/>
  <c r="AJ4243" i="22"/>
  <c r="AK4243" i="22"/>
  <c r="AL4243" i="22"/>
  <c r="AM4243" i="22"/>
  <c r="AN4243" i="22"/>
  <c r="AO4243" i="22"/>
  <c r="AE4244" i="22"/>
  <c r="AF4244" i="22"/>
  <c r="AG4244" i="22"/>
  <c r="AH4244" i="22"/>
  <c r="AI4244" i="22"/>
  <c r="AJ4244" i="22"/>
  <c r="AK4244" i="22"/>
  <c r="AL4244" i="22"/>
  <c r="AM4244" i="22"/>
  <c r="AN4244" i="22"/>
  <c r="AO4244" i="22"/>
  <c r="AE4245" i="22"/>
  <c r="AF4245" i="22"/>
  <c r="AG4245" i="22"/>
  <c r="AH4245" i="22"/>
  <c r="AI4245" i="22"/>
  <c r="AJ4245" i="22"/>
  <c r="AK4245" i="22"/>
  <c r="AL4245" i="22"/>
  <c r="AM4245" i="22"/>
  <c r="AN4245" i="22"/>
  <c r="AO4245" i="22"/>
  <c r="AE4246" i="22"/>
  <c r="AF4246" i="22"/>
  <c r="AG4246" i="22"/>
  <c r="AH4246" i="22"/>
  <c r="AI4246" i="22"/>
  <c r="AJ4246" i="22"/>
  <c r="AK4246" i="22"/>
  <c r="AL4246" i="22"/>
  <c r="AM4246" i="22"/>
  <c r="AN4246" i="22"/>
  <c r="AO4246" i="22"/>
  <c r="AE4247" i="22"/>
  <c r="AF4247" i="22"/>
  <c r="AG4247" i="22"/>
  <c r="AH4247" i="22"/>
  <c r="AI4247" i="22"/>
  <c r="AJ4247" i="22"/>
  <c r="AK4247" i="22"/>
  <c r="AL4247" i="22"/>
  <c r="AM4247" i="22"/>
  <c r="AN4247" i="22"/>
  <c r="AO4247" i="22"/>
  <c r="AE4248" i="22"/>
  <c r="AF4248" i="22"/>
  <c r="AG4248" i="22"/>
  <c r="AH4248" i="22"/>
  <c r="AI4248" i="22"/>
  <c r="AJ4248" i="22"/>
  <c r="AK4248" i="22"/>
  <c r="AL4248" i="22"/>
  <c r="AM4248" i="22"/>
  <c r="AN4248" i="22"/>
  <c r="AO4248" i="22"/>
  <c r="AE4249" i="22"/>
  <c r="AF4249" i="22"/>
  <c r="AG4249" i="22"/>
  <c r="AH4249" i="22"/>
  <c r="AI4249" i="22"/>
  <c r="AJ4249" i="22"/>
  <c r="AK4249" i="22"/>
  <c r="AL4249" i="22"/>
  <c r="AM4249" i="22"/>
  <c r="AN4249" i="22"/>
  <c r="AO4249" i="22"/>
  <c r="AE4250" i="22"/>
  <c r="AF4250" i="22"/>
  <c r="AG4250" i="22"/>
  <c r="AH4250" i="22"/>
  <c r="AI4250" i="22"/>
  <c r="AJ4250" i="22"/>
  <c r="AK4250" i="22"/>
  <c r="AL4250" i="22"/>
  <c r="AM4250" i="22"/>
  <c r="AN4250" i="22"/>
  <c r="AO4250" i="22"/>
  <c r="AE4251" i="22"/>
  <c r="AF4251" i="22"/>
  <c r="AG4251" i="22"/>
  <c r="AH4251" i="22"/>
  <c r="AI4251" i="22"/>
  <c r="AJ4251" i="22"/>
  <c r="AK4251" i="22"/>
  <c r="AL4251" i="22"/>
  <c r="AM4251" i="22"/>
  <c r="AN4251" i="22"/>
  <c r="AO4251" i="22"/>
  <c r="AE4252" i="22"/>
  <c r="AF4252" i="22"/>
  <c r="AG4252" i="22"/>
  <c r="AH4252" i="22"/>
  <c r="AI4252" i="22"/>
  <c r="AJ4252" i="22"/>
  <c r="AK4252" i="22"/>
  <c r="AL4252" i="22"/>
  <c r="AM4252" i="22"/>
  <c r="AN4252" i="22"/>
  <c r="AO4252" i="22"/>
  <c r="AE4253" i="22"/>
  <c r="AF4253" i="22"/>
  <c r="AG4253" i="22"/>
  <c r="AH4253" i="22"/>
  <c r="AI4253" i="22"/>
  <c r="AJ4253" i="22"/>
  <c r="AK4253" i="22"/>
  <c r="AL4253" i="22"/>
  <c r="AM4253" i="22"/>
  <c r="AN4253" i="22"/>
  <c r="AO4253" i="22"/>
  <c r="AE4254" i="22"/>
  <c r="AF4254" i="22"/>
  <c r="AG4254" i="22"/>
  <c r="AH4254" i="22"/>
  <c r="AI4254" i="22"/>
  <c r="AJ4254" i="22"/>
  <c r="AK4254" i="22"/>
  <c r="AL4254" i="22"/>
  <c r="AM4254" i="22"/>
  <c r="AN4254" i="22"/>
  <c r="AO4254" i="22"/>
  <c r="AE4255" i="22"/>
  <c r="AF4255" i="22"/>
  <c r="AG4255" i="22"/>
  <c r="AH4255" i="22"/>
  <c r="AI4255" i="22"/>
  <c r="AJ4255" i="22"/>
  <c r="AK4255" i="22"/>
  <c r="AL4255" i="22"/>
  <c r="AM4255" i="22"/>
  <c r="AN4255" i="22"/>
  <c r="AO4255" i="22"/>
  <c r="AE4256" i="22"/>
  <c r="AF4256" i="22"/>
  <c r="AG4256" i="22"/>
  <c r="AH4256" i="22"/>
  <c r="AI4256" i="22"/>
  <c r="AJ4256" i="22"/>
  <c r="AK4256" i="22"/>
  <c r="AL4256" i="22"/>
  <c r="AM4256" i="22"/>
  <c r="AN4256" i="22"/>
  <c r="AO4256" i="22"/>
  <c r="AE4257" i="22"/>
  <c r="AF4257" i="22"/>
  <c r="AG4257" i="22"/>
  <c r="AH4257" i="22"/>
  <c r="AI4257" i="22"/>
  <c r="AJ4257" i="22"/>
  <c r="AK4257" i="22"/>
  <c r="AL4257" i="22"/>
  <c r="AM4257" i="22"/>
  <c r="AN4257" i="22"/>
  <c r="AO4257" i="22"/>
  <c r="AE4258" i="22"/>
  <c r="AF4258" i="22"/>
  <c r="AG4258" i="22"/>
  <c r="AH4258" i="22"/>
  <c r="AI4258" i="22"/>
  <c r="AJ4258" i="22"/>
  <c r="AK4258" i="22"/>
  <c r="AL4258" i="22"/>
  <c r="AM4258" i="22"/>
  <c r="AN4258" i="22"/>
  <c r="AO4258" i="22"/>
  <c r="AE4260" i="22"/>
  <c r="AF4260" i="22"/>
  <c r="AG4260" i="22"/>
  <c r="AH4260" i="22"/>
  <c r="AI4260" i="22"/>
  <c r="AJ4260" i="22"/>
  <c r="AK4260" i="22"/>
  <c r="AL4260" i="22"/>
  <c r="AM4260" i="22"/>
  <c r="AN4260" i="22"/>
  <c r="AO4260" i="22"/>
  <c r="AE4261" i="22"/>
  <c r="AF4261" i="22"/>
  <c r="AG4261" i="22"/>
  <c r="AH4261" i="22"/>
  <c r="AI4261" i="22"/>
  <c r="AJ4261" i="22"/>
  <c r="AK4261" i="22"/>
  <c r="AL4261" i="22"/>
  <c r="AM4261" i="22"/>
  <c r="AN4261" i="22"/>
  <c r="AO4261" i="22"/>
  <c r="AE4262" i="22"/>
  <c r="AF4262" i="22"/>
  <c r="AG4262" i="22"/>
  <c r="AH4262" i="22"/>
  <c r="AI4262" i="22"/>
  <c r="AJ4262" i="22"/>
  <c r="AK4262" i="22"/>
  <c r="AL4262" i="22"/>
  <c r="AM4262" i="22"/>
  <c r="AN4262" i="22"/>
  <c r="AO4262" i="22"/>
  <c r="AE4263" i="22"/>
  <c r="AF4263" i="22"/>
  <c r="AG4263" i="22"/>
  <c r="AH4263" i="22"/>
  <c r="AI4263" i="22"/>
  <c r="AJ4263" i="22"/>
  <c r="AK4263" i="22"/>
  <c r="AL4263" i="22"/>
  <c r="AM4263" i="22"/>
  <c r="AN4263" i="22"/>
  <c r="AO4263" i="22"/>
  <c r="AE4264" i="22"/>
  <c r="AF4264" i="22"/>
  <c r="AG4264" i="22"/>
  <c r="AH4264" i="22"/>
  <c r="AI4264" i="22"/>
  <c r="AJ4264" i="22"/>
  <c r="AK4264" i="22"/>
  <c r="AL4264" i="22"/>
  <c r="AM4264" i="22"/>
  <c r="AN4264" i="22"/>
  <c r="AO4264" i="22"/>
  <c r="AE4265" i="22"/>
  <c r="AF4265" i="22"/>
  <c r="AG4265" i="22"/>
  <c r="AH4265" i="22"/>
  <c r="AI4265" i="22"/>
  <c r="AJ4265" i="22"/>
  <c r="AK4265" i="22"/>
  <c r="AL4265" i="22"/>
  <c r="AM4265" i="22"/>
  <c r="AN4265" i="22"/>
  <c r="AO4265" i="22"/>
  <c r="AE4266" i="22"/>
  <c r="AF4266" i="22"/>
  <c r="AG4266" i="22"/>
  <c r="AH4266" i="22"/>
  <c r="AI4266" i="22"/>
  <c r="AJ4266" i="22"/>
  <c r="AK4266" i="22"/>
  <c r="AL4266" i="22"/>
  <c r="AM4266" i="22"/>
  <c r="AN4266" i="22"/>
  <c r="AO4266" i="22"/>
  <c r="AE4267" i="22"/>
  <c r="AF4267" i="22"/>
  <c r="AG4267" i="22"/>
  <c r="AH4267" i="22"/>
  <c r="AI4267" i="22"/>
  <c r="AJ4267" i="22"/>
  <c r="AK4267" i="22"/>
  <c r="AL4267" i="22"/>
  <c r="AM4267" i="22"/>
  <c r="AN4267" i="22"/>
  <c r="AO4267" i="22"/>
  <c r="AE4268" i="22"/>
  <c r="AF4268" i="22"/>
  <c r="AG4268" i="22"/>
  <c r="AH4268" i="22"/>
  <c r="AI4268" i="22"/>
  <c r="AJ4268" i="22"/>
  <c r="AK4268" i="22"/>
  <c r="AL4268" i="22"/>
  <c r="AM4268" i="22"/>
  <c r="AN4268" i="22"/>
  <c r="AO4268" i="22"/>
  <c r="AE4269" i="22"/>
  <c r="AF4269" i="22"/>
  <c r="AG4269" i="22"/>
  <c r="AH4269" i="22"/>
  <c r="AI4269" i="22"/>
  <c r="AJ4269" i="22"/>
  <c r="AK4269" i="22"/>
  <c r="AL4269" i="22"/>
  <c r="AM4269" i="22"/>
  <c r="AN4269" i="22"/>
  <c r="AO4269" i="22"/>
  <c r="AE4270" i="22"/>
  <c r="AF4270" i="22"/>
  <c r="AG4270" i="22"/>
  <c r="AH4270" i="22"/>
  <c r="AI4270" i="22"/>
  <c r="AJ4270" i="22"/>
  <c r="AK4270" i="22"/>
  <c r="AL4270" i="22"/>
  <c r="AM4270" i="22"/>
  <c r="AN4270" i="22"/>
  <c r="AO4270" i="22"/>
  <c r="AE4271" i="22"/>
  <c r="AF4271" i="22"/>
  <c r="AG4271" i="22"/>
  <c r="AH4271" i="22"/>
  <c r="AI4271" i="22"/>
  <c r="AJ4271" i="22"/>
  <c r="AK4271" i="22"/>
  <c r="AL4271" i="22"/>
  <c r="AM4271" i="22"/>
  <c r="AN4271" i="22"/>
  <c r="AO4271" i="22"/>
  <c r="AE4272" i="22"/>
  <c r="AF4272" i="22"/>
  <c r="AG4272" i="22"/>
  <c r="AH4272" i="22"/>
  <c r="AI4272" i="22"/>
  <c r="AJ4272" i="22"/>
  <c r="AK4272" i="22"/>
  <c r="AL4272" i="22"/>
  <c r="AM4272" i="22"/>
  <c r="AN4272" i="22"/>
  <c r="AO4272" i="22"/>
  <c r="AE4273" i="22"/>
  <c r="AF4273" i="22"/>
  <c r="AG4273" i="22"/>
  <c r="AH4273" i="22"/>
  <c r="AI4273" i="22"/>
  <c r="AJ4273" i="22"/>
  <c r="AK4273" i="22"/>
  <c r="AL4273" i="22"/>
  <c r="AM4273" i="22"/>
  <c r="AN4273" i="22"/>
  <c r="AO4273" i="22"/>
  <c r="AE4274" i="22"/>
  <c r="AF4274" i="22"/>
  <c r="AG4274" i="22"/>
  <c r="AH4274" i="22"/>
  <c r="AI4274" i="22"/>
  <c r="AJ4274" i="22"/>
  <c r="AK4274" i="22"/>
  <c r="AL4274" i="22"/>
  <c r="AM4274" i="22"/>
  <c r="AN4274" i="22"/>
  <c r="AO4274" i="22"/>
  <c r="AE4275" i="22"/>
  <c r="AF4275" i="22"/>
  <c r="AG4275" i="22"/>
  <c r="AH4275" i="22"/>
  <c r="AI4275" i="22"/>
  <c r="AJ4275" i="22"/>
  <c r="AK4275" i="22"/>
  <c r="AL4275" i="22"/>
  <c r="AM4275" i="22"/>
  <c r="AN4275" i="22"/>
  <c r="AO4275" i="22"/>
  <c r="AE4276" i="22"/>
  <c r="AF4276" i="22"/>
  <c r="AG4276" i="22"/>
  <c r="AH4276" i="22"/>
  <c r="AI4276" i="22"/>
  <c r="AJ4276" i="22"/>
  <c r="AK4276" i="22"/>
  <c r="AL4276" i="22"/>
  <c r="AM4276" i="22"/>
  <c r="AN4276" i="22"/>
  <c r="AO4276" i="22"/>
  <c r="AE4277" i="22"/>
  <c r="AF4277" i="22"/>
  <c r="AG4277" i="22"/>
  <c r="AH4277" i="22"/>
  <c r="AI4277" i="22"/>
  <c r="AJ4277" i="22"/>
  <c r="AK4277" i="22"/>
  <c r="AL4277" i="22"/>
  <c r="AM4277" i="22"/>
  <c r="AN4277" i="22"/>
  <c r="AO4277" i="22"/>
  <c r="AD5258" i="22"/>
  <c r="AD5257" i="22"/>
  <c r="AD5256" i="22"/>
  <c r="AD5232" i="22"/>
  <c r="AD5231" i="22"/>
  <c r="AD5230" i="22"/>
  <c r="AD5217" i="22"/>
  <c r="AD5216" i="22"/>
  <c r="AD5215" i="22"/>
  <c r="AD5205" i="22"/>
  <c r="AD5204" i="22"/>
  <c r="AD5203" i="22"/>
  <c r="AD5195" i="22"/>
  <c r="AD5192" i="22"/>
  <c r="AD5191" i="22"/>
  <c r="AD5190" i="22"/>
  <c r="AD5157" i="22"/>
  <c r="AD5156" i="22"/>
  <c r="AD5155" i="22"/>
  <c r="AD5132" i="22"/>
  <c r="AD5131" i="22"/>
  <c r="AD5130" i="22"/>
  <c r="AD5107" i="22"/>
  <c r="AD5106" i="22"/>
  <c r="AD5105" i="22"/>
  <c r="AD5095" i="22"/>
  <c r="AD5094" i="22"/>
  <c r="AD5093" i="22"/>
  <c r="AD5070" i="22"/>
  <c r="AD5069" i="22"/>
  <c r="AD5068" i="22"/>
  <c r="AD5058" i="22"/>
  <c r="AD5057" i="22"/>
  <c r="AD5056" i="22"/>
  <c r="AD5045" i="22"/>
  <c r="AD5044" i="22"/>
  <c r="AD5043" i="22"/>
  <c r="AD5033" i="22"/>
  <c r="AD5032" i="22"/>
  <c r="AD5031" i="22"/>
  <c r="AD5020" i="22"/>
  <c r="AD5019" i="22"/>
  <c r="AD5018" i="22"/>
  <c r="AD5007" i="22"/>
  <c r="AD5006" i="22"/>
  <c r="AD5005" i="22"/>
  <c r="AD4994" i="22"/>
  <c r="AD4993" i="22"/>
  <c r="AD4992" i="22"/>
  <c r="AD4962" i="22"/>
  <c r="AD4961" i="22"/>
  <c r="AD4960" i="22"/>
  <c r="AD4277" i="22"/>
  <c r="AD4276" i="22"/>
  <c r="AD4275" i="22"/>
  <c r="AD4274" i="22"/>
  <c r="AD4273" i="22"/>
  <c r="AD4272" i="22"/>
  <c r="AD4271" i="22"/>
  <c r="AD4270" i="22"/>
  <c r="AD4269" i="22"/>
  <c r="AD4268" i="22"/>
  <c r="AD4267" i="22"/>
  <c r="AD4266" i="22"/>
  <c r="AD4265" i="22"/>
  <c r="AD4264" i="22"/>
  <c r="AD4263" i="22"/>
  <c r="AD4262" i="22"/>
  <c r="AD4261" i="22"/>
  <c r="AD4260" i="22"/>
  <c r="AD4258" i="22"/>
  <c r="AD4257" i="22"/>
  <c r="AD4256" i="22"/>
  <c r="AD4255" i="22"/>
  <c r="AD4254" i="22"/>
  <c r="AD4253" i="22"/>
  <c r="AD4252" i="22"/>
  <c r="AD4251" i="22"/>
  <c r="AD4250" i="22"/>
  <c r="AD4249" i="22"/>
  <c r="AD4248" i="22"/>
  <c r="AD4247" i="22"/>
  <c r="AD4246" i="22"/>
  <c r="AD4245" i="22"/>
  <c r="AD4244" i="22"/>
  <c r="AD4243" i="22"/>
  <c r="AD4242" i="22"/>
  <c r="AD4241" i="22"/>
  <c r="AD4240" i="22"/>
  <c r="AD4239" i="22"/>
  <c r="AD4238" i="22"/>
  <c r="AD4237" i="22"/>
  <c r="AD4236" i="22"/>
  <c r="AD4235" i="22"/>
  <c r="AD4234" i="22"/>
  <c r="AD4233" i="22"/>
  <c r="AD4232" i="22"/>
  <c r="AD4231" i="22"/>
  <c r="AD4230" i="22"/>
  <c r="AD4229" i="22"/>
  <c r="AD4228" i="22"/>
  <c r="AD4227" i="22"/>
  <c r="AD4226" i="22"/>
  <c r="AD4225" i="22"/>
  <c r="AD4224" i="22"/>
  <c r="AD4223" i="22"/>
  <c r="AD4222" i="22"/>
  <c r="AD4221" i="22"/>
  <c r="AD4220" i="22"/>
  <c r="AD4219" i="22"/>
  <c r="AD4218" i="22"/>
  <c r="AD4217" i="22"/>
  <c r="AD4216" i="22"/>
  <c r="AD4215" i="22"/>
  <c r="AD4214" i="22"/>
  <c r="AD4213" i="22"/>
  <c r="AD4212" i="22"/>
  <c r="AD4211" i="22"/>
  <c r="AD4210" i="22"/>
  <c r="AD4209" i="22"/>
  <c r="AD4208" i="22"/>
  <c r="AD4207" i="22"/>
  <c r="AD4206" i="22"/>
  <c r="AD4205" i="22"/>
  <c r="AD4204" i="22"/>
  <c r="AD4203" i="22"/>
  <c r="AD4202" i="22"/>
  <c r="AD4201" i="22"/>
  <c r="AD4200" i="22"/>
  <c r="AD4199" i="22"/>
  <c r="AD4198" i="22"/>
  <c r="AD4197" i="22"/>
  <c r="AD4196" i="22"/>
  <c r="AD4195" i="22"/>
  <c r="AD4194" i="22"/>
  <c r="AD4193" i="22"/>
  <c r="AD4192" i="22"/>
  <c r="AD4191" i="22"/>
  <c r="AD4190" i="22"/>
  <c r="AD4189" i="22"/>
  <c r="AD4188" i="22"/>
  <c r="AD4187" i="22"/>
  <c r="AD4186" i="22"/>
  <c r="AD4185" i="22"/>
  <c r="AD4184" i="22"/>
  <c r="AD4183" i="22"/>
  <c r="AD4182" i="22"/>
  <c r="AD4181" i="22"/>
  <c r="AD4180" i="22"/>
  <c r="AD4179" i="22"/>
  <c r="AD4178" i="22"/>
  <c r="AD4177" i="22"/>
  <c r="AD4176" i="22"/>
  <c r="AD4175" i="22"/>
  <c r="AD4174" i="22"/>
  <c r="AD4173" i="22"/>
  <c r="AD4172" i="22"/>
  <c r="AD4171" i="22"/>
  <c r="AD4170" i="22"/>
  <c r="AD4169" i="22"/>
  <c r="AD4168" i="22"/>
  <c r="AD4167" i="22"/>
  <c r="AD4166" i="22"/>
  <c r="AD4165" i="22"/>
  <c r="AD4164" i="22"/>
  <c r="AD4163" i="22"/>
  <c r="AD4162" i="22"/>
  <c r="AD4161" i="22"/>
  <c r="AD4160" i="22"/>
  <c r="AD4159" i="22"/>
  <c r="AD4158" i="22"/>
  <c r="AD4157" i="22"/>
  <c r="AD4156" i="22"/>
  <c r="AD4155" i="22"/>
  <c r="AD4154" i="22"/>
  <c r="AD4153" i="22"/>
  <c r="AD4152" i="22"/>
  <c r="AD4151" i="22"/>
  <c r="AD4150" i="22"/>
  <c r="AD4149" i="22"/>
  <c r="AD4148" i="22"/>
  <c r="AD4147" i="22"/>
  <c r="AE4278" i="22"/>
  <c r="AF4278" i="22"/>
  <c r="AG4278" i="22"/>
  <c r="AH4278" i="22"/>
  <c r="AI4278" i="22"/>
  <c r="AJ4278" i="22"/>
  <c r="AK4278" i="22"/>
  <c r="AL4278" i="22"/>
  <c r="AM4278" i="22"/>
  <c r="AN4278" i="22"/>
  <c r="AO4278" i="22"/>
  <c r="AE4279" i="22"/>
  <c r="AF4279" i="22"/>
  <c r="AG4279" i="22"/>
  <c r="AH4279" i="22"/>
  <c r="AI4279" i="22"/>
  <c r="AJ4279" i="22"/>
  <c r="AK4279" i="22"/>
  <c r="AL4279" i="22"/>
  <c r="AM4279" i="22"/>
  <c r="AN4279" i="22"/>
  <c r="AO4279" i="22"/>
  <c r="AE4280" i="22"/>
  <c r="AF4280" i="22"/>
  <c r="AG4280" i="22"/>
  <c r="AH4280" i="22"/>
  <c r="AI4280" i="22"/>
  <c r="AJ4280" i="22"/>
  <c r="AK4280" i="22"/>
  <c r="AL4280" i="22"/>
  <c r="AM4280" i="22"/>
  <c r="AN4280" i="22"/>
  <c r="AO4280" i="22"/>
  <c r="AE4281" i="22"/>
  <c r="AF4281" i="22"/>
  <c r="AG4281" i="22"/>
  <c r="AH4281" i="22"/>
  <c r="AI4281" i="22"/>
  <c r="AJ4281" i="22"/>
  <c r="AK4281" i="22"/>
  <c r="AL4281" i="22"/>
  <c r="AM4281" i="22"/>
  <c r="AN4281" i="22"/>
  <c r="AO4281" i="22"/>
  <c r="AE4282" i="22"/>
  <c r="AF4282" i="22"/>
  <c r="AG4282" i="22"/>
  <c r="AH4282" i="22"/>
  <c r="AI4282" i="22"/>
  <c r="AJ4282" i="22"/>
  <c r="AK4282" i="22"/>
  <c r="AL4282" i="22"/>
  <c r="AM4282" i="22"/>
  <c r="AN4282" i="22"/>
  <c r="AO4282" i="22"/>
  <c r="AE4283" i="22"/>
  <c r="AF4283" i="22"/>
  <c r="AG4283" i="22"/>
  <c r="AH4283" i="22"/>
  <c r="AI4283" i="22"/>
  <c r="AJ4283" i="22"/>
  <c r="AK4283" i="22"/>
  <c r="AL4283" i="22"/>
  <c r="AM4283" i="22"/>
  <c r="AN4283" i="22"/>
  <c r="AO4283" i="22"/>
  <c r="AE4284" i="22"/>
  <c r="AF4284" i="22"/>
  <c r="AG4284" i="22"/>
  <c r="AH4284" i="22"/>
  <c r="AI4284" i="22"/>
  <c r="AJ4284" i="22"/>
  <c r="AK4284" i="22"/>
  <c r="AL4284" i="22"/>
  <c r="AM4284" i="22"/>
  <c r="AN4284" i="22"/>
  <c r="AO4284" i="22"/>
  <c r="AE4285" i="22"/>
  <c r="AF4285" i="22"/>
  <c r="AG4285" i="22"/>
  <c r="AH4285" i="22"/>
  <c r="AI4285" i="22"/>
  <c r="AJ4285" i="22"/>
  <c r="AK4285" i="22"/>
  <c r="AL4285" i="22"/>
  <c r="AM4285" i="22"/>
  <c r="AN4285" i="22"/>
  <c r="AO4285" i="22"/>
  <c r="AE4286" i="22"/>
  <c r="AF4286" i="22"/>
  <c r="AG4286" i="22"/>
  <c r="AH4286" i="22"/>
  <c r="AI4286" i="22"/>
  <c r="AJ4286" i="22"/>
  <c r="AK4286" i="22"/>
  <c r="AL4286" i="22"/>
  <c r="AM4286" i="22"/>
  <c r="AN4286" i="22"/>
  <c r="AO4286" i="22"/>
  <c r="AE4287" i="22"/>
  <c r="AF4287" i="22"/>
  <c r="AG4287" i="22"/>
  <c r="AH4287" i="22"/>
  <c r="AI4287" i="22"/>
  <c r="AJ4287" i="22"/>
  <c r="AK4287" i="22"/>
  <c r="AL4287" i="22"/>
  <c r="AM4287" i="22"/>
  <c r="AN4287" i="22"/>
  <c r="AO4287" i="22"/>
  <c r="AE4288" i="22"/>
  <c r="AF4288" i="22"/>
  <c r="AG4288" i="22"/>
  <c r="AH4288" i="22"/>
  <c r="AI4288" i="22"/>
  <c r="AJ4288" i="22"/>
  <c r="AK4288" i="22"/>
  <c r="AL4288" i="22"/>
  <c r="AM4288" i="22"/>
  <c r="AN4288" i="22"/>
  <c r="AO4288" i="22"/>
  <c r="AE4289" i="22"/>
  <c r="AF4289" i="22"/>
  <c r="AG4289" i="22"/>
  <c r="AH4289" i="22"/>
  <c r="AI4289" i="22"/>
  <c r="AJ4289" i="22"/>
  <c r="AK4289" i="22"/>
  <c r="AL4289" i="22"/>
  <c r="AM4289" i="22"/>
  <c r="AN4289" i="22"/>
  <c r="AO4289" i="22"/>
  <c r="AE4290" i="22"/>
  <c r="AF4290" i="22"/>
  <c r="AG4290" i="22"/>
  <c r="AH4290" i="22"/>
  <c r="AI4290" i="22"/>
  <c r="AJ4290" i="22"/>
  <c r="AK4290" i="22"/>
  <c r="AL4290" i="22"/>
  <c r="AM4290" i="22"/>
  <c r="AN4290" i="22"/>
  <c r="AO4290" i="22"/>
  <c r="AE4291" i="22"/>
  <c r="AF4291" i="22"/>
  <c r="AG4291" i="22"/>
  <c r="AH4291" i="22"/>
  <c r="AI4291" i="22"/>
  <c r="AJ4291" i="22"/>
  <c r="AK4291" i="22"/>
  <c r="AL4291" i="22"/>
  <c r="AM4291" i="22"/>
  <c r="AN4291" i="22"/>
  <c r="AO4291" i="22"/>
  <c r="AE4292" i="22"/>
  <c r="AF4292" i="22"/>
  <c r="AG4292" i="22"/>
  <c r="AH4292" i="22"/>
  <c r="AI4292" i="22"/>
  <c r="AJ4292" i="22"/>
  <c r="AK4292" i="22"/>
  <c r="AL4292" i="22"/>
  <c r="AM4292" i="22"/>
  <c r="AN4292" i="22"/>
  <c r="AO4292" i="22"/>
  <c r="AE4293" i="22"/>
  <c r="AF4293" i="22"/>
  <c r="AG4293" i="22"/>
  <c r="AH4293" i="22"/>
  <c r="AI4293" i="22"/>
  <c r="AJ4293" i="22"/>
  <c r="AK4293" i="22"/>
  <c r="AL4293" i="22"/>
  <c r="AM4293" i="22"/>
  <c r="AN4293" i="22"/>
  <c r="AO4293" i="22"/>
  <c r="AE4294" i="22"/>
  <c r="AF4294" i="22"/>
  <c r="AG4294" i="22"/>
  <c r="AH4294" i="22"/>
  <c r="AI4294" i="22"/>
  <c r="AJ4294" i="22"/>
  <c r="AK4294" i="22"/>
  <c r="AL4294" i="22"/>
  <c r="AM4294" i="22"/>
  <c r="AN4294" i="22"/>
  <c r="AO4294" i="22"/>
  <c r="AE4295" i="22"/>
  <c r="AF4295" i="22"/>
  <c r="AG4295" i="22"/>
  <c r="AH4295" i="22"/>
  <c r="AI4295" i="22"/>
  <c r="AJ4295" i="22"/>
  <c r="AK4295" i="22"/>
  <c r="AL4295" i="22"/>
  <c r="AM4295" i="22"/>
  <c r="AN4295" i="22"/>
  <c r="AO4295" i="22"/>
  <c r="AE4296" i="22"/>
  <c r="AF4296" i="22"/>
  <c r="AG4296" i="22"/>
  <c r="AH4296" i="22"/>
  <c r="AI4296" i="22"/>
  <c r="AJ4296" i="22"/>
  <c r="AK4296" i="22"/>
  <c r="AL4296" i="22"/>
  <c r="AM4296" i="22"/>
  <c r="AN4296" i="22"/>
  <c r="AO4296" i="22"/>
  <c r="AE4297" i="22"/>
  <c r="AF4297" i="22"/>
  <c r="AG4297" i="22"/>
  <c r="AH4297" i="22"/>
  <c r="AI4297" i="22"/>
  <c r="AJ4297" i="22"/>
  <c r="AK4297" i="22"/>
  <c r="AL4297" i="22"/>
  <c r="AM4297" i="22"/>
  <c r="AN4297" i="22"/>
  <c r="AO4297" i="22"/>
  <c r="AE4298" i="22"/>
  <c r="AF4298" i="22"/>
  <c r="AG4298" i="22"/>
  <c r="AH4298" i="22"/>
  <c r="AI4298" i="22"/>
  <c r="AJ4298" i="22"/>
  <c r="AK4298" i="22"/>
  <c r="AL4298" i="22"/>
  <c r="AM4298" i="22"/>
  <c r="AN4298" i="22"/>
  <c r="AO4298" i="22"/>
  <c r="AE4299" i="22"/>
  <c r="AF4299" i="22"/>
  <c r="AG4299" i="22"/>
  <c r="AH4299" i="22"/>
  <c r="AI4299" i="22"/>
  <c r="AJ4299" i="22"/>
  <c r="AK4299" i="22"/>
  <c r="AL4299" i="22"/>
  <c r="AM4299" i="22"/>
  <c r="AN4299" i="22"/>
  <c r="AO4299" i="22"/>
  <c r="AE4300" i="22"/>
  <c r="AF4300" i="22"/>
  <c r="AG4300" i="22"/>
  <c r="AH4300" i="22"/>
  <c r="AI4300" i="22"/>
  <c r="AJ4300" i="22"/>
  <c r="AK4300" i="22"/>
  <c r="AL4300" i="22"/>
  <c r="AM4300" i="22"/>
  <c r="AN4300" i="22"/>
  <c r="AO4300" i="22"/>
  <c r="AE4301" i="22"/>
  <c r="AF4301" i="22"/>
  <c r="AG4301" i="22"/>
  <c r="AH4301" i="22"/>
  <c r="AI4301" i="22"/>
  <c r="AJ4301" i="22"/>
  <c r="AK4301" i="22"/>
  <c r="AL4301" i="22"/>
  <c r="AM4301" i="22"/>
  <c r="AN4301" i="22"/>
  <c r="AO4301" i="22"/>
  <c r="AE4302" i="22"/>
  <c r="AF4302" i="22"/>
  <c r="AG4302" i="22"/>
  <c r="AH4302" i="22"/>
  <c r="AI4302" i="22"/>
  <c r="AJ4302" i="22"/>
  <c r="AK4302" i="22"/>
  <c r="AL4302" i="22"/>
  <c r="AM4302" i="22"/>
  <c r="AN4302" i="22"/>
  <c r="AO4302" i="22"/>
  <c r="AE4303" i="22"/>
  <c r="AF4303" i="22"/>
  <c r="AG4303" i="22"/>
  <c r="AH4303" i="22"/>
  <c r="AI4303" i="22"/>
  <c r="AJ4303" i="22"/>
  <c r="AK4303" i="22"/>
  <c r="AL4303" i="22"/>
  <c r="AM4303" i="22"/>
  <c r="AN4303" i="22"/>
  <c r="AO4303" i="22"/>
  <c r="AE4304" i="22"/>
  <c r="AF4304" i="22"/>
  <c r="AG4304" i="22"/>
  <c r="AH4304" i="22"/>
  <c r="AI4304" i="22"/>
  <c r="AJ4304" i="22"/>
  <c r="AK4304" i="22"/>
  <c r="AL4304" i="22"/>
  <c r="AM4304" i="22"/>
  <c r="AN4304" i="22"/>
  <c r="AO4304" i="22"/>
  <c r="AE4305" i="22"/>
  <c r="AF4305" i="22"/>
  <c r="AG4305" i="22"/>
  <c r="AH4305" i="22"/>
  <c r="AI4305" i="22"/>
  <c r="AJ4305" i="22"/>
  <c r="AK4305" i="22"/>
  <c r="AL4305" i="22"/>
  <c r="AM4305" i="22"/>
  <c r="AN4305" i="22"/>
  <c r="AO4305" i="22"/>
  <c r="AE4306" i="22"/>
  <c r="AF4306" i="22"/>
  <c r="AG4306" i="22"/>
  <c r="AH4306" i="22"/>
  <c r="AI4306" i="22"/>
  <c r="AJ4306" i="22"/>
  <c r="AK4306" i="22"/>
  <c r="AL4306" i="22"/>
  <c r="AM4306" i="22"/>
  <c r="AN4306" i="22"/>
  <c r="AO4306" i="22"/>
  <c r="AE4307" i="22"/>
  <c r="AF4307" i="22"/>
  <c r="AG4307" i="22"/>
  <c r="AH4307" i="22"/>
  <c r="AI4307" i="22"/>
  <c r="AJ4307" i="22"/>
  <c r="AK4307" i="22"/>
  <c r="AL4307" i="22"/>
  <c r="AM4307" i="22"/>
  <c r="AN4307" i="22"/>
  <c r="AO4307" i="22"/>
  <c r="AE4308" i="22"/>
  <c r="AF4308" i="22"/>
  <c r="AG4308" i="22"/>
  <c r="AH4308" i="22"/>
  <c r="AI4308" i="22"/>
  <c r="AJ4308" i="22"/>
  <c r="AK4308" i="22"/>
  <c r="AL4308" i="22"/>
  <c r="AM4308" i="22"/>
  <c r="AN4308" i="22"/>
  <c r="AO4308" i="22"/>
  <c r="AE4309" i="22"/>
  <c r="AF4309" i="22"/>
  <c r="AG4309" i="22"/>
  <c r="AH4309" i="22"/>
  <c r="AI4309" i="22"/>
  <c r="AJ4309" i="22"/>
  <c r="AK4309" i="22"/>
  <c r="AL4309" i="22"/>
  <c r="AM4309" i="22"/>
  <c r="AN4309" i="22"/>
  <c r="AO4309" i="22"/>
  <c r="AE4310" i="22"/>
  <c r="AF4310" i="22"/>
  <c r="AG4310" i="22"/>
  <c r="AH4310" i="22"/>
  <c r="AI4310" i="22"/>
  <c r="AJ4310" i="22"/>
  <c r="AK4310" i="22"/>
  <c r="AL4310" i="22"/>
  <c r="AM4310" i="22"/>
  <c r="AN4310" i="22"/>
  <c r="AO4310" i="22"/>
  <c r="AE4311" i="22"/>
  <c r="AF4311" i="22"/>
  <c r="AG4311" i="22"/>
  <c r="AH4311" i="22"/>
  <c r="AI4311" i="22"/>
  <c r="AJ4311" i="22"/>
  <c r="AK4311" i="22"/>
  <c r="AL4311" i="22"/>
  <c r="AM4311" i="22"/>
  <c r="AN4311" i="22"/>
  <c r="AO4311" i="22"/>
  <c r="AE4312" i="22"/>
  <c r="AF4312" i="22"/>
  <c r="AG4312" i="22"/>
  <c r="AH4312" i="22"/>
  <c r="AI4312" i="22"/>
  <c r="AJ4312" i="22"/>
  <c r="AK4312" i="22"/>
  <c r="AL4312" i="22"/>
  <c r="AM4312" i="22"/>
  <c r="AN4312" i="22"/>
  <c r="AO4312" i="22"/>
  <c r="AE4313" i="22"/>
  <c r="AF4313" i="22"/>
  <c r="AG4313" i="22"/>
  <c r="AH4313" i="22"/>
  <c r="AI4313" i="22"/>
  <c r="AJ4313" i="22"/>
  <c r="AK4313" i="22"/>
  <c r="AL4313" i="22"/>
  <c r="AM4313" i="22"/>
  <c r="AN4313" i="22"/>
  <c r="AO4313" i="22"/>
  <c r="AE4314" i="22"/>
  <c r="AF4314" i="22"/>
  <c r="AG4314" i="22"/>
  <c r="AH4314" i="22"/>
  <c r="AI4314" i="22"/>
  <c r="AJ4314" i="22"/>
  <c r="AK4314" i="22"/>
  <c r="AL4314" i="22"/>
  <c r="AM4314" i="22"/>
  <c r="AN4314" i="22"/>
  <c r="AO4314" i="22"/>
  <c r="AE4315" i="22"/>
  <c r="AF4315" i="22"/>
  <c r="AG4315" i="22"/>
  <c r="AH4315" i="22"/>
  <c r="AI4315" i="22"/>
  <c r="AJ4315" i="22"/>
  <c r="AK4315" i="22"/>
  <c r="AL4315" i="22"/>
  <c r="AM4315" i="22"/>
  <c r="AN4315" i="22"/>
  <c r="AO4315" i="22"/>
  <c r="AE4316" i="22"/>
  <c r="AF4316" i="22"/>
  <c r="AG4316" i="22"/>
  <c r="AH4316" i="22"/>
  <c r="AI4316" i="22"/>
  <c r="AJ4316" i="22"/>
  <c r="AK4316" i="22"/>
  <c r="AL4316" i="22"/>
  <c r="AM4316" i="22"/>
  <c r="AN4316" i="22"/>
  <c r="AO4316" i="22"/>
  <c r="AE4317" i="22"/>
  <c r="AF4317" i="22"/>
  <c r="AG4317" i="22"/>
  <c r="AH4317" i="22"/>
  <c r="AI4317" i="22"/>
  <c r="AJ4317" i="22"/>
  <c r="AK4317" i="22"/>
  <c r="AL4317" i="22"/>
  <c r="AM4317" i="22"/>
  <c r="AN4317" i="22"/>
  <c r="AO4317" i="22"/>
  <c r="AE4318" i="22"/>
  <c r="AF4318" i="22"/>
  <c r="AG4318" i="22"/>
  <c r="AH4318" i="22"/>
  <c r="AI4318" i="22"/>
  <c r="AJ4318" i="22"/>
  <c r="AK4318" i="22"/>
  <c r="AL4318" i="22"/>
  <c r="AM4318" i="22"/>
  <c r="AN4318" i="22"/>
  <c r="AO4318" i="22"/>
  <c r="AE4319" i="22"/>
  <c r="AF4319" i="22"/>
  <c r="AG4319" i="22"/>
  <c r="AH4319" i="22"/>
  <c r="AI4319" i="22"/>
  <c r="AJ4319" i="22"/>
  <c r="AK4319" i="22"/>
  <c r="AL4319" i="22"/>
  <c r="AM4319" i="22"/>
  <c r="AN4319" i="22"/>
  <c r="AO4319" i="22"/>
  <c r="AE4320" i="22"/>
  <c r="AF4320" i="22"/>
  <c r="AG4320" i="22"/>
  <c r="AH4320" i="22"/>
  <c r="AI4320" i="22"/>
  <c r="AJ4320" i="22"/>
  <c r="AK4320" i="22"/>
  <c r="AL4320" i="22"/>
  <c r="AM4320" i="22"/>
  <c r="AN4320" i="22"/>
  <c r="AO4320" i="22"/>
  <c r="AE4321" i="22"/>
  <c r="AF4321" i="22"/>
  <c r="AG4321" i="22"/>
  <c r="AH4321" i="22"/>
  <c r="AI4321" i="22"/>
  <c r="AJ4321" i="22"/>
  <c r="AK4321" i="22"/>
  <c r="AL4321" i="22"/>
  <c r="AM4321" i="22"/>
  <c r="AN4321" i="22"/>
  <c r="AO4321" i="22"/>
  <c r="AE4322" i="22"/>
  <c r="AF4322" i="22"/>
  <c r="AG4322" i="22"/>
  <c r="AH4322" i="22"/>
  <c r="AI4322" i="22"/>
  <c r="AJ4322" i="22"/>
  <c r="AK4322" i="22"/>
  <c r="AL4322" i="22"/>
  <c r="AM4322" i="22"/>
  <c r="AN4322" i="22"/>
  <c r="AO4322" i="22"/>
  <c r="AE4323" i="22"/>
  <c r="AF4323" i="22"/>
  <c r="AG4323" i="22"/>
  <c r="AH4323" i="22"/>
  <c r="AI4323" i="22"/>
  <c r="AJ4323" i="22"/>
  <c r="AK4323" i="22"/>
  <c r="AL4323" i="22"/>
  <c r="AM4323" i="22"/>
  <c r="AN4323" i="22"/>
  <c r="AO4323" i="22"/>
  <c r="AE4324" i="22"/>
  <c r="AF4324" i="22"/>
  <c r="AG4324" i="22"/>
  <c r="AH4324" i="22"/>
  <c r="AI4324" i="22"/>
  <c r="AJ4324" i="22"/>
  <c r="AK4324" i="22"/>
  <c r="AL4324" i="22"/>
  <c r="AM4324" i="22"/>
  <c r="AN4324" i="22"/>
  <c r="AO4324" i="22"/>
  <c r="AE4325" i="22"/>
  <c r="AF4325" i="22"/>
  <c r="AG4325" i="22"/>
  <c r="AH4325" i="22"/>
  <c r="AI4325" i="22"/>
  <c r="AJ4325" i="22"/>
  <c r="AK4325" i="22"/>
  <c r="AL4325" i="22"/>
  <c r="AM4325" i="22"/>
  <c r="AN4325" i="22"/>
  <c r="AO4325" i="22"/>
  <c r="AE4326" i="22"/>
  <c r="AF4326" i="22"/>
  <c r="AG4326" i="22"/>
  <c r="AH4326" i="22"/>
  <c r="AI4326" i="22"/>
  <c r="AJ4326" i="22"/>
  <c r="AK4326" i="22"/>
  <c r="AL4326" i="22"/>
  <c r="AM4326" i="22"/>
  <c r="AN4326" i="22"/>
  <c r="AO4326" i="22"/>
  <c r="AE4327" i="22"/>
  <c r="AF4327" i="22"/>
  <c r="AG4327" i="22"/>
  <c r="AH4327" i="22"/>
  <c r="AI4327" i="22"/>
  <c r="AJ4327" i="22"/>
  <c r="AK4327" i="22"/>
  <c r="AL4327" i="22"/>
  <c r="AM4327" i="22"/>
  <c r="AN4327" i="22"/>
  <c r="AO4327" i="22"/>
  <c r="AE4328" i="22"/>
  <c r="AF4328" i="22"/>
  <c r="AG4328" i="22"/>
  <c r="AH4328" i="22"/>
  <c r="AI4328" i="22"/>
  <c r="AJ4328" i="22"/>
  <c r="AK4328" i="22"/>
  <c r="AL4328" i="22"/>
  <c r="AM4328" i="22"/>
  <c r="AN4328" i="22"/>
  <c r="AO4328" i="22"/>
  <c r="AE4329" i="22"/>
  <c r="AF4329" i="22"/>
  <c r="AG4329" i="22"/>
  <c r="AH4329" i="22"/>
  <c r="AI4329" i="22"/>
  <c r="AJ4329" i="22"/>
  <c r="AK4329" i="22"/>
  <c r="AL4329" i="22"/>
  <c r="AM4329" i="22"/>
  <c r="AN4329" i="22"/>
  <c r="AO4329" i="22"/>
  <c r="AE4330" i="22"/>
  <c r="AF4330" i="22"/>
  <c r="AG4330" i="22"/>
  <c r="AH4330" i="22"/>
  <c r="AI4330" i="22"/>
  <c r="AJ4330" i="22"/>
  <c r="AK4330" i="22"/>
  <c r="AL4330" i="22"/>
  <c r="AM4330" i="22"/>
  <c r="AN4330" i="22"/>
  <c r="AO4330" i="22"/>
  <c r="AE4331" i="22"/>
  <c r="AF4331" i="22"/>
  <c r="AG4331" i="22"/>
  <c r="AH4331" i="22"/>
  <c r="AI4331" i="22"/>
  <c r="AJ4331" i="22"/>
  <c r="AK4331" i="22"/>
  <c r="AL4331" i="22"/>
  <c r="AM4331" i="22"/>
  <c r="AN4331" i="22"/>
  <c r="AO4331" i="22"/>
  <c r="AE4332" i="22"/>
  <c r="AF4332" i="22"/>
  <c r="AG4332" i="22"/>
  <c r="AH4332" i="22"/>
  <c r="AI4332" i="22"/>
  <c r="AJ4332" i="22"/>
  <c r="AK4332" i="22"/>
  <c r="AL4332" i="22"/>
  <c r="AM4332" i="22"/>
  <c r="AN4332" i="22"/>
  <c r="AO4332" i="22"/>
  <c r="AE4333" i="22"/>
  <c r="AF4333" i="22"/>
  <c r="AG4333" i="22"/>
  <c r="AH4333" i="22"/>
  <c r="AI4333" i="22"/>
  <c r="AJ4333" i="22"/>
  <c r="AK4333" i="22"/>
  <c r="AL4333" i="22"/>
  <c r="AM4333" i="22"/>
  <c r="AN4333" i="22"/>
  <c r="AO4333" i="22"/>
  <c r="AE4334" i="22"/>
  <c r="AF4334" i="22"/>
  <c r="AG4334" i="22"/>
  <c r="AH4334" i="22"/>
  <c r="AI4334" i="22"/>
  <c r="AJ4334" i="22"/>
  <c r="AK4334" i="22"/>
  <c r="AL4334" i="22"/>
  <c r="AM4334" i="22"/>
  <c r="AN4334" i="22"/>
  <c r="AO4334" i="22"/>
  <c r="AE4335" i="22"/>
  <c r="AF4335" i="22"/>
  <c r="AG4335" i="22"/>
  <c r="AH4335" i="22"/>
  <c r="AI4335" i="22"/>
  <c r="AJ4335" i="22"/>
  <c r="AK4335" i="22"/>
  <c r="AL4335" i="22"/>
  <c r="AM4335" i="22"/>
  <c r="AN4335" i="22"/>
  <c r="AO4335" i="22"/>
  <c r="AE4336" i="22"/>
  <c r="AF4336" i="22"/>
  <c r="AG4336" i="22"/>
  <c r="AH4336" i="22"/>
  <c r="AI4336" i="22"/>
  <c r="AJ4336" i="22"/>
  <c r="AK4336" i="22"/>
  <c r="AL4336" i="22"/>
  <c r="AM4336" i="22"/>
  <c r="AN4336" i="22"/>
  <c r="AO4336" i="22"/>
  <c r="AE4337" i="22"/>
  <c r="AF4337" i="22"/>
  <c r="AG4337" i="22"/>
  <c r="AH4337" i="22"/>
  <c r="AI4337" i="22"/>
  <c r="AJ4337" i="22"/>
  <c r="AK4337" i="22"/>
  <c r="AL4337" i="22"/>
  <c r="AM4337" i="22"/>
  <c r="AN4337" i="22"/>
  <c r="AO4337" i="22"/>
  <c r="AE4338" i="22"/>
  <c r="AF4338" i="22"/>
  <c r="AG4338" i="22"/>
  <c r="AH4338" i="22"/>
  <c r="AI4338" i="22"/>
  <c r="AJ4338" i="22"/>
  <c r="AK4338" i="22"/>
  <c r="AL4338" i="22"/>
  <c r="AM4338" i="22"/>
  <c r="AN4338" i="22"/>
  <c r="AO4338" i="22"/>
  <c r="AE4339" i="22"/>
  <c r="AF4339" i="22"/>
  <c r="AG4339" i="22"/>
  <c r="AH4339" i="22"/>
  <c r="AI4339" i="22"/>
  <c r="AJ4339" i="22"/>
  <c r="AK4339" i="22"/>
  <c r="AL4339" i="22"/>
  <c r="AM4339" i="22"/>
  <c r="AN4339" i="22"/>
  <c r="AO4339" i="22"/>
  <c r="AE4340" i="22"/>
  <c r="AF4340" i="22"/>
  <c r="AG4340" i="22"/>
  <c r="AH4340" i="22"/>
  <c r="AI4340" i="22"/>
  <c r="AJ4340" i="22"/>
  <c r="AK4340" i="22"/>
  <c r="AL4340" i="22"/>
  <c r="AM4340" i="22"/>
  <c r="AN4340" i="22"/>
  <c r="AO4340" i="22"/>
  <c r="AE4341" i="22"/>
  <c r="AF4341" i="22"/>
  <c r="AG4341" i="22"/>
  <c r="AH4341" i="22"/>
  <c r="AI4341" i="22"/>
  <c r="AJ4341" i="22"/>
  <c r="AK4341" i="22"/>
  <c r="AL4341" i="22"/>
  <c r="AM4341" i="22"/>
  <c r="AN4341" i="22"/>
  <c r="AO4341" i="22"/>
  <c r="AE4342" i="22"/>
  <c r="AF4342" i="22"/>
  <c r="AG4342" i="22"/>
  <c r="AH4342" i="22"/>
  <c r="AI4342" i="22"/>
  <c r="AJ4342" i="22"/>
  <c r="AK4342" i="22"/>
  <c r="AL4342" i="22"/>
  <c r="AM4342" i="22"/>
  <c r="AN4342" i="22"/>
  <c r="AO4342" i="22"/>
  <c r="AE4343" i="22"/>
  <c r="AF4343" i="22"/>
  <c r="AG4343" i="22"/>
  <c r="AH4343" i="22"/>
  <c r="AI4343" i="22"/>
  <c r="AJ4343" i="22"/>
  <c r="AK4343" i="22"/>
  <c r="AL4343" i="22"/>
  <c r="AM4343" i="22"/>
  <c r="AN4343" i="22"/>
  <c r="AO4343" i="22"/>
  <c r="AE4344" i="22"/>
  <c r="AF4344" i="22"/>
  <c r="AG4344" i="22"/>
  <c r="AH4344" i="22"/>
  <c r="AI4344" i="22"/>
  <c r="AJ4344" i="22"/>
  <c r="AK4344" i="22"/>
  <c r="AL4344" i="22"/>
  <c r="AM4344" i="22"/>
  <c r="AN4344" i="22"/>
  <c r="AO4344" i="22"/>
  <c r="AE4345" i="22"/>
  <c r="AF4345" i="22"/>
  <c r="AG4345" i="22"/>
  <c r="AH4345" i="22"/>
  <c r="AI4345" i="22"/>
  <c r="AJ4345" i="22"/>
  <c r="AK4345" i="22"/>
  <c r="AL4345" i="22"/>
  <c r="AM4345" i="22"/>
  <c r="AN4345" i="22"/>
  <c r="AO4345" i="22"/>
  <c r="AE4346" i="22"/>
  <c r="AF4346" i="22"/>
  <c r="AG4346" i="22"/>
  <c r="AH4346" i="22"/>
  <c r="AI4346" i="22"/>
  <c r="AJ4346" i="22"/>
  <c r="AK4346" i="22"/>
  <c r="AL4346" i="22"/>
  <c r="AM4346" i="22"/>
  <c r="AN4346" i="22"/>
  <c r="AO4346" i="22"/>
  <c r="AE4347" i="22"/>
  <c r="AF4347" i="22"/>
  <c r="AG4347" i="22"/>
  <c r="AH4347" i="22"/>
  <c r="AI4347" i="22"/>
  <c r="AJ4347" i="22"/>
  <c r="AK4347" i="22"/>
  <c r="AL4347" i="22"/>
  <c r="AM4347" i="22"/>
  <c r="AN4347" i="22"/>
  <c r="AO4347" i="22"/>
  <c r="AE4348" i="22"/>
  <c r="AF4348" i="22"/>
  <c r="AG4348" i="22"/>
  <c r="AH4348" i="22"/>
  <c r="AI4348" i="22"/>
  <c r="AJ4348" i="22"/>
  <c r="AK4348" i="22"/>
  <c r="AL4348" i="22"/>
  <c r="AM4348" i="22"/>
  <c r="AN4348" i="22"/>
  <c r="AO4348" i="22"/>
  <c r="AE4349" i="22"/>
  <c r="AF4349" i="22"/>
  <c r="AG4349" i="22"/>
  <c r="AH4349" i="22"/>
  <c r="AI4349" i="22"/>
  <c r="AJ4349" i="22"/>
  <c r="AK4349" i="22"/>
  <c r="AL4349" i="22"/>
  <c r="AM4349" i="22"/>
  <c r="AN4349" i="22"/>
  <c r="AO4349" i="22"/>
  <c r="AE4350" i="22"/>
  <c r="AF4350" i="22"/>
  <c r="AG4350" i="22"/>
  <c r="AH4350" i="22"/>
  <c r="AI4350" i="22"/>
  <c r="AJ4350" i="22"/>
  <c r="AK4350" i="22"/>
  <c r="AL4350" i="22"/>
  <c r="AM4350" i="22"/>
  <c r="AN4350" i="22"/>
  <c r="AO4350" i="22"/>
  <c r="AE4351" i="22"/>
  <c r="AF4351" i="22"/>
  <c r="AG4351" i="22"/>
  <c r="AH4351" i="22"/>
  <c r="AI4351" i="22"/>
  <c r="AJ4351" i="22"/>
  <c r="AK4351" i="22"/>
  <c r="AL4351" i="22"/>
  <c r="AM4351" i="22"/>
  <c r="AN4351" i="22"/>
  <c r="AO4351" i="22"/>
  <c r="AE4352" i="22"/>
  <c r="AF4352" i="22"/>
  <c r="AG4352" i="22"/>
  <c r="AH4352" i="22"/>
  <c r="AI4352" i="22"/>
  <c r="AJ4352" i="22"/>
  <c r="AK4352" i="22"/>
  <c r="AL4352" i="22"/>
  <c r="AM4352" i="22"/>
  <c r="AN4352" i="22"/>
  <c r="AO4352" i="22"/>
  <c r="AE4353" i="22"/>
  <c r="AF4353" i="22"/>
  <c r="AG4353" i="22"/>
  <c r="AH4353" i="22"/>
  <c r="AI4353" i="22"/>
  <c r="AJ4353" i="22"/>
  <c r="AK4353" i="22"/>
  <c r="AL4353" i="22"/>
  <c r="AM4353" i="22"/>
  <c r="AN4353" i="22"/>
  <c r="AO4353" i="22"/>
  <c r="AE4354" i="22"/>
  <c r="AF4354" i="22"/>
  <c r="AG4354" i="22"/>
  <c r="AH4354" i="22"/>
  <c r="AI4354" i="22"/>
  <c r="AJ4354" i="22"/>
  <c r="AK4354" i="22"/>
  <c r="AL4354" i="22"/>
  <c r="AM4354" i="22"/>
  <c r="AN4354" i="22"/>
  <c r="AO4354" i="22"/>
  <c r="AE4355" i="22"/>
  <c r="AF4355" i="22"/>
  <c r="AG4355" i="22"/>
  <c r="AH4355" i="22"/>
  <c r="AI4355" i="22"/>
  <c r="AJ4355" i="22"/>
  <c r="AK4355" i="22"/>
  <c r="AL4355" i="22"/>
  <c r="AM4355" i="22"/>
  <c r="AN4355" i="22"/>
  <c r="AO4355" i="22"/>
  <c r="AE4356" i="22"/>
  <c r="AF4356" i="22"/>
  <c r="AG4356" i="22"/>
  <c r="AH4356" i="22"/>
  <c r="AI4356" i="22"/>
  <c r="AJ4356" i="22"/>
  <c r="AK4356" i="22"/>
  <c r="AL4356" i="22"/>
  <c r="AM4356" i="22"/>
  <c r="AN4356" i="22"/>
  <c r="AO4356" i="22"/>
  <c r="AE4357" i="22"/>
  <c r="AF4357" i="22"/>
  <c r="AG4357" i="22"/>
  <c r="AH4357" i="22"/>
  <c r="AI4357" i="22"/>
  <c r="AJ4357" i="22"/>
  <c r="AK4357" i="22"/>
  <c r="AL4357" i="22"/>
  <c r="AM4357" i="22"/>
  <c r="AN4357" i="22"/>
  <c r="AO4357" i="22"/>
  <c r="AE4358" i="22"/>
  <c r="AF4358" i="22"/>
  <c r="AG4358" i="22"/>
  <c r="AH4358" i="22"/>
  <c r="AI4358" i="22"/>
  <c r="AJ4358" i="22"/>
  <c r="AK4358" i="22"/>
  <c r="AL4358" i="22"/>
  <c r="AM4358" i="22"/>
  <c r="AN4358" i="22"/>
  <c r="AO4358" i="22"/>
  <c r="AE4359" i="22"/>
  <c r="AF4359" i="22"/>
  <c r="AG4359" i="22"/>
  <c r="AH4359" i="22"/>
  <c r="AI4359" i="22"/>
  <c r="AJ4359" i="22"/>
  <c r="AK4359" i="22"/>
  <c r="AL4359" i="22"/>
  <c r="AM4359" i="22"/>
  <c r="AN4359" i="22"/>
  <c r="AO4359" i="22"/>
  <c r="AE4360" i="22"/>
  <c r="AF4360" i="22"/>
  <c r="AG4360" i="22"/>
  <c r="AH4360" i="22"/>
  <c r="AI4360" i="22"/>
  <c r="AJ4360" i="22"/>
  <c r="AK4360" i="22"/>
  <c r="AL4360" i="22"/>
  <c r="AM4360" i="22"/>
  <c r="AN4360" i="22"/>
  <c r="AO4360" i="22"/>
  <c r="AE4361" i="22"/>
  <c r="AF4361" i="22"/>
  <c r="AG4361" i="22"/>
  <c r="AH4361" i="22"/>
  <c r="AI4361" i="22"/>
  <c r="AJ4361" i="22"/>
  <c r="AK4361" i="22"/>
  <c r="AL4361" i="22"/>
  <c r="AM4361" i="22"/>
  <c r="AN4361" i="22"/>
  <c r="AO4361" i="22"/>
  <c r="AE4362" i="22"/>
  <c r="AF4362" i="22"/>
  <c r="AG4362" i="22"/>
  <c r="AH4362" i="22"/>
  <c r="AI4362" i="22"/>
  <c r="AJ4362" i="22"/>
  <c r="AK4362" i="22"/>
  <c r="AL4362" i="22"/>
  <c r="AM4362" i="22"/>
  <c r="AN4362" i="22"/>
  <c r="AO4362" i="22"/>
  <c r="AE4363" i="22"/>
  <c r="AF4363" i="22"/>
  <c r="AG4363" i="22"/>
  <c r="AH4363" i="22"/>
  <c r="AI4363" i="22"/>
  <c r="AJ4363" i="22"/>
  <c r="AK4363" i="22"/>
  <c r="AL4363" i="22"/>
  <c r="AM4363" i="22"/>
  <c r="AN4363" i="22"/>
  <c r="AO4363" i="22"/>
  <c r="AE4364" i="22"/>
  <c r="AF4364" i="22"/>
  <c r="AG4364" i="22"/>
  <c r="AH4364" i="22"/>
  <c r="AI4364" i="22"/>
  <c r="AJ4364" i="22"/>
  <c r="AK4364" i="22"/>
  <c r="AL4364" i="22"/>
  <c r="AM4364" i="22"/>
  <c r="AN4364" i="22"/>
  <c r="AO4364" i="22"/>
  <c r="AE4365" i="22"/>
  <c r="AF4365" i="22"/>
  <c r="AG4365" i="22"/>
  <c r="AH4365" i="22"/>
  <c r="AI4365" i="22"/>
  <c r="AJ4365" i="22"/>
  <c r="AK4365" i="22"/>
  <c r="AL4365" i="22"/>
  <c r="AM4365" i="22"/>
  <c r="AN4365" i="22"/>
  <c r="AO4365" i="22"/>
  <c r="AE4366" i="22"/>
  <c r="AF4366" i="22"/>
  <c r="AG4366" i="22"/>
  <c r="AH4366" i="22"/>
  <c r="AI4366" i="22"/>
  <c r="AJ4366" i="22"/>
  <c r="AK4366" i="22"/>
  <c r="AL4366" i="22"/>
  <c r="AM4366" i="22"/>
  <c r="AN4366" i="22"/>
  <c r="AO4366" i="22"/>
  <c r="AE4367" i="22"/>
  <c r="AF4367" i="22"/>
  <c r="AG4367" i="22"/>
  <c r="AH4367" i="22"/>
  <c r="AI4367" i="22"/>
  <c r="AJ4367" i="22"/>
  <c r="AK4367" i="22"/>
  <c r="AL4367" i="22"/>
  <c r="AM4367" i="22"/>
  <c r="AN4367" i="22"/>
  <c r="AO4367" i="22"/>
  <c r="AE4368" i="22"/>
  <c r="AF4368" i="22"/>
  <c r="AG4368" i="22"/>
  <c r="AH4368" i="22"/>
  <c r="AI4368" i="22"/>
  <c r="AJ4368" i="22"/>
  <c r="AK4368" i="22"/>
  <c r="AL4368" i="22"/>
  <c r="AM4368" i="22"/>
  <c r="AN4368" i="22"/>
  <c r="AO4368" i="22"/>
  <c r="AE4369" i="22"/>
  <c r="AF4369" i="22"/>
  <c r="AG4369" i="22"/>
  <c r="AH4369" i="22"/>
  <c r="AI4369" i="22"/>
  <c r="AJ4369" i="22"/>
  <c r="AK4369" i="22"/>
  <c r="AL4369" i="22"/>
  <c r="AM4369" i="22"/>
  <c r="AN4369" i="22"/>
  <c r="AO4369" i="22"/>
  <c r="AE4370" i="22"/>
  <c r="AF4370" i="22"/>
  <c r="AG4370" i="22"/>
  <c r="AH4370" i="22"/>
  <c r="AI4370" i="22"/>
  <c r="AJ4370" i="22"/>
  <c r="AK4370" i="22"/>
  <c r="AL4370" i="22"/>
  <c r="AM4370" i="22"/>
  <c r="AN4370" i="22"/>
  <c r="AO4370" i="22"/>
  <c r="AE4371" i="22"/>
  <c r="AF4371" i="22"/>
  <c r="AG4371" i="22"/>
  <c r="AH4371" i="22"/>
  <c r="AI4371" i="22"/>
  <c r="AJ4371" i="22"/>
  <c r="AK4371" i="22"/>
  <c r="AL4371" i="22"/>
  <c r="AM4371" i="22"/>
  <c r="AN4371" i="22"/>
  <c r="AO4371" i="22"/>
  <c r="AE4372" i="22"/>
  <c r="AF4372" i="22"/>
  <c r="AG4372" i="22"/>
  <c r="AH4372" i="22"/>
  <c r="AI4372" i="22"/>
  <c r="AJ4372" i="22"/>
  <c r="AK4372" i="22"/>
  <c r="AL4372" i="22"/>
  <c r="AM4372" i="22"/>
  <c r="AN4372" i="22"/>
  <c r="AO4372" i="22"/>
  <c r="AE4373" i="22"/>
  <c r="AF4373" i="22"/>
  <c r="AG4373" i="22"/>
  <c r="AH4373" i="22"/>
  <c r="AI4373" i="22"/>
  <c r="AJ4373" i="22"/>
  <c r="AK4373" i="22"/>
  <c r="AL4373" i="22"/>
  <c r="AM4373" i="22"/>
  <c r="AN4373" i="22"/>
  <c r="AO4373" i="22"/>
  <c r="AE4374" i="22"/>
  <c r="AF4374" i="22"/>
  <c r="AG4374" i="22"/>
  <c r="AH4374" i="22"/>
  <c r="AI4374" i="22"/>
  <c r="AJ4374" i="22"/>
  <c r="AK4374" i="22"/>
  <c r="AL4374" i="22"/>
  <c r="AM4374" i="22"/>
  <c r="AN4374" i="22"/>
  <c r="AO4374" i="22"/>
  <c r="AE4375" i="22"/>
  <c r="AF4375" i="22"/>
  <c r="AG4375" i="22"/>
  <c r="AH4375" i="22"/>
  <c r="AI4375" i="22"/>
  <c r="AJ4375" i="22"/>
  <c r="AK4375" i="22"/>
  <c r="AL4375" i="22"/>
  <c r="AM4375" i="22"/>
  <c r="AN4375" i="22"/>
  <c r="AO4375" i="22"/>
  <c r="AE4376" i="22"/>
  <c r="AF4376" i="22"/>
  <c r="AG4376" i="22"/>
  <c r="AH4376" i="22"/>
  <c r="AI4376" i="22"/>
  <c r="AJ4376" i="22"/>
  <c r="AK4376" i="22"/>
  <c r="AL4376" i="22"/>
  <c r="AM4376" i="22"/>
  <c r="AN4376" i="22"/>
  <c r="AO4376" i="22"/>
  <c r="AE4377" i="22"/>
  <c r="AF4377" i="22"/>
  <c r="AG4377" i="22"/>
  <c r="AH4377" i="22"/>
  <c r="AI4377" i="22"/>
  <c r="AJ4377" i="22"/>
  <c r="AK4377" i="22"/>
  <c r="AL4377" i="22"/>
  <c r="AM4377" i="22"/>
  <c r="AN4377" i="22"/>
  <c r="AO4377" i="22"/>
  <c r="AE4378" i="22"/>
  <c r="AF4378" i="22"/>
  <c r="AG4378" i="22"/>
  <c r="AH4378" i="22"/>
  <c r="AI4378" i="22"/>
  <c r="AJ4378" i="22"/>
  <c r="AK4378" i="22"/>
  <c r="AL4378" i="22"/>
  <c r="AM4378" i="22"/>
  <c r="AN4378" i="22"/>
  <c r="AO4378" i="22"/>
  <c r="AE4379" i="22"/>
  <c r="AF4379" i="22"/>
  <c r="AG4379" i="22"/>
  <c r="AH4379" i="22"/>
  <c r="AI4379" i="22"/>
  <c r="AJ4379" i="22"/>
  <c r="AK4379" i="22"/>
  <c r="AL4379" i="22"/>
  <c r="AM4379" i="22"/>
  <c r="AN4379" i="22"/>
  <c r="AO4379" i="22"/>
  <c r="AE4380" i="22"/>
  <c r="AF4380" i="22"/>
  <c r="AG4380" i="22"/>
  <c r="AH4380" i="22"/>
  <c r="AI4380" i="22"/>
  <c r="AJ4380" i="22"/>
  <c r="AK4380" i="22"/>
  <c r="AL4380" i="22"/>
  <c r="AM4380" i="22"/>
  <c r="AN4380" i="22"/>
  <c r="AO4380" i="22"/>
  <c r="AE4381" i="22"/>
  <c r="AF4381" i="22"/>
  <c r="AG4381" i="22"/>
  <c r="AH4381" i="22"/>
  <c r="AI4381" i="22"/>
  <c r="AJ4381" i="22"/>
  <c r="AK4381" i="22"/>
  <c r="AL4381" i="22"/>
  <c r="AM4381" i="22"/>
  <c r="AN4381" i="22"/>
  <c r="AO4381" i="22"/>
  <c r="AE4382" i="22"/>
  <c r="AF4382" i="22"/>
  <c r="AG4382" i="22"/>
  <c r="AH4382" i="22"/>
  <c r="AI4382" i="22"/>
  <c r="AJ4382" i="22"/>
  <c r="AK4382" i="22"/>
  <c r="AL4382" i="22"/>
  <c r="AM4382" i="22"/>
  <c r="AN4382" i="22"/>
  <c r="AO4382" i="22"/>
  <c r="AE4383" i="22"/>
  <c r="AF4383" i="22"/>
  <c r="AG4383" i="22"/>
  <c r="AH4383" i="22"/>
  <c r="AI4383" i="22"/>
  <c r="AJ4383" i="22"/>
  <c r="AK4383" i="22"/>
  <c r="AL4383" i="22"/>
  <c r="AM4383" i="22"/>
  <c r="AN4383" i="22"/>
  <c r="AO4383" i="22"/>
  <c r="AE4384" i="22"/>
  <c r="AF4384" i="22"/>
  <c r="AG4384" i="22"/>
  <c r="AH4384" i="22"/>
  <c r="AI4384" i="22"/>
  <c r="AJ4384" i="22"/>
  <c r="AK4384" i="22"/>
  <c r="AL4384" i="22"/>
  <c r="AM4384" i="22"/>
  <c r="AN4384" i="22"/>
  <c r="AO4384" i="22"/>
  <c r="AE4385" i="22"/>
  <c r="AF4385" i="22"/>
  <c r="AG4385" i="22"/>
  <c r="AH4385" i="22"/>
  <c r="AI4385" i="22"/>
  <c r="AJ4385" i="22"/>
  <c r="AK4385" i="22"/>
  <c r="AL4385" i="22"/>
  <c r="AM4385" i="22"/>
  <c r="AN4385" i="22"/>
  <c r="AO4385" i="22"/>
  <c r="AE4386" i="22"/>
  <c r="AF4386" i="22"/>
  <c r="AG4386" i="22"/>
  <c r="AH4386" i="22"/>
  <c r="AI4386" i="22"/>
  <c r="AJ4386" i="22"/>
  <c r="AK4386" i="22"/>
  <c r="AL4386" i="22"/>
  <c r="AM4386" i="22"/>
  <c r="AN4386" i="22"/>
  <c r="AO4386" i="22"/>
  <c r="AE4387" i="22"/>
  <c r="AF4387" i="22"/>
  <c r="AG4387" i="22"/>
  <c r="AH4387" i="22"/>
  <c r="AI4387" i="22"/>
  <c r="AJ4387" i="22"/>
  <c r="AK4387" i="22"/>
  <c r="AL4387" i="22"/>
  <c r="AM4387" i="22"/>
  <c r="AN4387" i="22"/>
  <c r="AO4387" i="22"/>
  <c r="AE4388" i="22"/>
  <c r="AF4388" i="22"/>
  <c r="AG4388" i="22"/>
  <c r="AH4388" i="22"/>
  <c r="AI4388" i="22"/>
  <c r="AJ4388" i="22"/>
  <c r="AK4388" i="22"/>
  <c r="AL4388" i="22"/>
  <c r="AM4388" i="22"/>
  <c r="AN4388" i="22"/>
  <c r="AO4388" i="22"/>
  <c r="AE4389" i="22"/>
  <c r="AF4389" i="22"/>
  <c r="AG4389" i="22"/>
  <c r="AH4389" i="22"/>
  <c r="AI4389" i="22"/>
  <c r="AJ4389" i="22"/>
  <c r="AK4389" i="22"/>
  <c r="AL4389" i="22"/>
  <c r="AM4389" i="22"/>
  <c r="AN4389" i="22"/>
  <c r="AO4389" i="22"/>
  <c r="AE4390" i="22"/>
  <c r="AF4390" i="22"/>
  <c r="AG4390" i="22"/>
  <c r="AH4390" i="22"/>
  <c r="AI4390" i="22"/>
  <c r="AJ4390" i="22"/>
  <c r="AK4390" i="22"/>
  <c r="AL4390" i="22"/>
  <c r="AM4390" i="22"/>
  <c r="AN4390" i="22"/>
  <c r="AO4390" i="22"/>
  <c r="AE4391" i="22"/>
  <c r="AF4391" i="22"/>
  <c r="AG4391" i="22"/>
  <c r="AH4391" i="22"/>
  <c r="AI4391" i="22"/>
  <c r="AJ4391" i="22"/>
  <c r="AK4391" i="22"/>
  <c r="AL4391" i="22"/>
  <c r="AM4391" i="22"/>
  <c r="AN4391" i="22"/>
  <c r="AO4391" i="22"/>
  <c r="AE4392" i="22"/>
  <c r="AF4392" i="22"/>
  <c r="AG4392" i="22"/>
  <c r="AH4392" i="22"/>
  <c r="AI4392" i="22"/>
  <c r="AJ4392" i="22"/>
  <c r="AK4392" i="22"/>
  <c r="AL4392" i="22"/>
  <c r="AM4392" i="22"/>
  <c r="AN4392" i="22"/>
  <c r="AO4392" i="22"/>
  <c r="AE4393" i="22"/>
  <c r="AF4393" i="22"/>
  <c r="AG4393" i="22"/>
  <c r="AH4393" i="22"/>
  <c r="AI4393" i="22"/>
  <c r="AJ4393" i="22"/>
  <c r="AK4393" i="22"/>
  <c r="AL4393" i="22"/>
  <c r="AM4393" i="22"/>
  <c r="AN4393" i="22"/>
  <c r="AO4393" i="22"/>
  <c r="AE4394" i="22"/>
  <c r="AF4394" i="22"/>
  <c r="AG4394" i="22"/>
  <c r="AH4394" i="22"/>
  <c r="AI4394" i="22"/>
  <c r="AJ4394" i="22"/>
  <c r="AK4394" i="22"/>
  <c r="AL4394" i="22"/>
  <c r="AM4394" i="22"/>
  <c r="AN4394" i="22"/>
  <c r="AO4394" i="22"/>
  <c r="AE4395" i="22"/>
  <c r="AF4395" i="22"/>
  <c r="AG4395" i="22"/>
  <c r="AH4395" i="22"/>
  <c r="AI4395" i="22"/>
  <c r="AJ4395" i="22"/>
  <c r="AK4395" i="22"/>
  <c r="AL4395" i="22"/>
  <c r="AM4395" i="22"/>
  <c r="AN4395" i="22"/>
  <c r="AO4395" i="22"/>
  <c r="AE4396" i="22"/>
  <c r="AF4396" i="22"/>
  <c r="AG4396" i="22"/>
  <c r="AH4396" i="22"/>
  <c r="AI4396" i="22"/>
  <c r="AJ4396" i="22"/>
  <c r="AK4396" i="22"/>
  <c r="AL4396" i="22"/>
  <c r="AM4396" i="22"/>
  <c r="AN4396" i="22"/>
  <c r="AO4396" i="22"/>
  <c r="AE4397" i="22"/>
  <c r="AF4397" i="22"/>
  <c r="AG4397" i="22"/>
  <c r="AH4397" i="22"/>
  <c r="AI4397" i="22"/>
  <c r="AJ4397" i="22"/>
  <c r="AK4397" i="22"/>
  <c r="AL4397" i="22"/>
  <c r="AM4397" i="22"/>
  <c r="AN4397" i="22"/>
  <c r="AO4397" i="22"/>
  <c r="AE4398" i="22"/>
  <c r="AF4398" i="22"/>
  <c r="AG4398" i="22"/>
  <c r="AH4398" i="22"/>
  <c r="AI4398" i="22"/>
  <c r="AJ4398" i="22"/>
  <c r="AK4398" i="22"/>
  <c r="AL4398" i="22"/>
  <c r="AM4398" i="22"/>
  <c r="AN4398" i="22"/>
  <c r="AO4398" i="22"/>
  <c r="AE4399" i="22"/>
  <c r="AF4399" i="22"/>
  <c r="AG4399" i="22"/>
  <c r="AH4399" i="22"/>
  <c r="AI4399" i="22"/>
  <c r="AJ4399" i="22"/>
  <c r="AK4399" i="22"/>
  <c r="AL4399" i="22"/>
  <c r="AM4399" i="22"/>
  <c r="AN4399" i="22"/>
  <c r="AO4399" i="22"/>
  <c r="AE4400" i="22"/>
  <c r="AF4400" i="22"/>
  <c r="AG4400" i="22"/>
  <c r="AH4400" i="22"/>
  <c r="AI4400" i="22"/>
  <c r="AJ4400" i="22"/>
  <c r="AK4400" i="22"/>
  <c r="AL4400" i="22"/>
  <c r="AM4400" i="22"/>
  <c r="AN4400" i="22"/>
  <c r="AO4400" i="22"/>
  <c r="AE4401" i="22"/>
  <c r="AF4401" i="22"/>
  <c r="AG4401" i="22"/>
  <c r="AH4401" i="22"/>
  <c r="AI4401" i="22"/>
  <c r="AJ4401" i="22"/>
  <c r="AK4401" i="22"/>
  <c r="AL4401" i="22"/>
  <c r="AM4401" i="22"/>
  <c r="AN4401" i="22"/>
  <c r="AO4401" i="22"/>
  <c r="AE4402" i="22"/>
  <c r="AF4402" i="22"/>
  <c r="AG4402" i="22"/>
  <c r="AH4402" i="22"/>
  <c r="AI4402" i="22"/>
  <c r="AJ4402" i="22"/>
  <c r="AK4402" i="22"/>
  <c r="AL4402" i="22"/>
  <c r="AM4402" i="22"/>
  <c r="AN4402" i="22"/>
  <c r="AO4402" i="22"/>
  <c r="AE4403" i="22"/>
  <c r="AF4403" i="22"/>
  <c r="AG4403" i="22"/>
  <c r="AH4403" i="22"/>
  <c r="AI4403" i="22"/>
  <c r="AJ4403" i="22"/>
  <c r="AK4403" i="22"/>
  <c r="AL4403" i="22"/>
  <c r="AM4403" i="22"/>
  <c r="AN4403" i="22"/>
  <c r="AO4403" i="22"/>
  <c r="AE4404" i="22"/>
  <c r="AF4404" i="22"/>
  <c r="AG4404" i="22"/>
  <c r="AH4404" i="22"/>
  <c r="AI4404" i="22"/>
  <c r="AJ4404" i="22"/>
  <c r="AK4404" i="22"/>
  <c r="AL4404" i="22"/>
  <c r="AM4404" i="22"/>
  <c r="AN4404" i="22"/>
  <c r="AO4404" i="22"/>
  <c r="AE4405" i="22"/>
  <c r="AF4405" i="22"/>
  <c r="AG4405" i="22"/>
  <c r="AH4405" i="22"/>
  <c r="AI4405" i="22"/>
  <c r="AJ4405" i="22"/>
  <c r="AK4405" i="22"/>
  <c r="AL4405" i="22"/>
  <c r="AM4405" i="22"/>
  <c r="AN4405" i="22"/>
  <c r="AO4405" i="22"/>
  <c r="AE4406" i="22"/>
  <c r="AF4406" i="22"/>
  <c r="AG4406" i="22"/>
  <c r="AH4406" i="22"/>
  <c r="AI4406" i="22"/>
  <c r="AJ4406" i="22"/>
  <c r="AK4406" i="22"/>
  <c r="AL4406" i="22"/>
  <c r="AM4406" i="22"/>
  <c r="AN4406" i="22"/>
  <c r="AO4406" i="22"/>
  <c r="AE4407" i="22"/>
  <c r="AF4407" i="22"/>
  <c r="AG4407" i="22"/>
  <c r="AH4407" i="22"/>
  <c r="AI4407" i="22"/>
  <c r="AJ4407" i="22"/>
  <c r="AK4407" i="22"/>
  <c r="AL4407" i="22"/>
  <c r="AM4407" i="22"/>
  <c r="AN4407" i="22"/>
  <c r="AO4407" i="22"/>
  <c r="AE4408" i="22"/>
  <c r="AF4408" i="22"/>
  <c r="AG4408" i="22"/>
  <c r="AH4408" i="22"/>
  <c r="AI4408" i="22"/>
  <c r="AJ4408" i="22"/>
  <c r="AK4408" i="22"/>
  <c r="AL4408" i="22"/>
  <c r="AM4408" i="22"/>
  <c r="AN4408" i="22"/>
  <c r="AO4408" i="22"/>
  <c r="AE4409" i="22"/>
  <c r="AF4409" i="22"/>
  <c r="AG4409" i="22"/>
  <c r="AH4409" i="22"/>
  <c r="AI4409" i="22"/>
  <c r="AJ4409" i="22"/>
  <c r="AK4409" i="22"/>
  <c r="AL4409" i="22"/>
  <c r="AM4409" i="22"/>
  <c r="AN4409" i="22"/>
  <c r="AO4409" i="22"/>
  <c r="AE4410" i="22"/>
  <c r="AF4410" i="22"/>
  <c r="AG4410" i="22"/>
  <c r="AH4410" i="22"/>
  <c r="AI4410" i="22"/>
  <c r="AJ4410" i="22"/>
  <c r="AK4410" i="22"/>
  <c r="AL4410" i="22"/>
  <c r="AM4410" i="22"/>
  <c r="AN4410" i="22"/>
  <c r="AO4410" i="22"/>
  <c r="AE4411" i="22"/>
  <c r="AF4411" i="22"/>
  <c r="AG4411" i="22"/>
  <c r="AH4411" i="22"/>
  <c r="AI4411" i="22"/>
  <c r="AJ4411" i="22"/>
  <c r="AK4411" i="22"/>
  <c r="AL4411" i="22"/>
  <c r="AM4411" i="22"/>
  <c r="AN4411" i="22"/>
  <c r="AO4411" i="22"/>
  <c r="AE4424" i="22"/>
  <c r="AF4424" i="22"/>
  <c r="AG4424" i="22"/>
  <c r="AH4424" i="22"/>
  <c r="AI4424" i="22"/>
  <c r="AJ4424" i="22"/>
  <c r="AK4424" i="22"/>
  <c r="AL4424" i="22"/>
  <c r="AM4424" i="22"/>
  <c r="AN4424" i="22"/>
  <c r="AO4424" i="22"/>
  <c r="AE4425" i="22"/>
  <c r="AF4425" i="22"/>
  <c r="AG4425" i="22"/>
  <c r="AH4425" i="22"/>
  <c r="AI4425" i="22"/>
  <c r="AJ4425" i="22"/>
  <c r="AK4425" i="22"/>
  <c r="AL4425" i="22"/>
  <c r="AM4425" i="22"/>
  <c r="AN4425" i="22"/>
  <c r="AO4425" i="22"/>
  <c r="AE4426" i="22"/>
  <c r="AF4426" i="22"/>
  <c r="AG4426" i="22"/>
  <c r="AH4426" i="22"/>
  <c r="AI4426" i="22"/>
  <c r="AJ4426" i="22"/>
  <c r="AK4426" i="22"/>
  <c r="AL4426" i="22"/>
  <c r="AM4426" i="22"/>
  <c r="AN4426" i="22"/>
  <c r="AO4426" i="22"/>
  <c r="AE4427" i="22"/>
  <c r="AF4427" i="22"/>
  <c r="AG4427" i="22"/>
  <c r="AH4427" i="22"/>
  <c r="AI4427" i="22"/>
  <c r="AJ4427" i="22"/>
  <c r="AK4427" i="22"/>
  <c r="AL4427" i="22"/>
  <c r="AM4427" i="22"/>
  <c r="AN4427" i="22"/>
  <c r="AO4427" i="22"/>
  <c r="AE4428" i="22"/>
  <c r="AF4428" i="22"/>
  <c r="AG4428" i="22"/>
  <c r="AH4428" i="22"/>
  <c r="AI4428" i="22"/>
  <c r="AJ4428" i="22"/>
  <c r="AK4428" i="22"/>
  <c r="AL4428" i="22"/>
  <c r="AM4428" i="22"/>
  <c r="AN4428" i="22"/>
  <c r="AO4428" i="22"/>
  <c r="AE4429" i="22"/>
  <c r="AF4429" i="22"/>
  <c r="AG4429" i="22"/>
  <c r="AH4429" i="22"/>
  <c r="AI4429" i="22"/>
  <c r="AJ4429" i="22"/>
  <c r="AK4429" i="22"/>
  <c r="AL4429" i="22"/>
  <c r="AM4429" i="22"/>
  <c r="AN4429" i="22"/>
  <c r="AO4429" i="22"/>
  <c r="AE4430" i="22"/>
  <c r="AF4430" i="22"/>
  <c r="AG4430" i="22"/>
  <c r="AH4430" i="22"/>
  <c r="AI4430" i="22"/>
  <c r="AJ4430" i="22"/>
  <c r="AK4430" i="22"/>
  <c r="AL4430" i="22"/>
  <c r="AM4430" i="22"/>
  <c r="AN4430" i="22"/>
  <c r="AO4430" i="22"/>
  <c r="AE4431" i="22"/>
  <c r="AF4431" i="22"/>
  <c r="AG4431" i="22"/>
  <c r="AH4431" i="22"/>
  <c r="AI4431" i="22"/>
  <c r="AJ4431" i="22"/>
  <c r="AK4431" i="22"/>
  <c r="AL4431" i="22"/>
  <c r="AM4431" i="22"/>
  <c r="AN4431" i="22"/>
  <c r="AO4431" i="22"/>
  <c r="AE4432" i="22"/>
  <c r="AF4432" i="22"/>
  <c r="AG4432" i="22"/>
  <c r="AH4432" i="22"/>
  <c r="AI4432" i="22"/>
  <c r="AJ4432" i="22"/>
  <c r="AK4432" i="22"/>
  <c r="AL4432" i="22"/>
  <c r="AM4432" i="22"/>
  <c r="AN4432" i="22"/>
  <c r="AO4432" i="22"/>
  <c r="AE4433" i="22"/>
  <c r="AF4433" i="22"/>
  <c r="AG4433" i="22"/>
  <c r="AH4433" i="22"/>
  <c r="AI4433" i="22"/>
  <c r="AJ4433" i="22"/>
  <c r="AK4433" i="22"/>
  <c r="AL4433" i="22"/>
  <c r="AM4433" i="22"/>
  <c r="AN4433" i="22"/>
  <c r="AO4433" i="22"/>
  <c r="AE4434" i="22"/>
  <c r="AF4434" i="22"/>
  <c r="AG4434" i="22"/>
  <c r="AH4434" i="22"/>
  <c r="AI4434" i="22"/>
  <c r="AJ4434" i="22"/>
  <c r="AK4434" i="22"/>
  <c r="AL4434" i="22"/>
  <c r="AM4434" i="22"/>
  <c r="AN4434" i="22"/>
  <c r="AO4434" i="22"/>
  <c r="AE4435" i="22"/>
  <c r="AF4435" i="22"/>
  <c r="AG4435" i="22"/>
  <c r="AH4435" i="22"/>
  <c r="AI4435" i="22"/>
  <c r="AJ4435" i="22"/>
  <c r="AK4435" i="22"/>
  <c r="AL4435" i="22"/>
  <c r="AM4435" i="22"/>
  <c r="AN4435" i="22"/>
  <c r="AO4435" i="22"/>
  <c r="AE4436" i="22"/>
  <c r="AF4436" i="22"/>
  <c r="AG4436" i="22"/>
  <c r="AH4436" i="22"/>
  <c r="AI4436" i="22"/>
  <c r="AJ4436" i="22"/>
  <c r="AK4436" i="22"/>
  <c r="AL4436" i="22"/>
  <c r="AM4436" i="22"/>
  <c r="AN4436" i="22"/>
  <c r="AO4436" i="22"/>
  <c r="AE4437" i="22"/>
  <c r="AF4437" i="22"/>
  <c r="AG4437" i="22"/>
  <c r="AH4437" i="22"/>
  <c r="AI4437" i="22"/>
  <c r="AJ4437" i="22"/>
  <c r="AK4437" i="22"/>
  <c r="AL4437" i="22"/>
  <c r="AM4437" i="22"/>
  <c r="AN4437" i="22"/>
  <c r="AO4437" i="22"/>
  <c r="AE4438" i="22"/>
  <c r="AF4438" i="22"/>
  <c r="AG4438" i="22"/>
  <c r="AH4438" i="22"/>
  <c r="AI4438" i="22"/>
  <c r="AJ4438" i="22"/>
  <c r="AK4438" i="22"/>
  <c r="AL4438" i="22"/>
  <c r="AM4438" i="22"/>
  <c r="AN4438" i="22"/>
  <c r="AO4438" i="22"/>
  <c r="AE4439" i="22"/>
  <c r="AF4439" i="22"/>
  <c r="AG4439" i="22"/>
  <c r="AH4439" i="22"/>
  <c r="AI4439" i="22"/>
  <c r="AJ4439" i="22"/>
  <c r="AK4439" i="22"/>
  <c r="AL4439" i="22"/>
  <c r="AM4439" i="22"/>
  <c r="AN4439" i="22"/>
  <c r="AO4439" i="22"/>
  <c r="AE4440" i="22"/>
  <c r="AF4440" i="22"/>
  <c r="AG4440" i="22"/>
  <c r="AH4440" i="22"/>
  <c r="AI4440" i="22"/>
  <c r="AJ4440" i="22"/>
  <c r="AK4440" i="22"/>
  <c r="AL4440" i="22"/>
  <c r="AM4440" i="22"/>
  <c r="AN4440" i="22"/>
  <c r="AO4440" i="22"/>
  <c r="AE4441" i="22"/>
  <c r="AF4441" i="22"/>
  <c r="AG4441" i="22"/>
  <c r="AH4441" i="22"/>
  <c r="AI4441" i="22"/>
  <c r="AJ4441" i="22"/>
  <c r="AK4441" i="22"/>
  <c r="AL4441" i="22"/>
  <c r="AM4441" i="22"/>
  <c r="AN4441" i="22"/>
  <c r="AO4441" i="22"/>
  <c r="AE4442" i="22"/>
  <c r="AF4442" i="22"/>
  <c r="AG4442" i="22"/>
  <c r="AH4442" i="22"/>
  <c r="AI4442" i="22"/>
  <c r="AJ4442" i="22"/>
  <c r="AK4442" i="22"/>
  <c r="AL4442" i="22"/>
  <c r="AM4442" i="22"/>
  <c r="AN4442" i="22"/>
  <c r="AO4442" i="22"/>
  <c r="AE4443" i="22"/>
  <c r="AF4443" i="22"/>
  <c r="AG4443" i="22"/>
  <c r="AH4443" i="22"/>
  <c r="AI4443" i="22"/>
  <c r="AJ4443" i="22"/>
  <c r="AK4443" i="22"/>
  <c r="AL4443" i="22"/>
  <c r="AM4443" i="22"/>
  <c r="AN4443" i="22"/>
  <c r="AO4443" i="22"/>
  <c r="AE4444" i="22"/>
  <c r="AF4444" i="22"/>
  <c r="AG4444" i="22"/>
  <c r="AH4444" i="22"/>
  <c r="AI4444" i="22"/>
  <c r="AJ4444" i="22"/>
  <c r="AK4444" i="22"/>
  <c r="AL4444" i="22"/>
  <c r="AM4444" i="22"/>
  <c r="AN4444" i="22"/>
  <c r="AO4444" i="22"/>
  <c r="AE4445" i="22"/>
  <c r="AF4445" i="22"/>
  <c r="AG4445" i="22"/>
  <c r="AH4445" i="22"/>
  <c r="AI4445" i="22"/>
  <c r="AJ4445" i="22"/>
  <c r="AK4445" i="22"/>
  <c r="AL4445" i="22"/>
  <c r="AM4445" i="22"/>
  <c r="AN4445" i="22"/>
  <c r="AO4445" i="22"/>
  <c r="AE4446" i="22"/>
  <c r="AF4446" i="22"/>
  <c r="AG4446" i="22"/>
  <c r="AH4446" i="22"/>
  <c r="AI4446" i="22"/>
  <c r="AJ4446" i="22"/>
  <c r="AK4446" i="22"/>
  <c r="AL4446" i="22"/>
  <c r="AM4446" i="22"/>
  <c r="AN4446" i="22"/>
  <c r="AO4446" i="22"/>
  <c r="AE4447" i="22"/>
  <c r="AF4447" i="22"/>
  <c r="AG4447" i="22"/>
  <c r="AH4447" i="22"/>
  <c r="AI4447" i="22"/>
  <c r="AJ4447" i="22"/>
  <c r="AK4447" i="22"/>
  <c r="AL4447" i="22"/>
  <c r="AM4447" i="22"/>
  <c r="AN4447" i="22"/>
  <c r="AO4447" i="22"/>
  <c r="AE4448" i="22"/>
  <c r="AF4448" i="22"/>
  <c r="AG4448" i="22"/>
  <c r="AH4448" i="22"/>
  <c r="AI4448" i="22"/>
  <c r="AJ4448" i="22"/>
  <c r="AK4448" i="22"/>
  <c r="AL4448" i="22"/>
  <c r="AM4448" i="22"/>
  <c r="AN4448" i="22"/>
  <c r="AO4448" i="22"/>
  <c r="AE4449" i="22"/>
  <c r="AF4449" i="22"/>
  <c r="AG4449" i="22"/>
  <c r="AH4449" i="22"/>
  <c r="AI4449" i="22"/>
  <c r="AJ4449" i="22"/>
  <c r="AK4449" i="22"/>
  <c r="AL4449" i="22"/>
  <c r="AM4449" i="22"/>
  <c r="AN4449" i="22"/>
  <c r="AO4449" i="22"/>
  <c r="AE4450" i="22"/>
  <c r="AF4450" i="22"/>
  <c r="AG4450" i="22"/>
  <c r="AH4450" i="22"/>
  <c r="AI4450" i="22"/>
  <c r="AJ4450" i="22"/>
  <c r="AK4450" i="22"/>
  <c r="AL4450" i="22"/>
  <c r="AM4450" i="22"/>
  <c r="AN4450" i="22"/>
  <c r="AO4450" i="22"/>
  <c r="AE4451" i="22"/>
  <c r="AF4451" i="22"/>
  <c r="AG4451" i="22"/>
  <c r="AH4451" i="22"/>
  <c r="AI4451" i="22"/>
  <c r="AJ4451" i="22"/>
  <c r="AK4451" i="22"/>
  <c r="AL4451" i="22"/>
  <c r="AM4451" i="22"/>
  <c r="AN4451" i="22"/>
  <c r="AO4451" i="22"/>
  <c r="AE4452" i="22"/>
  <c r="AF4452" i="22"/>
  <c r="AG4452" i="22"/>
  <c r="AH4452" i="22"/>
  <c r="AI4452" i="22"/>
  <c r="AJ4452" i="22"/>
  <c r="AK4452" i="22"/>
  <c r="AL4452" i="22"/>
  <c r="AM4452" i="22"/>
  <c r="AN4452" i="22"/>
  <c r="AO4452" i="22"/>
  <c r="AE4453" i="22"/>
  <c r="AF4453" i="22"/>
  <c r="AG4453" i="22"/>
  <c r="AH4453" i="22"/>
  <c r="AI4453" i="22"/>
  <c r="AJ4453" i="22"/>
  <c r="AK4453" i="22"/>
  <c r="AL4453" i="22"/>
  <c r="AM4453" i="22"/>
  <c r="AN4453" i="22"/>
  <c r="AO4453" i="22"/>
  <c r="AE4454" i="22"/>
  <c r="AF4454" i="22"/>
  <c r="AG4454" i="22"/>
  <c r="AH4454" i="22"/>
  <c r="AI4454" i="22"/>
  <c r="AJ4454" i="22"/>
  <c r="AK4454" i="22"/>
  <c r="AL4454" i="22"/>
  <c r="AM4454" i="22"/>
  <c r="AN4454" i="22"/>
  <c r="AO4454" i="22"/>
  <c r="AE4455" i="22"/>
  <c r="AF4455" i="22"/>
  <c r="AG4455" i="22"/>
  <c r="AH4455" i="22"/>
  <c r="AI4455" i="22"/>
  <c r="AJ4455" i="22"/>
  <c r="AK4455" i="22"/>
  <c r="AL4455" i="22"/>
  <c r="AM4455" i="22"/>
  <c r="AN4455" i="22"/>
  <c r="AO4455" i="22"/>
  <c r="AE4456" i="22"/>
  <c r="AF4456" i="22"/>
  <c r="AG4456" i="22"/>
  <c r="AH4456" i="22"/>
  <c r="AI4456" i="22"/>
  <c r="AJ4456" i="22"/>
  <c r="AK4456" i="22"/>
  <c r="AL4456" i="22"/>
  <c r="AM4456" i="22"/>
  <c r="AN4456" i="22"/>
  <c r="AO4456" i="22"/>
  <c r="AE4457" i="22"/>
  <c r="AF4457" i="22"/>
  <c r="AG4457" i="22"/>
  <c r="AH4457" i="22"/>
  <c r="AI4457" i="22"/>
  <c r="AJ4457" i="22"/>
  <c r="AK4457" i="22"/>
  <c r="AL4457" i="22"/>
  <c r="AM4457" i="22"/>
  <c r="AN4457" i="22"/>
  <c r="AO4457" i="22"/>
  <c r="AE4458" i="22"/>
  <c r="AF4458" i="22"/>
  <c r="AG4458" i="22"/>
  <c r="AH4458" i="22"/>
  <c r="AI4458" i="22"/>
  <c r="AJ4458" i="22"/>
  <c r="AK4458" i="22"/>
  <c r="AL4458" i="22"/>
  <c r="AM4458" i="22"/>
  <c r="AN4458" i="22"/>
  <c r="AO4458" i="22"/>
  <c r="AE4459" i="22"/>
  <c r="AF4459" i="22"/>
  <c r="AG4459" i="22"/>
  <c r="AH4459" i="22"/>
  <c r="AI4459" i="22"/>
  <c r="AJ4459" i="22"/>
  <c r="AK4459" i="22"/>
  <c r="AL4459" i="22"/>
  <c r="AM4459" i="22"/>
  <c r="AN4459" i="22"/>
  <c r="AO4459" i="22"/>
  <c r="AE4460" i="22"/>
  <c r="AF4460" i="22"/>
  <c r="AG4460" i="22"/>
  <c r="AH4460" i="22"/>
  <c r="AI4460" i="22"/>
  <c r="AJ4460" i="22"/>
  <c r="AK4460" i="22"/>
  <c r="AL4460" i="22"/>
  <c r="AM4460" i="22"/>
  <c r="AN4460" i="22"/>
  <c r="AO4460" i="22"/>
  <c r="AE4461" i="22"/>
  <c r="AF4461" i="22"/>
  <c r="AG4461" i="22"/>
  <c r="AH4461" i="22"/>
  <c r="AI4461" i="22"/>
  <c r="AJ4461" i="22"/>
  <c r="AK4461" i="22"/>
  <c r="AL4461" i="22"/>
  <c r="AM4461" i="22"/>
  <c r="AN4461" i="22"/>
  <c r="AO4461" i="22"/>
  <c r="AE4462" i="22"/>
  <c r="AF4462" i="22"/>
  <c r="AG4462" i="22"/>
  <c r="AH4462" i="22"/>
  <c r="AI4462" i="22"/>
  <c r="AJ4462" i="22"/>
  <c r="AK4462" i="22"/>
  <c r="AL4462" i="22"/>
  <c r="AM4462" i="22"/>
  <c r="AN4462" i="22"/>
  <c r="AO4462" i="22"/>
  <c r="AE4463" i="22"/>
  <c r="AF4463" i="22"/>
  <c r="AG4463" i="22"/>
  <c r="AH4463" i="22"/>
  <c r="AI4463" i="22"/>
  <c r="AJ4463" i="22"/>
  <c r="AK4463" i="22"/>
  <c r="AL4463" i="22"/>
  <c r="AM4463" i="22"/>
  <c r="AN4463" i="22"/>
  <c r="AO4463" i="22"/>
  <c r="AE4464" i="22"/>
  <c r="AF4464" i="22"/>
  <c r="AG4464" i="22"/>
  <c r="AH4464" i="22"/>
  <c r="AI4464" i="22"/>
  <c r="AJ4464" i="22"/>
  <c r="AK4464" i="22"/>
  <c r="AL4464" i="22"/>
  <c r="AM4464" i="22"/>
  <c r="AN4464" i="22"/>
  <c r="AO4464" i="22"/>
  <c r="AE4465" i="22"/>
  <c r="AF4465" i="22"/>
  <c r="AG4465" i="22"/>
  <c r="AH4465" i="22"/>
  <c r="AI4465" i="22"/>
  <c r="AJ4465" i="22"/>
  <c r="AK4465" i="22"/>
  <c r="AL4465" i="22"/>
  <c r="AM4465" i="22"/>
  <c r="AN4465" i="22"/>
  <c r="AO4465" i="22"/>
  <c r="AE4466" i="22"/>
  <c r="AF4466" i="22"/>
  <c r="AG4466" i="22"/>
  <c r="AH4466" i="22"/>
  <c r="AI4466" i="22"/>
  <c r="AJ4466" i="22"/>
  <c r="AK4466" i="22"/>
  <c r="AL4466" i="22"/>
  <c r="AM4466" i="22"/>
  <c r="AN4466" i="22"/>
  <c r="AO4466" i="22"/>
  <c r="AE4467" i="22"/>
  <c r="AF4467" i="22"/>
  <c r="AG4467" i="22"/>
  <c r="AH4467" i="22"/>
  <c r="AI4467" i="22"/>
  <c r="AJ4467" i="22"/>
  <c r="AK4467" i="22"/>
  <c r="AL4467" i="22"/>
  <c r="AM4467" i="22"/>
  <c r="AN4467" i="22"/>
  <c r="AO4467" i="22"/>
  <c r="AE4468" i="22"/>
  <c r="AF4468" i="22"/>
  <c r="AG4468" i="22"/>
  <c r="AH4468" i="22"/>
  <c r="AI4468" i="22"/>
  <c r="AJ4468" i="22"/>
  <c r="AK4468" i="22"/>
  <c r="AL4468" i="22"/>
  <c r="AM4468" i="22"/>
  <c r="AN4468" i="22"/>
  <c r="AO4468" i="22"/>
  <c r="AE4469" i="22"/>
  <c r="AF4469" i="22"/>
  <c r="AG4469" i="22"/>
  <c r="AH4469" i="22"/>
  <c r="AI4469" i="22"/>
  <c r="AJ4469" i="22"/>
  <c r="AK4469" i="22"/>
  <c r="AL4469" i="22"/>
  <c r="AM4469" i="22"/>
  <c r="AN4469" i="22"/>
  <c r="AO4469" i="22"/>
  <c r="AE4470" i="22"/>
  <c r="AF4470" i="22"/>
  <c r="AG4470" i="22"/>
  <c r="AH4470" i="22"/>
  <c r="AI4470" i="22"/>
  <c r="AJ4470" i="22"/>
  <c r="AK4470" i="22"/>
  <c r="AL4470" i="22"/>
  <c r="AM4470" i="22"/>
  <c r="AN4470" i="22"/>
  <c r="AO4470" i="22"/>
  <c r="AE4471" i="22"/>
  <c r="AF4471" i="22"/>
  <c r="AG4471" i="22"/>
  <c r="AH4471" i="22"/>
  <c r="AI4471" i="22"/>
  <c r="AJ4471" i="22"/>
  <c r="AK4471" i="22"/>
  <c r="AL4471" i="22"/>
  <c r="AM4471" i="22"/>
  <c r="AN4471" i="22"/>
  <c r="AO4471" i="22"/>
  <c r="AE4472" i="22"/>
  <c r="AF4472" i="22"/>
  <c r="AG4472" i="22"/>
  <c r="AH4472" i="22"/>
  <c r="AI4472" i="22"/>
  <c r="AJ4472" i="22"/>
  <c r="AK4472" i="22"/>
  <c r="AL4472" i="22"/>
  <c r="AM4472" i="22"/>
  <c r="AN4472" i="22"/>
  <c r="AO4472" i="22"/>
  <c r="AE4473" i="22"/>
  <c r="AF4473" i="22"/>
  <c r="AG4473" i="22"/>
  <c r="AH4473" i="22"/>
  <c r="AI4473" i="22"/>
  <c r="AJ4473" i="22"/>
  <c r="AK4473" i="22"/>
  <c r="AL4473" i="22"/>
  <c r="AM4473" i="22"/>
  <c r="AN4473" i="22"/>
  <c r="AO4473" i="22"/>
  <c r="AE4474" i="22"/>
  <c r="AF4474" i="22"/>
  <c r="AG4474" i="22"/>
  <c r="AH4474" i="22"/>
  <c r="AI4474" i="22"/>
  <c r="AJ4474" i="22"/>
  <c r="AK4474" i="22"/>
  <c r="AL4474" i="22"/>
  <c r="AM4474" i="22"/>
  <c r="AN4474" i="22"/>
  <c r="AO4474" i="22"/>
  <c r="AE4475" i="22"/>
  <c r="AF4475" i="22"/>
  <c r="AG4475" i="22"/>
  <c r="AH4475" i="22"/>
  <c r="AI4475" i="22"/>
  <c r="AJ4475" i="22"/>
  <c r="AK4475" i="22"/>
  <c r="AL4475" i="22"/>
  <c r="AM4475" i="22"/>
  <c r="AN4475" i="22"/>
  <c r="AO4475" i="22"/>
  <c r="AE4476" i="22"/>
  <c r="AF4476" i="22"/>
  <c r="AG4476" i="22"/>
  <c r="AH4476" i="22"/>
  <c r="AI4476" i="22"/>
  <c r="AJ4476" i="22"/>
  <c r="AK4476" i="22"/>
  <c r="AL4476" i="22"/>
  <c r="AM4476" i="22"/>
  <c r="AN4476" i="22"/>
  <c r="AO4476" i="22"/>
  <c r="AE4477" i="22"/>
  <c r="AF4477" i="22"/>
  <c r="AG4477" i="22"/>
  <c r="AH4477" i="22"/>
  <c r="AI4477" i="22"/>
  <c r="AJ4477" i="22"/>
  <c r="AK4477" i="22"/>
  <c r="AL4477" i="22"/>
  <c r="AM4477" i="22"/>
  <c r="AN4477" i="22"/>
  <c r="AO4477" i="22"/>
  <c r="AE4478" i="22"/>
  <c r="AF4478" i="22"/>
  <c r="AG4478" i="22"/>
  <c r="AH4478" i="22"/>
  <c r="AI4478" i="22"/>
  <c r="AJ4478" i="22"/>
  <c r="AK4478" i="22"/>
  <c r="AL4478" i="22"/>
  <c r="AM4478" i="22"/>
  <c r="AN4478" i="22"/>
  <c r="AO4478" i="22"/>
  <c r="AE4479" i="22"/>
  <c r="AF4479" i="22"/>
  <c r="AG4479" i="22"/>
  <c r="AH4479" i="22"/>
  <c r="AI4479" i="22"/>
  <c r="AJ4479" i="22"/>
  <c r="AK4479" i="22"/>
  <c r="AL4479" i="22"/>
  <c r="AM4479" i="22"/>
  <c r="AN4479" i="22"/>
  <c r="AO4479" i="22"/>
  <c r="AE4480" i="22"/>
  <c r="AF4480" i="22"/>
  <c r="AG4480" i="22"/>
  <c r="AH4480" i="22"/>
  <c r="AI4480" i="22"/>
  <c r="AJ4480" i="22"/>
  <c r="AK4480" i="22"/>
  <c r="AL4480" i="22"/>
  <c r="AM4480" i="22"/>
  <c r="AN4480" i="22"/>
  <c r="AO4480" i="22"/>
  <c r="AE4481" i="22"/>
  <c r="AF4481" i="22"/>
  <c r="AG4481" i="22"/>
  <c r="AH4481" i="22"/>
  <c r="AI4481" i="22"/>
  <c r="AJ4481" i="22"/>
  <c r="AK4481" i="22"/>
  <c r="AL4481" i="22"/>
  <c r="AM4481" i="22"/>
  <c r="AN4481" i="22"/>
  <c r="AO4481" i="22"/>
  <c r="AE4482" i="22"/>
  <c r="AF4482" i="22"/>
  <c r="AG4482" i="22"/>
  <c r="AH4482" i="22"/>
  <c r="AI4482" i="22"/>
  <c r="AJ4482" i="22"/>
  <c r="AK4482" i="22"/>
  <c r="AL4482" i="22"/>
  <c r="AM4482" i="22"/>
  <c r="AN4482" i="22"/>
  <c r="AO4482" i="22"/>
  <c r="AE4483" i="22"/>
  <c r="AF4483" i="22"/>
  <c r="AG4483" i="22"/>
  <c r="AH4483" i="22"/>
  <c r="AI4483" i="22"/>
  <c r="AJ4483" i="22"/>
  <c r="AK4483" i="22"/>
  <c r="AL4483" i="22"/>
  <c r="AM4483" i="22"/>
  <c r="AN4483" i="22"/>
  <c r="AO4483" i="22"/>
  <c r="AE4484" i="22"/>
  <c r="AF4484" i="22"/>
  <c r="AG4484" i="22"/>
  <c r="AH4484" i="22"/>
  <c r="AI4484" i="22"/>
  <c r="AJ4484" i="22"/>
  <c r="AK4484" i="22"/>
  <c r="AL4484" i="22"/>
  <c r="AM4484" i="22"/>
  <c r="AN4484" i="22"/>
  <c r="AO4484" i="22"/>
  <c r="AE4485" i="22"/>
  <c r="AF4485" i="22"/>
  <c r="AG4485" i="22"/>
  <c r="AH4485" i="22"/>
  <c r="AI4485" i="22"/>
  <c r="AJ4485" i="22"/>
  <c r="AK4485" i="22"/>
  <c r="AL4485" i="22"/>
  <c r="AM4485" i="22"/>
  <c r="AN4485" i="22"/>
  <c r="AO4485" i="22"/>
  <c r="AE4486" i="22"/>
  <c r="AF4486" i="22"/>
  <c r="AG4486" i="22"/>
  <c r="AH4486" i="22"/>
  <c r="AI4486" i="22"/>
  <c r="AJ4486" i="22"/>
  <c r="AK4486" i="22"/>
  <c r="AL4486" i="22"/>
  <c r="AM4486" i="22"/>
  <c r="AN4486" i="22"/>
  <c r="AO4486" i="22"/>
  <c r="AE4487" i="22"/>
  <c r="AF4487" i="22"/>
  <c r="AG4487" i="22"/>
  <c r="AH4487" i="22"/>
  <c r="AI4487" i="22"/>
  <c r="AJ4487" i="22"/>
  <c r="AK4487" i="22"/>
  <c r="AL4487" i="22"/>
  <c r="AM4487" i="22"/>
  <c r="AN4487" i="22"/>
  <c r="AO4487" i="22"/>
  <c r="AE4488" i="22"/>
  <c r="AF4488" i="22"/>
  <c r="AG4488" i="22"/>
  <c r="AH4488" i="22"/>
  <c r="AI4488" i="22"/>
  <c r="AJ4488" i="22"/>
  <c r="AK4488" i="22"/>
  <c r="AL4488" i="22"/>
  <c r="AM4488" i="22"/>
  <c r="AN4488" i="22"/>
  <c r="AO4488" i="22"/>
  <c r="AE4489" i="22"/>
  <c r="AF4489" i="22"/>
  <c r="AG4489" i="22"/>
  <c r="AH4489" i="22"/>
  <c r="AI4489" i="22"/>
  <c r="AJ4489" i="22"/>
  <c r="AK4489" i="22"/>
  <c r="AL4489" i="22"/>
  <c r="AM4489" i="22"/>
  <c r="AN4489" i="22"/>
  <c r="AO4489" i="22"/>
  <c r="AE4490" i="22"/>
  <c r="AF4490" i="22"/>
  <c r="AG4490" i="22"/>
  <c r="AH4490" i="22"/>
  <c r="AI4490" i="22"/>
  <c r="AJ4490" i="22"/>
  <c r="AK4490" i="22"/>
  <c r="AL4490" i="22"/>
  <c r="AM4490" i="22"/>
  <c r="AN4490" i="22"/>
  <c r="AO4490" i="22"/>
  <c r="AE4491" i="22"/>
  <c r="AF4491" i="22"/>
  <c r="AG4491" i="22"/>
  <c r="AH4491" i="22"/>
  <c r="AI4491" i="22"/>
  <c r="AJ4491" i="22"/>
  <c r="AK4491" i="22"/>
  <c r="AL4491" i="22"/>
  <c r="AM4491" i="22"/>
  <c r="AN4491" i="22"/>
  <c r="AO4491" i="22"/>
  <c r="AE4492" i="22"/>
  <c r="AF4492" i="22"/>
  <c r="AG4492" i="22"/>
  <c r="AH4492" i="22"/>
  <c r="AI4492" i="22"/>
  <c r="AJ4492" i="22"/>
  <c r="AK4492" i="22"/>
  <c r="AL4492" i="22"/>
  <c r="AM4492" i="22"/>
  <c r="AN4492" i="22"/>
  <c r="AO4492" i="22"/>
  <c r="AE4493" i="22"/>
  <c r="AF4493" i="22"/>
  <c r="AG4493" i="22"/>
  <c r="AH4493" i="22"/>
  <c r="AI4493" i="22"/>
  <c r="AJ4493" i="22"/>
  <c r="AK4493" i="22"/>
  <c r="AL4493" i="22"/>
  <c r="AM4493" i="22"/>
  <c r="AN4493" i="22"/>
  <c r="AO4493" i="22"/>
  <c r="AE4494" i="22"/>
  <c r="AF4494" i="22"/>
  <c r="AG4494" i="22"/>
  <c r="AH4494" i="22"/>
  <c r="AI4494" i="22"/>
  <c r="AJ4494" i="22"/>
  <c r="AK4494" i="22"/>
  <c r="AL4494" i="22"/>
  <c r="AM4494" i="22"/>
  <c r="AN4494" i="22"/>
  <c r="AO4494" i="22"/>
  <c r="AE4495" i="22"/>
  <c r="AF4495" i="22"/>
  <c r="AG4495" i="22"/>
  <c r="AH4495" i="22"/>
  <c r="AI4495" i="22"/>
  <c r="AJ4495" i="22"/>
  <c r="AK4495" i="22"/>
  <c r="AL4495" i="22"/>
  <c r="AM4495" i="22"/>
  <c r="AN4495" i="22"/>
  <c r="AO4495" i="22"/>
  <c r="AE4496" i="22"/>
  <c r="AF4496" i="22"/>
  <c r="AG4496" i="22"/>
  <c r="AH4496" i="22"/>
  <c r="AI4496" i="22"/>
  <c r="AJ4496" i="22"/>
  <c r="AK4496" i="22"/>
  <c r="AL4496" i="22"/>
  <c r="AM4496" i="22"/>
  <c r="AN4496" i="22"/>
  <c r="AO4496" i="22"/>
  <c r="AE4497" i="22"/>
  <c r="AF4497" i="22"/>
  <c r="AG4497" i="22"/>
  <c r="AH4497" i="22"/>
  <c r="AI4497" i="22"/>
  <c r="AJ4497" i="22"/>
  <c r="AK4497" i="22"/>
  <c r="AL4497" i="22"/>
  <c r="AM4497" i="22"/>
  <c r="AN4497" i="22"/>
  <c r="AO4497" i="22"/>
  <c r="AE4498" i="22"/>
  <c r="AF4498" i="22"/>
  <c r="AG4498" i="22"/>
  <c r="AH4498" i="22"/>
  <c r="AI4498" i="22"/>
  <c r="AJ4498" i="22"/>
  <c r="AK4498" i="22"/>
  <c r="AL4498" i="22"/>
  <c r="AM4498" i="22"/>
  <c r="AN4498" i="22"/>
  <c r="AO4498" i="22"/>
  <c r="AE4499" i="22"/>
  <c r="AF4499" i="22"/>
  <c r="AG4499" i="22"/>
  <c r="AH4499" i="22"/>
  <c r="AI4499" i="22"/>
  <c r="AJ4499" i="22"/>
  <c r="AK4499" i="22"/>
  <c r="AL4499" i="22"/>
  <c r="AM4499" i="22"/>
  <c r="AN4499" i="22"/>
  <c r="AO4499" i="22"/>
  <c r="AE4500" i="22"/>
  <c r="AF4500" i="22"/>
  <c r="AG4500" i="22"/>
  <c r="AH4500" i="22"/>
  <c r="AI4500" i="22"/>
  <c r="AJ4500" i="22"/>
  <c r="AK4500" i="22"/>
  <c r="AL4500" i="22"/>
  <c r="AM4500" i="22"/>
  <c r="AN4500" i="22"/>
  <c r="AO4500" i="22"/>
  <c r="AE4501" i="22"/>
  <c r="AF4501" i="22"/>
  <c r="AG4501" i="22"/>
  <c r="AH4501" i="22"/>
  <c r="AI4501" i="22"/>
  <c r="AJ4501" i="22"/>
  <c r="AK4501" i="22"/>
  <c r="AL4501" i="22"/>
  <c r="AM4501" i="22"/>
  <c r="AN4501" i="22"/>
  <c r="AO4501" i="22"/>
  <c r="AE4502" i="22"/>
  <c r="AF4502" i="22"/>
  <c r="AG4502" i="22"/>
  <c r="AH4502" i="22"/>
  <c r="AI4502" i="22"/>
  <c r="AJ4502" i="22"/>
  <c r="AK4502" i="22"/>
  <c r="AL4502" i="22"/>
  <c r="AM4502" i="22"/>
  <c r="AN4502" i="22"/>
  <c r="AO4502" i="22"/>
  <c r="AE4503" i="22"/>
  <c r="AF4503" i="22"/>
  <c r="AG4503" i="22"/>
  <c r="AH4503" i="22"/>
  <c r="AI4503" i="22"/>
  <c r="AJ4503" i="22"/>
  <c r="AK4503" i="22"/>
  <c r="AL4503" i="22"/>
  <c r="AM4503" i="22"/>
  <c r="AN4503" i="22"/>
  <c r="AO4503" i="22"/>
  <c r="AE4504" i="22"/>
  <c r="AF4504" i="22"/>
  <c r="AG4504" i="22"/>
  <c r="AH4504" i="22"/>
  <c r="AI4504" i="22"/>
  <c r="AJ4504" i="22"/>
  <c r="AK4504" i="22"/>
  <c r="AL4504" i="22"/>
  <c r="AM4504" i="22"/>
  <c r="AN4504" i="22"/>
  <c r="AO4504" i="22"/>
  <c r="AE4505" i="22"/>
  <c r="AF4505" i="22"/>
  <c r="AG4505" i="22"/>
  <c r="AH4505" i="22"/>
  <c r="AI4505" i="22"/>
  <c r="AJ4505" i="22"/>
  <c r="AK4505" i="22"/>
  <c r="AL4505" i="22"/>
  <c r="AM4505" i="22"/>
  <c r="AN4505" i="22"/>
  <c r="AO4505" i="22"/>
  <c r="AE4506" i="22"/>
  <c r="AF4506" i="22"/>
  <c r="AG4506" i="22"/>
  <c r="AH4506" i="22"/>
  <c r="AI4506" i="22"/>
  <c r="AJ4506" i="22"/>
  <c r="AK4506" i="22"/>
  <c r="AL4506" i="22"/>
  <c r="AM4506" i="22"/>
  <c r="AN4506" i="22"/>
  <c r="AO4506" i="22"/>
  <c r="AE4507" i="22"/>
  <c r="AF4507" i="22"/>
  <c r="AG4507" i="22"/>
  <c r="AH4507" i="22"/>
  <c r="AI4507" i="22"/>
  <c r="AJ4507" i="22"/>
  <c r="AK4507" i="22"/>
  <c r="AL4507" i="22"/>
  <c r="AM4507" i="22"/>
  <c r="AN4507" i="22"/>
  <c r="AO4507" i="22"/>
  <c r="AE4508" i="22"/>
  <c r="AF4508" i="22"/>
  <c r="AG4508" i="22"/>
  <c r="AH4508" i="22"/>
  <c r="AI4508" i="22"/>
  <c r="AJ4508" i="22"/>
  <c r="AK4508" i="22"/>
  <c r="AL4508" i="22"/>
  <c r="AM4508" i="22"/>
  <c r="AN4508" i="22"/>
  <c r="AO4508" i="22"/>
  <c r="AE4509" i="22"/>
  <c r="AF4509" i="22"/>
  <c r="AG4509" i="22"/>
  <c r="AH4509" i="22"/>
  <c r="AI4509" i="22"/>
  <c r="AJ4509" i="22"/>
  <c r="AK4509" i="22"/>
  <c r="AL4509" i="22"/>
  <c r="AM4509" i="22"/>
  <c r="AN4509" i="22"/>
  <c r="AO4509" i="22"/>
  <c r="AE4510" i="22"/>
  <c r="AF4510" i="22"/>
  <c r="AG4510" i="22"/>
  <c r="AH4510" i="22"/>
  <c r="AI4510" i="22"/>
  <c r="AJ4510" i="22"/>
  <c r="AK4510" i="22"/>
  <c r="AL4510" i="22"/>
  <c r="AM4510" i="22"/>
  <c r="AN4510" i="22"/>
  <c r="AO4510" i="22"/>
  <c r="AE4511" i="22"/>
  <c r="AF4511" i="22"/>
  <c r="AG4511" i="22"/>
  <c r="AH4511" i="22"/>
  <c r="AI4511" i="22"/>
  <c r="AJ4511" i="22"/>
  <c r="AK4511" i="22"/>
  <c r="AL4511" i="22"/>
  <c r="AM4511" i="22"/>
  <c r="AN4511" i="22"/>
  <c r="AO4511" i="22"/>
  <c r="AE4512" i="22"/>
  <c r="AF4512" i="22"/>
  <c r="AG4512" i="22"/>
  <c r="AH4512" i="22"/>
  <c r="AI4512" i="22"/>
  <c r="AJ4512" i="22"/>
  <c r="AK4512" i="22"/>
  <c r="AL4512" i="22"/>
  <c r="AM4512" i="22"/>
  <c r="AN4512" i="22"/>
  <c r="AO4512" i="22"/>
  <c r="AE4513" i="22"/>
  <c r="AF4513" i="22"/>
  <c r="AG4513" i="22"/>
  <c r="AH4513" i="22"/>
  <c r="AI4513" i="22"/>
  <c r="AJ4513" i="22"/>
  <c r="AK4513" i="22"/>
  <c r="AL4513" i="22"/>
  <c r="AM4513" i="22"/>
  <c r="AN4513" i="22"/>
  <c r="AO4513" i="22"/>
  <c r="AE4514" i="22"/>
  <c r="AF4514" i="22"/>
  <c r="AG4514" i="22"/>
  <c r="AH4514" i="22"/>
  <c r="AI4514" i="22"/>
  <c r="AJ4514" i="22"/>
  <c r="AK4514" i="22"/>
  <c r="AL4514" i="22"/>
  <c r="AM4514" i="22"/>
  <c r="AN4514" i="22"/>
  <c r="AO4514" i="22"/>
  <c r="AE4515" i="22"/>
  <c r="AF4515" i="22"/>
  <c r="AG4515" i="22"/>
  <c r="AH4515" i="22"/>
  <c r="AI4515" i="22"/>
  <c r="AJ4515" i="22"/>
  <c r="AK4515" i="22"/>
  <c r="AL4515" i="22"/>
  <c r="AM4515" i="22"/>
  <c r="AN4515" i="22"/>
  <c r="AO4515" i="22"/>
  <c r="AE4516" i="22"/>
  <c r="AF4516" i="22"/>
  <c r="AG4516" i="22"/>
  <c r="AH4516" i="22"/>
  <c r="AI4516" i="22"/>
  <c r="AJ4516" i="22"/>
  <c r="AK4516" i="22"/>
  <c r="AL4516" i="22"/>
  <c r="AM4516" i="22"/>
  <c r="AN4516" i="22"/>
  <c r="AO4516" i="22"/>
  <c r="AE4517" i="22"/>
  <c r="AF4517" i="22"/>
  <c r="AG4517" i="22"/>
  <c r="AH4517" i="22"/>
  <c r="AI4517" i="22"/>
  <c r="AJ4517" i="22"/>
  <c r="AK4517" i="22"/>
  <c r="AL4517" i="22"/>
  <c r="AM4517" i="22"/>
  <c r="AN4517" i="22"/>
  <c r="AO4517" i="22"/>
  <c r="AE4518" i="22"/>
  <c r="AF4518" i="22"/>
  <c r="AG4518" i="22"/>
  <c r="AH4518" i="22"/>
  <c r="AI4518" i="22"/>
  <c r="AJ4518" i="22"/>
  <c r="AK4518" i="22"/>
  <c r="AL4518" i="22"/>
  <c r="AM4518" i="22"/>
  <c r="AN4518" i="22"/>
  <c r="AO4518" i="22"/>
  <c r="AE4519" i="22"/>
  <c r="AF4519" i="22"/>
  <c r="AG4519" i="22"/>
  <c r="AH4519" i="22"/>
  <c r="AI4519" i="22"/>
  <c r="AJ4519" i="22"/>
  <c r="AK4519" i="22"/>
  <c r="AL4519" i="22"/>
  <c r="AM4519" i="22"/>
  <c r="AN4519" i="22"/>
  <c r="AO4519" i="22"/>
  <c r="AE4520" i="22"/>
  <c r="AF4520" i="22"/>
  <c r="AG4520" i="22"/>
  <c r="AH4520" i="22"/>
  <c r="AI4520" i="22"/>
  <c r="AJ4520" i="22"/>
  <c r="AK4520" i="22"/>
  <c r="AL4520" i="22"/>
  <c r="AM4520" i="22"/>
  <c r="AN4520" i="22"/>
  <c r="AO4520" i="22"/>
  <c r="AE4521" i="22"/>
  <c r="AF4521" i="22"/>
  <c r="AG4521" i="22"/>
  <c r="AH4521" i="22"/>
  <c r="AI4521" i="22"/>
  <c r="AJ4521" i="22"/>
  <c r="AK4521" i="22"/>
  <c r="AL4521" i="22"/>
  <c r="AM4521" i="22"/>
  <c r="AN4521" i="22"/>
  <c r="AO4521" i="22"/>
  <c r="AE4522" i="22"/>
  <c r="AF4522" i="22"/>
  <c r="AG4522" i="22"/>
  <c r="AH4522" i="22"/>
  <c r="AI4522" i="22"/>
  <c r="AJ4522" i="22"/>
  <c r="AK4522" i="22"/>
  <c r="AL4522" i="22"/>
  <c r="AM4522" i="22"/>
  <c r="AN4522" i="22"/>
  <c r="AO4522" i="22"/>
  <c r="AE4523" i="22"/>
  <c r="AF4523" i="22"/>
  <c r="AG4523" i="22"/>
  <c r="AH4523" i="22"/>
  <c r="AI4523" i="22"/>
  <c r="AJ4523" i="22"/>
  <c r="AK4523" i="22"/>
  <c r="AL4523" i="22"/>
  <c r="AM4523" i="22"/>
  <c r="AN4523" i="22"/>
  <c r="AO4523" i="22"/>
  <c r="AE4524" i="22"/>
  <c r="AF4524" i="22"/>
  <c r="AG4524" i="22"/>
  <c r="AH4524" i="22"/>
  <c r="AI4524" i="22"/>
  <c r="AJ4524" i="22"/>
  <c r="AK4524" i="22"/>
  <c r="AL4524" i="22"/>
  <c r="AM4524" i="22"/>
  <c r="AN4524" i="22"/>
  <c r="AO4524" i="22"/>
  <c r="AE4525" i="22"/>
  <c r="AF4525" i="22"/>
  <c r="AG4525" i="22"/>
  <c r="AH4525" i="22"/>
  <c r="AI4525" i="22"/>
  <c r="AJ4525" i="22"/>
  <c r="AK4525" i="22"/>
  <c r="AL4525" i="22"/>
  <c r="AM4525" i="22"/>
  <c r="AN4525" i="22"/>
  <c r="AO4525" i="22"/>
  <c r="AE4526" i="22"/>
  <c r="AF4526" i="22"/>
  <c r="AG4526" i="22"/>
  <c r="AH4526" i="22"/>
  <c r="AI4526" i="22"/>
  <c r="AJ4526" i="22"/>
  <c r="AK4526" i="22"/>
  <c r="AL4526" i="22"/>
  <c r="AM4526" i="22"/>
  <c r="AN4526" i="22"/>
  <c r="AO4526" i="22"/>
  <c r="AE4527" i="22"/>
  <c r="AF4527" i="22"/>
  <c r="AG4527" i="22"/>
  <c r="AH4527" i="22"/>
  <c r="AI4527" i="22"/>
  <c r="AJ4527" i="22"/>
  <c r="AK4527" i="22"/>
  <c r="AL4527" i="22"/>
  <c r="AM4527" i="22"/>
  <c r="AN4527" i="22"/>
  <c r="AO4527" i="22"/>
  <c r="AE4528" i="22"/>
  <c r="AF4528" i="22"/>
  <c r="AG4528" i="22"/>
  <c r="AH4528" i="22"/>
  <c r="AI4528" i="22"/>
  <c r="AJ4528" i="22"/>
  <c r="AK4528" i="22"/>
  <c r="AL4528" i="22"/>
  <c r="AM4528" i="22"/>
  <c r="AN4528" i="22"/>
  <c r="AO4528" i="22"/>
  <c r="AE4529" i="22"/>
  <c r="AF4529" i="22"/>
  <c r="AG4529" i="22"/>
  <c r="AH4529" i="22"/>
  <c r="AI4529" i="22"/>
  <c r="AJ4529" i="22"/>
  <c r="AK4529" i="22"/>
  <c r="AL4529" i="22"/>
  <c r="AM4529" i="22"/>
  <c r="AN4529" i="22"/>
  <c r="AO4529" i="22"/>
  <c r="AE4530" i="22"/>
  <c r="AF4530" i="22"/>
  <c r="AG4530" i="22"/>
  <c r="AH4530" i="22"/>
  <c r="AI4530" i="22"/>
  <c r="AJ4530" i="22"/>
  <c r="AK4530" i="22"/>
  <c r="AL4530" i="22"/>
  <c r="AM4530" i="22"/>
  <c r="AN4530" i="22"/>
  <c r="AO4530" i="22"/>
  <c r="AE4531" i="22"/>
  <c r="AF4531" i="22"/>
  <c r="AG4531" i="22"/>
  <c r="AH4531" i="22"/>
  <c r="AI4531" i="22"/>
  <c r="AJ4531" i="22"/>
  <c r="AK4531" i="22"/>
  <c r="AL4531" i="22"/>
  <c r="AM4531" i="22"/>
  <c r="AN4531" i="22"/>
  <c r="AO4531" i="22"/>
  <c r="AE4532" i="22"/>
  <c r="AF4532" i="22"/>
  <c r="AG4532" i="22"/>
  <c r="AH4532" i="22"/>
  <c r="AI4532" i="22"/>
  <c r="AJ4532" i="22"/>
  <c r="AK4532" i="22"/>
  <c r="AL4532" i="22"/>
  <c r="AM4532" i="22"/>
  <c r="AN4532" i="22"/>
  <c r="AO4532" i="22"/>
  <c r="AE4533" i="22"/>
  <c r="AF4533" i="22"/>
  <c r="AG4533" i="22"/>
  <c r="AH4533" i="22"/>
  <c r="AI4533" i="22"/>
  <c r="AJ4533" i="22"/>
  <c r="AK4533" i="22"/>
  <c r="AL4533" i="22"/>
  <c r="AM4533" i="22"/>
  <c r="AN4533" i="22"/>
  <c r="AO4533" i="22"/>
  <c r="AE4534" i="22"/>
  <c r="AF4534" i="22"/>
  <c r="AG4534" i="22"/>
  <c r="AH4534" i="22"/>
  <c r="AI4534" i="22"/>
  <c r="AJ4534" i="22"/>
  <c r="AK4534" i="22"/>
  <c r="AL4534" i="22"/>
  <c r="AM4534" i="22"/>
  <c r="AN4534" i="22"/>
  <c r="AO4534" i="22"/>
  <c r="AE4535" i="22"/>
  <c r="AF4535" i="22"/>
  <c r="AG4535" i="22"/>
  <c r="AH4535" i="22"/>
  <c r="AI4535" i="22"/>
  <c r="AJ4535" i="22"/>
  <c r="AK4535" i="22"/>
  <c r="AL4535" i="22"/>
  <c r="AM4535" i="22"/>
  <c r="AN4535" i="22"/>
  <c r="AO4535" i="22"/>
  <c r="AE4536" i="22"/>
  <c r="AF4536" i="22"/>
  <c r="AG4536" i="22"/>
  <c r="AH4536" i="22"/>
  <c r="AI4536" i="22"/>
  <c r="AJ4536" i="22"/>
  <c r="AK4536" i="22"/>
  <c r="AL4536" i="22"/>
  <c r="AM4536" i="22"/>
  <c r="AN4536" i="22"/>
  <c r="AO4536" i="22"/>
  <c r="AE4537" i="22"/>
  <c r="AF4537" i="22"/>
  <c r="AG4537" i="22"/>
  <c r="AH4537" i="22"/>
  <c r="AI4537" i="22"/>
  <c r="AJ4537" i="22"/>
  <c r="AK4537" i="22"/>
  <c r="AL4537" i="22"/>
  <c r="AM4537" i="22"/>
  <c r="AN4537" i="22"/>
  <c r="AO4537" i="22"/>
  <c r="AE4538" i="22"/>
  <c r="AF4538" i="22"/>
  <c r="AG4538" i="22"/>
  <c r="AH4538" i="22"/>
  <c r="AI4538" i="22"/>
  <c r="AJ4538" i="22"/>
  <c r="AK4538" i="22"/>
  <c r="AL4538" i="22"/>
  <c r="AM4538" i="22"/>
  <c r="AN4538" i="22"/>
  <c r="AO4538" i="22"/>
  <c r="AE4539" i="22"/>
  <c r="AF4539" i="22"/>
  <c r="AG4539" i="22"/>
  <c r="AH4539" i="22"/>
  <c r="AI4539" i="22"/>
  <c r="AJ4539" i="22"/>
  <c r="AK4539" i="22"/>
  <c r="AL4539" i="22"/>
  <c r="AM4539" i="22"/>
  <c r="AN4539" i="22"/>
  <c r="AO4539" i="22"/>
  <c r="AE4540" i="22"/>
  <c r="AF4540" i="22"/>
  <c r="AG4540" i="22"/>
  <c r="AH4540" i="22"/>
  <c r="AI4540" i="22"/>
  <c r="AJ4540" i="22"/>
  <c r="AK4540" i="22"/>
  <c r="AL4540" i="22"/>
  <c r="AM4540" i="22"/>
  <c r="AN4540" i="22"/>
  <c r="AO4540" i="22"/>
  <c r="AE4541" i="22"/>
  <c r="AF4541" i="22"/>
  <c r="AG4541" i="22"/>
  <c r="AH4541" i="22"/>
  <c r="AI4541" i="22"/>
  <c r="AJ4541" i="22"/>
  <c r="AK4541" i="22"/>
  <c r="AL4541" i="22"/>
  <c r="AM4541" i="22"/>
  <c r="AN4541" i="22"/>
  <c r="AO4541" i="22"/>
  <c r="AE4542" i="22"/>
  <c r="AF4542" i="22"/>
  <c r="AG4542" i="22"/>
  <c r="AH4542" i="22"/>
  <c r="AI4542" i="22"/>
  <c r="AJ4542" i="22"/>
  <c r="AK4542" i="22"/>
  <c r="AL4542" i="22"/>
  <c r="AM4542" i="22"/>
  <c r="AN4542" i="22"/>
  <c r="AO4542" i="22"/>
  <c r="AE4543" i="22"/>
  <c r="AF4543" i="22"/>
  <c r="AG4543" i="22"/>
  <c r="AH4543" i="22"/>
  <c r="AI4543" i="22"/>
  <c r="AJ4543" i="22"/>
  <c r="AK4543" i="22"/>
  <c r="AL4543" i="22"/>
  <c r="AM4543" i="22"/>
  <c r="AN4543" i="22"/>
  <c r="AO4543" i="22"/>
  <c r="AE4544" i="22"/>
  <c r="AF4544" i="22"/>
  <c r="AG4544" i="22"/>
  <c r="AH4544" i="22"/>
  <c r="AI4544" i="22"/>
  <c r="AJ4544" i="22"/>
  <c r="AK4544" i="22"/>
  <c r="AL4544" i="22"/>
  <c r="AM4544" i="22"/>
  <c r="AN4544" i="22"/>
  <c r="AO4544" i="22"/>
  <c r="AE4545" i="22"/>
  <c r="AF4545" i="22"/>
  <c r="AG4545" i="22"/>
  <c r="AH4545" i="22"/>
  <c r="AI4545" i="22"/>
  <c r="AJ4545" i="22"/>
  <c r="AK4545" i="22"/>
  <c r="AL4545" i="22"/>
  <c r="AM4545" i="22"/>
  <c r="AN4545" i="22"/>
  <c r="AO4545" i="22"/>
  <c r="AE4546" i="22"/>
  <c r="AF4546" i="22"/>
  <c r="AG4546" i="22"/>
  <c r="AH4546" i="22"/>
  <c r="AI4546" i="22"/>
  <c r="AJ4546" i="22"/>
  <c r="AK4546" i="22"/>
  <c r="AL4546" i="22"/>
  <c r="AM4546" i="22"/>
  <c r="AN4546" i="22"/>
  <c r="AO4546" i="22"/>
  <c r="AE4547" i="22"/>
  <c r="AF4547" i="22"/>
  <c r="AG4547" i="22"/>
  <c r="AH4547" i="22"/>
  <c r="AI4547" i="22"/>
  <c r="AJ4547" i="22"/>
  <c r="AK4547" i="22"/>
  <c r="AL4547" i="22"/>
  <c r="AM4547" i="22"/>
  <c r="AN4547" i="22"/>
  <c r="AO4547" i="22"/>
  <c r="AE4548" i="22"/>
  <c r="AF4548" i="22"/>
  <c r="AG4548" i="22"/>
  <c r="AH4548" i="22"/>
  <c r="AI4548" i="22"/>
  <c r="AJ4548" i="22"/>
  <c r="AK4548" i="22"/>
  <c r="AL4548" i="22"/>
  <c r="AM4548" i="22"/>
  <c r="AN4548" i="22"/>
  <c r="AO4548" i="22"/>
  <c r="AE4549" i="22"/>
  <c r="AF4549" i="22"/>
  <c r="AG4549" i="22"/>
  <c r="AH4549" i="22"/>
  <c r="AI4549" i="22"/>
  <c r="AJ4549" i="22"/>
  <c r="AK4549" i="22"/>
  <c r="AL4549" i="22"/>
  <c r="AM4549" i="22"/>
  <c r="AN4549" i="22"/>
  <c r="AO4549" i="22"/>
  <c r="AE4550" i="22"/>
  <c r="AF4550" i="22"/>
  <c r="AG4550" i="22"/>
  <c r="AH4550" i="22"/>
  <c r="AI4550" i="22"/>
  <c r="AJ4550" i="22"/>
  <c r="AK4550" i="22"/>
  <c r="AL4550" i="22"/>
  <c r="AM4550" i="22"/>
  <c r="AN4550" i="22"/>
  <c r="AO4550" i="22"/>
  <c r="AE4551" i="22"/>
  <c r="AF4551" i="22"/>
  <c r="AG4551" i="22"/>
  <c r="AH4551" i="22"/>
  <c r="AI4551" i="22"/>
  <c r="AJ4551" i="22"/>
  <c r="AK4551" i="22"/>
  <c r="AL4551" i="22"/>
  <c r="AM4551" i="22"/>
  <c r="AN4551" i="22"/>
  <c r="AO4551" i="22"/>
  <c r="AE4552" i="22"/>
  <c r="AF4552" i="22"/>
  <c r="AG4552" i="22"/>
  <c r="AH4552" i="22"/>
  <c r="AI4552" i="22"/>
  <c r="AJ4552" i="22"/>
  <c r="AK4552" i="22"/>
  <c r="AL4552" i="22"/>
  <c r="AM4552" i="22"/>
  <c r="AN4552" i="22"/>
  <c r="AO4552" i="22"/>
  <c r="AE4553" i="22"/>
  <c r="AF4553" i="22"/>
  <c r="AG4553" i="22"/>
  <c r="AH4553" i="22"/>
  <c r="AI4553" i="22"/>
  <c r="AJ4553" i="22"/>
  <c r="AK4553" i="22"/>
  <c r="AL4553" i="22"/>
  <c r="AM4553" i="22"/>
  <c r="AN4553" i="22"/>
  <c r="AO4553" i="22"/>
  <c r="AE4554" i="22"/>
  <c r="AF4554" i="22"/>
  <c r="AG4554" i="22"/>
  <c r="AH4554" i="22"/>
  <c r="AI4554" i="22"/>
  <c r="AJ4554" i="22"/>
  <c r="AK4554" i="22"/>
  <c r="AL4554" i="22"/>
  <c r="AM4554" i="22"/>
  <c r="AN4554" i="22"/>
  <c r="AO4554" i="22"/>
  <c r="AE4555" i="22"/>
  <c r="AF4555" i="22"/>
  <c r="AG4555" i="22"/>
  <c r="AH4555" i="22"/>
  <c r="AI4555" i="22"/>
  <c r="AJ4555" i="22"/>
  <c r="AK4555" i="22"/>
  <c r="AL4555" i="22"/>
  <c r="AM4555" i="22"/>
  <c r="AN4555" i="22"/>
  <c r="AO4555" i="22"/>
  <c r="AE4556" i="22"/>
  <c r="AF4556" i="22"/>
  <c r="AG4556" i="22"/>
  <c r="AH4556" i="22"/>
  <c r="AI4556" i="22"/>
  <c r="AJ4556" i="22"/>
  <c r="AK4556" i="22"/>
  <c r="AL4556" i="22"/>
  <c r="AM4556" i="22"/>
  <c r="AN4556" i="22"/>
  <c r="AO4556" i="22"/>
  <c r="AE4557" i="22"/>
  <c r="AF4557" i="22"/>
  <c r="AG4557" i="22"/>
  <c r="AH4557" i="22"/>
  <c r="AI4557" i="22"/>
  <c r="AJ4557" i="22"/>
  <c r="AK4557" i="22"/>
  <c r="AL4557" i="22"/>
  <c r="AM4557" i="22"/>
  <c r="AN4557" i="22"/>
  <c r="AO4557" i="22"/>
  <c r="AE4558" i="22"/>
  <c r="AF4558" i="22"/>
  <c r="AG4558" i="22"/>
  <c r="AH4558" i="22"/>
  <c r="AI4558" i="22"/>
  <c r="AJ4558" i="22"/>
  <c r="AK4558" i="22"/>
  <c r="AL4558" i="22"/>
  <c r="AM4558" i="22"/>
  <c r="AN4558" i="22"/>
  <c r="AO4558" i="22"/>
  <c r="AE4559" i="22"/>
  <c r="AF4559" i="22"/>
  <c r="AG4559" i="22"/>
  <c r="AH4559" i="22"/>
  <c r="AI4559" i="22"/>
  <c r="AJ4559" i="22"/>
  <c r="AK4559" i="22"/>
  <c r="AL4559" i="22"/>
  <c r="AM4559" i="22"/>
  <c r="AN4559" i="22"/>
  <c r="AO4559" i="22"/>
  <c r="AE4560" i="22"/>
  <c r="AF4560" i="22"/>
  <c r="AG4560" i="22"/>
  <c r="AH4560" i="22"/>
  <c r="AI4560" i="22"/>
  <c r="AJ4560" i="22"/>
  <c r="AK4560" i="22"/>
  <c r="AL4560" i="22"/>
  <c r="AM4560" i="22"/>
  <c r="AN4560" i="22"/>
  <c r="AO4560" i="22"/>
  <c r="AE4561" i="22"/>
  <c r="AF4561" i="22"/>
  <c r="AG4561" i="22"/>
  <c r="AH4561" i="22"/>
  <c r="AI4561" i="22"/>
  <c r="AJ4561" i="22"/>
  <c r="AK4561" i="22"/>
  <c r="AL4561" i="22"/>
  <c r="AM4561" i="22"/>
  <c r="AN4561" i="22"/>
  <c r="AO4561" i="22"/>
  <c r="AE4562" i="22"/>
  <c r="AF4562" i="22"/>
  <c r="AG4562" i="22"/>
  <c r="AH4562" i="22"/>
  <c r="AI4562" i="22"/>
  <c r="AJ4562" i="22"/>
  <c r="AK4562" i="22"/>
  <c r="AL4562" i="22"/>
  <c r="AM4562" i="22"/>
  <c r="AN4562" i="22"/>
  <c r="AO4562" i="22"/>
  <c r="AE4563" i="22"/>
  <c r="AF4563" i="22"/>
  <c r="AG4563" i="22"/>
  <c r="AH4563" i="22"/>
  <c r="AI4563" i="22"/>
  <c r="AJ4563" i="22"/>
  <c r="AK4563" i="22"/>
  <c r="AL4563" i="22"/>
  <c r="AM4563" i="22"/>
  <c r="AN4563" i="22"/>
  <c r="AO4563" i="22"/>
  <c r="AE4564" i="22"/>
  <c r="AF4564" i="22"/>
  <c r="AG4564" i="22"/>
  <c r="AH4564" i="22"/>
  <c r="AI4564" i="22"/>
  <c r="AJ4564" i="22"/>
  <c r="AK4564" i="22"/>
  <c r="AL4564" i="22"/>
  <c r="AM4564" i="22"/>
  <c r="AN4564" i="22"/>
  <c r="AO4564" i="22"/>
  <c r="AE4565" i="22"/>
  <c r="AF4565" i="22"/>
  <c r="AG4565" i="22"/>
  <c r="AH4565" i="22"/>
  <c r="AI4565" i="22"/>
  <c r="AJ4565" i="22"/>
  <c r="AK4565" i="22"/>
  <c r="AL4565" i="22"/>
  <c r="AM4565" i="22"/>
  <c r="AN4565" i="22"/>
  <c r="AO4565" i="22"/>
  <c r="AE4566" i="22"/>
  <c r="AF4566" i="22"/>
  <c r="AG4566" i="22"/>
  <c r="AH4566" i="22"/>
  <c r="AI4566" i="22"/>
  <c r="AJ4566" i="22"/>
  <c r="AK4566" i="22"/>
  <c r="AL4566" i="22"/>
  <c r="AM4566" i="22"/>
  <c r="AN4566" i="22"/>
  <c r="AO4566" i="22"/>
  <c r="AE4567" i="22"/>
  <c r="AF4567" i="22"/>
  <c r="AG4567" i="22"/>
  <c r="AH4567" i="22"/>
  <c r="AI4567" i="22"/>
  <c r="AJ4567" i="22"/>
  <c r="AK4567" i="22"/>
  <c r="AL4567" i="22"/>
  <c r="AM4567" i="22"/>
  <c r="AN4567" i="22"/>
  <c r="AO4567" i="22"/>
  <c r="AE4568" i="22"/>
  <c r="AF4568" i="22"/>
  <c r="AG4568" i="22"/>
  <c r="AH4568" i="22"/>
  <c r="AI4568" i="22"/>
  <c r="AJ4568" i="22"/>
  <c r="AK4568" i="22"/>
  <c r="AL4568" i="22"/>
  <c r="AM4568" i="22"/>
  <c r="AN4568" i="22"/>
  <c r="AO4568" i="22"/>
  <c r="AE4569" i="22"/>
  <c r="AF4569" i="22"/>
  <c r="AG4569" i="22"/>
  <c r="AH4569" i="22"/>
  <c r="AI4569" i="22"/>
  <c r="AJ4569" i="22"/>
  <c r="AK4569" i="22"/>
  <c r="AL4569" i="22"/>
  <c r="AM4569" i="22"/>
  <c r="AN4569" i="22"/>
  <c r="AO4569" i="22"/>
  <c r="AE4570" i="22"/>
  <c r="AF4570" i="22"/>
  <c r="AG4570" i="22"/>
  <c r="AH4570" i="22"/>
  <c r="AI4570" i="22"/>
  <c r="AJ4570" i="22"/>
  <c r="AK4570" i="22"/>
  <c r="AL4570" i="22"/>
  <c r="AM4570" i="22"/>
  <c r="AN4570" i="22"/>
  <c r="AO4570" i="22"/>
  <c r="AE4571" i="22"/>
  <c r="AF4571" i="22"/>
  <c r="AG4571" i="22"/>
  <c r="AH4571" i="22"/>
  <c r="AI4571" i="22"/>
  <c r="AJ4571" i="22"/>
  <c r="AK4571" i="22"/>
  <c r="AL4571" i="22"/>
  <c r="AM4571" i="22"/>
  <c r="AN4571" i="22"/>
  <c r="AO4571" i="22"/>
  <c r="AE4572" i="22"/>
  <c r="AF4572" i="22"/>
  <c r="AG4572" i="22"/>
  <c r="AH4572" i="22"/>
  <c r="AI4572" i="22"/>
  <c r="AJ4572" i="22"/>
  <c r="AK4572" i="22"/>
  <c r="AL4572" i="22"/>
  <c r="AM4572" i="22"/>
  <c r="AN4572" i="22"/>
  <c r="AO4572" i="22"/>
  <c r="AE4573" i="22"/>
  <c r="AF4573" i="22"/>
  <c r="AG4573" i="22"/>
  <c r="AH4573" i="22"/>
  <c r="AI4573" i="22"/>
  <c r="AJ4573" i="22"/>
  <c r="AK4573" i="22"/>
  <c r="AL4573" i="22"/>
  <c r="AM4573" i="22"/>
  <c r="AN4573" i="22"/>
  <c r="AO4573" i="22"/>
  <c r="AE4574" i="22"/>
  <c r="AF4574" i="22"/>
  <c r="AG4574" i="22"/>
  <c r="AH4574" i="22"/>
  <c r="AI4574" i="22"/>
  <c r="AJ4574" i="22"/>
  <c r="AK4574" i="22"/>
  <c r="AL4574" i="22"/>
  <c r="AM4574" i="22"/>
  <c r="AN4574" i="22"/>
  <c r="AO4574" i="22"/>
  <c r="AE4575" i="22"/>
  <c r="AF4575" i="22"/>
  <c r="AG4575" i="22"/>
  <c r="AH4575" i="22"/>
  <c r="AI4575" i="22"/>
  <c r="AJ4575" i="22"/>
  <c r="AK4575" i="22"/>
  <c r="AL4575" i="22"/>
  <c r="AM4575" i="22"/>
  <c r="AN4575" i="22"/>
  <c r="AO4575" i="22"/>
  <c r="AE4576" i="22"/>
  <c r="AF4576" i="22"/>
  <c r="AG4576" i="22"/>
  <c r="AH4576" i="22"/>
  <c r="AI4576" i="22"/>
  <c r="AJ4576" i="22"/>
  <c r="AK4576" i="22"/>
  <c r="AL4576" i="22"/>
  <c r="AM4576" i="22"/>
  <c r="AN4576" i="22"/>
  <c r="AO4576" i="22"/>
  <c r="AE4577" i="22"/>
  <c r="AF4577" i="22"/>
  <c r="AG4577" i="22"/>
  <c r="AH4577" i="22"/>
  <c r="AI4577" i="22"/>
  <c r="AJ4577" i="22"/>
  <c r="AK4577" i="22"/>
  <c r="AL4577" i="22"/>
  <c r="AM4577" i="22"/>
  <c r="AN4577" i="22"/>
  <c r="AO4577" i="22"/>
  <c r="AE4578" i="22"/>
  <c r="AF4578" i="22"/>
  <c r="AG4578" i="22"/>
  <c r="AH4578" i="22"/>
  <c r="AI4578" i="22"/>
  <c r="AJ4578" i="22"/>
  <c r="AK4578" i="22"/>
  <c r="AL4578" i="22"/>
  <c r="AM4578" i="22"/>
  <c r="AN4578" i="22"/>
  <c r="AO4578" i="22"/>
  <c r="AE4579" i="22"/>
  <c r="AF4579" i="22"/>
  <c r="AG4579" i="22"/>
  <c r="AH4579" i="22"/>
  <c r="AI4579" i="22"/>
  <c r="AJ4579" i="22"/>
  <c r="AK4579" i="22"/>
  <c r="AL4579" i="22"/>
  <c r="AM4579" i="22"/>
  <c r="AN4579" i="22"/>
  <c r="AO4579" i="22"/>
  <c r="AE4580" i="22"/>
  <c r="AF4580" i="22"/>
  <c r="AG4580" i="22"/>
  <c r="AH4580" i="22"/>
  <c r="AI4580" i="22"/>
  <c r="AJ4580" i="22"/>
  <c r="AK4580" i="22"/>
  <c r="AL4580" i="22"/>
  <c r="AM4580" i="22"/>
  <c r="AN4580" i="22"/>
  <c r="AO4580" i="22"/>
  <c r="AE4581" i="22"/>
  <c r="AF4581" i="22"/>
  <c r="AG4581" i="22"/>
  <c r="AH4581" i="22"/>
  <c r="AI4581" i="22"/>
  <c r="AJ4581" i="22"/>
  <c r="AK4581" i="22"/>
  <c r="AL4581" i="22"/>
  <c r="AM4581" i="22"/>
  <c r="AN4581" i="22"/>
  <c r="AO4581" i="22"/>
  <c r="AE4582" i="22"/>
  <c r="AF4582" i="22"/>
  <c r="AG4582" i="22"/>
  <c r="AH4582" i="22"/>
  <c r="AI4582" i="22"/>
  <c r="AJ4582" i="22"/>
  <c r="AK4582" i="22"/>
  <c r="AL4582" i="22"/>
  <c r="AM4582" i="22"/>
  <c r="AN4582" i="22"/>
  <c r="AO4582" i="22"/>
  <c r="AE4583" i="22"/>
  <c r="AF4583" i="22"/>
  <c r="AG4583" i="22"/>
  <c r="AH4583" i="22"/>
  <c r="AI4583" i="22"/>
  <c r="AJ4583" i="22"/>
  <c r="AK4583" i="22"/>
  <c r="AL4583" i="22"/>
  <c r="AM4583" i="22"/>
  <c r="AN4583" i="22"/>
  <c r="AO4583" i="22"/>
  <c r="AE4584" i="22"/>
  <c r="AF4584" i="22"/>
  <c r="AG4584" i="22"/>
  <c r="AH4584" i="22"/>
  <c r="AI4584" i="22"/>
  <c r="AJ4584" i="22"/>
  <c r="AK4584" i="22"/>
  <c r="AL4584" i="22"/>
  <c r="AM4584" i="22"/>
  <c r="AN4584" i="22"/>
  <c r="AO4584" i="22"/>
  <c r="AE4585" i="22"/>
  <c r="AF4585" i="22"/>
  <c r="AG4585" i="22"/>
  <c r="AH4585" i="22"/>
  <c r="AI4585" i="22"/>
  <c r="AJ4585" i="22"/>
  <c r="AK4585" i="22"/>
  <c r="AL4585" i="22"/>
  <c r="AM4585" i="22"/>
  <c r="AN4585" i="22"/>
  <c r="AO4585" i="22"/>
  <c r="AE4586" i="22"/>
  <c r="AF4586" i="22"/>
  <c r="AG4586" i="22"/>
  <c r="AH4586" i="22"/>
  <c r="AI4586" i="22"/>
  <c r="AJ4586" i="22"/>
  <c r="AK4586" i="22"/>
  <c r="AL4586" i="22"/>
  <c r="AM4586" i="22"/>
  <c r="AN4586" i="22"/>
  <c r="AO4586" i="22"/>
  <c r="AE4587" i="22"/>
  <c r="AF4587" i="22"/>
  <c r="AG4587" i="22"/>
  <c r="AH4587" i="22"/>
  <c r="AI4587" i="22"/>
  <c r="AJ4587" i="22"/>
  <c r="AK4587" i="22"/>
  <c r="AL4587" i="22"/>
  <c r="AM4587" i="22"/>
  <c r="AN4587" i="22"/>
  <c r="AO4587" i="22"/>
  <c r="AE4588" i="22"/>
  <c r="AF4588" i="22"/>
  <c r="AG4588" i="22"/>
  <c r="AH4588" i="22"/>
  <c r="AI4588" i="22"/>
  <c r="AJ4588" i="22"/>
  <c r="AK4588" i="22"/>
  <c r="AL4588" i="22"/>
  <c r="AM4588" i="22"/>
  <c r="AN4588" i="22"/>
  <c r="AO4588" i="22"/>
  <c r="AE4589" i="22"/>
  <c r="AF4589" i="22"/>
  <c r="AG4589" i="22"/>
  <c r="AH4589" i="22"/>
  <c r="AI4589" i="22"/>
  <c r="AJ4589" i="22"/>
  <c r="AK4589" i="22"/>
  <c r="AL4589" i="22"/>
  <c r="AM4589" i="22"/>
  <c r="AN4589" i="22"/>
  <c r="AO4589" i="22"/>
  <c r="AE4590" i="22"/>
  <c r="AF4590" i="22"/>
  <c r="AG4590" i="22"/>
  <c r="AH4590" i="22"/>
  <c r="AI4590" i="22"/>
  <c r="AJ4590" i="22"/>
  <c r="AK4590" i="22"/>
  <c r="AL4590" i="22"/>
  <c r="AM4590" i="22"/>
  <c r="AN4590" i="22"/>
  <c r="AO4590" i="22"/>
  <c r="AE4591" i="22"/>
  <c r="AF4591" i="22"/>
  <c r="AG4591" i="22"/>
  <c r="AH4591" i="22"/>
  <c r="AI4591" i="22"/>
  <c r="AJ4591" i="22"/>
  <c r="AK4591" i="22"/>
  <c r="AL4591" i="22"/>
  <c r="AM4591" i="22"/>
  <c r="AN4591" i="22"/>
  <c r="AO4591" i="22"/>
  <c r="AE4592" i="22"/>
  <c r="AF4592" i="22"/>
  <c r="AG4592" i="22"/>
  <c r="AH4592" i="22"/>
  <c r="AI4592" i="22"/>
  <c r="AJ4592" i="22"/>
  <c r="AK4592" i="22"/>
  <c r="AL4592" i="22"/>
  <c r="AM4592" i="22"/>
  <c r="AN4592" i="22"/>
  <c r="AO4592" i="22"/>
  <c r="AE4593" i="22"/>
  <c r="AF4593" i="22"/>
  <c r="AG4593" i="22"/>
  <c r="AH4593" i="22"/>
  <c r="AI4593" i="22"/>
  <c r="AJ4593" i="22"/>
  <c r="AK4593" i="22"/>
  <c r="AL4593" i="22"/>
  <c r="AM4593" i="22"/>
  <c r="AN4593" i="22"/>
  <c r="AO4593" i="22"/>
  <c r="AE4594" i="22"/>
  <c r="AF4594" i="22"/>
  <c r="AG4594" i="22"/>
  <c r="AH4594" i="22"/>
  <c r="AI4594" i="22"/>
  <c r="AJ4594" i="22"/>
  <c r="AK4594" i="22"/>
  <c r="AL4594" i="22"/>
  <c r="AM4594" i="22"/>
  <c r="AN4594" i="22"/>
  <c r="AO4594" i="22"/>
  <c r="AE4595" i="22"/>
  <c r="AF4595" i="22"/>
  <c r="AG4595" i="22"/>
  <c r="AH4595" i="22"/>
  <c r="AI4595" i="22"/>
  <c r="AJ4595" i="22"/>
  <c r="AK4595" i="22"/>
  <c r="AL4595" i="22"/>
  <c r="AM4595" i="22"/>
  <c r="AN4595" i="22"/>
  <c r="AO4595" i="22"/>
  <c r="AE4596" i="22"/>
  <c r="AF4596" i="22"/>
  <c r="AG4596" i="22"/>
  <c r="AH4596" i="22"/>
  <c r="AI4596" i="22"/>
  <c r="AJ4596" i="22"/>
  <c r="AK4596" i="22"/>
  <c r="AL4596" i="22"/>
  <c r="AM4596" i="22"/>
  <c r="AN4596" i="22"/>
  <c r="AO4596" i="22"/>
  <c r="AE4597" i="22"/>
  <c r="AF4597" i="22"/>
  <c r="AG4597" i="22"/>
  <c r="AH4597" i="22"/>
  <c r="AI4597" i="22"/>
  <c r="AJ4597" i="22"/>
  <c r="AK4597" i="22"/>
  <c r="AL4597" i="22"/>
  <c r="AM4597" i="22"/>
  <c r="AN4597" i="22"/>
  <c r="AO4597" i="22"/>
  <c r="AE4598" i="22"/>
  <c r="AF4598" i="22"/>
  <c r="AG4598" i="22"/>
  <c r="AH4598" i="22"/>
  <c r="AI4598" i="22"/>
  <c r="AJ4598" i="22"/>
  <c r="AK4598" i="22"/>
  <c r="AL4598" i="22"/>
  <c r="AM4598" i="22"/>
  <c r="AN4598" i="22"/>
  <c r="AO4598" i="22"/>
  <c r="AE4599" i="22"/>
  <c r="AF4599" i="22"/>
  <c r="AG4599" i="22"/>
  <c r="AH4599" i="22"/>
  <c r="AI4599" i="22"/>
  <c r="AJ4599" i="22"/>
  <c r="AK4599" i="22"/>
  <c r="AL4599" i="22"/>
  <c r="AM4599" i="22"/>
  <c r="AN4599" i="22"/>
  <c r="AO4599" i="22"/>
  <c r="AE4600" i="22"/>
  <c r="AF4600" i="22"/>
  <c r="AG4600" i="22"/>
  <c r="AH4600" i="22"/>
  <c r="AI4600" i="22"/>
  <c r="AJ4600" i="22"/>
  <c r="AK4600" i="22"/>
  <c r="AL4600" i="22"/>
  <c r="AM4600" i="22"/>
  <c r="AN4600" i="22"/>
  <c r="AO4600" i="22"/>
  <c r="AE4601" i="22"/>
  <c r="AF4601" i="22"/>
  <c r="AG4601" i="22"/>
  <c r="AH4601" i="22"/>
  <c r="AI4601" i="22"/>
  <c r="AJ4601" i="22"/>
  <c r="AK4601" i="22"/>
  <c r="AL4601" i="22"/>
  <c r="AM4601" i="22"/>
  <c r="AN4601" i="22"/>
  <c r="AO4601" i="22"/>
  <c r="AE4602" i="22"/>
  <c r="AF4602" i="22"/>
  <c r="AG4602" i="22"/>
  <c r="AH4602" i="22"/>
  <c r="AI4602" i="22"/>
  <c r="AJ4602" i="22"/>
  <c r="AK4602" i="22"/>
  <c r="AL4602" i="22"/>
  <c r="AM4602" i="22"/>
  <c r="AN4602" i="22"/>
  <c r="AO4602" i="22"/>
  <c r="AE4603" i="22"/>
  <c r="AF4603" i="22"/>
  <c r="AG4603" i="22"/>
  <c r="AH4603" i="22"/>
  <c r="AI4603" i="22"/>
  <c r="AJ4603" i="22"/>
  <c r="AK4603" i="22"/>
  <c r="AL4603" i="22"/>
  <c r="AM4603" i="22"/>
  <c r="AN4603" i="22"/>
  <c r="AO4603" i="22"/>
  <c r="AE4604" i="22"/>
  <c r="AF4604" i="22"/>
  <c r="AG4604" i="22"/>
  <c r="AH4604" i="22"/>
  <c r="AI4604" i="22"/>
  <c r="AJ4604" i="22"/>
  <c r="AK4604" i="22"/>
  <c r="AL4604" i="22"/>
  <c r="AM4604" i="22"/>
  <c r="AN4604" i="22"/>
  <c r="AO4604" i="22"/>
  <c r="AE4605" i="22"/>
  <c r="AF4605" i="22"/>
  <c r="AG4605" i="22"/>
  <c r="AH4605" i="22"/>
  <c r="AI4605" i="22"/>
  <c r="AJ4605" i="22"/>
  <c r="AK4605" i="22"/>
  <c r="AL4605" i="22"/>
  <c r="AM4605" i="22"/>
  <c r="AN4605" i="22"/>
  <c r="AO4605" i="22"/>
  <c r="AE4606" i="22"/>
  <c r="AF4606" i="22"/>
  <c r="AG4606" i="22"/>
  <c r="AH4606" i="22"/>
  <c r="AI4606" i="22"/>
  <c r="AJ4606" i="22"/>
  <c r="AK4606" i="22"/>
  <c r="AL4606" i="22"/>
  <c r="AM4606" i="22"/>
  <c r="AN4606" i="22"/>
  <c r="AO4606" i="22"/>
  <c r="AE4607" i="22"/>
  <c r="AF4607" i="22"/>
  <c r="AG4607" i="22"/>
  <c r="AH4607" i="22"/>
  <c r="AI4607" i="22"/>
  <c r="AJ4607" i="22"/>
  <c r="AK4607" i="22"/>
  <c r="AL4607" i="22"/>
  <c r="AM4607" i="22"/>
  <c r="AN4607" i="22"/>
  <c r="AO4607" i="22"/>
  <c r="AE4608" i="22"/>
  <c r="AF4608" i="22"/>
  <c r="AG4608" i="22"/>
  <c r="AH4608" i="22"/>
  <c r="AI4608" i="22"/>
  <c r="AJ4608" i="22"/>
  <c r="AK4608" i="22"/>
  <c r="AL4608" i="22"/>
  <c r="AM4608" i="22"/>
  <c r="AN4608" i="22"/>
  <c r="AO4608" i="22"/>
  <c r="AE4609" i="22"/>
  <c r="AF4609" i="22"/>
  <c r="AG4609" i="22"/>
  <c r="AH4609" i="22"/>
  <c r="AI4609" i="22"/>
  <c r="AJ4609" i="22"/>
  <c r="AK4609" i="22"/>
  <c r="AL4609" i="22"/>
  <c r="AM4609" i="22"/>
  <c r="AN4609" i="22"/>
  <c r="AO4609" i="22"/>
  <c r="AE4610" i="22"/>
  <c r="AF4610" i="22"/>
  <c r="AG4610" i="22"/>
  <c r="AH4610" i="22"/>
  <c r="AI4610" i="22"/>
  <c r="AJ4610" i="22"/>
  <c r="AK4610" i="22"/>
  <c r="AL4610" i="22"/>
  <c r="AM4610" i="22"/>
  <c r="AN4610" i="22"/>
  <c r="AO4610" i="22"/>
  <c r="AE4611" i="22"/>
  <c r="AF4611" i="22"/>
  <c r="AG4611" i="22"/>
  <c r="AH4611" i="22"/>
  <c r="AI4611" i="22"/>
  <c r="AJ4611" i="22"/>
  <c r="AK4611" i="22"/>
  <c r="AL4611" i="22"/>
  <c r="AM4611" i="22"/>
  <c r="AN4611" i="22"/>
  <c r="AO4611" i="22"/>
  <c r="AE4612" i="22"/>
  <c r="AF4612" i="22"/>
  <c r="AG4612" i="22"/>
  <c r="AH4612" i="22"/>
  <c r="AI4612" i="22"/>
  <c r="AJ4612" i="22"/>
  <c r="AK4612" i="22"/>
  <c r="AL4612" i="22"/>
  <c r="AM4612" i="22"/>
  <c r="AN4612" i="22"/>
  <c r="AO4612" i="22"/>
  <c r="AE4613" i="22"/>
  <c r="AF4613" i="22"/>
  <c r="AG4613" i="22"/>
  <c r="AH4613" i="22"/>
  <c r="AI4613" i="22"/>
  <c r="AJ4613" i="22"/>
  <c r="AK4613" i="22"/>
  <c r="AL4613" i="22"/>
  <c r="AM4613" i="22"/>
  <c r="AN4613" i="22"/>
  <c r="AO4613" i="22"/>
  <c r="AE4614" i="22"/>
  <c r="AF4614" i="22"/>
  <c r="AG4614" i="22"/>
  <c r="AH4614" i="22"/>
  <c r="AI4614" i="22"/>
  <c r="AJ4614" i="22"/>
  <c r="AK4614" i="22"/>
  <c r="AL4614" i="22"/>
  <c r="AM4614" i="22"/>
  <c r="AN4614" i="22"/>
  <c r="AO4614" i="22"/>
  <c r="AE4615" i="22"/>
  <c r="AF4615" i="22"/>
  <c r="AG4615" i="22"/>
  <c r="AH4615" i="22"/>
  <c r="AI4615" i="22"/>
  <c r="AJ4615" i="22"/>
  <c r="AK4615" i="22"/>
  <c r="AL4615" i="22"/>
  <c r="AM4615" i="22"/>
  <c r="AN4615" i="22"/>
  <c r="AO4615" i="22"/>
  <c r="AE4616" i="22"/>
  <c r="AF4616" i="22"/>
  <c r="AG4616" i="22"/>
  <c r="AH4616" i="22"/>
  <c r="AI4616" i="22"/>
  <c r="AJ4616" i="22"/>
  <c r="AK4616" i="22"/>
  <c r="AL4616" i="22"/>
  <c r="AM4616" i="22"/>
  <c r="AN4616" i="22"/>
  <c r="AO4616" i="22"/>
  <c r="AE4617" i="22"/>
  <c r="AF4617" i="22"/>
  <c r="AG4617" i="22"/>
  <c r="AH4617" i="22"/>
  <c r="AI4617" i="22"/>
  <c r="AJ4617" i="22"/>
  <c r="AK4617" i="22"/>
  <c r="AL4617" i="22"/>
  <c r="AM4617" i="22"/>
  <c r="AN4617" i="22"/>
  <c r="AO4617" i="22"/>
  <c r="AE4618" i="22"/>
  <c r="AF4618" i="22"/>
  <c r="AG4618" i="22"/>
  <c r="AH4618" i="22"/>
  <c r="AI4618" i="22"/>
  <c r="AJ4618" i="22"/>
  <c r="AK4618" i="22"/>
  <c r="AL4618" i="22"/>
  <c r="AM4618" i="22"/>
  <c r="AN4618" i="22"/>
  <c r="AO4618" i="22"/>
  <c r="AE4619" i="22"/>
  <c r="AF4619" i="22"/>
  <c r="AG4619" i="22"/>
  <c r="AH4619" i="22"/>
  <c r="AI4619" i="22"/>
  <c r="AJ4619" i="22"/>
  <c r="AK4619" i="22"/>
  <c r="AL4619" i="22"/>
  <c r="AM4619" i="22"/>
  <c r="AN4619" i="22"/>
  <c r="AO4619" i="22"/>
  <c r="AE4620" i="22"/>
  <c r="AF4620" i="22"/>
  <c r="AG4620" i="22"/>
  <c r="AH4620" i="22"/>
  <c r="AI4620" i="22"/>
  <c r="AJ4620" i="22"/>
  <c r="AK4620" i="22"/>
  <c r="AL4620" i="22"/>
  <c r="AM4620" i="22"/>
  <c r="AN4620" i="22"/>
  <c r="AO4620" i="22"/>
  <c r="AE4621" i="22"/>
  <c r="AF4621" i="22"/>
  <c r="AG4621" i="22"/>
  <c r="AH4621" i="22"/>
  <c r="AI4621" i="22"/>
  <c r="AJ4621" i="22"/>
  <c r="AK4621" i="22"/>
  <c r="AL4621" i="22"/>
  <c r="AM4621" i="22"/>
  <c r="AN4621" i="22"/>
  <c r="AO4621" i="22"/>
  <c r="AE4622" i="22"/>
  <c r="AF4622" i="22"/>
  <c r="AG4622" i="22"/>
  <c r="AH4622" i="22"/>
  <c r="AI4622" i="22"/>
  <c r="AJ4622" i="22"/>
  <c r="AK4622" i="22"/>
  <c r="AL4622" i="22"/>
  <c r="AM4622" i="22"/>
  <c r="AN4622" i="22"/>
  <c r="AO4622" i="22"/>
  <c r="AE4623" i="22"/>
  <c r="AF4623" i="22"/>
  <c r="AG4623" i="22"/>
  <c r="AH4623" i="22"/>
  <c r="AI4623" i="22"/>
  <c r="AJ4623" i="22"/>
  <c r="AK4623" i="22"/>
  <c r="AL4623" i="22"/>
  <c r="AM4623" i="22"/>
  <c r="AN4623" i="22"/>
  <c r="AO4623" i="22"/>
  <c r="AE4624" i="22"/>
  <c r="AF4624" i="22"/>
  <c r="AG4624" i="22"/>
  <c r="AH4624" i="22"/>
  <c r="AI4624" i="22"/>
  <c r="AJ4624" i="22"/>
  <c r="AK4624" i="22"/>
  <c r="AL4624" i="22"/>
  <c r="AM4624" i="22"/>
  <c r="AN4624" i="22"/>
  <c r="AO4624" i="22"/>
  <c r="AE4625" i="22"/>
  <c r="AF4625" i="22"/>
  <c r="AG4625" i="22"/>
  <c r="AH4625" i="22"/>
  <c r="AI4625" i="22"/>
  <c r="AJ4625" i="22"/>
  <c r="AK4625" i="22"/>
  <c r="AL4625" i="22"/>
  <c r="AM4625" i="22"/>
  <c r="AN4625" i="22"/>
  <c r="AO4625" i="22"/>
  <c r="AE4626" i="22"/>
  <c r="AF4626" i="22"/>
  <c r="AG4626" i="22"/>
  <c r="AH4626" i="22"/>
  <c r="AI4626" i="22"/>
  <c r="AJ4626" i="22"/>
  <c r="AK4626" i="22"/>
  <c r="AL4626" i="22"/>
  <c r="AM4626" i="22"/>
  <c r="AN4626" i="22"/>
  <c r="AO4626" i="22"/>
  <c r="AE4627" i="22"/>
  <c r="AF4627" i="22"/>
  <c r="AG4627" i="22"/>
  <c r="AH4627" i="22"/>
  <c r="AI4627" i="22"/>
  <c r="AJ4627" i="22"/>
  <c r="AK4627" i="22"/>
  <c r="AL4627" i="22"/>
  <c r="AM4627" i="22"/>
  <c r="AN4627" i="22"/>
  <c r="AO4627" i="22"/>
  <c r="AE4628" i="22"/>
  <c r="AF4628" i="22"/>
  <c r="AG4628" i="22"/>
  <c r="AH4628" i="22"/>
  <c r="AI4628" i="22"/>
  <c r="AJ4628" i="22"/>
  <c r="AK4628" i="22"/>
  <c r="AL4628" i="22"/>
  <c r="AM4628" i="22"/>
  <c r="AN4628" i="22"/>
  <c r="AO4628" i="22"/>
  <c r="AE4629" i="22"/>
  <c r="AF4629" i="22"/>
  <c r="AG4629" i="22"/>
  <c r="AH4629" i="22"/>
  <c r="AI4629" i="22"/>
  <c r="AJ4629" i="22"/>
  <c r="AK4629" i="22"/>
  <c r="AL4629" i="22"/>
  <c r="AM4629" i="22"/>
  <c r="AN4629" i="22"/>
  <c r="AO4629" i="22"/>
  <c r="AE4630" i="22"/>
  <c r="AF4630" i="22"/>
  <c r="AG4630" i="22"/>
  <c r="AH4630" i="22"/>
  <c r="AI4630" i="22"/>
  <c r="AJ4630" i="22"/>
  <c r="AK4630" i="22"/>
  <c r="AL4630" i="22"/>
  <c r="AM4630" i="22"/>
  <c r="AN4630" i="22"/>
  <c r="AO4630" i="22"/>
  <c r="AE4631" i="22"/>
  <c r="AF4631" i="22"/>
  <c r="AG4631" i="22"/>
  <c r="AH4631" i="22"/>
  <c r="AI4631" i="22"/>
  <c r="AJ4631" i="22"/>
  <c r="AK4631" i="22"/>
  <c r="AL4631" i="22"/>
  <c r="AM4631" i="22"/>
  <c r="AN4631" i="22"/>
  <c r="AO4631" i="22"/>
  <c r="AE4632" i="22"/>
  <c r="AF4632" i="22"/>
  <c r="AG4632" i="22"/>
  <c r="AH4632" i="22"/>
  <c r="AI4632" i="22"/>
  <c r="AJ4632" i="22"/>
  <c r="AK4632" i="22"/>
  <c r="AL4632" i="22"/>
  <c r="AM4632" i="22"/>
  <c r="AN4632" i="22"/>
  <c r="AO4632" i="22"/>
  <c r="AE4633" i="22"/>
  <c r="AF4633" i="22"/>
  <c r="AG4633" i="22"/>
  <c r="AH4633" i="22"/>
  <c r="AI4633" i="22"/>
  <c r="AJ4633" i="22"/>
  <c r="AK4633" i="22"/>
  <c r="AL4633" i="22"/>
  <c r="AM4633" i="22"/>
  <c r="AN4633" i="22"/>
  <c r="AO4633" i="22"/>
  <c r="AE4634" i="22"/>
  <c r="AF4634" i="22"/>
  <c r="AG4634" i="22"/>
  <c r="AH4634" i="22"/>
  <c r="AI4634" i="22"/>
  <c r="AJ4634" i="22"/>
  <c r="AK4634" i="22"/>
  <c r="AL4634" i="22"/>
  <c r="AM4634" i="22"/>
  <c r="AN4634" i="22"/>
  <c r="AO4634" i="22"/>
  <c r="AE4635" i="22"/>
  <c r="AF4635" i="22"/>
  <c r="AG4635" i="22"/>
  <c r="AH4635" i="22"/>
  <c r="AI4635" i="22"/>
  <c r="AJ4635" i="22"/>
  <c r="AK4635" i="22"/>
  <c r="AL4635" i="22"/>
  <c r="AM4635" i="22"/>
  <c r="AN4635" i="22"/>
  <c r="AO4635" i="22"/>
  <c r="AE4636" i="22"/>
  <c r="AF4636" i="22"/>
  <c r="AG4636" i="22"/>
  <c r="AH4636" i="22"/>
  <c r="AI4636" i="22"/>
  <c r="AJ4636" i="22"/>
  <c r="AK4636" i="22"/>
  <c r="AL4636" i="22"/>
  <c r="AM4636" i="22"/>
  <c r="AN4636" i="22"/>
  <c r="AO4636" i="22"/>
  <c r="AE4637" i="22"/>
  <c r="AF4637" i="22"/>
  <c r="AG4637" i="22"/>
  <c r="AH4637" i="22"/>
  <c r="AI4637" i="22"/>
  <c r="AJ4637" i="22"/>
  <c r="AK4637" i="22"/>
  <c r="AL4637" i="22"/>
  <c r="AM4637" i="22"/>
  <c r="AN4637" i="22"/>
  <c r="AO4637" i="22"/>
  <c r="AE4638" i="22"/>
  <c r="AF4638" i="22"/>
  <c r="AG4638" i="22"/>
  <c r="AH4638" i="22"/>
  <c r="AI4638" i="22"/>
  <c r="AJ4638" i="22"/>
  <c r="AK4638" i="22"/>
  <c r="AL4638" i="22"/>
  <c r="AM4638" i="22"/>
  <c r="AN4638" i="22"/>
  <c r="AO4638" i="22"/>
  <c r="AE4639" i="22"/>
  <c r="AF4639" i="22"/>
  <c r="AG4639" i="22"/>
  <c r="AH4639" i="22"/>
  <c r="AI4639" i="22"/>
  <c r="AJ4639" i="22"/>
  <c r="AK4639" i="22"/>
  <c r="AL4639" i="22"/>
  <c r="AM4639" i="22"/>
  <c r="AN4639" i="22"/>
  <c r="AO4639" i="22"/>
  <c r="AE4640" i="22"/>
  <c r="AF4640" i="22"/>
  <c r="AG4640" i="22"/>
  <c r="AH4640" i="22"/>
  <c r="AI4640" i="22"/>
  <c r="AJ4640" i="22"/>
  <c r="AK4640" i="22"/>
  <c r="AL4640" i="22"/>
  <c r="AM4640" i="22"/>
  <c r="AN4640" i="22"/>
  <c r="AO4640" i="22"/>
  <c r="AE4641" i="22"/>
  <c r="AF4641" i="22"/>
  <c r="AG4641" i="22"/>
  <c r="AH4641" i="22"/>
  <c r="AI4641" i="22"/>
  <c r="AJ4641" i="22"/>
  <c r="AK4641" i="22"/>
  <c r="AL4641" i="22"/>
  <c r="AM4641" i="22"/>
  <c r="AN4641" i="22"/>
  <c r="AO4641" i="22"/>
  <c r="AE4642" i="22"/>
  <c r="AF4642" i="22"/>
  <c r="AG4642" i="22"/>
  <c r="AH4642" i="22"/>
  <c r="AI4642" i="22"/>
  <c r="AJ4642" i="22"/>
  <c r="AK4642" i="22"/>
  <c r="AL4642" i="22"/>
  <c r="AM4642" i="22"/>
  <c r="AN4642" i="22"/>
  <c r="AO4642" i="22"/>
  <c r="AE4643" i="22"/>
  <c r="AF4643" i="22"/>
  <c r="AG4643" i="22"/>
  <c r="AH4643" i="22"/>
  <c r="AI4643" i="22"/>
  <c r="AJ4643" i="22"/>
  <c r="AK4643" i="22"/>
  <c r="AL4643" i="22"/>
  <c r="AM4643" i="22"/>
  <c r="AN4643" i="22"/>
  <c r="AO4643" i="22"/>
  <c r="AE4644" i="22"/>
  <c r="AF4644" i="22"/>
  <c r="AG4644" i="22"/>
  <c r="AH4644" i="22"/>
  <c r="AI4644" i="22"/>
  <c r="AJ4644" i="22"/>
  <c r="AK4644" i="22"/>
  <c r="AL4644" i="22"/>
  <c r="AM4644" i="22"/>
  <c r="AN4644" i="22"/>
  <c r="AO4644" i="22"/>
  <c r="AE4645" i="22"/>
  <c r="AF4645" i="22"/>
  <c r="AG4645" i="22"/>
  <c r="AH4645" i="22"/>
  <c r="AI4645" i="22"/>
  <c r="AJ4645" i="22"/>
  <c r="AK4645" i="22"/>
  <c r="AL4645" i="22"/>
  <c r="AM4645" i="22"/>
  <c r="AN4645" i="22"/>
  <c r="AO4645" i="22"/>
  <c r="AE4646" i="22"/>
  <c r="AF4646" i="22"/>
  <c r="AG4646" i="22"/>
  <c r="AH4646" i="22"/>
  <c r="AI4646" i="22"/>
  <c r="AJ4646" i="22"/>
  <c r="AK4646" i="22"/>
  <c r="AL4646" i="22"/>
  <c r="AM4646" i="22"/>
  <c r="AN4646" i="22"/>
  <c r="AO4646" i="22"/>
  <c r="AE4647" i="22"/>
  <c r="AF4647" i="22"/>
  <c r="AG4647" i="22"/>
  <c r="AH4647" i="22"/>
  <c r="AI4647" i="22"/>
  <c r="AJ4647" i="22"/>
  <c r="AK4647" i="22"/>
  <c r="AL4647" i="22"/>
  <c r="AM4647" i="22"/>
  <c r="AN4647" i="22"/>
  <c r="AO4647" i="22"/>
  <c r="AE4648" i="22"/>
  <c r="AF4648" i="22"/>
  <c r="AG4648" i="22"/>
  <c r="AH4648" i="22"/>
  <c r="AI4648" i="22"/>
  <c r="AJ4648" i="22"/>
  <c r="AK4648" i="22"/>
  <c r="AL4648" i="22"/>
  <c r="AM4648" i="22"/>
  <c r="AN4648" i="22"/>
  <c r="AO4648" i="22"/>
  <c r="AE4649" i="22"/>
  <c r="AF4649" i="22"/>
  <c r="AG4649" i="22"/>
  <c r="AH4649" i="22"/>
  <c r="AI4649" i="22"/>
  <c r="AJ4649" i="22"/>
  <c r="AK4649" i="22"/>
  <c r="AL4649" i="22"/>
  <c r="AM4649" i="22"/>
  <c r="AN4649" i="22"/>
  <c r="AO4649" i="22"/>
  <c r="AE4650" i="22"/>
  <c r="AF4650" i="22"/>
  <c r="AG4650" i="22"/>
  <c r="AH4650" i="22"/>
  <c r="AI4650" i="22"/>
  <c r="AJ4650" i="22"/>
  <c r="AK4650" i="22"/>
  <c r="AL4650" i="22"/>
  <c r="AM4650" i="22"/>
  <c r="AN4650" i="22"/>
  <c r="AO4650" i="22"/>
  <c r="AE4651" i="22"/>
  <c r="AF4651" i="22"/>
  <c r="AG4651" i="22"/>
  <c r="AH4651" i="22"/>
  <c r="AI4651" i="22"/>
  <c r="AJ4651" i="22"/>
  <c r="AK4651" i="22"/>
  <c r="AL4651" i="22"/>
  <c r="AM4651" i="22"/>
  <c r="AN4651" i="22"/>
  <c r="AO4651" i="22"/>
  <c r="AE4652" i="22"/>
  <c r="AF4652" i="22"/>
  <c r="AG4652" i="22"/>
  <c r="AH4652" i="22"/>
  <c r="AI4652" i="22"/>
  <c r="AJ4652" i="22"/>
  <c r="AK4652" i="22"/>
  <c r="AL4652" i="22"/>
  <c r="AM4652" i="22"/>
  <c r="AN4652" i="22"/>
  <c r="AO4652" i="22"/>
  <c r="AE4653" i="22"/>
  <c r="AF4653" i="22"/>
  <c r="AG4653" i="22"/>
  <c r="AH4653" i="22"/>
  <c r="AI4653" i="22"/>
  <c r="AJ4653" i="22"/>
  <c r="AK4653" i="22"/>
  <c r="AL4653" i="22"/>
  <c r="AM4653" i="22"/>
  <c r="AN4653" i="22"/>
  <c r="AO4653" i="22"/>
  <c r="AE4654" i="22"/>
  <c r="AF4654" i="22"/>
  <c r="AG4654" i="22"/>
  <c r="AH4654" i="22"/>
  <c r="AI4654" i="22"/>
  <c r="AJ4654" i="22"/>
  <c r="AK4654" i="22"/>
  <c r="AL4654" i="22"/>
  <c r="AM4654" i="22"/>
  <c r="AN4654" i="22"/>
  <c r="AO4654" i="22"/>
  <c r="AE4655" i="22"/>
  <c r="AF4655" i="22"/>
  <c r="AG4655" i="22"/>
  <c r="AH4655" i="22"/>
  <c r="AI4655" i="22"/>
  <c r="AJ4655" i="22"/>
  <c r="AK4655" i="22"/>
  <c r="AL4655" i="22"/>
  <c r="AM4655" i="22"/>
  <c r="AN4655" i="22"/>
  <c r="AO4655" i="22"/>
  <c r="AE4656" i="22"/>
  <c r="AF4656" i="22"/>
  <c r="AG4656" i="22"/>
  <c r="AH4656" i="22"/>
  <c r="AI4656" i="22"/>
  <c r="AJ4656" i="22"/>
  <c r="AK4656" i="22"/>
  <c r="AL4656" i="22"/>
  <c r="AM4656" i="22"/>
  <c r="AN4656" i="22"/>
  <c r="AO4656" i="22"/>
  <c r="AE4657" i="22"/>
  <c r="AF4657" i="22"/>
  <c r="AG4657" i="22"/>
  <c r="AH4657" i="22"/>
  <c r="AI4657" i="22"/>
  <c r="AJ4657" i="22"/>
  <c r="AK4657" i="22"/>
  <c r="AL4657" i="22"/>
  <c r="AM4657" i="22"/>
  <c r="AN4657" i="22"/>
  <c r="AO4657" i="22"/>
  <c r="AE4658" i="22"/>
  <c r="AF4658" i="22"/>
  <c r="AG4658" i="22"/>
  <c r="AH4658" i="22"/>
  <c r="AI4658" i="22"/>
  <c r="AJ4658" i="22"/>
  <c r="AK4658" i="22"/>
  <c r="AL4658" i="22"/>
  <c r="AM4658" i="22"/>
  <c r="AN4658" i="22"/>
  <c r="AO4658" i="22"/>
  <c r="AE4659" i="22"/>
  <c r="AF4659" i="22"/>
  <c r="AG4659" i="22"/>
  <c r="AH4659" i="22"/>
  <c r="AI4659" i="22"/>
  <c r="AJ4659" i="22"/>
  <c r="AK4659" i="22"/>
  <c r="AL4659" i="22"/>
  <c r="AM4659" i="22"/>
  <c r="AN4659" i="22"/>
  <c r="AO4659" i="22"/>
  <c r="AE4660" i="22"/>
  <c r="AF4660" i="22"/>
  <c r="AG4660" i="22"/>
  <c r="AH4660" i="22"/>
  <c r="AI4660" i="22"/>
  <c r="AJ4660" i="22"/>
  <c r="AK4660" i="22"/>
  <c r="AL4660" i="22"/>
  <c r="AM4660" i="22"/>
  <c r="AN4660" i="22"/>
  <c r="AO4660" i="22"/>
  <c r="AE4661" i="22"/>
  <c r="AF4661" i="22"/>
  <c r="AG4661" i="22"/>
  <c r="AH4661" i="22"/>
  <c r="AI4661" i="22"/>
  <c r="AJ4661" i="22"/>
  <c r="AK4661" i="22"/>
  <c r="AL4661" i="22"/>
  <c r="AM4661" i="22"/>
  <c r="AN4661" i="22"/>
  <c r="AO4661" i="22"/>
  <c r="AE4662" i="22"/>
  <c r="AF4662" i="22"/>
  <c r="AG4662" i="22"/>
  <c r="AH4662" i="22"/>
  <c r="AI4662" i="22"/>
  <c r="AJ4662" i="22"/>
  <c r="AK4662" i="22"/>
  <c r="AL4662" i="22"/>
  <c r="AM4662" i="22"/>
  <c r="AN4662" i="22"/>
  <c r="AO4662" i="22"/>
  <c r="AE4663" i="22"/>
  <c r="AF4663" i="22"/>
  <c r="AG4663" i="22"/>
  <c r="AH4663" i="22"/>
  <c r="AI4663" i="22"/>
  <c r="AJ4663" i="22"/>
  <c r="AK4663" i="22"/>
  <c r="AL4663" i="22"/>
  <c r="AM4663" i="22"/>
  <c r="AN4663" i="22"/>
  <c r="AO4663" i="22"/>
  <c r="AE4664" i="22"/>
  <c r="AF4664" i="22"/>
  <c r="AG4664" i="22"/>
  <c r="AH4664" i="22"/>
  <c r="AI4664" i="22"/>
  <c r="AJ4664" i="22"/>
  <c r="AK4664" i="22"/>
  <c r="AL4664" i="22"/>
  <c r="AM4664" i="22"/>
  <c r="AN4664" i="22"/>
  <c r="AO4664" i="22"/>
  <c r="AE4665" i="22"/>
  <c r="AF4665" i="22"/>
  <c r="AG4665" i="22"/>
  <c r="AH4665" i="22"/>
  <c r="AI4665" i="22"/>
  <c r="AJ4665" i="22"/>
  <c r="AK4665" i="22"/>
  <c r="AL4665" i="22"/>
  <c r="AM4665" i="22"/>
  <c r="AN4665" i="22"/>
  <c r="AO4665" i="22"/>
  <c r="AE4666" i="22"/>
  <c r="AF4666" i="22"/>
  <c r="AG4666" i="22"/>
  <c r="AH4666" i="22"/>
  <c r="AI4666" i="22"/>
  <c r="AJ4666" i="22"/>
  <c r="AK4666" i="22"/>
  <c r="AL4666" i="22"/>
  <c r="AM4666" i="22"/>
  <c r="AN4666" i="22"/>
  <c r="AO4666" i="22"/>
  <c r="AE4667" i="22"/>
  <c r="AF4667" i="22"/>
  <c r="AG4667" i="22"/>
  <c r="AH4667" i="22"/>
  <c r="AI4667" i="22"/>
  <c r="AJ4667" i="22"/>
  <c r="AK4667" i="22"/>
  <c r="AL4667" i="22"/>
  <c r="AM4667" i="22"/>
  <c r="AN4667" i="22"/>
  <c r="AO4667" i="22"/>
  <c r="AE4668" i="22"/>
  <c r="AF4668" i="22"/>
  <c r="AG4668" i="22"/>
  <c r="AH4668" i="22"/>
  <c r="AI4668" i="22"/>
  <c r="AJ4668" i="22"/>
  <c r="AK4668" i="22"/>
  <c r="AL4668" i="22"/>
  <c r="AM4668" i="22"/>
  <c r="AN4668" i="22"/>
  <c r="AO4668" i="22"/>
  <c r="AE4669" i="22"/>
  <c r="AF4669" i="22"/>
  <c r="AG4669" i="22"/>
  <c r="AH4669" i="22"/>
  <c r="AI4669" i="22"/>
  <c r="AJ4669" i="22"/>
  <c r="AK4669" i="22"/>
  <c r="AL4669" i="22"/>
  <c r="AM4669" i="22"/>
  <c r="AN4669" i="22"/>
  <c r="AO4669" i="22"/>
  <c r="AE4670" i="22"/>
  <c r="AF4670" i="22"/>
  <c r="AG4670" i="22"/>
  <c r="AH4670" i="22"/>
  <c r="AI4670" i="22"/>
  <c r="AJ4670" i="22"/>
  <c r="AK4670" i="22"/>
  <c r="AL4670" i="22"/>
  <c r="AM4670" i="22"/>
  <c r="AN4670" i="22"/>
  <c r="AO4670" i="22"/>
  <c r="AE4671" i="22"/>
  <c r="AF4671" i="22"/>
  <c r="AG4671" i="22"/>
  <c r="AH4671" i="22"/>
  <c r="AI4671" i="22"/>
  <c r="AJ4671" i="22"/>
  <c r="AK4671" i="22"/>
  <c r="AL4671" i="22"/>
  <c r="AM4671" i="22"/>
  <c r="AN4671" i="22"/>
  <c r="AO4671" i="22"/>
  <c r="AE4672" i="22"/>
  <c r="AF4672" i="22"/>
  <c r="AG4672" i="22"/>
  <c r="AH4672" i="22"/>
  <c r="AI4672" i="22"/>
  <c r="AJ4672" i="22"/>
  <c r="AK4672" i="22"/>
  <c r="AL4672" i="22"/>
  <c r="AM4672" i="22"/>
  <c r="AN4672" i="22"/>
  <c r="AO4672" i="22"/>
  <c r="AE4673" i="22"/>
  <c r="AF4673" i="22"/>
  <c r="AG4673" i="22"/>
  <c r="AH4673" i="22"/>
  <c r="AI4673" i="22"/>
  <c r="AJ4673" i="22"/>
  <c r="AK4673" i="22"/>
  <c r="AL4673" i="22"/>
  <c r="AM4673" i="22"/>
  <c r="AN4673" i="22"/>
  <c r="AO4673" i="22"/>
  <c r="AE4674" i="22"/>
  <c r="AF4674" i="22"/>
  <c r="AG4674" i="22"/>
  <c r="AH4674" i="22"/>
  <c r="AI4674" i="22"/>
  <c r="AJ4674" i="22"/>
  <c r="AK4674" i="22"/>
  <c r="AL4674" i="22"/>
  <c r="AM4674" i="22"/>
  <c r="AN4674" i="22"/>
  <c r="AO4674" i="22"/>
  <c r="AE4675" i="22"/>
  <c r="AF4675" i="22"/>
  <c r="AG4675" i="22"/>
  <c r="AH4675" i="22"/>
  <c r="AI4675" i="22"/>
  <c r="AJ4675" i="22"/>
  <c r="AK4675" i="22"/>
  <c r="AL4675" i="22"/>
  <c r="AM4675" i="22"/>
  <c r="AN4675" i="22"/>
  <c r="AO4675" i="22"/>
  <c r="AE4676" i="22"/>
  <c r="AF4676" i="22"/>
  <c r="AG4676" i="22"/>
  <c r="AH4676" i="22"/>
  <c r="AI4676" i="22"/>
  <c r="AJ4676" i="22"/>
  <c r="AK4676" i="22"/>
  <c r="AL4676" i="22"/>
  <c r="AM4676" i="22"/>
  <c r="AN4676" i="22"/>
  <c r="AO4676" i="22"/>
  <c r="AE4677" i="22"/>
  <c r="AF4677" i="22"/>
  <c r="AG4677" i="22"/>
  <c r="AH4677" i="22"/>
  <c r="AI4677" i="22"/>
  <c r="AJ4677" i="22"/>
  <c r="AK4677" i="22"/>
  <c r="AL4677" i="22"/>
  <c r="AM4677" i="22"/>
  <c r="AN4677" i="22"/>
  <c r="AO4677" i="22"/>
  <c r="AE4678" i="22"/>
  <c r="AF4678" i="22"/>
  <c r="AG4678" i="22"/>
  <c r="AH4678" i="22"/>
  <c r="AI4678" i="22"/>
  <c r="AJ4678" i="22"/>
  <c r="AK4678" i="22"/>
  <c r="AL4678" i="22"/>
  <c r="AM4678" i="22"/>
  <c r="AN4678" i="22"/>
  <c r="AO4678" i="22"/>
  <c r="AE4679" i="22"/>
  <c r="AF4679" i="22"/>
  <c r="AG4679" i="22"/>
  <c r="AH4679" i="22"/>
  <c r="AI4679" i="22"/>
  <c r="AJ4679" i="22"/>
  <c r="AK4679" i="22"/>
  <c r="AL4679" i="22"/>
  <c r="AM4679" i="22"/>
  <c r="AN4679" i="22"/>
  <c r="AO4679" i="22"/>
  <c r="AE4680" i="22"/>
  <c r="AF4680" i="22"/>
  <c r="AG4680" i="22"/>
  <c r="AH4680" i="22"/>
  <c r="AI4680" i="22"/>
  <c r="AJ4680" i="22"/>
  <c r="AK4680" i="22"/>
  <c r="AL4680" i="22"/>
  <c r="AM4680" i="22"/>
  <c r="AN4680" i="22"/>
  <c r="AO4680" i="22"/>
  <c r="AE4681" i="22"/>
  <c r="AF4681" i="22"/>
  <c r="AG4681" i="22"/>
  <c r="AH4681" i="22"/>
  <c r="AI4681" i="22"/>
  <c r="AJ4681" i="22"/>
  <c r="AK4681" i="22"/>
  <c r="AL4681" i="22"/>
  <c r="AM4681" i="22"/>
  <c r="AN4681" i="22"/>
  <c r="AO4681" i="22"/>
  <c r="AE4682" i="22"/>
  <c r="AF4682" i="22"/>
  <c r="AG4682" i="22"/>
  <c r="AH4682" i="22"/>
  <c r="AI4682" i="22"/>
  <c r="AJ4682" i="22"/>
  <c r="AK4682" i="22"/>
  <c r="AL4682" i="22"/>
  <c r="AM4682" i="22"/>
  <c r="AN4682" i="22"/>
  <c r="AO4682" i="22"/>
  <c r="AE4683" i="22"/>
  <c r="AF4683" i="22"/>
  <c r="AG4683" i="22"/>
  <c r="AH4683" i="22"/>
  <c r="AI4683" i="22"/>
  <c r="AJ4683" i="22"/>
  <c r="AK4683" i="22"/>
  <c r="AL4683" i="22"/>
  <c r="AM4683" i="22"/>
  <c r="AN4683" i="22"/>
  <c r="AO4683" i="22"/>
  <c r="AE4684" i="22"/>
  <c r="AF4684" i="22"/>
  <c r="AG4684" i="22"/>
  <c r="AH4684" i="22"/>
  <c r="AI4684" i="22"/>
  <c r="AJ4684" i="22"/>
  <c r="AK4684" i="22"/>
  <c r="AL4684" i="22"/>
  <c r="AM4684" i="22"/>
  <c r="AN4684" i="22"/>
  <c r="AO4684" i="22"/>
  <c r="AE4685" i="22"/>
  <c r="AF4685" i="22"/>
  <c r="AG4685" i="22"/>
  <c r="AH4685" i="22"/>
  <c r="AI4685" i="22"/>
  <c r="AJ4685" i="22"/>
  <c r="AK4685" i="22"/>
  <c r="AL4685" i="22"/>
  <c r="AM4685" i="22"/>
  <c r="AN4685" i="22"/>
  <c r="AO4685" i="22"/>
  <c r="AE4686" i="22"/>
  <c r="AF4686" i="22"/>
  <c r="AG4686" i="22"/>
  <c r="AH4686" i="22"/>
  <c r="AI4686" i="22"/>
  <c r="AJ4686" i="22"/>
  <c r="AK4686" i="22"/>
  <c r="AL4686" i="22"/>
  <c r="AM4686" i="22"/>
  <c r="AN4686" i="22"/>
  <c r="AO4686" i="22"/>
  <c r="AE4687" i="22"/>
  <c r="AF4687" i="22"/>
  <c r="AG4687" i="22"/>
  <c r="AH4687" i="22"/>
  <c r="AI4687" i="22"/>
  <c r="AJ4687" i="22"/>
  <c r="AK4687" i="22"/>
  <c r="AL4687" i="22"/>
  <c r="AM4687" i="22"/>
  <c r="AN4687" i="22"/>
  <c r="AO4687" i="22"/>
  <c r="AE4688" i="22"/>
  <c r="AF4688" i="22"/>
  <c r="AG4688" i="22"/>
  <c r="AH4688" i="22"/>
  <c r="AI4688" i="22"/>
  <c r="AJ4688" i="22"/>
  <c r="AK4688" i="22"/>
  <c r="AL4688" i="22"/>
  <c r="AM4688" i="22"/>
  <c r="AN4688" i="22"/>
  <c r="AO4688" i="22"/>
  <c r="AE4689" i="22"/>
  <c r="AF4689" i="22"/>
  <c r="AG4689" i="22"/>
  <c r="AH4689" i="22"/>
  <c r="AI4689" i="22"/>
  <c r="AJ4689" i="22"/>
  <c r="AK4689" i="22"/>
  <c r="AL4689" i="22"/>
  <c r="AM4689" i="22"/>
  <c r="AN4689" i="22"/>
  <c r="AO4689" i="22"/>
  <c r="AE4690" i="22"/>
  <c r="AF4690" i="22"/>
  <c r="AG4690" i="22"/>
  <c r="AH4690" i="22"/>
  <c r="AI4690" i="22"/>
  <c r="AJ4690" i="22"/>
  <c r="AK4690" i="22"/>
  <c r="AL4690" i="22"/>
  <c r="AM4690" i="22"/>
  <c r="AN4690" i="22"/>
  <c r="AO4690" i="22"/>
  <c r="AE4691" i="22"/>
  <c r="AF4691" i="22"/>
  <c r="AG4691" i="22"/>
  <c r="AH4691" i="22"/>
  <c r="AI4691" i="22"/>
  <c r="AJ4691" i="22"/>
  <c r="AK4691" i="22"/>
  <c r="AL4691" i="22"/>
  <c r="AM4691" i="22"/>
  <c r="AN4691" i="22"/>
  <c r="AO4691" i="22"/>
  <c r="AE4692" i="22"/>
  <c r="AF4692" i="22"/>
  <c r="AG4692" i="22"/>
  <c r="AH4692" i="22"/>
  <c r="AI4692" i="22"/>
  <c r="AJ4692" i="22"/>
  <c r="AK4692" i="22"/>
  <c r="AL4692" i="22"/>
  <c r="AM4692" i="22"/>
  <c r="AN4692" i="22"/>
  <c r="AO4692" i="22"/>
  <c r="AE4693" i="22"/>
  <c r="AF4693" i="22"/>
  <c r="AG4693" i="22"/>
  <c r="AH4693" i="22"/>
  <c r="AI4693" i="22"/>
  <c r="AJ4693" i="22"/>
  <c r="AK4693" i="22"/>
  <c r="AL4693" i="22"/>
  <c r="AM4693" i="22"/>
  <c r="AN4693" i="22"/>
  <c r="AO4693" i="22"/>
  <c r="AE4694" i="22"/>
  <c r="AF4694" i="22"/>
  <c r="AG4694" i="22"/>
  <c r="AH4694" i="22"/>
  <c r="AI4694" i="22"/>
  <c r="AJ4694" i="22"/>
  <c r="AK4694" i="22"/>
  <c r="AL4694" i="22"/>
  <c r="AM4694" i="22"/>
  <c r="AN4694" i="22"/>
  <c r="AO4694" i="22"/>
  <c r="AE4695" i="22"/>
  <c r="AF4695" i="22"/>
  <c r="AG4695" i="22"/>
  <c r="AH4695" i="22"/>
  <c r="AI4695" i="22"/>
  <c r="AJ4695" i="22"/>
  <c r="AK4695" i="22"/>
  <c r="AL4695" i="22"/>
  <c r="AM4695" i="22"/>
  <c r="AN4695" i="22"/>
  <c r="AO4695" i="22"/>
  <c r="AE4696" i="22"/>
  <c r="AF4696" i="22"/>
  <c r="AG4696" i="22"/>
  <c r="AH4696" i="22"/>
  <c r="AI4696" i="22"/>
  <c r="AJ4696" i="22"/>
  <c r="AK4696" i="22"/>
  <c r="AL4696" i="22"/>
  <c r="AM4696" i="22"/>
  <c r="AN4696" i="22"/>
  <c r="AO4696" i="22"/>
  <c r="AE4697" i="22"/>
  <c r="AF4697" i="22"/>
  <c r="AG4697" i="22"/>
  <c r="AH4697" i="22"/>
  <c r="AI4697" i="22"/>
  <c r="AJ4697" i="22"/>
  <c r="AK4697" i="22"/>
  <c r="AL4697" i="22"/>
  <c r="AM4697" i="22"/>
  <c r="AN4697" i="22"/>
  <c r="AO4697" i="22"/>
  <c r="AE4698" i="22"/>
  <c r="AF4698" i="22"/>
  <c r="AG4698" i="22"/>
  <c r="AH4698" i="22"/>
  <c r="AI4698" i="22"/>
  <c r="AJ4698" i="22"/>
  <c r="AK4698" i="22"/>
  <c r="AL4698" i="22"/>
  <c r="AM4698" i="22"/>
  <c r="AN4698" i="22"/>
  <c r="AO4698" i="22"/>
  <c r="AE4699" i="22"/>
  <c r="AF4699" i="22"/>
  <c r="AG4699" i="22"/>
  <c r="AH4699" i="22"/>
  <c r="AI4699" i="22"/>
  <c r="AJ4699" i="22"/>
  <c r="AK4699" i="22"/>
  <c r="AL4699" i="22"/>
  <c r="AM4699" i="22"/>
  <c r="AN4699" i="22"/>
  <c r="AO4699" i="22"/>
  <c r="AE4700" i="22"/>
  <c r="AF4700" i="22"/>
  <c r="AG4700" i="22"/>
  <c r="AH4700" i="22"/>
  <c r="AI4700" i="22"/>
  <c r="AJ4700" i="22"/>
  <c r="AK4700" i="22"/>
  <c r="AL4700" i="22"/>
  <c r="AM4700" i="22"/>
  <c r="AN4700" i="22"/>
  <c r="AO4700" i="22"/>
  <c r="AE4701" i="22"/>
  <c r="AF4701" i="22"/>
  <c r="AG4701" i="22"/>
  <c r="AH4701" i="22"/>
  <c r="AI4701" i="22"/>
  <c r="AJ4701" i="22"/>
  <c r="AK4701" i="22"/>
  <c r="AL4701" i="22"/>
  <c r="AM4701" i="22"/>
  <c r="AN4701" i="22"/>
  <c r="AO4701" i="22"/>
  <c r="AE4702" i="22"/>
  <c r="AF4702" i="22"/>
  <c r="AG4702" i="22"/>
  <c r="AH4702" i="22"/>
  <c r="AI4702" i="22"/>
  <c r="AJ4702" i="22"/>
  <c r="AK4702" i="22"/>
  <c r="AL4702" i="22"/>
  <c r="AM4702" i="22"/>
  <c r="AN4702" i="22"/>
  <c r="AO4702" i="22"/>
  <c r="AE4703" i="22"/>
  <c r="AF4703" i="22"/>
  <c r="AG4703" i="22"/>
  <c r="AH4703" i="22"/>
  <c r="AI4703" i="22"/>
  <c r="AJ4703" i="22"/>
  <c r="AK4703" i="22"/>
  <c r="AL4703" i="22"/>
  <c r="AM4703" i="22"/>
  <c r="AN4703" i="22"/>
  <c r="AO4703" i="22"/>
  <c r="AE4704" i="22"/>
  <c r="AF4704" i="22"/>
  <c r="AG4704" i="22"/>
  <c r="AH4704" i="22"/>
  <c r="AI4704" i="22"/>
  <c r="AJ4704" i="22"/>
  <c r="AK4704" i="22"/>
  <c r="AL4704" i="22"/>
  <c r="AM4704" i="22"/>
  <c r="AN4704" i="22"/>
  <c r="AO4704" i="22"/>
  <c r="AE4705" i="22"/>
  <c r="AF4705" i="22"/>
  <c r="AG4705" i="22"/>
  <c r="AH4705" i="22"/>
  <c r="AI4705" i="22"/>
  <c r="AJ4705" i="22"/>
  <c r="AK4705" i="22"/>
  <c r="AL4705" i="22"/>
  <c r="AM4705" i="22"/>
  <c r="AN4705" i="22"/>
  <c r="AO4705" i="22"/>
  <c r="AE4706" i="22"/>
  <c r="AF4706" i="22"/>
  <c r="AG4706" i="22"/>
  <c r="AH4706" i="22"/>
  <c r="AI4706" i="22"/>
  <c r="AJ4706" i="22"/>
  <c r="AK4706" i="22"/>
  <c r="AL4706" i="22"/>
  <c r="AM4706" i="22"/>
  <c r="AN4706" i="22"/>
  <c r="AO4706" i="22"/>
  <c r="AE4707" i="22"/>
  <c r="AF4707" i="22"/>
  <c r="AG4707" i="22"/>
  <c r="AH4707" i="22"/>
  <c r="AI4707" i="22"/>
  <c r="AJ4707" i="22"/>
  <c r="AK4707" i="22"/>
  <c r="AL4707" i="22"/>
  <c r="AM4707" i="22"/>
  <c r="AN4707" i="22"/>
  <c r="AO4707" i="22"/>
  <c r="AE4708" i="22"/>
  <c r="AF4708" i="22"/>
  <c r="AG4708" i="22"/>
  <c r="AH4708" i="22"/>
  <c r="AI4708" i="22"/>
  <c r="AJ4708" i="22"/>
  <c r="AK4708" i="22"/>
  <c r="AL4708" i="22"/>
  <c r="AM4708" i="22"/>
  <c r="AN4708" i="22"/>
  <c r="AO4708" i="22"/>
  <c r="AE4709" i="22"/>
  <c r="AF4709" i="22"/>
  <c r="AG4709" i="22"/>
  <c r="AH4709" i="22"/>
  <c r="AI4709" i="22"/>
  <c r="AJ4709" i="22"/>
  <c r="AK4709" i="22"/>
  <c r="AL4709" i="22"/>
  <c r="AM4709" i="22"/>
  <c r="AN4709" i="22"/>
  <c r="AO4709" i="22"/>
  <c r="AE4710" i="22"/>
  <c r="AF4710" i="22"/>
  <c r="AG4710" i="22"/>
  <c r="AH4710" i="22"/>
  <c r="AI4710" i="22"/>
  <c r="AJ4710" i="22"/>
  <c r="AK4710" i="22"/>
  <c r="AL4710" i="22"/>
  <c r="AM4710" i="22"/>
  <c r="AN4710" i="22"/>
  <c r="AO4710" i="22"/>
  <c r="AE4711" i="22"/>
  <c r="AF4711" i="22"/>
  <c r="AG4711" i="22"/>
  <c r="AH4711" i="22"/>
  <c r="AI4711" i="22"/>
  <c r="AJ4711" i="22"/>
  <c r="AK4711" i="22"/>
  <c r="AL4711" i="22"/>
  <c r="AM4711" i="22"/>
  <c r="AN4711" i="22"/>
  <c r="AO4711" i="22"/>
  <c r="AE4712" i="22"/>
  <c r="AF4712" i="22"/>
  <c r="AG4712" i="22"/>
  <c r="AH4712" i="22"/>
  <c r="AI4712" i="22"/>
  <c r="AJ4712" i="22"/>
  <c r="AK4712" i="22"/>
  <c r="AL4712" i="22"/>
  <c r="AM4712" i="22"/>
  <c r="AN4712" i="22"/>
  <c r="AO4712" i="22"/>
  <c r="AE4713" i="22"/>
  <c r="AF4713" i="22"/>
  <c r="AG4713" i="22"/>
  <c r="AH4713" i="22"/>
  <c r="AI4713" i="22"/>
  <c r="AJ4713" i="22"/>
  <c r="AK4713" i="22"/>
  <c r="AL4713" i="22"/>
  <c r="AM4713" i="22"/>
  <c r="AN4713" i="22"/>
  <c r="AO4713" i="22"/>
  <c r="AE4714" i="22"/>
  <c r="AF4714" i="22"/>
  <c r="AG4714" i="22"/>
  <c r="AH4714" i="22"/>
  <c r="AI4714" i="22"/>
  <c r="AJ4714" i="22"/>
  <c r="AK4714" i="22"/>
  <c r="AL4714" i="22"/>
  <c r="AM4714" i="22"/>
  <c r="AN4714" i="22"/>
  <c r="AO4714" i="22"/>
  <c r="AE4715" i="22"/>
  <c r="AF4715" i="22"/>
  <c r="AG4715" i="22"/>
  <c r="AH4715" i="22"/>
  <c r="AI4715" i="22"/>
  <c r="AJ4715" i="22"/>
  <c r="AK4715" i="22"/>
  <c r="AL4715" i="22"/>
  <c r="AM4715" i="22"/>
  <c r="AN4715" i="22"/>
  <c r="AO4715" i="22"/>
  <c r="AE4716" i="22"/>
  <c r="AF4716" i="22"/>
  <c r="AG4716" i="22"/>
  <c r="AH4716" i="22"/>
  <c r="AI4716" i="22"/>
  <c r="AJ4716" i="22"/>
  <c r="AK4716" i="22"/>
  <c r="AL4716" i="22"/>
  <c r="AM4716" i="22"/>
  <c r="AN4716" i="22"/>
  <c r="AO4716" i="22"/>
  <c r="AE4717" i="22"/>
  <c r="AF4717" i="22"/>
  <c r="AG4717" i="22"/>
  <c r="AH4717" i="22"/>
  <c r="AI4717" i="22"/>
  <c r="AJ4717" i="22"/>
  <c r="AK4717" i="22"/>
  <c r="AL4717" i="22"/>
  <c r="AM4717" i="22"/>
  <c r="AN4717" i="22"/>
  <c r="AO4717" i="22"/>
  <c r="AE4718" i="22"/>
  <c r="AF4718" i="22"/>
  <c r="AG4718" i="22"/>
  <c r="AH4718" i="22"/>
  <c r="AI4718" i="22"/>
  <c r="AJ4718" i="22"/>
  <c r="AK4718" i="22"/>
  <c r="AL4718" i="22"/>
  <c r="AM4718" i="22"/>
  <c r="AN4718" i="22"/>
  <c r="AO4718" i="22"/>
  <c r="AE4719" i="22"/>
  <c r="AF4719" i="22"/>
  <c r="AG4719" i="22"/>
  <c r="AH4719" i="22"/>
  <c r="AI4719" i="22"/>
  <c r="AJ4719" i="22"/>
  <c r="AK4719" i="22"/>
  <c r="AL4719" i="22"/>
  <c r="AM4719" i="22"/>
  <c r="AN4719" i="22"/>
  <c r="AO4719" i="22"/>
  <c r="AE4720" i="22"/>
  <c r="AF4720" i="22"/>
  <c r="AG4720" i="22"/>
  <c r="AH4720" i="22"/>
  <c r="AI4720" i="22"/>
  <c r="AJ4720" i="22"/>
  <c r="AK4720" i="22"/>
  <c r="AL4720" i="22"/>
  <c r="AM4720" i="22"/>
  <c r="AN4720" i="22"/>
  <c r="AO4720" i="22"/>
  <c r="AE4721" i="22"/>
  <c r="AF4721" i="22"/>
  <c r="AG4721" i="22"/>
  <c r="AH4721" i="22"/>
  <c r="AI4721" i="22"/>
  <c r="AJ4721" i="22"/>
  <c r="AK4721" i="22"/>
  <c r="AL4721" i="22"/>
  <c r="AM4721" i="22"/>
  <c r="AN4721" i="22"/>
  <c r="AO4721" i="22"/>
  <c r="AE4722" i="22"/>
  <c r="AF4722" i="22"/>
  <c r="AG4722" i="22"/>
  <c r="AH4722" i="22"/>
  <c r="AI4722" i="22"/>
  <c r="AJ4722" i="22"/>
  <c r="AK4722" i="22"/>
  <c r="AL4722" i="22"/>
  <c r="AM4722" i="22"/>
  <c r="AN4722" i="22"/>
  <c r="AO4722" i="22"/>
  <c r="AE4723" i="22"/>
  <c r="AF4723" i="22"/>
  <c r="AG4723" i="22"/>
  <c r="AH4723" i="22"/>
  <c r="AI4723" i="22"/>
  <c r="AJ4723" i="22"/>
  <c r="AK4723" i="22"/>
  <c r="AL4723" i="22"/>
  <c r="AM4723" i="22"/>
  <c r="AN4723" i="22"/>
  <c r="AO4723" i="22"/>
  <c r="AE4724" i="22"/>
  <c r="AF4724" i="22"/>
  <c r="AG4724" i="22"/>
  <c r="AH4724" i="22"/>
  <c r="AI4724" i="22"/>
  <c r="AJ4724" i="22"/>
  <c r="AK4724" i="22"/>
  <c r="AL4724" i="22"/>
  <c r="AM4724" i="22"/>
  <c r="AN4724" i="22"/>
  <c r="AO4724" i="22"/>
  <c r="AE4725" i="22"/>
  <c r="AF4725" i="22"/>
  <c r="AG4725" i="22"/>
  <c r="AH4725" i="22"/>
  <c r="AI4725" i="22"/>
  <c r="AJ4725" i="22"/>
  <c r="AK4725" i="22"/>
  <c r="AL4725" i="22"/>
  <c r="AM4725" i="22"/>
  <c r="AN4725" i="22"/>
  <c r="AO4725" i="22"/>
  <c r="AE4726" i="22"/>
  <c r="AF4726" i="22"/>
  <c r="AG4726" i="22"/>
  <c r="AH4726" i="22"/>
  <c r="AI4726" i="22"/>
  <c r="AJ4726" i="22"/>
  <c r="AK4726" i="22"/>
  <c r="AL4726" i="22"/>
  <c r="AM4726" i="22"/>
  <c r="AN4726" i="22"/>
  <c r="AO4726" i="22"/>
  <c r="AE4727" i="22"/>
  <c r="AF4727" i="22"/>
  <c r="AG4727" i="22"/>
  <c r="AH4727" i="22"/>
  <c r="AI4727" i="22"/>
  <c r="AJ4727" i="22"/>
  <c r="AK4727" i="22"/>
  <c r="AL4727" i="22"/>
  <c r="AM4727" i="22"/>
  <c r="AN4727" i="22"/>
  <c r="AO4727" i="22"/>
  <c r="AE4728" i="22"/>
  <c r="AF4728" i="22"/>
  <c r="AG4728" i="22"/>
  <c r="AH4728" i="22"/>
  <c r="AI4728" i="22"/>
  <c r="AJ4728" i="22"/>
  <c r="AK4728" i="22"/>
  <c r="AL4728" i="22"/>
  <c r="AM4728" i="22"/>
  <c r="AN4728" i="22"/>
  <c r="AO4728" i="22"/>
  <c r="AE4729" i="22"/>
  <c r="AF4729" i="22"/>
  <c r="AG4729" i="22"/>
  <c r="AH4729" i="22"/>
  <c r="AI4729" i="22"/>
  <c r="AJ4729" i="22"/>
  <c r="AK4729" i="22"/>
  <c r="AL4729" i="22"/>
  <c r="AM4729" i="22"/>
  <c r="AN4729" i="22"/>
  <c r="AO4729" i="22"/>
  <c r="AE4730" i="22"/>
  <c r="AF4730" i="22"/>
  <c r="AG4730" i="22"/>
  <c r="AH4730" i="22"/>
  <c r="AI4730" i="22"/>
  <c r="AJ4730" i="22"/>
  <c r="AK4730" i="22"/>
  <c r="AL4730" i="22"/>
  <c r="AM4730" i="22"/>
  <c r="AN4730" i="22"/>
  <c r="AO4730" i="22"/>
  <c r="AE4731" i="22"/>
  <c r="AF4731" i="22"/>
  <c r="AG4731" i="22"/>
  <c r="AH4731" i="22"/>
  <c r="AI4731" i="22"/>
  <c r="AJ4731" i="22"/>
  <c r="AK4731" i="22"/>
  <c r="AL4731" i="22"/>
  <c r="AM4731" i="22"/>
  <c r="AN4731" i="22"/>
  <c r="AO4731" i="22"/>
  <c r="AE4732" i="22"/>
  <c r="AF4732" i="22"/>
  <c r="AG4732" i="22"/>
  <c r="AH4732" i="22"/>
  <c r="AI4732" i="22"/>
  <c r="AJ4732" i="22"/>
  <c r="AK4732" i="22"/>
  <c r="AL4732" i="22"/>
  <c r="AM4732" i="22"/>
  <c r="AN4732" i="22"/>
  <c r="AO4732" i="22"/>
  <c r="AE4733" i="22"/>
  <c r="AF4733" i="22"/>
  <c r="AG4733" i="22"/>
  <c r="AH4733" i="22"/>
  <c r="AI4733" i="22"/>
  <c r="AJ4733" i="22"/>
  <c r="AK4733" i="22"/>
  <c r="AL4733" i="22"/>
  <c r="AM4733" i="22"/>
  <c r="AN4733" i="22"/>
  <c r="AO4733" i="22"/>
  <c r="AE4734" i="22"/>
  <c r="AF4734" i="22"/>
  <c r="AG4734" i="22"/>
  <c r="AH4734" i="22"/>
  <c r="AI4734" i="22"/>
  <c r="AJ4734" i="22"/>
  <c r="AK4734" i="22"/>
  <c r="AL4734" i="22"/>
  <c r="AM4734" i="22"/>
  <c r="AN4734" i="22"/>
  <c r="AO4734" i="22"/>
  <c r="AE4735" i="22"/>
  <c r="AF4735" i="22"/>
  <c r="AG4735" i="22"/>
  <c r="AH4735" i="22"/>
  <c r="AI4735" i="22"/>
  <c r="AJ4735" i="22"/>
  <c r="AK4735" i="22"/>
  <c r="AL4735" i="22"/>
  <c r="AM4735" i="22"/>
  <c r="AN4735" i="22"/>
  <c r="AO4735" i="22"/>
  <c r="AE4736" i="22"/>
  <c r="AF4736" i="22"/>
  <c r="AG4736" i="22"/>
  <c r="AH4736" i="22"/>
  <c r="AI4736" i="22"/>
  <c r="AJ4736" i="22"/>
  <c r="AK4736" i="22"/>
  <c r="AL4736" i="22"/>
  <c r="AM4736" i="22"/>
  <c r="AN4736" i="22"/>
  <c r="AO4736" i="22"/>
  <c r="AE4737" i="22"/>
  <c r="AF4737" i="22"/>
  <c r="AG4737" i="22"/>
  <c r="AH4737" i="22"/>
  <c r="AI4737" i="22"/>
  <c r="AJ4737" i="22"/>
  <c r="AK4737" i="22"/>
  <c r="AL4737" i="22"/>
  <c r="AM4737" i="22"/>
  <c r="AN4737" i="22"/>
  <c r="AO4737" i="22"/>
  <c r="AE4738" i="22"/>
  <c r="AF4738" i="22"/>
  <c r="AG4738" i="22"/>
  <c r="AH4738" i="22"/>
  <c r="AI4738" i="22"/>
  <c r="AJ4738" i="22"/>
  <c r="AK4738" i="22"/>
  <c r="AL4738" i="22"/>
  <c r="AM4738" i="22"/>
  <c r="AN4738" i="22"/>
  <c r="AO4738" i="22"/>
  <c r="AE4739" i="22"/>
  <c r="AF4739" i="22"/>
  <c r="AG4739" i="22"/>
  <c r="AH4739" i="22"/>
  <c r="AI4739" i="22"/>
  <c r="AJ4739" i="22"/>
  <c r="AK4739" i="22"/>
  <c r="AL4739" i="22"/>
  <c r="AM4739" i="22"/>
  <c r="AN4739" i="22"/>
  <c r="AO4739" i="22"/>
  <c r="AE4740" i="22"/>
  <c r="AF4740" i="22"/>
  <c r="AG4740" i="22"/>
  <c r="AH4740" i="22"/>
  <c r="AI4740" i="22"/>
  <c r="AJ4740" i="22"/>
  <c r="AK4740" i="22"/>
  <c r="AL4740" i="22"/>
  <c r="AM4740" i="22"/>
  <c r="AN4740" i="22"/>
  <c r="AO4740" i="22"/>
  <c r="AE4741" i="22"/>
  <c r="AF4741" i="22"/>
  <c r="AG4741" i="22"/>
  <c r="AH4741" i="22"/>
  <c r="AI4741" i="22"/>
  <c r="AJ4741" i="22"/>
  <c r="AK4741" i="22"/>
  <c r="AL4741" i="22"/>
  <c r="AM4741" i="22"/>
  <c r="AN4741" i="22"/>
  <c r="AO4741" i="22"/>
  <c r="AE4742" i="22"/>
  <c r="AF4742" i="22"/>
  <c r="AG4742" i="22"/>
  <c r="AH4742" i="22"/>
  <c r="AI4742" i="22"/>
  <c r="AJ4742" i="22"/>
  <c r="AK4742" i="22"/>
  <c r="AL4742" i="22"/>
  <c r="AM4742" i="22"/>
  <c r="AN4742" i="22"/>
  <c r="AO4742" i="22"/>
  <c r="AE4743" i="22"/>
  <c r="AF4743" i="22"/>
  <c r="AG4743" i="22"/>
  <c r="AH4743" i="22"/>
  <c r="AI4743" i="22"/>
  <c r="AJ4743" i="22"/>
  <c r="AK4743" i="22"/>
  <c r="AL4743" i="22"/>
  <c r="AM4743" i="22"/>
  <c r="AN4743" i="22"/>
  <c r="AO4743" i="22"/>
  <c r="AE4744" i="22"/>
  <c r="AF4744" i="22"/>
  <c r="AG4744" i="22"/>
  <c r="AH4744" i="22"/>
  <c r="AI4744" i="22"/>
  <c r="AJ4744" i="22"/>
  <c r="AK4744" i="22"/>
  <c r="AL4744" i="22"/>
  <c r="AM4744" i="22"/>
  <c r="AN4744" i="22"/>
  <c r="AO4744" i="22"/>
  <c r="AE4745" i="22"/>
  <c r="AF4745" i="22"/>
  <c r="AG4745" i="22"/>
  <c r="AH4745" i="22"/>
  <c r="AI4745" i="22"/>
  <c r="AJ4745" i="22"/>
  <c r="AK4745" i="22"/>
  <c r="AL4745" i="22"/>
  <c r="AM4745" i="22"/>
  <c r="AN4745" i="22"/>
  <c r="AO4745" i="22"/>
  <c r="AE4746" i="22"/>
  <c r="AF4746" i="22"/>
  <c r="AG4746" i="22"/>
  <c r="AH4746" i="22"/>
  <c r="AI4746" i="22"/>
  <c r="AJ4746" i="22"/>
  <c r="AK4746" i="22"/>
  <c r="AL4746" i="22"/>
  <c r="AM4746" i="22"/>
  <c r="AN4746" i="22"/>
  <c r="AO4746" i="22"/>
  <c r="AE4747" i="22"/>
  <c r="AF4747" i="22"/>
  <c r="AG4747" i="22"/>
  <c r="AH4747" i="22"/>
  <c r="AI4747" i="22"/>
  <c r="AJ4747" i="22"/>
  <c r="AK4747" i="22"/>
  <c r="AL4747" i="22"/>
  <c r="AM4747" i="22"/>
  <c r="AN4747" i="22"/>
  <c r="AO4747" i="22"/>
  <c r="AE4748" i="22"/>
  <c r="AF4748" i="22"/>
  <c r="AG4748" i="22"/>
  <c r="AH4748" i="22"/>
  <c r="AI4748" i="22"/>
  <c r="AJ4748" i="22"/>
  <c r="AK4748" i="22"/>
  <c r="AL4748" i="22"/>
  <c r="AM4748" i="22"/>
  <c r="AN4748" i="22"/>
  <c r="AO4748" i="22"/>
  <c r="AE4749" i="22"/>
  <c r="AF4749" i="22"/>
  <c r="AG4749" i="22"/>
  <c r="AH4749" i="22"/>
  <c r="AI4749" i="22"/>
  <c r="AJ4749" i="22"/>
  <c r="AK4749" i="22"/>
  <c r="AL4749" i="22"/>
  <c r="AM4749" i="22"/>
  <c r="AN4749" i="22"/>
  <c r="AO4749" i="22"/>
  <c r="AE4750" i="22"/>
  <c r="AF4750" i="22"/>
  <c r="AG4750" i="22"/>
  <c r="AH4750" i="22"/>
  <c r="AI4750" i="22"/>
  <c r="AJ4750" i="22"/>
  <c r="AK4750" i="22"/>
  <c r="AL4750" i="22"/>
  <c r="AM4750" i="22"/>
  <c r="AN4750" i="22"/>
  <c r="AO4750" i="22"/>
  <c r="AE4751" i="22"/>
  <c r="AF4751" i="22"/>
  <c r="AG4751" i="22"/>
  <c r="AH4751" i="22"/>
  <c r="AI4751" i="22"/>
  <c r="AJ4751" i="22"/>
  <c r="AK4751" i="22"/>
  <c r="AL4751" i="22"/>
  <c r="AM4751" i="22"/>
  <c r="AN4751" i="22"/>
  <c r="AO4751" i="22"/>
  <c r="AE4752" i="22"/>
  <c r="AF4752" i="22"/>
  <c r="AG4752" i="22"/>
  <c r="AH4752" i="22"/>
  <c r="AI4752" i="22"/>
  <c r="AJ4752" i="22"/>
  <c r="AK4752" i="22"/>
  <c r="AL4752" i="22"/>
  <c r="AM4752" i="22"/>
  <c r="AN4752" i="22"/>
  <c r="AO4752" i="22"/>
  <c r="AE4753" i="22"/>
  <c r="AF4753" i="22"/>
  <c r="AG4753" i="22"/>
  <c r="AH4753" i="22"/>
  <c r="AI4753" i="22"/>
  <c r="AJ4753" i="22"/>
  <c r="AK4753" i="22"/>
  <c r="AL4753" i="22"/>
  <c r="AM4753" i="22"/>
  <c r="AN4753" i="22"/>
  <c r="AO4753" i="22"/>
  <c r="AE4754" i="22"/>
  <c r="AF4754" i="22"/>
  <c r="AG4754" i="22"/>
  <c r="AH4754" i="22"/>
  <c r="AI4754" i="22"/>
  <c r="AJ4754" i="22"/>
  <c r="AK4754" i="22"/>
  <c r="AL4754" i="22"/>
  <c r="AM4754" i="22"/>
  <c r="AN4754" i="22"/>
  <c r="AO4754" i="22"/>
  <c r="AE4755" i="22"/>
  <c r="AF4755" i="22"/>
  <c r="AG4755" i="22"/>
  <c r="AH4755" i="22"/>
  <c r="AI4755" i="22"/>
  <c r="AJ4755" i="22"/>
  <c r="AK4755" i="22"/>
  <c r="AL4755" i="22"/>
  <c r="AM4755" i="22"/>
  <c r="AN4755" i="22"/>
  <c r="AO4755" i="22"/>
  <c r="AE4756" i="22"/>
  <c r="AF4756" i="22"/>
  <c r="AG4756" i="22"/>
  <c r="AH4756" i="22"/>
  <c r="AI4756" i="22"/>
  <c r="AJ4756" i="22"/>
  <c r="AK4756" i="22"/>
  <c r="AL4756" i="22"/>
  <c r="AM4756" i="22"/>
  <c r="AN4756" i="22"/>
  <c r="AO4756" i="22"/>
  <c r="AE4757" i="22"/>
  <c r="AF4757" i="22"/>
  <c r="AG4757" i="22"/>
  <c r="AH4757" i="22"/>
  <c r="AI4757" i="22"/>
  <c r="AJ4757" i="22"/>
  <c r="AK4757" i="22"/>
  <c r="AL4757" i="22"/>
  <c r="AM4757" i="22"/>
  <c r="AN4757" i="22"/>
  <c r="AO4757" i="22"/>
  <c r="AE4758" i="22"/>
  <c r="AF4758" i="22"/>
  <c r="AG4758" i="22"/>
  <c r="AH4758" i="22"/>
  <c r="AI4758" i="22"/>
  <c r="AJ4758" i="22"/>
  <c r="AK4758" i="22"/>
  <c r="AL4758" i="22"/>
  <c r="AM4758" i="22"/>
  <c r="AN4758" i="22"/>
  <c r="AO4758" i="22"/>
  <c r="AE4759" i="22"/>
  <c r="AF4759" i="22"/>
  <c r="AG4759" i="22"/>
  <c r="AH4759" i="22"/>
  <c r="AI4759" i="22"/>
  <c r="AJ4759" i="22"/>
  <c r="AK4759" i="22"/>
  <c r="AL4759" i="22"/>
  <c r="AM4759" i="22"/>
  <c r="AN4759" i="22"/>
  <c r="AO4759" i="22"/>
  <c r="AE4760" i="22"/>
  <c r="AF4760" i="22"/>
  <c r="AG4760" i="22"/>
  <c r="AH4760" i="22"/>
  <c r="AI4760" i="22"/>
  <c r="AJ4760" i="22"/>
  <c r="AK4760" i="22"/>
  <c r="AL4760" i="22"/>
  <c r="AM4760" i="22"/>
  <c r="AN4760" i="22"/>
  <c r="AO4760" i="22"/>
  <c r="AE4761" i="22"/>
  <c r="AF4761" i="22"/>
  <c r="AG4761" i="22"/>
  <c r="AH4761" i="22"/>
  <c r="AI4761" i="22"/>
  <c r="AJ4761" i="22"/>
  <c r="AK4761" i="22"/>
  <c r="AL4761" i="22"/>
  <c r="AM4761" i="22"/>
  <c r="AN4761" i="22"/>
  <c r="AO4761" i="22"/>
  <c r="AE4762" i="22"/>
  <c r="AF4762" i="22"/>
  <c r="AG4762" i="22"/>
  <c r="AH4762" i="22"/>
  <c r="AI4762" i="22"/>
  <c r="AJ4762" i="22"/>
  <c r="AK4762" i="22"/>
  <c r="AL4762" i="22"/>
  <c r="AM4762" i="22"/>
  <c r="AN4762" i="22"/>
  <c r="AO4762" i="22"/>
  <c r="AE4763" i="22"/>
  <c r="AF4763" i="22"/>
  <c r="AG4763" i="22"/>
  <c r="AH4763" i="22"/>
  <c r="AI4763" i="22"/>
  <c r="AJ4763" i="22"/>
  <c r="AK4763" i="22"/>
  <c r="AL4763" i="22"/>
  <c r="AM4763" i="22"/>
  <c r="AN4763" i="22"/>
  <c r="AO4763" i="22"/>
  <c r="AE4764" i="22"/>
  <c r="AF4764" i="22"/>
  <c r="AG4764" i="22"/>
  <c r="AH4764" i="22"/>
  <c r="AI4764" i="22"/>
  <c r="AJ4764" i="22"/>
  <c r="AK4764" i="22"/>
  <c r="AL4764" i="22"/>
  <c r="AM4764" i="22"/>
  <c r="AN4764" i="22"/>
  <c r="AO4764" i="22"/>
  <c r="AE4765" i="22"/>
  <c r="AF4765" i="22"/>
  <c r="AG4765" i="22"/>
  <c r="AH4765" i="22"/>
  <c r="AI4765" i="22"/>
  <c r="AJ4765" i="22"/>
  <c r="AK4765" i="22"/>
  <c r="AL4765" i="22"/>
  <c r="AM4765" i="22"/>
  <c r="AN4765" i="22"/>
  <c r="AO4765" i="22"/>
  <c r="AE4766" i="22"/>
  <c r="AF4766" i="22"/>
  <c r="AG4766" i="22"/>
  <c r="AH4766" i="22"/>
  <c r="AI4766" i="22"/>
  <c r="AJ4766" i="22"/>
  <c r="AK4766" i="22"/>
  <c r="AL4766" i="22"/>
  <c r="AM4766" i="22"/>
  <c r="AN4766" i="22"/>
  <c r="AO4766" i="22"/>
  <c r="AE4767" i="22"/>
  <c r="AF4767" i="22"/>
  <c r="AG4767" i="22"/>
  <c r="AH4767" i="22"/>
  <c r="AI4767" i="22"/>
  <c r="AJ4767" i="22"/>
  <c r="AK4767" i="22"/>
  <c r="AL4767" i="22"/>
  <c r="AM4767" i="22"/>
  <c r="AN4767" i="22"/>
  <c r="AO4767" i="22"/>
  <c r="AE4768" i="22"/>
  <c r="AF4768" i="22"/>
  <c r="AG4768" i="22"/>
  <c r="AH4768" i="22"/>
  <c r="AI4768" i="22"/>
  <c r="AJ4768" i="22"/>
  <c r="AK4768" i="22"/>
  <c r="AL4768" i="22"/>
  <c r="AM4768" i="22"/>
  <c r="AN4768" i="22"/>
  <c r="AO4768" i="22"/>
  <c r="AE4769" i="22"/>
  <c r="AF4769" i="22"/>
  <c r="AG4769" i="22"/>
  <c r="AH4769" i="22"/>
  <c r="AI4769" i="22"/>
  <c r="AJ4769" i="22"/>
  <c r="AK4769" i="22"/>
  <c r="AL4769" i="22"/>
  <c r="AM4769" i="22"/>
  <c r="AN4769" i="22"/>
  <c r="AO4769" i="22"/>
  <c r="AE4770" i="22"/>
  <c r="AF4770" i="22"/>
  <c r="AG4770" i="22"/>
  <c r="AH4770" i="22"/>
  <c r="AI4770" i="22"/>
  <c r="AJ4770" i="22"/>
  <c r="AK4770" i="22"/>
  <c r="AL4770" i="22"/>
  <c r="AM4770" i="22"/>
  <c r="AN4770" i="22"/>
  <c r="AO4770" i="22"/>
  <c r="AE4771" i="22"/>
  <c r="AF4771" i="22"/>
  <c r="AG4771" i="22"/>
  <c r="AH4771" i="22"/>
  <c r="AI4771" i="22"/>
  <c r="AJ4771" i="22"/>
  <c r="AK4771" i="22"/>
  <c r="AL4771" i="22"/>
  <c r="AM4771" i="22"/>
  <c r="AN4771" i="22"/>
  <c r="AO4771" i="22"/>
  <c r="AE4772" i="22"/>
  <c r="AF4772" i="22"/>
  <c r="AG4772" i="22"/>
  <c r="AH4772" i="22"/>
  <c r="AI4772" i="22"/>
  <c r="AJ4772" i="22"/>
  <c r="AK4772" i="22"/>
  <c r="AL4772" i="22"/>
  <c r="AM4772" i="22"/>
  <c r="AN4772" i="22"/>
  <c r="AO4772" i="22"/>
  <c r="AE4773" i="22"/>
  <c r="AF4773" i="22"/>
  <c r="AG4773" i="22"/>
  <c r="AH4773" i="22"/>
  <c r="AI4773" i="22"/>
  <c r="AJ4773" i="22"/>
  <c r="AK4773" i="22"/>
  <c r="AL4773" i="22"/>
  <c r="AM4773" i="22"/>
  <c r="AN4773" i="22"/>
  <c r="AO4773" i="22"/>
  <c r="AE4774" i="22"/>
  <c r="AF4774" i="22"/>
  <c r="AG4774" i="22"/>
  <c r="AH4774" i="22"/>
  <c r="AI4774" i="22"/>
  <c r="AJ4774" i="22"/>
  <c r="AK4774" i="22"/>
  <c r="AL4774" i="22"/>
  <c r="AM4774" i="22"/>
  <c r="AN4774" i="22"/>
  <c r="AO4774" i="22"/>
  <c r="AE4775" i="22"/>
  <c r="AF4775" i="22"/>
  <c r="AG4775" i="22"/>
  <c r="AH4775" i="22"/>
  <c r="AI4775" i="22"/>
  <c r="AJ4775" i="22"/>
  <c r="AK4775" i="22"/>
  <c r="AL4775" i="22"/>
  <c r="AM4775" i="22"/>
  <c r="AN4775" i="22"/>
  <c r="AO4775" i="22"/>
  <c r="AE4776" i="22"/>
  <c r="AF4776" i="22"/>
  <c r="AG4776" i="22"/>
  <c r="AH4776" i="22"/>
  <c r="AI4776" i="22"/>
  <c r="AJ4776" i="22"/>
  <c r="AK4776" i="22"/>
  <c r="AL4776" i="22"/>
  <c r="AM4776" i="22"/>
  <c r="AN4776" i="22"/>
  <c r="AO4776" i="22"/>
  <c r="AE4777" i="22"/>
  <c r="AF4777" i="22"/>
  <c r="AG4777" i="22"/>
  <c r="AH4777" i="22"/>
  <c r="AI4777" i="22"/>
  <c r="AJ4777" i="22"/>
  <c r="AK4777" i="22"/>
  <c r="AL4777" i="22"/>
  <c r="AM4777" i="22"/>
  <c r="AN4777" i="22"/>
  <c r="AO4777" i="22"/>
  <c r="AE4778" i="22"/>
  <c r="AF4778" i="22"/>
  <c r="AG4778" i="22"/>
  <c r="AH4778" i="22"/>
  <c r="AI4778" i="22"/>
  <c r="AJ4778" i="22"/>
  <c r="AK4778" i="22"/>
  <c r="AL4778" i="22"/>
  <c r="AM4778" i="22"/>
  <c r="AN4778" i="22"/>
  <c r="AO4778" i="22"/>
  <c r="AE4779" i="22"/>
  <c r="AF4779" i="22"/>
  <c r="AG4779" i="22"/>
  <c r="AH4779" i="22"/>
  <c r="AI4779" i="22"/>
  <c r="AJ4779" i="22"/>
  <c r="AK4779" i="22"/>
  <c r="AL4779" i="22"/>
  <c r="AM4779" i="22"/>
  <c r="AN4779" i="22"/>
  <c r="AO4779" i="22"/>
  <c r="AE4780" i="22"/>
  <c r="AF4780" i="22"/>
  <c r="AG4780" i="22"/>
  <c r="AH4780" i="22"/>
  <c r="AI4780" i="22"/>
  <c r="AJ4780" i="22"/>
  <c r="AK4780" i="22"/>
  <c r="AL4780" i="22"/>
  <c r="AM4780" i="22"/>
  <c r="AN4780" i="22"/>
  <c r="AO4780" i="22"/>
  <c r="AE4781" i="22"/>
  <c r="AF4781" i="22"/>
  <c r="AG4781" i="22"/>
  <c r="AH4781" i="22"/>
  <c r="AI4781" i="22"/>
  <c r="AJ4781" i="22"/>
  <c r="AK4781" i="22"/>
  <c r="AL4781" i="22"/>
  <c r="AM4781" i="22"/>
  <c r="AN4781" i="22"/>
  <c r="AO4781" i="22"/>
  <c r="AE4782" i="22"/>
  <c r="AF4782" i="22"/>
  <c r="AG4782" i="22"/>
  <c r="AH4782" i="22"/>
  <c r="AI4782" i="22"/>
  <c r="AJ4782" i="22"/>
  <c r="AK4782" i="22"/>
  <c r="AL4782" i="22"/>
  <c r="AM4782" i="22"/>
  <c r="AN4782" i="22"/>
  <c r="AO4782" i="22"/>
  <c r="AE4783" i="22"/>
  <c r="AF4783" i="22"/>
  <c r="AG4783" i="22"/>
  <c r="AH4783" i="22"/>
  <c r="AI4783" i="22"/>
  <c r="AJ4783" i="22"/>
  <c r="AK4783" i="22"/>
  <c r="AL4783" i="22"/>
  <c r="AM4783" i="22"/>
  <c r="AN4783" i="22"/>
  <c r="AO4783" i="22"/>
  <c r="AE4784" i="22"/>
  <c r="AF4784" i="22"/>
  <c r="AG4784" i="22"/>
  <c r="AH4784" i="22"/>
  <c r="AI4784" i="22"/>
  <c r="AJ4784" i="22"/>
  <c r="AK4784" i="22"/>
  <c r="AL4784" i="22"/>
  <c r="AM4784" i="22"/>
  <c r="AN4784" i="22"/>
  <c r="AO4784" i="22"/>
  <c r="AE4785" i="22"/>
  <c r="AF4785" i="22"/>
  <c r="AG4785" i="22"/>
  <c r="AH4785" i="22"/>
  <c r="AI4785" i="22"/>
  <c r="AJ4785" i="22"/>
  <c r="AK4785" i="22"/>
  <c r="AL4785" i="22"/>
  <c r="AM4785" i="22"/>
  <c r="AN4785" i="22"/>
  <c r="AO4785" i="22"/>
  <c r="AE4786" i="22"/>
  <c r="AF4786" i="22"/>
  <c r="AG4786" i="22"/>
  <c r="AH4786" i="22"/>
  <c r="AI4786" i="22"/>
  <c r="AJ4786" i="22"/>
  <c r="AK4786" i="22"/>
  <c r="AL4786" i="22"/>
  <c r="AM4786" i="22"/>
  <c r="AN4786" i="22"/>
  <c r="AO4786" i="22"/>
  <c r="AE4787" i="22"/>
  <c r="AF4787" i="22"/>
  <c r="AG4787" i="22"/>
  <c r="AH4787" i="22"/>
  <c r="AI4787" i="22"/>
  <c r="AJ4787" i="22"/>
  <c r="AK4787" i="22"/>
  <c r="AL4787" i="22"/>
  <c r="AM4787" i="22"/>
  <c r="AN4787" i="22"/>
  <c r="AO4787" i="22"/>
  <c r="AE4788" i="22"/>
  <c r="AF4788" i="22"/>
  <c r="AG4788" i="22"/>
  <c r="AH4788" i="22"/>
  <c r="AI4788" i="22"/>
  <c r="AJ4788" i="22"/>
  <c r="AK4788" i="22"/>
  <c r="AL4788" i="22"/>
  <c r="AM4788" i="22"/>
  <c r="AN4788" i="22"/>
  <c r="AO4788" i="22"/>
  <c r="AE4789" i="22"/>
  <c r="AF4789" i="22"/>
  <c r="AG4789" i="22"/>
  <c r="AH4789" i="22"/>
  <c r="AI4789" i="22"/>
  <c r="AJ4789" i="22"/>
  <c r="AK4789" i="22"/>
  <c r="AL4789" i="22"/>
  <c r="AM4789" i="22"/>
  <c r="AN4789" i="22"/>
  <c r="AO4789" i="22"/>
  <c r="AE4790" i="22"/>
  <c r="AF4790" i="22"/>
  <c r="AG4790" i="22"/>
  <c r="AH4790" i="22"/>
  <c r="AI4790" i="22"/>
  <c r="AJ4790" i="22"/>
  <c r="AK4790" i="22"/>
  <c r="AL4790" i="22"/>
  <c r="AM4790" i="22"/>
  <c r="AN4790" i="22"/>
  <c r="AO4790" i="22"/>
  <c r="AE4791" i="22"/>
  <c r="AF4791" i="22"/>
  <c r="AG4791" i="22"/>
  <c r="AH4791" i="22"/>
  <c r="AI4791" i="22"/>
  <c r="AJ4791" i="22"/>
  <c r="AK4791" i="22"/>
  <c r="AL4791" i="22"/>
  <c r="AM4791" i="22"/>
  <c r="AN4791" i="22"/>
  <c r="AO4791" i="22"/>
  <c r="AE4792" i="22"/>
  <c r="AF4792" i="22"/>
  <c r="AG4792" i="22"/>
  <c r="AH4792" i="22"/>
  <c r="AI4792" i="22"/>
  <c r="AJ4792" i="22"/>
  <c r="AK4792" i="22"/>
  <c r="AL4792" i="22"/>
  <c r="AM4792" i="22"/>
  <c r="AN4792" i="22"/>
  <c r="AO4792" i="22"/>
  <c r="AE4793" i="22"/>
  <c r="AF4793" i="22"/>
  <c r="AG4793" i="22"/>
  <c r="AH4793" i="22"/>
  <c r="AI4793" i="22"/>
  <c r="AJ4793" i="22"/>
  <c r="AK4793" i="22"/>
  <c r="AL4793" i="22"/>
  <c r="AM4793" i="22"/>
  <c r="AN4793" i="22"/>
  <c r="AO4793" i="22"/>
  <c r="AE4794" i="22"/>
  <c r="AF4794" i="22"/>
  <c r="AG4794" i="22"/>
  <c r="AH4794" i="22"/>
  <c r="AI4794" i="22"/>
  <c r="AJ4794" i="22"/>
  <c r="AK4794" i="22"/>
  <c r="AL4794" i="22"/>
  <c r="AM4794" i="22"/>
  <c r="AN4794" i="22"/>
  <c r="AO4794" i="22"/>
  <c r="AE4795" i="22"/>
  <c r="AF4795" i="22"/>
  <c r="AG4795" i="22"/>
  <c r="AH4795" i="22"/>
  <c r="AI4795" i="22"/>
  <c r="AJ4795" i="22"/>
  <c r="AK4795" i="22"/>
  <c r="AL4795" i="22"/>
  <c r="AM4795" i="22"/>
  <c r="AN4795" i="22"/>
  <c r="AO4795" i="22"/>
  <c r="AE4796" i="22"/>
  <c r="AF4796" i="22"/>
  <c r="AG4796" i="22"/>
  <c r="AH4796" i="22"/>
  <c r="AI4796" i="22"/>
  <c r="AJ4796" i="22"/>
  <c r="AK4796" i="22"/>
  <c r="AL4796" i="22"/>
  <c r="AM4796" i="22"/>
  <c r="AN4796" i="22"/>
  <c r="AO4796" i="22"/>
  <c r="AE4797" i="22"/>
  <c r="AF4797" i="22"/>
  <c r="AG4797" i="22"/>
  <c r="AH4797" i="22"/>
  <c r="AI4797" i="22"/>
  <c r="AJ4797" i="22"/>
  <c r="AK4797" i="22"/>
  <c r="AL4797" i="22"/>
  <c r="AM4797" i="22"/>
  <c r="AN4797" i="22"/>
  <c r="AO4797" i="22"/>
  <c r="AE4798" i="22"/>
  <c r="AF4798" i="22"/>
  <c r="AG4798" i="22"/>
  <c r="AH4798" i="22"/>
  <c r="AI4798" i="22"/>
  <c r="AJ4798" i="22"/>
  <c r="AK4798" i="22"/>
  <c r="AL4798" i="22"/>
  <c r="AM4798" i="22"/>
  <c r="AN4798" i="22"/>
  <c r="AO4798" i="22"/>
  <c r="AE4799" i="22"/>
  <c r="AF4799" i="22"/>
  <c r="AG4799" i="22"/>
  <c r="AH4799" i="22"/>
  <c r="AI4799" i="22"/>
  <c r="AJ4799" i="22"/>
  <c r="AK4799" i="22"/>
  <c r="AL4799" i="22"/>
  <c r="AM4799" i="22"/>
  <c r="AN4799" i="22"/>
  <c r="AO4799" i="22"/>
  <c r="AE4800" i="22"/>
  <c r="AF4800" i="22"/>
  <c r="AG4800" i="22"/>
  <c r="AH4800" i="22"/>
  <c r="AI4800" i="22"/>
  <c r="AJ4800" i="22"/>
  <c r="AK4800" i="22"/>
  <c r="AL4800" i="22"/>
  <c r="AM4800" i="22"/>
  <c r="AN4800" i="22"/>
  <c r="AO4800" i="22"/>
  <c r="AD5260" i="22"/>
  <c r="AD5259" i="22"/>
  <c r="AD5234" i="22"/>
  <c r="AD5233" i="22"/>
  <c r="AD5219" i="22"/>
  <c r="AD5218" i="22"/>
  <c r="AD5207" i="22"/>
  <c r="AD5206" i="22"/>
  <c r="AD5194" i="22"/>
  <c r="AD5193" i="22"/>
  <c r="AD5178" i="22"/>
  <c r="AD5177" i="22"/>
  <c r="AD5175" i="22"/>
  <c r="AD5174" i="22"/>
  <c r="AD5159" i="22"/>
  <c r="AD5158" i="22"/>
  <c r="AD5134" i="22"/>
  <c r="AD5133" i="22"/>
  <c r="AD5109" i="22"/>
  <c r="AD5108" i="22"/>
  <c r="AD5097" i="22"/>
  <c r="AD5096" i="22"/>
  <c r="AD5072" i="22"/>
  <c r="AD5071" i="22"/>
  <c r="AD5060" i="22"/>
  <c r="AD5059" i="22"/>
  <c r="AD5047" i="22"/>
  <c r="AD5046" i="22"/>
  <c r="AD5035" i="22"/>
  <c r="AD5034" i="22"/>
  <c r="AD5022" i="22"/>
  <c r="AD5021" i="22"/>
  <c r="AD5009" i="22"/>
  <c r="AD5008" i="22"/>
  <c r="AD4996" i="22"/>
  <c r="AD4995" i="22"/>
  <c r="AD4964" i="22"/>
  <c r="AD4963" i="22"/>
  <c r="AD4800" i="22"/>
  <c r="AD4799" i="22"/>
  <c r="AD4798" i="22"/>
  <c r="AD4797" i="22"/>
  <c r="AD4796" i="22"/>
  <c r="AD4795" i="22"/>
  <c r="AD4794" i="22"/>
  <c r="AD4793" i="22"/>
  <c r="AD4792" i="22"/>
  <c r="AD4791" i="22"/>
  <c r="AD4790" i="22"/>
  <c r="AD4789" i="22"/>
  <c r="AD4788" i="22"/>
  <c r="AD4787" i="22"/>
  <c r="AD4786" i="22"/>
  <c r="AD4785" i="22"/>
  <c r="AD4784" i="22"/>
  <c r="AD4783" i="22"/>
  <c r="AD4782" i="22"/>
  <c r="AD4781" i="22"/>
  <c r="AD4780" i="22"/>
  <c r="AD4779" i="22"/>
  <c r="AD4778" i="22"/>
  <c r="AD4777" i="22"/>
  <c r="AD4776" i="22"/>
  <c r="AD4775" i="22"/>
  <c r="AD4774" i="22"/>
  <c r="AD4773" i="22"/>
  <c r="AD4772" i="22"/>
  <c r="AD4771" i="22"/>
  <c r="AD4770" i="22"/>
  <c r="AD4769" i="22"/>
  <c r="AD4768" i="22"/>
  <c r="AD4767" i="22"/>
  <c r="AD4766" i="22"/>
  <c r="AD4765" i="22"/>
  <c r="AD4764" i="22"/>
  <c r="AD4763" i="22"/>
  <c r="AD4762" i="22"/>
  <c r="AD4761" i="22"/>
  <c r="AD4760" i="22"/>
  <c r="AD4759" i="22"/>
  <c r="AD4758" i="22"/>
  <c r="AD4757" i="22"/>
  <c r="AD4756" i="22"/>
  <c r="AD4755" i="22"/>
  <c r="AD4754" i="22"/>
  <c r="AD4753" i="22"/>
  <c r="AD4752" i="22"/>
  <c r="AD4751" i="22"/>
  <c r="AD4750" i="22"/>
  <c r="AD4749" i="22"/>
  <c r="AD4748" i="22"/>
  <c r="AD4747" i="22"/>
  <c r="AD4746" i="22"/>
  <c r="AD4745" i="22"/>
  <c r="AD4744" i="22"/>
  <c r="AD4743" i="22"/>
  <c r="AD4742" i="22"/>
  <c r="AD4741" i="22"/>
  <c r="AD4740" i="22"/>
  <c r="AD4739" i="22"/>
  <c r="AD4738" i="22"/>
  <c r="AD4737" i="22"/>
  <c r="AD4736" i="22"/>
  <c r="AD4735" i="22"/>
  <c r="AD4734" i="22"/>
  <c r="AD4733" i="22"/>
  <c r="AD4732" i="22"/>
  <c r="AD4731" i="22"/>
  <c r="AD4730" i="22"/>
  <c r="AD4729" i="22"/>
  <c r="AD4728" i="22"/>
  <c r="AD4727" i="22"/>
  <c r="AD4726" i="22"/>
  <c r="AD4725" i="22"/>
  <c r="AD4724" i="22"/>
  <c r="AD4723" i="22"/>
  <c r="AD4722" i="22"/>
  <c r="AD4721" i="22"/>
  <c r="AD4720" i="22"/>
  <c r="AD4719" i="22"/>
  <c r="AD4718" i="22"/>
  <c r="AD4717" i="22"/>
  <c r="AD4716" i="22"/>
  <c r="AD4715" i="22"/>
  <c r="AD4714" i="22"/>
  <c r="AD4713" i="22"/>
  <c r="AD4712" i="22"/>
  <c r="AD4711" i="22"/>
  <c r="AD4710" i="22"/>
  <c r="AD4709" i="22"/>
  <c r="AD4708" i="22"/>
  <c r="AD4707" i="22"/>
  <c r="AD4706" i="22"/>
  <c r="AD4705" i="22"/>
  <c r="AD4704" i="22"/>
  <c r="AD4703" i="22"/>
  <c r="AD4702" i="22"/>
  <c r="AD4701" i="22"/>
  <c r="AD4700" i="22"/>
  <c r="AD4699" i="22"/>
  <c r="AD4698" i="22"/>
  <c r="AD4697" i="22"/>
  <c r="AD4696" i="22"/>
  <c r="AD4695" i="22"/>
  <c r="AD4694" i="22"/>
  <c r="AD4693" i="22"/>
  <c r="AD4692" i="22"/>
  <c r="AD4691" i="22"/>
  <c r="AD4690" i="22"/>
  <c r="AD4689" i="22"/>
  <c r="AD4688" i="22"/>
  <c r="AD4687" i="22"/>
  <c r="AD4686" i="22"/>
  <c r="AD4685" i="22"/>
  <c r="AD4684" i="22"/>
  <c r="AD4683" i="22"/>
  <c r="AD4682" i="22"/>
  <c r="AD4681" i="22"/>
  <c r="AD4680" i="22"/>
  <c r="AD4679" i="22"/>
  <c r="AD4678" i="22"/>
  <c r="AD4677" i="22"/>
  <c r="AD4676" i="22"/>
  <c r="AD4675" i="22"/>
  <c r="AD4674" i="22"/>
  <c r="AD4673" i="22"/>
  <c r="AD4672" i="22"/>
  <c r="AD4671" i="22"/>
  <c r="AD4670" i="22"/>
  <c r="AD4669" i="22"/>
  <c r="AD4668" i="22"/>
  <c r="AD4667" i="22"/>
  <c r="AD4666" i="22"/>
  <c r="AD4665" i="22"/>
  <c r="AD4664" i="22"/>
  <c r="AD4663" i="22"/>
  <c r="AD4662" i="22"/>
  <c r="AD4661" i="22"/>
  <c r="AD4660" i="22"/>
  <c r="AD4659" i="22"/>
  <c r="AD4658" i="22"/>
  <c r="AD4657" i="22"/>
  <c r="AD4656" i="22"/>
  <c r="AD4655" i="22"/>
  <c r="AD4654" i="22"/>
  <c r="AD4653" i="22"/>
  <c r="AD4652" i="22"/>
  <c r="AD4651" i="22"/>
  <c r="AD4650" i="22"/>
  <c r="AD4649" i="22"/>
  <c r="AD4648" i="22"/>
  <c r="AD4647" i="22"/>
  <c r="AD4646" i="22"/>
  <c r="AD4645" i="22"/>
  <c r="AD4644" i="22"/>
  <c r="AD4643" i="22"/>
  <c r="AD4642" i="22"/>
  <c r="AD4641" i="22"/>
  <c r="AD4640" i="22"/>
  <c r="AD4639" i="22"/>
  <c r="AD4638" i="22"/>
  <c r="AD4637" i="22"/>
  <c r="AD4636" i="22"/>
  <c r="AD4635" i="22"/>
  <c r="AD4634" i="22"/>
  <c r="AD4633" i="22"/>
  <c r="AD4632" i="22"/>
  <c r="AD4631" i="22"/>
  <c r="AD4630" i="22"/>
  <c r="AD4629" i="22"/>
  <c r="AD4628" i="22"/>
  <c r="AD4627" i="22"/>
  <c r="AD4626" i="22"/>
  <c r="AD4625" i="22"/>
  <c r="AD4624" i="22"/>
  <c r="AD4623" i="22"/>
  <c r="AD4622" i="22"/>
  <c r="AD4621" i="22"/>
  <c r="AD4620" i="22"/>
  <c r="AD4619" i="22"/>
  <c r="AD4618" i="22"/>
  <c r="AD4617" i="22"/>
  <c r="AD4616" i="22"/>
  <c r="AD4615" i="22"/>
  <c r="AD4614" i="22"/>
  <c r="AD4613" i="22"/>
  <c r="AD4612" i="22"/>
  <c r="AD4611" i="22"/>
  <c r="AD4610" i="22"/>
  <c r="AD4609" i="22"/>
  <c r="AD4608" i="22"/>
  <c r="AD4607" i="22"/>
  <c r="AD4606" i="22"/>
  <c r="AD4605" i="22"/>
  <c r="AD4604" i="22"/>
  <c r="AD4603" i="22"/>
  <c r="AD4602" i="22"/>
  <c r="AD4601" i="22"/>
  <c r="AD4600" i="22"/>
  <c r="AD4599" i="22"/>
  <c r="AD4598" i="22"/>
  <c r="AD4597" i="22"/>
  <c r="AD4596" i="22"/>
  <c r="AD4595" i="22"/>
  <c r="AD4594" i="22"/>
  <c r="AD4593" i="22"/>
  <c r="AD4592" i="22"/>
  <c r="AD4591" i="22"/>
  <c r="AD4590" i="22"/>
  <c r="AD4589" i="22"/>
  <c r="AD4588" i="22"/>
  <c r="AD4587" i="22"/>
  <c r="AD4586" i="22"/>
  <c r="AD4585" i="22"/>
  <c r="AD4584" i="22"/>
  <c r="AD4583" i="22"/>
  <c r="AD4582" i="22"/>
  <c r="AD4581" i="22"/>
  <c r="AD4580" i="22"/>
  <c r="AD4579" i="22"/>
  <c r="AD4578" i="22"/>
  <c r="AD4577" i="22"/>
  <c r="AD4576" i="22"/>
  <c r="AD4575" i="22"/>
  <c r="AD4574" i="22"/>
  <c r="AD4573" i="22"/>
  <c r="AD4572" i="22"/>
  <c r="AD4571" i="22"/>
  <c r="AD4570" i="22"/>
  <c r="AD4569" i="22"/>
  <c r="AD4568" i="22"/>
  <c r="AD4567" i="22"/>
  <c r="AD4566" i="22"/>
  <c r="AD4565" i="22"/>
  <c r="AD4564" i="22"/>
  <c r="AD4563" i="22"/>
  <c r="AD4562" i="22"/>
  <c r="AD4561" i="22"/>
  <c r="AD4560" i="22"/>
  <c r="AD4559" i="22"/>
  <c r="AD4558" i="22"/>
  <c r="AD4557" i="22"/>
  <c r="AD4556" i="22"/>
  <c r="AD4555" i="22"/>
  <c r="AD4554" i="22"/>
  <c r="AD4553" i="22"/>
  <c r="AD4552" i="22"/>
  <c r="AD4551" i="22"/>
  <c r="AD4550" i="22"/>
  <c r="AD4549" i="22"/>
  <c r="AD4548" i="22"/>
  <c r="AD4547" i="22"/>
  <c r="AD4546" i="22"/>
  <c r="AD4545" i="22"/>
  <c r="AD4544" i="22"/>
  <c r="AD4543" i="22"/>
  <c r="AD4542" i="22"/>
  <c r="AD4541" i="22"/>
  <c r="AD4540" i="22"/>
  <c r="AD4539" i="22"/>
  <c r="AD4538" i="22"/>
  <c r="AD4537" i="22"/>
  <c r="AD4536" i="22"/>
  <c r="AD4535" i="22"/>
  <c r="AD4534" i="22"/>
  <c r="AD4533" i="22"/>
  <c r="AD4532" i="22"/>
  <c r="AD4531" i="22"/>
  <c r="AD4530" i="22"/>
  <c r="AD4529" i="22"/>
  <c r="AD4528" i="22"/>
  <c r="AD4527" i="22"/>
  <c r="AD4526" i="22"/>
  <c r="AD4525" i="22"/>
  <c r="AD4524" i="22"/>
  <c r="AD4523" i="22"/>
  <c r="AD4522" i="22"/>
  <c r="AD4521" i="22"/>
  <c r="AD4520" i="22"/>
  <c r="AD4519" i="22"/>
  <c r="AD4518" i="22"/>
  <c r="AD4517" i="22"/>
  <c r="AD4516" i="22"/>
  <c r="AD4515" i="22"/>
  <c r="AD4514" i="22"/>
  <c r="AD4513" i="22"/>
  <c r="AD4512" i="22"/>
  <c r="AD4511" i="22"/>
  <c r="AD4510" i="22"/>
  <c r="AD4509" i="22"/>
  <c r="AD4508" i="22"/>
  <c r="AD4507" i="22"/>
  <c r="AD4506" i="22"/>
  <c r="AD4505" i="22"/>
  <c r="AD4504" i="22"/>
  <c r="AD4503" i="22"/>
  <c r="AD4502" i="22"/>
  <c r="AD4501" i="22"/>
  <c r="AD4500" i="22"/>
  <c r="AD4499" i="22"/>
  <c r="AD4498" i="22"/>
  <c r="AD4497" i="22"/>
  <c r="AD4496" i="22"/>
  <c r="AD4495" i="22"/>
  <c r="AD4494" i="22"/>
  <c r="AD4493" i="22"/>
  <c r="AD4492" i="22"/>
  <c r="AD4491" i="22"/>
  <c r="AD4490" i="22"/>
  <c r="AD4489" i="22"/>
  <c r="AD4488" i="22"/>
  <c r="AD4487" i="22"/>
  <c r="AD4486" i="22"/>
  <c r="AD4485" i="22"/>
  <c r="AD4484" i="22"/>
  <c r="AD4483" i="22"/>
  <c r="AD4482" i="22"/>
  <c r="AD4481" i="22"/>
  <c r="AD4480" i="22"/>
  <c r="AD4479" i="22"/>
  <c r="AD4478" i="22"/>
  <c r="AD4477" i="22"/>
  <c r="AD4476" i="22"/>
  <c r="AD4475" i="22"/>
  <c r="AD4474" i="22"/>
  <c r="AD4473" i="22"/>
  <c r="AD4472" i="22"/>
  <c r="AD4471" i="22"/>
  <c r="AD4470" i="22"/>
  <c r="AD4469" i="22"/>
  <c r="AD4468" i="22"/>
  <c r="AD4467" i="22"/>
  <c r="AD4466" i="22"/>
  <c r="AD4465" i="22"/>
  <c r="AD4464" i="22"/>
  <c r="AD4463" i="22"/>
  <c r="AD4462" i="22"/>
  <c r="AD4461" i="22"/>
  <c r="AD4460" i="22"/>
  <c r="AD4459" i="22"/>
  <c r="AD4458" i="22"/>
  <c r="AD4457" i="22"/>
  <c r="AD4456" i="22"/>
  <c r="AD4455" i="22"/>
  <c r="AD4454" i="22"/>
  <c r="AD4453" i="22"/>
  <c r="AD4452" i="22"/>
  <c r="AD4451" i="22"/>
  <c r="AD4450" i="22"/>
  <c r="AD4449" i="22"/>
  <c r="AD4448" i="22"/>
  <c r="AD4447" i="22"/>
  <c r="AD4446" i="22"/>
  <c r="AD4445" i="22"/>
  <c r="AD4444" i="22"/>
  <c r="AD4443" i="22"/>
  <c r="AD4442" i="22"/>
  <c r="AD4441" i="22"/>
  <c r="AD4440" i="22"/>
  <c r="AD4439" i="22"/>
  <c r="AD4438" i="22"/>
  <c r="AD4437" i="22"/>
  <c r="AD4436" i="22"/>
  <c r="AD4435" i="22"/>
  <c r="AD4434" i="22"/>
  <c r="AD4433" i="22"/>
  <c r="AD4432" i="22"/>
  <c r="AD4431" i="22"/>
  <c r="AD4430" i="22"/>
  <c r="AD4429" i="22"/>
  <c r="AD4428" i="22"/>
  <c r="AD4427" i="22"/>
  <c r="AD4426" i="22"/>
  <c r="AD4425" i="22"/>
  <c r="AD4424" i="22"/>
  <c r="AD4411" i="22"/>
  <c r="AD4410" i="22"/>
  <c r="AD4409" i="22"/>
  <c r="AD4408" i="22"/>
  <c r="AD4407" i="22"/>
  <c r="AD4406" i="22"/>
  <c r="AD4405" i="22"/>
  <c r="AD4404" i="22"/>
  <c r="AD4403" i="22"/>
  <c r="AD4402" i="22"/>
  <c r="AD4401" i="22"/>
  <c r="AD4400" i="22"/>
  <c r="AD4399" i="22"/>
  <c r="AD4398" i="22"/>
  <c r="AD4397" i="22"/>
  <c r="AD4396" i="22"/>
  <c r="AD4395" i="22"/>
  <c r="AD4394" i="22"/>
  <c r="AD4393" i="22"/>
  <c r="AD4392" i="22"/>
  <c r="AD4391" i="22"/>
  <c r="AD4390" i="22"/>
  <c r="AD4389" i="22"/>
  <c r="AD4388" i="22"/>
  <c r="AD4387" i="22"/>
  <c r="AD4386" i="22"/>
  <c r="AD4385" i="22"/>
  <c r="AD4384" i="22"/>
  <c r="AD4383" i="22"/>
  <c r="AD4382" i="22"/>
  <c r="AD4381" i="22"/>
  <c r="AD4380" i="22"/>
  <c r="AD4379" i="22"/>
  <c r="AD4378" i="22"/>
  <c r="AD4377" i="22"/>
  <c r="AD4376" i="22"/>
  <c r="AD4375" i="22"/>
  <c r="AD4374" i="22"/>
  <c r="AD4373" i="22"/>
  <c r="AD4372" i="22"/>
  <c r="AD4371" i="22"/>
  <c r="AD4370" i="22"/>
  <c r="AD4369" i="22"/>
  <c r="AD4368" i="22"/>
  <c r="AD4367" i="22"/>
  <c r="AD4366" i="22"/>
  <c r="AD4365" i="22"/>
  <c r="AD4364" i="22"/>
  <c r="AD4363" i="22"/>
  <c r="AD4362" i="22"/>
  <c r="AD4361" i="22"/>
  <c r="AD4360" i="22"/>
  <c r="AD4359" i="22"/>
  <c r="AD4358" i="22"/>
  <c r="AD4357" i="22"/>
  <c r="AD4356" i="22"/>
  <c r="AD4355" i="22"/>
  <c r="AD4354" i="22"/>
  <c r="AD4353" i="22"/>
  <c r="AD4352" i="22"/>
  <c r="AD4351" i="22"/>
  <c r="AD4350" i="22"/>
  <c r="AD4349" i="22"/>
  <c r="AD4348" i="22"/>
  <c r="AD4347" i="22"/>
  <c r="AD4346" i="22"/>
  <c r="AD4345" i="22"/>
  <c r="AD4344" i="22"/>
  <c r="AD4343" i="22"/>
  <c r="AD4342" i="22"/>
  <c r="AD4341" i="22"/>
  <c r="AD4340" i="22"/>
  <c r="AD4339" i="22"/>
  <c r="AD4338" i="22"/>
  <c r="AD4337" i="22"/>
  <c r="AD4336" i="22"/>
  <c r="AD4335" i="22"/>
  <c r="AD4334" i="22"/>
  <c r="AD4333" i="22"/>
  <c r="AD4332" i="22"/>
  <c r="AD4331" i="22"/>
  <c r="AD4330" i="22"/>
  <c r="AD4329" i="22"/>
  <c r="AD4328" i="22"/>
  <c r="AD4327" i="22"/>
  <c r="AD4326" i="22"/>
  <c r="AD4325" i="22"/>
  <c r="AD4324" i="22"/>
  <c r="AD4323" i="22"/>
  <c r="AD4322" i="22"/>
  <c r="AD4321" i="22"/>
  <c r="AD4320" i="22"/>
  <c r="AD4319" i="22"/>
  <c r="AD4318" i="22"/>
  <c r="AD4317" i="22"/>
  <c r="AD4316" i="22"/>
  <c r="AD4315" i="22"/>
  <c r="AD4314" i="22"/>
  <c r="AD4313" i="22"/>
  <c r="AD4312" i="22"/>
  <c r="AD4311" i="22"/>
  <c r="AD4310" i="22"/>
  <c r="AD4309" i="22"/>
  <c r="AD4308" i="22"/>
  <c r="AD4307" i="22"/>
  <c r="AD4306" i="22"/>
  <c r="AD4305" i="22"/>
  <c r="AD4304" i="22"/>
  <c r="AD4303" i="22"/>
  <c r="AD4302" i="22"/>
  <c r="AD4301" i="22"/>
  <c r="AD4300" i="22"/>
  <c r="AD4299" i="22"/>
  <c r="AD4298" i="22"/>
  <c r="AD4297" i="22"/>
  <c r="AD4296" i="22"/>
  <c r="AD4295" i="22"/>
  <c r="AD4294" i="22"/>
  <c r="AD4293" i="22"/>
  <c r="AD4292" i="22"/>
  <c r="AD4291" i="22"/>
  <c r="AD4290" i="22"/>
  <c r="AD4289" i="22"/>
  <c r="AD4288" i="22"/>
  <c r="AD4287" i="22"/>
  <c r="AD4286" i="22"/>
  <c r="AD4285" i="22"/>
  <c r="AD4284" i="22"/>
  <c r="AD4283" i="22"/>
  <c r="AD4282" i="22"/>
  <c r="AD4281" i="22"/>
  <c r="AD4280" i="22"/>
  <c r="AD4279" i="22"/>
  <c r="AD4278" i="22"/>
  <c r="AD5049" i="22"/>
  <c r="AD5050" i="22"/>
  <c r="AD5051" i="22"/>
  <c r="AD5052" i="22"/>
  <c r="AD5053" i="22"/>
  <c r="AD5054" i="22"/>
  <c r="AD5055" i="22"/>
  <c r="AD5061" i="22"/>
  <c r="AD5062" i="22"/>
  <c r="AD5063" i="22"/>
  <c r="AD5064" i="22"/>
  <c r="AD5065" i="22"/>
  <c r="AD5066" i="22"/>
  <c r="AD5067" i="22"/>
  <c r="AD4953" i="22"/>
  <c r="AE4953" i="22"/>
  <c r="AF4953" i="22"/>
  <c r="AG4953" i="22"/>
  <c r="AH4953" i="22"/>
  <c r="AI4953" i="22"/>
  <c r="AJ4953" i="22"/>
  <c r="AK4953" i="22"/>
  <c r="AL4953" i="22"/>
  <c r="AM4953" i="22"/>
  <c r="AN4953" i="22"/>
  <c r="AO4953" i="22"/>
  <c r="AD4954" i="22"/>
  <c r="AE4954" i="22"/>
  <c r="AF4954" i="22"/>
  <c r="AG4954" i="22"/>
  <c r="AH4954" i="22"/>
  <c r="AI4954" i="22"/>
  <c r="AJ4954" i="22"/>
  <c r="AK4954" i="22"/>
  <c r="AL4954" i="22"/>
  <c r="AM4954" i="22"/>
  <c r="AN4954" i="22"/>
  <c r="AO4954" i="22"/>
  <c r="AD4955" i="22"/>
  <c r="AE4955" i="22"/>
  <c r="AF4955" i="22"/>
  <c r="AG4955" i="22"/>
  <c r="AH4955" i="22"/>
  <c r="AI4955" i="22"/>
  <c r="AJ4955" i="22"/>
  <c r="AK4955" i="22"/>
  <c r="AL4955" i="22"/>
  <c r="AM4955" i="22"/>
  <c r="AN4955" i="22"/>
  <c r="AO4955" i="22"/>
  <c r="AD4956" i="22"/>
  <c r="AE4956" i="22"/>
  <c r="AF4956" i="22"/>
  <c r="AG4956" i="22"/>
  <c r="AH4956" i="22"/>
  <c r="AI4956" i="22"/>
  <c r="AJ4956" i="22"/>
  <c r="AK4956" i="22"/>
  <c r="AL4956" i="22"/>
  <c r="AM4956" i="22"/>
  <c r="AN4956" i="22"/>
  <c r="AO4956" i="22"/>
  <c r="AD4957" i="22"/>
  <c r="AE4957" i="22"/>
  <c r="AF4957" i="22"/>
  <c r="AG4957" i="22"/>
  <c r="AH4957" i="22"/>
  <c r="AI4957" i="22"/>
  <c r="AJ4957" i="22"/>
  <c r="AK4957" i="22"/>
  <c r="AL4957" i="22"/>
  <c r="AM4957" i="22"/>
  <c r="AN4957" i="22"/>
  <c r="AO4957" i="22"/>
  <c r="AD4958" i="22"/>
  <c r="AE4958" i="22"/>
  <c r="AF4958" i="22"/>
  <c r="AG4958" i="22"/>
  <c r="AH4958" i="22"/>
  <c r="AI4958" i="22"/>
  <c r="AJ4958" i="22"/>
  <c r="AK4958" i="22"/>
  <c r="AL4958" i="22"/>
  <c r="AM4958" i="22"/>
  <c r="AN4958" i="22"/>
  <c r="AO4958" i="22"/>
  <c r="AD4959" i="22"/>
  <c r="AE4959" i="22"/>
  <c r="AF4959" i="22"/>
  <c r="AG4959" i="22"/>
  <c r="AH4959" i="22"/>
  <c r="AI4959" i="22"/>
  <c r="AJ4959" i="22"/>
  <c r="AK4959" i="22"/>
  <c r="AL4959" i="22"/>
  <c r="AM4959" i="22"/>
  <c r="AN4959" i="22"/>
  <c r="AO4959" i="22"/>
  <c r="AE4960" i="22"/>
  <c r="AF4960" i="22"/>
  <c r="AG4960" i="22"/>
  <c r="AH4960" i="22"/>
  <c r="AI4960" i="22"/>
  <c r="AJ4960" i="22"/>
  <c r="AK4960" i="22"/>
  <c r="AL4960" i="22"/>
  <c r="AM4960" i="22"/>
  <c r="AN4960" i="22"/>
  <c r="AO4960" i="22"/>
  <c r="AE4961" i="22"/>
  <c r="AF4961" i="22"/>
  <c r="AG4961" i="22"/>
  <c r="AH4961" i="22"/>
  <c r="AI4961" i="22"/>
  <c r="AJ4961" i="22"/>
  <c r="AK4961" i="22"/>
  <c r="AL4961" i="22"/>
  <c r="AM4961" i="22"/>
  <c r="AN4961" i="22"/>
  <c r="AO4961" i="22"/>
  <c r="AE4962" i="22"/>
  <c r="AF4962" i="22"/>
  <c r="AG4962" i="22"/>
  <c r="AH4962" i="22"/>
  <c r="AI4962" i="22"/>
  <c r="AJ4962" i="22"/>
  <c r="AK4962" i="22"/>
  <c r="AL4962" i="22"/>
  <c r="AM4962" i="22"/>
  <c r="AN4962" i="22"/>
  <c r="AO4962" i="22"/>
  <c r="AE4963" i="22"/>
  <c r="AF4963" i="22"/>
  <c r="AG4963" i="22"/>
  <c r="AH4963" i="22"/>
  <c r="AI4963" i="22"/>
  <c r="AJ4963" i="22"/>
  <c r="AK4963" i="22"/>
  <c r="AL4963" i="22"/>
  <c r="AM4963" i="22"/>
  <c r="AN4963" i="22"/>
  <c r="AO4963" i="22"/>
  <c r="AE4964" i="22"/>
  <c r="AF4964" i="22"/>
  <c r="AG4964" i="22"/>
  <c r="AH4964" i="22"/>
  <c r="AI4964" i="22"/>
  <c r="AJ4964" i="22"/>
  <c r="AK4964" i="22"/>
  <c r="AL4964" i="22"/>
  <c r="AM4964" i="22"/>
  <c r="AN4964" i="22"/>
  <c r="AO4964" i="22"/>
  <c r="AD4985" i="22"/>
  <c r="AE4985" i="22"/>
  <c r="AF4985" i="22"/>
  <c r="AG4985" i="22"/>
  <c r="AH4985" i="22"/>
  <c r="AI4985" i="22"/>
  <c r="AJ4985" i="22"/>
  <c r="AK4985" i="22"/>
  <c r="AL4985" i="22"/>
  <c r="AM4985" i="22"/>
  <c r="AN4985" i="22"/>
  <c r="AO4985" i="22"/>
  <c r="AD4986" i="22"/>
  <c r="AE4986" i="22"/>
  <c r="AF4986" i="22"/>
  <c r="AG4986" i="22"/>
  <c r="AH4986" i="22"/>
  <c r="AI4986" i="22"/>
  <c r="AJ4986" i="22"/>
  <c r="AK4986" i="22"/>
  <c r="AL4986" i="22"/>
  <c r="AM4986" i="22"/>
  <c r="AN4986" i="22"/>
  <c r="AO4986" i="22"/>
  <c r="AD4987" i="22"/>
  <c r="AE4987" i="22"/>
  <c r="AF4987" i="22"/>
  <c r="AG4987" i="22"/>
  <c r="AH4987" i="22"/>
  <c r="AI4987" i="22"/>
  <c r="AJ4987" i="22"/>
  <c r="AK4987" i="22"/>
  <c r="AL4987" i="22"/>
  <c r="AM4987" i="22"/>
  <c r="AN4987" i="22"/>
  <c r="AO4987" i="22"/>
  <c r="AD4988" i="22"/>
  <c r="AE4988" i="22"/>
  <c r="AF4988" i="22"/>
  <c r="AG4988" i="22"/>
  <c r="AH4988" i="22"/>
  <c r="AI4988" i="22"/>
  <c r="AJ4988" i="22"/>
  <c r="AK4988" i="22"/>
  <c r="AL4988" i="22"/>
  <c r="AM4988" i="22"/>
  <c r="AN4988" i="22"/>
  <c r="AO4988" i="22"/>
  <c r="AD4989" i="22"/>
  <c r="AE4989" i="22"/>
  <c r="AF4989" i="22"/>
  <c r="AG4989" i="22"/>
  <c r="AH4989" i="22"/>
  <c r="AI4989" i="22"/>
  <c r="AJ4989" i="22"/>
  <c r="AK4989" i="22"/>
  <c r="AL4989" i="22"/>
  <c r="AM4989" i="22"/>
  <c r="AN4989" i="22"/>
  <c r="AO4989" i="22"/>
  <c r="AD4990" i="22"/>
  <c r="AE4990" i="22"/>
  <c r="AF4990" i="22"/>
  <c r="AG4990" i="22"/>
  <c r="AH4990" i="22"/>
  <c r="AI4990" i="22"/>
  <c r="AJ4990" i="22"/>
  <c r="AK4990" i="22"/>
  <c r="AL4990" i="22"/>
  <c r="AM4990" i="22"/>
  <c r="AN4990" i="22"/>
  <c r="AO4990" i="22"/>
  <c r="AD4991" i="22"/>
  <c r="AE4991" i="22"/>
  <c r="AF4991" i="22"/>
  <c r="AG4991" i="22"/>
  <c r="AH4991" i="22"/>
  <c r="AI4991" i="22"/>
  <c r="AJ4991" i="22"/>
  <c r="AK4991" i="22"/>
  <c r="AL4991" i="22"/>
  <c r="AM4991" i="22"/>
  <c r="AN4991" i="22"/>
  <c r="AO4991" i="22"/>
  <c r="AE4992" i="22"/>
  <c r="AF4992" i="22"/>
  <c r="AG4992" i="22"/>
  <c r="AH4992" i="22"/>
  <c r="AI4992" i="22"/>
  <c r="AJ4992" i="22"/>
  <c r="AK4992" i="22"/>
  <c r="AL4992" i="22"/>
  <c r="AM4992" i="22"/>
  <c r="AN4992" i="22"/>
  <c r="AO4992" i="22"/>
  <c r="AE4993" i="22"/>
  <c r="AF4993" i="22"/>
  <c r="AG4993" i="22"/>
  <c r="AH4993" i="22"/>
  <c r="AI4993" i="22"/>
  <c r="AJ4993" i="22"/>
  <c r="AK4993" i="22"/>
  <c r="AL4993" i="22"/>
  <c r="AM4993" i="22"/>
  <c r="AN4993" i="22"/>
  <c r="AO4993" i="22"/>
  <c r="AE4994" i="22"/>
  <c r="AF4994" i="22"/>
  <c r="AG4994" i="22"/>
  <c r="AH4994" i="22"/>
  <c r="AI4994" i="22"/>
  <c r="AJ4994" i="22"/>
  <c r="AK4994" i="22"/>
  <c r="AL4994" i="22"/>
  <c r="AM4994" i="22"/>
  <c r="AN4994" i="22"/>
  <c r="AO4994" i="22"/>
  <c r="AE4995" i="22"/>
  <c r="AF4995" i="22"/>
  <c r="AG4995" i="22"/>
  <c r="AH4995" i="22"/>
  <c r="AI4995" i="22"/>
  <c r="AJ4995" i="22"/>
  <c r="AK4995" i="22"/>
  <c r="AL4995" i="22"/>
  <c r="AM4995" i="22"/>
  <c r="AN4995" i="22"/>
  <c r="AO4995" i="22"/>
  <c r="AE4996" i="22"/>
  <c r="AF4996" i="22"/>
  <c r="AG4996" i="22"/>
  <c r="AH4996" i="22"/>
  <c r="AI4996" i="22"/>
  <c r="AJ4996" i="22"/>
  <c r="AK4996" i="22"/>
  <c r="AL4996" i="22"/>
  <c r="AM4996" i="22"/>
  <c r="AN4996" i="22"/>
  <c r="AO4996" i="22"/>
  <c r="AD4998" i="22"/>
  <c r="AE4998" i="22"/>
  <c r="AF4998" i="22"/>
  <c r="AG4998" i="22"/>
  <c r="AH4998" i="22"/>
  <c r="AI4998" i="22"/>
  <c r="AJ4998" i="22"/>
  <c r="AK4998" i="22"/>
  <c r="AL4998" i="22"/>
  <c r="AM4998" i="22"/>
  <c r="AN4998" i="22"/>
  <c r="AO4998" i="22"/>
  <c r="AD4999" i="22"/>
  <c r="AE4999" i="22"/>
  <c r="AF4999" i="22"/>
  <c r="AG4999" i="22"/>
  <c r="AH4999" i="22"/>
  <c r="AI4999" i="22"/>
  <c r="AJ4999" i="22"/>
  <c r="AK4999" i="22"/>
  <c r="AL4999" i="22"/>
  <c r="AM4999" i="22"/>
  <c r="AN4999" i="22"/>
  <c r="AO4999" i="22"/>
  <c r="AD5000" i="22"/>
  <c r="AE5000" i="22"/>
  <c r="AF5000" i="22"/>
  <c r="AG5000" i="22"/>
  <c r="AH5000" i="22"/>
  <c r="AI5000" i="22"/>
  <c r="AJ5000" i="22"/>
  <c r="AK5000" i="22"/>
  <c r="AL5000" i="22"/>
  <c r="AM5000" i="22"/>
  <c r="AN5000" i="22"/>
  <c r="AO5000" i="22"/>
  <c r="AD5001" i="22"/>
  <c r="AE5001" i="22"/>
  <c r="AF5001" i="22"/>
  <c r="AG5001" i="22"/>
  <c r="AH5001" i="22"/>
  <c r="AI5001" i="22"/>
  <c r="AJ5001" i="22"/>
  <c r="AK5001" i="22"/>
  <c r="AL5001" i="22"/>
  <c r="AM5001" i="22"/>
  <c r="AN5001" i="22"/>
  <c r="AO5001" i="22"/>
  <c r="AD5002" i="22"/>
  <c r="AE5002" i="22"/>
  <c r="AF5002" i="22"/>
  <c r="AG5002" i="22"/>
  <c r="AH5002" i="22"/>
  <c r="AI5002" i="22"/>
  <c r="AJ5002" i="22"/>
  <c r="AK5002" i="22"/>
  <c r="AL5002" i="22"/>
  <c r="AM5002" i="22"/>
  <c r="AN5002" i="22"/>
  <c r="AO5002" i="22"/>
  <c r="AD5003" i="22"/>
  <c r="AE5003" i="22"/>
  <c r="AF5003" i="22"/>
  <c r="AG5003" i="22"/>
  <c r="AH5003" i="22"/>
  <c r="AI5003" i="22"/>
  <c r="AJ5003" i="22"/>
  <c r="AK5003" i="22"/>
  <c r="AL5003" i="22"/>
  <c r="AM5003" i="22"/>
  <c r="AN5003" i="22"/>
  <c r="AO5003" i="22"/>
  <c r="AD5004" i="22"/>
  <c r="AE5004" i="22"/>
  <c r="AF5004" i="22"/>
  <c r="AG5004" i="22"/>
  <c r="AH5004" i="22"/>
  <c r="AI5004" i="22"/>
  <c r="AJ5004" i="22"/>
  <c r="AK5004" i="22"/>
  <c r="AL5004" i="22"/>
  <c r="AM5004" i="22"/>
  <c r="AN5004" i="22"/>
  <c r="AO5004" i="22"/>
  <c r="AE5005" i="22"/>
  <c r="AF5005" i="22"/>
  <c r="AG5005" i="22"/>
  <c r="AH5005" i="22"/>
  <c r="AI5005" i="22"/>
  <c r="AJ5005" i="22"/>
  <c r="AK5005" i="22"/>
  <c r="AL5005" i="22"/>
  <c r="AM5005" i="22"/>
  <c r="AN5005" i="22"/>
  <c r="AO5005" i="22"/>
  <c r="AE5006" i="22"/>
  <c r="AF5006" i="22"/>
  <c r="AG5006" i="22"/>
  <c r="AH5006" i="22"/>
  <c r="AI5006" i="22"/>
  <c r="AJ5006" i="22"/>
  <c r="AK5006" i="22"/>
  <c r="AL5006" i="22"/>
  <c r="AM5006" i="22"/>
  <c r="AN5006" i="22"/>
  <c r="AO5006" i="22"/>
  <c r="AE5007" i="22"/>
  <c r="AF5007" i="22"/>
  <c r="AG5007" i="22"/>
  <c r="AH5007" i="22"/>
  <c r="AI5007" i="22"/>
  <c r="AJ5007" i="22"/>
  <c r="AK5007" i="22"/>
  <c r="AL5007" i="22"/>
  <c r="AM5007" i="22"/>
  <c r="AN5007" i="22"/>
  <c r="AO5007" i="22"/>
  <c r="AE5008" i="22"/>
  <c r="AF5008" i="22"/>
  <c r="AG5008" i="22"/>
  <c r="AH5008" i="22"/>
  <c r="AI5008" i="22"/>
  <c r="AJ5008" i="22"/>
  <c r="AK5008" i="22"/>
  <c r="AL5008" i="22"/>
  <c r="AM5008" i="22"/>
  <c r="AN5008" i="22"/>
  <c r="AO5008" i="22"/>
  <c r="AE5009" i="22"/>
  <c r="AF5009" i="22"/>
  <c r="AG5009" i="22"/>
  <c r="AH5009" i="22"/>
  <c r="AI5009" i="22"/>
  <c r="AJ5009" i="22"/>
  <c r="AK5009" i="22"/>
  <c r="AL5009" i="22"/>
  <c r="AM5009" i="22"/>
  <c r="AN5009" i="22"/>
  <c r="AO5009" i="22"/>
  <c r="AD5011" i="22"/>
  <c r="AE5011" i="22"/>
  <c r="AF5011" i="22"/>
  <c r="AG5011" i="22"/>
  <c r="AH5011" i="22"/>
  <c r="AI5011" i="22"/>
  <c r="AJ5011" i="22"/>
  <c r="AK5011" i="22"/>
  <c r="AL5011" i="22"/>
  <c r="AM5011" i="22"/>
  <c r="AN5011" i="22"/>
  <c r="AO5011" i="22"/>
  <c r="AD5012" i="22"/>
  <c r="AE5012" i="22"/>
  <c r="AF5012" i="22"/>
  <c r="AG5012" i="22"/>
  <c r="AH5012" i="22"/>
  <c r="AI5012" i="22"/>
  <c r="AJ5012" i="22"/>
  <c r="AK5012" i="22"/>
  <c r="AL5012" i="22"/>
  <c r="AM5012" i="22"/>
  <c r="AN5012" i="22"/>
  <c r="AO5012" i="22"/>
  <c r="AD5013" i="22"/>
  <c r="AE5013" i="22"/>
  <c r="AF5013" i="22"/>
  <c r="AG5013" i="22"/>
  <c r="AH5013" i="22"/>
  <c r="AI5013" i="22"/>
  <c r="AJ5013" i="22"/>
  <c r="AK5013" i="22"/>
  <c r="AL5013" i="22"/>
  <c r="AM5013" i="22"/>
  <c r="AN5013" i="22"/>
  <c r="AO5013" i="22"/>
  <c r="AD5014" i="22"/>
  <c r="AE5014" i="22"/>
  <c r="AF5014" i="22"/>
  <c r="AG5014" i="22"/>
  <c r="AH5014" i="22"/>
  <c r="AI5014" i="22"/>
  <c r="AJ5014" i="22"/>
  <c r="AK5014" i="22"/>
  <c r="AL5014" i="22"/>
  <c r="AM5014" i="22"/>
  <c r="AN5014" i="22"/>
  <c r="AO5014" i="22"/>
  <c r="AD5015" i="22"/>
  <c r="AE5015" i="22"/>
  <c r="AF5015" i="22"/>
  <c r="AG5015" i="22"/>
  <c r="AH5015" i="22"/>
  <c r="AI5015" i="22"/>
  <c r="AJ5015" i="22"/>
  <c r="AK5015" i="22"/>
  <c r="AL5015" i="22"/>
  <c r="AM5015" i="22"/>
  <c r="AN5015" i="22"/>
  <c r="AO5015" i="22"/>
  <c r="AD5016" i="22"/>
  <c r="AE5016" i="22"/>
  <c r="AF5016" i="22"/>
  <c r="AG5016" i="22"/>
  <c r="AH5016" i="22"/>
  <c r="AI5016" i="22"/>
  <c r="AJ5016" i="22"/>
  <c r="AK5016" i="22"/>
  <c r="AL5016" i="22"/>
  <c r="AM5016" i="22"/>
  <c r="AN5016" i="22"/>
  <c r="AO5016" i="22"/>
  <c r="AD5017" i="22"/>
  <c r="AE5017" i="22"/>
  <c r="AF5017" i="22"/>
  <c r="AG5017" i="22"/>
  <c r="AH5017" i="22"/>
  <c r="AI5017" i="22"/>
  <c r="AJ5017" i="22"/>
  <c r="AK5017" i="22"/>
  <c r="AL5017" i="22"/>
  <c r="AM5017" i="22"/>
  <c r="AN5017" i="22"/>
  <c r="AO5017" i="22"/>
  <c r="AE5018" i="22"/>
  <c r="AF5018" i="22"/>
  <c r="AG5018" i="22"/>
  <c r="AH5018" i="22"/>
  <c r="AI5018" i="22"/>
  <c r="AJ5018" i="22"/>
  <c r="AK5018" i="22"/>
  <c r="AL5018" i="22"/>
  <c r="AM5018" i="22"/>
  <c r="AN5018" i="22"/>
  <c r="AO5018" i="22"/>
  <c r="AE5019" i="22"/>
  <c r="AF5019" i="22"/>
  <c r="AG5019" i="22"/>
  <c r="AH5019" i="22"/>
  <c r="AI5019" i="22"/>
  <c r="AJ5019" i="22"/>
  <c r="AK5019" i="22"/>
  <c r="AL5019" i="22"/>
  <c r="AM5019" i="22"/>
  <c r="AN5019" i="22"/>
  <c r="AO5019" i="22"/>
  <c r="AE5020" i="22"/>
  <c r="AF5020" i="22"/>
  <c r="AG5020" i="22"/>
  <c r="AH5020" i="22"/>
  <c r="AI5020" i="22"/>
  <c r="AJ5020" i="22"/>
  <c r="AK5020" i="22"/>
  <c r="AL5020" i="22"/>
  <c r="AM5020" i="22"/>
  <c r="AN5020" i="22"/>
  <c r="AO5020" i="22"/>
  <c r="AE5021" i="22"/>
  <c r="AF5021" i="22"/>
  <c r="AG5021" i="22"/>
  <c r="AH5021" i="22"/>
  <c r="AI5021" i="22"/>
  <c r="AJ5021" i="22"/>
  <c r="AK5021" i="22"/>
  <c r="AL5021" i="22"/>
  <c r="AM5021" i="22"/>
  <c r="AN5021" i="22"/>
  <c r="AO5021" i="22"/>
  <c r="AE5022" i="22"/>
  <c r="AF5022" i="22"/>
  <c r="AG5022" i="22"/>
  <c r="AH5022" i="22"/>
  <c r="AI5022" i="22"/>
  <c r="AJ5022" i="22"/>
  <c r="AK5022" i="22"/>
  <c r="AL5022" i="22"/>
  <c r="AM5022" i="22"/>
  <c r="AN5022" i="22"/>
  <c r="AO5022" i="22"/>
  <c r="AD5024" i="22"/>
  <c r="AE5024" i="22"/>
  <c r="AF5024" i="22"/>
  <c r="AG5024" i="22"/>
  <c r="AH5024" i="22"/>
  <c r="AI5024" i="22"/>
  <c r="AJ5024" i="22"/>
  <c r="AK5024" i="22"/>
  <c r="AL5024" i="22"/>
  <c r="AM5024" i="22"/>
  <c r="AN5024" i="22"/>
  <c r="AO5024" i="22"/>
  <c r="AD5025" i="22"/>
  <c r="AE5025" i="22"/>
  <c r="AF5025" i="22"/>
  <c r="AG5025" i="22"/>
  <c r="AH5025" i="22"/>
  <c r="AI5025" i="22"/>
  <c r="AJ5025" i="22"/>
  <c r="AK5025" i="22"/>
  <c r="AL5025" i="22"/>
  <c r="AM5025" i="22"/>
  <c r="AN5025" i="22"/>
  <c r="AO5025" i="22"/>
  <c r="AD5026" i="22"/>
  <c r="AE5026" i="22"/>
  <c r="AF5026" i="22"/>
  <c r="AG5026" i="22"/>
  <c r="AH5026" i="22"/>
  <c r="AI5026" i="22"/>
  <c r="AJ5026" i="22"/>
  <c r="AK5026" i="22"/>
  <c r="AL5026" i="22"/>
  <c r="AM5026" i="22"/>
  <c r="AN5026" i="22"/>
  <c r="AO5026" i="22"/>
  <c r="AD5027" i="22"/>
  <c r="AE5027" i="22"/>
  <c r="AF5027" i="22"/>
  <c r="AG5027" i="22"/>
  <c r="AH5027" i="22"/>
  <c r="AI5027" i="22"/>
  <c r="AJ5027" i="22"/>
  <c r="AK5027" i="22"/>
  <c r="AL5027" i="22"/>
  <c r="AM5027" i="22"/>
  <c r="AN5027" i="22"/>
  <c r="AO5027" i="22"/>
  <c r="AD5028" i="22"/>
  <c r="AE5028" i="22"/>
  <c r="AF5028" i="22"/>
  <c r="AG5028" i="22"/>
  <c r="AH5028" i="22"/>
  <c r="AI5028" i="22"/>
  <c r="AJ5028" i="22"/>
  <c r="AK5028" i="22"/>
  <c r="AL5028" i="22"/>
  <c r="AM5028" i="22"/>
  <c r="AN5028" i="22"/>
  <c r="AO5028" i="22"/>
  <c r="AD5029" i="22"/>
  <c r="AE5029" i="22"/>
  <c r="AF5029" i="22"/>
  <c r="AG5029" i="22"/>
  <c r="AH5029" i="22"/>
  <c r="AI5029" i="22"/>
  <c r="AJ5029" i="22"/>
  <c r="AK5029" i="22"/>
  <c r="AL5029" i="22"/>
  <c r="AM5029" i="22"/>
  <c r="AN5029" i="22"/>
  <c r="AO5029" i="22"/>
  <c r="AD5030" i="22"/>
  <c r="AE5030" i="22"/>
  <c r="AF5030" i="22"/>
  <c r="AG5030" i="22"/>
  <c r="AH5030" i="22"/>
  <c r="AI5030" i="22"/>
  <c r="AJ5030" i="22"/>
  <c r="AK5030" i="22"/>
  <c r="AL5030" i="22"/>
  <c r="AM5030" i="22"/>
  <c r="AN5030" i="22"/>
  <c r="AO5030" i="22"/>
  <c r="AE5031" i="22"/>
  <c r="AF5031" i="22"/>
  <c r="AG5031" i="22"/>
  <c r="AH5031" i="22"/>
  <c r="AI5031" i="22"/>
  <c r="AJ5031" i="22"/>
  <c r="AK5031" i="22"/>
  <c r="AL5031" i="22"/>
  <c r="AM5031" i="22"/>
  <c r="AN5031" i="22"/>
  <c r="AO5031" i="22"/>
  <c r="AE5032" i="22"/>
  <c r="AF5032" i="22"/>
  <c r="AG5032" i="22"/>
  <c r="AH5032" i="22"/>
  <c r="AI5032" i="22"/>
  <c r="AJ5032" i="22"/>
  <c r="AK5032" i="22"/>
  <c r="AL5032" i="22"/>
  <c r="AM5032" i="22"/>
  <c r="AN5032" i="22"/>
  <c r="AO5032" i="22"/>
  <c r="AE5033" i="22"/>
  <c r="AF5033" i="22"/>
  <c r="AG5033" i="22"/>
  <c r="AH5033" i="22"/>
  <c r="AI5033" i="22"/>
  <c r="AJ5033" i="22"/>
  <c r="AK5033" i="22"/>
  <c r="AL5033" i="22"/>
  <c r="AM5033" i="22"/>
  <c r="AN5033" i="22"/>
  <c r="AO5033" i="22"/>
  <c r="AE5034" i="22"/>
  <c r="AF5034" i="22"/>
  <c r="AG5034" i="22"/>
  <c r="AH5034" i="22"/>
  <c r="AI5034" i="22"/>
  <c r="AJ5034" i="22"/>
  <c r="AK5034" i="22"/>
  <c r="AL5034" i="22"/>
  <c r="AM5034" i="22"/>
  <c r="AN5034" i="22"/>
  <c r="AO5034" i="22"/>
  <c r="AE5035" i="22"/>
  <c r="AF5035" i="22"/>
  <c r="AG5035" i="22"/>
  <c r="AH5035" i="22"/>
  <c r="AI5035" i="22"/>
  <c r="AJ5035" i="22"/>
  <c r="AK5035" i="22"/>
  <c r="AL5035" i="22"/>
  <c r="AM5035" i="22"/>
  <c r="AN5035" i="22"/>
  <c r="AO5035" i="22"/>
  <c r="AD5036" i="22"/>
  <c r="AE5036" i="22"/>
  <c r="AF5036" i="22"/>
  <c r="AG5036" i="22"/>
  <c r="AH5036" i="22"/>
  <c r="AI5036" i="22"/>
  <c r="AJ5036" i="22"/>
  <c r="AK5036" i="22"/>
  <c r="AL5036" i="22"/>
  <c r="AM5036" i="22"/>
  <c r="AN5036" i="22"/>
  <c r="AO5036" i="22"/>
  <c r="AD5037" i="22"/>
  <c r="AE5037" i="22"/>
  <c r="AF5037" i="22"/>
  <c r="AG5037" i="22"/>
  <c r="AH5037" i="22"/>
  <c r="AI5037" i="22"/>
  <c r="AJ5037" i="22"/>
  <c r="AK5037" i="22"/>
  <c r="AL5037" i="22"/>
  <c r="AM5037" i="22"/>
  <c r="AN5037" i="22"/>
  <c r="AO5037" i="22"/>
  <c r="AD5038" i="22"/>
  <c r="AE5038" i="22"/>
  <c r="AF5038" i="22"/>
  <c r="AG5038" i="22"/>
  <c r="AH5038" i="22"/>
  <c r="AI5038" i="22"/>
  <c r="AJ5038" i="22"/>
  <c r="AK5038" i="22"/>
  <c r="AL5038" i="22"/>
  <c r="AM5038" i="22"/>
  <c r="AN5038" i="22"/>
  <c r="AO5038" i="22"/>
  <c r="AD5039" i="22"/>
  <c r="AE5039" i="22"/>
  <c r="AF5039" i="22"/>
  <c r="AG5039" i="22"/>
  <c r="AH5039" i="22"/>
  <c r="AI5039" i="22"/>
  <c r="AJ5039" i="22"/>
  <c r="AK5039" i="22"/>
  <c r="AL5039" i="22"/>
  <c r="AM5039" i="22"/>
  <c r="AN5039" i="22"/>
  <c r="AO5039" i="22"/>
  <c r="AD5040" i="22"/>
  <c r="AE5040" i="22"/>
  <c r="AF5040" i="22"/>
  <c r="AG5040" i="22"/>
  <c r="AH5040" i="22"/>
  <c r="AI5040" i="22"/>
  <c r="AJ5040" i="22"/>
  <c r="AK5040" i="22"/>
  <c r="AL5040" i="22"/>
  <c r="AM5040" i="22"/>
  <c r="AN5040" i="22"/>
  <c r="AO5040" i="22"/>
  <c r="AD5041" i="22"/>
  <c r="AE5041" i="22"/>
  <c r="AF5041" i="22"/>
  <c r="AG5041" i="22"/>
  <c r="AH5041" i="22"/>
  <c r="AI5041" i="22"/>
  <c r="AJ5041" i="22"/>
  <c r="AK5041" i="22"/>
  <c r="AL5041" i="22"/>
  <c r="AM5041" i="22"/>
  <c r="AN5041" i="22"/>
  <c r="AO5041" i="22"/>
  <c r="AD5042" i="22"/>
  <c r="AE5042" i="22"/>
  <c r="AF5042" i="22"/>
  <c r="AG5042" i="22"/>
  <c r="AH5042" i="22"/>
  <c r="AI5042" i="22"/>
  <c r="AJ5042" i="22"/>
  <c r="AK5042" i="22"/>
  <c r="AL5042" i="22"/>
  <c r="AM5042" i="22"/>
  <c r="AN5042" i="22"/>
  <c r="AO5042" i="22"/>
  <c r="AE5043" i="22"/>
  <c r="AF5043" i="22"/>
  <c r="AG5043" i="22"/>
  <c r="AH5043" i="22"/>
  <c r="AI5043" i="22"/>
  <c r="AJ5043" i="22"/>
  <c r="AK5043" i="22"/>
  <c r="AL5043" i="22"/>
  <c r="AM5043" i="22"/>
  <c r="AN5043" i="22"/>
  <c r="AO5043" i="22"/>
  <c r="AE5044" i="22"/>
  <c r="AF5044" i="22"/>
  <c r="AG5044" i="22"/>
  <c r="AH5044" i="22"/>
  <c r="AI5044" i="22"/>
  <c r="AJ5044" i="22"/>
  <c r="AK5044" i="22"/>
  <c r="AL5044" i="22"/>
  <c r="AM5044" i="22"/>
  <c r="AN5044" i="22"/>
  <c r="AO5044" i="22"/>
  <c r="AE5045" i="22"/>
  <c r="AF5045" i="22"/>
  <c r="AG5045" i="22"/>
  <c r="AH5045" i="22"/>
  <c r="AI5045" i="22"/>
  <c r="AJ5045" i="22"/>
  <c r="AK5045" i="22"/>
  <c r="AL5045" i="22"/>
  <c r="AM5045" i="22"/>
  <c r="AN5045" i="22"/>
  <c r="AO5045" i="22"/>
  <c r="AE5046" i="22"/>
  <c r="AF5046" i="22"/>
  <c r="AG5046" i="22"/>
  <c r="AH5046" i="22"/>
  <c r="AI5046" i="22"/>
  <c r="AJ5046" i="22"/>
  <c r="AK5046" i="22"/>
  <c r="AL5046" i="22"/>
  <c r="AM5046" i="22"/>
  <c r="AN5046" i="22"/>
  <c r="AO5046" i="22"/>
  <c r="AE5047" i="22"/>
  <c r="AF5047" i="22"/>
  <c r="AG5047" i="22"/>
  <c r="AH5047" i="22"/>
  <c r="AI5047" i="22"/>
  <c r="AJ5047" i="22"/>
  <c r="AK5047" i="22"/>
  <c r="AL5047" i="22"/>
  <c r="AM5047" i="22"/>
  <c r="AN5047" i="22"/>
  <c r="AO5047" i="22"/>
  <c r="AE5049" i="22"/>
  <c r="AF5049" i="22"/>
  <c r="AG5049" i="22"/>
  <c r="AH5049" i="22"/>
  <c r="AI5049" i="22"/>
  <c r="AJ5049" i="22"/>
  <c r="AK5049" i="22"/>
  <c r="AL5049" i="22"/>
  <c r="AM5049" i="22"/>
  <c r="AN5049" i="22"/>
  <c r="AO5049" i="22"/>
  <c r="AE5050" i="22"/>
  <c r="AF5050" i="22"/>
  <c r="AG5050" i="22"/>
  <c r="AH5050" i="22"/>
  <c r="AI5050" i="22"/>
  <c r="AJ5050" i="22"/>
  <c r="AK5050" i="22"/>
  <c r="AL5050" i="22"/>
  <c r="AM5050" i="22"/>
  <c r="AN5050" i="22"/>
  <c r="AO5050" i="22"/>
  <c r="AE5051" i="22"/>
  <c r="AF5051" i="22"/>
  <c r="AG5051" i="22"/>
  <c r="AH5051" i="22"/>
  <c r="AI5051" i="22"/>
  <c r="AJ5051" i="22"/>
  <c r="AK5051" i="22"/>
  <c r="AL5051" i="22"/>
  <c r="AM5051" i="22"/>
  <c r="AN5051" i="22"/>
  <c r="AO5051" i="22"/>
  <c r="AE5052" i="22"/>
  <c r="AF5052" i="22"/>
  <c r="AG5052" i="22"/>
  <c r="AH5052" i="22"/>
  <c r="AI5052" i="22"/>
  <c r="AJ5052" i="22"/>
  <c r="AK5052" i="22"/>
  <c r="AL5052" i="22"/>
  <c r="AM5052" i="22"/>
  <c r="AN5052" i="22"/>
  <c r="AO5052" i="22"/>
  <c r="AE5053" i="22"/>
  <c r="AF5053" i="22"/>
  <c r="AG5053" i="22"/>
  <c r="AH5053" i="22"/>
  <c r="AI5053" i="22"/>
  <c r="AJ5053" i="22"/>
  <c r="AK5053" i="22"/>
  <c r="AL5053" i="22"/>
  <c r="AM5053" i="22"/>
  <c r="AN5053" i="22"/>
  <c r="AO5053" i="22"/>
  <c r="AE5054" i="22"/>
  <c r="AF5054" i="22"/>
  <c r="AG5054" i="22"/>
  <c r="AH5054" i="22"/>
  <c r="AI5054" i="22"/>
  <c r="AJ5054" i="22"/>
  <c r="AK5054" i="22"/>
  <c r="AL5054" i="22"/>
  <c r="AM5054" i="22"/>
  <c r="AN5054" i="22"/>
  <c r="AO5054" i="22"/>
  <c r="AE5055" i="22"/>
  <c r="AF5055" i="22"/>
  <c r="AG5055" i="22"/>
  <c r="AH5055" i="22"/>
  <c r="AI5055" i="22"/>
  <c r="AJ5055" i="22"/>
  <c r="AK5055" i="22"/>
  <c r="AL5055" i="22"/>
  <c r="AM5055" i="22"/>
  <c r="AN5055" i="22"/>
  <c r="AO5055" i="22"/>
  <c r="AE5056" i="22"/>
  <c r="AF5056" i="22"/>
  <c r="AG5056" i="22"/>
  <c r="AH5056" i="22"/>
  <c r="AI5056" i="22"/>
  <c r="AJ5056" i="22"/>
  <c r="AK5056" i="22"/>
  <c r="AL5056" i="22"/>
  <c r="AM5056" i="22"/>
  <c r="AN5056" i="22"/>
  <c r="AO5056" i="22"/>
  <c r="AE5057" i="22"/>
  <c r="AF5057" i="22"/>
  <c r="AG5057" i="22"/>
  <c r="AH5057" i="22"/>
  <c r="AI5057" i="22"/>
  <c r="AJ5057" i="22"/>
  <c r="AK5057" i="22"/>
  <c r="AL5057" i="22"/>
  <c r="AM5057" i="22"/>
  <c r="AN5057" i="22"/>
  <c r="AO5057" i="22"/>
  <c r="AE5058" i="22"/>
  <c r="AF5058" i="22"/>
  <c r="AG5058" i="22"/>
  <c r="AH5058" i="22"/>
  <c r="AI5058" i="22"/>
  <c r="AJ5058" i="22"/>
  <c r="AK5058" i="22"/>
  <c r="AL5058" i="22"/>
  <c r="AM5058" i="22"/>
  <c r="AN5058" i="22"/>
  <c r="AO5058" i="22"/>
  <c r="AE5059" i="22"/>
  <c r="AF5059" i="22"/>
  <c r="AG5059" i="22"/>
  <c r="AH5059" i="22"/>
  <c r="AI5059" i="22"/>
  <c r="AJ5059" i="22"/>
  <c r="AK5059" i="22"/>
  <c r="AL5059" i="22"/>
  <c r="AM5059" i="22"/>
  <c r="AN5059" i="22"/>
  <c r="AO5059" i="22"/>
  <c r="AE5060" i="22"/>
  <c r="AF5060" i="22"/>
  <c r="AG5060" i="22"/>
  <c r="AH5060" i="22"/>
  <c r="AI5060" i="22"/>
  <c r="AJ5060" i="22"/>
  <c r="AK5060" i="22"/>
  <c r="AL5060" i="22"/>
  <c r="AM5060" i="22"/>
  <c r="AN5060" i="22"/>
  <c r="AO5060" i="22"/>
  <c r="AE5061" i="22"/>
  <c r="AF5061" i="22"/>
  <c r="AG5061" i="22"/>
  <c r="AH5061" i="22"/>
  <c r="AI5061" i="22"/>
  <c r="AJ5061" i="22"/>
  <c r="AK5061" i="22"/>
  <c r="AL5061" i="22"/>
  <c r="AM5061" i="22"/>
  <c r="AN5061" i="22"/>
  <c r="AO5061" i="22"/>
  <c r="AE5062" i="22"/>
  <c r="AF5062" i="22"/>
  <c r="AG5062" i="22"/>
  <c r="AH5062" i="22"/>
  <c r="AI5062" i="22"/>
  <c r="AJ5062" i="22"/>
  <c r="AK5062" i="22"/>
  <c r="AL5062" i="22"/>
  <c r="AM5062" i="22"/>
  <c r="AN5062" i="22"/>
  <c r="AO5062" i="22"/>
  <c r="AE5063" i="22"/>
  <c r="AF5063" i="22"/>
  <c r="AG5063" i="22"/>
  <c r="AH5063" i="22"/>
  <c r="AI5063" i="22"/>
  <c r="AJ5063" i="22"/>
  <c r="AK5063" i="22"/>
  <c r="AL5063" i="22"/>
  <c r="AM5063" i="22"/>
  <c r="AN5063" i="22"/>
  <c r="AO5063" i="22"/>
  <c r="AE5064" i="22"/>
  <c r="AF5064" i="22"/>
  <c r="AG5064" i="22"/>
  <c r="AH5064" i="22"/>
  <c r="AI5064" i="22"/>
  <c r="AJ5064" i="22"/>
  <c r="AK5064" i="22"/>
  <c r="AL5064" i="22"/>
  <c r="AM5064" i="22"/>
  <c r="AN5064" i="22"/>
  <c r="AO5064" i="22"/>
  <c r="AE5065" i="22"/>
  <c r="AF5065" i="22"/>
  <c r="AG5065" i="22"/>
  <c r="AH5065" i="22"/>
  <c r="AI5065" i="22"/>
  <c r="AJ5065" i="22"/>
  <c r="AK5065" i="22"/>
  <c r="AL5065" i="22"/>
  <c r="AM5065" i="22"/>
  <c r="AN5065" i="22"/>
  <c r="AO5065" i="22"/>
  <c r="AE5066" i="22"/>
  <c r="AF5066" i="22"/>
  <c r="AG5066" i="22"/>
  <c r="AH5066" i="22"/>
  <c r="AI5066" i="22"/>
  <c r="AJ5066" i="22"/>
  <c r="AK5066" i="22"/>
  <c r="AL5066" i="22"/>
  <c r="AM5066" i="22"/>
  <c r="AN5066" i="22"/>
  <c r="AO5066" i="22"/>
  <c r="AE5067" i="22"/>
  <c r="AF5067" i="22"/>
  <c r="AG5067" i="22"/>
  <c r="AH5067" i="22"/>
  <c r="AI5067" i="22"/>
  <c r="AJ5067" i="22"/>
  <c r="AK5067" i="22"/>
  <c r="AL5067" i="22"/>
  <c r="AM5067" i="22"/>
  <c r="AN5067" i="22"/>
  <c r="AO5067" i="22"/>
  <c r="AE5068" i="22"/>
  <c r="AF5068" i="22"/>
  <c r="AG5068" i="22"/>
  <c r="AH5068" i="22"/>
  <c r="AI5068" i="22"/>
  <c r="AJ5068" i="22"/>
  <c r="AK5068" i="22"/>
  <c r="AL5068" i="22"/>
  <c r="AM5068" i="22"/>
  <c r="AN5068" i="22"/>
  <c r="AO5068" i="22"/>
  <c r="AE5069" i="22"/>
  <c r="AF5069" i="22"/>
  <c r="AG5069" i="22"/>
  <c r="AH5069" i="22"/>
  <c r="AI5069" i="22"/>
  <c r="AJ5069" i="22"/>
  <c r="AK5069" i="22"/>
  <c r="AL5069" i="22"/>
  <c r="AM5069" i="22"/>
  <c r="AN5069" i="22"/>
  <c r="AO5069" i="22"/>
  <c r="AE5070" i="22"/>
  <c r="AF5070" i="22"/>
  <c r="AG5070" i="22"/>
  <c r="AH5070" i="22"/>
  <c r="AI5070" i="22"/>
  <c r="AJ5070" i="22"/>
  <c r="AK5070" i="22"/>
  <c r="AL5070" i="22"/>
  <c r="AM5070" i="22"/>
  <c r="AN5070" i="22"/>
  <c r="AO5070" i="22"/>
  <c r="AE5071" i="22"/>
  <c r="AF5071" i="22"/>
  <c r="AG5071" i="22"/>
  <c r="AH5071" i="22"/>
  <c r="AI5071" i="22"/>
  <c r="AJ5071" i="22"/>
  <c r="AK5071" i="22"/>
  <c r="AL5071" i="22"/>
  <c r="AM5071" i="22"/>
  <c r="AN5071" i="22"/>
  <c r="AO5071" i="22"/>
  <c r="AE5072" i="22"/>
  <c r="AF5072" i="22"/>
  <c r="AG5072" i="22"/>
  <c r="AH5072" i="22"/>
  <c r="AI5072" i="22"/>
  <c r="AJ5072" i="22"/>
  <c r="AK5072" i="22"/>
  <c r="AL5072" i="22"/>
  <c r="AM5072" i="22"/>
  <c r="AN5072" i="22"/>
  <c r="AO5072" i="22"/>
  <c r="AD5086" i="22"/>
  <c r="AE5086" i="22"/>
  <c r="AF5086" i="22"/>
  <c r="AG5086" i="22"/>
  <c r="AH5086" i="22"/>
  <c r="AI5086" i="22"/>
  <c r="AJ5086" i="22"/>
  <c r="AK5086" i="22"/>
  <c r="AL5086" i="22"/>
  <c r="AM5086" i="22"/>
  <c r="AN5086" i="22"/>
  <c r="AO5086" i="22"/>
  <c r="AD5087" i="22"/>
  <c r="AE5087" i="22"/>
  <c r="AF5087" i="22"/>
  <c r="AG5087" i="22"/>
  <c r="AH5087" i="22"/>
  <c r="AI5087" i="22"/>
  <c r="AJ5087" i="22"/>
  <c r="AK5087" i="22"/>
  <c r="AL5087" i="22"/>
  <c r="AM5087" i="22"/>
  <c r="AN5087" i="22"/>
  <c r="AO5087" i="22"/>
  <c r="AD5088" i="22"/>
  <c r="AE5088" i="22"/>
  <c r="AF5088" i="22"/>
  <c r="AG5088" i="22"/>
  <c r="AH5088" i="22"/>
  <c r="AI5088" i="22"/>
  <c r="AJ5088" i="22"/>
  <c r="AK5088" i="22"/>
  <c r="AL5088" i="22"/>
  <c r="AM5088" i="22"/>
  <c r="AN5088" i="22"/>
  <c r="AO5088" i="22"/>
  <c r="AD5089" i="22"/>
  <c r="AE5089" i="22"/>
  <c r="AF5089" i="22"/>
  <c r="AG5089" i="22"/>
  <c r="AH5089" i="22"/>
  <c r="AI5089" i="22"/>
  <c r="AJ5089" i="22"/>
  <c r="AK5089" i="22"/>
  <c r="AL5089" i="22"/>
  <c r="AM5089" i="22"/>
  <c r="AN5089" i="22"/>
  <c r="AO5089" i="22"/>
  <c r="AD5090" i="22"/>
  <c r="AE5090" i="22"/>
  <c r="AF5090" i="22"/>
  <c r="AG5090" i="22"/>
  <c r="AH5090" i="22"/>
  <c r="AI5090" i="22"/>
  <c r="AJ5090" i="22"/>
  <c r="AK5090" i="22"/>
  <c r="AL5090" i="22"/>
  <c r="AM5090" i="22"/>
  <c r="AN5090" i="22"/>
  <c r="AO5090" i="22"/>
  <c r="AD5091" i="22"/>
  <c r="AE5091" i="22"/>
  <c r="AF5091" i="22"/>
  <c r="AG5091" i="22"/>
  <c r="AH5091" i="22"/>
  <c r="AI5091" i="22"/>
  <c r="AJ5091" i="22"/>
  <c r="AK5091" i="22"/>
  <c r="AL5091" i="22"/>
  <c r="AM5091" i="22"/>
  <c r="AN5091" i="22"/>
  <c r="AO5091" i="22"/>
  <c r="AD5092" i="22"/>
  <c r="AE5092" i="22"/>
  <c r="AF5092" i="22"/>
  <c r="AG5092" i="22"/>
  <c r="AH5092" i="22"/>
  <c r="AI5092" i="22"/>
  <c r="AJ5092" i="22"/>
  <c r="AK5092" i="22"/>
  <c r="AL5092" i="22"/>
  <c r="AM5092" i="22"/>
  <c r="AN5092" i="22"/>
  <c r="AO5092" i="22"/>
  <c r="AE5093" i="22"/>
  <c r="AF5093" i="22"/>
  <c r="AG5093" i="22"/>
  <c r="AH5093" i="22"/>
  <c r="AI5093" i="22"/>
  <c r="AJ5093" i="22"/>
  <c r="AK5093" i="22"/>
  <c r="AL5093" i="22"/>
  <c r="AM5093" i="22"/>
  <c r="AN5093" i="22"/>
  <c r="AO5093" i="22"/>
  <c r="AE5094" i="22"/>
  <c r="AF5094" i="22"/>
  <c r="AG5094" i="22"/>
  <c r="AH5094" i="22"/>
  <c r="AI5094" i="22"/>
  <c r="AJ5094" i="22"/>
  <c r="AK5094" i="22"/>
  <c r="AL5094" i="22"/>
  <c r="AM5094" i="22"/>
  <c r="AN5094" i="22"/>
  <c r="AO5094" i="22"/>
  <c r="AE5095" i="22"/>
  <c r="AF5095" i="22"/>
  <c r="AG5095" i="22"/>
  <c r="AH5095" i="22"/>
  <c r="AI5095" i="22"/>
  <c r="AJ5095" i="22"/>
  <c r="AK5095" i="22"/>
  <c r="AL5095" i="22"/>
  <c r="AM5095" i="22"/>
  <c r="AN5095" i="22"/>
  <c r="AO5095" i="22"/>
  <c r="AE5096" i="22"/>
  <c r="AF5096" i="22"/>
  <c r="AG5096" i="22"/>
  <c r="AH5096" i="22"/>
  <c r="AI5096" i="22"/>
  <c r="AJ5096" i="22"/>
  <c r="AK5096" i="22"/>
  <c r="AL5096" i="22"/>
  <c r="AM5096" i="22"/>
  <c r="AN5096" i="22"/>
  <c r="AO5096" i="22"/>
  <c r="AE5097" i="22"/>
  <c r="AF5097" i="22"/>
  <c r="AG5097" i="22"/>
  <c r="AH5097" i="22"/>
  <c r="AI5097" i="22"/>
  <c r="AJ5097" i="22"/>
  <c r="AK5097" i="22"/>
  <c r="AL5097" i="22"/>
  <c r="AM5097" i="22"/>
  <c r="AN5097" i="22"/>
  <c r="AO5097" i="22"/>
  <c r="AD5098" i="22"/>
  <c r="AE5098" i="22"/>
  <c r="AF5098" i="22"/>
  <c r="AG5098" i="22"/>
  <c r="AH5098" i="22"/>
  <c r="AI5098" i="22"/>
  <c r="AJ5098" i="22"/>
  <c r="AK5098" i="22"/>
  <c r="AL5098" i="22"/>
  <c r="AM5098" i="22"/>
  <c r="AN5098" i="22"/>
  <c r="AO5098" i="22"/>
  <c r="AD5099" i="22"/>
  <c r="AE5099" i="22"/>
  <c r="AF5099" i="22"/>
  <c r="AG5099" i="22"/>
  <c r="AH5099" i="22"/>
  <c r="AI5099" i="22"/>
  <c r="AJ5099" i="22"/>
  <c r="AK5099" i="22"/>
  <c r="AL5099" i="22"/>
  <c r="AM5099" i="22"/>
  <c r="AN5099" i="22"/>
  <c r="AO5099" i="22"/>
  <c r="AD5100" i="22"/>
  <c r="AE5100" i="22"/>
  <c r="AF5100" i="22"/>
  <c r="AG5100" i="22"/>
  <c r="AH5100" i="22"/>
  <c r="AI5100" i="22"/>
  <c r="AJ5100" i="22"/>
  <c r="AK5100" i="22"/>
  <c r="AL5100" i="22"/>
  <c r="AM5100" i="22"/>
  <c r="AN5100" i="22"/>
  <c r="AO5100" i="22"/>
  <c r="AD5101" i="22"/>
  <c r="AE5101" i="22"/>
  <c r="AF5101" i="22"/>
  <c r="AG5101" i="22"/>
  <c r="AH5101" i="22"/>
  <c r="AI5101" i="22"/>
  <c r="AJ5101" i="22"/>
  <c r="AK5101" i="22"/>
  <c r="AL5101" i="22"/>
  <c r="AM5101" i="22"/>
  <c r="AN5101" i="22"/>
  <c r="AO5101" i="22"/>
  <c r="AD5102" i="22"/>
  <c r="AE5102" i="22"/>
  <c r="AF5102" i="22"/>
  <c r="AG5102" i="22"/>
  <c r="AH5102" i="22"/>
  <c r="AI5102" i="22"/>
  <c r="AJ5102" i="22"/>
  <c r="AK5102" i="22"/>
  <c r="AL5102" i="22"/>
  <c r="AM5102" i="22"/>
  <c r="AN5102" i="22"/>
  <c r="AO5102" i="22"/>
  <c r="AD5103" i="22"/>
  <c r="AE5103" i="22"/>
  <c r="AF5103" i="22"/>
  <c r="AG5103" i="22"/>
  <c r="AH5103" i="22"/>
  <c r="AI5103" i="22"/>
  <c r="AJ5103" i="22"/>
  <c r="AK5103" i="22"/>
  <c r="AL5103" i="22"/>
  <c r="AM5103" i="22"/>
  <c r="AN5103" i="22"/>
  <c r="AO5103" i="22"/>
  <c r="AD5104" i="22"/>
  <c r="AE5104" i="22"/>
  <c r="AF5104" i="22"/>
  <c r="AG5104" i="22"/>
  <c r="AH5104" i="22"/>
  <c r="AI5104" i="22"/>
  <c r="AJ5104" i="22"/>
  <c r="AK5104" i="22"/>
  <c r="AL5104" i="22"/>
  <c r="AM5104" i="22"/>
  <c r="AN5104" i="22"/>
  <c r="AO5104" i="22"/>
  <c r="AE5105" i="22"/>
  <c r="AF5105" i="22"/>
  <c r="AG5105" i="22"/>
  <c r="AH5105" i="22"/>
  <c r="AI5105" i="22"/>
  <c r="AJ5105" i="22"/>
  <c r="AK5105" i="22"/>
  <c r="AL5105" i="22"/>
  <c r="AM5105" i="22"/>
  <c r="AN5105" i="22"/>
  <c r="AO5105" i="22"/>
  <c r="AE5106" i="22"/>
  <c r="AF5106" i="22"/>
  <c r="AG5106" i="22"/>
  <c r="AH5106" i="22"/>
  <c r="AI5106" i="22"/>
  <c r="AJ5106" i="22"/>
  <c r="AK5106" i="22"/>
  <c r="AL5106" i="22"/>
  <c r="AM5106" i="22"/>
  <c r="AN5106" i="22"/>
  <c r="AO5106" i="22"/>
  <c r="AE5107" i="22"/>
  <c r="AF5107" i="22"/>
  <c r="AG5107" i="22"/>
  <c r="AH5107" i="22"/>
  <c r="AI5107" i="22"/>
  <c r="AJ5107" i="22"/>
  <c r="AK5107" i="22"/>
  <c r="AL5107" i="22"/>
  <c r="AM5107" i="22"/>
  <c r="AN5107" i="22"/>
  <c r="AO5107" i="22"/>
  <c r="AE5108" i="22"/>
  <c r="AF5108" i="22"/>
  <c r="AG5108" i="22"/>
  <c r="AH5108" i="22"/>
  <c r="AI5108" i="22"/>
  <c r="AJ5108" i="22"/>
  <c r="AK5108" i="22"/>
  <c r="AL5108" i="22"/>
  <c r="AM5108" i="22"/>
  <c r="AN5108" i="22"/>
  <c r="AO5108" i="22"/>
  <c r="AE5109" i="22"/>
  <c r="AF5109" i="22"/>
  <c r="AG5109" i="22"/>
  <c r="AH5109" i="22"/>
  <c r="AI5109" i="22"/>
  <c r="AJ5109" i="22"/>
  <c r="AK5109" i="22"/>
  <c r="AL5109" i="22"/>
  <c r="AM5109" i="22"/>
  <c r="AN5109" i="22"/>
  <c r="AO5109" i="22"/>
  <c r="AD5123" i="22"/>
  <c r="AE5123" i="22"/>
  <c r="AF5123" i="22"/>
  <c r="AG5123" i="22"/>
  <c r="AH5123" i="22"/>
  <c r="AI5123" i="22"/>
  <c r="AJ5123" i="22"/>
  <c r="AK5123" i="22"/>
  <c r="AL5123" i="22"/>
  <c r="AM5123" i="22"/>
  <c r="AN5123" i="22"/>
  <c r="AO5123" i="22"/>
  <c r="AD5124" i="22"/>
  <c r="AE5124" i="22"/>
  <c r="AF5124" i="22"/>
  <c r="AG5124" i="22"/>
  <c r="AH5124" i="22"/>
  <c r="AI5124" i="22"/>
  <c r="AJ5124" i="22"/>
  <c r="AK5124" i="22"/>
  <c r="AL5124" i="22"/>
  <c r="AM5124" i="22"/>
  <c r="AN5124" i="22"/>
  <c r="AO5124" i="22"/>
  <c r="AD5125" i="22"/>
  <c r="AE5125" i="22"/>
  <c r="AF5125" i="22"/>
  <c r="AG5125" i="22"/>
  <c r="AH5125" i="22"/>
  <c r="AI5125" i="22"/>
  <c r="AJ5125" i="22"/>
  <c r="AK5125" i="22"/>
  <c r="AL5125" i="22"/>
  <c r="AM5125" i="22"/>
  <c r="AN5125" i="22"/>
  <c r="AO5125" i="22"/>
  <c r="AD5126" i="22"/>
  <c r="AE5126" i="22"/>
  <c r="AF5126" i="22"/>
  <c r="AG5126" i="22"/>
  <c r="AH5126" i="22"/>
  <c r="AI5126" i="22"/>
  <c r="AJ5126" i="22"/>
  <c r="AK5126" i="22"/>
  <c r="AL5126" i="22"/>
  <c r="AM5126" i="22"/>
  <c r="AN5126" i="22"/>
  <c r="AO5126" i="22"/>
  <c r="AD5127" i="22"/>
  <c r="AE5127" i="22"/>
  <c r="AF5127" i="22"/>
  <c r="AG5127" i="22"/>
  <c r="AH5127" i="22"/>
  <c r="AI5127" i="22"/>
  <c r="AJ5127" i="22"/>
  <c r="AK5127" i="22"/>
  <c r="AL5127" i="22"/>
  <c r="AM5127" i="22"/>
  <c r="AN5127" i="22"/>
  <c r="AO5127" i="22"/>
  <c r="AD5128" i="22"/>
  <c r="AE5128" i="22"/>
  <c r="AF5128" i="22"/>
  <c r="AG5128" i="22"/>
  <c r="AH5128" i="22"/>
  <c r="AI5128" i="22"/>
  <c r="AJ5128" i="22"/>
  <c r="AK5128" i="22"/>
  <c r="AL5128" i="22"/>
  <c r="AM5128" i="22"/>
  <c r="AN5128" i="22"/>
  <c r="AO5128" i="22"/>
  <c r="AD5129" i="22"/>
  <c r="AE5129" i="22"/>
  <c r="AF5129" i="22"/>
  <c r="AG5129" i="22"/>
  <c r="AH5129" i="22"/>
  <c r="AI5129" i="22"/>
  <c r="AJ5129" i="22"/>
  <c r="AK5129" i="22"/>
  <c r="AL5129" i="22"/>
  <c r="AM5129" i="22"/>
  <c r="AN5129" i="22"/>
  <c r="AO5129" i="22"/>
  <c r="AE5130" i="22"/>
  <c r="AF5130" i="22"/>
  <c r="AG5130" i="22"/>
  <c r="AH5130" i="22"/>
  <c r="AI5130" i="22"/>
  <c r="AJ5130" i="22"/>
  <c r="AK5130" i="22"/>
  <c r="AL5130" i="22"/>
  <c r="AM5130" i="22"/>
  <c r="AN5130" i="22"/>
  <c r="AO5130" i="22"/>
  <c r="AE5131" i="22"/>
  <c r="AF5131" i="22"/>
  <c r="AG5131" i="22"/>
  <c r="AH5131" i="22"/>
  <c r="AI5131" i="22"/>
  <c r="AJ5131" i="22"/>
  <c r="AK5131" i="22"/>
  <c r="AL5131" i="22"/>
  <c r="AM5131" i="22"/>
  <c r="AN5131" i="22"/>
  <c r="AO5131" i="22"/>
  <c r="AE5132" i="22"/>
  <c r="AF5132" i="22"/>
  <c r="AG5132" i="22"/>
  <c r="AH5132" i="22"/>
  <c r="AI5132" i="22"/>
  <c r="AJ5132" i="22"/>
  <c r="AK5132" i="22"/>
  <c r="AL5132" i="22"/>
  <c r="AM5132" i="22"/>
  <c r="AN5132" i="22"/>
  <c r="AO5132" i="22"/>
  <c r="AE5133" i="22"/>
  <c r="AF5133" i="22"/>
  <c r="AG5133" i="22"/>
  <c r="AH5133" i="22"/>
  <c r="AI5133" i="22"/>
  <c r="AJ5133" i="22"/>
  <c r="AK5133" i="22"/>
  <c r="AL5133" i="22"/>
  <c r="AM5133" i="22"/>
  <c r="AN5133" i="22"/>
  <c r="AO5133" i="22"/>
  <c r="AE5134" i="22"/>
  <c r="AF5134" i="22"/>
  <c r="AG5134" i="22"/>
  <c r="AH5134" i="22"/>
  <c r="AI5134" i="22"/>
  <c r="AJ5134" i="22"/>
  <c r="AK5134" i="22"/>
  <c r="AL5134" i="22"/>
  <c r="AM5134" i="22"/>
  <c r="AN5134" i="22"/>
  <c r="AO5134" i="22"/>
  <c r="AD5148" i="22"/>
  <c r="AE5148" i="22"/>
  <c r="AF5148" i="22"/>
  <c r="AG5148" i="22"/>
  <c r="AH5148" i="22"/>
  <c r="AI5148" i="22"/>
  <c r="AJ5148" i="22"/>
  <c r="AK5148" i="22"/>
  <c r="AL5148" i="22"/>
  <c r="AM5148" i="22"/>
  <c r="AN5148" i="22"/>
  <c r="AO5148" i="22"/>
  <c r="AD5149" i="22"/>
  <c r="AE5149" i="22"/>
  <c r="AF5149" i="22"/>
  <c r="AG5149" i="22"/>
  <c r="AH5149" i="22"/>
  <c r="AI5149" i="22"/>
  <c r="AJ5149" i="22"/>
  <c r="AK5149" i="22"/>
  <c r="AL5149" i="22"/>
  <c r="AM5149" i="22"/>
  <c r="AN5149" i="22"/>
  <c r="AO5149" i="22"/>
  <c r="AD5150" i="22"/>
  <c r="AE5150" i="22"/>
  <c r="AF5150" i="22"/>
  <c r="AG5150" i="22"/>
  <c r="AH5150" i="22"/>
  <c r="AI5150" i="22"/>
  <c r="AJ5150" i="22"/>
  <c r="AK5150" i="22"/>
  <c r="AL5150" i="22"/>
  <c r="AM5150" i="22"/>
  <c r="AN5150" i="22"/>
  <c r="AO5150" i="22"/>
  <c r="AD5151" i="22"/>
  <c r="AE5151" i="22"/>
  <c r="AF5151" i="22"/>
  <c r="AG5151" i="22"/>
  <c r="AH5151" i="22"/>
  <c r="AI5151" i="22"/>
  <c r="AJ5151" i="22"/>
  <c r="AK5151" i="22"/>
  <c r="AL5151" i="22"/>
  <c r="AM5151" i="22"/>
  <c r="AN5151" i="22"/>
  <c r="AO5151" i="22"/>
  <c r="AD5152" i="22"/>
  <c r="AE5152" i="22"/>
  <c r="AF5152" i="22"/>
  <c r="AG5152" i="22"/>
  <c r="AH5152" i="22"/>
  <c r="AI5152" i="22"/>
  <c r="AJ5152" i="22"/>
  <c r="AK5152" i="22"/>
  <c r="AL5152" i="22"/>
  <c r="AM5152" i="22"/>
  <c r="AN5152" i="22"/>
  <c r="AO5152" i="22"/>
  <c r="AD5153" i="22"/>
  <c r="AE5153" i="22"/>
  <c r="AF5153" i="22"/>
  <c r="AG5153" i="22"/>
  <c r="AH5153" i="22"/>
  <c r="AI5153" i="22"/>
  <c r="AJ5153" i="22"/>
  <c r="AK5153" i="22"/>
  <c r="AL5153" i="22"/>
  <c r="AM5153" i="22"/>
  <c r="AN5153" i="22"/>
  <c r="AO5153" i="22"/>
  <c r="AD5154" i="22"/>
  <c r="AE5154" i="22"/>
  <c r="AF5154" i="22"/>
  <c r="AG5154" i="22"/>
  <c r="AH5154" i="22"/>
  <c r="AI5154" i="22"/>
  <c r="AJ5154" i="22"/>
  <c r="AK5154" i="22"/>
  <c r="AL5154" i="22"/>
  <c r="AM5154" i="22"/>
  <c r="AN5154" i="22"/>
  <c r="AO5154" i="22"/>
  <c r="AE5155" i="22"/>
  <c r="AF5155" i="22"/>
  <c r="AG5155" i="22"/>
  <c r="AH5155" i="22"/>
  <c r="AI5155" i="22"/>
  <c r="AJ5155" i="22"/>
  <c r="AK5155" i="22"/>
  <c r="AL5155" i="22"/>
  <c r="AM5155" i="22"/>
  <c r="AN5155" i="22"/>
  <c r="AO5155" i="22"/>
  <c r="AE5156" i="22"/>
  <c r="AF5156" i="22"/>
  <c r="AG5156" i="22"/>
  <c r="AH5156" i="22"/>
  <c r="AI5156" i="22"/>
  <c r="AJ5156" i="22"/>
  <c r="AK5156" i="22"/>
  <c r="AL5156" i="22"/>
  <c r="AM5156" i="22"/>
  <c r="AN5156" i="22"/>
  <c r="AO5156" i="22"/>
  <c r="AE5157" i="22"/>
  <c r="AF5157" i="22"/>
  <c r="AG5157" i="22"/>
  <c r="AH5157" i="22"/>
  <c r="AI5157" i="22"/>
  <c r="AJ5157" i="22"/>
  <c r="AK5157" i="22"/>
  <c r="AL5157" i="22"/>
  <c r="AM5157" i="22"/>
  <c r="AN5157" i="22"/>
  <c r="AO5157" i="22"/>
  <c r="AE5158" i="22"/>
  <c r="AF5158" i="22"/>
  <c r="AG5158" i="22"/>
  <c r="AH5158" i="22"/>
  <c r="AI5158" i="22"/>
  <c r="AJ5158" i="22"/>
  <c r="AK5158" i="22"/>
  <c r="AL5158" i="22"/>
  <c r="AM5158" i="22"/>
  <c r="AN5158" i="22"/>
  <c r="AO5158" i="22"/>
  <c r="AE5159" i="22"/>
  <c r="AF5159" i="22"/>
  <c r="AG5159" i="22"/>
  <c r="AH5159" i="22"/>
  <c r="AI5159" i="22"/>
  <c r="AJ5159" i="22"/>
  <c r="AK5159" i="22"/>
  <c r="AL5159" i="22"/>
  <c r="AM5159" i="22"/>
  <c r="AN5159" i="22"/>
  <c r="AO5159" i="22"/>
  <c r="AE5174" i="22"/>
  <c r="AF5174" i="22"/>
  <c r="AG5174" i="22"/>
  <c r="AH5174" i="22"/>
  <c r="AI5174" i="22"/>
  <c r="AJ5174" i="22"/>
  <c r="AK5174" i="22"/>
  <c r="AL5174" i="22"/>
  <c r="AM5174" i="22"/>
  <c r="AN5174" i="22"/>
  <c r="AO5174" i="22"/>
  <c r="AE5175" i="22"/>
  <c r="AF5175" i="22"/>
  <c r="AG5175" i="22"/>
  <c r="AH5175" i="22"/>
  <c r="AI5175" i="22"/>
  <c r="AJ5175" i="22"/>
  <c r="AK5175" i="22"/>
  <c r="AL5175" i="22"/>
  <c r="AM5175" i="22"/>
  <c r="AN5175" i="22"/>
  <c r="AO5175" i="22"/>
  <c r="AE5177" i="22"/>
  <c r="AF5177" i="22"/>
  <c r="AG5177" i="22"/>
  <c r="AH5177" i="22"/>
  <c r="AI5177" i="22"/>
  <c r="AJ5177" i="22"/>
  <c r="AK5177" i="22"/>
  <c r="AL5177" i="22"/>
  <c r="AM5177" i="22"/>
  <c r="AN5177" i="22"/>
  <c r="AO5177" i="22"/>
  <c r="AE5178" i="22"/>
  <c r="AF5178" i="22"/>
  <c r="AG5178" i="22"/>
  <c r="AH5178" i="22"/>
  <c r="AI5178" i="22"/>
  <c r="AJ5178" i="22"/>
  <c r="AK5178" i="22"/>
  <c r="AL5178" i="22"/>
  <c r="AM5178" i="22"/>
  <c r="AN5178" i="22"/>
  <c r="AO5178" i="22"/>
  <c r="AD5181" i="22"/>
  <c r="AE5181" i="22"/>
  <c r="AF5181" i="22"/>
  <c r="AG5181" i="22"/>
  <c r="AH5181" i="22"/>
  <c r="AI5181" i="22"/>
  <c r="AJ5181" i="22"/>
  <c r="AK5181" i="22"/>
  <c r="AL5181" i="22"/>
  <c r="AM5181" i="22"/>
  <c r="AN5181" i="22"/>
  <c r="AO5181" i="22"/>
  <c r="AD5182" i="22"/>
  <c r="AE5182" i="22"/>
  <c r="AF5182" i="22"/>
  <c r="AG5182" i="22"/>
  <c r="AH5182" i="22"/>
  <c r="AI5182" i="22"/>
  <c r="AJ5182" i="22"/>
  <c r="AK5182" i="22"/>
  <c r="AL5182" i="22"/>
  <c r="AM5182" i="22"/>
  <c r="AN5182" i="22"/>
  <c r="AO5182" i="22"/>
  <c r="AD5183" i="22"/>
  <c r="AE5183" i="22"/>
  <c r="AF5183" i="22"/>
  <c r="AG5183" i="22"/>
  <c r="AH5183" i="22"/>
  <c r="AI5183" i="22"/>
  <c r="AJ5183" i="22"/>
  <c r="AK5183" i="22"/>
  <c r="AL5183" i="22"/>
  <c r="AM5183" i="22"/>
  <c r="AN5183" i="22"/>
  <c r="AO5183" i="22"/>
  <c r="AD5184" i="22"/>
  <c r="AE5184" i="22"/>
  <c r="AF5184" i="22"/>
  <c r="AG5184" i="22"/>
  <c r="AH5184" i="22"/>
  <c r="AI5184" i="22"/>
  <c r="AJ5184" i="22"/>
  <c r="AK5184" i="22"/>
  <c r="AL5184" i="22"/>
  <c r="AM5184" i="22"/>
  <c r="AN5184" i="22"/>
  <c r="AO5184" i="22"/>
  <c r="AD5185" i="22"/>
  <c r="AE5185" i="22"/>
  <c r="AF5185" i="22"/>
  <c r="AG5185" i="22"/>
  <c r="AH5185" i="22"/>
  <c r="AI5185" i="22"/>
  <c r="AJ5185" i="22"/>
  <c r="AK5185" i="22"/>
  <c r="AL5185" i="22"/>
  <c r="AM5185" i="22"/>
  <c r="AN5185" i="22"/>
  <c r="AO5185" i="22"/>
  <c r="AD5186" i="22"/>
  <c r="AE5186" i="22"/>
  <c r="AF5186" i="22"/>
  <c r="AG5186" i="22"/>
  <c r="AH5186" i="22"/>
  <c r="AI5186" i="22"/>
  <c r="AJ5186" i="22"/>
  <c r="AK5186" i="22"/>
  <c r="AL5186" i="22"/>
  <c r="AM5186" i="22"/>
  <c r="AN5186" i="22"/>
  <c r="AO5186" i="22"/>
  <c r="AD5187" i="22"/>
  <c r="AE5187" i="22"/>
  <c r="AF5187" i="22"/>
  <c r="AG5187" i="22"/>
  <c r="AH5187" i="22"/>
  <c r="AI5187" i="22"/>
  <c r="AJ5187" i="22"/>
  <c r="AK5187" i="22"/>
  <c r="AL5187" i="22"/>
  <c r="AM5187" i="22"/>
  <c r="AN5187" i="22"/>
  <c r="AO5187" i="22"/>
  <c r="AD5188" i="22"/>
  <c r="AE5188" i="22"/>
  <c r="AF5188" i="22"/>
  <c r="AG5188" i="22"/>
  <c r="AH5188" i="22"/>
  <c r="AI5188" i="22"/>
  <c r="AJ5188" i="22"/>
  <c r="AK5188" i="22"/>
  <c r="AL5188" i="22"/>
  <c r="AM5188" i="22"/>
  <c r="AN5188" i="22"/>
  <c r="AO5188" i="22"/>
  <c r="AD5189" i="22"/>
  <c r="AE5189" i="22"/>
  <c r="AF5189" i="22"/>
  <c r="AG5189" i="22"/>
  <c r="AH5189" i="22"/>
  <c r="AI5189" i="22"/>
  <c r="AJ5189" i="22"/>
  <c r="AK5189" i="22"/>
  <c r="AL5189" i="22"/>
  <c r="AM5189" i="22"/>
  <c r="AN5189" i="22"/>
  <c r="AO5189" i="22"/>
  <c r="AE5190" i="22"/>
  <c r="AF5190" i="22"/>
  <c r="AG5190" i="22"/>
  <c r="AH5190" i="22"/>
  <c r="AI5190" i="22"/>
  <c r="AJ5190" i="22"/>
  <c r="AK5190" i="22"/>
  <c r="AL5190" i="22"/>
  <c r="AM5190" i="22"/>
  <c r="AN5190" i="22"/>
  <c r="AO5190" i="22"/>
  <c r="AE5191" i="22"/>
  <c r="AF5191" i="22"/>
  <c r="AG5191" i="22"/>
  <c r="AH5191" i="22"/>
  <c r="AI5191" i="22"/>
  <c r="AJ5191" i="22"/>
  <c r="AK5191" i="22"/>
  <c r="AL5191" i="22"/>
  <c r="AM5191" i="22"/>
  <c r="AN5191" i="22"/>
  <c r="AO5191" i="22"/>
  <c r="AE5192" i="22"/>
  <c r="AF5192" i="22"/>
  <c r="AG5192" i="22"/>
  <c r="AH5192" i="22"/>
  <c r="AI5192" i="22"/>
  <c r="AJ5192" i="22"/>
  <c r="AK5192" i="22"/>
  <c r="AL5192" i="22"/>
  <c r="AM5192" i="22"/>
  <c r="AN5192" i="22"/>
  <c r="AO5192" i="22"/>
  <c r="AE5193" i="22"/>
  <c r="AF5193" i="22"/>
  <c r="AG5193" i="22"/>
  <c r="AH5193" i="22"/>
  <c r="AI5193" i="22"/>
  <c r="AJ5193" i="22"/>
  <c r="AK5193" i="22"/>
  <c r="AL5193" i="22"/>
  <c r="AM5193" i="22"/>
  <c r="AN5193" i="22"/>
  <c r="AO5193" i="22"/>
  <c r="AE5194" i="22"/>
  <c r="AF5194" i="22"/>
  <c r="AG5194" i="22"/>
  <c r="AH5194" i="22"/>
  <c r="AI5194" i="22"/>
  <c r="AJ5194" i="22"/>
  <c r="AK5194" i="22"/>
  <c r="AL5194" i="22"/>
  <c r="AM5194" i="22"/>
  <c r="AN5194" i="22"/>
  <c r="AO5194" i="22"/>
  <c r="AE5195" i="22"/>
  <c r="AF5195" i="22"/>
  <c r="AG5195" i="22"/>
  <c r="AH5195" i="22"/>
  <c r="AI5195" i="22"/>
  <c r="AJ5195" i="22"/>
  <c r="AK5195" i="22"/>
  <c r="AL5195" i="22"/>
  <c r="AM5195" i="22"/>
  <c r="AN5195" i="22"/>
  <c r="AO5195" i="22"/>
  <c r="AD5196" i="22"/>
  <c r="AE5196" i="22"/>
  <c r="AF5196" i="22"/>
  <c r="AG5196" i="22"/>
  <c r="AH5196" i="22"/>
  <c r="AI5196" i="22"/>
  <c r="AJ5196" i="22"/>
  <c r="AK5196" i="22"/>
  <c r="AL5196" i="22"/>
  <c r="AM5196" i="22"/>
  <c r="AN5196" i="22"/>
  <c r="AO5196" i="22"/>
  <c r="AD5197" i="22"/>
  <c r="AE5197" i="22"/>
  <c r="AF5197" i="22"/>
  <c r="AG5197" i="22"/>
  <c r="AH5197" i="22"/>
  <c r="AI5197" i="22"/>
  <c r="AJ5197" i="22"/>
  <c r="AK5197" i="22"/>
  <c r="AL5197" i="22"/>
  <c r="AM5197" i="22"/>
  <c r="AN5197" i="22"/>
  <c r="AO5197" i="22"/>
  <c r="AD5198" i="22"/>
  <c r="AE5198" i="22"/>
  <c r="AF5198" i="22"/>
  <c r="AG5198" i="22"/>
  <c r="AH5198" i="22"/>
  <c r="AI5198" i="22"/>
  <c r="AJ5198" i="22"/>
  <c r="AK5198" i="22"/>
  <c r="AL5198" i="22"/>
  <c r="AM5198" i="22"/>
  <c r="AN5198" i="22"/>
  <c r="AO5198" i="22"/>
  <c r="AD5199" i="22"/>
  <c r="AE5199" i="22"/>
  <c r="AF5199" i="22"/>
  <c r="AG5199" i="22"/>
  <c r="AH5199" i="22"/>
  <c r="AI5199" i="22"/>
  <c r="AJ5199" i="22"/>
  <c r="AK5199" i="22"/>
  <c r="AL5199" i="22"/>
  <c r="AM5199" i="22"/>
  <c r="AN5199" i="22"/>
  <c r="AO5199" i="22"/>
  <c r="AD5200" i="22"/>
  <c r="AE5200" i="22"/>
  <c r="AF5200" i="22"/>
  <c r="AG5200" i="22"/>
  <c r="AH5200" i="22"/>
  <c r="AI5200" i="22"/>
  <c r="AJ5200" i="22"/>
  <c r="AK5200" i="22"/>
  <c r="AL5200" i="22"/>
  <c r="AM5200" i="22"/>
  <c r="AN5200" i="22"/>
  <c r="AO5200" i="22"/>
  <c r="AD5201" i="22"/>
  <c r="AE5201" i="22"/>
  <c r="AF5201" i="22"/>
  <c r="AG5201" i="22"/>
  <c r="AH5201" i="22"/>
  <c r="AI5201" i="22"/>
  <c r="AJ5201" i="22"/>
  <c r="AK5201" i="22"/>
  <c r="AL5201" i="22"/>
  <c r="AM5201" i="22"/>
  <c r="AN5201" i="22"/>
  <c r="AO5201" i="22"/>
  <c r="AD5202" i="22"/>
  <c r="AE5202" i="22"/>
  <c r="AF5202" i="22"/>
  <c r="AG5202" i="22"/>
  <c r="AH5202" i="22"/>
  <c r="AI5202" i="22"/>
  <c r="AJ5202" i="22"/>
  <c r="AK5202" i="22"/>
  <c r="AL5202" i="22"/>
  <c r="AM5202" i="22"/>
  <c r="AN5202" i="22"/>
  <c r="AO5202" i="22"/>
  <c r="AE5203" i="22"/>
  <c r="AF5203" i="22"/>
  <c r="AG5203" i="22"/>
  <c r="AH5203" i="22"/>
  <c r="AI5203" i="22"/>
  <c r="AJ5203" i="22"/>
  <c r="AK5203" i="22"/>
  <c r="AL5203" i="22"/>
  <c r="AM5203" i="22"/>
  <c r="AN5203" i="22"/>
  <c r="AO5203" i="22"/>
  <c r="AE5204" i="22"/>
  <c r="AF5204" i="22"/>
  <c r="AG5204" i="22"/>
  <c r="AH5204" i="22"/>
  <c r="AI5204" i="22"/>
  <c r="AJ5204" i="22"/>
  <c r="AK5204" i="22"/>
  <c r="AL5204" i="22"/>
  <c r="AM5204" i="22"/>
  <c r="AN5204" i="22"/>
  <c r="AO5204" i="22"/>
  <c r="AE5205" i="22"/>
  <c r="AF5205" i="22"/>
  <c r="AG5205" i="22"/>
  <c r="AH5205" i="22"/>
  <c r="AI5205" i="22"/>
  <c r="AJ5205" i="22"/>
  <c r="AK5205" i="22"/>
  <c r="AL5205" i="22"/>
  <c r="AM5205" i="22"/>
  <c r="AN5205" i="22"/>
  <c r="AO5205" i="22"/>
  <c r="AE5206" i="22"/>
  <c r="AF5206" i="22"/>
  <c r="AG5206" i="22"/>
  <c r="AH5206" i="22"/>
  <c r="AI5206" i="22"/>
  <c r="AJ5206" i="22"/>
  <c r="AK5206" i="22"/>
  <c r="AL5206" i="22"/>
  <c r="AM5206" i="22"/>
  <c r="AN5206" i="22"/>
  <c r="AO5206" i="22"/>
  <c r="AE5207" i="22"/>
  <c r="AF5207" i="22"/>
  <c r="AG5207" i="22"/>
  <c r="AH5207" i="22"/>
  <c r="AI5207" i="22"/>
  <c r="AJ5207" i="22"/>
  <c r="AK5207" i="22"/>
  <c r="AL5207" i="22"/>
  <c r="AM5207" i="22"/>
  <c r="AN5207" i="22"/>
  <c r="AO5207" i="22"/>
  <c r="AD5208" i="22"/>
  <c r="AE5208" i="22"/>
  <c r="AF5208" i="22"/>
  <c r="AG5208" i="22"/>
  <c r="AH5208" i="22"/>
  <c r="AI5208" i="22"/>
  <c r="AJ5208" i="22"/>
  <c r="AK5208" i="22"/>
  <c r="AL5208" i="22"/>
  <c r="AM5208" i="22"/>
  <c r="AN5208" i="22"/>
  <c r="AO5208" i="22"/>
  <c r="AD5209" i="22"/>
  <c r="AE5209" i="22"/>
  <c r="AF5209" i="22"/>
  <c r="AG5209" i="22"/>
  <c r="AH5209" i="22"/>
  <c r="AI5209" i="22"/>
  <c r="AJ5209" i="22"/>
  <c r="AK5209" i="22"/>
  <c r="AL5209" i="22"/>
  <c r="AM5209" i="22"/>
  <c r="AN5209" i="22"/>
  <c r="AO5209" i="22"/>
  <c r="AD5210" i="22"/>
  <c r="AE5210" i="22"/>
  <c r="AF5210" i="22"/>
  <c r="AG5210" i="22"/>
  <c r="AH5210" i="22"/>
  <c r="AI5210" i="22"/>
  <c r="AJ5210" i="22"/>
  <c r="AK5210" i="22"/>
  <c r="AL5210" i="22"/>
  <c r="AM5210" i="22"/>
  <c r="AN5210" i="22"/>
  <c r="AO5210" i="22"/>
  <c r="AD5211" i="22"/>
  <c r="AE5211" i="22"/>
  <c r="AF5211" i="22"/>
  <c r="AG5211" i="22"/>
  <c r="AH5211" i="22"/>
  <c r="AI5211" i="22"/>
  <c r="AJ5211" i="22"/>
  <c r="AK5211" i="22"/>
  <c r="AL5211" i="22"/>
  <c r="AM5211" i="22"/>
  <c r="AN5211" i="22"/>
  <c r="AO5211" i="22"/>
  <c r="AD5212" i="22"/>
  <c r="AE5212" i="22"/>
  <c r="AF5212" i="22"/>
  <c r="AG5212" i="22"/>
  <c r="AH5212" i="22"/>
  <c r="AI5212" i="22"/>
  <c r="AJ5212" i="22"/>
  <c r="AK5212" i="22"/>
  <c r="AL5212" i="22"/>
  <c r="AM5212" i="22"/>
  <c r="AN5212" i="22"/>
  <c r="AO5212" i="22"/>
  <c r="AD5213" i="22"/>
  <c r="AE5213" i="22"/>
  <c r="AF5213" i="22"/>
  <c r="AG5213" i="22"/>
  <c r="AH5213" i="22"/>
  <c r="AI5213" i="22"/>
  <c r="AJ5213" i="22"/>
  <c r="AK5213" i="22"/>
  <c r="AL5213" i="22"/>
  <c r="AM5213" i="22"/>
  <c r="AN5213" i="22"/>
  <c r="AO5213" i="22"/>
  <c r="AD5214" i="22"/>
  <c r="AE5214" i="22"/>
  <c r="AF5214" i="22"/>
  <c r="AG5214" i="22"/>
  <c r="AH5214" i="22"/>
  <c r="AI5214" i="22"/>
  <c r="AJ5214" i="22"/>
  <c r="AK5214" i="22"/>
  <c r="AL5214" i="22"/>
  <c r="AM5214" i="22"/>
  <c r="AN5214" i="22"/>
  <c r="AO5214" i="22"/>
  <c r="AE5215" i="22"/>
  <c r="AF5215" i="22"/>
  <c r="AG5215" i="22"/>
  <c r="AH5215" i="22"/>
  <c r="AI5215" i="22"/>
  <c r="AJ5215" i="22"/>
  <c r="AK5215" i="22"/>
  <c r="AL5215" i="22"/>
  <c r="AM5215" i="22"/>
  <c r="AN5215" i="22"/>
  <c r="AO5215" i="22"/>
  <c r="AE5216" i="22"/>
  <c r="AF5216" i="22"/>
  <c r="AG5216" i="22"/>
  <c r="AH5216" i="22"/>
  <c r="AI5216" i="22"/>
  <c r="AJ5216" i="22"/>
  <c r="AK5216" i="22"/>
  <c r="AL5216" i="22"/>
  <c r="AM5216" i="22"/>
  <c r="AN5216" i="22"/>
  <c r="AO5216" i="22"/>
  <c r="AE5217" i="22"/>
  <c r="AF5217" i="22"/>
  <c r="AG5217" i="22"/>
  <c r="AH5217" i="22"/>
  <c r="AI5217" i="22"/>
  <c r="AJ5217" i="22"/>
  <c r="AK5217" i="22"/>
  <c r="AL5217" i="22"/>
  <c r="AM5217" i="22"/>
  <c r="AN5217" i="22"/>
  <c r="AO5217" i="22"/>
  <c r="AE5218" i="22"/>
  <c r="AF5218" i="22"/>
  <c r="AG5218" i="22"/>
  <c r="AH5218" i="22"/>
  <c r="AI5218" i="22"/>
  <c r="AJ5218" i="22"/>
  <c r="AK5218" i="22"/>
  <c r="AL5218" i="22"/>
  <c r="AM5218" i="22"/>
  <c r="AN5218" i="22"/>
  <c r="AO5218" i="22"/>
  <c r="AE5219" i="22"/>
  <c r="AF5219" i="22"/>
  <c r="AG5219" i="22"/>
  <c r="AH5219" i="22"/>
  <c r="AI5219" i="22"/>
  <c r="AJ5219" i="22"/>
  <c r="AK5219" i="22"/>
  <c r="AL5219" i="22"/>
  <c r="AM5219" i="22"/>
  <c r="AN5219" i="22"/>
  <c r="AO5219" i="22"/>
  <c r="AD5223" i="22"/>
  <c r="AE5223" i="22"/>
  <c r="AF5223" i="22"/>
  <c r="AG5223" i="22"/>
  <c r="AH5223" i="22"/>
  <c r="AI5223" i="22"/>
  <c r="AJ5223" i="22"/>
  <c r="AK5223" i="22"/>
  <c r="AL5223" i="22"/>
  <c r="AM5223" i="22"/>
  <c r="AN5223" i="22"/>
  <c r="AO5223" i="22"/>
  <c r="AD5224" i="22"/>
  <c r="AE5224" i="22"/>
  <c r="AF5224" i="22"/>
  <c r="AG5224" i="22"/>
  <c r="AH5224" i="22"/>
  <c r="AI5224" i="22"/>
  <c r="AJ5224" i="22"/>
  <c r="AK5224" i="22"/>
  <c r="AL5224" i="22"/>
  <c r="AM5224" i="22"/>
  <c r="AN5224" i="22"/>
  <c r="AO5224" i="22"/>
  <c r="AD5225" i="22"/>
  <c r="AE5225" i="22"/>
  <c r="AF5225" i="22"/>
  <c r="AG5225" i="22"/>
  <c r="AH5225" i="22"/>
  <c r="AI5225" i="22"/>
  <c r="AJ5225" i="22"/>
  <c r="AK5225" i="22"/>
  <c r="AL5225" i="22"/>
  <c r="AM5225" i="22"/>
  <c r="AN5225" i="22"/>
  <c r="AO5225" i="22"/>
  <c r="AD5226" i="22"/>
  <c r="AE5226" i="22"/>
  <c r="AF5226" i="22"/>
  <c r="AG5226" i="22"/>
  <c r="AH5226" i="22"/>
  <c r="AI5226" i="22"/>
  <c r="AJ5226" i="22"/>
  <c r="AK5226" i="22"/>
  <c r="AL5226" i="22"/>
  <c r="AM5226" i="22"/>
  <c r="AN5226" i="22"/>
  <c r="AO5226" i="22"/>
  <c r="AD5227" i="22"/>
  <c r="AE5227" i="22"/>
  <c r="AF5227" i="22"/>
  <c r="AG5227" i="22"/>
  <c r="AH5227" i="22"/>
  <c r="AI5227" i="22"/>
  <c r="AJ5227" i="22"/>
  <c r="AK5227" i="22"/>
  <c r="AL5227" i="22"/>
  <c r="AM5227" i="22"/>
  <c r="AN5227" i="22"/>
  <c r="AO5227" i="22"/>
  <c r="AD5228" i="22"/>
  <c r="AE5228" i="22"/>
  <c r="AF5228" i="22"/>
  <c r="AG5228" i="22"/>
  <c r="AH5228" i="22"/>
  <c r="AI5228" i="22"/>
  <c r="AJ5228" i="22"/>
  <c r="AK5228" i="22"/>
  <c r="AL5228" i="22"/>
  <c r="AM5228" i="22"/>
  <c r="AN5228" i="22"/>
  <c r="AO5228" i="22"/>
  <c r="AD5229" i="22"/>
  <c r="AE5229" i="22"/>
  <c r="AF5229" i="22"/>
  <c r="AG5229" i="22"/>
  <c r="AH5229" i="22"/>
  <c r="AI5229" i="22"/>
  <c r="AJ5229" i="22"/>
  <c r="AK5229" i="22"/>
  <c r="AL5229" i="22"/>
  <c r="AM5229" i="22"/>
  <c r="AN5229" i="22"/>
  <c r="AO5229" i="22"/>
  <c r="AE5230" i="22"/>
  <c r="AF5230" i="22"/>
  <c r="AG5230" i="22"/>
  <c r="AH5230" i="22"/>
  <c r="AI5230" i="22"/>
  <c r="AJ5230" i="22"/>
  <c r="AK5230" i="22"/>
  <c r="AL5230" i="22"/>
  <c r="AM5230" i="22"/>
  <c r="AN5230" i="22"/>
  <c r="AO5230" i="22"/>
  <c r="AE5231" i="22"/>
  <c r="AF5231" i="22"/>
  <c r="AG5231" i="22"/>
  <c r="AH5231" i="22"/>
  <c r="AI5231" i="22"/>
  <c r="AJ5231" i="22"/>
  <c r="AK5231" i="22"/>
  <c r="AL5231" i="22"/>
  <c r="AM5231" i="22"/>
  <c r="AN5231" i="22"/>
  <c r="AO5231" i="22"/>
  <c r="AE5232" i="22"/>
  <c r="AF5232" i="22"/>
  <c r="AG5232" i="22"/>
  <c r="AH5232" i="22"/>
  <c r="AI5232" i="22"/>
  <c r="AJ5232" i="22"/>
  <c r="AK5232" i="22"/>
  <c r="AL5232" i="22"/>
  <c r="AM5232" i="22"/>
  <c r="AN5232" i="22"/>
  <c r="AO5232" i="22"/>
  <c r="AE5233" i="22"/>
  <c r="AF5233" i="22"/>
  <c r="AG5233" i="22"/>
  <c r="AH5233" i="22"/>
  <c r="AI5233" i="22"/>
  <c r="AJ5233" i="22"/>
  <c r="AK5233" i="22"/>
  <c r="AL5233" i="22"/>
  <c r="AM5233" i="22"/>
  <c r="AN5233" i="22"/>
  <c r="AO5233" i="22"/>
  <c r="AE5234" i="22"/>
  <c r="AF5234" i="22"/>
  <c r="AG5234" i="22"/>
  <c r="AH5234" i="22"/>
  <c r="AI5234" i="22"/>
  <c r="AJ5234" i="22"/>
  <c r="AK5234" i="22"/>
  <c r="AL5234" i="22"/>
  <c r="AM5234" i="22"/>
  <c r="AN5234" i="22"/>
  <c r="AO5234" i="22"/>
  <c r="AD5236" i="22"/>
  <c r="AE5236" i="22"/>
  <c r="AF5236" i="22"/>
  <c r="AG5236" i="22"/>
  <c r="AH5236" i="22"/>
  <c r="AI5236" i="22"/>
  <c r="AJ5236" i="22"/>
  <c r="AK5236" i="22"/>
  <c r="AL5236" i="22"/>
  <c r="AM5236" i="22"/>
  <c r="AN5236" i="22"/>
  <c r="AO5236" i="22"/>
  <c r="AD5249" i="22"/>
  <c r="AE5249" i="22"/>
  <c r="AF5249" i="22"/>
  <c r="AG5249" i="22"/>
  <c r="AH5249" i="22"/>
  <c r="AI5249" i="22"/>
  <c r="AJ5249" i="22"/>
  <c r="AK5249" i="22"/>
  <c r="AL5249" i="22"/>
  <c r="AM5249" i="22"/>
  <c r="AN5249" i="22"/>
  <c r="AO5249" i="22"/>
  <c r="AD5250" i="22"/>
  <c r="AE5250" i="22"/>
  <c r="AF5250" i="22"/>
  <c r="AG5250" i="22"/>
  <c r="AH5250" i="22"/>
  <c r="AI5250" i="22"/>
  <c r="AJ5250" i="22"/>
  <c r="AK5250" i="22"/>
  <c r="AL5250" i="22"/>
  <c r="AM5250" i="22"/>
  <c r="AN5250" i="22"/>
  <c r="AO5250" i="22"/>
  <c r="AD5251" i="22"/>
  <c r="AE5251" i="22"/>
  <c r="AF5251" i="22"/>
  <c r="AG5251" i="22"/>
  <c r="AH5251" i="22"/>
  <c r="AI5251" i="22"/>
  <c r="AJ5251" i="22"/>
  <c r="AK5251" i="22"/>
  <c r="AL5251" i="22"/>
  <c r="AM5251" i="22"/>
  <c r="AN5251" i="22"/>
  <c r="AO5251" i="22"/>
  <c r="AD5252" i="22"/>
  <c r="AE5252" i="22"/>
  <c r="AF5252" i="22"/>
  <c r="AG5252" i="22"/>
  <c r="AH5252" i="22"/>
  <c r="AI5252" i="22"/>
  <c r="AJ5252" i="22"/>
  <c r="AK5252" i="22"/>
  <c r="AL5252" i="22"/>
  <c r="AM5252" i="22"/>
  <c r="AN5252" i="22"/>
  <c r="AO5252" i="22"/>
  <c r="AD5253" i="22"/>
  <c r="AE5253" i="22"/>
  <c r="AF5253" i="22"/>
  <c r="AG5253" i="22"/>
  <c r="AH5253" i="22"/>
  <c r="AI5253" i="22"/>
  <c r="AJ5253" i="22"/>
  <c r="AK5253" i="22"/>
  <c r="AL5253" i="22"/>
  <c r="AM5253" i="22"/>
  <c r="AN5253" i="22"/>
  <c r="AO5253" i="22"/>
  <c r="AD5254" i="22"/>
  <c r="AE5254" i="22"/>
  <c r="AF5254" i="22"/>
  <c r="AG5254" i="22"/>
  <c r="AH5254" i="22"/>
  <c r="AI5254" i="22"/>
  <c r="AJ5254" i="22"/>
  <c r="AK5254" i="22"/>
  <c r="AL5254" i="22"/>
  <c r="AM5254" i="22"/>
  <c r="AN5254" i="22"/>
  <c r="AO5254" i="22"/>
  <c r="AD5255" i="22"/>
  <c r="AE5255" i="22"/>
  <c r="AF5255" i="22"/>
  <c r="AG5255" i="22"/>
  <c r="AH5255" i="22"/>
  <c r="AI5255" i="22"/>
  <c r="AJ5255" i="22"/>
  <c r="AK5255" i="22"/>
  <c r="AL5255" i="22"/>
  <c r="AM5255" i="22"/>
  <c r="AN5255" i="22"/>
  <c r="AO5255" i="22"/>
  <c r="AE5256" i="22"/>
  <c r="AF5256" i="22"/>
  <c r="AG5256" i="22"/>
  <c r="AH5256" i="22"/>
  <c r="AI5256" i="22"/>
  <c r="AJ5256" i="22"/>
  <c r="AK5256" i="22"/>
  <c r="AL5256" i="22"/>
  <c r="AM5256" i="22"/>
  <c r="AN5256" i="22"/>
  <c r="AO5256" i="22"/>
  <c r="AE5257" i="22"/>
  <c r="AF5257" i="22"/>
  <c r="AG5257" i="22"/>
  <c r="AH5257" i="22"/>
  <c r="AI5257" i="22"/>
  <c r="AJ5257" i="22"/>
  <c r="AK5257" i="22"/>
  <c r="AL5257" i="22"/>
  <c r="AM5257" i="22"/>
  <c r="AN5257" i="22"/>
  <c r="AO5257" i="22"/>
  <c r="AE5258" i="22"/>
  <c r="AF5258" i="22"/>
  <c r="AG5258" i="22"/>
  <c r="AH5258" i="22"/>
  <c r="AI5258" i="22"/>
  <c r="AJ5258" i="22"/>
  <c r="AK5258" i="22"/>
  <c r="AL5258" i="22"/>
  <c r="AM5258" i="22"/>
  <c r="AN5258" i="22"/>
  <c r="AO5258" i="22"/>
  <c r="AE5259" i="22"/>
  <c r="AF5259" i="22"/>
  <c r="AG5259" i="22"/>
  <c r="AH5259" i="22"/>
  <c r="AI5259" i="22"/>
  <c r="AJ5259" i="22"/>
  <c r="AK5259" i="22"/>
  <c r="AL5259" i="22"/>
  <c r="AM5259" i="22"/>
  <c r="AN5259" i="22"/>
  <c r="AO5259" i="22"/>
  <c r="AE5260" i="22"/>
  <c r="AF5260" i="22"/>
  <c r="AG5260" i="22"/>
  <c r="AH5260" i="22"/>
  <c r="AI5260" i="22"/>
  <c r="AJ5260" i="22"/>
  <c r="AK5260" i="22"/>
  <c r="AL5260" i="22"/>
  <c r="AM5260" i="22"/>
  <c r="AN5260" i="22"/>
  <c r="AO5260" i="22"/>
  <c r="AD4" i="22"/>
  <c r="AE4" i="22"/>
  <c r="AF4" i="22"/>
  <c r="AG4" i="22"/>
  <c r="AH4" i="22"/>
  <c r="AI4" i="22"/>
  <c r="AJ4" i="22"/>
  <c r="AK4" i="22"/>
  <c r="AL4" i="22"/>
  <c r="AM4" i="22"/>
  <c r="AN4" i="22"/>
  <c r="AO4" i="22"/>
  <c r="AD5" i="22"/>
  <c r="AE5" i="22"/>
  <c r="AF5" i="22"/>
  <c r="AG5" i="22"/>
  <c r="AH5" i="22"/>
  <c r="AI5" i="22"/>
  <c r="AJ5" i="22"/>
  <c r="AK5" i="22"/>
  <c r="AL5" i="22"/>
  <c r="AM5" i="22"/>
  <c r="AN5" i="22"/>
  <c r="AO5" i="22"/>
  <c r="AD6" i="22"/>
  <c r="AE6" i="22"/>
  <c r="AF6" i="22"/>
  <c r="AG6" i="22"/>
  <c r="AH6" i="22"/>
  <c r="AI6" i="22"/>
  <c r="AJ6" i="22"/>
  <c r="AK6" i="22"/>
  <c r="AL6" i="22"/>
  <c r="AM6" i="22"/>
  <c r="AN6" i="22"/>
  <c r="AO6" i="22"/>
  <c r="AD7" i="22"/>
  <c r="AE7" i="22"/>
  <c r="AF7" i="22"/>
  <c r="AG7" i="22"/>
  <c r="AH7" i="22"/>
  <c r="AI7" i="22"/>
  <c r="AJ7" i="22"/>
  <c r="AK7" i="22"/>
  <c r="AL7" i="22"/>
  <c r="AM7" i="22"/>
  <c r="AN7" i="22"/>
  <c r="AO7" i="22"/>
  <c r="AD8" i="22"/>
  <c r="AE8" i="22"/>
  <c r="AF8" i="22"/>
  <c r="AG8" i="22"/>
  <c r="AH8" i="22"/>
  <c r="AI8" i="22"/>
  <c r="AJ8" i="22"/>
  <c r="AK8" i="22"/>
  <c r="AL8" i="22"/>
  <c r="AM8" i="22"/>
  <c r="AN8" i="22"/>
  <c r="AO8" i="22"/>
  <c r="AD9" i="22"/>
  <c r="AE9" i="22"/>
  <c r="AF9" i="22"/>
  <c r="AG9" i="22"/>
  <c r="AH9" i="22"/>
  <c r="AI9" i="22"/>
  <c r="AJ9" i="22"/>
  <c r="AK9" i="22"/>
  <c r="AL9" i="22"/>
  <c r="AM9" i="22"/>
  <c r="AN9" i="22"/>
  <c r="AO9" i="22"/>
  <c r="AD10" i="22"/>
  <c r="AE10" i="22"/>
  <c r="AF10" i="22"/>
  <c r="AG10" i="22"/>
  <c r="AH10" i="22"/>
  <c r="AI10" i="22"/>
  <c r="AJ10" i="22"/>
  <c r="AK10" i="22"/>
  <c r="AL10" i="22"/>
  <c r="AM10" i="22"/>
  <c r="AN10" i="22"/>
  <c r="AO10" i="22"/>
  <c r="AD11" i="22"/>
  <c r="AE11" i="22"/>
  <c r="AF11" i="22"/>
  <c r="AG11" i="22"/>
  <c r="AH11" i="22"/>
  <c r="AI11" i="22"/>
  <c r="AJ11" i="22"/>
  <c r="AK11" i="22"/>
  <c r="AL11" i="22"/>
  <c r="AM11" i="22"/>
  <c r="AN11" i="22"/>
  <c r="AO11" i="22"/>
  <c r="AD12" i="22"/>
  <c r="AE12" i="22"/>
  <c r="AF12" i="22"/>
  <c r="AG12" i="22"/>
  <c r="AH12" i="22"/>
  <c r="AI12" i="22"/>
  <c r="AJ12" i="22"/>
  <c r="AK12" i="22"/>
  <c r="AL12" i="22"/>
  <c r="AM12" i="22"/>
  <c r="AN12" i="22"/>
  <c r="AO12" i="22"/>
  <c r="AD13" i="22"/>
  <c r="AE13" i="22"/>
  <c r="AF13" i="22"/>
  <c r="AG13" i="22"/>
  <c r="AH13" i="22"/>
  <c r="AI13" i="22"/>
  <c r="AJ13" i="22"/>
  <c r="AK13" i="22"/>
  <c r="AL13" i="22"/>
  <c r="AM13" i="22"/>
  <c r="AN13" i="22"/>
  <c r="AO13" i="22"/>
  <c r="AD14" i="22"/>
  <c r="AE14" i="22"/>
  <c r="AF14" i="22"/>
  <c r="AG14" i="22"/>
  <c r="AH14" i="22"/>
  <c r="AI14" i="22"/>
  <c r="AJ14" i="22"/>
  <c r="AK14" i="22"/>
  <c r="AL14" i="22"/>
  <c r="AM14" i="22"/>
  <c r="AN14" i="22"/>
  <c r="AO14" i="22"/>
  <c r="AD15" i="22"/>
  <c r="AE15" i="22"/>
  <c r="AF15" i="22"/>
  <c r="AG15" i="22"/>
  <c r="AH15" i="22"/>
  <c r="AI15" i="22"/>
  <c r="AJ15" i="22"/>
  <c r="AK15" i="22"/>
  <c r="AL15" i="22"/>
  <c r="AM15" i="22"/>
  <c r="AN15" i="22"/>
  <c r="AO15" i="22"/>
  <c r="AD16" i="22"/>
  <c r="AE16" i="22"/>
  <c r="AF16" i="22"/>
  <c r="AG16" i="22"/>
  <c r="AH16" i="22"/>
  <c r="AI16" i="22"/>
  <c r="AJ16" i="22"/>
  <c r="AK16" i="22"/>
  <c r="AL16" i="22"/>
  <c r="AM16" i="22"/>
  <c r="AN16" i="22"/>
  <c r="AO16" i="22"/>
  <c r="AD17" i="22"/>
  <c r="AE17" i="22"/>
  <c r="AF17" i="22"/>
  <c r="AG17" i="22"/>
  <c r="AH17" i="22"/>
  <c r="AI17" i="22"/>
  <c r="AJ17" i="22"/>
  <c r="AK17" i="22"/>
  <c r="AL17" i="22"/>
  <c r="AM17" i="22"/>
  <c r="AN17" i="22"/>
  <c r="AO17" i="22"/>
  <c r="AD18" i="22"/>
  <c r="AE18" i="22"/>
  <c r="AF18" i="22"/>
  <c r="AG18" i="22"/>
  <c r="AH18" i="22"/>
  <c r="AI18" i="22"/>
  <c r="AJ18" i="22"/>
  <c r="AK18" i="22"/>
  <c r="AL18" i="22"/>
  <c r="AM18" i="22"/>
  <c r="AN18" i="22"/>
  <c r="AO18" i="22"/>
  <c r="AD19" i="22"/>
  <c r="AE19" i="22"/>
  <c r="AF19" i="22"/>
  <c r="AG19" i="22"/>
  <c r="AH19" i="22"/>
  <c r="AI19" i="22"/>
  <c r="AJ19" i="22"/>
  <c r="AK19" i="22"/>
  <c r="AL19" i="22"/>
  <c r="AM19" i="22"/>
  <c r="AN19" i="22"/>
  <c r="AO19" i="22"/>
  <c r="AD20" i="22"/>
  <c r="AE20" i="22"/>
  <c r="AF20" i="22"/>
  <c r="AG20" i="22"/>
  <c r="AH20" i="22"/>
  <c r="AI20" i="22"/>
  <c r="AJ20" i="22"/>
  <c r="AK20" i="22"/>
  <c r="AL20" i="22"/>
  <c r="AM20" i="22"/>
  <c r="AN20" i="22"/>
  <c r="AO20" i="22"/>
  <c r="AD21" i="22"/>
  <c r="AE21" i="22"/>
  <c r="AF21" i="22"/>
  <c r="AG21" i="22"/>
  <c r="AH21" i="22"/>
  <c r="AI21" i="22"/>
  <c r="AJ21" i="22"/>
  <c r="AK21" i="22"/>
  <c r="AL21" i="22"/>
  <c r="AM21" i="22"/>
  <c r="AN21" i="22"/>
  <c r="AO21" i="22"/>
  <c r="AD22" i="22"/>
  <c r="AE22" i="22"/>
  <c r="AF22" i="22"/>
  <c r="AG22" i="22"/>
  <c r="AH22" i="22"/>
  <c r="AI22" i="22"/>
  <c r="AJ22" i="22"/>
  <c r="AK22" i="22"/>
  <c r="AL22" i="22"/>
  <c r="AM22" i="22"/>
  <c r="AN22" i="22"/>
  <c r="AO22" i="22"/>
  <c r="AD23" i="22"/>
  <c r="AE23" i="22"/>
  <c r="AF23" i="22"/>
  <c r="AG23" i="22"/>
  <c r="AH23" i="22"/>
  <c r="AI23" i="22"/>
  <c r="AJ23" i="22"/>
  <c r="AK23" i="22"/>
  <c r="AL23" i="22"/>
  <c r="AM23" i="22"/>
  <c r="AN23" i="22"/>
  <c r="AO23" i="22"/>
  <c r="AD24" i="22"/>
  <c r="AE24" i="22"/>
  <c r="AF24" i="22"/>
  <c r="AG24" i="22"/>
  <c r="AH24" i="22"/>
  <c r="AI24" i="22"/>
  <c r="AJ24" i="22"/>
  <c r="AK24" i="22"/>
  <c r="AL24" i="22"/>
  <c r="AM24" i="22"/>
  <c r="AN24" i="22"/>
  <c r="AO24" i="22"/>
  <c r="AD25" i="22"/>
  <c r="AE25" i="22"/>
  <c r="AF25" i="22"/>
  <c r="AG25" i="22"/>
  <c r="AH25" i="22"/>
  <c r="AI25" i="22"/>
  <c r="AJ25" i="22"/>
  <c r="AK25" i="22"/>
  <c r="AL25" i="22"/>
  <c r="AM25" i="22"/>
  <c r="AN25" i="22"/>
  <c r="AO25" i="22"/>
  <c r="AD26" i="22"/>
  <c r="AE26" i="22"/>
  <c r="AF26" i="22"/>
  <c r="AG26" i="22"/>
  <c r="AH26" i="22"/>
  <c r="AI26" i="22"/>
  <c r="AJ26" i="22"/>
  <c r="AK26" i="22"/>
  <c r="AL26" i="22"/>
  <c r="AM26" i="22"/>
  <c r="AN26" i="22"/>
  <c r="AO26" i="22"/>
  <c r="AD27" i="22"/>
  <c r="AE27" i="22"/>
  <c r="AF27" i="22"/>
  <c r="AG27" i="22"/>
  <c r="AH27" i="22"/>
  <c r="AI27" i="22"/>
  <c r="AJ27" i="22"/>
  <c r="AK27" i="22"/>
  <c r="AL27" i="22"/>
  <c r="AM27" i="22"/>
  <c r="AN27" i="22"/>
  <c r="AO27" i="22"/>
  <c r="AD28" i="22"/>
  <c r="AE28" i="22"/>
  <c r="AF28" i="22"/>
  <c r="AG28" i="22"/>
  <c r="AH28" i="22"/>
  <c r="AI28" i="22"/>
  <c r="AJ28" i="22"/>
  <c r="AK28" i="22"/>
  <c r="AL28" i="22"/>
  <c r="AM28" i="22"/>
  <c r="AN28" i="22"/>
  <c r="AO28" i="22"/>
  <c r="AD29" i="22"/>
  <c r="AE29" i="22"/>
  <c r="AF29" i="22"/>
  <c r="AG29" i="22"/>
  <c r="AH29" i="22"/>
  <c r="AI29" i="22"/>
  <c r="AJ29" i="22"/>
  <c r="AK29" i="22"/>
  <c r="AL29" i="22"/>
  <c r="AM29" i="22"/>
  <c r="AN29" i="22"/>
  <c r="AO29" i="22"/>
  <c r="AD30" i="22"/>
  <c r="AE30" i="22"/>
  <c r="AF30" i="22"/>
  <c r="AG30" i="22"/>
  <c r="AH30" i="22"/>
  <c r="AI30" i="22"/>
  <c r="AJ30" i="22"/>
  <c r="AK30" i="22"/>
  <c r="AL30" i="22"/>
  <c r="AM30" i="22"/>
  <c r="AN30" i="22"/>
  <c r="AO30" i="22"/>
  <c r="AD31" i="22"/>
  <c r="AE31" i="22"/>
  <c r="AF31" i="22"/>
  <c r="AG31" i="22"/>
  <c r="AH31" i="22"/>
  <c r="AI31" i="22"/>
  <c r="AJ31" i="22"/>
  <c r="AK31" i="22"/>
  <c r="AL31" i="22"/>
  <c r="AM31" i="22"/>
  <c r="AN31" i="22"/>
  <c r="AO31" i="22"/>
  <c r="AD32" i="22"/>
  <c r="AE32" i="22"/>
  <c r="AF32" i="22"/>
  <c r="AG32" i="22"/>
  <c r="AH32" i="22"/>
  <c r="AI32" i="22"/>
  <c r="AJ32" i="22"/>
  <c r="AK32" i="22"/>
  <c r="AL32" i="22"/>
  <c r="AM32" i="22"/>
  <c r="AN32" i="22"/>
  <c r="AO32" i="22"/>
  <c r="AD33" i="22"/>
  <c r="AE33" i="22"/>
  <c r="AF33" i="22"/>
  <c r="AG33" i="22"/>
  <c r="AH33" i="22"/>
  <c r="AI33" i="22"/>
  <c r="AJ33" i="22"/>
  <c r="AK33" i="22"/>
  <c r="AL33" i="22"/>
  <c r="AM33" i="22"/>
  <c r="AN33" i="22"/>
  <c r="AO33" i="22"/>
  <c r="AD34" i="22"/>
  <c r="AE34" i="22"/>
  <c r="AF34" i="22"/>
  <c r="AG34" i="22"/>
  <c r="AH34" i="22"/>
  <c r="AI34" i="22"/>
  <c r="AJ34" i="22"/>
  <c r="AK34" i="22"/>
  <c r="AL34" i="22"/>
  <c r="AM34" i="22"/>
  <c r="AN34" i="22"/>
  <c r="AO34" i="22"/>
  <c r="AD35" i="22"/>
  <c r="AE35" i="22"/>
  <c r="AF35" i="22"/>
  <c r="AG35" i="22"/>
  <c r="AH35" i="22"/>
  <c r="AI35" i="22"/>
  <c r="AJ35" i="22"/>
  <c r="AK35" i="22"/>
  <c r="AL35" i="22"/>
  <c r="AM35" i="22"/>
  <c r="AN35" i="22"/>
  <c r="AO35" i="22"/>
  <c r="AD36" i="22"/>
  <c r="AE36" i="22"/>
  <c r="AF36" i="22"/>
  <c r="AG36" i="22"/>
  <c r="AH36" i="22"/>
  <c r="AI36" i="22"/>
  <c r="AJ36" i="22"/>
  <c r="AK36" i="22"/>
  <c r="AL36" i="22"/>
  <c r="AM36" i="22"/>
  <c r="AN36" i="22"/>
  <c r="AO36" i="22"/>
  <c r="AD37" i="22"/>
  <c r="AE37" i="22"/>
  <c r="AF37" i="22"/>
  <c r="AG37" i="22"/>
  <c r="AH37" i="22"/>
  <c r="AI37" i="22"/>
  <c r="AJ37" i="22"/>
  <c r="AK37" i="22"/>
  <c r="AL37" i="22"/>
  <c r="AM37" i="22"/>
  <c r="AN37" i="22"/>
  <c r="AO37" i="22"/>
  <c r="AD38" i="22"/>
  <c r="AE38" i="22"/>
  <c r="AF38" i="22"/>
  <c r="AG38" i="22"/>
  <c r="AH38" i="22"/>
  <c r="AI38" i="22"/>
  <c r="AJ38" i="22"/>
  <c r="AK38" i="22"/>
  <c r="AL38" i="22"/>
  <c r="AM38" i="22"/>
  <c r="AN38" i="22"/>
  <c r="AO38" i="22"/>
  <c r="AD39" i="22"/>
  <c r="AE39" i="22"/>
  <c r="AF39" i="22"/>
  <c r="AG39" i="22"/>
  <c r="AH39" i="22"/>
  <c r="AI39" i="22"/>
  <c r="AJ39" i="22"/>
  <c r="AK39" i="22"/>
  <c r="AL39" i="22"/>
  <c r="AM39" i="22"/>
  <c r="AN39" i="22"/>
  <c r="AO39" i="22"/>
  <c r="AD40" i="22"/>
  <c r="AE40" i="22"/>
  <c r="AF40" i="22"/>
  <c r="AG40" i="22"/>
  <c r="AH40" i="22"/>
  <c r="AI40" i="22"/>
  <c r="AJ40" i="22"/>
  <c r="AK40" i="22"/>
  <c r="AL40" i="22"/>
  <c r="AM40" i="22"/>
  <c r="AN40" i="22"/>
  <c r="AO40" i="22"/>
  <c r="AD41" i="22"/>
  <c r="AE41" i="22"/>
  <c r="AF41" i="22"/>
  <c r="AG41" i="22"/>
  <c r="AH41" i="22"/>
  <c r="AI41" i="22"/>
  <c r="AJ41" i="22"/>
  <c r="AK41" i="22"/>
  <c r="AL41" i="22"/>
  <c r="AM41" i="22"/>
  <c r="AN41" i="22"/>
  <c r="AO41" i="22"/>
  <c r="AD42" i="22"/>
  <c r="AE42" i="22"/>
  <c r="AF42" i="22"/>
  <c r="AG42" i="22"/>
  <c r="AH42" i="22"/>
  <c r="AI42" i="22"/>
  <c r="AJ42" i="22"/>
  <c r="AK42" i="22"/>
  <c r="AL42" i="22"/>
  <c r="AM42" i="22"/>
  <c r="AN42" i="22"/>
  <c r="AO42" i="22"/>
  <c r="AD43" i="22"/>
  <c r="AE43" i="22"/>
  <c r="AF43" i="22"/>
  <c r="AG43" i="22"/>
  <c r="AH43" i="22"/>
  <c r="AI43" i="22"/>
  <c r="AJ43" i="22"/>
  <c r="AK43" i="22"/>
  <c r="AL43" i="22"/>
  <c r="AM43" i="22"/>
  <c r="AN43" i="22"/>
  <c r="AO43" i="22"/>
  <c r="AD44" i="22"/>
  <c r="AE44" i="22"/>
  <c r="AF44" i="22"/>
  <c r="AG44" i="22"/>
  <c r="AH44" i="22"/>
  <c r="AI44" i="22"/>
  <c r="AJ44" i="22"/>
  <c r="AK44" i="22"/>
  <c r="AL44" i="22"/>
  <c r="AM44" i="22"/>
  <c r="AN44" i="22"/>
  <c r="AO44" i="22"/>
  <c r="AD45" i="22"/>
  <c r="AE45" i="22"/>
  <c r="AF45" i="22"/>
  <c r="AG45" i="22"/>
  <c r="AH45" i="22"/>
  <c r="AI45" i="22"/>
  <c r="AJ45" i="22"/>
  <c r="AK45" i="22"/>
  <c r="AL45" i="22"/>
  <c r="AM45" i="22"/>
  <c r="AN45" i="22"/>
  <c r="AO45" i="22"/>
  <c r="AD46" i="22"/>
  <c r="AE46" i="22"/>
  <c r="AF46" i="22"/>
  <c r="AG46" i="22"/>
  <c r="AH46" i="22"/>
  <c r="AI46" i="22"/>
  <c r="AJ46" i="22"/>
  <c r="AK46" i="22"/>
  <c r="AL46" i="22"/>
  <c r="AM46" i="22"/>
  <c r="AN46" i="22"/>
  <c r="AO46" i="22"/>
  <c r="AD47" i="22"/>
  <c r="AE47" i="22"/>
  <c r="AF47" i="22"/>
  <c r="AG47" i="22"/>
  <c r="AH47" i="22"/>
  <c r="AI47" i="22"/>
  <c r="AJ47" i="22"/>
  <c r="AK47" i="22"/>
  <c r="AL47" i="22"/>
  <c r="AM47" i="22"/>
  <c r="AN47" i="22"/>
  <c r="AO47" i="22"/>
  <c r="AD48" i="22"/>
  <c r="AE48" i="22"/>
  <c r="AF48" i="22"/>
  <c r="AG48" i="22"/>
  <c r="AH48" i="22"/>
  <c r="AI48" i="22"/>
  <c r="AJ48" i="22"/>
  <c r="AK48" i="22"/>
  <c r="AL48" i="22"/>
  <c r="AM48" i="22"/>
  <c r="AN48" i="22"/>
  <c r="AO48" i="22"/>
  <c r="AD49" i="22"/>
  <c r="AE49" i="22"/>
  <c r="AF49" i="22"/>
  <c r="AG49" i="22"/>
  <c r="AH49" i="22"/>
  <c r="AI49" i="22"/>
  <c r="AJ49" i="22"/>
  <c r="AK49" i="22"/>
  <c r="AL49" i="22"/>
  <c r="AM49" i="22"/>
  <c r="AN49" i="22"/>
  <c r="AO49" i="22"/>
  <c r="AD50" i="22"/>
  <c r="AE50" i="22"/>
  <c r="AF50" i="22"/>
  <c r="AG50" i="22"/>
  <c r="AH50" i="22"/>
  <c r="AI50" i="22"/>
  <c r="AJ50" i="22"/>
  <c r="AK50" i="22"/>
  <c r="AL50" i="22"/>
  <c r="AM50" i="22"/>
  <c r="AN50" i="22"/>
  <c r="AO50" i="22"/>
  <c r="AD51" i="22"/>
  <c r="AE51" i="22"/>
  <c r="AF51" i="22"/>
  <c r="AG51" i="22"/>
  <c r="AH51" i="22"/>
  <c r="AI51" i="22"/>
  <c r="AJ51" i="22"/>
  <c r="AK51" i="22"/>
  <c r="AL51" i="22"/>
  <c r="AM51" i="22"/>
  <c r="AN51" i="22"/>
  <c r="AO51" i="22"/>
  <c r="AD52" i="22"/>
  <c r="AE52" i="22"/>
  <c r="AF52" i="22"/>
  <c r="AG52" i="22"/>
  <c r="AH52" i="22"/>
  <c r="AI52" i="22"/>
  <c r="AJ52" i="22"/>
  <c r="AK52" i="22"/>
  <c r="AL52" i="22"/>
  <c r="AM52" i="22"/>
  <c r="AN52" i="22"/>
  <c r="AO52" i="22"/>
  <c r="AD53" i="22"/>
  <c r="AE53" i="22"/>
  <c r="AF53" i="22"/>
  <c r="AG53" i="22"/>
  <c r="AH53" i="22"/>
  <c r="AI53" i="22"/>
  <c r="AJ53" i="22"/>
  <c r="AK53" i="22"/>
  <c r="AL53" i="22"/>
  <c r="AM53" i="22"/>
  <c r="AN53" i="22"/>
  <c r="AO53" i="22"/>
  <c r="AD54" i="22"/>
  <c r="AE54" i="22"/>
  <c r="AF54" i="22"/>
  <c r="AG54" i="22"/>
  <c r="AH54" i="22"/>
  <c r="AI54" i="22"/>
  <c r="AJ54" i="22"/>
  <c r="AK54" i="22"/>
  <c r="AL54" i="22"/>
  <c r="AM54" i="22"/>
  <c r="AN54" i="22"/>
  <c r="AO54" i="22"/>
  <c r="AD55" i="22"/>
  <c r="AE55" i="22"/>
  <c r="AF55" i="22"/>
  <c r="AG55" i="22"/>
  <c r="AH55" i="22"/>
  <c r="AI55" i="22"/>
  <c r="AJ55" i="22"/>
  <c r="AK55" i="22"/>
  <c r="AL55" i="22"/>
  <c r="AM55" i="22"/>
  <c r="AN55" i="22"/>
  <c r="AO55" i="22"/>
  <c r="AD56" i="22"/>
  <c r="AE56" i="22"/>
  <c r="AF56" i="22"/>
  <c r="AG56" i="22"/>
  <c r="AH56" i="22"/>
  <c r="AI56" i="22"/>
  <c r="AJ56" i="22"/>
  <c r="AK56" i="22"/>
  <c r="AL56" i="22"/>
  <c r="AM56" i="22"/>
  <c r="AN56" i="22"/>
  <c r="AO56" i="22"/>
  <c r="AD57" i="22"/>
  <c r="AE57" i="22"/>
  <c r="AF57" i="22"/>
  <c r="AG57" i="22"/>
  <c r="AH57" i="22"/>
  <c r="AI57" i="22"/>
  <c r="AJ57" i="22"/>
  <c r="AK57" i="22"/>
  <c r="AL57" i="22"/>
  <c r="AM57" i="22"/>
  <c r="AN57" i="22"/>
  <c r="AO57" i="22"/>
  <c r="AD58" i="22"/>
  <c r="AE58" i="22"/>
  <c r="AF58" i="22"/>
  <c r="AG58" i="22"/>
  <c r="AH58" i="22"/>
  <c r="AI58" i="22"/>
  <c r="AJ58" i="22"/>
  <c r="AK58" i="22"/>
  <c r="AL58" i="22"/>
  <c r="AM58" i="22"/>
  <c r="AN58" i="22"/>
  <c r="AO58" i="22"/>
  <c r="AD59" i="22"/>
  <c r="AE59" i="22"/>
  <c r="AF59" i="22"/>
  <c r="AG59" i="22"/>
  <c r="AH59" i="22"/>
  <c r="AI59" i="22"/>
  <c r="AJ59" i="22"/>
  <c r="AK59" i="22"/>
  <c r="AL59" i="22"/>
  <c r="AM59" i="22"/>
  <c r="AN59" i="22"/>
  <c r="AO59" i="22"/>
  <c r="AD60" i="22"/>
  <c r="AE60" i="22"/>
  <c r="AF60" i="22"/>
  <c r="AG60" i="22"/>
  <c r="AH60" i="22"/>
  <c r="AI60" i="22"/>
  <c r="AJ60" i="22"/>
  <c r="AK60" i="22"/>
  <c r="AL60" i="22"/>
  <c r="AM60" i="22"/>
  <c r="AN60" i="22"/>
  <c r="AO60" i="22"/>
  <c r="AD61" i="22"/>
  <c r="AE61" i="22"/>
  <c r="AF61" i="22"/>
  <c r="AG61" i="22"/>
  <c r="AH61" i="22"/>
  <c r="AI61" i="22"/>
  <c r="AJ61" i="22"/>
  <c r="AK61" i="22"/>
  <c r="AL61" i="22"/>
  <c r="AM61" i="22"/>
  <c r="AN61" i="22"/>
  <c r="AO61" i="22"/>
  <c r="AD62" i="22"/>
  <c r="AE62" i="22"/>
  <c r="AF62" i="22"/>
  <c r="AG62" i="22"/>
  <c r="AH62" i="22"/>
  <c r="AI62" i="22"/>
  <c r="AJ62" i="22"/>
  <c r="AK62" i="22"/>
  <c r="AL62" i="22"/>
  <c r="AM62" i="22"/>
  <c r="AN62" i="22"/>
  <c r="AO62" i="22"/>
  <c r="AD63" i="22"/>
  <c r="AE63" i="22"/>
  <c r="AF63" i="22"/>
  <c r="AG63" i="22"/>
  <c r="AH63" i="22"/>
  <c r="AI63" i="22"/>
  <c r="AJ63" i="22"/>
  <c r="AK63" i="22"/>
  <c r="AL63" i="22"/>
  <c r="AM63" i="22"/>
  <c r="AN63" i="22"/>
  <c r="AO63" i="22"/>
  <c r="AD64" i="22"/>
  <c r="AE64" i="22"/>
  <c r="AF64" i="22"/>
  <c r="AG64" i="22"/>
  <c r="AH64" i="22"/>
  <c r="AI64" i="22"/>
  <c r="AJ64" i="22"/>
  <c r="AK64" i="22"/>
  <c r="AL64" i="22"/>
  <c r="AM64" i="22"/>
  <c r="AN64" i="22"/>
  <c r="AO64" i="22"/>
  <c r="AD65" i="22"/>
  <c r="AE65" i="22"/>
  <c r="AF65" i="22"/>
  <c r="AG65" i="22"/>
  <c r="AH65" i="22"/>
  <c r="AI65" i="22"/>
  <c r="AJ65" i="22"/>
  <c r="AK65" i="22"/>
  <c r="AL65" i="22"/>
  <c r="AM65" i="22"/>
  <c r="AN65" i="22"/>
  <c r="AO65" i="22"/>
  <c r="AD66" i="22"/>
  <c r="AE66" i="22"/>
  <c r="AF66" i="22"/>
  <c r="AG66" i="22"/>
  <c r="AH66" i="22"/>
  <c r="AI66" i="22"/>
  <c r="AJ66" i="22"/>
  <c r="AK66" i="22"/>
  <c r="AL66" i="22"/>
  <c r="AM66" i="22"/>
  <c r="AN66" i="22"/>
  <c r="AO66" i="22"/>
  <c r="AD67" i="22"/>
  <c r="AE67" i="22"/>
  <c r="AF67" i="22"/>
  <c r="AG67" i="22"/>
  <c r="AH67" i="22"/>
  <c r="AI67" i="22"/>
  <c r="AJ67" i="22"/>
  <c r="AK67" i="22"/>
  <c r="AL67" i="22"/>
  <c r="AM67" i="22"/>
  <c r="AN67" i="22"/>
  <c r="AO67" i="22"/>
  <c r="AD68" i="22"/>
  <c r="AE68" i="22"/>
  <c r="AF68" i="22"/>
  <c r="AG68" i="22"/>
  <c r="AH68" i="22"/>
  <c r="AI68" i="22"/>
  <c r="AJ68" i="22"/>
  <c r="AK68" i="22"/>
  <c r="AL68" i="22"/>
  <c r="AM68" i="22"/>
  <c r="AN68" i="22"/>
  <c r="AO68" i="22"/>
  <c r="AD69" i="22"/>
  <c r="AE69" i="22"/>
  <c r="AF69" i="22"/>
  <c r="AG69" i="22"/>
  <c r="AH69" i="22"/>
  <c r="AI69" i="22"/>
  <c r="AJ69" i="22"/>
  <c r="AK69" i="22"/>
  <c r="AL69" i="22"/>
  <c r="AM69" i="22"/>
  <c r="AN69" i="22"/>
  <c r="AO69" i="22"/>
  <c r="AD70" i="22"/>
  <c r="AE70" i="22"/>
  <c r="AF70" i="22"/>
  <c r="AG70" i="22"/>
  <c r="AH70" i="22"/>
  <c r="AI70" i="22"/>
  <c r="AJ70" i="22"/>
  <c r="AK70" i="22"/>
  <c r="AL70" i="22"/>
  <c r="AM70" i="22"/>
  <c r="AN70" i="22"/>
  <c r="AO70" i="22"/>
  <c r="AD71" i="22"/>
  <c r="AE71" i="22"/>
  <c r="AF71" i="22"/>
  <c r="AG71" i="22"/>
  <c r="AH71" i="22"/>
  <c r="AI71" i="22"/>
  <c r="AJ71" i="22"/>
  <c r="AK71" i="22"/>
  <c r="AL71" i="22"/>
  <c r="AM71" i="22"/>
  <c r="AN71" i="22"/>
  <c r="AO71" i="22"/>
  <c r="AD72" i="22"/>
  <c r="AE72" i="22"/>
  <c r="AF72" i="22"/>
  <c r="AG72" i="22"/>
  <c r="AH72" i="22"/>
  <c r="AI72" i="22"/>
  <c r="AJ72" i="22"/>
  <c r="AK72" i="22"/>
  <c r="AL72" i="22"/>
  <c r="AM72" i="22"/>
  <c r="AN72" i="22"/>
  <c r="AO72" i="22"/>
  <c r="AD73" i="22"/>
  <c r="AE73" i="22"/>
  <c r="AF73" i="22"/>
  <c r="AG73" i="22"/>
  <c r="AH73" i="22"/>
  <c r="AI73" i="22"/>
  <c r="AJ73" i="22"/>
  <c r="AK73" i="22"/>
  <c r="AL73" i="22"/>
  <c r="AM73" i="22"/>
  <c r="AN73" i="22"/>
  <c r="AO73" i="22"/>
  <c r="AD74" i="22"/>
  <c r="AE74" i="22"/>
  <c r="AF74" i="22"/>
  <c r="AG74" i="22"/>
  <c r="AH74" i="22"/>
  <c r="AI74" i="22"/>
  <c r="AJ74" i="22"/>
  <c r="AK74" i="22"/>
  <c r="AL74" i="22"/>
  <c r="AM74" i="22"/>
  <c r="AN74" i="22"/>
  <c r="AO74" i="22"/>
  <c r="AD75" i="22"/>
  <c r="AE75" i="22"/>
  <c r="AF75" i="22"/>
  <c r="AG75" i="22"/>
  <c r="AH75" i="22"/>
  <c r="AI75" i="22"/>
  <c r="AJ75" i="22"/>
  <c r="AK75" i="22"/>
  <c r="AL75" i="22"/>
  <c r="AM75" i="22"/>
  <c r="AN75" i="22"/>
  <c r="AO75" i="22"/>
  <c r="AD76" i="22"/>
  <c r="AE76" i="22"/>
  <c r="AF76" i="22"/>
  <c r="AG76" i="22"/>
  <c r="AH76" i="22"/>
  <c r="AI76" i="22"/>
  <c r="AJ76" i="22"/>
  <c r="AK76" i="22"/>
  <c r="AL76" i="22"/>
  <c r="AM76" i="22"/>
  <c r="AN76" i="22"/>
  <c r="AO76" i="22"/>
  <c r="AD77" i="22"/>
  <c r="AE77" i="22"/>
  <c r="AF77" i="22"/>
  <c r="AG77" i="22"/>
  <c r="AH77" i="22"/>
  <c r="AI77" i="22"/>
  <c r="AJ77" i="22"/>
  <c r="AK77" i="22"/>
  <c r="AL77" i="22"/>
  <c r="AM77" i="22"/>
  <c r="AN77" i="22"/>
  <c r="AO77" i="22"/>
  <c r="AD78" i="22"/>
  <c r="AE78" i="22"/>
  <c r="AF78" i="22"/>
  <c r="AG78" i="22"/>
  <c r="AH78" i="22"/>
  <c r="AI78" i="22"/>
  <c r="AJ78" i="22"/>
  <c r="AK78" i="22"/>
  <c r="AL78" i="22"/>
  <c r="AM78" i="22"/>
  <c r="AN78" i="22"/>
  <c r="AO78" i="22"/>
  <c r="AD79" i="22"/>
  <c r="AE79" i="22"/>
  <c r="AF79" i="22"/>
  <c r="AG79" i="22"/>
  <c r="AH79" i="22"/>
  <c r="AI79" i="22"/>
  <c r="AJ79" i="22"/>
  <c r="AK79" i="22"/>
  <c r="AL79" i="22"/>
  <c r="AM79" i="22"/>
  <c r="AN79" i="22"/>
  <c r="AO79" i="22"/>
  <c r="AD80" i="22"/>
  <c r="AE80" i="22"/>
  <c r="AF80" i="22"/>
  <c r="AG80" i="22"/>
  <c r="AH80" i="22"/>
  <c r="AI80" i="22"/>
  <c r="AJ80" i="22"/>
  <c r="AK80" i="22"/>
  <c r="AL80" i="22"/>
  <c r="AM80" i="22"/>
  <c r="AN80" i="22"/>
  <c r="AO80" i="22"/>
  <c r="AD81" i="22"/>
  <c r="AE81" i="22"/>
  <c r="AF81" i="22"/>
  <c r="AG81" i="22"/>
  <c r="AH81" i="22"/>
  <c r="AI81" i="22"/>
  <c r="AJ81" i="22"/>
  <c r="AK81" i="22"/>
  <c r="AL81" i="22"/>
  <c r="AM81" i="22"/>
  <c r="AN81" i="22"/>
  <c r="AO81" i="22"/>
  <c r="AD82" i="22"/>
  <c r="AE82" i="22"/>
  <c r="AF82" i="22"/>
  <c r="AG82" i="22"/>
  <c r="AH82" i="22"/>
  <c r="AI82" i="22"/>
  <c r="AJ82" i="22"/>
  <c r="AK82" i="22"/>
  <c r="AL82" i="22"/>
  <c r="AM82" i="22"/>
  <c r="AN82" i="22"/>
  <c r="AO82" i="22"/>
  <c r="AD83" i="22"/>
  <c r="AE83" i="22"/>
  <c r="AF83" i="22"/>
  <c r="AG83" i="22"/>
  <c r="AH83" i="22"/>
  <c r="AI83" i="22"/>
  <c r="AJ83" i="22"/>
  <c r="AK83" i="22"/>
  <c r="AL83" i="22"/>
  <c r="AM83" i="22"/>
  <c r="AN83" i="22"/>
  <c r="AO83" i="22"/>
  <c r="AD84" i="22"/>
  <c r="AE84" i="22"/>
  <c r="AF84" i="22"/>
  <c r="AG84" i="22"/>
  <c r="AH84" i="22"/>
  <c r="AI84" i="22"/>
  <c r="AJ84" i="22"/>
  <c r="AK84" i="22"/>
  <c r="AL84" i="22"/>
  <c r="AM84" i="22"/>
  <c r="AN84" i="22"/>
  <c r="AO84" i="22"/>
  <c r="AD85" i="22"/>
  <c r="AE85" i="22"/>
  <c r="AF85" i="22"/>
  <c r="AG85" i="22"/>
  <c r="AH85" i="22"/>
  <c r="AI85" i="22"/>
  <c r="AJ85" i="22"/>
  <c r="AK85" i="22"/>
  <c r="AL85" i="22"/>
  <c r="AM85" i="22"/>
  <c r="AN85" i="22"/>
  <c r="AO85" i="22"/>
  <c r="AD86" i="22"/>
  <c r="AE86" i="22"/>
  <c r="AF86" i="22"/>
  <c r="AG86" i="22"/>
  <c r="AH86" i="22"/>
  <c r="AI86" i="22"/>
  <c r="AJ86" i="22"/>
  <c r="AK86" i="22"/>
  <c r="AL86" i="22"/>
  <c r="AM86" i="22"/>
  <c r="AN86" i="22"/>
  <c r="AO86" i="22"/>
  <c r="AD87" i="22"/>
  <c r="AE87" i="22"/>
  <c r="AF87" i="22"/>
  <c r="AG87" i="22"/>
  <c r="AH87" i="22"/>
  <c r="AI87" i="22"/>
  <c r="AJ87" i="22"/>
  <c r="AK87" i="22"/>
  <c r="AL87" i="22"/>
  <c r="AM87" i="22"/>
  <c r="AN87" i="22"/>
  <c r="AO87" i="22"/>
  <c r="AD88" i="22"/>
  <c r="AE88" i="22"/>
  <c r="AF88" i="22"/>
  <c r="AG88" i="22"/>
  <c r="AH88" i="22"/>
  <c r="AI88" i="22"/>
  <c r="AJ88" i="22"/>
  <c r="AK88" i="22"/>
  <c r="AL88" i="22"/>
  <c r="AM88" i="22"/>
  <c r="AN88" i="22"/>
  <c r="AO88" i="22"/>
  <c r="AD89" i="22"/>
  <c r="AE89" i="22"/>
  <c r="AF89" i="22"/>
  <c r="AG89" i="22"/>
  <c r="AH89" i="22"/>
  <c r="AI89" i="22"/>
  <c r="AJ89" i="22"/>
  <c r="AK89" i="22"/>
  <c r="AL89" i="22"/>
  <c r="AM89" i="22"/>
  <c r="AN89" i="22"/>
  <c r="AO89" i="22"/>
  <c r="AD90" i="22"/>
  <c r="AE90" i="22"/>
  <c r="AF90" i="22"/>
  <c r="AG90" i="22"/>
  <c r="AH90" i="22"/>
  <c r="AI90" i="22"/>
  <c r="AJ90" i="22"/>
  <c r="AK90" i="22"/>
  <c r="AL90" i="22"/>
  <c r="AM90" i="22"/>
  <c r="AN90" i="22"/>
  <c r="AO90" i="22"/>
  <c r="AD91" i="22"/>
  <c r="AE91" i="22"/>
  <c r="AF91" i="22"/>
  <c r="AG91" i="22"/>
  <c r="AH91" i="22"/>
  <c r="AI91" i="22"/>
  <c r="AJ91" i="22"/>
  <c r="AK91" i="22"/>
  <c r="AL91" i="22"/>
  <c r="AM91" i="22"/>
  <c r="AN91" i="22"/>
  <c r="AO91" i="22"/>
  <c r="AD92" i="22"/>
  <c r="AE92" i="22"/>
  <c r="AF92" i="22"/>
  <c r="AG92" i="22"/>
  <c r="AH92" i="22"/>
  <c r="AI92" i="22"/>
  <c r="AJ92" i="22"/>
  <c r="AK92" i="22"/>
  <c r="AL92" i="22"/>
  <c r="AM92" i="22"/>
  <c r="AN92" i="22"/>
  <c r="AO92" i="22"/>
  <c r="AD93" i="22"/>
  <c r="AE93" i="22"/>
  <c r="AF93" i="22"/>
  <c r="AG93" i="22"/>
  <c r="AH93" i="22"/>
  <c r="AI93" i="22"/>
  <c r="AJ93" i="22"/>
  <c r="AK93" i="22"/>
  <c r="AL93" i="22"/>
  <c r="AM93" i="22"/>
  <c r="AN93" i="22"/>
  <c r="AO93" i="22"/>
  <c r="AD94" i="22"/>
  <c r="AE94" i="22"/>
  <c r="AF94" i="22"/>
  <c r="AG94" i="22"/>
  <c r="AH94" i="22"/>
  <c r="AI94" i="22"/>
  <c r="AJ94" i="22"/>
  <c r="AK94" i="22"/>
  <c r="AL94" i="22"/>
  <c r="AM94" i="22"/>
  <c r="AN94" i="22"/>
  <c r="AO94" i="22"/>
  <c r="AD95" i="22"/>
  <c r="AE95" i="22"/>
  <c r="AF95" i="22"/>
  <c r="AG95" i="22"/>
  <c r="AH95" i="22"/>
  <c r="AI95" i="22"/>
  <c r="AJ95" i="22"/>
  <c r="AK95" i="22"/>
  <c r="AL95" i="22"/>
  <c r="AM95" i="22"/>
  <c r="AN95" i="22"/>
  <c r="AO95" i="22"/>
  <c r="AD96" i="22"/>
  <c r="AE96" i="22"/>
  <c r="AF96" i="22"/>
  <c r="AG96" i="22"/>
  <c r="AH96" i="22"/>
  <c r="AI96" i="22"/>
  <c r="AJ96" i="22"/>
  <c r="AK96" i="22"/>
  <c r="AL96" i="22"/>
  <c r="AM96" i="22"/>
  <c r="AN96" i="22"/>
  <c r="AO96" i="22"/>
  <c r="AD97" i="22"/>
  <c r="AE97" i="22"/>
  <c r="AF97" i="22"/>
  <c r="AG97" i="22"/>
  <c r="AH97" i="22"/>
  <c r="AI97" i="22"/>
  <c r="AJ97" i="22"/>
  <c r="AK97" i="22"/>
  <c r="AL97" i="22"/>
  <c r="AM97" i="22"/>
  <c r="AN97" i="22"/>
  <c r="AO97" i="22"/>
  <c r="AD98" i="22"/>
  <c r="AE98" i="22"/>
  <c r="AF98" i="22"/>
  <c r="AG98" i="22"/>
  <c r="AH98" i="22"/>
  <c r="AI98" i="22"/>
  <c r="AJ98" i="22"/>
  <c r="AK98" i="22"/>
  <c r="AL98" i="22"/>
  <c r="AM98" i="22"/>
  <c r="AN98" i="22"/>
  <c r="AO98" i="22"/>
  <c r="AD99" i="22"/>
  <c r="AE99" i="22"/>
  <c r="AF99" i="22"/>
  <c r="AG99" i="22"/>
  <c r="AH99" i="22"/>
  <c r="AI99" i="22"/>
  <c r="AJ99" i="22"/>
  <c r="AK99" i="22"/>
  <c r="AL99" i="22"/>
  <c r="AM99" i="22"/>
  <c r="AN99" i="22"/>
  <c r="AO99" i="22"/>
  <c r="AD100" i="22"/>
  <c r="AE100" i="22"/>
  <c r="AF100" i="22"/>
  <c r="AG100" i="22"/>
  <c r="AH100" i="22"/>
  <c r="AI100" i="22"/>
  <c r="AJ100" i="22"/>
  <c r="AK100" i="22"/>
  <c r="AL100" i="22"/>
  <c r="AM100" i="22"/>
  <c r="AN100" i="22"/>
  <c r="AO100" i="22"/>
  <c r="AD101" i="22"/>
  <c r="AE101" i="22"/>
  <c r="AF101" i="22"/>
  <c r="AG101" i="22"/>
  <c r="AH101" i="22"/>
  <c r="AI101" i="22"/>
  <c r="AJ101" i="22"/>
  <c r="AK101" i="22"/>
  <c r="AL101" i="22"/>
  <c r="AM101" i="22"/>
  <c r="AN101" i="22"/>
  <c r="AO101" i="22"/>
  <c r="AD102" i="22"/>
  <c r="AE102" i="22"/>
  <c r="AF102" i="22"/>
  <c r="AG102" i="22"/>
  <c r="AH102" i="22"/>
  <c r="AI102" i="22"/>
  <c r="AJ102" i="22"/>
  <c r="AK102" i="22"/>
  <c r="AL102" i="22"/>
  <c r="AM102" i="22"/>
  <c r="AN102" i="22"/>
  <c r="AO102" i="22"/>
  <c r="AD103" i="22"/>
  <c r="AE103" i="22"/>
  <c r="AF103" i="22"/>
  <c r="AG103" i="22"/>
  <c r="AH103" i="22"/>
  <c r="AI103" i="22"/>
  <c r="AJ103" i="22"/>
  <c r="AK103" i="22"/>
  <c r="AL103" i="22"/>
  <c r="AM103" i="22"/>
  <c r="AN103" i="22"/>
  <c r="AO103" i="22"/>
  <c r="AD104" i="22"/>
  <c r="AE104" i="22"/>
  <c r="AF104" i="22"/>
  <c r="AG104" i="22"/>
  <c r="AH104" i="22"/>
  <c r="AI104" i="22"/>
  <c r="AJ104" i="22"/>
  <c r="AK104" i="22"/>
  <c r="AL104" i="22"/>
  <c r="AM104" i="22"/>
  <c r="AN104" i="22"/>
  <c r="AO104" i="22"/>
  <c r="AD105" i="22"/>
  <c r="AE105" i="22"/>
  <c r="AF105" i="22"/>
  <c r="AG105" i="22"/>
  <c r="AH105" i="22"/>
  <c r="AI105" i="22"/>
  <c r="AJ105" i="22"/>
  <c r="AK105" i="22"/>
  <c r="AL105" i="22"/>
  <c r="AM105" i="22"/>
  <c r="AN105" i="22"/>
  <c r="AO105" i="22"/>
  <c r="AD106" i="22"/>
  <c r="AE106" i="22"/>
  <c r="AF106" i="22"/>
  <c r="AG106" i="22"/>
  <c r="AH106" i="22"/>
  <c r="AI106" i="22"/>
  <c r="AJ106" i="22"/>
  <c r="AK106" i="22"/>
  <c r="AL106" i="22"/>
  <c r="AM106" i="22"/>
  <c r="AN106" i="22"/>
  <c r="AO106" i="22"/>
  <c r="AD107" i="22"/>
  <c r="AE107" i="22"/>
  <c r="AF107" i="22"/>
  <c r="AG107" i="22"/>
  <c r="AH107" i="22"/>
  <c r="AI107" i="22"/>
  <c r="AJ107" i="22"/>
  <c r="AK107" i="22"/>
  <c r="AL107" i="22"/>
  <c r="AM107" i="22"/>
  <c r="AN107" i="22"/>
  <c r="AO107" i="22"/>
  <c r="AD108" i="22"/>
  <c r="AE108" i="22"/>
  <c r="AF108" i="22"/>
  <c r="AG108" i="22"/>
  <c r="AH108" i="22"/>
  <c r="AI108" i="22"/>
  <c r="AJ108" i="22"/>
  <c r="AK108" i="22"/>
  <c r="AL108" i="22"/>
  <c r="AM108" i="22"/>
  <c r="AN108" i="22"/>
  <c r="AO108" i="22"/>
  <c r="AD109" i="22"/>
  <c r="AE109" i="22"/>
  <c r="AF109" i="22"/>
  <c r="AG109" i="22"/>
  <c r="AH109" i="22"/>
  <c r="AI109" i="22"/>
  <c r="AJ109" i="22"/>
  <c r="AK109" i="22"/>
  <c r="AL109" i="22"/>
  <c r="AM109" i="22"/>
  <c r="AN109" i="22"/>
  <c r="AO109" i="22"/>
  <c r="AD110" i="22"/>
  <c r="AE110" i="22"/>
  <c r="AF110" i="22"/>
  <c r="AG110" i="22"/>
  <c r="AH110" i="22"/>
  <c r="AI110" i="22"/>
  <c r="AJ110" i="22"/>
  <c r="AK110" i="22"/>
  <c r="AL110" i="22"/>
  <c r="AM110" i="22"/>
  <c r="AN110" i="22"/>
  <c r="AO110" i="22"/>
  <c r="AD111" i="22"/>
  <c r="AE111" i="22"/>
  <c r="AF111" i="22"/>
  <c r="AG111" i="22"/>
  <c r="AH111" i="22"/>
  <c r="AI111" i="22"/>
  <c r="AJ111" i="22"/>
  <c r="AK111" i="22"/>
  <c r="AL111" i="22"/>
  <c r="AM111" i="22"/>
  <c r="AN111" i="22"/>
  <c r="AO111" i="22"/>
  <c r="AD112" i="22"/>
  <c r="AE112" i="22"/>
  <c r="AF112" i="22"/>
  <c r="AG112" i="22"/>
  <c r="AH112" i="22"/>
  <c r="AI112" i="22"/>
  <c r="AJ112" i="22"/>
  <c r="AK112" i="22"/>
  <c r="AL112" i="22"/>
  <c r="AM112" i="22"/>
  <c r="AN112" i="22"/>
  <c r="AO112" i="22"/>
  <c r="AD113" i="22"/>
  <c r="AE113" i="22"/>
  <c r="AF113" i="22"/>
  <c r="AG113" i="22"/>
  <c r="AH113" i="22"/>
  <c r="AI113" i="22"/>
  <c r="AJ113" i="22"/>
  <c r="AK113" i="22"/>
  <c r="AL113" i="22"/>
  <c r="AM113" i="22"/>
  <c r="AN113" i="22"/>
  <c r="AO113" i="22"/>
  <c r="AD114" i="22"/>
  <c r="AE114" i="22"/>
  <c r="AF114" i="22"/>
  <c r="AG114" i="22"/>
  <c r="AH114" i="22"/>
  <c r="AI114" i="22"/>
  <c r="AJ114" i="22"/>
  <c r="AK114" i="22"/>
  <c r="AL114" i="22"/>
  <c r="AM114" i="22"/>
  <c r="AN114" i="22"/>
  <c r="AO114" i="22"/>
  <c r="AD115" i="22"/>
  <c r="AE115" i="22"/>
  <c r="AF115" i="22"/>
  <c r="AG115" i="22"/>
  <c r="AH115" i="22"/>
  <c r="AI115" i="22"/>
  <c r="AJ115" i="22"/>
  <c r="AK115" i="22"/>
  <c r="AL115" i="22"/>
  <c r="AM115" i="22"/>
  <c r="AN115" i="22"/>
  <c r="AO115" i="22"/>
  <c r="AD116" i="22"/>
  <c r="AE116" i="22"/>
  <c r="AF116" i="22"/>
  <c r="AG116" i="22"/>
  <c r="AH116" i="22"/>
  <c r="AI116" i="22"/>
  <c r="AJ116" i="22"/>
  <c r="AK116" i="22"/>
  <c r="AL116" i="22"/>
  <c r="AM116" i="22"/>
  <c r="AN116" i="22"/>
  <c r="AO116" i="22"/>
  <c r="AD117" i="22"/>
  <c r="AE117" i="22"/>
  <c r="AF117" i="22"/>
  <c r="AG117" i="22"/>
  <c r="AH117" i="22"/>
  <c r="AI117" i="22"/>
  <c r="AJ117" i="22"/>
  <c r="AK117" i="22"/>
  <c r="AL117" i="22"/>
  <c r="AM117" i="22"/>
  <c r="AN117" i="22"/>
  <c r="AO117" i="22"/>
  <c r="AD118" i="22"/>
  <c r="AE118" i="22"/>
  <c r="AF118" i="22"/>
  <c r="AG118" i="22"/>
  <c r="AH118" i="22"/>
  <c r="AI118" i="22"/>
  <c r="AJ118" i="22"/>
  <c r="AK118" i="22"/>
  <c r="AL118" i="22"/>
  <c r="AM118" i="22"/>
  <c r="AN118" i="22"/>
  <c r="AO118" i="22"/>
  <c r="AD119" i="22"/>
  <c r="AE119" i="22"/>
  <c r="AF119" i="22"/>
  <c r="AG119" i="22"/>
  <c r="AH119" i="22"/>
  <c r="AI119" i="22"/>
  <c r="AJ119" i="22"/>
  <c r="AK119" i="22"/>
  <c r="AL119" i="22"/>
  <c r="AM119" i="22"/>
  <c r="AN119" i="22"/>
  <c r="AO119" i="22"/>
  <c r="AD120" i="22"/>
  <c r="AE120" i="22"/>
  <c r="AF120" i="22"/>
  <c r="AG120" i="22"/>
  <c r="AH120" i="22"/>
  <c r="AI120" i="22"/>
  <c r="AJ120" i="22"/>
  <c r="AK120" i="22"/>
  <c r="AL120" i="22"/>
  <c r="AM120" i="22"/>
  <c r="AN120" i="22"/>
  <c r="AO120" i="22"/>
  <c r="AD121" i="22"/>
  <c r="AE121" i="22"/>
  <c r="AF121" i="22"/>
  <c r="AG121" i="22"/>
  <c r="AH121" i="22"/>
  <c r="AI121" i="22"/>
  <c r="AJ121" i="22"/>
  <c r="AK121" i="22"/>
  <c r="AL121" i="22"/>
  <c r="AM121" i="22"/>
  <c r="AN121" i="22"/>
  <c r="AO121" i="22"/>
  <c r="AD122" i="22"/>
  <c r="AE122" i="22"/>
  <c r="AF122" i="22"/>
  <c r="AG122" i="22"/>
  <c r="AH122" i="22"/>
  <c r="AI122" i="22"/>
  <c r="AJ122" i="22"/>
  <c r="AK122" i="22"/>
  <c r="AL122" i="22"/>
  <c r="AM122" i="22"/>
  <c r="AN122" i="22"/>
  <c r="AO122" i="22"/>
  <c r="AD123" i="22"/>
  <c r="AE123" i="22"/>
  <c r="AF123" i="22"/>
  <c r="AG123" i="22"/>
  <c r="AH123" i="22"/>
  <c r="AI123" i="22"/>
  <c r="AJ123" i="22"/>
  <c r="AK123" i="22"/>
  <c r="AL123" i="22"/>
  <c r="AM123" i="22"/>
  <c r="AN123" i="22"/>
  <c r="AO123" i="22"/>
  <c r="AD124" i="22"/>
  <c r="AE124" i="22"/>
  <c r="AF124" i="22"/>
  <c r="AG124" i="22"/>
  <c r="AH124" i="22"/>
  <c r="AI124" i="22"/>
  <c r="AJ124" i="22"/>
  <c r="AK124" i="22"/>
  <c r="AL124" i="22"/>
  <c r="AM124" i="22"/>
  <c r="AN124" i="22"/>
  <c r="AO124" i="22"/>
  <c r="AD125" i="22"/>
  <c r="AE125" i="22"/>
  <c r="AF125" i="22"/>
  <c r="AG125" i="22"/>
  <c r="AH125" i="22"/>
  <c r="AI125" i="22"/>
  <c r="AJ125" i="22"/>
  <c r="AK125" i="22"/>
  <c r="AL125" i="22"/>
  <c r="AM125" i="22"/>
  <c r="AN125" i="22"/>
  <c r="AO125" i="22"/>
  <c r="AD126" i="22"/>
  <c r="AE126" i="22"/>
  <c r="AF126" i="22"/>
  <c r="AG126" i="22"/>
  <c r="AH126" i="22"/>
  <c r="AI126" i="22"/>
  <c r="AJ126" i="22"/>
  <c r="AK126" i="22"/>
  <c r="AL126" i="22"/>
  <c r="AM126" i="22"/>
  <c r="AN126" i="22"/>
  <c r="AO126" i="22"/>
  <c r="AD127" i="22"/>
  <c r="AE127" i="22"/>
  <c r="AF127" i="22"/>
  <c r="AG127" i="22"/>
  <c r="AH127" i="22"/>
  <c r="AI127" i="22"/>
  <c r="AJ127" i="22"/>
  <c r="AK127" i="22"/>
  <c r="AL127" i="22"/>
  <c r="AM127" i="22"/>
  <c r="AN127" i="22"/>
  <c r="AO127" i="22"/>
  <c r="AD128" i="22"/>
  <c r="AE128" i="22"/>
  <c r="AF128" i="22"/>
  <c r="AG128" i="22"/>
  <c r="AH128" i="22"/>
  <c r="AI128" i="22"/>
  <c r="AJ128" i="22"/>
  <c r="AK128" i="22"/>
  <c r="AL128" i="22"/>
  <c r="AM128" i="22"/>
  <c r="AN128" i="22"/>
  <c r="AO128" i="22"/>
  <c r="AD129" i="22"/>
  <c r="AE129" i="22"/>
  <c r="AF129" i="22"/>
  <c r="AG129" i="22"/>
  <c r="AH129" i="22"/>
  <c r="AI129" i="22"/>
  <c r="AJ129" i="22"/>
  <c r="AK129" i="22"/>
  <c r="AL129" i="22"/>
  <c r="AM129" i="22"/>
  <c r="AN129" i="22"/>
  <c r="AO129" i="22"/>
  <c r="AD130" i="22"/>
  <c r="AE130" i="22"/>
  <c r="AF130" i="22"/>
  <c r="AG130" i="22"/>
  <c r="AH130" i="22"/>
  <c r="AI130" i="22"/>
  <c r="AJ130" i="22"/>
  <c r="AK130" i="22"/>
  <c r="AL130" i="22"/>
  <c r="AM130" i="22"/>
  <c r="AN130" i="22"/>
  <c r="AO130" i="22"/>
  <c r="AD131" i="22"/>
  <c r="AE131" i="22"/>
  <c r="AF131" i="22"/>
  <c r="AG131" i="22"/>
  <c r="AH131" i="22"/>
  <c r="AI131" i="22"/>
  <c r="AJ131" i="22"/>
  <c r="AK131" i="22"/>
  <c r="AL131" i="22"/>
  <c r="AM131" i="22"/>
  <c r="AN131" i="22"/>
  <c r="AO131" i="22"/>
  <c r="AD132" i="22"/>
  <c r="AE132" i="22"/>
  <c r="AF132" i="22"/>
  <c r="AG132" i="22"/>
  <c r="AH132" i="22"/>
  <c r="AI132" i="22"/>
  <c r="AJ132" i="22"/>
  <c r="AK132" i="22"/>
  <c r="AL132" i="22"/>
  <c r="AM132" i="22"/>
  <c r="AN132" i="22"/>
  <c r="AO132" i="22"/>
  <c r="AD133" i="22"/>
  <c r="AE133" i="22"/>
  <c r="AF133" i="22"/>
  <c r="AG133" i="22"/>
  <c r="AH133" i="22"/>
  <c r="AI133" i="22"/>
  <c r="AJ133" i="22"/>
  <c r="AK133" i="22"/>
  <c r="AL133" i="22"/>
  <c r="AM133" i="22"/>
  <c r="AN133" i="22"/>
  <c r="AO133" i="22"/>
  <c r="AD134" i="22"/>
  <c r="AE134" i="22"/>
  <c r="AF134" i="22"/>
  <c r="AG134" i="22"/>
  <c r="AH134" i="22"/>
  <c r="AI134" i="22"/>
  <c r="AJ134" i="22"/>
  <c r="AK134" i="22"/>
  <c r="AL134" i="22"/>
  <c r="AM134" i="22"/>
  <c r="AN134" i="22"/>
  <c r="AO134" i="22"/>
  <c r="AD135" i="22"/>
  <c r="AE135" i="22"/>
  <c r="AF135" i="22"/>
  <c r="AG135" i="22"/>
  <c r="AH135" i="22"/>
  <c r="AI135" i="22"/>
  <c r="AJ135" i="22"/>
  <c r="AK135" i="22"/>
  <c r="AL135" i="22"/>
  <c r="AM135" i="22"/>
  <c r="AN135" i="22"/>
  <c r="AO135" i="22"/>
  <c r="AD136" i="22"/>
  <c r="AE136" i="22"/>
  <c r="AF136" i="22"/>
  <c r="AG136" i="22"/>
  <c r="AH136" i="22"/>
  <c r="AI136" i="22"/>
  <c r="AJ136" i="22"/>
  <c r="AK136" i="22"/>
  <c r="AL136" i="22"/>
  <c r="AM136" i="22"/>
  <c r="AN136" i="22"/>
  <c r="AO136" i="22"/>
  <c r="AD137" i="22"/>
  <c r="AE137" i="22"/>
  <c r="AF137" i="22"/>
  <c r="AG137" i="22"/>
  <c r="AH137" i="22"/>
  <c r="AI137" i="22"/>
  <c r="AJ137" i="22"/>
  <c r="AK137" i="22"/>
  <c r="AL137" i="22"/>
  <c r="AM137" i="22"/>
  <c r="AN137" i="22"/>
  <c r="AO137" i="22"/>
  <c r="AD138" i="22"/>
  <c r="AE138" i="22"/>
  <c r="AF138" i="22"/>
  <c r="AG138" i="22"/>
  <c r="AH138" i="22"/>
  <c r="AI138" i="22"/>
  <c r="AJ138" i="22"/>
  <c r="AK138" i="22"/>
  <c r="AL138" i="22"/>
  <c r="AM138" i="22"/>
  <c r="AN138" i="22"/>
  <c r="AO138" i="22"/>
  <c r="AD139" i="22"/>
  <c r="AE139" i="22"/>
  <c r="AF139" i="22"/>
  <c r="AG139" i="22"/>
  <c r="AH139" i="22"/>
  <c r="AI139" i="22"/>
  <c r="AJ139" i="22"/>
  <c r="AK139" i="22"/>
  <c r="AL139" i="22"/>
  <c r="AM139" i="22"/>
  <c r="AN139" i="22"/>
  <c r="AO139" i="22"/>
  <c r="AD140" i="22"/>
  <c r="AE140" i="22"/>
  <c r="AF140" i="22"/>
  <c r="AG140" i="22"/>
  <c r="AH140" i="22"/>
  <c r="AI140" i="22"/>
  <c r="AJ140" i="22"/>
  <c r="AK140" i="22"/>
  <c r="AL140" i="22"/>
  <c r="AM140" i="22"/>
  <c r="AN140" i="22"/>
  <c r="AO140" i="22"/>
  <c r="AD141" i="22"/>
  <c r="AE141" i="22"/>
  <c r="AF141" i="22"/>
  <c r="AG141" i="22"/>
  <c r="AH141" i="22"/>
  <c r="AI141" i="22"/>
  <c r="AJ141" i="22"/>
  <c r="AK141" i="22"/>
  <c r="AL141" i="22"/>
  <c r="AM141" i="22"/>
  <c r="AN141" i="22"/>
  <c r="AO141" i="22"/>
  <c r="AD142" i="22"/>
  <c r="AE142" i="22"/>
  <c r="AF142" i="22"/>
  <c r="AG142" i="22"/>
  <c r="AH142" i="22"/>
  <c r="AI142" i="22"/>
  <c r="AJ142" i="22"/>
  <c r="AK142" i="22"/>
  <c r="AL142" i="22"/>
  <c r="AM142" i="22"/>
  <c r="AN142" i="22"/>
  <c r="AO142" i="22"/>
  <c r="AD143" i="22"/>
  <c r="AE143" i="22"/>
  <c r="AF143" i="22"/>
  <c r="AG143" i="22"/>
  <c r="AH143" i="22"/>
  <c r="AI143" i="22"/>
  <c r="AJ143" i="22"/>
  <c r="AK143" i="22"/>
  <c r="AL143" i="22"/>
  <c r="AM143" i="22"/>
  <c r="AN143" i="22"/>
  <c r="AO143" i="22"/>
  <c r="AD144" i="22"/>
  <c r="AE144" i="22"/>
  <c r="AF144" i="22"/>
  <c r="AG144" i="22"/>
  <c r="AH144" i="22"/>
  <c r="AI144" i="22"/>
  <c r="AJ144" i="22"/>
  <c r="AK144" i="22"/>
  <c r="AL144" i="22"/>
  <c r="AM144" i="22"/>
  <c r="AN144" i="22"/>
  <c r="AO144" i="22"/>
  <c r="AD145" i="22"/>
  <c r="AE145" i="22"/>
  <c r="AF145" i="22"/>
  <c r="AG145" i="22"/>
  <c r="AH145" i="22"/>
  <c r="AI145" i="22"/>
  <c r="AJ145" i="22"/>
  <c r="AK145" i="22"/>
  <c r="AL145" i="22"/>
  <c r="AM145" i="22"/>
  <c r="AN145" i="22"/>
  <c r="AO145" i="22"/>
  <c r="AD146" i="22"/>
  <c r="AE146" i="22"/>
  <c r="AF146" i="22"/>
  <c r="AG146" i="22"/>
  <c r="AH146" i="22"/>
  <c r="AI146" i="22"/>
  <c r="AJ146" i="22"/>
  <c r="AK146" i="22"/>
  <c r="AL146" i="22"/>
  <c r="AM146" i="22"/>
  <c r="AN146" i="22"/>
  <c r="AO146" i="22"/>
  <c r="AD147" i="22"/>
  <c r="AE147" i="22"/>
  <c r="AF147" i="22"/>
  <c r="AG147" i="22"/>
  <c r="AH147" i="22"/>
  <c r="AI147" i="22"/>
  <c r="AJ147" i="22"/>
  <c r="AK147" i="22"/>
  <c r="AL147" i="22"/>
  <c r="AM147" i="22"/>
  <c r="AN147" i="22"/>
  <c r="AO147" i="22"/>
  <c r="AD148" i="22"/>
  <c r="AE148" i="22"/>
  <c r="AF148" i="22"/>
  <c r="AG148" i="22"/>
  <c r="AH148" i="22"/>
  <c r="AI148" i="22"/>
  <c r="AJ148" i="22"/>
  <c r="AK148" i="22"/>
  <c r="AL148" i="22"/>
  <c r="AM148" i="22"/>
  <c r="AN148" i="22"/>
  <c r="AO148" i="22"/>
  <c r="AD149" i="22"/>
  <c r="AE149" i="22"/>
  <c r="AF149" i="22"/>
  <c r="AG149" i="22"/>
  <c r="AH149" i="22"/>
  <c r="AI149" i="22"/>
  <c r="AJ149" i="22"/>
  <c r="AK149" i="22"/>
  <c r="AL149" i="22"/>
  <c r="AM149" i="22"/>
  <c r="AN149" i="22"/>
  <c r="AO149" i="22"/>
  <c r="AD150" i="22"/>
  <c r="AE150" i="22"/>
  <c r="AF150" i="22"/>
  <c r="AG150" i="22"/>
  <c r="AH150" i="22"/>
  <c r="AI150" i="22"/>
  <c r="AJ150" i="22"/>
  <c r="AK150" i="22"/>
  <c r="AL150" i="22"/>
  <c r="AM150" i="22"/>
  <c r="AN150" i="22"/>
  <c r="AO150" i="22"/>
  <c r="AD151" i="22"/>
  <c r="AE151" i="22"/>
  <c r="AF151" i="22"/>
  <c r="AG151" i="22"/>
  <c r="AH151" i="22"/>
  <c r="AI151" i="22"/>
  <c r="AJ151" i="22"/>
  <c r="AK151" i="22"/>
  <c r="AL151" i="22"/>
  <c r="AM151" i="22"/>
  <c r="AN151" i="22"/>
  <c r="AO151" i="22"/>
  <c r="AD152" i="22"/>
  <c r="AE152" i="22"/>
  <c r="AF152" i="22"/>
  <c r="AG152" i="22"/>
  <c r="AH152" i="22"/>
  <c r="AI152" i="22"/>
  <c r="AJ152" i="22"/>
  <c r="AK152" i="22"/>
  <c r="AL152" i="22"/>
  <c r="AM152" i="22"/>
  <c r="AN152" i="22"/>
  <c r="AO152" i="22"/>
  <c r="AD153" i="22"/>
  <c r="AE153" i="22"/>
  <c r="AF153" i="22"/>
  <c r="AG153" i="22"/>
  <c r="AH153" i="22"/>
  <c r="AI153" i="22"/>
  <c r="AJ153" i="22"/>
  <c r="AK153" i="22"/>
  <c r="AL153" i="22"/>
  <c r="AM153" i="22"/>
  <c r="AN153" i="22"/>
  <c r="AO153" i="22"/>
  <c r="AD154" i="22"/>
  <c r="AE154" i="22"/>
  <c r="AF154" i="22"/>
  <c r="AG154" i="22"/>
  <c r="AH154" i="22"/>
  <c r="AI154" i="22"/>
  <c r="AJ154" i="22"/>
  <c r="AK154" i="22"/>
  <c r="AL154" i="22"/>
  <c r="AM154" i="22"/>
  <c r="AN154" i="22"/>
  <c r="AO154" i="22"/>
  <c r="AD155" i="22"/>
  <c r="AE155" i="22"/>
  <c r="AF155" i="22"/>
  <c r="AG155" i="22"/>
  <c r="AH155" i="22"/>
  <c r="AI155" i="22"/>
  <c r="AJ155" i="22"/>
  <c r="AK155" i="22"/>
  <c r="AL155" i="22"/>
  <c r="AM155" i="22"/>
  <c r="AN155" i="22"/>
  <c r="AO155" i="22"/>
  <c r="AD156" i="22"/>
  <c r="AE156" i="22"/>
  <c r="AF156" i="22"/>
  <c r="AG156" i="22"/>
  <c r="AH156" i="22"/>
  <c r="AI156" i="22"/>
  <c r="AJ156" i="22"/>
  <c r="AK156" i="22"/>
  <c r="AL156" i="22"/>
  <c r="AM156" i="22"/>
  <c r="AN156" i="22"/>
  <c r="AO156" i="22"/>
  <c r="AD157" i="22"/>
  <c r="AE157" i="22"/>
  <c r="AF157" i="22"/>
  <c r="AG157" i="22"/>
  <c r="AH157" i="22"/>
  <c r="AI157" i="22"/>
  <c r="AJ157" i="22"/>
  <c r="AK157" i="22"/>
  <c r="AL157" i="22"/>
  <c r="AM157" i="22"/>
  <c r="AN157" i="22"/>
  <c r="AO157" i="22"/>
  <c r="AD158" i="22"/>
  <c r="AE158" i="22"/>
  <c r="AF158" i="22"/>
  <c r="AG158" i="22"/>
  <c r="AH158" i="22"/>
  <c r="AI158" i="22"/>
  <c r="AJ158" i="22"/>
  <c r="AK158" i="22"/>
  <c r="AL158" i="22"/>
  <c r="AM158" i="22"/>
  <c r="AN158" i="22"/>
  <c r="AO158" i="22"/>
  <c r="AD159" i="22"/>
  <c r="AE159" i="22"/>
  <c r="AF159" i="22"/>
  <c r="AG159" i="22"/>
  <c r="AH159" i="22"/>
  <c r="AI159" i="22"/>
  <c r="AJ159" i="22"/>
  <c r="AK159" i="22"/>
  <c r="AL159" i="22"/>
  <c r="AM159" i="22"/>
  <c r="AN159" i="22"/>
  <c r="AO159" i="22"/>
  <c r="AD160" i="22"/>
  <c r="AE160" i="22"/>
  <c r="AF160" i="22"/>
  <c r="AG160" i="22"/>
  <c r="AH160" i="22"/>
  <c r="AI160" i="22"/>
  <c r="AJ160" i="22"/>
  <c r="AK160" i="22"/>
  <c r="AL160" i="22"/>
  <c r="AM160" i="22"/>
  <c r="AN160" i="22"/>
  <c r="AO160" i="22"/>
  <c r="AD161" i="22"/>
  <c r="AE161" i="22"/>
  <c r="AF161" i="22"/>
  <c r="AG161" i="22"/>
  <c r="AH161" i="22"/>
  <c r="AI161" i="22"/>
  <c r="AJ161" i="22"/>
  <c r="AK161" i="22"/>
  <c r="AL161" i="22"/>
  <c r="AM161" i="22"/>
  <c r="AN161" i="22"/>
  <c r="AO161" i="22"/>
  <c r="AD162" i="22"/>
  <c r="AE162" i="22"/>
  <c r="AF162" i="22"/>
  <c r="AG162" i="22"/>
  <c r="AH162" i="22"/>
  <c r="AI162" i="22"/>
  <c r="AJ162" i="22"/>
  <c r="AK162" i="22"/>
  <c r="AL162" i="22"/>
  <c r="AM162" i="22"/>
  <c r="AN162" i="22"/>
  <c r="AO162" i="22"/>
  <c r="AD163" i="22"/>
  <c r="AE163" i="22"/>
  <c r="AF163" i="22"/>
  <c r="AG163" i="22"/>
  <c r="AH163" i="22"/>
  <c r="AI163" i="22"/>
  <c r="AJ163" i="22"/>
  <c r="AK163" i="22"/>
  <c r="AL163" i="22"/>
  <c r="AM163" i="22"/>
  <c r="AN163" i="22"/>
  <c r="AO163" i="22"/>
  <c r="AD164" i="22"/>
  <c r="AE164" i="22"/>
  <c r="AF164" i="22"/>
  <c r="AG164" i="22"/>
  <c r="AH164" i="22"/>
  <c r="AI164" i="22"/>
  <c r="AJ164" i="22"/>
  <c r="AK164" i="22"/>
  <c r="AL164" i="22"/>
  <c r="AM164" i="22"/>
  <c r="AN164" i="22"/>
  <c r="AO164" i="22"/>
  <c r="AD165" i="22"/>
  <c r="AE165" i="22"/>
  <c r="AF165" i="22"/>
  <c r="AG165" i="22"/>
  <c r="AH165" i="22"/>
  <c r="AI165" i="22"/>
  <c r="AJ165" i="22"/>
  <c r="AK165" i="22"/>
  <c r="AL165" i="22"/>
  <c r="AM165" i="22"/>
  <c r="AN165" i="22"/>
  <c r="AO165" i="22"/>
  <c r="AD166" i="22"/>
  <c r="AE166" i="22"/>
  <c r="AF166" i="22"/>
  <c r="AG166" i="22"/>
  <c r="AH166" i="22"/>
  <c r="AI166" i="22"/>
  <c r="AJ166" i="22"/>
  <c r="AK166" i="22"/>
  <c r="AL166" i="22"/>
  <c r="AM166" i="22"/>
  <c r="AN166" i="22"/>
  <c r="AO166" i="22"/>
  <c r="AD167" i="22"/>
  <c r="AE167" i="22"/>
  <c r="AF167" i="22"/>
  <c r="AG167" i="22"/>
  <c r="AH167" i="22"/>
  <c r="AI167" i="22"/>
  <c r="AJ167" i="22"/>
  <c r="AK167" i="22"/>
  <c r="AL167" i="22"/>
  <c r="AM167" i="22"/>
  <c r="AN167" i="22"/>
  <c r="AO167" i="22"/>
  <c r="AD168" i="22"/>
  <c r="AE168" i="22"/>
  <c r="AF168" i="22"/>
  <c r="AG168" i="22"/>
  <c r="AH168" i="22"/>
  <c r="AI168" i="22"/>
  <c r="AJ168" i="22"/>
  <c r="AK168" i="22"/>
  <c r="AL168" i="22"/>
  <c r="AM168" i="22"/>
  <c r="AN168" i="22"/>
  <c r="AO168" i="22"/>
  <c r="AD169" i="22"/>
  <c r="AE169" i="22"/>
  <c r="AF169" i="22"/>
  <c r="AG169" i="22"/>
  <c r="AH169" i="22"/>
  <c r="AI169" i="22"/>
  <c r="AJ169" i="22"/>
  <c r="AK169" i="22"/>
  <c r="AL169" i="22"/>
  <c r="AM169" i="22"/>
  <c r="AN169" i="22"/>
  <c r="AO169" i="22"/>
  <c r="AD170" i="22"/>
  <c r="AE170" i="22"/>
  <c r="AF170" i="22"/>
  <c r="AG170" i="22"/>
  <c r="AH170" i="22"/>
  <c r="AI170" i="22"/>
  <c r="AJ170" i="22"/>
  <c r="AK170" i="22"/>
  <c r="AL170" i="22"/>
  <c r="AM170" i="22"/>
  <c r="AN170" i="22"/>
  <c r="AO170" i="22"/>
  <c r="AD171" i="22"/>
  <c r="AE171" i="22"/>
  <c r="AF171" i="22"/>
  <c r="AG171" i="22"/>
  <c r="AH171" i="22"/>
  <c r="AI171" i="22"/>
  <c r="AJ171" i="22"/>
  <c r="AK171" i="22"/>
  <c r="AL171" i="22"/>
  <c r="AM171" i="22"/>
  <c r="AN171" i="22"/>
  <c r="AO171" i="22"/>
  <c r="AD172" i="22"/>
  <c r="AE172" i="22"/>
  <c r="AF172" i="22"/>
  <c r="AG172" i="22"/>
  <c r="AH172" i="22"/>
  <c r="AI172" i="22"/>
  <c r="AJ172" i="22"/>
  <c r="AK172" i="22"/>
  <c r="AL172" i="22"/>
  <c r="AM172" i="22"/>
  <c r="AN172" i="22"/>
  <c r="AO172" i="22"/>
  <c r="AD173" i="22"/>
  <c r="AE173" i="22"/>
  <c r="AF173" i="22"/>
  <c r="AG173" i="22"/>
  <c r="AH173" i="22"/>
  <c r="AI173" i="22"/>
  <c r="AJ173" i="22"/>
  <c r="AK173" i="22"/>
  <c r="AL173" i="22"/>
  <c r="AM173" i="22"/>
  <c r="AN173" i="22"/>
  <c r="AO173" i="22"/>
  <c r="AD174" i="22"/>
  <c r="AE174" i="22"/>
  <c r="AF174" i="22"/>
  <c r="AG174" i="22"/>
  <c r="AH174" i="22"/>
  <c r="AI174" i="22"/>
  <c r="AJ174" i="22"/>
  <c r="AK174" i="22"/>
  <c r="AL174" i="22"/>
  <c r="AM174" i="22"/>
  <c r="AN174" i="22"/>
  <c r="AO174" i="22"/>
  <c r="AD175" i="22"/>
  <c r="AE175" i="22"/>
  <c r="AF175" i="22"/>
  <c r="AG175" i="22"/>
  <c r="AH175" i="22"/>
  <c r="AI175" i="22"/>
  <c r="AJ175" i="22"/>
  <c r="AK175" i="22"/>
  <c r="AL175" i="22"/>
  <c r="AM175" i="22"/>
  <c r="AN175" i="22"/>
  <c r="AO175" i="22"/>
  <c r="AD176" i="22"/>
  <c r="AE176" i="22"/>
  <c r="AF176" i="22"/>
  <c r="AG176" i="22"/>
  <c r="AH176" i="22"/>
  <c r="AI176" i="22"/>
  <c r="AJ176" i="22"/>
  <c r="AK176" i="22"/>
  <c r="AL176" i="22"/>
  <c r="AM176" i="22"/>
  <c r="AN176" i="22"/>
  <c r="AO176" i="22"/>
  <c r="AD177" i="22"/>
  <c r="AE177" i="22"/>
  <c r="AF177" i="22"/>
  <c r="AG177" i="22"/>
  <c r="AH177" i="22"/>
  <c r="AI177" i="22"/>
  <c r="AJ177" i="22"/>
  <c r="AK177" i="22"/>
  <c r="AL177" i="22"/>
  <c r="AM177" i="22"/>
  <c r="AN177" i="22"/>
  <c r="AO177" i="22"/>
  <c r="AD178" i="22"/>
  <c r="AE178" i="22"/>
  <c r="AF178" i="22"/>
  <c r="AG178" i="22"/>
  <c r="AH178" i="22"/>
  <c r="AI178" i="22"/>
  <c r="AJ178" i="22"/>
  <c r="AK178" i="22"/>
  <c r="AL178" i="22"/>
  <c r="AM178" i="22"/>
  <c r="AN178" i="22"/>
  <c r="AO178" i="22"/>
  <c r="AD179" i="22"/>
  <c r="AE179" i="22"/>
  <c r="AF179" i="22"/>
  <c r="AG179" i="22"/>
  <c r="AH179" i="22"/>
  <c r="AI179" i="22"/>
  <c r="AJ179" i="22"/>
  <c r="AK179" i="22"/>
  <c r="AL179" i="22"/>
  <c r="AM179" i="22"/>
  <c r="AN179" i="22"/>
  <c r="AO179" i="22"/>
  <c r="AD180" i="22"/>
  <c r="AE180" i="22"/>
  <c r="AF180" i="22"/>
  <c r="AG180" i="22"/>
  <c r="AH180" i="22"/>
  <c r="AI180" i="22"/>
  <c r="AJ180" i="22"/>
  <c r="AK180" i="22"/>
  <c r="AL180" i="22"/>
  <c r="AM180" i="22"/>
  <c r="AN180" i="22"/>
  <c r="AO180" i="22"/>
  <c r="AD181" i="22"/>
  <c r="AE181" i="22"/>
  <c r="AF181" i="22"/>
  <c r="AG181" i="22"/>
  <c r="AH181" i="22"/>
  <c r="AI181" i="22"/>
  <c r="AJ181" i="22"/>
  <c r="AK181" i="22"/>
  <c r="AL181" i="22"/>
  <c r="AM181" i="22"/>
  <c r="AN181" i="22"/>
  <c r="AO181" i="22"/>
  <c r="AD182" i="22"/>
  <c r="AE182" i="22"/>
  <c r="AF182" i="22"/>
  <c r="AG182" i="22"/>
  <c r="AH182" i="22"/>
  <c r="AI182" i="22"/>
  <c r="AJ182" i="22"/>
  <c r="AK182" i="22"/>
  <c r="AL182" i="22"/>
  <c r="AM182" i="22"/>
  <c r="AN182" i="22"/>
  <c r="AO182" i="22"/>
  <c r="AD183" i="22"/>
  <c r="AE183" i="22"/>
  <c r="AF183" i="22"/>
  <c r="AG183" i="22"/>
  <c r="AH183" i="22"/>
  <c r="AI183" i="22"/>
  <c r="AJ183" i="22"/>
  <c r="AK183" i="22"/>
  <c r="AL183" i="22"/>
  <c r="AM183" i="22"/>
  <c r="AN183" i="22"/>
  <c r="AO183" i="22"/>
  <c r="AD184" i="22"/>
  <c r="AE184" i="22"/>
  <c r="AF184" i="22"/>
  <c r="AG184" i="22"/>
  <c r="AH184" i="22"/>
  <c r="AI184" i="22"/>
  <c r="AJ184" i="22"/>
  <c r="AK184" i="22"/>
  <c r="AL184" i="22"/>
  <c r="AM184" i="22"/>
  <c r="AN184" i="22"/>
  <c r="AO184" i="22"/>
  <c r="AD185" i="22"/>
  <c r="AE185" i="22"/>
  <c r="AF185" i="22"/>
  <c r="AG185" i="22"/>
  <c r="AH185" i="22"/>
  <c r="AI185" i="22"/>
  <c r="AJ185" i="22"/>
  <c r="AK185" i="22"/>
  <c r="AL185" i="22"/>
  <c r="AM185" i="22"/>
  <c r="AN185" i="22"/>
  <c r="AO185" i="22"/>
  <c r="AD186" i="22"/>
  <c r="AE186" i="22"/>
  <c r="AF186" i="22"/>
  <c r="AG186" i="22"/>
  <c r="AH186" i="22"/>
  <c r="AI186" i="22"/>
  <c r="AJ186" i="22"/>
  <c r="AK186" i="22"/>
  <c r="AL186" i="22"/>
  <c r="AM186" i="22"/>
  <c r="AN186" i="22"/>
  <c r="AO186" i="22"/>
  <c r="AD187" i="22"/>
  <c r="AE187" i="22"/>
  <c r="AF187" i="22"/>
  <c r="AG187" i="22"/>
  <c r="AH187" i="22"/>
  <c r="AI187" i="22"/>
  <c r="AJ187" i="22"/>
  <c r="AK187" i="22"/>
  <c r="AL187" i="22"/>
  <c r="AM187" i="22"/>
  <c r="AN187" i="22"/>
  <c r="AO187" i="22"/>
  <c r="AD188" i="22"/>
  <c r="AE188" i="22"/>
  <c r="AF188" i="22"/>
  <c r="AG188" i="22"/>
  <c r="AH188" i="22"/>
  <c r="AI188" i="22"/>
  <c r="AJ188" i="22"/>
  <c r="AK188" i="22"/>
  <c r="AL188" i="22"/>
  <c r="AM188" i="22"/>
  <c r="AN188" i="22"/>
  <c r="AO188" i="22"/>
  <c r="AD189" i="22"/>
  <c r="AE189" i="22"/>
  <c r="AF189" i="22"/>
  <c r="AG189" i="22"/>
  <c r="AH189" i="22"/>
  <c r="AI189" i="22"/>
  <c r="AJ189" i="22"/>
  <c r="AK189" i="22"/>
  <c r="AL189" i="22"/>
  <c r="AM189" i="22"/>
  <c r="AN189" i="22"/>
  <c r="AO189" i="22"/>
  <c r="AD190" i="22"/>
  <c r="AE190" i="22"/>
  <c r="AF190" i="22"/>
  <c r="AG190" i="22"/>
  <c r="AH190" i="22"/>
  <c r="AI190" i="22"/>
  <c r="AJ190" i="22"/>
  <c r="AK190" i="22"/>
  <c r="AL190" i="22"/>
  <c r="AM190" i="22"/>
  <c r="AN190" i="22"/>
  <c r="AO190" i="22"/>
  <c r="AD191" i="22"/>
  <c r="AE191" i="22"/>
  <c r="AF191" i="22"/>
  <c r="AG191" i="22"/>
  <c r="AH191" i="22"/>
  <c r="AI191" i="22"/>
  <c r="AJ191" i="22"/>
  <c r="AK191" i="22"/>
  <c r="AL191" i="22"/>
  <c r="AM191" i="22"/>
  <c r="AN191" i="22"/>
  <c r="AO191" i="22"/>
  <c r="AD192" i="22"/>
  <c r="AE192" i="22"/>
  <c r="AF192" i="22"/>
  <c r="AG192" i="22"/>
  <c r="AH192" i="22"/>
  <c r="AI192" i="22"/>
  <c r="AJ192" i="22"/>
  <c r="AK192" i="22"/>
  <c r="AL192" i="22"/>
  <c r="AM192" i="22"/>
  <c r="AN192" i="22"/>
  <c r="AO192" i="22"/>
  <c r="AD193" i="22"/>
  <c r="AE193" i="22"/>
  <c r="AF193" i="22"/>
  <c r="AG193" i="22"/>
  <c r="AH193" i="22"/>
  <c r="AI193" i="22"/>
  <c r="AJ193" i="22"/>
  <c r="AK193" i="22"/>
  <c r="AL193" i="22"/>
  <c r="AM193" i="22"/>
  <c r="AN193" i="22"/>
  <c r="AO193" i="22"/>
  <c r="AD194" i="22"/>
  <c r="AE194" i="22"/>
  <c r="AF194" i="22"/>
  <c r="AG194" i="22"/>
  <c r="AH194" i="22"/>
  <c r="AI194" i="22"/>
  <c r="AJ194" i="22"/>
  <c r="AK194" i="22"/>
  <c r="AL194" i="22"/>
  <c r="AM194" i="22"/>
  <c r="AN194" i="22"/>
  <c r="AO194" i="22"/>
  <c r="AD195" i="22"/>
  <c r="AE195" i="22"/>
  <c r="AF195" i="22"/>
  <c r="AG195" i="22"/>
  <c r="AH195" i="22"/>
  <c r="AI195" i="22"/>
  <c r="AJ195" i="22"/>
  <c r="AK195" i="22"/>
  <c r="AL195" i="22"/>
  <c r="AM195" i="22"/>
  <c r="AN195" i="22"/>
  <c r="AO195" i="22"/>
  <c r="AD196" i="22"/>
  <c r="AE196" i="22"/>
  <c r="AF196" i="22"/>
  <c r="AG196" i="22"/>
  <c r="AH196" i="22"/>
  <c r="AI196" i="22"/>
  <c r="AJ196" i="22"/>
  <c r="AK196" i="22"/>
  <c r="AL196" i="22"/>
  <c r="AM196" i="22"/>
  <c r="AN196" i="22"/>
  <c r="AO196" i="22"/>
  <c r="AD197" i="22"/>
  <c r="AE197" i="22"/>
  <c r="AF197" i="22"/>
  <c r="AG197" i="22"/>
  <c r="AH197" i="22"/>
  <c r="AI197" i="22"/>
  <c r="AJ197" i="22"/>
  <c r="AK197" i="22"/>
  <c r="AL197" i="22"/>
  <c r="AM197" i="22"/>
  <c r="AN197" i="22"/>
  <c r="AO197" i="22"/>
  <c r="AD212" i="22"/>
  <c r="AE212" i="22"/>
  <c r="AF212" i="22"/>
  <c r="AG212" i="22"/>
  <c r="AH212" i="22"/>
  <c r="AI212" i="22"/>
  <c r="AJ212" i="22"/>
  <c r="AK212" i="22"/>
  <c r="AL212" i="22"/>
  <c r="AM212" i="22"/>
  <c r="AN212" i="22"/>
  <c r="AO212" i="22"/>
  <c r="AD213" i="22"/>
  <c r="AE213" i="22"/>
  <c r="AF213" i="22"/>
  <c r="AG213" i="22"/>
  <c r="AH213" i="22"/>
  <c r="AI213" i="22"/>
  <c r="AJ213" i="22"/>
  <c r="AK213" i="22"/>
  <c r="AL213" i="22"/>
  <c r="AM213" i="22"/>
  <c r="AN213" i="22"/>
  <c r="AO213" i="22"/>
  <c r="AD214" i="22"/>
  <c r="AE214" i="22"/>
  <c r="AF214" i="22"/>
  <c r="AG214" i="22"/>
  <c r="AH214" i="22"/>
  <c r="AI214" i="22"/>
  <c r="AJ214" i="22"/>
  <c r="AK214" i="22"/>
  <c r="AL214" i="22"/>
  <c r="AM214" i="22"/>
  <c r="AN214" i="22"/>
  <c r="AO214" i="22"/>
  <c r="AD215" i="22"/>
  <c r="AE215" i="22"/>
  <c r="AF215" i="22"/>
  <c r="AG215" i="22"/>
  <c r="AH215" i="22"/>
  <c r="AI215" i="22"/>
  <c r="AJ215" i="22"/>
  <c r="AK215" i="22"/>
  <c r="AL215" i="22"/>
  <c r="AM215" i="22"/>
  <c r="AN215" i="22"/>
  <c r="AO215" i="22"/>
  <c r="AD216" i="22"/>
  <c r="AE216" i="22"/>
  <c r="AF216" i="22"/>
  <c r="AG216" i="22"/>
  <c r="AH216" i="22"/>
  <c r="AI216" i="22"/>
  <c r="AJ216" i="22"/>
  <c r="AK216" i="22"/>
  <c r="AL216" i="22"/>
  <c r="AM216" i="22"/>
  <c r="AN216" i="22"/>
  <c r="AO216" i="22"/>
  <c r="AD217" i="22"/>
  <c r="AE217" i="22"/>
  <c r="AF217" i="22"/>
  <c r="AG217" i="22"/>
  <c r="AH217" i="22"/>
  <c r="AI217" i="22"/>
  <c r="AJ217" i="22"/>
  <c r="AK217" i="22"/>
  <c r="AL217" i="22"/>
  <c r="AM217" i="22"/>
  <c r="AN217" i="22"/>
  <c r="AO217" i="22"/>
  <c r="AD218" i="22"/>
  <c r="AE218" i="22"/>
  <c r="AF218" i="22"/>
  <c r="AG218" i="22"/>
  <c r="AH218" i="22"/>
  <c r="AI218" i="22"/>
  <c r="AJ218" i="22"/>
  <c r="AK218" i="22"/>
  <c r="AL218" i="22"/>
  <c r="AM218" i="22"/>
  <c r="AN218" i="22"/>
  <c r="AO218" i="22"/>
  <c r="AD219" i="22"/>
  <c r="AE219" i="22"/>
  <c r="AF219" i="22"/>
  <c r="AG219" i="22"/>
  <c r="AH219" i="22"/>
  <c r="AI219" i="22"/>
  <c r="AJ219" i="22"/>
  <c r="AK219" i="22"/>
  <c r="AL219" i="22"/>
  <c r="AM219" i="22"/>
  <c r="AN219" i="22"/>
  <c r="AO219" i="22"/>
  <c r="AD220" i="22"/>
  <c r="AE220" i="22"/>
  <c r="AF220" i="22"/>
  <c r="AG220" i="22"/>
  <c r="AH220" i="22"/>
  <c r="AI220" i="22"/>
  <c r="AJ220" i="22"/>
  <c r="AK220" i="22"/>
  <c r="AL220" i="22"/>
  <c r="AM220" i="22"/>
  <c r="AN220" i="22"/>
  <c r="AO220" i="22"/>
  <c r="AD221" i="22"/>
  <c r="AE221" i="22"/>
  <c r="AF221" i="22"/>
  <c r="AG221" i="22"/>
  <c r="AH221" i="22"/>
  <c r="AI221" i="22"/>
  <c r="AJ221" i="22"/>
  <c r="AK221" i="22"/>
  <c r="AL221" i="22"/>
  <c r="AM221" i="22"/>
  <c r="AN221" i="22"/>
  <c r="AO221" i="22"/>
  <c r="AD222" i="22"/>
  <c r="AE222" i="22"/>
  <c r="AF222" i="22"/>
  <c r="AG222" i="22"/>
  <c r="AH222" i="22"/>
  <c r="AI222" i="22"/>
  <c r="AJ222" i="22"/>
  <c r="AK222" i="22"/>
  <c r="AL222" i="22"/>
  <c r="AM222" i="22"/>
  <c r="AN222" i="22"/>
  <c r="AO222" i="22"/>
  <c r="AD223" i="22"/>
  <c r="AE223" i="22"/>
  <c r="AF223" i="22"/>
  <c r="AG223" i="22"/>
  <c r="AH223" i="22"/>
  <c r="AI223" i="22"/>
  <c r="AJ223" i="22"/>
  <c r="AK223" i="22"/>
  <c r="AL223" i="22"/>
  <c r="AM223" i="22"/>
  <c r="AN223" i="22"/>
  <c r="AO223" i="22"/>
  <c r="AD224" i="22"/>
  <c r="AE224" i="22"/>
  <c r="AF224" i="22"/>
  <c r="AG224" i="22"/>
  <c r="AH224" i="22"/>
  <c r="AI224" i="22"/>
  <c r="AJ224" i="22"/>
  <c r="AK224" i="22"/>
  <c r="AL224" i="22"/>
  <c r="AM224" i="22"/>
  <c r="AN224" i="22"/>
  <c r="AO224" i="22"/>
  <c r="AD225" i="22"/>
  <c r="AE225" i="22"/>
  <c r="AF225" i="22"/>
  <c r="AG225" i="22"/>
  <c r="AH225" i="22"/>
  <c r="AI225" i="22"/>
  <c r="AJ225" i="22"/>
  <c r="AK225" i="22"/>
  <c r="AL225" i="22"/>
  <c r="AM225" i="22"/>
  <c r="AN225" i="22"/>
  <c r="AO225" i="22"/>
  <c r="AD226" i="22"/>
  <c r="AE226" i="22"/>
  <c r="AF226" i="22"/>
  <c r="AG226" i="22"/>
  <c r="AH226" i="22"/>
  <c r="AI226" i="22"/>
  <c r="AJ226" i="22"/>
  <c r="AK226" i="22"/>
  <c r="AL226" i="22"/>
  <c r="AM226" i="22"/>
  <c r="AN226" i="22"/>
  <c r="AO226" i="22"/>
  <c r="AD227" i="22"/>
  <c r="AE227" i="22"/>
  <c r="AF227" i="22"/>
  <c r="AG227" i="22"/>
  <c r="AH227" i="22"/>
  <c r="AI227" i="22"/>
  <c r="AJ227" i="22"/>
  <c r="AK227" i="22"/>
  <c r="AL227" i="22"/>
  <c r="AM227" i="22"/>
  <c r="AN227" i="22"/>
  <c r="AO227" i="22"/>
  <c r="AD228" i="22"/>
  <c r="AE228" i="22"/>
  <c r="AF228" i="22"/>
  <c r="AG228" i="22"/>
  <c r="AH228" i="22"/>
  <c r="AI228" i="22"/>
  <c r="AJ228" i="22"/>
  <c r="AK228" i="22"/>
  <c r="AL228" i="22"/>
  <c r="AM228" i="22"/>
  <c r="AN228" i="22"/>
  <c r="AO228" i="22"/>
  <c r="AD229" i="22"/>
  <c r="AE229" i="22"/>
  <c r="AF229" i="22"/>
  <c r="AG229" i="22"/>
  <c r="AH229" i="22"/>
  <c r="AI229" i="22"/>
  <c r="AJ229" i="22"/>
  <c r="AK229" i="22"/>
  <c r="AL229" i="22"/>
  <c r="AM229" i="22"/>
  <c r="AN229" i="22"/>
  <c r="AO229" i="22"/>
  <c r="AD230" i="22"/>
  <c r="AE230" i="22"/>
  <c r="AF230" i="22"/>
  <c r="AG230" i="22"/>
  <c r="AH230" i="22"/>
  <c r="AI230" i="22"/>
  <c r="AJ230" i="22"/>
  <c r="AK230" i="22"/>
  <c r="AL230" i="22"/>
  <c r="AM230" i="22"/>
  <c r="AN230" i="22"/>
  <c r="AO230" i="22"/>
  <c r="AD231" i="22"/>
  <c r="AE231" i="22"/>
  <c r="AF231" i="22"/>
  <c r="AG231" i="22"/>
  <c r="AH231" i="22"/>
  <c r="AI231" i="22"/>
  <c r="AJ231" i="22"/>
  <c r="AK231" i="22"/>
  <c r="AL231" i="22"/>
  <c r="AM231" i="22"/>
  <c r="AN231" i="22"/>
  <c r="AO231" i="22"/>
  <c r="AD232" i="22"/>
  <c r="AE232" i="22"/>
  <c r="AF232" i="22"/>
  <c r="AG232" i="22"/>
  <c r="AH232" i="22"/>
  <c r="AI232" i="22"/>
  <c r="AJ232" i="22"/>
  <c r="AK232" i="22"/>
  <c r="AL232" i="22"/>
  <c r="AM232" i="22"/>
  <c r="AN232" i="22"/>
  <c r="AO232" i="22"/>
  <c r="AD233" i="22"/>
  <c r="AE233" i="22"/>
  <c r="AF233" i="22"/>
  <c r="AG233" i="22"/>
  <c r="AH233" i="22"/>
  <c r="AI233" i="22"/>
  <c r="AJ233" i="22"/>
  <c r="AK233" i="22"/>
  <c r="AL233" i="22"/>
  <c r="AM233" i="22"/>
  <c r="AN233" i="22"/>
  <c r="AO233" i="22"/>
  <c r="AD234" i="22"/>
  <c r="AE234" i="22"/>
  <c r="AF234" i="22"/>
  <c r="AG234" i="22"/>
  <c r="AH234" i="22"/>
  <c r="AI234" i="22"/>
  <c r="AJ234" i="22"/>
  <c r="AK234" i="22"/>
  <c r="AL234" i="22"/>
  <c r="AM234" i="22"/>
  <c r="AN234" i="22"/>
  <c r="AO234" i="22"/>
  <c r="AD235" i="22"/>
  <c r="AE235" i="22"/>
  <c r="AF235" i="22"/>
  <c r="AG235" i="22"/>
  <c r="AH235" i="22"/>
  <c r="AI235" i="22"/>
  <c r="AJ235" i="22"/>
  <c r="AK235" i="22"/>
  <c r="AL235" i="22"/>
  <c r="AM235" i="22"/>
  <c r="AN235" i="22"/>
  <c r="AO235" i="22"/>
  <c r="AD236" i="22"/>
  <c r="AE236" i="22"/>
  <c r="AF236" i="22"/>
  <c r="AG236" i="22"/>
  <c r="AH236" i="22"/>
  <c r="AI236" i="22"/>
  <c r="AJ236" i="22"/>
  <c r="AK236" i="22"/>
  <c r="AL236" i="22"/>
  <c r="AM236" i="22"/>
  <c r="AN236" i="22"/>
  <c r="AO236" i="22"/>
  <c r="AD237" i="22"/>
  <c r="AE237" i="22"/>
  <c r="AF237" i="22"/>
  <c r="AG237" i="22"/>
  <c r="AH237" i="22"/>
  <c r="AI237" i="22"/>
  <c r="AJ237" i="22"/>
  <c r="AK237" i="22"/>
  <c r="AL237" i="22"/>
  <c r="AM237" i="22"/>
  <c r="AN237" i="22"/>
  <c r="AO237" i="22"/>
  <c r="AD238" i="22"/>
  <c r="AE238" i="22"/>
  <c r="AF238" i="22"/>
  <c r="AG238" i="22"/>
  <c r="AH238" i="22"/>
  <c r="AI238" i="22"/>
  <c r="AJ238" i="22"/>
  <c r="AK238" i="22"/>
  <c r="AL238" i="22"/>
  <c r="AM238" i="22"/>
  <c r="AN238" i="22"/>
  <c r="AO238" i="22"/>
  <c r="AD239" i="22"/>
  <c r="AE239" i="22"/>
  <c r="AF239" i="22"/>
  <c r="AG239" i="22"/>
  <c r="AH239" i="22"/>
  <c r="AI239" i="22"/>
  <c r="AJ239" i="22"/>
  <c r="AK239" i="22"/>
  <c r="AL239" i="22"/>
  <c r="AM239" i="22"/>
  <c r="AN239" i="22"/>
  <c r="AO239" i="22"/>
  <c r="AD240" i="22"/>
  <c r="AE240" i="22"/>
  <c r="AF240" i="22"/>
  <c r="AG240" i="22"/>
  <c r="AH240" i="22"/>
  <c r="AI240" i="22"/>
  <c r="AJ240" i="22"/>
  <c r="AK240" i="22"/>
  <c r="AL240" i="22"/>
  <c r="AM240" i="22"/>
  <c r="AN240" i="22"/>
  <c r="AO240" i="22"/>
  <c r="AD241" i="22"/>
  <c r="AE241" i="22"/>
  <c r="AF241" i="22"/>
  <c r="AG241" i="22"/>
  <c r="AH241" i="22"/>
  <c r="AI241" i="22"/>
  <c r="AJ241" i="22"/>
  <c r="AK241" i="22"/>
  <c r="AL241" i="22"/>
  <c r="AM241" i="22"/>
  <c r="AN241" i="22"/>
  <c r="AO241" i="22"/>
  <c r="AD242" i="22"/>
  <c r="AE242" i="22"/>
  <c r="AF242" i="22"/>
  <c r="AG242" i="22"/>
  <c r="AH242" i="22"/>
  <c r="AI242" i="22"/>
  <c r="AJ242" i="22"/>
  <c r="AK242" i="22"/>
  <c r="AL242" i="22"/>
  <c r="AM242" i="22"/>
  <c r="AN242" i="22"/>
  <c r="AO242" i="22"/>
  <c r="AD243" i="22"/>
  <c r="AE243" i="22"/>
  <c r="AF243" i="22"/>
  <c r="AG243" i="22"/>
  <c r="AH243" i="22"/>
  <c r="AI243" i="22"/>
  <c r="AJ243" i="22"/>
  <c r="AK243" i="22"/>
  <c r="AL243" i="22"/>
  <c r="AM243" i="22"/>
  <c r="AN243" i="22"/>
  <c r="AO243" i="22"/>
  <c r="AD244" i="22"/>
  <c r="AE244" i="22"/>
  <c r="AF244" i="22"/>
  <c r="AG244" i="22"/>
  <c r="AH244" i="22"/>
  <c r="AI244" i="22"/>
  <c r="AJ244" i="22"/>
  <c r="AK244" i="22"/>
  <c r="AL244" i="22"/>
  <c r="AM244" i="22"/>
  <c r="AN244" i="22"/>
  <c r="AO244" i="22"/>
  <c r="AD245" i="22"/>
  <c r="AE245" i="22"/>
  <c r="AF245" i="22"/>
  <c r="AG245" i="22"/>
  <c r="AH245" i="22"/>
  <c r="AI245" i="22"/>
  <c r="AJ245" i="22"/>
  <c r="AK245" i="22"/>
  <c r="AL245" i="22"/>
  <c r="AM245" i="22"/>
  <c r="AN245" i="22"/>
  <c r="AO245" i="22"/>
  <c r="AD246" i="22"/>
  <c r="AE246" i="22"/>
  <c r="AF246" i="22"/>
  <c r="AG246" i="22"/>
  <c r="AH246" i="22"/>
  <c r="AI246" i="22"/>
  <c r="AJ246" i="22"/>
  <c r="AK246" i="22"/>
  <c r="AL246" i="22"/>
  <c r="AM246" i="22"/>
  <c r="AN246" i="22"/>
  <c r="AO246" i="22"/>
  <c r="AD247" i="22"/>
  <c r="AE247" i="22"/>
  <c r="AF247" i="22"/>
  <c r="AG247" i="22"/>
  <c r="AH247" i="22"/>
  <c r="AI247" i="22"/>
  <c r="AJ247" i="22"/>
  <c r="AK247" i="22"/>
  <c r="AL247" i="22"/>
  <c r="AM247" i="22"/>
  <c r="AN247" i="22"/>
  <c r="AO247" i="22"/>
  <c r="AD248" i="22"/>
  <c r="AE248" i="22"/>
  <c r="AF248" i="22"/>
  <c r="AG248" i="22"/>
  <c r="AH248" i="22"/>
  <c r="AI248" i="22"/>
  <c r="AJ248" i="22"/>
  <c r="AK248" i="22"/>
  <c r="AL248" i="22"/>
  <c r="AM248" i="22"/>
  <c r="AN248" i="22"/>
  <c r="AO248" i="22"/>
  <c r="AD249" i="22"/>
  <c r="AE249" i="22"/>
  <c r="AF249" i="22"/>
  <c r="AG249" i="22"/>
  <c r="AH249" i="22"/>
  <c r="AI249" i="22"/>
  <c r="AJ249" i="22"/>
  <c r="AK249" i="22"/>
  <c r="AL249" i="22"/>
  <c r="AM249" i="22"/>
  <c r="AN249" i="22"/>
  <c r="AO249" i="22"/>
  <c r="AD250" i="22"/>
  <c r="AE250" i="22"/>
  <c r="AF250" i="22"/>
  <c r="AG250" i="22"/>
  <c r="AH250" i="22"/>
  <c r="AI250" i="22"/>
  <c r="AJ250" i="22"/>
  <c r="AK250" i="22"/>
  <c r="AL250" i="22"/>
  <c r="AM250" i="22"/>
  <c r="AN250" i="22"/>
  <c r="AO250" i="22"/>
  <c r="AD251" i="22"/>
  <c r="AE251" i="22"/>
  <c r="AF251" i="22"/>
  <c r="AG251" i="22"/>
  <c r="AH251" i="22"/>
  <c r="AI251" i="22"/>
  <c r="AJ251" i="22"/>
  <c r="AK251" i="22"/>
  <c r="AL251" i="22"/>
  <c r="AM251" i="22"/>
  <c r="AN251" i="22"/>
  <c r="AO251" i="22"/>
  <c r="AD252" i="22"/>
  <c r="AE252" i="22"/>
  <c r="AF252" i="22"/>
  <c r="AG252" i="22"/>
  <c r="AH252" i="22"/>
  <c r="AI252" i="22"/>
  <c r="AJ252" i="22"/>
  <c r="AK252" i="22"/>
  <c r="AL252" i="22"/>
  <c r="AM252" i="22"/>
  <c r="AN252" i="22"/>
  <c r="AO252" i="22"/>
  <c r="AD253" i="22"/>
  <c r="AE253" i="22"/>
  <c r="AF253" i="22"/>
  <c r="AG253" i="22"/>
  <c r="AH253" i="22"/>
  <c r="AI253" i="22"/>
  <c r="AJ253" i="22"/>
  <c r="AK253" i="22"/>
  <c r="AL253" i="22"/>
  <c r="AM253" i="22"/>
  <c r="AN253" i="22"/>
  <c r="AO253" i="22"/>
  <c r="AD254" i="22"/>
  <c r="AE254" i="22"/>
  <c r="AF254" i="22"/>
  <c r="AG254" i="22"/>
  <c r="AH254" i="22"/>
  <c r="AI254" i="22"/>
  <c r="AJ254" i="22"/>
  <c r="AK254" i="22"/>
  <c r="AL254" i="22"/>
  <c r="AM254" i="22"/>
  <c r="AN254" i="22"/>
  <c r="AO254" i="22"/>
  <c r="AD255" i="22"/>
  <c r="AE255" i="22"/>
  <c r="AF255" i="22"/>
  <c r="AG255" i="22"/>
  <c r="AH255" i="22"/>
  <c r="AI255" i="22"/>
  <c r="AJ255" i="22"/>
  <c r="AK255" i="22"/>
  <c r="AL255" i="22"/>
  <c r="AM255" i="22"/>
  <c r="AN255" i="22"/>
  <c r="AO255" i="22"/>
  <c r="AD256" i="22"/>
  <c r="AE256" i="22"/>
  <c r="AF256" i="22"/>
  <c r="AG256" i="22"/>
  <c r="AH256" i="22"/>
  <c r="AI256" i="22"/>
  <c r="AJ256" i="22"/>
  <c r="AK256" i="22"/>
  <c r="AL256" i="22"/>
  <c r="AM256" i="22"/>
  <c r="AN256" i="22"/>
  <c r="AO256" i="22"/>
  <c r="AD257" i="22"/>
  <c r="AE257" i="22"/>
  <c r="AF257" i="22"/>
  <c r="AG257" i="22"/>
  <c r="AH257" i="22"/>
  <c r="AI257" i="22"/>
  <c r="AJ257" i="22"/>
  <c r="AK257" i="22"/>
  <c r="AL257" i="22"/>
  <c r="AM257" i="22"/>
  <c r="AN257" i="22"/>
  <c r="AO257" i="22"/>
  <c r="AD258" i="22"/>
  <c r="AE258" i="22"/>
  <c r="AF258" i="22"/>
  <c r="AG258" i="22"/>
  <c r="AH258" i="22"/>
  <c r="AI258" i="22"/>
  <c r="AJ258" i="22"/>
  <c r="AK258" i="22"/>
  <c r="AL258" i="22"/>
  <c r="AM258" i="22"/>
  <c r="AN258" i="22"/>
  <c r="AO258" i="22"/>
  <c r="AD259" i="22"/>
  <c r="AE259" i="22"/>
  <c r="AF259" i="22"/>
  <c r="AG259" i="22"/>
  <c r="AH259" i="22"/>
  <c r="AI259" i="22"/>
  <c r="AJ259" i="22"/>
  <c r="AK259" i="22"/>
  <c r="AL259" i="22"/>
  <c r="AM259" i="22"/>
  <c r="AN259" i="22"/>
  <c r="AO259" i="22"/>
  <c r="AD260" i="22"/>
  <c r="AE260" i="22"/>
  <c r="AF260" i="22"/>
  <c r="AG260" i="22"/>
  <c r="AH260" i="22"/>
  <c r="AI260" i="22"/>
  <c r="AJ260" i="22"/>
  <c r="AK260" i="22"/>
  <c r="AL260" i="22"/>
  <c r="AM260" i="22"/>
  <c r="AN260" i="22"/>
  <c r="AO260" i="22"/>
  <c r="AD261" i="22"/>
  <c r="AE261" i="22"/>
  <c r="AF261" i="22"/>
  <c r="AG261" i="22"/>
  <c r="AH261" i="22"/>
  <c r="AI261" i="22"/>
  <c r="AJ261" i="22"/>
  <c r="AK261" i="22"/>
  <c r="AL261" i="22"/>
  <c r="AM261" i="22"/>
  <c r="AN261" i="22"/>
  <c r="AO261" i="22"/>
  <c r="AD262" i="22"/>
  <c r="AE262" i="22"/>
  <c r="AF262" i="22"/>
  <c r="AG262" i="22"/>
  <c r="AH262" i="22"/>
  <c r="AI262" i="22"/>
  <c r="AJ262" i="22"/>
  <c r="AK262" i="22"/>
  <c r="AL262" i="22"/>
  <c r="AM262" i="22"/>
  <c r="AN262" i="22"/>
  <c r="AO262" i="22"/>
  <c r="AD263" i="22"/>
  <c r="AE263" i="22"/>
  <c r="AF263" i="22"/>
  <c r="AG263" i="22"/>
  <c r="AH263" i="22"/>
  <c r="AI263" i="22"/>
  <c r="AJ263" i="22"/>
  <c r="AK263" i="22"/>
  <c r="AL263" i="22"/>
  <c r="AM263" i="22"/>
  <c r="AN263" i="22"/>
  <c r="AO263" i="22"/>
  <c r="AD264" i="22"/>
  <c r="AE264" i="22"/>
  <c r="AF264" i="22"/>
  <c r="AG264" i="22"/>
  <c r="AH264" i="22"/>
  <c r="AI264" i="22"/>
  <c r="AJ264" i="22"/>
  <c r="AK264" i="22"/>
  <c r="AL264" i="22"/>
  <c r="AM264" i="22"/>
  <c r="AN264" i="22"/>
  <c r="AO264" i="22"/>
  <c r="AD265" i="22"/>
  <c r="AE265" i="22"/>
  <c r="AF265" i="22"/>
  <c r="AG265" i="22"/>
  <c r="AH265" i="22"/>
  <c r="AI265" i="22"/>
  <c r="AJ265" i="22"/>
  <c r="AK265" i="22"/>
  <c r="AL265" i="22"/>
  <c r="AM265" i="22"/>
  <c r="AN265" i="22"/>
  <c r="AO265" i="22"/>
  <c r="AD266" i="22"/>
  <c r="AE266" i="22"/>
  <c r="AF266" i="22"/>
  <c r="AG266" i="22"/>
  <c r="AH266" i="22"/>
  <c r="AI266" i="22"/>
  <c r="AJ266" i="22"/>
  <c r="AK266" i="22"/>
  <c r="AL266" i="22"/>
  <c r="AM266" i="22"/>
  <c r="AN266" i="22"/>
  <c r="AO266" i="22"/>
  <c r="AD267" i="22"/>
  <c r="AE267" i="22"/>
  <c r="AF267" i="22"/>
  <c r="AG267" i="22"/>
  <c r="AH267" i="22"/>
  <c r="AI267" i="22"/>
  <c r="AJ267" i="22"/>
  <c r="AK267" i="22"/>
  <c r="AL267" i="22"/>
  <c r="AM267" i="22"/>
  <c r="AN267" i="22"/>
  <c r="AO267" i="22"/>
  <c r="AD268" i="22"/>
  <c r="AE268" i="22"/>
  <c r="AF268" i="22"/>
  <c r="AG268" i="22"/>
  <c r="AH268" i="22"/>
  <c r="AI268" i="22"/>
  <c r="AJ268" i="22"/>
  <c r="AK268" i="22"/>
  <c r="AL268" i="22"/>
  <c r="AM268" i="22"/>
  <c r="AN268" i="22"/>
  <c r="AO268" i="22"/>
  <c r="AD269" i="22"/>
  <c r="AE269" i="22"/>
  <c r="AF269" i="22"/>
  <c r="AG269" i="22"/>
  <c r="AH269" i="22"/>
  <c r="AI269" i="22"/>
  <c r="AJ269" i="22"/>
  <c r="AK269" i="22"/>
  <c r="AL269" i="22"/>
  <c r="AM269" i="22"/>
  <c r="AN269" i="22"/>
  <c r="AO269" i="22"/>
  <c r="AD270" i="22"/>
  <c r="AE270" i="22"/>
  <c r="AF270" i="22"/>
  <c r="AG270" i="22"/>
  <c r="AH270" i="22"/>
  <c r="AI270" i="22"/>
  <c r="AJ270" i="22"/>
  <c r="AK270" i="22"/>
  <c r="AL270" i="22"/>
  <c r="AM270" i="22"/>
  <c r="AN270" i="22"/>
  <c r="AO270" i="22"/>
  <c r="AD271" i="22"/>
  <c r="AE271" i="22"/>
  <c r="AF271" i="22"/>
  <c r="AG271" i="22"/>
  <c r="AH271" i="22"/>
  <c r="AI271" i="22"/>
  <c r="AJ271" i="22"/>
  <c r="AK271" i="22"/>
  <c r="AL271" i="22"/>
  <c r="AM271" i="22"/>
  <c r="AN271" i="22"/>
  <c r="AO271" i="22"/>
  <c r="AD272" i="22"/>
  <c r="AE272" i="22"/>
  <c r="AF272" i="22"/>
  <c r="AG272" i="22"/>
  <c r="AH272" i="22"/>
  <c r="AI272" i="22"/>
  <c r="AJ272" i="22"/>
  <c r="AK272" i="22"/>
  <c r="AL272" i="22"/>
  <c r="AM272" i="22"/>
  <c r="AN272" i="22"/>
  <c r="AO272" i="22"/>
  <c r="AD273" i="22"/>
  <c r="AE273" i="22"/>
  <c r="AF273" i="22"/>
  <c r="AG273" i="22"/>
  <c r="AH273" i="22"/>
  <c r="AI273" i="22"/>
  <c r="AJ273" i="22"/>
  <c r="AK273" i="22"/>
  <c r="AL273" i="22"/>
  <c r="AM273" i="22"/>
  <c r="AN273" i="22"/>
  <c r="AO273" i="22"/>
  <c r="AD274" i="22"/>
  <c r="AE274" i="22"/>
  <c r="AF274" i="22"/>
  <c r="AG274" i="22"/>
  <c r="AH274" i="22"/>
  <c r="AI274" i="22"/>
  <c r="AJ274" i="22"/>
  <c r="AK274" i="22"/>
  <c r="AL274" i="22"/>
  <c r="AM274" i="22"/>
  <c r="AN274" i="22"/>
  <c r="AO274" i="22"/>
  <c r="AD275" i="22"/>
  <c r="AE275" i="22"/>
  <c r="AF275" i="22"/>
  <c r="AG275" i="22"/>
  <c r="AH275" i="22"/>
  <c r="AI275" i="22"/>
  <c r="AJ275" i="22"/>
  <c r="AK275" i="22"/>
  <c r="AL275" i="22"/>
  <c r="AM275" i="22"/>
  <c r="AN275" i="22"/>
  <c r="AO275" i="22"/>
  <c r="AD276" i="22"/>
  <c r="AE276" i="22"/>
  <c r="AF276" i="22"/>
  <c r="AG276" i="22"/>
  <c r="AH276" i="22"/>
  <c r="AI276" i="22"/>
  <c r="AJ276" i="22"/>
  <c r="AK276" i="22"/>
  <c r="AL276" i="22"/>
  <c r="AM276" i="22"/>
  <c r="AN276" i="22"/>
  <c r="AO276" i="22"/>
  <c r="AD277" i="22"/>
  <c r="AE277" i="22"/>
  <c r="AF277" i="22"/>
  <c r="AG277" i="22"/>
  <c r="AH277" i="22"/>
  <c r="AI277" i="22"/>
  <c r="AJ277" i="22"/>
  <c r="AK277" i="22"/>
  <c r="AL277" i="22"/>
  <c r="AM277" i="22"/>
  <c r="AN277" i="22"/>
  <c r="AO277" i="22"/>
  <c r="AD278" i="22"/>
  <c r="AE278" i="22"/>
  <c r="AF278" i="22"/>
  <c r="AG278" i="22"/>
  <c r="AH278" i="22"/>
  <c r="AI278" i="22"/>
  <c r="AJ278" i="22"/>
  <c r="AK278" i="22"/>
  <c r="AL278" i="22"/>
  <c r="AM278" i="22"/>
  <c r="AN278" i="22"/>
  <c r="AO278" i="22"/>
  <c r="AD279" i="22"/>
  <c r="AE279" i="22"/>
  <c r="AF279" i="22"/>
  <c r="AG279" i="22"/>
  <c r="AH279" i="22"/>
  <c r="AI279" i="22"/>
  <c r="AJ279" i="22"/>
  <c r="AK279" i="22"/>
  <c r="AL279" i="22"/>
  <c r="AM279" i="22"/>
  <c r="AN279" i="22"/>
  <c r="AO279" i="22"/>
  <c r="AD280" i="22"/>
  <c r="AE280" i="22"/>
  <c r="AF280" i="22"/>
  <c r="AG280" i="22"/>
  <c r="AH280" i="22"/>
  <c r="AI280" i="22"/>
  <c r="AJ280" i="22"/>
  <c r="AK280" i="22"/>
  <c r="AL280" i="22"/>
  <c r="AM280" i="22"/>
  <c r="AN280" i="22"/>
  <c r="AO280" i="22"/>
  <c r="AD281" i="22"/>
  <c r="AE281" i="22"/>
  <c r="AF281" i="22"/>
  <c r="AG281" i="22"/>
  <c r="AH281" i="22"/>
  <c r="AI281" i="22"/>
  <c r="AJ281" i="22"/>
  <c r="AK281" i="22"/>
  <c r="AL281" i="22"/>
  <c r="AM281" i="22"/>
  <c r="AN281" i="22"/>
  <c r="AO281" i="22"/>
  <c r="AD282" i="22"/>
  <c r="AE282" i="22"/>
  <c r="AF282" i="22"/>
  <c r="AG282" i="22"/>
  <c r="AH282" i="22"/>
  <c r="AI282" i="22"/>
  <c r="AJ282" i="22"/>
  <c r="AK282" i="22"/>
  <c r="AL282" i="22"/>
  <c r="AM282" i="22"/>
  <c r="AN282" i="22"/>
  <c r="AO282" i="22"/>
  <c r="AD283" i="22"/>
  <c r="AE283" i="22"/>
  <c r="AF283" i="22"/>
  <c r="AG283" i="22"/>
  <c r="AH283" i="22"/>
  <c r="AI283" i="22"/>
  <c r="AJ283" i="22"/>
  <c r="AK283" i="22"/>
  <c r="AL283" i="22"/>
  <c r="AM283" i="22"/>
  <c r="AN283" i="22"/>
  <c r="AO283" i="22"/>
  <c r="AD284" i="22"/>
  <c r="AE284" i="22"/>
  <c r="AF284" i="22"/>
  <c r="AG284" i="22"/>
  <c r="AH284" i="22"/>
  <c r="AI284" i="22"/>
  <c r="AJ284" i="22"/>
  <c r="AK284" i="22"/>
  <c r="AL284" i="22"/>
  <c r="AM284" i="22"/>
  <c r="AN284" i="22"/>
  <c r="AO284" i="22"/>
  <c r="AD285" i="22"/>
  <c r="AE285" i="22"/>
  <c r="AF285" i="22"/>
  <c r="AG285" i="22"/>
  <c r="AH285" i="22"/>
  <c r="AI285" i="22"/>
  <c r="AJ285" i="22"/>
  <c r="AK285" i="22"/>
  <c r="AL285" i="22"/>
  <c r="AM285" i="22"/>
  <c r="AN285" i="22"/>
  <c r="AO285" i="22"/>
  <c r="AD286" i="22"/>
  <c r="AE286" i="22"/>
  <c r="AF286" i="22"/>
  <c r="AG286" i="22"/>
  <c r="AH286" i="22"/>
  <c r="AI286" i="22"/>
  <c r="AJ286" i="22"/>
  <c r="AK286" i="22"/>
  <c r="AL286" i="22"/>
  <c r="AM286" i="22"/>
  <c r="AN286" i="22"/>
  <c r="AO286" i="22"/>
  <c r="AD287" i="22"/>
  <c r="AE287" i="22"/>
  <c r="AF287" i="22"/>
  <c r="AG287" i="22"/>
  <c r="AH287" i="22"/>
  <c r="AI287" i="22"/>
  <c r="AJ287" i="22"/>
  <c r="AK287" i="22"/>
  <c r="AL287" i="22"/>
  <c r="AM287" i="22"/>
  <c r="AN287" i="22"/>
  <c r="AO287" i="22"/>
  <c r="AD288" i="22"/>
  <c r="AE288" i="22"/>
  <c r="AF288" i="22"/>
  <c r="AG288" i="22"/>
  <c r="AH288" i="22"/>
  <c r="AI288" i="22"/>
  <c r="AJ288" i="22"/>
  <c r="AK288" i="22"/>
  <c r="AL288" i="22"/>
  <c r="AM288" i="22"/>
  <c r="AN288" i="22"/>
  <c r="AO288" i="22"/>
  <c r="AD289" i="22"/>
  <c r="AE289" i="22"/>
  <c r="AF289" i="22"/>
  <c r="AG289" i="22"/>
  <c r="AH289" i="22"/>
  <c r="AI289" i="22"/>
  <c r="AJ289" i="22"/>
  <c r="AK289" i="22"/>
  <c r="AL289" i="22"/>
  <c r="AM289" i="22"/>
  <c r="AN289" i="22"/>
  <c r="AO289" i="22"/>
  <c r="AD290" i="22"/>
  <c r="AE290" i="22"/>
  <c r="AF290" i="22"/>
  <c r="AG290" i="22"/>
  <c r="AH290" i="22"/>
  <c r="AI290" i="22"/>
  <c r="AJ290" i="22"/>
  <c r="AK290" i="22"/>
  <c r="AL290" i="22"/>
  <c r="AM290" i="22"/>
  <c r="AN290" i="22"/>
  <c r="AO290" i="22"/>
  <c r="AD291" i="22"/>
  <c r="AE291" i="22"/>
  <c r="AF291" i="22"/>
  <c r="AG291" i="22"/>
  <c r="AH291" i="22"/>
  <c r="AI291" i="22"/>
  <c r="AJ291" i="22"/>
  <c r="AK291" i="22"/>
  <c r="AL291" i="22"/>
  <c r="AM291" i="22"/>
  <c r="AN291" i="22"/>
  <c r="AO291" i="22"/>
  <c r="AD292" i="22"/>
  <c r="AE292" i="22"/>
  <c r="AF292" i="22"/>
  <c r="AG292" i="22"/>
  <c r="AH292" i="22"/>
  <c r="AI292" i="22"/>
  <c r="AJ292" i="22"/>
  <c r="AK292" i="22"/>
  <c r="AL292" i="22"/>
  <c r="AM292" i="22"/>
  <c r="AN292" i="22"/>
  <c r="AO292" i="22"/>
  <c r="AD293" i="22"/>
  <c r="AE293" i="22"/>
  <c r="AF293" i="22"/>
  <c r="AG293" i="22"/>
  <c r="AH293" i="22"/>
  <c r="AI293" i="22"/>
  <c r="AJ293" i="22"/>
  <c r="AK293" i="22"/>
  <c r="AL293" i="22"/>
  <c r="AM293" i="22"/>
  <c r="AN293" i="22"/>
  <c r="AO293" i="22"/>
  <c r="AD294" i="22"/>
  <c r="AE294" i="22"/>
  <c r="AF294" i="22"/>
  <c r="AG294" i="22"/>
  <c r="AH294" i="22"/>
  <c r="AI294" i="22"/>
  <c r="AJ294" i="22"/>
  <c r="AK294" i="22"/>
  <c r="AL294" i="22"/>
  <c r="AM294" i="22"/>
  <c r="AN294" i="22"/>
  <c r="AO294" i="22"/>
  <c r="AD295" i="22"/>
  <c r="AE295" i="22"/>
  <c r="AF295" i="22"/>
  <c r="AG295" i="22"/>
  <c r="AH295" i="22"/>
  <c r="AI295" i="22"/>
  <c r="AJ295" i="22"/>
  <c r="AK295" i="22"/>
  <c r="AL295" i="22"/>
  <c r="AM295" i="22"/>
  <c r="AN295" i="22"/>
  <c r="AO295" i="22"/>
  <c r="AD296" i="22"/>
  <c r="AE296" i="22"/>
  <c r="AF296" i="22"/>
  <c r="AG296" i="22"/>
  <c r="AH296" i="22"/>
  <c r="AI296" i="22"/>
  <c r="AJ296" i="22"/>
  <c r="AK296" i="22"/>
  <c r="AL296" i="22"/>
  <c r="AM296" i="22"/>
  <c r="AN296" i="22"/>
  <c r="AO296" i="22"/>
  <c r="AD297" i="22"/>
  <c r="AE297" i="22"/>
  <c r="AF297" i="22"/>
  <c r="AG297" i="22"/>
  <c r="AH297" i="22"/>
  <c r="AI297" i="22"/>
  <c r="AJ297" i="22"/>
  <c r="AK297" i="22"/>
  <c r="AL297" i="22"/>
  <c r="AM297" i="22"/>
  <c r="AN297" i="22"/>
  <c r="AO297" i="22"/>
  <c r="AD298" i="22"/>
  <c r="AE298" i="22"/>
  <c r="AF298" i="22"/>
  <c r="AG298" i="22"/>
  <c r="AH298" i="22"/>
  <c r="AI298" i="22"/>
  <c r="AJ298" i="22"/>
  <c r="AK298" i="22"/>
  <c r="AL298" i="22"/>
  <c r="AM298" i="22"/>
  <c r="AN298" i="22"/>
  <c r="AO298" i="22"/>
  <c r="AD299" i="22"/>
  <c r="AE299" i="22"/>
  <c r="AF299" i="22"/>
  <c r="AG299" i="22"/>
  <c r="AH299" i="22"/>
  <c r="AI299" i="22"/>
  <c r="AJ299" i="22"/>
  <c r="AK299" i="22"/>
  <c r="AL299" i="22"/>
  <c r="AM299" i="22"/>
  <c r="AN299" i="22"/>
  <c r="AO299" i="22"/>
  <c r="AD300" i="22"/>
  <c r="AE300" i="22"/>
  <c r="AF300" i="22"/>
  <c r="AG300" i="22"/>
  <c r="AH300" i="22"/>
  <c r="AI300" i="22"/>
  <c r="AJ300" i="22"/>
  <c r="AK300" i="22"/>
  <c r="AL300" i="22"/>
  <c r="AM300" i="22"/>
  <c r="AN300" i="22"/>
  <c r="AO300" i="22"/>
  <c r="AD301" i="22"/>
  <c r="AE301" i="22"/>
  <c r="AF301" i="22"/>
  <c r="AG301" i="22"/>
  <c r="AH301" i="22"/>
  <c r="AI301" i="22"/>
  <c r="AJ301" i="22"/>
  <c r="AK301" i="22"/>
  <c r="AL301" i="22"/>
  <c r="AM301" i="22"/>
  <c r="AN301" i="22"/>
  <c r="AO301" i="22"/>
  <c r="AD302" i="22"/>
  <c r="AE302" i="22"/>
  <c r="AF302" i="22"/>
  <c r="AG302" i="22"/>
  <c r="AH302" i="22"/>
  <c r="AI302" i="22"/>
  <c r="AJ302" i="22"/>
  <c r="AK302" i="22"/>
  <c r="AL302" i="22"/>
  <c r="AM302" i="22"/>
  <c r="AN302" i="22"/>
  <c r="AO302" i="22"/>
  <c r="AD303" i="22"/>
  <c r="AE303" i="22"/>
  <c r="AF303" i="22"/>
  <c r="AG303" i="22"/>
  <c r="AH303" i="22"/>
  <c r="AI303" i="22"/>
  <c r="AJ303" i="22"/>
  <c r="AK303" i="22"/>
  <c r="AL303" i="22"/>
  <c r="AM303" i="22"/>
  <c r="AN303" i="22"/>
  <c r="AO303" i="22"/>
  <c r="AD304" i="22"/>
  <c r="AE304" i="22"/>
  <c r="AF304" i="22"/>
  <c r="AG304" i="22"/>
  <c r="AH304" i="22"/>
  <c r="AI304" i="22"/>
  <c r="AJ304" i="22"/>
  <c r="AK304" i="22"/>
  <c r="AL304" i="22"/>
  <c r="AM304" i="22"/>
  <c r="AN304" i="22"/>
  <c r="AO304" i="22"/>
  <c r="AD305" i="22"/>
  <c r="AE305" i="22"/>
  <c r="AF305" i="22"/>
  <c r="AG305" i="22"/>
  <c r="AH305" i="22"/>
  <c r="AI305" i="22"/>
  <c r="AJ305" i="22"/>
  <c r="AK305" i="22"/>
  <c r="AL305" i="22"/>
  <c r="AM305" i="22"/>
  <c r="AN305" i="22"/>
  <c r="AO305" i="22"/>
  <c r="AD306" i="22"/>
  <c r="AE306" i="22"/>
  <c r="AF306" i="22"/>
  <c r="AG306" i="22"/>
  <c r="AH306" i="22"/>
  <c r="AI306" i="22"/>
  <c r="AJ306" i="22"/>
  <c r="AK306" i="22"/>
  <c r="AL306" i="22"/>
  <c r="AM306" i="22"/>
  <c r="AN306" i="22"/>
  <c r="AO306" i="22"/>
  <c r="AD307" i="22"/>
  <c r="AE307" i="22"/>
  <c r="AF307" i="22"/>
  <c r="AG307" i="22"/>
  <c r="AH307" i="22"/>
  <c r="AI307" i="22"/>
  <c r="AJ307" i="22"/>
  <c r="AK307" i="22"/>
  <c r="AL307" i="22"/>
  <c r="AM307" i="22"/>
  <c r="AN307" i="22"/>
  <c r="AO307" i="22"/>
  <c r="AD308" i="22"/>
  <c r="AE308" i="22"/>
  <c r="AF308" i="22"/>
  <c r="AG308" i="22"/>
  <c r="AH308" i="22"/>
  <c r="AI308" i="22"/>
  <c r="AJ308" i="22"/>
  <c r="AK308" i="22"/>
  <c r="AL308" i="22"/>
  <c r="AM308" i="22"/>
  <c r="AN308" i="22"/>
  <c r="AO308" i="22"/>
  <c r="AD309" i="22"/>
  <c r="AE309" i="22"/>
  <c r="AF309" i="22"/>
  <c r="AG309" i="22"/>
  <c r="AH309" i="22"/>
  <c r="AI309" i="22"/>
  <c r="AJ309" i="22"/>
  <c r="AK309" i="22"/>
  <c r="AL309" i="22"/>
  <c r="AM309" i="22"/>
  <c r="AN309" i="22"/>
  <c r="AO309" i="22"/>
  <c r="AD310" i="22"/>
  <c r="AE310" i="22"/>
  <c r="AF310" i="22"/>
  <c r="AG310" i="22"/>
  <c r="AH310" i="22"/>
  <c r="AI310" i="22"/>
  <c r="AJ310" i="22"/>
  <c r="AK310" i="22"/>
  <c r="AL310" i="22"/>
  <c r="AM310" i="22"/>
  <c r="AN310" i="22"/>
  <c r="AO310" i="22"/>
  <c r="AD311" i="22"/>
  <c r="AE311" i="22"/>
  <c r="AF311" i="22"/>
  <c r="AG311" i="22"/>
  <c r="AH311" i="22"/>
  <c r="AI311" i="22"/>
  <c r="AJ311" i="22"/>
  <c r="AK311" i="22"/>
  <c r="AL311" i="22"/>
  <c r="AM311" i="22"/>
  <c r="AN311" i="22"/>
  <c r="AO311" i="22"/>
  <c r="AD312" i="22"/>
  <c r="AE312" i="22"/>
  <c r="AF312" i="22"/>
  <c r="AG312" i="22"/>
  <c r="AH312" i="22"/>
  <c r="AI312" i="22"/>
  <c r="AJ312" i="22"/>
  <c r="AK312" i="22"/>
  <c r="AL312" i="22"/>
  <c r="AM312" i="22"/>
  <c r="AN312" i="22"/>
  <c r="AO312" i="22"/>
  <c r="AD313" i="22"/>
  <c r="AE313" i="22"/>
  <c r="AF313" i="22"/>
  <c r="AG313" i="22"/>
  <c r="AH313" i="22"/>
  <c r="AI313" i="22"/>
  <c r="AJ313" i="22"/>
  <c r="AK313" i="22"/>
  <c r="AL313" i="22"/>
  <c r="AM313" i="22"/>
  <c r="AN313" i="22"/>
  <c r="AO313" i="22"/>
  <c r="AD314" i="22"/>
  <c r="AE314" i="22"/>
  <c r="AF314" i="22"/>
  <c r="AG314" i="22"/>
  <c r="AH314" i="22"/>
  <c r="AI314" i="22"/>
  <c r="AJ314" i="22"/>
  <c r="AK314" i="22"/>
  <c r="AL314" i="22"/>
  <c r="AM314" i="22"/>
  <c r="AN314" i="22"/>
  <c r="AO314" i="22"/>
  <c r="AD315" i="22"/>
  <c r="AE315" i="22"/>
  <c r="AF315" i="22"/>
  <c r="AG315" i="22"/>
  <c r="AH315" i="22"/>
  <c r="AI315" i="22"/>
  <c r="AJ315" i="22"/>
  <c r="AK315" i="22"/>
  <c r="AL315" i="22"/>
  <c r="AM315" i="22"/>
  <c r="AN315" i="22"/>
  <c r="AO315" i="22"/>
  <c r="AD316" i="22"/>
  <c r="AE316" i="22"/>
  <c r="AF316" i="22"/>
  <c r="AG316" i="22"/>
  <c r="AH316" i="22"/>
  <c r="AI316" i="22"/>
  <c r="AJ316" i="22"/>
  <c r="AK316" i="22"/>
  <c r="AL316" i="22"/>
  <c r="AM316" i="22"/>
  <c r="AN316" i="22"/>
  <c r="AO316" i="22"/>
  <c r="AD317" i="22"/>
  <c r="AE317" i="22"/>
  <c r="AF317" i="22"/>
  <c r="AG317" i="22"/>
  <c r="AH317" i="22"/>
  <c r="AI317" i="22"/>
  <c r="AJ317" i="22"/>
  <c r="AK317" i="22"/>
  <c r="AL317" i="22"/>
  <c r="AM317" i="22"/>
  <c r="AN317" i="22"/>
  <c r="AO317" i="22"/>
  <c r="AD318" i="22"/>
  <c r="AE318" i="22"/>
  <c r="AF318" i="22"/>
  <c r="AG318" i="22"/>
  <c r="AH318" i="22"/>
  <c r="AI318" i="22"/>
  <c r="AJ318" i="22"/>
  <c r="AK318" i="22"/>
  <c r="AL318" i="22"/>
  <c r="AM318" i="22"/>
  <c r="AN318" i="22"/>
  <c r="AO318" i="22"/>
  <c r="AD319" i="22"/>
  <c r="AE319" i="22"/>
  <c r="AF319" i="22"/>
  <c r="AG319" i="22"/>
  <c r="AH319" i="22"/>
  <c r="AI319" i="22"/>
  <c r="AJ319" i="22"/>
  <c r="AK319" i="22"/>
  <c r="AL319" i="22"/>
  <c r="AM319" i="22"/>
  <c r="AN319" i="22"/>
  <c r="AO319" i="22"/>
  <c r="AD320" i="22"/>
  <c r="AE320" i="22"/>
  <c r="AF320" i="22"/>
  <c r="AG320" i="22"/>
  <c r="AH320" i="22"/>
  <c r="AI320" i="22"/>
  <c r="AJ320" i="22"/>
  <c r="AK320" i="22"/>
  <c r="AL320" i="22"/>
  <c r="AM320" i="22"/>
  <c r="AN320" i="22"/>
  <c r="AO320" i="22"/>
  <c r="AD321" i="22"/>
  <c r="AE321" i="22"/>
  <c r="AF321" i="22"/>
  <c r="AG321" i="22"/>
  <c r="AH321" i="22"/>
  <c r="AI321" i="22"/>
  <c r="AJ321" i="22"/>
  <c r="AK321" i="22"/>
  <c r="AL321" i="22"/>
  <c r="AM321" i="22"/>
  <c r="AN321" i="22"/>
  <c r="AO321" i="22"/>
  <c r="AD322" i="22"/>
  <c r="AE322" i="22"/>
  <c r="AF322" i="22"/>
  <c r="AG322" i="22"/>
  <c r="AH322" i="22"/>
  <c r="AI322" i="22"/>
  <c r="AJ322" i="22"/>
  <c r="AK322" i="22"/>
  <c r="AL322" i="22"/>
  <c r="AM322" i="22"/>
  <c r="AN322" i="22"/>
  <c r="AO322" i="22"/>
  <c r="AD323" i="22"/>
  <c r="AE323" i="22"/>
  <c r="AF323" i="22"/>
  <c r="AG323" i="22"/>
  <c r="AH323" i="22"/>
  <c r="AI323" i="22"/>
  <c r="AJ323" i="22"/>
  <c r="AK323" i="22"/>
  <c r="AL323" i="22"/>
  <c r="AM323" i="22"/>
  <c r="AN323" i="22"/>
  <c r="AO323" i="22"/>
  <c r="AD324" i="22"/>
  <c r="AE324" i="22"/>
  <c r="AF324" i="22"/>
  <c r="AG324" i="22"/>
  <c r="AH324" i="22"/>
  <c r="AI324" i="22"/>
  <c r="AJ324" i="22"/>
  <c r="AK324" i="22"/>
  <c r="AL324" i="22"/>
  <c r="AM324" i="22"/>
  <c r="AN324" i="22"/>
  <c r="AO324" i="22"/>
  <c r="AD325" i="22"/>
  <c r="AE325" i="22"/>
  <c r="AF325" i="22"/>
  <c r="AG325" i="22"/>
  <c r="AH325" i="22"/>
  <c r="AI325" i="22"/>
  <c r="AJ325" i="22"/>
  <c r="AK325" i="22"/>
  <c r="AL325" i="22"/>
  <c r="AM325" i="22"/>
  <c r="AN325" i="22"/>
  <c r="AO325" i="22"/>
  <c r="AD326" i="22"/>
  <c r="AE326" i="22"/>
  <c r="AF326" i="22"/>
  <c r="AG326" i="22"/>
  <c r="AH326" i="22"/>
  <c r="AI326" i="22"/>
  <c r="AJ326" i="22"/>
  <c r="AK326" i="22"/>
  <c r="AL326" i="22"/>
  <c r="AM326" i="22"/>
  <c r="AN326" i="22"/>
  <c r="AO326" i="22"/>
  <c r="AD327" i="22"/>
  <c r="AE327" i="22"/>
  <c r="AF327" i="22"/>
  <c r="AG327" i="22"/>
  <c r="AH327" i="22"/>
  <c r="AI327" i="22"/>
  <c r="AJ327" i="22"/>
  <c r="AK327" i="22"/>
  <c r="AL327" i="22"/>
  <c r="AM327" i="22"/>
  <c r="AN327" i="22"/>
  <c r="AO327" i="22"/>
  <c r="AD328" i="22"/>
  <c r="AE328" i="22"/>
  <c r="AF328" i="22"/>
  <c r="AG328" i="22"/>
  <c r="AH328" i="22"/>
  <c r="AI328" i="22"/>
  <c r="AJ328" i="22"/>
  <c r="AK328" i="22"/>
  <c r="AL328" i="22"/>
  <c r="AM328" i="22"/>
  <c r="AN328" i="22"/>
  <c r="AO328" i="22"/>
  <c r="AD329" i="22"/>
  <c r="AE329" i="22"/>
  <c r="AF329" i="22"/>
  <c r="AG329" i="22"/>
  <c r="AH329" i="22"/>
  <c r="AI329" i="22"/>
  <c r="AJ329" i="22"/>
  <c r="AK329" i="22"/>
  <c r="AL329" i="22"/>
  <c r="AM329" i="22"/>
  <c r="AN329" i="22"/>
  <c r="AO329" i="22"/>
  <c r="AD330" i="22"/>
  <c r="AE330" i="22"/>
  <c r="AF330" i="22"/>
  <c r="AG330" i="22"/>
  <c r="AH330" i="22"/>
  <c r="AI330" i="22"/>
  <c r="AJ330" i="22"/>
  <c r="AK330" i="22"/>
  <c r="AL330" i="22"/>
  <c r="AM330" i="22"/>
  <c r="AN330" i="22"/>
  <c r="AO330" i="22"/>
  <c r="AD331" i="22"/>
  <c r="AE331" i="22"/>
  <c r="AF331" i="22"/>
  <c r="AG331" i="22"/>
  <c r="AH331" i="22"/>
  <c r="AI331" i="22"/>
  <c r="AJ331" i="22"/>
  <c r="AK331" i="22"/>
  <c r="AL331" i="22"/>
  <c r="AM331" i="22"/>
  <c r="AN331" i="22"/>
  <c r="AO331" i="22"/>
  <c r="AD332" i="22"/>
  <c r="AE332" i="22"/>
  <c r="AF332" i="22"/>
  <c r="AG332" i="22"/>
  <c r="AH332" i="22"/>
  <c r="AI332" i="22"/>
  <c r="AJ332" i="22"/>
  <c r="AK332" i="22"/>
  <c r="AL332" i="22"/>
  <c r="AM332" i="22"/>
  <c r="AN332" i="22"/>
  <c r="AO332" i="22"/>
  <c r="AD333" i="22"/>
  <c r="AE333" i="22"/>
  <c r="AF333" i="22"/>
  <c r="AG333" i="22"/>
  <c r="AH333" i="22"/>
  <c r="AI333" i="22"/>
  <c r="AJ333" i="22"/>
  <c r="AK333" i="22"/>
  <c r="AL333" i="22"/>
  <c r="AM333" i="22"/>
  <c r="AN333" i="22"/>
  <c r="AO333" i="22"/>
  <c r="AD334" i="22"/>
  <c r="AE334" i="22"/>
  <c r="AF334" i="22"/>
  <c r="AG334" i="22"/>
  <c r="AH334" i="22"/>
  <c r="AI334" i="22"/>
  <c r="AJ334" i="22"/>
  <c r="AK334" i="22"/>
  <c r="AL334" i="22"/>
  <c r="AM334" i="22"/>
  <c r="AN334" i="22"/>
  <c r="AO334" i="22"/>
  <c r="AD335" i="22"/>
  <c r="AE335" i="22"/>
  <c r="AF335" i="22"/>
  <c r="AG335" i="22"/>
  <c r="AH335" i="22"/>
  <c r="AI335" i="22"/>
  <c r="AJ335" i="22"/>
  <c r="AK335" i="22"/>
  <c r="AL335" i="22"/>
  <c r="AM335" i="22"/>
  <c r="AN335" i="22"/>
  <c r="AO335" i="22"/>
  <c r="AD336" i="22"/>
  <c r="AE336" i="22"/>
  <c r="AF336" i="22"/>
  <c r="AG336" i="22"/>
  <c r="AH336" i="22"/>
  <c r="AI336" i="22"/>
  <c r="AJ336" i="22"/>
  <c r="AK336" i="22"/>
  <c r="AL336" i="22"/>
  <c r="AM336" i="22"/>
  <c r="AN336" i="22"/>
  <c r="AO336" i="22"/>
  <c r="AD337" i="22"/>
  <c r="AE337" i="22"/>
  <c r="AF337" i="22"/>
  <c r="AG337" i="22"/>
  <c r="AH337" i="22"/>
  <c r="AI337" i="22"/>
  <c r="AJ337" i="22"/>
  <c r="AK337" i="22"/>
  <c r="AL337" i="22"/>
  <c r="AM337" i="22"/>
  <c r="AN337" i="22"/>
  <c r="AO337" i="22"/>
  <c r="AD338" i="22"/>
  <c r="AE338" i="22"/>
  <c r="AF338" i="22"/>
  <c r="AG338" i="22"/>
  <c r="AH338" i="22"/>
  <c r="AI338" i="22"/>
  <c r="AJ338" i="22"/>
  <c r="AK338" i="22"/>
  <c r="AL338" i="22"/>
  <c r="AM338" i="22"/>
  <c r="AN338" i="22"/>
  <c r="AO338" i="22"/>
  <c r="AD339" i="22"/>
  <c r="AE339" i="22"/>
  <c r="AF339" i="22"/>
  <c r="AG339" i="22"/>
  <c r="AH339" i="22"/>
  <c r="AI339" i="22"/>
  <c r="AJ339" i="22"/>
  <c r="AK339" i="22"/>
  <c r="AL339" i="22"/>
  <c r="AM339" i="22"/>
  <c r="AN339" i="22"/>
  <c r="AO339" i="22"/>
  <c r="AD340" i="22"/>
  <c r="AE340" i="22"/>
  <c r="AF340" i="22"/>
  <c r="AG340" i="22"/>
  <c r="AH340" i="22"/>
  <c r="AI340" i="22"/>
  <c r="AJ340" i="22"/>
  <c r="AK340" i="22"/>
  <c r="AL340" i="22"/>
  <c r="AM340" i="22"/>
  <c r="AN340" i="22"/>
  <c r="AO340" i="22"/>
  <c r="AD341" i="22"/>
  <c r="AE341" i="22"/>
  <c r="AF341" i="22"/>
  <c r="AG341" i="22"/>
  <c r="AH341" i="22"/>
  <c r="AI341" i="22"/>
  <c r="AJ341" i="22"/>
  <c r="AK341" i="22"/>
  <c r="AL341" i="22"/>
  <c r="AM341" i="22"/>
  <c r="AN341" i="22"/>
  <c r="AO341" i="22"/>
  <c r="AD342" i="22"/>
  <c r="AE342" i="22"/>
  <c r="AF342" i="22"/>
  <c r="AG342" i="22"/>
  <c r="AH342" i="22"/>
  <c r="AI342" i="22"/>
  <c r="AJ342" i="22"/>
  <c r="AK342" i="22"/>
  <c r="AL342" i="22"/>
  <c r="AM342" i="22"/>
  <c r="AN342" i="22"/>
  <c r="AO342" i="22"/>
  <c r="AD343" i="22"/>
  <c r="AE343" i="22"/>
  <c r="AF343" i="22"/>
  <c r="AG343" i="22"/>
  <c r="AH343" i="22"/>
  <c r="AI343" i="22"/>
  <c r="AJ343" i="22"/>
  <c r="AK343" i="22"/>
  <c r="AL343" i="22"/>
  <c r="AM343" i="22"/>
  <c r="AN343" i="22"/>
  <c r="AO343" i="22"/>
  <c r="AD344" i="22"/>
  <c r="AE344" i="22"/>
  <c r="AF344" i="22"/>
  <c r="AG344" i="22"/>
  <c r="AH344" i="22"/>
  <c r="AI344" i="22"/>
  <c r="AJ344" i="22"/>
  <c r="AK344" i="22"/>
  <c r="AL344" i="22"/>
  <c r="AM344" i="22"/>
  <c r="AN344" i="22"/>
  <c r="AO344" i="22"/>
  <c r="AD345" i="22"/>
  <c r="AE345" i="22"/>
  <c r="AF345" i="22"/>
  <c r="AG345" i="22"/>
  <c r="AH345" i="22"/>
  <c r="AI345" i="22"/>
  <c r="AJ345" i="22"/>
  <c r="AK345" i="22"/>
  <c r="AL345" i="22"/>
  <c r="AM345" i="22"/>
  <c r="AN345" i="22"/>
  <c r="AO345" i="22"/>
  <c r="AD346" i="22"/>
  <c r="AE346" i="22"/>
  <c r="AF346" i="22"/>
  <c r="AG346" i="22"/>
  <c r="AH346" i="22"/>
  <c r="AI346" i="22"/>
  <c r="AJ346" i="22"/>
  <c r="AK346" i="22"/>
  <c r="AL346" i="22"/>
  <c r="AM346" i="22"/>
  <c r="AN346" i="22"/>
  <c r="AO346" i="22"/>
  <c r="AD347" i="22"/>
  <c r="AE347" i="22"/>
  <c r="AF347" i="22"/>
  <c r="AG347" i="22"/>
  <c r="AH347" i="22"/>
  <c r="AI347" i="22"/>
  <c r="AJ347" i="22"/>
  <c r="AK347" i="22"/>
  <c r="AL347" i="22"/>
  <c r="AM347" i="22"/>
  <c r="AN347" i="22"/>
  <c r="AO347" i="22"/>
  <c r="AD348" i="22"/>
  <c r="AE348" i="22"/>
  <c r="AF348" i="22"/>
  <c r="AG348" i="22"/>
  <c r="AH348" i="22"/>
  <c r="AI348" i="22"/>
  <c r="AJ348" i="22"/>
  <c r="AK348" i="22"/>
  <c r="AL348" i="22"/>
  <c r="AM348" i="22"/>
  <c r="AN348" i="22"/>
  <c r="AO348" i="22"/>
  <c r="AD349" i="22"/>
  <c r="AE349" i="22"/>
  <c r="AF349" i="22"/>
  <c r="AG349" i="22"/>
  <c r="AH349" i="22"/>
  <c r="AI349" i="22"/>
  <c r="AJ349" i="22"/>
  <c r="AK349" i="22"/>
  <c r="AL349" i="22"/>
  <c r="AM349" i="22"/>
  <c r="AN349" i="22"/>
  <c r="AO349" i="22"/>
  <c r="AD350" i="22"/>
  <c r="AE350" i="22"/>
  <c r="AF350" i="22"/>
  <c r="AG350" i="22"/>
  <c r="AH350" i="22"/>
  <c r="AI350" i="22"/>
  <c r="AJ350" i="22"/>
  <c r="AK350" i="22"/>
  <c r="AL350" i="22"/>
  <c r="AM350" i="22"/>
  <c r="AN350" i="22"/>
  <c r="AO350" i="22"/>
  <c r="AD351" i="22"/>
  <c r="AE351" i="22"/>
  <c r="AF351" i="22"/>
  <c r="AG351" i="22"/>
  <c r="AH351" i="22"/>
  <c r="AI351" i="22"/>
  <c r="AJ351" i="22"/>
  <c r="AK351" i="22"/>
  <c r="AL351" i="22"/>
  <c r="AM351" i="22"/>
  <c r="AN351" i="22"/>
  <c r="AO351" i="22"/>
  <c r="AD352" i="22"/>
  <c r="AE352" i="22"/>
  <c r="AF352" i="22"/>
  <c r="AG352" i="22"/>
  <c r="AH352" i="22"/>
  <c r="AI352" i="22"/>
  <c r="AJ352" i="22"/>
  <c r="AK352" i="22"/>
  <c r="AL352" i="22"/>
  <c r="AM352" i="22"/>
  <c r="AN352" i="22"/>
  <c r="AO352" i="22"/>
  <c r="AD353" i="22"/>
  <c r="AE353" i="22"/>
  <c r="AF353" i="22"/>
  <c r="AG353" i="22"/>
  <c r="AH353" i="22"/>
  <c r="AI353" i="22"/>
  <c r="AJ353" i="22"/>
  <c r="AK353" i="22"/>
  <c r="AL353" i="22"/>
  <c r="AM353" i="22"/>
  <c r="AN353" i="22"/>
  <c r="AO353" i="22"/>
  <c r="AD354" i="22"/>
  <c r="AE354" i="22"/>
  <c r="AF354" i="22"/>
  <c r="AG354" i="22"/>
  <c r="AH354" i="22"/>
  <c r="AI354" i="22"/>
  <c r="AJ354" i="22"/>
  <c r="AK354" i="22"/>
  <c r="AL354" i="22"/>
  <c r="AM354" i="22"/>
  <c r="AN354" i="22"/>
  <c r="AO354" i="22"/>
  <c r="AD355" i="22"/>
  <c r="AE355" i="22"/>
  <c r="AF355" i="22"/>
  <c r="AG355" i="22"/>
  <c r="AH355" i="22"/>
  <c r="AI355" i="22"/>
  <c r="AJ355" i="22"/>
  <c r="AK355" i="22"/>
  <c r="AL355" i="22"/>
  <c r="AM355" i="22"/>
  <c r="AN355" i="22"/>
  <c r="AO355" i="22"/>
  <c r="AD356" i="22"/>
  <c r="AE356" i="22"/>
  <c r="AF356" i="22"/>
  <c r="AG356" i="22"/>
  <c r="AH356" i="22"/>
  <c r="AI356" i="22"/>
  <c r="AJ356" i="22"/>
  <c r="AK356" i="22"/>
  <c r="AL356" i="22"/>
  <c r="AM356" i="22"/>
  <c r="AN356" i="22"/>
  <c r="AO356" i="22"/>
  <c r="AD357" i="22"/>
  <c r="AE357" i="22"/>
  <c r="AF357" i="22"/>
  <c r="AG357" i="22"/>
  <c r="AH357" i="22"/>
  <c r="AI357" i="22"/>
  <c r="AJ357" i="22"/>
  <c r="AK357" i="22"/>
  <c r="AL357" i="22"/>
  <c r="AM357" i="22"/>
  <c r="AN357" i="22"/>
  <c r="AO357" i="22"/>
  <c r="AD358" i="22"/>
  <c r="AE358" i="22"/>
  <c r="AF358" i="22"/>
  <c r="AG358" i="22"/>
  <c r="AH358" i="22"/>
  <c r="AI358" i="22"/>
  <c r="AJ358" i="22"/>
  <c r="AK358" i="22"/>
  <c r="AL358" i="22"/>
  <c r="AM358" i="22"/>
  <c r="AN358" i="22"/>
  <c r="AO358" i="22"/>
  <c r="AD359" i="22"/>
  <c r="AE359" i="22"/>
  <c r="AF359" i="22"/>
  <c r="AG359" i="22"/>
  <c r="AH359" i="22"/>
  <c r="AI359" i="22"/>
  <c r="AJ359" i="22"/>
  <c r="AK359" i="22"/>
  <c r="AL359" i="22"/>
  <c r="AM359" i="22"/>
  <c r="AN359" i="22"/>
  <c r="AO359" i="22"/>
  <c r="AD360" i="22"/>
  <c r="AE360" i="22"/>
  <c r="AF360" i="22"/>
  <c r="AG360" i="22"/>
  <c r="AH360" i="22"/>
  <c r="AI360" i="22"/>
  <c r="AJ360" i="22"/>
  <c r="AK360" i="22"/>
  <c r="AL360" i="22"/>
  <c r="AM360" i="22"/>
  <c r="AN360" i="22"/>
  <c r="AO360" i="22"/>
  <c r="AD361" i="22"/>
  <c r="AE361" i="22"/>
  <c r="AF361" i="22"/>
  <c r="AG361" i="22"/>
  <c r="AH361" i="22"/>
  <c r="AI361" i="22"/>
  <c r="AJ361" i="22"/>
  <c r="AK361" i="22"/>
  <c r="AL361" i="22"/>
  <c r="AM361" i="22"/>
  <c r="AN361" i="22"/>
  <c r="AO361" i="22"/>
  <c r="AD362" i="22"/>
  <c r="AE362" i="22"/>
  <c r="AF362" i="22"/>
  <c r="AG362" i="22"/>
  <c r="AH362" i="22"/>
  <c r="AI362" i="22"/>
  <c r="AJ362" i="22"/>
  <c r="AK362" i="22"/>
  <c r="AL362" i="22"/>
  <c r="AM362" i="22"/>
  <c r="AN362" i="22"/>
  <c r="AO362" i="22"/>
  <c r="AD363" i="22"/>
  <c r="AE363" i="22"/>
  <c r="AF363" i="22"/>
  <c r="AG363" i="22"/>
  <c r="AH363" i="22"/>
  <c r="AI363" i="22"/>
  <c r="AJ363" i="22"/>
  <c r="AK363" i="22"/>
  <c r="AL363" i="22"/>
  <c r="AM363" i="22"/>
  <c r="AN363" i="22"/>
  <c r="AO363" i="22"/>
  <c r="AD364" i="22"/>
  <c r="AE364" i="22"/>
  <c r="AF364" i="22"/>
  <c r="AG364" i="22"/>
  <c r="AH364" i="22"/>
  <c r="AI364" i="22"/>
  <c r="AJ364" i="22"/>
  <c r="AK364" i="22"/>
  <c r="AL364" i="22"/>
  <c r="AM364" i="22"/>
  <c r="AN364" i="22"/>
  <c r="AO364" i="22"/>
  <c r="AD365" i="22"/>
  <c r="AE365" i="22"/>
  <c r="AF365" i="22"/>
  <c r="AG365" i="22"/>
  <c r="AH365" i="22"/>
  <c r="AI365" i="22"/>
  <c r="AJ365" i="22"/>
  <c r="AK365" i="22"/>
  <c r="AL365" i="22"/>
  <c r="AM365" i="22"/>
  <c r="AN365" i="22"/>
  <c r="AO365" i="22"/>
  <c r="AD366" i="22"/>
  <c r="AE366" i="22"/>
  <c r="AF366" i="22"/>
  <c r="AG366" i="22"/>
  <c r="AH366" i="22"/>
  <c r="AI366" i="22"/>
  <c r="AJ366" i="22"/>
  <c r="AK366" i="22"/>
  <c r="AL366" i="22"/>
  <c r="AM366" i="22"/>
  <c r="AN366" i="22"/>
  <c r="AO366" i="22"/>
  <c r="AD367" i="22"/>
  <c r="AE367" i="22"/>
  <c r="AF367" i="22"/>
  <c r="AG367" i="22"/>
  <c r="AH367" i="22"/>
  <c r="AI367" i="22"/>
  <c r="AJ367" i="22"/>
  <c r="AK367" i="22"/>
  <c r="AL367" i="22"/>
  <c r="AM367" i="22"/>
  <c r="AN367" i="22"/>
  <c r="AO367" i="22"/>
  <c r="AD368" i="22"/>
  <c r="AE368" i="22"/>
  <c r="AF368" i="22"/>
  <c r="AG368" i="22"/>
  <c r="AH368" i="22"/>
  <c r="AI368" i="22"/>
  <c r="AJ368" i="22"/>
  <c r="AK368" i="22"/>
  <c r="AL368" i="22"/>
  <c r="AM368" i="22"/>
  <c r="AN368" i="22"/>
  <c r="AO368" i="22"/>
  <c r="AD369" i="22"/>
  <c r="AE369" i="22"/>
  <c r="AF369" i="22"/>
  <c r="AG369" i="22"/>
  <c r="AH369" i="22"/>
  <c r="AI369" i="22"/>
  <c r="AJ369" i="22"/>
  <c r="AK369" i="22"/>
  <c r="AL369" i="22"/>
  <c r="AM369" i="22"/>
  <c r="AN369" i="22"/>
  <c r="AO369" i="22"/>
  <c r="AD370" i="22"/>
  <c r="AE370" i="22"/>
  <c r="AF370" i="22"/>
  <c r="AG370" i="22"/>
  <c r="AH370" i="22"/>
  <c r="AI370" i="22"/>
  <c r="AJ370" i="22"/>
  <c r="AK370" i="22"/>
  <c r="AL370" i="22"/>
  <c r="AM370" i="22"/>
  <c r="AN370" i="22"/>
  <c r="AO370" i="22"/>
  <c r="AD371" i="22"/>
  <c r="AE371" i="22"/>
  <c r="AF371" i="22"/>
  <c r="AG371" i="22"/>
  <c r="AH371" i="22"/>
  <c r="AI371" i="22"/>
  <c r="AJ371" i="22"/>
  <c r="AK371" i="22"/>
  <c r="AL371" i="22"/>
  <c r="AM371" i="22"/>
  <c r="AN371" i="22"/>
  <c r="AO371" i="22"/>
  <c r="AD372" i="22"/>
  <c r="AE372" i="22"/>
  <c r="AF372" i="22"/>
  <c r="AG372" i="22"/>
  <c r="AH372" i="22"/>
  <c r="AI372" i="22"/>
  <c r="AJ372" i="22"/>
  <c r="AK372" i="22"/>
  <c r="AL372" i="22"/>
  <c r="AM372" i="22"/>
  <c r="AN372" i="22"/>
  <c r="AO372" i="22"/>
  <c r="AD373" i="22"/>
  <c r="AE373" i="22"/>
  <c r="AF373" i="22"/>
  <c r="AG373" i="22"/>
  <c r="AH373" i="22"/>
  <c r="AI373" i="22"/>
  <c r="AJ373" i="22"/>
  <c r="AK373" i="22"/>
  <c r="AL373" i="22"/>
  <c r="AM373" i="22"/>
  <c r="AN373" i="22"/>
  <c r="AO373" i="22"/>
  <c r="AD374" i="22"/>
  <c r="AE374" i="22"/>
  <c r="AF374" i="22"/>
  <c r="AG374" i="22"/>
  <c r="AH374" i="22"/>
  <c r="AI374" i="22"/>
  <c r="AJ374" i="22"/>
  <c r="AK374" i="22"/>
  <c r="AL374" i="22"/>
  <c r="AM374" i="22"/>
  <c r="AN374" i="22"/>
  <c r="AO374" i="22"/>
  <c r="AD375" i="22"/>
  <c r="AE375" i="22"/>
  <c r="AF375" i="22"/>
  <c r="AG375" i="22"/>
  <c r="AH375" i="22"/>
  <c r="AI375" i="22"/>
  <c r="AJ375" i="22"/>
  <c r="AK375" i="22"/>
  <c r="AL375" i="22"/>
  <c r="AM375" i="22"/>
  <c r="AN375" i="22"/>
  <c r="AO375" i="22"/>
  <c r="AD376" i="22"/>
  <c r="AE376" i="22"/>
  <c r="AF376" i="22"/>
  <c r="AG376" i="22"/>
  <c r="AH376" i="22"/>
  <c r="AI376" i="22"/>
  <c r="AJ376" i="22"/>
  <c r="AK376" i="22"/>
  <c r="AL376" i="22"/>
  <c r="AM376" i="22"/>
  <c r="AN376" i="22"/>
  <c r="AO376" i="22"/>
  <c r="AD377" i="22"/>
  <c r="AE377" i="22"/>
  <c r="AF377" i="22"/>
  <c r="AG377" i="22"/>
  <c r="AH377" i="22"/>
  <c r="AI377" i="22"/>
  <c r="AJ377" i="22"/>
  <c r="AK377" i="22"/>
  <c r="AL377" i="22"/>
  <c r="AM377" i="22"/>
  <c r="AN377" i="22"/>
  <c r="AO377" i="22"/>
  <c r="AD378" i="22"/>
  <c r="AE378" i="22"/>
  <c r="AF378" i="22"/>
  <c r="AG378" i="22"/>
  <c r="AH378" i="22"/>
  <c r="AI378" i="22"/>
  <c r="AJ378" i="22"/>
  <c r="AK378" i="22"/>
  <c r="AL378" i="22"/>
  <c r="AM378" i="22"/>
  <c r="AN378" i="22"/>
  <c r="AO378" i="22"/>
  <c r="AD379" i="22"/>
  <c r="AE379" i="22"/>
  <c r="AF379" i="22"/>
  <c r="AG379" i="22"/>
  <c r="AH379" i="22"/>
  <c r="AI379" i="22"/>
  <c r="AJ379" i="22"/>
  <c r="AK379" i="22"/>
  <c r="AL379" i="22"/>
  <c r="AM379" i="22"/>
  <c r="AN379" i="22"/>
  <c r="AO379" i="22"/>
  <c r="AD380" i="22"/>
  <c r="AE380" i="22"/>
  <c r="AF380" i="22"/>
  <c r="AG380" i="22"/>
  <c r="AH380" i="22"/>
  <c r="AI380" i="22"/>
  <c r="AJ380" i="22"/>
  <c r="AK380" i="22"/>
  <c r="AL380" i="22"/>
  <c r="AM380" i="22"/>
  <c r="AN380" i="22"/>
  <c r="AO380" i="22"/>
  <c r="AD381" i="22"/>
  <c r="AE381" i="22"/>
  <c r="AF381" i="22"/>
  <c r="AG381" i="22"/>
  <c r="AH381" i="22"/>
  <c r="AI381" i="22"/>
  <c r="AJ381" i="22"/>
  <c r="AK381" i="22"/>
  <c r="AL381" i="22"/>
  <c r="AM381" i="22"/>
  <c r="AN381" i="22"/>
  <c r="AO381" i="22"/>
  <c r="AD382" i="22"/>
  <c r="AE382" i="22"/>
  <c r="AF382" i="22"/>
  <c r="AG382" i="22"/>
  <c r="AH382" i="22"/>
  <c r="AI382" i="22"/>
  <c r="AJ382" i="22"/>
  <c r="AK382" i="22"/>
  <c r="AL382" i="22"/>
  <c r="AM382" i="22"/>
  <c r="AN382" i="22"/>
  <c r="AO382" i="22"/>
  <c r="AD383" i="22"/>
  <c r="AE383" i="22"/>
  <c r="AF383" i="22"/>
  <c r="AG383" i="22"/>
  <c r="AH383" i="22"/>
  <c r="AI383" i="22"/>
  <c r="AJ383" i="22"/>
  <c r="AK383" i="22"/>
  <c r="AL383" i="22"/>
  <c r="AM383" i="22"/>
  <c r="AN383" i="22"/>
  <c r="AO383" i="22"/>
  <c r="AD384" i="22"/>
  <c r="AE384" i="22"/>
  <c r="AF384" i="22"/>
  <c r="AG384" i="22"/>
  <c r="AH384" i="22"/>
  <c r="AI384" i="22"/>
  <c r="AJ384" i="22"/>
  <c r="AK384" i="22"/>
  <c r="AL384" i="22"/>
  <c r="AM384" i="22"/>
  <c r="AN384" i="22"/>
  <c r="AO384" i="22"/>
  <c r="AD385" i="22"/>
  <c r="AE385" i="22"/>
  <c r="AF385" i="22"/>
  <c r="AG385" i="22"/>
  <c r="AH385" i="22"/>
  <c r="AI385" i="22"/>
  <c r="AJ385" i="22"/>
  <c r="AK385" i="22"/>
  <c r="AL385" i="22"/>
  <c r="AM385" i="22"/>
  <c r="AN385" i="22"/>
  <c r="AO385" i="22"/>
  <c r="AD386" i="22"/>
  <c r="AE386" i="22"/>
  <c r="AF386" i="22"/>
  <c r="AG386" i="22"/>
  <c r="AH386" i="22"/>
  <c r="AI386" i="22"/>
  <c r="AJ386" i="22"/>
  <c r="AK386" i="22"/>
  <c r="AL386" i="22"/>
  <c r="AM386" i="22"/>
  <c r="AN386" i="22"/>
  <c r="AO386" i="22"/>
  <c r="AD387" i="22"/>
  <c r="AE387" i="22"/>
  <c r="AF387" i="22"/>
  <c r="AG387" i="22"/>
  <c r="AH387" i="22"/>
  <c r="AI387" i="22"/>
  <c r="AJ387" i="22"/>
  <c r="AK387" i="22"/>
  <c r="AL387" i="22"/>
  <c r="AM387" i="22"/>
  <c r="AN387" i="22"/>
  <c r="AO387" i="22"/>
  <c r="AD388" i="22"/>
  <c r="AE388" i="22"/>
  <c r="AF388" i="22"/>
  <c r="AG388" i="22"/>
  <c r="AH388" i="22"/>
  <c r="AI388" i="22"/>
  <c r="AJ388" i="22"/>
  <c r="AK388" i="22"/>
  <c r="AL388" i="22"/>
  <c r="AM388" i="22"/>
  <c r="AN388" i="22"/>
  <c r="AO388" i="22"/>
  <c r="AD389" i="22"/>
  <c r="AE389" i="22"/>
  <c r="AF389" i="22"/>
  <c r="AG389" i="22"/>
  <c r="AH389" i="22"/>
  <c r="AI389" i="22"/>
  <c r="AJ389" i="22"/>
  <c r="AK389" i="22"/>
  <c r="AL389" i="22"/>
  <c r="AM389" i="22"/>
  <c r="AN389" i="22"/>
  <c r="AO389" i="22"/>
  <c r="AD390" i="22"/>
  <c r="AE390" i="22"/>
  <c r="AF390" i="22"/>
  <c r="AG390" i="22"/>
  <c r="AH390" i="22"/>
  <c r="AI390" i="22"/>
  <c r="AJ390" i="22"/>
  <c r="AK390" i="22"/>
  <c r="AL390" i="22"/>
  <c r="AM390" i="22"/>
  <c r="AN390" i="22"/>
  <c r="AO390" i="22"/>
  <c r="AD391" i="22"/>
  <c r="AE391" i="22"/>
  <c r="AF391" i="22"/>
  <c r="AG391" i="22"/>
  <c r="AH391" i="22"/>
  <c r="AI391" i="22"/>
  <c r="AJ391" i="22"/>
  <c r="AK391" i="22"/>
  <c r="AL391" i="22"/>
  <c r="AM391" i="22"/>
  <c r="AN391" i="22"/>
  <c r="AO391" i="22"/>
  <c r="AD392" i="22"/>
  <c r="AE392" i="22"/>
  <c r="AF392" i="22"/>
  <c r="AG392" i="22"/>
  <c r="AH392" i="22"/>
  <c r="AI392" i="22"/>
  <c r="AJ392" i="22"/>
  <c r="AK392" i="22"/>
  <c r="AL392" i="22"/>
  <c r="AM392" i="22"/>
  <c r="AN392" i="22"/>
  <c r="AO392" i="22"/>
  <c r="AD393" i="22"/>
  <c r="AE393" i="22"/>
  <c r="AF393" i="22"/>
  <c r="AG393" i="22"/>
  <c r="AH393" i="22"/>
  <c r="AI393" i="22"/>
  <c r="AJ393" i="22"/>
  <c r="AK393" i="22"/>
  <c r="AL393" i="22"/>
  <c r="AM393" i="22"/>
  <c r="AN393" i="22"/>
  <c r="AO393" i="22"/>
  <c r="AD394" i="22"/>
  <c r="AE394" i="22"/>
  <c r="AF394" i="22"/>
  <c r="AG394" i="22"/>
  <c r="AH394" i="22"/>
  <c r="AI394" i="22"/>
  <c r="AJ394" i="22"/>
  <c r="AK394" i="22"/>
  <c r="AL394" i="22"/>
  <c r="AM394" i="22"/>
  <c r="AN394" i="22"/>
  <c r="AO394" i="22"/>
  <c r="AD395" i="22"/>
  <c r="AE395" i="22"/>
  <c r="AF395" i="22"/>
  <c r="AG395" i="22"/>
  <c r="AH395" i="22"/>
  <c r="AI395" i="22"/>
  <c r="AJ395" i="22"/>
  <c r="AK395" i="22"/>
  <c r="AL395" i="22"/>
  <c r="AM395" i="22"/>
  <c r="AN395" i="22"/>
  <c r="AO395" i="22"/>
  <c r="AD396" i="22"/>
  <c r="AE396" i="22"/>
  <c r="AF396" i="22"/>
  <c r="AG396" i="22"/>
  <c r="AH396" i="22"/>
  <c r="AI396" i="22"/>
  <c r="AJ396" i="22"/>
  <c r="AK396" i="22"/>
  <c r="AL396" i="22"/>
  <c r="AM396" i="22"/>
  <c r="AN396" i="22"/>
  <c r="AO396" i="22"/>
  <c r="AD397" i="22"/>
  <c r="AE397" i="22"/>
  <c r="AF397" i="22"/>
  <c r="AG397" i="22"/>
  <c r="AH397" i="22"/>
  <c r="AI397" i="22"/>
  <c r="AJ397" i="22"/>
  <c r="AK397" i="22"/>
  <c r="AL397" i="22"/>
  <c r="AM397" i="22"/>
  <c r="AN397" i="22"/>
  <c r="AO397" i="22"/>
  <c r="AD398" i="22"/>
  <c r="AE398" i="22"/>
  <c r="AF398" i="22"/>
  <c r="AG398" i="22"/>
  <c r="AH398" i="22"/>
  <c r="AI398" i="22"/>
  <c r="AJ398" i="22"/>
  <c r="AK398" i="22"/>
  <c r="AL398" i="22"/>
  <c r="AM398" i="22"/>
  <c r="AN398" i="22"/>
  <c r="AO398" i="22"/>
  <c r="AD399" i="22"/>
  <c r="AE399" i="22"/>
  <c r="AF399" i="22"/>
  <c r="AG399" i="22"/>
  <c r="AH399" i="22"/>
  <c r="AI399" i="22"/>
  <c r="AJ399" i="22"/>
  <c r="AK399" i="22"/>
  <c r="AL399" i="22"/>
  <c r="AM399" i="22"/>
  <c r="AN399" i="22"/>
  <c r="AO399" i="22"/>
  <c r="AD400" i="22"/>
  <c r="AE400" i="22"/>
  <c r="AF400" i="22"/>
  <c r="AG400" i="22"/>
  <c r="AH400" i="22"/>
  <c r="AI400" i="22"/>
  <c r="AJ400" i="22"/>
  <c r="AK400" i="22"/>
  <c r="AL400" i="22"/>
  <c r="AM400" i="22"/>
  <c r="AN400" i="22"/>
  <c r="AO400" i="22"/>
  <c r="AD401" i="22"/>
  <c r="AE401" i="22"/>
  <c r="AF401" i="22"/>
  <c r="AG401" i="22"/>
  <c r="AH401" i="22"/>
  <c r="AI401" i="22"/>
  <c r="AJ401" i="22"/>
  <c r="AK401" i="22"/>
  <c r="AL401" i="22"/>
  <c r="AM401" i="22"/>
  <c r="AN401" i="22"/>
  <c r="AO401" i="22"/>
  <c r="AD402" i="22"/>
  <c r="AE402" i="22"/>
  <c r="AF402" i="22"/>
  <c r="AG402" i="22"/>
  <c r="AH402" i="22"/>
  <c r="AI402" i="22"/>
  <c r="AJ402" i="22"/>
  <c r="AK402" i="22"/>
  <c r="AL402" i="22"/>
  <c r="AM402" i="22"/>
  <c r="AN402" i="22"/>
  <c r="AO402" i="22"/>
  <c r="AD403" i="22"/>
  <c r="AE403" i="22"/>
  <c r="AF403" i="22"/>
  <c r="AG403" i="22"/>
  <c r="AH403" i="22"/>
  <c r="AI403" i="22"/>
  <c r="AJ403" i="22"/>
  <c r="AK403" i="22"/>
  <c r="AL403" i="22"/>
  <c r="AM403" i="22"/>
  <c r="AN403" i="22"/>
  <c r="AO403" i="22"/>
  <c r="AD404" i="22"/>
  <c r="AE404" i="22"/>
  <c r="AF404" i="22"/>
  <c r="AG404" i="22"/>
  <c r="AH404" i="22"/>
  <c r="AI404" i="22"/>
  <c r="AJ404" i="22"/>
  <c r="AK404" i="22"/>
  <c r="AL404" i="22"/>
  <c r="AM404" i="22"/>
  <c r="AN404" i="22"/>
  <c r="AO404" i="22"/>
  <c r="AD405" i="22"/>
  <c r="AE405" i="22"/>
  <c r="AF405" i="22"/>
  <c r="AG405" i="22"/>
  <c r="AH405" i="22"/>
  <c r="AI405" i="22"/>
  <c r="AJ405" i="22"/>
  <c r="AK405" i="22"/>
  <c r="AL405" i="22"/>
  <c r="AM405" i="22"/>
  <c r="AN405" i="22"/>
  <c r="AO405" i="22"/>
  <c r="AD406" i="22"/>
  <c r="AE406" i="22"/>
  <c r="AF406" i="22"/>
  <c r="AG406" i="22"/>
  <c r="AH406" i="22"/>
  <c r="AI406" i="22"/>
  <c r="AJ406" i="22"/>
  <c r="AK406" i="22"/>
  <c r="AL406" i="22"/>
  <c r="AM406" i="22"/>
  <c r="AN406" i="22"/>
  <c r="AO406" i="22"/>
  <c r="AD407" i="22"/>
  <c r="AE407" i="22"/>
  <c r="AF407" i="22"/>
  <c r="AG407" i="22"/>
  <c r="AH407" i="22"/>
  <c r="AI407" i="22"/>
  <c r="AJ407" i="22"/>
  <c r="AK407" i="22"/>
  <c r="AL407" i="22"/>
  <c r="AM407" i="22"/>
  <c r="AN407" i="22"/>
  <c r="AO407" i="22"/>
  <c r="AD408" i="22"/>
  <c r="AE408" i="22"/>
  <c r="AF408" i="22"/>
  <c r="AG408" i="22"/>
  <c r="AH408" i="22"/>
  <c r="AI408" i="22"/>
  <c r="AJ408" i="22"/>
  <c r="AK408" i="22"/>
  <c r="AL408" i="22"/>
  <c r="AM408" i="22"/>
  <c r="AN408" i="22"/>
  <c r="AO408" i="22"/>
  <c r="AD409" i="22"/>
  <c r="AE409" i="22"/>
  <c r="AF409" i="22"/>
  <c r="AG409" i="22"/>
  <c r="AH409" i="22"/>
  <c r="AI409" i="22"/>
  <c r="AJ409" i="22"/>
  <c r="AK409" i="22"/>
  <c r="AL409" i="22"/>
  <c r="AM409" i="22"/>
  <c r="AN409" i="22"/>
  <c r="AO409" i="22"/>
  <c r="AD410" i="22"/>
  <c r="AE410" i="22"/>
  <c r="AF410" i="22"/>
  <c r="AG410" i="22"/>
  <c r="AH410" i="22"/>
  <c r="AI410" i="22"/>
  <c r="AJ410" i="22"/>
  <c r="AK410" i="22"/>
  <c r="AL410" i="22"/>
  <c r="AM410" i="22"/>
  <c r="AN410" i="22"/>
  <c r="AO410" i="22"/>
  <c r="AD411" i="22"/>
  <c r="AE411" i="22"/>
  <c r="AF411" i="22"/>
  <c r="AG411" i="22"/>
  <c r="AH411" i="22"/>
  <c r="AI411" i="22"/>
  <c r="AJ411" i="22"/>
  <c r="AK411" i="22"/>
  <c r="AL411" i="22"/>
  <c r="AM411" i="22"/>
  <c r="AN411" i="22"/>
  <c r="AO411" i="22"/>
  <c r="AD412" i="22"/>
  <c r="AE412" i="22"/>
  <c r="AF412" i="22"/>
  <c r="AG412" i="22"/>
  <c r="AH412" i="22"/>
  <c r="AI412" i="22"/>
  <c r="AJ412" i="22"/>
  <c r="AK412" i="22"/>
  <c r="AL412" i="22"/>
  <c r="AM412" i="22"/>
  <c r="AN412" i="22"/>
  <c r="AO412" i="22"/>
  <c r="AD413" i="22"/>
  <c r="AE413" i="22"/>
  <c r="AF413" i="22"/>
  <c r="AG413" i="22"/>
  <c r="AH413" i="22"/>
  <c r="AI413" i="22"/>
  <c r="AJ413" i="22"/>
  <c r="AK413" i="22"/>
  <c r="AL413" i="22"/>
  <c r="AM413" i="22"/>
  <c r="AN413" i="22"/>
  <c r="AO413" i="22"/>
  <c r="AD414" i="22"/>
  <c r="AE414" i="22"/>
  <c r="AF414" i="22"/>
  <c r="AG414" i="22"/>
  <c r="AH414" i="22"/>
  <c r="AI414" i="22"/>
  <c r="AJ414" i="22"/>
  <c r="AK414" i="22"/>
  <c r="AL414" i="22"/>
  <c r="AM414" i="22"/>
  <c r="AN414" i="22"/>
  <c r="AO414" i="22"/>
  <c r="AD415" i="22"/>
  <c r="AE415" i="22"/>
  <c r="AF415" i="22"/>
  <c r="AG415" i="22"/>
  <c r="AH415" i="22"/>
  <c r="AI415" i="22"/>
  <c r="AJ415" i="22"/>
  <c r="AK415" i="22"/>
  <c r="AL415" i="22"/>
  <c r="AM415" i="22"/>
  <c r="AN415" i="22"/>
  <c r="AO415" i="22"/>
  <c r="AD416" i="22"/>
  <c r="AE416" i="22"/>
  <c r="AF416" i="22"/>
  <c r="AG416" i="22"/>
  <c r="AH416" i="22"/>
  <c r="AI416" i="22"/>
  <c r="AJ416" i="22"/>
  <c r="AK416" i="22"/>
  <c r="AL416" i="22"/>
  <c r="AM416" i="22"/>
  <c r="AN416" i="22"/>
  <c r="AO416" i="22"/>
  <c r="AD417" i="22"/>
  <c r="AE417" i="22"/>
  <c r="AF417" i="22"/>
  <c r="AG417" i="22"/>
  <c r="AH417" i="22"/>
  <c r="AI417" i="22"/>
  <c r="AJ417" i="22"/>
  <c r="AK417" i="22"/>
  <c r="AL417" i="22"/>
  <c r="AM417" i="22"/>
  <c r="AN417" i="22"/>
  <c r="AO417" i="22"/>
  <c r="AD418" i="22"/>
  <c r="AE418" i="22"/>
  <c r="AF418" i="22"/>
  <c r="AG418" i="22"/>
  <c r="AH418" i="22"/>
  <c r="AI418" i="22"/>
  <c r="AJ418" i="22"/>
  <c r="AK418" i="22"/>
  <c r="AL418" i="22"/>
  <c r="AM418" i="22"/>
  <c r="AN418" i="22"/>
  <c r="AO418" i="22"/>
  <c r="AD419" i="22"/>
  <c r="AE419" i="22"/>
  <c r="AF419" i="22"/>
  <c r="AG419" i="22"/>
  <c r="AH419" i="22"/>
  <c r="AI419" i="22"/>
  <c r="AJ419" i="22"/>
  <c r="AK419" i="22"/>
  <c r="AL419" i="22"/>
  <c r="AM419" i="22"/>
  <c r="AN419" i="22"/>
  <c r="AO419" i="22"/>
  <c r="AD420" i="22"/>
  <c r="AE420" i="22"/>
  <c r="AF420" i="22"/>
  <c r="AG420" i="22"/>
  <c r="AH420" i="22"/>
  <c r="AI420" i="22"/>
  <c r="AJ420" i="22"/>
  <c r="AK420" i="22"/>
  <c r="AL420" i="22"/>
  <c r="AM420" i="22"/>
  <c r="AN420" i="22"/>
  <c r="AO420" i="22"/>
  <c r="AD421" i="22"/>
  <c r="AE421" i="22"/>
  <c r="AF421" i="22"/>
  <c r="AG421" i="22"/>
  <c r="AH421" i="22"/>
  <c r="AI421" i="22"/>
  <c r="AJ421" i="22"/>
  <c r="AK421" i="22"/>
  <c r="AL421" i="22"/>
  <c r="AM421" i="22"/>
  <c r="AN421" i="22"/>
  <c r="AO421" i="22"/>
  <c r="AD422" i="22"/>
  <c r="AE422" i="22"/>
  <c r="AF422" i="22"/>
  <c r="AG422" i="22"/>
  <c r="AH422" i="22"/>
  <c r="AI422" i="22"/>
  <c r="AJ422" i="22"/>
  <c r="AK422" i="22"/>
  <c r="AL422" i="22"/>
  <c r="AM422" i="22"/>
  <c r="AN422" i="22"/>
  <c r="AO422" i="22"/>
  <c r="AD423" i="22"/>
  <c r="AE423" i="22"/>
  <c r="AF423" i="22"/>
  <c r="AG423" i="22"/>
  <c r="AH423" i="22"/>
  <c r="AI423" i="22"/>
  <c r="AJ423" i="22"/>
  <c r="AK423" i="22"/>
  <c r="AL423" i="22"/>
  <c r="AM423" i="22"/>
  <c r="AN423" i="22"/>
  <c r="AO423" i="22"/>
  <c r="AD424" i="22"/>
  <c r="AE424" i="22"/>
  <c r="AF424" i="22"/>
  <c r="AG424" i="22"/>
  <c r="AH424" i="22"/>
  <c r="AI424" i="22"/>
  <c r="AJ424" i="22"/>
  <c r="AK424" i="22"/>
  <c r="AL424" i="22"/>
  <c r="AM424" i="22"/>
  <c r="AN424" i="22"/>
  <c r="AO424" i="22"/>
  <c r="AD425" i="22"/>
  <c r="AE425" i="22"/>
  <c r="AF425" i="22"/>
  <c r="AG425" i="22"/>
  <c r="AH425" i="22"/>
  <c r="AI425" i="22"/>
  <c r="AJ425" i="22"/>
  <c r="AK425" i="22"/>
  <c r="AL425" i="22"/>
  <c r="AM425" i="22"/>
  <c r="AN425" i="22"/>
  <c r="AO425" i="22"/>
  <c r="AD426" i="22"/>
  <c r="AE426" i="22"/>
  <c r="AF426" i="22"/>
  <c r="AG426" i="22"/>
  <c r="AH426" i="22"/>
  <c r="AI426" i="22"/>
  <c r="AJ426" i="22"/>
  <c r="AK426" i="22"/>
  <c r="AL426" i="22"/>
  <c r="AM426" i="22"/>
  <c r="AN426" i="22"/>
  <c r="AO426" i="22"/>
  <c r="AD427" i="22"/>
  <c r="AE427" i="22"/>
  <c r="AF427" i="22"/>
  <c r="AG427" i="22"/>
  <c r="AH427" i="22"/>
  <c r="AI427" i="22"/>
  <c r="AJ427" i="22"/>
  <c r="AK427" i="22"/>
  <c r="AL427" i="22"/>
  <c r="AM427" i="22"/>
  <c r="AN427" i="22"/>
  <c r="AO427" i="22"/>
  <c r="AD428" i="22"/>
  <c r="AE428" i="22"/>
  <c r="AF428" i="22"/>
  <c r="AG428" i="22"/>
  <c r="AH428" i="22"/>
  <c r="AI428" i="22"/>
  <c r="AJ428" i="22"/>
  <c r="AK428" i="22"/>
  <c r="AL428" i="22"/>
  <c r="AM428" i="22"/>
  <c r="AN428" i="22"/>
  <c r="AO428" i="22"/>
  <c r="AD429" i="22"/>
  <c r="AE429" i="22"/>
  <c r="AF429" i="22"/>
  <c r="AG429" i="22"/>
  <c r="AH429" i="22"/>
  <c r="AI429" i="22"/>
  <c r="AJ429" i="22"/>
  <c r="AK429" i="22"/>
  <c r="AL429" i="22"/>
  <c r="AM429" i="22"/>
  <c r="AN429" i="22"/>
  <c r="AO429" i="22"/>
  <c r="AD430" i="22"/>
  <c r="AE430" i="22"/>
  <c r="AF430" i="22"/>
  <c r="AG430" i="22"/>
  <c r="AH430" i="22"/>
  <c r="AI430" i="22"/>
  <c r="AJ430" i="22"/>
  <c r="AK430" i="22"/>
  <c r="AL430" i="22"/>
  <c r="AM430" i="22"/>
  <c r="AN430" i="22"/>
  <c r="AO430" i="22"/>
  <c r="AD431" i="22"/>
  <c r="AE431" i="22"/>
  <c r="AF431" i="22"/>
  <c r="AG431" i="22"/>
  <c r="AH431" i="22"/>
  <c r="AI431" i="22"/>
  <c r="AJ431" i="22"/>
  <c r="AK431" i="22"/>
  <c r="AL431" i="22"/>
  <c r="AM431" i="22"/>
  <c r="AN431" i="22"/>
  <c r="AO431" i="22"/>
  <c r="AD432" i="22"/>
  <c r="AE432" i="22"/>
  <c r="AF432" i="22"/>
  <c r="AG432" i="22"/>
  <c r="AH432" i="22"/>
  <c r="AI432" i="22"/>
  <c r="AJ432" i="22"/>
  <c r="AK432" i="22"/>
  <c r="AL432" i="22"/>
  <c r="AM432" i="22"/>
  <c r="AN432" i="22"/>
  <c r="AO432" i="22"/>
  <c r="AD433" i="22"/>
  <c r="AE433" i="22"/>
  <c r="AF433" i="22"/>
  <c r="AG433" i="22"/>
  <c r="AH433" i="22"/>
  <c r="AI433" i="22"/>
  <c r="AJ433" i="22"/>
  <c r="AK433" i="22"/>
  <c r="AL433" i="22"/>
  <c r="AM433" i="22"/>
  <c r="AN433" i="22"/>
  <c r="AO433" i="22"/>
  <c r="AD434" i="22"/>
  <c r="AE434" i="22"/>
  <c r="AF434" i="22"/>
  <c r="AG434" i="22"/>
  <c r="AH434" i="22"/>
  <c r="AI434" i="22"/>
  <c r="AJ434" i="22"/>
  <c r="AK434" i="22"/>
  <c r="AL434" i="22"/>
  <c r="AM434" i="22"/>
  <c r="AN434" i="22"/>
  <c r="AO434" i="22"/>
  <c r="AD435" i="22"/>
  <c r="AE435" i="22"/>
  <c r="AF435" i="22"/>
  <c r="AG435" i="22"/>
  <c r="AH435" i="22"/>
  <c r="AI435" i="22"/>
  <c r="AJ435" i="22"/>
  <c r="AK435" i="22"/>
  <c r="AL435" i="22"/>
  <c r="AM435" i="22"/>
  <c r="AN435" i="22"/>
  <c r="AO435" i="22"/>
  <c r="AD436" i="22"/>
  <c r="AE436" i="22"/>
  <c r="AF436" i="22"/>
  <c r="AG436" i="22"/>
  <c r="AH436" i="22"/>
  <c r="AI436" i="22"/>
  <c r="AJ436" i="22"/>
  <c r="AK436" i="22"/>
  <c r="AL436" i="22"/>
  <c r="AM436" i="22"/>
  <c r="AN436" i="22"/>
  <c r="AO436" i="22"/>
  <c r="AD437" i="22"/>
  <c r="AE437" i="22"/>
  <c r="AF437" i="22"/>
  <c r="AG437" i="22"/>
  <c r="AH437" i="22"/>
  <c r="AI437" i="22"/>
  <c r="AJ437" i="22"/>
  <c r="AK437" i="22"/>
  <c r="AL437" i="22"/>
  <c r="AM437" i="22"/>
  <c r="AN437" i="22"/>
  <c r="AO437" i="22"/>
  <c r="AD438" i="22"/>
  <c r="AE438" i="22"/>
  <c r="AF438" i="22"/>
  <c r="AG438" i="22"/>
  <c r="AH438" i="22"/>
  <c r="AI438" i="22"/>
  <c r="AJ438" i="22"/>
  <c r="AK438" i="22"/>
  <c r="AL438" i="22"/>
  <c r="AM438" i="22"/>
  <c r="AN438" i="22"/>
  <c r="AO438" i="22"/>
  <c r="AD439" i="22"/>
  <c r="AE439" i="22"/>
  <c r="AF439" i="22"/>
  <c r="AG439" i="22"/>
  <c r="AH439" i="22"/>
  <c r="AI439" i="22"/>
  <c r="AJ439" i="22"/>
  <c r="AK439" i="22"/>
  <c r="AL439" i="22"/>
  <c r="AM439" i="22"/>
  <c r="AN439" i="22"/>
  <c r="AO439" i="22"/>
  <c r="AD440" i="22"/>
  <c r="AE440" i="22"/>
  <c r="AF440" i="22"/>
  <c r="AG440" i="22"/>
  <c r="AH440" i="22"/>
  <c r="AI440" i="22"/>
  <c r="AJ440" i="22"/>
  <c r="AK440" i="22"/>
  <c r="AL440" i="22"/>
  <c r="AM440" i="22"/>
  <c r="AN440" i="22"/>
  <c r="AO440" i="22"/>
  <c r="AD441" i="22"/>
  <c r="AE441" i="22"/>
  <c r="AF441" i="22"/>
  <c r="AG441" i="22"/>
  <c r="AH441" i="22"/>
  <c r="AI441" i="22"/>
  <c r="AJ441" i="22"/>
  <c r="AK441" i="22"/>
  <c r="AL441" i="22"/>
  <c r="AM441" i="22"/>
  <c r="AN441" i="22"/>
  <c r="AO441" i="22"/>
  <c r="AD442" i="22"/>
  <c r="AE442" i="22"/>
  <c r="AF442" i="22"/>
  <c r="AG442" i="22"/>
  <c r="AH442" i="22"/>
  <c r="AI442" i="22"/>
  <c r="AJ442" i="22"/>
  <c r="AK442" i="22"/>
  <c r="AL442" i="22"/>
  <c r="AM442" i="22"/>
  <c r="AN442" i="22"/>
  <c r="AO442" i="22"/>
  <c r="AD443" i="22"/>
  <c r="AE443" i="22"/>
  <c r="AF443" i="22"/>
  <c r="AG443" i="22"/>
  <c r="AH443" i="22"/>
  <c r="AI443" i="22"/>
  <c r="AJ443" i="22"/>
  <c r="AK443" i="22"/>
  <c r="AL443" i="22"/>
  <c r="AM443" i="22"/>
  <c r="AN443" i="22"/>
  <c r="AO443" i="22"/>
  <c r="AD444" i="22"/>
  <c r="AE444" i="22"/>
  <c r="AF444" i="22"/>
  <c r="AG444" i="22"/>
  <c r="AH444" i="22"/>
  <c r="AI444" i="22"/>
  <c r="AJ444" i="22"/>
  <c r="AK444" i="22"/>
  <c r="AL444" i="22"/>
  <c r="AM444" i="22"/>
  <c r="AN444" i="22"/>
  <c r="AO444" i="22"/>
  <c r="AD445" i="22"/>
  <c r="AE445" i="22"/>
  <c r="AF445" i="22"/>
  <c r="AG445" i="22"/>
  <c r="AH445" i="22"/>
  <c r="AI445" i="22"/>
  <c r="AJ445" i="22"/>
  <c r="AK445" i="22"/>
  <c r="AL445" i="22"/>
  <c r="AM445" i="22"/>
  <c r="AN445" i="22"/>
  <c r="AO445" i="22"/>
  <c r="AD446" i="22"/>
  <c r="AE446" i="22"/>
  <c r="AF446" i="22"/>
  <c r="AG446" i="22"/>
  <c r="AH446" i="22"/>
  <c r="AI446" i="22"/>
  <c r="AJ446" i="22"/>
  <c r="AK446" i="22"/>
  <c r="AL446" i="22"/>
  <c r="AM446" i="22"/>
  <c r="AN446" i="22"/>
  <c r="AO446" i="22"/>
  <c r="AD447" i="22"/>
  <c r="AE447" i="22"/>
  <c r="AF447" i="22"/>
  <c r="AG447" i="22"/>
  <c r="AH447" i="22"/>
  <c r="AI447" i="22"/>
  <c r="AJ447" i="22"/>
  <c r="AK447" i="22"/>
  <c r="AL447" i="22"/>
  <c r="AM447" i="22"/>
  <c r="AN447" i="22"/>
  <c r="AO447" i="22"/>
  <c r="AD448" i="22"/>
  <c r="AE448" i="22"/>
  <c r="AF448" i="22"/>
  <c r="AG448" i="22"/>
  <c r="AH448" i="22"/>
  <c r="AI448" i="22"/>
  <c r="AJ448" i="22"/>
  <c r="AK448" i="22"/>
  <c r="AL448" i="22"/>
  <c r="AM448" i="22"/>
  <c r="AN448" i="22"/>
  <c r="AO448" i="22"/>
  <c r="AD449" i="22"/>
  <c r="AE449" i="22"/>
  <c r="AF449" i="22"/>
  <c r="AG449" i="22"/>
  <c r="AH449" i="22"/>
  <c r="AI449" i="22"/>
  <c r="AJ449" i="22"/>
  <c r="AK449" i="22"/>
  <c r="AL449" i="22"/>
  <c r="AM449" i="22"/>
  <c r="AN449" i="22"/>
  <c r="AO449" i="22"/>
  <c r="AD450" i="22"/>
  <c r="AE450" i="22"/>
  <c r="AF450" i="22"/>
  <c r="AG450" i="22"/>
  <c r="AH450" i="22"/>
  <c r="AI450" i="22"/>
  <c r="AJ450" i="22"/>
  <c r="AK450" i="22"/>
  <c r="AL450" i="22"/>
  <c r="AM450" i="22"/>
  <c r="AN450" i="22"/>
  <c r="AO450" i="22"/>
  <c r="AD451" i="22"/>
  <c r="AE451" i="22"/>
  <c r="AF451" i="22"/>
  <c r="AG451" i="22"/>
  <c r="AH451" i="22"/>
  <c r="AI451" i="22"/>
  <c r="AJ451" i="22"/>
  <c r="AK451" i="22"/>
  <c r="AL451" i="22"/>
  <c r="AM451" i="22"/>
  <c r="AN451" i="22"/>
  <c r="AO451" i="22"/>
  <c r="AD452" i="22"/>
  <c r="AE452" i="22"/>
  <c r="AF452" i="22"/>
  <c r="AG452" i="22"/>
  <c r="AH452" i="22"/>
  <c r="AI452" i="22"/>
  <c r="AJ452" i="22"/>
  <c r="AK452" i="22"/>
  <c r="AL452" i="22"/>
  <c r="AM452" i="22"/>
  <c r="AN452" i="22"/>
  <c r="AO452" i="22"/>
  <c r="AD453" i="22"/>
  <c r="AE453" i="22"/>
  <c r="AF453" i="22"/>
  <c r="AG453" i="22"/>
  <c r="AH453" i="22"/>
  <c r="AI453" i="22"/>
  <c r="AJ453" i="22"/>
  <c r="AK453" i="22"/>
  <c r="AL453" i="22"/>
  <c r="AM453" i="22"/>
  <c r="AN453" i="22"/>
  <c r="AO453" i="22"/>
  <c r="AD454" i="22"/>
  <c r="AE454" i="22"/>
  <c r="AF454" i="22"/>
  <c r="AG454" i="22"/>
  <c r="AH454" i="22"/>
  <c r="AI454" i="22"/>
  <c r="AJ454" i="22"/>
  <c r="AK454" i="22"/>
  <c r="AL454" i="22"/>
  <c r="AM454" i="22"/>
  <c r="AN454" i="22"/>
  <c r="AO454" i="22"/>
  <c r="AD455" i="22"/>
  <c r="AE455" i="22"/>
  <c r="AF455" i="22"/>
  <c r="AG455" i="22"/>
  <c r="AH455" i="22"/>
  <c r="AI455" i="22"/>
  <c r="AJ455" i="22"/>
  <c r="AK455" i="22"/>
  <c r="AL455" i="22"/>
  <c r="AM455" i="22"/>
  <c r="AN455" i="22"/>
  <c r="AO455" i="22"/>
  <c r="AD456" i="22"/>
  <c r="AE456" i="22"/>
  <c r="AF456" i="22"/>
  <c r="AG456" i="22"/>
  <c r="AH456" i="22"/>
  <c r="AI456" i="22"/>
  <c r="AJ456" i="22"/>
  <c r="AK456" i="22"/>
  <c r="AL456" i="22"/>
  <c r="AM456" i="22"/>
  <c r="AN456" i="22"/>
  <c r="AO456" i="22"/>
  <c r="AD457" i="22"/>
  <c r="AE457" i="22"/>
  <c r="AF457" i="22"/>
  <c r="AG457" i="22"/>
  <c r="AH457" i="22"/>
  <c r="AI457" i="22"/>
  <c r="AJ457" i="22"/>
  <c r="AK457" i="22"/>
  <c r="AL457" i="22"/>
  <c r="AM457" i="22"/>
  <c r="AN457" i="22"/>
  <c r="AO457" i="22"/>
  <c r="AD458" i="22"/>
  <c r="AE458" i="22"/>
  <c r="AF458" i="22"/>
  <c r="AG458" i="22"/>
  <c r="AH458" i="22"/>
  <c r="AI458" i="22"/>
  <c r="AJ458" i="22"/>
  <c r="AK458" i="22"/>
  <c r="AL458" i="22"/>
  <c r="AM458" i="22"/>
  <c r="AN458" i="22"/>
  <c r="AO458" i="22"/>
  <c r="AD459" i="22"/>
  <c r="AE459" i="22"/>
  <c r="AF459" i="22"/>
  <c r="AG459" i="22"/>
  <c r="AH459" i="22"/>
  <c r="AI459" i="22"/>
  <c r="AJ459" i="22"/>
  <c r="AK459" i="22"/>
  <c r="AL459" i="22"/>
  <c r="AM459" i="22"/>
  <c r="AN459" i="22"/>
  <c r="AO459" i="22"/>
  <c r="AD460" i="22"/>
  <c r="AE460" i="22"/>
  <c r="AF460" i="22"/>
  <c r="AG460" i="22"/>
  <c r="AH460" i="22"/>
  <c r="AI460" i="22"/>
  <c r="AJ460" i="22"/>
  <c r="AK460" i="22"/>
  <c r="AL460" i="22"/>
  <c r="AM460" i="22"/>
  <c r="AN460" i="22"/>
  <c r="AO460" i="22"/>
  <c r="AD461" i="22"/>
  <c r="AE461" i="22"/>
  <c r="AF461" i="22"/>
  <c r="AG461" i="22"/>
  <c r="AH461" i="22"/>
  <c r="AI461" i="22"/>
  <c r="AJ461" i="22"/>
  <c r="AK461" i="22"/>
  <c r="AL461" i="22"/>
  <c r="AM461" i="22"/>
  <c r="AN461" i="22"/>
  <c r="AO461" i="22"/>
  <c r="AD462" i="22"/>
  <c r="AE462" i="22"/>
  <c r="AF462" i="22"/>
  <c r="AG462" i="22"/>
  <c r="AH462" i="22"/>
  <c r="AI462" i="22"/>
  <c r="AJ462" i="22"/>
  <c r="AK462" i="22"/>
  <c r="AL462" i="22"/>
  <c r="AM462" i="22"/>
  <c r="AN462" i="22"/>
  <c r="AO462" i="22"/>
  <c r="AD463" i="22"/>
  <c r="AE463" i="22"/>
  <c r="AF463" i="22"/>
  <c r="AG463" i="22"/>
  <c r="AH463" i="22"/>
  <c r="AI463" i="22"/>
  <c r="AJ463" i="22"/>
  <c r="AK463" i="22"/>
  <c r="AL463" i="22"/>
  <c r="AM463" i="22"/>
  <c r="AN463" i="22"/>
  <c r="AO463" i="22"/>
  <c r="AD464" i="22"/>
  <c r="AE464" i="22"/>
  <c r="AF464" i="22"/>
  <c r="AG464" i="22"/>
  <c r="AH464" i="22"/>
  <c r="AI464" i="22"/>
  <c r="AJ464" i="22"/>
  <c r="AK464" i="22"/>
  <c r="AL464" i="22"/>
  <c r="AM464" i="22"/>
  <c r="AN464" i="22"/>
  <c r="AO464" i="22"/>
  <c r="AD465" i="22"/>
  <c r="AE465" i="22"/>
  <c r="AF465" i="22"/>
  <c r="AG465" i="22"/>
  <c r="AH465" i="22"/>
  <c r="AI465" i="22"/>
  <c r="AJ465" i="22"/>
  <c r="AK465" i="22"/>
  <c r="AL465" i="22"/>
  <c r="AM465" i="22"/>
  <c r="AN465" i="22"/>
  <c r="AO465" i="22"/>
  <c r="AD466" i="22"/>
  <c r="AE466" i="22"/>
  <c r="AF466" i="22"/>
  <c r="AG466" i="22"/>
  <c r="AH466" i="22"/>
  <c r="AI466" i="22"/>
  <c r="AJ466" i="22"/>
  <c r="AK466" i="22"/>
  <c r="AL466" i="22"/>
  <c r="AM466" i="22"/>
  <c r="AN466" i="22"/>
  <c r="AO466" i="22"/>
  <c r="AD467" i="22"/>
  <c r="AE467" i="22"/>
  <c r="AF467" i="22"/>
  <c r="AG467" i="22"/>
  <c r="AH467" i="22"/>
  <c r="AI467" i="22"/>
  <c r="AJ467" i="22"/>
  <c r="AK467" i="22"/>
  <c r="AL467" i="22"/>
  <c r="AM467" i="22"/>
  <c r="AN467" i="22"/>
  <c r="AO467" i="22"/>
  <c r="AD468" i="22"/>
  <c r="AE468" i="22"/>
  <c r="AF468" i="22"/>
  <c r="AG468" i="22"/>
  <c r="AH468" i="22"/>
  <c r="AI468" i="22"/>
  <c r="AJ468" i="22"/>
  <c r="AK468" i="22"/>
  <c r="AL468" i="22"/>
  <c r="AM468" i="22"/>
  <c r="AN468" i="22"/>
  <c r="AO468" i="22"/>
  <c r="AD469" i="22"/>
  <c r="AE469" i="22"/>
  <c r="AF469" i="22"/>
  <c r="AG469" i="22"/>
  <c r="AH469" i="22"/>
  <c r="AI469" i="22"/>
  <c r="AJ469" i="22"/>
  <c r="AK469" i="22"/>
  <c r="AL469" i="22"/>
  <c r="AM469" i="22"/>
  <c r="AN469" i="22"/>
  <c r="AO469" i="22"/>
  <c r="AD470" i="22"/>
  <c r="AE470" i="22"/>
  <c r="AF470" i="22"/>
  <c r="AG470" i="22"/>
  <c r="AH470" i="22"/>
  <c r="AI470" i="22"/>
  <c r="AJ470" i="22"/>
  <c r="AK470" i="22"/>
  <c r="AL470" i="22"/>
  <c r="AM470" i="22"/>
  <c r="AN470" i="22"/>
  <c r="AO470" i="22"/>
  <c r="AD471" i="22"/>
  <c r="AE471" i="22"/>
  <c r="AF471" i="22"/>
  <c r="AG471" i="22"/>
  <c r="AH471" i="22"/>
  <c r="AI471" i="22"/>
  <c r="AJ471" i="22"/>
  <c r="AK471" i="22"/>
  <c r="AL471" i="22"/>
  <c r="AM471" i="22"/>
  <c r="AN471" i="22"/>
  <c r="AO471" i="22"/>
  <c r="AD472" i="22"/>
  <c r="AE472" i="22"/>
  <c r="AF472" i="22"/>
  <c r="AG472" i="22"/>
  <c r="AH472" i="22"/>
  <c r="AI472" i="22"/>
  <c r="AJ472" i="22"/>
  <c r="AK472" i="22"/>
  <c r="AL472" i="22"/>
  <c r="AM472" i="22"/>
  <c r="AN472" i="22"/>
  <c r="AO472" i="22"/>
  <c r="AD473" i="22"/>
  <c r="AE473" i="22"/>
  <c r="AF473" i="22"/>
  <c r="AG473" i="22"/>
  <c r="AH473" i="22"/>
  <c r="AI473" i="22"/>
  <c r="AJ473" i="22"/>
  <c r="AK473" i="22"/>
  <c r="AL473" i="22"/>
  <c r="AM473" i="22"/>
  <c r="AN473" i="22"/>
  <c r="AO473" i="22"/>
  <c r="AD474" i="22"/>
  <c r="AE474" i="22"/>
  <c r="AF474" i="22"/>
  <c r="AG474" i="22"/>
  <c r="AH474" i="22"/>
  <c r="AI474" i="22"/>
  <c r="AJ474" i="22"/>
  <c r="AK474" i="22"/>
  <c r="AL474" i="22"/>
  <c r="AM474" i="22"/>
  <c r="AN474" i="22"/>
  <c r="AO474" i="22"/>
  <c r="AD475" i="22"/>
  <c r="AE475" i="22"/>
  <c r="AF475" i="22"/>
  <c r="AG475" i="22"/>
  <c r="AH475" i="22"/>
  <c r="AI475" i="22"/>
  <c r="AJ475" i="22"/>
  <c r="AK475" i="22"/>
  <c r="AL475" i="22"/>
  <c r="AM475" i="22"/>
  <c r="AN475" i="22"/>
  <c r="AO475" i="22"/>
  <c r="AD476" i="22"/>
  <c r="AE476" i="22"/>
  <c r="AF476" i="22"/>
  <c r="AG476" i="22"/>
  <c r="AH476" i="22"/>
  <c r="AI476" i="22"/>
  <c r="AJ476" i="22"/>
  <c r="AK476" i="22"/>
  <c r="AL476" i="22"/>
  <c r="AM476" i="22"/>
  <c r="AN476" i="22"/>
  <c r="AO476" i="22"/>
  <c r="AD477" i="22"/>
  <c r="AE477" i="22"/>
  <c r="AF477" i="22"/>
  <c r="AG477" i="22"/>
  <c r="AH477" i="22"/>
  <c r="AI477" i="22"/>
  <c r="AJ477" i="22"/>
  <c r="AK477" i="22"/>
  <c r="AL477" i="22"/>
  <c r="AM477" i="22"/>
  <c r="AN477" i="22"/>
  <c r="AO477" i="22"/>
  <c r="AD478" i="22"/>
  <c r="AE478" i="22"/>
  <c r="AF478" i="22"/>
  <c r="AG478" i="22"/>
  <c r="AH478" i="22"/>
  <c r="AI478" i="22"/>
  <c r="AJ478" i="22"/>
  <c r="AK478" i="22"/>
  <c r="AL478" i="22"/>
  <c r="AM478" i="22"/>
  <c r="AN478" i="22"/>
  <c r="AO478" i="22"/>
  <c r="AD479" i="22"/>
  <c r="AE479" i="22"/>
  <c r="AF479" i="22"/>
  <c r="AG479" i="22"/>
  <c r="AH479" i="22"/>
  <c r="AI479" i="22"/>
  <c r="AJ479" i="22"/>
  <c r="AK479" i="22"/>
  <c r="AL479" i="22"/>
  <c r="AM479" i="22"/>
  <c r="AN479" i="22"/>
  <c r="AO479" i="22"/>
  <c r="AD480" i="22"/>
  <c r="AE480" i="22"/>
  <c r="AF480" i="22"/>
  <c r="AG480" i="22"/>
  <c r="AH480" i="22"/>
  <c r="AI480" i="22"/>
  <c r="AJ480" i="22"/>
  <c r="AK480" i="22"/>
  <c r="AL480" i="22"/>
  <c r="AM480" i="22"/>
  <c r="AN480" i="22"/>
  <c r="AO480" i="22"/>
  <c r="AD481" i="22"/>
  <c r="AE481" i="22"/>
  <c r="AF481" i="22"/>
  <c r="AG481" i="22"/>
  <c r="AH481" i="22"/>
  <c r="AI481" i="22"/>
  <c r="AJ481" i="22"/>
  <c r="AK481" i="22"/>
  <c r="AL481" i="22"/>
  <c r="AM481" i="22"/>
  <c r="AN481" i="22"/>
  <c r="AO481" i="22"/>
  <c r="AD482" i="22"/>
  <c r="AE482" i="22"/>
  <c r="AF482" i="22"/>
  <c r="AG482" i="22"/>
  <c r="AH482" i="22"/>
  <c r="AI482" i="22"/>
  <c r="AJ482" i="22"/>
  <c r="AK482" i="22"/>
  <c r="AL482" i="22"/>
  <c r="AM482" i="22"/>
  <c r="AN482" i="22"/>
  <c r="AO482" i="22"/>
  <c r="AD483" i="22"/>
  <c r="AE483" i="22"/>
  <c r="AF483" i="22"/>
  <c r="AG483" i="22"/>
  <c r="AH483" i="22"/>
  <c r="AI483" i="22"/>
  <c r="AJ483" i="22"/>
  <c r="AK483" i="22"/>
  <c r="AL483" i="22"/>
  <c r="AM483" i="22"/>
  <c r="AN483" i="22"/>
  <c r="AO483" i="22"/>
  <c r="AD484" i="22"/>
  <c r="AE484" i="22"/>
  <c r="AF484" i="22"/>
  <c r="AG484" i="22"/>
  <c r="AH484" i="22"/>
  <c r="AI484" i="22"/>
  <c r="AJ484" i="22"/>
  <c r="AK484" i="22"/>
  <c r="AL484" i="22"/>
  <c r="AM484" i="22"/>
  <c r="AN484" i="22"/>
  <c r="AO484" i="22"/>
  <c r="AD485" i="22"/>
  <c r="AE485" i="22"/>
  <c r="AF485" i="22"/>
  <c r="AG485" i="22"/>
  <c r="AH485" i="22"/>
  <c r="AI485" i="22"/>
  <c r="AJ485" i="22"/>
  <c r="AK485" i="22"/>
  <c r="AL485" i="22"/>
  <c r="AM485" i="22"/>
  <c r="AN485" i="22"/>
  <c r="AO485" i="22"/>
  <c r="AD486" i="22"/>
  <c r="AE486" i="22"/>
  <c r="AF486" i="22"/>
  <c r="AG486" i="22"/>
  <c r="AH486" i="22"/>
  <c r="AI486" i="22"/>
  <c r="AJ486" i="22"/>
  <c r="AK486" i="22"/>
  <c r="AL486" i="22"/>
  <c r="AM486" i="22"/>
  <c r="AN486" i="22"/>
  <c r="AO486" i="22"/>
  <c r="AD487" i="22"/>
  <c r="AE487" i="22"/>
  <c r="AF487" i="22"/>
  <c r="AG487" i="22"/>
  <c r="AH487" i="22"/>
  <c r="AI487" i="22"/>
  <c r="AJ487" i="22"/>
  <c r="AK487" i="22"/>
  <c r="AL487" i="22"/>
  <c r="AM487" i="22"/>
  <c r="AN487" i="22"/>
  <c r="AO487" i="22"/>
  <c r="AD488" i="22"/>
  <c r="AE488" i="22"/>
  <c r="AF488" i="22"/>
  <c r="AG488" i="22"/>
  <c r="AH488" i="22"/>
  <c r="AI488" i="22"/>
  <c r="AJ488" i="22"/>
  <c r="AK488" i="22"/>
  <c r="AL488" i="22"/>
  <c r="AM488" i="22"/>
  <c r="AN488" i="22"/>
  <c r="AO488" i="22"/>
  <c r="AD489" i="22"/>
  <c r="AE489" i="22"/>
  <c r="AF489" i="22"/>
  <c r="AG489" i="22"/>
  <c r="AH489" i="22"/>
  <c r="AI489" i="22"/>
  <c r="AJ489" i="22"/>
  <c r="AK489" i="22"/>
  <c r="AL489" i="22"/>
  <c r="AM489" i="22"/>
  <c r="AN489" i="22"/>
  <c r="AO489" i="22"/>
  <c r="AD490" i="22"/>
  <c r="AE490" i="22"/>
  <c r="AF490" i="22"/>
  <c r="AG490" i="22"/>
  <c r="AH490" i="22"/>
  <c r="AI490" i="22"/>
  <c r="AJ490" i="22"/>
  <c r="AK490" i="22"/>
  <c r="AL490" i="22"/>
  <c r="AM490" i="22"/>
  <c r="AN490" i="22"/>
  <c r="AO490" i="22"/>
  <c r="AD491" i="22"/>
  <c r="AE491" i="22"/>
  <c r="AF491" i="22"/>
  <c r="AG491" i="22"/>
  <c r="AH491" i="22"/>
  <c r="AI491" i="22"/>
  <c r="AJ491" i="22"/>
  <c r="AK491" i="22"/>
  <c r="AL491" i="22"/>
  <c r="AM491" i="22"/>
  <c r="AN491" i="22"/>
  <c r="AO491" i="22"/>
  <c r="AD492" i="22"/>
  <c r="AE492" i="22"/>
  <c r="AF492" i="22"/>
  <c r="AG492" i="22"/>
  <c r="AH492" i="22"/>
  <c r="AI492" i="22"/>
  <c r="AJ492" i="22"/>
  <c r="AK492" i="22"/>
  <c r="AL492" i="22"/>
  <c r="AM492" i="22"/>
  <c r="AN492" i="22"/>
  <c r="AO492" i="22"/>
  <c r="AD493" i="22"/>
  <c r="AE493" i="22"/>
  <c r="AF493" i="22"/>
  <c r="AG493" i="22"/>
  <c r="AH493" i="22"/>
  <c r="AI493" i="22"/>
  <c r="AJ493" i="22"/>
  <c r="AK493" i="22"/>
  <c r="AL493" i="22"/>
  <c r="AM493" i="22"/>
  <c r="AN493" i="22"/>
  <c r="AO493" i="22"/>
  <c r="AD494" i="22"/>
  <c r="AE494" i="22"/>
  <c r="AF494" i="22"/>
  <c r="AG494" i="22"/>
  <c r="AH494" i="22"/>
  <c r="AI494" i="22"/>
  <c r="AJ494" i="22"/>
  <c r="AK494" i="22"/>
  <c r="AL494" i="22"/>
  <c r="AM494" i="22"/>
  <c r="AN494" i="22"/>
  <c r="AO494" i="22"/>
  <c r="AD495" i="22"/>
  <c r="AE495" i="22"/>
  <c r="AF495" i="22"/>
  <c r="AG495" i="22"/>
  <c r="AH495" i="22"/>
  <c r="AI495" i="22"/>
  <c r="AJ495" i="22"/>
  <c r="AK495" i="22"/>
  <c r="AL495" i="22"/>
  <c r="AM495" i="22"/>
  <c r="AN495" i="22"/>
  <c r="AO495" i="22"/>
  <c r="AD496" i="22"/>
  <c r="AE496" i="22"/>
  <c r="AF496" i="22"/>
  <c r="AG496" i="22"/>
  <c r="AH496" i="22"/>
  <c r="AI496" i="22"/>
  <c r="AJ496" i="22"/>
  <c r="AK496" i="22"/>
  <c r="AL496" i="22"/>
  <c r="AM496" i="22"/>
  <c r="AN496" i="22"/>
  <c r="AO496" i="22"/>
  <c r="AD497" i="22"/>
  <c r="AE497" i="22"/>
  <c r="AF497" i="22"/>
  <c r="AG497" i="22"/>
  <c r="AH497" i="22"/>
  <c r="AI497" i="22"/>
  <c r="AJ497" i="22"/>
  <c r="AK497" i="22"/>
  <c r="AL497" i="22"/>
  <c r="AM497" i="22"/>
  <c r="AN497" i="22"/>
  <c r="AO497" i="22"/>
  <c r="AD498" i="22"/>
  <c r="AE498" i="22"/>
  <c r="AF498" i="22"/>
  <c r="AG498" i="22"/>
  <c r="AH498" i="22"/>
  <c r="AI498" i="22"/>
  <c r="AJ498" i="22"/>
  <c r="AK498" i="22"/>
  <c r="AL498" i="22"/>
  <c r="AM498" i="22"/>
  <c r="AN498" i="22"/>
  <c r="AO498" i="22"/>
  <c r="AD499" i="22"/>
  <c r="AE499" i="22"/>
  <c r="AF499" i="22"/>
  <c r="AG499" i="22"/>
  <c r="AH499" i="22"/>
  <c r="AI499" i="22"/>
  <c r="AJ499" i="22"/>
  <c r="AK499" i="22"/>
  <c r="AL499" i="22"/>
  <c r="AM499" i="22"/>
  <c r="AN499" i="22"/>
  <c r="AO499" i="22"/>
  <c r="AD500" i="22"/>
  <c r="AE500" i="22"/>
  <c r="AF500" i="22"/>
  <c r="AG500" i="22"/>
  <c r="AH500" i="22"/>
  <c r="AI500" i="22"/>
  <c r="AJ500" i="22"/>
  <c r="AK500" i="22"/>
  <c r="AL500" i="22"/>
  <c r="AM500" i="22"/>
  <c r="AN500" i="22"/>
  <c r="AO500" i="22"/>
  <c r="AD501" i="22"/>
  <c r="AE501" i="22"/>
  <c r="AF501" i="22"/>
  <c r="AG501" i="22"/>
  <c r="AH501" i="22"/>
  <c r="AI501" i="22"/>
  <c r="AJ501" i="22"/>
  <c r="AK501" i="22"/>
  <c r="AL501" i="22"/>
  <c r="AM501" i="22"/>
  <c r="AN501" i="22"/>
  <c r="AO501" i="22"/>
  <c r="AD502" i="22"/>
  <c r="AE502" i="22"/>
  <c r="AF502" i="22"/>
  <c r="AG502" i="22"/>
  <c r="AH502" i="22"/>
  <c r="AI502" i="22"/>
  <c r="AJ502" i="22"/>
  <c r="AK502" i="22"/>
  <c r="AL502" i="22"/>
  <c r="AM502" i="22"/>
  <c r="AN502" i="22"/>
  <c r="AO502" i="22"/>
  <c r="AD503" i="22"/>
  <c r="AE503" i="22"/>
  <c r="AF503" i="22"/>
  <c r="AG503" i="22"/>
  <c r="AH503" i="22"/>
  <c r="AI503" i="22"/>
  <c r="AJ503" i="22"/>
  <c r="AK503" i="22"/>
  <c r="AL503" i="22"/>
  <c r="AM503" i="22"/>
  <c r="AN503" i="22"/>
  <c r="AO503" i="22"/>
  <c r="AD504" i="22"/>
  <c r="AE504" i="22"/>
  <c r="AF504" i="22"/>
  <c r="AG504" i="22"/>
  <c r="AH504" i="22"/>
  <c r="AI504" i="22"/>
  <c r="AJ504" i="22"/>
  <c r="AK504" i="22"/>
  <c r="AL504" i="22"/>
  <c r="AM504" i="22"/>
  <c r="AN504" i="22"/>
  <c r="AO504" i="22"/>
  <c r="AD505" i="22"/>
  <c r="AE505" i="22"/>
  <c r="AF505" i="22"/>
  <c r="AG505" i="22"/>
  <c r="AH505" i="22"/>
  <c r="AI505" i="22"/>
  <c r="AJ505" i="22"/>
  <c r="AK505" i="22"/>
  <c r="AL505" i="22"/>
  <c r="AM505" i="22"/>
  <c r="AN505" i="22"/>
  <c r="AO505" i="22"/>
  <c r="AD506" i="22"/>
  <c r="AE506" i="22"/>
  <c r="AF506" i="22"/>
  <c r="AG506" i="22"/>
  <c r="AH506" i="22"/>
  <c r="AI506" i="22"/>
  <c r="AJ506" i="22"/>
  <c r="AK506" i="22"/>
  <c r="AL506" i="22"/>
  <c r="AM506" i="22"/>
  <c r="AN506" i="22"/>
  <c r="AO506" i="22"/>
  <c r="AD507" i="22"/>
  <c r="AE507" i="22"/>
  <c r="AF507" i="22"/>
  <c r="AG507" i="22"/>
  <c r="AH507" i="22"/>
  <c r="AI507" i="22"/>
  <c r="AJ507" i="22"/>
  <c r="AK507" i="22"/>
  <c r="AL507" i="22"/>
  <c r="AM507" i="22"/>
  <c r="AN507" i="22"/>
  <c r="AO507" i="22"/>
  <c r="AD508" i="22"/>
  <c r="AE508" i="22"/>
  <c r="AF508" i="22"/>
  <c r="AG508" i="22"/>
  <c r="AH508" i="22"/>
  <c r="AI508" i="22"/>
  <c r="AJ508" i="22"/>
  <c r="AK508" i="22"/>
  <c r="AL508" i="22"/>
  <c r="AM508" i="22"/>
  <c r="AN508" i="22"/>
  <c r="AO508" i="22"/>
  <c r="AD509" i="22"/>
  <c r="AE509" i="22"/>
  <c r="AF509" i="22"/>
  <c r="AG509" i="22"/>
  <c r="AH509" i="22"/>
  <c r="AI509" i="22"/>
  <c r="AJ509" i="22"/>
  <c r="AK509" i="22"/>
  <c r="AL509" i="22"/>
  <c r="AM509" i="22"/>
  <c r="AN509" i="22"/>
  <c r="AO509" i="22"/>
  <c r="AD510" i="22"/>
  <c r="AE510" i="22"/>
  <c r="AF510" i="22"/>
  <c r="AG510" i="22"/>
  <c r="AH510" i="22"/>
  <c r="AI510" i="22"/>
  <c r="AJ510" i="22"/>
  <c r="AK510" i="22"/>
  <c r="AL510" i="22"/>
  <c r="AM510" i="22"/>
  <c r="AN510" i="22"/>
  <c r="AO510" i="22"/>
  <c r="AD511" i="22"/>
  <c r="AE511" i="22"/>
  <c r="AF511" i="22"/>
  <c r="AG511" i="22"/>
  <c r="AH511" i="22"/>
  <c r="AI511" i="22"/>
  <c r="AJ511" i="22"/>
  <c r="AK511" i="22"/>
  <c r="AL511" i="22"/>
  <c r="AM511" i="22"/>
  <c r="AN511" i="22"/>
  <c r="AO511" i="22"/>
  <c r="AD512" i="22"/>
  <c r="AE512" i="22"/>
  <c r="AF512" i="22"/>
  <c r="AG512" i="22"/>
  <c r="AH512" i="22"/>
  <c r="AI512" i="22"/>
  <c r="AJ512" i="22"/>
  <c r="AK512" i="22"/>
  <c r="AL512" i="22"/>
  <c r="AM512" i="22"/>
  <c r="AN512" i="22"/>
  <c r="AO512" i="22"/>
  <c r="AD513" i="22"/>
  <c r="AE513" i="22"/>
  <c r="AF513" i="22"/>
  <c r="AG513" i="22"/>
  <c r="AH513" i="22"/>
  <c r="AI513" i="22"/>
  <c r="AJ513" i="22"/>
  <c r="AK513" i="22"/>
  <c r="AL513" i="22"/>
  <c r="AM513" i="22"/>
  <c r="AN513" i="22"/>
  <c r="AO513" i="22"/>
  <c r="AD514" i="22"/>
  <c r="AE514" i="22"/>
  <c r="AF514" i="22"/>
  <c r="AG514" i="22"/>
  <c r="AH514" i="22"/>
  <c r="AI514" i="22"/>
  <c r="AJ514" i="22"/>
  <c r="AK514" i="22"/>
  <c r="AL514" i="22"/>
  <c r="AM514" i="22"/>
  <c r="AN514" i="22"/>
  <c r="AO514" i="22"/>
  <c r="AD515" i="22"/>
  <c r="AE515" i="22"/>
  <c r="AF515" i="22"/>
  <c r="AG515" i="22"/>
  <c r="AH515" i="22"/>
  <c r="AI515" i="22"/>
  <c r="AJ515" i="22"/>
  <c r="AK515" i="22"/>
  <c r="AL515" i="22"/>
  <c r="AM515" i="22"/>
  <c r="AN515" i="22"/>
  <c r="AO515" i="22"/>
  <c r="AD516" i="22"/>
  <c r="AE516" i="22"/>
  <c r="AF516" i="22"/>
  <c r="AG516" i="22"/>
  <c r="AH516" i="22"/>
  <c r="AI516" i="22"/>
  <c r="AJ516" i="22"/>
  <c r="AK516" i="22"/>
  <c r="AL516" i="22"/>
  <c r="AM516" i="22"/>
  <c r="AN516" i="22"/>
  <c r="AO516" i="22"/>
  <c r="AD517" i="22"/>
  <c r="AE517" i="22"/>
  <c r="AF517" i="22"/>
  <c r="AG517" i="22"/>
  <c r="AH517" i="22"/>
  <c r="AI517" i="22"/>
  <c r="AJ517" i="22"/>
  <c r="AK517" i="22"/>
  <c r="AL517" i="22"/>
  <c r="AM517" i="22"/>
  <c r="AN517" i="22"/>
  <c r="AO517" i="22"/>
  <c r="AD518" i="22"/>
  <c r="AE518" i="22"/>
  <c r="AF518" i="22"/>
  <c r="AG518" i="22"/>
  <c r="AH518" i="22"/>
  <c r="AI518" i="22"/>
  <c r="AJ518" i="22"/>
  <c r="AK518" i="22"/>
  <c r="AL518" i="22"/>
  <c r="AM518" i="22"/>
  <c r="AN518" i="22"/>
  <c r="AO518" i="22"/>
  <c r="AD519" i="22"/>
  <c r="AE519" i="22"/>
  <c r="AF519" i="22"/>
  <c r="AG519" i="22"/>
  <c r="AH519" i="22"/>
  <c r="AI519" i="22"/>
  <c r="AJ519" i="22"/>
  <c r="AK519" i="22"/>
  <c r="AL519" i="22"/>
  <c r="AM519" i="22"/>
  <c r="AN519" i="22"/>
  <c r="AO519" i="22"/>
  <c r="AD520" i="22"/>
  <c r="AE520" i="22"/>
  <c r="AF520" i="22"/>
  <c r="AG520" i="22"/>
  <c r="AH520" i="22"/>
  <c r="AI520" i="22"/>
  <c r="AJ520" i="22"/>
  <c r="AK520" i="22"/>
  <c r="AL520" i="22"/>
  <c r="AM520" i="22"/>
  <c r="AN520" i="22"/>
  <c r="AO520" i="22"/>
  <c r="AD521" i="22"/>
  <c r="AE521" i="22"/>
  <c r="AF521" i="22"/>
  <c r="AG521" i="22"/>
  <c r="AH521" i="22"/>
  <c r="AI521" i="22"/>
  <c r="AJ521" i="22"/>
  <c r="AK521" i="22"/>
  <c r="AL521" i="22"/>
  <c r="AM521" i="22"/>
  <c r="AN521" i="22"/>
  <c r="AO521" i="22"/>
  <c r="AD522" i="22"/>
  <c r="AE522" i="22"/>
  <c r="AF522" i="22"/>
  <c r="AG522" i="22"/>
  <c r="AH522" i="22"/>
  <c r="AI522" i="22"/>
  <c r="AJ522" i="22"/>
  <c r="AK522" i="22"/>
  <c r="AL522" i="22"/>
  <c r="AM522" i="22"/>
  <c r="AN522" i="22"/>
  <c r="AO522" i="22"/>
  <c r="AD523" i="22"/>
  <c r="AE523" i="22"/>
  <c r="AF523" i="22"/>
  <c r="AG523" i="22"/>
  <c r="AH523" i="22"/>
  <c r="AI523" i="22"/>
  <c r="AJ523" i="22"/>
  <c r="AK523" i="22"/>
  <c r="AL523" i="22"/>
  <c r="AM523" i="22"/>
  <c r="AN523" i="22"/>
  <c r="AO523" i="22"/>
  <c r="AD524" i="22"/>
  <c r="AE524" i="22"/>
  <c r="AF524" i="22"/>
  <c r="AG524" i="22"/>
  <c r="AH524" i="22"/>
  <c r="AI524" i="22"/>
  <c r="AJ524" i="22"/>
  <c r="AK524" i="22"/>
  <c r="AL524" i="22"/>
  <c r="AM524" i="22"/>
  <c r="AN524" i="22"/>
  <c r="AO524" i="22"/>
  <c r="AD525" i="22"/>
  <c r="AE525" i="22"/>
  <c r="AF525" i="22"/>
  <c r="AG525" i="22"/>
  <c r="AH525" i="22"/>
  <c r="AI525" i="22"/>
  <c r="AJ525" i="22"/>
  <c r="AK525" i="22"/>
  <c r="AL525" i="22"/>
  <c r="AM525" i="22"/>
  <c r="AN525" i="22"/>
  <c r="AO525" i="22"/>
  <c r="AD526" i="22"/>
  <c r="AE526" i="22"/>
  <c r="AF526" i="22"/>
  <c r="AG526" i="22"/>
  <c r="AH526" i="22"/>
  <c r="AI526" i="22"/>
  <c r="AJ526" i="22"/>
  <c r="AK526" i="22"/>
  <c r="AL526" i="22"/>
  <c r="AM526" i="22"/>
  <c r="AN526" i="22"/>
  <c r="AO526" i="22"/>
  <c r="AD527" i="22"/>
  <c r="AE527" i="22"/>
  <c r="AF527" i="22"/>
  <c r="AG527" i="22"/>
  <c r="AH527" i="22"/>
  <c r="AI527" i="22"/>
  <c r="AJ527" i="22"/>
  <c r="AK527" i="22"/>
  <c r="AL527" i="22"/>
  <c r="AM527" i="22"/>
  <c r="AN527" i="22"/>
  <c r="AO527" i="22"/>
  <c r="AD528" i="22"/>
  <c r="AE528" i="22"/>
  <c r="AF528" i="22"/>
  <c r="AG528" i="22"/>
  <c r="AH528" i="22"/>
  <c r="AI528" i="22"/>
  <c r="AJ528" i="22"/>
  <c r="AK528" i="22"/>
  <c r="AL528" i="22"/>
  <c r="AM528" i="22"/>
  <c r="AN528" i="22"/>
  <c r="AO528" i="22"/>
  <c r="AD529" i="22"/>
  <c r="AE529" i="22"/>
  <c r="AF529" i="22"/>
  <c r="AG529" i="22"/>
  <c r="AH529" i="22"/>
  <c r="AI529" i="22"/>
  <c r="AJ529" i="22"/>
  <c r="AK529" i="22"/>
  <c r="AL529" i="22"/>
  <c r="AM529" i="22"/>
  <c r="AN529" i="22"/>
  <c r="AO529" i="22"/>
  <c r="AD530" i="22"/>
  <c r="AE530" i="22"/>
  <c r="AF530" i="22"/>
  <c r="AG530" i="22"/>
  <c r="AH530" i="22"/>
  <c r="AI530" i="22"/>
  <c r="AJ530" i="22"/>
  <c r="AK530" i="22"/>
  <c r="AL530" i="22"/>
  <c r="AM530" i="22"/>
  <c r="AN530" i="22"/>
  <c r="AO530" i="22"/>
  <c r="AD531" i="22"/>
  <c r="AE531" i="22"/>
  <c r="AF531" i="22"/>
  <c r="AG531" i="22"/>
  <c r="AH531" i="22"/>
  <c r="AI531" i="22"/>
  <c r="AJ531" i="22"/>
  <c r="AK531" i="22"/>
  <c r="AL531" i="22"/>
  <c r="AM531" i="22"/>
  <c r="AN531" i="22"/>
  <c r="AO531" i="22"/>
  <c r="AD532" i="22"/>
  <c r="AE532" i="22"/>
  <c r="AF532" i="22"/>
  <c r="AG532" i="22"/>
  <c r="AH532" i="22"/>
  <c r="AI532" i="22"/>
  <c r="AJ532" i="22"/>
  <c r="AK532" i="22"/>
  <c r="AL532" i="22"/>
  <c r="AM532" i="22"/>
  <c r="AN532" i="22"/>
  <c r="AO532" i="22"/>
  <c r="AD533" i="22"/>
  <c r="AE533" i="22"/>
  <c r="AF533" i="22"/>
  <c r="AG533" i="22"/>
  <c r="AH533" i="22"/>
  <c r="AI533" i="22"/>
  <c r="AJ533" i="22"/>
  <c r="AK533" i="22"/>
  <c r="AL533" i="22"/>
  <c r="AM533" i="22"/>
  <c r="AN533" i="22"/>
  <c r="AO533" i="22"/>
  <c r="AD534" i="22"/>
  <c r="AE534" i="22"/>
  <c r="AF534" i="22"/>
  <c r="AG534" i="22"/>
  <c r="AH534" i="22"/>
  <c r="AI534" i="22"/>
  <c r="AJ534" i="22"/>
  <c r="AK534" i="22"/>
  <c r="AL534" i="22"/>
  <c r="AM534" i="22"/>
  <c r="AN534" i="22"/>
  <c r="AO534" i="22"/>
  <c r="AD535" i="22"/>
  <c r="AE535" i="22"/>
  <c r="AF535" i="22"/>
  <c r="AG535" i="22"/>
  <c r="AH535" i="22"/>
  <c r="AI535" i="22"/>
  <c r="AJ535" i="22"/>
  <c r="AK535" i="22"/>
  <c r="AL535" i="22"/>
  <c r="AM535" i="22"/>
  <c r="AN535" i="22"/>
  <c r="AO535" i="22"/>
  <c r="AD536" i="22"/>
  <c r="AE536" i="22"/>
  <c r="AF536" i="22"/>
  <c r="AG536" i="22"/>
  <c r="AH536" i="22"/>
  <c r="AI536" i="22"/>
  <c r="AJ536" i="22"/>
  <c r="AK536" i="22"/>
  <c r="AL536" i="22"/>
  <c r="AM536" i="22"/>
  <c r="AN536" i="22"/>
  <c r="AO536" i="22"/>
  <c r="AD537" i="22"/>
  <c r="AE537" i="22"/>
  <c r="AF537" i="22"/>
  <c r="AG537" i="22"/>
  <c r="AH537" i="22"/>
  <c r="AI537" i="22"/>
  <c r="AJ537" i="22"/>
  <c r="AK537" i="22"/>
  <c r="AL537" i="22"/>
  <c r="AM537" i="22"/>
  <c r="AN537" i="22"/>
  <c r="AO537" i="22"/>
  <c r="AD538" i="22"/>
  <c r="AE538" i="22"/>
  <c r="AF538" i="22"/>
  <c r="AG538" i="22"/>
  <c r="AH538" i="22"/>
  <c r="AI538" i="22"/>
  <c r="AJ538" i="22"/>
  <c r="AK538" i="22"/>
  <c r="AL538" i="22"/>
  <c r="AM538" i="22"/>
  <c r="AN538" i="22"/>
  <c r="AO538" i="22"/>
  <c r="AD539" i="22"/>
  <c r="AE539" i="22"/>
  <c r="AF539" i="22"/>
  <c r="AG539" i="22"/>
  <c r="AH539" i="22"/>
  <c r="AI539" i="22"/>
  <c r="AJ539" i="22"/>
  <c r="AK539" i="22"/>
  <c r="AL539" i="22"/>
  <c r="AM539" i="22"/>
  <c r="AN539" i="22"/>
  <c r="AO539" i="22"/>
  <c r="AD540" i="22"/>
  <c r="AE540" i="22"/>
  <c r="AF540" i="22"/>
  <c r="AG540" i="22"/>
  <c r="AH540" i="22"/>
  <c r="AI540" i="22"/>
  <c r="AJ540" i="22"/>
  <c r="AK540" i="22"/>
  <c r="AL540" i="22"/>
  <c r="AM540" i="22"/>
  <c r="AN540" i="22"/>
  <c r="AO540" i="22"/>
  <c r="AD541" i="22"/>
  <c r="AE541" i="22"/>
  <c r="AF541" i="22"/>
  <c r="AG541" i="22"/>
  <c r="AH541" i="22"/>
  <c r="AI541" i="22"/>
  <c r="AJ541" i="22"/>
  <c r="AK541" i="22"/>
  <c r="AL541" i="22"/>
  <c r="AM541" i="22"/>
  <c r="AN541" i="22"/>
  <c r="AO541" i="22"/>
  <c r="AD542" i="22"/>
  <c r="AE542" i="22"/>
  <c r="AF542" i="22"/>
  <c r="AG542" i="22"/>
  <c r="AH542" i="22"/>
  <c r="AI542" i="22"/>
  <c r="AJ542" i="22"/>
  <c r="AK542" i="22"/>
  <c r="AL542" i="22"/>
  <c r="AM542" i="22"/>
  <c r="AN542" i="22"/>
  <c r="AO542" i="22"/>
  <c r="AD543" i="22"/>
  <c r="AE543" i="22"/>
  <c r="AF543" i="22"/>
  <c r="AG543" i="22"/>
  <c r="AH543" i="22"/>
  <c r="AI543" i="22"/>
  <c r="AJ543" i="22"/>
  <c r="AK543" i="22"/>
  <c r="AL543" i="22"/>
  <c r="AM543" i="22"/>
  <c r="AN543" i="22"/>
  <c r="AO543" i="22"/>
  <c r="AD544" i="22"/>
  <c r="AE544" i="22"/>
  <c r="AF544" i="22"/>
  <c r="AG544" i="22"/>
  <c r="AH544" i="22"/>
  <c r="AI544" i="22"/>
  <c r="AJ544" i="22"/>
  <c r="AK544" i="22"/>
  <c r="AL544" i="22"/>
  <c r="AM544" i="22"/>
  <c r="AN544" i="22"/>
  <c r="AO544" i="22"/>
  <c r="AD545" i="22"/>
  <c r="AE545" i="22"/>
  <c r="AF545" i="22"/>
  <c r="AG545" i="22"/>
  <c r="AH545" i="22"/>
  <c r="AI545" i="22"/>
  <c r="AJ545" i="22"/>
  <c r="AK545" i="22"/>
  <c r="AL545" i="22"/>
  <c r="AM545" i="22"/>
  <c r="AN545" i="22"/>
  <c r="AO545" i="22"/>
  <c r="AD546" i="22"/>
  <c r="AE546" i="22"/>
  <c r="AF546" i="22"/>
  <c r="AG546" i="22"/>
  <c r="AH546" i="22"/>
  <c r="AI546" i="22"/>
  <c r="AJ546" i="22"/>
  <c r="AK546" i="22"/>
  <c r="AL546" i="22"/>
  <c r="AM546" i="22"/>
  <c r="AN546" i="22"/>
  <c r="AO546" i="22"/>
  <c r="AD547" i="22"/>
  <c r="AE547" i="22"/>
  <c r="AF547" i="22"/>
  <c r="AG547" i="22"/>
  <c r="AH547" i="22"/>
  <c r="AI547" i="22"/>
  <c r="AJ547" i="22"/>
  <c r="AK547" i="22"/>
  <c r="AL547" i="22"/>
  <c r="AM547" i="22"/>
  <c r="AN547" i="22"/>
  <c r="AO547" i="22"/>
  <c r="AD548" i="22"/>
  <c r="AE548" i="22"/>
  <c r="AF548" i="22"/>
  <c r="AG548" i="22"/>
  <c r="AH548" i="22"/>
  <c r="AI548" i="22"/>
  <c r="AJ548" i="22"/>
  <c r="AK548" i="22"/>
  <c r="AL548" i="22"/>
  <c r="AM548" i="22"/>
  <c r="AN548" i="22"/>
  <c r="AO548" i="22"/>
  <c r="AD549" i="22"/>
  <c r="AE549" i="22"/>
  <c r="AF549" i="22"/>
  <c r="AG549" i="22"/>
  <c r="AH549" i="22"/>
  <c r="AI549" i="22"/>
  <c r="AJ549" i="22"/>
  <c r="AK549" i="22"/>
  <c r="AL549" i="22"/>
  <c r="AM549" i="22"/>
  <c r="AN549" i="22"/>
  <c r="AO549" i="22"/>
  <c r="AD550" i="22"/>
  <c r="AE550" i="22"/>
  <c r="AF550" i="22"/>
  <c r="AG550" i="22"/>
  <c r="AH550" i="22"/>
  <c r="AI550" i="22"/>
  <c r="AJ550" i="22"/>
  <c r="AK550" i="22"/>
  <c r="AL550" i="22"/>
  <c r="AM550" i="22"/>
  <c r="AN550" i="22"/>
  <c r="AO550" i="22"/>
  <c r="AD551" i="22"/>
  <c r="AE551" i="22"/>
  <c r="AF551" i="22"/>
  <c r="AG551" i="22"/>
  <c r="AH551" i="22"/>
  <c r="AI551" i="22"/>
  <c r="AJ551" i="22"/>
  <c r="AK551" i="22"/>
  <c r="AL551" i="22"/>
  <c r="AM551" i="22"/>
  <c r="AN551" i="22"/>
  <c r="AO551" i="22"/>
  <c r="AD552" i="22"/>
  <c r="AE552" i="22"/>
  <c r="AF552" i="22"/>
  <c r="AG552" i="22"/>
  <c r="AH552" i="22"/>
  <c r="AI552" i="22"/>
  <c r="AJ552" i="22"/>
  <c r="AK552" i="22"/>
  <c r="AL552" i="22"/>
  <c r="AM552" i="22"/>
  <c r="AN552" i="22"/>
  <c r="AO552" i="22"/>
  <c r="AD553" i="22"/>
  <c r="AE553" i="22"/>
  <c r="AF553" i="22"/>
  <c r="AG553" i="22"/>
  <c r="AH553" i="22"/>
  <c r="AI553" i="22"/>
  <c r="AJ553" i="22"/>
  <c r="AK553" i="22"/>
  <c r="AL553" i="22"/>
  <c r="AM553" i="22"/>
  <c r="AN553" i="22"/>
  <c r="AO553" i="22"/>
  <c r="AD554" i="22"/>
  <c r="AE554" i="22"/>
  <c r="AF554" i="22"/>
  <c r="AG554" i="22"/>
  <c r="AH554" i="22"/>
  <c r="AI554" i="22"/>
  <c r="AJ554" i="22"/>
  <c r="AK554" i="22"/>
  <c r="AL554" i="22"/>
  <c r="AM554" i="22"/>
  <c r="AN554" i="22"/>
  <c r="AO554" i="22"/>
  <c r="AD555" i="22"/>
  <c r="AE555" i="22"/>
  <c r="AF555" i="22"/>
  <c r="AG555" i="22"/>
  <c r="AH555" i="22"/>
  <c r="AI555" i="22"/>
  <c r="AJ555" i="22"/>
  <c r="AK555" i="22"/>
  <c r="AL555" i="22"/>
  <c r="AM555" i="22"/>
  <c r="AN555" i="22"/>
  <c r="AO555" i="22"/>
  <c r="AD556" i="22"/>
  <c r="AE556" i="22"/>
  <c r="AF556" i="22"/>
  <c r="AG556" i="22"/>
  <c r="AH556" i="22"/>
  <c r="AI556" i="22"/>
  <c r="AJ556" i="22"/>
  <c r="AK556" i="22"/>
  <c r="AL556" i="22"/>
  <c r="AM556" i="22"/>
  <c r="AN556" i="22"/>
  <c r="AO556" i="22"/>
  <c r="AD557" i="22"/>
  <c r="AE557" i="22"/>
  <c r="AF557" i="22"/>
  <c r="AG557" i="22"/>
  <c r="AH557" i="22"/>
  <c r="AI557" i="22"/>
  <c r="AJ557" i="22"/>
  <c r="AK557" i="22"/>
  <c r="AL557" i="22"/>
  <c r="AM557" i="22"/>
  <c r="AN557" i="22"/>
  <c r="AO557" i="22"/>
  <c r="AD558" i="22"/>
  <c r="AE558" i="22"/>
  <c r="AF558" i="22"/>
  <c r="AG558" i="22"/>
  <c r="AH558" i="22"/>
  <c r="AI558" i="22"/>
  <c r="AJ558" i="22"/>
  <c r="AK558" i="22"/>
  <c r="AL558" i="22"/>
  <c r="AM558" i="22"/>
  <c r="AN558" i="22"/>
  <c r="AO558" i="22"/>
  <c r="AD559" i="22"/>
  <c r="AE559" i="22"/>
  <c r="AF559" i="22"/>
  <c r="AG559" i="22"/>
  <c r="AH559" i="22"/>
  <c r="AI559" i="22"/>
  <c r="AJ559" i="22"/>
  <c r="AK559" i="22"/>
  <c r="AL559" i="22"/>
  <c r="AM559" i="22"/>
  <c r="AN559" i="22"/>
  <c r="AO559" i="22"/>
  <c r="AD560" i="22"/>
  <c r="AE560" i="22"/>
  <c r="AF560" i="22"/>
  <c r="AG560" i="22"/>
  <c r="AH560" i="22"/>
  <c r="AI560" i="22"/>
  <c r="AJ560" i="22"/>
  <c r="AK560" i="22"/>
  <c r="AL560" i="22"/>
  <c r="AM560" i="22"/>
  <c r="AN560" i="22"/>
  <c r="AO560" i="22"/>
  <c r="AD561" i="22"/>
  <c r="AE561" i="22"/>
  <c r="AF561" i="22"/>
  <c r="AG561" i="22"/>
  <c r="AH561" i="22"/>
  <c r="AI561" i="22"/>
  <c r="AJ561" i="22"/>
  <c r="AK561" i="22"/>
  <c r="AL561" i="22"/>
  <c r="AM561" i="22"/>
  <c r="AN561" i="22"/>
  <c r="AO561" i="22"/>
  <c r="AD562" i="22"/>
  <c r="AE562" i="22"/>
  <c r="AF562" i="22"/>
  <c r="AG562" i="22"/>
  <c r="AH562" i="22"/>
  <c r="AI562" i="22"/>
  <c r="AJ562" i="22"/>
  <c r="AK562" i="22"/>
  <c r="AL562" i="22"/>
  <c r="AM562" i="22"/>
  <c r="AN562" i="22"/>
  <c r="AO562" i="22"/>
  <c r="AD563" i="22"/>
  <c r="AE563" i="22"/>
  <c r="AF563" i="22"/>
  <c r="AG563" i="22"/>
  <c r="AH563" i="22"/>
  <c r="AI563" i="22"/>
  <c r="AJ563" i="22"/>
  <c r="AK563" i="22"/>
  <c r="AL563" i="22"/>
  <c r="AM563" i="22"/>
  <c r="AN563" i="22"/>
  <c r="AO563" i="22"/>
  <c r="AD564" i="22"/>
  <c r="AE564" i="22"/>
  <c r="AF564" i="22"/>
  <c r="AG564" i="22"/>
  <c r="AH564" i="22"/>
  <c r="AI564" i="22"/>
  <c r="AJ564" i="22"/>
  <c r="AK564" i="22"/>
  <c r="AL564" i="22"/>
  <c r="AM564" i="22"/>
  <c r="AN564" i="22"/>
  <c r="AO564" i="22"/>
  <c r="AD565" i="22"/>
  <c r="AE565" i="22"/>
  <c r="AF565" i="22"/>
  <c r="AG565" i="22"/>
  <c r="AH565" i="22"/>
  <c r="AI565" i="22"/>
  <c r="AJ565" i="22"/>
  <c r="AK565" i="22"/>
  <c r="AL565" i="22"/>
  <c r="AM565" i="22"/>
  <c r="AN565" i="22"/>
  <c r="AO565" i="22"/>
  <c r="AD566" i="22"/>
  <c r="AE566" i="22"/>
  <c r="AF566" i="22"/>
  <c r="AG566" i="22"/>
  <c r="AH566" i="22"/>
  <c r="AI566" i="22"/>
  <c r="AJ566" i="22"/>
  <c r="AK566" i="22"/>
  <c r="AL566" i="22"/>
  <c r="AM566" i="22"/>
  <c r="AN566" i="22"/>
  <c r="AO566" i="22"/>
  <c r="AD567" i="22"/>
  <c r="AE567" i="22"/>
  <c r="AF567" i="22"/>
  <c r="AG567" i="22"/>
  <c r="AH567" i="22"/>
  <c r="AI567" i="22"/>
  <c r="AJ567" i="22"/>
  <c r="AK567" i="22"/>
  <c r="AL567" i="22"/>
  <c r="AM567" i="22"/>
  <c r="AN567" i="22"/>
  <c r="AO567" i="22"/>
  <c r="AD568" i="22"/>
  <c r="AE568" i="22"/>
  <c r="AF568" i="22"/>
  <c r="AG568" i="22"/>
  <c r="AH568" i="22"/>
  <c r="AI568" i="22"/>
  <c r="AJ568" i="22"/>
  <c r="AK568" i="22"/>
  <c r="AL568" i="22"/>
  <c r="AM568" i="22"/>
  <c r="AN568" i="22"/>
  <c r="AO568" i="22"/>
  <c r="AD569" i="22"/>
  <c r="AE569" i="22"/>
  <c r="AF569" i="22"/>
  <c r="AG569" i="22"/>
  <c r="AH569" i="22"/>
  <c r="AI569" i="22"/>
  <c r="AJ569" i="22"/>
  <c r="AK569" i="22"/>
  <c r="AL569" i="22"/>
  <c r="AM569" i="22"/>
  <c r="AN569" i="22"/>
  <c r="AO569" i="22"/>
  <c r="AD570" i="22"/>
  <c r="AE570" i="22"/>
  <c r="AF570" i="22"/>
  <c r="AG570" i="22"/>
  <c r="AH570" i="22"/>
  <c r="AI570" i="22"/>
  <c r="AJ570" i="22"/>
  <c r="AK570" i="22"/>
  <c r="AL570" i="22"/>
  <c r="AM570" i="22"/>
  <c r="AN570" i="22"/>
  <c r="AO570" i="22"/>
  <c r="AD571" i="22"/>
  <c r="AE571" i="22"/>
  <c r="AF571" i="22"/>
  <c r="AG571" i="22"/>
  <c r="AH571" i="22"/>
  <c r="AI571" i="22"/>
  <c r="AJ571" i="22"/>
  <c r="AK571" i="22"/>
  <c r="AL571" i="22"/>
  <c r="AM571" i="22"/>
  <c r="AN571" i="22"/>
  <c r="AO571" i="22"/>
  <c r="AD572" i="22"/>
  <c r="AE572" i="22"/>
  <c r="AF572" i="22"/>
  <c r="AG572" i="22"/>
  <c r="AH572" i="22"/>
  <c r="AI572" i="22"/>
  <c r="AJ572" i="22"/>
  <c r="AK572" i="22"/>
  <c r="AL572" i="22"/>
  <c r="AM572" i="22"/>
  <c r="AN572" i="22"/>
  <c r="AO572" i="22"/>
  <c r="AD573" i="22"/>
  <c r="AE573" i="22"/>
  <c r="AF573" i="22"/>
  <c r="AG573" i="22"/>
  <c r="AH573" i="22"/>
  <c r="AI573" i="22"/>
  <c r="AJ573" i="22"/>
  <c r="AK573" i="22"/>
  <c r="AL573" i="22"/>
  <c r="AM573" i="22"/>
  <c r="AN573" i="22"/>
  <c r="AO573" i="22"/>
  <c r="AD574" i="22"/>
  <c r="AE574" i="22"/>
  <c r="AF574" i="22"/>
  <c r="AG574" i="22"/>
  <c r="AH574" i="22"/>
  <c r="AI574" i="22"/>
  <c r="AJ574" i="22"/>
  <c r="AK574" i="22"/>
  <c r="AL574" i="22"/>
  <c r="AM574" i="22"/>
  <c r="AN574" i="22"/>
  <c r="AO574" i="22"/>
  <c r="AD575" i="22"/>
  <c r="AE575" i="22"/>
  <c r="AF575" i="22"/>
  <c r="AG575" i="22"/>
  <c r="AH575" i="22"/>
  <c r="AI575" i="22"/>
  <c r="AJ575" i="22"/>
  <c r="AK575" i="22"/>
  <c r="AL575" i="22"/>
  <c r="AM575" i="22"/>
  <c r="AN575" i="22"/>
  <c r="AO575" i="22"/>
  <c r="AD576" i="22"/>
  <c r="AE576" i="22"/>
  <c r="AF576" i="22"/>
  <c r="AG576" i="22"/>
  <c r="AH576" i="22"/>
  <c r="AI576" i="22"/>
  <c r="AJ576" i="22"/>
  <c r="AK576" i="22"/>
  <c r="AL576" i="22"/>
  <c r="AM576" i="22"/>
  <c r="AN576" i="22"/>
  <c r="AO576" i="22"/>
  <c r="AD577" i="22"/>
  <c r="AE577" i="22"/>
  <c r="AF577" i="22"/>
  <c r="AG577" i="22"/>
  <c r="AH577" i="22"/>
  <c r="AI577" i="22"/>
  <c r="AJ577" i="22"/>
  <c r="AK577" i="22"/>
  <c r="AL577" i="22"/>
  <c r="AM577" i="22"/>
  <c r="AN577" i="22"/>
  <c r="AO577" i="22"/>
  <c r="AD578" i="22"/>
  <c r="AE578" i="22"/>
  <c r="AF578" i="22"/>
  <c r="AG578" i="22"/>
  <c r="AH578" i="22"/>
  <c r="AI578" i="22"/>
  <c r="AJ578" i="22"/>
  <c r="AK578" i="22"/>
  <c r="AL578" i="22"/>
  <c r="AM578" i="22"/>
  <c r="AN578" i="22"/>
  <c r="AO578" i="22"/>
  <c r="AD579" i="22"/>
  <c r="AE579" i="22"/>
  <c r="AF579" i="22"/>
  <c r="AG579" i="22"/>
  <c r="AH579" i="22"/>
  <c r="AI579" i="22"/>
  <c r="AJ579" i="22"/>
  <c r="AK579" i="22"/>
  <c r="AL579" i="22"/>
  <c r="AM579" i="22"/>
  <c r="AN579" i="22"/>
  <c r="AO579" i="22"/>
  <c r="AD580" i="22"/>
  <c r="AE580" i="22"/>
  <c r="AF580" i="22"/>
  <c r="AG580" i="22"/>
  <c r="AH580" i="22"/>
  <c r="AI580" i="22"/>
  <c r="AJ580" i="22"/>
  <c r="AK580" i="22"/>
  <c r="AL580" i="22"/>
  <c r="AM580" i="22"/>
  <c r="AN580" i="22"/>
  <c r="AO580" i="22"/>
  <c r="AD581" i="22"/>
  <c r="AE581" i="22"/>
  <c r="AF581" i="22"/>
  <c r="AG581" i="22"/>
  <c r="AH581" i="22"/>
  <c r="AI581" i="22"/>
  <c r="AJ581" i="22"/>
  <c r="AK581" i="22"/>
  <c r="AL581" i="22"/>
  <c r="AM581" i="22"/>
  <c r="AN581" i="22"/>
  <c r="AO581" i="22"/>
  <c r="AD582" i="22"/>
  <c r="AE582" i="22"/>
  <c r="AF582" i="22"/>
  <c r="AG582" i="22"/>
  <c r="AH582" i="22"/>
  <c r="AI582" i="22"/>
  <c r="AJ582" i="22"/>
  <c r="AK582" i="22"/>
  <c r="AL582" i="22"/>
  <c r="AM582" i="22"/>
  <c r="AN582" i="22"/>
  <c r="AO582" i="22"/>
  <c r="AD583" i="22"/>
  <c r="AE583" i="22"/>
  <c r="AF583" i="22"/>
  <c r="AG583" i="22"/>
  <c r="AH583" i="22"/>
  <c r="AI583" i="22"/>
  <c r="AJ583" i="22"/>
  <c r="AK583" i="22"/>
  <c r="AL583" i="22"/>
  <c r="AM583" i="22"/>
  <c r="AN583" i="22"/>
  <c r="AO583" i="22"/>
  <c r="AD584" i="22"/>
  <c r="AE584" i="22"/>
  <c r="AF584" i="22"/>
  <c r="AG584" i="22"/>
  <c r="AH584" i="22"/>
  <c r="AI584" i="22"/>
  <c r="AJ584" i="22"/>
  <c r="AK584" i="22"/>
  <c r="AL584" i="22"/>
  <c r="AM584" i="22"/>
  <c r="AN584" i="22"/>
  <c r="AO584" i="22"/>
  <c r="AD585" i="22"/>
  <c r="AE585" i="22"/>
  <c r="AF585" i="22"/>
  <c r="AG585" i="22"/>
  <c r="AH585" i="22"/>
  <c r="AI585" i="22"/>
  <c r="AJ585" i="22"/>
  <c r="AK585" i="22"/>
  <c r="AL585" i="22"/>
  <c r="AM585" i="22"/>
  <c r="AN585" i="22"/>
  <c r="AO585" i="22"/>
  <c r="AD586" i="22"/>
  <c r="AE586" i="22"/>
  <c r="AF586" i="22"/>
  <c r="AG586" i="22"/>
  <c r="AH586" i="22"/>
  <c r="AI586" i="22"/>
  <c r="AJ586" i="22"/>
  <c r="AK586" i="22"/>
  <c r="AL586" i="22"/>
  <c r="AM586" i="22"/>
  <c r="AN586" i="22"/>
  <c r="AO586" i="22"/>
  <c r="AD587" i="22"/>
  <c r="AE587" i="22"/>
  <c r="AF587" i="22"/>
  <c r="AG587" i="22"/>
  <c r="AH587" i="22"/>
  <c r="AI587" i="22"/>
  <c r="AJ587" i="22"/>
  <c r="AK587" i="22"/>
  <c r="AL587" i="22"/>
  <c r="AM587" i="22"/>
  <c r="AN587" i="22"/>
  <c r="AO587" i="22"/>
  <c r="AD588" i="22"/>
  <c r="AE588" i="22"/>
  <c r="AF588" i="22"/>
  <c r="AG588" i="22"/>
  <c r="AH588" i="22"/>
  <c r="AI588" i="22"/>
  <c r="AJ588" i="22"/>
  <c r="AK588" i="22"/>
  <c r="AL588" i="22"/>
  <c r="AM588" i="22"/>
  <c r="AN588" i="22"/>
  <c r="AO588" i="22"/>
  <c r="AD589" i="22"/>
  <c r="AE589" i="22"/>
  <c r="AF589" i="22"/>
  <c r="AG589" i="22"/>
  <c r="AH589" i="22"/>
  <c r="AI589" i="22"/>
  <c r="AJ589" i="22"/>
  <c r="AK589" i="22"/>
  <c r="AL589" i="22"/>
  <c r="AM589" i="22"/>
  <c r="AN589" i="22"/>
  <c r="AO589" i="22"/>
  <c r="AD590" i="22"/>
  <c r="AE590" i="22"/>
  <c r="AF590" i="22"/>
  <c r="AG590" i="22"/>
  <c r="AH590" i="22"/>
  <c r="AI590" i="22"/>
  <c r="AJ590" i="22"/>
  <c r="AK590" i="22"/>
  <c r="AL590" i="22"/>
  <c r="AM590" i="22"/>
  <c r="AN590" i="22"/>
  <c r="AO590" i="22"/>
  <c r="AD591" i="22"/>
  <c r="AE591" i="22"/>
  <c r="AF591" i="22"/>
  <c r="AG591" i="22"/>
  <c r="AH591" i="22"/>
  <c r="AI591" i="22"/>
  <c r="AJ591" i="22"/>
  <c r="AK591" i="22"/>
  <c r="AL591" i="22"/>
  <c r="AM591" i="22"/>
  <c r="AN591" i="22"/>
  <c r="AO591" i="22"/>
  <c r="AD592" i="22"/>
  <c r="AE592" i="22"/>
  <c r="AF592" i="22"/>
  <c r="AG592" i="22"/>
  <c r="AH592" i="22"/>
  <c r="AI592" i="22"/>
  <c r="AJ592" i="22"/>
  <c r="AK592" i="22"/>
  <c r="AL592" i="22"/>
  <c r="AM592" i="22"/>
  <c r="AN592" i="22"/>
  <c r="AO592" i="22"/>
  <c r="AD593" i="22"/>
  <c r="AE593" i="22"/>
  <c r="AF593" i="22"/>
  <c r="AG593" i="22"/>
  <c r="AH593" i="22"/>
  <c r="AI593" i="22"/>
  <c r="AJ593" i="22"/>
  <c r="AK593" i="22"/>
  <c r="AL593" i="22"/>
  <c r="AM593" i="22"/>
  <c r="AN593" i="22"/>
  <c r="AO593" i="22"/>
  <c r="AD594" i="22"/>
  <c r="AE594" i="22"/>
  <c r="AF594" i="22"/>
  <c r="AG594" i="22"/>
  <c r="AH594" i="22"/>
  <c r="AI594" i="22"/>
  <c r="AJ594" i="22"/>
  <c r="AK594" i="22"/>
  <c r="AL594" i="22"/>
  <c r="AM594" i="22"/>
  <c r="AN594" i="22"/>
  <c r="AO594" i="22"/>
  <c r="AD595" i="22"/>
  <c r="AE595" i="22"/>
  <c r="AF595" i="22"/>
  <c r="AG595" i="22"/>
  <c r="AH595" i="22"/>
  <c r="AI595" i="22"/>
  <c r="AJ595" i="22"/>
  <c r="AK595" i="22"/>
  <c r="AL595" i="22"/>
  <c r="AM595" i="22"/>
  <c r="AN595" i="22"/>
  <c r="AO595" i="22"/>
  <c r="AD596" i="22"/>
  <c r="AE596" i="22"/>
  <c r="AF596" i="22"/>
  <c r="AG596" i="22"/>
  <c r="AH596" i="22"/>
  <c r="AI596" i="22"/>
  <c r="AJ596" i="22"/>
  <c r="AK596" i="22"/>
  <c r="AL596" i="22"/>
  <c r="AM596" i="22"/>
  <c r="AN596" i="22"/>
  <c r="AO596" i="22"/>
  <c r="AD597" i="22"/>
  <c r="AE597" i="22"/>
  <c r="AF597" i="22"/>
  <c r="AG597" i="22"/>
  <c r="AH597" i="22"/>
  <c r="AI597" i="22"/>
  <c r="AJ597" i="22"/>
  <c r="AK597" i="22"/>
  <c r="AL597" i="22"/>
  <c r="AM597" i="22"/>
  <c r="AN597" i="22"/>
  <c r="AO597" i="22"/>
  <c r="AD598" i="22"/>
  <c r="AE598" i="22"/>
  <c r="AF598" i="22"/>
  <c r="AG598" i="22"/>
  <c r="AH598" i="22"/>
  <c r="AI598" i="22"/>
  <c r="AJ598" i="22"/>
  <c r="AK598" i="22"/>
  <c r="AL598" i="22"/>
  <c r="AM598" i="22"/>
  <c r="AN598" i="22"/>
  <c r="AO598" i="22"/>
  <c r="AD599" i="22"/>
  <c r="AE599" i="22"/>
  <c r="AF599" i="22"/>
  <c r="AG599" i="22"/>
  <c r="AH599" i="22"/>
  <c r="AI599" i="22"/>
  <c r="AJ599" i="22"/>
  <c r="AK599" i="22"/>
  <c r="AL599" i="22"/>
  <c r="AM599" i="22"/>
  <c r="AN599" i="22"/>
  <c r="AO599" i="22"/>
  <c r="AD600" i="22"/>
  <c r="AE600" i="22"/>
  <c r="AF600" i="22"/>
  <c r="AG600" i="22"/>
  <c r="AH600" i="22"/>
  <c r="AI600" i="22"/>
  <c r="AJ600" i="22"/>
  <c r="AK600" i="22"/>
  <c r="AL600" i="22"/>
  <c r="AM600" i="22"/>
  <c r="AN600" i="22"/>
  <c r="AO600" i="22"/>
  <c r="AD601" i="22"/>
  <c r="AE601" i="22"/>
  <c r="AF601" i="22"/>
  <c r="AG601" i="22"/>
  <c r="AH601" i="22"/>
  <c r="AI601" i="22"/>
  <c r="AJ601" i="22"/>
  <c r="AK601" i="22"/>
  <c r="AL601" i="22"/>
  <c r="AM601" i="22"/>
  <c r="AN601" i="22"/>
  <c r="AO601" i="22"/>
  <c r="AD602" i="22"/>
  <c r="AE602" i="22"/>
  <c r="AF602" i="22"/>
  <c r="AG602" i="22"/>
  <c r="AH602" i="22"/>
  <c r="AI602" i="22"/>
  <c r="AJ602" i="22"/>
  <c r="AK602" i="22"/>
  <c r="AL602" i="22"/>
  <c r="AM602" i="22"/>
  <c r="AN602" i="22"/>
  <c r="AO602" i="22"/>
  <c r="AD603" i="22"/>
  <c r="AE603" i="22"/>
  <c r="AF603" i="22"/>
  <c r="AG603" i="22"/>
  <c r="AH603" i="22"/>
  <c r="AI603" i="22"/>
  <c r="AJ603" i="22"/>
  <c r="AK603" i="22"/>
  <c r="AL603" i="22"/>
  <c r="AM603" i="22"/>
  <c r="AN603" i="22"/>
  <c r="AO603" i="22"/>
  <c r="AD604" i="22"/>
  <c r="AE604" i="22"/>
  <c r="AF604" i="22"/>
  <c r="AG604" i="22"/>
  <c r="AH604" i="22"/>
  <c r="AI604" i="22"/>
  <c r="AJ604" i="22"/>
  <c r="AK604" i="22"/>
  <c r="AL604" i="22"/>
  <c r="AM604" i="22"/>
  <c r="AN604" i="22"/>
  <c r="AO604" i="22"/>
  <c r="AD605" i="22"/>
  <c r="AE605" i="22"/>
  <c r="AF605" i="22"/>
  <c r="AG605" i="22"/>
  <c r="AH605" i="22"/>
  <c r="AI605" i="22"/>
  <c r="AJ605" i="22"/>
  <c r="AK605" i="22"/>
  <c r="AL605" i="22"/>
  <c r="AM605" i="22"/>
  <c r="AN605" i="22"/>
  <c r="AO605" i="22"/>
  <c r="AD606" i="22"/>
  <c r="AE606" i="22"/>
  <c r="AF606" i="22"/>
  <c r="AG606" i="22"/>
  <c r="AH606" i="22"/>
  <c r="AI606" i="22"/>
  <c r="AJ606" i="22"/>
  <c r="AK606" i="22"/>
  <c r="AL606" i="22"/>
  <c r="AM606" i="22"/>
  <c r="AN606" i="22"/>
  <c r="AO606" i="22"/>
  <c r="AD607" i="22"/>
  <c r="AE607" i="22"/>
  <c r="AF607" i="22"/>
  <c r="AG607" i="22"/>
  <c r="AH607" i="22"/>
  <c r="AI607" i="22"/>
  <c r="AJ607" i="22"/>
  <c r="AK607" i="22"/>
  <c r="AL607" i="22"/>
  <c r="AM607" i="22"/>
  <c r="AN607" i="22"/>
  <c r="AO607" i="22"/>
  <c r="AD608" i="22"/>
  <c r="AE608" i="22"/>
  <c r="AF608" i="22"/>
  <c r="AG608" i="22"/>
  <c r="AH608" i="22"/>
  <c r="AI608" i="22"/>
  <c r="AJ608" i="22"/>
  <c r="AK608" i="22"/>
  <c r="AL608" i="22"/>
  <c r="AM608" i="22"/>
  <c r="AN608" i="22"/>
  <c r="AO608" i="22"/>
  <c r="AD609" i="22"/>
  <c r="AE609" i="22"/>
  <c r="AF609" i="22"/>
  <c r="AG609" i="22"/>
  <c r="AH609" i="22"/>
  <c r="AI609" i="22"/>
  <c r="AJ609" i="22"/>
  <c r="AK609" i="22"/>
  <c r="AL609" i="22"/>
  <c r="AM609" i="22"/>
  <c r="AN609" i="22"/>
  <c r="AO609" i="22"/>
  <c r="AD610" i="22"/>
  <c r="AE610" i="22"/>
  <c r="AF610" i="22"/>
  <c r="AG610" i="22"/>
  <c r="AH610" i="22"/>
  <c r="AI610" i="22"/>
  <c r="AJ610" i="22"/>
  <c r="AK610" i="22"/>
  <c r="AL610" i="22"/>
  <c r="AM610" i="22"/>
  <c r="AN610" i="22"/>
  <c r="AO610" i="22"/>
  <c r="AD611" i="22"/>
  <c r="AE611" i="22"/>
  <c r="AF611" i="22"/>
  <c r="AG611" i="22"/>
  <c r="AH611" i="22"/>
  <c r="AI611" i="22"/>
  <c r="AJ611" i="22"/>
  <c r="AK611" i="22"/>
  <c r="AL611" i="22"/>
  <c r="AM611" i="22"/>
  <c r="AN611" i="22"/>
  <c r="AO611" i="22"/>
  <c r="AD612" i="22"/>
  <c r="AE612" i="22"/>
  <c r="AF612" i="22"/>
  <c r="AG612" i="22"/>
  <c r="AH612" i="22"/>
  <c r="AI612" i="22"/>
  <c r="AJ612" i="22"/>
  <c r="AK612" i="22"/>
  <c r="AL612" i="22"/>
  <c r="AM612" i="22"/>
  <c r="AN612" i="22"/>
  <c r="AO612" i="22"/>
  <c r="AD613" i="22"/>
  <c r="AE613" i="22"/>
  <c r="AF613" i="22"/>
  <c r="AG613" i="22"/>
  <c r="AH613" i="22"/>
  <c r="AI613" i="22"/>
  <c r="AJ613" i="22"/>
  <c r="AK613" i="22"/>
  <c r="AL613" i="22"/>
  <c r="AM613" i="22"/>
  <c r="AN613" i="22"/>
  <c r="AO613" i="22"/>
  <c r="AD614" i="22"/>
  <c r="AE614" i="22"/>
  <c r="AF614" i="22"/>
  <c r="AG614" i="22"/>
  <c r="AH614" i="22"/>
  <c r="AI614" i="22"/>
  <c r="AJ614" i="22"/>
  <c r="AK614" i="22"/>
  <c r="AL614" i="22"/>
  <c r="AM614" i="22"/>
  <c r="AN614" i="22"/>
  <c r="AO614" i="22"/>
  <c r="AD615" i="22"/>
  <c r="AE615" i="22"/>
  <c r="AF615" i="22"/>
  <c r="AG615" i="22"/>
  <c r="AH615" i="22"/>
  <c r="AI615" i="22"/>
  <c r="AJ615" i="22"/>
  <c r="AK615" i="22"/>
  <c r="AL615" i="22"/>
  <c r="AM615" i="22"/>
  <c r="AN615" i="22"/>
  <c r="AO615" i="22"/>
  <c r="AD616" i="22"/>
  <c r="AE616" i="22"/>
  <c r="AF616" i="22"/>
  <c r="AG616" i="22"/>
  <c r="AH616" i="22"/>
  <c r="AI616" i="22"/>
  <c r="AJ616" i="22"/>
  <c r="AK616" i="22"/>
  <c r="AL616" i="22"/>
  <c r="AM616" i="22"/>
  <c r="AN616" i="22"/>
  <c r="AO616" i="22"/>
  <c r="AD617" i="22"/>
  <c r="AE617" i="22"/>
  <c r="AF617" i="22"/>
  <c r="AG617" i="22"/>
  <c r="AH617" i="22"/>
  <c r="AI617" i="22"/>
  <c r="AJ617" i="22"/>
  <c r="AK617" i="22"/>
  <c r="AL617" i="22"/>
  <c r="AM617" i="22"/>
  <c r="AN617" i="22"/>
  <c r="AO617" i="22"/>
  <c r="AD618" i="22"/>
  <c r="AE618" i="22"/>
  <c r="AF618" i="22"/>
  <c r="AG618" i="22"/>
  <c r="AH618" i="22"/>
  <c r="AI618" i="22"/>
  <c r="AJ618" i="22"/>
  <c r="AK618" i="22"/>
  <c r="AL618" i="22"/>
  <c r="AM618" i="22"/>
  <c r="AN618" i="22"/>
  <c r="AO618" i="22"/>
  <c r="AD619" i="22"/>
  <c r="AE619" i="22"/>
  <c r="AF619" i="22"/>
  <c r="AG619" i="22"/>
  <c r="AH619" i="22"/>
  <c r="AI619" i="22"/>
  <c r="AJ619" i="22"/>
  <c r="AK619" i="22"/>
  <c r="AL619" i="22"/>
  <c r="AM619" i="22"/>
  <c r="AN619" i="22"/>
  <c r="AO619" i="22"/>
  <c r="AD620" i="22"/>
  <c r="AE620" i="22"/>
  <c r="AF620" i="22"/>
  <c r="AG620" i="22"/>
  <c r="AH620" i="22"/>
  <c r="AI620" i="22"/>
  <c r="AJ620" i="22"/>
  <c r="AK620" i="22"/>
  <c r="AL620" i="22"/>
  <c r="AM620" i="22"/>
  <c r="AN620" i="22"/>
  <c r="AO620" i="22"/>
  <c r="AD621" i="22"/>
  <c r="AE621" i="22"/>
  <c r="AF621" i="22"/>
  <c r="AG621" i="22"/>
  <c r="AH621" i="22"/>
  <c r="AI621" i="22"/>
  <c r="AJ621" i="22"/>
  <c r="AK621" i="22"/>
  <c r="AL621" i="22"/>
  <c r="AM621" i="22"/>
  <c r="AN621" i="22"/>
  <c r="AO621" i="22"/>
  <c r="AD622" i="22"/>
  <c r="AE622" i="22"/>
  <c r="AF622" i="22"/>
  <c r="AG622" i="22"/>
  <c r="AH622" i="22"/>
  <c r="AI622" i="22"/>
  <c r="AJ622" i="22"/>
  <c r="AK622" i="22"/>
  <c r="AL622" i="22"/>
  <c r="AM622" i="22"/>
  <c r="AN622" i="22"/>
  <c r="AO622" i="22"/>
  <c r="AD623" i="22"/>
  <c r="AE623" i="22"/>
  <c r="AF623" i="22"/>
  <c r="AG623" i="22"/>
  <c r="AH623" i="22"/>
  <c r="AI623" i="22"/>
  <c r="AJ623" i="22"/>
  <c r="AK623" i="22"/>
  <c r="AL623" i="22"/>
  <c r="AM623" i="22"/>
  <c r="AN623" i="22"/>
  <c r="AO623" i="22"/>
  <c r="AD624" i="22"/>
  <c r="AE624" i="22"/>
  <c r="AF624" i="22"/>
  <c r="AG624" i="22"/>
  <c r="AH624" i="22"/>
  <c r="AI624" i="22"/>
  <c r="AJ624" i="22"/>
  <c r="AK624" i="22"/>
  <c r="AL624" i="22"/>
  <c r="AM624" i="22"/>
  <c r="AN624" i="22"/>
  <c r="AO624" i="22"/>
  <c r="AD625" i="22"/>
  <c r="AE625" i="22"/>
  <c r="AF625" i="22"/>
  <c r="AG625" i="22"/>
  <c r="AH625" i="22"/>
  <c r="AI625" i="22"/>
  <c r="AJ625" i="22"/>
  <c r="AK625" i="22"/>
  <c r="AL625" i="22"/>
  <c r="AM625" i="22"/>
  <c r="AN625" i="22"/>
  <c r="AO625" i="22"/>
  <c r="AD626" i="22"/>
  <c r="AE626" i="22"/>
  <c r="AF626" i="22"/>
  <c r="AG626" i="22"/>
  <c r="AH626" i="22"/>
  <c r="AI626" i="22"/>
  <c r="AJ626" i="22"/>
  <c r="AK626" i="22"/>
  <c r="AL626" i="22"/>
  <c r="AM626" i="22"/>
  <c r="AN626" i="22"/>
  <c r="AO626" i="22"/>
  <c r="AD627" i="22"/>
  <c r="AE627" i="22"/>
  <c r="AF627" i="22"/>
  <c r="AG627" i="22"/>
  <c r="AH627" i="22"/>
  <c r="AI627" i="22"/>
  <c r="AJ627" i="22"/>
  <c r="AK627" i="22"/>
  <c r="AL627" i="22"/>
  <c r="AM627" i="22"/>
  <c r="AN627" i="22"/>
  <c r="AO627" i="22"/>
  <c r="AD628" i="22"/>
  <c r="AE628" i="22"/>
  <c r="AF628" i="22"/>
  <c r="AG628" i="22"/>
  <c r="AH628" i="22"/>
  <c r="AI628" i="22"/>
  <c r="AJ628" i="22"/>
  <c r="AK628" i="22"/>
  <c r="AL628" i="22"/>
  <c r="AM628" i="22"/>
  <c r="AN628" i="22"/>
  <c r="AO628" i="22"/>
  <c r="AD629" i="22"/>
  <c r="AE629" i="22"/>
  <c r="AF629" i="22"/>
  <c r="AG629" i="22"/>
  <c r="AH629" i="22"/>
  <c r="AI629" i="22"/>
  <c r="AJ629" i="22"/>
  <c r="AK629" i="22"/>
  <c r="AL629" i="22"/>
  <c r="AM629" i="22"/>
  <c r="AN629" i="22"/>
  <c r="AO629" i="22"/>
  <c r="AD630" i="22"/>
  <c r="AE630" i="22"/>
  <c r="AF630" i="22"/>
  <c r="AG630" i="22"/>
  <c r="AH630" i="22"/>
  <c r="AI630" i="22"/>
  <c r="AJ630" i="22"/>
  <c r="AK630" i="22"/>
  <c r="AL630" i="22"/>
  <c r="AM630" i="22"/>
  <c r="AN630" i="22"/>
  <c r="AO630" i="22"/>
  <c r="AD631" i="22"/>
  <c r="AE631" i="22"/>
  <c r="AF631" i="22"/>
  <c r="AG631" i="22"/>
  <c r="AH631" i="22"/>
  <c r="AI631" i="22"/>
  <c r="AJ631" i="22"/>
  <c r="AK631" i="22"/>
  <c r="AL631" i="22"/>
  <c r="AM631" i="22"/>
  <c r="AN631" i="22"/>
  <c r="AO631" i="22"/>
  <c r="AD632" i="22"/>
  <c r="AE632" i="22"/>
  <c r="AF632" i="22"/>
  <c r="AG632" i="22"/>
  <c r="AH632" i="22"/>
  <c r="AI632" i="22"/>
  <c r="AJ632" i="22"/>
  <c r="AK632" i="22"/>
  <c r="AL632" i="22"/>
  <c r="AM632" i="22"/>
  <c r="AN632" i="22"/>
  <c r="AO632" i="22"/>
  <c r="AD633" i="22"/>
  <c r="AE633" i="22"/>
  <c r="AF633" i="22"/>
  <c r="AG633" i="22"/>
  <c r="AH633" i="22"/>
  <c r="AI633" i="22"/>
  <c r="AJ633" i="22"/>
  <c r="AK633" i="22"/>
  <c r="AL633" i="22"/>
  <c r="AM633" i="22"/>
  <c r="AN633" i="22"/>
  <c r="AO633" i="22"/>
  <c r="AD634" i="22"/>
  <c r="AE634" i="22"/>
  <c r="AF634" i="22"/>
  <c r="AG634" i="22"/>
  <c r="AH634" i="22"/>
  <c r="AI634" i="22"/>
  <c r="AJ634" i="22"/>
  <c r="AK634" i="22"/>
  <c r="AL634" i="22"/>
  <c r="AM634" i="22"/>
  <c r="AN634" i="22"/>
  <c r="AO634" i="22"/>
  <c r="AD635" i="22"/>
  <c r="AE635" i="22"/>
  <c r="AF635" i="22"/>
  <c r="AG635" i="22"/>
  <c r="AH635" i="22"/>
  <c r="AI635" i="22"/>
  <c r="AJ635" i="22"/>
  <c r="AK635" i="22"/>
  <c r="AL635" i="22"/>
  <c r="AM635" i="22"/>
  <c r="AN635" i="22"/>
  <c r="AO635" i="22"/>
  <c r="AD636" i="22"/>
  <c r="AE636" i="22"/>
  <c r="AF636" i="22"/>
  <c r="AG636" i="22"/>
  <c r="AH636" i="22"/>
  <c r="AI636" i="22"/>
  <c r="AJ636" i="22"/>
  <c r="AK636" i="22"/>
  <c r="AL636" i="22"/>
  <c r="AM636" i="22"/>
  <c r="AN636" i="22"/>
  <c r="AO636" i="22"/>
  <c r="AD637" i="22"/>
  <c r="AE637" i="22"/>
  <c r="AF637" i="22"/>
  <c r="AG637" i="22"/>
  <c r="AH637" i="22"/>
  <c r="AI637" i="22"/>
  <c r="AJ637" i="22"/>
  <c r="AK637" i="22"/>
  <c r="AL637" i="22"/>
  <c r="AM637" i="22"/>
  <c r="AN637" i="22"/>
  <c r="AO637" i="22"/>
  <c r="AD638" i="22"/>
  <c r="AE638" i="22"/>
  <c r="AF638" i="22"/>
  <c r="AG638" i="22"/>
  <c r="AH638" i="22"/>
  <c r="AI638" i="22"/>
  <c r="AJ638" i="22"/>
  <c r="AK638" i="22"/>
  <c r="AL638" i="22"/>
  <c r="AM638" i="22"/>
  <c r="AN638" i="22"/>
  <c r="AO638" i="22"/>
  <c r="AD639" i="22"/>
  <c r="AE639" i="22"/>
  <c r="AF639" i="22"/>
  <c r="AG639" i="22"/>
  <c r="AH639" i="22"/>
  <c r="AI639" i="22"/>
  <c r="AJ639" i="22"/>
  <c r="AK639" i="22"/>
  <c r="AL639" i="22"/>
  <c r="AM639" i="22"/>
  <c r="AN639" i="22"/>
  <c r="AO639" i="22"/>
  <c r="AD640" i="22"/>
  <c r="AE640" i="22"/>
  <c r="AF640" i="22"/>
  <c r="AG640" i="22"/>
  <c r="AH640" i="22"/>
  <c r="AI640" i="22"/>
  <c r="AJ640" i="22"/>
  <c r="AK640" i="22"/>
  <c r="AL640" i="22"/>
  <c r="AM640" i="22"/>
  <c r="AN640" i="22"/>
  <c r="AO640" i="22"/>
  <c r="AD641" i="22"/>
  <c r="AE641" i="22"/>
  <c r="AF641" i="22"/>
  <c r="AG641" i="22"/>
  <c r="AH641" i="22"/>
  <c r="AI641" i="22"/>
  <c r="AJ641" i="22"/>
  <c r="AK641" i="22"/>
  <c r="AL641" i="22"/>
  <c r="AM641" i="22"/>
  <c r="AN641" i="22"/>
  <c r="AO641" i="22"/>
  <c r="AD642" i="22"/>
  <c r="AE642" i="22"/>
  <c r="AF642" i="22"/>
  <c r="AG642" i="22"/>
  <c r="AH642" i="22"/>
  <c r="AI642" i="22"/>
  <c r="AJ642" i="22"/>
  <c r="AK642" i="22"/>
  <c r="AL642" i="22"/>
  <c r="AM642" i="22"/>
  <c r="AN642" i="22"/>
  <c r="AO642" i="22"/>
  <c r="AD643" i="22"/>
  <c r="AE643" i="22"/>
  <c r="AF643" i="22"/>
  <c r="AG643" i="22"/>
  <c r="AH643" i="22"/>
  <c r="AI643" i="22"/>
  <c r="AJ643" i="22"/>
  <c r="AK643" i="22"/>
  <c r="AL643" i="22"/>
  <c r="AM643" i="22"/>
  <c r="AN643" i="22"/>
  <c r="AO643" i="22"/>
  <c r="AD644" i="22"/>
  <c r="AE644" i="22"/>
  <c r="AF644" i="22"/>
  <c r="AG644" i="22"/>
  <c r="AH644" i="22"/>
  <c r="AI644" i="22"/>
  <c r="AJ644" i="22"/>
  <c r="AK644" i="22"/>
  <c r="AL644" i="22"/>
  <c r="AM644" i="22"/>
  <c r="AN644" i="22"/>
  <c r="AO644" i="22"/>
  <c r="AD645" i="22"/>
  <c r="AE645" i="22"/>
  <c r="AF645" i="22"/>
  <c r="AG645" i="22"/>
  <c r="AH645" i="22"/>
  <c r="AI645" i="22"/>
  <c r="AJ645" i="22"/>
  <c r="AK645" i="22"/>
  <c r="AL645" i="22"/>
  <c r="AM645" i="22"/>
  <c r="AN645" i="22"/>
  <c r="AO645" i="22"/>
  <c r="AD646" i="22"/>
  <c r="AE646" i="22"/>
  <c r="AF646" i="22"/>
  <c r="AG646" i="22"/>
  <c r="AH646" i="22"/>
  <c r="AI646" i="22"/>
  <c r="AJ646" i="22"/>
  <c r="AK646" i="22"/>
  <c r="AL646" i="22"/>
  <c r="AM646" i="22"/>
  <c r="AN646" i="22"/>
  <c r="AO646" i="22"/>
  <c r="AD647" i="22"/>
  <c r="AE647" i="22"/>
  <c r="AF647" i="22"/>
  <c r="AG647" i="22"/>
  <c r="AH647" i="22"/>
  <c r="AI647" i="22"/>
  <c r="AJ647" i="22"/>
  <c r="AK647" i="22"/>
  <c r="AL647" i="22"/>
  <c r="AM647" i="22"/>
  <c r="AN647" i="22"/>
  <c r="AO647" i="22"/>
  <c r="AD648" i="22"/>
  <c r="AE648" i="22"/>
  <c r="AF648" i="22"/>
  <c r="AG648" i="22"/>
  <c r="AH648" i="22"/>
  <c r="AI648" i="22"/>
  <c r="AJ648" i="22"/>
  <c r="AK648" i="22"/>
  <c r="AL648" i="22"/>
  <c r="AM648" i="22"/>
  <c r="AN648" i="22"/>
  <c r="AO648" i="22"/>
  <c r="AD649" i="22"/>
  <c r="AE649" i="22"/>
  <c r="AF649" i="22"/>
  <c r="AG649" i="22"/>
  <c r="AH649" i="22"/>
  <c r="AI649" i="22"/>
  <c r="AJ649" i="22"/>
  <c r="AK649" i="22"/>
  <c r="AL649" i="22"/>
  <c r="AM649" i="22"/>
  <c r="AN649" i="22"/>
  <c r="AO649" i="22"/>
  <c r="AD650" i="22"/>
  <c r="AE650" i="22"/>
  <c r="AF650" i="22"/>
  <c r="AG650" i="22"/>
  <c r="AH650" i="22"/>
  <c r="AI650" i="22"/>
  <c r="AJ650" i="22"/>
  <c r="AK650" i="22"/>
  <c r="AL650" i="22"/>
  <c r="AM650" i="22"/>
  <c r="AN650" i="22"/>
  <c r="AO650" i="22"/>
  <c r="AD651" i="22"/>
  <c r="AE651" i="22"/>
  <c r="AF651" i="22"/>
  <c r="AG651" i="22"/>
  <c r="AH651" i="22"/>
  <c r="AI651" i="22"/>
  <c r="AJ651" i="22"/>
  <c r="AK651" i="22"/>
  <c r="AL651" i="22"/>
  <c r="AM651" i="22"/>
  <c r="AN651" i="22"/>
  <c r="AO651" i="22"/>
  <c r="AD652" i="22"/>
  <c r="AE652" i="22"/>
  <c r="AF652" i="22"/>
  <c r="AG652" i="22"/>
  <c r="AH652" i="22"/>
  <c r="AI652" i="22"/>
  <c r="AJ652" i="22"/>
  <c r="AK652" i="22"/>
  <c r="AL652" i="22"/>
  <c r="AM652" i="22"/>
  <c r="AN652" i="22"/>
  <c r="AO652" i="22"/>
  <c r="AD653" i="22"/>
  <c r="AE653" i="22"/>
  <c r="AF653" i="22"/>
  <c r="AG653" i="22"/>
  <c r="AH653" i="22"/>
  <c r="AI653" i="22"/>
  <c r="AJ653" i="22"/>
  <c r="AK653" i="22"/>
  <c r="AL653" i="22"/>
  <c r="AM653" i="22"/>
  <c r="AN653" i="22"/>
  <c r="AO653" i="22"/>
  <c r="AD654" i="22"/>
  <c r="AE654" i="22"/>
  <c r="AF654" i="22"/>
  <c r="AG654" i="22"/>
  <c r="AH654" i="22"/>
  <c r="AI654" i="22"/>
  <c r="AJ654" i="22"/>
  <c r="AK654" i="22"/>
  <c r="AL654" i="22"/>
  <c r="AM654" i="22"/>
  <c r="AN654" i="22"/>
  <c r="AO654" i="22"/>
  <c r="AD655" i="22"/>
  <c r="AE655" i="22"/>
  <c r="AF655" i="22"/>
  <c r="AG655" i="22"/>
  <c r="AH655" i="22"/>
  <c r="AI655" i="22"/>
  <c r="AJ655" i="22"/>
  <c r="AK655" i="22"/>
  <c r="AL655" i="22"/>
  <c r="AM655" i="22"/>
  <c r="AN655" i="22"/>
  <c r="AO655" i="22"/>
  <c r="AD656" i="22"/>
  <c r="AE656" i="22"/>
  <c r="AF656" i="22"/>
  <c r="AG656" i="22"/>
  <c r="AH656" i="22"/>
  <c r="AI656" i="22"/>
  <c r="AJ656" i="22"/>
  <c r="AK656" i="22"/>
  <c r="AL656" i="22"/>
  <c r="AM656" i="22"/>
  <c r="AN656" i="22"/>
  <c r="AO656" i="22"/>
  <c r="AD657" i="22"/>
  <c r="AE657" i="22"/>
  <c r="AF657" i="22"/>
  <c r="AG657" i="22"/>
  <c r="AH657" i="22"/>
  <c r="AI657" i="22"/>
  <c r="AJ657" i="22"/>
  <c r="AK657" i="22"/>
  <c r="AL657" i="22"/>
  <c r="AM657" i="22"/>
  <c r="AN657" i="22"/>
  <c r="AO657" i="22"/>
  <c r="AD658" i="22"/>
  <c r="AE658" i="22"/>
  <c r="AF658" i="22"/>
  <c r="AG658" i="22"/>
  <c r="AH658" i="22"/>
  <c r="AI658" i="22"/>
  <c r="AJ658" i="22"/>
  <c r="AK658" i="22"/>
  <c r="AL658" i="22"/>
  <c r="AM658" i="22"/>
  <c r="AN658" i="22"/>
  <c r="AO658" i="22"/>
  <c r="AD659" i="22"/>
  <c r="AE659" i="22"/>
  <c r="AF659" i="22"/>
  <c r="AG659" i="22"/>
  <c r="AH659" i="22"/>
  <c r="AI659" i="22"/>
  <c r="AJ659" i="22"/>
  <c r="AK659" i="22"/>
  <c r="AL659" i="22"/>
  <c r="AM659" i="22"/>
  <c r="AN659" i="22"/>
  <c r="AO659" i="22"/>
  <c r="AD660" i="22"/>
  <c r="AE660" i="22"/>
  <c r="AF660" i="22"/>
  <c r="AG660" i="22"/>
  <c r="AH660" i="22"/>
  <c r="AI660" i="22"/>
  <c r="AJ660" i="22"/>
  <c r="AK660" i="22"/>
  <c r="AL660" i="22"/>
  <c r="AM660" i="22"/>
  <c r="AN660" i="22"/>
  <c r="AO660" i="22"/>
  <c r="AD661" i="22"/>
  <c r="AE661" i="22"/>
  <c r="AF661" i="22"/>
  <c r="AG661" i="22"/>
  <c r="AH661" i="22"/>
  <c r="AI661" i="22"/>
  <c r="AJ661" i="22"/>
  <c r="AK661" i="22"/>
  <c r="AL661" i="22"/>
  <c r="AM661" i="22"/>
  <c r="AN661" i="22"/>
  <c r="AO661" i="22"/>
  <c r="AD662" i="22"/>
  <c r="AE662" i="22"/>
  <c r="AF662" i="22"/>
  <c r="AG662" i="22"/>
  <c r="AH662" i="22"/>
  <c r="AI662" i="22"/>
  <c r="AJ662" i="22"/>
  <c r="AK662" i="22"/>
  <c r="AL662" i="22"/>
  <c r="AM662" i="22"/>
  <c r="AN662" i="22"/>
  <c r="AO662" i="22"/>
  <c r="AD663" i="22"/>
  <c r="AE663" i="22"/>
  <c r="AF663" i="22"/>
  <c r="AG663" i="22"/>
  <c r="AH663" i="22"/>
  <c r="AI663" i="22"/>
  <c r="AJ663" i="22"/>
  <c r="AK663" i="22"/>
  <c r="AL663" i="22"/>
  <c r="AM663" i="22"/>
  <c r="AN663" i="22"/>
  <c r="AO663" i="22"/>
  <c r="AD664" i="22"/>
  <c r="AE664" i="22"/>
  <c r="AF664" i="22"/>
  <c r="AG664" i="22"/>
  <c r="AH664" i="22"/>
  <c r="AI664" i="22"/>
  <c r="AJ664" i="22"/>
  <c r="AK664" i="22"/>
  <c r="AL664" i="22"/>
  <c r="AM664" i="22"/>
  <c r="AN664" i="22"/>
  <c r="AO664" i="22"/>
  <c r="AD665" i="22"/>
  <c r="AE665" i="22"/>
  <c r="AF665" i="22"/>
  <c r="AG665" i="22"/>
  <c r="AH665" i="22"/>
  <c r="AI665" i="22"/>
  <c r="AJ665" i="22"/>
  <c r="AK665" i="22"/>
  <c r="AL665" i="22"/>
  <c r="AM665" i="22"/>
  <c r="AN665" i="22"/>
  <c r="AO665" i="22"/>
  <c r="AD666" i="22"/>
  <c r="AE666" i="22"/>
  <c r="AF666" i="22"/>
  <c r="AG666" i="22"/>
  <c r="AH666" i="22"/>
  <c r="AI666" i="22"/>
  <c r="AJ666" i="22"/>
  <c r="AK666" i="22"/>
  <c r="AL666" i="22"/>
  <c r="AM666" i="22"/>
  <c r="AN666" i="22"/>
  <c r="AO666" i="22"/>
  <c r="AD667" i="22"/>
  <c r="AE667" i="22"/>
  <c r="AF667" i="22"/>
  <c r="AG667" i="22"/>
  <c r="AH667" i="22"/>
  <c r="AI667" i="22"/>
  <c r="AJ667" i="22"/>
  <c r="AK667" i="22"/>
  <c r="AL667" i="22"/>
  <c r="AM667" i="22"/>
  <c r="AN667" i="22"/>
  <c r="AO667" i="22"/>
  <c r="AD668" i="22"/>
  <c r="AE668" i="22"/>
  <c r="AF668" i="22"/>
  <c r="AG668" i="22"/>
  <c r="AH668" i="22"/>
  <c r="AI668" i="22"/>
  <c r="AJ668" i="22"/>
  <c r="AK668" i="22"/>
  <c r="AL668" i="22"/>
  <c r="AM668" i="22"/>
  <c r="AN668" i="22"/>
  <c r="AO668" i="22"/>
  <c r="AD669" i="22"/>
  <c r="AE669" i="22"/>
  <c r="AF669" i="22"/>
  <c r="AG669" i="22"/>
  <c r="AH669" i="22"/>
  <c r="AI669" i="22"/>
  <c r="AJ669" i="22"/>
  <c r="AK669" i="22"/>
  <c r="AL669" i="22"/>
  <c r="AM669" i="22"/>
  <c r="AN669" i="22"/>
  <c r="AO669" i="22"/>
  <c r="AD670" i="22"/>
  <c r="AE670" i="22"/>
  <c r="AF670" i="22"/>
  <c r="AG670" i="22"/>
  <c r="AH670" i="22"/>
  <c r="AI670" i="22"/>
  <c r="AJ670" i="22"/>
  <c r="AK670" i="22"/>
  <c r="AL670" i="22"/>
  <c r="AM670" i="22"/>
  <c r="AN670" i="22"/>
  <c r="AO670" i="22"/>
  <c r="AD671" i="22"/>
  <c r="AE671" i="22"/>
  <c r="AF671" i="22"/>
  <c r="AG671" i="22"/>
  <c r="AH671" i="22"/>
  <c r="AI671" i="22"/>
  <c r="AJ671" i="22"/>
  <c r="AK671" i="22"/>
  <c r="AL671" i="22"/>
  <c r="AM671" i="22"/>
  <c r="AN671" i="22"/>
  <c r="AO671" i="22"/>
  <c r="AD672" i="22"/>
  <c r="AE672" i="22"/>
  <c r="AF672" i="22"/>
  <c r="AG672" i="22"/>
  <c r="AH672" i="22"/>
  <c r="AI672" i="22"/>
  <c r="AJ672" i="22"/>
  <c r="AK672" i="22"/>
  <c r="AL672" i="22"/>
  <c r="AM672" i="22"/>
  <c r="AN672" i="22"/>
  <c r="AO672" i="22"/>
  <c r="AD673" i="22"/>
  <c r="AE673" i="22"/>
  <c r="AF673" i="22"/>
  <c r="AG673" i="22"/>
  <c r="AH673" i="22"/>
  <c r="AI673" i="22"/>
  <c r="AJ673" i="22"/>
  <c r="AK673" i="22"/>
  <c r="AL673" i="22"/>
  <c r="AM673" i="22"/>
  <c r="AN673" i="22"/>
  <c r="AO673" i="22"/>
  <c r="AD674" i="22"/>
  <c r="AE674" i="22"/>
  <c r="AF674" i="22"/>
  <c r="AG674" i="22"/>
  <c r="AH674" i="22"/>
  <c r="AI674" i="22"/>
  <c r="AJ674" i="22"/>
  <c r="AK674" i="22"/>
  <c r="AL674" i="22"/>
  <c r="AM674" i="22"/>
  <c r="AN674" i="22"/>
  <c r="AO674" i="22"/>
  <c r="AD675" i="22"/>
  <c r="AE675" i="22"/>
  <c r="AF675" i="22"/>
  <c r="AG675" i="22"/>
  <c r="AH675" i="22"/>
  <c r="AI675" i="22"/>
  <c r="AJ675" i="22"/>
  <c r="AK675" i="22"/>
  <c r="AL675" i="22"/>
  <c r="AM675" i="22"/>
  <c r="AN675" i="22"/>
  <c r="AO675" i="22"/>
  <c r="AD676" i="22"/>
  <c r="AE676" i="22"/>
  <c r="AF676" i="22"/>
  <c r="AG676" i="22"/>
  <c r="AH676" i="22"/>
  <c r="AI676" i="22"/>
  <c r="AJ676" i="22"/>
  <c r="AK676" i="22"/>
  <c r="AL676" i="22"/>
  <c r="AM676" i="22"/>
  <c r="AN676" i="22"/>
  <c r="AO676" i="22"/>
  <c r="AD677" i="22"/>
  <c r="AE677" i="22"/>
  <c r="AF677" i="22"/>
  <c r="AG677" i="22"/>
  <c r="AH677" i="22"/>
  <c r="AI677" i="22"/>
  <c r="AJ677" i="22"/>
  <c r="AK677" i="22"/>
  <c r="AL677" i="22"/>
  <c r="AM677" i="22"/>
  <c r="AN677" i="22"/>
  <c r="AO677" i="22"/>
  <c r="AD678" i="22"/>
  <c r="AE678" i="22"/>
  <c r="AF678" i="22"/>
  <c r="AG678" i="22"/>
  <c r="AH678" i="22"/>
  <c r="AI678" i="22"/>
  <c r="AJ678" i="22"/>
  <c r="AK678" i="22"/>
  <c r="AL678" i="22"/>
  <c r="AM678" i="22"/>
  <c r="AN678" i="22"/>
  <c r="AO678" i="22"/>
  <c r="AD679" i="22"/>
  <c r="AE679" i="22"/>
  <c r="AF679" i="22"/>
  <c r="AG679" i="22"/>
  <c r="AH679" i="22"/>
  <c r="AI679" i="22"/>
  <c r="AJ679" i="22"/>
  <c r="AK679" i="22"/>
  <c r="AL679" i="22"/>
  <c r="AM679" i="22"/>
  <c r="AN679" i="22"/>
  <c r="AO679" i="22"/>
  <c r="AD680" i="22"/>
  <c r="AE680" i="22"/>
  <c r="AF680" i="22"/>
  <c r="AG680" i="22"/>
  <c r="AH680" i="22"/>
  <c r="AI680" i="22"/>
  <c r="AJ680" i="22"/>
  <c r="AK680" i="22"/>
  <c r="AL680" i="22"/>
  <c r="AM680" i="22"/>
  <c r="AN680" i="22"/>
  <c r="AO680" i="22"/>
  <c r="AD681" i="22"/>
  <c r="AE681" i="22"/>
  <c r="AF681" i="22"/>
  <c r="AG681" i="22"/>
  <c r="AH681" i="22"/>
  <c r="AI681" i="22"/>
  <c r="AJ681" i="22"/>
  <c r="AK681" i="22"/>
  <c r="AL681" i="22"/>
  <c r="AM681" i="22"/>
  <c r="AN681" i="22"/>
  <c r="AO681" i="22"/>
  <c r="AD682" i="22"/>
  <c r="AE682" i="22"/>
  <c r="AF682" i="22"/>
  <c r="AG682" i="22"/>
  <c r="AH682" i="22"/>
  <c r="AI682" i="22"/>
  <c r="AJ682" i="22"/>
  <c r="AK682" i="22"/>
  <c r="AL682" i="22"/>
  <c r="AM682" i="22"/>
  <c r="AN682" i="22"/>
  <c r="AO682" i="22"/>
  <c r="AD683" i="22"/>
  <c r="AE683" i="22"/>
  <c r="AF683" i="22"/>
  <c r="AG683" i="22"/>
  <c r="AH683" i="22"/>
  <c r="AI683" i="22"/>
  <c r="AJ683" i="22"/>
  <c r="AK683" i="22"/>
  <c r="AL683" i="22"/>
  <c r="AM683" i="22"/>
  <c r="AN683" i="22"/>
  <c r="AO683" i="22"/>
  <c r="AD684" i="22"/>
  <c r="AE684" i="22"/>
  <c r="AF684" i="22"/>
  <c r="AG684" i="22"/>
  <c r="AH684" i="22"/>
  <c r="AI684" i="22"/>
  <c r="AJ684" i="22"/>
  <c r="AK684" i="22"/>
  <c r="AL684" i="22"/>
  <c r="AM684" i="22"/>
  <c r="AN684" i="22"/>
  <c r="AO684" i="22"/>
  <c r="AD685" i="22"/>
  <c r="AE685" i="22"/>
  <c r="AF685" i="22"/>
  <c r="AG685" i="22"/>
  <c r="AH685" i="22"/>
  <c r="AI685" i="22"/>
  <c r="AJ685" i="22"/>
  <c r="AK685" i="22"/>
  <c r="AL685" i="22"/>
  <c r="AM685" i="22"/>
  <c r="AN685" i="22"/>
  <c r="AO685" i="22"/>
  <c r="AD686" i="22"/>
  <c r="AE686" i="22"/>
  <c r="AF686" i="22"/>
  <c r="AG686" i="22"/>
  <c r="AH686" i="22"/>
  <c r="AI686" i="22"/>
  <c r="AJ686" i="22"/>
  <c r="AK686" i="22"/>
  <c r="AL686" i="22"/>
  <c r="AM686" i="22"/>
  <c r="AN686" i="22"/>
  <c r="AO686" i="22"/>
  <c r="AD687" i="22"/>
  <c r="AE687" i="22"/>
  <c r="AF687" i="22"/>
  <c r="AG687" i="22"/>
  <c r="AH687" i="22"/>
  <c r="AI687" i="22"/>
  <c r="AJ687" i="22"/>
  <c r="AK687" i="22"/>
  <c r="AL687" i="22"/>
  <c r="AM687" i="22"/>
  <c r="AN687" i="22"/>
  <c r="AO687" i="22"/>
  <c r="AD688" i="22"/>
  <c r="AE688" i="22"/>
  <c r="AF688" i="22"/>
  <c r="AG688" i="22"/>
  <c r="AH688" i="22"/>
  <c r="AI688" i="22"/>
  <c r="AJ688" i="22"/>
  <c r="AK688" i="22"/>
  <c r="AL688" i="22"/>
  <c r="AM688" i="22"/>
  <c r="AN688" i="22"/>
  <c r="AO688" i="22"/>
  <c r="AD689" i="22"/>
  <c r="AE689" i="22"/>
  <c r="AF689" i="22"/>
  <c r="AG689" i="22"/>
  <c r="AH689" i="22"/>
  <c r="AI689" i="22"/>
  <c r="AJ689" i="22"/>
  <c r="AK689" i="22"/>
  <c r="AL689" i="22"/>
  <c r="AM689" i="22"/>
  <c r="AN689" i="22"/>
  <c r="AO689" i="22"/>
  <c r="AD690" i="22"/>
  <c r="AE690" i="22"/>
  <c r="AF690" i="22"/>
  <c r="AG690" i="22"/>
  <c r="AH690" i="22"/>
  <c r="AI690" i="22"/>
  <c r="AJ690" i="22"/>
  <c r="AK690" i="22"/>
  <c r="AL690" i="22"/>
  <c r="AM690" i="22"/>
  <c r="AN690" i="22"/>
  <c r="AO690" i="22"/>
  <c r="AD691" i="22"/>
  <c r="AE691" i="22"/>
  <c r="AF691" i="22"/>
  <c r="AG691" i="22"/>
  <c r="AH691" i="22"/>
  <c r="AI691" i="22"/>
  <c r="AJ691" i="22"/>
  <c r="AK691" i="22"/>
  <c r="AL691" i="22"/>
  <c r="AM691" i="22"/>
  <c r="AN691" i="22"/>
  <c r="AO691" i="22"/>
  <c r="AD692" i="22"/>
  <c r="AE692" i="22"/>
  <c r="AF692" i="22"/>
  <c r="AG692" i="22"/>
  <c r="AH692" i="22"/>
  <c r="AI692" i="22"/>
  <c r="AJ692" i="22"/>
  <c r="AK692" i="22"/>
  <c r="AL692" i="22"/>
  <c r="AM692" i="22"/>
  <c r="AN692" i="22"/>
  <c r="AO692" i="22"/>
  <c r="AD693" i="22"/>
  <c r="AE693" i="22"/>
  <c r="AF693" i="22"/>
  <c r="AG693" i="22"/>
  <c r="AH693" i="22"/>
  <c r="AI693" i="22"/>
  <c r="AJ693" i="22"/>
  <c r="AK693" i="22"/>
  <c r="AL693" i="22"/>
  <c r="AM693" i="22"/>
  <c r="AN693" i="22"/>
  <c r="AO693" i="22"/>
  <c r="AD694" i="22"/>
  <c r="AE694" i="22"/>
  <c r="AF694" i="22"/>
  <c r="AG694" i="22"/>
  <c r="AH694" i="22"/>
  <c r="AI694" i="22"/>
  <c r="AJ694" i="22"/>
  <c r="AK694" i="22"/>
  <c r="AL694" i="22"/>
  <c r="AM694" i="22"/>
  <c r="AN694" i="22"/>
  <c r="AO694" i="22"/>
  <c r="AD695" i="22"/>
  <c r="AE695" i="22"/>
  <c r="AF695" i="22"/>
  <c r="AG695" i="22"/>
  <c r="AH695" i="22"/>
  <c r="AI695" i="22"/>
  <c r="AJ695" i="22"/>
  <c r="AK695" i="22"/>
  <c r="AL695" i="22"/>
  <c r="AM695" i="22"/>
  <c r="AN695" i="22"/>
  <c r="AO695" i="22"/>
  <c r="AD696" i="22"/>
  <c r="AE696" i="22"/>
  <c r="AF696" i="22"/>
  <c r="AG696" i="22"/>
  <c r="AH696" i="22"/>
  <c r="AI696" i="22"/>
  <c r="AJ696" i="22"/>
  <c r="AK696" i="22"/>
  <c r="AL696" i="22"/>
  <c r="AM696" i="22"/>
  <c r="AN696" i="22"/>
  <c r="AO696" i="22"/>
  <c r="AD697" i="22"/>
  <c r="AE697" i="22"/>
  <c r="AF697" i="22"/>
  <c r="AG697" i="22"/>
  <c r="AH697" i="22"/>
  <c r="AI697" i="22"/>
  <c r="AJ697" i="22"/>
  <c r="AK697" i="22"/>
  <c r="AL697" i="22"/>
  <c r="AM697" i="22"/>
  <c r="AN697" i="22"/>
  <c r="AO697" i="22"/>
  <c r="AD698" i="22"/>
  <c r="AE698" i="22"/>
  <c r="AF698" i="22"/>
  <c r="AG698" i="22"/>
  <c r="AH698" i="22"/>
  <c r="AI698" i="22"/>
  <c r="AJ698" i="22"/>
  <c r="AK698" i="22"/>
  <c r="AL698" i="22"/>
  <c r="AM698" i="22"/>
  <c r="AN698" i="22"/>
  <c r="AO698" i="22"/>
  <c r="AD699" i="22"/>
  <c r="AE699" i="22"/>
  <c r="AF699" i="22"/>
  <c r="AG699" i="22"/>
  <c r="AH699" i="22"/>
  <c r="AI699" i="22"/>
  <c r="AJ699" i="22"/>
  <c r="AK699" i="22"/>
  <c r="AL699" i="22"/>
  <c r="AM699" i="22"/>
  <c r="AN699" i="22"/>
  <c r="AO699" i="22"/>
  <c r="AD700" i="22"/>
  <c r="AE700" i="22"/>
  <c r="AF700" i="22"/>
  <c r="AG700" i="22"/>
  <c r="AH700" i="22"/>
  <c r="AI700" i="22"/>
  <c r="AJ700" i="22"/>
  <c r="AK700" i="22"/>
  <c r="AL700" i="22"/>
  <c r="AM700" i="22"/>
  <c r="AN700" i="22"/>
  <c r="AO700" i="22"/>
  <c r="AD701" i="22"/>
  <c r="AE701" i="22"/>
  <c r="AF701" i="22"/>
  <c r="AG701" i="22"/>
  <c r="AH701" i="22"/>
  <c r="AI701" i="22"/>
  <c r="AJ701" i="22"/>
  <c r="AK701" i="22"/>
  <c r="AL701" i="22"/>
  <c r="AM701" i="22"/>
  <c r="AN701" i="22"/>
  <c r="AO701" i="22"/>
  <c r="AD702" i="22"/>
  <c r="AE702" i="22"/>
  <c r="AF702" i="22"/>
  <c r="AG702" i="22"/>
  <c r="AH702" i="22"/>
  <c r="AI702" i="22"/>
  <c r="AJ702" i="22"/>
  <c r="AK702" i="22"/>
  <c r="AL702" i="22"/>
  <c r="AM702" i="22"/>
  <c r="AN702" i="22"/>
  <c r="AO702" i="22"/>
  <c r="AD703" i="22"/>
  <c r="AE703" i="22"/>
  <c r="AF703" i="22"/>
  <c r="AG703" i="22"/>
  <c r="AH703" i="22"/>
  <c r="AI703" i="22"/>
  <c r="AJ703" i="22"/>
  <c r="AK703" i="22"/>
  <c r="AL703" i="22"/>
  <c r="AM703" i="22"/>
  <c r="AN703" i="22"/>
  <c r="AO703" i="22"/>
  <c r="AD704" i="22"/>
  <c r="AE704" i="22"/>
  <c r="AF704" i="22"/>
  <c r="AG704" i="22"/>
  <c r="AH704" i="22"/>
  <c r="AI704" i="22"/>
  <c r="AJ704" i="22"/>
  <c r="AK704" i="22"/>
  <c r="AL704" i="22"/>
  <c r="AM704" i="22"/>
  <c r="AN704" i="22"/>
  <c r="AO704" i="22"/>
  <c r="AD705" i="22"/>
  <c r="AE705" i="22"/>
  <c r="AF705" i="22"/>
  <c r="AG705" i="22"/>
  <c r="AH705" i="22"/>
  <c r="AI705" i="22"/>
  <c r="AJ705" i="22"/>
  <c r="AK705" i="22"/>
  <c r="AL705" i="22"/>
  <c r="AM705" i="22"/>
  <c r="AN705" i="22"/>
  <c r="AO705" i="22"/>
  <c r="AD706" i="22"/>
  <c r="AE706" i="22"/>
  <c r="AF706" i="22"/>
  <c r="AG706" i="22"/>
  <c r="AH706" i="22"/>
  <c r="AI706" i="22"/>
  <c r="AJ706" i="22"/>
  <c r="AK706" i="22"/>
  <c r="AL706" i="22"/>
  <c r="AM706" i="22"/>
  <c r="AN706" i="22"/>
  <c r="AO706" i="22"/>
  <c r="AD707" i="22"/>
  <c r="AE707" i="22"/>
  <c r="AF707" i="22"/>
  <c r="AG707" i="22"/>
  <c r="AH707" i="22"/>
  <c r="AI707" i="22"/>
  <c r="AJ707" i="22"/>
  <c r="AK707" i="22"/>
  <c r="AL707" i="22"/>
  <c r="AM707" i="22"/>
  <c r="AN707" i="22"/>
  <c r="AO707" i="22"/>
  <c r="AD708" i="22"/>
  <c r="AE708" i="22"/>
  <c r="AF708" i="22"/>
  <c r="AG708" i="22"/>
  <c r="AH708" i="22"/>
  <c r="AI708" i="22"/>
  <c r="AJ708" i="22"/>
  <c r="AK708" i="22"/>
  <c r="AL708" i="22"/>
  <c r="AM708" i="22"/>
  <c r="AN708" i="22"/>
  <c r="AO708" i="22"/>
  <c r="AD709" i="22"/>
  <c r="AE709" i="22"/>
  <c r="AF709" i="22"/>
  <c r="AG709" i="22"/>
  <c r="AH709" i="22"/>
  <c r="AI709" i="22"/>
  <c r="AJ709" i="22"/>
  <c r="AK709" i="22"/>
  <c r="AL709" i="22"/>
  <c r="AM709" i="22"/>
  <c r="AN709" i="22"/>
  <c r="AO709" i="22"/>
  <c r="AD710" i="22"/>
  <c r="AE710" i="22"/>
  <c r="AF710" i="22"/>
  <c r="AG710" i="22"/>
  <c r="AH710" i="22"/>
  <c r="AI710" i="22"/>
  <c r="AJ710" i="22"/>
  <c r="AK710" i="22"/>
  <c r="AL710" i="22"/>
  <c r="AM710" i="22"/>
  <c r="AN710" i="22"/>
  <c r="AO710" i="22"/>
  <c r="AD711" i="22"/>
  <c r="AE711" i="22"/>
  <c r="AF711" i="22"/>
  <c r="AG711" i="22"/>
  <c r="AH711" i="22"/>
  <c r="AI711" i="22"/>
  <c r="AJ711" i="22"/>
  <c r="AK711" i="22"/>
  <c r="AL711" i="22"/>
  <c r="AM711" i="22"/>
  <c r="AN711" i="22"/>
  <c r="AO711" i="22"/>
  <c r="AD712" i="22"/>
  <c r="AE712" i="22"/>
  <c r="AF712" i="22"/>
  <c r="AG712" i="22"/>
  <c r="AH712" i="22"/>
  <c r="AI712" i="22"/>
  <c r="AJ712" i="22"/>
  <c r="AK712" i="22"/>
  <c r="AL712" i="22"/>
  <c r="AM712" i="22"/>
  <c r="AN712" i="22"/>
  <c r="AO712" i="22"/>
  <c r="AD713" i="22"/>
  <c r="AE713" i="22"/>
  <c r="AF713" i="22"/>
  <c r="AG713" i="22"/>
  <c r="AH713" i="22"/>
  <c r="AI713" i="22"/>
  <c r="AJ713" i="22"/>
  <c r="AK713" i="22"/>
  <c r="AL713" i="22"/>
  <c r="AM713" i="22"/>
  <c r="AN713" i="22"/>
  <c r="AO713" i="22"/>
  <c r="AD714" i="22"/>
  <c r="AE714" i="22"/>
  <c r="AF714" i="22"/>
  <c r="AG714" i="22"/>
  <c r="AH714" i="22"/>
  <c r="AI714" i="22"/>
  <c r="AJ714" i="22"/>
  <c r="AK714" i="22"/>
  <c r="AL714" i="22"/>
  <c r="AM714" i="22"/>
  <c r="AN714" i="22"/>
  <c r="AO714" i="22"/>
  <c r="AD715" i="22"/>
  <c r="AE715" i="22"/>
  <c r="AF715" i="22"/>
  <c r="AG715" i="22"/>
  <c r="AH715" i="22"/>
  <c r="AI715" i="22"/>
  <c r="AJ715" i="22"/>
  <c r="AK715" i="22"/>
  <c r="AL715" i="22"/>
  <c r="AM715" i="22"/>
  <c r="AN715" i="22"/>
  <c r="AO715" i="22"/>
  <c r="AD716" i="22"/>
  <c r="AE716" i="22"/>
  <c r="AF716" i="22"/>
  <c r="AG716" i="22"/>
  <c r="AH716" i="22"/>
  <c r="AI716" i="22"/>
  <c r="AJ716" i="22"/>
  <c r="AK716" i="22"/>
  <c r="AL716" i="22"/>
  <c r="AM716" i="22"/>
  <c r="AN716" i="22"/>
  <c r="AO716" i="22"/>
  <c r="AD717" i="22"/>
  <c r="AE717" i="22"/>
  <c r="AF717" i="22"/>
  <c r="AG717" i="22"/>
  <c r="AH717" i="22"/>
  <c r="AI717" i="22"/>
  <c r="AJ717" i="22"/>
  <c r="AK717" i="22"/>
  <c r="AL717" i="22"/>
  <c r="AM717" i="22"/>
  <c r="AN717" i="22"/>
  <c r="AO717" i="22"/>
  <c r="AD718" i="22"/>
  <c r="AE718" i="22"/>
  <c r="AF718" i="22"/>
  <c r="AG718" i="22"/>
  <c r="AH718" i="22"/>
  <c r="AI718" i="22"/>
  <c r="AJ718" i="22"/>
  <c r="AK718" i="22"/>
  <c r="AL718" i="22"/>
  <c r="AM718" i="22"/>
  <c r="AN718" i="22"/>
  <c r="AO718" i="22"/>
  <c r="AD719" i="22"/>
  <c r="AE719" i="22"/>
  <c r="AF719" i="22"/>
  <c r="AG719" i="22"/>
  <c r="AH719" i="22"/>
  <c r="AI719" i="22"/>
  <c r="AJ719" i="22"/>
  <c r="AK719" i="22"/>
  <c r="AL719" i="22"/>
  <c r="AM719" i="22"/>
  <c r="AN719" i="22"/>
  <c r="AO719" i="22"/>
  <c r="AD720" i="22"/>
  <c r="AE720" i="22"/>
  <c r="AF720" i="22"/>
  <c r="AG720" i="22"/>
  <c r="AH720" i="22"/>
  <c r="AI720" i="22"/>
  <c r="AJ720" i="22"/>
  <c r="AK720" i="22"/>
  <c r="AL720" i="22"/>
  <c r="AM720" i="22"/>
  <c r="AN720" i="22"/>
  <c r="AO720" i="22"/>
  <c r="AD721" i="22"/>
  <c r="AE721" i="22"/>
  <c r="AF721" i="22"/>
  <c r="AG721" i="22"/>
  <c r="AH721" i="22"/>
  <c r="AI721" i="22"/>
  <c r="AJ721" i="22"/>
  <c r="AK721" i="22"/>
  <c r="AL721" i="22"/>
  <c r="AM721" i="22"/>
  <c r="AN721" i="22"/>
  <c r="AO721" i="22"/>
  <c r="AD722" i="22"/>
  <c r="AE722" i="22"/>
  <c r="AF722" i="22"/>
  <c r="AG722" i="22"/>
  <c r="AH722" i="22"/>
  <c r="AI722" i="22"/>
  <c r="AJ722" i="22"/>
  <c r="AK722" i="22"/>
  <c r="AL722" i="22"/>
  <c r="AM722" i="22"/>
  <c r="AN722" i="22"/>
  <c r="AO722" i="22"/>
  <c r="AD723" i="22"/>
  <c r="AE723" i="22"/>
  <c r="AF723" i="22"/>
  <c r="AG723" i="22"/>
  <c r="AH723" i="22"/>
  <c r="AI723" i="22"/>
  <c r="AJ723" i="22"/>
  <c r="AK723" i="22"/>
  <c r="AL723" i="22"/>
  <c r="AM723" i="22"/>
  <c r="AN723" i="22"/>
  <c r="AO723" i="22"/>
  <c r="AD724" i="22"/>
  <c r="AE724" i="22"/>
  <c r="AF724" i="22"/>
  <c r="AG724" i="22"/>
  <c r="AH724" i="22"/>
  <c r="AI724" i="22"/>
  <c r="AJ724" i="22"/>
  <c r="AK724" i="22"/>
  <c r="AL724" i="22"/>
  <c r="AM724" i="22"/>
  <c r="AN724" i="22"/>
  <c r="AO724" i="22"/>
  <c r="AD725" i="22"/>
  <c r="AE725" i="22"/>
  <c r="AF725" i="22"/>
  <c r="AG725" i="22"/>
  <c r="AH725" i="22"/>
  <c r="AI725" i="22"/>
  <c r="AJ725" i="22"/>
  <c r="AK725" i="22"/>
  <c r="AL725" i="22"/>
  <c r="AM725" i="22"/>
  <c r="AN725" i="22"/>
  <c r="AO725" i="22"/>
  <c r="AD726" i="22"/>
  <c r="AE726" i="22"/>
  <c r="AF726" i="22"/>
  <c r="AG726" i="22"/>
  <c r="AH726" i="22"/>
  <c r="AI726" i="22"/>
  <c r="AJ726" i="22"/>
  <c r="AK726" i="22"/>
  <c r="AL726" i="22"/>
  <c r="AM726" i="22"/>
  <c r="AN726" i="22"/>
  <c r="AO726" i="22"/>
  <c r="AD727" i="22"/>
  <c r="AE727" i="22"/>
  <c r="AF727" i="22"/>
  <c r="AG727" i="22"/>
  <c r="AH727" i="22"/>
  <c r="AI727" i="22"/>
  <c r="AJ727" i="22"/>
  <c r="AK727" i="22"/>
  <c r="AL727" i="22"/>
  <c r="AM727" i="22"/>
  <c r="AN727" i="22"/>
  <c r="AO727" i="22"/>
  <c r="AD728" i="22"/>
  <c r="AE728" i="22"/>
  <c r="AF728" i="22"/>
  <c r="AG728" i="22"/>
  <c r="AH728" i="22"/>
  <c r="AI728" i="22"/>
  <c r="AJ728" i="22"/>
  <c r="AK728" i="22"/>
  <c r="AL728" i="22"/>
  <c r="AM728" i="22"/>
  <c r="AN728" i="22"/>
  <c r="AO728" i="22"/>
  <c r="AD729" i="22"/>
  <c r="AE729" i="22"/>
  <c r="AF729" i="22"/>
  <c r="AG729" i="22"/>
  <c r="AH729" i="22"/>
  <c r="AI729" i="22"/>
  <c r="AJ729" i="22"/>
  <c r="AK729" i="22"/>
  <c r="AL729" i="22"/>
  <c r="AM729" i="22"/>
  <c r="AN729" i="22"/>
  <c r="AO729" i="22"/>
  <c r="AD730" i="22"/>
  <c r="AE730" i="22"/>
  <c r="AF730" i="22"/>
  <c r="AG730" i="22"/>
  <c r="AH730" i="22"/>
  <c r="AI730" i="22"/>
  <c r="AJ730" i="22"/>
  <c r="AK730" i="22"/>
  <c r="AL730" i="22"/>
  <c r="AM730" i="22"/>
  <c r="AN730" i="22"/>
  <c r="AO730" i="22"/>
  <c r="AD731" i="22"/>
  <c r="AE731" i="22"/>
  <c r="AF731" i="22"/>
  <c r="AG731" i="22"/>
  <c r="AH731" i="22"/>
  <c r="AI731" i="22"/>
  <c r="AJ731" i="22"/>
  <c r="AK731" i="22"/>
  <c r="AL731" i="22"/>
  <c r="AM731" i="22"/>
  <c r="AN731" i="22"/>
  <c r="AO731" i="22"/>
  <c r="AD732" i="22"/>
  <c r="AE732" i="22"/>
  <c r="AF732" i="22"/>
  <c r="AG732" i="22"/>
  <c r="AH732" i="22"/>
  <c r="AI732" i="22"/>
  <c r="AJ732" i="22"/>
  <c r="AK732" i="22"/>
  <c r="AL732" i="22"/>
  <c r="AM732" i="22"/>
  <c r="AN732" i="22"/>
  <c r="AO732" i="22"/>
  <c r="AD733" i="22"/>
  <c r="AE733" i="22"/>
  <c r="AF733" i="22"/>
  <c r="AG733" i="22"/>
  <c r="AH733" i="22"/>
  <c r="AI733" i="22"/>
  <c r="AJ733" i="22"/>
  <c r="AK733" i="22"/>
  <c r="AL733" i="22"/>
  <c r="AM733" i="22"/>
  <c r="AN733" i="22"/>
  <c r="AO733" i="22"/>
  <c r="AD734" i="22"/>
  <c r="AE734" i="22"/>
  <c r="AF734" i="22"/>
  <c r="AG734" i="22"/>
  <c r="AH734" i="22"/>
  <c r="AI734" i="22"/>
  <c r="AJ734" i="22"/>
  <c r="AK734" i="22"/>
  <c r="AL734" i="22"/>
  <c r="AM734" i="22"/>
  <c r="AN734" i="22"/>
  <c r="AO734" i="22"/>
  <c r="AD735" i="22"/>
  <c r="AE735" i="22"/>
  <c r="AF735" i="22"/>
  <c r="AG735" i="22"/>
  <c r="AH735" i="22"/>
  <c r="AI735" i="22"/>
  <c r="AJ735" i="22"/>
  <c r="AK735" i="22"/>
  <c r="AL735" i="22"/>
  <c r="AM735" i="22"/>
  <c r="AN735" i="22"/>
  <c r="AO735" i="22"/>
  <c r="AD736" i="22"/>
  <c r="AE736" i="22"/>
  <c r="AF736" i="22"/>
  <c r="AG736" i="22"/>
  <c r="AH736" i="22"/>
  <c r="AI736" i="22"/>
  <c r="AJ736" i="22"/>
  <c r="AK736" i="22"/>
  <c r="AL736" i="22"/>
  <c r="AM736" i="22"/>
  <c r="AN736" i="22"/>
  <c r="AO736" i="22"/>
  <c r="AD737" i="22"/>
  <c r="AE737" i="22"/>
  <c r="AF737" i="22"/>
  <c r="AG737" i="22"/>
  <c r="AH737" i="22"/>
  <c r="AI737" i="22"/>
  <c r="AJ737" i="22"/>
  <c r="AK737" i="22"/>
  <c r="AL737" i="22"/>
  <c r="AM737" i="22"/>
  <c r="AN737" i="22"/>
  <c r="AO737" i="22"/>
  <c r="AD738" i="22"/>
  <c r="AE738" i="22"/>
  <c r="AF738" i="22"/>
  <c r="AG738" i="22"/>
  <c r="AH738" i="22"/>
  <c r="AI738" i="22"/>
  <c r="AJ738" i="22"/>
  <c r="AK738" i="22"/>
  <c r="AL738" i="22"/>
  <c r="AM738" i="22"/>
  <c r="AN738" i="22"/>
  <c r="AO738" i="22"/>
  <c r="AD739" i="22"/>
  <c r="AE739" i="22"/>
  <c r="AF739" i="22"/>
  <c r="AG739" i="22"/>
  <c r="AH739" i="22"/>
  <c r="AI739" i="22"/>
  <c r="AJ739" i="22"/>
  <c r="AK739" i="22"/>
  <c r="AL739" i="22"/>
  <c r="AM739" i="22"/>
  <c r="AN739" i="22"/>
  <c r="AO739" i="22"/>
  <c r="AD740" i="22"/>
  <c r="AE740" i="22"/>
  <c r="AF740" i="22"/>
  <c r="AG740" i="22"/>
  <c r="AH740" i="22"/>
  <c r="AI740" i="22"/>
  <c r="AJ740" i="22"/>
  <c r="AK740" i="22"/>
  <c r="AL740" i="22"/>
  <c r="AM740" i="22"/>
  <c r="AN740" i="22"/>
  <c r="AO740" i="22"/>
  <c r="AD741" i="22"/>
  <c r="AE741" i="22"/>
  <c r="AF741" i="22"/>
  <c r="AG741" i="22"/>
  <c r="AH741" i="22"/>
  <c r="AI741" i="22"/>
  <c r="AJ741" i="22"/>
  <c r="AK741" i="22"/>
  <c r="AL741" i="22"/>
  <c r="AM741" i="22"/>
  <c r="AN741" i="22"/>
  <c r="AO741" i="22"/>
  <c r="AD742" i="22"/>
  <c r="AE742" i="22"/>
  <c r="AF742" i="22"/>
  <c r="AG742" i="22"/>
  <c r="AH742" i="22"/>
  <c r="AI742" i="22"/>
  <c r="AJ742" i="22"/>
  <c r="AK742" i="22"/>
  <c r="AL742" i="22"/>
  <c r="AM742" i="22"/>
  <c r="AN742" i="22"/>
  <c r="AO742" i="22"/>
  <c r="AD743" i="22"/>
  <c r="AE743" i="22"/>
  <c r="AF743" i="22"/>
  <c r="AG743" i="22"/>
  <c r="AH743" i="22"/>
  <c r="AI743" i="22"/>
  <c r="AJ743" i="22"/>
  <c r="AK743" i="22"/>
  <c r="AL743" i="22"/>
  <c r="AM743" i="22"/>
  <c r="AN743" i="22"/>
  <c r="AO743" i="22"/>
  <c r="AD744" i="22"/>
  <c r="AE744" i="22"/>
  <c r="AF744" i="22"/>
  <c r="AG744" i="22"/>
  <c r="AH744" i="22"/>
  <c r="AI744" i="22"/>
  <c r="AJ744" i="22"/>
  <c r="AK744" i="22"/>
  <c r="AL744" i="22"/>
  <c r="AM744" i="22"/>
  <c r="AN744" i="22"/>
  <c r="AO744" i="22"/>
  <c r="AD745" i="22"/>
  <c r="AE745" i="22"/>
  <c r="AF745" i="22"/>
  <c r="AG745" i="22"/>
  <c r="AH745" i="22"/>
  <c r="AI745" i="22"/>
  <c r="AJ745" i="22"/>
  <c r="AK745" i="22"/>
  <c r="AL745" i="22"/>
  <c r="AM745" i="22"/>
  <c r="AN745" i="22"/>
  <c r="AO745" i="22"/>
  <c r="AD746" i="22"/>
  <c r="AE746" i="22"/>
  <c r="AF746" i="22"/>
  <c r="AG746" i="22"/>
  <c r="AH746" i="22"/>
  <c r="AI746" i="22"/>
  <c r="AJ746" i="22"/>
  <c r="AK746" i="22"/>
  <c r="AL746" i="22"/>
  <c r="AM746" i="22"/>
  <c r="AN746" i="22"/>
  <c r="AO746" i="22"/>
  <c r="AD747" i="22"/>
  <c r="AE747" i="22"/>
  <c r="AF747" i="22"/>
  <c r="AG747" i="22"/>
  <c r="AH747" i="22"/>
  <c r="AI747" i="22"/>
  <c r="AJ747" i="22"/>
  <c r="AK747" i="22"/>
  <c r="AL747" i="22"/>
  <c r="AM747" i="22"/>
  <c r="AN747" i="22"/>
  <c r="AO747" i="22"/>
  <c r="AD748" i="22"/>
  <c r="AE748" i="22"/>
  <c r="AF748" i="22"/>
  <c r="AG748" i="22"/>
  <c r="AH748" i="22"/>
  <c r="AI748" i="22"/>
  <c r="AJ748" i="22"/>
  <c r="AK748" i="22"/>
  <c r="AL748" i="22"/>
  <c r="AM748" i="22"/>
  <c r="AN748" i="22"/>
  <c r="AO748" i="22"/>
  <c r="AD749" i="22"/>
  <c r="AE749" i="22"/>
  <c r="AF749" i="22"/>
  <c r="AG749" i="22"/>
  <c r="AH749" i="22"/>
  <c r="AI749" i="22"/>
  <c r="AJ749" i="22"/>
  <c r="AK749" i="22"/>
  <c r="AL749" i="22"/>
  <c r="AM749" i="22"/>
  <c r="AN749" i="22"/>
  <c r="AO749" i="22"/>
  <c r="AD750" i="22"/>
  <c r="AE750" i="22"/>
  <c r="AF750" i="22"/>
  <c r="AG750" i="22"/>
  <c r="AH750" i="22"/>
  <c r="AI750" i="22"/>
  <c r="AJ750" i="22"/>
  <c r="AK750" i="22"/>
  <c r="AL750" i="22"/>
  <c r="AM750" i="22"/>
  <c r="AN750" i="22"/>
  <c r="AO750" i="22"/>
  <c r="AD751" i="22"/>
  <c r="AE751" i="22"/>
  <c r="AF751" i="22"/>
  <c r="AG751" i="22"/>
  <c r="AH751" i="22"/>
  <c r="AI751" i="22"/>
  <c r="AJ751" i="22"/>
  <c r="AK751" i="22"/>
  <c r="AL751" i="22"/>
  <c r="AM751" i="22"/>
  <c r="AN751" i="22"/>
  <c r="AO751" i="22"/>
  <c r="AD752" i="22"/>
  <c r="AE752" i="22"/>
  <c r="AF752" i="22"/>
  <c r="AG752" i="22"/>
  <c r="AH752" i="22"/>
  <c r="AI752" i="22"/>
  <c r="AJ752" i="22"/>
  <c r="AK752" i="22"/>
  <c r="AL752" i="22"/>
  <c r="AM752" i="22"/>
  <c r="AN752" i="22"/>
  <c r="AO752" i="22"/>
  <c r="AD753" i="22"/>
  <c r="AE753" i="22"/>
  <c r="AF753" i="22"/>
  <c r="AG753" i="22"/>
  <c r="AH753" i="22"/>
  <c r="AI753" i="22"/>
  <c r="AJ753" i="22"/>
  <c r="AK753" i="22"/>
  <c r="AL753" i="22"/>
  <c r="AM753" i="22"/>
  <c r="AN753" i="22"/>
  <c r="AO753" i="22"/>
  <c r="AD754" i="22"/>
  <c r="AE754" i="22"/>
  <c r="AF754" i="22"/>
  <c r="AG754" i="22"/>
  <c r="AH754" i="22"/>
  <c r="AI754" i="22"/>
  <c r="AJ754" i="22"/>
  <c r="AK754" i="22"/>
  <c r="AL754" i="22"/>
  <c r="AM754" i="22"/>
  <c r="AN754" i="22"/>
  <c r="AO754" i="22"/>
  <c r="AD755" i="22"/>
  <c r="AE755" i="22"/>
  <c r="AF755" i="22"/>
  <c r="AG755" i="22"/>
  <c r="AH755" i="22"/>
  <c r="AI755" i="22"/>
  <c r="AJ755" i="22"/>
  <c r="AK755" i="22"/>
  <c r="AL755" i="22"/>
  <c r="AM755" i="22"/>
  <c r="AN755" i="22"/>
  <c r="AO755" i="22"/>
  <c r="AD756" i="22"/>
  <c r="AE756" i="22"/>
  <c r="AF756" i="22"/>
  <c r="AG756" i="22"/>
  <c r="AH756" i="22"/>
  <c r="AI756" i="22"/>
  <c r="AJ756" i="22"/>
  <c r="AK756" i="22"/>
  <c r="AL756" i="22"/>
  <c r="AM756" i="22"/>
  <c r="AN756" i="22"/>
  <c r="AO756" i="22"/>
  <c r="AD757" i="22"/>
  <c r="AE757" i="22"/>
  <c r="AF757" i="22"/>
  <c r="AG757" i="22"/>
  <c r="AH757" i="22"/>
  <c r="AI757" i="22"/>
  <c r="AJ757" i="22"/>
  <c r="AK757" i="22"/>
  <c r="AL757" i="22"/>
  <c r="AM757" i="22"/>
  <c r="AN757" i="22"/>
  <c r="AO757" i="22"/>
  <c r="AD758" i="22"/>
  <c r="AE758" i="22"/>
  <c r="AF758" i="22"/>
  <c r="AG758" i="22"/>
  <c r="AH758" i="22"/>
  <c r="AI758" i="22"/>
  <c r="AJ758" i="22"/>
  <c r="AK758" i="22"/>
  <c r="AL758" i="22"/>
  <c r="AM758" i="22"/>
  <c r="AN758" i="22"/>
  <c r="AO758" i="22"/>
  <c r="AD759" i="22"/>
  <c r="AE759" i="22"/>
  <c r="AF759" i="22"/>
  <c r="AG759" i="22"/>
  <c r="AH759" i="22"/>
  <c r="AI759" i="22"/>
  <c r="AJ759" i="22"/>
  <c r="AK759" i="22"/>
  <c r="AL759" i="22"/>
  <c r="AM759" i="22"/>
  <c r="AN759" i="22"/>
  <c r="AO759" i="22"/>
  <c r="AD760" i="22"/>
  <c r="AE760" i="22"/>
  <c r="AF760" i="22"/>
  <c r="AG760" i="22"/>
  <c r="AH760" i="22"/>
  <c r="AI760" i="22"/>
  <c r="AJ760" i="22"/>
  <c r="AK760" i="22"/>
  <c r="AL760" i="22"/>
  <c r="AM760" i="22"/>
  <c r="AN760" i="22"/>
  <c r="AO760" i="22"/>
  <c r="AD761" i="22"/>
  <c r="AE761" i="22"/>
  <c r="AF761" i="22"/>
  <c r="AG761" i="22"/>
  <c r="AH761" i="22"/>
  <c r="AI761" i="22"/>
  <c r="AJ761" i="22"/>
  <c r="AK761" i="22"/>
  <c r="AL761" i="22"/>
  <c r="AM761" i="22"/>
  <c r="AN761" i="22"/>
  <c r="AO761" i="22"/>
  <c r="AD762" i="22"/>
  <c r="AE762" i="22"/>
  <c r="AF762" i="22"/>
  <c r="AG762" i="22"/>
  <c r="AH762" i="22"/>
  <c r="AI762" i="22"/>
  <c r="AJ762" i="22"/>
  <c r="AK762" i="22"/>
  <c r="AL762" i="22"/>
  <c r="AM762" i="22"/>
  <c r="AN762" i="22"/>
  <c r="AO762" i="22"/>
  <c r="AD763" i="22"/>
  <c r="AE763" i="22"/>
  <c r="AF763" i="22"/>
  <c r="AG763" i="22"/>
  <c r="AH763" i="22"/>
  <c r="AI763" i="22"/>
  <c r="AJ763" i="22"/>
  <c r="AK763" i="22"/>
  <c r="AL763" i="22"/>
  <c r="AM763" i="22"/>
  <c r="AN763" i="22"/>
  <c r="AO763" i="22"/>
  <c r="AD764" i="22"/>
  <c r="AE764" i="22"/>
  <c r="AF764" i="22"/>
  <c r="AG764" i="22"/>
  <c r="AH764" i="22"/>
  <c r="AI764" i="22"/>
  <c r="AJ764" i="22"/>
  <c r="AK764" i="22"/>
  <c r="AL764" i="22"/>
  <c r="AM764" i="22"/>
  <c r="AN764" i="22"/>
  <c r="AO764" i="22"/>
  <c r="AD765" i="22"/>
  <c r="AE765" i="22"/>
  <c r="AF765" i="22"/>
  <c r="AG765" i="22"/>
  <c r="AH765" i="22"/>
  <c r="AI765" i="22"/>
  <c r="AJ765" i="22"/>
  <c r="AK765" i="22"/>
  <c r="AL765" i="22"/>
  <c r="AM765" i="22"/>
  <c r="AN765" i="22"/>
  <c r="AO765" i="22"/>
  <c r="AD766" i="22"/>
  <c r="AE766" i="22"/>
  <c r="AF766" i="22"/>
  <c r="AG766" i="22"/>
  <c r="AH766" i="22"/>
  <c r="AI766" i="22"/>
  <c r="AJ766" i="22"/>
  <c r="AK766" i="22"/>
  <c r="AL766" i="22"/>
  <c r="AM766" i="22"/>
  <c r="AN766" i="22"/>
  <c r="AO766" i="22"/>
  <c r="AD767" i="22"/>
  <c r="AE767" i="22"/>
  <c r="AF767" i="22"/>
  <c r="AG767" i="22"/>
  <c r="AH767" i="22"/>
  <c r="AI767" i="22"/>
  <c r="AJ767" i="22"/>
  <c r="AK767" i="22"/>
  <c r="AL767" i="22"/>
  <c r="AM767" i="22"/>
  <c r="AN767" i="22"/>
  <c r="AO767" i="22"/>
  <c r="AD768" i="22"/>
  <c r="AE768" i="22"/>
  <c r="AF768" i="22"/>
  <c r="AG768" i="22"/>
  <c r="AH768" i="22"/>
  <c r="AI768" i="22"/>
  <c r="AJ768" i="22"/>
  <c r="AK768" i="22"/>
  <c r="AL768" i="22"/>
  <c r="AM768" i="22"/>
  <c r="AN768" i="22"/>
  <c r="AO768" i="22"/>
  <c r="AD769" i="22"/>
  <c r="AE769" i="22"/>
  <c r="AF769" i="22"/>
  <c r="AG769" i="22"/>
  <c r="AH769" i="22"/>
  <c r="AI769" i="22"/>
  <c r="AJ769" i="22"/>
  <c r="AK769" i="22"/>
  <c r="AL769" i="22"/>
  <c r="AM769" i="22"/>
  <c r="AN769" i="22"/>
  <c r="AO769" i="22"/>
  <c r="AD770" i="22"/>
  <c r="AE770" i="22"/>
  <c r="AF770" i="22"/>
  <c r="AG770" i="22"/>
  <c r="AH770" i="22"/>
  <c r="AI770" i="22"/>
  <c r="AJ770" i="22"/>
  <c r="AK770" i="22"/>
  <c r="AL770" i="22"/>
  <c r="AM770" i="22"/>
  <c r="AN770" i="22"/>
  <c r="AO770" i="22"/>
  <c r="AD771" i="22"/>
  <c r="AE771" i="22"/>
  <c r="AF771" i="22"/>
  <c r="AG771" i="22"/>
  <c r="AH771" i="22"/>
  <c r="AI771" i="22"/>
  <c r="AJ771" i="22"/>
  <c r="AK771" i="22"/>
  <c r="AL771" i="22"/>
  <c r="AM771" i="22"/>
  <c r="AN771" i="22"/>
  <c r="AO771" i="22"/>
  <c r="AD772" i="22"/>
  <c r="AE772" i="22"/>
  <c r="AF772" i="22"/>
  <c r="AG772" i="22"/>
  <c r="AH772" i="22"/>
  <c r="AI772" i="22"/>
  <c r="AJ772" i="22"/>
  <c r="AK772" i="22"/>
  <c r="AL772" i="22"/>
  <c r="AM772" i="22"/>
  <c r="AN772" i="22"/>
  <c r="AO772" i="22"/>
  <c r="AD773" i="22"/>
  <c r="AE773" i="22"/>
  <c r="AF773" i="22"/>
  <c r="AG773" i="22"/>
  <c r="AH773" i="22"/>
  <c r="AI773" i="22"/>
  <c r="AJ773" i="22"/>
  <c r="AK773" i="22"/>
  <c r="AL773" i="22"/>
  <c r="AM773" i="22"/>
  <c r="AN773" i="22"/>
  <c r="AO773" i="22"/>
  <c r="AD774" i="22"/>
  <c r="AE774" i="22"/>
  <c r="AF774" i="22"/>
  <c r="AG774" i="22"/>
  <c r="AH774" i="22"/>
  <c r="AI774" i="22"/>
  <c r="AJ774" i="22"/>
  <c r="AK774" i="22"/>
  <c r="AL774" i="22"/>
  <c r="AM774" i="22"/>
  <c r="AN774" i="22"/>
  <c r="AO774" i="22"/>
  <c r="AD775" i="22"/>
  <c r="AE775" i="22"/>
  <c r="AF775" i="22"/>
  <c r="AG775" i="22"/>
  <c r="AH775" i="22"/>
  <c r="AI775" i="22"/>
  <c r="AJ775" i="22"/>
  <c r="AK775" i="22"/>
  <c r="AL775" i="22"/>
  <c r="AM775" i="22"/>
  <c r="AN775" i="22"/>
  <c r="AO775" i="22"/>
  <c r="AD776" i="22"/>
  <c r="AE776" i="22"/>
  <c r="AF776" i="22"/>
  <c r="AG776" i="22"/>
  <c r="AH776" i="22"/>
  <c r="AI776" i="22"/>
  <c r="AJ776" i="22"/>
  <c r="AK776" i="22"/>
  <c r="AL776" i="22"/>
  <c r="AM776" i="22"/>
  <c r="AN776" i="22"/>
  <c r="AO776" i="22"/>
  <c r="AD777" i="22"/>
  <c r="AE777" i="22"/>
  <c r="AF777" i="22"/>
  <c r="AG777" i="22"/>
  <c r="AH777" i="22"/>
  <c r="AI777" i="22"/>
  <c r="AJ777" i="22"/>
  <c r="AK777" i="22"/>
  <c r="AL777" i="22"/>
  <c r="AM777" i="22"/>
  <c r="AN777" i="22"/>
  <c r="AO777" i="22"/>
  <c r="AD778" i="22"/>
  <c r="AE778" i="22"/>
  <c r="AF778" i="22"/>
  <c r="AG778" i="22"/>
  <c r="AH778" i="22"/>
  <c r="AI778" i="22"/>
  <c r="AJ778" i="22"/>
  <c r="AK778" i="22"/>
  <c r="AL778" i="22"/>
  <c r="AM778" i="22"/>
  <c r="AN778" i="22"/>
  <c r="AO778" i="22"/>
  <c r="AD779" i="22"/>
  <c r="AE779" i="22"/>
  <c r="AF779" i="22"/>
  <c r="AG779" i="22"/>
  <c r="AH779" i="22"/>
  <c r="AI779" i="22"/>
  <c r="AJ779" i="22"/>
  <c r="AK779" i="22"/>
  <c r="AL779" i="22"/>
  <c r="AM779" i="22"/>
  <c r="AN779" i="22"/>
  <c r="AO779" i="22"/>
  <c r="AD780" i="22"/>
  <c r="AE780" i="22"/>
  <c r="AF780" i="22"/>
  <c r="AG780" i="22"/>
  <c r="AH780" i="22"/>
  <c r="AI780" i="22"/>
  <c r="AJ780" i="22"/>
  <c r="AK780" i="22"/>
  <c r="AL780" i="22"/>
  <c r="AM780" i="22"/>
  <c r="AN780" i="22"/>
  <c r="AO780" i="22"/>
  <c r="AD781" i="22"/>
  <c r="AE781" i="22"/>
  <c r="AF781" i="22"/>
  <c r="AG781" i="22"/>
  <c r="AH781" i="22"/>
  <c r="AI781" i="22"/>
  <c r="AJ781" i="22"/>
  <c r="AK781" i="22"/>
  <c r="AL781" i="22"/>
  <c r="AM781" i="22"/>
  <c r="AN781" i="22"/>
  <c r="AO781" i="22"/>
  <c r="AD782" i="22"/>
  <c r="AE782" i="22"/>
  <c r="AF782" i="22"/>
  <c r="AG782" i="22"/>
  <c r="AH782" i="22"/>
  <c r="AI782" i="22"/>
  <c r="AJ782" i="22"/>
  <c r="AK782" i="22"/>
  <c r="AL782" i="22"/>
  <c r="AM782" i="22"/>
  <c r="AN782" i="22"/>
  <c r="AO782" i="22"/>
  <c r="AD783" i="22"/>
  <c r="AE783" i="22"/>
  <c r="AF783" i="22"/>
  <c r="AG783" i="22"/>
  <c r="AH783" i="22"/>
  <c r="AI783" i="22"/>
  <c r="AJ783" i="22"/>
  <c r="AK783" i="22"/>
  <c r="AL783" i="22"/>
  <c r="AM783" i="22"/>
  <c r="AN783" i="22"/>
  <c r="AO783" i="22"/>
  <c r="AD784" i="22"/>
  <c r="AE784" i="22"/>
  <c r="AF784" i="22"/>
  <c r="AG784" i="22"/>
  <c r="AH784" i="22"/>
  <c r="AI784" i="22"/>
  <c r="AJ784" i="22"/>
  <c r="AK784" i="22"/>
  <c r="AL784" i="22"/>
  <c r="AM784" i="22"/>
  <c r="AN784" i="22"/>
  <c r="AO784" i="22"/>
  <c r="AD785" i="22"/>
  <c r="AE785" i="22"/>
  <c r="AF785" i="22"/>
  <c r="AG785" i="22"/>
  <c r="AH785" i="22"/>
  <c r="AI785" i="22"/>
  <c r="AJ785" i="22"/>
  <c r="AK785" i="22"/>
  <c r="AL785" i="22"/>
  <c r="AM785" i="22"/>
  <c r="AN785" i="22"/>
  <c r="AO785" i="22"/>
  <c r="AD786" i="22"/>
  <c r="AE786" i="22"/>
  <c r="AF786" i="22"/>
  <c r="AG786" i="22"/>
  <c r="AH786" i="22"/>
  <c r="AI786" i="22"/>
  <c r="AJ786" i="22"/>
  <c r="AK786" i="22"/>
  <c r="AL786" i="22"/>
  <c r="AM786" i="22"/>
  <c r="AN786" i="22"/>
  <c r="AO786" i="22"/>
  <c r="AD787" i="22"/>
  <c r="AE787" i="22"/>
  <c r="AF787" i="22"/>
  <c r="AG787" i="22"/>
  <c r="AH787" i="22"/>
  <c r="AI787" i="22"/>
  <c r="AJ787" i="22"/>
  <c r="AK787" i="22"/>
  <c r="AL787" i="22"/>
  <c r="AM787" i="22"/>
  <c r="AN787" i="22"/>
  <c r="AO787" i="22"/>
  <c r="AD788" i="22"/>
  <c r="AE788" i="22"/>
  <c r="AF788" i="22"/>
  <c r="AG788" i="22"/>
  <c r="AH788" i="22"/>
  <c r="AI788" i="22"/>
  <c r="AJ788" i="22"/>
  <c r="AK788" i="22"/>
  <c r="AL788" i="22"/>
  <c r="AM788" i="22"/>
  <c r="AN788" i="22"/>
  <c r="AO788" i="22"/>
  <c r="AD789" i="22"/>
  <c r="AE789" i="22"/>
  <c r="AF789" i="22"/>
  <c r="AG789" i="22"/>
  <c r="AH789" i="22"/>
  <c r="AI789" i="22"/>
  <c r="AJ789" i="22"/>
  <c r="AK789" i="22"/>
  <c r="AL789" i="22"/>
  <c r="AM789" i="22"/>
  <c r="AN789" i="22"/>
  <c r="AO789" i="22"/>
  <c r="AD790" i="22"/>
  <c r="AE790" i="22"/>
  <c r="AF790" i="22"/>
  <c r="AG790" i="22"/>
  <c r="AH790" i="22"/>
  <c r="AI790" i="22"/>
  <c r="AJ790" i="22"/>
  <c r="AK790" i="22"/>
  <c r="AL790" i="22"/>
  <c r="AM790" i="22"/>
  <c r="AN790" i="22"/>
  <c r="AO790" i="22"/>
  <c r="AD791" i="22"/>
  <c r="AE791" i="22"/>
  <c r="AF791" i="22"/>
  <c r="AG791" i="22"/>
  <c r="AH791" i="22"/>
  <c r="AI791" i="22"/>
  <c r="AJ791" i="22"/>
  <c r="AK791" i="22"/>
  <c r="AL791" i="22"/>
  <c r="AM791" i="22"/>
  <c r="AN791" i="22"/>
  <c r="AO791" i="22"/>
  <c r="AD792" i="22"/>
  <c r="AE792" i="22"/>
  <c r="AF792" i="22"/>
  <c r="AG792" i="22"/>
  <c r="AH792" i="22"/>
  <c r="AI792" i="22"/>
  <c r="AJ792" i="22"/>
  <c r="AK792" i="22"/>
  <c r="AL792" i="22"/>
  <c r="AM792" i="22"/>
  <c r="AN792" i="22"/>
  <c r="AO792" i="22"/>
  <c r="AD793" i="22"/>
  <c r="AE793" i="22"/>
  <c r="AF793" i="22"/>
  <c r="AG793" i="22"/>
  <c r="AH793" i="22"/>
  <c r="AI793" i="22"/>
  <c r="AJ793" i="22"/>
  <c r="AK793" i="22"/>
  <c r="AL793" i="22"/>
  <c r="AM793" i="22"/>
  <c r="AN793" i="22"/>
  <c r="AO793" i="22"/>
  <c r="AD794" i="22"/>
  <c r="AE794" i="22"/>
  <c r="AF794" i="22"/>
  <c r="AG794" i="22"/>
  <c r="AH794" i="22"/>
  <c r="AI794" i="22"/>
  <c r="AJ794" i="22"/>
  <c r="AK794" i="22"/>
  <c r="AL794" i="22"/>
  <c r="AM794" i="22"/>
  <c r="AN794" i="22"/>
  <c r="AO794" i="22"/>
  <c r="AD795" i="22"/>
  <c r="AE795" i="22"/>
  <c r="AF795" i="22"/>
  <c r="AG795" i="22"/>
  <c r="AH795" i="22"/>
  <c r="AI795" i="22"/>
  <c r="AJ795" i="22"/>
  <c r="AK795" i="22"/>
  <c r="AL795" i="22"/>
  <c r="AM795" i="22"/>
  <c r="AN795" i="22"/>
  <c r="AO795" i="22"/>
  <c r="AD796" i="22"/>
  <c r="AE796" i="22"/>
  <c r="AF796" i="22"/>
  <c r="AG796" i="22"/>
  <c r="AH796" i="22"/>
  <c r="AI796" i="22"/>
  <c r="AJ796" i="22"/>
  <c r="AK796" i="22"/>
  <c r="AL796" i="22"/>
  <c r="AM796" i="22"/>
  <c r="AN796" i="22"/>
  <c r="AO796" i="22"/>
  <c r="AD797" i="22"/>
  <c r="AE797" i="22"/>
  <c r="AF797" i="22"/>
  <c r="AG797" i="22"/>
  <c r="AH797" i="22"/>
  <c r="AI797" i="22"/>
  <c r="AJ797" i="22"/>
  <c r="AK797" i="22"/>
  <c r="AL797" i="22"/>
  <c r="AM797" i="22"/>
  <c r="AN797" i="22"/>
  <c r="AO797" i="22"/>
  <c r="AD798" i="22"/>
  <c r="AE798" i="22"/>
  <c r="AF798" i="22"/>
  <c r="AG798" i="22"/>
  <c r="AH798" i="22"/>
  <c r="AI798" i="22"/>
  <c r="AJ798" i="22"/>
  <c r="AK798" i="22"/>
  <c r="AL798" i="22"/>
  <c r="AM798" i="22"/>
  <c r="AN798" i="22"/>
  <c r="AO798" i="22"/>
  <c r="AD799" i="22"/>
  <c r="AE799" i="22"/>
  <c r="AF799" i="22"/>
  <c r="AG799" i="22"/>
  <c r="AH799" i="22"/>
  <c r="AI799" i="22"/>
  <c r="AJ799" i="22"/>
  <c r="AK799" i="22"/>
  <c r="AL799" i="22"/>
  <c r="AM799" i="22"/>
  <c r="AN799" i="22"/>
  <c r="AO799" i="22"/>
  <c r="AD800" i="22"/>
  <c r="AE800" i="22"/>
  <c r="AF800" i="22"/>
  <c r="AG800" i="22"/>
  <c r="AH800" i="22"/>
  <c r="AI800" i="22"/>
  <c r="AJ800" i="22"/>
  <c r="AK800" i="22"/>
  <c r="AL800" i="22"/>
  <c r="AM800" i="22"/>
  <c r="AN800" i="22"/>
  <c r="AO800" i="22"/>
  <c r="AD801" i="22"/>
  <c r="AE801" i="22"/>
  <c r="AF801" i="22"/>
  <c r="AG801" i="22"/>
  <c r="AH801" i="22"/>
  <c r="AI801" i="22"/>
  <c r="AJ801" i="22"/>
  <c r="AK801" i="22"/>
  <c r="AL801" i="22"/>
  <c r="AM801" i="22"/>
  <c r="AN801" i="22"/>
  <c r="AO801" i="22"/>
  <c r="AD802" i="22"/>
  <c r="AE802" i="22"/>
  <c r="AF802" i="22"/>
  <c r="AG802" i="22"/>
  <c r="AH802" i="22"/>
  <c r="AI802" i="22"/>
  <c r="AJ802" i="22"/>
  <c r="AK802" i="22"/>
  <c r="AL802" i="22"/>
  <c r="AM802" i="22"/>
  <c r="AN802" i="22"/>
  <c r="AO802" i="22"/>
  <c r="AD803" i="22"/>
  <c r="AE803" i="22"/>
  <c r="AF803" i="22"/>
  <c r="AG803" i="22"/>
  <c r="AH803" i="22"/>
  <c r="AI803" i="22"/>
  <c r="AJ803" i="22"/>
  <c r="AK803" i="22"/>
  <c r="AL803" i="22"/>
  <c r="AM803" i="22"/>
  <c r="AN803" i="22"/>
  <c r="AO803" i="22"/>
  <c r="AD804" i="22"/>
  <c r="AE804" i="22"/>
  <c r="AF804" i="22"/>
  <c r="AG804" i="22"/>
  <c r="AH804" i="22"/>
  <c r="AI804" i="22"/>
  <c r="AJ804" i="22"/>
  <c r="AK804" i="22"/>
  <c r="AL804" i="22"/>
  <c r="AM804" i="22"/>
  <c r="AN804" i="22"/>
  <c r="AO804" i="22"/>
  <c r="AD805" i="22"/>
  <c r="AE805" i="22"/>
  <c r="AF805" i="22"/>
  <c r="AG805" i="22"/>
  <c r="AH805" i="22"/>
  <c r="AI805" i="22"/>
  <c r="AJ805" i="22"/>
  <c r="AK805" i="22"/>
  <c r="AL805" i="22"/>
  <c r="AM805" i="22"/>
  <c r="AN805" i="22"/>
  <c r="AO805" i="22"/>
  <c r="AD806" i="22"/>
  <c r="AE806" i="22"/>
  <c r="AF806" i="22"/>
  <c r="AG806" i="22"/>
  <c r="AH806" i="22"/>
  <c r="AI806" i="22"/>
  <c r="AJ806" i="22"/>
  <c r="AK806" i="22"/>
  <c r="AL806" i="22"/>
  <c r="AM806" i="22"/>
  <c r="AN806" i="22"/>
  <c r="AO806" i="22"/>
  <c r="AD807" i="22"/>
  <c r="AE807" i="22"/>
  <c r="AF807" i="22"/>
  <c r="AG807" i="22"/>
  <c r="AH807" i="22"/>
  <c r="AI807" i="22"/>
  <c r="AJ807" i="22"/>
  <c r="AK807" i="22"/>
  <c r="AL807" i="22"/>
  <c r="AM807" i="22"/>
  <c r="AN807" i="22"/>
  <c r="AO807" i="22"/>
  <c r="AD808" i="22"/>
  <c r="AE808" i="22"/>
  <c r="AF808" i="22"/>
  <c r="AG808" i="22"/>
  <c r="AH808" i="22"/>
  <c r="AI808" i="22"/>
  <c r="AJ808" i="22"/>
  <c r="AK808" i="22"/>
  <c r="AL808" i="22"/>
  <c r="AM808" i="22"/>
  <c r="AN808" i="22"/>
  <c r="AO808" i="22"/>
  <c r="AD809" i="22"/>
  <c r="AE809" i="22"/>
  <c r="AF809" i="22"/>
  <c r="AG809" i="22"/>
  <c r="AH809" i="22"/>
  <c r="AI809" i="22"/>
  <c r="AJ809" i="22"/>
  <c r="AK809" i="22"/>
  <c r="AL809" i="22"/>
  <c r="AM809" i="22"/>
  <c r="AN809" i="22"/>
  <c r="AO809" i="22"/>
  <c r="AD810" i="22"/>
  <c r="AE810" i="22"/>
  <c r="AF810" i="22"/>
  <c r="AG810" i="22"/>
  <c r="AH810" i="22"/>
  <c r="AI810" i="22"/>
  <c r="AJ810" i="22"/>
  <c r="AK810" i="22"/>
  <c r="AL810" i="22"/>
  <c r="AM810" i="22"/>
  <c r="AN810" i="22"/>
  <c r="AO810" i="22"/>
  <c r="AD811" i="22"/>
  <c r="AE811" i="22"/>
  <c r="AF811" i="22"/>
  <c r="AG811" i="22"/>
  <c r="AH811" i="22"/>
  <c r="AI811" i="22"/>
  <c r="AJ811" i="22"/>
  <c r="AK811" i="22"/>
  <c r="AL811" i="22"/>
  <c r="AM811" i="22"/>
  <c r="AN811" i="22"/>
  <c r="AO811" i="22"/>
  <c r="AD812" i="22"/>
  <c r="AE812" i="22"/>
  <c r="AF812" i="22"/>
  <c r="AG812" i="22"/>
  <c r="AH812" i="22"/>
  <c r="AI812" i="22"/>
  <c r="AJ812" i="22"/>
  <c r="AK812" i="22"/>
  <c r="AL812" i="22"/>
  <c r="AM812" i="22"/>
  <c r="AN812" i="22"/>
  <c r="AO812" i="22"/>
  <c r="AD813" i="22"/>
  <c r="AE813" i="22"/>
  <c r="AF813" i="22"/>
  <c r="AG813" i="22"/>
  <c r="AH813" i="22"/>
  <c r="AI813" i="22"/>
  <c r="AJ813" i="22"/>
  <c r="AK813" i="22"/>
  <c r="AL813" i="22"/>
  <c r="AM813" i="22"/>
  <c r="AN813" i="22"/>
  <c r="AO813" i="22"/>
  <c r="AD814" i="22"/>
  <c r="AE814" i="22"/>
  <c r="AF814" i="22"/>
  <c r="AG814" i="22"/>
  <c r="AH814" i="22"/>
  <c r="AI814" i="22"/>
  <c r="AJ814" i="22"/>
  <c r="AK814" i="22"/>
  <c r="AL814" i="22"/>
  <c r="AM814" i="22"/>
  <c r="AN814" i="22"/>
  <c r="AO814" i="22"/>
  <c r="AD815" i="22"/>
  <c r="AE815" i="22"/>
  <c r="AF815" i="22"/>
  <c r="AG815" i="22"/>
  <c r="AH815" i="22"/>
  <c r="AI815" i="22"/>
  <c r="AJ815" i="22"/>
  <c r="AK815" i="22"/>
  <c r="AL815" i="22"/>
  <c r="AM815" i="22"/>
  <c r="AN815" i="22"/>
  <c r="AO815" i="22"/>
  <c r="AD816" i="22"/>
  <c r="AE816" i="22"/>
  <c r="AF816" i="22"/>
  <c r="AG816" i="22"/>
  <c r="AH816" i="22"/>
  <c r="AI816" i="22"/>
  <c r="AJ816" i="22"/>
  <c r="AK816" i="22"/>
  <c r="AL816" i="22"/>
  <c r="AM816" i="22"/>
  <c r="AN816" i="22"/>
  <c r="AO816" i="22"/>
  <c r="AD817" i="22"/>
  <c r="AE817" i="22"/>
  <c r="AF817" i="22"/>
  <c r="AG817" i="22"/>
  <c r="AH817" i="22"/>
  <c r="AI817" i="22"/>
  <c r="AJ817" i="22"/>
  <c r="AK817" i="22"/>
  <c r="AL817" i="22"/>
  <c r="AM817" i="22"/>
  <c r="AN817" i="22"/>
  <c r="AO817" i="22"/>
  <c r="AD818" i="22"/>
  <c r="AE818" i="22"/>
  <c r="AF818" i="22"/>
  <c r="AG818" i="22"/>
  <c r="AH818" i="22"/>
  <c r="AI818" i="22"/>
  <c r="AJ818" i="22"/>
  <c r="AK818" i="22"/>
  <c r="AL818" i="22"/>
  <c r="AM818" i="22"/>
  <c r="AN818" i="22"/>
  <c r="AO818" i="22"/>
  <c r="AD819" i="22"/>
  <c r="AE819" i="22"/>
  <c r="AF819" i="22"/>
  <c r="AG819" i="22"/>
  <c r="AH819" i="22"/>
  <c r="AI819" i="22"/>
  <c r="AJ819" i="22"/>
  <c r="AK819" i="22"/>
  <c r="AL819" i="22"/>
  <c r="AM819" i="22"/>
  <c r="AN819" i="22"/>
  <c r="AO819" i="22"/>
  <c r="AD820" i="22"/>
  <c r="AE820" i="22"/>
  <c r="AF820" i="22"/>
  <c r="AG820" i="22"/>
  <c r="AH820" i="22"/>
  <c r="AI820" i="22"/>
  <c r="AJ820" i="22"/>
  <c r="AK820" i="22"/>
  <c r="AL820" i="22"/>
  <c r="AM820" i="22"/>
  <c r="AN820" i="22"/>
  <c r="AO820" i="22"/>
  <c r="AD821" i="22"/>
  <c r="AE821" i="22"/>
  <c r="AF821" i="22"/>
  <c r="AG821" i="22"/>
  <c r="AH821" i="22"/>
  <c r="AI821" i="22"/>
  <c r="AJ821" i="22"/>
  <c r="AK821" i="22"/>
  <c r="AL821" i="22"/>
  <c r="AM821" i="22"/>
  <c r="AN821" i="22"/>
  <c r="AO821" i="22"/>
  <c r="AD822" i="22"/>
  <c r="AE822" i="22"/>
  <c r="AF822" i="22"/>
  <c r="AG822" i="22"/>
  <c r="AH822" i="22"/>
  <c r="AI822" i="22"/>
  <c r="AJ822" i="22"/>
  <c r="AK822" i="22"/>
  <c r="AL822" i="22"/>
  <c r="AM822" i="22"/>
  <c r="AN822" i="22"/>
  <c r="AO822" i="22"/>
  <c r="AD823" i="22"/>
  <c r="AE823" i="22"/>
  <c r="AF823" i="22"/>
  <c r="AG823" i="22"/>
  <c r="AH823" i="22"/>
  <c r="AI823" i="22"/>
  <c r="AJ823" i="22"/>
  <c r="AK823" i="22"/>
  <c r="AL823" i="22"/>
  <c r="AM823" i="22"/>
  <c r="AN823" i="22"/>
  <c r="AO823" i="22"/>
  <c r="AD824" i="22"/>
  <c r="AE824" i="22"/>
  <c r="AF824" i="22"/>
  <c r="AG824" i="22"/>
  <c r="AH824" i="22"/>
  <c r="AI824" i="22"/>
  <c r="AJ824" i="22"/>
  <c r="AK824" i="22"/>
  <c r="AL824" i="22"/>
  <c r="AM824" i="22"/>
  <c r="AN824" i="22"/>
  <c r="AO824" i="22"/>
  <c r="AD825" i="22"/>
  <c r="AE825" i="22"/>
  <c r="AF825" i="22"/>
  <c r="AG825" i="22"/>
  <c r="AH825" i="22"/>
  <c r="AI825" i="22"/>
  <c r="AJ825" i="22"/>
  <c r="AK825" i="22"/>
  <c r="AL825" i="22"/>
  <c r="AM825" i="22"/>
  <c r="AN825" i="22"/>
  <c r="AO825" i="22"/>
  <c r="AD826" i="22"/>
  <c r="AE826" i="22"/>
  <c r="AF826" i="22"/>
  <c r="AG826" i="22"/>
  <c r="AH826" i="22"/>
  <c r="AI826" i="22"/>
  <c r="AJ826" i="22"/>
  <c r="AK826" i="22"/>
  <c r="AL826" i="22"/>
  <c r="AM826" i="22"/>
  <c r="AN826" i="22"/>
  <c r="AO826" i="22"/>
  <c r="AD827" i="22"/>
  <c r="AE827" i="22"/>
  <c r="AF827" i="22"/>
  <c r="AG827" i="22"/>
  <c r="AH827" i="22"/>
  <c r="AI827" i="22"/>
  <c r="AJ827" i="22"/>
  <c r="AK827" i="22"/>
  <c r="AL827" i="22"/>
  <c r="AM827" i="22"/>
  <c r="AN827" i="22"/>
  <c r="AO827" i="22"/>
  <c r="AD828" i="22"/>
  <c r="AE828" i="22"/>
  <c r="AF828" i="22"/>
  <c r="AG828" i="22"/>
  <c r="AH828" i="22"/>
  <c r="AI828" i="22"/>
  <c r="AJ828" i="22"/>
  <c r="AK828" i="22"/>
  <c r="AL828" i="22"/>
  <c r="AM828" i="22"/>
  <c r="AN828" i="22"/>
  <c r="AO828" i="22"/>
  <c r="AD829" i="22"/>
  <c r="AE829" i="22"/>
  <c r="AF829" i="22"/>
  <c r="AG829" i="22"/>
  <c r="AH829" i="22"/>
  <c r="AI829" i="22"/>
  <c r="AJ829" i="22"/>
  <c r="AK829" i="22"/>
  <c r="AL829" i="22"/>
  <c r="AM829" i="22"/>
  <c r="AN829" i="22"/>
  <c r="AO829" i="22"/>
  <c r="AD830" i="22"/>
  <c r="AE830" i="22"/>
  <c r="AF830" i="22"/>
  <c r="AG830" i="22"/>
  <c r="AH830" i="22"/>
  <c r="AI830" i="22"/>
  <c r="AJ830" i="22"/>
  <c r="AK830" i="22"/>
  <c r="AL830" i="22"/>
  <c r="AM830" i="22"/>
  <c r="AN830" i="22"/>
  <c r="AO830" i="22"/>
  <c r="AD831" i="22"/>
  <c r="AE831" i="22"/>
  <c r="AF831" i="22"/>
  <c r="AG831" i="22"/>
  <c r="AH831" i="22"/>
  <c r="AI831" i="22"/>
  <c r="AJ831" i="22"/>
  <c r="AK831" i="22"/>
  <c r="AL831" i="22"/>
  <c r="AM831" i="22"/>
  <c r="AN831" i="22"/>
  <c r="AO831" i="22"/>
  <c r="AD832" i="22"/>
  <c r="AE832" i="22"/>
  <c r="AF832" i="22"/>
  <c r="AG832" i="22"/>
  <c r="AH832" i="22"/>
  <c r="AI832" i="22"/>
  <c r="AJ832" i="22"/>
  <c r="AK832" i="22"/>
  <c r="AL832" i="22"/>
  <c r="AM832" i="22"/>
  <c r="AN832" i="22"/>
  <c r="AO832" i="22"/>
  <c r="AD833" i="22"/>
  <c r="AE833" i="22"/>
  <c r="AF833" i="22"/>
  <c r="AG833" i="22"/>
  <c r="AH833" i="22"/>
  <c r="AI833" i="22"/>
  <c r="AJ833" i="22"/>
  <c r="AK833" i="22"/>
  <c r="AL833" i="22"/>
  <c r="AM833" i="22"/>
  <c r="AN833" i="22"/>
  <c r="AO833" i="22"/>
  <c r="AD834" i="22"/>
  <c r="AE834" i="22"/>
  <c r="AF834" i="22"/>
  <c r="AG834" i="22"/>
  <c r="AH834" i="22"/>
  <c r="AI834" i="22"/>
  <c r="AJ834" i="22"/>
  <c r="AK834" i="22"/>
  <c r="AL834" i="22"/>
  <c r="AM834" i="22"/>
  <c r="AN834" i="22"/>
  <c r="AO834" i="22"/>
  <c r="AD835" i="22"/>
  <c r="AE835" i="22"/>
  <c r="AF835" i="22"/>
  <c r="AG835" i="22"/>
  <c r="AH835" i="22"/>
  <c r="AI835" i="22"/>
  <c r="AJ835" i="22"/>
  <c r="AK835" i="22"/>
  <c r="AL835" i="22"/>
  <c r="AM835" i="22"/>
  <c r="AN835" i="22"/>
  <c r="AO835" i="22"/>
  <c r="AD836" i="22"/>
  <c r="AE836" i="22"/>
  <c r="AF836" i="22"/>
  <c r="AG836" i="22"/>
  <c r="AH836" i="22"/>
  <c r="AI836" i="22"/>
  <c r="AJ836" i="22"/>
  <c r="AK836" i="22"/>
  <c r="AL836" i="22"/>
  <c r="AM836" i="22"/>
  <c r="AN836" i="22"/>
  <c r="AO836" i="22"/>
  <c r="AD837" i="22"/>
  <c r="AE837" i="22"/>
  <c r="AF837" i="22"/>
  <c r="AG837" i="22"/>
  <c r="AH837" i="22"/>
  <c r="AI837" i="22"/>
  <c r="AJ837" i="22"/>
  <c r="AK837" i="22"/>
  <c r="AL837" i="22"/>
  <c r="AM837" i="22"/>
  <c r="AN837" i="22"/>
  <c r="AO837" i="22"/>
  <c r="AD838" i="22"/>
  <c r="AE838" i="22"/>
  <c r="AF838" i="22"/>
  <c r="AG838" i="22"/>
  <c r="AH838" i="22"/>
  <c r="AI838" i="22"/>
  <c r="AJ838" i="22"/>
  <c r="AK838" i="22"/>
  <c r="AL838" i="22"/>
  <c r="AM838" i="22"/>
  <c r="AN838" i="22"/>
  <c r="AO838" i="22"/>
  <c r="AD839" i="22"/>
  <c r="AE839" i="22"/>
  <c r="AF839" i="22"/>
  <c r="AG839" i="22"/>
  <c r="AH839" i="22"/>
  <c r="AI839" i="22"/>
  <c r="AJ839" i="22"/>
  <c r="AK839" i="22"/>
  <c r="AL839" i="22"/>
  <c r="AM839" i="22"/>
  <c r="AN839" i="22"/>
  <c r="AO839" i="22"/>
  <c r="AD840" i="22"/>
  <c r="AE840" i="22"/>
  <c r="AF840" i="22"/>
  <c r="AG840" i="22"/>
  <c r="AH840" i="22"/>
  <c r="AI840" i="22"/>
  <c r="AJ840" i="22"/>
  <c r="AK840" i="22"/>
  <c r="AL840" i="22"/>
  <c r="AM840" i="22"/>
  <c r="AN840" i="22"/>
  <c r="AO840" i="22"/>
  <c r="AD841" i="22"/>
  <c r="AE841" i="22"/>
  <c r="AF841" i="22"/>
  <c r="AG841" i="22"/>
  <c r="AH841" i="22"/>
  <c r="AI841" i="22"/>
  <c r="AJ841" i="22"/>
  <c r="AK841" i="22"/>
  <c r="AL841" i="22"/>
  <c r="AM841" i="22"/>
  <c r="AN841" i="22"/>
  <c r="AO841" i="22"/>
  <c r="AD842" i="22"/>
  <c r="AE842" i="22"/>
  <c r="AF842" i="22"/>
  <c r="AG842" i="22"/>
  <c r="AH842" i="22"/>
  <c r="AI842" i="22"/>
  <c r="AJ842" i="22"/>
  <c r="AK842" i="22"/>
  <c r="AL842" i="22"/>
  <c r="AM842" i="22"/>
  <c r="AN842" i="22"/>
  <c r="AO842" i="22"/>
  <c r="AD843" i="22"/>
  <c r="AE843" i="22"/>
  <c r="AF843" i="22"/>
  <c r="AG843" i="22"/>
  <c r="AH843" i="22"/>
  <c r="AI843" i="22"/>
  <c r="AJ843" i="22"/>
  <c r="AK843" i="22"/>
  <c r="AL843" i="22"/>
  <c r="AM843" i="22"/>
  <c r="AN843" i="22"/>
  <c r="AO843" i="22"/>
  <c r="AD844" i="22"/>
  <c r="AE844" i="22"/>
  <c r="AF844" i="22"/>
  <c r="AG844" i="22"/>
  <c r="AH844" i="22"/>
  <c r="AI844" i="22"/>
  <c r="AJ844" i="22"/>
  <c r="AK844" i="22"/>
  <c r="AL844" i="22"/>
  <c r="AM844" i="22"/>
  <c r="AN844" i="22"/>
  <c r="AO844" i="22"/>
  <c r="AD845" i="22"/>
  <c r="AE845" i="22"/>
  <c r="AF845" i="22"/>
  <c r="AG845" i="22"/>
  <c r="AH845" i="22"/>
  <c r="AI845" i="22"/>
  <c r="AJ845" i="22"/>
  <c r="AK845" i="22"/>
  <c r="AL845" i="22"/>
  <c r="AM845" i="22"/>
  <c r="AN845" i="22"/>
  <c r="AO845" i="22"/>
  <c r="AD846" i="22"/>
  <c r="AE846" i="22"/>
  <c r="AF846" i="22"/>
  <c r="AG846" i="22"/>
  <c r="AH846" i="22"/>
  <c r="AI846" i="22"/>
  <c r="AJ846" i="22"/>
  <c r="AK846" i="22"/>
  <c r="AL846" i="22"/>
  <c r="AM846" i="22"/>
  <c r="AN846" i="22"/>
  <c r="AO846" i="22"/>
  <c r="AD847" i="22"/>
  <c r="AE847" i="22"/>
  <c r="AF847" i="22"/>
  <c r="AG847" i="22"/>
  <c r="AH847" i="22"/>
  <c r="AI847" i="22"/>
  <c r="AJ847" i="22"/>
  <c r="AK847" i="22"/>
  <c r="AL847" i="22"/>
  <c r="AM847" i="22"/>
  <c r="AN847" i="22"/>
  <c r="AO847" i="22"/>
  <c r="AD848" i="22"/>
  <c r="AE848" i="22"/>
  <c r="AF848" i="22"/>
  <c r="AG848" i="22"/>
  <c r="AH848" i="22"/>
  <c r="AI848" i="22"/>
  <c r="AJ848" i="22"/>
  <c r="AK848" i="22"/>
  <c r="AL848" i="22"/>
  <c r="AM848" i="22"/>
  <c r="AN848" i="22"/>
  <c r="AO848" i="22"/>
  <c r="AD849" i="22"/>
  <c r="AE849" i="22"/>
  <c r="AF849" i="22"/>
  <c r="AG849" i="22"/>
  <c r="AH849" i="22"/>
  <c r="AI849" i="22"/>
  <c r="AJ849" i="22"/>
  <c r="AK849" i="22"/>
  <c r="AL849" i="22"/>
  <c r="AM849" i="22"/>
  <c r="AN849" i="22"/>
  <c r="AO849" i="22"/>
  <c r="AD850" i="22"/>
  <c r="AE850" i="22"/>
  <c r="AF850" i="22"/>
  <c r="AG850" i="22"/>
  <c r="AH850" i="22"/>
  <c r="AI850" i="22"/>
  <c r="AJ850" i="22"/>
  <c r="AK850" i="22"/>
  <c r="AL850" i="22"/>
  <c r="AM850" i="22"/>
  <c r="AN850" i="22"/>
  <c r="AO850" i="22"/>
  <c r="AD851" i="22"/>
  <c r="AE851" i="22"/>
  <c r="AF851" i="22"/>
  <c r="AG851" i="22"/>
  <c r="AH851" i="22"/>
  <c r="AI851" i="22"/>
  <c r="AJ851" i="22"/>
  <c r="AK851" i="22"/>
  <c r="AL851" i="22"/>
  <c r="AM851" i="22"/>
  <c r="AN851" i="22"/>
  <c r="AO851" i="22"/>
  <c r="AD852" i="22"/>
  <c r="AE852" i="22"/>
  <c r="AF852" i="22"/>
  <c r="AG852" i="22"/>
  <c r="AH852" i="22"/>
  <c r="AI852" i="22"/>
  <c r="AJ852" i="22"/>
  <c r="AK852" i="22"/>
  <c r="AL852" i="22"/>
  <c r="AM852" i="22"/>
  <c r="AN852" i="22"/>
  <c r="AO852" i="22"/>
  <c r="AD853" i="22"/>
  <c r="AE853" i="22"/>
  <c r="AF853" i="22"/>
  <c r="AG853" i="22"/>
  <c r="AH853" i="22"/>
  <c r="AI853" i="22"/>
  <c r="AJ853" i="22"/>
  <c r="AK853" i="22"/>
  <c r="AL853" i="22"/>
  <c r="AM853" i="22"/>
  <c r="AN853" i="22"/>
  <c r="AO853" i="22"/>
  <c r="AD854" i="22"/>
  <c r="AE854" i="22"/>
  <c r="AF854" i="22"/>
  <c r="AG854" i="22"/>
  <c r="AH854" i="22"/>
  <c r="AI854" i="22"/>
  <c r="AJ854" i="22"/>
  <c r="AK854" i="22"/>
  <c r="AL854" i="22"/>
  <c r="AM854" i="22"/>
  <c r="AN854" i="22"/>
  <c r="AO854" i="22"/>
  <c r="AD855" i="22"/>
  <c r="AE855" i="22"/>
  <c r="AF855" i="22"/>
  <c r="AG855" i="22"/>
  <c r="AH855" i="22"/>
  <c r="AI855" i="22"/>
  <c r="AJ855" i="22"/>
  <c r="AK855" i="22"/>
  <c r="AL855" i="22"/>
  <c r="AM855" i="22"/>
  <c r="AN855" i="22"/>
  <c r="AO855" i="22"/>
  <c r="AD856" i="22"/>
  <c r="AE856" i="22"/>
  <c r="AF856" i="22"/>
  <c r="AG856" i="22"/>
  <c r="AH856" i="22"/>
  <c r="AI856" i="22"/>
  <c r="AJ856" i="22"/>
  <c r="AK856" i="22"/>
  <c r="AL856" i="22"/>
  <c r="AM856" i="22"/>
  <c r="AN856" i="22"/>
  <c r="AO856" i="22"/>
  <c r="AD857" i="22"/>
  <c r="AE857" i="22"/>
  <c r="AF857" i="22"/>
  <c r="AG857" i="22"/>
  <c r="AH857" i="22"/>
  <c r="AI857" i="22"/>
  <c r="AJ857" i="22"/>
  <c r="AK857" i="22"/>
  <c r="AL857" i="22"/>
  <c r="AM857" i="22"/>
  <c r="AN857" i="22"/>
  <c r="AO857" i="22"/>
  <c r="AD858" i="22"/>
  <c r="AE858" i="22"/>
  <c r="AF858" i="22"/>
  <c r="AG858" i="22"/>
  <c r="AH858" i="22"/>
  <c r="AI858" i="22"/>
  <c r="AJ858" i="22"/>
  <c r="AK858" i="22"/>
  <c r="AL858" i="22"/>
  <c r="AM858" i="22"/>
  <c r="AN858" i="22"/>
  <c r="AO858" i="22"/>
  <c r="AD859" i="22"/>
  <c r="AE859" i="22"/>
  <c r="AF859" i="22"/>
  <c r="AG859" i="22"/>
  <c r="AH859" i="22"/>
  <c r="AI859" i="22"/>
  <c r="AJ859" i="22"/>
  <c r="AK859" i="22"/>
  <c r="AL859" i="22"/>
  <c r="AM859" i="22"/>
  <c r="AN859" i="22"/>
  <c r="AO859" i="22"/>
  <c r="AD860" i="22"/>
  <c r="AE860" i="22"/>
  <c r="AF860" i="22"/>
  <c r="AG860" i="22"/>
  <c r="AH860" i="22"/>
  <c r="AI860" i="22"/>
  <c r="AJ860" i="22"/>
  <c r="AK860" i="22"/>
  <c r="AL860" i="22"/>
  <c r="AM860" i="22"/>
  <c r="AN860" i="22"/>
  <c r="AO860" i="22"/>
  <c r="AD861" i="22"/>
  <c r="AE861" i="22"/>
  <c r="AF861" i="22"/>
  <c r="AG861" i="22"/>
  <c r="AH861" i="22"/>
  <c r="AI861" i="22"/>
  <c r="AJ861" i="22"/>
  <c r="AK861" i="22"/>
  <c r="AL861" i="22"/>
  <c r="AM861" i="22"/>
  <c r="AN861" i="22"/>
  <c r="AO861" i="22"/>
  <c r="AD862" i="22"/>
  <c r="AE862" i="22"/>
  <c r="AF862" i="22"/>
  <c r="AG862" i="22"/>
  <c r="AH862" i="22"/>
  <c r="AI862" i="22"/>
  <c r="AJ862" i="22"/>
  <c r="AK862" i="22"/>
  <c r="AL862" i="22"/>
  <c r="AM862" i="22"/>
  <c r="AN862" i="22"/>
  <c r="AO862" i="22"/>
  <c r="AD863" i="22"/>
  <c r="AE863" i="22"/>
  <c r="AF863" i="22"/>
  <c r="AG863" i="22"/>
  <c r="AH863" i="22"/>
  <c r="AI863" i="22"/>
  <c r="AJ863" i="22"/>
  <c r="AK863" i="22"/>
  <c r="AL863" i="22"/>
  <c r="AM863" i="22"/>
  <c r="AN863" i="22"/>
  <c r="AO863" i="22"/>
  <c r="AD864" i="22"/>
  <c r="AE864" i="22"/>
  <c r="AF864" i="22"/>
  <c r="AG864" i="22"/>
  <c r="AH864" i="22"/>
  <c r="AI864" i="22"/>
  <c r="AJ864" i="22"/>
  <c r="AK864" i="22"/>
  <c r="AL864" i="22"/>
  <c r="AM864" i="22"/>
  <c r="AN864" i="22"/>
  <c r="AO864" i="22"/>
  <c r="AD865" i="22"/>
  <c r="AE865" i="22"/>
  <c r="AF865" i="22"/>
  <c r="AG865" i="22"/>
  <c r="AH865" i="22"/>
  <c r="AI865" i="22"/>
  <c r="AJ865" i="22"/>
  <c r="AK865" i="22"/>
  <c r="AL865" i="22"/>
  <c r="AM865" i="22"/>
  <c r="AN865" i="22"/>
  <c r="AO865" i="22"/>
  <c r="AD866" i="22"/>
  <c r="AE866" i="22"/>
  <c r="AF866" i="22"/>
  <c r="AG866" i="22"/>
  <c r="AH866" i="22"/>
  <c r="AI866" i="22"/>
  <c r="AJ866" i="22"/>
  <c r="AK866" i="22"/>
  <c r="AL866" i="22"/>
  <c r="AM866" i="22"/>
  <c r="AN866" i="22"/>
  <c r="AO866" i="22"/>
  <c r="AD867" i="22"/>
  <c r="AE867" i="22"/>
  <c r="AF867" i="22"/>
  <c r="AG867" i="22"/>
  <c r="AH867" i="22"/>
  <c r="AI867" i="22"/>
  <c r="AJ867" i="22"/>
  <c r="AK867" i="22"/>
  <c r="AL867" i="22"/>
  <c r="AM867" i="22"/>
  <c r="AN867" i="22"/>
  <c r="AO867" i="22"/>
  <c r="AD868" i="22"/>
  <c r="AE868" i="22"/>
  <c r="AF868" i="22"/>
  <c r="AG868" i="22"/>
  <c r="AH868" i="22"/>
  <c r="AI868" i="22"/>
  <c r="AJ868" i="22"/>
  <c r="AK868" i="22"/>
  <c r="AL868" i="22"/>
  <c r="AM868" i="22"/>
  <c r="AN868" i="22"/>
  <c r="AO868" i="22"/>
  <c r="AD869" i="22"/>
  <c r="AE869" i="22"/>
  <c r="AF869" i="22"/>
  <c r="AG869" i="22"/>
  <c r="AH869" i="22"/>
  <c r="AI869" i="22"/>
  <c r="AJ869" i="22"/>
  <c r="AK869" i="22"/>
  <c r="AL869" i="22"/>
  <c r="AM869" i="22"/>
  <c r="AN869" i="22"/>
  <c r="AO869" i="22"/>
  <c r="AD870" i="22"/>
  <c r="AE870" i="22"/>
  <c r="AF870" i="22"/>
  <c r="AG870" i="22"/>
  <c r="AH870" i="22"/>
  <c r="AI870" i="22"/>
  <c r="AJ870" i="22"/>
  <c r="AK870" i="22"/>
  <c r="AL870" i="22"/>
  <c r="AM870" i="22"/>
  <c r="AN870" i="22"/>
  <c r="AO870" i="22"/>
  <c r="AD871" i="22"/>
  <c r="AE871" i="22"/>
  <c r="AF871" i="22"/>
  <c r="AG871" i="22"/>
  <c r="AH871" i="22"/>
  <c r="AI871" i="22"/>
  <c r="AJ871" i="22"/>
  <c r="AK871" i="22"/>
  <c r="AL871" i="22"/>
  <c r="AM871" i="22"/>
  <c r="AN871" i="22"/>
  <c r="AO871" i="22"/>
  <c r="AD872" i="22"/>
  <c r="AE872" i="22"/>
  <c r="AF872" i="22"/>
  <c r="AG872" i="22"/>
  <c r="AH872" i="22"/>
  <c r="AI872" i="22"/>
  <c r="AJ872" i="22"/>
  <c r="AK872" i="22"/>
  <c r="AL872" i="22"/>
  <c r="AM872" i="22"/>
  <c r="AN872" i="22"/>
  <c r="AO872" i="22"/>
  <c r="AD873" i="22"/>
  <c r="AE873" i="22"/>
  <c r="AF873" i="22"/>
  <c r="AG873" i="22"/>
  <c r="AH873" i="22"/>
  <c r="AI873" i="22"/>
  <c r="AJ873" i="22"/>
  <c r="AK873" i="22"/>
  <c r="AL873" i="22"/>
  <c r="AM873" i="22"/>
  <c r="AN873" i="22"/>
  <c r="AO873" i="22"/>
  <c r="AD874" i="22"/>
  <c r="AE874" i="22"/>
  <c r="AF874" i="22"/>
  <c r="AG874" i="22"/>
  <c r="AH874" i="22"/>
  <c r="AI874" i="22"/>
  <c r="AJ874" i="22"/>
  <c r="AK874" i="22"/>
  <c r="AL874" i="22"/>
  <c r="AM874" i="22"/>
  <c r="AN874" i="22"/>
  <c r="AO874" i="22"/>
  <c r="AD875" i="22"/>
  <c r="AE875" i="22"/>
  <c r="AF875" i="22"/>
  <c r="AG875" i="22"/>
  <c r="AH875" i="22"/>
  <c r="AI875" i="22"/>
  <c r="AJ875" i="22"/>
  <c r="AK875" i="22"/>
  <c r="AL875" i="22"/>
  <c r="AM875" i="22"/>
  <c r="AN875" i="22"/>
  <c r="AO875" i="22"/>
  <c r="AD876" i="22"/>
  <c r="AE876" i="22"/>
  <c r="AF876" i="22"/>
  <c r="AG876" i="22"/>
  <c r="AH876" i="22"/>
  <c r="AI876" i="22"/>
  <c r="AJ876" i="22"/>
  <c r="AK876" i="22"/>
  <c r="AL876" i="22"/>
  <c r="AM876" i="22"/>
  <c r="AN876" i="22"/>
  <c r="AO876" i="22"/>
  <c r="AD877" i="22"/>
  <c r="AE877" i="22"/>
  <c r="AF877" i="22"/>
  <c r="AG877" i="22"/>
  <c r="AH877" i="22"/>
  <c r="AI877" i="22"/>
  <c r="AJ877" i="22"/>
  <c r="AK877" i="22"/>
  <c r="AL877" i="22"/>
  <c r="AM877" i="22"/>
  <c r="AN877" i="22"/>
  <c r="AO877" i="22"/>
  <c r="AD878" i="22"/>
  <c r="AE878" i="22"/>
  <c r="AF878" i="22"/>
  <c r="AG878" i="22"/>
  <c r="AH878" i="22"/>
  <c r="AI878" i="22"/>
  <c r="AJ878" i="22"/>
  <c r="AK878" i="22"/>
  <c r="AL878" i="22"/>
  <c r="AM878" i="22"/>
  <c r="AN878" i="22"/>
  <c r="AO878" i="22"/>
  <c r="AD879" i="22"/>
  <c r="AE879" i="22"/>
  <c r="AF879" i="22"/>
  <c r="AG879" i="22"/>
  <c r="AH879" i="22"/>
  <c r="AI879" i="22"/>
  <c r="AJ879" i="22"/>
  <c r="AK879" i="22"/>
  <c r="AL879" i="22"/>
  <c r="AM879" i="22"/>
  <c r="AN879" i="22"/>
  <c r="AO879" i="22"/>
  <c r="AD880" i="22"/>
  <c r="AE880" i="22"/>
  <c r="AF880" i="22"/>
  <c r="AG880" i="22"/>
  <c r="AH880" i="22"/>
  <c r="AI880" i="22"/>
  <c r="AJ880" i="22"/>
  <c r="AK880" i="22"/>
  <c r="AL880" i="22"/>
  <c r="AM880" i="22"/>
  <c r="AN880" i="22"/>
  <c r="AO880" i="22"/>
  <c r="AD881" i="22"/>
  <c r="AE881" i="22"/>
  <c r="AF881" i="22"/>
  <c r="AG881" i="22"/>
  <c r="AH881" i="22"/>
  <c r="AI881" i="22"/>
  <c r="AJ881" i="22"/>
  <c r="AK881" i="22"/>
  <c r="AL881" i="22"/>
  <c r="AM881" i="22"/>
  <c r="AN881" i="22"/>
  <c r="AO881" i="22"/>
  <c r="AD882" i="22"/>
  <c r="AE882" i="22"/>
  <c r="AF882" i="22"/>
  <c r="AG882" i="22"/>
  <c r="AH882" i="22"/>
  <c r="AI882" i="22"/>
  <c r="AJ882" i="22"/>
  <c r="AK882" i="22"/>
  <c r="AL882" i="22"/>
  <c r="AM882" i="22"/>
  <c r="AN882" i="22"/>
  <c r="AO882" i="22"/>
  <c r="AD883" i="22"/>
  <c r="AE883" i="22"/>
  <c r="AF883" i="22"/>
  <c r="AG883" i="22"/>
  <c r="AH883" i="22"/>
  <c r="AI883" i="22"/>
  <c r="AJ883" i="22"/>
  <c r="AK883" i="22"/>
  <c r="AL883" i="22"/>
  <c r="AM883" i="22"/>
  <c r="AN883" i="22"/>
  <c r="AO883" i="22"/>
  <c r="AD884" i="22"/>
  <c r="AE884" i="22"/>
  <c r="AF884" i="22"/>
  <c r="AG884" i="22"/>
  <c r="AH884" i="22"/>
  <c r="AI884" i="22"/>
  <c r="AJ884" i="22"/>
  <c r="AK884" i="22"/>
  <c r="AL884" i="22"/>
  <c r="AM884" i="22"/>
  <c r="AN884" i="22"/>
  <c r="AO884" i="22"/>
  <c r="AD885" i="22"/>
  <c r="AE885" i="22"/>
  <c r="AF885" i="22"/>
  <c r="AG885" i="22"/>
  <c r="AH885" i="22"/>
  <c r="AI885" i="22"/>
  <c r="AJ885" i="22"/>
  <c r="AK885" i="22"/>
  <c r="AL885" i="22"/>
  <c r="AM885" i="22"/>
  <c r="AN885" i="22"/>
  <c r="AO885" i="22"/>
  <c r="AD886" i="22"/>
  <c r="AE886" i="22"/>
  <c r="AF886" i="22"/>
  <c r="AG886" i="22"/>
  <c r="AH886" i="22"/>
  <c r="AI886" i="22"/>
  <c r="AJ886" i="22"/>
  <c r="AK886" i="22"/>
  <c r="AL886" i="22"/>
  <c r="AM886" i="22"/>
  <c r="AN886" i="22"/>
  <c r="AO886" i="22"/>
  <c r="AD887" i="22"/>
  <c r="AE887" i="22"/>
  <c r="AF887" i="22"/>
  <c r="AG887" i="22"/>
  <c r="AH887" i="22"/>
  <c r="AI887" i="22"/>
  <c r="AJ887" i="22"/>
  <c r="AK887" i="22"/>
  <c r="AL887" i="22"/>
  <c r="AM887" i="22"/>
  <c r="AN887" i="22"/>
  <c r="AO887" i="22"/>
  <c r="AD888" i="22"/>
  <c r="AE888" i="22"/>
  <c r="AF888" i="22"/>
  <c r="AG888" i="22"/>
  <c r="AH888" i="22"/>
  <c r="AI888" i="22"/>
  <c r="AJ888" i="22"/>
  <c r="AK888" i="22"/>
  <c r="AL888" i="22"/>
  <c r="AM888" i="22"/>
  <c r="AN888" i="22"/>
  <c r="AO888" i="22"/>
  <c r="AD889" i="22"/>
  <c r="AE889" i="22"/>
  <c r="AF889" i="22"/>
  <c r="AG889" i="22"/>
  <c r="AH889" i="22"/>
  <c r="AI889" i="22"/>
  <c r="AJ889" i="22"/>
  <c r="AK889" i="22"/>
  <c r="AL889" i="22"/>
  <c r="AM889" i="22"/>
  <c r="AN889" i="22"/>
  <c r="AO889" i="22"/>
  <c r="AD890" i="22"/>
  <c r="AE890" i="22"/>
  <c r="AF890" i="22"/>
  <c r="AG890" i="22"/>
  <c r="AH890" i="22"/>
  <c r="AI890" i="22"/>
  <c r="AJ890" i="22"/>
  <c r="AK890" i="22"/>
  <c r="AL890" i="22"/>
  <c r="AM890" i="22"/>
  <c r="AN890" i="22"/>
  <c r="AO890" i="22"/>
  <c r="AD891" i="22"/>
  <c r="AE891" i="22"/>
  <c r="AF891" i="22"/>
  <c r="AG891" i="22"/>
  <c r="AH891" i="22"/>
  <c r="AI891" i="22"/>
  <c r="AJ891" i="22"/>
  <c r="AK891" i="22"/>
  <c r="AL891" i="22"/>
  <c r="AM891" i="22"/>
  <c r="AN891" i="22"/>
  <c r="AO891" i="22"/>
  <c r="AD892" i="22"/>
  <c r="AE892" i="22"/>
  <c r="AF892" i="22"/>
  <c r="AG892" i="22"/>
  <c r="AH892" i="22"/>
  <c r="AI892" i="22"/>
  <c r="AJ892" i="22"/>
  <c r="AK892" i="22"/>
  <c r="AL892" i="22"/>
  <c r="AM892" i="22"/>
  <c r="AN892" i="22"/>
  <c r="AO892" i="22"/>
  <c r="AD893" i="22"/>
  <c r="AE893" i="22"/>
  <c r="AF893" i="22"/>
  <c r="AG893" i="22"/>
  <c r="AH893" i="22"/>
  <c r="AI893" i="22"/>
  <c r="AJ893" i="22"/>
  <c r="AK893" i="22"/>
  <c r="AL893" i="22"/>
  <c r="AM893" i="22"/>
  <c r="AN893" i="22"/>
  <c r="AO893" i="22"/>
  <c r="AD894" i="22"/>
  <c r="AE894" i="22"/>
  <c r="AF894" i="22"/>
  <c r="AG894" i="22"/>
  <c r="AH894" i="22"/>
  <c r="AI894" i="22"/>
  <c r="AJ894" i="22"/>
  <c r="AK894" i="22"/>
  <c r="AL894" i="22"/>
  <c r="AM894" i="22"/>
  <c r="AN894" i="22"/>
  <c r="AO894" i="22"/>
  <c r="AD895" i="22"/>
  <c r="AE895" i="22"/>
  <c r="AF895" i="22"/>
  <c r="AG895" i="22"/>
  <c r="AH895" i="22"/>
  <c r="AI895" i="22"/>
  <c r="AJ895" i="22"/>
  <c r="AK895" i="22"/>
  <c r="AL895" i="22"/>
  <c r="AM895" i="22"/>
  <c r="AN895" i="22"/>
  <c r="AO895" i="22"/>
  <c r="AD896" i="22"/>
  <c r="AE896" i="22"/>
  <c r="AF896" i="22"/>
  <c r="AG896" i="22"/>
  <c r="AH896" i="22"/>
  <c r="AI896" i="22"/>
  <c r="AJ896" i="22"/>
  <c r="AK896" i="22"/>
  <c r="AL896" i="22"/>
  <c r="AM896" i="22"/>
  <c r="AN896" i="22"/>
  <c r="AO896" i="22"/>
  <c r="AD897" i="22"/>
  <c r="AE897" i="22"/>
  <c r="AF897" i="22"/>
  <c r="AG897" i="22"/>
  <c r="AH897" i="22"/>
  <c r="AI897" i="22"/>
  <c r="AJ897" i="22"/>
  <c r="AK897" i="22"/>
  <c r="AL897" i="22"/>
  <c r="AM897" i="22"/>
  <c r="AN897" i="22"/>
  <c r="AO897" i="22"/>
  <c r="AD898" i="22"/>
  <c r="AE898" i="22"/>
  <c r="AF898" i="22"/>
  <c r="AG898" i="22"/>
  <c r="AH898" i="22"/>
  <c r="AI898" i="22"/>
  <c r="AJ898" i="22"/>
  <c r="AK898" i="22"/>
  <c r="AL898" i="22"/>
  <c r="AM898" i="22"/>
  <c r="AN898" i="22"/>
  <c r="AO898" i="22"/>
  <c r="AD899" i="22"/>
  <c r="AE899" i="22"/>
  <c r="AF899" i="22"/>
  <c r="AG899" i="22"/>
  <c r="AH899" i="22"/>
  <c r="AI899" i="22"/>
  <c r="AJ899" i="22"/>
  <c r="AK899" i="22"/>
  <c r="AL899" i="22"/>
  <c r="AM899" i="22"/>
  <c r="AN899" i="22"/>
  <c r="AO899" i="22"/>
  <c r="AD900" i="22"/>
  <c r="AE900" i="22"/>
  <c r="AF900" i="22"/>
  <c r="AG900" i="22"/>
  <c r="AH900" i="22"/>
  <c r="AI900" i="22"/>
  <c r="AJ900" i="22"/>
  <c r="AK900" i="22"/>
  <c r="AL900" i="22"/>
  <c r="AM900" i="22"/>
  <c r="AN900" i="22"/>
  <c r="AO900" i="22"/>
  <c r="AD901" i="22"/>
  <c r="AE901" i="22"/>
  <c r="AF901" i="22"/>
  <c r="AG901" i="22"/>
  <c r="AH901" i="22"/>
  <c r="AI901" i="22"/>
  <c r="AJ901" i="22"/>
  <c r="AK901" i="22"/>
  <c r="AL901" i="22"/>
  <c r="AM901" i="22"/>
  <c r="AN901" i="22"/>
  <c r="AO901" i="22"/>
  <c r="AD902" i="22"/>
  <c r="AE902" i="22"/>
  <c r="AF902" i="22"/>
  <c r="AG902" i="22"/>
  <c r="AH902" i="22"/>
  <c r="AI902" i="22"/>
  <c r="AJ902" i="22"/>
  <c r="AK902" i="22"/>
  <c r="AL902" i="22"/>
  <c r="AM902" i="22"/>
  <c r="AN902" i="22"/>
  <c r="AO902" i="22"/>
  <c r="AD903" i="22"/>
  <c r="AE903" i="22"/>
  <c r="AF903" i="22"/>
  <c r="AG903" i="22"/>
  <c r="AH903" i="22"/>
  <c r="AI903" i="22"/>
  <c r="AJ903" i="22"/>
  <c r="AK903" i="22"/>
  <c r="AL903" i="22"/>
  <c r="AM903" i="22"/>
  <c r="AN903" i="22"/>
  <c r="AO903" i="22"/>
  <c r="AD904" i="22"/>
  <c r="AE904" i="22"/>
  <c r="AF904" i="22"/>
  <c r="AG904" i="22"/>
  <c r="AH904" i="22"/>
  <c r="AI904" i="22"/>
  <c r="AJ904" i="22"/>
  <c r="AK904" i="22"/>
  <c r="AL904" i="22"/>
  <c r="AM904" i="22"/>
  <c r="AN904" i="22"/>
  <c r="AO904" i="22"/>
  <c r="AD905" i="22"/>
  <c r="AE905" i="22"/>
  <c r="AF905" i="22"/>
  <c r="AG905" i="22"/>
  <c r="AH905" i="22"/>
  <c r="AI905" i="22"/>
  <c r="AJ905" i="22"/>
  <c r="AK905" i="22"/>
  <c r="AL905" i="22"/>
  <c r="AM905" i="22"/>
  <c r="AN905" i="22"/>
  <c r="AO905" i="22"/>
  <c r="AD906" i="22"/>
  <c r="AE906" i="22"/>
  <c r="AF906" i="22"/>
  <c r="AG906" i="22"/>
  <c r="AH906" i="22"/>
  <c r="AI906" i="22"/>
  <c r="AJ906" i="22"/>
  <c r="AK906" i="22"/>
  <c r="AL906" i="22"/>
  <c r="AM906" i="22"/>
  <c r="AN906" i="22"/>
  <c r="AO906" i="22"/>
  <c r="AD907" i="22"/>
  <c r="AE907" i="22"/>
  <c r="AF907" i="22"/>
  <c r="AG907" i="22"/>
  <c r="AH907" i="22"/>
  <c r="AI907" i="22"/>
  <c r="AJ907" i="22"/>
  <c r="AK907" i="22"/>
  <c r="AL907" i="22"/>
  <c r="AM907" i="22"/>
  <c r="AN907" i="22"/>
  <c r="AO907" i="22"/>
  <c r="AD908" i="22"/>
  <c r="AE908" i="22"/>
  <c r="AF908" i="22"/>
  <c r="AG908" i="22"/>
  <c r="AH908" i="22"/>
  <c r="AI908" i="22"/>
  <c r="AJ908" i="22"/>
  <c r="AK908" i="22"/>
  <c r="AL908" i="22"/>
  <c r="AM908" i="22"/>
  <c r="AN908" i="22"/>
  <c r="AO908" i="22"/>
  <c r="AD909" i="22"/>
  <c r="AE909" i="22"/>
  <c r="AF909" i="22"/>
  <c r="AG909" i="22"/>
  <c r="AH909" i="22"/>
  <c r="AI909" i="22"/>
  <c r="AJ909" i="22"/>
  <c r="AK909" i="22"/>
  <c r="AL909" i="22"/>
  <c r="AM909" i="22"/>
  <c r="AN909" i="22"/>
  <c r="AO909" i="22"/>
  <c r="AD910" i="22"/>
  <c r="AE910" i="22"/>
  <c r="AF910" i="22"/>
  <c r="AG910" i="22"/>
  <c r="AH910" i="22"/>
  <c r="AI910" i="22"/>
  <c r="AJ910" i="22"/>
  <c r="AK910" i="22"/>
  <c r="AL910" i="22"/>
  <c r="AM910" i="22"/>
  <c r="AN910" i="22"/>
  <c r="AO910" i="22"/>
  <c r="AD911" i="22"/>
  <c r="AE911" i="22"/>
  <c r="AF911" i="22"/>
  <c r="AG911" i="22"/>
  <c r="AH911" i="22"/>
  <c r="AI911" i="22"/>
  <c r="AJ911" i="22"/>
  <c r="AK911" i="22"/>
  <c r="AL911" i="22"/>
  <c r="AM911" i="22"/>
  <c r="AN911" i="22"/>
  <c r="AO911" i="22"/>
  <c r="AD912" i="22"/>
  <c r="AE912" i="22"/>
  <c r="AF912" i="22"/>
  <c r="AG912" i="22"/>
  <c r="AH912" i="22"/>
  <c r="AI912" i="22"/>
  <c r="AJ912" i="22"/>
  <c r="AK912" i="22"/>
  <c r="AL912" i="22"/>
  <c r="AM912" i="22"/>
  <c r="AN912" i="22"/>
  <c r="AO912" i="22"/>
  <c r="AD913" i="22"/>
  <c r="AE913" i="22"/>
  <c r="AF913" i="22"/>
  <c r="AG913" i="22"/>
  <c r="AH913" i="22"/>
  <c r="AI913" i="22"/>
  <c r="AJ913" i="22"/>
  <c r="AK913" i="22"/>
  <c r="AL913" i="22"/>
  <c r="AM913" i="22"/>
  <c r="AN913" i="22"/>
  <c r="AO913" i="22"/>
  <c r="AD914" i="22"/>
  <c r="AE914" i="22"/>
  <c r="AF914" i="22"/>
  <c r="AG914" i="22"/>
  <c r="AH914" i="22"/>
  <c r="AI914" i="22"/>
  <c r="AJ914" i="22"/>
  <c r="AK914" i="22"/>
  <c r="AL914" i="22"/>
  <c r="AM914" i="22"/>
  <c r="AN914" i="22"/>
  <c r="AO914" i="22"/>
  <c r="AD915" i="22"/>
  <c r="AE915" i="22"/>
  <c r="AF915" i="22"/>
  <c r="AG915" i="22"/>
  <c r="AH915" i="22"/>
  <c r="AI915" i="22"/>
  <c r="AJ915" i="22"/>
  <c r="AK915" i="22"/>
  <c r="AL915" i="22"/>
  <c r="AM915" i="22"/>
  <c r="AN915" i="22"/>
  <c r="AO915" i="22"/>
  <c r="AD916" i="22"/>
  <c r="AE916" i="22"/>
  <c r="AF916" i="22"/>
  <c r="AG916" i="22"/>
  <c r="AH916" i="22"/>
  <c r="AI916" i="22"/>
  <c r="AJ916" i="22"/>
  <c r="AK916" i="22"/>
  <c r="AL916" i="22"/>
  <c r="AM916" i="22"/>
  <c r="AN916" i="22"/>
  <c r="AO916" i="22"/>
  <c r="AD917" i="22"/>
  <c r="AE917" i="22"/>
  <c r="AF917" i="22"/>
  <c r="AG917" i="22"/>
  <c r="AH917" i="22"/>
  <c r="AI917" i="22"/>
  <c r="AJ917" i="22"/>
  <c r="AK917" i="22"/>
  <c r="AL917" i="22"/>
  <c r="AM917" i="22"/>
  <c r="AN917" i="22"/>
  <c r="AO917" i="22"/>
  <c r="AD918" i="22"/>
  <c r="AE918" i="22"/>
  <c r="AF918" i="22"/>
  <c r="AG918" i="22"/>
  <c r="AH918" i="22"/>
  <c r="AI918" i="22"/>
  <c r="AJ918" i="22"/>
  <c r="AK918" i="22"/>
  <c r="AL918" i="22"/>
  <c r="AM918" i="22"/>
  <c r="AN918" i="22"/>
  <c r="AO918" i="22"/>
  <c r="AD919" i="22"/>
  <c r="AE919" i="22"/>
  <c r="AF919" i="22"/>
  <c r="AG919" i="22"/>
  <c r="AH919" i="22"/>
  <c r="AI919" i="22"/>
  <c r="AJ919" i="22"/>
  <c r="AK919" i="22"/>
  <c r="AL919" i="22"/>
  <c r="AM919" i="22"/>
  <c r="AN919" i="22"/>
  <c r="AO919" i="22"/>
  <c r="AD920" i="22"/>
  <c r="AE920" i="22"/>
  <c r="AF920" i="22"/>
  <c r="AG920" i="22"/>
  <c r="AH920" i="22"/>
  <c r="AI920" i="22"/>
  <c r="AJ920" i="22"/>
  <c r="AK920" i="22"/>
  <c r="AL920" i="22"/>
  <c r="AM920" i="22"/>
  <c r="AN920" i="22"/>
  <c r="AO920" i="22"/>
  <c r="AD921" i="22"/>
  <c r="AE921" i="22"/>
  <c r="AF921" i="22"/>
  <c r="AG921" i="22"/>
  <c r="AH921" i="22"/>
  <c r="AI921" i="22"/>
  <c r="AJ921" i="22"/>
  <c r="AK921" i="22"/>
  <c r="AL921" i="22"/>
  <c r="AM921" i="22"/>
  <c r="AN921" i="22"/>
  <c r="AO921" i="22"/>
  <c r="AD922" i="22"/>
  <c r="AE922" i="22"/>
  <c r="AF922" i="22"/>
  <c r="AG922" i="22"/>
  <c r="AH922" i="22"/>
  <c r="AI922" i="22"/>
  <c r="AJ922" i="22"/>
  <c r="AK922" i="22"/>
  <c r="AL922" i="22"/>
  <c r="AM922" i="22"/>
  <c r="AN922" i="22"/>
  <c r="AO922" i="22"/>
  <c r="AD923" i="22"/>
  <c r="AE923" i="22"/>
  <c r="AF923" i="22"/>
  <c r="AG923" i="22"/>
  <c r="AH923" i="22"/>
  <c r="AI923" i="22"/>
  <c r="AJ923" i="22"/>
  <c r="AK923" i="22"/>
  <c r="AL923" i="22"/>
  <c r="AM923" i="22"/>
  <c r="AN923" i="22"/>
  <c r="AO923" i="22"/>
  <c r="AD924" i="22"/>
  <c r="AE924" i="22"/>
  <c r="AF924" i="22"/>
  <c r="AG924" i="22"/>
  <c r="AH924" i="22"/>
  <c r="AI924" i="22"/>
  <c r="AJ924" i="22"/>
  <c r="AK924" i="22"/>
  <c r="AL924" i="22"/>
  <c r="AM924" i="22"/>
  <c r="AN924" i="22"/>
  <c r="AO924" i="22"/>
  <c r="AD925" i="22"/>
  <c r="AE925" i="22"/>
  <c r="AF925" i="22"/>
  <c r="AG925" i="22"/>
  <c r="AH925" i="22"/>
  <c r="AI925" i="22"/>
  <c r="AJ925" i="22"/>
  <c r="AK925" i="22"/>
  <c r="AL925" i="22"/>
  <c r="AM925" i="22"/>
  <c r="AN925" i="22"/>
  <c r="AO925" i="22"/>
  <c r="AD926" i="22"/>
  <c r="AE926" i="22"/>
  <c r="AF926" i="22"/>
  <c r="AG926" i="22"/>
  <c r="AH926" i="22"/>
  <c r="AI926" i="22"/>
  <c r="AJ926" i="22"/>
  <c r="AK926" i="22"/>
  <c r="AL926" i="22"/>
  <c r="AM926" i="22"/>
  <c r="AN926" i="22"/>
  <c r="AO926" i="22"/>
  <c r="AD927" i="22"/>
  <c r="AE927" i="22"/>
  <c r="AF927" i="22"/>
  <c r="AG927" i="22"/>
  <c r="AH927" i="22"/>
  <c r="AI927" i="22"/>
  <c r="AJ927" i="22"/>
  <c r="AK927" i="22"/>
  <c r="AL927" i="22"/>
  <c r="AM927" i="22"/>
  <c r="AN927" i="22"/>
  <c r="AO927" i="22"/>
  <c r="AD928" i="22"/>
  <c r="AE928" i="22"/>
  <c r="AF928" i="22"/>
  <c r="AG928" i="22"/>
  <c r="AH928" i="22"/>
  <c r="AI928" i="22"/>
  <c r="AJ928" i="22"/>
  <c r="AK928" i="22"/>
  <c r="AL928" i="22"/>
  <c r="AM928" i="22"/>
  <c r="AN928" i="22"/>
  <c r="AO928" i="22"/>
  <c r="AD929" i="22"/>
  <c r="AE929" i="22"/>
  <c r="AF929" i="22"/>
  <c r="AG929" i="22"/>
  <c r="AH929" i="22"/>
  <c r="AI929" i="22"/>
  <c r="AJ929" i="22"/>
  <c r="AK929" i="22"/>
  <c r="AL929" i="22"/>
  <c r="AM929" i="22"/>
  <c r="AN929" i="22"/>
  <c r="AO929" i="22"/>
  <c r="AD930" i="22"/>
  <c r="AE930" i="22"/>
  <c r="AF930" i="22"/>
  <c r="AG930" i="22"/>
  <c r="AH930" i="22"/>
  <c r="AI930" i="22"/>
  <c r="AJ930" i="22"/>
  <c r="AK930" i="22"/>
  <c r="AL930" i="22"/>
  <c r="AM930" i="22"/>
  <c r="AN930" i="22"/>
  <c r="AO930" i="22"/>
  <c r="AD931" i="22"/>
  <c r="AE931" i="22"/>
  <c r="AF931" i="22"/>
  <c r="AG931" i="22"/>
  <c r="AH931" i="22"/>
  <c r="AI931" i="22"/>
  <c r="AJ931" i="22"/>
  <c r="AK931" i="22"/>
  <c r="AL931" i="22"/>
  <c r="AM931" i="22"/>
  <c r="AN931" i="22"/>
  <c r="AO931" i="22"/>
  <c r="AD932" i="22"/>
  <c r="AE932" i="22"/>
  <c r="AF932" i="22"/>
  <c r="AG932" i="22"/>
  <c r="AH932" i="22"/>
  <c r="AI932" i="22"/>
  <c r="AJ932" i="22"/>
  <c r="AK932" i="22"/>
  <c r="AL932" i="22"/>
  <c r="AM932" i="22"/>
  <c r="AN932" i="22"/>
  <c r="AO932" i="22"/>
  <c r="AD933" i="22"/>
  <c r="AE933" i="22"/>
  <c r="AF933" i="22"/>
  <c r="AG933" i="22"/>
  <c r="AH933" i="22"/>
  <c r="AI933" i="22"/>
  <c r="AJ933" i="22"/>
  <c r="AK933" i="22"/>
  <c r="AL933" i="22"/>
  <c r="AM933" i="22"/>
  <c r="AN933" i="22"/>
  <c r="AO933" i="22"/>
  <c r="AD934" i="22"/>
  <c r="AE934" i="22"/>
  <c r="AF934" i="22"/>
  <c r="AG934" i="22"/>
  <c r="AH934" i="22"/>
  <c r="AI934" i="22"/>
  <c r="AJ934" i="22"/>
  <c r="AK934" i="22"/>
  <c r="AL934" i="22"/>
  <c r="AM934" i="22"/>
  <c r="AN934" i="22"/>
  <c r="AO934" i="22"/>
  <c r="AD935" i="22"/>
  <c r="AE935" i="22"/>
  <c r="AF935" i="22"/>
  <c r="AG935" i="22"/>
  <c r="AH935" i="22"/>
  <c r="AI935" i="22"/>
  <c r="AJ935" i="22"/>
  <c r="AK935" i="22"/>
  <c r="AL935" i="22"/>
  <c r="AM935" i="22"/>
  <c r="AN935" i="22"/>
  <c r="AO935" i="22"/>
  <c r="AD936" i="22"/>
  <c r="AE936" i="22"/>
  <c r="AF936" i="22"/>
  <c r="AG936" i="22"/>
  <c r="AH936" i="22"/>
  <c r="AI936" i="22"/>
  <c r="AJ936" i="22"/>
  <c r="AK936" i="22"/>
  <c r="AL936" i="22"/>
  <c r="AM936" i="22"/>
  <c r="AN936" i="22"/>
  <c r="AO936" i="22"/>
  <c r="AD937" i="22"/>
  <c r="AE937" i="22"/>
  <c r="AF937" i="22"/>
  <c r="AG937" i="22"/>
  <c r="AH937" i="22"/>
  <c r="AI937" i="22"/>
  <c r="AJ937" i="22"/>
  <c r="AK937" i="22"/>
  <c r="AL937" i="22"/>
  <c r="AM937" i="22"/>
  <c r="AN937" i="22"/>
  <c r="AO937" i="22"/>
  <c r="AD938" i="22"/>
  <c r="AE938" i="22"/>
  <c r="AF938" i="22"/>
  <c r="AG938" i="22"/>
  <c r="AH938" i="22"/>
  <c r="AI938" i="22"/>
  <c r="AJ938" i="22"/>
  <c r="AK938" i="22"/>
  <c r="AL938" i="22"/>
  <c r="AM938" i="22"/>
  <c r="AN938" i="22"/>
  <c r="AO938" i="22"/>
  <c r="AD939" i="22"/>
  <c r="AE939" i="22"/>
  <c r="AF939" i="22"/>
  <c r="AG939" i="22"/>
  <c r="AH939" i="22"/>
  <c r="AI939" i="22"/>
  <c r="AJ939" i="22"/>
  <c r="AK939" i="22"/>
  <c r="AL939" i="22"/>
  <c r="AM939" i="22"/>
  <c r="AN939" i="22"/>
  <c r="AO939" i="22"/>
  <c r="AD940" i="22"/>
  <c r="AE940" i="22"/>
  <c r="AF940" i="22"/>
  <c r="AG940" i="22"/>
  <c r="AH940" i="22"/>
  <c r="AI940" i="22"/>
  <c r="AJ940" i="22"/>
  <c r="AK940" i="22"/>
  <c r="AL940" i="22"/>
  <c r="AM940" i="22"/>
  <c r="AN940" i="22"/>
  <c r="AO940" i="22"/>
  <c r="AD941" i="22"/>
  <c r="AE941" i="22"/>
  <c r="AF941" i="22"/>
  <c r="AG941" i="22"/>
  <c r="AH941" i="22"/>
  <c r="AI941" i="22"/>
  <c r="AJ941" i="22"/>
  <c r="AK941" i="22"/>
  <c r="AL941" i="22"/>
  <c r="AM941" i="22"/>
  <c r="AN941" i="22"/>
  <c r="AO941" i="22"/>
  <c r="AD942" i="22"/>
  <c r="AE942" i="22"/>
  <c r="AF942" i="22"/>
  <c r="AG942" i="22"/>
  <c r="AH942" i="22"/>
  <c r="AI942" i="22"/>
  <c r="AJ942" i="22"/>
  <c r="AK942" i="22"/>
  <c r="AL942" i="22"/>
  <c r="AM942" i="22"/>
  <c r="AN942" i="22"/>
  <c r="AO942" i="22"/>
  <c r="AD943" i="22"/>
  <c r="AE943" i="22"/>
  <c r="AF943" i="22"/>
  <c r="AG943" i="22"/>
  <c r="AH943" i="22"/>
  <c r="AI943" i="22"/>
  <c r="AJ943" i="22"/>
  <c r="AK943" i="22"/>
  <c r="AL943" i="22"/>
  <c r="AM943" i="22"/>
  <c r="AN943" i="22"/>
  <c r="AO943" i="22"/>
  <c r="AD944" i="22"/>
  <c r="AE944" i="22"/>
  <c r="AF944" i="22"/>
  <c r="AG944" i="22"/>
  <c r="AH944" i="22"/>
  <c r="AI944" i="22"/>
  <c r="AJ944" i="22"/>
  <c r="AK944" i="22"/>
  <c r="AL944" i="22"/>
  <c r="AM944" i="22"/>
  <c r="AN944" i="22"/>
  <c r="AO944" i="22"/>
  <c r="AD945" i="22"/>
  <c r="AE945" i="22"/>
  <c r="AF945" i="22"/>
  <c r="AG945" i="22"/>
  <c r="AH945" i="22"/>
  <c r="AI945" i="22"/>
  <c r="AJ945" i="22"/>
  <c r="AK945" i="22"/>
  <c r="AL945" i="22"/>
  <c r="AM945" i="22"/>
  <c r="AN945" i="22"/>
  <c r="AO945" i="22"/>
  <c r="AD946" i="22"/>
  <c r="AE946" i="22"/>
  <c r="AF946" i="22"/>
  <c r="AG946" i="22"/>
  <c r="AH946" i="22"/>
  <c r="AI946" i="22"/>
  <c r="AJ946" i="22"/>
  <c r="AK946" i="22"/>
  <c r="AL946" i="22"/>
  <c r="AM946" i="22"/>
  <c r="AN946" i="22"/>
  <c r="AO946" i="22"/>
  <c r="AD947" i="22"/>
  <c r="AE947" i="22"/>
  <c r="AF947" i="22"/>
  <c r="AG947" i="22"/>
  <c r="AH947" i="22"/>
  <c r="AI947" i="22"/>
  <c r="AJ947" i="22"/>
  <c r="AK947" i="22"/>
  <c r="AL947" i="22"/>
  <c r="AM947" i="22"/>
  <c r="AN947" i="22"/>
  <c r="AO947" i="22"/>
  <c r="AD948" i="22"/>
  <c r="AE948" i="22"/>
  <c r="AF948" i="22"/>
  <c r="AG948" i="22"/>
  <c r="AH948" i="22"/>
  <c r="AI948" i="22"/>
  <c r="AJ948" i="22"/>
  <c r="AK948" i="22"/>
  <c r="AL948" i="22"/>
  <c r="AM948" i="22"/>
  <c r="AN948" i="22"/>
  <c r="AO948" i="22"/>
  <c r="AD949" i="22"/>
  <c r="AE949" i="22"/>
  <c r="AF949" i="22"/>
  <c r="AG949" i="22"/>
  <c r="AH949" i="22"/>
  <c r="AI949" i="22"/>
  <c r="AJ949" i="22"/>
  <c r="AK949" i="22"/>
  <c r="AL949" i="22"/>
  <c r="AM949" i="22"/>
  <c r="AN949" i="22"/>
  <c r="AO949" i="22"/>
  <c r="AD950" i="22"/>
  <c r="AE950" i="22"/>
  <c r="AF950" i="22"/>
  <c r="AG950" i="22"/>
  <c r="AH950" i="22"/>
  <c r="AI950" i="22"/>
  <c r="AJ950" i="22"/>
  <c r="AK950" i="22"/>
  <c r="AL950" i="22"/>
  <c r="AM950" i="22"/>
  <c r="AN950" i="22"/>
  <c r="AO950" i="22"/>
  <c r="AD951" i="22"/>
  <c r="AE951" i="22"/>
  <c r="AF951" i="22"/>
  <c r="AG951" i="22"/>
  <c r="AH951" i="22"/>
  <c r="AI951" i="22"/>
  <c r="AJ951" i="22"/>
  <c r="AK951" i="22"/>
  <c r="AL951" i="22"/>
  <c r="AM951" i="22"/>
  <c r="AN951" i="22"/>
  <c r="AO951" i="22"/>
  <c r="AD952" i="22"/>
  <c r="AE952" i="22"/>
  <c r="AF952" i="22"/>
  <c r="AG952" i="22"/>
  <c r="AH952" i="22"/>
  <c r="AI952" i="22"/>
  <c r="AJ952" i="22"/>
  <c r="AK952" i="22"/>
  <c r="AL952" i="22"/>
  <c r="AM952" i="22"/>
  <c r="AN952" i="22"/>
  <c r="AO952" i="22"/>
  <c r="AD953" i="22"/>
  <c r="AE953" i="22"/>
  <c r="AF953" i="22"/>
  <c r="AG953" i="22"/>
  <c r="AH953" i="22"/>
  <c r="AI953" i="22"/>
  <c r="AJ953" i="22"/>
  <c r="AK953" i="22"/>
  <c r="AL953" i="22"/>
  <c r="AM953" i="22"/>
  <c r="AN953" i="22"/>
  <c r="AO953" i="22"/>
  <c r="AD954" i="22"/>
  <c r="AE954" i="22"/>
  <c r="AF954" i="22"/>
  <c r="AG954" i="22"/>
  <c r="AH954" i="22"/>
  <c r="AI954" i="22"/>
  <c r="AJ954" i="22"/>
  <c r="AK954" i="22"/>
  <c r="AL954" i="22"/>
  <c r="AM954" i="22"/>
  <c r="AN954" i="22"/>
  <c r="AO954" i="22"/>
  <c r="AD955" i="22"/>
  <c r="AE955" i="22"/>
  <c r="AF955" i="22"/>
  <c r="AG955" i="22"/>
  <c r="AH955" i="22"/>
  <c r="AI955" i="22"/>
  <c r="AJ955" i="22"/>
  <c r="AK955" i="22"/>
  <c r="AL955" i="22"/>
  <c r="AM955" i="22"/>
  <c r="AN955" i="22"/>
  <c r="AO955" i="22"/>
  <c r="AD956" i="22"/>
  <c r="AE956" i="22"/>
  <c r="AF956" i="22"/>
  <c r="AG956" i="22"/>
  <c r="AH956" i="22"/>
  <c r="AI956" i="22"/>
  <c r="AJ956" i="22"/>
  <c r="AK956" i="22"/>
  <c r="AL956" i="22"/>
  <c r="AM956" i="22"/>
  <c r="AN956" i="22"/>
  <c r="AO956" i="22"/>
  <c r="AD957" i="22"/>
  <c r="AE957" i="22"/>
  <c r="AF957" i="22"/>
  <c r="AG957" i="22"/>
  <c r="AH957" i="22"/>
  <c r="AI957" i="22"/>
  <c r="AJ957" i="22"/>
  <c r="AK957" i="22"/>
  <c r="AL957" i="22"/>
  <c r="AM957" i="22"/>
  <c r="AN957" i="22"/>
  <c r="AO957" i="22"/>
  <c r="AD958" i="22"/>
  <c r="AE958" i="22"/>
  <c r="AF958" i="22"/>
  <c r="AG958" i="22"/>
  <c r="AH958" i="22"/>
  <c r="AI958" i="22"/>
  <c r="AJ958" i="22"/>
  <c r="AK958" i="22"/>
  <c r="AL958" i="22"/>
  <c r="AM958" i="22"/>
  <c r="AN958" i="22"/>
  <c r="AO958" i="22"/>
  <c r="AD959" i="22"/>
  <c r="AE959" i="22"/>
  <c r="AF959" i="22"/>
  <c r="AG959" i="22"/>
  <c r="AH959" i="22"/>
  <c r="AI959" i="22"/>
  <c r="AJ959" i="22"/>
  <c r="AK959" i="22"/>
  <c r="AL959" i="22"/>
  <c r="AM959" i="22"/>
  <c r="AN959" i="22"/>
  <c r="AO959" i="22"/>
  <c r="AD960" i="22"/>
  <c r="AE960" i="22"/>
  <c r="AF960" i="22"/>
  <c r="AG960" i="22"/>
  <c r="AH960" i="22"/>
  <c r="AI960" i="22"/>
  <c r="AJ960" i="22"/>
  <c r="AK960" i="22"/>
  <c r="AL960" i="22"/>
  <c r="AM960" i="22"/>
  <c r="AN960" i="22"/>
  <c r="AO960" i="22"/>
  <c r="AD961" i="22"/>
  <c r="AE961" i="22"/>
  <c r="AF961" i="22"/>
  <c r="AG961" i="22"/>
  <c r="AH961" i="22"/>
  <c r="AI961" i="22"/>
  <c r="AJ961" i="22"/>
  <c r="AK961" i="22"/>
  <c r="AL961" i="22"/>
  <c r="AM961" i="22"/>
  <c r="AN961" i="22"/>
  <c r="AO961" i="22"/>
  <c r="AD962" i="22"/>
  <c r="AE962" i="22"/>
  <c r="AF962" i="22"/>
  <c r="AG962" i="22"/>
  <c r="AH962" i="22"/>
  <c r="AI962" i="22"/>
  <c r="AJ962" i="22"/>
  <c r="AK962" i="22"/>
  <c r="AL962" i="22"/>
  <c r="AM962" i="22"/>
  <c r="AN962" i="22"/>
  <c r="AO962" i="22"/>
  <c r="AD963" i="22"/>
  <c r="AE963" i="22"/>
  <c r="AF963" i="22"/>
  <c r="AG963" i="22"/>
  <c r="AH963" i="22"/>
  <c r="AI963" i="22"/>
  <c r="AJ963" i="22"/>
  <c r="AK963" i="22"/>
  <c r="AL963" i="22"/>
  <c r="AM963" i="22"/>
  <c r="AN963" i="22"/>
  <c r="AO963" i="22"/>
  <c r="AD964" i="22"/>
  <c r="AE964" i="22"/>
  <c r="AF964" i="22"/>
  <c r="AG964" i="22"/>
  <c r="AH964" i="22"/>
  <c r="AI964" i="22"/>
  <c r="AJ964" i="22"/>
  <c r="AK964" i="22"/>
  <c r="AL964" i="22"/>
  <c r="AM964" i="22"/>
  <c r="AN964" i="22"/>
  <c r="AO964" i="22"/>
  <c r="AD965" i="22"/>
  <c r="AE965" i="22"/>
  <c r="AF965" i="22"/>
  <c r="AG965" i="22"/>
  <c r="AH965" i="22"/>
  <c r="AI965" i="22"/>
  <c r="AJ965" i="22"/>
  <c r="AK965" i="22"/>
  <c r="AL965" i="22"/>
  <c r="AM965" i="22"/>
  <c r="AN965" i="22"/>
  <c r="AO965" i="22"/>
  <c r="AD966" i="22"/>
  <c r="AE966" i="22"/>
  <c r="AF966" i="22"/>
  <c r="AG966" i="22"/>
  <c r="AH966" i="22"/>
  <c r="AI966" i="22"/>
  <c r="AJ966" i="22"/>
  <c r="AK966" i="22"/>
  <c r="AL966" i="22"/>
  <c r="AM966" i="22"/>
  <c r="AN966" i="22"/>
  <c r="AO966" i="22"/>
  <c r="AD967" i="22"/>
  <c r="AE967" i="22"/>
  <c r="AF967" i="22"/>
  <c r="AG967" i="22"/>
  <c r="AH967" i="22"/>
  <c r="AI967" i="22"/>
  <c r="AJ967" i="22"/>
  <c r="AK967" i="22"/>
  <c r="AL967" i="22"/>
  <c r="AM967" i="22"/>
  <c r="AN967" i="22"/>
  <c r="AO967" i="22"/>
  <c r="AD968" i="22"/>
  <c r="AE968" i="22"/>
  <c r="AF968" i="22"/>
  <c r="AG968" i="22"/>
  <c r="AH968" i="22"/>
  <c r="AI968" i="22"/>
  <c r="AJ968" i="22"/>
  <c r="AK968" i="22"/>
  <c r="AL968" i="22"/>
  <c r="AM968" i="22"/>
  <c r="AN968" i="22"/>
  <c r="AO968" i="22"/>
  <c r="AD969" i="22"/>
  <c r="AE969" i="22"/>
  <c r="AF969" i="22"/>
  <c r="AG969" i="22"/>
  <c r="AH969" i="22"/>
  <c r="AI969" i="22"/>
  <c r="AJ969" i="22"/>
  <c r="AK969" i="22"/>
  <c r="AL969" i="22"/>
  <c r="AM969" i="22"/>
  <c r="AN969" i="22"/>
  <c r="AO969" i="22"/>
  <c r="AD970" i="22"/>
  <c r="AE970" i="22"/>
  <c r="AF970" i="22"/>
  <c r="AG970" i="22"/>
  <c r="AH970" i="22"/>
  <c r="AI970" i="22"/>
  <c r="AJ970" i="22"/>
  <c r="AK970" i="22"/>
  <c r="AL970" i="22"/>
  <c r="AM970" i="22"/>
  <c r="AN970" i="22"/>
  <c r="AO970" i="22"/>
  <c r="AD971" i="22"/>
  <c r="AE971" i="22"/>
  <c r="AF971" i="22"/>
  <c r="AG971" i="22"/>
  <c r="AH971" i="22"/>
  <c r="AI971" i="22"/>
  <c r="AJ971" i="22"/>
  <c r="AK971" i="22"/>
  <c r="AL971" i="22"/>
  <c r="AM971" i="22"/>
  <c r="AN971" i="22"/>
  <c r="AO971" i="22"/>
  <c r="AD972" i="22"/>
  <c r="AE972" i="22"/>
  <c r="AF972" i="22"/>
  <c r="AG972" i="22"/>
  <c r="AH972" i="22"/>
  <c r="AI972" i="22"/>
  <c r="AJ972" i="22"/>
  <c r="AK972" i="22"/>
  <c r="AL972" i="22"/>
  <c r="AM972" i="22"/>
  <c r="AN972" i="22"/>
  <c r="AO972" i="22"/>
  <c r="AD973" i="22"/>
  <c r="AE973" i="22"/>
  <c r="AF973" i="22"/>
  <c r="AG973" i="22"/>
  <c r="AH973" i="22"/>
  <c r="AI973" i="22"/>
  <c r="AJ973" i="22"/>
  <c r="AK973" i="22"/>
  <c r="AL973" i="22"/>
  <c r="AM973" i="22"/>
  <c r="AN973" i="22"/>
  <c r="AO973" i="22"/>
  <c r="AD974" i="22"/>
  <c r="AE974" i="22"/>
  <c r="AF974" i="22"/>
  <c r="AG974" i="22"/>
  <c r="AH974" i="22"/>
  <c r="AI974" i="22"/>
  <c r="AJ974" i="22"/>
  <c r="AK974" i="22"/>
  <c r="AL974" i="22"/>
  <c r="AM974" i="22"/>
  <c r="AN974" i="22"/>
  <c r="AO974" i="22"/>
  <c r="AD975" i="22"/>
  <c r="AE975" i="22"/>
  <c r="AF975" i="22"/>
  <c r="AG975" i="22"/>
  <c r="AH975" i="22"/>
  <c r="AI975" i="22"/>
  <c r="AJ975" i="22"/>
  <c r="AK975" i="22"/>
  <c r="AL975" i="22"/>
  <c r="AM975" i="22"/>
  <c r="AN975" i="22"/>
  <c r="AO975" i="22"/>
  <c r="AD976" i="22"/>
  <c r="AE976" i="22"/>
  <c r="AF976" i="22"/>
  <c r="AG976" i="22"/>
  <c r="AH976" i="22"/>
  <c r="AI976" i="22"/>
  <c r="AJ976" i="22"/>
  <c r="AK976" i="22"/>
  <c r="AL976" i="22"/>
  <c r="AM976" i="22"/>
  <c r="AN976" i="22"/>
  <c r="AO976" i="22"/>
  <c r="AD977" i="22"/>
  <c r="AE977" i="22"/>
  <c r="AF977" i="22"/>
  <c r="AG977" i="22"/>
  <c r="AH977" i="22"/>
  <c r="AI977" i="22"/>
  <c r="AJ977" i="22"/>
  <c r="AK977" i="22"/>
  <c r="AL977" i="22"/>
  <c r="AM977" i="22"/>
  <c r="AN977" i="22"/>
  <c r="AO977" i="22"/>
  <c r="AD978" i="22"/>
  <c r="AE978" i="22"/>
  <c r="AF978" i="22"/>
  <c r="AG978" i="22"/>
  <c r="AH978" i="22"/>
  <c r="AI978" i="22"/>
  <c r="AJ978" i="22"/>
  <c r="AK978" i="22"/>
  <c r="AL978" i="22"/>
  <c r="AM978" i="22"/>
  <c r="AN978" i="22"/>
  <c r="AO978" i="22"/>
  <c r="AD979" i="22"/>
  <c r="AE979" i="22"/>
  <c r="AF979" i="22"/>
  <c r="AG979" i="22"/>
  <c r="AH979" i="22"/>
  <c r="AI979" i="22"/>
  <c r="AJ979" i="22"/>
  <c r="AK979" i="22"/>
  <c r="AL979" i="22"/>
  <c r="AM979" i="22"/>
  <c r="AN979" i="22"/>
  <c r="AO979" i="22"/>
  <c r="AD980" i="22"/>
  <c r="AE980" i="22"/>
  <c r="AF980" i="22"/>
  <c r="AG980" i="22"/>
  <c r="AH980" i="22"/>
  <c r="AI980" i="22"/>
  <c r="AJ980" i="22"/>
  <c r="AK980" i="22"/>
  <c r="AL980" i="22"/>
  <c r="AM980" i="22"/>
  <c r="AN980" i="22"/>
  <c r="AO980" i="22"/>
  <c r="AD981" i="22"/>
  <c r="AE981" i="22"/>
  <c r="AF981" i="22"/>
  <c r="AG981" i="22"/>
  <c r="AH981" i="22"/>
  <c r="AI981" i="22"/>
  <c r="AJ981" i="22"/>
  <c r="AK981" i="22"/>
  <c r="AL981" i="22"/>
  <c r="AM981" i="22"/>
  <c r="AN981" i="22"/>
  <c r="AO981" i="22"/>
  <c r="AD982" i="22"/>
  <c r="AE982" i="22"/>
  <c r="AF982" i="22"/>
  <c r="AG982" i="22"/>
  <c r="AH982" i="22"/>
  <c r="AI982" i="22"/>
  <c r="AJ982" i="22"/>
  <c r="AK982" i="22"/>
  <c r="AL982" i="22"/>
  <c r="AM982" i="22"/>
  <c r="AN982" i="22"/>
  <c r="AO982" i="22"/>
  <c r="AD983" i="22"/>
  <c r="AE983" i="22"/>
  <c r="AF983" i="22"/>
  <c r="AG983" i="22"/>
  <c r="AH983" i="22"/>
  <c r="AI983" i="22"/>
  <c r="AJ983" i="22"/>
  <c r="AK983" i="22"/>
  <c r="AL983" i="22"/>
  <c r="AM983" i="22"/>
  <c r="AN983" i="22"/>
  <c r="AO983" i="22"/>
  <c r="AD984" i="22"/>
  <c r="AE984" i="22"/>
  <c r="AF984" i="22"/>
  <c r="AG984" i="22"/>
  <c r="AH984" i="22"/>
  <c r="AI984" i="22"/>
  <c r="AJ984" i="22"/>
  <c r="AK984" i="22"/>
  <c r="AL984" i="22"/>
  <c r="AM984" i="22"/>
  <c r="AN984" i="22"/>
  <c r="AO984" i="22"/>
  <c r="AD985" i="22"/>
  <c r="AE985" i="22"/>
  <c r="AF985" i="22"/>
  <c r="AG985" i="22"/>
  <c r="AH985" i="22"/>
  <c r="AI985" i="22"/>
  <c r="AJ985" i="22"/>
  <c r="AK985" i="22"/>
  <c r="AL985" i="22"/>
  <c r="AM985" i="22"/>
  <c r="AN985" i="22"/>
  <c r="AO985" i="22"/>
  <c r="AD986" i="22"/>
  <c r="AE986" i="22"/>
  <c r="AF986" i="22"/>
  <c r="AG986" i="22"/>
  <c r="AH986" i="22"/>
  <c r="AI986" i="22"/>
  <c r="AJ986" i="22"/>
  <c r="AK986" i="22"/>
  <c r="AL986" i="22"/>
  <c r="AM986" i="22"/>
  <c r="AN986" i="22"/>
  <c r="AO986" i="22"/>
  <c r="AD987" i="22"/>
  <c r="AE987" i="22"/>
  <c r="AF987" i="22"/>
  <c r="AG987" i="22"/>
  <c r="AH987" i="22"/>
  <c r="AI987" i="22"/>
  <c r="AJ987" i="22"/>
  <c r="AK987" i="22"/>
  <c r="AL987" i="22"/>
  <c r="AM987" i="22"/>
  <c r="AN987" i="22"/>
  <c r="AO987" i="22"/>
  <c r="AD988" i="22"/>
  <c r="AE988" i="22"/>
  <c r="AF988" i="22"/>
  <c r="AG988" i="22"/>
  <c r="AH988" i="22"/>
  <c r="AI988" i="22"/>
  <c r="AJ988" i="22"/>
  <c r="AK988" i="22"/>
  <c r="AL988" i="22"/>
  <c r="AM988" i="22"/>
  <c r="AN988" i="22"/>
  <c r="AO988" i="22"/>
  <c r="AD989" i="22"/>
  <c r="AE989" i="22"/>
  <c r="AF989" i="22"/>
  <c r="AG989" i="22"/>
  <c r="AH989" i="22"/>
  <c r="AI989" i="22"/>
  <c r="AJ989" i="22"/>
  <c r="AK989" i="22"/>
  <c r="AL989" i="22"/>
  <c r="AM989" i="22"/>
  <c r="AN989" i="22"/>
  <c r="AO989" i="22"/>
  <c r="AD990" i="22"/>
  <c r="AE990" i="22"/>
  <c r="AF990" i="22"/>
  <c r="AG990" i="22"/>
  <c r="AH990" i="22"/>
  <c r="AI990" i="22"/>
  <c r="AJ990" i="22"/>
  <c r="AK990" i="22"/>
  <c r="AL990" i="22"/>
  <c r="AM990" i="22"/>
  <c r="AN990" i="22"/>
  <c r="AO990" i="22"/>
  <c r="AD991" i="22"/>
  <c r="AE991" i="22"/>
  <c r="AF991" i="22"/>
  <c r="AG991" i="22"/>
  <c r="AH991" i="22"/>
  <c r="AI991" i="22"/>
  <c r="AJ991" i="22"/>
  <c r="AK991" i="22"/>
  <c r="AL991" i="22"/>
  <c r="AM991" i="22"/>
  <c r="AN991" i="22"/>
  <c r="AO991" i="22"/>
  <c r="AD992" i="22"/>
  <c r="AE992" i="22"/>
  <c r="AF992" i="22"/>
  <c r="AG992" i="22"/>
  <c r="AH992" i="22"/>
  <c r="AI992" i="22"/>
  <c r="AJ992" i="22"/>
  <c r="AK992" i="22"/>
  <c r="AL992" i="22"/>
  <c r="AM992" i="22"/>
  <c r="AN992" i="22"/>
  <c r="AO992" i="22"/>
  <c r="AD993" i="22"/>
  <c r="AE993" i="22"/>
  <c r="AF993" i="22"/>
  <c r="AG993" i="22"/>
  <c r="AH993" i="22"/>
  <c r="AI993" i="22"/>
  <c r="AJ993" i="22"/>
  <c r="AK993" i="22"/>
  <c r="AL993" i="22"/>
  <c r="AM993" i="22"/>
  <c r="AN993" i="22"/>
  <c r="AO993" i="22"/>
  <c r="AD994" i="22"/>
  <c r="AE994" i="22"/>
  <c r="AF994" i="22"/>
  <c r="AG994" i="22"/>
  <c r="AH994" i="22"/>
  <c r="AI994" i="22"/>
  <c r="AJ994" i="22"/>
  <c r="AK994" i="22"/>
  <c r="AL994" i="22"/>
  <c r="AM994" i="22"/>
  <c r="AN994" i="22"/>
  <c r="AO994" i="22"/>
  <c r="AD995" i="22"/>
  <c r="AE995" i="22"/>
  <c r="AF995" i="22"/>
  <c r="AG995" i="22"/>
  <c r="AH995" i="22"/>
  <c r="AI995" i="22"/>
  <c r="AJ995" i="22"/>
  <c r="AK995" i="22"/>
  <c r="AL995" i="22"/>
  <c r="AM995" i="22"/>
  <c r="AN995" i="22"/>
  <c r="AO995" i="22"/>
  <c r="AD996" i="22"/>
  <c r="AE996" i="22"/>
  <c r="AF996" i="22"/>
  <c r="AG996" i="22"/>
  <c r="AH996" i="22"/>
  <c r="AI996" i="22"/>
  <c r="AJ996" i="22"/>
  <c r="AK996" i="22"/>
  <c r="AL996" i="22"/>
  <c r="AM996" i="22"/>
  <c r="AN996" i="22"/>
  <c r="AO996" i="22"/>
  <c r="AD997" i="22"/>
  <c r="AE997" i="22"/>
  <c r="AF997" i="22"/>
  <c r="AG997" i="22"/>
  <c r="AH997" i="22"/>
  <c r="AI997" i="22"/>
  <c r="AJ997" i="22"/>
  <c r="AK997" i="22"/>
  <c r="AL997" i="22"/>
  <c r="AM997" i="22"/>
  <c r="AN997" i="22"/>
  <c r="AO997" i="22"/>
  <c r="AD998" i="22"/>
  <c r="AE998" i="22"/>
  <c r="AF998" i="22"/>
  <c r="AG998" i="22"/>
  <c r="AH998" i="22"/>
  <c r="AI998" i="22"/>
  <c r="AJ998" i="22"/>
  <c r="AK998" i="22"/>
  <c r="AL998" i="22"/>
  <c r="AM998" i="22"/>
  <c r="AN998" i="22"/>
  <c r="AO998" i="22"/>
  <c r="AD999" i="22"/>
  <c r="AE999" i="22"/>
  <c r="AF999" i="22"/>
  <c r="AG999" i="22"/>
  <c r="AH999" i="22"/>
  <c r="AI999" i="22"/>
  <c r="AJ999" i="22"/>
  <c r="AK999" i="22"/>
  <c r="AL999" i="22"/>
  <c r="AM999" i="22"/>
  <c r="AN999" i="22"/>
  <c r="AO999" i="22"/>
  <c r="AD1000" i="22"/>
  <c r="AE1000" i="22"/>
  <c r="AF1000" i="22"/>
  <c r="AG1000" i="22"/>
  <c r="AH1000" i="22"/>
  <c r="AI1000" i="22"/>
  <c r="AJ1000" i="22"/>
  <c r="AK1000" i="22"/>
  <c r="AL1000" i="22"/>
  <c r="AM1000" i="22"/>
  <c r="AN1000" i="22"/>
  <c r="AO1000" i="22"/>
  <c r="AD1001" i="22"/>
  <c r="AE1001" i="22"/>
  <c r="AF1001" i="22"/>
  <c r="AG1001" i="22"/>
  <c r="AH1001" i="22"/>
  <c r="AI1001" i="22"/>
  <c r="AJ1001" i="22"/>
  <c r="AK1001" i="22"/>
  <c r="AL1001" i="22"/>
  <c r="AM1001" i="22"/>
  <c r="AN1001" i="22"/>
  <c r="AO1001" i="22"/>
  <c r="AD1002" i="22"/>
  <c r="AE1002" i="22"/>
  <c r="AF1002" i="22"/>
  <c r="AG1002" i="22"/>
  <c r="AH1002" i="22"/>
  <c r="AI1002" i="22"/>
  <c r="AJ1002" i="22"/>
  <c r="AK1002" i="22"/>
  <c r="AL1002" i="22"/>
  <c r="AM1002" i="22"/>
  <c r="AN1002" i="22"/>
  <c r="AO1002" i="22"/>
  <c r="AD1003" i="22"/>
  <c r="AE1003" i="22"/>
  <c r="AF1003" i="22"/>
  <c r="AG1003" i="22"/>
  <c r="AH1003" i="22"/>
  <c r="AI1003" i="22"/>
  <c r="AJ1003" i="22"/>
  <c r="AK1003" i="22"/>
  <c r="AL1003" i="22"/>
  <c r="AM1003" i="22"/>
  <c r="AN1003" i="22"/>
  <c r="AO1003" i="22"/>
  <c r="AD1004" i="22"/>
  <c r="AE1004" i="22"/>
  <c r="AF1004" i="22"/>
  <c r="AG1004" i="22"/>
  <c r="AH1004" i="22"/>
  <c r="AI1004" i="22"/>
  <c r="AJ1004" i="22"/>
  <c r="AK1004" i="22"/>
  <c r="AL1004" i="22"/>
  <c r="AM1004" i="22"/>
  <c r="AN1004" i="22"/>
  <c r="AO1004" i="22"/>
  <c r="AD1005" i="22"/>
  <c r="AE1005" i="22"/>
  <c r="AF1005" i="22"/>
  <c r="AG1005" i="22"/>
  <c r="AH1005" i="22"/>
  <c r="AI1005" i="22"/>
  <c r="AJ1005" i="22"/>
  <c r="AK1005" i="22"/>
  <c r="AL1005" i="22"/>
  <c r="AM1005" i="22"/>
  <c r="AN1005" i="22"/>
  <c r="AO1005" i="22"/>
  <c r="AD1006" i="22"/>
  <c r="AE1006" i="22"/>
  <c r="AF1006" i="22"/>
  <c r="AG1006" i="22"/>
  <c r="AH1006" i="22"/>
  <c r="AI1006" i="22"/>
  <c r="AJ1006" i="22"/>
  <c r="AK1006" i="22"/>
  <c r="AL1006" i="22"/>
  <c r="AM1006" i="22"/>
  <c r="AN1006" i="22"/>
  <c r="AO1006" i="22"/>
  <c r="AD1007" i="22"/>
  <c r="AE1007" i="22"/>
  <c r="AF1007" i="22"/>
  <c r="AG1007" i="22"/>
  <c r="AH1007" i="22"/>
  <c r="AI1007" i="22"/>
  <c r="AJ1007" i="22"/>
  <c r="AK1007" i="22"/>
  <c r="AL1007" i="22"/>
  <c r="AM1007" i="22"/>
  <c r="AN1007" i="22"/>
  <c r="AO1007" i="22"/>
  <c r="AD1008" i="22"/>
  <c r="AE1008" i="22"/>
  <c r="AF1008" i="22"/>
  <c r="AG1008" i="22"/>
  <c r="AH1008" i="22"/>
  <c r="AI1008" i="22"/>
  <c r="AJ1008" i="22"/>
  <c r="AK1008" i="22"/>
  <c r="AL1008" i="22"/>
  <c r="AM1008" i="22"/>
  <c r="AN1008" i="22"/>
  <c r="AO1008" i="22"/>
  <c r="AD1009" i="22"/>
  <c r="AE1009" i="22"/>
  <c r="AF1009" i="22"/>
  <c r="AG1009" i="22"/>
  <c r="AH1009" i="22"/>
  <c r="AI1009" i="22"/>
  <c r="AJ1009" i="22"/>
  <c r="AK1009" i="22"/>
  <c r="AL1009" i="22"/>
  <c r="AM1009" i="22"/>
  <c r="AN1009" i="22"/>
  <c r="AO1009" i="22"/>
  <c r="AD1010" i="22"/>
  <c r="AE1010" i="22"/>
  <c r="AF1010" i="22"/>
  <c r="AG1010" i="22"/>
  <c r="AH1010" i="22"/>
  <c r="AI1010" i="22"/>
  <c r="AJ1010" i="22"/>
  <c r="AK1010" i="22"/>
  <c r="AL1010" i="22"/>
  <c r="AM1010" i="22"/>
  <c r="AN1010" i="22"/>
  <c r="AO1010" i="22"/>
  <c r="AD1011" i="22"/>
  <c r="AE1011" i="22"/>
  <c r="AF1011" i="22"/>
  <c r="AG1011" i="22"/>
  <c r="AH1011" i="22"/>
  <c r="AI1011" i="22"/>
  <c r="AJ1011" i="22"/>
  <c r="AK1011" i="22"/>
  <c r="AL1011" i="22"/>
  <c r="AM1011" i="22"/>
  <c r="AN1011" i="22"/>
  <c r="AO1011" i="22"/>
  <c r="AD1012" i="22"/>
  <c r="AE1012" i="22"/>
  <c r="AF1012" i="22"/>
  <c r="AG1012" i="22"/>
  <c r="AH1012" i="22"/>
  <c r="AI1012" i="22"/>
  <c r="AJ1012" i="22"/>
  <c r="AK1012" i="22"/>
  <c r="AL1012" i="22"/>
  <c r="AM1012" i="22"/>
  <c r="AN1012" i="22"/>
  <c r="AO1012" i="22"/>
  <c r="AD1013" i="22"/>
  <c r="AE1013" i="22"/>
  <c r="AF1013" i="22"/>
  <c r="AG1013" i="22"/>
  <c r="AH1013" i="22"/>
  <c r="AI1013" i="22"/>
  <c r="AJ1013" i="22"/>
  <c r="AK1013" i="22"/>
  <c r="AL1013" i="22"/>
  <c r="AM1013" i="22"/>
  <c r="AN1013" i="22"/>
  <c r="AO1013" i="22"/>
  <c r="AD1014" i="22"/>
  <c r="AE1014" i="22"/>
  <c r="AF1014" i="22"/>
  <c r="AG1014" i="22"/>
  <c r="AH1014" i="22"/>
  <c r="AI1014" i="22"/>
  <c r="AJ1014" i="22"/>
  <c r="AK1014" i="22"/>
  <c r="AL1014" i="22"/>
  <c r="AM1014" i="22"/>
  <c r="AN1014" i="22"/>
  <c r="AO1014" i="22"/>
  <c r="AD1015" i="22"/>
  <c r="AE1015" i="22"/>
  <c r="AF1015" i="22"/>
  <c r="AG1015" i="22"/>
  <c r="AH1015" i="22"/>
  <c r="AI1015" i="22"/>
  <c r="AJ1015" i="22"/>
  <c r="AK1015" i="22"/>
  <c r="AL1015" i="22"/>
  <c r="AM1015" i="22"/>
  <c r="AN1015" i="22"/>
  <c r="AO1015" i="22"/>
  <c r="AD1016" i="22"/>
  <c r="AE1016" i="22"/>
  <c r="AF1016" i="22"/>
  <c r="AG1016" i="22"/>
  <c r="AH1016" i="22"/>
  <c r="AI1016" i="22"/>
  <c r="AJ1016" i="22"/>
  <c r="AK1016" i="22"/>
  <c r="AL1016" i="22"/>
  <c r="AM1016" i="22"/>
  <c r="AN1016" i="22"/>
  <c r="AO1016" i="22"/>
  <c r="AD1017" i="22"/>
  <c r="AE1017" i="22"/>
  <c r="AF1017" i="22"/>
  <c r="AG1017" i="22"/>
  <c r="AH1017" i="22"/>
  <c r="AI1017" i="22"/>
  <c r="AJ1017" i="22"/>
  <c r="AK1017" i="22"/>
  <c r="AL1017" i="22"/>
  <c r="AM1017" i="22"/>
  <c r="AN1017" i="22"/>
  <c r="AO1017" i="22"/>
  <c r="AD1018" i="22"/>
  <c r="AE1018" i="22"/>
  <c r="AF1018" i="22"/>
  <c r="AG1018" i="22"/>
  <c r="AH1018" i="22"/>
  <c r="AI1018" i="22"/>
  <c r="AJ1018" i="22"/>
  <c r="AK1018" i="22"/>
  <c r="AL1018" i="22"/>
  <c r="AM1018" i="22"/>
  <c r="AN1018" i="22"/>
  <c r="AO1018" i="22"/>
  <c r="AD1019" i="22"/>
  <c r="AE1019" i="22"/>
  <c r="AF1019" i="22"/>
  <c r="AG1019" i="22"/>
  <c r="AH1019" i="22"/>
  <c r="AI1019" i="22"/>
  <c r="AJ1019" i="22"/>
  <c r="AK1019" i="22"/>
  <c r="AL1019" i="22"/>
  <c r="AM1019" i="22"/>
  <c r="AN1019" i="22"/>
  <c r="AO1019" i="22"/>
  <c r="AD1020" i="22"/>
  <c r="AE1020" i="22"/>
  <c r="AF1020" i="22"/>
  <c r="AG1020" i="22"/>
  <c r="AH1020" i="22"/>
  <c r="AI1020" i="22"/>
  <c r="AJ1020" i="22"/>
  <c r="AK1020" i="22"/>
  <c r="AL1020" i="22"/>
  <c r="AM1020" i="22"/>
  <c r="AN1020" i="22"/>
  <c r="AO1020" i="22"/>
  <c r="AD1021" i="22"/>
  <c r="AE1021" i="22"/>
  <c r="AF1021" i="22"/>
  <c r="AG1021" i="22"/>
  <c r="AH1021" i="22"/>
  <c r="AI1021" i="22"/>
  <c r="AJ1021" i="22"/>
  <c r="AK1021" i="22"/>
  <c r="AL1021" i="22"/>
  <c r="AM1021" i="22"/>
  <c r="AN1021" i="22"/>
  <c r="AO1021" i="22"/>
  <c r="AD1022" i="22"/>
  <c r="AE1022" i="22"/>
  <c r="AF1022" i="22"/>
  <c r="AG1022" i="22"/>
  <c r="AH1022" i="22"/>
  <c r="AI1022" i="22"/>
  <c r="AJ1022" i="22"/>
  <c r="AK1022" i="22"/>
  <c r="AL1022" i="22"/>
  <c r="AM1022" i="22"/>
  <c r="AN1022" i="22"/>
  <c r="AO1022" i="22"/>
  <c r="AD1023" i="22"/>
  <c r="AE1023" i="22"/>
  <c r="AF1023" i="22"/>
  <c r="AG1023" i="22"/>
  <c r="AH1023" i="22"/>
  <c r="AI1023" i="22"/>
  <c r="AJ1023" i="22"/>
  <c r="AK1023" i="22"/>
  <c r="AL1023" i="22"/>
  <c r="AM1023" i="22"/>
  <c r="AN1023" i="22"/>
  <c r="AO1023" i="22"/>
  <c r="AD1024" i="22"/>
  <c r="AE1024" i="22"/>
  <c r="AF1024" i="22"/>
  <c r="AG1024" i="22"/>
  <c r="AH1024" i="22"/>
  <c r="AI1024" i="22"/>
  <c r="AJ1024" i="22"/>
  <c r="AK1024" i="22"/>
  <c r="AL1024" i="22"/>
  <c r="AM1024" i="22"/>
  <c r="AN1024" i="22"/>
  <c r="AO1024" i="22"/>
  <c r="AD1025" i="22"/>
  <c r="AE1025" i="22"/>
  <c r="AF1025" i="22"/>
  <c r="AG1025" i="22"/>
  <c r="AH1025" i="22"/>
  <c r="AI1025" i="22"/>
  <c r="AJ1025" i="22"/>
  <c r="AK1025" i="22"/>
  <c r="AL1025" i="22"/>
  <c r="AM1025" i="22"/>
  <c r="AN1025" i="22"/>
  <c r="AO1025" i="22"/>
  <c r="AD1026" i="22"/>
  <c r="AE1026" i="22"/>
  <c r="AF1026" i="22"/>
  <c r="AG1026" i="22"/>
  <c r="AH1026" i="22"/>
  <c r="AI1026" i="22"/>
  <c r="AJ1026" i="22"/>
  <c r="AK1026" i="22"/>
  <c r="AL1026" i="22"/>
  <c r="AM1026" i="22"/>
  <c r="AN1026" i="22"/>
  <c r="AO1026" i="22"/>
  <c r="AD1027" i="22"/>
  <c r="AE1027" i="22"/>
  <c r="AF1027" i="22"/>
  <c r="AG1027" i="22"/>
  <c r="AH1027" i="22"/>
  <c r="AI1027" i="22"/>
  <c r="AJ1027" i="22"/>
  <c r="AK1027" i="22"/>
  <c r="AL1027" i="22"/>
  <c r="AM1027" i="22"/>
  <c r="AN1027" i="22"/>
  <c r="AO1027" i="22"/>
  <c r="AD1028" i="22"/>
  <c r="AE1028" i="22"/>
  <c r="AF1028" i="22"/>
  <c r="AG1028" i="22"/>
  <c r="AH1028" i="22"/>
  <c r="AI1028" i="22"/>
  <c r="AJ1028" i="22"/>
  <c r="AK1028" i="22"/>
  <c r="AL1028" i="22"/>
  <c r="AM1028" i="22"/>
  <c r="AN1028" i="22"/>
  <c r="AO1028" i="22"/>
  <c r="AD1029" i="22"/>
  <c r="AE1029" i="22"/>
  <c r="AF1029" i="22"/>
  <c r="AG1029" i="22"/>
  <c r="AH1029" i="22"/>
  <c r="AI1029" i="22"/>
  <c r="AJ1029" i="22"/>
  <c r="AK1029" i="22"/>
  <c r="AL1029" i="22"/>
  <c r="AM1029" i="22"/>
  <c r="AN1029" i="22"/>
  <c r="AO1029" i="22"/>
  <c r="AD1030" i="22"/>
  <c r="AE1030" i="22"/>
  <c r="AF1030" i="22"/>
  <c r="AG1030" i="22"/>
  <c r="AH1030" i="22"/>
  <c r="AI1030" i="22"/>
  <c r="AJ1030" i="22"/>
  <c r="AK1030" i="22"/>
  <c r="AL1030" i="22"/>
  <c r="AM1030" i="22"/>
  <c r="AN1030" i="22"/>
  <c r="AO1030" i="22"/>
  <c r="AD1031" i="22"/>
  <c r="AE1031" i="22"/>
  <c r="AF1031" i="22"/>
  <c r="AG1031" i="22"/>
  <c r="AH1031" i="22"/>
  <c r="AI1031" i="22"/>
  <c r="AJ1031" i="22"/>
  <c r="AK1031" i="22"/>
  <c r="AL1031" i="22"/>
  <c r="AM1031" i="22"/>
  <c r="AN1031" i="22"/>
  <c r="AO1031" i="22"/>
  <c r="AD1032" i="22"/>
  <c r="AE1032" i="22"/>
  <c r="AF1032" i="22"/>
  <c r="AG1032" i="22"/>
  <c r="AH1032" i="22"/>
  <c r="AI1032" i="22"/>
  <c r="AJ1032" i="22"/>
  <c r="AK1032" i="22"/>
  <c r="AL1032" i="22"/>
  <c r="AM1032" i="22"/>
  <c r="AN1032" i="22"/>
  <c r="AO1032" i="22"/>
  <c r="AD1033" i="22"/>
  <c r="AE1033" i="22"/>
  <c r="AF1033" i="22"/>
  <c r="AG1033" i="22"/>
  <c r="AH1033" i="22"/>
  <c r="AI1033" i="22"/>
  <c r="AJ1033" i="22"/>
  <c r="AK1033" i="22"/>
  <c r="AL1033" i="22"/>
  <c r="AM1033" i="22"/>
  <c r="AN1033" i="22"/>
  <c r="AO1033" i="22"/>
  <c r="AD1034" i="22"/>
  <c r="AE1034" i="22"/>
  <c r="AF1034" i="22"/>
  <c r="AG1034" i="22"/>
  <c r="AH1034" i="22"/>
  <c r="AI1034" i="22"/>
  <c r="AJ1034" i="22"/>
  <c r="AK1034" i="22"/>
  <c r="AL1034" i="22"/>
  <c r="AM1034" i="22"/>
  <c r="AN1034" i="22"/>
  <c r="AO1034" i="22"/>
  <c r="AD1035" i="22"/>
  <c r="AE1035" i="22"/>
  <c r="AF1035" i="22"/>
  <c r="AG1035" i="22"/>
  <c r="AH1035" i="22"/>
  <c r="AI1035" i="22"/>
  <c r="AJ1035" i="22"/>
  <c r="AK1035" i="22"/>
  <c r="AL1035" i="22"/>
  <c r="AM1035" i="22"/>
  <c r="AN1035" i="22"/>
  <c r="AO1035" i="22"/>
  <c r="AD1036" i="22"/>
  <c r="AE1036" i="22"/>
  <c r="AF1036" i="22"/>
  <c r="AG1036" i="22"/>
  <c r="AH1036" i="22"/>
  <c r="AI1036" i="22"/>
  <c r="AJ1036" i="22"/>
  <c r="AK1036" i="22"/>
  <c r="AL1036" i="22"/>
  <c r="AM1036" i="22"/>
  <c r="AN1036" i="22"/>
  <c r="AO1036" i="22"/>
  <c r="AD1037" i="22"/>
  <c r="AE1037" i="22"/>
  <c r="AF1037" i="22"/>
  <c r="AG1037" i="22"/>
  <c r="AH1037" i="22"/>
  <c r="AI1037" i="22"/>
  <c r="AJ1037" i="22"/>
  <c r="AK1037" i="22"/>
  <c r="AL1037" i="22"/>
  <c r="AM1037" i="22"/>
  <c r="AN1037" i="22"/>
  <c r="AO1037" i="22"/>
  <c r="AD1038" i="22"/>
  <c r="AE1038" i="22"/>
  <c r="AF1038" i="22"/>
  <c r="AG1038" i="22"/>
  <c r="AH1038" i="22"/>
  <c r="AI1038" i="22"/>
  <c r="AJ1038" i="22"/>
  <c r="AK1038" i="22"/>
  <c r="AL1038" i="22"/>
  <c r="AM1038" i="22"/>
  <c r="AN1038" i="22"/>
  <c r="AO1038" i="22"/>
  <c r="AD1039" i="22"/>
  <c r="AE1039" i="22"/>
  <c r="AF1039" i="22"/>
  <c r="AG1039" i="22"/>
  <c r="AH1039" i="22"/>
  <c r="AI1039" i="22"/>
  <c r="AJ1039" i="22"/>
  <c r="AK1039" i="22"/>
  <c r="AL1039" i="22"/>
  <c r="AM1039" i="22"/>
  <c r="AN1039" i="22"/>
  <c r="AO1039" i="22"/>
  <c r="AD1040" i="22"/>
  <c r="AE1040" i="22"/>
  <c r="AF1040" i="22"/>
  <c r="AG1040" i="22"/>
  <c r="AH1040" i="22"/>
  <c r="AI1040" i="22"/>
  <c r="AJ1040" i="22"/>
  <c r="AK1040" i="22"/>
  <c r="AL1040" i="22"/>
  <c r="AM1040" i="22"/>
  <c r="AN1040" i="22"/>
  <c r="AO1040" i="22"/>
  <c r="AD1041" i="22"/>
  <c r="AE1041" i="22"/>
  <c r="AF1041" i="22"/>
  <c r="AG1041" i="22"/>
  <c r="AH1041" i="22"/>
  <c r="AI1041" i="22"/>
  <c r="AJ1041" i="22"/>
  <c r="AK1041" i="22"/>
  <c r="AL1041" i="22"/>
  <c r="AM1041" i="22"/>
  <c r="AN1041" i="22"/>
  <c r="AO1041" i="22"/>
  <c r="AD1042" i="22"/>
  <c r="AE1042" i="22"/>
  <c r="AF1042" i="22"/>
  <c r="AG1042" i="22"/>
  <c r="AH1042" i="22"/>
  <c r="AI1042" i="22"/>
  <c r="AJ1042" i="22"/>
  <c r="AK1042" i="22"/>
  <c r="AL1042" i="22"/>
  <c r="AM1042" i="22"/>
  <c r="AN1042" i="22"/>
  <c r="AO1042" i="22"/>
  <c r="AD1043" i="22"/>
  <c r="AE1043" i="22"/>
  <c r="AF1043" i="22"/>
  <c r="AG1043" i="22"/>
  <c r="AH1043" i="22"/>
  <c r="AI1043" i="22"/>
  <c r="AJ1043" i="22"/>
  <c r="AK1043" i="22"/>
  <c r="AL1043" i="22"/>
  <c r="AM1043" i="22"/>
  <c r="AN1043" i="22"/>
  <c r="AO1043" i="22"/>
  <c r="AD1044" i="22"/>
  <c r="AE1044" i="22"/>
  <c r="AF1044" i="22"/>
  <c r="AG1044" i="22"/>
  <c r="AH1044" i="22"/>
  <c r="AI1044" i="22"/>
  <c r="AJ1044" i="22"/>
  <c r="AK1044" i="22"/>
  <c r="AL1044" i="22"/>
  <c r="AM1044" i="22"/>
  <c r="AN1044" i="22"/>
  <c r="AO1044" i="22"/>
  <c r="AD1045" i="22"/>
  <c r="AE1045" i="22"/>
  <c r="AF1045" i="22"/>
  <c r="AG1045" i="22"/>
  <c r="AH1045" i="22"/>
  <c r="AI1045" i="22"/>
  <c r="AJ1045" i="22"/>
  <c r="AK1045" i="22"/>
  <c r="AL1045" i="22"/>
  <c r="AM1045" i="22"/>
  <c r="AN1045" i="22"/>
  <c r="AO1045" i="22"/>
  <c r="AD1046" i="22"/>
  <c r="AE1046" i="22"/>
  <c r="AF1046" i="22"/>
  <c r="AG1046" i="22"/>
  <c r="AH1046" i="22"/>
  <c r="AI1046" i="22"/>
  <c r="AJ1046" i="22"/>
  <c r="AK1046" i="22"/>
  <c r="AL1046" i="22"/>
  <c r="AM1046" i="22"/>
  <c r="AN1046" i="22"/>
  <c r="AO1046" i="22"/>
  <c r="AD1047" i="22"/>
  <c r="AE1047" i="22"/>
  <c r="AF1047" i="22"/>
  <c r="AG1047" i="22"/>
  <c r="AH1047" i="22"/>
  <c r="AI1047" i="22"/>
  <c r="AJ1047" i="22"/>
  <c r="AK1047" i="22"/>
  <c r="AL1047" i="22"/>
  <c r="AM1047" i="22"/>
  <c r="AN1047" i="22"/>
  <c r="AO1047" i="22"/>
  <c r="AD1048" i="22"/>
  <c r="AE1048" i="22"/>
  <c r="AF1048" i="22"/>
  <c r="AG1048" i="22"/>
  <c r="AH1048" i="22"/>
  <c r="AI1048" i="22"/>
  <c r="AJ1048" i="22"/>
  <c r="AK1048" i="22"/>
  <c r="AL1048" i="22"/>
  <c r="AM1048" i="22"/>
  <c r="AN1048" i="22"/>
  <c r="AO1048" i="22"/>
  <c r="AD1049" i="22"/>
  <c r="AE1049" i="22"/>
  <c r="AF1049" i="22"/>
  <c r="AG1049" i="22"/>
  <c r="AH1049" i="22"/>
  <c r="AI1049" i="22"/>
  <c r="AJ1049" i="22"/>
  <c r="AK1049" i="22"/>
  <c r="AL1049" i="22"/>
  <c r="AM1049" i="22"/>
  <c r="AN1049" i="22"/>
  <c r="AO1049" i="22"/>
  <c r="AD1050" i="22"/>
  <c r="AE1050" i="22"/>
  <c r="AF1050" i="22"/>
  <c r="AG1050" i="22"/>
  <c r="AH1050" i="22"/>
  <c r="AI1050" i="22"/>
  <c r="AJ1050" i="22"/>
  <c r="AK1050" i="22"/>
  <c r="AL1050" i="22"/>
  <c r="AM1050" i="22"/>
  <c r="AN1050" i="22"/>
  <c r="AO1050" i="22"/>
  <c r="AD1051" i="22"/>
  <c r="AE1051" i="22"/>
  <c r="AF1051" i="22"/>
  <c r="AG1051" i="22"/>
  <c r="AH1051" i="22"/>
  <c r="AI1051" i="22"/>
  <c r="AJ1051" i="22"/>
  <c r="AK1051" i="22"/>
  <c r="AL1051" i="22"/>
  <c r="AM1051" i="22"/>
  <c r="AN1051" i="22"/>
  <c r="AO1051" i="22"/>
  <c r="AD1052" i="22"/>
  <c r="AE1052" i="22"/>
  <c r="AF1052" i="22"/>
  <c r="AG1052" i="22"/>
  <c r="AH1052" i="22"/>
  <c r="AI1052" i="22"/>
  <c r="AJ1052" i="22"/>
  <c r="AK1052" i="22"/>
  <c r="AL1052" i="22"/>
  <c r="AM1052" i="22"/>
  <c r="AN1052" i="22"/>
  <c r="AO1052" i="22"/>
  <c r="AD1053" i="22"/>
  <c r="AE1053" i="22"/>
  <c r="AF1053" i="22"/>
  <c r="AG1053" i="22"/>
  <c r="AH1053" i="22"/>
  <c r="AI1053" i="22"/>
  <c r="AJ1053" i="22"/>
  <c r="AK1053" i="22"/>
  <c r="AL1053" i="22"/>
  <c r="AM1053" i="22"/>
  <c r="AN1053" i="22"/>
  <c r="AO1053" i="22"/>
  <c r="AD1054" i="22"/>
  <c r="AE1054" i="22"/>
  <c r="AF1054" i="22"/>
  <c r="AG1054" i="22"/>
  <c r="AH1054" i="22"/>
  <c r="AI1054" i="22"/>
  <c r="AJ1054" i="22"/>
  <c r="AK1054" i="22"/>
  <c r="AL1054" i="22"/>
  <c r="AM1054" i="22"/>
  <c r="AN1054" i="22"/>
  <c r="AO1054" i="22"/>
  <c r="AD1055" i="22"/>
  <c r="AE1055" i="22"/>
  <c r="AF1055" i="22"/>
  <c r="AG1055" i="22"/>
  <c r="AH1055" i="22"/>
  <c r="AI1055" i="22"/>
  <c r="AJ1055" i="22"/>
  <c r="AK1055" i="22"/>
  <c r="AL1055" i="22"/>
  <c r="AM1055" i="22"/>
  <c r="AN1055" i="22"/>
  <c r="AO1055" i="22"/>
  <c r="AD1056" i="22"/>
  <c r="AE1056" i="22"/>
  <c r="AF1056" i="22"/>
  <c r="AG1056" i="22"/>
  <c r="AH1056" i="22"/>
  <c r="AI1056" i="22"/>
  <c r="AJ1056" i="22"/>
  <c r="AK1056" i="22"/>
  <c r="AL1056" i="22"/>
  <c r="AM1056" i="22"/>
  <c r="AN1056" i="22"/>
  <c r="AO1056" i="22"/>
  <c r="AD1057" i="22"/>
  <c r="AE1057" i="22"/>
  <c r="AF1057" i="22"/>
  <c r="AG1057" i="22"/>
  <c r="AH1057" i="22"/>
  <c r="AI1057" i="22"/>
  <c r="AJ1057" i="22"/>
  <c r="AK1057" i="22"/>
  <c r="AL1057" i="22"/>
  <c r="AM1057" i="22"/>
  <c r="AN1057" i="22"/>
  <c r="AO1057" i="22"/>
  <c r="AD1058" i="22"/>
  <c r="AE1058" i="22"/>
  <c r="AF1058" i="22"/>
  <c r="AG1058" i="22"/>
  <c r="AH1058" i="22"/>
  <c r="AI1058" i="22"/>
  <c r="AJ1058" i="22"/>
  <c r="AK1058" i="22"/>
  <c r="AL1058" i="22"/>
  <c r="AM1058" i="22"/>
  <c r="AN1058" i="22"/>
  <c r="AO1058" i="22"/>
  <c r="AD1059" i="22"/>
  <c r="AE1059" i="22"/>
  <c r="AF1059" i="22"/>
  <c r="AG1059" i="22"/>
  <c r="AH1059" i="22"/>
  <c r="AI1059" i="22"/>
  <c r="AJ1059" i="22"/>
  <c r="AK1059" i="22"/>
  <c r="AL1059" i="22"/>
  <c r="AM1059" i="22"/>
  <c r="AN1059" i="22"/>
  <c r="AO1059" i="22"/>
  <c r="AD1060" i="22"/>
  <c r="AE1060" i="22"/>
  <c r="AF1060" i="22"/>
  <c r="AG1060" i="22"/>
  <c r="AH1060" i="22"/>
  <c r="AI1060" i="22"/>
  <c r="AJ1060" i="22"/>
  <c r="AK1060" i="22"/>
  <c r="AL1060" i="22"/>
  <c r="AM1060" i="22"/>
  <c r="AN1060" i="22"/>
  <c r="AO1060" i="22"/>
  <c r="AD1061" i="22"/>
  <c r="AE1061" i="22"/>
  <c r="AF1061" i="22"/>
  <c r="AG1061" i="22"/>
  <c r="AH1061" i="22"/>
  <c r="AI1061" i="22"/>
  <c r="AJ1061" i="22"/>
  <c r="AK1061" i="22"/>
  <c r="AL1061" i="22"/>
  <c r="AM1061" i="22"/>
  <c r="AN1061" i="22"/>
  <c r="AO1061" i="22"/>
  <c r="AD1062" i="22"/>
  <c r="AE1062" i="22"/>
  <c r="AF1062" i="22"/>
  <c r="AG1062" i="22"/>
  <c r="AH1062" i="22"/>
  <c r="AI1062" i="22"/>
  <c r="AJ1062" i="22"/>
  <c r="AK1062" i="22"/>
  <c r="AL1062" i="22"/>
  <c r="AM1062" i="22"/>
  <c r="AN1062" i="22"/>
  <c r="AO1062" i="22"/>
  <c r="AD1063" i="22"/>
  <c r="AE1063" i="22"/>
  <c r="AF1063" i="22"/>
  <c r="AG1063" i="22"/>
  <c r="AH1063" i="22"/>
  <c r="AI1063" i="22"/>
  <c r="AJ1063" i="22"/>
  <c r="AK1063" i="22"/>
  <c r="AL1063" i="22"/>
  <c r="AM1063" i="22"/>
  <c r="AN1063" i="22"/>
  <c r="AO1063" i="22"/>
  <c r="AD1064" i="22"/>
  <c r="AE1064" i="22"/>
  <c r="AF1064" i="22"/>
  <c r="AG1064" i="22"/>
  <c r="AH1064" i="22"/>
  <c r="AI1064" i="22"/>
  <c r="AJ1064" i="22"/>
  <c r="AK1064" i="22"/>
  <c r="AL1064" i="22"/>
  <c r="AM1064" i="22"/>
  <c r="AN1064" i="22"/>
  <c r="AO1064" i="22"/>
  <c r="AD1065" i="22"/>
  <c r="AE1065" i="22"/>
  <c r="AF1065" i="22"/>
  <c r="AG1065" i="22"/>
  <c r="AH1065" i="22"/>
  <c r="AI1065" i="22"/>
  <c r="AJ1065" i="22"/>
  <c r="AK1065" i="22"/>
  <c r="AL1065" i="22"/>
  <c r="AM1065" i="22"/>
  <c r="AN1065" i="22"/>
  <c r="AO1065" i="22"/>
  <c r="AD1066" i="22"/>
  <c r="AE1066" i="22"/>
  <c r="AF1066" i="22"/>
  <c r="AG1066" i="22"/>
  <c r="AH1066" i="22"/>
  <c r="AI1066" i="22"/>
  <c r="AJ1066" i="22"/>
  <c r="AK1066" i="22"/>
  <c r="AL1066" i="22"/>
  <c r="AM1066" i="22"/>
  <c r="AN1066" i="22"/>
  <c r="AO1066" i="22"/>
  <c r="AD1067" i="22"/>
  <c r="AE1067" i="22"/>
  <c r="AF1067" i="22"/>
  <c r="AG1067" i="22"/>
  <c r="AH1067" i="22"/>
  <c r="AI1067" i="22"/>
  <c r="AJ1067" i="22"/>
  <c r="AK1067" i="22"/>
  <c r="AL1067" i="22"/>
  <c r="AM1067" i="22"/>
  <c r="AN1067" i="22"/>
  <c r="AO1067" i="22"/>
  <c r="AD1068" i="22"/>
  <c r="AE1068" i="22"/>
  <c r="AF1068" i="22"/>
  <c r="AG1068" i="22"/>
  <c r="AH1068" i="22"/>
  <c r="AI1068" i="22"/>
  <c r="AJ1068" i="22"/>
  <c r="AK1068" i="22"/>
  <c r="AL1068" i="22"/>
  <c r="AM1068" i="22"/>
  <c r="AN1068" i="22"/>
  <c r="AO1068" i="22"/>
  <c r="AD1069" i="22"/>
  <c r="AE1069" i="22"/>
  <c r="AF1069" i="22"/>
  <c r="AG1069" i="22"/>
  <c r="AH1069" i="22"/>
  <c r="AI1069" i="22"/>
  <c r="AJ1069" i="22"/>
  <c r="AK1069" i="22"/>
  <c r="AL1069" i="22"/>
  <c r="AM1069" i="22"/>
  <c r="AN1069" i="22"/>
  <c r="AO1069" i="22"/>
  <c r="AD1070" i="22"/>
  <c r="AE1070" i="22"/>
  <c r="AF1070" i="22"/>
  <c r="AG1070" i="22"/>
  <c r="AH1070" i="22"/>
  <c r="AI1070" i="22"/>
  <c r="AJ1070" i="22"/>
  <c r="AK1070" i="22"/>
  <c r="AL1070" i="22"/>
  <c r="AM1070" i="22"/>
  <c r="AN1070" i="22"/>
  <c r="AO1070" i="22"/>
  <c r="AD1071" i="22"/>
  <c r="AE1071" i="22"/>
  <c r="AF1071" i="22"/>
  <c r="AG1071" i="22"/>
  <c r="AH1071" i="22"/>
  <c r="AI1071" i="22"/>
  <c r="AJ1071" i="22"/>
  <c r="AK1071" i="22"/>
  <c r="AL1071" i="22"/>
  <c r="AM1071" i="22"/>
  <c r="AN1071" i="22"/>
  <c r="AO1071" i="22"/>
  <c r="AD1072" i="22"/>
  <c r="AE1072" i="22"/>
  <c r="AF1072" i="22"/>
  <c r="AG1072" i="22"/>
  <c r="AH1072" i="22"/>
  <c r="AI1072" i="22"/>
  <c r="AJ1072" i="22"/>
  <c r="AK1072" i="22"/>
  <c r="AL1072" i="22"/>
  <c r="AM1072" i="22"/>
  <c r="AN1072" i="22"/>
  <c r="AO1072" i="22"/>
  <c r="AD1073" i="22"/>
  <c r="AE1073" i="22"/>
  <c r="AF1073" i="22"/>
  <c r="AG1073" i="22"/>
  <c r="AH1073" i="22"/>
  <c r="AI1073" i="22"/>
  <c r="AJ1073" i="22"/>
  <c r="AK1073" i="22"/>
  <c r="AL1073" i="22"/>
  <c r="AM1073" i="22"/>
  <c r="AN1073" i="22"/>
  <c r="AO1073" i="22"/>
  <c r="AD1074" i="22"/>
  <c r="AE1074" i="22"/>
  <c r="AF1074" i="22"/>
  <c r="AG1074" i="22"/>
  <c r="AH1074" i="22"/>
  <c r="AI1074" i="22"/>
  <c r="AJ1074" i="22"/>
  <c r="AK1074" i="22"/>
  <c r="AL1074" i="22"/>
  <c r="AM1074" i="22"/>
  <c r="AN1074" i="22"/>
  <c r="AO1074" i="22"/>
  <c r="AD1075" i="22"/>
  <c r="AE1075" i="22"/>
  <c r="AF1075" i="22"/>
  <c r="AG1075" i="22"/>
  <c r="AH1075" i="22"/>
  <c r="AI1075" i="22"/>
  <c r="AJ1075" i="22"/>
  <c r="AK1075" i="22"/>
  <c r="AL1075" i="22"/>
  <c r="AM1075" i="22"/>
  <c r="AN1075" i="22"/>
  <c r="AO1075" i="22"/>
  <c r="AD1076" i="22"/>
  <c r="AE1076" i="22"/>
  <c r="AF1076" i="22"/>
  <c r="AG1076" i="22"/>
  <c r="AH1076" i="22"/>
  <c r="AI1076" i="22"/>
  <c r="AJ1076" i="22"/>
  <c r="AK1076" i="22"/>
  <c r="AL1076" i="22"/>
  <c r="AM1076" i="22"/>
  <c r="AN1076" i="22"/>
  <c r="AO1076" i="22"/>
  <c r="AD1077" i="22"/>
  <c r="AE1077" i="22"/>
  <c r="AF1077" i="22"/>
  <c r="AG1077" i="22"/>
  <c r="AH1077" i="22"/>
  <c r="AI1077" i="22"/>
  <c r="AJ1077" i="22"/>
  <c r="AK1077" i="22"/>
  <c r="AL1077" i="22"/>
  <c r="AM1077" i="22"/>
  <c r="AN1077" i="22"/>
  <c r="AO1077" i="22"/>
  <c r="AD1078" i="22"/>
  <c r="AE1078" i="22"/>
  <c r="AF1078" i="22"/>
  <c r="AG1078" i="22"/>
  <c r="AH1078" i="22"/>
  <c r="AI1078" i="22"/>
  <c r="AJ1078" i="22"/>
  <c r="AK1078" i="22"/>
  <c r="AL1078" i="22"/>
  <c r="AM1078" i="22"/>
  <c r="AN1078" i="22"/>
  <c r="AO1078" i="22"/>
  <c r="AD1079" i="22"/>
  <c r="AE1079" i="22"/>
  <c r="AF1079" i="22"/>
  <c r="AG1079" i="22"/>
  <c r="AH1079" i="22"/>
  <c r="AI1079" i="22"/>
  <c r="AJ1079" i="22"/>
  <c r="AK1079" i="22"/>
  <c r="AL1079" i="22"/>
  <c r="AM1079" i="22"/>
  <c r="AN1079" i="22"/>
  <c r="AO1079" i="22"/>
  <c r="AD1080" i="22"/>
  <c r="AE1080" i="22"/>
  <c r="AF1080" i="22"/>
  <c r="AG1080" i="22"/>
  <c r="AH1080" i="22"/>
  <c r="AI1080" i="22"/>
  <c r="AJ1080" i="22"/>
  <c r="AK1080" i="22"/>
  <c r="AL1080" i="22"/>
  <c r="AM1080" i="22"/>
  <c r="AN1080" i="22"/>
  <c r="AO1080" i="22"/>
  <c r="AD1081" i="22"/>
  <c r="AE1081" i="22"/>
  <c r="AF1081" i="22"/>
  <c r="AG1081" i="22"/>
  <c r="AH1081" i="22"/>
  <c r="AI1081" i="22"/>
  <c r="AJ1081" i="22"/>
  <c r="AK1081" i="22"/>
  <c r="AL1081" i="22"/>
  <c r="AM1081" i="22"/>
  <c r="AN1081" i="22"/>
  <c r="AO1081" i="22"/>
  <c r="AD1082" i="22"/>
  <c r="AE1082" i="22"/>
  <c r="AF1082" i="22"/>
  <c r="AG1082" i="22"/>
  <c r="AH1082" i="22"/>
  <c r="AI1082" i="22"/>
  <c r="AJ1082" i="22"/>
  <c r="AK1082" i="22"/>
  <c r="AL1082" i="22"/>
  <c r="AM1082" i="22"/>
  <c r="AN1082" i="22"/>
  <c r="AO1082" i="22"/>
  <c r="AD1083" i="22"/>
  <c r="AE1083" i="22"/>
  <c r="AF1083" i="22"/>
  <c r="AG1083" i="22"/>
  <c r="AH1083" i="22"/>
  <c r="AI1083" i="22"/>
  <c r="AJ1083" i="22"/>
  <c r="AK1083" i="22"/>
  <c r="AL1083" i="22"/>
  <c r="AM1083" i="22"/>
  <c r="AN1083" i="22"/>
  <c r="AO1083" i="22"/>
  <c r="AD1084" i="22"/>
  <c r="AE1084" i="22"/>
  <c r="AF1084" i="22"/>
  <c r="AG1084" i="22"/>
  <c r="AH1084" i="22"/>
  <c r="AI1084" i="22"/>
  <c r="AJ1084" i="22"/>
  <c r="AK1084" i="22"/>
  <c r="AL1084" i="22"/>
  <c r="AM1084" i="22"/>
  <c r="AN1084" i="22"/>
  <c r="AO1084" i="22"/>
  <c r="AD1085" i="22"/>
  <c r="AE1085" i="22"/>
  <c r="AF1085" i="22"/>
  <c r="AG1085" i="22"/>
  <c r="AH1085" i="22"/>
  <c r="AI1085" i="22"/>
  <c r="AJ1085" i="22"/>
  <c r="AK1085" i="22"/>
  <c r="AL1085" i="22"/>
  <c r="AM1085" i="22"/>
  <c r="AN1085" i="22"/>
  <c r="AO1085" i="22"/>
  <c r="AD1086" i="22"/>
  <c r="AE1086" i="22"/>
  <c r="AF1086" i="22"/>
  <c r="AG1086" i="22"/>
  <c r="AH1086" i="22"/>
  <c r="AI1086" i="22"/>
  <c r="AJ1086" i="22"/>
  <c r="AK1086" i="22"/>
  <c r="AL1086" i="22"/>
  <c r="AM1086" i="22"/>
  <c r="AN1086" i="22"/>
  <c r="AO1086" i="22"/>
  <c r="AD1087" i="22"/>
  <c r="AE1087" i="22"/>
  <c r="AF1087" i="22"/>
  <c r="AG1087" i="22"/>
  <c r="AH1087" i="22"/>
  <c r="AI1087" i="22"/>
  <c r="AJ1087" i="22"/>
  <c r="AK1087" i="22"/>
  <c r="AL1087" i="22"/>
  <c r="AM1087" i="22"/>
  <c r="AN1087" i="22"/>
  <c r="AO1087" i="22"/>
  <c r="AD1088" i="22"/>
  <c r="AE1088" i="22"/>
  <c r="AF1088" i="22"/>
  <c r="AG1088" i="22"/>
  <c r="AH1088" i="22"/>
  <c r="AI1088" i="22"/>
  <c r="AJ1088" i="22"/>
  <c r="AK1088" i="22"/>
  <c r="AL1088" i="22"/>
  <c r="AM1088" i="22"/>
  <c r="AN1088" i="22"/>
  <c r="AO1088" i="22"/>
  <c r="AD1089" i="22"/>
  <c r="AE1089" i="22"/>
  <c r="AF1089" i="22"/>
  <c r="AG1089" i="22"/>
  <c r="AH1089" i="22"/>
  <c r="AI1089" i="22"/>
  <c r="AJ1089" i="22"/>
  <c r="AK1089" i="22"/>
  <c r="AL1089" i="22"/>
  <c r="AM1089" i="22"/>
  <c r="AN1089" i="22"/>
  <c r="AO1089" i="22"/>
  <c r="AD1090" i="22"/>
  <c r="AE1090" i="22"/>
  <c r="AF1090" i="22"/>
  <c r="AG1090" i="22"/>
  <c r="AH1090" i="22"/>
  <c r="AI1090" i="22"/>
  <c r="AJ1090" i="22"/>
  <c r="AK1090" i="22"/>
  <c r="AL1090" i="22"/>
  <c r="AM1090" i="22"/>
  <c r="AN1090" i="22"/>
  <c r="AO1090" i="22"/>
  <c r="AD1091" i="22"/>
  <c r="AE1091" i="22"/>
  <c r="AF1091" i="22"/>
  <c r="AG1091" i="22"/>
  <c r="AH1091" i="22"/>
  <c r="AI1091" i="22"/>
  <c r="AJ1091" i="22"/>
  <c r="AK1091" i="22"/>
  <c r="AL1091" i="22"/>
  <c r="AM1091" i="22"/>
  <c r="AN1091" i="22"/>
  <c r="AO1091" i="22"/>
  <c r="AD1092" i="22"/>
  <c r="AE1092" i="22"/>
  <c r="AF1092" i="22"/>
  <c r="AG1092" i="22"/>
  <c r="AH1092" i="22"/>
  <c r="AI1092" i="22"/>
  <c r="AJ1092" i="22"/>
  <c r="AK1092" i="22"/>
  <c r="AL1092" i="22"/>
  <c r="AM1092" i="22"/>
  <c r="AN1092" i="22"/>
  <c r="AO1092" i="22"/>
  <c r="AD1093" i="22"/>
  <c r="AE1093" i="22"/>
  <c r="AF1093" i="22"/>
  <c r="AG1093" i="22"/>
  <c r="AH1093" i="22"/>
  <c r="AI1093" i="22"/>
  <c r="AJ1093" i="22"/>
  <c r="AK1093" i="22"/>
  <c r="AL1093" i="22"/>
  <c r="AM1093" i="22"/>
  <c r="AN1093" i="22"/>
  <c r="AO1093" i="22"/>
  <c r="AD1094" i="22"/>
  <c r="AE1094" i="22"/>
  <c r="AF1094" i="22"/>
  <c r="AG1094" i="22"/>
  <c r="AH1094" i="22"/>
  <c r="AI1094" i="22"/>
  <c r="AJ1094" i="22"/>
  <c r="AK1094" i="22"/>
  <c r="AL1094" i="22"/>
  <c r="AM1094" i="22"/>
  <c r="AN1094" i="22"/>
  <c r="AO1094" i="22"/>
  <c r="AD1095" i="22"/>
  <c r="AE1095" i="22"/>
  <c r="AF1095" i="22"/>
  <c r="AG1095" i="22"/>
  <c r="AH1095" i="22"/>
  <c r="AI1095" i="22"/>
  <c r="AJ1095" i="22"/>
  <c r="AK1095" i="22"/>
  <c r="AL1095" i="22"/>
  <c r="AM1095" i="22"/>
  <c r="AN1095" i="22"/>
  <c r="AO1095" i="22"/>
  <c r="AD1096" i="22"/>
  <c r="AE1096" i="22"/>
  <c r="AF1096" i="22"/>
  <c r="AG1096" i="22"/>
  <c r="AH1096" i="22"/>
  <c r="AI1096" i="22"/>
  <c r="AJ1096" i="22"/>
  <c r="AK1096" i="22"/>
  <c r="AL1096" i="22"/>
  <c r="AM1096" i="22"/>
  <c r="AN1096" i="22"/>
  <c r="AO1096" i="22"/>
  <c r="AD1097" i="22"/>
  <c r="AE1097" i="22"/>
  <c r="AF1097" i="22"/>
  <c r="AG1097" i="22"/>
  <c r="AH1097" i="22"/>
  <c r="AI1097" i="22"/>
  <c r="AJ1097" i="22"/>
  <c r="AK1097" i="22"/>
  <c r="AL1097" i="22"/>
  <c r="AM1097" i="22"/>
  <c r="AN1097" i="22"/>
  <c r="AO1097" i="22"/>
  <c r="AD1098" i="22"/>
  <c r="AE1098" i="22"/>
  <c r="AF1098" i="22"/>
  <c r="AG1098" i="22"/>
  <c r="AH1098" i="22"/>
  <c r="AI1098" i="22"/>
  <c r="AJ1098" i="22"/>
  <c r="AK1098" i="22"/>
  <c r="AL1098" i="22"/>
  <c r="AM1098" i="22"/>
  <c r="AN1098" i="22"/>
  <c r="AO1098" i="22"/>
  <c r="AD1099" i="22"/>
  <c r="AE1099" i="22"/>
  <c r="AF1099" i="22"/>
  <c r="AG1099" i="22"/>
  <c r="AH1099" i="22"/>
  <c r="AI1099" i="22"/>
  <c r="AJ1099" i="22"/>
  <c r="AK1099" i="22"/>
  <c r="AL1099" i="22"/>
  <c r="AM1099" i="22"/>
  <c r="AN1099" i="22"/>
  <c r="AO1099" i="22"/>
  <c r="AD1100" i="22"/>
  <c r="AE1100" i="22"/>
  <c r="AF1100" i="22"/>
  <c r="AG1100" i="22"/>
  <c r="AH1100" i="22"/>
  <c r="AI1100" i="22"/>
  <c r="AJ1100" i="22"/>
  <c r="AK1100" i="22"/>
  <c r="AL1100" i="22"/>
  <c r="AM1100" i="22"/>
  <c r="AN1100" i="22"/>
  <c r="AO1100" i="22"/>
  <c r="AD1101" i="22"/>
  <c r="AE1101" i="22"/>
  <c r="AF1101" i="22"/>
  <c r="AG1101" i="22"/>
  <c r="AH1101" i="22"/>
  <c r="AI1101" i="22"/>
  <c r="AJ1101" i="22"/>
  <c r="AK1101" i="22"/>
  <c r="AL1101" i="22"/>
  <c r="AM1101" i="22"/>
  <c r="AN1101" i="22"/>
  <c r="AO1101" i="22"/>
  <c r="AD1102" i="22"/>
  <c r="AE1102" i="22"/>
  <c r="AF1102" i="22"/>
  <c r="AG1102" i="22"/>
  <c r="AH1102" i="22"/>
  <c r="AI1102" i="22"/>
  <c r="AJ1102" i="22"/>
  <c r="AK1102" i="22"/>
  <c r="AL1102" i="22"/>
  <c r="AM1102" i="22"/>
  <c r="AN1102" i="22"/>
  <c r="AO1102" i="22"/>
  <c r="AD1103" i="22"/>
  <c r="AE1103" i="22"/>
  <c r="AF1103" i="22"/>
  <c r="AG1103" i="22"/>
  <c r="AH1103" i="22"/>
  <c r="AI1103" i="22"/>
  <c r="AJ1103" i="22"/>
  <c r="AK1103" i="22"/>
  <c r="AL1103" i="22"/>
  <c r="AM1103" i="22"/>
  <c r="AN1103" i="22"/>
  <c r="AO1103" i="22"/>
  <c r="AD1104" i="22"/>
  <c r="AE1104" i="22"/>
  <c r="AF1104" i="22"/>
  <c r="AG1104" i="22"/>
  <c r="AH1104" i="22"/>
  <c r="AI1104" i="22"/>
  <c r="AJ1104" i="22"/>
  <c r="AK1104" i="22"/>
  <c r="AL1104" i="22"/>
  <c r="AM1104" i="22"/>
  <c r="AN1104" i="22"/>
  <c r="AO1104" i="22"/>
  <c r="AD1105" i="22"/>
  <c r="AE1105" i="22"/>
  <c r="AF1105" i="22"/>
  <c r="AG1105" i="22"/>
  <c r="AH1105" i="22"/>
  <c r="AI1105" i="22"/>
  <c r="AJ1105" i="22"/>
  <c r="AK1105" i="22"/>
  <c r="AL1105" i="22"/>
  <c r="AM1105" i="22"/>
  <c r="AN1105" i="22"/>
  <c r="AO1105" i="22"/>
  <c r="AD1106" i="22"/>
  <c r="AE1106" i="22"/>
  <c r="AF1106" i="22"/>
  <c r="AG1106" i="22"/>
  <c r="AH1106" i="22"/>
  <c r="AI1106" i="22"/>
  <c r="AJ1106" i="22"/>
  <c r="AK1106" i="22"/>
  <c r="AL1106" i="22"/>
  <c r="AM1106" i="22"/>
  <c r="AN1106" i="22"/>
  <c r="AO1106" i="22"/>
  <c r="AD1107" i="22"/>
  <c r="AE1107" i="22"/>
  <c r="AF1107" i="22"/>
  <c r="AG1107" i="22"/>
  <c r="AH1107" i="22"/>
  <c r="AI1107" i="22"/>
  <c r="AJ1107" i="22"/>
  <c r="AK1107" i="22"/>
  <c r="AL1107" i="22"/>
  <c r="AM1107" i="22"/>
  <c r="AN1107" i="22"/>
  <c r="AO1107" i="22"/>
  <c r="AD1108" i="22"/>
  <c r="AE1108" i="22"/>
  <c r="AF1108" i="22"/>
  <c r="AG1108" i="22"/>
  <c r="AH1108" i="22"/>
  <c r="AI1108" i="22"/>
  <c r="AJ1108" i="22"/>
  <c r="AK1108" i="22"/>
  <c r="AL1108" i="22"/>
  <c r="AM1108" i="22"/>
  <c r="AN1108" i="22"/>
  <c r="AO1108" i="22"/>
  <c r="AD1109" i="22"/>
  <c r="AE1109" i="22"/>
  <c r="AF1109" i="22"/>
  <c r="AG1109" i="22"/>
  <c r="AH1109" i="22"/>
  <c r="AI1109" i="22"/>
  <c r="AJ1109" i="22"/>
  <c r="AK1109" i="22"/>
  <c r="AL1109" i="22"/>
  <c r="AM1109" i="22"/>
  <c r="AN1109" i="22"/>
  <c r="AO1109" i="22"/>
  <c r="AD1110" i="22"/>
  <c r="AE1110" i="22"/>
  <c r="AF1110" i="22"/>
  <c r="AG1110" i="22"/>
  <c r="AH1110" i="22"/>
  <c r="AI1110" i="22"/>
  <c r="AJ1110" i="22"/>
  <c r="AK1110" i="22"/>
  <c r="AL1110" i="22"/>
  <c r="AM1110" i="22"/>
  <c r="AN1110" i="22"/>
  <c r="AO1110" i="22"/>
  <c r="AD1111" i="22"/>
  <c r="AE1111" i="22"/>
  <c r="AF1111" i="22"/>
  <c r="AG1111" i="22"/>
  <c r="AH1111" i="22"/>
  <c r="AI1111" i="22"/>
  <c r="AJ1111" i="22"/>
  <c r="AK1111" i="22"/>
  <c r="AL1111" i="22"/>
  <c r="AM1111" i="22"/>
  <c r="AN1111" i="22"/>
  <c r="AO1111" i="22"/>
  <c r="AD1112" i="22"/>
  <c r="AE1112" i="22"/>
  <c r="AF1112" i="22"/>
  <c r="AG1112" i="22"/>
  <c r="AH1112" i="22"/>
  <c r="AI1112" i="22"/>
  <c r="AJ1112" i="22"/>
  <c r="AK1112" i="22"/>
  <c r="AL1112" i="22"/>
  <c r="AM1112" i="22"/>
  <c r="AN1112" i="22"/>
  <c r="AO1112" i="22"/>
  <c r="AD1113" i="22"/>
  <c r="AE1113" i="22"/>
  <c r="AF1113" i="22"/>
  <c r="AG1113" i="22"/>
  <c r="AH1113" i="22"/>
  <c r="AI1113" i="22"/>
  <c r="AJ1113" i="22"/>
  <c r="AK1113" i="22"/>
  <c r="AL1113" i="22"/>
  <c r="AM1113" i="22"/>
  <c r="AN1113" i="22"/>
  <c r="AO1113" i="22"/>
  <c r="AD1114" i="22"/>
  <c r="AE1114" i="22"/>
  <c r="AF1114" i="22"/>
  <c r="AG1114" i="22"/>
  <c r="AH1114" i="22"/>
  <c r="AI1114" i="22"/>
  <c r="AJ1114" i="22"/>
  <c r="AK1114" i="22"/>
  <c r="AL1114" i="22"/>
  <c r="AM1114" i="22"/>
  <c r="AN1114" i="22"/>
  <c r="AO1114" i="22"/>
  <c r="AD1115" i="22"/>
  <c r="AE1115" i="22"/>
  <c r="AF1115" i="22"/>
  <c r="AG1115" i="22"/>
  <c r="AH1115" i="22"/>
  <c r="AI1115" i="22"/>
  <c r="AJ1115" i="22"/>
  <c r="AK1115" i="22"/>
  <c r="AL1115" i="22"/>
  <c r="AM1115" i="22"/>
  <c r="AN1115" i="22"/>
  <c r="AO1115" i="22"/>
  <c r="AD1116" i="22"/>
  <c r="AE1116" i="22"/>
  <c r="AF1116" i="22"/>
  <c r="AG1116" i="22"/>
  <c r="AH1116" i="22"/>
  <c r="AI1116" i="22"/>
  <c r="AJ1116" i="22"/>
  <c r="AK1116" i="22"/>
  <c r="AL1116" i="22"/>
  <c r="AM1116" i="22"/>
  <c r="AN1116" i="22"/>
  <c r="AO1116" i="22"/>
  <c r="AD1117" i="22"/>
  <c r="AE1117" i="22"/>
  <c r="AF1117" i="22"/>
  <c r="AG1117" i="22"/>
  <c r="AH1117" i="22"/>
  <c r="AI1117" i="22"/>
  <c r="AJ1117" i="22"/>
  <c r="AK1117" i="22"/>
  <c r="AL1117" i="22"/>
  <c r="AM1117" i="22"/>
  <c r="AN1117" i="22"/>
  <c r="AO1117" i="22"/>
  <c r="AD1118" i="22"/>
  <c r="AE1118" i="22"/>
  <c r="AF1118" i="22"/>
  <c r="AG1118" i="22"/>
  <c r="AH1118" i="22"/>
  <c r="AI1118" i="22"/>
  <c r="AJ1118" i="22"/>
  <c r="AK1118" i="22"/>
  <c r="AL1118" i="22"/>
  <c r="AM1118" i="22"/>
  <c r="AN1118" i="22"/>
  <c r="AO1118" i="22"/>
  <c r="AD1119" i="22"/>
  <c r="AE1119" i="22"/>
  <c r="AF1119" i="22"/>
  <c r="AG1119" i="22"/>
  <c r="AH1119" i="22"/>
  <c r="AI1119" i="22"/>
  <c r="AJ1119" i="22"/>
  <c r="AK1119" i="22"/>
  <c r="AL1119" i="22"/>
  <c r="AM1119" i="22"/>
  <c r="AN1119" i="22"/>
  <c r="AO1119" i="22"/>
  <c r="AD1120" i="22"/>
  <c r="AE1120" i="22"/>
  <c r="AF1120" i="22"/>
  <c r="AG1120" i="22"/>
  <c r="AH1120" i="22"/>
  <c r="AI1120" i="22"/>
  <c r="AJ1120" i="22"/>
  <c r="AK1120" i="22"/>
  <c r="AL1120" i="22"/>
  <c r="AM1120" i="22"/>
  <c r="AN1120" i="22"/>
  <c r="AO1120" i="22"/>
  <c r="AD1121" i="22"/>
  <c r="AE1121" i="22"/>
  <c r="AF1121" i="22"/>
  <c r="AG1121" i="22"/>
  <c r="AH1121" i="22"/>
  <c r="AI1121" i="22"/>
  <c r="AJ1121" i="22"/>
  <c r="AK1121" i="22"/>
  <c r="AL1121" i="22"/>
  <c r="AM1121" i="22"/>
  <c r="AN1121" i="22"/>
  <c r="AO1121" i="22"/>
  <c r="AD1122" i="22"/>
  <c r="AE1122" i="22"/>
  <c r="AF1122" i="22"/>
  <c r="AG1122" i="22"/>
  <c r="AH1122" i="22"/>
  <c r="AI1122" i="22"/>
  <c r="AJ1122" i="22"/>
  <c r="AK1122" i="22"/>
  <c r="AL1122" i="22"/>
  <c r="AM1122" i="22"/>
  <c r="AN1122" i="22"/>
  <c r="AO1122" i="22"/>
  <c r="AD1123" i="22"/>
  <c r="AE1123" i="22"/>
  <c r="AF1123" i="22"/>
  <c r="AG1123" i="22"/>
  <c r="AH1123" i="22"/>
  <c r="AI1123" i="22"/>
  <c r="AJ1123" i="22"/>
  <c r="AK1123" i="22"/>
  <c r="AL1123" i="22"/>
  <c r="AM1123" i="22"/>
  <c r="AN1123" i="22"/>
  <c r="AO1123" i="22"/>
  <c r="AD1124" i="22"/>
  <c r="AE1124" i="22"/>
  <c r="AF1124" i="22"/>
  <c r="AG1124" i="22"/>
  <c r="AH1124" i="22"/>
  <c r="AI1124" i="22"/>
  <c r="AJ1124" i="22"/>
  <c r="AK1124" i="22"/>
  <c r="AL1124" i="22"/>
  <c r="AM1124" i="22"/>
  <c r="AN1124" i="22"/>
  <c r="AO1124" i="22"/>
  <c r="AD1125" i="22"/>
  <c r="AE1125" i="22"/>
  <c r="AF1125" i="22"/>
  <c r="AG1125" i="22"/>
  <c r="AH1125" i="22"/>
  <c r="AI1125" i="22"/>
  <c r="AJ1125" i="22"/>
  <c r="AK1125" i="22"/>
  <c r="AL1125" i="22"/>
  <c r="AM1125" i="22"/>
  <c r="AN1125" i="22"/>
  <c r="AO1125" i="22"/>
  <c r="AD1126" i="22"/>
  <c r="AE1126" i="22"/>
  <c r="AF1126" i="22"/>
  <c r="AG1126" i="22"/>
  <c r="AH1126" i="22"/>
  <c r="AI1126" i="22"/>
  <c r="AJ1126" i="22"/>
  <c r="AK1126" i="22"/>
  <c r="AL1126" i="22"/>
  <c r="AM1126" i="22"/>
  <c r="AN1126" i="22"/>
  <c r="AO1126" i="22"/>
  <c r="AD1127" i="22"/>
  <c r="AE1127" i="22"/>
  <c r="AF1127" i="22"/>
  <c r="AG1127" i="22"/>
  <c r="AH1127" i="22"/>
  <c r="AI1127" i="22"/>
  <c r="AJ1127" i="22"/>
  <c r="AK1127" i="22"/>
  <c r="AL1127" i="22"/>
  <c r="AM1127" i="22"/>
  <c r="AN1127" i="22"/>
  <c r="AO1127" i="22"/>
  <c r="AD1128" i="22"/>
  <c r="AE1128" i="22"/>
  <c r="AF1128" i="22"/>
  <c r="AG1128" i="22"/>
  <c r="AH1128" i="22"/>
  <c r="AI1128" i="22"/>
  <c r="AJ1128" i="22"/>
  <c r="AK1128" i="22"/>
  <c r="AL1128" i="22"/>
  <c r="AM1128" i="22"/>
  <c r="AN1128" i="22"/>
  <c r="AO1128" i="22"/>
  <c r="AD1129" i="22"/>
  <c r="AE1129" i="22"/>
  <c r="AF1129" i="22"/>
  <c r="AG1129" i="22"/>
  <c r="AH1129" i="22"/>
  <c r="AI1129" i="22"/>
  <c r="AJ1129" i="22"/>
  <c r="AK1129" i="22"/>
  <c r="AL1129" i="22"/>
  <c r="AM1129" i="22"/>
  <c r="AN1129" i="22"/>
  <c r="AO1129" i="22"/>
  <c r="AD1130" i="22"/>
  <c r="AE1130" i="22"/>
  <c r="AF1130" i="22"/>
  <c r="AG1130" i="22"/>
  <c r="AH1130" i="22"/>
  <c r="AI1130" i="22"/>
  <c r="AJ1130" i="22"/>
  <c r="AK1130" i="22"/>
  <c r="AL1130" i="22"/>
  <c r="AM1130" i="22"/>
  <c r="AN1130" i="22"/>
  <c r="AO1130" i="22"/>
  <c r="AD1131" i="22"/>
  <c r="AE1131" i="22"/>
  <c r="AF1131" i="22"/>
  <c r="AG1131" i="22"/>
  <c r="AH1131" i="22"/>
  <c r="AI1131" i="22"/>
  <c r="AJ1131" i="22"/>
  <c r="AK1131" i="22"/>
  <c r="AL1131" i="22"/>
  <c r="AM1131" i="22"/>
  <c r="AN1131" i="22"/>
  <c r="AO1131" i="22"/>
  <c r="AD1132" i="22"/>
  <c r="AE1132" i="22"/>
  <c r="AF1132" i="22"/>
  <c r="AG1132" i="22"/>
  <c r="AH1132" i="22"/>
  <c r="AI1132" i="22"/>
  <c r="AJ1132" i="22"/>
  <c r="AK1132" i="22"/>
  <c r="AL1132" i="22"/>
  <c r="AM1132" i="22"/>
  <c r="AN1132" i="22"/>
  <c r="AO1132" i="22"/>
  <c r="AD1133" i="22"/>
  <c r="AE1133" i="22"/>
  <c r="AF1133" i="22"/>
  <c r="AG1133" i="22"/>
  <c r="AH1133" i="22"/>
  <c r="AI1133" i="22"/>
  <c r="AJ1133" i="22"/>
  <c r="AK1133" i="22"/>
  <c r="AL1133" i="22"/>
  <c r="AM1133" i="22"/>
  <c r="AN1133" i="22"/>
  <c r="AO1133" i="22"/>
  <c r="AD1134" i="22"/>
  <c r="AE1134" i="22"/>
  <c r="AF1134" i="22"/>
  <c r="AG1134" i="22"/>
  <c r="AH1134" i="22"/>
  <c r="AI1134" i="22"/>
  <c r="AJ1134" i="22"/>
  <c r="AK1134" i="22"/>
  <c r="AL1134" i="22"/>
  <c r="AM1134" i="22"/>
  <c r="AN1134" i="22"/>
  <c r="AO1134" i="22"/>
  <c r="AD1135" i="22"/>
  <c r="AE1135" i="22"/>
  <c r="AF1135" i="22"/>
  <c r="AG1135" i="22"/>
  <c r="AH1135" i="22"/>
  <c r="AI1135" i="22"/>
  <c r="AJ1135" i="22"/>
  <c r="AK1135" i="22"/>
  <c r="AL1135" i="22"/>
  <c r="AM1135" i="22"/>
  <c r="AN1135" i="22"/>
  <c r="AO1135" i="22"/>
  <c r="AD1136" i="22"/>
  <c r="AE1136" i="22"/>
  <c r="AF1136" i="22"/>
  <c r="AG1136" i="22"/>
  <c r="AH1136" i="22"/>
  <c r="AI1136" i="22"/>
  <c r="AJ1136" i="22"/>
  <c r="AK1136" i="22"/>
  <c r="AL1136" i="22"/>
  <c r="AM1136" i="22"/>
  <c r="AN1136" i="22"/>
  <c r="AO1136" i="22"/>
  <c r="AD1137" i="22"/>
  <c r="AE1137" i="22"/>
  <c r="AF1137" i="22"/>
  <c r="AG1137" i="22"/>
  <c r="AH1137" i="22"/>
  <c r="AI1137" i="22"/>
  <c r="AJ1137" i="22"/>
  <c r="AK1137" i="22"/>
  <c r="AL1137" i="22"/>
  <c r="AM1137" i="22"/>
  <c r="AN1137" i="22"/>
  <c r="AO1137" i="22"/>
  <c r="AD1138" i="22"/>
  <c r="AE1138" i="22"/>
  <c r="AF1138" i="22"/>
  <c r="AG1138" i="22"/>
  <c r="AH1138" i="22"/>
  <c r="AI1138" i="22"/>
  <c r="AJ1138" i="22"/>
  <c r="AK1138" i="22"/>
  <c r="AL1138" i="22"/>
  <c r="AM1138" i="22"/>
  <c r="AN1138" i="22"/>
  <c r="AO1138" i="22"/>
  <c r="AD1139" i="22"/>
  <c r="AE1139" i="22"/>
  <c r="AF1139" i="22"/>
  <c r="AG1139" i="22"/>
  <c r="AH1139" i="22"/>
  <c r="AI1139" i="22"/>
  <c r="AJ1139" i="22"/>
  <c r="AK1139" i="22"/>
  <c r="AL1139" i="22"/>
  <c r="AM1139" i="22"/>
  <c r="AN1139" i="22"/>
  <c r="AO1139" i="22"/>
  <c r="AD1140" i="22"/>
  <c r="AE1140" i="22"/>
  <c r="AF1140" i="22"/>
  <c r="AG1140" i="22"/>
  <c r="AH1140" i="22"/>
  <c r="AI1140" i="22"/>
  <c r="AJ1140" i="22"/>
  <c r="AK1140" i="22"/>
  <c r="AL1140" i="22"/>
  <c r="AM1140" i="22"/>
  <c r="AN1140" i="22"/>
  <c r="AO1140" i="22"/>
  <c r="AD1141" i="22"/>
  <c r="AE1141" i="22"/>
  <c r="AF1141" i="22"/>
  <c r="AG1141" i="22"/>
  <c r="AH1141" i="22"/>
  <c r="AI1141" i="22"/>
  <c r="AJ1141" i="22"/>
  <c r="AK1141" i="22"/>
  <c r="AL1141" i="22"/>
  <c r="AM1141" i="22"/>
  <c r="AN1141" i="22"/>
  <c r="AO1141" i="22"/>
  <c r="AD1142" i="22"/>
  <c r="AE1142" i="22"/>
  <c r="AF1142" i="22"/>
  <c r="AG1142" i="22"/>
  <c r="AH1142" i="22"/>
  <c r="AI1142" i="22"/>
  <c r="AJ1142" i="22"/>
  <c r="AK1142" i="22"/>
  <c r="AL1142" i="22"/>
  <c r="AM1142" i="22"/>
  <c r="AN1142" i="22"/>
  <c r="AO1142" i="22"/>
  <c r="AD1143" i="22"/>
  <c r="AE1143" i="22"/>
  <c r="AF1143" i="22"/>
  <c r="AG1143" i="22"/>
  <c r="AH1143" i="22"/>
  <c r="AI1143" i="22"/>
  <c r="AJ1143" i="22"/>
  <c r="AK1143" i="22"/>
  <c r="AL1143" i="22"/>
  <c r="AM1143" i="22"/>
  <c r="AN1143" i="22"/>
  <c r="AO1143" i="22"/>
  <c r="AD1144" i="22"/>
  <c r="AE1144" i="22"/>
  <c r="AF1144" i="22"/>
  <c r="AG1144" i="22"/>
  <c r="AH1144" i="22"/>
  <c r="AI1144" i="22"/>
  <c r="AJ1144" i="22"/>
  <c r="AK1144" i="22"/>
  <c r="AL1144" i="22"/>
  <c r="AM1144" i="22"/>
  <c r="AN1144" i="22"/>
  <c r="AO1144" i="22"/>
  <c r="AD1145" i="22"/>
  <c r="AE1145" i="22"/>
  <c r="AF1145" i="22"/>
  <c r="AG1145" i="22"/>
  <c r="AH1145" i="22"/>
  <c r="AI1145" i="22"/>
  <c r="AJ1145" i="22"/>
  <c r="AK1145" i="22"/>
  <c r="AL1145" i="22"/>
  <c r="AM1145" i="22"/>
  <c r="AN1145" i="22"/>
  <c r="AO1145" i="22"/>
  <c r="AD1146" i="22"/>
  <c r="AE1146" i="22"/>
  <c r="AF1146" i="22"/>
  <c r="AG1146" i="22"/>
  <c r="AH1146" i="22"/>
  <c r="AI1146" i="22"/>
  <c r="AJ1146" i="22"/>
  <c r="AK1146" i="22"/>
  <c r="AL1146" i="22"/>
  <c r="AM1146" i="22"/>
  <c r="AN1146" i="22"/>
  <c r="AO1146" i="22"/>
  <c r="AD1147" i="22"/>
  <c r="AE1147" i="22"/>
  <c r="AF1147" i="22"/>
  <c r="AG1147" i="22"/>
  <c r="AH1147" i="22"/>
  <c r="AI1147" i="22"/>
  <c r="AJ1147" i="22"/>
  <c r="AK1147" i="22"/>
  <c r="AL1147" i="22"/>
  <c r="AM1147" i="22"/>
  <c r="AN1147" i="22"/>
  <c r="AO1147" i="22"/>
  <c r="AD1148" i="22"/>
  <c r="AE1148" i="22"/>
  <c r="AF1148" i="22"/>
  <c r="AG1148" i="22"/>
  <c r="AH1148" i="22"/>
  <c r="AI1148" i="22"/>
  <c r="AJ1148" i="22"/>
  <c r="AK1148" i="22"/>
  <c r="AL1148" i="22"/>
  <c r="AM1148" i="22"/>
  <c r="AN1148" i="22"/>
  <c r="AO1148" i="22"/>
  <c r="AD1149" i="22"/>
  <c r="AE1149" i="22"/>
  <c r="AF1149" i="22"/>
  <c r="AG1149" i="22"/>
  <c r="AH1149" i="22"/>
  <c r="AI1149" i="22"/>
  <c r="AJ1149" i="22"/>
  <c r="AK1149" i="22"/>
  <c r="AL1149" i="22"/>
  <c r="AM1149" i="22"/>
  <c r="AN1149" i="22"/>
  <c r="AO1149" i="22"/>
  <c r="AD1150" i="22"/>
  <c r="AE1150" i="22"/>
  <c r="AF1150" i="22"/>
  <c r="AG1150" i="22"/>
  <c r="AH1150" i="22"/>
  <c r="AI1150" i="22"/>
  <c r="AJ1150" i="22"/>
  <c r="AK1150" i="22"/>
  <c r="AL1150" i="22"/>
  <c r="AM1150" i="22"/>
  <c r="AN1150" i="22"/>
  <c r="AO1150" i="22"/>
  <c r="AD1151" i="22"/>
  <c r="AE1151" i="22"/>
  <c r="AF1151" i="22"/>
  <c r="AG1151" i="22"/>
  <c r="AH1151" i="22"/>
  <c r="AI1151" i="22"/>
  <c r="AJ1151" i="22"/>
  <c r="AK1151" i="22"/>
  <c r="AL1151" i="22"/>
  <c r="AM1151" i="22"/>
  <c r="AN1151" i="22"/>
  <c r="AO1151" i="22"/>
  <c r="AD1152" i="22"/>
  <c r="AE1152" i="22"/>
  <c r="AF1152" i="22"/>
  <c r="AG1152" i="22"/>
  <c r="AH1152" i="22"/>
  <c r="AI1152" i="22"/>
  <c r="AJ1152" i="22"/>
  <c r="AK1152" i="22"/>
  <c r="AL1152" i="22"/>
  <c r="AM1152" i="22"/>
  <c r="AN1152" i="22"/>
  <c r="AO1152" i="22"/>
  <c r="AD1153" i="22"/>
  <c r="AE1153" i="22"/>
  <c r="AF1153" i="22"/>
  <c r="AG1153" i="22"/>
  <c r="AH1153" i="22"/>
  <c r="AI1153" i="22"/>
  <c r="AJ1153" i="22"/>
  <c r="AK1153" i="22"/>
  <c r="AL1153" i="22"/>
  <c r="AM1153" i="22"/>
  <c r="AN1153" i="22"/>
  <c r="AO1153" i="22"/>
  <c r="AD1154" i="22"/>
  <c r="AE1154" i="22"/>
  <c r="AF1154" i="22"/>
  <c r="AG1154" i="22"/>
  <c r="AH1154" i="22"/>
  <c r="AI1154" i="22"/>
  <c r="AJ1154" i="22"/>
  <c r="AK1154" i="22"/>
  <c r="AL1154" i="22"/>
  <c r="AM1154" i="22"/>
  <c r="AN1154" i="22"/>
  <c r="AO1154" i="22"/>
  <c r="AD1155" i="22"/>
  <c r="AE1155" i="22"/>
  <c r="AF1155" i="22"/>
  <c r="AG1155" i="22"/>
  <c r="AH1155" i="22"/>
  <c r="AI1155" i="22"/>
  <c r="AJ1155" i="22"/>
  <c r="AK1155" i="22"/>
  <c r="AL1155" i="22"/>
  <c r="AM1155" i="22"/>
  <c r="AN1155" i="22"/>
  <c r="AO1155" i="22"/>
  <c r="AD1156" i="22"/>
  <c r="AE1156" i="22"/>
  <c r="AF1156" i="22"/>
  <c r="AG1156" i="22"/>
  <c r="AH1156" i="22"/>
  <c r="AI1156" i="22"/>
  <c r="AJ1156" i="22"/>
  <c r="AK1156" i="22"/>
  <c r="AL1156" i="22"/>
  <c r="AM1156" i="22"/>
  <c r="AN1156" i="22"/>
  <c r="AO1156" i="22"/>
  <c r="AD1157" i="22"/>
  <c r="AE1157" i="22"/>
  <c r="AF1157" i="22"/>
  <c r="AG1157" i="22"/>
  <c r="AH1157" i="22"/>
  <c r="AI1157" i="22"/>
  <c r="AJ1157" i="22"/>
  <c r="AK1157" i="22"/>
  <c r="AL1157" i="22"/>
  <c r="AM1157" i="22"/>
  <c r="AN1157" i="22"/>
  <c r="AO1157" i="22"/>
  <c r="AD1158" i="22"/>
  <c r="AE1158" i="22"/>
  <c r="AF1158" i="22"/>
  <c r="AG1158" i="22"/>
  <c r="AH1158" i="22"/>
  <c r="AI1158" i="22"/>
  <c r="AJ1158" i="22"/>
  <c r="AK1158" i="22"/>
  <c r="AL1158" i="22"/>
  <c r="AM1158" i="22"/>
  <c r="AN1158" i="22"/>
  <c r="AO1158" i="22"/>
  <c r="AD1159" i="22"/>
  <c r="AE1159" i="22"/>
  <c r="AF1159" i="22"/>
  <c r="AG1159" i="22"/>
  <c r="AH1159" i="22"/>
  <c r="AI1159" i="22"/>
  <c r="AJ1159" i="22"/>
  <c r="AK1159" i="22"/>
  <c r="AL1159" i="22"/>
  <c r="AM1159" i="22"/>
  <c r="AN1159" i="22"/>
  <c r="AO1159" i="22"/>
  <c r="AD1160" i="22"/>
  <c r="AE1160" i="22"/>
  <c r="AF1160" i="22"/>
  <c r="AG1160" i="22"/>
  <c r="AH1160" i="22"/>
  <c r="AI1160" i="22"/>
  <c r="AJ1160" i="22"/>
  <c r="AK1160" i="22"/>
  <c r="AL1160" i="22"/>
  <c r="AM1160" i="22"/>
  <c r="AN1160" i="22"/>
  <c r="AO1160" i="22"/>
  <c r="AD1161" i="22"/>
  <c r="AE1161" i="22"/>
  <c r="AF1161" i="22"/>
  <c r="AG1161" i="22"/>
  <c r="AH1161" i="22"/>
  <c r="AI1161" i="22"/>
  <c r="AJ1161" i="22"/>
  <c r="AK1161" i="22"/>
  <c r="AL1161" i="22"/>
  <c r="AM1161" i="22"/>
  <c r="AN1161" i="22"/>
  <c r="AO1161" i="22"/>
  <c r="AD1162" i="22"/>
  <c r="AE1162" i="22"/>
  <c r="AF1162" i="22"/>
  <c r="AG1162" i="22"/>
  <c r="AH1162" i="22"/>
  <c r="AI1162" i="22"/>
  <c r="AJ1162" i="22"/>
  <c r="AK1162" i="22"/>
  <c r="AL1162" i="22"/>
  <c r="AM1162" i="22"/>
  <c r="AN1162" i="22"/>
  <c r="AO1162" i="22"/>
  <c r="AD1163" i="22"/>
  <c r="AE1163" i="22"/>
  <c r="AF1163" i="22"/>
  <c r="AG1163" i="22"/>
  <c r="AH1163" i="22"/>
  <c r="AI1163" i="22"/>
  <c r="AJ1163" i="22"/>
  <c r="AK1163" i="22"/>
  <c r="AL1163" i="22"/>
  <c r="AM1163" i="22"/>
  <c r="AN1163" i="22"/>
  <c r="AO1163" i="22"/>
  <c r="AD1164" i="22"/>
  <c r="AE1164" i="22"/>
  <c r="AF1164" i="22"/>
  <c r="AG1164" i="22"/>
  <c r="AH1164" i="22"/>
  <c r="AI1164" i="22"/>
  <c r="AJ1164" i="22"/>
  <c r="AK1164" i="22"/>
  <c r="AL1164" i="22"/>
  <c r="AM1164" i="22"/>
  <c r="AN1164" i="22"/>
  <c r="AO1164" i="22"/>
  <c r="AD1165" i="22"/>
  <c r="AE1165" i="22"/>
  <c r="AF1165" i="22"/>
  <c r="AG1165" i="22"/>
  <c r="AH1165" i="22"/>
  <c r="AI1165" i="22"/>
  <c r="AJ1165" i="22"/>
  <c r="AK1165" i="22"/>
  <c r="AL1165" i="22"/>
  <c r="AM1165" i="22"/>
  <c r="AN1165" i="22"/>
  <c r="AO1165" i="22"/>
  <c r="AD1166" i="22"/>
  <c r="AE1166" i="22"/>
  <c r="AF1166" i="22"/>
  <c r="AG1166" i="22"/>
  <c r="AH1166" i="22"/>
  <c r="AI1166" i="22"/>
  <c r="AJ1166" i="22"/>
  <c r="AK1166" i="22"/>
  <c r="AL1166" i="22"/>
  <c r="AM1166" i="22"/>
  <c r="AN1166" i="22"/>
  <c r="AO1166" i="22"/>
  <c r="AD1167" i="22"/>
  <c r="AE1167" i="22"/>
  <c r="AF1167" i="22"/>
  <c r="AG1167" i="22"/>
  <c r="AH1167" i="22"/>
  <c r="AI1167" i="22"/>
  <c r="AJ1167" i="22"/>
  <c r="AK1167" i="22"/>
  <c r="AL1167" i="22"/>
  <c r="AM1167" i="22"/>
  <c r="AN1167" i="22"/>
  <c r="AO1167" i="22"/>
  <c r="AD1168" i="22"/>
  <c r="AE1168" i="22"/>
  <c r="AF1168" i="22"/>
  <c r="AG1168" i="22"/>
  <c r="AH1168" i="22"/>
  <c r="AI1168" i="22"/>
  <c r="AJ1168" i="22"/>
  <c r="AK1168" i="22"/>
  <c r="AL1168" i="22"/>
  <c r="AM1168" i="22"/>
  <c r="AN1168" i="22"/>
  <c r="AO1168" i="22"/>
  <c r="AD1169" i="22"/>
  <c r="AE1169" i="22"/>
  <c r="AF1169" i="22"/>
  <c r="AG1169" i="22"/>
  <c r="AH1169" i="22"/>
  <c r="AI1169" i="22"/>
  <c r="AJ1169" i="22"/>
  <c r="AK1169" i="22"/>
  <c r="AL1169" i="22"/>
  <c r="AM1169" i="22"/>
  <c r="AN1169" i="22"/>
  <c r="AO1169" i="22"/>
  <c r="AD1170" i="22"/>
  <c r="AE1170" i="22"/>
  <c r="AF1170" i="22"/>
  <c r="AG1170" i="22"/>
  <c r="AH1170" i="22"/>
  <c r="AI1170" i="22"/>
  <c r="AJ1170" i="22"/>
  <c r="AK1170" i="22"/>
  <c r="AL1170" i="22"/>
  <c r="AM1170" i="22"/>
  <c r="AN1170" i="22"/>
  <c r="AO1170" i="22"/>
  <c r="AD1171" i="22"/>
  <c r="AE1171" i="22"/>
  <c r="AF1171" i="22"/>
  <c r="AG1171" i="22"/>
  <c r="AH1171" i="22"/>
  <c r="AI1171" i="22"/>
  <c r="AJ1171" i="22"/>
  <c r="AK1171" i="22"/>
  <c r="AL1171" i="22"/>
  <c r="AM1171" i="22"/>
  <c r="AN1171" i="22"/>
  <c r="AO1171" i="22"/>
  <c r="AD1172" i="22"/>
  <c r="AE1172" i="22"/>
  <c r="AF1172" i="22"/>
  <c r="AG1172" i="22"/>
  <c r="AH1172" i="22"/>
  <c r="AI1172" i="22"/>
  <c r="AJ1172" i="22"/>
  <c r="AK1172" i="22"/>
  <c r="AL1172" i="22"/>
  <c r="AM1172" i="22"/>
  <c r="AN1172" i="22"/>
  <c r="AO1172" i="22"/>
  <c r="AD1173" i="22"/>
  <c r="AE1173" i="22"/>
  <c r="AF1173" i="22"/>
  <c r="AG1173" i="22"/>
  <c r="AH1173" i="22"/>
  <c r="AI1173" i="22"/>
  <c r="AJ1173" i="22"/>
  <c r="AK1173" i="22"/>
  <c r="AL1173" i="22"/>
  <c r="AM1173" i="22"/>
  <c r="AN1173" i="22"/>
  <c r="AO1173" i="22"/>
  <c r="AD1174" i="22"/>
  <c r="AE1174" i="22"/>
  <c r="AF1174" i="22"/>
  <c r="AG1174" i="22"/>
  <c r="AH1174" i="22"/>
  <c r="AI1174" i="22"/>
  <c r="AJ1174" i="22"/>
  <c r="AK1174" i="22"/>
  <c r="AL1174" i="22"/>
  <c r="AM1174" i="22"/>
  <c r="AN1174" i="22"/>
  <c r="AO1174" i="22"/>
  <c r="AD1175" i="22"/>
  <c r="AE1175" i="22"/>
  <c r="AF1175" i="22"/>
  <c r="AG1175" i="22"/>
  <c r="AH1175" i="22"/>
  <c r="AI1175" i="22"/>
  <c r="AJ1175" i="22"/>
  <c r="AK1175" i="22"/>
  <c r="AL1175" i="22"/>
  <c r="AM1175" i="22"/>
  <c r="AN1175" i="22"/>
  <c r="AO1175" i="22"/>
  <c r="AD1176" i="22"/>
  <c r="AE1176" i="22"/>
  <c r="AF1176" i="22"/>
  <c r="AG1176" i="22"/>
  <c r="AH1176" i="22"/>
  <c r="AI1176" i="22"/>
  <c r="AJ1176" i="22"/>
  <c r="AK1176" i="22"/>
  <c r="AL1176" i="22"/>
  <c r="AM1176" i="22"/>
  <c r="AN1176" i="22"/>
  <c r="AO1176" i="22"/>
  <c r="AD1177" i="22"/>
  <c r="AE1177" i="22"/>
  <c r="AF1177" i="22"/>
  <c r="AG1177" i="22"/>
  <c r="AH1177" i="22"/>
  <c r="AI1177" i="22"/>
  <c r="AJ1177" i="22"/>
  <c r="AK1177" i="22"/>
  <c r="AL1177" i="22"/>
  <c r="AM1177" i="22"/>
  <c r="AN1177" i="22"/>
  <c r="AO1177" i="22"/>
  <c r="AD1178" i="22"/>
  <c r="AE1178" i="22"/>
  <c r="AF1178" i="22"/>
  <c r="AG1178" i="22"/>
  <c r="AH1178" i="22"/>
  <c r="AI1178" i="22"/>
  <c r="AJ1178" i="22"/>
  <c r="AK1178" i="22"/>
  <c r="AL1178" i="22"/>
  <c r="AM1178" i="22"/>
  <c r="AN1178" i="22"/>
  <c r="AO1178" i="22"/>
  <c r="AD1179" i="22"/>
  <c r="AE1179" i="22"/>
  <c r="AF1179" i="22"/>
  <c r="AG1179" i="22"/>
  <c r="AH1179" i="22"/>
  <c r="AI1179" i="22"/>
  <c r="AJ1179" i="22"/>
  <c r="AK1179" i="22"/>
  <c r="AL1179" i="22"/>
  <c r="AM1179" i="22"/>
  <c r="AN1179" i="22"/>
  <c r="AO1179" i="22"/>
  <c r="AD1180" i="22"/>
  <c r="AE1180" i="22"/>
  <c r="AF1180" i="22"/>
  <c r="AG1180" i="22"/>
  <c r="AH1180" i="22"/>
  <c r="AI1180" i="22"/>
  <c r="AJ1180" i="22"/>
  <c r="AK1180" i="22"/>
  <c r="AL1180" i="22"/>
  <c r="AM1180" i="22"/>
  <c r="AN1180" i="22"/>
  <c r="AO1180" i="22"/>
  <c r="AD1181" i="22"/>
  <c r="AE1181" i="22"/>
  <c r="AF1181" i="22"/>
  <c r="AG1181" i="22"/>
  <c r="AH1181" i="22"/>
  <c r="AI1181" i="22"/>
  <c r="AJ1181" i="22"/>
  <c r="AK1181" i="22"/>
  <c r="AL1181" i="22"/>
  <c r="AM1181" i="22"/>
  <c r="AN1181" i="22"/>
  <c r="AO1181" i="22"/>
  <c r="AD1182" i="22"/>
  <c r="AE1182" i="22"/>
  <c r="AF1182" i="22"/>
  <c r="AG1182" i="22"/>
  <c r="AH1182" i="22"/>
  <c r="AI1182" i="22"/>
  <c r="AJ1182" i="22"/>
  <c r="AK1182" i="22"/>
  <c r="AL1182" i="22"/>
  <c r="AM1182" i="22"/>
  <c r="AN1182" i="22"/>
  <c r="AO1182" i="22"/>
  <c r="AD1183" i="22"/>
  <c r="AE1183" i="22"/>
  <c r="AF1183" i="22"/>
  <c r="AG1183" i="22"/>
  <c r="AH1183" i="22"/>
  <c r="AI1183" i="22"/>
  <c r="AJ1183" i="22"/>
  <c r="AK1183" i="22"/>
  <c r="AL1183" i="22"/>
  <c r="AM1183" i="22"/>
  <c r="AN1183" i="22"/>
  <c r="AO1183" i="22"/>
  <c r="AD1184" i="22"/>
  <c r="AE1184" i="22"/>
  <c r="AF1184" i="22"/>
  <c r="AG1184" i="22"/>
  <c r="AH1184" i="22"/>
  <c r="AI1184" i="22"/>
  <c r="AJ1184" i="22"/>
  <c r="AK1184" i="22"/>
  <c r="AL1184" i="22"/>
  <c r="AM1184" i="22"/>
  <c r="AN1184" i="22"/>
  <c r="AO1184" i="22"/>
  <c r="AD1185" i="22"/>
  <c r="AE1185" i="22"/>
  <c r="AF1185" i="22"/>
  <c r="AG1185" i="22"/>
  <c r="AH1185" i="22"/>
  <c r="AI1185" i="22"/>
  <c r="AJ1185" i="22"/>
  <c r="AK1185" i="22"/>
  <c r="AL1185" i="22"/>
  <c r="AM1185" i="22"/>
  <c r="AN1185" i="22"/>
  <c r="AO1185" i="22"/>
  <c r="AD1186" i="22"/>
  <c r="AE1186" i="22"/>
  <c r="AF1186" i="22"/>
  <c r="AG1186" i="22"/>
  <c r="AH1186" i="22"/>
  <c r="AI1186" i="22"/>
  <c r="AJ1186" i="22"/>
  <c r="AK1186" i="22"/>
  <c r="AL1186" i="22"/>
  <c r="AM1186" i="22"/>
  <c r="AN1186" i="22"/>
  <c r="AO1186" i="22"/>
  <c r="AD1187" i="22"/>
  <c r="AE1187" i="22"/>
  <c r="AF1187" i="22"/>
  <c r="AG1187" i="22"/>
  <c r="AH1187" i="22"/>
  <c r="AI1187" i="22"/>
  <c r="AJ1187" i="22"/>
  <c r="AK1187" i="22"/>
  <c r="AL1187" i="22"/>
  <c r="AM1187" i="22"/>
  <c r="AN1187" i="22"/>
  <c r="AO1187" i="22"/>
  <c r="AD1188" i="22"/>
  <c r="AE1188" i="22"/>
  <c r="AF1188" i="22"/>
  <c r="AG1188" i="22"/>
  <c r="AH1188" i="22"/>
  <c r="AI1188" i="22"/>
  <c r="AJ1188" i="22"/>
  <c r="AK1188" i="22"/>
  <c r="AL1188" i="22"/>
  <c r="AM1188" i="22"/>
  <c r="AN1188" i="22"/>
  <c r="AO1188" i="22"/>
  <c r="AD1189" i="22"/>
  <c r="AE1189" i="22"/>
  <c r="AF1189" i="22"/>
  <c r="AG1189" i="22"/>
  <c r="AH1189" i="22"/>
  <c r="AI1189" i="22"/>
  <c r="AJ1189" i="22"/>
  <c r="AK1189" i="22"/>
  <c r="AL1189" i="22"/>
  <c r="AM1189" i="22"/>
  <c r="AN1189" i="22"/>
  <c r="AO1189" i="22"/>
  <c r="AD1190" i="22"/>
  <c r="AE1190" i="22"/>
  <c r="AF1190" i="22"/>
  <c r="AG1190" i="22"/>
  <c r="AH1190" i="22"/>
  <c r="AI1190" i="22"/>
  <c r="AJ1190" i="22"/>
  <c r="AK1190" i="22"/>
  <c r="AL1190" i="22"/>
  <c r="AM1190" i="22"/>
  <c r="AN1190" i="22"/>
  <c r="AO1190" i="22"/>
  <c r="AD1191" i="22"/>
  <c r="AE1191" i="22"/>
  <c r="AF1191" i="22"/>
  <c r="AG1191" i="22"/>
  <c r="AH1191" i="22"/>
  <c r="AI1191" i="22"/>
  <c r="AJ1191" i="22"/>
  <c r="AK1191" i="22"/>
  <c r="AL1191" i="22"/>
  <c r="AM1191" i="22"/>
  <c r="AN1191" i="22"/>
  <c r="AO1191" i="22"/>
  <c r="AD1192" i="22"/>
  <c r="AE1192" i="22"/>
  <c r="AF1192" i="22"/>
  <c r="AG1192" i="22"/>
  <c r="AH1192" i="22"/>
  <c r="AI1192" i="22"/>
  <c r="AJ1192" i="22"/>
  <c r="AK1192" i="22"/>
  <c r="AL1192" i="22"/>
  <c r="AM1192" i="22"/>
  <c r="AN1192" i="22"/>
  <c r="AO1192" i="22"/>
  <c r="AD1193" i="22"/>
  <c r="AE1193" i="22"/>
  <c r="AF1193" i="22"/>
  <c r="AG1193" i="22"/>
  <c r="AH1193" i="22"/>
  <c r="AI1193" i="22"/>
  <c r="AJ1193" i="22"/>
  <c r="AK1193" i="22"/>
  <c r="AL1193" i="22"/>
  <c r="AM1193" i="22"/>
  <c r="AN1193" i="22"/>
  <c r="AO1193" i="22"/>
  <c r="AD1194" i="22"/>
  <c r="AE1194" i="22"/>
  <c r="AF1194" i="22"/>
  <c r="AG1194" i="22"/>
  <c r="AH1194" i="22"/>
  <c r="AI1194" i="22"/>
  <c r="AJ1194" i="22"/>
  <c r="AK1194" i="22"/>
  <c r="AL1194" i="22"/>
  <c r="AM1194" i="22"/>
  <c r="AN1194" i="22"/>
  <c r="AO1194" i="22"/>
  <c r="AD1195" i="22"/>
  <c r="AE1195" i="22"/>
  <c r="AF1195" i="22"/>
  <c r="AG1195" i="22"/>
  <c r="AH1195" i="22"/>
  <c r="AI1195" i="22"/>
  <c r="AJ1195" i="22"/>
  <c r="AK1195" i="22"/>
  <c r="AL1195" i="22"/>
  <c r="AM1195" i="22"/>
  <c r="AN1195" i="22"/>
  <c r="AO1195" i="22"/>
  <c r="AD1196" i="22"/>
  <c r="AE1196" i="22"/>
  <c r="AF1196" i="22"/>
  <c r="AG1196" i="22"/>
  <c r="AH1196" i="22"/>
  <c r="AI1196" i="22"/>
  <c r="AJ1196" i="22"/>
  <c r="AK1196" i="22"/>
  <c r="AL1196" i="22"/>
  <c r="AM1196" i="22"/>
  <c r="AN1196" i="22"/>
  <c r="AO1196" i="22"/>
  <c r="AD1197" i="22"/>
  <c r="AE1197" i="22"/>
  <c r="AF1197" i="22"/>
  <c r="AG1197" i="22"/>
  <c r="AH1197" i="22"/>
  <c r="AI1197" i="22"/>
  <c r="AJ1197" i="22"/>
  <c r="AK1197" i="22"/>
  <c r="AL1197" i="22"/>
  <c r="AM1197" i="22"/>
  <c r="AN1197" i="22"/>
  <c r="AO1197" i="22"/>
  <c r="AD1198" i="22"/>
  <c r="AE1198" i="22"/>
  <c r="AF1198" i="22"/>
  <c r="AG1198" i="22"/>
  <c r="AH1198" i="22"/>
  <c r="AI1198" i="22"/>
  <c r="AJ1198" i="22"/>
  <c r="AK1198" i="22"/>
  <c r="AL1198" i="22"/>
  <c r="AM1198" i="22"/>
  <c r="AN1198" i="22"/>
  <c r="AO1198" i="22"/>
  <c r="AD1199" i="22"/>
  <c r="AE1199" i="22"/>
  <c r="AF1199" i="22"/>
  <c r="AG1199" i="22"/>
  <c r="AH1199" i="22"/>
  <c r="AI1199" i="22"/>
  <c r="AJ1199" i="22"/>
  <c r="AK1199" i="22"/>
  <c r="AL1199" i="22"/>
  <c r="AM1199" i="22"/>
  <c r="AN1199" i="22"/>
  <c r="AO1199" i="22"/>
  <c r="AD1200" i="22"/>
  <c r="AE1200" i="22"/>
  <c r="AF1200" i="22"/>
  <c r="AG1200" i="22"/>
  <c r="AH1200" i="22"/>
  <c r="AI1200" i="22"/>
  <c r="AJ1200" i="22"/>
  <c r="AK1200" i="22"/>
  <c r="AL1200" i="22"/>
  <c r="AM1200" i="22"/>
  <c r="AN1200" i="22"/>
  <c r="AO1200" i="22"/>
  <c r="AD1201" i="22"/>
  <c r="AE1201" i="22"/>
  <c r="AF1201" i="22"/>
  <c r="AG1201" i="22"/>
  <c r="AH1201" i="22"/>
  <c r="AI1201" i="22"/>
  <c r="AJ1201" i="22"/>
  <c r="AK1201" i="22"/>
  <c r="AL1201" i="22"/>
  <c r="AM1201" i="22"/>
  <c r="AN1201" i="22"/>
  <c r="AO1201" i="22"/>
  <c r="AD1202" i="22"/>
  <c r="AE1202" i="22"/>
  <c r="AF1202" i="22"/>
  <c r="AG1202" i="22"/>
  <c r="AH1202" i="22"/>
  <c r="AI1202" i="22"/>
  <c r="AJ1202" i="22"/>
  <c r="AK1202" i="22"/>
  <c r="AL1202" i="22"/>
  <c r="AM1202" i="22"/>
  <c r="AN1202" i="22"/>
  <c r="AO1202" i="22"/>
  <c r="AD1203" i="22"/>
  <c r="AE1203" i="22"/>
  <c r="AF1203" i="22"/>
  <c r="AG1203" i="22"/>
  <c r="AH1203" i="22"/>
  <c r="AI1203" i="22"/>
  <c r="AJ1203" i="22"/>
  <c r="AK1203" i="22"/>
  <c r="AL1203" i="22"/>
  <c r="AM1203" i="22"/>
  <c r="AN1203" i="22"/>
  <c r="AO1203" i="22"/>
  <c r="AD1204" i="22"/>
  <c r="AE1204" i="22"/>
  <c r="AF1204" i="22"/>
  <c r="AG1204" i="22"/>
  <c r="AH1204" i="22"/>
  <c r="AI1204" i="22"/>
  <c r="AJ1204" i="22"/>
  <c r="AK1204" i="22"/>
  <c r="AL1204" i="22"/>
  <c r="AM1204" i="22"/>
  <c r="AN1204" i="22"/>
  <c r="AO1204" i="22"/>
  <c r="AD1205" i="22"/>
  <c r="AE1205" i="22"/>
  <c r="AF1205" i="22"/>
  <c r="AG1205" i="22"/>
  <c r="AH1205" i="22"/>
  <c r="AI1205" i="22"/>
  <c r="AJ1205" i="22"/>
  <c r="AK1205" i="22"/>
  <c r="AL1205" i="22"/>
  <c r="AM1205" i="22"/>
  <c r="AN1205" i="22"/>
  <c r="AO1205" i="22"/>
  <c r="AD1206" i="22"/>
  <c r="AE1206" i="22"/>
  <c r="AF1206" i="22"/>
  <c r="AG1206" i="22"/>
  <c r="AH1206" i="22"/>
  <c r="AI1206" i="22"/>
  <c r="AJ1206" i="22"/>
  <c r="AK1206" i="22"/>
  <c r="AL1206" i="22"/>
  <c r="AM1206" i="22"/>
  <c r="AN1206" i="22"/>
  <c r="AO1206" i="22"/>
  <c r="AD1207" i="22"/>
  <c r="AE1207" i="22"/>
  <c r="AF1207" i="22"/>
  <c r="AG1207" i="22"/>
  <c r="AH1207" i="22"/>
  <c r="AI1207" i="22"/>
  <c r="AJ1207" i="22"/>
  <c r="AK1207" i="22"/>
  <c r="AL1207" i="22"/>
  <c r="AM1207" i="22"/>
  <c r="AN1207" i="22"/>
  <c r="AO1207" i="22"/>
  <c r="AD1208" i="22"/>
  <c r="AE1208" i="22"/>
  <c r="AF1208" i="22"/>
  <c r="AG1208" i="22"/>
  <c r="AH1208" i="22"/>
  <c r="AI1208" i="22"/>
  <c r="AJ1208" i="22"/>
  <c r="AK1208" i="22"/>
  <c r="AL1208" i="22"/>
  <c r="AM1208" i="22"/>
  <c r="AN1208" i="22"/>
  <c r="AO1208" i="22"/>
  <c r="AD1209" i="22"/>
  <c r="AE1209" i="22"/>
  <c r="AF1209" i="22"/>
  <c r="AG1209" i="22"/>
  <c r="AH1209" i="22"/>
  <c r="AI1209" i="22"/>
  <c r="AJ1209" i="22"/>
  <c r="AK1209" i="22"/>
  <c r="AL1209" i="22"/>
  <c r="AM1209" i="22"/>
  <c r="AN1209" i="22"/>
  <c r="AO1209" i="22"/>
  <c r="AD1210" i="22"/>
  <c r="AE1210" i="22"/>
  <c r="AF1210" i="22"/>
  <c r="AG1210" i="22"/>
  <c r="AH1210" i="22"/>
  <c r="AI1210" i="22"/>
  <c r="AJ1210" i="22"/>
  <c r="AK1210" i="22"/>
  <c r="AL1210" i="22"/>
  <c r="AM1210" i="22"/>
  <c r="AN1210" i="22"/>
  <c r="AO1210" i="22"/>
  <c r="AD1211" i="22"/>
  <c r="AE1211" i="22"/>
  <c r="AF1211" i="22"/>
  <c r="AG1211" i="22"/>
  <c r="AH1211" i="22"/>
  <c r="AI1211" i="22"/>
  <c r="AJ1211" i="22"/>
  <c r="AK1211" i="22"/>
  <c r="AL1211" i="22"/>
  <c r="AM1211" i="22"/>
  <c r="AN1211" i="22"/>
  <c r="AO1211" i="22"/>
  <c r="AD1212" i="22"/>
  <c r="AE1212" i="22"/>
  <c r="AF1212" i="22"/>
  <c r="AG1212" i="22"/>
  <c r="AH1212" i="22"/>
  <c r="AI1212" i="22"/>
  <c r="AJ1212" i="22"/>
  <c r="AK1212" i="22"/>
  <c r="AL1212" i="22"/>
  <c r="AM1212" i="22"/>
  <c r="AN1212" i="22"/>
  <c r="AO1212" i="22"/>
  <c r="AD1213" i="22"/>
  <c r="AE1213" i="22"/>
  <c r="AF1213" i="22"/>
  <c r="AG1213" i="22"/>
  <c r="AH1213" i="22"/>
  <c r="AI1213" i="22"/>
  <c r="AJ1213" i="22"/>
  <c r="AK1213" i="22"/>
  <c r="AL1213" i="22"/>
  <c r="AM1213" i="22"/>
  <c r="AN1213" i="22"/>
  <c r="AO1213" i="22"/>
  <c r="AD1214" i="22"/>
  <c r="AE1214" i="22"/>
  <c r="AF1214" i="22"/>
  <c r="AG1214" i="22"/>
  <c r="AH1214" i="22"/>
  <c r="AI1214" i="22"/>
  <c r="AJ1214" i="22"/>
  <c r="AK1214" i="22"/>
  <c r="AL1214" i="22"/>
  <c r="AM1214" i="22"/>
  <c r="AN1214" i="22"/>
  <c r="AO1214" i="22"/>
  <c r="AD1215" i="22"/>
  <c r="AE1215" i="22"/>
  <c r="AF1215" i="22"/>
  <c r="AG1215" i="22"/>
  <c r="AH1215" i="22"/>
  <c r="AI1215" i="22"/>
  <c r="AJ1215" i="22"/>
  <c r="AK1215" i="22"/>
  <c r="AL1215" i="22"/>
  <c r="AM1215" i="22"/>
  <c r="AN1215" i="22"/>
  <c r="AO1215" i="22"/>
  <c r="AD1216" i="22"/>
  <c r="AE1216" i="22"/>
  <c r="AF1216" i="22"/>
  <c r="AG1216" i="22"/>
  <c r="AH1216" i="22"/>
  <c r="AI1216" i="22"/>
  <c r="AJ1216" i="22"/>
  <c r="AK1216" i="22"/>
  <c r="AL1216" i="22"/>
  <c r="AM1216" i="22"/>
  <c r="AN1216" i="22"/>
  <c r="AO1216" i="22"/>
  <c r="AD1217" i="22"/>
  <c r="AE1217" i="22"/>
  <c r="AF1217" i="22"/>
  <c r="AG1217" i="22"/>
  <c r="AH1217" i="22"/>
  <c r="AI1217" i="22"/>
  <c r="AJ1217" i="22"/>
  <c r="AK1217" i="22"/>
  <c r="AL1217" i="22"/>
  <c r="AM1217" i="22"/>
  <c r="AN1217" i="22"/>
  <c r="AO1217" i="22"/>
  <c r="AD1218" i="22"/>
  <c r="AE1218" i="22"/>
  <c r="AF1218" i="22"/>
  <c r="AG1218" i="22"/>
  <c r="AH1218" i="22"/>
  <c r="AI1218" i="22"/>
  <c r="AJ1218" i="22"/>
  <c r="AK1218" i="22"/>
  <c r="AL1218" i="22"/>
  <c r="AM1218" i="22"/>
  <c r="AN1218" i="22"/>
  <c r="AO1218" i="22"/>
  <c r="AD1219" i="22"/>
  <c r="AE1219" i="22"/>
  <c r="AF1219" i="22"/>
  <c r="AG1219" i="22"/>
  <c r="AH1219" i="22"/>
  <c r="AI1219" i="22"/>
  <c r="AJ1219" i="22"/>
  <c r="AK1219" i="22"/>
  <c r="AL1219" i="22"/>
  <c r="AM1219" i="22"/>
  <c r="AN1219" i="22"/>
  <c r="AO1219" i="22"/>
  <c r="AD1220" i="22"/>
  <c r="AE1220" i="22"/>
  <c r="AF1220" i="22"/>
  <c r="AG1220" i="22"/>
  <c r="AH1220" i="22"/>
  <c r="AI1220" i="22"/>
  <c r="AJ1220" i="22"/>
  <c r="AK1220" i="22"/>
  <c r="AL1220" i="22"/>
  <c r="AM1220" i="22"/>
  <c r="AN1220" i="22"/>
  <c r="AO1220" i="22"/>
  <c r="AD1221" i="22"/>
  <c r="AE1221" i="22"/>
  <c r="AF1221" i="22"/>
  <c r="AG1221" i="22"/>
  <c r="AH1221" i="22"/>
  <c r="AI1221" i="22"/>
  <c r="AJ1221" i="22"/>
  <c r="AK1221" i="22"/>
  <c r="AL1221" i="22"/>
  <c r="AM1221" i="22"/>
  <c r="AN1221" i="22"/>
  <c r="AO1221" i="22"/>
  <c r="AD1222" i="22"/>
  <c r="AE1222" i="22"/>
  <c r="AF1222" i="22"/>
  <c r="AG1222" i="22"/>
  <c r="AH1222" i="22"/>
  <c r="AI1222" i="22"/>
  <c r="AJ1222" i="22"/>
  <c r="AK1222" i="22"/>
  <c r="AL1222" i="22"/>
  <c r="AM1222" i="22"/>
  <c r="AN1222" i="22"/>
  <c r="AO1222" i="22"/>
  <c r="AD1223" i="22"/>
  <c r="AE1223" i="22"/>
  <c r="AF1223" i="22"/>
  <c r="AG1223" i="22"/>
  <c r="AH1223" i="22"/>
  <c r="AI1223" i="22"/>
  <c r="AJ1223" i="22"/>
  <c r="AK1223" i="22"/>
  <c r="AL1223" i="22"/>
  <c r="AM1223" i="22"/>
  <c r="AN1223" i="22"/>
  <c r="AO1223" i="22"/>
  <c r="AD1225" i="22"/>
  <c r="AE1225" i="22"/>
  <c r="AF1225" i="22"/>
  <c r="AG1225" i="22"/>
  <c r="AH1225" i="22"/>
  <c r="AI1225" i="22"/>
  <c r="AJ1225" i="22"/>
  <c r="AK1225" i="22"/>
  <c r="AL1225" i="22"/>
  <c r="AM1225" i="22"/>
  <c r="AN1225" i="22"/>
  <c r="AO1225" i="22"/>
  <c r="AD1226" i="22"/>
  <c r="AE1226" i="22"/>
  <c r="AF1226" i="22"/>
  <c r="AG1226" i="22"/>
  <c r="AH1226" i="22"/>
  <c r="AI1226" i="22"/>
  <c r="AJ1226" i="22"/>
  <c r="AK1226" i="22"/>
  <c r="AL1226" i="22"/>
  <c r="AM1226" i="22"/>
  <c r="AN1226" i="22"/>
  <c r="AO1226" i="22"/>
  <c r="AD1227" i="22"/>
  <c r="AE1227" i="22"/>
  <c r="AF1227" i="22"/>
  <c r="AG1227" i="22"/>
  <c r="AH1227" i="22"/>
  <c r="AI1227" i="22"/>
  <c r="AJ1227" i="22"/>
  <c r="AK1227" i="22"/>
  <c r="AL1227" i="22"/>
  <c r="AM1227" i="22"/>
  <c r="AN1227" i="22"/>
  <c r="AO1227" i="22"/>
  <c r="AD1228" i="22"/>
  <c r="AE1228" i="22"/>
  <c r="AF1228" i="22"/>
  <c r="AG1228" i="22"/>
  <c r="AH1228" i="22"/>
  <c r="AI1228" i="22"/>
  <c r="AJ1228" i="22"/>
  <c r="AK1228" i="22"/>
  <c r="AL1228" i="22"/>
  <c r="AM1228" i="22"/>
  <c r="AN1228" i="22"/>
  <c r="AO1228" i="22"/>
  <c r="AD1229" i="22"/>
  <c r="AE1229" i="22"/>
  <c r="AF1229" i="22"/>
  <c r="AG1229" i="22"/>
  <c r="AH1229" i="22"/>
  <c r="AI1229" i="22"/>
  <c r="AJ1229" i="22"/>
  <c r="AK1229" i="22"/>
  <c r="AL1229" i="22"/>
  <c r="AM1229" i="22"/>
  <c r="AN1229" i="22"/>
  <c r="AO1229" i="22"/>
  <c r="AD1230" i="22"/>
  <c r="AE1230" i="22"/>
  <c r="AF1230" i="22"/>
  <c r="AG1230" i="22"/>
  <c r="AH1230" i="22"/>
  <c r="AI1230" i="22"/>
  <c r="AJ1230" i="22"/>
  <c r="AK1230" i="22"/>
  <c r="AL1230" i="22"/>
  <c r="AM1230" i="22"/>
  <c r="AN1230" i="22"/>
  <c r="AO1230" i="22"/>
  <c r="AD1231" i="22"/>
  <c r="AE1231" i="22"/>
  <c r="AF1231" i="22"/>
  <c r="AG1231" i="22"/>
  <c r="AH1231" i="22"/>
  <c r="AI1231" i="22"/>
  <c r="AJ1231" i="22"/>
  <c r="AK1231" i="22"/>
  <c r="AL1231" i="22"/>
  <c r="AM1231" i="22"/>
  <c r="AN1231" i="22"/>
  <c r="AO1231" i="22"/>
  <c r="AD1232" i="22"/>
  <c r="AE1232" i="22"/>
  <c r="AF1232" i="22"/>
  <c r="AG1232" i="22"/>
  <c r="AH1232" i="22"/>
  <c r="AI1232" i="22"/>
  <c r="AJ1232" i="22"/>
  <c r="AK1232" i="22"/>
  <c r="AL1232" i="22"/>
  <c r="AM1232" i="22"/>
  <c r="AN1232" i="22"/>
  <c r="AO1232" i="22"/>
  <c r="AD1233" i="22"/>
  <c r="AE1233" i="22"/>
  <c r="AF1233" i="22"/>
  <c r="AG1233" i="22"/>
  <c r="AH1233" i="22"/>
  <c r="AI1233" i="22"/>
  <c r="AJ1233" i="22"/>
  <c r="AK1233" i="22"/>
  <c r="AL1233" i="22"/>
  <c r="AM1233" i="22"/>
  <c r="AN1233" i="22"/>
  <c r="AO1233" i="22"/>
  <c r="AD1234" i="22"/>
  <c r="AE1234" i="22"/>
  <c r="AF1234" i="22"/>
  <c r="AG1234" i="22"/>
  <c r="AH1234" i="22"/>
  <c r="AI1234" i="22"/>
  <c r="AJ1234" i="22"/>
  <c r="AK1234" i="22"/>
  <c r="AL1234" i="22"/>
  <c r="AM1234" i="22"/>
  <c r="AN1234" i="22"/>
  <c r="AO1234" i="22"/>
  <c r="AD1235" i="22"/>
  <c r="AE1235" i="22"/>
  <c r="AF1235" i="22"/>
  <c r="AG1235" i="22"/>
  <c r="AH1235" i="22"/>
  <c r="AI1235" i="22"/>
  <c r="AJ1235" i="22"/>
  <c r="AK1235" i="22"/>
  <c r="AL1235" i="22"/>
  <c r="AM1235" i="22"/>
  <c r="AN1235" i="22"/>
  <c r="AO1235" i="22"/>
  <c r="AD1236" i="22"/>
  <c r="AE1236" i="22"/>
  <c r="AF1236" i="22"/>
  <c r="AG1236" i="22"/>
  <c r="AH1236" i="22"/>
  <c r="AI1236" i="22"/>
  <c r="AJ1236" i="22"/>
  <c r="AK1236" i="22"/>
  <c r="AL1236" i="22"/>
  <c r="AM1236" i="22"/>
  <c r="AN1236" i="22"/>
  <c r="AO1236" i="22"/>
  <c r="AD1237" i="22"/>
  <c r="AE1237" i="22"/>
  <c r="AF1237" i="22"/>
  <c r="AG1237" i="22"/>
  <c r="AH1237" i="22"/>
  <c r="AI1237" i="22"/>
  <c r="AJ1237" i="22"/>
  <c r="AK1237" i="22"/>
  <c r="AL1237" i="22"/>
  <c r="AM1237" i="22"/>
  <c r="AN1237" i="22"/>
  <c r="AO1237" i="22"/>
  <c r="AD1238" i="22"/>
  <c r="AE1238" i="22"/>
  <c r="AF1238" i="22"/>
  <c r="AG1238" i="22"/>
  <c r="AH1238" i="22"/>
  <c r="AI1238" i="22"/>
  <c r="AJ1238" i="22"/>
  <c r="AK1238" i="22"/>
  <c r="AL1238" i="22"/>
  <c r="AM1238" i="22"/>
  <c r="AN1238" i="22"/>
  <c r="AO1238" i="22"/>
  <c r="AD1239" i="22"/>
  <c r="AE1239" i="22"/>
  <c r="AF1239" i="22"/>
  <c r="AG1239" i="22"/>
  <c r="AH1239" i="22"/>
  <c r="AI1239" i="22"/>
  <c r="AJ1239" i="22"/>
  <c r="AK1239" i="22"/>
  <c r="AL1239" i="22"/>
  <c r="AM1239" i="22"/>
  <c r="AN1239" i="22"/>
  <c r="AO1239" i="22"/>
  <c r="AD1240" i="22"/>
  <c r="AE1240" i="22"/>
  <c r="AF1240" i="22"/>
  <c r="AG1240" i="22"/>
  <c r="AH1240" i="22"/>
  <c r="AI1240" i="22"/>
  <c r="AJ1240" i="22"/>
  <c r="AK1240" i="22"/>
  <c r="AL1240" i="22"/>
  <c r="AM1240" i="22"/>
  <c r="AN1240" i="22"/>
  <c r="AO1240" i="22"/>
  <c r="AD1241" i="22"/>
  <c r="AE1241" i="22"/>
  <c r="AF1241" i="22"/>
  <c r="AG1241" i="22"/>
  <c r="AH1241" i="22"/>
  <c r="AI1241" i="22"/>
  <c r="AJ1241" i="22"/>
  <c r="AK1241" i="22"/>
  <c r="AL1241" i="22"/>
  <c r="AM1241" i="22"/>
  <c r="AN1241" i="22"/>
  <c r="AO1241" i="22"/>
  <c r="AD1242" i="22"/>
  <c r="AE1242" i="22"/>
  <c r="AF1242" i="22"/>
  <c r="AG1242" i="22"/>
  <c r="AH1242" i="22"/>
  <c r="AI1242" i="22"/>
  <c r="AJ1242" i="22"/>
  <c r="AK1242" i="22"/>
  <c r="AL1242" i="22"/>
  <c r="AM1242" i="22"/>
  <c r="AN1242" i="22"/>
  <c r="AO1242" i="22"/>
  <c r="AD1243" i="22"/>
  <c r="AE1243" i="22"/>
  <c r="AF1243" i="22"/>
  <c r="AG1243" i="22"/>
  <c r="AH1243" i="22"/>
  <c r="AI1243" i="22"/>
  <c r="AJ1243" i="22"/>
  <c r="AK1243" i="22"/>
  <c r="AL1243" i="22"/>
  <c r="AM1243" i="22"/>
  <c r="AN1243" i="22"/>
  <c r="AO1243" i="22"/>
  <c r="AD1244" i="22"/>
  <c r="AE1244" i="22"/>
  <c r="AF1244" i="22"/>
  <c r="AG1244" i="22"/>
  <c r="AH1244" i="22"/>
  <c r="AI1244" i="22"/>
  <c r="AJ1244" i="22"/>
  <c r="AK1244" i="22"/>
  <c r="AL1244" i="22"/>
  <c r="AM1244" i="22"/>
  <c r="AN1244" i="22"/>
  <c r="AO1244" i="22"/>
  <c r="AD1245" i="22"/>
  <c r="AE1245" i="22"/>
  <c r="AF1245" i="22"/>
  <c r="AG1245" i="22"/>
  <c r="AH1245" i="22"/>
  <c r="AI1245" i="22"/>
  <c r="AJ1245" i="22"/>
  <c r="AK1245" i="22"/>
  <c r="AL1245" i="22"/>
  <c r="AM1245" i="22"/>
  <c r="AN1245" i="22"/>
  <c r="AO1245" i="22"/>
  <c r="AD1246" i="22"/>
  <c r="AE1246" i="22"/>
  <c r="AF1246" i="22"/>
  <c r="AG1246" i="22"/>
  <c r="AH1246" i="22"/>
  <c r="AI1246" i="22"/>
  <c r="AJ1246" i="22"/>
  <c r="AK1246" i="22"/>
  <c r="AL1246" i="22"/>
  <c r="AM1246" i="22"/>
  <c r="AN1246" i="22"/>
  <c r="AO1246" i="22"/>
  <c r="AD1247" i="22"/>
  <c r="AE1247" i="22"/>
  <c r="AF1247" i="22"/>
  <c r="AG1247" i="22"/>
  <c r="AH1247" i="22"/>
  <c r="AI1247" i="22"/>
  <c r="AJ1247" i="22"/>
  <c r="AK1247" i="22"/>
  <c r="AL1247" i="22"/>
  <c r="AM1247" i="22"/>
  <c r="AN1247" i="22"/>
  <c r="AO1247" i="22"/>
  <c r="AD1248" i="22"/>
  <c r="AE1248" i="22"/>
  <c r="AF1248" i="22"/>
  <c r="AG1248" i="22"/>
  <c r="AH1248" i="22"/>
  <c r="AI1248" i="22"/>
  <c r="AJ1248" i="22"/>
  <c r="AK1248" i="22"/>
  <c r="AL1248" i="22"/>
  <c r="AM1248" i="22"/>
  <c r="AN1248" i="22"/>
  <c r="AO1248" i="22"/>
  <c r="AD1249" i="22"/>
  <c r="AE1249" i="22"/>
  <c r="AF1249" i="22"/>
  <c r="AG1249" i="22"/>
  <c r="AH1249" i="22"/>
  <c r="AI1249" i="22"/>
  <c r="AJ1249" i="22"/>
  <c r="AK1249" i="22"/>
  <c r="AL1249" i="22"/>
  <c r="AM1249" i="22"/>
  <c r="AN1249" i="22"/>
  <c r="AO1249" i="22"/>
  <c r="AD1250" i="22"/>
  <c r="AE1250" i="22"/>
  <c r="AF1250" i="22"/>
  <c r="AG1250" i="22"/>
  <c r="AH1250" i="22"/>
  <c r="AI1250" i="22"/>
  <c r="AJ1250" i="22"/>
  <c r="AK1250" i="22"/>
  <c r="AL1250" i="22"/>
  <c r="AM1250" i="22"/>
  <c r="AN1250" i="22"/>
  <c r="AO1250" i="22"/>
  <c r="AD1251" i="22"/>
  <c r="AE1251" i="22"/>
  <c r="AF1251" i="22"/>
  <c r="AG1251" i="22"/>
  <c r="AH1251" i="22"/>
  <c r="AI1251" i="22"/>
  <c r="AJ1251" i="22"/>
  <c r="AK1251" i="22"/>
  <c r="AL1251" i="22"/>
  <c r="AM1251" i="22"/>
  <c r="AN1251" i="22"/>
  <c r="AO1251" i="22"/>
  <c r="AD1252" i="22"/>
  <c r="AE1252" i="22"/>
  <c r="AF1252" i="22"/>
  <c r="AG1252" i="22"/>
  <c r="AH1252" i="22"/>
  <c r="AI1252" i="22"/>
  <c r="AJ1252" i="22"/>
  <c r="AK1252" i="22"/>
  <c r="AL1252" i="22"/>
  <c r="AM1252" i="22"/>
  <c r="AN1252" i="22"/>
  <c r="AO1252" i="22"/>
  <c r="AD1253" i="22"/>
  <c r="AE1253" i="22"/>
  <c r="AF1253" i="22"/>
  <c r="AG1253" i="22"/>
  <c r="AH1253" i="22"/>
  <c r="AI1253" i="22"/>
  <c r="AJ1253" i="22"/>
  <c r="AK1253" i="22"/>
  <c r="AL1253" i="22"/>
  <c r="AM1253" i="22"/>
  <c r="AN1253" i="22"/>
  <c r="AO1253" i="22"/>
  <c r="AD1254" i="22"/>
  <c r="AE1254" i="22"/>
  <c r="AF1254" i="22"/>
  <c r="AG1254" i="22"/>
  <c r="AH1254" i="22"/>
  <c r="AI1254" i="22"/>
  <c r="AJ1254" i="22"/>
  <c r="AK1254" i="22"/>
  <c r="AL1254" i="22"/>
  <c r="AM1254" i="22"/>
  <c r="AN1254" i="22"/>
  <c r="AO1254" i="22"/>
  <c r="AD1255" i="22"/>
  <c r="AE1255" i="22"/>
  <c r="AF1255" i="22"/>
  <c r="AG1255" i="22"/>
  <c r="AH1255" i="22"/>
  <c r="AI1255" i="22"/>
  <c r="AJ1255" i="22"/>
  <c r="AK1255" i="22"/>
  <c r="AL1255" i="22"/>
  <c r="AM1255" i="22"/>
  <c r="AN1255" i="22"/>
  <c r="AO1255" i="22"/>
  <c r="AD1256" i="22"/>
  <c r="AE1256" i="22"/>
  <c r="AF1256" i="22"/>
  <c r="AG1256" i="22"/>
  <c r="AH1256" i="22"/>
  <c r="AI1256" i="22"/>
  <c r="AJ1256" i="22"/>
  <c r="AK1256" i="22"/>
  <c r="AL1256" i="22"/>
  <c r="AM1256" i="22"/>
  <c r="AN1256" i="22"/>
  <c r="AO1256" i="22"/>
  <c r="AD1257" i="22"/>
  <c r="AE1257" i="22"/>
  <c r="AF1257" i="22"/>
  <c r="AG1257" i="22"/>
  <c r="AH1257" i="22"/>
  <c r="AI1257" i="22"/>
  <c r="AJ1257" i="22"/>
  <c r="AK1257" i="22"/>
  <c r="AL1257" i="22"/>
  <c r="AM1257" i="22"/>
  <c r="AN1257" i="22"/>
  <c r="AO1257" i="22"/>
  <c r="AD1258" i="22"/>
  <c r="AE1258" i="22"/>
  <c r="AF1258" i="22"/>
  <c r="AG1258" i="22"/>
  <c r="AH1258" i="22"/>
  <c r="AI1258" i="22"/>
  <c r="AJ1258" i="22"/>
  <c r="AK1258" i="22"/>
  <c r="AL1258" i="22"/>
  <c r="AM1258" i="22"/>
  <c r="AN1258" i="22"/>
  <c r="AO1258" i="22"/>
  <c r="AD1259" i="22"/>
  <c r="AE1259" i="22"/>
  <c r="AF1259" i="22"/>
  <c r="AG1259" i="22"/>
  <c r="AH1259" i="22"/>
  <c r="AI1259" i="22"/>
  <c r="AJ1259" i="22"/>
  <c r="AK1259" i="22"/>
  <c r="AL1259" i="22"/>
  <c r="AM1259" i="22"/>
  <c r="AN1259" i="22"/>
  <c r="AO1259" i="22"/>
  <c r="AD1260" i="22"/>
  <c r="AE1260" i="22"/>
  <c r="AF1260" i="22"/>
  <c r="AG1260" i="22"/>
  <c r="AH1260" i="22"/>
  <c r="AI1260" i="22"/>
  <c r="AJ1260" i="22"/>
  <c r="AK1260" i="22"/>
  <c r="AL1260" i="22"/>
  <c r="AM1260" i="22"/>
  <c r="AN1260" i="22"/>
  <c r="AO1260" i="22"/>
  <c r="AD1261" i="22"/>
  <c r="AE1261" i="22"/>
  <c r="AF1261" i="22"/>
  <c r="AG1261" i="22"/>
  <c r="AH1261" i="22"/>
  <c r="AI1261" i="22"/>
  <c r="AJ1261" i="22"/>
  <c r="AK1261" i="22"/>
  <c r="AL1261" i="22"/>
  <c r="AM1261" i="22"/>
  <c r="AN1261" i="22"/>
  <c r="AO1261" i="22"/>
  <c r="AD1262" i="22"/>
  <c r="AE1262" i="22"/>
  <c r="AF1262" i="22"/>
  <c r="AG1262" i="22"/>
  <c r="AH1262" i="22"/>
  <c r="AI1262" i="22"/>
  <c r="AJ1262" i="22"/>
  <c r="AK1262" i="22"/>
  <c r="AL1262" i="22"/>
  <c r="AM1262" i="22"/>
  <c r="AN1262" i="22"/>
  <c r="AO1262" i="22"/>
  <c r="AD1263" i="22"/>
  <c r="AE1263" i="22"/>
  <c r="AF1263" i="22"/>
  <c r="AG1263" i="22"/>
  <c r="AH1263" i="22"/>
  <c r="AI1263" i="22"/>
  <c r="AJ1263" i="22"/>
  <c r="AK1263" i="22"/>
  <c r="AL1263" i="22"/>
  <c r="AM1263" i="22"/>
  <c r="AN1263" i="22"/>
  <c r="AO1263" i="22"/>
  <c r="AD1264" i="22"/>
  <c r="AE1264" i="22"/>
  <c r="AF1264" i="22"/>
  <c r="AG1264" i="22"/>
  <c r="AH1264" i="22"/>
  <c r="AI1264" i="22"/>
  <c r="AJ1264" i="22"/>
  <c r="AK1264" i="22"/>
  <c r="AL1264" i="22"/>
  <c r="AM1264" i="22"/>
  <c r="AN1264" i="22"/>
  <c r="AO1264" i="22"/>
  <c r="AD1265" i="22"/>
  <c r="AE1265" i="22"/>
  <c r="AF1265" i="22"/>
  <c r="AG1265" i="22"/>
  <c r="AH1265" i="22"/>
  <c r="AI1265" i="22"/>
  <c r="AJ1265" i="22"/>
  <c r="AK1265" i="22"/>
  <c r="AL1265" i="22"/>
  <c r="AM1265" i="22"/>
  <c r="AN1265" i="22"/>
  <c r="AO1265" i="22"/>
  <c r="AD1266" i="22"/>
  <c r="AE1266" i="22"/>
  <c r="AF1266" i="22"/>
  <c r="AG1266" i="22"/>
  <c r="AH1266" i="22"/>
  <c r="AI1266" i="22"/>
  <c r="AJ1266" i="22"/>
  <c r="AK1266" i="22"/>
  <c r="AL1266" i="22"/>
  <c r="AM1266" i="22"/>
  <c r="AN1266" i="22"/>
  <c r="AO1266" i="22"/>
  <c r="AD1267" i="22"/>
  <c r="AE1267" i="22"/>
  <c r="AF1267" i="22"/>
  <c r="AG1267" i="22"/>
  <c r="AH1267" i="22"/>
  <c r="AI1267" i="22"/>
  <c r="AJ1267" i="22"/>
  <c r="AK1267" i="22"/>
  <c r="AL1267" i="22"/>
  <c r="AM1267" i="22"/>
  <c r="AN1267" i="22"/>
  <c r="AO1267" i="22"/>
  <c r="AD1268" i="22"/>
  <c r="AE1268" i="22"/>
  <c r="AF1268" i="22"/>
  <c r="AG1268" i="22"/>
  <c r="AH1268" i="22"/>
  <c r="AI1268" i="22"/>
  <c r="AJ1268" i="22"/>
  <c r="AK1268" i="22"/>
  <c r="AL1268" i="22"/>
  <c r="AM1268" i="22"/>
  <c r="AN1268" i="22"/>
  <c r="AO1268" i="22"/>
  <c r="AD1269" i="22"/>
  <c r="AE1269" i="22"/>
  <c r="AF1269" i="22"/>
  <c r="AG1269" i="22"/>
  <c r="AH1269" i="22"/>
  <c r="AI1269" i="22"/>
  <c r="AJ1269" i="22"/>
  <c r="AK1269" i="22"/>
  <c r="AL1269" i="22"/>
  <c r="AM1269" i="22"/>
  <c r="AN1269" i="22"/>
  <c r="AO1269" i="22"/>
  <c r="AD1270" i="22"/>
  <c r="AE1270" i="22"/>
  <c r="AF1270" i="22"/>
  <c r="AG1270" i="22"/>
  <c r="AH1270" i="22"/>
  <c r="AI1270" i="22"/>
  <c r="AJ1270" i="22"/>
  <c r="AK1270" i="22"/>
  <c r="AL1270" i="22"/>
  <c r="AM1270" i="22"/>
  <c r="AN1270" i="22"/>
  <c r="AO1270" i="22"/>
  <c r="AD1271" i="22"/>
  <c r="AE1271" i="22"/>
  <c r="AF1271" i="22"/>
  <c r="AG1271" i="22"/>
  <c r="AH1271" i="22"/>
  <c r="AI1271" i="22"/>
  <c r="AJ1271" i="22"/>
  <c r="AK1271" i="22"/>
  <c r="AL1271" i="22"/>
  <c r="AM1271" i="22"/>
  <c r="AN1271" i="22"/>
  <c r="AO1271" i="22"/>
  <c r="AD1272" i="22"/>
  <c r="AE1272" i="22"/>
  <c r="AF1272" i="22"/>
  <c r="AG1272" i="22"/>
  <c r="AH1272" i="22"/>
  <c r="AI1272" i="22"/>
  <c r="AJ1272" i="22"/>
  <c r="AK1272" i="22"/>
  <c r="AL1272" i="22"/>
  <c r="AM1272" i="22"/>
  <c r="AN1272" i="22"/>
  <c r="AO1272" i="22"/>
  <c r="AD1273" i="22"/>
  <c r="AE1273" i="22"/>
  <c r="AF1273" i="22"/>
  <c r="AG1273" i="22"/>
  <c r="AH1273" i="22"/>
  <c r="AI1273" i="22"/>
  <c r="AJ1273" i="22"/>
  <c r="AK1273" i="22"/>
  <c r="AL1273" i="22"/>
  <c r="AM1273" i="22"/>
  <c r="AN1273" i="22"/>
  <c r="AO1273" i="22"/>
  <c r="AD1274" i="22"/>
  <c r="AE1274" i="22"/>
  <c r="AF1274" i="22"/>
  <c r="AG1274" i="22"/>
  <c r="AH1274" i="22"/>
  <c r="AI1274" i="22"/>
  <c r="AJ1274" i="22"/>
  <c r="AK1274" i="22"/>
  <c r="AL1274" i="22"/>
  <c r="AM1274" i="22"/>
  <c r="AN1274" i="22"/>
  <c r="AO1274" i="22"/>
  <c r="AD1275" i="22"/>
  <c r="AE1275" i="22"/>
  <c r="AF1275" i="22"/>
  <c r="AG1275" i="22"/>
  <c r="AH1275" i="22"/>
  <c r="AI1275" i="22"/>
  <c r="AJ1275" i="22"/>
  <c r="AK1275" i="22"/>
  <c r="AL1275" i="22"/>
  <c r="AM1275" i="22"/>
  <c r="AN1275" i="22"/>
  <c r="AO1275" i="22"/>
  <c r="AD1276" i="22"/>
  <c r="AE1276" i="22"/>
  <c r="AF1276" i="22"/>
  <c r="AG1276" i="22"/>
  <c r="AH1276" i="22"/>
  <c r="AI1276" i="22"/>
  <c r="AJ1276" i="22"/>
  <c r="AK1276" i="22"/>
  <c r="AL1276" i="22"/>
  <c r="AM1276" i="22"/>
  <c r="AN1276" i="22"/>
  <c r="AO1276" i="22"/>
  <c r="AD1277" i="22"/>
  <c r="AE1277" i="22"/>
  <c r="AF1277" i="22"/>
  <c r="AG1277" i="22"/>
  <c r="AH1277" i="22"/>
  <c r="AI1277" i="22"/>
  <c r="AJ1277" i="22"/>
  <c r="AK1277" i="22"/>
  <c r="AL1277" i="22"/>
  <c r="AM1277" i="22"/>
  <c r="AN1277" i="22"/>
  <c r="AO1277" i="22"/>
  <c r="AD1278" i="22"/>
  <c r="AE1278" i="22"/>
  <c r="AF1278" i="22"/>
  <c r="AG1278" i="22"/>
  <c r="AH1278" i="22"/>
  <c r="AI1278" i="22"/>
  <c r="AJ1278" i="22"/>
  <c r="AK1278" i="22"/>
  <c r="AL1278" i="22"/>
  <c r="AM1278" i="22"/>
  <c r="AN1278" i="22"/>
  <c r="AO1278" i="22"/>
  <c r="AD1279" i="22"/>
  <c r="AE1279" i="22"/>
  <c r="AF1279" i="22"/>
  <c r="AG1279" i="22"/>
  <c r="AH1279" i="22"/>
  <c r="AI1279" i="22"/>
  <c r="AJ1279" i="22"/>
  <c r="AK1279" i="22"/>
  <c r="AL1279" i="22"/>
  <c r="AM1279" i="22"/>
  <c r="AN1279" i="22"/>
  <c r="AO1279" i="22"/>
  <c r="AD1280" i="22"/>
  <c r="AE1280" i="22"/>
  <c r="AF1280" i="22"/>
  <c r="AG1280" i="22"/>
  <c r="AH1280" i="22"/>
  <c r="AI1280" i="22"/>
  <c r="AJ1280" i="22"/>
  <c r="AK1280" i="22"/>
  <c r="AL1280" i="22"/>
  <c r="AM1280" i="22"/>
  <c r="AN1280" i="22"/>
  <c r="AO1280" i="22"/>
  <c r="AD1281" i="22"/>
  <c r="AE1281" i="22"/>
  <c r="AF1281" i="22"/>
  <c r="AG1281" i="22"/>
  <c r="AH1281" i="22"/>
  <c r="AI1281" i="22"/>
  <c r="AJ1281" i="22"/>
  <c r="AK1281" i="22"/>
  <c r="AL1281" i="22"/>
  <c r="AM1281" i="22"/>
  <c r="AN1281" i="22"/>
  <c r="AO1281" i="22"/>
  <c r="AD1282" i="22"/>
  <c r="AE1282" i="22"/>
  <c r="AF1282" i="22"/>
  <c r="AG1282" i="22"/>
  <c r="AH1282" i="22"/>
  <c r="AI1282" i="22"/>
  <c r="AJ1282" i="22"/>
  <c r="AK1282" i="22"/>
  <c r="AL1282" i="22"/>
  <c r="AM1282" i="22"/>
  <c r="AN1282" i="22"/>
  <c r="AO1282" i="22"/>
  <c r="AD1283" i="22"/>
  <c r="AE1283" i="22"/>
  <c r="AF1283" i="22"/>
  <c r="AG1283" i="22"/>
  <c r="AH1283" i="22"/>
  <c r="AI1283" i="22"/>
  <c r="AJ1283" i="22"/>
  <c r="AK1283" i="22"/>
  <c r="AL1283" i="22"/>
  <c r="AM1283" i="22"/>
  <c r="AN1283" i="22"/>
  <c r="AO1283" i="22"/>
  <c r="AD1284" i="22"/>
  <c r="AE1284" i="22"/>
  <c r="AF1284" i="22"/>
  <c r="AG1284" i="22"/>
  <c r="AH1284" i="22"/>
  <c r="AI1284" i="22"/>
  <c r="AJ1284" i="22"/>
  <c r="AK1284" i="22"/>
  <c r="AL1284" i="22"/>
  <c r="AM1284" i="22"/>
  <c r="AN1284" i="22"/>
  <c r="AO1284" i="22"/>
  <c r="AD1285" i="22"/>
  <c r="AE1285" i="22"/>
  <c r="AF1285" i="22"/>
  <c r="AG1285" i="22"/>
  <c r="AH1285" i="22"/>
  <c r="AI1285" i="22"/>
  <c r="AJ1285" i="22"/>
  <c r="AK1285" i="22"/>
  <c r="AL1285" i="22"/>
  <c r="AM1285" i="22"/>
  <c r="AN1285" i="22"/>
  <c r="AO1285" i="22"/>
  <c r="AD1286" i="22"/>
  <c r="AE1286" i="22"/>
  <c r="AF1286" i="22"/>
  <c r="AG1286" i="22"/>
  <c r="AH1286" i="22"/>
  <c r="AI1286" i="22"/>
  <c r="AJ1286" i="22"/>
  <c r="AK1286" i="22"/>
  <c r="AL1286" i="22"/>
  <c r="AM1286" i="22"/>
  <c r="AN1286" i="22"/>
  <c r="AO1286" i="22"/>
  <c r="AD1287" i="22"/>
  <c r="AE1287" i="22"/>
  <c r="AF1287" i="22"/>
  <c r="AG1287" i="22"/>
  <c r="AH1287" i="22"/>
  <c r="AI1287" i="22"/>
  <c r="AJ1287" i="22"/>
  <c r="AK1287" i="22"/>
  <c r="AL1287" i="22"/>
  <c r="AM1287" i="22"/>
  <c r="AN1287" i="22"/>
  <c r="AO1287" i="22"/>
  <c r="AD1288" i="22"/>
  <c r="AE1288" i="22"/>
  <c r="AF1288" i="22"/>
  <c r="AG1288" i="22"/>
  <c r="AH1288" i="22"/>
  <c r="AI1288" i="22"/>
  <c r="AJ1288" i="22"/>
  <c r="AK1288" i="22"/>
  <c r="AL1288" i="22"/>
  <c r="AM1288" i="22"/>
  <c r="AN1288" i="22"/>
  <c r="AO1288" i="22"/>
  <c r="AD1289" i="22"/>
  <c r="AE1289" i="22"/>
  <c r="AF1289" i="22"/>
  <c r="AG1289" i="22"/>
  <c r="AH1289" i="22"/>
  <c r="AI1289" i="22"/>
  <c r="AJ1289" i="22"/>
  <c r="AK1289" i="22"/>
  <c r="AL1289" i="22"/>
  <c r="AM1289" i="22"/>
  <c r="AN1289" i="22"/>
  <c r="AO1289" i="22"/>
  <c r="AD1290" i="22"/>
  <c r="AE1290" i="22"/>
  <c r="AF1290" i="22"/>
  <c r="AG1290" i="22"/>
  <c r="AH1290" i="22"/>
  <c r="AI1290" i="22"/>
  <c r="AJ1290" i="22"/>
  <c r="AK1290" i="22"/>
  <c r="AL1290" i="22"/>
  <c r="AM1290" i="22"/>
  <c r="AN1290" i="22"/>
  <c r="AO1290" i="22"/>
  <c r="AD1291" i="22"/>
  <c r="AE1291" i="22"/>
  <c r="AF1291" i="22"/>
  <c r="AG1291" i="22"/>
  <c r="AH1291" i="22"/>
  <c r="AI1291" i="22"/>
  <c r="AJ1291" i="22"/>
  <c r="AK1291" i="22"/>
  <c r="AL1291" i="22"/>
  <c r="AM1291" i="22"/>
  <c r="AN1291" i="22"/>
  <c r="AO1291" i="22"/>
  <c r="AD1292" i="22"/>
  <c r="AE1292" i="22"/>
  <c r="AF1292" i="22"/>
  <c r="AG1292" i="22"/>
  <c r="AH1292" i="22"/>
  <c r="AI1292" i="22"/>
  <c r="AJ1292" i="22"/>
  <c r="AK1292" i="22"/>
  <c r="AL1292" i="22"/>
  <c r="AM1292" i="22"/>
  <c r="AN1292" i="22"/>
  <c r="AO1292" i="22"/>
  <c r="AD1293" i="22"/>
  <c r="AE1293" i="22"/>
  <c r="AF1293" i="22"/>
  <c r="AG1293" i="22"/>
  <c r="AH1293" i="22"/>
  <c r="AI1293" i="22"/>
  <c r="AJ1293" i="22"/>
  <c r="AK1293" i="22"/>
  <c r="AL1293" i="22"/>
  <c r="AM1293" i="22"/>
  <c r="AN1293" i="22"/>
  <c r="AO1293" i="22"/>
  <c r="AD1294" i="22"/>
  <c r="AE1294" i="22"/>
  <c r="AF1294" i="22"/>
  <c r="AG1294" i="22"/>
  <c r="AH1294" i="22"/>
  <c r="AI1294" i="22"/>
  <c r="AJ1294" i="22"/>
  <c r="AK1294" i="22"/>
  <c r="AL1294" i="22"/>
  <c r="AM1294" i="22"/>
  <c r="AN1294" i="22"/>
  <c r="AO1294" i="22"/>
  <c r="AD1295" i="22"/>
  <c r="AE1295" i="22"/>
  <c r="AF1295" i="22"/>
  <c r="AG1295" i="22"/>
  <c r="AH1295" i="22"/>
  <c r="AI1295" i="22"/>
  <c r="AJ1295" i="22"/>
  <c r="AK1295" i="22"/>
  <c r="AL1295" i="22"/>
  <c r="AM1295" i="22"/>
  <c r="AN1295" i="22"/>
  <c r="AO1295" i="22"/>
  <c r="AD1296" i="22"/>
  <c r="AE1296" i="22"/>
  <c r="AF1296" i="22"/>
  <c r="AG1296" i="22"/>
  <c r="AH1296" i="22"/>
  <c r="AI1296" i="22"/>
  <c r="AJ1296" i="22"/>
  <c r="AK1296" i="22"/>
  <c r="AL1296" i="22"/>
  <c r="AM1296" i="22"/>
  <c r="AN1296" i="22"/>
  <c r="AO1296" i="22"/>
  <c r="AD1297" i="22"/>
  <c r="AE1297" i="22"/>
  <c r="AF1297" i="22"/>
  <c r="AG1297" i="22"/>
  <c r="AH1297" i="22"/>
  <c r="AI1297" i="22"/>
  <c r="AJ1297" i="22"/>
  <c r="AK1297" i="22"/>
  <c r="AL1297" i="22"/>
  <c r="AM1297" i="22"/>
  <c r="AN1297" i="22"/>
  <c r="AO1297" i="22"/>
  <c r="AD1298" i="22"/>
  <c r="AE1298" i="22"/>
  <c r="AF1298" i="22"/>
  <c r="AG1298" i="22"/>
  <c r="AH1298" i="22"/>
  <c r="AI1298" i="22"/>
  <c r="AJ1298" i="22"/>
  <c r="AK1298" i="22"/>
  <c r="AL1298" i="22"/>
  <c r="AM1298" i="22"/>
  <c r="AN1298" i="22"/>
  <c r="AO1298" i="22"/>
  <c r="AD1299" i="22"/>
  <c r="AE1299" i="22"/>
  <c r="AF1299" i="22"/>
  <c r="AG1299" i="22"/>
  <c r="AH1299" i="22"/>
  <c r="AI1299" i="22"/>
  <c r="AJ1299" i="22"/>
  <c r="AK1299" i="22"/>
  <c r="AL1299" i="22"/>
  <c r="AM1299" i="22"/>
  <c r="AN1299" i="22"/>
  <c r="AO1299" i="22"/>
  <c r="AD1300" i="22"/>
  <c r="AE1300" i="22"/>
  <c r="AF1300" i="22"/>
  <c r="AG1300" i="22"/>
  <c r="AH1300" i="22"/>
  <c r="AI1300" i="22"/>
  <c r="AJ1300" i="22"/>
  <c r="AK1300" i="22"/>
  <c r="AL1300" i="22"/>
  <c r="AM1300" i="22"/>
  <c r="AN1300" i="22"/>
  <c r="AO1300" i="22"/>
  <c r="AD1301" i="22"/>
  <c r="AE1301" i="22"/>
  <c r="AF1301" i="22"/>
  <c r="AG1301" i="22"/>
  <c r="AH1301" i="22"/>
  <c r="AI1301" i="22"/>
  <c r="AJ1301" i="22"/>
  <c r="AK1301" i="22"/>
  <c r="AL1301" i="22"/>
  <c r="AM1301" i="22"/>
  <c r="AN1301" i="22"/>
  <c r="AO1301" i="22"/>
  <c r="AD1302" i="22"/>
  <c r="AE1302" i="22"/>
  <c r="AF1302" i="22"/>
  <c r="AG1302" i="22"/>
  <c r="AH1302" i="22"/>
  <c r="AI1302" i="22"/>
  <c r="AJ1302" i="22"/>
  <c r="AK1302" i="22"/>
  <c r="AL1302" i="22"/>
  <c r="AM1302" i="22"/>
  <c r="AN1302" i="22"/>
  <c r="AO1302" i="22"/>
  <c r="AD1303" i="22"/>
  <c r="AE1303" i="22"/>
  <c r="AF1303" i="22"/>
  <c r="AG1303" i="22"/>
  <c r="AH1303" i="22"/>
  <c r="AI1303" i="22"/>
  <c r="AJ1303" i="22"/>
  <c r="AK1303" i="22"/>
  <c r="AL1303" i="22"/>
  <c r="AM1303" i="22"/>
  <c r="AN1303" i="22"/>
  <c r="AO1303" i="22"/>
  <c r="AD1304" i="22"/>
  <c r="AE1304" i="22"/>
  <c r="AF1304" i="22"/>
  <c r="AG1304" i="22"/>
  <c r="AH1304" i="22"/>
  <c r="AI1304" i="22"/>
  <c r="AJ1304" i="22"/>
  <c r="AK1304" i="22"/>
  <c r="AL1304" i="22"/>
  <c r="AM1304" i="22"/>
  <c r="AN1304" i="22"/>
  <c r="AO1304" i="22"/>
  <c r="AD1305" i="22"/>
  <c r="AE1305" i="22"/>
  <c r="AF1305" i="22"/>
  <c r="AG1305" i="22"/>
  <c r="AH1305" i="22"/>
  <c r="AI1305" i="22"/>
  <c r="AJ1305" i="22"/>
  <c r="AK1305" i="22"/>
  <c r="AL1305" i="22"/>
  <c r="AM1305" i="22"/>
  <c r="AN1305" i="22"/>
  <c r="AO1305" i="22"/>
  <c r="AD1306" i="22"/>
  <c r="AE1306" i="22"/>
  <c r="AF1306" i="22"/>
  <c r="AG1306" i="22"/>
  <c r="AH1306" i="22"/>
  <c r="AI1306" i="22"/>
  <c r="AJ1306" i="22"/>
  <c r="AK1306" i="22"/>
  <c r="AL1306" i="22"/>
  <c r="AM1306" i="22"/>
  <c r="AN1306" i="22"/>
  <c r="AO1306" i="22"/>
  <c r="AD1307" i="22"/>
  <c r="AE1307" i="22"/>
  <c r="AF1307" i="22"/>
  <c r="AG1307" i="22"/>
  <c r="AH1307" i="22"/>
  <c r="AI1307" i="22"/>
  <c r="AJ1307" i="22"/>
  <c r="AK1307" i="22"/>
  <c r="AL1307" i="22"/>
  <c r="AM1307" i="22"/>
  <c r="AN1307" i="22"/>
  <c r="AO1307" i="22"/>
  <c r="AD1308" i="22"/>
  <c r="AE1308" i="22"/>
  <c r="AF1308" i="22"/>
  <c r="AG1308" i="22"/>
  <c r="AH1308" i="22"/>
  <c r="AI1308" i="22"/>
  <c r="AJ1308" i="22"/>
  <c r="AK1308" i="22"/>
  <c r="AL1308" i="22"/>
  <c r="AM1308" i="22"/>
  <c r="AN1308" i="22"/>
  <c r="AO1308" i="22"/>
  <c r="AD1309" i="22"/>
  <c r="AE1309" i="22"/>
  <c r="AF1309" i="22"/>
  <c r="AG1309" i="22"/>
  <c r="AH1309" i="22"/>
  <c r="AI1309" i="22"/>
  <c r="AJ1309" i="22"/>
  <c r="AK1309" i="22"/>
  <c r="AL1309" i="22"/>
  <c r="AM1309" i="22"/>
  <c r="AN1309" i="22"/>
  <c r="AO1309" i="22"/>
  <c r="AD1310" i="22"/>
  <c r="AE1310" i="22"/>
  <c r="AF1310" i="22"/>
  <c r="AG1310" i="22"/>
  <c r="AH1310" i="22"/>
  <c r="AI1310" i="22"/>
  <c r="AJ1310" i="22"/>
  <c r="AK1310" i="22"/>
  <c r="AL1310" i="22"/>
  <c r="AM1310" i="22"/>
  <c r="AN1310" i="22"/>
  <c r="AO1310" i="22"/>
  <c r="AD1311" i="22"/>
  <c r="AE1311" i="22"/>
  <c r="AF1311" i="22"/>
  <c r="AG1311" i="22"/>
  <c r="AH1311" i="22"/>
  <c r="AI1311" i="22"/>
  <c r="AJ1311" i="22"/>
  <c r="AK1311" i="22"/>
  <c r="AL1311" i="22"/>
  <c r="AM1311" i="22"/>
  <c r="AN1311" i="22"/>
  <c r="AO1311" i="22"/>
  <c r="AD1312" i="22"/>
  <c r="AE1312" i="22"/>
  <c r="AF1312" i="22"/>
  <c r="AG1312" i="22"/>
  <c r="AH1312" i="22"/>
  <c r="AI1312" i="22"/>
  <c r="AJ1312" i="22"/>
  <c r="AK1312" i="22"/>
  <c r="AL1312" i="22"/>
  <c r="AM1312" i="22"/>
  <c r="AN1312" i="22"/>
  <c r="AO1312" i="22"/>
  <c r="AD1313" i="22"/>
  <c r="AE1313" i="22"/>
  <c r="AF1313" i="22"/>
  <c r="AG1313" i="22"/>
  <c r="AH1313" i="22"/>
  <c r="AI1313" i="22"/>
  <c r="AJ1313" i="22"/>
  <c r="AK1313" i="22"/>
  <c r="AL1313" i="22"/>
  <c r="AM1313" i="22"/>
  <c r="AN1313" i="22"/>
  <c r="AO1313" i="22"/>
  <c r="AD1314" i="22"/>
  <c r="AE1314" i="22"/>
  <c r="AF1314" i="22"/>
  <c r="AG1314" i="22"/>
  <c r="AH1314" i="22"/>
  <c r="AI1314" i="22"/>
  <c r="AJ1314" i="22"/>
  <c r="AK1314" i="22"/>
  <c r="AL1314" i="22"/>
  <c r="AM1314" i="22"/>
  <c r="AN1314" i="22"/>
  <c r="AO1314" i="22"/>
  <c r="AD1315" i="22"/>
  <c r="AE1315" i="22"/>
  <c r="AF1315" i="22"/>
  <c r="AG1315" i="22"/>
  <c r="AH1315" i="22"/>
  <c r="AI1315" i="22"/>
  <c r="AJ1315" i="22"/>
  <c r="AK1315" i="22"/>
  <c r="AL1315" i="22"/>
  <c r="AM1315" i="22"/>
  <c r="AN1315" i="22"/>
  <c r="AO1315" i="22"/>
  <c r="AD1316" i="22"/>
  <c r="AE1316" i="22"/>
  <c r="AF1316" i="22"/>
  <c r="AG1316" i="22"/>
  <c r="AH1316" i="22"/>
  <c r="AI1316" i="22"/>
  <c r="AJ1316" i="22"/>
  <c r="AK1316" i="22"/>
  <c r="AL1316" i="22"/>
  <c r="AM1316" i="22"/>
  <c r="AN1316" i="22"/>
  <c r="AO1316" i="22"/>
  <c r="AD1317" i="22"/>
  <c r="AE1317" i="22"/>
  <c r="AF1317" i="22"/>
  <c r="AG1317" i="22"/>
  <c r="AH1317" i="22"/>
  <c r="AI1317" i="22"/>
  <c r="AJ1317" i="22"/>
  <c r="AK1317" i="22"/>
  <c r="AL1317" i="22"/>
  <c r="AM1317" i="22"/>
  <c r="AN1317" i="22"/>
  <c r="AO1317" i="22"/>
  <c r="AD1318" i="22"/>
  <c r="AE1318" i="22"/>
  <c r="AF1318" i="22"/>
  <c r="AG1318" i="22"/>
  <c r="AH1318" i="22"/>
  <c r="AI1318" i="22"/>
  <c r="AJ1318" i="22"/>
  <c r="AK1318" i="22"/>
  <c r="AL1318" i="22"/>
  <c r="AM1318" i="22"/>
  <c r="AN1318" i="22"/>
  <c r="AO1318" i="22"/>
  <c r="AD1319" i="22"/>
  <c r="AE1319" i="22"/>
  <c r="AF1319" i="22"/>
  <c r="AG1319" i="22"/>
  <c r="AH1319" i="22"/>
  <c r="AI1319" i="22"/>
  <c r="AJ1319" i="22"/>
  <c r="AK1319" i="22"/>
  <c r="AL1319" i="22"/>
  <c r="AM1319" i="22"/>
  <c r="AN1319" i="22"/>
  <c r="AO1319" i="22"/>
  <c r="AD1320" i="22"/>
  <c r="AE1320" i="22"/>
  <c r="AF1320" i="22"/>
  <c r="AG1320" i="22"/>
  <c r="AH1320" i="22"/>
  <c r="AI1320" i="22"/>
  <c r="AJ1320" i="22"/>
  <c r="AK1320" i="22"/>
  <c r="AL1320" i="22"/>
  <c r="AM1320" i="22"/>
  <c r="AN1320" i="22"/>
  <c r="AO1320" i="22"/>
  <c r="AD1321" i="22"/>
  <c r="AE1321" i="22"/>
  <c r="AF1321" i="22"/>
  <c r="AG1321" i="22"/>
  <c r="AH1321" i="22"/>
  <c r="AI1321" i="22"/>
  <c r="AJ1321" i="22"/>
  <c r="AK1321" i="22"/>
  <c r="AL1321" i="22"/>
  <c r="AM1321" i="22"/>
  <c r="AN1321" i="22"/>
  <c r="AO1321" i="22"/>
  <c r="AD1322" i="22"/>
  <c r="AE1322" i="22"/>
  <c r="AF1322" i="22"/>
  <c r="AG1322" i="22"/>
  <c r="AH1322" i="22"/>
  <c r="AI1322" i="22"/>
  <c r="AJ1322" i="22"/>
  <c r="AK1322" i="22"/>
  <c r="AL1322" i="22"/>
  <c r="AM1322" i="22"/>
  <c r="AN1322" i="22"/>
  <c r="AO1322" i="22"/>
  <c r="AD1323" i="22"/>
  <c r="AE1323" i="22"/>
  <c r="AF1323" i="22"/>
  <c r="AG1323" i="22"/>
  <c r="AH1323" i="22"/>
  <c r="AI1323" i="22"/>
  <c r="AJ1323" i="22"/>
  <c r="AK1323" i="22"/>
  <c r="AL1323" i="22"/>
  <c r="AM1323" i="22"/>
  <c r="AN1323" i="22"/>
  <c r="AO1323" i="22"/>
  <c r="AD1324" i="22"/>
  <c r="AE1324" i="22"/>
  <c r="AF1324" i="22"/>
  <c r="AG1324" i="22"/>
  <c r="AH1324" i="22"/>
  <c r="AI1324" i="22"/>
  <c r="AJ1324" i="22"/>
  <c r="AK1324" i="22"/>
  <c r="AL1324" i="22"/>
  <c r="AM1324" i="22"/>
  <c r="AN1324" i="22"/>
  <c r="AO1324" i="22"/>
  <c r="AD1325" i="22"/>
  <c r="AE1325" i="22"/>
  <c r="AF1325" i="22"/>
  <c r="AG1325" i="22"/>
  <c r="AH1325" i="22"/>
  <c r="AI1325" i="22"/>
  <c r="AJ1325" i="22"/>
  <c r="AK1325" i="22"/>
  <c r="AL1325" i="22"/>
  <c r="AM1325" i="22"/>
  <c r="AN1325" i="22"/>
  <c r="AO1325" i="22"/>
  <c r="AD1326" i="22"/>
  <c r="AE1326" i="22"/>
  <c r="AF1326" i="22"/>
  <c r="AG1326" i="22"/>
  <c r="AH1326" i="22"/>
  <c r="AI1326" i="22"/>
  <c r="AJ1326" i="22"/>
  <c r="AK1326" i="22"/>
  <c r="AL1326" i="22"/>
  <c r="AM1326" i="22"/>
  <c r="AN1326" i="22"/>
  <c r="AO1326" i="22"/>
  <c r="AD1327" i="22"/>
  <c r="AE1327" i="22"/>
  <c r="AF1327" i="22"/>
  <c r="AG1327" i="22"/>
  <c r="AH1327" i="22"/>
  <c r="AI1327" i="22"/>
  <c r="AJ1327" i="22"/>
  <c r="AK1327" i="22"/>
  <c r="AL1327" i="22"/>
  <c r="AM1327" i="22"/>
  <c r="AN1327" i="22"/>
  <c r="AO1327" i="22"/>
  <c r="AD1328" i="22"/>
  <c r="AE1328" i="22"/>
  <c r="AF1328" i="22"/>
  <c r="AG1328" i="22"/>
  <c r="AH1328" i="22"/>
  <c r="AI1328" i="22"/>
  <c r="AJ1328" i="22"/>
  <c r="AK1328" i="22"/>
  <c r="AL1328" i="22"/>
  <c r="AM1328" i="22"/>
  <c r="AN1328" i="22"/>
  <c r="AO1328" i="22"/>
  <c r="AD1329" i="22"/>
  <c r="AE1329" i="22"/>
  <c r="AF1329" i="22"/>
  <c r="AG1329" i="22"/>
  <c r="AH1329" i="22"/>
  <c r="AI1329" i="22"/>
  <c r="AJ1329" i="22"/>
  <c r="AK1329" i="22"/>
  <c r="AL1329" i="22"/>
  <c r="AM1329" i="22"/>
  <c r="AN1329" i="22"/>
  <c r="AO1329" i="22"/>
  <c r="AD1330" i="22"/>
  <c r="AE1330" i="22"/>
  <c r="AF1330" i="22"/>
  <c r="AG1330" i="22"/>
  <c r="AH1330" i="22"/>
  <c r="AI1330" i="22"/>
  <c r="AJ1330" i="22"/>
  <c r="AK1330" i="22"/>
  <c r="AL1330" i="22"/>
  <c r="AM1330" i="22"/>
  <c r="AN1330" i="22"/>
  <c r="AO1330" i="22"/>
  <c r="AD1331" i="22"/>
  <c r="AE1331" i="22"/>
  <c r="AF1331" i="22"/>
  <c r="AG1331" i="22"/>
  <c r="AH1331" i="22"/>
  <c r="AI1331" i="22"/>
  <c r="AJ1331" i="22"/>
  <c r="AK1331" i="22"/>
  <c r="AL1331" i="22"/>
  <c r="AM1331" i="22"/>
  <c r="AN1331" i="22"/>
  <c r="AO1331" i="22"/>
  <c r="AD1332" i="22"/>
  <c r="AE1332" i="22"/>
  <c r="AF1332" i="22"/>
  <c r="AG1332" i="22"/>
  <c r="AH1332" i="22"/>
  <c r="AI1332" i="22"/>
  <c r="AJ1332" i="22"/>
  <c r="AK1332" i="22"/>
  <c r="AL1332" i="22"/>
  <c r="AM1332" i="22"/>
  <c r="AN1332" i="22"/>
  <c r="AO1332" i="22"/>
  <c r="AD1333" i="22"/>
  <c r="AE1333" i="22"/>
  <c r="AF1333" i="22"/>
  <c r="AG1333" i="22"/>
  <c r="AH1333" i="22"/>
  <c r="AI1333" i="22"/>
  <c r="AJ1333" i="22"/>
  <c r="AK1333" i="22"/>
  <c r="AL1333" i="22"/>
  <c r="AM1333" i="22"/>
  <c r="AN1333" i="22"/>
  <c r="AO1333" i="22"/>
  <c r="AD1334" i="22"/>
  <c r="AE1334" i="22"/>
  <c r="AF1334" i="22"/>
  <c r="AG1334" i="22"/>
  <c r="AH1334" i="22"/>
  <c r="AI1334" i="22"/>
  <c r="AJ1334" i="22"/>
  <c r="AK1334" i="22"/>
  <c r="AL1334" i="22"/>
  <c r="AM1334" i="22"/>
  <c r="AN1334" i="22"/>
  <c r="AO1334" i="22"/>
  <c r="AD1335" i="22"/>
  <c r="AE1335" i="22"/>
  <c r="AF1335" i="22"/>
  <c r="AG1335" i="22"/>
  <c r="AH1335" i="22"/>
  <c r="AI1335" i="22"/>
  <c r="AJ1335" i="22"/>
  <c r="AK1335" i="22"/>
  <c r="AL1335" i="22"/>
  <c r="AM1335" i="22"/>
  <c r="AN1335" i="22"/>
  <c r="AO1335" i="22"/>
  <c r="AD1336" i="22"/>
  <c r="AE1336" i="22"/>
  <c r="AF1336" i="22"/>
  <c r="AG1336" i="22"/>
  <c r="AH1336" i="22"/>
  <c r="AI1336" i="22"/>
  <c r="AJ1336" i="22"/>
  <c r="AK1336" i="22"/>
  <c r="AL1336" i="22"/>
  <c r="AM1336" i="22"/>
  <c r="AN1336" i="22"/>
  <c r="AO1336" i="22"/>
  <c r="AD1337" i="22"/>
  <c r="AE1337" i="22"/>
  <c r="AF1337" i="22"/>
  <c r="AG1337" i="22"/>
  <c r="AH1337" i="22"/>
  <c r="AI1337" i="22"/>
  <c r="AJ1337" i="22"/>
  <c r="AK1337" i="22"/>
  <c r="AL1337" i="22"/>
  <c r="AM1337" i="22"/>
  <c r="AN1337" i="22"/>
  <c r="AO1337" i="22"/>
  <c r="AD1338" i="22"/>
  <c r="AE1338" i="22"/>
  <c r="AF1338" i="22"/>
  <c r="AG1338" i="22"/>
  <c r="AH1338" i="22"/>
  <c r="AI1338" i="22"/>
  <c r="AJ1338" i="22"/>
  <c r="AK1338" i="22"/>
  <c r="AL1338" i="22"/>
  <c r="AM1338" i="22"/>
  <c r="AN1338" i="22"/>
  <c r="AO1338" i="22"/>
  <c r="AD1339" i="22"/>
  <c r="AE1339" i="22"/>
  <c r="AF1339" i="22"/>
  <c r="AG1339" i="22"/>
  <c r="AH1339" i="22"/>
  <c r="AI1339" i="22"/>
  <c r="AJ1339" i="22"/>
  <c r="AK1339" i="22"/>
  <c r="AL1339" i="22"/>
  <c r="AM1339" i="22"/>
  <c r="AN1339" i="22"/>
  <c r="AO1339" i="22"/>
  <c r="AD1340" i="22"/>
  <c r="AE1340" i="22"/>
  <c r="AF1340" i="22"/>
  <c r="AG1340" i="22"/>
  <c r="AH1340" i="22"/>
  <c r="AI1340" i="22"/>
  <c r="AJ1340" i="22"/>
  <c r="AK1340" i="22"/>
  <c r="AL1340" i="22"/>
  <c r="AM1340" i="22"/>
  <c r="AN1340" i="22"/>
  <c r="AO1340" i="22"/>
  <c r="AD1341" i="22"/>
  <c r="AE1341" i="22"/>
  <c r="AF1341" i="22"/>
  <c r="AG1341" i="22"/>
  <c r="AH1341" i="22"/>
  <c r="AI1341" i="22"/>
  <c r="AJ1341" i="22"/>
  <c r="AK1341" i="22"/>
  <c r="AL1341" i="22"/>
  <c r="AM1341" i="22"/>
  <c r="AN1341" i="22"/>
  <c r="AO1341" i="22"/>
  <c r="AD1342" i="22"/>
  <c r="AE1342" i="22"/>
  <c r="AF1342" i="22"/>
  <c r="AG1342" i="22"/>
  <c r="AH1342" i="22"/>
  <c r="AI1342" i="22"/>
  <c r="AJ1342" i="22"/>
  <c r="AK1342" i="22"/>
  <c r="AL1342" i="22"/>
  <c r="AM1342" i="22"/>
  <c r="AN1342" i="22"/>
  <c r="AO1342" i="22"/>
  <c r="AD1343" i="22"/>
  <c r="AE1343" i="22"/>
  <c r="AF1343" i="22"/>
  <c r="AG1343" i="22"/>
  <c r="AH1343" i="22"/>
  <c r="AI1343" i="22"/>
  <c r="AJ1343" i="22"/>
  <c r="AK1343" i="22"/>
  <c r="AL1343" i="22"/>
  <c r="AM1343" i="22"/>
  <c r="AN1343" i="22"/>
  <c r="AO1343" i="22"/>
  <c r="AD1344" i="22"/>
  <c r="AE1344" i="22"/>
  <c r="AF1344" i="22"/>
  <c r="AG1344" i="22"/>
  <c r="AH1344" i="22"/>
  <c r="AI1344" i="22"/>
  <c r="AJ1344" i="22"/>
  <c r="AK1344" i="22"/>
  <c r="AL1344" i="22"/>
  <c r="AM1344" i="22"/>
  <c r="AN1344" i="22"/>
  <c r="AO1344" i="22"/>
  <c r="AD1345" i="22"/>
  <c r="AE1345" i="22"/>
  <c r="AF1345" i="22"/>
  <c r="AG1345" i="22"/>
  <c r="AH1345" i="22"/>
  <c r="AI1345" i="22"/>
  <c r="AJ1345" i="22"/>
  <c r="AK1345" i="22"/>
  <c r="AL1345" i="22"/>
  <c r="AM1345" i="22"/>
  <c r="AN1345" i="22"/>
  <c r="AO1345" i="22"/>
  <c r="AD1346" i="22"/>
  <c r="AE1346" i="22"/>
  <c r="AF1346" i="22"/>
  <c r="AG1346" i="22"/>
  <c r="AH1346" i="22"/>
  <c r="AI1346" i="22"/>
  <c r="AJ1346" i="22"/>
  <c r="AK1346" i="22"/>
  <c r="AL1346" i="22"/>
  <c r="AM1346" i="22"/>
  <c r="AN1346" i="22"/>
  <c r="AO1346" i="22"/>
  <c r="AD1347" i="22"/>
  <c r="AE1347" i="22"/>
  <c r="AF1347" i="22"/>
  <c r="AG1347" i="22"/>
  <c r="AH1347" i="22"/>
  <c r="AI1347" i="22"/>
  <c r="AJ1347" i="22"/>
  <c r="AK1347" i="22"/>
  <c r="AL1347" i="22"/>
  <c r="AM1347" i="22"/>
  <c r="AN1347" i="22"/>
  <c r="AO1347" i="22"/>
  <c r="AD1348" i="22"/>
  <c r="AE1348" i="22"/>
  <c r="AF1348" i="22"/>
  <c r="AG1348" i="22"/>
  <c r="AH1348" i="22"/>
  <c r="AI1348" i="22"/>
  <c r="AJ1348" i="22"/>
  <c r="AK1348" i="22"/>
  <c r="AL1348" i="22"/>
  <c r="AM1348" i="22"/>
  <c r="AN1348" i="22"/>
  <c r="AO1348" i="22"/>
  <c r="AD1349" i="22"/>
  <c r="AE1349" i="22"/>
  <c r="AF1349" i="22"/>
  <c r="AG1349" i="22"/>
  <c r="AH1349" i="22"/>
  <c r="AI1349" i="22"/>
  <c r="AJ1349" i="22"/>
  <c r="AK1349" i="22"/>
  <c r="AL1349" i="22"/>
  <c r="AM1349" i="22"/>
  <c r="AN1349" i="22"/>
  <c r="AO1349" i="22"/>
  <c r="AD1350" i="22"/>
  <c r="AE1350" i="22"/>
  <c r="AF1350" i="22"/>
  <c r="AG1350" i="22"/>
  <c r="AH1350" i="22"/>
  <c r="AI1350" i="22"/>
  <c r="AJ1350" i="22"/>
  <c r="AK1350" i="22"/>
  <c r="AL1350" i="22"/>
  <c r="AM1350" i="22"/>
  <c r="AN1350" i="22"/>
  <c r="AO1350" i="22"/>
  <c r="AD1351" i="22"/>
  <c r="AE1351" i="22"/>
  <c r="AF1351" i="22"/>
  <c r="AG1351" i="22"/>
  <c r="AH1351" i="22"/>
  <c r="AI1351" i="22"/>
  <c r="AJ1351" i="22"/>
  <c r="AK1351" i="22"/>
  <c r="AL1351" i="22"/>
  <c r="AM1351" i="22"/>
  <c r="AN1351" i="22"/>
  <c r="AO1351" i="22"/>
  <c r="AD1352" i="22"/>
  <c r="AE1352" i="22"/>
  <c r="AF1352" i="22"/>
  <c r="AG1352" i="22"/>
  <c r="AH1352" i="22"/>
  <c r="AI1352" i="22"/>
  <c r="AJ1352" i="22"/>
  <c r="AK1352" i="22"/>
  <c r="AL1352" i="22"/>
  <c r="AM1352" i="22"/>
  <c r="AN1352" i="22"/>
  <c r="AO1352" i="22"/>
  <c r="AD1353" i="22"/>
  <c r="AE1353" i="22"/>
  <c r="AF1353" i="22"/>
  <c r="AG1353" i="22"/>
  <c r="AH1353" i="22"/>
  <c r="AI1353" i="22"/>
  <c r="AJ1353" i="22"/>
  <c r="AK1353" i="22"/>
  <c r="AL1353" i="22"/>
  <c r="AM1353" i="22"/>
  <c r="AN1353" i="22"/>
  <c r="AO1353" i="22"/>
  <c r="AD1354" i="22"/>
  <c r="AE1354" i="22"/>
  <c r="AF1354" i="22"/>
  <c r="AG1354" i="22"/>
  <c r="AH1354" i="22"/>
  <c r="AI1354" i="22"/>
  <c r="AJ1354" i="22"/>
  <c r="AK1354" i="22"/>
  <c r="AL1354" i="22"/>
  <c r="AM1354" i="22"/>
  <c r="AN1354" i="22"/>
  <c r="AO1354" i="22"/>
  <c r="AD1355" i="22"/>
  <c r="AE1355" i="22"/>
  <c r="AF1355" i="22"/>
  <c r="AG1355" i="22"/>
  <c r="AH1355" i="22"/>
  <c r="AI1355" i="22"/>
  <c r="AJ1355" i="22"/>
  <c r="AK1355" i="22"/>
  <c r="AL1355" i="22"/>
  <c r="AM1355" i="22"/>
  <c r="AN1355" i="22"/>
  <c r="AO1355" i="22"/>
  <c r="AD1356" i="22"/>
  <c r="AE1356" i="22"/>
  <c r="AF1356" i="22"/>
  <c r="AG1356" i="22"/>
  <c r="AH1356" i="22"/>
  <c r="AI1356" i="22"/>
  <c r="AJ1356" i="22"/>
  <c r="AK1356" i="22"/>
  <c r="AL1356" i="22"/>
  <c r="AM1356" i="22"/>
  <c r="AN1356" i="22"/>
  <c r="AO1356" i="22"/>
  <c r="AD1357" i="22"/>
  <c r="AE1357" i="22"/>
  <c r="AF1357" i="22"/>
  <c r="AG1357" i="22"/>
  <c r="AH1357" i="22"/>
  <c r="AI1357" i="22"/>
  <c r="AJ1357" i="22"/>
  <c r="AK1357" i="22"/>
  <c r="AL1357" i="22"/>
  <c r="AM1357" i="22"/>
  <c r="AN1357" i="22"/>
  <c r="AO1357" i="22"/>
  <c r="AD1358" i="22"/>
  <c r="AE1358" i="22"/>
  <c r="AF1358" i="22"/>
  <c r="AG1358" i="22"/>
  <c r="AH1358" i="22"/>
  <c r="AI1358" i="22"/>
  <c r="AJ1358" i="22"/>
  <c r="AK1358" i="22"/>
  <c r="AL1358" i="22"/>
  <c r="AM1358" i="22"/>
  <c r="AN1358" i="22"/>
  <c r="AO1358" i="22"/>
  <c r="AD1359" i="22"/>
  <c r="AE1359" i="22"/>
  <c r="AF1359" i="22"/>
  <c r="AG1359" i="22"/>
  <c r="AH1359" i="22"/>
  <c r="AI1359" i="22"/>
  <c r="AJ1359" i="22"/>
  <c r="AK1359" i="22"/>
  <c r="AL1359" i="22"/>
  <c r="AM1359" i="22"/>
  <c r="AN1359" i="22"/>
  <c r="AO1359" i="22"/>
  <c r="AD1360" i="22"/>
  <c r="AE1360" i="22"/>
  <c r="AF1360" i="22"/>
  <c r="AG1360" i="22"/>
  <c r="AH1360" i="22"/>
  <c r="AI1360" i="22"/>
  <c r="AJ1360" i="22"/>
  <c r="AK1360" i="22"/>
  <c r="AL1360" i="22"/>
  <c r="AM1360" i="22"/>
  <c r="AN1360" i="22"/>
  <c r="AO1360" i="22"/>
  <c r="AD1361" i="22"/>
  <c r="AE1361" i="22"/>
  <c r="AF1361" i="22"/>
  <c r="AG1361" i="22"/>
  <c r="AH1361" i="22"/>
  <c r="AI1361" i="22"/>
  <c r="AJ1361" i="22"/>
  <c r="AK1361" i="22"/>
  <c r="AL1361" i="22"/>
  <c r="AM1361" i="22"/>
  <c r="AN1361" i="22"/>
  <c r="AO1361" i="22"/>
  <c r="AD1362" i="22"/>
  <c r="AE1362" i="22"/>
  <c r="AF1362" i="22"/>
  <c r="AG1362" i="22"/>
  <c r="AH1362" i="22"/>
  <c r="AI1362" i="22"/>
  <c r="AJ1362" i="22"/>
  <c r="AK1362" i="22"/>
  <c r="AL1362" i="22"/>
  <c r="AM1362" i="22"/>
  <c r="AN1362" i="22"/>
  <c r="AO1362" i="22"/>
  <c r="AD1363" i="22"/>
  <c r="AE1363" i="22"/>
  <c r="AF1363" i="22"/>
  <c r="AG1363" i="22"/>
  <c r="AH1363" i="22"/>
  <c r="AI1363" i="22"/>
  <c r="AJ1363" i="22"/>
  <c r="AK1363" i="22"/>
  <c r="AL1363" i="22"/>
  <c r="AM1363" i="22"/>
  <c r="AN1363" i="22"/>
  <c r="AO1363" i="22"/>
  <c r="AD1364" i="22"/>
  <c r="AE1364" i="22"/>
  <c r="AF1364" i="22"/>
  <c r="AG1364" i="22"/>
  <c r="AH1364" i="22"/>
  <c r="AI1364" i="22"/>
  <c r="AJ1364" i="22"/>
  <c r="AK1364" i="22"/>
  <c r="AL1364" i="22"/>
  <c r="AM1364" i="22"/>
  <c r="AN1364" i="22"/>
  <c r="AO1364" i="22"/>
  <c r="AD1365" i="22"/>
  <c r="AE1365" i="22"/>
  <c r="AF1365" i="22"/>
  <c r="AG1365" i="22"/>
  <c r="AH1365" i="22"/>
  <c r="AI1365" i="22"/>
  <c r="AJ1365" i="22"/>
  <c r="AK1365" i="22"/>
  <c r="AL1365" i="22"/>
  <c r="AM1365" i="22"/>
  <c r="AN1365" i="22"/>
  <c r="AO1365" i="22"/>
  <c r="AD1366" i="22"/>
  <c r="AE1366" i="22"/>
  <c r="AF1366" i="22"/>
  <c r="AG1366" i="22"/>
  <c r="AH1366" i="22"/>
  <c r="AI1366" i="22"/>
  <c r="AJ1366" i="22"/>
  <c r="AK1366" i="22"/>
  <c r="AL1366" i="22"/>
  <c r="AM1366" i="22"/>
  <c r="AN1366" i="22"/>
  <c r="AO1366" i="22"/>
  <c r="AD1367" i="22"/>
  <c r="AE1367" i="22"/>
  <c r="AF1367" i="22"/>
  <c r="AG1367" i="22"/>
  <c r="AH1367" i="22"/>
  <c r="AI1367" i="22"/>
  <c r="AJ1367" i="22"/>
  <c r="AK1367" i="22"/>
  <c r="AL1367" i="22"/>
  <c r="AM1367" i="22"/>
  <c r="AN1367" i="22"/>
  <c r="AO1367" i="22"/>
  <c r="AD1368" i="22"/>
  <c r="AE1368" i="22"/>
  <c r="AF1368" i="22"/>
  <c r="AG1368" i="22"/>
  <c r="AH1368" i="22"/>
  <c r="AI1368" i="22"/>
  <c r="AJ1368" i="22"/>
  <c r="AK1368" i="22"/>
  <c r="AL1368" i="22"/>
  <c r="AM1368" i="22"/>
  <c r="AN1368" i="22"/>
  <c r="AO1368" i="22"/>
  <c r="AD1369" i="22"/>
  <c r="AE1369" i="22"/>
  <c r="AF1369" i="22"/>
  <c r="AG1369" i="22"/>
  <c r="AH1369" i="22"/>
  <c r="AI1369" i="22"/>
  <c r="AJ1369" i="22"/>
  <c r="AK1369" i="22"/>
  <c r="AL1369" i="22"/>
  <c r="AM1369" i="22"/>
  <c r="AN1369" i="22"/>
  <c r="AO1369" i="22"/>
  <c r="AD1370" i="22"/>
  <c r="AE1370" i="22"/>
  <c r="AF1370" i="22"/>
  <c r="AG1370" i="22"/>
  <c r="AH1370" i="22"/>
  <c r="AI1370" i="22"/>
  <c r="AJ1370" i="22"/>
  <c r="AK1370" i="22"/>
  <c r="AL1370" i="22"/>
  <c r="AM1370" i="22"/>
  <c r="AN1370" i="22"/>
  <c r="AO1370" i="22"/>
  <c r="AD1371" i="22"/>
  <c r="AE1371" i="22"/>
  <c r="AF1371" i="22"/>
  <c r="AG1371" i="22"/>
  <c r="AH1371" i="22"/>
  <c r="AI1371" i="22"/>
  <c r="AJ1371" i="22"/>
  <c r="AK1371" i="22"/>
  <c r="AL1371" i="22"/>
  <c r="AM1371" i="22"/>
  <c r="AN1371" i="22"/>
  <c r="AO1371" i="22"/>
  <c r="AD1372" i="22"/>
  <c r="AE1372" i="22"/>
  <c r="AF1372" i="22"/>
  <c r="AG1372" i="22"/>
  <c r="AH1372" i="22"/>
  <c r="AI1372" i="22"/>
  <c r="AJ1372" i="22"/>
  <c r="AK1372" i="22"/>
  <c r="AL1372" i="22"/>
  <c r="AM1372" i="22"/>
  <c r="AN1372" i="22"/>
  <c r="AO1372" i="22"/>
  <c r="AD1373" i="22"/>
  <c r="AE1373" i="22"/>
  <c r="AF1373" i="22"/>
  <c r="AG1373" i="22"/>
  <c r="AH1373" i="22"/>
  <c r="AI1373" i="22"/>
  <c r="AJ1373" i="22"/>
  <c r="AK1373" i="22"/>
  <c r="AL1373" i="22"/>
  <c r="AM1373" i="22"/>
  <c r="AN1373" i="22"/>
  <c r="AO1373" i="22"/>
  <c r="AD1374" i="22"/>
  <c r="AE1374" i="22"/>
  <c r="AF1374" i="22"/>
  <c r="AG1374" i="22"/>
  <c r="AH1374" i="22"/>
  <c r="AI1374" i="22"/>
  <c r="AJ1374" i="22"/>
  <c r="AK1374" i="22"/>
  <c r="AL1374" i="22"/>
  <c r="AM1374" i="22"/>
  <c r="AN1374" i="22"/>
  <c r="AO1374" i="22"/>
  <c r="AD1375" i="22"/>
  <c r="AE1375" i="22"/>
  <c r="AF1375" i="22"/>
  <c r="AG1375" i="22"/>
  <c r="AH1375" i="22"/>
  <c r="AI1375" i="22"/>
  <c r="AJ1375" i="22"/>
  <c r="AK1375" i="22"/>
  <c r="AL1375" i="22"/>
  <c r="AM1375" i="22"/>
  <c r="AN1375" i="22"/>
  <c r="AO1375" i="22"/>
  <c r="AD1376" i="22"/>
  <c r="AE1376" i="22"/>
  <c r="AF1376" i="22"/>
  <c r="AG1376" i="22"/>
  <c r="AH1376" i="22"/>
  <c r="AI1376" i="22"/>
  <c r="AJ1376" i="22"/>
  <c r="AK1376" i="22"/>
  <c r="AL1376" i="22"/>
  <c r="AM1376" i="22"/>
  <c r="AN1376" i="22"/>
  <c r="AO1376" i="22"/>
  <c r="AD1377" i="22"/>
  <c r="AE1377" i="22"/>
  <c r="AF1377" i="22"/>
  <c r="AG1377" i="22"/>
  <c r="AH1377" i="22"/>
  <c r="AI1377" i="22"/>
  <c r="AJ1377" i="22"/>
  <c r="AK1377" i="22"/>
  <c r="AL1377" i="22"/>
  <c r="AM1377" i="22"/>
  <c r="AN1377" i="22"/>
  <c r="AO1377" i="22"/>
  <c r="AD1378" i="22"/>
  <c r="AE1378" i="22"/>
  <c r="AF1378" i="22"/>
  <c r="AG1378" i="22"/>
  <c r="AH1378" i="22"/>
  <c r="AI1378" i="22"/>
  <c r="AJ1378" i="22"/>
  <c r="AK1378" i="22"/>
  <c r="AL1378" i="22"/>
  <c r="AM1378" i="22"/>
  <c r="AN1378" i="22"/>
  <c r="AO1378" i="22"/>
  <c r="AD1379" i="22"/>
  <c r="AE1379" i="22"/>
  <c r="AF1379" i="22"/>
  <c r="AG1379" i="22"/>
  <c r="AH1379" i="22"/>
  <c r="AI1379" i="22"/>
  <c r="AJ1379" i="22"/>
  <c r="AK1379" i="22"/>
  <c r="AL1379" i="22"/>
  <c r="AM1379" i="22"/>
  <c r="AN1379" i="22"/>
  <c r="AO1379" i="22"/>
  <c r="AD1380" i="22"/>
  <c r="AE1380" i="22"/>
  <c r="AF1380" i="22"/>
  <c r="AG1380" i="22"/>
  <c r="AH1380" i="22"/>
  <c r="AI1380" i="22"/>
  <c r="AJ1380" i="22"/>
  <c r="AK1380" i="22"/>
  <c r="AL1380" i="22"/>
  <c r="AM1380" i="22"/>
  <c r="AN1380" i="22"/>
  <c r="AO1380" i="22"/>
  <c r="AD1381" i="22"/>
  <c r="AE1381" i="22"/>
  <c r="AF1381" i="22"/>
  <c r="AG1381" i="22"/>
  <c r="AH1381" i="22"/>
  <c r="AI1381" i="22"/>
  <c r="AJ1381" i="22"/>
  <c r="AK1381" i="22"/>
  <c r="AL1381" i="22"/>
  <c r="AM1381" i="22"/>
  <c r="AN1381" i="22"/>
  <c r="AO1381" i="22"/>
  <c r="AD1382" i="22"/>
  <c r="AE1382" i="22"/>
  <c r="AF1382" i="22"/>
  <c r="AG1382" i="22"/>
  <c r="AH1382" i="22"/>
  <c r="AI1382" i="22"/>
  <c r="AJ1382" i="22"/>
  <c r="AK1382" i="22"/>
  <c r="AL1382" i="22"/>
  <c r="AM1382" i="22"/>
  <c r="AN1382" i="22"/>
  <c r="AO1382" i="22"/>
  <c r="AD1383" i="22"/>
  <c r="AE1383" i="22"/>
  <c r="AF1383" i="22"/>
  <c r="AG1383" i="22"/>
  <c r="AH1383" i="22"/>
  <c r="AI1383" i="22"/>
  <c r="AJ1383" i="22"/>
  <c r="AK1383" i="22"/>
  <c r="AL1383" i="22"/>
  <c r="AM1383" i="22"/>
  <c r="AN1383" i="22"/>
  <c r="AO1383" i="22"/>
  <c r="AD1384" i="22"/>
  <c r="AE1384" i="22"/>
  <c r="AF1384" i="22"/>
  <c r="AG1384" i="22"/>
  <c r="AH1384" i="22"/>
  <c r="AI1384" i="22"/>
  <c r="AJ1384" i="22"/>
  <c r="AK1384" i="22"/>
  <c r="AL1384" i="22"/>
  <c r="AM1384" i="22"/>
  <c r="AN1384" i="22"/>
  <c r="AO1384" i="22"/>
  <c r="AD1385" i="22"/>
  <c r="AE1385" i="22"/>
  <c r="AF1385" i="22"/>
  <c r="AG1385" i="22"/>
  <c r="AH1385" i="22"/>
  <c r="AI1385" i="22"/>
  <c r="AJ1385" i="22"/>
  <c r="AK1385" i="22"/>
  <c r="AL1385" i="22"/>
  <c r="AM1385" i="22"/>
  <c r="AN1385" i="22"/>
  <c r="AO1385" i="22"/>
  <c r="AD1386" i="22"/>
  <c r="AE1386" i="22"/>
  <c r="AF1386" i="22"/>
  <c r="AG1386" i="22"/>
  <c r="AH1386" i="22"/>
  <c r="AI1386" i="22"/>
  <c r="AJ1386" i="22"/>
  <c r="AK1386" i="22"/>
  <c r="AL1386" i="22"/>
  <c r="AM1386" i="22"/>
  <c r="AN1386" i="22"/>
  <c r="AO1386" i="22"/>
  <c r="AD1387" i="22"/>
  <c r="AE1387" i="22"/>
  <c r="AF1387" i="22"/>
  <c r="AG1387" i="22"/>
  <c r="AH1387" i="22"/>
  <c r="AI1387" i="22"/>
  <c r="AJ1387" i="22"/>
  <c r="AK1387" i="22"/>
  <c r="AL1387" i="22"/>
  <c r="AM1387" i="22"/>
  <c r="AN1387" i="22"/>
  <c r="AO1387" i="22"/>
  <c r="AD1388" i="22"/>
  <c r="AE1388" i="22"/>
  <c r="AF1388" i="22"/>
  <c r="AG1388" i="22"/>
  <c r="AH1388" i="22"/>
  <c r="AI1388" i="22"/>
  <c r="AJ1388" i="22"/>
  <c r="AK1388" i="22"/>
  <c r="AL1388" i="22"/>
  <c r="AM1388" i="22"/>
  <c r="AN1388" i="22"/>
  <c r="AO1388" i="22"/>
  <c r="AD1389" i="22"/>
  <c r="AE1389" i="22"/>
  <c r="AF1389" i="22"/>
  <c r="AG1389" i="22"/>
  <c r="AH1389" i="22"/>
  <c r="AI1389" i="22"/>
  <c r="AJ1389" i="22"/>
  <c r="AK1389" i="22"/>
  <c r="AL1389" i="22"/>
  <c r="AM1389" i="22"/>
  <c r="AN1389" i="22"/>
  <c r="AO1389" i="22"/>
  <c r="AD1390" i="22"/>
  <c r="AE1390" i="22"/>
  <c r="AF1390" i="22"/>
  <c r="AG1390" i="22"/>
  <c r="AH1390" i="22"/>
  <c r="AI1390" i="22"/>
  <c r="AJ1390" i="22"/>
  <c r="AK1390" i="22"/>
  <c r="AL1390" i="22"/>
  <c r="AM1390" i="22"/>
  <c r="AN1390" i="22"/>
  <c r="AO1390" i="22"/>
  <c r="AD1391" i="22"/>
  <c r="AE1391" i="22"/>
  <c r="AF1391" i="22"/>
  <c r="AG1391" i="22"/>
  <c r="AH1391" i="22"/>
  <c r="AI1391" i="22"/>
  <c r="AJ1391" i="22"/>
  <c r="AK1391" i="22"/>
  <c r="AL1391" i="22"/>
  <c r="AM1391" i="22"/>
  <c r="AN1391" i="22"/>
  <c r="AO1391" i="22"/>
  <c r="AD1392" i="22"/>
  <c r="AE1392" i="22"/>
  <c r="AF1392" i="22"/>
  <c r="AG1392" i="22"/>
  <c r="AH1392" i="22"/>
  <c r="AI1392" i="22"/>
  <c r="AJ1392" i="22"/>
  <c r="AK1392" i="22"/>
  <c r="AL1392" i="22"/>
  <c r="AM1392" i="22"/>
  <c r="AN1392" i="22"/>
  <c r="AO1392" i="22"/>
  <c r="AD1393" i="22"/>
  <c r="AE1393" i="22"/>
  <c r="AF1393" i="22"/>
  <c r="AG1393" i="22"/>
  <c r="AH1393" i="22"/>
  <c r="AI1393" i="22"/>
  <c r="AJ1393" i="22"/>
  <c r="AK1393" i="22"/>
  <c r="AL1393" i="22"/>
  <c r="AM1393" i="22"/>
  <c r="AN1393" i="22"/>
  <c r="AO1393" i="22"/>
  <c r="AD1395" i="22"/>
  <c r="AE1395" i="22"/>
  <c r="AF1395" i="22"/>
  <c r="AG1395" i="22"/>
  <c r="AH1395" i="22"/>
  <c r="AI1395" i="22"/>
  <c r="AJ1395" i="22"/>
  <c r="AK1395" i="22"/>
  <c r="AL1395" i="22"/>
  <c r="AM1395" i="22"/>
  <c r="AN1395" i="22"/>
  <c r="AO1395" i="22"/>
  <c r="AD1396" i="22"/>
  <c r="AE1396" i="22"/>
  <c r="AF1396" i="22"/>
  <c r="AG1396" i="22"/>
  <c r="AH1396" i="22"/>
  <c r="AI1396" i="22"/>
  <c r="AJ1396" i="22"/>
  <c r="AK1396" i="22"/>
  <c r="AL1396" i="22"/>
  <c r="AM1396" i="22"/>
  <c r="AN1396" i="22"/>
  <c r="AO1396" i="22"/>
  <c r="AD1397" i="22"/>
  <c r="AE1397" i="22"/>
  <c r="AF1397" i="22"/>
  <c r="AG1397" i="22"/>
  <c r="AH1397" i="22"/>
  <c r="AI1397" i="22"/>
  <c r="AJ1397" i="22"/>
  <c r="AK1397" i="22"/>
  <c r="AL1397" i="22"/>
  <c r="AM1397" i="22"/>
  <c r="AN1397" i="22"/>
  <c r="AO1397" i="22"/>
  <c r="AD1398" i="22"/>
  <c r="AE1398" i="22"/>
  <c r="AF1398" i="22"/>
  <c r="AG1398" i="22"/>
  <c r="AH1398" i="22"/>
  <c r="AI1398" i="22"/>
  <c r="AJ1398" i="22"/>
  <c r="AK1398" i="22"/>
  <c r="AL1398" i="22"/>
  <c r="AM1398" i="22"/>
  <c r="AN1398" i="22"/>
  <c r="AO1398" i="22"/>
  <c r="AD1399" i="22"/>
  <c r="AE1399" i="22"/>
  <c r="AF1399" i="22"/>
  <c r="AG1399" i="22"/>
  <c r="AH1399" i="22"/>
  <c r="AI1399" i="22"/>
  <c r="AJ1399" i="22"/>
  <c r="AK1399" i="22"/>
  <c r="AL1399" i="22"/>
  <c r="AM1399" i="22"/>
  <c r="AN1399" i="22"/>
  <c r="AO1399" i="22"/>
  <c r="AD1400" i="22"/>
  <c r="AE1400" i="22"/>
  <c r="AF1400" i="22"/>
  <c r="AG1400" i="22"/>
  <c r="AH1400" i="22"/>
  <c r="AI1400" i="22"/>
  <c r="AJ1400" i="22"/>
  <c r="AK1400" i="22"/>
  <c r="AL1400" i="22"/>
  <c r="AM1400" i="22"/>
  <c r="AN1400" i="22"/>
  <c r="AO1400" i="22"/>
  <c r="AD1401" i="22"/>
  <c r="AE1401" i="22"/>
  <c r="AF1401" i="22"/>
  <c r="AG1401" i="22"/>
  <c r="AH1401" i="22"/>
  <c r="AI1401" i="22"/>
  <c r="AJ1401" i="22"/>
  <c r="AK1401" i="22"/>
  <c r="AL1401" i="22"/>
  <c r="AM1401" i="22"/>
  <c r="AN1401" i="22"/>
  <c r="AO1401" i="22"/>
  <c r="AD1402" i="22"/>
  <c r="AE1402" i="22"/>
  <c r="AF1402" i="22"/>
  <c r="AG1402" i="22"/>
  <c r="AH1402" i="22"/>
  <c r="AI1402" i="22"/>
  <c r="AJ1402" i="22"/>
  <c r="AK1402" i="22"/>
  <c r="AL1402" i="22"/>
  <c r="AM1402" i="22"/>
  <c r="AN1402" i="22"/>
  <c r="AO1402" i="22"/>
  <c r="AD1403" i="22"/>
  <c r="AE1403" i="22"/>
  <c r="AF1403" i="22"/>
  <c r="AG1403" i="22"/>
  <c r="AH1403" i="22"/>
  <c r="AI1403" i="22"/>
  <c r="AJ1403" i="22"/>
  <c r="AK1403" i="22"/>
  <c r="AL1403" i="22"/>
  <c r="AM1403" i="22"/>
  <c r="AN1403" i="22"/>
  <c r="AO1403" i="22"/>
  <c r="AD1404" i="22"/>
  <c r="AE1404" i="22"/>
  <c r="AF1404" i="22"/>
  <c r="AG1404" i="22"/>
  <c r="AH1404" i="22"/>
  <c r="AI1404" i="22"/>
  <c r="AJ1404" i="22"/>
  <c r="AK1404" i="22"/>
  <c r="AL1404" i="22"/>
  <c r="AM1404" i="22"/>
  <c r="AN1404" i="22"/>
  <c r="AO1404" i="22"/>
  <c r="AD1405" i="22"/>
  <c r="AE1405" i="22"/>
  <c r="AF1405" i="22"/>
  <c r="AG1405" i="22"/>
  <c r="AH1405" i="22"/>
  <c r="AI1405" i="22"/>
  <c r="AJ1405" i="22"/>
  <c r="AK1405" i="22"/>
  <c r="AL1405" i="22"/>
  <c r="AM1405" i="22"/>
  <c r="AN1405" i="22"/>
  <c r="AO1405" i="22"/>
  <c r="AD1406" i="22"/>
  <c r="AE1406" i="22"/>
  <c r="AF1406" i="22"/>
  <c r="AG1406" i="22"/>
  <c r="AH1406" i="22"/>
  <c r="AI1406" i="22"/>
  <c r="AJ1406" i="22"/>
  <c r="AK1406" i="22"/>
  <c r="AL1406" i="22"/>
  <c r="AM1406" i="22"/>
  <c r="AN1406" i="22"/>
  <c r="AO1406" i="22"/>
  <c r="AD1407" i="22"/>
  <c r="AE1407" i="22"/>
  <c r="AF1407" i="22"/>
  <c r="AG1407" i="22"/>
  <c r="AH1407" i="22"/>
  <c r="AI1407" i="22"/>
  <c r="AJ1407" i="22"/>
  <c r="AK1407" i="22"/>
  <c r="AL1407" i="22"/>
  <c r="AM1407" i="22"/>
  <c r="AN1407" i="22"/>
  <c r="AO1407" i="22"/>
  <c r="AD1408" i="22"/>
  <c r="AE1408" i="22"/>
  <c r="AF1408" i="22"/>
  <c r="AG1408" i="22"/>
  <c r="AH1408" i="22"/>
  <c r="AI1408" i="22"/>
  <c r="AJ1408" i="22"/>
  <c r="AK1408" i="22"/>
  <c r="AL1408" i="22"/>
  <c r="AM1408" i="22"/>
  <c r="AN1408" i="22"/>
  <c r="AO1408" i="22"/>
  <c r="AD1409" i="22"/>
  <c r="AE1409" i="22"/>
  <c r="AF1409" i="22"/>
  <c r="AG1409" i="22"/>
  <c r="AH1409" i="22"/>
  <c r="AI1409" i="22"/>
  <c r="AJ1409" i="22"/>
  <c r="AK1409" i="22"/>
  <c r="AL1409" i="22"/>
  <c r="AM1409" i="22"/>
  <c r="AN1409" i="22"/>
  <c r="AO1409" i="22"/>
  <c r="AD1410" i="22"/>
  <c r="AE1410" i="22"/>
  <c r="AF1410" i="22"/>
  <c r="AG1410" i="22"/>
  <c r="AH1410" i="22"/>
  <c r="AI1410" i="22"/>
  <c r="AJ1410" i="22"/>
  <c r="AK1410" i="22"/>
  <c r="AL1410" i="22"/>
  <c r="AM1410" i="22"/>
  <c r="AN1410" i="22"/>
  <c r="AO1410" i="22"/>
  <c r="AD1411" i="22"/>
  <c r="AE1411" i="22"/>
  <c r="AF1411" i="22"/>
  <c r="AG1411" i="22"/>
  <c r="AH1411" i="22"/>
  <c r="AI1411" i="22"/>
  <c r="AJ1411" i="22"/>
  <c r="AK1411" i="22"/>
  <c r="AL1411" i="22"/>
  <c r="AM1411" i="22"/>
  <c r="AN1411" i="22"/>
  <c r="AO1411" i="22"/>
  <c r="AD1412" i="22"/>
  <c r="AE1412" i="22"/>
  <c r="AF1412" i="22"/>
  <c r="AG1412" i="22"/>
  <c r="AH1412" i="22"/>
  <c r="AI1412" i="22"/>
  <c r="AJ1412" i="22"/>
  <c r="AK1412" i="22"/>
  <c r="AL1412" i="22"/>
  <c r="AM1412" i="22"/>
  <c r="AN1412" i="22"/>
  <c r="AO1412" i="22"/>
  <c r="AD1413" i="22"/>
  <c r="AE1413" i="22"/>
  <c r="AF1413" i="22"/>
  <c r="AG1413" i="22"/>
  <c r="AH1413" i="22"/>
  <c r="AI1413" i="22"/>
  <c r="AJ1413" i="22"/>
  <c r="AK1413" i="22"/>
  <c r="AL1413" i="22"/>
  <c r="AM1413" i="22"/>
  <c r="AN1413" i="22"/>
  <c r="AO1413" i="22"/>
  <c r="AD1414" i="22"/>
  <c r="AE1414" i="22"/>
  <c r="AF1414" i="22"/>
  <c r="AG1414" i="22"/>
  <c r="AH1414" i="22"/>
  <c r="AI1414" i="22"/>
  <c r="AJ1414" i="22"/>
  <c r="AK1414" i="22"/>
  <c r="AL1414" i="22"/>
  <c r="AM1414" i="22"/>
  <c r="AN1414" i="22"/>
  <c r="AO1414" i="22"/>
  <c r="AD1415" i="22"/>
  <c r="AE1415" i="22"/>
  <c r="AF1415" i="22"/>
  <c r="AG1415" i="22"/>
  <c r="AH1415" i="22"/>
  <c r="AI1415" i="22"/>
  <c r="AJ1415" i="22"/>
  <c r="AK1415" i="22"/>
  <c r="AL1415" i="22"/>
  <c r="AM1415" i="22"/>
  <c r="AN1415" i="22"/>
  <c r="AO1415" i="22"/>
  <c r="AD1416" i="22"/>
  <c r="AE1416" i="22"/>
  <c r="AF1416" i="22"/>
  <c r="AG1416" i="22"/>
  <c r="AH1416" i="22"/>
  <c r="AI1416" i="22"/>
  <c r="AJ1416" i="22"/>
  <c r="AK1416" i="22"/>
  <c r="AL1416" i="22"/>
  <c r="AM1416" i="22"/>
  <c r="AN1416" i="22"/>
  <c r="AO1416" i="22"/>
  <c r="AD1417" i="22"/>
  <c r="AE1417" i="22"/>
  <c r="AF1417" i="22"/>
  <c r="AG1417" i="22"/>
  <c r="AH1417" i="22"/>
  <c r="AI1417" i="22"/>
  <c r="AJ1417" i="22"/>
  <c r="AK1417" i="22"/>
  <c r="AL1417" i="22"/>
  <c r="AM1417" i="22"/>
  <c r="AN1417" i="22"/>
  <c r="AO1417" i="22"/>
  <c r="AD1418" i="22"/>
  <c r="AE1418" i="22"/>
  <c r="AF1418" i="22"/>
  <c r="AG1418" i="22"/>
  <c r="AH1418" i="22"/>
  <c r="AI1418" i="22"/>
  <c r="AJ1418" i="22"/>
  <c r="AK1418" i="22"/>
  <c r="AL1418" i="22"/>
  <c r="AM1418" i="22"/>
  <c r="AN1418" i="22"/>
  <c r="AO1418" i="22"/>
  <c r="AD1419" i="22"/>
  <c r="AE1419" i="22"/>
  <c r="AF1419" i="22"/>
  <c r="AG1419" i="22"/>
  <c r="AH1419" i="22"/>
  <c r="AI1419" i="22"/>
  <c r="AJ1419" i="22"/>
  <c r="AK1419" i="22"/>
  <c r="AL1419" i="22"/>
  <c r="AM1419" i="22"/>
  <c r="AN1419" i="22"/>
  <c r="AO1419" i="22"/>
  <c r="AD1420" i="22"/>
  <c r="AE1420" i="22"/>
  <c r="AF1420" i="22"/>
  <c r="AG1420" i="22"/>
  <c r="AH1420" i="22"/>
  <c r="AI1420" i="22"/>
  <c r="AJ1420" i="22"/>
  <c r="AK1420" i="22"/>
  <c r="AL1420" i="22"/>
  <c r="AM1420" i="22"/>
  <c r="AN1420" i="22"/>
  <c r="AO1420" i="22"/>
  <c r="AD1421" i="22"/>
  <c r="AE1421" i="22"/>
  <c r="AF1421" i="22"/>
  <c r="AG1421" i="22"/>
  <c r="AH1421" i="22"/>
  <c r="AI1421" i="22"/>
  <c r="AJ1421" i="22"/>
  <c r="AK1421" i="22"/>
  <c r="AL1421" i="22"/>
  <c r="AM1421" i="22"/>
  <c r="AN1421" i="22"/>
  <c r="AO1421" i="22"/>
  <c r="AD1422" i="22"/>
  <c r="AE1422" i="22"/>
  <c r="AF1422" i="22"/>
  <c r="AG1422" i="22"/>
  <c r="AH1422" i="22"/>
  <c r="AI1422" i="22"/>
  <c r="AJ1422" i="22"/>
  <c r="AK1422" i="22"/>
  <c r="AL1422" i="22"/>
  <c r="AM1422" i="22"/>
  <c r="AN1422" i="22"/>
  <c r="AO1422" i="22"/>
  <c r="AD1423" i="22"/>
  <c r="AE1423" i="22"/>
  <c r="AF1423" i="22"/>
  <c r="AG1423" i="22"/>
  <c r="AH1423" i="22"/>
  <c r="AI1423" i="22"/>
  <c r="AJ1423" i="22"/>
  <c r="AK1423" i="22"/>
  <c r="AL1423" i="22"/>
  <c r="AM1423" i="22"/>
  <c r="AN1423" i="22"/>
  <c r="AO1423" i="22"/>
  <c r="AD1424" i="22"/>
  <c r="AE1424" i="22"/>
  <c r="AF1424" i="22"/>
  <c r="AG1424" i="22"/>
  <c r="AH1424" i="22"/>
  <c r="AI1424" i="22"/>
  <c r="AJ1424" i="22"/>
  <c r="AK1424" i="22"/>
  <c r="AL1424" i="22"/>
  <c r="AM1424" i="22"/>
  <c r="AN1424" i="22"/>
  <c r="AO1424" i="22"/>
  <c r="AD1425" i="22"/>
  <c r="AE1425" i="22"/>
  <c r="AF1425" i="22"/>
  <c r="AG1425" i="22"/>
  <c r="AH1425" i="22"/>
  <c r="AI1425" i="22"/>
  <c r="AJ1425" i="22"/>
  <c r="AK1425" i="22"/>
  <c r="AL1425" i="22"/>
  <c r="AM1425" i="22"/>
  <c r="AN1425" i="22"/>
  <c r="AO1425" i="22"/>
  <c r="AD1426" i="22"/>
  <c r="AE1426" i="22"/>
  <c r="AF1426" i="22"/>
  <c r="AG1426" i="22"/>
  <c r="AH1426" i="22"/>
  <c r="AI1426" i="22"/>
  <c r="AJ1426" i="22"/>
  <c r="AK1426" i="22"/>
  <c r="AL1426" i="22"/>
  <c r="AM1426" i="22"/>
  <c r="AN1426" i="22"/>
  <c r="AO1426" i="22"/>
  <c r="AD1427" i="22"/>
  <c r="AE1427" i="22"/>
  <c r="AF1427" i="22"/>
  <c r="AG1427" i="22"/>
  <c r="AH1427" i="22"/>
  <c r="AI1427" i="22"/>
  <c r="AJ1427" i="22"/>
  <c r="AK1427" i="22"/>
  <c r="AL1427" i="22"/>
  <c r="AM1427" i="22"/>
  <c r="AN1427" i="22"/>
  <c r="AO1427" i="22"/>
  <c r="AD1428" i="22"/>
  <c r="AE1428" i="22"/>
  <c r="AF1428" i="22"/>
  <c r="AG1428" i="22"/>
  <c r="AH1428" i="22"/>
  <c r="AI1428" i="22"/>
  <c r="AJ1428" i="22"/>
  <c r="AK1428" i="22"/>
  <c r="AL1428" i="22"/>
  <c r="AM1428" i="22"/>
  <c r="AN1428" i="22"/>
  <c r="AO1428" i="22"/>
  <c r="AD1429" i="22"/>
  <c r="AE1429" i="22"/>
  <c r="AF1429" i="22"/>
  <c r="AG1429" i="22"/>
  <c r="AH1429" i="22"/>
  <c r="AI1429" i="22"/>
  <c r="AJ1429" i="22"/>
  <c r="AK1429" i="22"/>
  <c r="AL1429" i="22"/>
  <c r="AM1429" i="22"/>
  <c r="AN1429" i="22"/>
  <c r="AO1429" i="22"/>
  <c r="AD1430" i="22"/>
  <c r="AE1430" i="22"/>
  <c r="AF1430" i="22"/>
  <c r="AG1430" i="22"/>
  <c r="AH1430" i="22"/>
  <c r="AI1430" i="22"/>
  <c r="AJ1430" i="22"/>
  <c r="AK1430" i="22"/>
  <c r="AL1430" i="22"/>
  <c r="AM1430" i="22"/>
  <c r="AN1430" i="22"/>
  <c r="AO1430" i="22"/>
  <c r="AD1431" i="22"/>
  <c r="AE1431" i="22"/>
  <c r="AF1431" i="22"/>
  <c r="AG1431" i="22"/>
  <c r="AH1431" i="22"/>
  <c r="AI1431" i="22"/>
  <c r="AJ1431" i="22"/>
  <c r="AK1431" i="22"/>
  <c r="AL1431" i="22"/>
  <c r="AM1431" i="22"/>
  <c r="AN1431" i="22"/>
  <c r="AO1431" i="22"/>
  <c r="AD1432" i="22"/>
  <c r="AE1432" i="22"/>
  <c r="AF1432" i="22"/>
  <c r="AG1432" i="22"/>
  <c r="AH1432" i="22"/>
  <c r="AI1432" i="22"/>
  <c r="AJ1432" i="22"/>
  <c r="AK1432" i="22"/>
  <c r="AL1432" i="22"/>
  <c r="AM1432" i="22"/>
  <c r="AN1432" i="22"/>
  <c r="AO1432" i="22"/>
  <c r="AD1433" i="22"/>
  <c r="AE1433" i="22"/>
  <c r="AF1433" i="22"/>
  <c r="AG1433" i="22"/>
  <c r="AH1433" i="22"/>
  <c r="AI1433" i="22"/>
  <c r="AJ1433" i="22"/>
  <c r="AK1433" i="22"/>
  <c r="AL1433" i="22"/>
  <c r="AM1433" i="22"/>
  <c r="AN1433" i="22"/>
  <c r="AO1433" i="22"/>
  <c r="AD1434" i="22"/>
  <c r="AE1434" i="22"/>
  <c r="AF1434" i="22"/>
  <c r="AG1434" i="22"/>
  <c r="AH1434" i="22"/>
  <c r="AI1434" i="22"/>
  <c r="AJ1434" i="22"/>
  <c r="AK1434" i="22"/>
  <c r="AL1434" i="22"/>
  <c r="AM1434" i="22"/>
  <c r="AN1434" i="22"/>
  <c r="AO1434" i="22"/>
  <c r="AD1435" i="22"/>
  <c r="AE1435" i="22"/>
  <c r="AF1435" i="22"/>
  <c r="AG1435" i="22"/>
  <c r="AH1435" i="22"/>
  <c r="AI1435" i="22"/>
  <c r="AJ1435" i="22"/>
  <c r="AK1435" i="22"/>
  <c r="AL1435" i="22"/>
  <c r="AM1435" i="22"/>
  <c r="AN1435" i="22"/>
  <c r="AO1435" i="22"/>
  <c r="AD1436" i="22"/>
  <c r="AE1436" i="22"/>
  <c r="AF1436" i="22"/>
  <c r="AG1436" i="22"/>
  <c r="AH1436" i="22"/>
  <c r="AI1436" i="22"/>
  <c r="AJ1436" i="22"/>
  <c r="AK1436" i="22"/>
  <c r="AL1436" i="22"/>
  <c r="AM1436" i="22"/>
  <c r="AN1436" i="22"/>
  <c r="AO1436" i="22"/>
  <c r="AD1437" i="22"/>
  <c r="AE1437" i="22"/>
  <c r="AF1437" i="22"/>
  <c r="AG1437" i="22"/>
  <c r="AH1437" i="22"/>
  <c r="AI1437" i="22"/>
  <c r="AJ1437" i="22"/>
  <c r="AK1437" i="22"/>
  <c r="AL1437" i="22"/>
  <c r="AM1437" i="22"/>
  <c r="AN1437" i="22"/>
  <c r="AO1437" i="22"/>
  <c r="AD1438" i="22"/>
  <c r="AE1438" i="22"/>
  <c r="AF1438" i="22"/>
  <c r="AG1438" i="22"/>
  <c r="AH1438" i="22"/>
  <c r="AI1438" i="22"/>
  <c r="AJ1438" i="22"/>
  <c r="AK1438" i="22"/>
  <c r="AL1438" i="22"/>
  <c r="AM1438" i="22"/>
  <c r="AN1438" i="22"/>
  <c r="AO1438" i="22"/>
  <c r="AD1439" i="22"/>
  <c r="AE1439" i="22"/>
  <c r="AF1439" i="22"/>
  <c r="AG1439" i="22"/>
  <c r="AH1439" i="22"/>
  <c r="AI1439" i="22"/>
  <c r="AJ1439" i="22"/>
  <c r="AK1439" i="22"/>
  <c r="AL1439" i="22"/>
  <c r="AM1439" i="22"/>
  <c r="AN1439" i="22"/>
  <c r="AO1439" i="22"/>
  <c r="AD1440" i="22"/>
  <c r="AE1440" i="22"/>
  <c r="AF1440" i="22"/>
  <c r="AG1440" i="22"/>
  <c r="AH1440" i="22"/>
  <c r="AI1440" i="22"/>
  <c r="AJ1440" i="22"/>
  <c r="AK1440" i="22"/>
  <c r="AL1440" i="22"/>
  <c r="AM1440" i="22"/>
  <c r="AN1440" i="22"/>
  <c r="AO1440" i="22"/>
  <c r="AD1441" i="22"/>
  <c r="AE1441" i="22"/>
  <c r="AF1441" i="22"/>
  <c r="AG1441" i="22"/>
  <c r="AH1441" i="22"/>
  <c r="AI1441" i="22"/>
  <c r="AJ1441" i="22"/>
  <c r="AK1441" i="22"/>
  <c r="AL1441" i="22"/>
  <c r="AM1441" i="22"/>
  <c r="AN1441" i="22"/>
  <c r="AO1441" i="22"/>
  <c r="AD1442" i="22"/>
  <c r="AE1442" i="22"/>
  <c r="AF1442" i="22"/>
  <c r="AG1442" i="22"/>
  <c r="AH1442" i="22"/>
  <c r="AI1442" i="22"/>
  <c r="AJ1442" i="22"/>
  <c r="AK1442" i="22"/>
  <c r="AL1442" i="22"/>
  <c r="AM1442" i="22"/>
  <c r="AN1442" i="22"/>
  <c r="AO1442" i="22"/>
  <c r="AD1443" i="22"/>
  <c r="AE1443" i="22"/>
  <c r="AF1443" i="22"/>
  <c r="AG1443" i="22"/>
  <c r="AH1443" i="22"/>
  <c r="AI1443" i="22"/>
  <c r="AJ1443" i="22"/>
  <c r="AK1443" i="22"/>
  <c r="AL1443" i="22"/>
  <c r="AM1443" i="22"/>
  <c r="AN1443" i="22"/>
  <c r="AO1443" i="22"/>
  <c r="AD1444" i="22"/>
  <c r="AE1444" i="22"/>
  <c r="AF1444" i="22"/>
  <c r="AG1444" i="22"/>
  <c r="AH1444" i="22"/>
  <c r="AI1444" i="22"/>
  <c r="AJ1444" i="22"/>
  <c r="AK1444" i="22"/>
  <c r="AL1444" i="22"/>
  <c r="AM1444" i="22"/>
  <c r="AN1444" i="22"/>
  <c r="AO1444" i="22"/>
  <c r="AD1445" i="22"/>
  <c r="AE1445" i="22"/>
  <c r="AF1445" i="22"/>
  <c r="AG1445" i="22"/>
  <c r="AH1445" i="22"/>
  <c r="AI1445" i="22"/>
  <c r="AJ1445" i="22"/>
  <c r="AK1445" i="22"/>
  <c r="AL1445" i="22"/>
  <c r="AM1445" i="22"/>
  <c r="AN1445" i="22"/>
  <c r="AO1445" i="22"/>
  <c r="AD1446" i="22"/>
  <c r="AE1446" i="22"/>
  <c r="AF1446" i="22"/>
  <c r="AG1446" i="22"/>
  <c r="AH1446" i="22"/>
  <c r="AI1446" i="22"/>
  <c r="AJ1446" i="22"/>
  <c r="AK1446" i="22"/>
  <c r="AL1446" i="22"/>
  <c r="AM1446" i="22"/>
  <c r="AN1446" i="22"/>
  <c r="AO1446" i="22"/>
  <c r="AD1447" i="22"/>
  <c r="AE1447" i="22"/>
  <c r="AF1447" i="22"/>
  <c r="AG1447" i="22"/>
  <c r="AH1447" i="22"/>
  <c r="AI1447" i="22"/>
  <c r="AJ1447" i="22"/>
  <c r="AK1447" i="22"/>
  <c r="AL1447" i="22"/>
  <c r="AM1447" i="22"/>
  <c r="AN1447" i="22"/>
  <c r="AO1447" i="22"/>
  <c r="AD1448" i="22"/>
  <c r="AE1448" i="22"/>
  <c r="AF1448" i="22"/>
  <c r="AG1448" i="22"/>
  <c r="AH1448" i="22"/>
  <c r="AI1448" i="22"/>
  <c r="AJ1448" i="22"/>
  <c r="AK1448" i="22"/>
  <c r="AL1448" i="22"/>
  <c r="AM1448" i="22"/>
  <c r="AN1448" i="22"/>
  <c r="AO1448" i="22"/>
  <c r="AD1449" i="22"/>
  <c r="AE1449" i="22"/>
  <c r="AF1449" i="22"/>
  <c r="AG1449" i="22"/>
  <c r="AH1449" i="22"/>
  <c r="AI1449" i="22"/>
  <c r="AJ1449" i="22"/>
  <c r="AK1449" i="22"/>
  <c r="AL1449" i="22"/>
  <c r="AM1449" i="22"/>
  <c r="AN1449" i="22"/>
  <c r="AO1449" i="22"/>
  <c r="AD1450" i="22"/>
  <c r="AE1450" i="22"/>
  <c r="AF1450" i="22"/>
  <c r="AG1450" i="22"/>
  <c r="AH1450" i="22"/>
  <c r="AI1450" i="22"/>
  <c r="AJ1450" i="22"/>
  <c r="AK1450" i="22"/>
  <c r="AL1450" i="22"/>
  <c r="AM1450" i="22"/>
  <c r="AN1450" i="22"/>
  <c r="AO1450" i="22"/>
  <c r="AD1451" i="22"/>
  <c r="AE1451" i="22"/>
  <c r="AF1451" i="22"/>
  <c r="AG1451" i="22"/>
  <c r="AH1451" i="22"/>
  <c r="AI1451" i="22"/>
  <c r="AJ1451" i="22"/>
  <c r="AK1451" i="22"/>
  <c r="AL1451" i="22"/>
  <c r="AM1451" i="22"/>
  <c r="AN1451" i="22"/>
  <c r="AO1451" i="22"/>
  <c r="AD1452" i="22"/>
  <c r="AE1452" i="22"/>
  <c r="AF1452" i="22"/>
  <c r="AG1452" i="22"/>
  <c r="AH1452" i="22"/>
  <c r="AI1452" i="22"/>
  <c r="AJ1452" i="22"/>
  <c r="AK1452" i="22"/>
  <c r="AL1452" i="22"/>
  <c r="AM1452" i="22"/>
  <c r="AN1452" i="22"/>
  <c r="AO1452" i="22"/>
  <c r="AD1453" i="22"/>
  <c r="AE1453" i="22"/>
  <c r="AF1453" i="22"/>
  <c r="AG1453" i="22"/>
  <c r="AH1453" i="22"/>
  <c r="AI1453" i="22"/>
  <c r="AJ1453" i="22"/>
  <c r="AK1453" i="22"/>
  <c r="AL1453" i="22"/>
  <c r="AM1453" i="22"/>
  <c r="AN1453" i="22"/>
  <c r="AO1453" i="22"/>
  <c r="AD1454" i="22"/>
  <c r="AE1454" i="22"/>
  <c r="AF1454" i="22"/>
  <c r="AG1454" i="22"/>
  <c r="AH1454" i="22"/>
  <c r="AI1454" i="22"/>
  <c r="AJ1454" i="22"/>
  <c r="AK1454" i="22"/>
  <c r="AL1454" i="22"/>
  <c r="AM1454" i="22"/>
  <c r="AN1454" i="22"/>
  <c r="AO1454" i="22"/>
  <c r="AD1455" i="22"/>
  <c r="AE1455" i="22"/>
  <c r="AF1455" i="22"/>
  <c r="AG1455" i="22"/>
  <c r="AH1455" i="22"/>
  <c r="AI1455" i="22"/>
  <c r="AJ1455" i="22"/>
  <c r="AK1455" i="22"/>
  <c r="AL1455" i="22"/>
  <c r="AM1455" i="22"/>
  <c r="AN1455" i="22"/>
  <c r="AO1455" i="22"/>
  <c r="AD1456" i="22"/>
  <c r="AE1456" i="22"/>
  <c r="AF1456" i="22"/>
  <c r="AG1456" i="22"/>
  <c r="AH1456" i="22"/>
  <c r="AI1456" i="22"/>
  <c r="AJ1456" i="22"/>
  <c r="AK1456" i="22"/>
  <c r="AL1456" i="22"/>
  <c r="AM1456" i="22"/>
  <c r="AN1456" i="22"/>
  <c r="AO1456" i="22"/>
  <c r="AD1457" i="22"/>
  <c r="AE1457" i="22"/>
  <c r="AF1457" i="22"/>
  <c r="AG1457" i="22"/>
  <c r="AH1457" i="22"/>
  <c r="AI1457" i="22"/>
  <c r="AJ1457" i="22"/>
  <c r="AK1457" i="22"/>
  <c r="AL1457" i="22"/>
  <c r="AM1457" i="22"/>
  <c r="AN1457" i="22"/>
  <c r="AO1457" i="22"/>
  <c r="AD1458" i="22"/>
  <c r="AE1458" i="22"/>
  <c r="AF1458" i="22"/>
  <c r="AG1458" i="22"/>
  <c r="AH1458" i="22"/>
  <c r="AI1458" i="22"/>
  <c r="AJ1458" i="22"/>
  <c r="AK1458" i="22"/>
  <c r="AL1458" i="22"/>
  <c r="AM1458" i="22"/>
  <c r="AN1458" i="22"/>
  <c r="AO1458" i="22"/>
  <c r="AD1459" i="22"/>
  <c r="AE1459" i="22"/>
  <c r="AF1459" i="22"/>
  <c r="AG1459" i="22"/>
  <c r="AH1459" i="22"/>
  <c r="AI1459" i="22"/>
  <c r="AJ1459" i="22"/>
  <c r="AK1459" i="22"/>
  <c r="AL1459" i="22"/>
  <c r="AM1459" i="22"/>
  <c r="AN1459" i="22"/>
  <c r="AO1459" i="22"/>
  <c r="AD1460" i="22"/>
  <c r="AE1460" i="22"/>
  <c r="AF1460" i="22"/>
  <c r="AG1460" i="22"/>
  <c r="AH1460" i="22"/>
  <c r="AI1460" i="22"/>
  <c r="AJ1460" i="22"/>
  <c r="AK1460" i="22"/>
  <c r="AL1460" i="22"/>
  <c r="AM1460" i="22"/>
  <c r="AN1460" i="22"/>
  <c r="AO1460" i="22"/>
  <c r="AD1461" i="22"/>
  <c r="AE1461" i="22"/>
  <c r="AF1461" i="22"/>
  <c r="AG1461" i="22"/>
  <c r="AH1461" i="22"/>
  <c r="AI1461" i="22"/>
  <c r="AJ1461" i="22"/>
  <c r="AK1461" i="22"/>
  <c r="AL1461" i="22"/>
  <c r="AM1461" i="22"/>
  <c r="AN1461" i="22"/>
  <c r="AO1461" i="22"/>
  <c r="AD1462" i="22"/>
  <c r="AE1462" i="22"/>
  <c r="AF1462" i="22"/>
  <c r="AG1462" i="22"/>
  <c r="AH1462" i="22"/>
  <c r="AI1462" i="22"/>
  <c r="AJ1462" i="22"/>
  <c r="AK1462" i="22"/>
  <c r="AL1462" i="22"/>
  <c r="AM1462" i="22"/>
  <c r="AN1462" i="22"/>
  <c r="AO1462" i="22"/>
  <c r="AD1463" i="22"/>
  <c r="AE1463" i="22"/>
  <c r="AF1463" i="22"/>
  <c r="AG1463" i="22"/>
  <c r="AH1463" i="22"/>
  <c r="AI1463" i="22"/>
  <c r="AJ1463" i="22"/>
  <c r="AK1463" i="22"/>
  <c r="AL1463" i="22"/>
  <c r="AM1463" i="22"/>
  <c r="AN1463" i="22"/>
  <c r="AO1463" i="22"/>
  <c r="AD1464" i="22"/>
  <c r="AE1464" i="22"/>
  <c r="AF1464" i="22"/>
  <c r="AG1464" i="22"/>
  <c r="AH1464" i="22"/>
  <c r="AI1464" i="22"/>
  <c r="AJ1464" i="22"/>
  <c r="AK1464" i="22"/>
  <c r="AL1464" i="22"/>
  <c r="AM1464" i="22"/>
  <c r="AN1464" i="22"/>
  <c r="AO1464" i="22"/>
  <c r="AD1465" i="22"/>
  <c r="AE1465" i="22"/>
  <c r="AF1465" i="22"/>
  <c r="AG1465" i="22"/>
  <c r="AH1465" i="22"/>
  <c r="AI1465" i="22"/>
  <c r="AJ1465" i="22"/>
  <c r="AK1465" i="22"/>
  <c r="AL1465" i="22"/>
  <c r="AM1465" i="22"/>
  <c r="AN1465" i="22"/>
  <c r="AO1465" i="22"/>
  <c r="AD1466" i="22"/>
  <c r="AE1466" i="22"/>
  <c r="AF1466" i="22"/>
  <c r="AG1466" i="22"/>
  <c r="AH1466" i="22"/>
  <c r="AI1466" i="22"/>
  <c r="AJ1466" i="22"/>
  <c r="AK1466" i="22"/>
  <c r="AL1466" i="22"/>
  <c r="AM1466" i="22"/>
  <c r="AN1466" i="22"/>
  <c r="AO1466" i="22"/>
  <c r="AD1467" i="22"/>
  <c r="AE1467" i="22"/>
  <c r="AF1467" i="22"/>
  <c r="AG1467" i="22"/>
  <c r="AH1467" i="22"/>
  <c r="AI1467" i="22"/>
  <c r="AJ1467" i="22"/>
  <c r="AK1467" i="22"/>
  <c r="AL1467" i="22"/>
  <c r="AM1467" i="22"/>
  <c r="AN1467" i="22"/>
  <c r="AO1467" i="22"/>
  <c r="AD1468" i="22"/>
  <c r="AE1468" i="22"/>
  <c r="AF1468" i="22"/>
  <c r="AG1468" i="22"/>
  <c r="AH1468" i="22"/>
  <c r="AI1468" i="22"/>
  <c r="AJ1468" i="22"/>
  <c r="AK1468" i="22"/>
  <c r="AL1468" i="22"/>
  <c r="AM1468" i="22"/>
  <c r="AN1468" i="22"/>
  <c r="AO1468" i="22"/>
  <c r="AD1469" i="22"/>
  <c r="AE1469" i="22"/>
  <c r="AF1469" i="22"/>
  <c r="AG1469" i="22"/>
  <c r="AH1469" i="22"/>
  <c r="AI1469" i="22"/>
  <c r="AJ1469" i="22"/>
  <c r="AK1469" i="22"/>
  <c r="AL1469" i="22"/>
  <c r="AM1469" i="22"/>
  <c r="AN1469" i="22"/>
  <c r="AO1469" i="22"/>
  <c r="AD1470" i="22"/>
  <c r="AE1470" i="22"/>
  <c r="AF1470" i="22"/>
  <c r="AG1470" i="22"/>
  <c r="AH1470" i="22"/>
  <c r="AI1470" i="22"/>
  <c r="AJ1470" i="22"/>
  <c r="AK1470" i="22"/>
  <c r="AL1470" i="22"/>
  <c r="AM1470" i="22"/>
  <c r="AN1470" i="22"/>
  <c r="AO1470" i="22"/>
  <c r="AD1471" i="22"/>
  <c r="AE1471" i="22"/>
  <c r="AF1471" i="22"/>
  <c r="AG1471" i="22"/>
  <c r="AH1471" i="22"/>
  <c r="AI1471" i="22"/>
  <c r="AJ1471" i="22"/>
  <c r="AK1471" i="22"/>
  <c r="AL1471" i="22"/>
  <c r="AM1471" i="22"/>
  <c r="AN1471" i="22"/>
  <c r="AO1471" i="22"/>
  <c r="AD1472" i="22"/>
  <c r="AE1472" i="22"/>
  <c r="AF1472" i="22"/>
  <c r="AG1472" i="22"/>
  <c r="AH1472" i="22"/>
  <c r="AI1472" i="22"/>
  <c r="AJ1472" i="22"/>
  <c r="AK1472" i="22"/>
  <c r="AL1472" i="22"/>
  <c r="AM1472" i="22"/>
  <c r="AN1472" i="22"/>
  <c r="AO1472" i="22"/>
  <c r="AD1473" i="22"/>
  <c r="AE1473" i="22"/>
  <c r="AF1473" i="22"/>
  <c r="AG1473" i="22"/>
  <c r="AH1473" i="22"/>
  <c r="AI1473" i="22"/>
  <c r="AJ1473" i="22"/>
  <c r="AK1473" i="22"/>
  <c r="AL1473" i="22"/>
  <c r="AM1473" i="22"/>
  <c r="AN1473" i="22"/>
  <c r="AO1473" i="22"/>
  <c r="AD1474" i="22"/>
  <c r="AE1474" i="22"/>
  <c r="AF1474" i="22"/>
  <c r="AG1474" i="22"/>
  <c r="AH1474" i="22"/>
  <c r="AI1474" i="22"/>
  <c r="AJ1474" i="22"/>
  <c r="AK1474" i="22"/>
  <c r="AL1474" i="22"/>
  <c r="AM1474" i="22"/>
  <c r="AN1474" i="22"/>
  <c r="AO1474" i="22"/>
  <c r="AD1475" i="22"/>
  <c r="AE1475" i="22"/>
  <c r="AF1475" i="22"/>
  <c r="AG1475" i="22"/>
  <c r="AH1475" i="22"/>
  <c r="AI1475" i="22"/>
  <c r="AJ1475" i="22"/>
  <c r="AK1475" i="22"/>
  <c r="AL1475" i="22"/>
  <c r="AM1475" i="22"/>
  <c r="AN1475" i="22"/>
  <c r="AO1475" i="22"/>
  <c r="AD1476" i="22"/>
  <c r="AE1476" i="22"/>
  <c r="AF1476" i="22"/>
  <c r="AG1476" i="22"/>
  <c r="AH1476" i="22"/>
  <c r="AI1476" i="22"/>
  <c r="AJ1476" i="22"/>
  <c r="AK1476" i="22"/>
  <c r="AL1476" i="22"/>
  <c r="AM1476" i="22"/>
  <c r="AN1476" i="22"/>
  <c r="AO1476" i="22"/>
  <c r="AD1477" i="22"/>
  <c r="AE1477" i="22"/>
  <c r="AF1477" i="22"/>
  <c r="AG1477" i="22"/>
  <c r="AH1477" i="22"/>
  <c r="AI1477" i="22"/>
  <c r="AJ1477" i="22"/>
  <c r="AK1477" i="22"/>
  <c r="AL1477" i="22"/>
  <c r="AM1477" i="22"/>
  <c r="AN1477" i="22"/>
  <c r="AO1477" i="22"/>
  <c r="AD1478" i="22"/>
  <c r="AE1478" i="22"/>
  <c r="AF1478" i="22"/>
  <c r="AG1478" i="22"/>
  <c r="AH1478" i="22"/>
  <c r="AI1478" i="22"/>
  <c r="AJ1478" i="22"/>
  <c r="AK1478" i="22"/>
  <c r="AL1478" i="22"/>
  <c r="AM1478" i="22"/>
  <c r="AN1478" i="22"/>
  <c r="AO1478" i="22"/>
  <c r="AD1479" i="22"/>
  <c r="AE1479" i="22"/>
  <c r="AF1479" i="22"/>
  <c r="AG1479" i="22"/>
  <c r="AH1479" i="22"/>
  <c r="AI1479" i="22"/>
  <c r="AJ1479" i="22"/>
  <c r="AK1479" i="22"/>
  <c r="AL1479" i="22"/>
  <c r="AM1479" i="22"/>
  <c r="AN1479" i="22"/>
  <c r="AO1479" i="22"/>
  <c r="AD1480" i="22"/>
  <c r="AE1480" i="22"/>
  <c r="AF1480" i="22"/>
  <c r="AG1480" i="22"/>
  <c r="AH1480" i="22"/>
  <c r="AI1480" i="22"/>
  <c r="AJ1480" i="22"/>
  <c r="AK1480" i="22"/>
  <c r="AL1480" i="22"/>
  <c r="AM1480" i="22"/>
  <c r="AN1480" i="22"/>
  <c r="AO1480" i="22"/>
  <c r="AD1481" i="22"/>
  <c r="AE1481" i="22"/>
  <c r="AF1481" i="22"/>
  <c r="AG1481" i="22"/>
  <c r="AH1481" i="22"/>
  <c r="AI1481" i="22"/>
  <c r="AJ1481" i="22"/>
  <c r="AK1481" i="22"/>
  <c r="AL1481" i="22"/>
  <c r="AM1481" i="22"/>
  <c r="AN1481" i="22"/>
  <c r="AO1481" i="22"/>
  <c r="AD1482" i="22"/>
  <c r="AE1482" i="22"/>
  <c r="AF1482" i="22"/>
  <c r="AG1482" i="22"/>
  <c r="AH1482" i="22"/>
  <c r="AI1482" i="22"/>
  <c r="AJ1482" i="22"/>
  <c r="AK1482" i="22"/>
  <c r="AL1482" i="22"/>
  <c r="AM1482" i="22"/>
  <c r="AN1482" i="22"/>
  <c r="AO1482" i="22"/>
  <c r="AD1483" i="22"/>
  <c r="AE1483" i="22"/>
  <c r="AF1483" i="22"/>
  <c r="AG1483" i="22"/>
  <c r="AH1483" i="22"/>
  <c r="AI1483" i="22"/>
  <c r="AJ1483" i="22"/>
  <c r="AK1483" i="22"/>
  <c r="AL1483" i="22"/>
  <c r="AM1483" i="22"/>
  <c r="AN1483" i="22"/>
  <c r="AO1483" i="22"/>
  <c r="AD1484" i="22"/>
  <c r="AE1484" i="22"/>
  <c r="AF1484" i="22"/>
  <c r="AG1484" i="22"/>
  <c r="AH1484" i="22"/>
  <c r="AI1484" i="22"/>
  <c r="AJ1484" i="22"/>
  <c r="AK1484" i="22"/>
  <c r="AL1484" i="22"/>
  <c r="AM1484" i="22"/>
  <c r="AN1484" i="22"/>
  <c r="AO1484" i="22"/>
  <c r="AD1485" i="22"/>
  <c r="AE1485" i="22"/>
  <c r="AF1485" i="22"/>
  <c r="AG1485" i="22"/>
  <c r="AH1485" i="22"/>
  <c r="AI1485" i="22"/>
  <c r="AJ1485" i="22"/>
  <c r="AK1485" i="22"/>
  <c r="AL1485" i="22"/>
  <c r="AM1485" i="22"/>
  <c r="AN1485" i="22"/>
  <c r="AO1485" i="22"/>
  <c r="AD1486" i="22"/>
  <c r="AE1486" i="22"/>
  <c r="AF1486" i="22"/>
  <c r="AG1486" i="22"/>
  <c r="AH1486" i="22"/>
  <c r="AI1486" i="22"/>
  <c r="AJ1486" i="22"/>
  <c r="AK1486" i="22"/>
  <c r="AL1486" i="22"/>
  <c r="AM1486" i="22"/>
  <c r="AN1486" i="22"/>
  <c r="AO1486" i="22"/>
  <c r="AD1487" i="22"/>
  <c r="AE1487" i="22"/>
  <c r="AF1487" i="22"/>
  <c r="AG1487" i="22"/>
  <c r="AH1487" i="22"/>
  <c r="AI1487" i="22"/>
  <c r="AJ1487" i="22"/>
  <c r="AK1487" i="22"/>
  <c r="AL1487" i="22"/>
  <c r="AM1487" i="22"/>
  <c r="AN1487" i="22"/>
  <c r="AO1487" i="22"/>
  <c r="AD1488" i="22"/>
  <c r="AE1488" i="22"/>
  <c r="AF1488" i="22"/>
  <c r="AG1488" i="22"/>
  <c r="AH1488" i="22"/>
  <c r="AI1488" i="22"/>
  <c r="AJ1488" i="22"/>
  <c r="AK1488" i="22"/>
  <c r="AL1488" i="22"/>
  <c r="AM1488" i="22"/>
  <c r="AN1488" i="22"/>
  <c r="AO1488" i="22"/>
  <c r="AD1489" i="22"/>
  <c r="AE1489" i="22"/>
  <c r="AF1489" i="22"/>
  <c r="AG1489" i="22"/>
  <c r="AH1489" i="22"/>
  <c r="AI1489" i="22"/>
  <c r="AJ1489" i="22"/>
  <c r="AK1489" i="22"/>
  <c r="AL1489" i="22"/>
  <c r="AM1489" i="22"/>
  <c r="AN1489" i="22"/>
  <c r="AO1489" i="22"/>
  <c r="AD1490" i="22"/>
  <c r="AE1490" i="22"/>
  <c r="AF1490" i="22"/>
  <c r="AG1490" i="22"/>
  <c r="AH1490" i="22"/>
  <c r="AI1490" i="22"/>
  <c r="AJ1490" i="22"/>
  <c r="AK1490" i="22"/>
  <c r="AL1490" i="22"/>
  <c r="AM1490" i="22"/>
  <c r="AN1490" i="22"/>
  <c r="AO1490" i="22"/>
  <c r="AD1491" i="22"/>
  <c r="AE1491" i="22"/>
  <c r="AF1491" i="22"/>
  <c r="AG1491" i="22"/>
  <c r="AH1491" i="22"/>
  <c r="AI1491" i="22"/>
  <c r="AJ1491" i="22"/>
  <c r="AK1491" i="22"/>
  <c r="AL1491" i="22"/>
  <c r="AM1491" i="22"/>
  <c r="AN1491" i="22"/>
  <c r="AO1491" i="22"/>
  <c r="AD1492" i="22"/>
  <c r="AE1492" i="22"/>
  <c r="AF1492" i="22"/>
  <c r="AG1492" i="22"/>
  <c r="AH1492" i="22"/>
  <c r="AI1492" i="22"/>
  <c r="AJ1492" i="22"/>
  <c r="AK1492" i="22"/>
  <c r="AL1492" i="22"/>
  <c r="AM1492" i="22"/>
  <c r="AN1492" i="22"/>
  <c r="AO1492" i="22"/>
  <c r="AD1493" i="22"/>
  <c r="AE1493" i="22"/>
  <c r="AF1493" i="22"/>
  <c r="AG1493" i="22"/>
  <c r="AH1493" i="22"/>
  <c r="AI1493" i="22"/>
  <c r="AJ1493" i="22"/>
  <c r="AK1493" i="22"/>
  <c r="AL1493" i="22"/>
  <c r="AM1493" i="22"/>
  <c r="AN1493" i="22"/>
  <c r="AO1493" i="22"/>
  <c r="AD1494" i="22"/>
  <c r="AE1494" i="22"/>
  <c r="AF1494" i="22"/>
  <c r="AG1494" i="22"/>
  <c r="AH1494" i="22"/>
  <c r="AI1494" i="22"/>
  <c r="AJ1494" i="22"/>
  <c r="AK1494" i="22"/>
  <c r="AL1494" i="22"/>
  <c r="AM1494" i="22"/>
  <c r="AN1494" i="22"/>
  <c r="AO1494" i="22"/>
  <c r="AD1495" i="22"/>
  <c r="AE1495" i="22"/>
  <c r="AF1495" i="22"/>
  <c r="AG1495" i="22"/>
  <c r="AH1495" i="22"/>
  <c r="AI1495" i="22"/>
  <c r="AJ1495" i="22"/>
  <c r="AK1495" i="22"/>
  <c r="AL1495" i="22"/>
  <c r="AM1495" i="22"/>
  <c r="AN1495" i="22"/>
  <c r="AO1495" i="22"/>
  <c r="AD1496" i="22"/>
  <c r="AE1496" i="22"/>
  <c r="AF1496" i="22"/>
  <c r="AG1496" i="22"/>
  <c r="AH1496" i="22"/>
  <c r="AI1496" i="22"/>
  <c r="AJ1496" i="22"/>
  <c r="AK1496" i="22"/>
  <c r="AL1496" i="22"/>
  <c r="AM1496" i="22"/>
  <c r="AN1496" i="22"/>
  <c r="AO1496" i="22"/>
  <c r="AD1497" i="22"/>
  <c r="AE1497" i="22"/>
  <c r="AF1497" i="22"/>
  <c r="AG1497" i="22"/>
  <c r="AH1497" i="22"/>
  <c r="AI1497" i="22"/>
  <c r="AJ1497" i="22"/>
  <c r="AK1497" i="22"/>
  <c r="AL1497" i="22"/>
  <c r="AM1497" i="22"/>
  <c r="AN1497" i="22"/>
  <c r="AO1497" i="22"/>
  <c r="AD1498" i="22"/>
  <c r="AE1498" i="22"/>
  <c r="AF1498" i="22"/>
  <c r="AG1498" i="22"/>
  <c r="AH1498" i="22"/>
  <c r="AI1498" i="22"/>
  <c r="AJ1498" i="22"/>
  <c r="AK1498" i="22"/>
  <c r="AL1498" i="22"/>
  <c r="AM1498" i="22"/>
  <c r="AN1498" i="22"/>
  <c r="AO1498" i="22"/>
  <c r="AD1499" i="22"/>
  <c r="AE1499" i="22"/>
  <c r="AF1499" i="22"/>
  <c r="AG1499" i="22"/>
  <c r="AH1499" i="22"/>
  <c r="AI1499" i="22"/>
  <c r="AJ1499" i="22"/>
  <c r="AK1499" i="22"/>
  <c r="AL1499" i="22"/>
  <c r="AM1499" i="22"/>
  <c r="AN1499" i="22"/>
  <c r="AO1499" i="22"/>
  <c r="AD1500" i="22"/>
  <c r="AE1500" i="22"/>
  <c r="AF1500" i="22"/>
  <c r="AG1500" i="22"/>
  <c r="AH1500" i="22"/>
  <c r="AI1500" i="22"/>
  <c r="AJ1500" i="22"/>
  <c r="AK1500" i="22"/>
  <c r="AL1500" i="22"/>
  <c r="AM1500" i="22"/>
  <c r="AN1500" i="22"/>
  <c r="AO1500" i="22"/>
  <c r="AD1501" i="22"/>
  <c r="AE1501" i="22"/>
  <c r="AF1501" i="22"/>
  <c r="AG1501" i="22"/>
  <c r="AH1501" i="22"/>
  <c r="AI1501" i="22"/>
  <c r="AJ1501" i="22"/>
  <c r="AK1501" i="22"/>
  <c r="AL1501" i="22"/>
  <c r="AM1501" i="22"/>
  <c r="AN1501" i="22"/>
  <c r="AO1501" i="22"/>
  <c r="AD1502" i="22"/>
  <c r="AE1502" i="22"/>
  <c r="AF1502" i="22"/>
  <c r="AG1502" i="22"/>
  <c r="AH1502" i="22"/>
  <c r="AI1502" i="22"/>
  <c r="AJ1502" i="22"/>
  <c r="AK1502" i="22"/>
  <c r="AL1502" i="22"/>
  <c r="AM1502" i="22"/>
  <c r="AN1502" i="22"/>
  <c r="AO1502" i="22"/>
  <c r="AD1503" i="22"/>
  <c r="AE1503" i="22"/>
  <c r="AF1503" i="22"/>
  <c r="AG1503" i="22"/>
  <c r="AH1503" i="22"/>
  <c r="AI1503" i="22"/>
  <c r="AJ1503" i="22"/>
  <c r="AK1503" i="22"/>
  <c r="AL1503" i="22"/>
  <c r="AM1503" i="22"/>
  <c r="AN1503" i="22"/>
  <c r="AO1503" i="22"/>
  <c r="AD1504" i="22"/>
  <c r="AE1504" i="22"/>
  <c r="AF1504" i="22"/>
  <c r="AG1504" i="22"/>
  <c r="AH1504" i="22"/>
  <c r="AI1504" i="22"/>
  <c r="AJ1504" i="22"/>
  <c r="AK1504" i="22"/>
  <c r="AL1504" i="22"/>
  <c r="AM1504" i="22"/>
  <c r="AN1504" i="22"/>
  <c r="AO1504" i="22"/>
  <c r="AD1505" i="22"/>
  <c r="AE1505" i="22"/>
  <c r="AF1505" i="22"/>
  <c r="AG1505" i="22"/>
  <c r="AH1505" i="22"/>
  <c r="AI1505" i="22"/>
  <c r="AJ1505" i="22"/>
  <c r="AK1505" i="22"/>
  <c r="AL1505" i="22"/>
  <c r="AM1505" i="22"/>
  <c r="AN1505" i="22"/>
  <c r="AO1505" i="22"/>
  <c r="AD1506" i="22"/>
  <c r="AE1506" i="22"/>
  <c r="AF1506" i="22"/>
  <c r="AG1506" i="22"/>
  <c r="AH1506" i="22"/>
  <c r="AI1506" i="22"/>
  <c r="AJ1506" i="22"/>
  <c r="AK1506" i="22"/>
  <c r="AL1506" i="22"/>
  <c r="AM1506" i="22"/>
  <c r="AN1506" i="22"/>
  <c r="AO1506" i="22"/>
  <c r="AD1507" i="22"/>
  <c r="AE1507" i="22"/>
  <c r="AF1507" i="22"/>
  <c r="AG1507" i="22"/>
  <c r="AH1507" i="22"/>
  <c r="AI1507" i="22"/>
  <c r="AJ1507" i="22"/>
  <c r="AK1507" i="22"/>
  <c r="AL1507" i="22"/>
  <c r="AM1507" i="22"/>
  <c r="AN1507" i="22"/>
  <c r="AO1507" i="22"/>
  <c r="AD1508" i="22"/>
  <c r="AE1508" i="22"/>
  <c r="AF1508" i="22"/>
  <c r="AG1508" i="22"/>
  <c r="AH1508" i="22"/>
  <c r="AI1508" i="22"/>
  <c r="AJ1508" i="22"/>
  <c r="AK1508" i="22"/>
  <c r="AL1508" i="22"/>
  <c r="AM1508" i="22"/>
  <c r="AN1508" i="22"/>
  <c r="AO1508" i="22"/>
  <c r="AD1509" i="22"/>
  <c r="AE1509" i="22"/>
  <c r="AF1509" i="22"/>
  <c r="AG1509" i="22"/>
  <c r="AH1509" i="22"/>
  <c r="AI1509" i="22"/>
  <c r="AJ1509" i="22"/>
  <c r="AK1509" i="22"/>
  <c r="AL1509" i="22"/>
  <c r="AM1509" i="22"/>
  <c r="AN1509" i="22"/>
  <c r="AO1509" i="22"/>
  <c r="AD1510" i="22"/>
  <c r="AE1510" i="22"/>
  <c r="AF1510" i="22"/>
  <c r="AG1510" i="22"/>
  <c r="AH1510" i="22"/>
  <c r="AI1510" i="22"/>
  <c r="AJ1510" i="22"/>
  <c r="AK1510" i="22"/>
  <c r="AL1510" i="22"/>
  <c r="AM1510" i="22"/>
  <c r="AN1510" i="22"/>
  <c r="AO1510" i="22"/>
  <c r="AD1511" i="22"/>
  <c r="AE1511" i="22"/>
  <c r="AF1511" i="22"/>
  <c r="AG1511" i="22"/>
  <c r="AH1511" i="22"/>
  <c r="AI1511" i="22"/>
  <c r="AJ1511" i="22"/>
  <c r="AK1511" i="22"/>
  <c r="AL1511" i="22"/>
  <c r="AM1511" i="22"/>
  <c r="AN1511" i="22"/>
  <c r="AO1511" i="22"/>
  <c r="AD1512" i="22"/>
  <c r="AE1512" i="22"/>
  <c r="AF1512" i="22"/>
  <c r="AG1512" i="22"/>
  <c r="AH1512" i="22"/>
  <c r="AI1512" i="22"/>
  <c r="AJ1512" i="22"/>
  <c r="AK1512" i="22"/>
  <c r="AL1512" i="22"/>
  <c r="AM1512" i="22"/>
  <c r="AN1512" i="22"/>
  <c r="AO1512" i="22"/>
  <c r="AD1513" i="22"/>
  <c r="AE1513" i="22"/>
  <c r="AF1513" i="22"/>
  <c r="AG1513" i="22"/>
  <c r="AH1513" i="22"/>
  <c r="AI1513" i="22"/>
  <c r="AJ1513" i="22"/>
  <c r="AK1513" i="22"/>
  <c r="AL1513" i="22"/>
  <c r="AM1513" i="22"/>
  <c r="AN1513" i="22"/>
  <c r="AO1513" i="22"/>
  <c r="AD1514" i="22"/>
  <c r="AE1514" i="22"/>
  <c r="AF1514" i="22"/>
  <c r="AG1514" i="22"/>
  <c r="AH1514" i="22"/>
  <c r="AI1514" i="22"/>
  <c r="AJ1514" i="22"/>
  <c r="AK1514" i="22"/>
  <c r="AL1514" i="22"/>
  <c r="AM1514" i="22"/>
  <c r="AN1514" i="22"/>
  <c r="AO1514" i="22"/>
  <c r="AD1515" i="22"/>
  <c r="AE1515" i="22"/>
  <c r="AF1515" i="22"/>
  <c r="AG1515" i="22"/>
  <c r="AH1515" i="22"/>
  <c r="AI1515" i="22"/>
  <c r="AJ1515" i="22"/>
  <c r="AK1515" i="22"/>
  <c r="AL1515" i="22"/>
  <c r="AM1515" i="22"/>
  <c r="AN1515" i="22"/>
  <c r="AO1515" i="22"/>
  <c r="AD1516" i="22"/>
  <c r="AE1516" i="22"/>
  <c r="AF1516" i="22"/>
  <c r="AG1516" i="22"/>
  <c r="AH1516" i="22"/>
  <c r="AI1516" i="22"/>
  <c r="AJ1516" i="22"/>
  <c r="AK1516" i="22"/>
  <c r="AL1516" i="22"/>
  <c r="AM1516" i="22"/>
  <c r="AN1516" i="22"/>
  <c r="AO1516" i="22"/>
  <c r="AD1517" i="22"/>
  <c r="AE1517" i="22"/>
  <c r="AF1517" i="22"/>
  <c r="AG1517" i="22"/>
  <c r="AH1517" i="22"/>
  <c r="AI1517" i="22"/>
  <c r="AJ1517" i="22"/>
  <c r="AK1517" i="22"/>
  <c r="AL1517" i="22"/>
  <c r="AM1517" i="22"/>
  <c r="AN1517" i="22"/>
  <c r="AO1517" i="22"/>
  <c r="AD1518" i="22"/>
  <c r="AE1518" i="22"/>
  <c r="AF1518" i="22"/>
  <c r="AG1518" i="22"/>
  <c r="AH1518" i="22"/>
  <c r="AI1518" i="22"/>
  <c r="AJ1518" i="22"/>
  <c r="AK1518" i="22"/>
  <c r="AL1518" i="22"/>
  <c r="AM1518" i="22"/>
  <c r="AN1518" i="22"/>
  <c r="AO1518" i="22"/>
  <c r="AD1519" i="22"/>
  <c r="AE1519" i="22"/>
  <c r="AF1519" i="22"/>
  <c r="AG1519" i="22"/>
  <c r="AH1519" i="22"/>
  <c r="AI1519" i="22"/>
  <c r="AJ1519" i="22"/>
  <c r="AK1519" i="22"/>
  <c r="AL1519" i="22"/>
  <c r="AM1519" i="22"/>
  <c r="AN1519" i="22"/>
  <c r="AO1519" i="22"/>
  <c r="AD1520" i="22"/>
  <c r="AE1520" i="22"/>
  <c r="AF1520" i="22"/>
  <c r="AG1520" i="22"/>
  <c r="AH1520" i="22"/>
  <c r="AI1520" i="22"/>
  <c r="AJ1520" i="22"/>
  <c r="AK1520" i="22"/>
  <c r="AL1520" i="22"/>
  <c r="AM1520" i="22"/>
  <c r="AN1520" i="22"/>
  <c r="AO1520" i="22"/>
  <c r="AD1521" i="22"/>
  <c r="AE1521" i="22"/>
  <c r="AF1521" i="22"/>
  <c r="AG1521" i="22"/>
  <c r="AH1521" i="22"/>
  <c r="AI1521" i="22"/>
  <c r="AJ1521" i="22"/>
  <c r="AK1521" i="22"/>
  <c r="AL1521" i="22"/>
  <c r="AM1521" i="22"/>
  <c r="AN1521" i="22"/>
  <c r="AO1521" i="22"/>
  <c r="AD1523" i="22"/>
  <c r="AE1523" i="22"/>
  <c r="AF1523" i="22"/>
  <c r="AG1523" i="22"/>
  <c r="AH1523" i="22"/>
  <c r="AI1523" i="22"/>
  <c r="AJ1523" i="22"/>
  <c r="AK1523" i="22"/>
  <c r="AL1523" i="22"/>
  <c r="AM1523" i="22"/>
  <c r="AN1523" i="22"/>
  <c r="AO1523" i="22"/>
  <c r="AD1524" i="22"/>
  <c r="AE1524" i="22"/>
  <c r="AF1524" i="22"/>
  <c r="AG1524" i="22"/>
  <c r="AH1524" i="22"/>
  <c r="AI1524" i="22"/>
  <c r="AJ1524" i="22"/>
  <c r="AK1524" i="22"/>
  <c r="AL1524" i="22"/>
  <c r="AM1524" i="22"/>
  <c r="AN1524" i="22"/>
  <c r="AO1524" i="22"/>
  <c r="AD1525" i="22"/>
  <c r="AE1525" i="22"/>
  <c r="AF1525" i="22"/>
  <c r="AG1525" i="22"/>
  <c r="AH1525" i="22"/>
  <c r="AI1525" i="22"/>
  <c r="AJ1525" i="22"/>
  <c r="AK1525" i="22"/>
  <c r="AL1525" i="22"/>
  <c r="AM1525" i="22"/>
  <c r="AN1525" i="22"/>
  <c r="AO1525" i="22"/>
  <c r="AD1526" i="22"/>
  <c r="AE1526" i="22"/>
  <c r="AF1526" i="22"/>
  <c r="AG1526" i="22"/>
  <c r="AH1526" i="22"/>
  <c r="AI1526" i="22"/>
  <c r="AJ1526" i="22"/>
  <c r="AK1526" i="22"/>
  <c r="AL1526" i="22"/>
  <c r="AM1526" i="22"/>
  <c r="AN1526" i="22"/>
  <c r="AO1526" i="22"/>
  <c r="AD1527" i="22"/>
  <c r="AE1527" i="22"/>
  <c r="AF1527" i="22"/>
  <c r="AG1527" i="22"/>
  <c r="AH1527" i="22"/>
  <c r="AI1527" i="22"/>
  <c r="AJ1527" i="22"/>
  <c r="AK1527" i="22"/>
  <c r="AL1527" i="22"/>
  <c r="AM1527" i="22"/>
  <c r="AN1527" i="22"/>
  <c r="AO1527" i="22"/>
  <c r="AD1528" i="22"/>
  <c r="AE1528" i="22"/>
  <c r="AF1528" i="22"/>
  <c r="AG1528" i="22"/>
  <c r="AH1528" i="22"/>
  <c r="AI1528" i="22"/>
  <c r="AJ1528" i="22"/>
  <c r="AK1528" i="22"/>
  <c r="AL1528" i="22"/>
  <c r="AM1528" i="22"/>
  <c r="AN1528" i="22"/>
  <c r="AO1528" i="22"/>
  <c r="AD1529" i="22"/>
  <c r="AE1529" i="22"/>
  <c r="AF1529" i="22"/>
  <c r="AG1529" i="22"/>
  <c r="AH1529" i="22"/>
  <c r="AI1529" i="22"/>
  <c r="AJ1529" i="22"/>
  <c r="AK1529" i="22"/>
  <c r="AL1529" i="22"/>
  <c r="AM1529" i="22"/>
  <c r="AN1529" i="22"/>
  <c r="AO1529" i="22"/>
  <c r="AD1530" i="22"/>
  <c r="AE1530" i="22"/>
  <c r="AF1530" i="22"/>
  <c r="AG1530" i="22"/>
  <c r="AH1530" i="22"/>
  <c r="AI1530" i="22"/>
  <c r="AJ1530" i="22"/>
  <c r="AK1530" i="22"/>
  <c r="AL1530" i="22"/>
  <c r="AM1530" i="22"/>
  <c r="AN1530" i="22"/>
  <c r="AO1530" i="22"/>
  <c r="AD1531" i="22"/>
  <c r="AE1531" i="22"/>
  <c r="AF1531" i="22"/>
  <c r="AG1531" i="22"/>
  <c r="AH1531" i="22"/>
  <c r="AI1531" i="22"/>
  <c r="AJ1531" i="22"/>
  <c r="AK1531" i="22"/>
  <c r="AL1531" i="22"/>
  <c r="AM1531" i="22"/>
  <c r="AN1531" i="22"/>
  <c r="AO1531" i="22"/>
  <c r="AD1532" i="22"/>
  <c r="AE1532" i="22"/>
  <c r="AF1532" i="22"/>
  <c r="AG1532" i="22"/>
  <c r="AH1532" i="22"/>
  <c r="AI1532" i="22"/>
  <c r="AJ1532" i="22"/>
  <c r="AK1532" i="22"/>
  <c r="AL1532" i="22"/>
  <c r="AM1532" i="22"/>
  <c r="AN1532" i="22"/>
  <c r="AO1532" i="22"/>
  <c r="AD1533" i="22"/>
  <c r="AE1533" i="22"/>
  <c r="AF1533" i="22"/>
  <c r="AG1533" i="22"/>
  <c r="AH1533" i="22"/>
  <c r="AI1533" i="22"/>
  <c r="AJ1533" i="22"/>
  <c r="AK1533" i="22"/>
  <c r="AL1533" i="22"/>
  <c r="AM1533" i="22"/>
  <c r="AN1533" i="22"/>
  <c r="AO1533" i="22"/>
  <c r="AD1534" i="22"/>
  <c r="AE1534" i="22"/>
  <c r="AF1534" i="22"/>
  <c r="AG1534" i="22"/>
  <c r="AH1534" i="22"/>
  <c r="AI1534" i="22"/>
  <c r="AJ1534" i="22"/>
  <c r="AK1534" i="22"/>
  <c r="AL1534" i="22"/>
  <c r="AM1534" i="22"/>
  <c r="AN1534" i="22"/>
  <c r="AO1534" i="22"/>
  <c r="AD1535" i="22"/>
  <c r="AE1535" i="22"/>
  <c r="AF1535" i="22"/>
  <c r="AG1535" i="22"/>
  <c r="AH1535" i="22"/>
  <c r="AI1535" i="22"/>
  <c r="AJ1535" i="22"/>
  <c r="AK1535" i="22"/>
  <c r="AL1535" i="22"/>
  <c r="AM1535" i="22"/>
  <c r="AN1535" i="22"/>
  <c r="AO1535" i="22"/>
  <c r="AD1536" i="22"/>
  <c r="AE1536" i="22"/>
  <c r="AF1536" i="22"/>
  <c r="AG1536" i="22"/>
  <c r="AH1536" i="22"/>
  <c r="AI1536" i="22"/>
  <c r="AJ1536" i="22"/>
  <c r="AK1536" i="22"/>
  <c r="AL1536" i="22"/>
  <c r="AM1536" i="22"/>
  <c r="AN1536" i="22"/>
  <c r="AO1536" i="22"/>
  <c r="AD1537" i="22"/>
  <c r="AE1537" i="22"/>
  <c r="AF1537" i="22"/>
  <c r="AG1537" i="22"/>
  <c r="AH1537" i="22"/>
  <c r="AI1537" i="22"/>
  <c r="AJ1537" i="22"/>
  <c r="AK1537" i="22"/>
  <c r="AL1537" i="22"/>
  <c r="AM1537" i="22"/>
  <c r="AN1537" i="22"/>
  <c r="AO1537" i="22"/>
  <c r="AD1538" i="22"/>
  <c r="AE1538" i="22"/>
  <c r="AF1538" i="22"/>
  <c r="AG1538" i="22"/>
  <c r="AH1538" i="22"/>
  <c r="AI1538" i="22"/>
  <c r="AJ1538" i="22"/>
  <c r="AK1538" i="22"/>
  <c r="AL1538" i="22"/>
  <c r="AM1538" i="22"/>
  <c r="AN1538" i="22"/>
  <c r="AO1538" i="22"/>
  <c r="AD1539" i="22"/>
  <c r="AE1539" i="22"/>
  <c r="AF1539" i="22"/>
  <c r="AG1539" i="22"/>
  <c r="AH1539" i="22"/>
  <c r="AI1539" i="22"/>
  <c r="AJ1539" i="22"/>
  <c r="AK1539" i="22"/>
  <c r="AL1539" i="22"/>
  <c r="AM1539" i="22"/>
  <c r="AN1539" i="22"/>
  <c r="AO1539" i="22"/>
  <c r="AD1540" i="22"/>
  <c r="AE1540" i="22"/>
  <c r="AF1540" i="22"/>
  <c r="AG1540" i="22"/>
  <c r="AH1540" i="22"/>
  <c r="AI1540" i="22"/>
  <c r="AJ1540" i="22"/>
  <c r="AK1540" i="22"/>
  <c r="AL1540" i="22"/>
  <c r="AM1540" i="22"/>
  <c r="AN1540" i="22"/>
  <c r="AO1540" i="22"/>
  <c r="AD1541" i="22"/>
  <c r="AE1541" i="22"/>
  <c r="AF1541" i="22"/>
  <c r="AG1541" i="22"/>
  <c r="AH1541" i="22"/>
  <c r="AI1541" i="22"/>
  <c r="AJ1541" i="22"/>
  <c r="AK1541" i="22"/>
  <c r="AL1541" i="22"/>
  <c r="AM1541" i="22"/>
  <c r="AN1541" i="22"/>
  <c r="AO1541" i="22"/>
  <c r="AD1542" i="22"/>
  <c r="AE1542" i="22"/>
  <c r="AF1542" i="22"/>
  <c r="AG1542" i="22"/>
  <c r="AH1542" i="22"/>
  <c r="AI1542" i="22"/>
  <c r="AJ1542" i="22"/>
  <c r="AK1542" i="22"/>
  <c r="AL1542" i="22"/>
  <c r="AM1542" i="22"/>
  <c r="AN1542" i="22"/>
  <c r="AO1542" i="22"/>
  <c r="AD1543" i="22"/>
  <c r="AE1543" i="22"/>
  <c r="AF1543" i="22"/>
  <c r="AG1543" i="22"/>
  <c r="AH1543" i="22"/>
  <c r="AI1543" i="22"/>
  <c r="AJ1543" i="22"/>
  <c r="AK1543" i="22"/>
  <c r="AL1543" i="22"/>
  <c r="AM1543" i="22"/>
  <c r="AN1543" i="22"/>
  <c r="AO1543" i="22"/>
  <c r="AD1544" i="22"/>
  <c r="AE1544" i="22"/>
  <c r="AF1544" i="22"/>
  <c r="AG1544" i="22"/>
  <c r="AH1544" i="22"/>
  <c r="AI1544" i="22"/>
  <c r="AJ1544" i="22"/>
  <c r="AK1544" i="22"/>
  <c r="AL1544" i="22"/>
  <c r="AM1544" i="22"/>
  <c r="AN1544" i="22"/>
  <c r="AO1544" i="22"/>
  <c r="AD1545" i="22"/>
  <c r="AE1545" i="22"/>
  <c r="AF1545" i="22"/>
  <c r="AG1545" i="22"/>
  <c r="AH1545" i="22"/>
  <c r="AI1545" i="22"/>
  <c r="AJ1545" i="22"/>
  <c r="AK1545" i="22"/>
  <c r="AL1545" i="22"/>
  <c r="AM1545" i="22"/>
  <c r="AN1545" i="22"/>
  <c r="AO1545" i="22"/>
  <c r="AD1546" i="22"/>
  <c r="AE1546" i="22"/>
  <c r="AF1546" i="22"/>
  <c r="AG1546" i="22"/>
  <c r="AH1546" i="22"/>
  <c r="AI1546" i="22"/>
  <c r="AJ1546" i="22"/>
  <c r="AK1546" i="22"/>
  <c r="AL1546" i="22"/>
  <c r="AM1546" i="22"/>
  <c r="AN1546" i="22"/>
  <c r="AO1546" i="22"/>
  <c r="AD1547" i="22"/>
  <c r="AE1547" i="22"/>
  <c r="AF1547" i="22"/>
  <c r="AG1547" i="22"/>
  <c r="AH1547" i="22"/>
  <c r="AI1547" i="22"/>
  <c r="AJ1547" i="22"/>
  <c r="AK1547" i="22"/>
  <c r="AL1547" i="22"/>
  <c r="AM1547" i="22"/>
  <c r="AN1547" i="22"/>
  <c r="AO1547" i="22"/>
  <c r="AD1548" i="22"/>
  <c r="AE1548" i="22"/>
  <c r="AF1548" i="22"/>
  <c r="AG1548" i="22"/>
  <c r="AH1548" i="22"/>
  <c r="AI1548" i="22"/>
  <c r="AJ1548" i="22"/>
  <c r="AK1548" i="22"/>
  <c r="AL1548" i="22"/>
  <c r="AM1548" i="22"/>
  <c r="AN1548" i="22"/>
  <c r="AO1548" i="22"/>
  <c r="AD1549" i="22"/>
  <c r="AE1549" i="22"/>
  <c r="AF1549" i="22"/>
  <c r="AG1549" i="22"/>
  <c r="AH1549" i="22"/>
  <c r="AI1549" i="22"/>
  <c r="AJ1549" i="22"/>
  <c r="AK1549" i="22"/>
  <c r="AL1549" i="22"/>
  <c r="AM1549" i="22"/>
  <c r="AN1549" i="22"/>
  <c r="AO1549" i="22"/>
  <c r="AD1550" i="22"/>
  <c r="AE1550" i="22"/>
  <c r="AF1550" i="22"/>
  <c r="AG1550" i="22"/>
  <c r="AH1550" i="22"/>
  <c r="AI1550" i="22"/>
  <c r="AJ1550" i="22"/>
  <c r="AK1550" i="22"/>
  <c r="AL1550" i="22"/>
  <c r="AM1550" i="22"/>
  <c r="AN1550" i="22"/>
  <c r="AO1550" i="22"/>
  <c r="AD1551" i="22"/>
  <c r="AE1551" i="22"/>
  <c r="AF1551" i="22"/>
  <c r="AG1551" i="22"/>
  <c r="AH1551" i="22"/>
  <c r="AI1551" i="22"/>
  <c r="AJ1551" i="22"/>
  <c r="AK1551" i="22"/>
  <c r="AL1551" i="22"/>
  <c r="AM1551" i="22"/>
  <c r="AN1551" i="22"/>
  <c r="AO1551" i="22"/>
  <c r="AD1552" i="22"/>
  <c r="AE1552" i="22"/>
  <c r="AF1552" i="22"/>
  <c r="AG1552" i="22"/>
  <c r="AH1552" i="22"/>
  <c r="AI1552" i="22"/>
  <c r="AJ1552" i="22"/>
  <c r="AK1552" i="22"/>
  <c r="AL1552" i="22"/>
  <c r="AM1552" i="22"/>
  <c r="AN1552" i="22"/>
  <c r="AO1552" i="22"/>
  <c r="AD1553" i="22"/>
  <c r="AE1553" i="22"/>
  <c r="AF1553" i="22"/>
  <c r="AG1553" i="22"/>
  <c r="AH1553" i="22"/>
  <c r="AI1553" i="22"/>
  <c r="AJ1553" i="22"/>
  <c r="AK1553" i="22"/>
  <c r="AL1553" i="22"/>
  <c r="AM1553" i="22"/>
  <c r="AN1553" i="22"/>
  <c r="AO1553" i="22"/>
  <c r="AD1554" i="22"/>
  <c r="AE1554" i="22"/>
  <c r="AF1554" i="22"/>
  <c r="AG1554" i="22"/>
  <c r="AH1554" i="22"/>
  <c r="AI1554" i="22"/>
  <c r="AJ1554" i="22"/>
  <c r="AK1554" i="22"/>
  <c r="AL1554" i="22"/>
  <c r="AM1554" i="22"/>
  <c r="AN1554" i="22"/>
  <c r="AO1554" i="22"/>
  <c r="AD1555" i="22"/>
  <c r="AE1555" i="22"/>
  <c r="AF1555" i="22"/>
  <c r="AG1555" i="22"/>
  <c r="AH1555" i="22"/>
  <c r="AI1555" i="22"/>
  <c r="AJ1555" i="22"/>
  <c r="AK1555" i="22"/>
  <c r="AL1555" i="22"/>
  <c r="AM1555" i="22"/>
  <c r="AN1555" i="22"/>
  <c r="AO1555" i="22"/>
  <c r="AD1556" i="22"/>
  <c r="AE1556" i="22"/>
  <c r="AF1556" i="22"/>
  <c r="AG1556" i="22"/>
  <c r="AH1556" i="22"/>
  <c r="AI1556" i="22"/>
  <c r="AJ1556" i="22"/>
  <c r="AK1556" i="22"/>
  <c r="AL1556" i="22"/>
  <c r="AM1556" i="22"/>
  <c r="AN1556" i="22"/>
  <c r="AO1556" i="22"/>
  <c r="AD1557" i="22"/>
  <c r="AE1557" i="22"/>
  <c r="AF1557" i="22"/>
  <c r="AG1557" i="22"/>
  <c r="AH1557" i="22"/>
  <c r="AI1557" i="22"/>
  <c r="AJ1557" i="22"/>
  <c r="AK1557" i="22"/>
  <c r="AL1557" i="22"/>
  <c r="AM1557" i="22"/>
  <c r="AN1557" i="22"/>
  <c r="AO1557" i="22"/>
  <c r="AD1558" i="22"/>
  <c r="AE1558" i="22"/>
  <c r="AF1558" i="22"/>
  <c r="AG1558" i="22"/>
  <c r="AH1558" i="22"/>
  <c r="AI1558" i="22"/>
  <c r="AJ1558" i="22"/>
  <c r="AK1558" i="22"/>
  <c r="AL1558" i="22"/>
  <c r="AM1558" i="22"/>
  <c r="AN1558" i="22"/>
  <c r="AO1558" i="22"/>
  <c r="AD1559" i="22"/>
  <c r="AE1559" i="22"/>
  <c r="AF1559" i="22"/>
  <c r="AG1559" i="22"/>
  <c r="AH1559" i="22"/>
  <c r="AI1559" i="22"/>
  <c r="AJ1559" i="22"/>
  <c r="AK1559" i="22"/>
  <c r="AL1559" i="22"/>
  <c r="AM1559" i="22"/>
  <c r="AN1559" i="22"/>
  <c r="AO1559" i="22"/>
  <c r="AD1560" i="22"/>
  <c r="AE1560" i="22"/>
  <c r="AF1560" i="22"/>
  <c r="AG1560" i="22"/>
  <c r="AH1560" i="22"/>
  <c r="AI1560" i="22"/>
  <c r="AJ1560" i="22"/>
  <c r="AK1560" i="22"/>
  <c r="AL1560" i="22"/>
  <c r="AM1560" i="22"/>
  <c r="AN1560" i="22"/>
  <c r="AO1560" i="22"/>
  <c r="AD1561" i="22"/>
  <c r="AE1561" i="22"/>
  <c r="AF1561" i="22"/>
  <c r="AG1561" i="22"/>
  <c r="AH1561" i="22"/>
  <c r="AI1561" i="22"/>
  <c r="AJ1561" i="22"/>
  <c r="AK1561" i="22"/>
  <c r="AL1561" i="22"/>
  <c r="AM1561" i="22"/>
  <c r="AN1561" i="22"/>
  <c r="AO1561" i="22"/>
  <c r="AD1562" i="22"/>
  <c r="AE1562" i="22"/>
  <c r="AF1562" i="22"/>
  <c r="AG1562" i="22"/>
  <c r="AH1562" i="22"/>
  <c r="AI1562" i="22"/>
  <c r="AJ1562" i="22"/>
  <c r="AK1562" i="22"/>
  <c r="AL1562" i="22"/>
  <c r="AM1562" i="22"/>
  <c r="AN1562" i="22"/>
  <c r="AO1562" i="22"/>
  <c r="AD1563" i="22"/>
  <c r="AE1563" i="22"/>
  <c r="AF1563" i="22"/>
  <c r="AG1563" i="22"/>
  <c r="AH1563" i="22"/>
  <c r="AI1563" i="22"/>
  <c r="AJ1563" i="22"/>
  <c r="AK1563" i="22"/>
  <c r="AL1563" i="22"/>
  <c r="AM1563" i="22"/>
  <c r="AN1563" i="22"/>
  <c r="AO1563" i="22"/>
  <c r="AD1564" i="22"/>
  <c r="AE1564" i="22"/>
  <c r="AF1564" i="22"/>
  <c r="AG1564" i="22"/>
  <c r="AH1564" i="22"/>
  <c r="AI1564" i="22"/>
  <c r="AJ1564" i="22"/>
  <c r="AK1564" i="22"/>
  <c r="AL1564" i="22"/>
  <c r="AM1564" i="22"/>
  <c r="AN1564" i="22"/>
  <c r="AO1564" i="22"/>
  <c r="AD1565" i="22"/>
  <c r="AE1565" i="22"/>
  <c r="AF1565" i="22"/>
  <c r="AG1565" i="22"/>
  <c r="AH1565" i="22"/>
  <c r="AI1565" i="22"/>
  <c r="AJ1565" i="22"/>
  <c r="AK1565" i="22"/>
  <c r="AL1565" i="22"/>
  <c r="AM1565" i="22"/>
  <c r="AN1565" i="22"/>
  <c r="AO1565" i="22"/>
  <c r="AD1566" i="22"/>
  <c r="AE1566" i="22"/>
  <c r="AF1566" i="22"/>
  <c r="AG1566" i="22"/>
  <c r="AH1566" i="22"/>
  <c r="AI1566" i="22"/>
  <c r="AJ1566" i="22"/>
  <c r="AK1566" i="22"/>
  <c r="AL1566" i="22"/>
  <c r="AM1566" i="22"/>
  <c r="AN1566" i="22"/>
  <c r="AO1566" i="22"/>
  <c r="AD1567" i="22"/>
  <c r="AE1567" i="22"/>
  <c r="AF1567" i="22"/>
  <c r="AG1567" i="22"/>
  <c r="AH1567" i="22"/>
  <c r="AI1567" i="22"/>
  <c r="AJ1567" i="22"/>
  <c r="AK1567" i="22"/>
  <c r="AL1567" i="22"/>
  <c r="AM1567" i="22"/>
  <c r="AN1567" i="22"/>
  <c r="AO1567" i="22"/>
  <c r="AD1568" i="22"/>
  <c r="AE1568" i="22"/>
  <c r="AF1568" i="22"/>
  <c r="AG1568" i="22"/>
  <c r="AH1568" i="22"/>
  <c r="AI1568" i="22"/>
  <c r="AJ1568" i="22"/>
  <c r="AK1568" i="22"/>
  <c r="AL1568" i="22"/>
  <c r="AM1568" i="22"/>
  <c r="AN1568" i="22"/>
  <c r="AO1568" i="22"/>
  <c r="AD1569" i="22"/>
  <c r="AE1569" i="22"/>
  <c r="AF1569" i="22"/>
  <c r="AG1569" i="22"/>
  <c r="AH1569" i="22"/>
  <c r="AI1569" i="22"/>
  <c r="AJ1569" i="22"/>
  <c r="AK1569" i="22"/>
  <c r="AL1569" i="22"/>
  <c r="AM1569" i="22"/>
  <c r="AN1569" i="22"/>
  <c r="AO1569" i="22"/>
  <c r="AD1570" i="22"/>
  <c r="AE1570" i="22"/>
  <c r="AF1570" i="22"/>
  <c r="AG1570" i="22"/>
  <c r="AH1570" i="22"/>
  <c r="AI1570" i="22"/>
  <c r="AJ1570" i="22"/>
  <c r="AK1570" i="22"/>
  <c r="AL1570" i="22"/>
  <c r="AM1570" i="22"/>
  <c r="AN1570" i="22"/>
  <c r="AO1570" i="22"/>
  <c r="AD1571" i="22"/>
  <c r="AE1571" i="22"/>
  <c r="AF1571" i="22"/>
  <c r="AG1571" i="22"/>
  <c r="AH1571" i="22"/>
  <c r="AI1571" i="22"/>
  <c r="AJ1571" i="22"/>
  <c r="AK1571" i="22"/>
  <c r="AL1571" i="22"/>
  <c r="AM1571" i="22"/>
  <c r="AN1571" i="22"/>
  <c r="AO1571" i="22"/>
  <c r="AD1572" i="22"/>
  <c r="AE1572" i="22"/>
  <c r="AF1572" i="22"/>
  <c r="AG1572" i="22"/>
  <c r="AH1572" i="22"/>
  <c r="AI1572" i="22"/>
  <c r="AJ1572" i="22"/>
  <c r="AK1572" i="22"/>
  <c r="AL1572" i="22"/>
  <c r="AM1572" i="22"/>
  <c r="AN1572" i="22"/>
  <c r="AO1572" i="22"/>
  <c r="AD1573" i="22"/>
  <c r="AE1573" i="22"/>
  <c r="AF1573" i="22"/>
  <c r="AG1573" i="22"/>
  <c r="AH1573" i="22"/>
  <c r="AI1573" i="22"/>
  <c r="AJ1573" i="22"/>
  <c r="AK1573" i="22"/>
  <c r="AL1573" i="22"/>
  <c r="AM1573" i="22"/>
  <c r="AN1573" i="22"/>
  <c r="AO1573" i="22"/>
  <c r="AD1574" i="22"/>
  <c r="AE1574" i="22"/>
  <c r="AF1574" i="22"/>
  <c r="AG1574" i="22"/>
  <c r="AH1574" i="22"/>
  <c r="AI1574" i="22"/>
  <c r="AJ1574" i="22"/>
  <c r="AK1574" i="22"/>
  <c r="AL1574" i="22"/>
  <c r="AM1574" i="22"/>
  <c r="AN1574" i="22"/>
  <c r="AO1574" i="22"/>
  <c r="AD1575" i="22"/>
  <c r="AE1575" i="22"/>
  <c r="AF1575" i="22"/>
  <c r="AG1575" i="22"/>
  <c r="AH1575" i="22"/>
  <c r="AI1575" i="22"/>
  <c r="AJ1575" i="22"/>
  <c r="AK1575" i="22"/>
  <c r="AL1575" i="22"/>
  <c r="AM1575" i="22"/>
  <c r="AN1575" i="22"/>
  <c r="AO1575" i="22"/>
  <c r="AD1576" i="22"/>
  <c r="AE1576" i="22"/>
  <c r="AF1576" i="22"/>
  <c r="AG1576" i="22"/>
  <c r="AH1576" i="22"/>
  <c r="AI1576" i="22"/>
  <c r="AJ1576" i="22"/>
  <c r="AK1576" i="22"/>
  <c r="AL1576" i="22"/>
  <c r="AM1576" i="22"/>
  <c r="AN1576" i="22"/>
  <c r="AO1576" i="22"/>
  <c r="AD1577" i="22"/>
  <c r="AE1577" i="22"/>
  <c r="AF1577" i="22"/>
  <c r="AG1577" i="22"/>
  <c r="AH1577" i="22"/>
  <c r="AI1577" i="22"/>
  <c r="AJ1577" i="22"/>
  <c r="AK1577" i="22"/>
  <c r="AL1577" i="22"/>
  <c r="AM1577" i="22"/>
  <c r="AN1577" i="22"/>
  <c r="AO1577" i="22"/>
  <c r="AD1578" i="22"/>
  <c r="AE1578" i="22"/>
  <c r="AF1578" i="22"/>
  <c r="AG1578" i="22"/>
  <c r="AH1578" i="22"/>
  <c r="AI1578" i="22"/>
  <c r="AJ1578" i="22"/>
  <c r="AK1578" i="22"/>
  <c r="AL1578" i="22"/>
  <c r="AM1578" i="22"/>
  <c r="AN1578" i="22"/>
  <c r="AO1578" i="22"/>
  <c r="AD1579" i="22"/>
  <c r="AE1579" i="22"/>
  <c r="AF1579" i="22"/>
  <c r="AG1579" i="22"/>
  <c r="AH1579" i="22"/>
  <c r="AI1579" i="22"/>
  <c r="AJ1579" i="22"/>
  <c r="AK1579" i="22"/>
  <c r="AL1579" i="22"/>
  <c r="AM1579" i="22"/>
  <c r="AN1579" i="22"/>
  <c r="AO1579" i="22"/>
  <c r="AD1580" i="22"/>
  <c r="AE1580" i="22"/>
  <c r="AF1580" i="22"/>
  <c r="AG1580" i="22"/>
  <c r="AH1580" i="22"/>
  <c r="AI1580" i="22"/>
  <c r="AJ1580" i="22"/>
  <c r="AK1580" i="22"/>
  <c r="AL1580" i="22"/>
  <c r="AM1580" i="22"/>
  <c r="AN1580" i="22"/>
  <c r="AO1580" i="22"/>
  <c r="AD1581" i="22"/>
  <c r="AE1581" i="22"/>
  <c r="AF1581" i="22"/>
  <c r="AG1581" i="22"/>
  <c r="AH1581" i="22"/>
  <c r="AI1581" i="22"/>
  <c r="AJ1581" i="22"/>
  <c r="AK1581" i="22"/>
  <c r="AL1581" i="22"/>
  <c r="AM1581" i="22"/>
  <c r="AN1581" i="22"/>
  <c r="AO1581" i="22"/>
  <c r="AD1582" i="22"/>
  <c r="AE1582" i="22"/>
  <c r="AF1582" i="22"/>
  <c r="AG1582" i="22"/>
  <c r="AH1582" i="22"/>
  <c r="AI1582" i="22"/>
  <c r="AJ1582" i="22"/>
  <c r="AK1582" i="22"/>
  <c r="AL1582" i="22"/>
  <c r="AM1582" i="22"/>
  <c r="AN1582" i="22"/>
  <c r="AO1582" i="22"/>
  <c r="AD1583" i="22"/>
  <c r="AE1583" i="22"/>
  <c r="AF1583" i="22"/>
  <c r="AG1583" i="22"/>
  <c r="AH1583" i="22"/>
  <c r="AI1583" i="22"/>
  <c r="AJ1583" i="22"/>
  <c r="AK1583" i="22"/>
  <c r="AL1583" i="22"/>
  <c r="AM1583" i="22"/>
  <c r="AN1583" i="22"/>
  <c r="AO1583" i="22"/>
  <c r="AD1584" i="22"/>
  <c r="AE1584" i="22"/>
  <c r="AF1584" i="22"/>
  <c r="AG1584" i="22"/>
  <c r="AH1584" i="22"/>
  <c r="AI1584" i="22"/>
  <c r="AJ1584" i="22"/>
  <c r="AK1584" i="22"/>
  <c r="AL1584" i="22"/>
  <c r="AM1584" i="22"/>
  <c r="AN1584" i="22"/>
  <c r="AO1584" i="22"/>
  <c r="AD1585" i="22"/>
  <c r="AE1585" i="22"/>
  <c r="AF1585" i="22"/>
  <c r="AG1585" i="22"/>
  <c r="AH1585" i="22"/>
  <c r="AI1585" i="22"/>
  <c r="AJ1585" i="22"/>
  <c r="AK1585" i="22"/>
  <c r="AL1585" i="22"/>
  <c r="AM1585" i="22"/>
  <c r="AN1585" i="22"/>
  <c r="AO1585" i="22"/>
  <c r="AD1586" i="22"/>
  <c r="AE1586" i="22"/>
  <c r="AF1586" i="22"/>
  <c r="AG1586" i="22"/>
  <c r="AH1586" i="22"/>
  <c r="AI1586" i="22"/>
  <c r="AJ1586" i="22"/>
  <c r="AK1586" i="22"/>
  <c r="AL1586" i="22"/>
  <c r="AM1586" i="22"/>
  <c r="AN1586" i="22"/>
  <c r="AO1586" i="22"/>
  <c r="AD1587" i="22"/>
  <c r="AE1587" i="22"/>
  <c r="AF1587" i="22"/>
  <c r="AG1587" i="22"/>
  <c r="AH1587" i="22"/>
  <c r="AI1587" i="22"/>
  <c r="AJ1587" i="22"/>
  <c r="AK1587" i="22"/>
  <c r="AL1587" i="22"/>
  <c r="AM1587" i="22"/>
  <c r="AN1587" i="22"/>
  <c r="AO1587" i="22"/>
  <c r="AD1588" i="22"/>
  <c r="AE1588" i="22"/>
  <c r="AF1588" i="22"/>
  <c r="AG1588" i="22"/>
  <c r="AH1588" i="22"/>
  <c r="AI1588" i="22"/>
  <c r="AJ1588" i="22"/>
  <c r="AK1588" i="22"/>
  <c r="AL1588" i="22"/>
  <c r="AM1588" i="22"/>
  <c r="AN1588" i="22"/>
  <c r="AO1588" i="22"/>
  <c r="AD1589" i="22"/>
  <c r="AE1589" i="22"/>
  <c r="AF1589" i="22"/>
  <c r="AG1589" i="22"/>
  <c r="AH1589" i="22"/>
  <c r="AI1589" i="22"/>
  <c r="AJ1589" i="22"/>
  <c r="AK1589" i="22"/>
  <c r="AL1589" i="22"/>
  <c r="AM1589" i="22"/>
  <c r="AN1589" i="22"/>
  <c r="AO1589" i="22"/>
  <c r="AD1590" i="22"/>
  <c r="AE1590" i="22"/>
  <c r="AF1590" i="22"/>
  <c r="AG1590" i="22"/>
  <c r="AH1590" i="22"/>
  <c r="AI1590" i="22"/>
  <c r="AJ1590" i="22"/>
  <c r="AK1590" i="22"/>
  <c r="AL1590" i="22"/>
  <c r="AM1590" i="22"/>
  <c r="AN1590" i="22"/>
  <c r="AO1590" i="22"/>
  <c r="AD1591" i="22"/>
  <c r="AE1591" i="22"/>
  <c r="AF1591" i="22"/>
  <c r="AG1591" i="22"/>
  <c r="AH1591" i="22"/>
  <c r="AI1591" i="22"/>
  <c r="AJ1591" i="22"/>
  <c r="AK1591" i="22"/>
  <c r="AL1591" i="22"/>
  <c r="AM1591" i="22"/>
  <c r="AN1591" i="22"/>
  <c r="AO1591" i="22"/>
  <c r="AD1592" i="22"/>
  <c r="AE1592" i="22"/>
  <c r="AF1592" i="22"/>
  <c r="AG1592" i="22"/>
  <c r="AH1592" i="22"/>
  <c r="AI1592" i="22"/>
  <c r="AJ1592" i="22"/>
  <c r="AK1592" i="22"/>
  <c r="AL1592" i="22"/>
  <c r="AM1592" i="22"/>
  <c r="AN1592" i="22"/>
  <c r="AO1592" i="22"/>
  <c r="AD1593" i="22"/>
  <c r="AE1593" i="22"/>
  <c r="AF1593" i="22"/>
  <c r="AG1593" i="22"/>
  <c r="AH1593" i="22"/>
  <c r="AI1593" i="22"/>
  <c r="AJ1593" i="22"/>
  <c r="AK1593" i="22"/>
  <c r="AL1593" i="22"/>
  <c r="AM1593" i="22"/>
  <c r="AN1593" i="22"/>
  <c r="AO1593" i="22"/>
  <c r="AD1594" i="22"/>
  <c r="AE1594" i="22"/>
  <c r="AF1594" i="22"/>
  <c r="AG1594" i="22"/>
  <c r="AH1594" i="22"/>
  <c r="AI1594" i="22"/>
  <c r="AJ1594" i="22"/>
  <c r="AK1594" i="22"/>
  <c r="AL1594" i="22"/>
  <c r="AM1594" i="22"/>
  <c r="AN1594" i="22"/>
  <c r="AO1594" i="22"/>
  <c r="AD1595" i="22"/>
  <c r="AE1595" i="22"/>
  <c r="AF1595" i="22"/>
  <c r="AG1595" i="22"/>
  <c r="AH1595" i="22"/>
  <c r="AI1595" i="22"/>
  <c r="AJ1595" i="22"/>
  <c r="AK1595" i="22"/>
  <c r="AL1595" i="22"/>
  <c r="AM1595" i="22"/>
  <c r="AN1595" i="22"/>
  <c r="AO1595" i="22"/>
  <c r="AD1596" i="22"/>
  <c r="AE1596" i="22"/>
  <c r="AF1596" i="22"/>
  <c r="AG1596" i="22"/>
  <c r="AH1596" i="22"/>
  <c r="AI1596" i="22"/>
  <c r="AJ1596" i="22"/>
  <c r="AK1596" i="22"/>
  <c r="AL1596" i="22"/>
  <c r="AM1596" i="22"/>
  <c r="AN1596" i="22"/>
  <c r="AO1596" i="22"/>
  <c r="AD1597" i="22"/>
  <c r="AE1597" i="22"/>
  <c r="AF1597" i="22"/>
  <c r="AG1597" i="22"/>
  <c r="AH1597" i="22"/>
  <c r="AI1597" i="22"/>
  <c r="AJ1597" i="22"/>
  <c r="AK1597" i="22"/>
  <c r="AL1597" i="22"/>
  <c r="AM1597" i="22"/>
  <c r="AN1597" i="22"/>
  <c r="AO1597" i="22"/>
  <c r="AD1598" i="22"/>
  <c r="AE1598" i="22"/>
  <c r="AF1598" i="22"/>
  <c r="AG1598" i="22"/>
  <c r="AH1598" i="22"/>
  <c r="AI1598" i="22"/>
  <c r="AJ1598" i="22"/>
  <c r="AK1598" i="22"/>
  <c r="AL1598" i="22"/>
  <c r="AM1598" i="22"/>
  <c r="AN1598" i="22"/>
  <c r="AO1598" i="22"/>
  <c r="AD1599" i="22"/>
  <c r="AE1599" i="22"/>
  <c r="AF1599" i="22"/>
  <c r="AG1599" i="22"/>
  <c r="AH1599" i="22"/>
  <c r="AI1599" i="22"/>
  <c r="AJ1599" i="22"/>
  <c r="AK1599" i="22"/>
  <c r="AL1599" i="22"/>
  <c r="AM1599" i="22"/>
  <c r="AN1599" i="22"/>
  <c r="AO1599" i="22"/>
  <c r="AD1600" i="22"/>
  <c r="AE1600" i="22"/>
  <c r="AF1600" i="22"/>
  <c r="AG1600" i="22"/>
  <c r="AH1600" i="22"/>
  <c r="AI1600" i="22"/>
  <c r="AJ1600" i="22"/>
  <c r="AK1600" i="22"/>
  <c r="AL1600" i="22"/>
  <c r="AM1600" i="22"/>
  <c r="AN1600" i="22"/>
  <c r="AO1600" i="22"/>
  <c r="AD1601" i="22"/>
  <c r="AE1601" i="22"/>
  <c r="AF1601" i="22"/>
  <c r="AG1601" i="22"/>
  <c r="AH1601" i="22"/>
  <c r="AI1601" i="22"/>
  <c r="AJ1601" i="22"/>
  <c r="AK1601" i="22"/>
  <c r="AL1601" i="22"/>
  <c r="AM1601" i="22"/>
  <c r="AN1601" i="22"/>
  <c r="AO1601" i="22"/>
  <c r="AD1602" i="22"/>
  <c r="AE1602" i="22"/>
  <c r="AF1602" i="22"/>
  <c r="AG1602" i="22"/>
  <c r="AH1602" i="22"/>
  <c r="AI1602" i="22"/>
  <c r="AJ1602" i="22"/>
  <c r="AK1602" i="22"/>
  <c r="AL1602" i="22"/>
  <c r="AM1602" i="22"/>
  <c r="AN1602" i="22"/>
  <c r="AO1602" i="22"/>
  <c r="AD1603" i="22"/>
  <c r="AE1603" i="22"/>
  <c r="AF1603" i="22"/>
  <c r="AG1603" i="22"/>
  <c r="AH1603" i="22"/>
  <c r="AI1603" i="22"/>
  <c r="AJ1603" i="22"/>
  <c r="AK1603" i="22"/>
  <c r="AL1603" i="22"/>
  <c r="AM1603" i="22"/>
  <c r="AN1603" i="22"/>
  <c r="AO1603" i="22"/>
  <c r="AD1604" i="22"/>
  <c r="AE1604" i="22"/>
  <c r="AF1604" i="22"/>
  <c r="AG1604" i="22"/>
  <c r="AH1604" i="22"/>
  <c r="AI1604" i="22"/>
  <c r="AJ1604" i="22"/>
  <c r="AK1604" i="22"/>
  <c r="AL1604" i="22"/>
  <c r="AM1604" i="22"/>
  <c r="AN1604" i="22"/>
  <c r="AO1604" i="22"/>
  <c r="AD1605" i="22"/>
  <c r="AE1605" i="22"/>
  <c r="AF1605" i="22"/>
  <c r="AG1605" i="22"/>
  <c r="AH1605" i="22"/>
  <c r="AI1605" i="22"/>
  <c r="AJ1605" i="22"/>
  <c r="AK1605" i="22"/>
  <c r="AL1605" i="22"/>
  <c r="AM1605" i="22"/>
  <c r="AN1605" i="22"/>
  <c r="AO1605" i="22"/>
  <c r="AD1606" i="22"/>
  <c r="AE1606" i="22"/>
  <c r="AF1606" i="22"/>
  <c r="AG1606" i="22"/>
  <c r="AH1606" i="22"/>
  <c r="AI1606" i="22"/>
  <c r="AJ1606" i="22"/>
  <c r="AK1606" i="22"/>
  <c r="AL1606" i="22"/>
  <c r="AM1606" i="22"/>
  <c r="AN1606" i="22"/>
  <c r="AO1606" i="22"/>
  <c r="AD1607" i="22"/>
  <c r="AE1607" i="22"/>
  <c r="AF1607" i="22"/>
  <c r="AG1607" i="22"/>
  <c r="AH1607" i="22"/>
  <c r="AI1607" i="22"/>
  <c r="AJ1607" i="22"/>
  <c r="AK1607" i="22"/>
  <c r="AL1607" i="22"/>
  <c r="AM1607" i="22"/>
  <c r="AN1607" i="22"/>
  <c r="AO1607" i="22"/>
  <c r="AD1608" i="22"/>
  <c r="AE1608" i="22"/>
  <c r="AF1608" i="22"/>
  <c r="AG1608" i="22"/>
  <c r="AH1608" i="22"/>
  <c r="AI1608" i="22"/>
  <c r="AJ1608" i="22"/>
  <c r="AK1608" i="22"/>
  <c r="AL1608" i="22"/>
  <c r="AM1608" i="22"/>
  <c r="AN1608" i="22"/>
  <c r="AO1608" i="22"/>
  <c r="AD1609" i="22"/>
  <c r="AE1609" i="22"/>
  <c r="AF1609" i="22"/>
  <c r="AG1609" i="22"/>
  <c r="AH1609" i="22"/>
  <c r="AI1609" i="22"/>
  <c r="AJ1609" i="22"/>
  <c r="AK1609" i="22"/>
  <c r="AL1609" i="22"/>
  <c r="AM1609" i="22"/>
  <c r="AN1609" i="22"/>
  <c r="AO1609" i="22"/>
  <c r="AD1610" i="22"/>
  <c r="AE1610" i="22"/>
  <c r="AF1610" i="22"/>
  <c r="AG1610" i="22"/>
  <c r="AH1610" i="22"/>
  <c r="AI1610" i="22"/>
  <c r="AJ1610" i="22"/>
  <c r="AK1610" i="22"/>
  <c r="AL1610" i="22"/>
  <c r="AM1610" i="22"/>
  <c r="AN1610" i="22"/>
  <c r="AO1610" i="22"/>
  <c r="AD1611" i="22"/>
  <c r="AE1611" i="22"/>
  <c r="AF1611" i="22"/>
  <c r="AG1611" i="22"/>
  <c r="AH1611" i="22"/>
  <c r="AI1611" i="22"/>
  <c r="AJ1611" i="22"/>
  <c r="AK1611" i="22"/>
  <c r="AL1611" i="22"/>
  <c r="AM1611" i="22"/>
  <c r="AN1611" i="22"/>
  <c r="AO1611" i="22"/>
  <c r="AD1612" i="22"/>
  <c r="AE1612" i="22"/>
  <c r="AF1612" i="22"/>
  <c r="AG1612" i="22"/>
  <c r="AH1612" i="22"/>
  <c r="AI1612" i="22"/>
  <c r="AJ1612" i="22"/>
  <c r="AK1612" i="22"/>
  <c r="AL1612" i="22"/>
  <c r="AM1612" i="22"/>
  <c r="AN1612" i="22"/>
  <c r="AO1612" i="22"/>
  <c r="AD1613" i="22"/>
  <c r="AE1613" i="22"/>
  <c r="AF1613" i="22"/>
  <c r="AG1613" i="22"/>
  <c r="AH1613" i="22"/>
  <c r="AI1613" i="22"/>
  <c r="AJ1613" i="22"/>
  <c r="AK1613" i="22"/>
  <c r="AL1613" i="22"/>
  <c r="AM1613" i="22"/>
  <c r="AN1613" i="22"/>
  <c r="AO1613" i="22"/>
  <c r="AD1614" i="22"/>
  <c r="AE1614" i="22"/>
  <c r="AF1614" i="22"/>
  <c r="AG1614" i="22"/>
  <c r="AH1614" i="22"/>
  <c r="AI1614" i="22"/>
  <c r="AJ1614" i="22"/>
  <c r="AK1614" i="22"/>
  <c r="AL1614" i="22"/>
  <c r="AM1614" i="22"/>
  <c r="AN1614" i="22"/>
  <c r="AO1614" i="22"/>
  <c r="AD1615" i="22"/>
  <c r="AE1615" i="22"/>
  <c r="AF1615" i="22"/>
  <c r="AG1615" i="22"/>
  <c r="AH1615" i="22"/>
  <c r="AI1615" i="22"/>
  <c r="AJ1615" i="22"/>
  <c r="AK1615" i="22"/>
  <c r="AL1615" i="22"/>
  <c r="AM1615" i="22"/>
  <c r="AN1615" i="22"/>
  <c r="AO1615" i="22"/>
  <c r="AD1616" i="22"/>
  <c r="AE1616" i="22"/>
  <c r="AF1616" i="22"/>
  <c r="AG1616" i="22"/>
  <c r="AH1616" i="22"/>
  <c r="AI1616" i="22"/>
  <c r="AJ1616" i="22"/>
  <c r="AK1616" i="22"/>
  <c r="AL1616" i="22"/>
  <c r="AM1616" i="22"/>
  <c r="AN1616" i="22"/>
  <c r="AO1616" i="22"/>
  <c r="AD1617" i="22"/>
  <c r="AE1617" i="22"/>
  <c r="AF1617" i="22"/>
  <c r="AG1617" i="22"/>
  <c r="AH1617" i="22"/>
  <c r="AI1617" i="22"/>
  <c r="AJ1617" i="22"/>
  <c r="AK1617" i="22"/>
  <c r="AL1617" i="22"/>
  <c r="AM1617" i="22"/>
  <c r="AN1617" i="22"/>
  <c r="AO1617" i="22"/>
  <c r="AD1618" i="22"/>
  <c r="AE1618" i="22"/>
  <c r="AF1618" i="22"/>
  <c r="AG1618" i="22"/>
  <c r="AH1618" i="22"/>
  <c r="AI1618" i="22"/>
  <c r="AJ1618" i="22"/>
  <c r="AK1618" i="22"/>
  <c r="AL1618" i="22"/>
  <c r="AM1618" i="22"/>
  <c r="AN1618" i="22"/>
  <c r="AO1618" i="22"/>
  <c r="AD1619" i="22"/>
  <c r="AE1619" i="22"/>
  <c r="AF1619" i="22"/>
  <c r="AG1619" i="22"/>
  <c r="AH1619" i="22"/>
  <c r="AI1619" i="22"/>
  <c r="AJ1619" i="22"/>
  <c r="AK1619" i="22"/>
  <c r="AL1619" i="22"/>
  <c r="AM1619" i="22"/>
  <c r="AN1619" i="22"/>
  <c r="AO1619" i="22"/>
  <c r="AD1620" i="22"/>
  <c r="AE1620" i="22"/>
  <c r="AF1620" i="22"/>
  <c r="AG1620" i="22"/>
  <c r="AH1620" i="22"/>
  <c r="AI1620" i="22"/>
  <c r="AJ1620" i="22"/>
  <c r="AK1620" i="22"/>
  <c r="AL1620" i="22"/>
  <c r="AM1620" i="22"/>
  <c r="AN1620" i="22"/>
  <c r="AO1620" i="22"/>
  <c r="AD1621" i="22"/>
  <c r="AE1621" i="22"/>
  <c r="AF1621" i="22"/>
  <c r="AG1621" i="22"/>
  <c r="AH1621" i="22"/>
  <c r="AI1621" i="22"/>
  <c r="AJ1621" i="22"/>
  <c r="AK1621" i="22"/>
  <c r="AL1621" i="22"/>
  <c r="AM1621" i="22"/>
  <c r="AN1621" i="22"/>
  <c r="AO1621" i="22"/>
  <c r="AD1622" i="22"/>
  <c r="AE1622" i="22"/>
  <c r="AF1622" i="22"/>
  <c r="AG1622" i="22"/>
  <c r="AH1622" i="22"/>
  <c r="AI1622" i="22"/>
  <c r="AJ1622" i="22"/>
  <c r="AK1622" i="22"/>
  <c r="AL1622" i="22"/>
  <c r="AM1622" i="22"/>
  <c r="AN1622" i="22"/>
  <c r="AO1622" i="22"/>
  <c r="AD1623" i="22"/>
  <c r="AE1623" i="22"/>
  <c r="AF1623" i="22"/>
  <c r="AG1623" i="22"/>
  <c r="AH1623" i="22"/>
  <c r="AI1623" i="22"/>
  <c r="AJ1623" i="22"/>
  <c r="AK1623" i="22"/>
  <c r="AL1623" i="22"/>
  <c r="AM1623" i="22"/>
  <c r="AN1623" i="22"/>
  <c r="AO1623" i="22"/>
  <c r="AD1624" i="22"/>
  <c r="AE1624" i="22"/>
  <c r="AF1624" i="22"/>
  <c r="AG1624" i="22"/>
  <c r="AH1624" i="22"/>
  <c r="AI1624" i="22"/>
  <c r="AJ1624" i="22"/>
  <c r="AK1624" i="22"/>
  <c r="AL1624" i="22"/>
  <c r="AM1624" i="22"/>
  <c r="AN1624" i="22"/>
  <c r="AO1624" i="22"/>
  <c r="AD1625" i="22"/>
  <c r="AE1625" i="22"/>
  <c r="AF1625" i="22"/>
  <c r="AG1625" i="22"/>
  <c r="AH1625" i="22"/>
  <c r="AI1625" i="22"/>
  <c r="AJ1625" i="22"/>
  <c r="AK1625" i="22"/>
  <c r="AL1625" i="22"/>
  <c r="AM1625" i="22"/>
  <c r="AN1625" i="22"/>
  <c r="AO1625" i="22"/>
  <c r="AD1626" i="22"/>
  <c r="AE1626" i="22"/>
  <c r="AF1626" i="22"/>
  <c r="AG1626" i="22"/>
  <c r="AH1626" i="22"/>
  <c r="AI1626" i="22"/>
  <c r="AJ1626" i="22"/>
  <c r="AK1626" i="22"/>
  <c r="AL1626" i="22"/>
  <c r="AM1626" i="22"/>
  <c r="AN1626" i="22"/>
  <c r="AO1626" i="22"/>
  <c r="AD1627" i="22"/>
  <c r="AE1627" i="22"/>
  <c r="AF1627" i="22"/>
  <c r="AG1627" i="22"/>
  <c r="AH1627" i="22"/>
  <c r="AI1627" i="22"/>
  <c r="AJ1627" i="22"/>
  <c r="AK1627" i="22"/>
  <c r="AL1627" i="22"/>
  <c r="AM1627" i="22"/>
  <c r="AN1627" i="22"/>
  <c r="AO1627" i="22"/>
  <c r="AD1628" i="22"/>
  <c r="AE1628" i="22"/>
  <c r="AF1628" i="22"/>
  <c r="AG1628" i="22"/>
  <c r="AH1628" i="22"/>
  <c r="AI1628" i="22"/>
  <c r="AJ1628" i="22"/>
  <c r="AK1628" i="22"/>
  <c r="AL1628" i="22"/>
  <c r="AM1628" i="22"/>
  <c r="AN1628" i="22"/>
  <c r="AO1628" i="22"/>
  <c r="AD1629" i="22"/>
  <c r="AE1629" i="22"/>
  <c r="AF1629" i="22"/>
  <c r="AG1629" i="22"/>
  <c r="AH1629" i="22"/>
  <c r="AI1629" i="22"/>
  <c r="AJ1629" i="22"/>
  <c r="AK1629" i="22"/>
  <c r="AL1629" i="22"/>
  <c r="AM1629" i="22"/>
  <c r="AN1629" i="22"/>
  <c r="AO1629" i="22"/>
  <c r="AD1630" i="22"/>
  <c r="AE1630" i="22"/>
  <c r="AF1630" i="22"/>
  <c r="AG1630" i="22"/>
  <c r="AH1630" i="22"/>
  <c r="AI1630" i="22"/>
  <c r="AJ1630" i="22"/>
  <c r="AK1630" i="22"/>
  <c r="AL1630" i="22"/>
  <c r="AM1630" i="22"/>
  <c r="AN1630" i="22"/>
  <c r="AO1630" i="22"/>
  <c r="AD1631" i="22"/>
  <c r="AE1631" i="22"/>
  <c r="AF1631" i="22"/>
  <c r="AG1631" i="22"/>
  <c r="AH1631" i="22"/>
  <c r="AI1631" i="22"/>
  <c r="AJ1631" i="22"/>
  <c r="AK1631" i="22"/>
  <c r="AL1631" i="22"/>
  <c r="AM1631" i="22"/>
  <c r="AN1631" i="22"/>
  <c r="AO1631" i="22"/>
  <c r="AD1632" i="22"/>
  <c r="AE1632" i="22"/>
  <c r="AF1632" i="22"/>
  <c r="AG1632" i="22"/>
  <c r="AH1632" i="22"/>
  <c r="AI1632" i="22"/>
  <c r="AJ1632" i="22"/>
  <c r="AK1632" i="22"/>
  <c r="AL1632" i="22"/>
  <c r="AM1632" i="22"/>
  <c r="AN1632" i="22"/>
  <c r="AO1632" i="22"/>
  <c r="AD1633" i="22"/>
  <c r="AE1633" i="22"/>
  <c r="AF1633" i="22"/>
  <c r="AG1633" i="22"/>
  <c r="AH1633" i="22"/>
  <c r="AI1633" i="22"/>
  <c r="AJ1633" i="22"/>
  <c r="AK1633" i="22"/>
  <c r="AL1633" i="22"/>
  <c r="AM1633" i="22"/>
  <c r="AN1633" i="22"/>
  <c r="AO1633" i="22"/>
  <c r="AD1634" i="22"/>
  <c r="AE1634" i="22"/>
  <c r="AF1634" i="22"/>
  <c r="AG1634" i="22"/>
  <c r="AH1634" i="22"/>
  <c r="AI1634" i="22"/>
  <c r="AJ1634" i="22"/>
  <c r="AK1634" i="22"/>
  <c r="AL1634" i="22"/>
  <c r="AM1634" i="22"/>
  <c r="AN1634" i="22"/>
  <c r="AO1634" i="22"/>
  <c r="AD1635" i="22"/>
  <c r="AE1635" i="22"/>
  <c r="AF1635" i="22"/>
  <c r="AG1635" i="22"/>
  <c r="AH1635" i="22"/>
  <c r="AI1635" i="22"/>
  <c r="AJ1635" i="22"/>
  <c r="AK1635" i="22"/>
  <c r="AL1635" i="22"/>
  <c r="AM1635" i="22"/>
  <c r="AN1635" i="22"/>
  <c r="AO1635" i="22"/>
  <c r="AD1637" i="22"/>
  <c r="AE1637" i="22"/>
  <c r="AF1637" i="22"/>
  <c r="AG1637" i="22"/>
  <c r="AH1637" i="22"/>
  <c r="AI1637" i="22"/>
  <c r="AJ1637" i="22"/>
  <c r="AK1637" i="22"/>
  <c r="AL1637" i="22"/>
  <c r="AM1637" i="22"/>
  <c r="AN1637" i="22"/>
  <c r="AO1637" i="22"/>
  <c r="AD1638" i="22"/>
  <c r="AE1638" i="22"/>
  <c r="AF1638" i="22"/>
  <c r="AG1638" i="22"/>
  <c r="AH1638" i="22"/>
  <c r="AI1638" i="22"/>
  <c r="AJ1638" i="22"/>
  <c r="AK1638" i="22"/>
  <c r="AL1638" i="22"/>
  <c r="AM1638" i="22"/>
  <c r="AN1638" i="22"/>
  <c r="AO1638" i="22"/>
  <c r="AD1640" i="22"/>
  <c r="AE1640" i="22"/>
  <c r="AF1640" i="22"/>
  <c r="AG1640" i="22"/>
  <c r="AH1640" i="22"/>
  <c r="AI1640" i="22"/>
  <c r="AJ1640" i="22"/>
  <c r="AK1640" i="22"/>
  <c r="AL1640" i="22"/>
  <c r="AM1640" i="22"/>
  <c r="AN1640" i="22"/>
  <c r="AO1640" i="22"/>
  <c r="AD1641" i="22"/>
  <c r="AE1641" i="22"/>
  <c r="AF1641" i="22"/>
  <c r="AG1641" i="22"/>
  <c r="AH1641" i="22"/>
  <c r="AI1641" i="22"/>
  <c r="AJ1641" i="22"/>
  <c r="AK1641" i="22"/>
  <c r="AL1641" i="22"/>
  <c r="AM1641" i="22"/>
  <c r="AN1641" i="22"/>
  <c r="AO1641" i="22"/>
  <c r="AD1642" i="22"/>
  <c r="AE1642" i="22"/>
  <c r="AF1642" i="22"/>
  <c r="AG1642" i="22"/>
  <c r="AH1642" i="22"/>
  <c r="AI1642" i="22"/>
  <c r="AJ1642" i="22"/>
  <c r="AK1642" i="22"/>
  <c r="AL1642" i="22"/>
  <c r="AM1642" i="22"/>
  <c r="AN1642" i="22"/>
  <c r="AO1642" i="22"/>
  <c r="AD1643" i="22"/>
  <c r="AE1643" i="22"/>
  <c r="AF1643" i="22"/>
  <c r="AG1643" i="22"/>
  <c r="AH1643" i="22"/>
  <c r="AI1643" i="22"/>
  <c r="AJ1643" i="22"/>
  <c r="AK1643" i="22"/>
  <c r="AL1643" i="22"/>
  <c r="AM1643" i="22"/>
  <c r="AN1643" i="22"/>
  <c r="AO1643" i="22"/>
  <c r="AD1644" i="22"/>
  <c r="AE1644" i="22"/>
  <c r="AF1644" i="22"/>
  <c r="AG1644" i="22"/>
  <c r="AH1644" i="22"/>
  <c r="AI1644" i="22"/>
  <c r="AJ1644" i="22"/>
  <c r="AK1644" i="22"/>
  <c r="AL1644" i="22"/>
  <c r="AM1644" i="22"/>
  <c r="AN1644" i="22"/>
  <c r="AO1644" i="22"/>
  <c r="AD1645" i="22"/>
  <c r="AE1645" i="22"/>
  <c r="AF1645" i="22"/>
  <c r="AG1645" i="22"/>
  <c r="AH1645" i="22"/>
  <c r="AI1645" i="22"/>
  <c r="AJ1645" i="22"/>
  <c r="AK1645" i="22"/>
  <c r="AL1645" i="22"/>
  <c r="AM1645" i="22"/>
  <c r="AN1645" i="22"/>
  <c r="AO1645" i="22"/>
  <c r="AD1646" i="22"/>
  <c r="AE1646" i="22"/>
  <c r="AF1646" i="22"/>
  <c r="AG1646" i="22"/>
  <c r="AH1646" i="22"/>
  <c r="AI1646" i="22"/>
  <c r="AJ1646" i="22"/>
  <c r="AK1646" i="22"/>
  <c r="AL1646" i="22"/>
  <c r="AM1646" i="22"/>
  <c r="AN1646" i="22"/>
  <c r="AO1646" i="22"/>
  <c r="AD1647" i="22"/>
  <c r="AE1647" i="22"/>
  <c r="AF1647" i="22"/>
  <c r="AG1647" i="22"/>
  <c r="AH1647" i="22"/>
  <c r="AI1647" i="22"/>
  <c r="AJ1647" i="22"/>
  <c r="AK1647" i="22"/>
  <c r="AL1647" i="22"/>
  <c r="AM1647" i="22"/>
  <c r="AN1647" i="22"/>
  <c r="AO1647" i="22"/>
  <c r="AD1648" i="22"/>
  <c r="AE1648" i="22"/>
  <c r="AF1648" i="22"/>
  <c r="AG1648" i="22"/>
  <c r="AH1648" i="22"/>
  <c r="AI1648" i="22"/>
  <c r="AJ1648" i="22"/>
  <c r="AK1648" i="22"/>
  <c r="AL1648" i="22"/>
  <c r="AM1648" i="22"/>
  <c r="AN1648" i="22"/>
  <c r="AO1648" i="22"/>
  <c r="AD1649" i="22"/>
  <c r="AE1649" i="22"/>
  <c r="AF1649" i="22"/>
  <c r="AG1649" i="22"/>
  <c r="AH1649" i="22"/>
  <c r="AI1649" i="22"/>
  <c r="AJ1649" i="22"/>
  <c r="AK1649" i="22"/>
  <c r="AL1649" i="22"/>
  <c r="AM1649" i="22"/>
  <c r="AN1649" i="22"/>
  <c r="AO1649" i="22"/>
  <c r="AD1650" i="22"/>
  <c r="AE1650" i="22"/>
  <c r="AF1650" i="22"/>
  <c r="AG1650" i="22"/>
  <c r="AH1650" i="22"/>
  <c r="AI1650" i="22"/>
  <c r="AJ1650" i="22"/>
  <c r="AK1650" i="22"/>
  <c r="AL1650" i="22"/>
  <c r="AM1650" i="22"/>
  <c r="AN1650" i="22"/>
  <c r="AO1650" i="22"/>
  <c r="AD1651" i="22"/>
  <c r="AE1651" i="22"/>
  <c r="AF1651" i="22"/>
  <c r="AG1651" i="22"/>
  <c r="AH1651" i="22"/>
  <c r="AI1651" i="22"/>
  <c r="AJ1651" i="22"/>
  <c r="AK1651" i="22"/>
  <c r="AL1651" i="22"/>
  <c r="AM1651" i="22"/>
  <c r="AN1651" i="22"/>
  <c r="AO1651" i="22"/>
  <c r="AD1652" i="22"/>
  <c r="AE1652" i="22"/>
  <c r="AF1652" i="22"/>
  <c r="AG1652" i="22"/>
  <c r="AH1652" i="22"/>
  <c r="AI1652" i="22"/>
  <c r="AJ1652" i="22"/>
  <c r="AK1652" i="22"/>
  <c r="AL1652" i="22"/>
  <c r="AM1652" i="22"/>
  <c r="AN1652" i="22"/>
  <c r="AO1652" i="22"/>
  <c r="AD1653" i="22"/>
  <c r="AE1653" i="22"/>
  <c r="AF1653" i="22"/>
  <c r="AG1653" i="22"/>
  <c r="AH1653" i="22"/>
  <c r="AI1653" i="22"/>
  <c r="AJ1653" i="22"/>
  <c r="AK1653" i="22"/>
  <c r="AL1653" i="22"/>
  <c r="AM1653" i="22"/>
  <c r="AN1653" i="22"/>
  <c r="AO1653" i="22"/>
  <c r="AD1654" i="22"/>
  <c r="AE1654" i="22"/>
  <c r="AF1654" i="22"/>
  <c r="AG1654" i="22"/>
  <c r="AH1654" i="22"/>
  <c r="AI1654" i="22"/>
  <c r="AJ1654" i="22"/>
  <c r="AK1654" i="22"/>
  <c r="AL1654" i="22"/>
  <c r="AM1654" i="22"/>
  <c r="AN1654" i="22"/>
  <c r="AO1654" i="22"/>
  <c r="AD1655" i="22"/>
  <c r="AE1655" i="22"/>
  <c r="AF1655" i="22"/>
  <c r="AG1655" i="22"/>
  <c r="AH1655" i="22"/>
  <c r="AI1655" i="22"/>
  <c r="AJ1655" i="22"/>
  <c r="AK1655" i="22"/>
  <c r="AL1655" i="22"/>
  <c r="AM1655" i="22"/>
  <c r="AN1655" i="22"/>
  <c r="AO1655" i="22"/>
  <c r="AD1656" i="22"/>
  <c r="AE1656" i="22"/>
  <c r="AF1656" i="22"/>
  <c r="AG1656" i="22"/>
  <c r="AH1656" i="22"/>
  <c r="AI1656" i="22"/>
  <c r="AJ1656" i="22"/>
  <c r="AK1656" i="22"/>
  <c r="AL1656" i="22"/>
  <c r="AM1656" i="22"/>
  <c r="AN1656" i="22"/>
  <c r="AO1656" i="22"/>
  <c r="AD1657" i="22"/>
  <c r="AE1657" i="22"/>
  <c r="AF1657" i="22"/>
  <c r="AG1657" i="22"/>
  <c r="AH1657" i="22"/>
  <c r="AI1657" i="22"/>
  <c r="AJ1657" i="22"/>
  <c r="AK1657" i="22"/>
  <c r="AL1657" i="22"/>
  <c r="AM1657" i="22"/>
  <c r="AN1657" i="22"/>
  <c r="AO1657" i="22"/>
  <c r="AD1658" i="22"/>
  <c r="AE1658" i="22"/>
  <c r="AF1658" i="22"/>
  <c r="AG1658" i="22"/>
  <c r="AH1658" i="22"/>
  <c r="AI1658" i="22"/>
  <c r="AJ1658" i="22"/>
  <c r="AK1658" i="22"/>
  <c r="AL1658" i="22"/>
  <c r="AM1658" i="22"/>
  <c r="AN1658" i="22"/>
  <c r="AO1658" i="22"/>
  <c r="AD1659" i="22"/>
  <c r="AE1659" i="22"/>
  <c r="AF1659" i="22"/>
  <c r="AG1659" i="22"/>
  <c r="AH1659" i="22"/>
  <c r="AI1659" i="22"/>
  <c r="AJ1659" i="22"/>
  <c r="AK1659" i="22"/>
  <c r="AL1659" i="22"/>
  <c r="AM1659" i="22"/>
  <c r="AN1659" i="22"/>
  <c r="AO1659" i="22"/>
  <c r="AD1660" i="22"/>
  <c r="AE1660" i="22"/>
  <c r="AF1660" i="22"/>
  <c r="AG1660" i="22"/>
  <c r="AH1660" i="22"/>
  <c r="AI1660" i="22"/>
  <c r="AJ1660" i="22"/>
  <c r="AK1660" i="22"/>
  <c r="AL1660" i="22"/>
  <c r="AM1660" i="22"/>
  <c r="AN1660" i="22"/>
  <c r="AO1660" i="22"/>
  <c r="AD1661" i="22"/>
  <c r="AE1661" i="22"/>
  <c r="AF1661" i="22"/>
  <c r="AG1661" i="22"/>
  <c r="AH1661" i="22"/>
  <c r="AI1661" i="22"/>
  <c r="AJ1661" i="22"/>
  <c r="AK1661" i="22"/>
  <c r="AL1661" i="22"/>
  <c r="AM1661" i="22"/>
  <c r="AN1661" i="22"/>
  <c r="AO1661" i="22"/>
  <c r="AD1662" i="22"/>
  <c r="AE1662" i="22"/>
  <c r="AF1662" i="22"/>
  <c r="AG1662" i="22"/>
  <c r="AH1662" i="22"/>
  <c r="AI1662" i="22"/>
  <c r="AJ1662" i="22"/>
  <c r="AK1662" i="22"/>
  <c r="AL1662" i="22"/>
  <c r="AM1662" i="22"/>
  <c r="AN1662" i="22"/>
  <c r="AO1662" i="22"/>
  <c r="AD1663" i="22"/>
  <c r="AE1663" i="22"/>
  <c r="AF1663" i="22"/>
  <c r="AG1663" i="22"/>
  <c r="AH1663" i="22"/>
  <c r="AI1663" i="22"/>
  <c r="AJ1663" i="22"/>
  <c r="AK1663" i="22"/>
  <c r="AL1663" i="22"/>
  <c r="AM1663" i="22"/>
  <c r="AN1663" i="22"/>
  <c r="AO1663" i="22"/>
  <c r="AD1664" i="22"/>
  <c r="AE1664" i="22"/>
  <c r="AF1664" i="22"/>
  <c r="AG1664" i="22"/>
  <c r="AH1664" i="22"/>
  <c r="AI1664" i="22"/>
  <c r="AJ1664" i="22"/>
  <c r="AK1664" i="22"/>
  <c r="AL1664" i="22"/>
  <c r="AM1664" i="22"/>
  <c r="AN1664" i="22"/>
  <c r="AO1664" i="22"/>
  <c r="AD1665" i="22"/>
  <c r="AE1665" i="22"/>
  <c r="AF1665" i="22"/>
  <c r="AG1665" i="22"/>
  <c r="AH1665" i="22"/>
  <c r="AI1665" i="22"/>
  <c r="AJ1665" i="22"/>
  <c r="AK1665" i="22"/>
  <c r="AL1665" i="22"/>
  <c r="AM1665" i="22"/>
  <c r="AN1665" i="22"/>
  <c r="AO1665" i="22"/>
  <c r="AD1666" i="22"/>
  <c r="AE1666" i="22"/>
  <c r="AF1666" i="22"/>
  <c r="AG1666" i="22"/>
  <c r="AH1666" i="22"/>
  <c r="AI1666" i="22"/>
  <c r="AJ1666" i="22"/>
  <c r="AK1666" i="22"/>
  <c r="AL1666" i="22"/>
  <c r="AM1666" i="22"/>
  <c r="AN1666" i="22"/>
  <c r="AO1666" i="22"/>
  <c r="AD1636" i="22"/>
  <c r="AE1636" i="22"/>
  <c r="AF1636" i="22"/>
  <c r="AG1636" i="22"/>
  <c r="AH1636" i="22"/>
  <c r="AI1636" i="22"/>
  <c r="AJ1636" i="22"/>
  <c r="AK1636" i="22"/>
  <c r="AL1636" i="22"/>
  <c r="AM1636" i="22"/>
  <c r="AN1636" i="22"/>
  <c r="AO1636" i="22"/>
  <c r="AD1667" i="22"/>
  <c r="AE1667" i="22"/>
  <c r="AF1667" i="22"/>
  <c r="AG1667" i="22"/>
  <c r="AH1667" i="22"/>
  <c r="AI1667" i="22"/>
  <c r="AJ1667" i="22"/>
  <c r="AK1667" i="22"/>
  <c r="AL1667" i="22"/>
  <c r="AM1667" i="22"/>
  <c r="AN1667" i="22"/>
  <c r="AO1667" i="22"/>
  <c r="AD1668" i="22"/>
  <c r="AE1668" i="22"/>
  <c r="AF1668" i="22"/>
  <c r="AG1668" i="22"/>
  <c r="AH1668" i="22"/>
  <c r="AI1668" i="22"/>
  <c r="AJ1668" i="22"/>
  <c r="AK1668" i="22"/>
  <c r="AL1668" i="22"/>
  <c r="AM1668" i="22"/>
  <c r="AN1668" i="22"/>
  <c r="AO1668" i="22"/>
  <c r="AD1669" i="22"/>
  <c r="AE1669" i="22"/>
  <c r="AF1669" i="22"/>
  <c r="AG1669" i="22"/>
  <c r="AH1669" i="22"/>
  <c r="AI1669" i="22"/>
  <c r="AJ1669" i="22"/>
  <c r="AK1669" i="22"/>
  <c r="AL1669" i="22"/>
  <c r="AM1669" i="22"/>
  <c r="AN1669" i="22"/>
  <c r="AO1669" i="22"/>
  <c r="AD1670" i="22"/>
  <c r="AE1670" i="22"/>
  <c r="AF1670" i="22"/>
  <c r="AG1670" i="22"/>
  <c r="AH1670" i="22"/>
  <c r="AI1670" i="22"/>
  <c r="AJ1670" i="22"/>
  <c r="AK1670" i="22"/>
  <c r="AL1670" i="22"/>
  <c r="AM1670" i="22"/>
  <c r="AN1670" i="22"/>
  <c r="AO1670" i="22"/>
  <c r="AD1671" i="22"/>
  <c r="AE1671" i="22"/>
  <c r="AF1671" i="22"/>
  <c r="AG1671" i="22"/>
  <c r="AH1671" i="22"/>
  <c r="AI1671" i="22"/>
  <c r="AJ1671" i="22"/>
  <c r="AK1671" i="22"/>
  <c r="AL1671" i="22"/>
  <c r="AM1671" i="22"/>
  <c r="AN1671" i="22"/>
  <c r="AO1671" i="22"/>
  <c r="AD1672" i="22"/>
  <c r="AE1672" i="22"/>
  <c r="AF1672" i="22"/>
  <c r="AG1672" i="22"/>
  <c r="AH1672" i="22"/>
  <c r="AI1672" i="22"/>
  <c r="AJ1672" i="22"/>
  <c r="AK1672" i="22"/>
  <c r="AL1672" i="22"/>
  <c r="AM1672" i="22"/>
  <c r="AN1672" i="22"/>
  <c r="AO1672" i="22"/>
  <c r="AD1673" i="22"/>
  <c r="AE1673" i="22"/>
  <c r="AF1673" i="22"/>
  <c r="AG1673" i="22"/>
  <c r="AH1673" i="22"/>
  <c r="AI1673" i="22"/>
  <c r="AJ1673" i="22"/>
  <c r="AK1673" i="22"/>
  <c r="AL1673" i="22"/>
  <c r="AM1673" i="22"/>
  <c r="AN1673" i="22"/>
  <c r="AO1673" i="22"/>
  <c r="AD1674" i="22"/>
  <c r="AE1674" i="22"/>
  <c r="AF1674" i="22"/>
  <c r="AG1674" i="22"/>
  <c r="AH1674" i="22"/>
  <c r="AI1674" i="22"/>
  <c r="AJ1674" i="22"/>
  <c r="AK1674" i="22"/>
  <c r="AL1674" i="22"/>
  <c r="AM1674" i="22"/>
  <c r="AN1674" i="22"/>
  <c r="AO1674" i="22"/>
  <c r="AD1675" i="22"/>
  <c r="AE1675" i="22"/>
  <c r="AF1675" i="22"/>
  <c r="AG1675" i="22"/>
  <c r="AH1675" i="22"/>
  <c r="AI1675" i="22"/>
  <c r="AJ1675" i="22"/>
  <c r="AK1675" i="22"/>
  <c r="AL1675" i="22"/>
  <c r="AM1675" i="22"/>
  <c r="AN1675" i="22"/>
  <c r="AO1675" i="22"/>
  <c r="AD1676" i="22"/>
  <c r="AE1676" i="22"/>
  <c r="AF1676" i="22"/>
  <c r="AG1676" i="22"/>
  <c r="AH1676" i="22"/>
  <c r="AI1676" i="22"/>
  <c r="AJ1676" i="22"/>
  <c r="AK1676" i="22"/>
  <c r="AL1676" i="22"/>
  <c r="AM1676" i="22"/>
  <c r="AN1676" i="22"/>
  <c r="AO1676" i="22"/>
  <c r="AD1677" i="22"/>
  <c r="AE1677" i="22"/>
  <c r="AF1677" i="22"/>
  <c r="AG1677" i="22"/>
  <c r="AH1677" i="22"/>
  <c r="AI1677" i="22"/>
  <c r="AJ1677" i="22"/>
  <c r="AK1677" i="22"/>
  <c r="AL1677" i="22"/>
  <c r="AM1677" i="22"/>
  <c r="AN1677" i="22"/>
  <c r="AO1677" i="22"/>
  <c r="AD1678" i="22"/>
  <c r="AE1678" i="22"/>
  <c r="AF1678" i="22"/>
  <c r="AG1678" i="22"/>
  <c r="AH1678" i="22"/>
  <c r="AI1678" i="22"/>
  <c r="AJ1678" i="22"/>
  <c r="AK1678" i="22"/>
  <c r="AL1678" i="22"/>
  <c r="AM1678" i="22"/>
  <c r="AN1678" i="22"/>
  <c r="AO1678" i="22"/>
  <c r="AD1679" i="22"/>
  <c r="AE1679" i="22"/>
  <c r="AF1679" i="22"/>
  <c r="AG1679" i="22"/>
  <c r="AH1679" i="22"/>
  <c r="AI1679" i="22"/>
  <c r="AJ1679" i="22"/>
  <c r="AK1679" i="22"/>
  <c r="AL1679" i="22"/>
  <c r="AM1679" i="22"/>
  <c r="AN1679" i="22"/>
  <c r="AO1679" i="22"/>
  <c r="AD1680" i="22"/>
  <c r="AE1680" i="22"/>
  <c r="AF1680" i="22"/>
  <c r="AG1680" i="22"/>
  <c r="AH1680" i="22"/>
  <c r="AI1680" i="22"/>
  <c r="AJ1680" i="22"/>
  <c r="AK1680" i="22"/>
  <c r="AL1680" i="22"/>
  <c r="AM1680" i="22"/>
  <c r="AN1680" i="22"/>
  <c r="AO1680" i="22"/>
  <c r="AD1681" i="22"/>
  <c r="AE1681" i="22"/>
  <c r="AF1681" i="22"/>
  <c r="AG1681" i="22"/>
  <c r="AH1681" i="22"/>
  <c r="AI1681" i="22"/>
  <c r="AJ1681" i="22"/>
  <c r="AK1681" i="22"/>
  <c r="AL1681" i="22"/>
  <c r="AM1681" i="22"/>
  <c r="AN1681" i="22"/>
  <c r="AO1681" i="22"/>
  <c r="AD1682" i="22"/>
  <c r="AE1682" i="22"/>
  <c r="AF1682" i="22"/>
  <c r="AG1682" i="22"/>
  <c r="AH1682" i="22"/>
  <c r="AI1682" i="22"/>
  <c r="AJ1682" i="22"/>
  <c r="AK1682" i="22"/>
  <c r="AL1682" i="22"/>
  <c r="AM1682" i="22"/>
  <c r="AN1682" i="22"/>
  <c r="AO1682" i="22"/>
  <c r="AD1683" i="22"/>
  <c r="AE1683" i="22"/>
  <c r="AF1683" i="22"/>
  <c r="AG1683" i="22"/>
  <c r="AH1683" i="22"/>
  <c r="AI1683" i="22"/>
  <c r="AJ1683" i="22"/>
  <c r="AK1683" i="22"/>
  <c r="AL1683" i="22"/>
  <c r="AM1683" i="22"/>
  <c r="AN1683" i="22"/>
  <c r="AO1683" i="22"/>
  <c r="AD1684" i="22"/>
  <c r="AE1684" i="22"/>
  <c r="AF1684" i="22"/>
  <c r="AG1684" i="22"/>
  <c r="AH1684" i="22"/>
  <c r="AI1684" i="22"/>
  <c r="AJ1684" i="22"/>
  <c r="AK1684" i="22"/>
  <c r="AL1684" i="22"/>
  <c r="AM1684" i="22"/>
  <c r="AN1684" i="22"/>
  <c r="AO1684" i="22"/>
  <c r="AD1685" i="22"/>
  <c r="AE1685" i="22"/>
  <c r="AF1685" i="22"/>
  <c r="AG1685" i="22"/>
  <c r="AH1685" i="22"/>
  <c r="AI1685" i="22"/>
  <c r="AJ1685" i="22"/>
  <c r="AK1685" i="22"/>
  <c r="AL1685" i="22"/>
  <c r="AM1685" i="22"/>
  <c r="AN1685" i="22"/>
  <c r="AO1685" i="22"/>
  <c r="AD1686" i="22"/>
  <c r="AE1686" i="22"/>
  <c r="AF1686" i="22"/>
  <c r="AG1686" i="22"/>
  <c r="AH1686" i="22"/>
  <c r="AI1686" i="22"/>
  <c r="AJ1686" i="22"/>
  <c r="AK1686" i="22"/>
  <c r="AL1686" i="22"/>
  <c r="AM1686" i="22"/>
  <c r="AN1686" i="22"/>
  <c r="AO1686" i="22"/>
  <c r="AD1687" i="22"/>
  <c r="AE1687" i="22"/>
  <c r="AF1687" i="22"/>
  <c r="AG1687" i="22"/>
  <c r="AH1687" i="22"/>
  <c r="AI1687" i="22"/>
  <c r="AJ1687" i="22"/>
  <c r="AK1687" i="22"/>
  <c r="AL1687" i="22"/>
  <c r="AM1687" i="22"/>
  <c r="AN1687" i="22"/>
  <c r="AO1687" i="22"/>
  <c r="AD1688" i="22"/>
  <c r="AE1688" i="22"/>
  <c r="AF1688" i="22"/>
  <c r="AG1688" i="22"/>
  <c r="AH1688" i="22"/>
  <c r="AI1688" i="22"/>
  <c r="AJ1688" i="22"/>
  <c r="AK1688" i="22"/>
  <c r="AL1688" i="22"/>
  <c r="AM1688" i="22"/>
  <c r="AN1688" i="22"/>
  <c r="AO1688" i="22"/>
  <c r="AD1689" i="22"/>
  <c r="AE1689" i="22"/>
  <c r="AF1689" i="22"/>
  <c r="AG1689" i="22"/>
  <c r="AH1689" i="22"/>
  <c r="AI1689" i="22"/>
  <c r="AJ1689" i="22"/>
  <c r="AK1689" i="22"/>
  <c r="AL1689" i="22"/>
  <c r="AM1689" i="22"/>
  <c r="AN1689" i="22"/>
  <c r="AO1689" i="22"/>
  <c r="AD1690" i="22"/>
  <c r="AE1690" i="22"/>
  <c r="AF1690" i="22"/>
  <c r="AG1690" i="22"/>
  <c r="AH1690" i="22"/>
  <c r="AI1690" i="22"/>
  <c r="AJ1690" i="22"/>
  <c r="AK1690" i="22"/>
  <c r="AL1690" i="22"/>
  <c r="AM1690" i="22"/>
  <c r="AN1690" i="22"/>
  <c r="AO1690" i="22"/>
  <c r="AD1691" i="22"/>
  <c r="AE1691" i="22"/>
  <c r="AF1691" i="22"/>
  <c r="AG1691" i="22"/>
  <c r="AH1691" i="22"/>
  <c r="AI1691" i="22"/>
  <c r="AJ1691" i="22"/>
  <c r="AK1691" i="22"/>
  <c r="AL1691" i="22"/>
  <c r="AM1691" i="22"/>
  <c r="AN1691" i="22"/>
  <c r="AO1691" i="22"/>
  <c r="AD1692" i="22"/>
  <c r="AE1692" i="22"/>
  <c r="AF1692" i="22"/>
  <c r="AG1692" i="22"/>
  <c r="AH1692" i="22"/>
  <c r="AI1692" i="22"/>
  <c r="AJ1692" i="22"/>
  <c r="AK1692" i="22"/>
  <c r="AL1692" i="22"/>
  <c r="AM1692" i="22"/>
  <c r="AN1692" i="22"/>
  <c r="AO1692" i="22"/>
  <c r="AD1693" i="22"/>
  <c r="AE1693" i="22"/>
  <c r="AF1693" i="22"/>
  <c r="AG1693" i="22"/>
  <c r="AH1693" i="22"/>
  <c r="AI1693" i="22"/>
  <c r="AJ1693" i="22"/>
  <c r="AK1693" i="22"/>
  <c r="AL1693" i="22"/>
  <c r="AM1693" i="22"/>
  <c r="AN1693" i="22"/>
  <c r="AO1693" i="22"/>
  <c r="AD1694" i="22"/>
  <c r="AE1694" i="22"/>
  <c r="AF1694" i="22"/>
  <c r="AG1694" i="22"/>
  <c r="AH1694" i="22"/>
  <c r="AI1694" i="22"/>
  <c r="AJ1694" i="22"/>
  <c r="AK1694" i="22"/>
  <c r="AL1694" i="22"/>
  <c r="AM1694" i="22"/>
  <c r="AN1694" i="22"/>
  <c r="AO1694" i="22"/>
  <c r="AD1695" i="22"/>
  <c r="AE1695" i="22"/>
  <c r="AF1695" i="22"/>
  <c r="AG1695" i="22"/>
  <c r="AH1695" i="22"/>
  <c r="AI1695" i="22"/>
  <c r="AJ1695" i="22"/>
  <c r="AK1695" i="22"/>
  <c r="AL1695" i="22"/>
  <c r="AM1695" i="22"/>
  <c r="AN1695" i="22"/>
  <c r="AO1695" i="22"/>
  <c r="AD1696" i="22"/>
  <c r="AE1696" i="22"/>
  <c r="AF1696" i="22"/>
  <c r="AG1696" i="22"/>
  <c r="AH1696" i="22"/>
  <c r="AI1696" i="22"/>
  <c r="AJ1696" i="22"/>
  <c r="AK1696" i="22"/>
  <c r="AL1696" i="22"/>
  <c r="AM1696" i="22"/>
  <c r="AN1696" i="22"/>
  <c r="AO1696" i="22"/>
  <c r="AD1697" i="22"/>
  <c r="AE1697" i="22"/>
  <c r="AF1697" i="22"/>
  <c r="AG1697" i="22"/>
  <c r="AH1697" i="22"/>
  <c r="AI1697" i="22"/>
  <c r="AJ1697" i="22"/>
  <c r="AK1697" i="22"/>
  <c r="AL1697" i="22"/>
  <c r="AM1697" i="22"/>
  <c r="AN1697" i="22"/>
  <c r="AO1697" i="22"/>
  <c r="AD1698" i="22"/>
  <c r="AE1698" i="22"/>
  <c r="AF1698" i="22"/>
  <c r="AG1698" i="22"/>
  <c r="AH1698" i="22"/>
  <c r="AI1698" i="22"/>
  <c r="AJ1698" i="22"/>
  <c r="AK1698" i="22"/>
  <c r="AL1698" i="22"/>
  <c r="AM1698" i="22"/>
  <c r="AN1698" i="22"/>
  <c r="AO1698" i="22"/>
  <c r="AD1699" i="22"/>
  <c r="AE1699" i="22"/>
  <c r="AF1699" i="22"/>
  <c r="AG1699" i="22"/>
  <c r="AH1699" i="22"/>
  <c r="AI1699" i="22"/>
  <c r="AJ1699" i="22"/>
  <c r="AK1699" i="22"/>
  <c r="AL1699" i="22"/>
  <c r="AM1699" i="22"/>
  <c r="AN1699" i="22"/>
  <c r="AO1699" i="22"/>
  <c r="AD1700" i="22"/>
  <c r="AE1700" i="22"/>
  <c r="AF1700" i="22"/>
  <c r="AG1700" i="22"/>
  <c r="AH1700" i="22"/>
  <c r="AI1700" i="22"/>
  <c r="AJ1700" i="22"/>
  <c r="AK1700" i="22"/>
  <c r="AL1700" i="22"/>
  <c r="AM1700" i="22"/>
  <c r="AN1700" i="22"/>
  <c r="AO1700" i="22"/>
  <c r="AD1701" i="22"/>
  <c r="AE1701" i="22"/>
  <c r="AF1701" i="22"/>
  <c r="AG1701" i="22"/>
  <c r="AH1701" i="22"/>
  <c r="AI1701" i="22"/>
  <c r="AJ1701" i="22"/>
  <c r="AK1701" i="22"/>
  <c r="AL1701" i="22"/>
  <c r="AM1701" i="22"/>
  <c r="AN1701" i="22"/>
  <c r="AO1701" i="22"/>
  <c r="AD1702" i="22"/>
  <c r="AE1702" i="22"/>
  <c r="AF1702" i="22"/>
  <c r="AG1702" i="22"/>
  <c r="AH1702" i="22"/>
  <c r="AI1702" i="22"/>
  <c r="AJ1702" i="22"/>
  <c r="AK1702" i="22"/>
  <c r="AL1702" i="22"/>
  <c r="AM1702" i="22"/>
  <c r="AN1702" i="22"/>
  <c r="AO1702" i="22"/>
  <c r="AD1703" i="22"/>
  <c r="AE1703" i="22"/>
  <c r="AF1703" i="22"/>
  <c r="AG1703" i="22"/>
  <c r="AH1703" i="22"/>
  <c r="AI1703" i="22"/>
  <c r="AJ1703" i="22"/>
  <c r="AK1703" i="22"/>
  <c r="AL1703" i="22"/>
  <c r="AM1703" i="22"/>
  <c r="AN1703" i="22"/>
  <c r="AO1703" i="22"/>
  <c r="AD1704" i="22"/>
  <c r="AE1704" i="22"/>
  <c r="AF1704" i="22"/>
  <c r="AG1704" i="22"/>
  <c r="AH1704" i="22"/>
  <c r="AI1704" i="22"/>
  <c r="AJ1704" i="22"/>
  <c r="AK1704" i="22"/>
  <c r="AL1704" i="22"/>
  <c r="AM1704" i="22"/>
  <c r="AN1704" i="22"/>
  <c r="AO1704" i="22"/>
  <c r="AD1705" i="22"/>
  <c r="AE1705" i="22"/>
  <c r="AF1705" i="22"/>
  <c r="AG1705" i="22"/>
  <c r="AH1705" i="22"/>
  <c r="AI1705" i="22"/>
  <c r="AJ1705" i="22"/>
  <c r="AK1705" i="22"/>
  <c r="AL1705" i="22"/>
  <c r="AM1705" i="22"/>
  <c r="AN1705" i="22"/>
  <c r="AO1705" i="22"/>
  <c r="AD1706" i="22"/>
  <c r="AE1706" i="22"/>
  <c r="AF1706" i="22"/>
  <c r="AG1706" i="22"/>
  <c r="AH1706" i="22"/>
  <c r="AI1706" i="22"/>
  <c r="AJ1706" i="22"/>
  <c r="AK1706" i="22"/>
  <c r="AL1706" i="22"/>
  <c r="AM1706" i="22"/>
  <c r="AN1706" i="22"/>
  <c r="AO1706" i="22"/>
  <c r="AD1707" i="22"/>
  <c r="AE1707" i="22"/>
  <c r="AF1707" i="22"/>
  <c r="AG1707" i="22"/>
  <c r="AH1707" i="22"/>
  <c r="AI1707" i="22"/>
  <c r="AJ1707" i="22"/>
  <c r="AK1707" i="22"/>
  <c r="AL1707" i="22"/>
  <c r="AM1707" i="22"/>
  <c r="AN1707" i="22"/>
  <c r="AO1707" i="22"/>
  <c r="AD1708" i="22"/>
  <c r="AE1708" i="22"/>
  <c r="AF1708" i="22"/>
  <c r="AG1708" i="22"/>
  <c r="AH1708" i="22"/>
  <c r="AI1708" i="22"/>
  <c r="AJ1708" i="22"/>
  <c r="AK1708" i="22"/>
  <c r="AL1708" i="22"/>
  <c r="AM1708" i="22"/>
  <c r="AN1708" i="22"/>
  <c r="AO1708" i="22"/>
  <c r="AD1709" i="22"/>
  <c r="AE1709" i="22"/>
  <c r="AF1709" i="22"/>
  <c r="AG1709" i="22"/>
  <c r="AH1709" i="22"/>
  <c r="AI1709" i="22"/>
  <c r="AJ1709" i="22"/>
  <c r="AK1709" i="22"/>
  <c r="AL1709" i="22"/>
  <c r="AM1709" i="22"/>
  <c r="AN1709" i="22"/>
  <c r="AO1709" i="22"/>
  <c r="AD1710" i="22"/>
  <c r="AE1710" i="22"/>
  <c r="AF1710" i="22"/>
  <c r="AG1710" i="22"/>
  <c r="AH1710" i="22"/>
  <c r="AI1710" i="22"/>
  <c r="AJ1710" i="22"/>
  <c r="AK1710" i="22"/>
  <c r="AL1710" i="22"/>
  <c r="AM1710" i="22"/>
  <c r="AN1710" i="22"/>
  <c r="AO1710" i="22"/>
  <c r="AD1711" i="22"/>
  <c r="AE1711" i="22"/>
  <c r="AF1711" i="22"/>
  <c r="AG1711" i="22"/>
  <c r="AH1711" i="22"/>
  <c r="AI1711" i="22"/>
  <c r="AJ1711" i="22"/>
  <c r="AK1711" i="22"/>
  <c r="AL1711" i="22"/>
  <c r="AM1711" i="22"/>
  <c r="AN1711" i="22"/>
  <c r="AO1711" i="22"/>
  <c r="AD1712" i="22"/>
  <c r="AE1712" i="22"/>
  <c r="AF1712" i="22"/>
  <c r="AG1712" i="22"/>
  <c r="AH1712" i="22"/>
  <c r="AI1712" i="22"/>
  <c r="AJ1712" i="22"/>
  <c r="AK1712" i="22"/>
  <c r="AL1712" i="22"/>
  <c r="AM1712" i="22"/>
  <c r="AN1712" i="22"/>
  <c r="AO1712" i="22"/>
  <c r="AD1713" i="22"/>
  <c r="AE1713" i="22"/>
  <c r="AF1713" i="22"/>
  <c r="AG1713" i="22"/>
  <c r="AH1713" i="22"/>
  <c r="AI1713" i="22"/>
  <c r="AJ1713" i="22"/>
  <c r="AK1713" i="22"/>
  <c r="AL1713" i="22"/>
  <c r="AM1713" i="22"/>
  <c r="AN1713" i="22"/>
  <c r="AO1713" i="22"/>
  <c r="AD1714" i="22"/>
  <c r="AE1714" i="22"/>
  <c r="AF1714" i="22"/>
  <c r="AG1714" i="22"/>
  <c r="AH1714" i="22"/>
  <c r="AI1714" i="22"/>
  <c r="AJ1714" i="22"/>
  <c r="AK1714" i="22"/>
  <c r="AL1714" i="22"/>
  <c r="AM1714" i="22"/>
  <c r="AN1714" i="22"/>
  <c r="AO1714" i="22"/>
  <c r="AD1715" i="22"/>
  <c r="AE1715" i="22"/>
  <c r="AF1715" i="22"/>
  <c r="AG1715" i="22"/>
  <c r="AH1715" i="22"/>
  <c r="AI1715" i="22"/>
  <c r="AJ1715" i="22"/>
  <c r="AK1715" i="22"/>
  <c r="AL1715" i="22"/>
  <c r="AM1715" i="22"/>
  <c r="AN1715" i="22"/>
  <c r="AO1715" i="22"/>
  <c r="AD1716" i="22"/>
  <c r="AE1716" i="22"/>
  <c r="AF1716" i="22"/>
  <c r="AG1716" i="22"/>
  <c r="AH1716" i="22"/>
  <c r="AI1716" i="22"/>
  <c r="AJ1716" i="22"/>
  <c r="AK1716" i="22"/>
  <c r="AL1716" i="22"/>
  <c r="AM1716" i="22"/>
  <c r="AN1716" i="22"/>
  <c r="AO1716" i="22"/>
  <c r="AD1717" i="22"/>
  <c r="AE1717" i="22"/>
  <c r="AF1717" i="22"/>
  <c r="AG1717" i="22"/>
  <c r="AH1717" i="22"/>
  <c r="AI1717" i="22"/>
  <c r="AJ1717" i="22"/>
  <c r="AK1717" i="22"/>
  <c r="AL1717" i="22"/>
  <c r="AM1717" i="22"/>
  <c r="AN1717" i="22"/>
  <c r="AO1717" i="22"/>
  <c r="AD1718" i="22"/>
  <c r="AE1718" i="22"/>
  <c r="AF1718" i="22"/>
  <c r="AG1718" i="22"/>
  <c r="AH1718" i="22"/>
  <c r="AI1718" i="22"/>
  <c r="AJ1718" i="22"/>
  <c r="AK1718" i="22"/>
  <c r="AL1718" i="22"/>
  <c r="AM1718" i="22"/>
  <c r="AN1718" i="22"/>
  <c r="AO1718" i="22"/>
  <c r="AD1719" i="22"/>
  <c r="AE1719" i="22"/>
  <c r="AF1719" i="22"/>
  <c r="AG1719" i="22"/>
  <c r="AH1719" i="22"/>
  <c r="AI1719" i="22"/>
  <c r="AJ1719" i="22"/>
  <c r="AK1719" i="22"/>
  <c r="AL1719" i="22"/>
  <c r="AM1719" i="22"/>
  <c r="AN1719" i="22"/>
  <c r="AO1719" i="22"/>
  <c r="AD1720" i="22"/>
  <c r="AE1720" i="22"/>
  <c r="AF1720" i="22"/>
  <c r="AG1720" i="22"/>
  <c r="AH1720" i="22"/>
  <c r="AI1720" i="22"/>
  <c r="AJ1720" i="22"/>
  <c r="AK1720" i="22"/>
  <c r="AL1720" i="22"/>
  <c r="AM1720" i="22"/>
  <c r="AN1720" i="22"/>
  <c r="AO1720" i="22"/>
  <c r="AD1721" i="22"/>
  <c r="AE1721" i="22"/>
  <c r="AF1721" i="22"/>
  <c r="AG1721" i="22"/>
  <c r="AH1721" i="22"/>
  <c r="AI1721" i="22"/>
  <c r="AJ1721" i="22"/>
  <c r="AK1721" i="22"/>
  <c r="AL1721" i="22"/>
  <c r="AM1721" i="22"/>
  <c r="AN1721" i="22"/>
  <c r="AO1721" i="22"/>
  <c r="AD1722" i="22"/>
  <c r="AE1722" i="22"/>
  <c r="AF1722" i="22"/>
  <c r="AG1722" i="22"/>
  <c r="AH1722" i="22"/>
  <c r="AI1722" i="22"/>
  <c r="AJ1722" i="22"/>
  <c r="AK1722" i="22"/>
  <c r="AL1722" i="22"/>
  <c r="AM1722" i="22"/>
  <c r="AN1722" i="22"/>
  <c r="AO1722" i="22"/>
  <c r="AD1723" i="22"/>
  <c r="AE1723" i="22"/>
  <c r="AF1723" i="22"/>
  <c r="AG1723" i="22"/>
  <c r="AH1723" i="22"/>
  <c r="AI1723" i="22"/>
  <c r="AJ1723" i="22"/>
  <c r="AK1723" i="22"/>
  <c r="AL1723" i="22"/>
  <c r="AM1723" i="22"/>
  <c r="AN1723" i="22"/>
  <c r="AO1723" i="22"/>
  <c r="AD1724" i="22"/>
  <c r="AE1724" i="22"/>
  <c r="AF1724" i="22"/>
  <c r="AG1724" i="22"/>
  <c r="AH1724" i="22"/>
  <c r="AI1724" i="22"/>
  <c r="AJ1724" i="22"/>
  <c r="AK1724" i="22"/>
  <c r="AL1724" i="22"/>
  <c r="AM1724" i="22"/>
  <c r="AN1724" i="22"/>
  <c r="AO1724" i="22"/>
  <c r="AD1725" i="22"/>
  <c r="AE1725" i="22"/>
  <c r="AF1725" i="22"/>
  <c r="AG1725" i="22"/>
  <c r="AH1725" i="22"/>
  <c r="AI1725" i="22"/>
  <c r="AJ1725" i="22"/>
  <c r="AK1725" i="22"/>
  <c r="AL1725" i="22"/>
  <c r="AM1725" i="22"/>
  <c r="AN1725" i="22"/>
  <c r="AO1725" i="22"/>
  <c r="AD1726" i="22"/>
  <c r="AE1726" i="22"/>
  <c r="AF1726" i="22"/>
  <c r="AG1726" i="22"/>
  <c r="AH1726" i="22"/>
  <c r="AI1726" i="22"/>
  <c r="AJ1726" i="22"/>
  <c r="AK1726" i="22"/>
  <c r="AL1726" i="22"/>
  <c r="AM1726" i="22"/>
  <c r="AN1726" i="22"/>
  <c r="AO1726" i="22"/>
  <c r="AD1727" i="22"/>
  <c r="AE1727" i="22"/>
  <c r="AF1727" i="22"/>
  <c r="AG1727" i="22"/>
  <c r="AH1727" i="22"/>
  <c r="AI1727" i="22"/>
  <c r="AJ1727" i="22"/>
  <c r="AK1727" i="22"/>
  <c r="AL1727" i="22"/>
  <c r="AM1727" i="22"/>
  <c r="AN1727" i="22"/>
  <c r="AO1727" i="22"/>
  <c r="AD1730" i="22"/>
  <c r="AE1730" i="22"/>
  <c r="AF1730" i="22"/>
  <c r="AG1730" i="22"/>
  <c r="AH1730" i="22"/>
  <c r="AI1730" i="22"/>
  <c r="AJ1730" i="22"/>
  <c r="AK1730" i="22"/>
  <c r="AL1730" i="22"/>
  <c r="AM1730" i="22"/>
  <c r="AN1730" i="22"/>
  <c r="AO1730" i="22"/>
  <c r="AD1731" i="22"/>
  <c r="AE1731" i="22"/>
  <c r="AF1731" i="22"/>
  <c r="AG1731" i="22"/>
  <c r="AH1731" i="22"/>
  <c r="AI1731" i="22"/>
  <c r="AJ1731" i="22"/>
  <c r="AK1731" i="22"/>
  <c r="AL1731" i="22"/>
  <c r="AM1731" i="22"/>
  <c r="AN1731" i="22"/>
  <c r="AO1731" i="22"/>
  <c r="AD1732" i="22"/>
  <c r="AE1732" i="22"/>
  <c r="AF1732" i="22"/>
  <c r="AG1732" i="22"/>
  <c r="AH1732" i="22"/>
  <c r="AI1732" i="22"/>
  <c r="AJ1732" i="22"/>
  <c r="AK1732" i="22"/>
  <c r="AL1732" i="22"/>
  <c r="AM1732" i="22"/>
  <c r="AN1732" i="22"/>
  <c r="AO1732" i="22"/>
  <c r="AD1733" i="22"/>
  <c r="AE1733" i="22"/>
  <c r="AF1733" i="22"/>
  <c r="AG1733" i="22"/>
  <c r="AH1733" i="22"/>
  <c r="AI1733" i="22"/>
  <c r="AJ1733" i="22"/>
  <c r="AK1733" i="22"/>
  <c r="AL1733" i="22"/>
  <c r="AM1733" i="22"/>
  <c r="AN1733" i="22"/>
  <c r="AO1733" i="22"/>
  <c r="AD1734" i="22"/>
  <c r="AE1734" i="22"/>
  <c r="AF1734" i="22"/>
  <c r="AG1734" i="22"/>
  <c r="AH1734" i="22"/>
  <c r="AI1734" i="22"/>
  <c r="AJ1734" i="22"/>
  <c r="AK1734" i="22"/>
  <c r="AL1734" i="22"/>
  <c r="AM1734" i="22"/>
  <c r="AN1734" i="22"/>
  <c r="AO1734" i="22"/>
  <c r="AD1735" i="22"/>
  <c r="AE1735" i="22"/>
  <c r="AF1735" i="22"/>
  <c r="AG1735" i="22"/>
  <c r="AH1735" i="22"/>
  <c r="AI1735" i="22"/>
  <c r="AJ1735" i="22"/>
  <c r="AK1735" i="22"/>
  <c r="AL1735" i="22"/>
  <c r="AM1735" i="22"/>
  <c r="AN1735" i="22"/>
  <c r="AO1735" i="22"/>
  <c r="AD1736" i="22"/>
  <c r="AE1736" i="22"/>
  <c r="AF1736" i="22"/>
  <c r="AG1736" i="22"/>
  <c r="AH1736" i="22"/>
  <c r="AI1736" i="22"/>
  <c r="AJ1736" i="22"/>
  <c r="AK1736" i="22"/>
  <c r="AL1736" i="22"/>
  <c r="AM1736" i="22"/>
  <c r="AN1736" i="22"/>
  <c r="AO1736" i="22"/>
  <c r="AD1737" i="22"/>
  <c r="AE1737" i="22"/>
  <c r="AF1737" i="22"/>
  <c r="AG1737" i="22"/>
  <c r="AH1737" i="22"/>
  <c r="AI1737" i="22"/>
  <c r="AJ1737" i="22"/>
  <c r="AK1737" i="22"/>
  <c r="AL1737" i="22"/>
  <c r="AM1737" i="22"/>
  <c r="AN1737" i="22"/>
  <c r="AO1737" i="22"/>
  <c r="AD1738" i="22"/>
  <c r="AE1738" i="22"/>
  <c r="AF1738" i="22"/>
  <c r="AG1738" i="22"/>
  <c r="AH1738" i="22"/>
  <c r="AI1738" i="22"/>
  <c r="AJ1738" i="22"/>
  <c r="AK1738" i="22"/>
  <c r="AL1738" i="22"/>
  <c r="AM1738" i="22"/>
  <c r="AN1738" i="22"/>
  <c r="AO1738" i="22"/>
  <c r="AD1739" i="22"/>
  <c r="AE1739" i="22"/>
  <c r="AF1739" i="22"/>
  <c r="AG1739" i="22"/>
  <c r="AH1739" i="22"/>
  <c r="AI1739" i="22"/>
  <c r="AJ1739" i="22"/>
  <c r="AK1739" i="22"/>
  <c r="AL1739" i="22"/>
  <c r="AM1739" i="22"/>
  <c r="AN1739" i="22"/>
  <c r="AO1739" i="22"/>
  <c r="AD1740" i="22"/>
  <c r="AE1740" i="22"/>
  <c r="AF1740" i="22"/>
  <c r="AG1740" i="22"/>
  <c r="AH1740" i="22"/>
  <c r="AI1740" i="22"/>
  <c r="AJ1740" i="22"/>
  <c r="AK1740" i="22"/>
  <c r="AL1740" i="22"/>
  <c r="AM1740" i="22"/>
  <c r="AN1740" i="22"/>
  <c r="AO1740" i="22"/>
  <c r="AD1741" i="22"/>
  <c r="AE1741" i="22"/>
  <c r="AF1741" i="22"/>
  <c r="AG1741" i="22"/>
  <c r="AH1741" i="22"/>
  <c r="AI1741" i="22"/>
  <c r="AJ1741" i="22"/>
  <c r="AK1741" i="22"/>
  <c r="AL1741" i="22"/>
  <c r="AM1741" i="22"/>
  <c r="AN1741" i="22"/>
  <c r="AO1741" i="22"/>
  <c r="AD1742" i="22"/>
  <c r="AE1742" i="22"/>
  <c r="AF1742" i="22"/>
  <c r="AG1742" i="22"/>
  <c r="AH1742" i="22"/>
  <c r="AI1742" i="22"/>
  <c r="AJ1742" i="22"/>
  <c r="AK1742" i="22"/>
  <c r="AL1742" i="22"/>
  <c r="AM1742" i="22"/>
  <c r="AN1742" i="22"/>
  <c r="AO1742" i="22"/>
  <c r="AD1743" i="22"/>
  <c r="AE1743" i="22"/>
  <c r="AF1743" i="22"/>
  <c r="AG1743" i="22"/>
  <c r="AH1743" i="22"/>
  <c r="AI1743" i="22"/>
  <c r="AJ1743" i="22"/>
  <c r="AK1743" i="22"/>
  <c r="AL1743" i="22"/>
  <c r="AM1743" i="22"/>
  <c r="AN1743" i="22"/>
  <c r="AO1743" i="22"/>
  <c r="AD1744" i="22"/>
  <c r="AE1744" i="22"/>
  <c r="AF1744" i="22"/>
  <c r="AG1744" i="22"/>
  <c r="AH1744" i="22"/>
  <c r="AI1744" i="22"/>
  <c r="AJ1744" i="22"/>
  <c r="AK1744" i="22"/>
  <c r="AL1744" i="22"/>
  <c r="AM1744" i="22"/>
  <c r="AN1744" i="22"/>
  <c r="AO1744" i="22"/>
  <c r="AD1745" i="22"/>
  <c r="AE1745" i="22"/>
  <c r="AF1745" i="22"/>
  <c r="AG1745" i="22"/>
  <c r="AH1745" i="22"/>
  <c r="AI1745" i="22"/>
  <c r="AJ1745" i="22"/>
  <c r="AK1745" i="22"/>
  <c r="AL1745" i="22"/>
  <c r="AM1745" i="22"/>
  <c r="AN1745" i="22"/>
  <c r="AO1745" i="22"/>
  <c r="AD1746" i="22"/>
  <c r="AE1746" i="22"/>
  <c r="AF1746" i="22"/>
  <c r="AG1746" i="22"/>
  <c r="AH1746" i="22"/>
  <c r="AI1746" i="22"/>
  <c r="AJ1746" i="22"/>
  <c r="AK1746" i="22"/>
  <c r="AL1746" i="22"/>
  <c r="AM1746" i="22"/>
  <c r="AN1746" i="22"/>
  <c r="AO1746" i="22"/>
  <c r="AD1747" i="22"/>
  <c r="AE1747" i="22"/>
  <c r="AF1747" i="22"/>
  <c r="AG1747" i="22"/>
  <c r="AH1747" i="22"/>
  <c r="AI1747" i="22"/>
  <c r="AJ1747" i="22"/>
  <c r="AK1747" i="22"/>
  <c r="AL1747" i="22"/>
  <c r="AM1747" i="22"/>
  <c r="AN1747" i="22"/>
  <c r="AO1747" i="22"/>
  <c r="AD1748" i="22"/>
  <c r="AE1748" i="22"/>
  <c r="AF1748" i="22"/>
  <c r="AG1748" i="22"/>
  <c r="AH1748" i="22"/>
  <c r="AI1748" i="22"/>
  <c r="AJ1748" i="22"/>
  <c r="AK1748" i="22"/>
  <c r="AL1748" i="22"/>
  <c r="AM1748" i="22"/>
  <c r="AN1748" i="22"/>
  <c r="AO1748" i="22"/>
  <c r="AD1749" i="22"/>
  <c r="AE1749" i="22"/>
  <c r="AF1749" i="22"/>
  <c r="AG1749" i="22"/>
  <c r="AH1749" i="22"/>
  <c r="AI1749" i="22"/>
  <c r="AJ1749" i="22"/>
  <c r="AK1749" i="22"/>
  <c r="AL1749" i="22"/>
  <c r="AM1749" i="22"/>
  <c r="AN1749" i="22"/>
  <c r="AO1749" i="22"/>
  <c r="AD1750" i="22"/>
  <c r="AE1750" i="22"/>
  <c r="AF1750" i="22"/>
  <c r="AG1750" i="22"/>
  <c r="AH1750" i="22"/>
  <c r="AI1750" i="22"/>
  <c r="AJ1750" i="22"/>
  <c r="AK1750" i="22"/>
  <c r="AL1750" i="22"/>
  <c r="AM1750" i="22"/>
  <c r="AN1750" i="22"/>
  <c r="AO1750" i="22"/>
  <c r="AD1751" i="22"/>
  <c r="AE1751" i="22"/>
  <c r="AF1751" i="22"/>
  <c r="AG1751" i="22"/>
  <c r="AH1751" i="22"/>
  <c r="AI1751" i="22"/>
  <c r="AJ1751" i="22"/>
  <c r="AK1751" i="22"/>
  <c r="AL1751" i="22"/>
  <c r="AM1751" i="22"/>
  <c r="AN1751" i="22"/>
  <c r="AO1751" i="22"/>
  <c r="AD1752" i="22"/>
  <c r="AE1752" i="22"/>
  <c r="AF1752" i="22"/>
  <c r="AG1752" i="22"/>
  <c r="AH1752" i="22"/>
  <c r="AI1752" i="22"/>
  <c r="AJ1752" i="22"/>
  <c r="AK1752" i="22"/>
  <c r="AL1752" i="22"/>
  <c r="AM1752" i="22"/>
  <c r="AN1752" i="22"/>
  <c r="AO1752" i="22"/>
  <c r="AD1753" i="22"/>
  <c r="AE1753" i="22"/>
  <c r="AF1753" i="22"/>
  <c r="AG1753" i="22"/>
  <c r="AH1753" i="22"/>
  <c r="AI1753" i="22"/>
  <c r="AJ1753" i="22"/>
  <c r="AK1753" i="22"/>
  <c r="AL1753" i="22"/>
  <c r="AM1753" i="22"/>
  <c r="AN1753" i="22"/>
  <c r="AO1753" i="22"/>
  <c r="AD1754" i="22"/>
  <c r="AE1754" i="22"/>
  <c r="AF1754" i="22"/>
  <c r="AG1754" i="22"/>
  <c r="AH1754" i="22"/>
  <c r="AI1754" i="22"/>
  <c r="AJ1754" i="22"/>
  <c r="AK1754" i="22"/>
  <c r="AL1754" i="22"/>
  <c r="AM1754" i="22"/>
  <c r="AN1754" i="22"/>
  <c r="AO1754" i="22"/>
  <c r="AD1755" i="22"/>
  <c r="AE1755" i="22"/>
  <c r="AF1755" i="22"/>
  <c r="AG1755" i="22"/>
  <c r="AH1755" i="22"/>
  <c r="AI1755" i="22"/>
  <c r="AJ1755" i="22"/>
  <c r="AK1755" i="22"/>
  <c r="AL1755" i="22"/>
  <c r="AM1755" i="22"/>
  <c r="AN1755" i="22"/>
  <c r="AO1755" i="22"/>
  <c r="AD1756" i="22"/>
  <c r="AE1756" i="22"/>
  <c r="AF1756" i="22"/>
  <c r="AG1756" i="22"/>
  <c r="AH1756" i="22"/>
  <c r="AI1756" i="22"/>
  <c r="AJ1756" i="22"/>
  <c r="AK1756" i="22"/>
  <c r="AL1756" i="22"/>
  <c r="AM1756" i="22"/>
  <c r="AN1756" i="22"/>
  <c r="AO1756" i="22"/>
  <c r="AD1757" i="22"/>
  <c r="AE1757" i="22"/>
  <c r="AF1757" i="22"/>
  <c r="AG1757" i="22"/>
  <c r="AH1757" i="22"/>
  <c r="AI1757" i="22"/>
  <c r="AJ1757" i="22"/>
  <c r="AK1757" i="22"/>
  <c r="AL1757" i="22"/>
  <c r="AM1757" i="22"/>
  <c r="AN1757" i="22"/>
  <c r="AO1757" i="22"/>
  <c r="AD1758" i="22"/>
  <c r="AE1758" i="22"/>
  <c r="AF1758" i="22"/>
  <c r="AG1758" i="22"/>
  <c r="AH1758" i="22"/>
  <c r="AI1758" i="22"/>
  <c r="AJ1758" i="22"/>
  <c r="AK1758" i="22"/>
  <c r="AL1758" i="22"/>
  <c r="AM1758" i="22"/>
  <c r="AN1758" i="22"/>
  <c r="AO1758" i="22"/>
  <c r="AD1759" i="22"/>
  <c r="AE1759" i="22"/>
  <c r="AF1759" i="22"/>
  <c r="AG1759" i="22"/>
  <c r="AH1759" i="22"/>
  <c r="AI1759" i="22"/>
  <c r="AJ1759" i="22"/>
  <c r="AK1759" i="22"/>
  <c r="AL1759" i="22"/>
  <c r="AM1759" i="22"/>
  <c r="AN1759" i="22"/>
  <c r="AO1759" i="22"/>
  <c r="AD1760" i="22"/>
  <c r="AE1760" i="22"/>
  <c r="AF1760" i="22"/>
  <c r="AG1760" i="22"/>
  <c r="AH1760" i="22"/>
  <c r="AI1760" i="22"/>
  <c r="AJ1760" i="22"/>
  <c r="AK1760" i="22"/>
  <c r="AL1760" i="22"/>
  <c r="AM1760" i="22"/>
  <c r="AN1760" i="22"/>
  <c r="AO1760" i="22"/>
  <c r="AD1761" i="22"/>
  <c r="AE1761" i="22"/>
  <c r="AF1761" i="22"/>
  <c r="AG1761" i="22"/>
  <c r="AH1761" i="22"/>
  <c r="AI1761" i="22"/>
  <c r="AJ1761" i="22"/>
  <c r="AK1761" i="22"/>
  <c r="AL1761" i="22"/>
  <c r="AM1761" i="22"/>
  <c r="AN1761" i="22"/>
  <c r="AO1761" i="22"/>
  <c r="AD1762" i="22"/>
  <c r="AE1762" i="22"/>
  <c r="AF1762" i="22"/>
  <c r="AG1762" i="22"/>
  <c r="AH1762" i="22"/>
  <c r="AI1762" i="22"/>
  <c r="AJ1762" i="22"/>
  <c r="AK1762" i="22"/>
  <c r="AL1762" i="22"/>
  <c r="AM1762" i="22"/>
  <c r="AN1762" i="22"/>
  <c r="AO1762" i="22"/>
  <c r="AD1763" i="22"/>
  <c r="AE1763" i="22"/>
  <c r="AF1763" i="22"/>
  <c r="AG1763" i="22"/>
  <c r="AH1763" i="22"/>
  <c r="AI1763" i="22"/>
  <c r="AJ1763" i="22"/>
  <c r="AK1763" i="22"/>
  <c r="AL1763" i="22"/>
  <c r="AM1763" i="22"/>
  <c r="AN1763" i="22"/>
  <c r="AO1763" i="22"/>
  <c r="AD1764" i="22"/>
  <c r="AE1764" i="22"/>
  <c r="AF1764" i="22"/>
  <c r="AG1764" i="22"/>
  <c r="AH1764" i="22"/>
  <c r="AI1764" i="22"/>
  <c r="AJ1764" i="22"/>
  <c r="AK1764" i="22"/>
  <c r="AL1764" i="22"/>
  <c r="AM1764" i="22"/>
  <c r="AN1764" i="22"/>
  <c r="AO1764" i="22"/>
  <c r="AD1765" i="22"/>
  <c r="AE1765" i="22"/>
  <c r="AF1765" i="22"/>
  <c r="AG1765" i="22"/>
  <c r="AH1765" i="22"/>
  <c r="AI1765" i="22"/>
  <c r="AJ1765" i="22"/>
  <c r="AK1765" i="22"/>
  <c r="AL1765" i="22"/>
  <c r="AM1765" i="22"/>
  <c r="AN1765" i="22"/>
  <c r="AO1765" i="22"/>
  <c r="AD1766" i="22"/>
  <c r="AE1766" i="22"/>
  <c r="AF1766" i="22"/>
  <c r="AG1766" i="22"/>
  <c r="AH1766" i="22"/>
  <c r="AI1766" i="22"/>
  <c r="AJ1766" i="22"/>
  <c r="AK1766" i="22"/>
  <c r="AL1766" i="22"/>
  <c r="AM1766" i="22"/>
  <c r="AN1766" i="22"/>
  <c r="AO1766" i="22"/>
  <c r="AD1767" i="22"/>
  <c r="AE1767" i="22"/>
  <c r="AF1767" i="22"/>
  <c r="AG1767" i="22"/>
  <c r="AH1767" i="22"/>
  <c r="AI1767" i="22"/>
  <c r="AJ1767" i="22"/>
  <c r="AK1767" i="22"/>
  <c r="AL1767" i="22"/>
  <c r="AM1767" i="22"/>
  <c r="AN1767" i="22"/>
  <c r="AO1767" i="22"/>
  <c r="AD1768" i="22"/>
  <c r="AE1768" i="22"/>
  <c r="AF1768" i="22"/>
  <c r="AG1768" i="22"/>
  <c r="AH1768" i="22"/>
  <c r="AI1768" i="22"/>
  <c r="AJ1768" i="22"/>
  <c r="AK1768" i="22"/>
  <c r="AL1768" i="22"/>
  <c r="AM1768" i="22"/>
  <c r="AN1768" i="22"/>
  <c r="AO1768" i="22"/>
  <c r="AD1769" i="22"/>
  <c r="AE1769" i="22"/>
  <c r="AF1769" i="22"/>
  <c r="AG1769" i="22"/>
  <c r="AH1769" i="22"/>
  <c r="AI1769" i="22"/>
  <c r="AJ1769" i="22"/>
  <c r="AK1769" i="22"/>
  <c r="AL1769" i="22"/>
  <c r="AM1769" i="22"/>
  <c r="AN1769" i="22"/>
  <c r="AO1769" i="22"/>
  <c r="AD1770" i="22"/>
  <c r="AE1770" i="22"/>
  <c r="AF1770" i="22"/>
  <c r="AG1770" i="22"/>
  <c r="AH1770" i="22"/>
  <c r="AI1770" i="22"/>
  <c r="AJ1770" i="22"/>
  <c r="AK1770" i="22"/>
  <c r="AL1770" i="22"/>
  <c r="AM1770" i="22"/>
  <c r="AN1770" i="22"/>
  <c r="AO1770" i="22"/>
  <c r="AD1771" i="22"/>
  <c r="AE1771" i="22"/>
  <c r="AF1771" i="22"/>
  <c r="AG1771" i="22"/>
  <c r="AH1771" i="22"/>
  <c r="AI1771" i="22"/>
  <c r="AJ1771" i="22"/>
  <c r="AK1771" i="22"/>
  <c r="AL1771" i="22"/>
  <c r="AM1771" i="22"/>
  <c r="AN1771" i="22"/>
  <c r="AO1771" i="22"/>
  <c r="AD1772" i="22"/>
  <c r="AE1772" i="22"/>
  <c r="AF1772" i="22"/>
  <c r="AG1772" i="22"/>
  <c r="AH1772" i="22"/>
  <c r="AI1772" i="22"/>
  <c r="AJ1772" i="22"/>
  <c r="AK1772" i="22"/>
  <c r="AL1772" i="22"/>
  <c r="AM1772" i="22"/>
  <c r="AN1772" i="22"/>
  <c r="AO1772" i="22"/>
  <c r="AD1773" i="22"/>
  <c r="AE1773" i="22"/>
  <c r="AF1773" i="22"/>
  <c r="AG1773" i="22"/>
  <c r="AH1773" i="22"/>
  <c r="AI1773" i="22"/>
  <c r="AJ1773" i="22"/>
  <c r="AK1773" i="22"/>
  <c r="AL1773" i="22"/>
  <c r="AM1773" i="22"/>
  <c r="AN1773" i="22"/>
  <c r="AO1773" i="22"/>
  <c r="AD1774" i="22"/>
  <c r="AE1774" i="22"/>
  <c r="AF1774" i="22"/>
  <c r="AG1774" i="22"/>
  <c r="AH1774" i="22"/>
  <c r="AI1774" i="22"/>
  <c r="AJ1774" i="22"/>
  <c r="AK1774" i="22"/>
  <c r="AL1774" i="22"/>
  <c r="AM1774" i="22"/>
  <c r="AN1774" i="22"/>
  <c r="AO1774" i="22"/>
  <c r="AD1775" i="22"/>
  <c r="AE1775" i="22"/>
  <c r="AF1775" i="22"/>
  <c r="AG1775" i="22"/>
  <c r="AH1775" i="22"/>
  <c r="AI1775" i="22"/>
  <c r="AJ1775" i="22"/>
  <c r="AK1775" i="22"/>
  <c r="AL1775" i="22"/>
  <c r="AM1775" i="22"/>
  <c r="AN1775" i="22"/>
  <c r="AO1775" i="22"/>
  <c r="AD1776" i="22"/>
  <c r="AE1776" i="22"/>
  <c r="AF1776" i="22"/>
  <c r="AG1776" i="22"/>
  <c r="AH1776" i="22"/>
  <c r="AI1776" i="22"/>
  <c r="AJ1776" i="22"/>
  <c r="AK1776" i="22"/>
  <c r="AL1776" i="22"/>
  <c r="AM1776" i="22"/>
  <c r="AN1776" i="22"/>
  <c r="AO1776" i="22"/>
  <c r="AD1777" i="22"/>
  <c r="AE1777" i="22"/>
  <c r="AF1777" i="22"/>
  <c r="AG1777" i="22"/>
  <c r="AH1777" i="22"/>
  <c r="AI1777" i="22"/>
  <c r="AJ1777" i="22"/>
  <c r="AK1777" i="22"/>
  <c r="AL1777" i="22"/>
  <c r="AM1777" i="22"/>
  <c r="AN1777" i="22"/>
  <c r="AO1777" i="22"/>
  <c r="AD1778" i="22"/>
  <c r="AE1778" i="22"/>
  <c r="AF1778" i="22"/>
  <c r="AG1778" i="22"/>
  <c r="AH1778" i="22"/>
  <c r="AI1778" i="22"/>
  <c r="AJ1778" i="22"/>
  <c r="AK1778" i="22"/>
  <c r="AL1778" i="22"/>
  <c r="AM1778" i="22"/>
  <c r="AN1778" i="22"/>
  <c r="AO1778" i="22"/>
  <c r="AD1779" i="22"/>
  <c r="AE1779" i="22"/>
  <c r="AF1779" i="22"/>
  <c r="AG1779" i="22"/>
  <c r="AH1779" i="22"/>
  <c r="AI1779" i="22"/>
  <c r="AJ1779" i="22"/>
  <c r="AK1779" i="22"/>
  <c r="AL1779" i="22"/>
  <c r="AM1779" i="22"/>
  <c r="AN1779" i="22"/>
  <c r="AO1779" i="22"/>
  <c r="AD1780" i="22"/>
  <c r="AE1780" i="22"/>
  <c r="AF1780" i="22"/>
  <c r="AG1780" i="22"/>
  <c r="AH1780" i="22"/>
  <c r="AI1780" i="22"/>
  <c r="AJ1780" i="22"/>
  <c r="AK1780" i="22"/>
  <c r="AL1780" i="22"/>
  <c r="AM1780" i="22"/>
  <c r="AN1780" i="22"/>
  <c r="AO1780" i="22"/>
  <c r="AD1781" i="22"/>
  <c r="AE1781" i="22"/>
  <c r="AF1781" i="22"/>
  <c r="AG1781" i="22"/>
  <c r="AH1781" i="22"/>
  <c r="AI1781" i="22"/>
  <c r="AJ1781" i="22"/>
  <c r="AK1781" i="22"/>
  <c r="AL1781" i="22"/>
  <c r="AM1781" i="22"/>
  <c r="AN1781" i="22"/>
  <c r="AO1781" i="22"/>
  <c r="AD1782" i="22"/>
  <c r="AE1782" i="22"/>
  <c r="AF1782" i="22"/>
  <c r="AG1782" i="22"/>
  <c r="AH1782" i="22"/>
  <c r="AI1782" i="22"/>
  <c r="AJ1782" i="22"/>
  <c r="AK1782" i="22"/>
  <c r="AL1782" i="22"/>
  <c r="AM1782" i="22"/>
  <c r="AN1782" i="22"/>
  <c r="AO1782" i="22"/>
  <c r="AD1783" i="22"/>
  <c r="AE1783" i="22"/>
  <c r="AF1783" i="22"/>
  <c r="AG1783" i="22"/>
  <c r="AH1783" i="22"/>
  <c r="AI1783" i="22"/>
  <c r="AJ1783" i="22"/>
  <c r="AK1783" i="22"/>
  <c r="AL1783" i="22"/>
  <c r="AM1783" i="22"/>
  <c r="AN1783" i="22"/>
  <c r="AO1783" i="22"/>
  <c r="AD1784" i="22"/>
  <c r="AE1784" i="22"/>
  <c r="AF1784" i="22"/>
  <c r="AG1784" i="22"/>
  <c r="AH1784" i="22"/>
  <c r="AI1784" i="22"/>
  <c r="AJ1784" i="22"/>
  <c r="AK1784" i="22"/>
  <c r="AL1784" i="22"/>
  <c r="AM1784" i="22"/>
  <c r="AN1784" i="22"/>
  <c r="AO1784" i="22"/>
  <c r="AD1785" i="22"/>
  <c r="AE1785" i="22"/>
  <c r="AF1785" i="22"/>
  <c r="AG1785" i="22"/>
  <c r="AH1785" i="22"/>
  <c r="AI1785" i="22"/>
  <c r="AJ1785" i="22"/>
  <c r="AK1785" i="22"/>
  <c r="AL1785" i="22"/>
  <c r="AM1785" i="22"/>
  <c r="AN1785" i="22"/>
  <c r="AO1785" i="22"/>
  <c r="AD1786" i="22"/>
  <c r="AE1786" i="22"/>
  <c r="AF1786" i="22"/>
  <c r="AG1786" i="22"/>
  <c r="AH1786" i="22"/>
  <c r="AI1786" i="22"/>
  <c r="AJ1786" i="22"/>
  <c r="AK1786" i="22"/>
  <c r="AL1786" i="22"/>
  <c r="AM1786" i="22"/>
  <c r="AN1786" i="22"/>
  <c r="AO1786" i="22"/>
  <c r="AD1787" i="22"/>
  <c r="AE1787" i="22"/>
  <c r="AF1787" i="22"/>
  <c r="AG1787" i="22"/>
  <c r="AH1787" i="22"/>
  <c r="AI1787" i="22"/>
  <c r="AJ1787" i="22"/>
  <c r="AK1787" i="22"/>
  <c r="AL1787" i="22"/>
  <c r="AM1787" i="22"/>
  <c r="AN1787" i="22"/>
  <c r="AO1787" i="22"/>
  <c r="AD1788" i="22"/>
  <c r="AE1788" i="22"/>
  <c r="AF1788" i="22"/>
  <c r="AG1788" i="22"/>
  <c r="AH1788" i="22"/>
  <c r="AI1788" i="22"/>
  <c r="AJ1788" i="22"/>
  <c r="AK1788" i="22"/>
  <c r="AL1788" i="22"/>
  <c r="AM1788" i="22"/>
  <c r="AN1788" i="22"/>
  <c r="AO1788" i="22"/>
  <c r="AD1789" i="22"/>
  <c r="AE1789" i="22"/>
  <c r="AF1789" i="22"/>
  <c r="AG1789" i="22"/>
  <c r="AH1789" i="22"/>
  <c r="AI1789" i="22"/>
  <c r="AJ1789" i="22"/>
  <c r="AK1789" i="22"/>
  <c r="AL1789" i="22"/>
  <c r="AM1789" i="22"/>
  <c r="AN1789" i="22"/>
  <c r="AO1789" i="22"/>
  <c r="AD1790" i="22"/>
  <c r="AE1790" i="22"/>
  <c r="AF1790" i="22"/>
  <c r="AG1790" i="22"/>
  <c r="AH1790" i="22"/>
  <c r="AI1790" i="22"/>
  <c r="AJ1790" i="22"/>
  <c r="AK1790" i="22"/>
  <c r="AL1790" i="22"/>
  <c r="AM1790" i="22"/>
  <c r="AN1790" i="22"/>
  <c r="AO1790" i="22"/>
  <c r="AD1791" i="22"/>
  <c r="AE1791" i="22"/>
  <c r="AF1791" i="22"/>
  <c r="AG1791" i="22"/>
  <c r="AH1791" i="22"/>
  <c r="AI1791" i="22"/>
  <c r="AJ1791" i="22"/>
  <c r="AK1791" i="22"/>
  <c r="AL1791" i="22"/>
  <c r="AM1791" i="22"/>
  <c r="AN1791" i="22"/>
  <c r="AO1791" i="22"/>
  <c r="AD1792" i="22"/>
  <c r="AE1792" i="22"/>
  <c r="AF1792" i="22"/>
  <c r="AG1792" i="22"/>
  <c r="AH1792" i="22"/>
  <c r="AI1792" i="22"/>
  <c r="AJ1792" i="22"/>
  <c r="AK1792" i="22"/>
  <c r="AL1792" i="22"/>
  <c r="AM1792" i="22"/>
  <c r="AN1792" i="22"/>
  <c r="AO1792" i="22"/>
  <c r="AD1793" i="22"/>
  <c r="AE1793" i="22"/>
  <c r="AF1793" i="22"/>
  <c r="AG1793" i="22"/>
  <c r="AH1793" i="22"/>
  <c r="AI1793" i="22"/>
  <c r="AJ1793" i="22"/>
  <c r="AK1793" i="22"/>
  <c r="AL1793" i="22"/>
  <c r="AM1793" i="22"/>
  <c r="AN1793" i="22"/>
  <c r="AO1793" i="22"/>
  <c r="AD1794" i="22"/>
  <c r="AE1794" i="22"/>
  <c r="AF1794" i="22"/>
  <c r="AG1794" i="22"/>
  <c r="AH1794" i="22"/>
  <c r="AI1794" i="22"/>
  <c r="AJ1794" i="22"/>
  <c r="AK1794" i="22"/>
  <c r="AL1794" i="22"/>
  <c r="AM1794" i="22"/>
  <c r="AN1794" i="22"/>
  <c r="AO1794" i="22"/>
  <c r="AD1795" i="22"/>
  <c r="AE1795" i="22"/>
  <c r="AF1795" i="22"/>
  <c r="AG1795" i="22"/>
  <c r="AH1795" i="22"/>
  <c r="AI1795" i="22"/>
  <c r="AJ1795" i="22"/>
  <c r="AK1795" i="22"/>
  <c r="AL1795" i="22"/>
  <c r="AM1795" i="22"/>
  <c r="AN1795" i="22"/>
  <c r="AO1795" i="22"/>
  <c r="AD1796" i="22"/>
  <c r="AE1796" i="22"/>
  <c r="AF1796" i="22"/>
  <c r="AG1796" i="22"/>
  <c r="AH1796" i="22"/>
  <c r="AI1796" i="22"/>
  <c r="AJ1796" i="22"/>
  <c r="AK1796" i="22"/>
  <c r="AL1796" i="22"/>
  <c r="AM1796" i="22"/>
  <c r="AN1796" i="22"/>
  <c r="AO1796" i="22"/>
  <c r="AD1797" i="22"/>
  <c r="AE1797" i="22"/>
  <c r="AF1797" i="22"/>
  <c r="AG1797" i="22"/>
  <c r="AH1797" i="22"/>
  <c r="AI1797" i="22"/>
  <c r="AJ1797" i="22"/>
  <c r="AK1797" i="22"/>
  <c r="AL1797" i="22"/>
  <c r="AM1797" i="22"/>
  <c r="AN1797" i="22"/>
  <c r="AO1797" i="22"/>
  <c r="AD1798" i="22"/>
  <c r="AE1798" i="22"/>
  <c r="AF1798" i="22"/>
  <c r="AG1798" i="22"/>
  <c r="AH1798" i="22"/>
  <c r="AI1798" i="22"/>
  <c r="AJ1798" i="22"/>
  <c r="AK1798" i="22"/>
  <c r="AL1798" i="22"/>
  <c r="AM1798" i="22"/>
  <c r="AN1798" i="22"/>
  <c r="AO1798" i="22"/>
  <c r="AD1799" i="22"/>
  <c r="AE1799" i="22"/>
  <c r="AF1799" i="22"/>
  <c r="AG1799" i="22"/>
  <c r="AH1799" i="22"/>
  <c r="AI1799" i="22"/>
  <c r="AJ1799" i="22"/>
  <c r="AK1799" i="22"/>
  <c r="AL1799" i="22"/>
  <c r="AM1799" i="22"/>
  <c r="AN1799" i="22"/>
  <c r="AO1799" i="22"/>
  <c r="AD1800" i="22"/>
  <c r="AE1800" i="22"/>
  <c r="AF1800" i="22"/>
  <c r="AG1800" i="22"/>
  <c r="AH1800" i="22"/>
  <c r="AI1800" i="22"/>
  <c r="AJ1800" i="22"/>
  <c r="AK1800" i="22"/>
  <c r="AL1800" i="22"/>
  <c r="AM1800" i="22"/>
  <c r="AN1800" i="22"/>
  <c r="AO1800" i="22"/>
  <c r="AD1801" i="22"/>
  <c r="AE1801" i="22"/>
  <c r="AF1801" i="22"/>
  <c r="AG1801" i="22"/>
  <c r="AH1801" i="22"/>
  <c r="AI1801" i="22"/>
  <c r="AJ1801" i="22"/>
  <c r="AK1801" i="22"/>
  <c r="AL1801" i="22"/>
  <c r="AM1801" i="22"/>
  <c r="AN1801" i="22"/>
  <c r="AO1801" i="22"/>
  <c r="AD1802" i="22"/>
  <c r="AE1802" i="22"/>
  <c r="AF1802" i="22"/>
  <c r="AG1802" i="22"/>
  <c r="AH1802" i="22"/>
  <c r="AI1802" i="22"/>
  <c r="AJ1802" i="22"/>
  <c r="AK1802" i="22"/>
  <c r="AL1802" i="22"/>
  <c r="AM1802" i="22"/>
  <c r="AN1802" i="22"/>
  <c r="AO1802" i="22"/>
  <c r="AD1803" i="22"/>
  <c r="AE1803" i="22"/>
  <c r="AF1803" i="22"/>
  <c r="AG1803" i="22"/>
  <c r="AH1803" i="22"/>
  <c r="AI1803" i="22"/>
  <c r="AJ1803" i="22"/>
  <c r="AK1803" i="22"/>
  <c r="AL1803" i="22"/>
  <c r="AM1803" i="22"/>
  <c r="AN1803" i="22"/>
  <c r="AO1803" i="22"/>
  <c r="AD1804" i="22"/>
  <c r="AE1804" i="22"/>
  <c r="AF1804" i="22"/>
  <c r="AG1804" i="22"/>
  <c r="AH1804" i="22"/>
  <c r="AI1804" i="22"/>
  <c r="AJ1804" i="22"/>
  <c r="AK1804" i="22"/>
  <c r="AL1804" i="22"/>
  <c r="AM1804" i="22"/>
  <c r="AN1804" i="22"/>
  <c r="AO1804" i="22"/>
  <c r="AD1805" i="22"/>
  <c r="AE1805" i="22"/>
  <c r="AF1805" i="22"/>
  <c r="AG1805" i="22"/>
  <c r="AH1805" i="22"/>
  <c r="AI1805" i="22"/>
  <c r="AJ1805" i="22"/>
  <c r="AK1805" i="22"/>
  <c r="AL1805" i="22"/>
  <c r="AM1805" i="22"/>
  <c r="AN1805" i="22"/>
  <c r="AO1805" i="22"/>
  <c r="AD1806" i="22"/>
  <c r="AE1806" i="22"/>
  <c r="AF1806" i="22"/>
  <c r="AG1806" i="22"/>
  <c r="AH1806" i="22"/>
  <c r="AI1806" i="22"/>
  <c r="AJ1806" i="22"/>
  <c r="AK1806" i="22"/>
  <c r="AL1806" i="22"/>
  <c r="AM1806" i="22"/>
  <c r="AN1806" i="22"/>
  <c r="AO1806" i="22"/>
  <c r="AD1807" i="22"/>
  <c r="AE1807" i="22"/>
  <c r="AF1807" i="22"/>
  <c r="AG1807" i="22"/>
  <c r="AH1807" i="22"/>
  <c r="AI1807" i="22"/>
  <c r="AJ1807" i="22"/>
  <c r="AK1807" i="22"/>
  <c r="AL1807" i="22"/>
  <c r="AM1807" i="22"/>
  <c r="AN1807" i="22"/>
  <c r="AO1807" i="22"/>
  <c r="AD1808" i="22"/>
  <c r="AE1808" i="22"/>
  <c r="AF1808" i="22"/>
  <c r="AG1808" i="22"/>
  <c r="AH1808" i="22"/>
  <c r="AI1808" i="22"/>
  <c r="AJ1808" i="22"/>
  <c r="AK1808" i="22"/>
  <c r="AL1808" i="22"/>
  <c r="AM1808" i="22"/>
  <c r="AN1808" i="22"/>
  <c r="AO1808" i="22"/>
  <c r="AD1809" i="22"/>
  <c r="AE1809" i="22"/>
  <c r="AF1809" i="22"/>
  <c r="AG1809" i="22"/>
  <c r="AH1809" i="22"/>
  <c r="AI1809" i="22"/>
  <c r="AJ1809" i="22"/>
  <c r="AK1809" i="22"/>
  <c r="AL1809" i="22"/>
  <c r="AM1809" i="22"/>
  <c r="AN1809" i="22"/>
  <c r="AO1809" i="22"/>
  <c r="AD1810" i="22"/>
  <c r="AE1810" i="22"/>
  <c r="AF1810" i="22"/>
  <c r="AG1810" i="22"/>
  <c r="AH1810" i="22"/>
  <c r="AI1810" i="22"/>
  <c r="AJ1810" i="22"/>
  <c r="AK1810" i="22"/>
  <c r="AL1810" i="22"/>
  <c r="AM1810" i="22"/>
  <c r="AN1810" i="22"/>
  <c r="AO1810" i="22"/>
  <c r="AD1811" i="22"/>
  <c r="AE1811" i="22"/>
  <c r="AF1811" i="22"/>
  <c r="AG1811" i="22"/>
  <c r="AH1811" i="22"/>
  <c r="AI1811" i="22"/>
  <c r="AJ1811" i="22"/>
  <c r="AK1811" i="22"/>
  <c r="AL1811" i="22"/>
  <c r="AM1811" i="22"/>
  <c r="AN1811" i="22"/>
  <c r="AO1811" i="22"/>
  <c r="AD1812" i="22"/>
  <c r="AE1812" i="22"/>
  <c r="AF1812" i="22"/>
  <c r="AG1812" i="22"/>
  <c r="AH1812" i="22"/>
  <c r="AI1812" i="22"/>
  <c r="AJ1812" i="22"/>
  <c r="AK1812" i="22"/>
  <c r="AL1812" i="22"/>
  <c r="AM1812" i="22"/>
  <c r="AN1812" i="22"/>
  <c r="AO1812" i="22"/>
  <c r="AD1813" i="22"/>
  <c r="AE1813" i="22"/>
  <c r="AF1813" i="22"/>
  <c r="AG1813" i="22"/>
  <c r="AH1813" i="22"/>
  <c r="AI1813" i="22"/>
  <c r="AJ1813" i="22"/>
  <c r="AK1813" i="22"/>
  <c r="AL1813" i="22"/>
  <c r="AM1813" i="22"/>
  <c r="AN1813" i="22"/>
  <c r="AO1813" i="22"/>
  <c r="AD1814" i="22"/>
  <c r="AE1814" i="22"/>
  <c r="AF1814" i="22"/>
  <c r="AG1814" i="22"/>
  <c r="AH1814" i="22"/>
  <c r="AI1814" i="22"/>
  <c r="AJ1814" i="22"/>
  <c r="AK1814" i="22"/>
  <c r="AL1814" i="22"/>
  <c r="AM1814" i="22"/>
  <c r="AN1814" i="22"/>
  <c r="AO1814" i="22"/>
  <c r="AD1815" i="22"/>
  <c r="AE1815" i="22"/>
  <c r="AF1815" i="22"/>
  <c r="AG1815" i="22"/>
  <c r="AH1815" i="22"/>
  <c r="AI1815" i="22"/>
  <c r="AJ1815" i="22"/>
  <c r="AK1815" i="22"/>
  <c r="AL1815" i="22"/>
  <c r="AM1815" i="22"/>
  <c r="AN1815" i="22"/>
  <c r="AO1815" i="22"/>
  <c r="AD1816" i="22"/>
  <c r="AE1816" i="22"/>
  <c r="AF1816" i="22"/>
  <c r="AG1816" i="22"/>
  <c r="AH1816" i="22"/>
  <c r="AI1816" i="22"/>
  <c r="AJ1816" i="22"/>
  <c r="AK1816" i="22"/>
  <c r="AL1816" i="22"/>
  <c r="AM1816" i="22"/>
  <c r="AN1816" i="22"/>
  <c r="AO1816" i="22"/>
  <c r="AD1817" i="22"/>
  <c r="AE1817" i="22"/>
  <c r="AF1817" i="22"/>
  <c r="AG1817" i="22"/>
  <c r="AH1817" i="22"/>
  <c r="AI1817" i="22"/>
  <c r="AJ1817" i="22"/>
  <c r="AK1817" i="22"/>
  <c r="AL1817" i="22"/>
  <c r="AM1817" i="22"/>
  <c r="AN1817" i="22"/>
  <c r="AO1817" i="22"/>
  <c r="AD1819" i="22"/>
  <c r="AE1819" i="22"/>
  <c r="AF1819" i="22"/>
  <c r="AG1819" i="22"/>
  <c r="AH1819" i="22"/>
  <c r="AI1819" i="22"/>
  <c r="AJ1819" i="22"/>
  <c r="AK1819" i="22"/>
  <c r="AL1819" i="22"/>
  <c r="AM1819" i="22"/>
  <c r="AN1819" i="22"/>
  <c r="AO1819" i="22"/>
  <c r="AD1820" i="22"/>
  <c r="AE1820" i="22"/>
  <c r="AF1820" i="22"/>
  <c r="AG1820" i="22"/>
  <c r="AH1820" i="22"/>
  <c r="AI1820" i="22"/>
  <c r="AJ1820" i="22"/>
  <c r="AK1820" i="22"/>
  <c r="AL1820" i="22"/>
  <c r="AM1820" i="22"/>
  <c r="AN1820" i="22"/>
  <c r="AO1820" i="22"/>
  <c r="AD1822" i="22"/>
  <c r="AE1822" i="22"/>
  <c r="AF1822" i="22"/>
  <c r="AG1822" i="22"/>
  <c r="AH1822" i="22"/>
  <c r="AI1822" i="22"/>
  <c r="AJ1822" i="22"/>
  <c r="AK1822" i="22"/>
  <c r="AL1822" i="22"/>
  <c r="AM1822" i="22"/>
  <c r="AN1822" i="22"/>
  <c r="AO1822" i="22"/>
  <c r="AD1823" i="22"/>
  <c r="AE1823" i="22"/>
  <c r="AF1823" i="22"/>
  <c r="AG1823" i="22"/>
  <c r="AH1823" i="22"/>
  <c r="AI1823" i="22"/>
  <c r="AJ1823" i="22"/>
  <c r="AK1823" i="22"/>
  <c r="AL1823" i="22"/>
  <c r="AM1823" i="22"/>
  <c r="AN1823" i="22"/>
  <c r="AO1823" i="22"/>
  <c r="AD1824" i="22"/>
  <c r="AE1824" i="22"/>
  <c r="AF1824" i="22"/>
  <c r="AG1824" i="22"/>
  <c r="AH1824" i="22"/>
  <c r="AI1824" i="22"/>
  <c r="AJ1824" i="22"/>
  <c r="AK1824" i="22"/>
  <c r="AL1824" i="22"/>
  <c r="AM1824" i="22"/>
  <c r="AN1824" i="22"/>
  <c r="AO1824" i="22"/>
  <c r="AD1825" i="22"/>
  <c r="AE1825" i="22"/>
  <c r="AF1825" i="22"/>
  <c r="AG1825" i="22"/>
  <c r="AH1825" i="22"/>
  <c r="AI1825" i="22"/>
  <c r="AJ1825" i="22"/>
  <c r="AK1825" i="22"/>
  <c r="AL1825" i="22"/>
  <c r="AM1825" i="22"/>
  <c r="AN1825" i="22"/>
  <c r="AO1825" i="22"/>
  <c r="AD1826" i="22"/>
  <c r="AE1826" i="22"/>
  <c r="AF1826" i="22"/>
  <c r="AG1826" i="22"/>
  <c r="AH1826" i="22"/>
  <c r="AI1826" i="22"/>
  <c r="AJ1826" i="22"/>
  <c r="AK1826" i="22"/>
  <c r="AL1826" i="22"/>
  <c r="AM1826" i="22"/>
  <c r="AN1826" i="22"/>
  <c r="AO1826" i="22"/>
  <c r="AD1827" i="22"/>
  <c r="AE1827" i="22"/>
  <c r="AF1827" i="22"/>
  <c r="AG1827" i="22"/>
  <c r="AH1827" i="22"/>
  <c r="AI1827" i="22"/>
  <c r="AJ1827" i="22"/>
  <c r="AK1827" i="22"/>
  <c r="AL1827" i="22"/>
  <c r="AM1827" i="22"/>
  <c r="AN1827" i="22"/>
  <c r="AO1827" i="22"/>
  <c r="AD1828" i="22"/>
  <c r="AE1828" i="22"/>
  <c r="AF1828" i="22"/>
  <c r="AG1828" i="22"/>
  <c r="AH1828" i="22"/>
  <c r="AI1828" i="22"/>
  <c r="AJ1828" i="22"/>
  <c r="AK1828" i="22"/>
  <c r="AL1828" i="22"/>
  <c r="AM1828" i="22"/>
  <c r="AN1828" i="22"/>
  <c r="AO1828" i="22"/>
  <c r="AD1829" i="22"/>
  <c r="AE1829" i="22"/>
  <c r="AF1829" i="22"/>
  <c r="AG1829" i="22"/>
  <c r="AH1829" i="22"/>
  <c r="AI1829" i="22"/>
  <c r="AJ1829" i="22"/>
  <c r="AK1829" i="22"/>
  <c r="AL1829" i="22"/>
  <c r="AM1829" i="22"/>
  <c r="AN1829" i="22"/>
  <c r="AO1829" i="22"/>
  <c r="AD1830" i="22"/>
  <c r="AE1830" i="22"/>
  <c r="AF1830" i="22"/>
  <c r="AG1830" i="22"/>
  <c r="AH1830" i="22"/>
  <c r="AI1830" i="22"/>
  <c r="AJ1830" i="22"/>
  <c r="AK1830" i="22"/>
  <c r="AL1830" i="22"/>
  <c r="AM1830" i="22"/>
  <c r="AN1830" i="22"/>
  <c r="AO1830" i="22"/>
  <c r="AD1831" i="22"/>
  <c r="AE1831" i="22"/>
  <c r="AF1831" i="22"/>
  <c r="AG1831" i="22"/>
  <c r="AH1831" i="22"/>
  <c r="AI1831" i="22"/>
  <c r="AJ1831" i="22"/>
  <c r="AK1831" i="22"/>
  <c r="AL1831" i="22"/>
  <c r="AM1831" i="22"/>
  <c r="AN1831" i="22"/>
  <c r="AO1831" i="22"/>
  <c r="AD1832" i="22"/>
  <c r="AE1832" i="22"/>
  <c r="AF1832" i="22"/>
  <c r="AG1832" i="22"/>
  <c r="AH1832" i="22"/>
  <c r="AI1832" i="22"/>
  <c r="AJ1832" i="22"/>
  <c r="AK1832" i="22"/>
  <c r="AL1832" i="22"/>
  <c r="AM1832" i="22"/>
  <c r="AN1832" i="22"/>
  <c r="AO1832" i="22"/>
  <c r="AD1833" i="22"/>
  <c r="AE1833" i="22"/>
  <c r="AF1833" i="22"/>
  <c r="AG1833" i="22"/>
  <c r="AH1833" i="22"/>
  <c r="AI1833" i="22"/>
  <c r="AJ1833" i="22"/>
  <c r="AK1833" i="22"/>
  <c r="AL1833" i="22"/>
  <c r="AM1833" i="22"/>
  <c r="AN1833" i="22"/>
  <c r="AO1833" i="22"/>
  <c r="AD1834" i="22"/>
  <c r="AE1834" i="22"/>
  <c r="AF1834" i="22"/>
  <c r="AG1834" i="22"/>
  <c r="AH1834" i="22"/>
  <c r="AI1834" i="22"/>
  <c r="AJ1834" i="22"/>
  <c r="AK1834" i="22"/>
  <c r="AL1834" i="22"/>
  <c r="AM1834" i="22"/>
  <c r="AN1834" i="22"/>
  <c r="AO1834" i="22"/>
  <c r="AD1835" i="22"/>
  <c r="AE1835" i="22"/>
  <c r="AF1835" i="22"/>
  <c r="AG1835" i="22"/>
  <c r="AH1835" i="22"/>
  <c r="AI1835" i="22"/>
  <c r="AJ1835" i="22"/>
  <c r="AK1835" i="22"/>
  <c r="AL1835" i="22"/>
  <c r="AM1835" i="22"/>
  <c r="AN1835" i="22"/>
  <c r="AO1835" i="22"/>
  <c r="AD1836" i="22"/>
  <c r="AE1836" i="22"/>
  <c r="AF1836" i="22"/>
  <c r="AG1836" i="22"/>
  <c r="AH1836" i="22"/>
  <c r="AI1836" i="22"/>
  <c r="AJ1836" i="22"/>
  <c r="AK1836" i="22"/>
  <c r="AL1836" i="22"/>
  <c r="AM1836" i="22"/>
  <c r="AN1836" i="22"/>
  <c r="AO1836" i="22"/>
  <c r="AD1837" i="22"/>
  <c r="AE1837" i="22"/>
  <c r="AF1837" i="22"/>
  <c r="AG1837" i="22"/>
  <c r="AH1837" i="22"/>
  <c r="AI1837" i="22"/>
  <c r="AJ1837" i="22"/>
  <c r="AK1837" i="22"/>
  <c r="AL1837" i="22"/>
  <c r="AM1837" i="22"/>
  <c r="AN1837" i="22"/>
  <c r="AO1837" i="22"/>
  <c r="AD1838" i="22"/>
  <c r="AE1838" i="22"/>
  <c r="AF1838" i="22"/>
  <c r="AG1838" i="22"/>
  <c r="AH1838" i="22"/>
  <c r="AI1838" i="22"/>
  <c r="AJ1838" i="22"/>
  <c r="AK1838" i="22"/>
  <c r="AL1838" i="22"/>
  <c r="AM1838" i="22"/>
  <c r="AN1838" i="22"/>
  <c r="AO1838" i="22"/>
  <c r="AD1839" i="22"/>
  <c r="AE1839" i="22"/>
  <c r="AF1839" i="22"/>
  <c r="AG1839" i="22"/>
  <c r="AH1839" i="22"/>
  <c r="AI1839" i="22"/>
  <c r="AJ1839" i="22"/>
  <c r="AK1839" i="22"/>
  <c r="AL1839" i="22"/>
  <c r="AM1839" i="22"/>
  <c r="AN1839" i="22"/>
  <c r="AO1839" i="22"/>
  <c r="AD1840" i="22"/>
  <c r="AE1840" i="22"/>
  <c r="AF1840" i="22"/>
  <c r="AG1840" i="22"/>
  <c r="AH1840" i="22"/>
  <c r="AI1840" i="22"/>
  <c r="AJ1840" i="22"/>
  <c r="AK1840" i="22"/>
  <c r="AL1840" i="22"/>
  <c r="AM1840" i="22"/>
  <c r="AN1840" i="22"/>
  <c r="AO1840" i="22"/>
  <c r="AD1841" i="22"/>
  <c r="AE1841" i="22"/>
  <c r="AF1841" i="22"/>
  <c r="AG1841" i="22"/>
  <c r="AH1841" i="22"/>
  <c r="AI1841" i="22"/>
  <c r="AJ1841" i="22"/>
  <c r="AK1841" i="22"/>
  <c r="AL1841" i="22"/>
  <c r="AM1841" i="22"/>
  <c r="AN1841" i="22"/>
  <c r="AO1841" i="22"/>
  <c r="AD1842" i="22"/>
  <c r="AE1842" i="22"/>
  <c r="AF1842" i="22"/>
  <c r="AG1842" i="22"/>
  <c r="AH1842" i="22"/>
  <c r="AI1842" i="22"/>
  <c r="AJ1842" i="22"/>
  <c r="AK1842" i="22"/>
  <c r="AL1842" i="22"/>
  <c r="AM1842" i="22"/>
  <c r="AN1842" i="22"/>
  <c r="AO1842" i="22"/>
  <c r="AD1843" i="22"/>
  <c r="AE1843" i="22"/>
  <c r="AF1843" i="22"/>
  <c r="AG1843" i="22"/>
  <c r="AH1843" i="22"/>
  <c r="AI1843" i="22"/>
  <c r="AJ1843" i="22"/>
  <c r="AK1843" i="22"/>
  <c r="AL1843" i="22"/>
  <c r="AM1843" i="22"/>
  <c r="AN1843" i="22"/>
  <c r="AO1843" i="22"/>
  <c r="AD1844" i="22"/>
  <c r="AE1844" i="22"/>
  <c r="AF1844" i="22"/>
  <c r="AG1844" i="22"/>
  <c r="AH1844" i="22"/>
  <c r="AI1844" i="22"/>
  <c r="AJ1844" i="22"/>
  <c r="AK1844" i="22"/>
  <c r="AL1844" i="22"/>
  <c r="AM1844" i="22"/>
  <c r="AN1844" i="22"/>
  <c r="AO1844" i="22"/>
  <c r="AD1845" i="22"/>
  <c r="AE1845" i="22"/>
  <c r="AF1845" i="22"/>
  <c r="AG1845" i="22"/>
  <c r="AH1845" i="22"/>
  <c r="AI1845" i="22"/>
  <c r="AJ1845" i="22"/>
  <c r="AK1845" i="22"/>
  <c r="AL1845" i="22"/>
  <c r="AM1845" i="22"/>
  <c r="AN1845" i="22"/>
  <c r="AO1845" i="22"/>
  <c r="AD1846" i="22"/>
  <c r="AE1846" i="22"/>
  <c r="AF1846" i="22"/>
  <c r="AG1846" i="22"/>
  <c r="AH1846" i="22"/>
  <c r="AI1846" i="22"/>
  <c r="AJ1846" i="22"/>
  <c r="AK1846" i="22"/>
  <c r="AL1846" i="22"/>
  <c r="AM1846" i="22"/>
  <c r="AN1846" i="22"/>
  <c r="AO1846" i="22"/>
  <c r="AD1847" i="22"/>
  <c r="AE1847" i="22"/>
  <c r="AF1847" i="22"/>
  <c r="AG1847" i="22"/>
  <c r="AH1847" i="22"/>
  <c r="AI1847" i="22"/>
  <c r="AJ1847" i="22"/>
  <c r="AK1847" i="22"/>
  <c r="AL1847" i="22"/>
  <c r="AM1847" i="22"/>
  <c r="AN1847" i="22"/>
  <c r="AO1847" i="22"/>
  <c r="AD1848" i="22"/>
  <c r="AE1848" i="22"/>
  <c r="AF1848" i="22"/>
  <c r="AG1848" i="22"/>
  <c r="AH1848" i="22"/>
  <c r="AI1848" i="22"/>
  <c r="AJ1848" i="22"/>
  <c r="AK1848" i="22"/>
  <c r="AL1848" i="22"/>
  <c r="AM1848" i="22"/>
  <c r="AN1848" i="22"/>
  <c r="AO1848" i="22"/>
  <c r="AD1818" i="22"/>
  <c r="AE1818" i="22"/>
  <c r="AF1818" i="22"/>
  <c r="AG1818" i="22"/>
  <c r="AH1818" i="22"/>
  <c r="AI1818" i="22"/>
  <c r="AJ1818" i="22"/>
  <c r="AK1818" i="22"/>
  <c r="AL1818" i="22"/>
  <c r="AM1818" i="22"/>
  <c r="AN1818" i="22"/>
  <c r="AO1818" i="22"/>
  <c r="AD1849" i="22"/>
  <c r="AE1849" i="22"/>
  <c r="AF1849" i="22"/>
  <c r="AG1849" i="22"/>
  <c r="AH1849" i="22"/>
  <c r="AI1849" i="22"/>
  <c r="AJ1849" i="22"/>
  <c r="AK1849" i="22"/>
  <c r="AL1849" i="22"/>
  <c r="AM1849" i="22"/>
  <c r="AN1849" i="22"/>
  <c r="AO1849" i="22"/>
  <c r="AD1850" i="22"/>
  <c r="AE1850" i="22"/>
  <c r="AF1850" i="22"/>
  <c r="AG1850" i="22"/>
  <c r="AH1850" i="22"/>
  <c r="AI1850" i="22"/>
  <c r="AJ1850" i="22"/>
  <c r="AK1850" i="22"/>
  <c r="AL1850" i="22"/>
  <c r="AM1850" i="22"/>
  <c r="AN1850" i="22"/>
  <c r="AO1850" i="22"/>
  <c r="AD1851" i="22"/>
  <c r="AE1851" i="22"/>
  <c r="AF1851" i="22"/>
  <c r="AG1851" i="22"/>
  <c r="AH1851" i="22"/>
  <c r="AI1851" i="22"/>
  <c r="AJ1851" i="22"/>
  <c r="AK1851" i="22"/>
  <c r="AL1851" i="22"/>
  <c r="AM1851" i="22"/>
  <c r="AN1851" i="22"/>
  <c r="AO1851" i="22"/>
  <c r="AD1852" i="22"/>
  <c r="AE1852" i="22"/>
  <c r="AF1852" i="22"/>
  <c r="AG1852" i="22"/>
  <c r="AH1852" i="22"/>
  <c r="AI1852" i="22"/>
  <c r="AJ1852" i="22"/>
  <c r="AK1852" i="22"/>
  <c r="AL1852" i="22"/>
  <c r="AM1852" i="22"/>
  <c r="AN1852" i="22"/>
  <c r="AO1852" i="22"/>
  <c r="AD1853" i="22"/>
  <c r="AE1853" i="22"/>
  <c r="AF1853" i="22"/>
  <c r="AG1853" i="22"/>
  <c r="AH1853" i="22"/>
  <c r="AI1853" i="22"/>
  <c r="AJ1853" i="22"/>
  <c r="AK1853" i="22"/>
  <c r="AL1853" i="22"/>
  <c r="AM1853" i="22"/>
  <c r="AN1853" i="22"/>
  <c r="AO1853" i="22"/>
  <c r="AD1854" i="22"/>
  <c r="AE1854" i="22"/>
  <c r="AF1854" i="22"/>
  <c r="AG1854" i="22"/>
  <c r="AH1854" i="22"/>
  <c r="AI1854" i="22"/>
  <c r="AJ1854" i="22"/>
  <c r="AK1854" i="22"/>
  <c r="AL1854" i="22"/>
  <c r="AM1854" i="22"/>
  <c r="AN1854" i="22"/>
  <c r="AO1854" i="22"/>
  <c r="AD1855" i="22"/>
  <c r="AE1855" i="22"/>
  <c r="AF1855" i="22"/>
  <c r="AG1855" i="22"/>
  <c r="AH1855" i="22"/>
  <c r="AI1855" i="22"/>
  <c r="AJ1855" i="22"/>
  <c r="AK1855" i="22"/>
  <c r="AL1855" i="22"/>
  <c r="AM1855" i="22"/>
  <c r="AN1855" i="22"/>
  <c r="AO1855" i="22"/>
  <c r="AD1856" i="22"/>
  <c r="AE1856" i="22"/>
  <c r="AF1856" i="22"/>
  <c r="AG1856" i="22"/>
  <c r="AH1856" i="22"/>
  <c r="AI1856" i="22"/>
  <c r="AJ1856" i="22"/>
  <c r="AK1856" i="22"/>
  <c r="AL1856" i="22"/>
  <c r="AM1856" i="22"/>
  <c r="AN1856" i="22"/>
  <c r="AO1856" i="22"/>
  <c r="AD1857" i="22"/>
  <c r="AE1857" i="22"/>
  <c r="AF1857" i="22"/>
  <c r="AG1857" i="22"/>
  <c r="AH1857" i="22"/>
  <c r="AI1857" i="22"/>
  <c r="AJ1857" i="22"/>
  <c r="AK1857" i="22"/>
  <c r="AL1857" i="22"/>
  <c r="AM1857" i="22"/>
  <c r="AN1857" i="22"/>
  <c r="AO1857" i="22"/>
  <c r="AD1858" i="22"/>
  <c r="AE1858" i="22"/>
  <c r="AF1858" i="22"/>
  <c r="AG1858" i="22"/>
  <c r="AH1858" i="22"/>
  <c r="AI1858" i="22"/>
  <c r="AJ1858" i="22"/>
  <c r="AK1858" i="22"/>
  <c r="AL1858" i="22"/>
  <c r="AM1858" i="22"/>
  <c r="AN1858" i="22"/>
  <c r="AO1858" i="22"/>
  <c r="AD1859" i="22"/>
  <c r="AE1859" i="22"/>
  <c r="AF1859" i="22"/>
  <c r="AG1859" i="22"/>
  <c r="AH1859" i="22"/>
  <c r="AI1859" i="22"/>
  <c r="AJ1859" i="22"/>
  <c r="AK1859" i="22"/>
  <c r="AL1859" i="22"/>
  <c r="AM1859" i="22"/>
  <c r="AN1859" i="22"/>
  <c r="AO1859" i="22"/>
  <c r="AD1860" i="22"/>
  <c r="AE1860" i="22"/>
  <c r="AF1860" i="22"/>
  <c r="AG1860" i="22"/>
  <c r="AH1860" i="22"/>
  <c r="AI1860" i="22"/>
  <c r="AJ1860" i="22"/>
  <c r="AK1860" i="22"/>
  <c r="AL1860" i="22"/>
  <c r="AM1860" i="22"/>
  <c r="AN1860" i="22"/>
  <c r="AO1860" i="22"/>
  <c r="AD1861" i="22"/>
  <c r="AE1861" i="22"/>
  <c r="AF1861" i="22"/>
  <c r="AG1861" i="22"/>
  <c r="AH1861" i="22"/>
  <c r="AI1861" i="22"/>
  <c r="AJ1861" i="22"/>
  <c r="AK1861" i="22"/>
  <c r="AL1861" i="22"/>
  <c r="AM1861" i="22"/>
  <c r="AN1861" i="22"/>
  <c r="AO1861" i="22"/>
  <c r="AD1862" i="22"/>
  <c r="AE1862" i="22"/>
  <c r="AF1862" i="22"/>
  <c r="AG1862" i="22"/>
  <c r="AH1862" i="22"/>
  <c r="AI1862" i="22"/>
  <c r="AJ1862" i="22"/>
  <c r="AK1862" i="22"/>
  <c r="AL1862" i="22"/>
  <c r="AM1862" i="22"/>
  <c r="AN1862" i="22"/>
  <c r="AO1862" i="22"/>
  <c r="AD1863" i="22"/>
  <c r="AE1863" i="22"/>
  <c r="AF1863" i="22"/>
  <c r="AG1863" i="22"/>
  <c r="AH1863" i="22"/>
  <c r="AI1863" i="22"/>
  <c r="AJ1863" i="22"/>
  <c r="AK1863" i="22"/>
  <c r="AL1863" i="22"/>
  <c r="AM1863" i="22"/>
  <c r="AN1863" i="22"/>
  <c r="AO1863" i="22"/>
  <c r="AD1864" i="22"/>
  <c r="AE1864" i="22"/>
  <c r="AF1864" i="22"/>
  <c r="AG1864" i="22"/>
  <c r="AH1864" i="22"/>
  <c r="AI1864" i="22"/>
  <c r="AJ1864" i="22"/>
  <c r="AK1864" i="22"/>
  <c r="AL1864" i="22"/>
  <c r="AM1864" i="22"/>
  <c r="AN1864" i="22"/>
  <c r="AO1864" i="22"/>
  <c r="AD1865" i="22"/>
  <c r="AE1865" i="22"/>
  <c r="AF1865" i="22"/>
  <c r="AG1865" i="22"/>
  <c r="AH1865" i="22"/>
  <c r="AI1865" i="22"/>
  <c r="AJ1865" i="22"/>
  <c r="AK1865" i="22"/>
  <c r="AL1865" i="22"/>
  <c r="AM1865" i="22"/>
  <c r="AN1865" i="22"/>
  <c r="AO1865" i="22"/>
  <c r="AD1866" i="22"/>
  <c r="AE1866" i="22"/>
  <c r="AF1866" i="22"/>
  <c r="AG1866" i="22"/>
  <c r="AH1866" i="22"/>
  <c r="AI1866" i="22"/>
  <c r="AJ1866" i="22"/>
  <c r="AK1866" i="22"/>
  <c r="AL1866" i="22"/>
  <c r="AM1866" i="22"/>
  <c r="AN1866" i="22"/>
  <c r="AO1866" i="22"/>
  <c r="AD1867" i="22"/>
  <c r="AE1867" i="22"/>
  <c r="AF1867" i="22"/>
  <c r="AG1867" i="22"/>
  <c r="AH1867" i="22"/>
  <c r="AI1867" i="22"/>
  <c r="AJ1867" i="22"/>
  <c r="AK1867" i="22"/>
  <c r="AL1867" i="22"/>
  <c r="AM1867" i="22"/>
  <c r="AN1867" i="22"/>
  <c r="AO1867" i="22"/>
  <c r="AD1868" i="22"/>
  <c r="AE1868" i="22"/>
  <c r="AF1868" i="22"/>
  <c r="AG1868" i="22"/>
  <c r="AH1868" i="22"/>
  <c r="AI1868" i="22"/>
  <c r="AJ1868" i="22"/>
  <c r="AK1868" i="22"/>
  <c r="AL1868" i="22"/>
  <c r="AM1868" i="22"/>
  <c r="AN1868" i="22"/>
  <c r="AO1868" i="22"/>
  <c r="AD1869" i="22"/>
  <c r="AE1869" i="22"/>
  <c r="AF1869" i="22"/>
  <c r="AG1869" i="22"/>
  <c r="AH1869" i="22"/>
  <c r="AI1869" i="22"/>
  <c r="AJ1869" i="22"/>
  <c r="AK1869" i="22"/>
  <c r="AL1869" i="22"/>
  <c r="AM1869" i="22"/>
  <c r="AN1869" i="22"/>
  <c r="AO1869" i="22"/>
  <c r="AD1870" i="22"/>
  <c r="AE1870" i="22"/>
  <c r="AF1870" i="22"/>
  <c r="AG1870" i="22"/>
  <c r="AH1870" i="22"/>
  <c r="AI1870" i="22"/>
  <c r="AJ1870" i="22"/>
  <c r="AK1870" i="22"/>
  <c r="AL1870" i="22"/>
  <c r="AM1870" i="22"/>
  <c r="AN1870" i="22"/>
  <c r="AO1870" i="22"/>
  <c r="AD1871" i="22"/>
  <c r="AE1871" i="22"/>
  <c r="AF1871" i="22"/>
  <c r="AG1871" i="22"/>
  <c r="AH1871" i="22"/>
  <c r="AI1871" i="22"/>
  <c r="AJ1871" i="22"/>
  <c r="AK1871" i="22"/>
  <c r="AL1871" i="22"/>
  <c r="AM1871" i="22"/>
  <c r="AN1871" i="22"/>
  <c r="AO1871" i="22"/>
  <c r="AD1872" i="22"/>
  <c r="AE1872" i="22"/>
  <c r="AF1872" i="22"/>
  <c r="AG1872" i="22"/>
  <c r="AH1872" i="22"/>
  <c r="AI1872" i="22"/>
  <c r="AJ1872" i="22"/>
  <c r="AK1872" i="22"/>
  <c r="AL1872" i="22"/>
  <c r="AM1872" i="22"/>
  <c r="AN1872" i="22"/>
  <c r="AO1872" i="22"/>
  <c r="AD1873" i="22"/>
  <c r="AE1873" i="22"/>
  <c r="AF1873" i="22"/>
  <c r="AG1873" i="22"/>
  <c r="AH1873" i="22"/>
  <c r="AI1873" i="22"/>
  <c r="AJ1873" i="22"/>
  <c r="AK1873" i="22"/>
  <c r="AL1873" i="22"/>
  <c r="AM1873" i="22"/>
  <c r="AN1873" i="22"/>
  <c r="AO1873" i="22"/>
  <c r="AD1874" i="22"/>
  <c r="AE1874" i="22"/>
  <c r="AF1874" i="22"/>
  <c r="AG1874" i="22"/>
  <c r="AH1874" i="22"/>
  <c r="AI1874" i="22"/>
  <c r="AJ1874" i="22"/>
  <c r="AK1874" i="22"/>
  <c r="AL1874" i="22"/>
  <c r="AM1874" i="22"/>
  <c r="AN1874" i="22"/>
  <c r="AO1874" i="22"/>
  <c r="AD1875" i="22"/>
  <c r="AE1875" i="22"/>
  <c r="AF1875" i="22"/>
  <c r="AG1875" i="22"/>
  <c r="AH1875" i="22"/>
  <c r="AI1875" i="22"/>
  <c r="AJ1875" i="22"/>
  <c r="AK1875" i="22"/>
  <c r="AL1875" i="22"/>
  <c r="AM1875" i="22"/>
  <c r="AN1875" i="22"/>
  <c r="AO1875" i="22"/>
  <c r="AD1876" i="22"/>
  <c r="AE1876" i="22"/>
  <c r="AF1876" i="22"/>
  <c r="AG1876" i="22"/>
  <c r="AH1876" i="22"/>
  <c r="AI1876" i="22"/>
  <c r="AJ1876" i="22"/>
  <c r="AK1876" i="22"/>
  <c r="AL1876" i="22"/>
  <c r="AM1876" i="22"/>
  <c r="AN1876" i="22"/>
  <c r="AO1876" i="22"/>
  <c r="AD1877" i="22"/>
  <c r="AE1877" i="22"/>
  <c r="AF1877" i="22"/>
  <c r="AG1877" i="22"/>
  <c r="AH1877" i="22"/>
  <c r="AI1877" i="22"/>
  <c r="AJ1877" i="22"/>
  <c r="AK1877" i="22"/>
  <c r="AL1877" i="22"/>
  <c r="AM1877" i="22"/>
  <c r="AN1877" i="22"/>
  <c r="AO1877" i="22"/>
  <c r="AD1878" i="22"/>
  <c r="AE1878" i="22"/>
  <c r="AF1878" i="22"/>
  <c r="AG1878" i="22"/>
  <c r="AH1878" i="22"/>
  <c r="AI1878" i="22"/>
  <c r="AJ1878" i="22"/>
  <c r="AK1878" i="22"/>
  <c r="AL1878" i="22"/>
  <c r="AM1878" i="22"/>
  <c r="AN1878" i="22"/>
  <c r="AO1878" i="22"/>
  <c r="AD1879" i="22"/>
  <c r="AE1879" i="22"/>
  <c r="AF1879" i="22"/>
  <c r="AG1879" i="22"/>
  <c r="AH1879" i="22"/>
  <c r="AI1879" i="22"/>
  <c r="AJ1879" i="22"/>
  <c r="AK1879" i="22"/>
  <c r="AL1879" i="22"/>
  <c r="AM1879" i="22"/>
  <c r="AN1879" i="22"/>
  <c r="AO1879" i="22"/>
  <c r="AD1880" i="22"/>
  <c r="AE1880" i="22"/>
  <c r="AF1880" i="22"/>
  <c r="AG1880" i="22"/>
  <c r="AH1880" i="22"/>
  <c r="AI1880" i="22"/>
  <c r="AJ1880" i="22"/>
  <c r="AK1880" i="22"/>
  <c r="AL1880" i="22"/>
  <c r="AM1880" i="22"/>
  <c r="AN1880" i="22"/>
  <c r="AO1880" i="22"/>
  <c r="AD1881" i="22"/>
  <c r="AE1881" i="22"/>
  <c r="AF1881" i="22"/>
  <c r="AG1881" i="22"/>
  <c r="AH1881" i="22"/>
  <c r="AI1881" i="22"/>
  <c r="AJ1881" i="22"/>
  <c r="AK1881" i="22"/>
  <c r="AL1881" i="22"/>
  <c r="AM1881" i="22"/>
  <c r="AN1881" i="22"/>
  <c r="AO1881" i="22"/>
  <c r="AD1882" i="22"/>
  <c r="AE1882" i="22"/>
  <c r="AF1882" i="22"/>
  <c r="AG1882" i="22"/>
  <c r="AH1882" i="22"/>
  <c r="AI1882" i="22"/>
  <c r="AJ1882" i="22"/>
  <c r="AK1882" i="22"/>
  <c r="AL1882" i="22"/>
  <c r="AM1882" i="22"/>
  <c r="AN1882" i="22"/>
  <c r="AO1882" i="22"/>
  <c r="AD1883" i="22"/>
  <c r="AE1883" i="22"/>
  <c r="AF1883" i="22"/>
  <c r="AG1883" i="22"/>
  <c r="AH1883" i="22"/>
  <c r="AI1883" i="22"/>
  <c r="AJ1883" i="22"/>
  <c r="AK1883" i="22"/>
  <c r="AL1883" i="22"/>
  <c r="AM1883" i="22"/>
  <c r="AN1883" i="22"/>
  <c r="AO1883" i="22"/>
  <c r="AD1884" i="22"/>
  <c r="AE1884" i="22"/>
  <c r="AF1884" i="22"/>
  <c r="AG1884" i="22"/>
  <c r="AH1884" i="22"/>
  <c r="AI1884" i="22"/>
  <c r="AJ1884" i="22"/>
  <c r="AK1884" i="22"/>
  <c r="AL1884" i="22"/>
  <c r="AM1884" i="22"/>
  <c r="AN1884" i="22"/>
  <c r="AO1884" i="22"/>
  <c r="AD1885" i="22"/>
  <c r="AE1885" i="22"/>
  <c r="AF1885" i="22"/>
  <c r="AG1885" i="22"/>
  <c r="AH1885" i="22"/>
  <c r="AI1885" i="22"/>
  <c r="AJ1885" i="22"/>
  <c r="AK1885" i="22"/>
  <c r="AL1885" i="22"/>
  <c r="AM1885" i="22"/>
  <c r="AN1885" i="22"/>
  <c r="AO1885" i="22"/>
  <c r="AD1886" i="22"/>
  <c r="AE1886" i="22"/>
  <c r="AF1886" i="22"/>
  <c r="AG1886" i="22"/>
  <c r="AH1886" i="22"/>
  <c r="AI1886" i="22"/>
  <c r="AJ1886" i="22"/>
  <c r="AK1886" i="22"/>
  <c r="AL1886" i="22"/>
  <c r="AM1886" i="22"/>
  <c r="AN1886" i="22"/>
  <c r="AO1886" i="22"/>
  <c r="AD1887" i="22"/>
  <c r="AE1887" i="22"/>
  <c r="AF1887" i="22"/>
  <c r="AG1887" i="22"/>
  <c r="AH1887" i="22"/>
  <c r="AI1887" i="22"/>
  <c r="AJ1887" i="22"/>
  <c r="AK1887" i="22"/>
  <c r="AL1887" i="22"/>
  <c r="AM1887" i="22"/>
  <c r="AN1887" i="22"/>
  <c r="AO1887" i="22"/>
  <c r="AD1888" i="22"/>
  <c r="AE1888" i="22"/>
  <c r="AF1888" i="22"/>
  <c r="AG1888" i="22"/>
  <c r="AH1888" i="22"/>
  <c r="AI1888" i="22"/>
  <c r="AJ1888" i="22"/>
  <c r="AK1888" i="22"/>
  <c r="AL1888" i="22"/>
  <c r="AM1888" i="22"/>
  <c r="AN1888" i="22"/>
  <c r="AO1888" i="22"/>
  <c r="AD1889" i="22"/>
  <c r="AE1889" i="22"/>
  <c r="AF1889" i="22"/>
  <c r="AG1889" i="22"/>
  <c r="AH1889" i="22"/>
  <c r="AI1889" i="22"/>
  <c r="AJ1889" i="22"/>
  <c r="AK1889" i="22"/>
  <c r="AL1889" i="22"/>
  <c r="AM1889" i="22"/>
  <c r="AN1889" i="22"/>
  <c r="AO1889" i="22"/>
  <c r="AD1890" i="22"/>
  <c r="AE1890" i="22"/>
  <c r="AF1890" i="22"/>
  <c r="AG1890" i="22"/>
  <c r="AH1890" i="22"/>
  <c r="AI1890" i="22"/>
  <c r="AJ1890" i="22"/>
  <c r="AK1890" i="22"/>
  <c r="AL1890" i="22"/>
  <c r="AM1890" i="22"/>
  <c r="AN1890" i="22"/>
  <c r="AO1890" i="22"/>
  <c r="AD1891" i="22"/>
  <c r="AE1891" i="22"/>
  <c r="AF1891" i="22"/>
  <c r="AG1891" i="22"/>
  <c r="AH1891" i="22"/>
  <c r="AI1891" i="22"/>
  <c r="AJ1891" i="22"/>
  <c r="AK1891" i="22"/>
  <c r="AL1891" i="22"/>
  <c r="AM1891" i="22"/>
  <c r="AN1891" i="22"/>
  <c r="AO1891" i="22"/>
  <c r="AD1893" i="22"/>
  <c r="AE1893" i="22"/>
  <c r="AF1893" i="22"/>
  <c r="AG1893" i="22"/>
  <c r="AH1893" i="22"/>
  <c r="AI1893" i="22"/>
  <c r="AJ1893" i="22"/>
  <c r="AK1893" i="22"/>
  <c r="AL1893" i="22"/>
  <c r="AM1893" i="22"/>
  <c r="AN1893" i="22"/>
  <c r="AO1893" i="22"/>
  <c r="AD1894" i="22"/>
  <c r="AE1894" i="22"/>
  <c r="AF1894" i="22"/>
  <c r="AG1894" i="22"/>
  <c r="AH1894" i="22"/>
  <c r="AI1894" i="22"/>
  <c r="AJ1894" i="22"/>
  <c r="AK1894" i="22"/>
  <c r="AL1894" i="22"/>
  <c r="AM1894" i="22"/>
  <c r="AN1894" i="22"/>
  <c r="AO1894" i="22"/>
  <c r="AD1895" i="22"/>
  <c r="AE1895" i="22"/>
  <c r="AF1895" i="22"/>
  <c r="AG1895" i="22"/>
  <c r="AH1895" i="22"/>
  <c r="AI1895" i="22"/>
  <c r="AJ1895" i="22"/>
  <c r="AK1895" i="22"/>
  <c r="AL1895" i="22"/>
  <c r="AM1895" i="22"/>
  <c r="AN1895" i="22"/>
  <c r="AO1895" i="22"/>
  <c r="AD1896" i="22"/>
  <c r="AE1896" i="22"/>
  <c r="AF1896" i="22"/>
  <c r="AG1896" i="22"/>
  <c r="AH1896" i="22"/>
  <c r="AI1896" i="22"/>
  <c r="AJ1896" i="22"/>
  <c r="AK1896" i="22"/>
  <c r="AL1896" i="22"/>
  <c r="AM1896" i="22"/>
  <c r="AN1896" i="22"/>
  <c r="AO1896" i="22"/>
  <c r="AD1897" i="22"/>
  <c r="AE1897" i="22"/>
  <c r="AF1897" i="22"/>
  <c r="AG1897" i="22"/>
  <c r="AH1897" i="22"/>
  <c r="AI1897" i="22"/>
  <c r="AJ1897" i="22"/>
  <c r="AK1897" i="22"/>
  <c r="AL1897" i="22"/>
  <c r="AM1897" i="22"/>
  <c r="AN1897" i="22"/>
  <c r="AO1897" i="22"/>
  <c r="AD1898" i="22"/>
  <c r="AE1898" i="22"/>
  <c r="AF1898" i="22"/>
  <c r="AG1898" i="22"/>
  <c r="AH1898" i="22"/>
  <c r="AI1898" i="22"/>
  <c r="AJ1898" i="22"/>
  <c r="AK1898" i="22"/>
  <c r="AL1898" i="22"/>
  <c r="AM1898" i="22"/>
  <c r="AN1898" i="22"/>
  <c r="AO1898" i="22"/>
  <c r="AD1899" i="22"/>
  <c r="AE1899" i="22"/>
  <c r="AF1899" i="22"/>
  <c r="AG1899" i="22"/>
  <c r="AH1899" i="22"/>
  <c r="AI1899" i="22"/>
  <c r="AJ1899" i="22"/>
  <c r="AK1899" i="22"/>
  <c r="AL1899" i="22"/>
  <c r="AM1899" i="22"/>
  <c r="AN1899" i="22"/>
  <c r="AO1899" i="22"/>
  <c r="AD1900" i="22"/>
  <c r="AE1900" i="22"/>
  <c r="AF1900" i="22"/>
  <c r="AG1900" i="22"/>
  <c r="AH1900" i="22"/>
  <c r="AI1900" i="22"/>
  <c r="AJ1900" i="22"/>
  <c r="AK1900" i="22"/>
  <c r="AL1900" i="22"/>
  <c r="AM1900" i="22"/>
  <c r="AN1900" i="22"/>
  <c r="AO1900" i="22"/>
  <c r="AD1901" i="22"/>
  <c r="AE1901" i="22"/>
  <c r="AF1901" i="22"/>
  <c r="AG1901" i="22"/>
  <c r="AH1901" i="22"/>
  <c r="AI1901" i="22"/>
  <c r="AJ1901" i="22"/>
  <c r="AK1901" i="22"/>
  <c r="AL1901" i="22"/>
  <c r="AM1901" i="22"/>
  <c r="AN1901" i="22"/>
  <c r="AO1901" i="22"/>
  <c r="AD1902" i="22"/>
  <c r="AE1902" i="22"/>
  <c r="AF1902" i="22"/>
  <c r="AG1902" i="22"/>
  <c r="AH1902" i="22"/>
  <c r="AI1902" i="22"/>
  <c r="AJ1902" i="22"/>
  <c r="AK1902" i="22"/>
  <c r="AL1902" i="22"/>
  <c r="AM1902" i="22"/>
  <c r="AN1902" i="22"/>
  <c r="AO1902" i="22"/>
  <c r="AD1903" i="22"/>
  <c r="AE1903" i="22"/>
  <c r="AF1903" i="22"/>
  <c r="AG1903" i="22"/>
  <c r="AH1903" i="22"/>
  <c r="AI1903" i="22"/>
  <c r="AJ1903" i="22"/>
  <c r="AK1903" i="22"/>
  <c r="AL1903" i="22"/>
  <c r="AM1903" i="22"/>
  <c r="AN1903" i="22"/>
  <c r="AO1903" i="22"/>
  <c r="AD1904" i="22"/>
  <c r="AE1904" i="22"/>
  <c r="AF1904" i="22"/>
  <c r="AG1904" i="22"/>
  <c r="AH1904" i="22"/>
  <c r="AI1904" i="22"/>
  <c r="AJ1904" i="22"/>
  <c r="AK1904" i="22"/>
  <c r="AL1904" i="22"/>
  <c r="AM1904" i="22"/>
  <c r="AN1904" i="22"/>
  <c r="AO1904" i="22"/>
  <c r="AD1905" i="22"/>
  <c r="AE1905" i="22"/>
  <c r="AF1905" i="22"/>
  <c r="AG1905" i="22"/>
  <c r="AH1905" i="22"/>
  <c r="AI1905" i="22"/>
  <c r="AJ1905" i="22"/>
  <c r="AK1905" i="22"/>
  <c r="AL1905" i="22"/>
  <c r="AM1905" i="22"/>
  <c r="AN1905" i="22"/>
  <c r="AO1905" i="22"/>
  <c r="AD1906" i="22"/>
  <c r="AE1906" i="22"/>
  <c r="AF1906" i="22"/>
  <c r="AG1906" i="22"/>
  <c r="AH1906" i="22"/>
  <c r="AI1906" i="22"/>
  <c r="AJ1906" i="22"/>
  <c r="AK1906" i="22"/>
  <c r="AL1906" i="22"/>
  <c r="AM1906" i="22"/>
  <c r="AN1906" i="22"/>
  <c r="AO1906" i="22"/>
  <c r="AD1907" i="22"/>
  <c r="AE1907" i="22"/>
  <c r="AF1907" i="22"/>
  <c r="AG1907" i="22"/>
  <c r="AH1907" i="22"/>
  <c r="AI1907" i="22"/>
  <c r="AJ1907" i="22"/>
  <c r="AK1907" i="22"/>
  <c r="AL1907" i="22"/>
  <c r="AM1907" i="22"/>
  <c r="AN1907" i="22"/>
  <c r="AO1907" i="22"/>
  <c r="AD1908" i="22"/>
  <c r="AE1908" i="22"/>
  <c r="AF1908" i="22"/>
  <c r="AG1908" i="22"/>
  <c r="AH1908" i="22"/>
  <c r="AI1908" i="22"/>
  <c r="AJ1908" i="22"/>
  <c r="AK1908" i="22"/>
  <c r="AL1908" i="22"/>
  <c r="AM1908" i="22"/>
  <c r="AN1908" i="22"/>
  <c r="AO1908" i="22"/>
  <c r="AD1909" i="22"/>
  <c r="AE1909" i="22"/>
  <c r="AF1909" i="22"/>
  <c r="AG1909" i="22"/>
  <c r="AH1909" i="22"/>
  <c r="AI1909" i="22"/>
  <c r="AJ1909" i="22"/>
  <c r="AK1909" i="22"/>
  <c r="AL1909" i="22"/>
  <c r="AM1909" i="22"/>
  <c r="AN1909" i="22"/>
  <c r="AO1909" i="22"/>
  <c r="AD1910" i="22"/>
  <c r="AE1910" i="22"/>
  <c r="AF1910" i="22"/>
  <c r="AG1910" i="22"/>
  <c r="AH1910" i="22"/>
  <c r="AI1910" i="22"/>
  <c r="AJ1910" i="22"/>
  <c r="AK1910" i="22"/>
  <c r="AL1910" i="22"/>
  <c r="AM1910" i="22"/>
  <c r="AN1910" i="22"/>
  <c r="AO1910" i="22"/>
  <c r="AD1639" i="22"/>
  <c r="AE1639" i="22"/>
  <c r="AF1639" i="22"/>
  <c r="AG1639" i="22"/>
  <c r="AH1639" i="22"/>
  <c r="AI1639" i="22"/>
  <c r="AJ1639" i="22"/>
  <c r="AK1639" i="22"/>
  <c r="AL1639" i="22"/>
  <c r="AM1639" i="22"/>
  <c r="AN1639" i="22"/>
  <c r="AO1639" i="22"/>
  <c r="AD1821" i="22"/>
  <c r="AE1821" i="22"/>
  <c r="AF1821" i="22"/>
  <c r="AG1821" i="22"/>
  <c r="AH1821" i="22"/>
  <c r="AI1821" i="22"/>
  <c r="AJ1821" i="22"/>
  <c r="AK1821" i="22"/>
  <c r="AL1821" i="22"/>
  <c r="AM1821" i="22"/>
  <c r="AN1821" i="22"/>
  <c r="AO1821" i="22"/>
  <c r="AD1913" i="22"/>
  <c r="AE1913" i="22"/>
  <c r="AF1913" i="22"/>
  <c r="AG1913" i="22"/>
  <c r="AH1913" i="22"/>
  <c r="AI1913" i="22"/>
  <c r="AJ1913" i="22"/>
  <c r="AK1913" i="22"/>
  <c r="AL1913" i="22"/>
  <c r="AM1913" i="22"/>
  <c r="AN1913" i="22"/>
  <c r="AO1913" i="22"/>
  <c r="AD1914" i="22"/>
  <c r="AE1914" i="22"/>
  <c r="AF1914" i="22"/>
  <c r="AG1914" i="22"/>
  <c r="AH1914" i="22"/>
  <c r="AI1914" i="22"/>
  <c r="AJ1914" i="22"/>
  <c r="AK1914" i="22"/>
  <c r="AL1914" i="22"/>
  <c r="AM1914" i="22"/>
  <c r="AN1914" i="22"/>
  <c r="AO1914" i="22"/>
  <c r="AD1915" i="22"/>
  <c r="AE1915" i="22"/>
  <c r="AF1915" i="22"/>
  <c r="AG1915" i="22"/>
  <c r="AH1915" i="22"/>
  <c r="AI1915" i="22"/>
  <c r="AJ1915" i="22"/>
  <c r="AK1915" i="22"/>
  <c r="AL1915" i="22"/>
  <c r="AM1915" i="22"/>
  <c r="AN1915" i="22"/>
  <c r="AO1915" i="22"/>
  <c r="AD1916" i="22"/>
  <c r="AE1916" i="22"/>
  <c r="AF1916" i="22"/>
  <c r="AG1916" i="22"/>
  <c r="AH1916" i="22"/>
  <c r="AI1916" i="22"/>
  <c r="AJ1916" i="22"/>
  <c r="AK1916" i="22"/>
  <c r="AL1916" i="22"/>
  <c r="AM1916" i="22"/>
  <c r="AN1916" i="22"/>
  <c r="AO1916" i="22"/>
  <c r="AD1917" i="22"/>
  <c r="AE1917" i="22"/>
  <c r="AF1917" i="22"/>
  <c r="AG1917" i="22"/>
  <c r="AH1917" i="22"/>
  <c r="AI1917" i="22"/>
  <c r="AJ1917" i="22"/>
  <c r="AK1917" i="22"/>
  <c r="AL1917" i="22"/>
  <c r="AM1917" i="22"/>
  <c r="AN1917" i="22"/>
  <c r="AO1917" i="22"/>
  <c r="AD1918" i="22"/>
  <c r="AE1918" i="22"/>
  <c r="AF1918" i="22"/>
  <c r="AG1918" i="22"/>
  <c r="AH1918" i="22"/>
  <c r="AI1918" i="22"/>
  <c r="AJ1918" i="22"/>
  <c r="AK1918" i="22"/>
  <c r="AL1918" i="22"/>
  <c r="AM1918" i="22"/>
  <c r="AN1918" i="22"/>
  <c r="AO1918" i="22"/>
  <c r="AD1919" i="22"/>
  <c r="AE1919" i="22"/>
  <c r="AF1919" i="22"/>
  <c r="AG1919" i="22"/>
  <c r="AH1919" i="22"/>
  <c r="AI1919" i="22"/>
  <c r="AJ1919" i="22"/>
  <c r="AK1919" i="22"/>
  <c r="AL1919" i="22"/>
  <c r="AM1919" i="22"/>
  <c r="AN1919" i="22"/>
  <c r="AO1919" i="22"/>
  <c r="AD1920" i="22"/>
  <c r="AE1920" i="22"/>
  <c r="AF1920" i="22"/>
  <c r="AG1920" i="22"/>
  <c r="AH1920" i="22"/>
  <c r="AI1920" i="22"/>
  <c r="AJ1920" i="22"/>
  <c r="AK1920" i="22"/>
  <c r="AL1920" i="22"/>
  <c r="AM1920" i="22"/>
  <c r="AN1920" i="22"/>
  <c r="AO1920" i="22"/>
  <c r="AD1921" i="22"/>
  <c r="AE1921" i="22"/>
  <c r="AF1921" i="22"/>
  <c r="AG1921" i="22"/>
  <c r="AH1921" i="22"/>
  <c r="AI1921" i="22"/>
  <c r="AJ1921" i="22"/>
  <c r="AK1921" i="22"/>
  <c r="AL1921" i="22"/>
  <c r="AM1921" i="22"/>
  <c r="AN1921" i="22"/>
  <c r="AO1921" i="22"/>
  <c r="AD1922" i="22"/>
  <c r="AE1922" i="22"/>
  <c r="AF1922" i="22"/>
  <c r="AG1922" i="22"/>
  <c r="AH1922" i="22"/>
  <c r="AI1922" i="22"/>
  <c r="AJ1922" i="22"/>
  <c r="AK1922" i="22"/>
  <c r="AL1922" i="22"/>
  <c r="AM1922" i="22"/>
  <c r="AN1922" i="22"/>
  <c r="AO1922" i="22"/>
  <c r="AD1923" i="22"/>
  <c r="AE1923" i="22"/>
  <c r="AF1923" i="22"/>
  <c r="AG1923" i="22"/>
  <c r="AH1923" i="22"/>
  <c r="AI1923" i="22"/>
  <c r="AJ1923" i="22"/>
  <c r="AK1923" i="22"/>
  <c r="AL1923" i="22"/>
  <c r="AM1923" i="22"/>
  <c r="AN1923" i="22"/>
  <c r="AO1923" i="22"/>
  <c r="AD1924" i="22"/>
  <c r="AE1924" i="22"/>
  <c r="AF1924" i="22"/>
  <c r="AG1924" i="22"/>
  <c r="AH1924" i="22"/>
  <c r="AI1924" i="22"/>
  <c r="AJ1924" i="22"/>
  <c r="AK1924" i="22"/>
  <c r="AL1924" i="22"/>
  <c r="AM1924" i="22"/>
  <c r="AN1924" i="22"/>
  <c r="AO1924" i="22"/>
  <c r="AD1925" i="22"/>
  <c r="AE1925" i="22"/>
  <c r="AF1925" i="22"/>
  <c r="AG1925" i="22"/>
  <c r="AH1925" i="22"/>
  <c r="AI1925" i="22"/>
  <c r="AJ1925" i="22"/>
  <c r="AK1925" i="22"/>
  <c r="AL1925" i="22"/>
  <c r="AM1925" i="22"/>
  <c r="AN1925" i="22"/>
  <c r="AO1925" i="22"/>
  <c r="AD1926" i="22"/>
  <c r="AE1926" i="22"/>
  <c r="AF1926" i="22"/>
  <c r="AG1926" i="22"/>
  <c r="AH1926" i="22"/>
  <c r="AI1926" i="22"/>
  <c r="AJ1926" i="22"/>
  <c r="AK1926" i="22"/>
  <c r="AL1926" i="22"/>
  <c r="AM1926" i="22"/>
  <c r="AN1926" i="22"/>
  <c r="AO1926" i="22"/>
  <c r="AD1927" i="22"/>
  <c r="AE1927" i="22"/>
  <c r="AF1927" i="22"/>
  <c r="AG1927" i="22"/>
  <c r="AH1927" i="22"/>
  <c r="AI1927" i="22"/>
  <c r="AJ1927" i="22"/>
  <c r="AK1927" i="22"/>
  <c r="AL1927" i="22"/>
  <c r="AM1927" i="22"/>
  <c r="AN1927" i="22"/>
  <c r="AO1927" i="22"/>
  <c r="AD1928" i="22"/>
  <c r="AE1928" i="22"/>
  <c r="AF1928" i="22"/>
  <c r="AG1928" i="22"/>
  <c r="AH1928" i="22"/>
  <c r="AI1928" i="22"/>
  <c r="AJ1928" i="22"/>
  <c r="AK1928" i="22"/>
  <c r="AL1928" i="22"/>
  <c r="AM1928" i="22"/>
  <c r="AN1928" i="22"/>
  <c r="AO1928" i="22"/>
  <c r="AD1929" i="22"/>
  <c r="AE1929" i="22"/>
  <c r="AF1929" i="22"/>
  <c r="AG1929" i="22"/>
  <c r="AH1929" i="22"/>
  <c r="AI1929" i="22"/>
  <c r="AJ1929" i="22"/>
  <c r="AK1929" i="22"/>
  <c r="AL1929" i="22"/>
  <c r="AM1929" i="22"/>
  <c r="AN1929" i="22"/>
  <c r="AO1929" i="22"/>
  <c r="AD1930" i="22"/>
  <c r="AE1930" i="22"/>
  <c r="AF1930" i="22"/>
  <c r="AG1930" i="22"/>
  <c r="AH1930" i="22"/>
  <c r="AI1930" i="22"/>
  <c r="AJ1930" i="22"/>
  <c r="AK1930" i="22"/>
  <c r="AL1930" i="22"/>
  <c r="AM1930" i="22"/>
  <c r="AN1930" i="22"/>
  <c r="AO1930" i="22"/>
  <c r="AD1931" i="22"/>
  <c r="AE1931" i="22"/>
  <c r="AF1931" i="22"/>
  <c r="AG1931" i="22"/>
  <c r="AH1931" i="22"/>
  <c r="AI1931" i="22"/>
  <c r="AJ1931" i="22"/>
  <c r="AK1931" i="22"/>
  <c r="AL1931" i="22"/>
  <c r="AM1931" i="22"/>
  <c r="AN1931" i="22"/>
  <c r="AO1931" i="22"/>
  <c r="AD1932" i="22"/>
  <c r="AE1932" i="22"/>
  <c r="AF1932" i="22"/>
  <c r="AG1932" i="22"/>
  <c r="AH1932" i="22"/>
  <c r="AI1932" i="22"/>
  <c r="AJ1932" i="22"/>
  <c r="AK1932" i="22"/>
  <c r="AL1932" i="22"/>
  <c r="AM1932" i="22"/>
  <c r="AN1932" i="22"/>
  <c r="AO1932" i="22"/>
  <c r="AD1933" i="22"/>
  <c r="AE1933" i="22"/>
  <c r="AF1933" i="22"/>
  <c r="AG1933" i="22"/>
  <c r="AH1933" i="22"/>
  <c r="AI1933" i="22"/>
  <c r="AJ1933" i="22"/>
  <c r="AK1933" i="22"/>
  <c r="AL1933" i="22"/>
  <c r="AM1933" i="22"/>
  <c r="AN1933" i="22"/>
  <c r="AO1933" i="22"/>
  <c r="AD1934" i="22"/>
  <c r="AE1934" i="22"/>
  <c r="AF1934" i="22"/>
  <c r="AG1934" i="22"/>
  <c r="AH1934" i="22"/>
  <c r="AI1934" i="22"/>
  <c r="AJ1934" i="22"/>
  <c r="AK1934" i="22"/>
  <c r="AL1934" i="22"/>
  <c r="AM1934" i="22"/>
  <c r="AN1934" i="22"/>
  <c r="AO1934" i="22"/>
  <c r="AD1935" i="22"/>
  <c r="AE1935" i="22"/>
  <c r="AF1935" i="22"/>
  <c r="AG1935" i="22"/>
  <c r="AH1935" i="22"/>
  <c r="AI1935" i="22"/>
  <c r="AJ1935" i="22"/>
  <c r="AK1935" i="22"/>
  <c r="AL1935" i="22"/>
  <c r="AM1935" i="22"/>
  <c r="AN1935" i="22"/>
  <c r="AO1935" i="22"/>
  <c r="AD1936" i="22"/>
  <c r="AE1936" i="22"/>
  <c r="AF1936" i="22"/>
  <c r="AG1936" i="22"/>
  <c r="AH1936" i="22"/>
  <c r="AI1936" i="22"/>
  <c r="AJ1936" i="22"/>
  <c r="AK1936" i="22"/>
  <c r="AL1936" i="22"/>
  <c r="AM1936" i="22"/>
  <c r="AN1936" i="22"/>
  <c r="AO1936" i="22"/>
  <c r="AD1937" i="22"/>
  <c r="AE1937" i="22"/>
  <c r="AF1937" i="22"/>
  <c r="AG1937" i="22"/>
  <c r="AH1937" i="22"/>
  <c r="AI1937" i="22"/>
  <c r="AJ1937" i="22"/>
  <c r="AK1937" i="22"/>
  <c r="AL1937" i="22"/>
  <c r="AM1937" i="22"/>
  <c r="AN1937" i="22"/>
  <c r="AO1937" i="22"/>
  <c r="AD1938" i="22"/>
  <c r="AE1938" i="22"/>
  <c r="AF1938" i="22"/>
  <c r="AG1938" i="22"/>
  <c r="AH1938" i="22"/>
  <c r="AI1938" i="22"/>
  <c r="AJ1938" i="22"/>
  <c r="AK1938" i="22"/>
  <c r="AL1938" i="22"/>
  <c r="AM1938" i="22"/>
  <c r="AN1938" i="22"/>
  <c r="AO1938" i="22"/>
  <c r="AD1939" i="22"/>
  <c r="AE1939" i="22"/>
  <c r="AF1939" i="22"/>
  <c r="AG1939" i="22"/>
  <c r="AH1939" i="22"/>
  <c r="AI1939" i="22"/>
  <c r="AJ1939" i="22"/>
  <c r="AK1939" i="22"/>
  <c r="AL1939" i="22"/>
  <c r="AM1939" i="22"/>
  <c r="AN1939" i="22"/>
  <c r="AO1939" i="22"/>
  <c r="AD1940" i="22"/>
  <c r="AE1940" i="22"/>
  <c r="AF1940" i="22"/>
  <c r="AG1940" i="22"/>
  <c r="AH1940" i="22"/>
  <c r="AI1940" i="22"/>
  <c r="AJ1940" i="22"/>
  <c r="AK1940" i="22"/>
  <c r="AL1940" i="22"/>
  <c r="AM1940" i="22"/>
  <c r="AN1940" i="22"/>
  <c r="AO1940" i="22"/>
  <c r="AD1941" i="22"/>
  <c r="AE1941" i="22"/>
  <c r="AF1941" i="22"/>
  <c r="AG1941" i="22"/>
  <c r="AH1941" i="22"/>
  <c r="AI1941" i="22"/>
  <c r="AJ1941" i="22"/>
  <c r="AK1941" i="22"/>
  <c r="AL1941" i="22"/>
  <c r="AM1941" i="22"/>
  <c r="AN1941" i="22"/>
  <c r="AO1941" i="22"/>
  <c r="AD1942" i="22"/>
  <c r="AE1942" i="22"/>
  <c r="AF1942" i="22"/>
  <c r="AG1942" i="22"/>
  <c r="AH1942" i="22"/>
  <c r="AI1942" i="22"/>
  <c r="AJ1942" i="22"/>
  <c r="AK1942" i="22"/>
  <c r="AL1942" i="22"/>
  <c r="AM1942" i="22"/>
  <c r="AN1942" i="22"/>
  <c r="AO1942" i="22"/>
  <c r="AD1943" i="22"/>
  <c r="AE1943" i="22"/>
  <c r="AF1943" i="22"/>
  <c r="AG1943" i="22"/>
  <c r="AH1943" i="22"/>
  <c r="AI1943" i="22"/>
  <c r="AJ1943" i="22"/>
  <c r="AK1943" i="22"/>
  <c r="AL1943" i="22"/>
  <c r="AM1943" i="22"/>
  <c r="AN1943" i="22"/>
  <c r="AO1943" i="22"/>
  <c r="AD1944" i="22"/>
  <c r="AE1944" i="22"/>
  <c r="AF1944" i="22"/>
  <c r="AG1944" i="22"/>
  <c r="AH1944" i="22"/>
  <c r="AI1944" i="22"/>
  <c r="AJ1944" i="22"/>
  <c r="AK1944" i="22"/>
  <c r="AL1944" i="22"/>
  <c r="AM1944" i="22"/>
  <c r="AN1944" i="22"/>
  <c r="AO1944" i="22"/>
  <c r="AD1945" i="22"/>
  <c r="AE1945" i="22"/>
  <c r="AF1945" i="22"/>
  <c r="AG1945" i="22"/>
  <c r="AH1945" i="22"/>
  <c r="AI1945" i="22"/>
  <c r="AJ1945" i="22"/>
  <c r="AK1945" i="22"/>
  <c r="AL1945" i="22"/>
  <c r="AM1945" i="22"/>
  <c r="AN1945" i="22"/>
  <c r="AO1945" i="22"/>
  <c r="AD1946" i="22"/>
  <c r="AE1946" i="22"/>
  <c r="AF1946" i="22"/>
  <c r="AG1946" i="22"/>
  <c r="AH1946" i="22"/>
  <c r="AI1946" i="22"/>
  <c r="AJ1946" i="22"/>
  <c r="AK1946" i="22"/>
  <c r="AL1946" i="22"/>
  <c r="AM1946" i="22"/>
  <c r="AN1946" i="22"/>
  <c r="AO1946" i="22"/>
  <c r="AD1947" i="22"/>
  <c r="AE1947" i="22"/>
  <c r="AF1947" i="22"/>
  <c r="AG1947" i="22"/>
  <c r="AH1947" i="22"/>
  <c r="AI1947" i="22"/>
  <c r="AJ1947" i="22"/>
  <c r="AK1947" i="22"/>
  <c r="AL1947" i="22"/>
  <c r="AM1947" i="22"/>
  <c r="AN1947" i="22"/>
  <c r="AO1947" i="22"/>
  <c r="AD1948" i="22"/>
  <c r="AE1948" i="22"/>
  <c r="AF1948" i="22"/>
  <c r="AG1948" i="22"/>
  <c r="AH1948" i="22"/>
  <c r="AI1948" i="22"/>
  <c r="AJ1948" i="22"/>
  <c r="AK1948" i="22"/>
  <c r="AL1948" i="22"/>
  <c r="AM1948" i="22"/>
  <c r="AN1948" i="22"/>
  <c r="AO1948" i="22"/>
  <c r="AD1949" i="22"/>
  <c r="AE1949" i="22"/>
  <c r="AF1949" i="22"/>
  <c r="AG1949" i="22"/>
  <c r="AH1949" i="22"/>
  <c r="AI1949" i="22"/>
  <c r="AJ1949" i="22"/>
  <c r="AK1949" i="22"/>
  <c r="AL1949" i="22"/>
  <c r="AM1949" i="22"/>
  <c r="AN1949" i="22"/>
  <c r="AO1949" i="22"/>
  <c r="AD1950" i="22"/>
  <c r="AE1950" i="22"/>
  <c r="AF1950" i="22"/>
  <c r="AG1950" i="22"/>
  <c r="AH1950" i="22"/>
  <c r="AI1950" i="22"/>
  <c r="AJ1950" i="22"/>
  <c r="AK1950" i="22"/>
  <c r="AL1950" i="22"/>
  <c r="AM1950" i="22"/>
  <c r="AN1950" i="22"/>
  <c r="AO1950" i="22"/>
  <c r="AD1951" i="22"/>
  <c r="AE1951" i="22"/>
  <c r="AF1951" i="22"/>
  <c r="AG1951" i="22"/>
  <c r="AH1951" i="22"/>
  <c r="AI1951" i="22"/>
  <c r="AJ1951" i="22"/>
  <c r="AK1951" i="22"/>
  <c r="AL1951" i="22"/>
  <c r="AM1951" i="22"/>
  <c r="AN1951" i="22"/>
  <c r="AO1951" i="22"/>
  <c r="AD1952" i="22"/>
  <c r="AE1952" i="22"/>
  <c r="AF1952" i="22"/>
  <c r="AG1952" i="22"/>
  <c r="AH1952" i="22"/>
  <c r="AI1952" i="22"/>
  <c r="AJ1952" i="22"/>
  <c r="AK1952" i="22"/>
  <c r="AL1952" i="22"/>
  <c r="AM1952" i="22"/>
  <c r="AN1952" i="22"/>
  <c r="AO1952" i="22"/>
  <c r="AD1953" i="22"/>
  <c r="AE1953" i="22"/>
  <c r="AF1953" i="22"/>
  <c r="AG1953" i="22"/>
  <c r="AH1953" i="22"/>
  <c r="AI1953" i="22"/>
  <c r="AJ1953" i="22"/>
  <c r="AK1953" i="22"/>
  <c r="AL1953" i="22"/>
  <c r="AM1953" i="22"/>
  <c r="AN1953" i="22"/>
  <c r="AO1953" i="22"/>
  <c r="AD1954" i="22"/>
  <c r="AE1954" i="22"/>
  <c r="AF1954" i="22"/>
  <c r="AG1954" i="22"/>
  <c r="AH1954" i="22"/>
  <c r="AI1954" i="22"/>
  <c r="AJ1954" i="22"/>
  <c r="AK1954" i="22"/>
  <c r="AL1954" i="22"/>
  <c r="AM1954" i="22"/>
  <c r="AN1954" i="22"/>
  <c r="AO1954" i="22"/>
  <c r="AD1955" i="22"/>
  <c r="AE1955" i="22"/>
  <c r="AF1955" i="22"/>
  <c r="AG1955" i="22"/>
  <c r="AH1955" i="22"/>
  <c r="AI1955" i="22"/>
  <c r="AJ1955" i="22"/>
  <c r="AK1955" i="22"/>
  <c r="AL1955" i="22"/>
  <c r="AM1955" i="22"/>
  <c r="AN1955" i="22"/>
  <c r="AO1955" i="22"/>
  <c r="AD1956" i="22"/>
  <c r="AE1956" i="22"/>
  <c r="AF1956" i="22"/>
  <c r="AG1956" i="22"/>
  <c r="AH1956" i="22"/>
  <c r="AI1956" i="22"/>
  <c r="AJ1956" i="22"/>
  <c r="AK1956" i="22"/>
  <c r="AL1956" i="22"/>
  <c r="AM1956" i="22"/>
  <c r="AN1956" i="22"/>
  <c r="AO1956" i="22"/>
  <c r="AD1957" i="22"/>
  <c r="AE1957" i="22"/>
  <c r="AF1957" i="22"/>
  <c r="AG1957" i="22"/>
  <c r="AH1957" i="22"/>
  <c r="AI1957" i="22"/>
  <c r="AJ1957" i="22"/>
  <c r="AK1957" i="22"/>
  <c r="AL1957" i="22"/>
  <c r="AM1957" i="22"/>
  <c r="AN1957" i="22"/>
  <c r="AO1957" i="22"/>
  <c r="AD1958" i="22"/>
  <c r="AE1958" i="22"/>
  <c r="AF1958" i="22"/>
  <c r="AG1958" i="22"/>
  <c r="AH1958" i="22"/>
  <c r="AI1958" i="22"/>
  <c r="AJ1958" i="22"/>
  <c r="AK1958" i="22"/>
  <c r="AL1958" i="22"/>
  <c r="AM1958" i="22"/>
  <c r="AN1958" i="22"/>
  <c r="AO1958" i="22"/>
  <c r="AD1959" i="22"/>
  <c r="AE1959" i="22"/>
  <c r="AF1959" i="22"/>
  <c r="AG1959" i="22"/>
  <c r="AH1959" i="22"/>
  <c r="AI1959" i="22"/>
  <c r="AJ1959" i="22"/>
  <c r="AK1959" i="22"/>
  <c r="AL1959" i="22"/>
  <c r="AM1959" i="22"/>
  <c r="AN1959" i="22"/>
  <c r="AO1959" i="22"/>
  <c r="AD1960" i="22"/>
  <c r="AE1960" i="22"/>
  <c r="AF1960" i="22"/>
  <c r="AG1960" i="22"/>
  <c r="AH1960" i="22"/>
  <c r="AI1960" i="22"/>
  <c r="AJ1960" i="22"/>
  <c r="AK1960" i="22"/>
  <c r="AL1960" i="22"/>
  <c r="AM1960" i="22"/>
  <c r="AN1960" i="22"/>
  <c r="AO1960" i="22"/>
  <c r="AD1961" i="22"/>
  <c r="AE1961" i="22"/>
  <c r="AF1961" i="22"/>
  <c r="AG1961" i="22"/>
  <c r="AH1961" i="22"/>
  <c r="AI1961" i="22"/>
  <c r="AJ1961" i="22"/>
  <c r="AK1961" i="22"/>
  <c r="AL1961" i="22"/>
  <c r="AM1961" i="22"/>
  <c r="AN1961" i="22"/>
  <c r="AO1961" i="22"/>
  <c r="AD1962" i="22"/>
  <c r="AE1962" i="22"/>
  <c r="AF1962" i="22"/>
  <c r="AG1962" i="22"/>
  <c r="AH1962" i="22"/>
  <c r="AI1962" i="22"/>
  <c r="AJ1962" i="22"/>
  <c r="AK1962" i="22"/>
  <c r="AL1962" i="22"/>
  <c r="AM1962" i="22"/>
  <c r="AN1962" i="22"/>
  <c r="AO1962" i="22"/>
  <c r="AD1964" i="22"/>
  <c r="AE1964" i="22"/>
  <c r="AF1964" i="22"/>
  <c r="AG1964" i="22"/>
  <c r="AH1964" i="22"/>
  <c r="AI1964" i="22"/>
  <c r="AJ1964" i="22"/>
  <c r="AK1964" i="22"/>
  <c r="AL1964" i="22"/>
  <c r="AM1964" i="22"/>
  <c r="AN1964" i="22"/>
  <c r="AO1964" i="22"/>
  <c r="AD1965" i="22"/>
  <c r="AE1965" i="22"/>
  <c r="AF1965" i="22"/>
  <c r="AG1965" i="22"/>
  <c r="AH1965" i="22"/>
  <c r="AI1965" i="22"/>
  <c r="AJ1965" i="22"/>
  <c r="AK1965" i="22"/>
  <c r="AL1965" i="22"/>
  <c r="AM1965" i="22"/>
  <c r="AN1965" i="22"/>
  <c r="AO1965" i="22"/>
  <c r="AD1966" i="22"/>
  <c r="AE1966" i="22"/>
  <c r="AF1966" i="22"/>
  <c r="AG1966" i="22"/>
  <c r="AH1966" i="22"/>
  <c r="AI1966" i="22"/>
  <c r="AJ1966" i="22"/>
  <c r="AK1966" i="22"/>
  <c r="AL1966" i="22"/>
  <c r="AM1966" i="22"/>
  <c r="AN1966" i="22"/>
  <c r="AO1966" i="22"/>
  <c r="AD1967" i="22"/>
  <c r="AE1967" i="22"/>
  <c r="AF1967" i="22"/>
  <c r="AG1967" i="22"/>
  <c r="AH1967" i="22"/>
  <c r="AI1967" i="22"/>
  <c r="AJ1967" i="22"/>
  <c r="AK1967" i="22"/>
  <c r="AL1967" i="22"/>
  <c r="AM1967" i="22"/>
  <c r="AN1967" i="22"/>
  <c r="AO1967" i="22"/>
  <c r="AD1968" i="22"/>
  <c r="AE1968" i="22"/>
  <c r="AF1968" i="22"/>
  <c r="AG1968" i="22"/>
  <c r="AH1968" i="22"/>
  <c r="AI1968" i="22"/>
  <c r="AJ1968" i="22"/>
  <c r="AK1968" i="22"/>
  <c r="AL1968" i="22"/>
  <c r="AM1968" i="22"/>
  <c r="AN1968" i="22"/>
  <c r="AO1968" i="22"/>
  <c r="AD1969" i="22"/>
  <c r="AE1969" i="22"/>
  <c r="AF1969" i="22"/>
  <c r="AG1969" i="22"/>
  <c r="AH1969" i="22"/>
  <c r="AI1969" i="22"/>
  <c r="AJ1969" i="22"/>
  <c r="AK1969" i="22"/>
  <c r="AL1969" i="22"/>
  <c r="AM1969" i="22"/>
  <c r="AN1969" i="22"/>
  <c r="AO1969" i="22"/>
  <c r="AD1970" i="22"/>
  <c r="AE1970" i="22"/>
  <c r="AF1970" i="22"/>
  <c r="AG1970" i="22"/>
  <c r="AH1970" i="22"/>
  <c r="AI1970" i="22"/>
  <c r="AJ1970" i="22"/>
  <c r="AK1970" i="22"/>
  <c r="AL1970" i="22"/>
  <c r="AM1970" i="22"/>
  <c r="AN1970" i="22"/>
  <c r="AO1970" i="22"/>
  <c r="AD1971" i="22"/>
  <c r="AE1971" i="22"/>
  <c r="AF1971" i="22"/>
  <c r="AG1971" i="22"/>
  <c r="AH1971" i="22"/>
  <c r="AI1971" i="22"/>
  <c r="AJ1971" i="22"/>
  <c r="AK1971" i="22"/>
  <c r="AL1971" i="22"/>
  <c r="AM1971" i="22"/>
  <c r="AN1971" i="22"/>
  <c r="AO1971" i="22"/>
  <c r="AD1972" i="22"/>
  <c r="AE1972" i="22"/>
  <c r="AF1972" i="22"/>
  <c r="AG1972" i="22"/>
  <c r="AH1972" i="22"/>
  <c r="AI1972" i="22"/>
  <c r="AJ1972" i="22"/>
  <c r="AK1972" i="22"/>
  <c r="AL1972" i="22"/>
  <c r="AM1972" i="22"/>
  <c r="AN1972" i="22"/>
  <c r="AO1972" i="22"/>
  <c r="AD1973" i="22"/>
  <c r="AE1973" i="22"/>
  <c r="AF1973" i="22"/>
  <c r="AG1973" i="22"/>
  <c r="AH1973" i="22"/>
  <c r="AI1973" i="22"/>
  <c r="AJ1973" i="22"/>
  <c r="AK1973" i="22"/>
  <c r="AL1973" i="22"/>
  <c r="AM1973" i="22"/>
  <c r="AN1973" i="22"/>
  <c r="AO1973" i="22"/>
  <c r="AD1974" i="22"/>
  <c r="AE1974" i="22"/>
  <c r="AF1974" i="22"/>
  <c r="AG1974" i="22"/>
  <c r="AH1974" i="22"/>
  <c r="AI1974" i="22"/>
  <c r="AJ1974" i="22"/>
  <c r="AK1974" i="22"/>
  <c r="AL1974" i="22"/>
  <c r="AM1974" i="22"/>
  <c r="AN1974" i="22"/>
  <c r="AO1974" i="22"/>
  <c r="AD1975" i="22"/>
  <c r="AE1975" i="22"/>
  <c r="AF1975" i="22"/>
  <c r="AG1975" i="22"/>
  <c r="AH1975" i="22"/>
  <c r="AI1975" i="22"/>
  <c r="AJ1975" i="22"/>
  <c r="AK1975" i="22"/>
  <c r="AL1975" i="22"/>
  <c r="AM1975" i="22"/>
  <c r="AN1975" i="22"/>
  <c r="AO1975" i="22"/>
  <c r="AD1976" i="22"/>
  <c r="AE1976" i="22"/>
  <c r="AF1976" i="22"/>
  <c r="AG1976" i="22"/>
  <c r="AH1976" i="22"/>
  <c r="AI1976" i="22"/>
  <c r="AJ1976" i="22"/>
  <c r="AK1976" i="22"/>
  <c r="AL1976" i="22"/>
  <c r="AM1976" i="22"/>
  <c r="AN1976" i="22"/>
  <c r="AO1976" i="22"/>
  <c r="AD1977" i="22"/>
  <c r="AE1977" i="22"/>
  <c r="AF1977" i="22"/>
  <c r="AG1977" i="22"/>
  <c r="AH1977" i="22"/>
  <c r="AI1977" i="22"/>
  <c r="AJ1977" i="22"/>
  <c r="AK1977" i="22"/>
  <c r="AL1977" i="22"/>
  <c r="AM1977" i="22"/>
  <c r="AN1977" i="22"/>
  <c r="AO1977" i="22"/>
  <c r="AD1978" i="22"/>
  <c r="AE1978" i="22"/>
  <c r="AF1978" i="22"/>
  <c r="AG1978" i="22"/>
  <c r="AH1978" i="22"/>
  <c r="AI1978" i="22"/>
  <c r="AJ1978" i="22"/>
  <c r="AK1978" i="22"/>
  <c r="AL1978" i="22"/>
  <c r="AM1978" i="22"/>
  <c r="AN1978" i="22"/>
  <c r="AO1978" i="22"/>
  <c r="AD1979" i="22"/>
  <c r="AE1979" i="22"/>
  <c r="AF1979" i="22"/>
  <c r="AG1979" i="22"/>
  <c r="AH1979" i="22"/>
  <c r="AI1979" i="22"/>
  <c r="AJ1979" i="22"/>
  <c r="AK1979" i="22"/>
  <c r="AL1979" i="22"/>
  <c r="AM1979" i="22"/>
  <c r="AN1979" i="22"/>
  <c r="AO1979" i="22"/>
  <c r="AD1980" i="22"/>
  <c r="AE1980" i="22"/>
  <c r="AF1980" i="22"/>
  <c r="AG1980" i="22"/>
  <c r="AH1980" i="22"/>
  <c r="AI1980" i="22"/>
  <c r="AJ1980" i="22"/>
  <c r="AK1980" i="22"/>
  <c r="AL1980" i="22"/>
  <c r="AM1980" i="22"/>
  <c r="AN1980" i="22"/>
  <c r="AO1980" i="22"/>
  <c r="AD1981" i="22"/>
  <c r="AE1981" i="22"/>
  <c r="AF1981" i="22"/>
  <c r="AG1981" i="22"/>
  <c r="AH1981" i="22"/>
  <c r="AI1981" i="22"/>
  <c r="AJ1981" i="22"/>
  <c r="AK1981" i="22"/>
  <c r="AL1981" i="22"/>
  <c r="AM1981" i="22"/>
  <c r="AN1981" i="22"/>
  <c r="AO1981" i="22"/>
  <c r="AD1982" i="22"/>
  <c r="AE1982" i="22"/>
  <c r="AF1982" i="22"/>
  <c r="AG1982" i="22"/>
  <c r="AH1982" i="22"/>
  <c r="AI1982" i="22"/>
  <c r="AJ1982" i="22"/>
  <c r="AK1982" i="22"/>
  <c r="AL1982" i="22"/>
  <c r="AM1982" i="22"/>
  <c r="AN1982" i="22"/>
  <c r="AO1982" i="22"/>
  <c r="AD1983" i="22"/>
  <c r="AE1983" i="22"/>
  <c r="AF1983" i="22"/>
  <c r="AG1983" i="22"/>
  <c r="AH1983" i="22"/>
  <c r="AI1983" i="22"/>
  <c r="AJ1983" i="22"/>
  <c r="AK1983" i="22"/>
  <c r="AL1983" i="22"/>
  <c r="AM1983" i="22"/>
  <c r="AN1983" i="22"/>
  <c r="AO1983" i="22"/>
  <c r="AD1984" i="22"/>
  <c r="AE1984" i="22"/>
  <c r="AF1984" i="22"/>
  <c r="AG1984" i="22"/>
  <c r="AH1984" i="22"/>
  <c r="AI1984" i="22"/>
  <c r="AJ1984" i="22"/>
  <c r="AK1984" i="22"/>
  <c r="AL1984" i="22"/>
  <c r="AM1984" i="22"/>
  <c r="AN1984" i="22"/>
  <c r="AO1984" i="22"/>
  <c r="AD1985" i="22"/>
  <c r="AE1985" i="22"/>
  <c r="AF1985" i="22"/>
  <c r="AG1985" i="22"/>
  <c r="AH1985" i="22"/>
  <c r="AI1985" i="22"/>
  <c r="AJ1985" i="22"/>
  <c r="AK1985" i="22"/>
  <c r="AL1985" i="22"/>
  <c r="AM1985" i="22"/>
  <c r="AN1985" i="22"/>
  <c r="AO1985" i="22"/>
  <c r="AD1986" i="22"/>
  <c r="AE1986" i="22"/>
  <c r="AF1986" i="22"/>
  <c r="AG1986" i="22"/>
  <c r="AH1986" i="22"/>
  <c r="AI1986" i="22"/>
  <c r="AJ1986" i="22"/>
  <c r="AK1986" i="22"/>
  <c r="AL1986" i="22"/>
  <c r="AM1986" i="22"/>
  <c r="AN1986" i="22"/>
  <c r="AO1986" i="22"/>
  <c r="AD1987" i="22"/>
  <c r="AE1987" i="22"/>
  <c r="AF1987" i="22"/>
  <c r="AG1987" i="22"/>
  <c r="AH1987" i="22"/>
  <c r="AI1987" i="22"/>
  <c r="AJ1987" i="22"/>
  <c r="AK1987" i="22"/>
  <c r="AL1987" i="22"/>
  <c r="AM1987" i="22"/>
  <c r="AN1987" i="22"/>
  <c r="AO1987" i="22"/>
  <c r="AD1988" i="22"/>
  <c r="AE1988" i="22"/>
  <c r="AF1988" i="22"/>
  <c r="AG1988" i="22"/>
  <c r="AH1988" i="22"/>
  <c r="AI1988" i="22"/>
  <c r="AJ1988" i="22"/>
  <c r="AK1988" i="22"/>
  <c r="AL1988" i="22"/>
  <c r="AM1988" i="22"/>
  <c r="AN1988" i="22"/>
  <c r="AO1988" i="22"/>
  <c r="AD1989" i="22"/>
  <c r="AE1989" i="22"/>
  <c r="AF1989" i="22"/>
  <c r="AG1989" i="22"/>
  <c r="AH1989" i="22"/>
  <c r="AI1989" i="22"/>
  <c r="AJ1989" i="22"/>
  <c r="AK1989" i="22"/>
  <c r="AL1989" i="22"/>
  <c r="AM1989" i="22"/>
  <c r="AN1989" i="22"/>
  <c r="AO1989" i="22"/>
  <c r="AD1990" i="22"/>
  <c r="AE1990" i="22"/>
  <c r="AF1990" i="22"/>
  <c r="AG1990" i="22"/>
  <c r="AH1990" i="22"/>
  <c r="AI1990" i="22"/>
  <c r="AJ1990" i="22"/>
  <c r="AK1990" i="22"/>
  <c r="AL1990" i="22"/>
  <c r="AM1990" i="22"/>
  <c r="AN1990" i="22"/>
  <c r="AO1990" i="22"/>
  <c r="AD1991" i="22"/>
  <c r="AE1991" i="22"/>
  <c r="AF1991" i="22"/>
  <c r="AG1991" i="22"/>
  <c r="AH1991" i="22"/>
  <c r="AI1991" i="22"/>
  <c r="AJ1991" i="22"/>
  <c r="AK1991" i="22"/>
  <c r="AL1991" i="22"/>
  <c r="AM1991" i="22"/>
  <c r="AN1991" i="22"/>
  <c r="AO1991" i="22"/>
  <c r="AD1992" i="22"/>
  <c r="AE1992" i="22"/>
  <c r="AF1992" i="22"/>
  <c r="AG1992" i="22"/>
  <c r="AH1992" i="22"/>
  <c r="AI1992" i="22"/>
  <c r="AJ1992" i="22"/>
  <c r="AK1992" i="22"/>
  <c r="AL1992" i="22"/>
  <c r="AM1992" i="22"/>
  <c r="AN1992" i="22"/>
  <c r="AO1992" i="22"/>
  <c r="AD1993" i="22"/>
  <c r="AE1993" i="22"/>
  <c r="AF1993" i="22"/>
  <c r="AG1993" i="22"/>
  <c r="AH1993" i="22"/>
  <c r="AI1993" i="22"/>
  <c r="AJ1993" i="22"/>
  <c r="AK1993" i="22"/>
  <c r="AL1993" i="22"/>
  <c r="AM1993" i="22"/>
  <c r="AN1993" i="22"/>
  <c r="AO1993" i="22"/>
  <c r="AD1994" i="22"/>
  <c r="AE1994" i="22"/>
  <c r="AF1994" i="22"/>
  <c r="AG1994" i="22"/>
  <c r="AH1994" i="22"/>
  <c r="AI1994" i="22"/>
  <c r="AJ1994" i="22"/>
  <c r="AK1994" i="22"/>
  <c r="AL1994" i="22"/>
  <c r="AM1994" i="22"/>
  <c r="AN1994" i="22"/>
  <c r="AO1994" i="22"/>
  <c r="AD1995" i="22"/>
  <c r="AE1995" i="22"/>
  <c r="AF1995" i="22"/>
  <c r="AG1995" i="22"/>
  <c r="AH1995" i="22"/>
  <c r="AI1995" i="22"/>
  <c r="AJ1995" i="22"/>
  <c r="AK1995" i="22"/>
  <c r="AL1995" i="22"/>
  <c r="AM1995" i="22"/>
  <c r="AN1995" i="22"/>
  <c r="AO1995" i="22"/>
  <c r="AD1996" i="22"/>
  <c r="AE1996" i="22"/>
  <c r="AF1996" i="22"/>
  <c r="AG1996" i="22"/>
  <c r="AH1996" i="22"/>
  <c r="AI1996" i="22"/>
  <c r="AJ1996" i="22"/>
  <c r="AK1996" i="22"/>
  <c r="AL1996" i="22"/>
  <c r="AM1996" i="22"/>
  <c r="AN1996" i="22"/>
  <c r="AO1996" i="22"/>
  <c r="AD1997" i="22"/>
  <c r="AE1997" i="22"/>
  <c r="AF1997" i="22"/>
  <c r="AG1997" i="22"/>
  <c r="AH1997" i="22"/>
  <c r="AI1997" i="22"/>
  <c r="AJ1997" i="22"/>
  <c r="AK1997" i="22"/>
  <c r="AL1997" i="22"/>
  <c r="AM1997" i="22"/>
  <c r="AN1997" i="22"/>
  <c r="AO1997" i="22"/>
  <c r="AD1998" i="22"/>
  <c r="AE1998" i="22"/>
  <c r="AF1998" i="22"/>
  <c r="AG1998" i="22"/>
  <c r="AH1998" i="22"/>
  <c r="AI1998" i="22"/>
  <c r="AJ1998" i="22"/>
  <c r="AK1998" i="22"/>
  <c r="AL1998" i="22"/>
  <c r="AM1998" i="22"/>
  <c r="AN1998" i="22"/>
  <c r="AO1998" i="22"/>
  <c r="AD1999" i="22"/>
  <c r="AE1999" i="22"/>
  <c r="AF1999" i="22"/>
  <c r="AG1999" i="22"/>
  <c r="AH1999" i="22"/>
  <c r="AI1999" i="22"/>
  <c r="AJ1999" i="22"/>
  <c r="AK1999" i="22"/>
  <c r="AL1999" i="22"/>
  <c r="AM1999" i="22"/>
  <c r="AN1999" i="22"/>
  <c r="AO1999" i="22"/>
  <c r="AD2000" i="22"/>
  <c r="AE2000" i="22"/>
  <c r="AF2000" i="22"/>
  <c r="AG2000" i="22"/>
  <c r="AH2000" i="22"/>
  <c r="AI2000" i="22"/>
  <c r="AJ2000" i="22"/>
  <c r="AK2000" i="22"/>
  <c r="AL2000" i="22"/>
  <c r="AM2000" i="22"/>
  <c r="AN2000" i="22"/>
  <c r="AO2000" i="22"/>
  <c r="AD2001" i="22"/>
  <c r="AE2001" i="22"/>
  <c r="AF2001" i="22"/>
  <c r="AG2001" i="22"/>
  <c r="AH2001" i="22"/>
  <c r="AI2001" i="22"/>
  <c r="AJ2001" i="22"/>
  <c r="AK2001" i="22"/>
  <c r="AL2001" i="22"/>
  <c r="AM2001" i="22"/>
  <c r="AN2001" i="22"/>
  <c r="AO2001" i="22"/>
  <c r="AD2002" i="22"/>
  <c r="AE2002" i="22"/>
  <c r="AF2002" i="22"/>
  <c r="AG2002" i="22"/>
  <c r="AH2002" i="22"/>
  <c r="AI2002" i="22"/>
  <c r="AJ2002" i="22"/>
  <c r="AK2002" i="22"/>
  <c r="AL2002" i="22"/>
  <c r="AM2002" i="22"/>
  <c r="AN2002" i="22"/>
  <c r="AO2002" i="22"/>
  <c r="AD2003" i="22"/>
  <c r="AE2003" i="22"/>
  <c r="AF2003" i="22"/>
  <c r="AG2003" i="22"/>
  <c r="AH2003" i="22"/>
  <c r="AI2003" i="22"/>
  <c r="AJ2003" i="22"/>
  <c r="AK2003" i="22"/>
  <c r="AL2003" i="22"/>
  <c r="AM2003" i="22"/>
  <c r="AN2003" i="22"/>
  <c r="AO2003" i="22"/>
  <c r="AD2004" i="22"/>
  <c r="AE2004" i="22"/>
  <c r="AF2004" i="22"/>
  <c r="AG2004" i="22"/>
  <c r="AH2004" i="22"/>
  <c r="AI2004" i="22"/>
  <c r="AJ2004" i="22"/>
  <c r="AK2004" i="22"/>
  <c r="AL2004" i="22"/>
  <c r="AM2004" i="22"/>
  <c r="AN2004" i="22"/>
  <c r="AO2004" i="22"/>
  <c r="AD2005" i="22"/>
  <c r="AE2005" i="22"/>
  <c r="AF2005" i="22"/>
  <c r="AG2005" i="22"/>
  <c r="AH2005" i="22"/>
  <c r="AI2005" i="22"/>
  <c r="AJ2005" i="22"/>
  <c r="AK2005" i="22"/>
  <c r="AL2005" i="22"/>
  <c r="AM2005" i="22"/>
  <c r="AN2005" i="22"/>
  <c r="AO2005" i="22"/>
  <c r="AD2006" i="22"/>
  <c r="AE2006" i="22"/>
  <c r="AF2006" i="22"/>
  <c r="AG2006" i="22"/>
  <c r="AH2006" i="22"/>
  <c r="AI2006" i="22"/>
  <c r="AJ2006" i="22"/>
  <c r="AK2006" i="22"/>
  <c r="AL2006" i="22"/>
  <c r="AM2006" i="22"/>
  <c r="AN2006" i="22"/>
  <c r="AO2006" i="22"/>
  <c r="AD2007" i="22"/>
  <c r="AE2007" i="22"/>
  <c r="AF2007" i="22"/>
  <c r="AG2007" i="22"/>
  <c r="AH2007" i="22"/>
  <c r="AI2007" i="22"/>
  <c r="AJ2007" i="22"/>
  <c r="AK2007" i="22"/>
  <c r="AL2007" i="22"/>
  <c r="AM2007" i="22"/>
  <c r="AN2007" i="22"/>
  <c r="AO2007" i="22"/>
  <c r="AD2008" i="22"/>
  <c r="AE2008" i="22"/>
  <c r="AF2008" i="22"/>
  <c r="AG2008" i="22"/>
  <c r="AH2008" i="22"/>
  <c r="AI2008" i="22"/>
  <c r="AJ2008" i="22"/>
  <c r="AK2008" i="22"/>
  <c r="AL2008" i="22"/>
  <c r="AM2008" i="22"/>
  <c r="AN2008" i="22"/>
  <c r="AO2008" i="22"/>
  <c r="AD2009" i="22"/>
  <c r="AE2009" i="22"/>
  <c r="AF2009" i="22"/>
  <c r="AG2009" i="22"/>
  <c r="AH2009" i="22"/>
  <c r="AI2009" i="22"/>
  <c r="AJ2009" i="22"/>
  <c r="AK2009" i="22"/>
  <c r="AL2009" i="22"/>
  <c r="AM2009" i="22"/>
  <c r="AN2009" i="22"/>
  <c r="AO2009" i="22"/>
  <c r="AD2010" i="22"/>
  <c r="AE2010" i="22"/>
  <c r="AF2010" i="22"/>
  <c r="AG2010" i="22"/>
  <c r="AH2010" i="22"/>
  <c r="AI2010" i="22"/>
  <c r="AJ2010" i="22"/>
  <c r="AK2010" i="22"/>
  <c r="AL2010" i="22"/>
  <c r="AM2010" i="22"/>
  <c r="AN2010" i="22"/>
  <c r="AO2010" i="22"/>
  <c r="AD2011" i="22"/>
  <c r="AE2011" i="22"/>
  <c r="AF2011" i="22"/>
  <c r="AG2011" i="22"/>
  <c r="AH2011" i="22"/>
  <c r="AI2011" i="22"/>
  <c r="AJ2011" i="22"/>
  <c r="AK2011" i="22"/>
  <c r="AL2011" i="22"/>
  <c r="AM2011" i="22"/>
  <c r="AN2011" i="22"/>
  <c r="AO2011" i="22"/>
  <c r="AD2012" i="22"/>
  <c r="AE2012" i="22"/>
  <c r="AF2012" i="22"/>
  <c r="AG2012" i="22"/>
  <c r="AH2012" i="22"/>
  <c r="AI2012" i="22"/>
  <c r="AJ2012" i="22"/>
  <c r="AK2012" i="22"/>
  <c r="AL2012" i="22"/>
  <c r="AM2012" i="22"/>
  <c r="AN2012" i="22"/>
  <c r="AO2012" i="22"/>
  <c r="AD2013" i="22"/>
  <c r="AE2013" i="22"/>
  <c r="AF2013" i="22"/>
  <c r="AG2013" i="22"/>
  <c r="AH2013" i="22"/>
  <c r="AI2013" i="22"/>
  <c r="AJ2013" i="22"/>
  <c r="AK2013" i="22"/>
  <c r="AL2013" i="22"/>
  <c r="AM2013" i="22"/>
  <c r="AN2013" i="22"/>
  <c r="AO2013" i="22"/>
  <c r="AD2014" i="22"/>
  <c r="AE2014" i="22"/>
  <c r="AF2014" i="22"/>
  <c r="AG2014" i="22"/>
  <c r="AH2014" i="22"/>
  <c r="AI2014" i="22"/>
  <c r="AJ2014" i="22"/>
  <c r="AK2014" i="22"/>
  <c r="AL2014" i="22"/>
  <c r="AM2014" i="22"/>
  <c r="AN2014" i="22"/>
  <c r="AO2014" i="22"/>
  <c r="AD2015" i="22"/>
  <c r="AE2015" i="22"/>
  <c r="AF2015" i="22"/>
  <c r="AG2015" i="22"/>
  <c r="AH2015" i="22"/>
  <c r="AI2015" i="22"/>
  <c r="AJ2015" i="22"/>
  <c r="AK2015" i="22"/>
  <c r="AL2015" i="22"/>
  <c r="AM2015" i="22"/>
  <c r="AN2015" i="22"/>
  <c r="AO2015" i="22"/>
  <c r="AD2016" i="22"/>
  <c r="AE2016" i="22"/>
  <c r="AF2016" i="22"/>
  <c r="AG2016" i="22"/>
  <c r="AH2016" i="22"/>
  <c r="AI2016" i="22"/>
  <c r="AJ2016" i="22"/>
  <c r="AK2016" i="22"/>
  <c r="AL2016" i="22"/>
  <c r="AM2016" i="22"/>
  <c r="AN2016" i="22"/>
  <c r="AO2016" i="22"/>
  <c r="AD2017" i="22"/>
  <c r="AE2017" i="22"/>
  <c r="AF2017" i="22"/>
  <c r="AG2017" i="22"/>
  <c r="AH2017" i="22"/>
  <c r="AI2017" i="22"/>
  <c r="AJ2017" i="22"/>
  <c r="AK2017" i="22"/>
  <c r="AL2017" i="22"/>
  <c r="AM2017" i="22"/>
  <c r="AN2017" i="22"/>
  <c r="AO2017" i="22"/>
  <c r="AD2018" i="22"/>
  <c r="AE2018" i="22"/>
  <c r="AF2018" i="22"/>
  <c r="AG2018" i="22"/>
  <c r="AH2018" i="22"/>
  <c r="AI2018" i="22"/>
  <c r="AJ2018" i="22"/>
  <c r="AK2018" i="22"/>
  <c r="AL2018" i="22"/>
  <c r="AM2018" i="22"/>
  <c r="AN2018" i="22"/>
  <c r="AO2018" i="22"/>
  <c r="AD2019" i="22"/>
  <c r="AE2019" i="22"/>
  <c r="AF2019" i="22"/>
  <c r="AG2019" i="22"/>
  <c r="AH2019" i="22"/>
  <c r="AI2019" i="22"/>
  <c r="AJ2019" i="22"/>
  <c r="AK2019" i="22"/>
  <c r="AL2019" i="22"/>
  <c r="AM2019" i="22"/>
  <c r="AN2019" i="22"/>
  <c r="AO2019" i="22"/>
  <c r="AD2020" i="22"/>
  <c r="AE2020" i="22"/>
  <c r="AF2020" i="22"/>
  <c r="AG2020" i="22"/>
  <c r="AH2020" i="22"/>
  <c r="AI2020" i="22"/>
  <c r="AJ2020" i="22"/>
  <c r="AK2020" i="22"/>
  <c r="AL2020" i="22"/>
  <c r="AM2020" i="22"/>
  <c r="AN2020" i="22"/>
  <c r="AO2020" i="22"/>
  <c r="AD2021" i="22"/>
  <c r="AE2021" i="22"/>
  <c r="AF2021" i="22"/>
  <c r="AG2021" i="22"/>
  <c r="AH2021" i="22"/>
  <c r="AI2021" i="22"/>
  <c r="AJ2021" i="22"/>
  <c r="AK2021" i="22"/>
  <c r="AL2021" i="22"/>
  <c r="AM2021" i="22"/>
  <c r="AN2021" i="22"/>
  <c r="AO2021" i="22"/>
  <c r="AD2022" i="22"/>
  <c r="AE2022" i="22"/>
  <c r="AF2022" i="22"/>
  <c r="AG2022" i="22"/>
  <c r="AH2022" i="22"/>
  <c r="AI2022" i="22"/>
  <c r="AJ2022" i="22"/>
  <c r="AK2022" i="22"/>
  <c r="AL2022" i="22"/>
  <c r="AM2022" i="22"/>
  <c r="AN2022" i="22"/>
  <c r="AO2022" i="22"/>
  <c r="AD2023" i="22"/>
  <c r="AE2023" i="22"/>
  <c r="AF2023" i="22"/>
  <c r="AG2023" i="22"/>
  <c r="AH2023" i="22"/>
  <c r="AI2023" i="22"/>
  <c r="AJ2023" i="22"/>
  <c r="AK2023" i="22"/>
  <c r="AL2023" i="22"/>
  <c r="AM2023" i="22"/>
  <c r="AN2023" i="22"/>
  <c r="AO2023" i="22"/>
  <c r="AD2024" i="22"/>
  <c r="AE2024" i="22"/>
  <c r="AF2024" i="22"/>
  <c r="AG2024" i="22"/>
  <c r="AH2024" i="22"/>
  <c r="AI2024" i="22"/>
  <c r="AJ2024" i="22"/>
  <c r="AK2024" i="22"/>
  <c r="AL2024" i="22"/>
  <c r="AM2024" i="22"/>
  <c r="AN2024" i="22"/>
  <c r="AO2024" i="22"/>
  <c r="AD2025" i="22"/>
  <c r="AE2025" i="22"/>
  <c r="AF2025" i="22"/>
  <c r="AG2025" i="22"/>
  <c r="AH2025" i="22"/>
  <c r="AI2025" i="22"/>
  <c r="AJ2025" i="22"/>
  <c r="AK2025" i="22"/>
  <c r="AL2025" i="22"/>
  <c r="AM2025" i="22"/>
  <c r="AN2025" i="22"/>
  <c r="AO2025" i="22"/>
  <c r="AD2026" i="22"/>
  <c r="AE2026" i="22"/>
  <c r="AF2026" i="22"/>
  <c r="AG2026" i="22"/>
  <c r="AH2026" i="22"/>
  <c r="AI2026" i="22"/>
  <c r="AJ2026" i="22"/>
  <c r="AK2026" i="22"/>
  <c r="AL2026" i="22"/>
  <c r="AM2026" i="22"/>
  <c r="AN2026" i="22"/>
  <c r="AO2026" i="22"/>
  <c r="AD2027" i="22"/>
  <c r="AE2027" i="22"/>
  <c r="AF2027" i="22"/>
  <c r="AG2027" i="22"/>
  <c r="AH2027" i="22"/>
  <c r="AI2027" i="22"/>
  <c r="AJ2027" i="22"/>
  <c r="AK2027" i="22"/>
  <c r="AL2027" i="22"/>
  <c r="AM2027" i="22"/>
  <c r="AN2027" i="22"/>
  <c r="AO2027" i="22"/>
  <c r="AD2028" i="22"/>
  <c r="AE2028" i="22"/>
  <c r="AF2028" i="22"/>
  <c r="AG2028" i="22"/>
  <c r="AH2028" i="22"/>
  <c r="AI2028" i="22"/>
  <c r="AJ2028" i="22"/>
  <c r="AK2028" i="22"/>
  <c r="AL2028" i="22"/>
  <c r="AM2028" i="22"/>
  <c r="AN2028" i="22"/>
  <c r="AO2028" i="22"/>
  <c r="AD2029" i="22"/>
  <c r="AE2029" i="22"/>
  <c r="AF2029" i="22"/>
  <c r="AG2029" i="22"/>
  <c r="AH2029" i="22"/>
  <c r="AI2029" i="22"/>
  <c r="AJ2029" i="22"/>
  <c r="AK2029" i="22"/>
  <c r="AL2029" i="22"/>
  <c r="AM2029" i="22"/>
  <c r="AN2029" i="22"/>
  <c r="AO2029" i="22"/>
  <c r="AD2030" i="22"/>
  <c r="AE2030" i="22"/>
  <c r="AF2030" i="22"/>
  <c r="AG2030" i="22"/>
  <c r="AH2030" i="22"/>
  <c r="AI2030" i="22"/>
  <c r="AJ2030" i="22"/>
  <c r="AK2030" i="22"/>
  <c r="AL2030" i="22"/>
  <c r="AM2030" i="22"/>
  <c r="AN2030" i="22"/>
  <c r="AO2030" i="22"/>
  <c r="AD2031" i="22"/>
  <c r="AE2031" i="22"/>
  <c r="AF2031" i="22"/>
  <c r="AG2031" i="22"/>
  <c r="AH2031" i="22"/>
  <c r="AI2031" i="22"/>
  <c r="AJ2031" i="22"/>
  <c r="AK2031" i="22"/>
  <c r="AL2031" i="22"/>
  <c r="AM2031" i="22"/>
  <c r="AN2031" i="22"/>
  <c r="AO2031" i="22"/>
  <c r="AD2032" i="22"/>
  <c r="AE2032" i="22"/>
  <c r="AF2032" i="22"/>
  <c r="AG2032" i="22"/>
  <c r="AH2032" i="22"/>
  <c r="AI2032" i="22"/>
  <c r="AJ2032" i="22"/>
  <c r="AK2032" i="22"/>
  <c r="AL2032" i="22"/>
  <c r="AM2032" i="22"/>
  <c r="AN2032" i="22"/>
  <c r="AO2032" i="22"/>
  <c r="AD2033" i="22"/>
  <c r="AE2033" i="22"/>
  <c r="AF2033" i="22"/>
  <c r="AG2033" i="22"/>
  <c r="AH2033" i="22"/>
  <c r="AI2033" i="22"/>
  <c r="AJ2033" i="22"/>
  <c r="AK2033" i="22"/>
  <c r="AL2033" i="22"/>
  <c r="AM2033" i="22"/>
  <c r="AN2033" i="22"/>
  <c r="AO2033" i="22"/>
  <c r="AD2034" i="22"/>
  <c r="AE2034" i="22"/>
  <c r="AF2034" i="22"/>
  <c r="AG2034" i="22"/>
  <c r="AH2034" i="22"/>
  <c r="AI2034" i="22"/>
  <c r="AJ2034" i="22"/>
  <c r="AK2034" i="22"/>
  <c r="AL2034" i="22"/>
  <c r="AM2034" i="22"/>
  <c r="AN2034" i="22"/>
  <c r="AO2034" i="22"/>
  <c r="AD2035" i="22"/>
  <c r="AE2035" i="22"/>
  <c r="AF2035" i="22"/>
  <c r="AG2035" i="22"/>
  <c r="AH2035" i="22"/>
  <c r="AI2035" i="22"/>
  <c r="AJ2035" i="22"/>
  <c r="AK2035" i="22"/>
  <c r="AL2035" i="22"/>
  <c r="AM2035" i="22"/>
  <c r="AN2035" i="22"/>
  <c r="AO2035" i="22"/>
  <c r="AD2036" i="22"/>
  <c r="AE2036" i="22"/>
  <c r="AF2036" i="22"/>
  <c r="AG2036" i="22"/>
  <c r="AH2036" i="22"/>
  <c r="AI2036" i="22"/>
  <c r="AJ2036" i="22"/>
  <c r="AK2036" i="22"/>
  <c r="AL2036" i="22"/>
  <c r="AM2036" i="22"/>
  <c r="AN2036" i="22"/>
  <c r="AO2036" i="22"/>
  <c r="AD2037" i="22"/>
  <c r="AE2037" i="22"/>
  <c r="AF2037" i="22"/>
  <c r="AG2037" i="22"/>
  <c r="AH2037" i="22"/>
  <c r="AI2037" i="22"/>
  <c r="AJ2037" i="22"/>
  <c r="AK2037" i="22"/>
  <c r="AL2037" i="22"/>
  <c r="AM2037" i="22"/>
  <c r="AN2037" i="22"/>
  <c r="AO2037" i="22"/>
  <c r="AD2038" i="22"/>
  <c r="AE2038" i="22"/>
  <c r="AF2038" i="22"/>
  <c r="AG2038" i="22"/>
  <c r="AH2038" i="22"/>
  <c r="AI2038" i="22"/>
  <c r="AJ2038" i="22"/>
  <c r="AK2038" i="22"/>
  <c r="AL2038" i="22"/>
  <c r="AM2038" i="22"/>
  <c r="AN2038" i="22"/>
  <c r="AO2038" i="22"/>
  <c r="AD2039" i="22"/>
  <c r="AE2039" i="22"/>
  <c r="AF2039" i="22"/>
  <c r="AG2039" i="22"/>
  <c r="AH2039" i="22"/>
  <c r="AI2039" i="22"/>
  <c r="AJ2039" i="22"/>
  <c r="AK2039" i="22"/>
  <c r="AL2039" i="22"/>
  <c r="AM2039" i="22"/>
  <c r="AN2039" i="22"/>
  <c r="AO2039" i="22"/>
  <c r="AD2040" i="22"/>
  <c r="AE2040" i="22"/>
  <c r="AF2040" i="22"/>
  <c r="AG2040" i="22"/>
  <c r="AH2040" i="22"/>
  <c r="AI2040" i="22"/>
  <c r="AJ2040" i="22"/>
  <c r="AK2040" i="22"/>
  <c r="AL2040" i="22"/>
  <c r="AM2040" i="22"/>
  <c r="AN2040" i="22"/>
  <c r="AO2040" i="22"/>
  <c r="AD2041" i="22"/>
  <c r="AE2041" i="22"/>
  <c r="AF2041" i="22"/>
  <c r="AG2041" i="22"/>
  <c r="AH2041" i="22"/>
  <c r="AI2041" i="22"/>
  <c r="AJ2041" i="22"/>
  <c r="AK2041" i="22"/>
  <c r="AL2041" i="22"/>
  <c r="AM2041" i="22"/>
  <c r="AN2041" i="22"/>
  <c r="AO2041" i="22"/>
  <c r="AD2042" i="22"/>
  <c r="AE2042" i="22"/>
  <c r="AF2042" i="22"/>
  <c r="AG2042" i="22"/>
  <c r="AH2042" i="22"/>
  <c r="AI2042" i="22"/>
  <c r="AJ2042" i="22"/>
  <c r="AK2042" i="22"/>
  <c r="AL2042" i="22"/>
  <c r="AM2042" i="22"/>
  <c r="AN2042" i="22"/>
  <c r="AO2042" i="22"/>
  <c r="AD2043" i="22"/>
  <c r="AE2043" i="22"/>
  <c r="AF2043" i="22"/>
  <c r="AG2043" i="22"/>
  <c r="AH2043" i="22"/>
  <c r="AI2043" i="22"/>
  <c r="AJ2043" i="22"/>
  <c r="AK2043" i="22"/>
  <c r="AL2043" i="22"/>
  <c r="AM2043" i="22"/>
  <c r="AN2043" i="22"/>
  <c r="AO2043" i="22"/>
  <c r="AD2044" i="22"/>
  <c r="AE2044" i="22"/>
  <c r="AF2044" i="22"/>
  <c r="AG2044" i="22"/>
  <c r="AH2044" i="22"/>
  <c r="AI2044" i="22"/>
  <c r="AJ2044" i="22"/>
  <c r="AK2044" i="22"/>
  <c r="AL2044" i="22"/>
  <c r="AM2044" i="22"/>
  <c r="AN2044" i="22"/>
  <c r="AO2044" i="22"/>
  <c r="AD2045" i="22"/>
  <c r="AE2045" i="22"/>
  <c r="AF2045" i="22"/>
  <c r="AG2045" i="22"/>
  <c r="AH2045" i="22"/>
  <c r="AI2045" i="22"/>
  <c r="AJ2045" i="22"/>
  <c r="AK2045" i="22"/>
  <c r="AL2045" i="22"/>
  <c r="AM2045" i="22"/>
  <c r="AN2045" i="22"/>
  <c r="AO2045" i="22"/>
  <c r="AD2046" i="22"/>
  <c r="AE2046" i="22"/>
  <c r="AF2046" i="22"/>
  <c r="AG2046" i="22"/>
  <c r="AH2046" i="22"/>
  <c r="AI2046" i="22"/>
  <c r="AJ2046" i="22"/>
  <c r="AK2046" i="22"/>
  <c r="AL2046" i="22"/>
  <c r="AM2046" i="22"/>
  <c r="AN2046" i="22"/>
  <c r="AO2046" i="22"/>
  <c r="AD2047" i="22"/>
  <c r="AE2047" i="22"/>
  <c r="AF2047" i="22"/>
  <c r="AG2047" i="22"/>
  <c r="AH2047" i="22"/>
  <c r="AI2047" i="22"/>
  <c r="AJ2047" i="22"/>
  <c r="AK2047" i="22"/>
  <c r="AL2047" i="22"/>
  <c r="AM2047" i="22"/>
  <c r="AN2047" i="22"/>
  <c r="AO2047" i="22"/>
  <c r="AD2048" i="22"/>
  <c r="AE2048" i="22"/>
  <c r="AF2048" i="22"/>
  <c r="AG2048" i="22"/>
  <c r="AH2048" i="22"/>
  <c r="AI2048" i="22"/>
  <c r="AJ2048" i="22"/>
  <c r="AK2048" i="22"/>
  <c r="AL2048" i="22"/>
  <c r="AM2048" i="22"/>
  <c r="AN2048" i="22"/>
  <c r="AO2048" i="22"/>
  <c r="AD2049" i="22"/>
  <c r="AE2049" i="22"/>
  <c r="AF2049" i="22"/>
  <c r="AG2049" i="22"/>
  <c r="AH2049" i="22"/>
  <c r="AI2049" i="22"/>
  <c r="AJ2049" i="22"/>
  <c r="AK2049" i="22"/>
  <c r="AL2049" i="22"/>
  <c r="AM2049" i="22"/>
  <c r="AN2049" i="22"/>
  <c r="AO2049" i="22"/>
  <c r="AD2050" i="22"/>
  <c r="AE2050" i="22"/>
  <c r="AF2050" i="22"/>
  <c r="AG2050" i="22"/>
  <c r="AH2050" i="22"/>
  <c r="AI2050" i="22"/>
  <c r="AJ2050" i="22"/>
  <c r="AK2050" i="22"/>
  <c r="AL2050" i="22"/>
  <c r="AM2050" i="22"/>
  <c r="AN2050" i="22"/>
  <c r="AO2050" i="22"/>
  <c r="AD2051" i="22"/>
  <c r="AE2051" i="22"/>
  <c r="AF2051" i="22"/>
  <c r="AG2051" i="22"/>
  <c r="AH2051" i="22"/>
  <c r="AI2051" i="22"/>
  <c r="AJ2051" i="22"/>
  <c r="AK2051" i="22"/>
  <c r="AL2051" i="22"/>
  <c r="AM2051" i="22"/>
  <c r="AN2051" i="22"/>
  <c r="AO2051" i="22"/>
  <c r="AD2052" i="22"/>
  <c r="AE2052" i="22"/>
  <c r="AF2052" i="22"/>
  <c r="AG2052" i="22"/>
  <c r="AH2052" i="22"/>
  <c r="AI2052" i="22"/>
  <c r="AJ2052" i="22"/>
  <c r="AK2052" i="22"/>
  <c r="AL2052" i="22"/>
  <c r="AM2052" i="22"/>
  <c r="AN2052" i="22"/>
  <c r="AO2052" i="22"/>
  <c r="AD2053" i="22"/>
  <c r="AE2053" i="22"/>
  <c r="AF2053" i="22"/>
  <c r="AG2053" i="22"/>
  <c r="AH2053" i="22"/>
  <c r="AI2053" i="22"/>
  <c r="AJ2053" i="22"/>
  <c r="AK2053" i="22"/>
  <c r="AL2053" i="22"/>
  <c r="AM2053" i="22"/>
  <c r="AN2053" i="22"/>
  <c r="AO2053" i="22"/>
  <c r="AD2054" i="22"/>
  <c r="AE2054" i="22"/>
  <c r="AF2054" i="22"/>
  <c r="AG2054" i="22"/>
  <c r="AH2054" i="22"/>
  <c r="AI2054" i="22"/>
  <c r="AJ2054" i="22"/>
  <c r="AK2054" i="22"/>
  <c r="AL2054" i="22"/>
  <c r="AM2054" i="22"/>
  <c r="AN2054" i="22"/>
  <c r="AO2054" i="22"/>
  <c r="AD2055" i="22"/>
  <c r="AE2055" i="22"/>
  <c r="AF2055" i="22"/>
  <c r="AG2055" i="22"/>
  <c r="AH2055" i="22"/>
  <c r="AI2055" i="22"/>
  <c r="AJ2055" i="22"/>
  <c r="AK2055" i="22"/>
  <c r="AL2055" i="22"/>
  <c r="AM2055" i="22"/>
  <c r="AN2055" i="22"/>
  <c r="AO2055" i="22"/>
  <c r="AD2056" i="22"/>
  <c r="AE2056" i="22"/>
  <c r="AF2056" i="22"/>
  <c r="AG2056" i="22"/>
  <c r="AH2056" i="22"/>
  <c r="AI2056" i="22"/>
  <c r="AJ2056" i="22"/>
  <c r="AK2056" i="22"/>
  <c r="AL2056" i="22"/>
  <c r="AM2056" i="22"/>
  <c r="AN2056" i="22"/>
  <c r="AO2056" i="22"/>
  <c r="AD2057" i="22"/>
  <c r="AE2057" i="22"/>
  <c r="AF2057" i="22"/>
  <c r="AG2057" i="22"/>
  <c r="AH2057" i="22"/>
  <c r="AI2057" i="22"/>
  <c r="AJ2057" i="22"/>
  <c r="AK2057" i="22"/>
  <c r="AL2057" i="22"/>
  <c r="AM2057" i="22"/>
  <c r="AN2057" i="22"/>
  <c r="AO2057" i="22"/>
  <c r="AD2058" i="22"/>
  <c r="AE2058" i="22"/>
  <c r="AF2058" i="22"/>
  <c r="AG2058" i="22"/>
  <c r="AH2058" i="22"/>
  <c r="AI2058" i="22"/>
  <c r="AJ2058" i="22"/>
  <c r="AK2058" i="22"/>
  <c r="AL2058" i="22"/>
  <c r="AM2058" i="22"/>
  <c r="AN2058" i="22"/>
  <c r="AO2058" i="22"/>
  <c r="AD2059" i="22"/>
  <c r="AE2059" i="22"/>
  <c r="AF2059" i="22"/>
  <c r="AG2059" i="22"/>
  <c r="AH2059" i="22"/>
  <c r="AI2059" i="22"/>
  <c r="AJ2059" i="22"/>
  <c r="AK2059" i="22"/>
  <c r="AL2059" i="22"/>
  <c r="AM2059" i="22"/>
  <c r="AN2059" i="22"/>
  <c r="AO2059" i="22"/>
  <c r="AD2060" i="22"/>
  <c r="AE2060" i="22"/>
  <c r="AF2060" i="22"/>
  <c r="AG2060" i="22"/>
  <c r="AH2060" i="22"/>
  <c r="AI2060" i="22"/>
  <c r="AJ2060" i="22"/>
  <c r="AK2060" i="22"/>
  <c r="AL2060" i="22"/>
  <c r="AM2060" i="22"/>
  <c r="AN2060" i="22"/>
  <c r="AO2060" i="22"/>
  <c r="AD2061" i="22"/>
  <c r="AE2061" i="22"/>
  <c r="AF2061" i="22"/>
  <c r="AG2061" i="22"/>
  <c r="AH2061" i="22"/>
  <c r="AI2061" i="22"/>
  <c r="AJ2061" i="22"/>
  <c r="AK2061" i="22"/>
  <c r="AL2061" i="22"/>
  <c r="AM2061" i="22"/>
  <c r="AN2061" i="22"/>
  <c r="AO2061" i="22"/>
  <c r="AD2062" i="22"/>
  <c r="AE2062" i="22"/>
  <c r="AF2062" i="22"/>
  <c r="AG2062" i="22"/>
  <c r="AH2062" i="22"/>
  <c r="AI2062" i="22"/>
  <c r="AJ2062" i="22"/>
  <c r="AK2062" i="22"/>
  <c r="AL2062" i="22"/>
  <c r="AM2062" i="22"/>
  <c r="AN2062" i="22"/>
  <c r="AO2062" i="22"/>
  <c r="AD2063" i="22"/>
  <c r="AE2063" i="22"/>
  <c r="AF2063" i="22"/>
  <c r="AG2063" i="22"/>
  <c r="AH2063" i="22"/>
  <c r="AI2063" i="22"/>
  <c r="AJ2063" i="22"/>
  <c r="AK2063" i="22"/>
  <c r="AL2063" i="22"/>
  <c r="AM2063" i="22"/>
  <c r="AN2063" i="22"/>
  <c r="AO2063" i="22"/>
  <c r="AD2064" i="22"/>
  <c r="AE2064" i="22"/>
  <c r="AF2064" i="22"/>
  <c r="AG2064" i="22"/>
  <c r="AH2064" i="22"/>
  <c r="AI2064" i="22"/>
  <c r="AJ2064" i="22"/>
  <c r="AK2064" i="22"/>
  <c r="AL2064" i="22"/>
  <c r="AM2064" i="22"/>
  <c r="AN2064" i="22"/>
  <c r="AO2064" i="22"/>
  <c r="AD2065" i="22"/>
  <c r="AE2065" i="22"/>
  <c r="AF2065" i="22"/>
  <c r="AG2065" i="22"/>
  <c r="AH2065" i="22"/>
  <c r="AI2065" i="22"/>
  <c r="AJ2065" i="22"/>
  <c r="AK2065" i="22"/>
  <c r="AL2065" i="22"/>
  <c r="AM2065" i="22"/>
  <c r="AN2065" i="22"/>
  <c r="AO2065" i="22"/>
  <c r="AD2066" i="22"/>
  <c r="AE2066" i="22"/>
  <c r="AF2066" i="22"/>
  <c r="AG2066" i="22"/>
  <c r="AH2066" i="22"/>
  <c r="AI2066" i="22"/>
  <c r="AJ2066" i="22"/>
  <c r="AK2066" i="22"/>
  <c r="AL2066" i="22"/>
  <c r="AM2066" i="22"/>
  <c r="AN2066" i="22"/>
  <c r="AO2066" i="22"/>
  <c r="AD2067" i="22"/>
  <c r="AE2067" i="22"/>
  <c r="AF2067" i="22"/>
  <c r="AG2067" i="22"/>
  <c r="AH2067" i="22"/>
  <c r="AI2067" i="22"/>
  <c r="AJ2067" i="22"/>
  <c r="AK2067" i="22"/>
  <c r="AL2067" i="22"/>
  <c r="AM2067" i="22"/>
  <c r="AN2067" i="22"/>
  <c r="AO2067" i="22"/>
  <c r="AD2068" i="22"/>
  <c r="AE2068" i="22"/>
  <c r="AF2068" i="22"/>
  <c r="AG2068" i="22"/>
  <c r="AH2068" i="22"/>
  <c r="AI2068" i="22"/>
  <c r="AJ2068" i="22"/>
  <c r="AK2068" i="22"/>
  <c r="AL2068" i="22"/>
  <c r="AM2068" i="22"/>
  <c r="AN2068" i="22"/>
  <c r="AO2068" i="22"/>
  <c r="AD2069" i="22"/>
  <c r="AE2069" i="22"/>
  <c r="AF2069" i="22"/>
  <c r="AG2069" i="22"/>
  <c r="AH2069" i="22"/>
  <c r="AI2069" i="22"/>
  <c r="AJ2069" i="22"/>
  <c r="AK2069" i="22"/>
  <c r="AL2069" i="22"/>
  <c r="AM2069" i="22"/>
  <c r="AN2069" i="22"/>
  <c r="AO2069" i="22"/>
  <c r="AD2070" i="22"/>
  <c r="AE2070" i="22"/>
  <c r="AF2070" i="22"/>
  <c r="AG2070" i="22"/>
  <c r="AH2070" i="22"/>
  <c r="AI2070" i="22"/>
  <c r="AJ2070" i="22"/>
  <c r="AK2070" i="22"/>
  <c r="AL2070" i="22"/>
  <c r="AM2070" i="22"/>
  <c r="AN2070" i="22"/>
  <c r="AO2070" i="22"/>
  <c r="AD2071" i="22"/>
  <c r="AE2071" i="22"/>
  <c r="AF2071" i="22"/>
  <c r="AG2071" i="22"/>
  <c r="AH2071" i="22"/>
  <c r="AI2071" i="22"/>
  <c r="AJ2071" i="22"/>
  <c r="AK2071" i="22"/>
  <c r="AL2071" i="22"/>
  <c r="AM2071" i="22"/>
  <c r="AN2071" i="22"/>
  <c r="AO2071" i="22"/>
  <c r="AD2072" i="22"/>
  <c r="AE2072" i="22"/>
  <c r="AF2072" i="22"/>
  <c r="AG2072" i="22"/>
  <c r="AH2072" i="22"/>
  <c r="AI2072" i="22"/>
  <c r="AJ2072" i="22"/>
  <c r="AK2072" i="22"/>
  <c r="AL2072" i="22"/>
  <c r="AM2072" i="22"/>
  <c r="AN2072" i="22"/>
  <c r="AO2072" i="22"/>
  <c r="AD2073" i="22"/>
  <c r="AE2073" i="22"/>
  <c r="AF2073" i="22"/>
  <c r="AG2073" i="22"/>
  <c r="AH2073" i="22"/>
  <c r="AI2073" i="22"/>
  <c r="AJ2073" i="22"/>
  <c r="AK2073" i="22"/>
  <c r="AL2073" i="22"/>
  <c r="AM2073" i="22"/>
  <c r="AN2073" i="22"/>
  <c r="AO2073" i="22"/>
  <c r="AD2074" i="22"/>
  <c r="AE2074" i="22"/>
  <c r="AF2074" i="22"/>
  <c r="AG2074" i="22"/>
  <c r="AH2074" i="22"/>
  <c r="AI2074" i="22"/>
  <c r="AJ2074" i="22"/>
  <c r="AK2074" i="22"/>
  <c r="AL2074" i="22"/>
  <c r="AM2074" i="22"/>
  <c r="AN2074" i="22"/>
  <c r="AO2074" i="22"/>
  <c r="AD2075" i="22"/>
  <c r="AE2075" i="22"/>
  <c r="AF2075" i="22"/>
  <c r="AG2075" i="22"/>
  <c r="AH2075" i="22"/>
  <c r="AI2075" i="22"/>
  <c r="AJ2075" i="22"/>
  <c r="AK2075" i="22"/>
  <c r="AL2075" i="22"/>
  <c r="AM2075" i="22"/>
  <c r="AN2075" i="22"/>
  <c r="AO2075" i="22"/>
  <c r="AD2076" i="22"/>
  <c r="AE2076" i="22"/>
  <c r="AF2076" i="22"/>
  <c r="AG2076" i="22"/>
  <c r="AH2076" i="22"/>
  <c r="AI2076" i="22"/>
  <c r="AJ2076" i="22"/>
  <c r="AK2076" i="22"/>
  <c r="AL2076" i="22"/>
  <c r="AM2076" i="22"/>
  <c r="AN2076" i="22"/>
  <c r="AO2076" i="22"/>
  <c r="AD2077" i="22"/>
  <c r="AE2077" i="22"/>
  <c r="AF2077" i="22"/>
  <c r="AG2077" i="22"/>
  <c r="AH2077" i="22"/>
  <c r="AI2077" i="22"/>
  <c r="AJ2077" i="22"/>
  <c r="AK2077" i="22"/>
  <c r="AL2077" i="22"/>
  <c r="AM2077" i="22"/>
  <c r="AN2077" i="22"/>
  <c r="AO2077" i="22"/>
  <c r="AD2078" i="22"/>
  <c r="AE2078" i="22"/>
  <c r="AF2078" i="22"/>
  <c r="AG2078" i="22"/>
  <c r="AH2078" i="22"/>
  <c r="AI2078" i="22"/>
  <c r="AJ2078" i="22"/>
  <c r="AK2078" i="22"/>
  <c r="AL2078" i="22"/>
  <c r="AM2078" i="22"/>
  <c r="AN2078" i="22"/>
  <c r="AO2078" i="22"/>
  <c r="AD2079" i="22"/>
  <c r="AE2079" i="22"/>
  <c r="AF2079" i="22"/>
  <c r="AG2079" i="22"/>
  <c r="AH2079" i="22"/>
  <c r="AI2079" i="22"/>
  <c r="AJ2079" i="22"/>
  <c r="AK2079" i="22"/>
  <c r="AL2079" i="22"/>
  <c r="AM2079" i="22"/>
  <c r="AN2079" i="22"/>
  <c r="AO2079" i="22"/>
  <c r="AD2080" i="22"/>
  <c r="AE2080" i="22"/>
  <c r="AF2080" i="22"/>
  <c r="AG2080" i="22"/>
  <c r="AH2080" i="22"/>
  <c r="AI2080" i="22"/>
  <c r="AJ2080" i="22"/>
  <c r="AK2080" i="22"/>
  <c r="AL2080" i="22"/>
  <c r="AM2080" i="22"/>
  <c r="AN2080" i="22"/>
  <c r="AO2080" i="22"/>
  <c r="AD2081" i="22"/>
  <c r="AE2081" i="22"/>
  <c r="AF2081" i="22"/>
  <c r="AG2081" i="22"/>
  <c r="AH2081" i="22"/>
  <c r="AI2081" i="22"/>
  <c r="AJ2081" i="22"/>
  <c r="AK2081" i="22"/>
  <c r="AL2081" i="22"/>
  <c r="AM2081" i="22"/>
  <c r="AN2081" i="22"/>
  <c r="AO2081" i="22"/>
  <c r="AD2082" i="22"/>
  <c r="AE2082" i="22"/>
  <c r="AF2082" i="22"/>
  <c r="AG2082" i="22"/>
  <c r="AH2082" i="22"/>
  <c r="AI2082" i="22"/>
  <c r="AJ2082" i="22"/>
  <c r="AK2082" i="22"/>
  <c r="AL2082" i="22"/>
  <c r="AM2082" i="22"/>
  <c r="AN2082" i="22"/>
  <c r="AO2082" i="22"/>
  <c r="AD2083" i="22"/>
  <c r="AE2083" i="22"/>
  <c r="AF2083" i="22"/>
  <c r="AG2083" i="22"/>
  <c r="AH2083" i="22"/>
  <c r="AI2083" i="22"/>
  <c r="AJ2083" i="22"/>
  <c r="AK2083" i="22"/>
  <c r="AL2083" i="22"/>
  <c r="AM2083" i="22"/>
  <c r="AN2083" i="22"/>
  <c r="AO2083" i="22"/>
  <c r="AD2084" i="22"/>
  <c r="AE2084" i="22"/>
  <c r="AF2084" i="22"/>
  <c r="AG2084" i="22"/>
  <c r="AH2084" i="22"/>
  <c r="AI2084" i="22"/>
  <c r="AJ2084" i="22"/>
  <c r="AK2084" i="22"/>
  <c r="AL2084" i="22"/>
  <c r="AM2084" i="22"/>
  <c r="AN2084" i="22"/>
  <c r="AO2084" i="22"/>
  <c r="AD2085" i="22"/>
  <c r="AE2085" i="22"/>
  <c r="AF2085" i="22"/>
  <c r="AG2085" i="22"/>
  <c r="AH2085" i="22"/>
  <c r="AI2085" i="22"/>
  <c r="AJ2085" i="22"/>
  <c r="AK2085" i="22"/>
  <c r="AL2085" i="22"/>
  <c r="AM2085" i="22"/>
  <c r="AN2085" i="22"/>
  <c r="AO2085" i="22"/>
  <c r="AD2086" i="22"/>
  <c r="AE2086" i="22"/>
  <c r="AF2086" i="22"/>
  <c r="AG2086" i="22"/>
  <c r="AH2086" i="22"/>
  <c r="AI2086" i="22"/>
  <c r="AJ2086" i="22"/>
  <c r="AK2086" i="22"/>
  <c r="AL2086" i="22"/>
  <c r="AM2086" i="22"/>
  <c r="AN2086" i="22"/>
  <c r="AO2086" i="22"/>
  <c r="AD2087" i="22"/>
  <c r="AE2087" i="22"/>
  <c r="AF2087" i="22"/>
  <c r="AG2087" i="22"/>
  <c r="AH2087" i="22"/>
  <c r="AI2087" i="22"/>
  <c r="AJ2087" i="22"/>
  <c r="AK2087" i="22"/>
  <c r="AL2087" i="22"/>
  <c r="AM2087" i="22"/>
  <c r="AN2087" i="22"/>
  <c r="AO2087" i="22"/>
  <c r="AD2088" i="22"/>
  <c r="AE2088" i="22"/>
  <c r="AF2088" i="22"/>
  <c r="AG2088" i="22"/>
  <c r="AH2088" i="22"/>
  <c r="AI2088" i="22"/>
  <c r="AJ2088" i="22"/>
  <c r="AK2088" i="22"/>
  <c r="AL2088" i="22"/>
  <c r="AM2088" i="22"/>
  <c r="AN2088" i="22"/>
  <c r="AO2088" i="22"/>
  <c r="AD2089" i="22"/>
  <c r="AE2089" i="22"/>
  <c r="AF2089" i="22"/>
  <c r="AG2089" i="22"/>
  <c r="AH2089" i="22"/>
  <c r="AI2089" i="22"/>
  <c r="AJ2089" i="22"/>
  <c r="AK2089" i="22"/>
  <c r="AL2089" i="22"/>
  <c r="AM2089" i="22"/>
  <c r="AN2089" i="22"/>
  <c r="AO2089" i="22"/>
  <c r="AD2090" i="22"/>
  <c r="AE2090" i="22"/>
  <c r="AF2090" i="22"/>
  <c r="AG2090" i="22"/>
  <c r="AH2090" i="22"/>
  <c r="AI2090" i="22"/>
  <c r="AJ2090" i="22"/>
  <c r="AK2090" i="22"/>
  <c r="AL2090" i="22"/>
  <c r="AM2090" i="22"/>
  <c r="AN2090" i="22"/>
  <c r="AO2090" i="22"/>
  <c r="AD2091" i="22"/>
  <c r="AE2091" i="22"/>
  <c r="AF2091" i="22"/>
  <c r="AG2091" i="22"/>
  <c r="AH2091" i="22"/>
  <c r="AI2091" i="22"/>
  <c r="AJ2091" i="22"/>
  <c r="AK2091" i="22"/>
  <c r="AL2091" i="22"/>
  <c r="AM2091" i="22"/>
  <c r="AN2091" i="22"/>
  <c r="AO2091" i="22"/>
  <c r="AD2092" i="22"/>
  <c r="AE2092" i="22"/>
  <c r="AF2092" i="22"/>
  <c r="AG2092" i="22"/>
  <c r="AH2092" i="22"/>
  <c r="AI2092" i="22"/>
  <c r="AJ2092" i="22"/>
  <c r="AK2092" i="22"/>
  <c r="AL2092" i="22"/>
  <c r="AM2092" i="22"/>
  <c r="AN2092" i="22"/>
  <c r="AO2092" i="22"/>
  <c r="AD2093" i="22"/>
  <c r="AE2093" i="22"/>
  <c r="AF2093" i="22"/>
  <c r="AG2093" i="22"/>
  <c r="AH2093" i="22"/>
  <c r="AI2093" i="22"/>
  <c r="AJ2093" i="22"/>
  <c r="AK2093" i="22"/>
  <c r="AL2093" i="22"/>
  <c r="AM2093" i="22"/>
  <c r="AN2093" i="22"/>
  <c r="AO2093" i="22"/>
  <c r="AD2094" i="22"/>
  <c r="AE2094" i="22"/>
  <c r="AF2094" i="22"/>
  <c r="AG2094" i="22"/>
  <c r="AH2094" i="22"/>
  <c r="AI2094" i="22"/>
  <c r="AJ2094" i="22"/>
  <c r="AK2094" i="22"/>
  <c r="AL2094" i="22"/>
  <c r="AM2094" i="22"/>
  <c r="AN2094" i="22"/>
  <c r="AO2094" i="22"/>
  <c r="AD2095" i="22"/>
  <c r="AE2095" i="22"/>
  <c r="AF2095" i="22"/>
  <c r="AG2095" i="22"/>
  <c r="AH2095" i="22"/>
  <c r="AI2095" i="22"/>
  <c r="AJ2095" i="22"/>
  <c r="AK2095" i="22"/>
  <c r="AL2095" i="22"/>
  <c r="AM2095" i="22"/>
  <c r="AN2095" i="22"/>
  <c r="AO2095" i="22"/>
  <c r="AD2096" i="22"/>
  <c r="AE2096" i="22"/>
  <c r="AF2096" i="22"/>
  <c r="AG2096" i="22"/>
  <c r="AH2096" i="22"/>
  <c r="AI2096" i="22"/>
  <c r="AJ2096" i="22"/>
  <c r="AK2096" i="22"/>
  <c r="AL2096" i="22"/>
  <c r="AM2096" i="22"/>
  <c r="AN2096" i="22"/>
  <c r="AO2096" i="22"/>
  <c r="AD2097" i="22"/>
  <c r="AE2097" i="22"/>
  <c r="AF2097" i="22"/>
  <c r="AG2097" i="22"/>
  <c r="AH2097" i="22"/>
  <c r="AI2097" i="22"/>
  <c r="AJ2097" i="22"/>
  <c r="AK2097" i="22"/>
  <c r="AL2097" i="22"/>
  <c r="AM2097" i="22"/>
  <c r="AN2097" i="22"/>
  <c r="AO2097" i="22"/>
  <c r="AD2098" i="22"/>
  <c r="AE2098" i="22"/>
  <c r="AF2098" i="22"/>
  <c r="AG2098" i="22"/>
  <c r="AH2098" i="22"/>
  <c r="AI2098" i="22"/>
  <c r="AJ2098" i="22"/>
  <c r="AK2098" i="22"/>
  <c r="AL2098" i="22"/>
  <c r="AM2098" i="22"/>
  <c r="AN2098" i="22"/>
  <c r="AO2098" i="22"/>
  <c r="AD2099" i="22"/>
  <c r="AE2099" i="22"/>
  <c r="AF2099" i="22"/>
  <c r="AG2099" i="22"/>
  <c r="AH2099" i="22"/>
  <c r="AI2099" i="22"/>
  <c r="AJ2099" i="22"/>
  <c r="AK2099" i="22"/>
  <c r="AL2099" i="22"/>
  <c r="AM2099" i="22"/>
  <c r="AN2099" i="22"/>
  <c r="AO2099" i="22"/>
  <c r="AD2100" i="22"/>
  <c r="AE2100" i="22"/>
  <c r="AF2100" i="22"/>
  <c r="AG2100" i="22"/>
  <c r="AH2100" i="22"/>
  <c r="AI2100" i="22"/>
  <c r="AJ2100" i="22"/>
  <c r="AK2100" i="22"/>
  <c r="AL2100" i="22"/>
  <c r="AM2100" i="22"/>
  <c r="AN2100" i="22"/>
  <c r="AO2100" i="22"/>
  <c r="AD2101" i="22"/>
  <c r="AE2101" i="22"/>
  <c r="AF2101" i="22"/>
  <c r="AG2101" i="22"/>
  <c r="AH2101" i="22"/>
  <c r="AI2101" i="22"/>
  <c r="AJ2101" i="22"/>
  <c r="AK2101" i="22"/>
  <c r="AL2101" i="22"/>
  <c r="AM2101" i="22"/>
  <c r="AN2101" i="22"/>
  <c r="AO2101" i="22"/>
  <c r="AD2102" i="22"/>
  <c r="AE2102" i="22"/>
  <c r="AF2102" i="22"/>
  <c r="AG2102" i="22"/>
  <c r="AH2102" i="22"/>
  <c r="AI2102" i="22"/>
  <c r="AJ2102" i="22"/>
  <c r="AK2102" i="22"/>
  <c r="AL2102" i="22"/>
  <c r="AM2102" i="22"/>
  <c r="AN2102" i="22"/>
  <c r="AO2102" i="22"/>
  <c r="AD2103" i="22"/>
  <c r="AE2103" i="22"/>
  <c r="AF2103" i="22"/>
  <c r="AG2103" i="22"/>
  <c r="AH2103" i="22"/>
  <c r="AI2103" i="22"/>
  <c r="AJ2103" i="22"/>
  <c r="AK2103" i="22"/>
  <c r="AL2103" i="22"/>
  <c r="AM2103" i="22"/>
  <c r="AN2103" i="22"/>
  <c r="AO2103" i="22"/>
  <c r="AD2104" i="22"/>
  <c r="AE2104" i="22"/>
  <c r="AF2104" i="22"/>
  <c r="AG2104" i="22"/>
  <c r="AH2104" i="22"/>
  <c r="AI2104" i="22"/>
  <c r="AJ2104" i="22"/>
  <c r="AK2104" i="22"/>
  <c r="AL2104" i="22"/>
  <c r="AM2104" i="22"/>
  <c r="AN2104" i="22"/>
  <c r="AO2104" i="22"/>
  <c r="AD2105" i="22"/>
  <c r="AE2105" i="22"/>
  <c r="AF2105" i="22"/>
  <c r="AG2105" i="22"/>
  <c r="AH2105" i="22"/>
  <c r="AI2105" i="22"/>
  <c r="AJ2105" i="22"/>
  <c r="AK2105" i="22"/>
  <c r="AL2105" i="22"/>
  <c r="AM2105" i="22"/>
  <c r="AN2105" i="22"/>
  <c r="AO2105" i="22"/>
  <c r="AD2106" i="22"/>
  <c r="AE2106" i="22"/>
  <c r="AF2106" i="22"/>
  <c r="AG2106" i="22"/>
  <c r="AH2106" i="22"/>
  <c r="AI2106" i="22"/>
  <c r="AJ2106" i="22"/>
  <c r="AK2106" i="22"/>
  <c r="AL2106" i="22"/>
  <c r="AM2106" i="22"/>
  <c r="AN2106" i="22"/>
  <c r="AO2106" i="22"/>
  <c r="AD2107" i="22"/>
  <c r="AE2107" i="22"/>
  <c r="AF2107" i="22"/>
  <c r="AG2107" i="22"/>
  <c r="AH2107" i="22"/>
  <c r="AI2107" i="22"/>
  <c r="AJ2107" i="22"/>
  <c r="AK2107" i="22"/>
  <c r="AL2107" i="22"/>
  <c r="AM2107" i="22"/>
  <c r="AN2107" i="22"/>
  <c r="AO2107" i="22"/>
  <c r="AD2108" i="22"/>
  <c r="AE2108" i="22"/>
  <c r="AF2108" i="22"/>
  <c r="AG2108" i="22"/>
  <c r="AH2108" i="22"/>
  <c r="AI2108" i="22"/>
  <c r="AJ2108" i="22"/>
  <c r="AK2108" i="22"/>
  <c r="AL2108" i="22"/>
  <c r="AM2108" i="22"/>
  <c r="AN2108" i="22"/>
  <c r="AO2108" i="22"/>
  <c r="AD2109" i="22"/>
  <c r="AE2109" i="22"/>
  <c r="AF2109" i="22"/>
  <c r="AG2109" i="22"/>
  <c r="AH2109" i="22"/>
  <c r="AI2109" i="22"/>
  <c r="AJ2109" i="22"/>
  <c r="AK2109" i="22"/>
  <c r="AL2109" i="22"/>
  <c r="AM2109" i="22"/>
  <c r="AN2109" i="22"/>
  <c r="AO2109" i="22"/>
  <c r="AD2110" i="22"/>
  <c r="AE2110" i="22"/>
  <c r="AF2110" i="22"/>
  <c r="AG2110" i="22"/>
  <c r="AH2110" i="22"/>
  <c r="AI2110" i="22"/>
  <c r="AJ2110" i="22"/>
  <c r="AK2110" i="22"/>
  <c r="AL2110" i="22"/>
  <c r="AM2110" i="22"/>
  <c r="AN2110" i="22"/>
  <c r="AO2110" i="22"/>
  <c r="AD2111" i="22"/>
  <c r="AE2111" i="22"/>
  <c r="AF2111" i="22"/>
  <c r="AG2111" i="22"/>
  <c r="AH2111" i="22"/>
  <c r="AI2111" i="22"/>
  <c r="AJ2111" i="22"/>
  <c r="AK2111" i="22"/>
  <c r="AL2111" i="22"/>
  <c r="AM2111" i="22"/>
  <c r="AN2111" i="22"/>
  <c r="AO2111" i="22"/>
  <c r="AD2112" i="22"/>
  <c r="AE2112" i="22"/>
  <c r="AF2112" i="22"/>
  <c r="AG2112" i="22"/>
  <c r="AH2112" i="22"/>
  <c r="AI2112" i="22"/>
  <c r="AJ2112" i="22"/>
  <c r="AK2112" i="22"/>
  <c r="AL2112" i="22"/>
  <c r="AM2112" i="22"/>
  <c r="AN2112" i="22"/>
  <c r="AO2112" i="22"/>
  <c r="AD2113" i="22"/>
  <c r="AE2113" i="22"/>
  <c r="AF2113" i="22"/>
  <c r="AG2113" i="22"/>
  <c r="AH2113" i="22"/>
  <c r="AI2113" i="22"/>
  <c r="AJ2113" i="22"/>
  <c r="AK2113" i="22"/>
  <c r="AL2113" i="22"/>
  <c r="AM2113" i="22"/>
  <c r="AN2113" i="22"/>
  <c r="AO2113" i="22"/>
  <c r="AD2114" i="22"/>
  <c r="AE2114" i="22"/>
  <c r="AF2114" i="22"/>
  <c r="AG2114" i="22"/>
  <c r="AH2114" i="22"/>
  <c r="AI2114" i="22"/>
  <c r="AJ2114" i="22"/>
  <c r="AK2114" i="22"/>
  <c r="AL2114" i="22"/>
  <c r="AM2114" i="22"/>
  <c r="AN2114" i="22"/>
  <c r="AO2114" i="22"/>
  <c r="AD2115" i="22"/>
  <c r="AE2115" i="22"/>
  <c r="AF2115" i="22"/>
  <c r="AG2115" i="22"/>
  <c r="AH2115" i="22"/>
  <c r="AI2115" i="22"/>
  <c r="AJ2115" i="22"/>
  <c r="AK2115" i="22"/>
  <c r="AL2115" i="22"/>
  <c r="AM2115" i="22"/>
  <c r="AN2115" i="22"/>
  <c r="AO2115" i="22"/>
  <c r="AD2116" i="22"/>
  <c r="AE2116" i="22"/>
  <c r="AF2116" i="22"/>
  <c r="AG2116" i="22"/>
  <c r="AH2116" i="22"/>
  <c r="AI2116" i="22"/>
  <c r="AJ2116" i="22"/>
  <c r="AK2116" i="22"/>
  <c r="AL2116" i="22"/>
  <c r="AM2116" i="22"/>
  <c r="AN2116" i="22"/>
  <c r="AO2116" i="22"/>
  <c r="AD2117" i="22"/>
  <c r="AE2117" i="22"/>
  <c r="AF2117" i="22"/>
  <c r="AG2117" i="22"/>
  <c r="AH2117" i="22"/>
  <c r="AI2117" i="22"/>
  <c r="AJ2117" i="22"/>
  <c r="AK2117" i="22"/>
  <c r="AL2117" i="22"/>
  <c r="AM2117" i="22"/>
  <c r="AN2117" i="22"/>
  <c r="AO2117" i="22"/>
  <c r="AD2118" i="22"/>
  <c r="AE2118" i="22"/>
  <c r="AF2118" i="22"/>
  <c r="AG2118" i="22"/>
  <c r="AH2118" i="22"/>
  <c r="AI2118" i="22"/>
  <c r="AJ2118" i="22"/>
  <c r="AK2118" i="22"/>
  <c r="AL2118" i="22"/>
  <c r="AM2118" i="22"/>
  <c r="AN2118" i="22"/>
  <c r="AO2118" i="22"/>
  <c r="AD2119" i="22"/>
  <c r="AE2119" i="22"/>
  <c r="AF2119" i="22"/>
  <c r="AG2119" i="22"/>
  <c r="AH2119" i="22"/>
  <c r="AI2119" i="22"/>
  <c r="AJ2119" i="22"/>
  <c r="AK2119" i="22"/>
  <c r="AL2119" i="22"/>
  <c r="AM2119" i="22"/>
  <c r="AN2119" i="22"/>
  <c r="AO2119" i="22"/>
  <c r="AD2120" i="22"/>
  <c r="AE2120" i="22"/>
  <c r="AF2120" i="22"/>
  <c r="AG2120" i="22"/>
  <c r="AH2120" i="22"/>
  <c r="AI2120" i="22"/>
  <c r="AJ2120" i="22"/>
  <c r="AK2120" i="22"/>
  <c r="AL2120" i="22"/>
  <c r="AM2120" i="22"/>
  <c r="AN2120" i="22"/>
  <c r="AO2120" i="22"/>
  <c r="AD2121" i="22"/>
  <c r="AE2121" i="22"/>
  <c r="AF2121" i="22"/>
  <c r="AG2121" i="22"/>
  <c r="AH2121" i="22"/>
  <c r="AI2121" i="22"/>
  <c r="AJ2121" i="22"/>
  <c r="AK2121" i="22"/>
  <c r="AL2121" i="22"/>
  <c r="AM2121" i="22"/>
  <c r="AN2121" i="22"/>
  <c r="AO2121" i="22"/>
  <c r="AD2122" i="22"/>
  <c r="AE2122" i="22"/>
  <c r="AF2122" i="22"/>
  <c r="AG2122" i="22"/>
  <c r="AH2122" i="22"/>
  <c r="AI2122" i="22"/>
  <c r="AJ2122" i="22"/>
  <c r="AK2122" i="22"/>
  <c r="AL2122" i="22"/>
  <c r="AM2122" i="22"/>
  <c r="AN2122" i="22"/>
  <c r="AO2122" i="22"/>
  <c r="AD2123" i="22"/>
  <c r="AE2123" i="22"/>
  <c r="AF2123" i="22"/>
  <c r="AG2123" i="22"/>
  <c r="AH2123" i="22"/>
  <c r="AI2123" i="22"/>
  <c r="AJ2123" i="22"/>
  <c r="AK2123" i="22"/>
  <c r="AL2123" i="22"/>
  <c r="AM2123" i="22"/>
  <c r="AN2123" i="22"/>
  <c r="AO2123" i="22"/>
  <c r="AD2124" i="22"/>
  <c r="AE2124" i="22"/>
  <c r="AF2124" i="22"/>
  <c r="AG2124" i="22"/>
  <c r="AH2124" i="22"/>
  <c r="AI2124" i="22"/>
  <c r="AJ2124" i="22"/>
  <c r="AK2124" i="22"/>
  <c r="AL2124" i="22"/>
  <c r="AM2124" i="22"/>
  <c r="AN2124" i="22"/>
  <c r="AO2124" i="22"/>
  <c r="AD2125" i="22"/>
  <c r="AE2125" i="22"/>
  <c r="AF2125" i="22"/>
  <c r="AG2125" i="22"/>
  <c r="AH2125" i="22"/>
  <c r="AI2125" i="22"/>
  <c r="AJ2125" i="22"/>
  <c r="AK2125" i="22"/>
  <c r="AL2125" i="22"/>
  <c r="AM2125" i="22"/>
  <c r="AN2125" i="22"/>
  <c r="AO2125" i="22"/>
  <c r="AD2126" i="22"/>
  <c r="AE2126" i="22"/>
  <c r="AF2126" i="22"/>
  <c r="AG2126" i="22"/>
  <c r="AH2126" i="22"/>
  <c r="AI2126" i="22"/>
  <c r="AJ2126" i="22"/>
  <c r="AK2126" i="22"/>
  <c r="AL2126" i="22"/>
  <c r="AM2126" i="22"/>
  <c r="AN2126" i="22"/>
  <c r="AO2126" i="22"/>
  <c r="AD2127" i="22"/>
  <c r="AE2127" i="22"/>
  <c r="AF2127" i="22"/>
  <c r="AG2127" i="22"/>
  <c r="AH2127" i="22"/>
  <c r="AI2127" i="22"/>
  <c r="AJ2127" i="22"/>
  <c r="AK2127" i="22"/>
  <c r="AL2127" i="22"/>
  <c r="AM2127" i="22"/>
  <c r="AN2127" i="22"/>
  <c r="AO2127" i="22"/>
  <c r="AD2128" i="22"/>
  <c r="AE2128" i="22"/>
  <c r="AF2128" i="22"/>
  <c r="AG2128" i="22"/>
  <c r="AH2128" i="22"/>
  <c r="AI2128" i="22"/>
  <c r="AJ2128" i="22"/>
  <c r="AK2128" i="22"/>
  <c r="AL2128" i="22"/>
  <c r="AM2128" i="22"/>
  <c r="AN2128" i="22"/>
  <c r="AO2128" i="22"/>
  <c r="AD2129" i="22"/>
  <c r="AE2129" i="22"/>
  <c r="AF2129" i="22"/>
  <c r="AG2129" i="22"/>
  <c r="AH2129" i="22"/>
  <c r="AI2129" i="22"/>
  <c r="AJ2129" i="22"/>
  <c r="AK2129" i="22"/>
  <c r="AL2129" i="22"/>
  <c r="AM2129" i="22"/>
  <c r="AN2129" i="22"/>
  <c r="AO2129" i="22"/>
  <c r="AD2130" i="22"/>
  <c r="AE2130" i="22"/>
  <c r="AF2130" i="22"/>
  <c r="AG2130" i="22"/>
  <c r="AH2130" i="22"/>
  <c r="AI2130" i="22"/>
  <c r="AJ2130" i="22"/>
  <c r="AK2130" i="22"/>
  <c r="AL2130" i="22"/>
  <c r="AM2130" i="22"/>
  <c r="AN2130" i="22"/>
  <c r="AO2130" i="22"/>
  <c r="AD2131" i="22"/>
  <c r="AE2131" i="22"/>
  <c r="AF2131" i="22"/>
  <c r="AG2131" i="22"/>
  <c r="AH2131" i="22"/>
  <c r="AI2131" i="22"/>
  <c r="AJ2131" i="22"/>
  <c r="AK2131" i="22"/>
  <c r="AL2131" i="22"/>
  <c r="AM2131" i="22"/>
  <c r="AN2131" i="22"/>
  <c r="AO2131" i="22"/>
  <c r="AD2132" i="22"/>
  <c r="AE2132" i="22"/>
  <c r="AF2132" i="22"/>
  <c r="AG2132" i="22"/>
  <c r="AH2132" i="22"/>
  <c r="AI2132" i="22"/>
  <c r="AJ2132" i="22"/>
  <c r="AK2132" i="22"/>
  <c r="AL2132" i="22"/>
  <c r="AM2132" i="22"/>
  <c r="AN2132" i="22"/>
  <c r="AO2132" i="22"/>
  <c r="AD2133" i="22"/>
  <c r="AE2133" i="22"/>
  <c r="AF2133" i="22"/>
  <c r="AG2133" i="22"/>
  <c r="AH2133" i="22"/>
  <c r="AI2133" i="22"/>
  <c r="AJ2133" i="22"/>
  <c r="AK2133" i="22"/>
  <c r="AL2133" i="22"/>
  <c r="AM2133" i="22"/>
  <c r="AN2133" i="22"/>
  <c r="AO2133" i="22"/>
  <c r="AD2134" i="22"/>
  <c r="AE2134" i="22"/>
  <c r="AF2134" i="22"/>
  <c r="AG2134" i="22"/>
  <c r="AH2134" i="22"/>
  <c r="AI2134" i="22"/>
  <c r="AJ2134" i="22"/>
  <c r="AK2134" i="22"/>
  <c r="AL2134" i="22"/>
  <c r="AM2134" i="22"/>
  <c r="AN2134" i="22"/>
  <c r="AO2134" i="22"/>
  <c r="AD2135" i="22"/>
  <c r="AE2135" i="22"/>
  <c r="AF2135" i="22"/>
  <c r="AG2135" i="22"/>
  <c r="AH2135" i="22"/>
  <c r="AI2135" i="22"/>
  <c r="AJ2135" i="22"/>
  <c r="AK2135" i="22"/>
  <c r="AL2135" i="22"/>
  <c r="AM2135" i="22"/>
  <c r="AN2135" i="22"/>
  <c r="AO2135" i="22"/>
  <c r="AD2136" i="22"/>
  <c r="AE2136" i="22"/>
  <c r="AF2136" i="22"/>
  <c r="AG2136" i="22"/>
  <c r="AH2136" i="22"/>
  <c r="AI2136" i="22"/>
  <c r="AJ2136" i="22"/>
  <c r="AK2136" i="22"/>
  <c r="AL2136" i="22"/>
  <c r="AM2136" i="22"/>
  <c r="AN2136" i="22"/>
  <c r="AO2136" i="22"/>
  <c r="AD2137" i="22"/>
  <c r="AE2137" i="22"/>
  <c r="AF2137" i="22"/>
  <c r="AG2137" i="22"/>
  <c r="AH2137" i="22"/>
  <c r="AI2137" i="22"/>
  <c r="AJ2137" i="22"/>
  <c r="AK2137" i="22"/>
  <c r="AL2137" i="22"/>
  <c r="AM2137" i="22"/>
  <c r="AN2137" i="22"/>
  <c r="AO2137" i="22"/>
  <c r="AD2138" i="22"/>
  <c r="AE2138" i="22"/>
  <c r="AF2138" i="22"/>
  <c r="AG2138" i="22"/>
  <c r="AH2138" i="22"/>
  <c r="AI2138" i="22"/>
  <c r="AJ2138" i="22"/>
  <c r="AK2138" i="22"/>
  <c r="AL2138" i="22"/>
  <c r="AM2138" i="22"/>
  <c r="AN2138" i="22"/>
  <c r="AO2138" i="22"/>
  <c r="AD2139" i="22"/>
  <c r="AE2139" i="22"/>
  <c r="AF2139" i="22"/>
  <c r="AG2139" i="22"/>
  <c r="AH2139" i="22"/>
  <c r="AI2139" i="22"/>
  <c r="AJ2139" i="22"/>
  <c r="AK2139" i="22"/>
  <c r="AL2139" i="22"/>
  <c r="AM2139" i="22"/>
  <c r="AN2139" i="22"/>
  <c r="AO2139" i="22"/>
  <c r="AD2140" i="22"/>
  <c r="AE2140" i="22"/>
  <c r="AF2140" i="22"/>
  <c r="AG2140" i="22"/>
  <c r="AH2140" i="22"/>
  <c r="AI2140" i="22"/>
  <c r="AJ2140" i="22"/>
  <c r="AK2140" i="22"/>
  <c r="AL2140" i="22"/>
  <c r="AM2140" i="22"/>
  <c r="AN2140" i="22"/>
  <c r="AO2140" i="22"/>
  <c r="AD2141" i="22"/>
  <c r="AE2141" i="22"/>
  <c r="AF2141" i="22"/>
  <c r="AG2141" i="22"/>
  <c r="AH2141" i="22"/>
  <c r="AI2141" i="22"/>
  <c r="AJ2141" i="22"/>
  <c r="AK2141" i="22"/>
  <c r="AL2141" i="22"/>
  <c r="AM2141" i="22"/>
  <c r="AN2141" i="22"/>
  <c r="AO2141" i="22"/>
  <c r="AD2142" i="22"/>
  <c r="AE2142" i="22"/>
  <c r="AF2142" i="22"/>
  <c r="AG2142" i="22"/>
  <c r="AH2142" i="22"/>
  <c r="AI2142" i="22"/>
  <c r="AJ2142" i="22"/>
  <c r="AK2142" i="22"/>
  <c r="AL2142" i="22"/>
  <c r="AM2142" i="22"/>
  <c r="AN2142" i="22"/>
  <c r="AO2142" i="22"/>
  <c r="AD2143" i="22"/>
  <c r="AE2143" i="22"/>
  <c r="AF2143" i="22"/>
  <c r="AG2143" i="22"/>
  <c r="AH2143" i="22"/>
  <c r="AI2143" i="22"/>
  <c r="AJ2143" i="22"/>
  <c r="AK2143" i="22"/>
  <c r="AL2143" i="22"/>
  <c r="AM2143" i="22"/>
  <c r="AN2143" i="22"/>
  <c r="AO2143" i="22"/>
  <c r="AD2144" i="22"/>
  <c r="AE2144" i="22"/>
  <c r="AF2144" i="22"/>
  <c r="AG2144" i="22"/>
  <c r="AH2144" i="22"/>
  <c r="AI2144" i="22"/>
  <c r="AJ2144" i="22"/>
  <c r="AK2144" i="22"/>
  <c r="AL2144" i="22"/>
  <c r="AM2144" i="22"/>
  <c r="AN2144" i="22"/>
  <c r="AO2144" i="22"/>
  <c r="AD2145" i="22"/>
  <c r="AE2145" i="22"/>
  <c r="AF2145" i="22"/>
  <c r="AG2145" i="22"/>
  <c r="AH2145" i="22"/>
  <c r="AI2145" i="22"/>
  <c r="AJ2145" i="22"/>
  <c r="AK2145" i="22"/>
  <c r="AL2145" i="22"/>
  <c r="AM2145" i="22"/>
  <c r="AN2145" i="22"/>
  <c r="AO2145" i="22"/>
  <c r="AD2146" i="22"/>
  <c r="AE2146" i="22"/>
  <c r="AF2146" i="22"/>
  <c r="AG2146" i="22"/>
  <c r="AH2146" i="22"/>
  <c r="AI2146" i="22"/>
  <c r="AJ2146" i="22"/>
  <c r="AK2146" i="22"/>
  <c r="AL2146" i="22"/>
  <c r="AM2146" i="22"/>
  <c r="AN2146" i="22"/>
  <c r="AO2146" i="22"/>
  <c r="AD2147" i="22"/>
  <c r="AE2147" i="22"/>
  <c r="AF2147" i="22"/>
  <c r="AG2147" i="22"/>
  <c r="AH2147" i="22"/>
  <c r="AI2147" i="22"/>
  <c r="AJ2147" i="22"/>
  <c r="AK2147" i="22"/>
  <c r="AL2147" i="22"/>
  <c r="AM2147" i="22"/>
  <c r="AN2147" i="22"/>
  <c r="AO2147" i="22"/>
  <c r="AD2148" i="22"/>
  <c r="AE2148" i="22"/>
  <c r="AF2148" i="22"/>
  <c r="AG2148" i="22"/>
  <c r="AH2148" i="22"/>
  <c r="AI2148" i="22"/>
  <c r="AJ2148" i="22"/>
  <c r="AK2148" i="22"/>
  <c r="AL2148" i="22"/>
  <c r="AM2148" i="22"/>
  <c r="AN2148" i="22"/>
  <c r="AO2148" i="22"/>
  <c r="AD2149" i="22"/>
  <c r="AE2149" i="22"/>
  <c r="AF2149" i="22"/>
  <c r="AG2149" i="22"/>
  <c r="AH2149" i="22"/>
  <c r="AI2149" i="22"/>
  <c r="AJ2149" i="22"/>
  <c r="AK2149" i="22"/>
  <c r="AL2149" i="22"/>
  <c r="AM2149" i="22"/>
  <c r="AN2149" i="22"/>
  <c r="AO2149" i="22"/>
  <c r="AD2150" i="22"/>
  <c r="AE2150" i="22"/>
  <c r="AF2150" i="22"/>
  <c r="AG2150" i="22"/>
  <c r="AH2150" i="22"/>
  <c r="AI2150" i="22"/>
  <c r="AJ2150" i="22"/>
  <c r="AK2150" i="22"/>
  <c r="AL2150" i="22"/>
  <c r="AM2150" i="22"/>
  <c r="AN2150" i="22"/>
  <c r="AO2150" i="22"/>
  <c r="AD2151" i="22"/>
  <c r="AE2151" i="22"/>
  <c r="AF2151" i="22"/>
  <c r="AG2151" i="22"/>
  <c r="AH2151" i="22"/>
  <c r="AI2151" i="22"/>
  <c r="AJ2151" i="22"/>
  <c r="AK2151" i="22"/>
  <c r="AL2151" i="22"/>
  <c r="AM2151" i="22"/>
  <c r="AN2151" i="22"/>
  <c r="AO2151" i="22"/>
  <c r="AD2152" i="22"/>
  <c r="AE2152" i="22"/>
  <c r="AF2152" i="22"/>
  <c r="AG2152" i="22"/>
  <c r="AH2152" i="22"/>
  <c r="AI2152" i="22"/>
  <c r="AJ2152" i="22"/>
  <c r="AK2152" i="22"/>
  <c r="AL2152" i="22"/>
  <c r="AM2152" i="22"/>
  <c r="AN2152" i="22"/>
  <c r="AO2152" i="22"/>
  <c r="AD2153" i="22"/>
  <c r="AE2153" i="22"/>
  <c r="AF2153" i="22"/>
  <c r="AG2153" i="22"/>
  <c r="AH2153" i="22"/>
  <c r="AI2153" i="22"/>
  <c r="AJ2153" i="22"/>
  <c r="AK2153" i="22"/>
  <c r="AL2153" i="22"/>
  <c r="AM2153" i="22"/>
  <c r="AN2153" i="22"/>
  <c r="AO2153" i="22"/>
  <c r="AD2154" i="22"/>
  <c r="AE2154" i="22"/>
  <c r="AF2154" i="22"/>
  <c r="AG2154" i="22"/>
  <c r="AH2154" i="22"/>
  <c r="AI2154" i="22"/>
  <c r="AJ2154" i="22"/>
  <c r="AK2154" i="22"/>
  <c r="AL2154" i="22"/>
  <c r="AM2154" i="22"/>
  <c r="AN2154" i="22"/>
  <c r="AO2154" i="22"/>
  <c r="AD2155" i="22"/>
  <c r="AE2155" i="22"/>
  <c r="AF2155" i="22"/>
  <c r="AG2155" i="22"/>
  <c r="AH2155" i="22"/>
  <c r="AI2155" i="22"/>
  <c r="AJ2155" i="22"/>
  <c r="AK2155" i="22"/>
  <c r="AL2155" i="22"/>
  <c r="AM2155" i="22"/>
  <c r="AN2155" i="22"/>
  <c r="AO2155" i="22"/>
  <c r="AD2156" i="22"/>
  <c r="AE2156" i="22"/>
  <c r="AF2156" i="22"/>
  <c r="AG2156" i="22"/>
  <c r="AH2156" i="22"/>
  <c r="AI2156" i="22"/>
  <c r="AJ2156" i="22"/>
  <c r="AK2156" i="22"/>
  <c r="AL2156" i="22"/>
  <c r="AM2156" i="22"/>
  <c r="AN2156" i="22"/>
  <c r="AO2156" i="22"/>
  <c r="AD2157" i="22"/>
  <c r="AE2157" i="22"/>
  <c r="AF2157" i="22"/>
  <c r="AG2157" i="22"/>
  <c r="AH2157" i="22"/>
  <c r="AI2157" i="22"/>
  <c r="AJ2157" i="22"/>
  <c r="AK2157" i="22"/>
  <c r="AL2157" i="22"/>
  <c r="AM2157" i="22"/>
  <c r="AN2157" i="22"/>
  <c r="AO2157" i="22"/>
  <c r="AD2158" i="22"/>
  <c r="AE2158" i="22"/>
  <c r="AF2158" i="22"/>
  <c r="AG2158" i="22"/>
  <c r="AH2158" i="22"/>
  <c r="AI2158" i="22"/>
  <c r="AJ2158" i="22"/>
  <c r="AK2158" i="22"/>
  <c r="AL2158" i="22"/>
  <c r="AM2158" i="22"/>
  <c r="AN2158" i="22"/>
  <c r="AO2158" i="22"/>
  <c r="AD2159" i="22"/>
  <c r="AE2159" i="22"/>
  <c r="AF2159" i="22"/>
  <c r="AG2159" i="22"/>
  <c r="AH2159" i="22"/>
  <c r="AI2159" i="22"/>
  <c r="AJ2159" i="22"/>
  <c r="AK2159" i="22"/>
  <c r="AL2159" i="22"/>
  <c r="AM2159" i="22"/>
  <c r="AN2159" i="22"/>
  <c r="AO2159" i="22"/>
  <c r="AD2160" i="22"/>
  <c r="AE2160" i="22"/>
  <c r="AF2160" i="22"/>
  <c r="AG2160" i="22"/>
  <c r="AH2160" i="22"/>
  <c r="AI2160" i="22"/>
  <c r="AJ2160" i="22"/>
  <c r="AK2160" i="22"/>
  <c r="AL2160" i="22"/>
  <c r="AM2160" i="22"/>
  <c r="AN2160" i="22"/>
  <c r="AO2160" i="22"/>
  <c r="AD2161" i="22"/>
  <c r="AE2161" i="22"/>
  <c r="AF2161" i="22"/>
  <c r="AG2161" i="22"/>
  <c r="AH2161" i="22"/>
  <c r="AI2161" i="22"/>
  <c r="AJ2161" i="22"/>
  <c r="AK2161" i="22"/>
  <c r="AL2161" i="22"/>
  <c r="AM2161" i="22"/>
  <c r="AN2161" i="22"/>
  <c r="AO2161" i="22"/>
  <c r="AD2162" i="22"/>
  <c r="AE2162" i="22"/>
  <c r="AF2162" i="22"/>
  <c r="AG2162" i="22"/>
  <c r="AH2162" i="22"/>
  <c r="AI2162" i="22"/>
  <c r="AJ2162" i="22"/>
  <c r="AK2162" i="22"/>
  <c r="AL2162" i="22"/>
  <c r="AM2162" i="22"/>
  <c r="AN2162" i="22"/>
  <c r="AO2162" i="22"/>
  <c r="AD2163" i="22"/>
  <c r="AE2163" i="22"/>
  <c r="AF2163" i="22"/>
  <c r="AG2163" i="22"/>
  <c r="AH2163" i="22"/>
  <c r="AI2163" i="22"/>
  <c r="AJ2163" i="22"/>
  <c r="AK2163" i="22"/>
  <c r="AL2163" i="22"/>
  <c r="AM2163" i="22"/>
  <c r="AN2163" i="22"/>
  <c r="AO2163" i="22"/>
  <c r="AD2164" i="22"/>
  <c r="AE2164" i="22"/>
  <c r="AF2164" i="22"/>
  <c r="AG2164" i="22"/>
  <c r="AH2164" i="22"/>
  <c r="AI2164" i="22"/>
  <c r="AJ2164" i="22"/>
  <c r="AK2164" i="22"/>
  <c r="AL2164" i="22"/>
  <c r="AM2164" i="22"/>
  <c r="AN2164" i="22"/>
  <c r="AO2164" i="22"/>
  <c r="AD2165" i="22"/>
  <c r="AE2165" i="22"/>
  <c r="AF2165" i="22"/>
  <c r="AG2165" i="22"/>
  <c r="AH2165" i="22"/>
  <c r="AI2165" i="22"/>
  <c r="AJ2165" i="22"/>
  <c r="AK2165" i="22"/>
  <c r="AL2165" i="22"/>
  <c r="AM2165" i="22"/>
  <c r="AN2165" i="22"/>
  <c r="AO2165" i="22"/>
  <c r="AD2166" i="22"/>
  <c r="AE2166" i="22"/>
  <c r="AF2166" i="22"/>
  <c r="AG2166" i="22"/>
  <c r="AH2166" i="22"/>
  <c r="AI2166" i="22"/>
  <c r="AJ2166" i="22"/>
  <c r="AK2166" i="22"/>
  <c r="AL2166" i="22"/>
  <c r="AM2166" i="22"/>
  <c r="AN2166" i="22"/>
  <c r="AO2166" i="22"/>
  <c r="AD2167" i="22"/>
  <c r="AE2167" i="22"/>
  <c r="AF2167" i="22"/>
  <c r="AG2167" i="22"/>
  <c r="AH2167" i="22"/>
  <c r="AI2167" i="22"/>
  <c r="AJ2167" i="22"/>
  <c r="AK2167" i="22"/>
  <c r="AL2167" i="22"/>
  <c r="AM2167" i="22"/>
  <c r="AN2167" i="22"/>
  <c r="AO2167" i="22"/>
  <c r="AD2168" i="22"/>
  <c r="AE2168" i="22"/>
  <c r="AF2168" i="22"/>
  <c r="AG2168" i="22"/>
  <c r="AH2168" i="22"/>
  <c r="AI2168" i="22"/>
  <c r="AJ2168" i="22"/>
  <c r="AK2168" i="22"/>
  <c r="AL2168" i="22"/>
  <c r="AM2168" i="22"/>
  <c r="AN2168" i="22"/>
  <c r="AO2168" i="22"/>
  <c r="AD2169" i="22"/>
  <c r="AE2169" i="22"/>
  <c r="AF2169" i="22"/>
  <c r="AG2169" i="22"/>
  <c r="AH2169" i="22"/>
  <c r="AI2169" i="22"/>
  <c r="AJ2169" i="22"/>
  <c r="AK2169" i="22"/>
  <c r="AL2169" i="22"/>
  <c r="AM2169" i="22"/>
  <c r="AN2169" i="22"/>
  <c r="AO2169" i="22"/>
  <c r="AD2170" i="22"/>
  <c r="AE2170" i="22"/>
  <c r="AF2170" i="22"/>
  <c r="AG2170" i="22"/>
  <c r="AH2170" i="22"/>
  <c r="AI2170" i="22"/>
  <c r="AJ2170" i="22"/>
  <c r="AK2170" i="22"/>
  <c r="AL2170" i="22"/>
  <c r="AM2170" i="22"/>
  <c r="AN2170" i="22"/>
  <c r="AO2170" i="22"/>
  <c r="AD2171" i="22"/>
  <c r="AE2171" i="22"/>
  <c r="AF2171" i="22"/>
  <c r="AG2171" i="22"/>
  <c r="AH2171" i="22"/>
  <c r="AI2171" i="22"/>
  <c r="AJ2171" i="22"/>
  <c r="AK2171" i="22"/>
  <c r="AL2171" i="22"/>
  <c r="AM2171" i="22"/>
  <c r="AN2171" i="22"/>
  <c r="AO2171" i="22"/>
  <c r="AD2172" i="22"/>
  <c r="AE2172" i="22"/>
  <c r="AF2172" i="22"/>
  <c r="AG2172" i="22"/>
  <c r="AH2172" i="22"/>
  <c r="AI2172" i="22"/>
  <c r="AJ2172" i="22"/>
  <c r="AK2172" i="22"/>
  <c r="AL2172" i="22"/>
  <c r="AM2172" i="22"/>
  <c r="AN2172" i="22"/>
  <c r="AO2172" i="22"/>
  <c r="AD2173" i="22"/>
  <c r="AE2173" i="22"/>
  <c r="AF2173" i="22"/>
  <c r="AG2173" i="22"/>
  <c r="AH2173" i="22"/>
  <c r="AI2173" i="22"/>
  <c r="AJ2173" i="22"/>
  <c r="AK2173" i="22"/>
  <c r="AL2173" i="22"/>
  <c r="AM2173" i="22"/>
  <c r="AN2173" i="22"/>
  <c r="AO2173" i="22"/>
  <c r="AD2174" i="22"/>
  <c r="AE2174" i="22"/>
  <c r="AF2174" i="22"/>
  <c r="AG2174" i="22"/>
  <c r="AH2174" i="22"/>
  <c r="AI2174" i="22"/>
  <c r="AJ2174" i="22"/>
  <c r="AK2174" i="22"/>
  <c r="AL2174" i="22"/>
  <c r="AM2174" i="22"/>
  <c r="AN2174" i="22"/>
  <c r="AO2174" i="22"/>
  <c r="AD2175" i="22"/>
  <c r="AE2175" i="22"/>
  <c r="AF2175" i="22"/>
  <c r="AG2175" i="22"/>
  <c r="AH2175" i="22"/>
  <c r="AI2175" i="22"/>
  <c r="AJ2175" i="22"/>
  <c r="AK2175" i="22"/>
  <c r="AL2175" i="22"/>
  <c r="AM2175" i="22"/>
  <c r="AN2175" i="22"/>
  <c r="AO2175" i="22"/>
  <c r="AD2176" i="22"/>
  <c r="AE2176" i="22"/>
  <c r="AF2176" i="22"/>
  <c r="AG2176" i="22"/>
  <c r="AH2176" i="22"/>
  <c r="AI2176" i="22"/>
  <c r="AJ2176" i="22"/>
  <c r="AK2176" i="22"/>
  <c r="AL2176" i="22"/>
  <c r="AM2176" i="22"/>
  <c r="AN2176" i="22"/>
  <c r="AO2176" i="22"/>
  <c r="AD2177" i="22"/>
  <c r="AE2177" i="22"/>
  <c r="AF2177" i="22"/>
  <c r="AG2177" i="22"/>
  <c r="AH2177" i="22"/>
  <c r="AI2177" i="22"/>
  <c r="AJ2177" i="22"/>
  <c r="AK2177" i="22"/>
  <c r="AL2177" i="22"/>
  <c r="AM2177" i="22"/>
  <c r="AN2177" i="22"/>
  <c r="AO2177" i="22"/>
  <c r="AD2178" i="22"/>
  <c r="AE2178" i="22"/>
  <c r="AF2178" i="22"/>
  <c r="AG2178" i="22"/>
  <c r="AH2178" i="22"/>
  <c r="AI2178" i="22"/>
  <c r="AJ2178" i="22"/>
  <c r="AK2178" i="22"/>
  <c r="AL2178" i="22"/>
  <c r="AM2178" i="22"/>
  <c r="AN2178" i="22"/>
  <c r="AO2178" i="22"/>
  <c r="AD2179" i="22"/>
  <c r="AE2179" i="22"/>
  <c r="AF2179" i="22"/>
  <c r="AG2179" i="22"/>
  <c r="AH2179" i="22"/>
  <c r="AI2179" i="22"/>
  <c r="AJ2179" i="22"/>
  <c r="AK2179" i="22"/>
  <c r="AL2179" i="22"/>
  <c r="AM2179" i="22"/>
  <c r="AN2179" i="22"/>
  <c r="AO2179" i="22"/>
  <c r="AD2180" i="22"/>
  <c r="AE2180" i="22"/>
  <c r="AF2180" i="22"/>
  <c r="AG2180" i="22"/>
  <c r="AH2180" i="22"/>
  <c r="AI2180" i="22"/>
  <c r="AJ2180" i="22"/>
  <c r="AK2180" i="22"/>
  <c r="AL2180" i="22"/>
  <c r="AM2180" i="22"/>
  <c r="AN2180" i="22"/>
  <c r="AO2180" i="22"/>
  <c r="AD2181" i="22"/>
  <c r="AE2181" i="22"/>
  <c r="AF2181" i="22"/>
  <c r="AG2181" i="22"/>
  <c r="AH2181" i="22"/>
  <c r="AI2181" i="22"/>
  <c r="AJ2181" i="22"/>
  <c r="AK2181" i="22"/>
  <c r="AL2181" i="22"/>
  <c r="AM2181" i="22"/>
  <c r="AN2181" i="22"/>
  <c r="AO2181" i="22"/>
  <c r="AD2182" i="22"/>
  <c r="AE2182" i="22"/>
  <c r="AF2182" i="22"/>
  <c r="AG2182" i="22"/>
  <c r="AH2182" i="22"/>
  <c r="AI2182" i="22"/>
  <c r="AJ2182" i="22"/>
  <c r="AK2182" i="22"/>
  <c r="AL2182" i="22"/>
  <c r="AM2182" i="22"/>
  <c r="AN2182" i="22"/>
  <c r="AO2182" i="22"/>
  <c r="AD2183" i="22"/>
  <c r="AE2183" i="22"/>
  <c r="AF2183" i="22"/>
  <c r="AG2183" i="22"/>
  <c r="AH2183" i="22"/>
  <c r="AI2183" i="22"/>
  <c r="AJ2183" i="22"/>
  <c r="AK2183" i="22"/>
  <c r="AL2183" i="22"/>
  <c r="AM2183" i="22"/>
  <c r="AN2183" i="22"/>
  <c r="AO2183" i="22"/>
  <c r="AD2184" i="22"/>
  <c r="AE2184" i="22"/>
  <c r="AF2184" i="22"/>
  <c r="AG2184" i="22"/>
  <c r="AH2184" i="22"/>
  <c r="AI2184" i="22"/>
  <c r="AJ2184" i="22"/>
  <c r="AK2184" i="22"/>
  <c r="AL2184" i="22"/>
  <c r="AM2184" i="22"/>
  <c r="AN2184" i="22"/>
  <c r="AO2184" i="22"/>
  <c r="AD2185" i="22"/>
  <c r="AE2185" i="22"/>
  <c r="AF2185" i="22"/>
  <c r="AG2185" i="22"/>
  <c r="AH2185" i="22"/>
  <c r="AI2185" i="22"/>
  <c r="AJ2185" i="22"/>
  <c r="AK2185" i="22"/>
  <c r="AL2185" i="22"/>
  <c r="AM2185" i="22"/>
  <c r="AN2185" i="22"/>
  <c r="AO2185" i="22"/>
  <c r="AD2186" i="22"/>
  <c r="AE2186" i="22"/>
  <c r="AF2186" i="22"/>
  <c r="AG2186" i="22"/>
  <c r="AH2186" i="22"/>
  <c r="AI2186" i="22"/>
  <c r="AJ2186" i="22"/>
  <c r="AK2186" i="22"/>
  <c r="AL2186" i="22"/>
  <c r="AM2186" i="22"/>
  <c r="AN2186" i="22"/>
  <c r="AO2186" i="22"/>
  <c r="AD2187" i="22"/>
  <c r="AE2187" i="22"/>
  <c r="AF2187" i="22"/>
  <c r="AG2187" i="22"/>
  <c r="AH2187" i="22"/>
  <c r="AI2187" i="22"/>
  <c r="AJ2187" i="22"/>
  <c r="AK2187" i="22"/>
  <c r="AL2187" i="22"/>
  <c r="AM2187" i="22"/>
  <c r="AN2187" i="22"/>
  <c r="AO2187" i="22"/>
  <c r="AD2188" i="22"/>
  <c r="AE2188" i="22"/>
  <c r="AF2188" i="22"/>
  <c r="AG2188" i="22"/>
  <c r="AH2188" i="22"/>
  <c r="AI2188" i="22"/>
  <c r="AJ2188" i="22"/>
  <c r="AK2188" i="22"/>
  <c r="AL2188" i="22"/>
  <c r="AM2188" i="22"/>
  <c r="AN2188" i="22"/>
  <c r="AO2188" i="22"/>
  <c r="AD2189" i="22"/>
  <c r="AE2189" i="22"/>
  <c r="AF2189" i="22"/>
  <c r="AG2189" i="22"/>
  <c r="AH2189" i="22"/>
  <c r="AI2189" i="22"/>
  <c r="AJ2189" i="22"/>
  <c r="AK2189" i="22"/>
  <c r="AL2189" i="22"/>
  <c r="AM2189" i="22"/>
  <c r="AN2189" i="22"/>
  <c r="AO2189" i="22"/>
  <c r="AD2190" i="22"/>
  <c r="AE2190" i="22"/>
  <c r="AF2190" i="22"/>
  <c r="AG2190" i="22"/>
  <c r="AH2190" i="22"/>
  <c r="AI2190" i="22"/>
  <c r="AJ2190" i="22"/>
  <c r="AK2190" i="22"/>
  <c r="AL2190" i="22"/>
  <c r="AM2190" i="22"/>
  <c r="AN2190" i="22"/>
  <c r="AO2190" i="22"/>
  <c r="AD2191" i="22"/>
  <c r="AE2191" i="22"/>
  <c r="AF2191" i="22"/>
  <c r="AG2191" i="22"/>
  <c r="AH2191" i="22"/>
  <c r="AI2191" i="22"/>
  <c r="AJ2191" i="22"/>
  <c r="AK2191" i="22"/>
  <c r="AL2191" i="22"/>
  <c r="AM2191" i="22"/>
  <c r="AN2191" i="22"/>
  <c r="AO2191" i="22"/>
  <c r="AD2192" i="22"/>
  <c r="AE2192" i="22"/>
  <c r="AF2192" i="22"/>
  <c r="AG2192" i="22"/>
  <c r="AH2192" i="22"/>
  <c r="AI2192" i="22"/>
  <c r="AJ2192" i="22"/>
  <c r="AK2192" i="22"/>
  <c r="AL2192" i="22"/>
  <c r="AM2192" i="22"/>
  <c r="AN2192" i="22"/>
  <c r="AO2192" i="22"/>
  <c r="AD2193" i="22"/>
  <c r="AE2193" i="22"/>
  <c r="AF2193" i="22"/>
  <c r="AG2193" i="22"/>
  <c r="AH2193" i="22"/>
  <c r="AI2193" i="22"/>
  <c r="AJ2193" i="22"/>
  <c r="AK2193" i="22"/>
  <c r="AL2193" i="22"/>
  <c r="AM2193" i="22"/>
  <c r="AN2193" i="22"/>
  <c r="AO2193" i="22"/>
  <c r="AD2194" i="22"/>
  <c r="AE2194" i="22"/>
  <c r="AF2194" i="22"/>
  <c r="AG2194" i="22"/>
  <c r="AH2194" i="22"/>
  <c r="AI2194" i="22"/>
  <c r="AJ2194" i="22"/>
  <c r="AK2194" i="22"/>
  <c r="AL2194" i="22"/>
  <c r="AM2194" i="22"/>
  <c r="AN2194" i="22"/>
  <c r="AO2194" i="22"/>
  <c r="AD2195" i="22"/>
  <c r="AE2195" i="22"/>
  <c r="AF2195" i="22"/>
  <c r="AG2195" i="22"/>
  <c r="AH2195" i="22"/>
  <c r="AI2195" i="22"/>
  <c r="AJ2195" i="22"/>
  <c r="AK2195" i="22"/>
  <c r="AL2195" i="22"/>
  <c r="AM2195" i="22"/>
  <c r="AN2195" i="22"/>
  <c r="AO2195" i="22"/>
  <c r="AD2196" i="22"/>
  <c r="AE2196" i="22"/>
  <c r="AF2196" i="22"/>
  <c r="AG2196" i="22"/>
  <c r="AH2196" i="22"/>
  <c r="AI2196" i="22"/>
  <c r="AJ2196" i="22"/>
  <c r="AK2196" i="22"/>
  <c r="AL2196" i="22"/>
  <c r="AM2196" i="22"/>
  <c r="AN2196" i="22"/>
  <c r="AO2196" i="22"/>
  <c r="AD2197" i="22"/>
  <c r="AE2197" i="22"/>
  <c r="AF2197" i="22"/>
  <c r="AG2197" i="22"/>
  <c r="AH2197" i="22"/>
  <c r="AI2197" i="22"/>
  <c r="AJ2197" i="22"/>
  <c r="AK2197" i="22"/>
  <c r="AL2197" i="22"/>
  <c r="AM2197" i="22"/>
  <c r="AN2197" i="22"/>
  <c r="AO2197" i="22"/>
  <c r="AD2198" i="22"/>
  <c r="AE2198" i="22"/>
  <c r="AF2198" i="22"/>
  <c r="AG2198" i="22"/>
  <c r="AH2198" i="22"/>
  <c r="AI2198" i="22"/>
  <c r="AJ2198" i="22"/>
  <c r="AK2198" i="22"/>
  <c r="AL2198" i="22"/>
  <c r="AM2198" i="22"/>
  <c r="AN2198" i="22"/>
  <c r="AO2198" i="22"/>
  <c r="AD2199" i="22"/>
  <c r="AE2199" i="22"/>
  <c r="AF2199" i="22"/>
  <c r="AG2199" i="22"/>
  <c r="AH2199" i="22"/>
  <c r="AI2199" i="22"/>
  <c r="AJ2199" i="22"/>
  <c r="AK2199" i="22"/>
  <c r="AL2199" i="22"/>
  <c r="AM2199" i="22"/>
  <c r="AN2199" i="22"/>
  <c r="AO2199" i="22"/>
  <c r="AD2200" i="22"/>
  <c r="AE2200" i="22"/>
  <c r="AF2200" i="22"/>
  <c r="AG2200" i="22"/>
  <c r="AH2200" i="22"/>
  <c r="AI2200" i="22"/>
  <c r="AJ2200" i="22"/>
  <c r="AK2200" i="22"/>
  <c r="AL2200" i="22"/>
  <c r="AM2200" i="22"/>
  <c r="AN2200" i="22"/>
  <c r="AO2200" i="22"/>
  <c r="AD2201" i="22"/>
  <c r="AE2201" i="22"/>
  <c r="AF2201" i="22"/>
  <c r="AG2201" i="22"/>
  <c r="AH2201" i="22"/>
  <c r="AI2201" i="22"/>
  <c r="AJ2201" i="22"/>
  <c r="AK2201" i="22"/>
  <c r="AL2201" i="22"/>
  <c r="AM2201" i="22"/>
  <c r="AN2201" i="22"/>
  <c r="AO2201" i="22"/>
  <c r="AD2202" i="22"/>
  <c r="AE2202" i="22"/>
  <c r="AF2202" i="22"/>
  <c r="AG2202" i="22"/>
  <c r="AH2202" i="22"/>
  <c r="AI2202" i="22"/>
  <c r="AJ2202" i="22"/>
  <c r="AK2202" i="22"/>
  <c r="AL2202" i="22"/>
  <c r="AM2202" i="22"/>
  <c r="AN2202" i="22"/>
  <c r="AO2202" i="22"/>
  <c r="AD2203" i="22"/>
  <c r="AE2203" i="22"/>
  <c r="AF2203" i="22"/>
  <c r="AG2203" i="22"/>
  <c r="AH2203" i="22"/>
  <c r="AI2203" i="22"/>
  <c r="AJ2203" i="22"/>
  <c r="AK2203" i="22"/>
  <c r="AL2203" i="22"/>
  <c r="AM2203" i="22"/>
  <c r="AN2203" i="22"/>
  <c r="AO2203" i="22"/>
  <c r="AD2204" i="22"/>
  <c r="AE2204" i="22"/>
  <c r="AF2204" i="22"/>
  <c r="AG2204" i="22"/>
  <c r="AH2204" i="22"/>
  <c r="AI2204" i="22"/>
  <c r="AJ2204" i="22"/>
  <c r="AK2204" i="22"/>
  <c r="AL2204" i="22"/>
  <c r="AM2204" i="22"/>
  <c r="AN2204" i="22"/>
  <c r="AO2204" i="22"/>
  <c r="AD2205" i="22"/>
  <c r="AE2205" i="22"/>
  <c r="AF2205" i="22"/>
  <c r="AG2205" i="22"/>
  <c r="AH2205" i="22"/>
  <c r="AI2205" i="22"/>
  <c r="AJ2205" i="22"/>
  <c r="AK2205" i="22"/>
  <c r="AL2205" i="22"/>
  <c r="AM2205" i="22"/>
  <c r="AN2205" i="22"/>
  <c r="AO2205" i="22"/>
  <c r="AD2206" i="22"/>
  <c r="AE2206" i="22"/>
  <c r="AF2206" i="22"/>
  <c r="AG2206" i="22"/>
  <c r="AH2206" i="22"/>
  <c r="AI2206" i="22"/>
  <c r="AJ2206" i="22"/>
  <c r="AK2206" i="22"/>
  <c r="AL2206" i="22"/>
  <c r="AM2206" i="22"/>
  <c r="AN2206" i="22"/>
  <c r="AO2206" i="22"/>
  <c r="AD2207" i="22"/>
  <c r="AE2207" i="22"/>
  <c r="AF2207" i="22"/>
  <c r="AG2207" i="22"/>
  <c r="AH2207" i="22"/>
  <c r="AI2207" i="22"/>
  <c r="AJ2207" i="22"/>
  <c r="AK2207" i="22"/>
  <c r="AL2207" i="22"/>
  <c r="AM2207" i="22"/>
  <c r="AN2207" i="22"/>
  <c r="AO2207" i="22"/>
  <c r="AD2208" i="22"/>
  <c r="AE2208" i="22"/>
  <c r="AF2208" i="22"/>
  <c r="AG2208" i="22"/>
  <c r="AH2208" i="22"/>
  <c r="AI2208" i="22"/>
  <c r="AJ2208" i="22"/>
  <c r="AK2208" i="22"/>
  <c r="AL2208" i="22"/>
  <c r="AM2208" i="22"/>
  <c r="AN2208" i="22"/>
  <c r="AO2208" i="22"/>
  <c r="AD2209" i="22"/>
  <c r="AE2209" i="22"/>
  <c r="AF2209" i="22"/>
  <c r="AG2209" i="22"/>
  <c r="AH2209" i="22"/>
  <c r="AI2209" i="22"/>
  <c r="AJ2209" i="22"/>
  <c r="AK2209" i="22"/>
  <c r="AL2209" i="22"/>
  <c r="AM2209" i="22"/>
  <c r="AN2209" i="22"/>
  <c r="AO2209" i="22"/>
  <c r="AD2210" i="22"/>
  <c r="AE2210" i="22"/>
  <c r="AF2210" i="22"/>
  <c r="AG2210" i="22"/>
  <c r="AH2210" i="22"/>
  <c r="AI2210" i="22"/>
  <c r="AJ2210" i="22"/>
  <c r="AK2210" i="22"/>
  <c r="AL2210" i="22"/>
  <c r="AM2210" i="22"/>
  <c r="AN2210" i="22"/>
  <c r="AO2210" i="22"/>
  <c r="AD2211" i="22"/>
  <c r="AE2211" i="22"/>
  <c r="AF2211" i="22"/>
  <c r="AG2211" i="22"/>
  <c r="AH2211" i="22"/>
  <c r="AI2211" i="22"/>
  <c r="AJ2211" i="22"/>
  <c r="AK2211" i="22"/>
  <c r="AL2211" i="22"/>
  <c r="AM2211" i="22"/>
  <c r="AN2211" i="22"/>
  <c r="AO2211" i="22"/>
  <c r="AD2212" i="22"/>
  <c r="AE2212" i="22"/>
  <c r="AF2212" i="22"/>
  <c r="AG2212" i="22"/>
  <c r="AH2212" i="22"/>
  <c r="AI2212" i="22"/>
  <c r="AJ2212" i="22"/>
  <c r="AK2212" i="22"/>
  <c r="AL2212" i="22"/>
  <c r="AM2212" i="22"/>
  <c r="AN2212" i="22"/>
  <c r="AO2212" i="22"/>
  <c r="AD2213" i="22"/>
  <c r="AE2213" i="22"/>
  <c r="AF2213" i="22"/>
  <c r="AG2213" i="22"/>
  <c r="AH2213" i="22"/>
  <c r="AI2213" i="22"/>
  <c r="AJ2213" i="22"/>
  <c r="AK2213" i="22"/>
  <c r="AL2213" i="22"/>
  <c r="AM2213" i="22"/>
  <c r="AN2213" i="22"/>
  <c r="AO2213" i="22"/>
  <c r="AD2214" i="22"/>
  <c r="AE2214" i="22"/>
  <c r="AF2214" i="22"/>
  <c r="AG2214" i="22"/>
  <c r="AH2214" i="22"/>
  <c r="AI2214" i="22"/>
  <c r="AJ2214" i="22"/>
  <c r="AK2214" i="22"/>
  <c r="AL2214" i="22"/>
  <c r="AM2214" i="22"/>
  <c r="AN2214" i="22"/>
  <c r="AO2214" i="22"/>
  <c r="AD2215" i="22"/>
  <c r="AE2215" i="22"/>
  <c r="AF2215" i="22"/>
  <c r="AG2215" i="22"/>
  <c r="AH2215" i="22"/>
  <c r="AI2215" i="22"/>
  <c r="AJ2215" i="22"/>
  <c r="AK2215" i="22"/>
  <c r="AL2215" i="22"/>
  <c r="AM2215" i="22"/>
  <c r="AN2215" i="22"/>
  <c r="AO2215" i="22"/>
  <c r="AD2216" i="22"/>
  <c r="AE2216" i="22"/>
  <c r="AF2216" i="22"/>
  <c r="AG2216" i="22"/>
  <c r="AH2216" i="22"/>
  <c r="AI2216" i="22"/>
  <c r="AJ2216" i="22"/>
  <c r="AK2216" i="22"/>
  <c r="AL2216" i="22"/>
  <c r="AM2216" i="22"/>
  <c r="AN2216" i="22"/>
  <c r="AO2216" i="22"/>
  <c r="AD2217" i="22"/>
  <c r="AE2217" i="22"/>
  <c r="AF2217" i="22"/>
  <c r="AG2217" i="22"/>
  <c r="AH2217" i="22"/>
  <c r="AI2217" i="22"/>
  <c r="AJ2217" i="22"/>
  <c r="AK2217" i="22"/>
  <c r="AL2217" i="22"/>
  <c r="AM2217" i="22"/>
  <c r="AN2217" i="22"/>
  <c r="AO2217" i="22"/>
  <c r="AD2218" i="22"/>
  <c r="AE2218" i="22"/>
  <c r="AF2218" i="22"/>
  <c r="AG2218" i="22"/>
  <c r="AH2218" i="22"/>
  <c r="AI2218" i="22"/>
  <c r="AJ2218" i="22"/>
  <c r="AK2218" i="22"/>
  <c r="AL2218" i="22"/>
  <c r="AM2218" i="22"/>
  <c r="AN2218" i="22"/>
  <c r="AO2218" i="22"/>
  <c r="AD2219" i="22"/>
  <c r="AE2219" i="22"/>
  <c r="AF2219" i="22"/>
  <c r="AG2219" i="22"/>
  <c r="AH2219" i="22"/>
  <c r="AI2219" i="22"/>
  <c r="AJ2219" i="22"/>
  <c r="AK2219" i="22"/>
  <c r="AL2219" i="22"/>
  <c r="AM2219" i="22"/>
  <c r="AN2219" i="22"/>
  <c r="AO2219" i="22"/>
  <c r="AD2220" i="22"/>
  <c r="AE2220" i="22"/>
  <c r="AF2220" i="22"/>
  <c r="AG2220" i="22"/>
  <c r="AH2220" i="22"/>
  <c r="AI2220" i="22"/>
  <c r="AJ2220" i="22"/>
  <c r="AK2220" i="22"/>
  <c r="AL2220" i="22"/>
  <c r="AM2220" i="22"/>
  <c r="AN2220" i="22"/>
  <c r="AO2220" i="22"/>
  <c r="AD2221" i="22"/>
  <c r="AE2221" i="22"/>
  <c r="AF2221" i="22"/>
  <c r="AG2221" i="22"/>
  <c r="AH2221" i="22"/>
  <c r="AI2221" i="22"/>
  <c r="AJ2221" i="22"/>
  <c r="AK2221" i="22"/>
  <c r="AL2221" i="22"/>
  <c r="AM2221" i="22"/>
  <c r="AN2221" i="22"/>
  <c r="AO2221" i="22"/>
  <c r="AD2222" i="22"/>
  <c r="AE2222" i="22"/>
  <c r="AF2222" i="22"/>
  <c r="AG2222" i="22"/>
  <c r="AH2222" i="22"/>
  <c r="AI2222" i="22"/>
  <c r="AJ2222" i="22"/>
  <c r="AK2222" i="22"/>
  <c r="AL2222" i="22"/>
  <c r="AM2222" i="22"/>
  <c r="AN2222" i="22"/>
  <c r="AO2222" i="22"/>
  <c r="AD2223" i="22"/>
  <c r="AE2223" i="22"/>
  <c r="AF2223" i="22"/>
  <c r="AG2223" i="22"/>
  <c r="AH2223" i="22"/>
  <c r="AI2223" i="22"/>
  <c r="AJ2223" i="22"/>
  <c r="AK2223" i="22"/>
  <c r="AL2223" i="22"/>
  <c r="AM2223" i="22"/>
  <c r="AN2223" i="22"/>
  <c r="AO2223" i="22"/>
  <c r="AD2224" i="22"/>
  <c r="AE2224" i="22"/>
  <c r="AF2224" i="22"/>
  <c r="AG2224" i="22"/>
  <c r="AH2224" i="22"/>
  <c r="AI2224" i="22"/>
  <c r="AJ2224" i="22"/>
  <c r="AK2224" i="22"/>
  <c r="AL2224" i="22"/>
  <c r="AM2224" i="22"/>
  <c r="AN2224" i="22"/>
  <c r="AO2224" i="22"/>
  <c r="AD2225" i="22"/>
  <c r="AE2225" i="22"/>
  <c r="AF2225" i="22"/>
  <c r="AG2225" i="22"/>
  <c r="AH2225" i="22"/>
  <c r="AI2225" i="22"/>
  <c r="AJ2225" i="22"/>
  <c r="AK2225" i="22"/>
  <c r="AL2225" i="22"/>
  <c r="AM2225" i="22"/>
  <c r="AN2225" i="22"/>
  <c r="AO2225" i="22"/>
  <c r="AD2226" i="22"/>
  <c r="AE2226" i="22"/>
  <c r="AF2226" i="22"/>
  <c r="AG2226" i="22"/>
  <c r="AH2226" i="22"/>
  <c r="AI2226" i="22"/>
  <c r="AJ2226" i="22"/>
  <c r="AK2226" i="22"/>
  <c r="AL2226" i="22"/>
  <c r="AM2226" i="22"/>
  <c r="AN2226" i="22"/>
  <c r="AO2226" i="22"/>
  <c r="AD2227" i="22"/>
  <c r="AE2227" i="22"/>
  <c r="AF2227" i="22"/>
  <c r="AG2227" i="22"/>
  <c r="AH2227" i="22"/>
  <c r="AI2227" i="22"/>
  <c r="AJ2227" i="22"/>
  <c r="AK2227" i="22"/>
  <c r="AL2227" i="22"/>
  <c r="AM2227" i="22"/>
  <c r="AN2227" i="22"/>
  <c r="AO2227" i="22"/>
  <c r="AD2228" i="22"/>
  <c r="AE2228" i="22"/>
  <c r="AF2228" i="22"/>
  <c r="AG2228" i="22"/>
  <c r="AH2228" i="22"/>
  <c r="AI2228" i="22"/>
  <c r="AJ2228" i="22"/>
  <c r="AK2228" i="22"/>
  <c r="AL2228" i="22"/>
  <c r="AM2228" i="22"/>
  <c r="AN2228" i="22"/>
  <c r="AO2228" i="22"/>
  <c r="AD2229" i="22"/>
  <c r="AE2229" i="22"/>
  <c r="AF2229" i="22"/>
  <c r="AG2229" i="22"/>
  <c r="AH2229" i="22"/>
  <c r="AI2229" i="22"/>
  <c r="AJ2229" i="22"/>
  <c r="AK2229" i="22"/>
  <c r="AL2229" i="22"/>
  <c r="AM2229" i="22"/>
  <c r="AN2229" i="22"/>
  <c r="AO2229" i="22"/>
  <c r="AD2230" i="22"/>
  <c r="AE2230" i="22"/>
  <c r="AF2230" i="22"/>
  <c r="AG2230" i="22"/>
  <c r="AH2230" i="22"/>
  <c r="AI2230" i="22"/>
  <c r="AJ2230" i="22"/>
  <c r="AK2230" i="22"/>
  <c r="AL2230" i="22"/>
  <c r="AM2230" i="22"/>
  <c r="AN2230" i="22"/>
  <c r="AO2230" i="22"/>
  <c r="AD2231" i="22"/>
  <c r="AE2231" i="22"/>
  <c r="AF2231" i="22"/>
  <c r="AG2231" i="22"/>
  <c r="AH2231" i="22"/>
  <c r="AI2231" i="22"/>
  <c r="AJ2231" i="22"/>
  <c r="AK2231" i="22"/>
  <c r="AL2231" i="22"/>
  <c r="AM2231" i="22"/>
  <c r="AN2231" i="22"/>
  <c r="AO2231" i="22"/>
  <c r="AD2232" i="22"/>
  <c r="AE2232" i="22"/>
  <c r="AF2232" i="22"/>
  <c r="AG2232" i="22"/>
  <c r="AH2232" i="22"/>
  <c r="AI2232" i="22"/>
  <c r="AJ2232" i="22"/>
  <c r="AK2232" i="22"/>
  <c r="AL2232" i="22"/>
  <c r="AM2232" i="22"/>
  <c r="AN2232" i="22"/>
  <c r="AO2232" i="22"/>
  <c r="AD2233" i="22"/>
  <c r="AE2233" i="22"/>
  <c r="AF2233" i="22"/>
  <c r="AG2233" i="22"/>
  <c r="AH2233" i="22"/>
  <c r="AI2233" i="22"/>
  <c r="AJ2233" i="22"/>
  <c r="AK2233" i="22"/>
  <c r="AL2233" i="22"/>
  <c r="AM2233" i="22"/>
  <c r="AN2233" i="22"/>
  <c r="AO2233" i="22"/>
  <c r="AD2234" i="22"/>
  <c r="AE2234" i="22"/>
  <c r="AF2234" i="22"/>
  <c r="AG2234" i="22"/>
  <c r="AH2234" i="22"/>
  <c r="AI2234" i="22"/>
  <c r="AJ2234" i="22"/>
  <c r="AK2234" i="22"/>
  <c r="AL2234" i="22"/>
  <c r="AM2234" i="22"/>
  <c r="AN2234" i="22"/>
  <c r="AO2234" i="22"/>
  <c r="AD2235" i="22"/>
  <c r="AE2235" i="22"/>
  <c r="AF2235" i="22"/>
  <c r="AG2235" i="22"/>
  <c r="AH2235" i="22"/>
  <c r="AI2235" i="22"/>
  <c r="AJ2235" i="22"/>
  <c r="AK2235" i="22"/>
  <c r="AL2235" i="22"/>
  <c r="AM2235" i="22"/>
  <c r="AN2235" i="22"/>
  <c r="AO2235" i="22"/>
  <c r="AD2236" i="22"/>
  <c r="AE2236" i="22"/>
  <c r="AF2236" i="22"/>
  <c r="AG2236" i="22"/>
  <c r="AH2236" i="22"/>
  <c r="AI2236" i="22"/>
  <c r="AJ2236" i="22"/>
  <c r="AK2236" i="22"/>
  <c r="AL2236" i="22"/>
  <c r="AM2236" i="22"/>
  <c r="AN2236" i="22"/>
  <c r="AO2236" i="22"/>
  <c r="AD2237" i="22"/>
  <c r="AE2237" i="22"/>
  <c r="AF2237" i="22"/>
  <c r="AG2237" i="22"/>
  <c r="AH2237" i="22"/>
  <c r="AI2237" i="22"/>
  <c r="AJ2237" i="22"/>
  <c r="AK2237" i="22"/>
  <c r="AL2237" i="22"/>
  <c r="AM2237" i="22"/>
  <c r="AN2237" i="22"/>
  <c r="AO2237" i="22"/>
  <c r="AD2238" i="22"/>
  <c r="AE2238" i="22"/>
  <c r="AF2238" i="22"/>
  <c r="AG2238" i="22"/>
  <c r="AH2238" i="22"/>
  <c r="AI2238" i="22"/>
  <c r="AJ2238" i="22"/>
  <c r="AK2238" i="22"/>
  <c r="AL2238" i="22"/>
  <c r="AM2238" i="22"/>
  <c r="AN2238" i="22"/>
  <c r="AO2238" i="22"/>
  <c r="AD2239" i="22"/>
  <c r="AE2239" i="22"/>
  <c r="AF2239" i="22"/>
  <c r="AG2239" i="22"/>
  <c r="AH2239" i="22"/>
  <c r="AI2239" i="22"/>
  <c r="AJ2239" i="22"/>
  <c r="AK2239" i="22"/>
  <c r="AL2239" i="22"/>
  <c r="AM2239" i="22"/>
  <c r="AN2239" i="22"/>
  <c r="AO2239" i="22"/>
  <c r="AD2240" i="22"/>
  <c r="AE2240" i="22"/>
  <c r="AF2240" i="22"/>
  <c r="AG2240" i="22"/>
  <c r="AH2240" i="22"/>
  <c r="AI2240" i="22"/>
  <c r="AJ2240" i="22"/>
  <c r="AK2240" i="22"/>
  <c r="AL2240" i="22"/>
  <c r="AM2240" i="22"/>
  <c r="AN2240" i="22"/>
  <c r="AO2240" i="22"/>
  <c r="AD2241" i="22"/>
  <c r="AE2241" i="22"/>
  <c r="AF2241" i="22"/>
  <c r="AG2241" i="22"/>
  <c r="AH2241" i="22"/>
  <c r="AI2241" i="22"/>
  <c r="AJ2241" i="22"/>
  <c r="AK2241" i="22"/>
  <c r="AL2241" i="22"/>
  <c r="AM2241" i="22"/>
  <c r="AN2241" i="22"/>
  <c r="AO2241" i="22"/>
  <c r="AD2242" i="22"/>
  <c r="AE2242" i="22"/>
  <c r="AF2242" i="22"/>
  <c r="AG2242" i="22"/>
  <c r="AH2242" i="22"/>
  <c r="AI2242" i="22"/>
  <c r="AJ2242" i="22"/>
  <c r="AK2242" i="22"/>
  <c r="AL2242" i="22"/>
  <c r="AM2242" i="22"/>
  <c r="AN2242" i="22"/>
  <c r="AO2242" i="22"/>
  <c r="AD2243" i="22"/>
  <c r="AE2243" i="22"/>
  <c r="AF2243" i="22"/>
  <c r="AG2243" i="22"/>
  <c r="AH2243" i="22"/>
  <c r="AI2243" i="22"/>
  <c r="AJ2243" i="22"/>
  <c r="AK2243" i="22"/>
  <c r="AL2243" i="22"/>
  <c r="AM2243" i="22"/>
  <c r="AN2243" i="22"/>
  <c r="AO2243" i="22"/>
  <c r="AD2244" i="22"/>
  <c r="AE2244" i="22"/>
  <c r="AF2244" i="22"/>
  <c r="AG2244" i="22"/>
  <c r="AH2244" i="22"/>
  <c r="AI2244" i="22"/>
  <c r="AJ2244" i="22"/>
  <c r="AK2244" i="22"/>
  <c r="AL2244" i="22"/>
  <c r="AM2244" i="22"/>
  <c r="AN2244" i="22"/>
  <c r="AO2244" i="22"/>
  <c r="AD2245" i="22"/>
  <c r="AE2245" i="22"/>
  <c r="AF2245" i="22"/>
  <c r="AG2245" i="22"/>
  <c r="AH2245" i="22"/>
  <c r="AI2245" i="22"/>
  <c r="AJ2245" i="22"/>
  <c r="AK2245" i="22"/>
  <c r="AL2245" i="22"/>
  <c r="AM2245" i="22"/>
  <c r="AN2245" i="22"/>
  <c r="AO2245" i="22"/>
  <c r="AD2246" i="22"/>
  <c r="AE2246" i="22"/>
  <c r="AF2246" i="22"/>
  <c r="AG2246" i="22"/>
  <c r="AH2246" i="22"/>
  <c r="AI2246" i="22"/>
  <c r="AJ2246" i="22"/>
  <c r="AK2246" i="22"/>
  <c r="AL2246" i="22"/>
  <c r="AM2246" i="22"/>
  <c r="AN2246" i="22"/>
  <c r="AO2246" i="22"/>
  <c r="AD2247" i="22"/>
  <c r="AE2247" i="22"/>
  <c r="AF2247" i="22"/>
  <c r="AG2247" i="22"/>
  <c r="AH2247" i="22"/>
  <c r="AI2247" i="22"/>
  <c r="AJ2247" i="22"/>
  <c r="AK2247" i="22"/>
  <c r="AL2247" i="22"/>
  <c r="AM2247" i="22"/>
  <c r="AN2247" i="22"/>
  <c r="AO2247" i="22"/>
  <c r="AD2248" i="22"/>
  <c r="AE2248" i="22"/>
  <c r="AF2248" i="22"/>
  <c r="AG2248" i="22"/>
  <c r="AH2248" i="22"/>
  <c r="AI2248" i="22"/>
  <c r="AJ2248" i="22"/>
  <c r="AK2248" i="22"/>
  <c r="AL2248" i="22"/>
  <c r="AM2248" i="22"/>
  <c r="AN2248" i="22"/>
  <c r="AO2248" i="22"/>
  <c r="AD2249" i="22"/>
  <c r="AE2249" i="22"/>
  <c r="AF2249" i="22"/>
  <c r="AG2249" i="22"/>
  <c r="AH2249" i="22"/>
  <c r="AI2249" i="22"/>
  <c r="AJ2249" i="22"/>
  <c r="AK2249" i="22"/>
  <c r="AL2249" i="22"/>
  <c r="AM2249" i="22"/>
  <c r="AN2249" i="22"/>
  <c r="AO2249" i="22"/>
  <c r="AD2250" i="22"/>
  <c r="AE2250" i="22"/>
  <c r="AF2250" i="22"/>
  <c r="AG2250" i="22"/>
  <c r="AH2250" i="22"/>
  <c r="AI2250" i="22"/>
  <c r="AJ2250" i="22"/>
  <c r="AK2250" i="22"/>
  <c r="AL2250" i="22"/>
  <c r="AM2250" i="22"/>
  <c r="AN2250" i="22"/>
  <c r="AO2250" i="22"/>
  <c r="AD2251" i="22"/>
  <c r="AE2251" i="22"/>
  <c r="AF2251" i="22"/>
  <c r="AG2251" i="22"/>
  <c r="AH2251" i="22"/>
  <c r="AI2251" i="22"/>
  <c r="AJ2251" i="22"/>
  <c r="AK2251" i="22"/>
  <c r="AL2251" i="22"/>
  <c r="AM2251" i="22"/>
  <c r="AN2251" i="22"/>
  <c r="AO2251" i="22"/>
  <c r="AD2252" i="22"/>
  <c r="AE2252" i="22"/>
  <c r="AF2252" i="22"/>
  <c r="AG2252" i="22"/>
  <c r="AH2252" i="22"/>
  <c r="AI2252" i="22"/>
  <c r="AJ2252" i="22"/>
  <c r="AK2252" i="22"/>
  <c r="AL2252" i="22"/>
  <c r="AM2252" i="22"/>
  <c r="AN2252" i="22"/>
  <c r="AO2252" i="22"/>
  <c r="AD2253" i="22"/>
  <c r="AE2253" i="22"/>
  <c r="AF2253" i="22"/>
  <c r="AG2253" i="22"/>
  <c r="AH2253" i="22"/>
  <c r="AI2253" i="22"/>
  <c r="AJ2253" i="22"/>
  <c r="AK2253" i="22"/>
  <c r="AL2253" i="22"/>
  <c r="AM2253" i="22"/>
  <c r="AN2253" i="22"/>
  <c r="AO2253" i="22"/>
  <c r="AD2254" i="22"/>
  <c r="AE2254" i="22"/>
  <c r="AF2254" i="22"/>
  <c r="AG2254" i="22"/>
  <c r="AH2254" i="22"/>
  <c r="AI2254" i="22"/>
  <c r="AJ2254" i="22"/>
  <c r="AK2254" i="22"/>
  <c r="AL2254" i="22"/>
  <c r="AM2254" i="22"/>
  <c r="AN2254" i="22"/>
  <c r="AO2254" i="22"/>
  <c r="AD2255" i="22"/>
  <c r="AE2255" i="22"/>
  <c r="AF2255" i="22"/>
  <c r="AG2255" i="22"/>
  <c r="AH2255" i="22"/>
  <c r="AI2255" i="22"/>
  <c r="AJ2255" i="22"/>
  <c r="AK2255" i="22"/>
  <c r="AL2255" i="22"/>
  <c r="AM2255" i="22"/>
  <c r="AN2255" i="22"/>
  <c r="AO2255" i="22"/>
  <c r="AD2256" i="22"/>
  <c r="AE2256" i="22"/>
  <c r="AF2256" i="22"/>
  <c r="AG2256" i="22"/>
  <c r="AH2256" i="22"/>
  <c r="AI2256" i="22"/>
  <c r="AJ2256" i="22"/>
  <c r="AK2256" i="22"/>
  <c r="AL2256" i="22"/>
  <c r="AM2256" i="22"/>
  <c r="AN2256" i="22"/>
  <c r="AO2256" i="22"/>
  <c r="AD2257" i="22"/>
  <c r="AE2257" i="22"/>
  <c r="AF2257" i="22"/>
  <c r="AG2257" i="22"/>
  <c r="AH2257" i="22"/>
  <c r="AI2257" i="22"/>
  <c r="AJ2257" i="22"/>
  <c r="AK2257" i="22"/>
  <c r="AL2257" i="22"/>
  <c r="AM2257" i="22"/>
  <c r="AN2257" i="22"/>
  <c r="AO2257" i="22"/>
  <c r="AD2258" i="22"/>
  <c r="AE2258" i="22"/>
  <c r="AF2258" i="22"/>
  <c r="AG2258" i="22"/>
  <c r="AH2258" i="22"/>
  <c r="AI2258" i="22"/>
  <c r="AJ2258" i="22"/>
  <c r="AK2258" i="22"/>
  <c r="AL2258" i="22"/>
  <c r="AM2258" i="22"/>
  <c r="AN2258" i="22"/>
  <c r="AO2258" i="22"/>
  <c r="AD2259" i="22"/>
  <c r="AE2259" i="22"/>
  <c r="AF2259" i="22"/>
  <c r="AG2259" i="22"/>
  <c r="AH2259" i="22"/>
  <c r="AI2259" i="22"/>
  <c r="AJ2259" i="22"/>
  <c r="AK2259" i="22"/>
  <c r="AL2259" i="22"/>
  <c r="AM2259" i="22"/>
  <c r="AN2259" i="22"/>
  <c r="AO2259" i="22"/>
  <c r="AD2260" i="22"/>
  <c r="AE2260" i="22"/>
  <c r="AF2260" i="22"/>
  <c r="AG2260" i="22"/>
  <c r="AH2260" i="22"/>
  <c r="AI2260" i="22"/>
  <c r="AJ2260" i="22"/>
  <c r="AK2260" i="22"/>
  <c r="AL2260" i="22"/>
  <c r="AM2260" i="22"/>
  <c r="AN2260" i="22"/>
  <c r="AO2260" i="22"/>
  <c r="AD2261" i="22"/>
  <c r="AE2261" i="22"/>
  <c r="AF2261" i="22"/>
  <c r="AG2261" i="22"/>
  <c r="AH2261" i="22"/>
  <c r="AI2261" i="22"/>
  <c r="AJ2261" i="22"/>
  <c r="AK2261" i="22"/>
  <c r="AL2261" i="22"/>
  <c r="AM2261" i="22"/>
  <c r="AN2261" i="22"/>
  <c r="AO2261" i="22"/>
  <c r="AD2262" i="22"/>
  <c r="AE2262" i="22"/>
  <c r="AF2262" i="22"/>
  <c r="AG2262" i="22"/>
  <c r="AH2262" i="22"/>
  <c r="AI2262" i="22"/>
  <c r="AJ2262" i="22"/>
  <c r="AK2262" i="22"/>
  <c r="AL2262" i="22"/>
  <c r="AM2262" i="22"/>
  <c r="AN2262" i="22"/>
  <c r="AO2262" i="22"/>
  <c r="AD2263" i="22"/>
  <c r="AE2263" i="22"/>
  <c r="AF2263" i="22"/>
  <c r="AG2263" i="22"/>
  <c r="AH2263" i="22"/>
  <c r="AI2263" i="22"/>
  <c r="AJ2263" i="22"/>
  <c r="AK2263" i="22"/>
  <c r="AL2263" i="22"/>
  <c r="AM2263" i="22"/>
  <c r="AN2263" i="22"/>
  <c r="AO2263" i="22"/>
  <c r="AD2264" i="22"/>
  <c r="AE2264" i="22"/>
  <c r="AF2264" i="22"/>
  <c r="AG2264" i="22"/>
  <c r="AH2264" i="22"/>
  <c r="AI2264" i="22"/>
  <c r="AJ2264" i="22"/>
  <c r="AK2264" i="22"/>
  <c r="AL2264" i="22"/>
  <c r="AM2264" i="22"/>
  <c r="AN2264" i="22"/>
  <c r="AO2264" i="22"/>
  <c r="AD2265" i="22"/>
  <c r="AE2265" i="22"/>
  <c r="AF2265" i="22"/>
  <c r="AG2265" i="22"/>
  <c r="AH2265" i="22"/>
  <c r="AI2265" i="22"/>
  <c r="AJ2265" i="22"/>
  <c r="AK2265" i="22"/>
  <c r="AL2265" i="22"/>
  <c r="AM2265" i="22"/>
  <c r="AN2265" i="22"/>
  <c r="AO2265" i="22"/>
  <c r="AD2266" i="22"/>
  <c r="AE2266" i="22"/>
  <c r="AF2266" i="22"/>
  <c r="AG2266" i="22"/>
  <c r="AH2266" i="22"/>
  <c r="AI2266" i="22"/>
  <c r="AJ2266" i="22"/>
  <c r="AK2266" i="22"/>
  <c r="AL2266" i="22"/>
  <c r="AM2266" i="22"/>
  <c r="AN2266" i="22"/>
  <c r="AO2266" i="22"/>
  <c r="AD2267" i="22"/>
  <c r="AE2267" i="22"/>
  <c r="AF2267" i="22"/>
  <c r="AG2267" i="22"/>
  <c r="AH2267" i="22"/>
  <c r="AI2267" i="22"/>
  <c r="AJ2267" i="22"/>
  <c r="AK2267" i="22"/>
  <c r="AL2267" i="22"/>
  <c r="AM2267" i="22"/>
  <c r="AN2267" i="22"/>
  <c r="AO2267" i="22"/>
  <c r="AD2268" i="22"/>
  <c r="AE2268" i="22"/>
  <c r="AF2268" i="22"/>
  <c r="AG2268" i="22"/>
  <c r="AH2268" i="22"/>
  <c r="AI2268" i="22"/>
  <c r="AJ2268" i="22"/>
  <c r="AK2268" i="22"/>
  <c r="AL2268" i="22"/>
  <c r="AM2268" i="22"/>
  <c r="AN2268" i="22"/>
  <c r="AO2268" i="22"/>
  <c r="AD2269" i="22"/>
  <c r="AE2269" i="22"/>
  <c r="AF2269" i="22"/>
  <c r="AG2269" i="22"/>
  <c r="AH2269" i="22"/>
  <c r="AI2269" i="22"/>
  <c r="AJ2269" i="22"/>
  <c r="AK2269" i="22"/>
  <c r="AL2269" i="22"/>
  <c r="AM2269" i="22"/>
  <c r="AN2269" i="22"/>
  <c r="AO2269" i="22"/>
  <c r="AD2270" i="22"/>
  <c r="AE2270" i="22"/>
  <c r="AF2270" i="22"/>
  <c r="AG2270" i="22"/>
  <c r="AH2270" i="22"/>
  <c r="AI2270" i="22"/>
  <c r="AJ2270" i="22"/>
  <c r="AK2270" i="22"/>
  <c r="AL2270" i="22"/>
  <c r="AM2270" i="22"/>
  <c r="AN2270" i="22"/>
  <c r="AO2270" i="22"/>
  <c r="AD2271" i="22"/>
  <c r="AE2271" i="22"/>
  <c r="AF2271" i="22"/>
  <c r="AG2271" i="22"/>
  <c r="AH2271" i="22"/>
  <c r="AI2271" i="22"/>
  <c r="AJ2271" i="22"/>
  <c r="AK2271" i="22"/>
  <c r="AL2271" i="22"/>
  <c r="AM2271" i="22"/>
  <c r="AN2271" i="22"/>
  <c r="AO2271" i="22"/>
  <c r="AD2272" i="22"/>
  <c r="AE2272" i="22"/>
  <c r="AF2272" i="22"/>
  <c r="AG2272" i="22"/>
  <c r="AH2272" i="22"/>
  <c r="AI2272" i="22"/>
  <c r="AJ2272" i="22"/>
  <c r="AK2272" i="22"/>
  <c r="AL2272" i="22"/>
  <c r="AM2272" i="22"/>
  <c r="AN2272" i="22"/>
  <c r="AO2272" i="22"/>
  <c r="AD2273" i="22"/>
  <c r="AE2273" i="22"/>
  <c r="AF2273" i="22"/>
  <c r="AG2273" i="22"/>
  <c r="AH2273" i="22"/>
  <c r="AI2273" i="22"/>
  <c r="AJ2273" i="22"/>
  <c r="AK2273" i="22"/>
  <c r="AL2273" i="22"/>
  <c r="AM2273" i="22"/>
  <c r="AN2273" i="22"/>
  <c r="AO2273" i="22"/>
  <c r="AD2274" i="22"/>
  <c r="AE2274" i="22"/>
  <c r="AF2274" i="22"/>
  <c r="AG2274" i="22"/>
  <c r="AH2274" i="22"/>
  <c r="AI2274" i="22"/>
  <c r="AJ2274" i="22"/>
  <c r="AK2274" i="22"/>
  <c r="AL2274" i="22"/>
  <c r="AM2274" i="22"/>
  <c r="AN2274" i="22"/>
  <c r="AO2274" i="22"/>
  <c r="AD2275" i="22"/>
  <c r="AE2275" i="22"/>
  <c r="AF2275" i="22"/>
  <c r="AG2275" i="22"/>
  <c r="AH2275" i="22"/>
  <c r="AI2275" i="22"/>
  <c r="AJ2275" i="22"/>
  <c r="AK2275" i="22"/>
  <c r="AL2275" i="22"/>
  <c r="AM2275" i="22"/>
  <c r="AN2275" i="22"/>
  <c r="AO2275" i="22"/>
  <c r="AD2276" i="22"/>
  <c r="AE2276" i="22"/>
  <c r="AF2276" i="22"/>
  <c r="AG2276" i="22"/>
  <c r="AH2276" i="22"/>
  <c r="AI2276" i="22"/>
  <c r="AJ2276" i="22"/>
  <c r="AK2276" i="22"/>
  <c r="AL2276" i="22"/>
  <c r="AM2276" i="22"/>
  <c r="AN2276" i="22"/>
  <c r="AO2276" i="22"/>
  <c r="AD2277" i="22"/>
  <c r="AE2277" i="22"/>
  <c r="AF2277" i="22"/>
  <c r="AG2277" i="22"/>
  <c r="AH2277" i="22"/>
  <c r="AI2277" i="22"/>
  <c r="AJ2277" i="22"/>
  <c r="AK2277" i="22"/>
  <c r="AL2277" i="22"/>
  <c r="AM2277" i="22"/>
  <c r="AN2277" i="22"/>
  <c r="AO2277" i="22"/>
  <c r="AD2278" i="22"/>
  <c r="AE2278" i="22"/>
  <c r="AF2278" i="22"/>
  <c r="AG2278" i="22"/>
  <c r="AH2278" i="22"/>
  <c r="AI2278" i="22"/>
  <c r="AJ2278" i="22"/>
  <c r="AK2278" i="22"/>
  <c r="AL2278" i="22"/>
  <c r="AM2278" i="22"/>
  <c r="AN2278" i="22"/>
  <c r="AO2278" i="22"/>
  <c r="AD2279" i="22"/>
  <c r="AE2279" i="22"/>
  <c r="AF2279" i="22"/>
  <c r="AG2279" i="22"/>
  <c r="AH2279" i="22"/>
  <c r="AI2279" i="22"/>
  <c r="AJ2279" i="22"/>
  <c r="AK2279" i="22"/>
  <c r="AL2279" i="22"/>
  <c r="AM2279" i="22"/>
  <c r="AN2279" i="22"/>
  <c r="AO2279" i="22"/>
  <c r="AD2280" i="22"/>
  <c r="AE2280" i="22"/>
  <c r="AF2280" i="22"/>
  <c r="AG2280" i="22"/>
  <c r="AH2280" i="22"/>
  <c r="AI2280" i="22"/>
  <c r="AJ2280" i="22"/>
  <c r="AK2280" i="22"/>
  <c r="AL2280" i="22"/>
  <c r="AM2280" i="22"/>
  <c r="AN2280" i="22"/>
  <c r="AO2280" i="22"/>
  <c r="AD2281" i="22"/>
  <c r="AE2281" i="22"/>
  <c r="AF2281" i="22"/>
  <c r="AG2281" i="22"/>
  <c r="AH2281" i="22"/>
  <c r="AI2281" i="22"/>
  <c r="AJ2281" i="22"/>
  <c r="AK2281" i="22"/>
  <c r="AL2281" i="22"/>
  <c r="AM2281" i="22"/>
  <c r="AN2281" i="22"/>
  <c r="AO2281" i="22"/>
  <c r="AD2282" i="22"/>
  <c r="AE2282" i="22"/>
  <c r="AF2282" i="22"/>
  <c r="AG2282" i="22"/>
  <c r="AH2282" i="22"/>
  <c r="AI2282" i="22"/>
  <c r="AJ2282" i="22"/>
  <c r="AK2282" i="22"/>
  <c r="AL2282" i="22"/>
  <c r="AM2282" i="22"/>
  <c r="AN2282" i="22"/>
  <c r="AO2282" i="22"/>
  <c r="AD2283" i="22"/>
  <c r="AE2283" i="22"/>
  <c r="AF2283" i="22"/>
  <c r="AG2283" i="22"/>
  <c r="AH2283" i="22"/>
  <c r="AI2283" i="22"/>
  <c r="AJ2283" i="22"/>
  <c r="AK2283" i="22"/>
  <c r="AL2283" i="22"/>
  <c r="AM2283" i="22"/>
  <c r="AN2283" i="22"/>
  <c r="AO2283" i="22"/>
  <c r="AD2284" i="22"/>
  <c r="AE2284" i="22"/>
  <c r="AF2284" i="22"/>
  <c r="AG2284" i="22"/>
  <c r="AH2284" i="22"/>
  <c r="AI2284" i="22"/>
  <c r="AJ2284" i="22"/>
  <c r="AK2284" i="22"/>
  <c r="AL2284" i="22"/>
  <c r="AM2284" i="22"/>
  <c r="AN2284" i="22"/>
  <c r="AO2284" i="22"/>
  <c r="AD2285" i="22"/>
  <c r="AE2285" i="22"/>
  <c r="AF2285" i="22"/>
  <c r="AG2285" i="22"/>
  <c r="AH2285" i="22"/>
  <c r="AI2285" i="22"/>
  <c r="AJ2285" i="22"/>
  <c r="AK2285" i="22"/>
  <c r="AL2285" i="22"/>
  <c r="AM2285" i="22"/>
  <c r="AN2285" i="22"/>
  <c r="AO2285" i="22"/>
  <c r="AD2286" i="22"/>
  <c r="AE2286" i="22"/>
  <c r="AF2286" i="22"/>
  <c r="AG2286" i="22"/>
  <c r="AH2286" i="22"/>
  <c r="AI2286" i="22"/>
  <c r="AJ2286" i="22"/>
  <c r="AK2286" i="22"/>
  <c r="AL2286" i="22"/>
  <c r="AM2286" i="22"/>
  <c r="AN2286" i="22"/>
  <c r="AO2286" i="22"/>
  <c r="AD2287" i="22"/>
  <c r="AE2287" i="22"/>
  <c r="AF2287" i="22"/>
  <c r="AG2287" i="22"/>
  <c r="AH2287" i="22"/>
  <c r="AI2287" i="22"/>
  <c r="AJ2287" i="22"/>
  <c r="AK2287" i="22"/>
  <c r="AL2287" i="22"/>
  <c r="AM2287" i="22"/>
  <c r="AN2287" i="22"/>
  <c r="AO2287" i="22"/>
  <c r="AD2288" i="22"/>
  <c r="AE2288" i="22"/>
  <c r="AF2288" i="22"/>
  <c r="AG2288" i="22"/>
  <c r="AH2288" i="22"/>
  <c r="AI2288" i="22"/>
  <c r="AJ2288" i="22"/>
  <c r="AK2288" i="22"/>
  <c r="AL2288" i="22"/>
  <c r="AM2288" i="22"/>
  <c r="AN2288" i="22"/>
  <c r="AO2288" i="22"/>
  <c r="AD2289" i="22"/>
  <c r="AE2289" i="22"/>
  <c r="AF2289" i="22"/>
  <c r="AG2289" i="22"/>
  <c r="AH2289" i="22"/>
  <c r="AI2289" i="22"/>
  <c r="AJ2289" i="22"/>
  <c r="AK2289" i="22"/>
  <c r="AL2289" i="22"/>
  <c r="AM2289" i="22"/>
  <c r="AN2289" i="22"/>
  <c r="AO2289" i="22"/>
  <c r="AD2290" i="22"/>
  <c r="AE2290" i="22"/>
  <c r="AF2290" i="22"/>
  <c r="AG2290" i="22"/>
  <c r="AH2290" i="22"/>
  <c r="AI2290" i="22"/>
  <c r="AJ2290" i="22"/>
  <c r="AK2290" i="22"/>
  <c r="AL2290" i="22"/>
  <c r="AM2290" i="22"/>
  <c r="AN2290" i="22"/>
  <c r="AO2290" i="22"/>
  <c r="AD2291" i="22"/>
  <c r="AE2291" i="22"/>
  <c r="AF2291" i="22"/>
  <c r="AG2291" i="22"/>
  <c r="AH2291" i="22"/>
  <c r="AI2291" i="22"/>
  <c r="AJ2291" i="22"/>
  <c r="AK2291" i="22"/>
  <c r="AL2291" i="22"/>
  <c r="AM2291" i="22"/>
  <c r="AN2291" i="22"/>
  <c r="AO2291" i="22"/>
  <c r="AD2292" i="22"/>
  <c r="AE2292" i="22"/>
  <c r="AF2292" i="22"/>
  <c r="AG2292" i="22"/>
  <c r="AH2292" i="22"/>
  <c r="AI2292" i="22"/>
  <c r="AJ2292" i="22"/>
  <c r="AK2292" i="22"/>
  <c r="AL2292" i="22"/>
  <c r="AM2292" i="22"/>
  <c r="AN2292" i="22"/>
  <c r="AO2292" i="22"/>
  <c r="AD2293" i="22"/>
  <c r="AE2293" i="22"/>
  <c r="AF2293" i="22"/>
  <c r="AG2293" i="22"/>
  <c r="AH2293" i="22"/>
  <c r="AI2293" i="22"/>
  <c r="AJ2293" i="22"/>
  <c r="AK2293" i="22"/>
  <c r="AL2293" i="22"/>
  <c r="AM2293" i="22"/>
  <c r="AN2293" i="22"/>
  <c r="AO2293" i="22"/>
  <c r="AD2294" i="22"/>
  <c r="AE2294" i="22"/>
  <c r="AF2294" i="22"/>
  <c r="AG2294" i="22"/>
  <c r="AH2294" i="22"/>
  <c r="AI2294" i="22"/>
  <c r="AJ2294" i="22"/>
  <c r="AK2294" i="22"/>
  <c r="AL2294" i="22"/>
  <c r="AM2294" i="22"/>
  <c r="AN2294" i="22"/>
  <c r="AO2294" i="22"/>
  <c r="AD2295" i="22"/>
  <c r="AE2295" i="22"/>
  <c r="AF2295" i="22"/>
  <c r="AG2295" i="22"/>
  <c r="AH2295" i="22"/>
  <c r="AI2295" i="22"/>
  <c r="AJ2295" i="22"/>
  <c r="AK2295" i="22"/>
  <c r="AL2295" i="22"/>
  <c r="AM2295" i="22"/>
  <c r="AN2295" i="22"/>
  <c r="AO2295" i="22"/>
  <c r="AD2296" i="22"/>
  <c r="AE2296" i="22"/>
  <c r="AF2296" i="22"/>
  <c r="AG2296" i="22"/>
  <c r="AH2296" i="22"/>
  <c r="AI2296" i="22"/>
  <c r="AJ2296" i="22"/>
  <c r="AK2296" i="22"/>
  <c r="AL2296" i="22"/>
  <c r="AM2296" i="22"/>
  <c r="AN2296" i="22"/>
  <c r="AO2296" i="22"/>
  <c r="AD2297" i="22"/>
  <c r="AE2297" i="22"/>
  <c r="AF2297" i="22"/>
  <c r="AG2297" i="22"/>
  <c r="AH2297" i="22"/>
  <c r="AI2297" i="22"/>
  <c r="AJ2297" i="22"/>
  <c r="AK2297" i="22"/>
  <c r="AL2297" i="22"/>
  <c r="AM2297" i="22"/>
  <c r="AN2297" i="22"/>
  <c r="AO2297" i="22"/>
  <c r="AD2298" i="22"/>
  <c r="AE2298" i="22"/>
  <c r="AF2298" i="22"/>
  <c r="AG2298" i="22"/>
  <c r="AH2298" i="22"/>
  <c r="AI2298" i="22"/>
  <c r="AJ2298" i="22"/>
  <c r="AK2298" i="22"/>
  <c r="AL2298" i="22"/>
  <c r="AM2298" i="22"/>
  <c r="AN2298" i="22"/>
  <c r="AO2298" i="22"/>
  <c r="AD2299" i="22"/>
  <c r="AE2299" i="22"/>
  <c r="AF2299" i="22"/>
  <c r="AG2299" i="22"/>
  <c r="AH2299" i="22"/>
  <c r="AI2299" i="22"/>
  <c r="AJ2299" i="22"/>
  <c r="AK2299" i="22"/>
  <c r="AL2299" i="22"/>
  <c r="AM2299" i="22"/>
  <c r="AN2299" i="22"/>
  <c r="AO2299" i="22"/>
  <c r="AD2300" i="22"/>
  <c r="AE2300" i="22"/>
  <c r="AF2300" i="22"/>
  <c r="AG2300" i="22"/>
  <c r="AH2300" i="22"/>
  <c r="AI2300" i="22"/>
  <c r="AJ2300" i="22"/>
  <c r="AK2300" i="22"/>
  <c r="AL2300" i="22"/>
  <c r="AM2300" i="22"/>
  <c r="AN2300" i="22"/>
  <c r="AO2300" i="22"/>
  <c r="AD2301" i="22"/>
  <c r="AE2301" i="22"/>
  <c r="AF2301" i="22"/>
  <c r="AG2301" i="22"/>
  <c r="AH2301" i="22"/>
  <c r="AI2301" i="22"/>
  <c r="AJ2301" i="22"/>
  <c r="AK2301" i="22"/>
  <c r="AL2301" i="22"/>
  <c r="AM2301" i="22"/>
  <c r="AN2301" i="22"/>
  <c r="AO2301" i="22"/>
  <c r="AD2302" i="22"/>
  <c r="AE2302" i="22"/>
  <c r="AF2302" i="22"/>
  <c r="AG2302" i="22"/>
  <c r="AH2302" i="22"/>
  <c r="AI2302" i="22"/>
  <c r="AJ2302" i="22"/>
  <c r="AK2302" i="22"/>
  <c r="AL2302" i="22"/>
  <c r="AM2302" i="22"/>
  <c r="AN2302" i="22"/>
  <c r="AO2302" i="22"/>
  <c r="AD2303" i="22"/>
  <c r="AE2303" i="22"/>
  <c r="AF2303" i="22"/>
  <c r="AG2303" i="22"/>
  <c r="AH2303" i="22"/>
  <c r="AI2303" i="22"/>
  <c r="AJ2303" i="22"/>
  <c r="AK2303" i="22"/>
  <c r="AL2303" i="22"/>
  <c r="AM2303" i="22"/>
  <c r="AN2303" i="22"/>
  <c r="AO2303" i="22"/>
  <c r="AD2304" i="22"/>
  <c r="AE2304" i="22"/>
  <c r="AF2304" i="22"/>
  <c r="AG2304" i="22"/>
  <c r="AH2304" i="22"/>
  <c r="AI2304" i="22"/>
  <c r="AJ2304" i="22"/>
  <c r="AK2304" i="22"/>
  <c r="AL2304" i="22"/>
  <c r="AM2304" i="22"/>
  <c r="AN2304" i="22"/>
  <c r="AO2304" i="22"/>
  <c r="AD2305" i="22"/>
  <c r="AE2305" i="22"/>
  <c r="AF2305" i="22"/>
  <c r="AG2305" i="22"/>
  <c r="AH2305" i="22"/>
  <c r="AI2305" i="22"/>
  <c r="AJ2305" i="22"/>
  <c r="AK2305" i="22"/>
  <c r="AL2305" i="22"/>
  <c r="AM2305" i="22"/>
  <c r="AN2305" i="22"/>
  <c r="AO2305" i="22"/>
  <c r="AD2306" i="22"/>
  <c r="AE2306" i="22"/>
  <c r="AF2306" i="22"/>
  <c r="AG2306" i="22"/>
  <c r="AH2306" i="22"/>
  <c r="AI2306" i="22"/>
  <c r="AJ2306" i="22"/>
  <c r="AK2306" i="22"/>
  <c r="AL2306" i="22"/>
  <c r="AM2306" i="22"/>
  <c r="AN2306" i="22"/>
  <c r="AO2306" i="22"/>
  <c r="AD2307" i="22"/>
  <c r="AE2307" i="22"/>
  <c r="AF2307" i="22"/>
  <c r="AG2307" i="22"/>
  <c r="AH2307" i="22"/>
  <c r="AI2307" i="22"/>
  <c r="AJ2307" i="22"/>
  <c r="AK2307" i="22"/>
  <c r="AL2307" i="22"/>
  <c r="AM2307" i="22"/>
  <c r="AN2307" i="22"/>
  <c r="AO2307" i="22"/>
  <c r="AD2308" i="22"/>
  <c r="AE2308" i="22"/>
  <c r="AF2308" i="22"/>
  <c r="AG2308" i="22"/>
  <c r="AH2308" i="22"/>
  <c r="AI2308" i="22"/>
  <c r="AJ2308" i="22"/>
  <c r="AK2308" i="22"/>
  <c r="AL2308" i="22"/>
  <c r="AM2308" i="22"/>
  <c r="AN2308" i="22"/>
  <c r="AO2308" i="22"/>
  <c r="AD2309" i="22"/>
  <c r="AE2309" i="22"/>
  <c r="AF2309" i="22"/>
  <c r="AG2309" i="22"/>
  <c r="AH2309" i="22"/>
  <c r="AI2309" i="22"/>
  <c r="AJ2309" i="22"/>
  <c r="AK2309" i="22"/>
  <c r="AL2309" i="22"/>
  <c r="AM2309" i="22"/>
  <c r="AN2309" i="22"/>
  <c r="AO2309" i="22"/>
  <c r="AD2310" i="22"/>
  <c r="AE2310" i="22"/>
  <c r="AF2310" i="22"/>
  <c r="AG2310" i="22"/>
  <c r="AH2310" i="22"/>
  <c r="AI2310" i="22"/>
  <c r="AJ2310" i="22"/>
  <c r="AK2310" i="22"/>
  <c r="AL2310" i="22"/>
  <c r="AM2310" i="22"/>
  <c r="AN2310" i="22"/>
  <c r="AO2310" i="22"/>
  <c r="AD2311" i="22"/>
  <c r="AE2311" i="22"/>
  <c r="AF2311" i="22"/>
  <c r="AG2311" i="22"/>
  <c r="AH2311" i="22"/>
  <c r="AI2311" i="22"/>
  <c r="AJ2311" i="22"/>
  <c r="AK2311" i="22"/>
  <c r="AL2311" i="22"/>
  <c r="AM2311" i="22"/>
  <c r="AN2311" i="22"/>
  <c r="AO2311" i="22"/>
  <c r="AD2312" i="22"/>
  <c r="AE2312" i="22"/>
  <c r="AF2312" i="22"/>
  <c r="AG2312" i="22"/>
  <c r="AH2312" i="22"/>
  <c r="AI2312" i="22"/>
  <c r="AJ2312" i="22"/>
  <c r="AK2312" i="22"/>
  <c r="AL2312" i="22"/>
  <c r="AM2312" i="22"/>
  <c r="AN2312" i="22"/>
  <c r="AO2312" i="22"/>
  <c r="AD2313" i="22"/>
  <c r="AE2313" i="22"/>
  <c r="AF2313" i="22"/>
  <c r="AG2313" i="22"/>
  <c r="AH2313" i="22"/>
  <c r="AI2313" i="22"/>
  <c r="AJ2313" i="22"/>
  <c r="AK2313" i="22"/>
  <c r="AL2313" i="22"/>
  <c r="AM2313" i="22"/>
  <c r="AN2313" i="22"/>
  <c r="AO2313" i="22"/>
  <c r="AD2314" i="22"/>
  <c r="AE2314" i="22"/>
  <c r="AF2314" i="22"/>
  <c r="AG2314" i="22"/>
  <c r="AH2314" i="22"/>
  <c r="AI2314" i="22"/>
  <c r="AJ2314" i="22"/>
  <c r="AK2314" i="22"/>
  <c r="AL2314" i="22"/>
  <c r="AM2314" i="22"/>
  <c r="AN2314" i="22"/>
  <c r="AO2314" i="22"/>
  <c r="AD2315" i="22"/>
  <c r="AE2315" i="22"/>
  <c r="AF2315" i="22"/>
  <c r="AG2315" i="22"/>
  <c r="AH2315" i="22"/>
  <c r="AI2315" i="22"/>
  <c r="AJ2315" i="22"/>
  <c r="AK2315" i="22"/>
  <c r="AL2315" i="22"/>
  <c r="AM2315" i="22"/>
  <c r="AN2315" i="22"/>
  <c r="AO2315" i="22"/>
  <c r="AD2316" i="22"/>
  <c r="AE2316" i="22"/>
  <c r="AF2316" i="22"/>
  <c r="AG2316" i="22"/>
  <c r="AH2316" i="22"/>
  <c r="AI2316" i="22"/>
  <c r="AJ2316" i="22"/>
  <c r="AK2316" i="22"/>
  <c r="AL2316" i="22"/>
  <c r="AM2316" i="22"/>
  <c r="AN2316" i="22"/>
  <c r="AO2316" i="22"/>
  <c r="AD2317" i="22"/>
  <c r="AE2317" i="22"/>
  <c r="AF2317" i="22"/>
  <c r="AG2317" i="22"/>
  <c r="AH2317" i="22"/>
  <c r="AI2317" i="22"/>
  <c r="AJ2317" i="22"/>
  <c r="AK2317" i="22"/>
  <c r="AL2317" i="22"/>
  <c r="AM2317" i="22"/>
  <c r="AN2317" i="22"/>
  <c r="AO2317" i="22"/>
  <c r="AD2318" i="22"/>
  <c r="AE2318" i="22"/>
  <c r="AF2318" i="22"/>
  <c r="AG2318" i="22"/>
  <c r="AH2318" i="22"/>
  <c r="AI2318" i="22"/>
  <c r="AJ2318" i="22"/>
  <c r="AK2318" i="22"/>
  <c r="AL2318" i="22"/>
  <c r="AM2318" i="22"/>
  <c r="AN2318" i="22"/>
  <c r="AO2318" i="22"/>
  <c r="AD2319" i="22"/>
  <c r="AE2319" i="22"/>
  <c r="AF2319" i="22"/>
  <c r="AG2319" i="22"/>
  <c r="AH2319" i="22"/>
  <c r="AI2319" i="22"/>
  <c r="AJ2319" i="22"/>
  <c r="AK2319" i="22"/>
  <c r="AL2319" i="22"/>
  <c r="AM2319" i="22"/>
  <c r="AN2319" i="22"/>
  <c r="AO2319" i="22"/>
  <c r="AD2320" i="22"/>
  <c r="AE2320" i="22"/>
  <c r="AF2320" i="22"/>
  <c r="AG2320" i="22"/>
  <c r="AH2320" i="22"/>
  <c r="AI2320" i="22"/>
  <c r="AJ2320" i="22"/>
  <c r="AK2320" i="22"/>
  <c r="AL2320" i="22"/>
  <c r="AM2320" i="22"/>
  <c r="AN2320" i="22"/>
  <c r="AO2320" i="22"/>
  <c r="AD2321" i="22"/>
  <c r="AE2321" i="22"/>
  <c r="AF2321" i="22"/>
  <c r="AG2321" i="22"/>
  <c r="AH2321" i="22"/>
  <c r="AI2321" i="22"/>
  <c r="AJ2321" i="22"/>
  <c r="AK2321" i="22"/>
  <c r="AL2321" i="22"/>
  <c r="AM2321" i="22"/>
  <c r="AN2321" i="22"/>
  <c r="AO2321" i="22"/>
  <c r="AD2322" i="22"/>
  <c r="AE2322" i="22"/>
  <c r="AF2322" i="22"/>
  <c r="AG2322" i="22"/>
  <c r="AH2322" i="22"/>
  <c r="AI2322" i="22"/>
  <c r="AJ2322" i="22"/>
  <c r="AK2322" i="22"/>
  <c r="AL2322" i="22"/>
  <c r="AM2322" i="22"/>
  <c r="AN2322" i="22"/>
  <c r="AO2322" i="22"/>
  <c r="AD2323" i="22"/>
  <c r="AE2323" i="22"/>
  <c r="AF2323" i="22"/>
  <c r="AG2323" i="22"/>
  <c r="AH2323" i="22"/>
  <c r="AI2323" i="22"/>
  <c r="AJ2323" i="22"/>
  <c r="AK2323" i="22"/>
  <c r="AL2323" i="22"/>
  <c r="AM2323" i="22"/>
  <c r="AN2323" i="22"/>
  <c r="AO2323" i="22"/>
  <c r="AD2324" i="22"/>
  <c r="AE2324" i="22"/>
  <c r="AF2324" i="22"/>
  <c r="AG2324" i="22"/>
  <c r="AH2324" i="22"/>
  <c r="AI2324" i="22"/>
  <c r="AJ2324" i="22"/>
  <c r="AK2324" i="22"/>
  <c r="AL2324" i="22"/>
  <c r="AM2324" i="22"/>
  <c r="AN2324" i="22"/>
  <c r="AO2324" i="22"/>
  <c r="AD2325" i="22"/>
  <c r="AE2325" i="22"/>
  <c r="AF2325" i="22"/>
  <c r="AG2325" i="22"/>
  <c r="AH2325" i="22"/>
  <c r="AI2325" i="22"/>
  <c r="AJ2325" i="22"/>
  <c r="AK2325" i="22"/>
  <c r="AL2325" i="22"/>
  <c r="AM2325" i="22"/>
  <c r="AN2325" i="22"/>
  <c r="AO2325" i="22"/>
  <c r="AD2326" i="22"/>
  <c r="AE2326" i="22"/>
  <c r="AF2326" i="22"/>
  <c r="AG2326" i="22"/>
  <c r="AH2326" i="22"/>
  <c r="AI2326" i="22"/>
  <c r="AJ2326" i="22"/>
  <c r="AK2326" i="22"/>
  <c r="AL2326" i="22"/>
  <c r="AM2326" i="22"/>
  <c r="AN2326" i="22"/>
  <c r="AO2326" i="22"/>
  <c r="AD2327" i="22"/>
  <c r="AE2327" i="22"/>
  <c r="AF2327" i="22"/>
  <c r="AG2327" i="22"/>
  <c r="AH2327" i="22"/>
  <c r="AI2327" i="22"/>
  <c r="AJ2327" i="22"/>
  <c r="AK2327" i="22"/>
  <c r="AL2327" i="22"/>
  <c r="AM2327" i="22"/>
  <c r="AN2327" i="22"/>
  <c r="AO2327" i="22"/>
  <c r="AD2328" i="22"/>
  <c r="AE2328" i="22"/>
  <c r="AF2328" i="22"/>
  <c r="AG2328" i="22"/>
  <c r="AH2328" i="22"/>
  <c r="AI2328" i="22"/>
  <c r="AJ2328" i="22"/>
  <c r="AK2328" i="22"/>
  <c r="AL2328" i="22"/>
  <c r="AM2328" i="22"/>
  <c r="AN2328" i="22"/>
  <c r="AO2328" i="22"/>
  <c r="AD2329" i="22"/>
  <c r="AE2329" i="22"/>
  <c r="AF2329" i="22"/>
  <c r="AG2329" i="22"/>
  <c r="AH2329" i="22"/>
  <c r="AI2329" i="22"/>
  <c r="AJ2329" i="22"/>
  <c r="AK2329" i="22"/>
  <c r="AL2329" i="22"/>
  <c r="AM2329" i="22"/>
  <c r="AN2329" i="22"/>
  <c r="AO2329" i="22"/>
  <c r="AD2330" i="22"/>
  <c r="AE2330" i="22"/>
  <c r="AF2330" i="22"/>
  <c r="AG2330" i="22"/>
  <c r="AH2330" i="22"/>
  <c r="AI2330" i="22"/>
  <c r="AJ2330" i="22"/>
  <c r="AK2330" i="22"/>
  <c r="AL2330" i="22"/>
  <c r="AM2330" i="22"/>
  <c r="AN2330" i="22"/>
  <c r="AO2330" i="22"/>
  <c r="AD2331" i="22"/>
  <c r="AE2331" i="22"/>
  <c r="AF2331" i="22"/>
  <c r="AG2331" i="22"/>
  <c r="AH2331" i="22"/>
  <c r="AI2331" i="22"/>
  <c r="AJ2331" i="22"/>
  <c r="AK2331" i="22"/>
  <c r="AL2331" i="22"/>
  <c r="AM2331" i="22"/>
  <c r="AN2331" i="22"/>
  <c r="AO2331" i="22"/>
  <c r="AD2332" i="22"/>
  <c r="AE2332" i="22"/>
  <c r="AF2332" i="22"/>
  <c r="AG2332" i="22"/>
  <c r="AH2332" i="22"/>
  <c r="AI2332" i="22"/>
  <c r="AJ2332" i="22"/>
  <c r="AK2332" i="22"/>
  <c r="AL2332" i="22"/>
  <c r="AM2332" i="22"/>
  <c r="AN2332" i="22"/>
  <c r="AO2332" i="22"/>
  <c r="AD2333" i="22"/>
  <c r="AE2333" i="22"/>
  <c r="AF2333" i="22"/>
  <c r="AG2333" i="22"/>
  <c r="AH2333" i="22"/>
  <c r="AI2333" i="22"/>
  <c r="AJ2333" i="22"/>
  <c r="AK2333" i="22"/>
  <c r="AL2333" i="22"/>
  <c r="AM2333" i="22"/>
  <c r="AN2333" i="22"/>
  <c r="AO2333" i="22"/>
  <c r="AD2334" i="22"/>
  <c r="AE2334" i="22"/>
  <c r="AF2334" i="22"/>
  <c r="AG2334" i="22"/>
  <c r="AH2334" i="22"/>
  <c r="AI2334" i="22"/>
  <c r="AJ2334" i="22"/>
  <c r="AK2334" i="22"/>
  <c r="AL2334" i="22"/>
  <c r="AM2334" i="22"/>
  <c r="AN2334" i="22"/>
  <c r="AO2334" i="22"/>
  <c r="AD2335" i="22"/>
  <c r="AE2335" i="22"/>
  <c r="AF2335" i="22"/>
  <c r="AG2335" i="22"/>
  <c r="AH2335" i="22"/>
  <c r="AI2335" i="22"/>
  <c r="AJ2335" i="22"/>
  <c r="AK2335" i="22"/>
  <c r="AL2335" i="22"/>
  <c r="AM2335" i="22"/>
  <c r="AN2335" i="22"/>
  <c r="AO2335" i="22"/>
  <c r="AD2336" i="22"/>
  <c r="AE2336" i="22"/>
  <c r="AF2336" i="22"/>
  <c r="AG2336" i="22"/>
  <c r="AH2336" i="22"/>
  <c r="AI2336" i="22"/>
  <c r="AJ2336" i="22"/>
  <c r="AK2336" i="22"/>
  <c r="AL2336" i="22"/>
  <c r="AM2336" i="22"/>
  <c r="AN2336" i="22"/>
  <c r="AO2336" i="22"/>
  <c r="AD2337" i="22"/>
  <c r="AE2337" i="22"/>
  <c r="AF2337" i="22"/>
  <c r="AG2337" i="22"/>
  <c r="AH2337" i="22"/>
  <c r="AI2337" i="22"/>
  <c r="AJ2337" i="22"/>
  <c r="AK2337" i="22"/>
  <c r="AL2337" i="22"/>
  <c r="AM2337" i="22"/>
  <c r="AN2337" i="22"/>
  <c r="AO2337" i="22"/>
  <c r="AD2338" i="22"/>
  <c r="AE2338" i="22"/>
  <c r="AF2338" i="22"/>
  <c r="AG2338" i="22"/>
  <c r="AH2338" i="22"/>
  <c r="AI2338" i="22"/>
  <c r="AJ2338" i="22"/>
  <c r="AK2338" i="22"/>
  <c r="AL2338" i="22"/>
  <c r="AM2338" i="22"/>
  <c r="AN2338" i="22"/>
  <c r="AO2338" i="22"/>
  <c r="AD2339" i="22"/>
  <c r="AE2339" i="22"/>
  <c r="AF2339" i="22"/>
  <c r="AG2339" i="22"/>
  <c r="AH2339" i="22"/>
  <c r="AI2339" i="22"/>
  <c r="AJ2339" i="22"/>
  <c r="AK2339" i="22"/>
  <c r="AL2339" i="22"/>
  <c r="AM2339" i="22"/>
  <c r="AN2339" i="22"/>
  <c r="AO2339" i="22"/>
  <c r="AD2340" i="22"/>
  <c r="AE2340" i="22"/>
  <c r="AF2340" i="22"/>
  <c r="AG2340" i="22"/>
  <c r="AH2340" i="22"/>
  <c r="AI2340" i="22"/>
  <c r="AJ2340" i="22"/>
  <c r="AK2340" i="22"/>
  <c r="AL2340" i="22"/>
  <c r="AM2340" i="22"/>
  <c r="AN2340" i="22"/>
  <c r="AO2340" i="22"/>
  <c r="AD2341" i="22"/>
  <c r="AE2341" i="22"/>
  <c r="AF2341" i="22"/>
  <c r="AG2341" i="22"/>
  <c r="AH2341" i="22"/>
  <c r="AI2341" i="22"/>
  <c r="AJ2341" i="22"/>
  <c r="AK2341" i="22"/>
  <c r="AL2341" i="22"/>
  <c r="AM2341" i="22"/>
  <c r="AN2341" i="22"/>
  <c r="AO2341" i="22"/>
  <c r="AD2342" i="22"/>
  <c r="AE2342" i="22"/>
  <c r="AF2342" i="22"/>
  <c r="AG2342" i="22"/>
  <c r="AH2342" i="22"/>
  <c r="AI2342" i="22"/>
  <c r="AJ2342" i="22"/>
  <c r="AK2342" i="22"/>
  <c r="AL2342" i="22"/>
  <c r="AM2342" i="22"/>
  <c r="AN2342" i="22"/>
  <c r="AO2342" i="22"/>
  <c r="AD2343" i="22"/>
  <c r="AE2343" i="22"/>
  <c r="AF2343" i="22"/>
  <c r="AG2343" i="22"/>
  <c r="AH2343" i="22"/>
  <c r="AI2343" i="22"/>
  <c r="AJ2343" i="22"/>
  <c r="AK2343" i="22"/>
  <c r="AL2343" i="22"/>
  <c r="AM2343" i="22"/>
  <c r="AN2343" i="22"/>
  <c r="AO2343" i="22"/>
  <c r="AD2344" i="22"/>
  <c r="AE2344" i="22"/>
  <c r="AF2344" i="22"/>
  <c r="AG2344" i="22"/>
  <c r="AH2344" i="22"/>
  <c r="AI2344" i="22"/>
  <c r="AJ2344" i="22"/>
  <c r="AK2344" i="22"/>
  <c r="AL2344" i="22"/>
  <c r="AM2344" i="22"/>
  <c r="AN2344" i="22"/>
  <c r="AO2344" i="22"/>
  <c r="AD2345" i="22"/>
  <c r="AE2345" i="22"/>
  <c r="AF2345" i="22"/>
  <c r="AG2345" i="22"/>
  <c r="AH2345" i="22"/>
  <c r="AI2345" i="22"/>
  <c r="AJ2345" i="22"/>
  <c r="AK2345" i="22"/>
  <c r="AL2345" i="22"/>
  <c r="AM2345" i="22"/>
  <c r="AN2345" i="22"/>
  <c r="AO2345" i="22"/>
  <c r="AD2346" i="22"/>
  <c r="AE2346" i="22"/>
  <c r="AF2346" i="22"/>
  <c r="AG2346" i="22"/>
  <c r="AH2346" i="22"/>
  <c r="AI2346" i="22"/>
  <c r="AJ2346" i="22"/>
  <c r="AK2346" i="22"/>
  <c r="AL2346" i="22"/>
  <c r="AM2346" i="22"/>
  <c r="AN2346" i="22"/>
  <c r="AO2346" i="22"/>
  <c r="AD2347" i="22"/>
  <c r="AE2347" i="22"/>
  <c r="AF2347" i="22"/>
  <c r="AG2347" i="22"/>
  <c r="AH2347" i="22"/>
  <c r="AI2347" i="22"/>
  <c r="AJ2347" i="22"/>
  <c r="AK2347" i="22"/>
  <c r="AL2347" i="22"/>
  <c r="AM2347" i="22"/>
  <c r="AN2347" i="22"/>
  <c r="AO2347" i="22"/>
  <c r="AD2348" i="22"/>
  <c r="AE2348" i="22"/>
  <c r="AF2348" i="22"/>
  <c r="AG2348" i="22"/>
  <c r="AH2348" i="22"/>
  <c r="AI2348" i="22"/>
  <c r="AJ2348" i="22"/>
  <c r="AK2348" i="22"/>
  <c r="AL2348" i="22"/>
  <c r="AM2348" i="22"/>
  <c r="AN2348" i="22"/>
  <c r="AO2348" i="22"/>
  <c r="AD2349" i="22"/>
  <c r="AE2349" i="22"/>
  <c r="AF2349" i="22"/>
  <c r="AG2349" i="22"/>
  <c r="AH2349" i="22"/>
  <c r="AI2349" i="22"/>
  <c r="AJ2349" i="22"/>
  <c r="AK2349" i="22"/>
  <c r="AL2349" i="22"/>
  <c r="AM2349" i="22"/>
  <c r="AN2349" i="22"/>
  <c r="AO2349" i="22"/>
  <c r="AD2350" i="22"/>
  <c r="AE2350" i="22"/>
  <c r="AF2350" i="22"/>
  <c r="AG2350" i="22"/>
  <c r="AH2350" i="22"/>
  <c r="AI2350" i="22"/>
  <c r="AJ2350" i="22"/>
  <c r="AK2350" i="22"/>
  <c r="AL2350" i="22"/>
  <c r="AM2350" i="22"/>
  <c r="AN2350" i="22"/>
  <c r="AO2350" i="22"/>
  <c r="AD2351" i="22"/>
  <c r="AE2351" i="22"/>
  <c r="AF2351" i="22"/>
  <c r="AG2351" i="22"/>
  <c r="AH2351" i="22"/>
  <c r="AI2351" i="22"/>
  <c r="AJ2351" i="22"/>
  <c r="AK2351" i="22"/>
  <c r="AL2351" i="22"/>
  <c r="AM2351" i="22"/>
  <c r="AN2351" i="22"/>
  <c r="AO2351" i="22"/>
  <c r="AD2352" i="22"/>
  <c r="AE2352" i="22"/>
  <c r="AF2352" i="22"/>
  <c r="AG2352" i="22"/>
  <c r="AH2352" i="22"/>
  <c r="AI2352" i="22"/>
  <c r="AJ2352" i="22"/>
  <c r="AK2352" i="22"/>
  <c r="AL2352" i="22"/>
  <c r="AM2352" i="22"/>
  <c r="AN2352" i="22"/>
  <c r="AO2352" i="22"/>
  <c r="AD2353" i="22"/>
  <c r="AE2353" i="22"/>
  <c r="AF2353" i="22"/>
  <c r="AG2353" i="22"/>
  <c r="AH2353" i="22"/>
  <c r="AI2353" i="22"/>
  <c r="AJ2353" i="22"/>
  <c r="AK2353" i="22"/>
  <c r="AL2353" i="22"/>
  <c r="AM2353" i="22"/>
  <c r="AN2353" i="22"/>
  <c r="AO2353" i="22"/>
  <c r="AD2354" i="22"/>
  <c r="AE2354" i="22"/>
  <c r="AF2354" i="22"/>
  <c r="AG2354" i="22"/>
  <c r="AH2354" i="22"/>
  <c r="AI2354" i="22"/>
  <c r="AJ2354" i="22"/>
  <c r="AK2354" i="22"/>
  <c r="AL2354" i="22"/>
  <c r="AM2354" i="22"/>
  <c r="AN2354" i="22"/>
  <c r="AO2354" i="22"/>
  <c r="AD2355" i="22"/>
  <c r="AE2355" i="22"/>
  <c r="AF2355" i="22"/>
  <c r="AG2355" i="22"/>
  <c r="AH2355" i="22"/>
  <c r="AI2355" i="22"/>
  <c r="AJ2355" i="22"/>
  <c r="AK2355" i="22"/>
  <c r="AL2355" i="22"/>
  <c r="AM2355" i="22"/>
  <c r="AN2355" i="22"/>
  <c r="AO2355" i="22"/>
  <c r="AD2356" i="22"/>
  <c r="AE2356" i="22"/>
  <c r="AF2356" i="22"/>
  <c r="AG2356" i="22"/>
  <c r="AH2356" i="22"/>
  <c r="AI2356" i="22"/>
  <c r="AJ2356" i="22"/>
  <c r="AK2356" i="22"/>
  <c r="AL2356" i="22"/>
  <c r="AM2356" i="22"/>
  <c r="AN2356" i="22"/>
  <c r="AO2356" i="22"/>
  <c r="AD2357" i="22"/>
  <c r="AE2357" i="22"/>
  <c r="AF2357" i="22"/>
  <c r="AG2357" i="22"/>
  <c r="AH2357" i="22"/>
  <c r="AI2357" i="22"/>
  <c r="AJ2357" i="22"/>
  <c r="AK2357" i="22"/>
  <c r="AL2357" i="22"/>
  <c r="AM2357" i="22"/>
  <c r="AN2357" i="22"/>
  <c r="AO2357" i="22"/>
  <c r="AD2358" i="22"/>
  <c r="AE2358" i="22"/>
  <c r="AF2358" i="22"/>
  <c r="AG2358" i="22"/>
  <c r="AH2358" i="22"/>
  <c r="AI2358" i="22"/>
  <c r="AJ2358" i="22"/>
  <c r="AK2358" i="22"/>
  <c r="AL2358" i="22"/>
  <c r="AM2358" i="22"/>
  <c r="AN2358" i="22"/>
  <c r="AO2358" i="22"/>
  <c r="AD2359" i="22"/>
  <c r="AE2359" i="22"/>
  <c r="AF2359" i="22"/>
  <c r="AG2359" i="22"/>
  <c r="AH2359" i="22"/>
  <c r="AI2359" i="22"/>
  <c r="AJ2359" i="22"/>
  <c r="AK2359" i="22"/>
  <c r="AL2359" i="22"/>
  <c r="AM2359" i="22"/>
  <c r="AN2359" i="22"/>
  <c r="AO2359" i="22"/>
  <c r="AD2360" i="22"/>
  <c r="AE2360" i="22"/>
  <c r="AF2360" i="22"/>
  <c r="AG2360" i="22"/>
  <c r="AH2360" i="22"/>
  <c r="AI2360" i="22"/>
  <c r="AJ2360" i="22"/>
  <c r="AK2360" i="22"/>
  <c r="AL2360" i="22"/>
  <c r="AM2360" i="22"/>
  <c r="AN2360" i="22"/>
  <c r="AO2360" i="22"/>
  <c r="AD2361" i="22"/>
  <c r="AE2361" i="22"/>
  <c r="AF2361" i="22"/>
  <c r="AG2361" i="22"/>
  <c r="AH2361" i="22"/>
  <c r="AI2361" i="22"/>
  <c r="AJ2361" i="22"/>
  <c r="AK2361" i="22"/>
  <c r="AL2361" i="22"/>
  <c r="AM2361" i="22"/>
  <c r="AN2361" i="22"/>
  <c r="AO2361" i="22"/>
  <c r="AD2362" i="22"/>
  <c r="AE2362" i="22"/>
  <c r="AF2362" i="22"/>
  <c r="AG2362" i="22"/>
  <c r="AH2362" i="22"/>
  <c r="AI2362" i="22"/>
  <c r="AJ2362" i="22"/>
  <c r="AK2362" i="22"/>
  <c r="AL2362" i="22"/>
  <c r="AM2362" i="22"/>
  <c r="AN2362" i="22"/>
  <c r="AO2362" i="22"/>
  <c r="AD2363" i="22"/>
  <c r="AE2363" i="22"/>
  <c r="AF2363" i="22"/>
  <c r="AG2363" i="22"/>
  <c r="AH2363" i="22"/>
  <c r="AI2363" i="22"/>
  <c r="AJ2363" i="22"/>
  <c r="AK2363" i="22"/>
  <c r="AL2363" i="22"/>
  <c r="AM2363" i="22"/>
  <c r="AN2363" i="22"/>
  <c r="AO2363" i="22"/>
  <c r="AD2364" i="22"/>
  <c r="AE2364" i="22"/>
  <c r="AF2364" i="22"/>
  <c r="AG2364" i="22"/>
  <c r="AH2364" i="22"/>
  <c r="AI2364" i="22"/>
  <c r="AJ2364" i="22"/>
  <c r="AK2364" i="22"/>
  <c r="AL2364" i="22"/>
  <c r="AM2364" i="22"/>
  <c r="AN2364" i="22"/>
  <c r="AO2364" i="22"/>
  <c r="AD2365" i="22"/>
  <c r="AE2365" i="22"/>
  <c r="AF2365" i="22"/>
  <c r="AG2365" i="22"/>
  <c r="AH2365" i="22"/>
  <c r="AI2365" i="22"/>
  <c r="AJ2365" i="22"/>
  <c r="AK2365" i="22"/>
  <c r="AL2365" i="22"/>
  <c r="AM2365" i="22"/>
  <c r="AN2365" i="22"/>
  <c r="AO2365" i="22"/>
  <c r="AD2367" i="22"/>
  <c r="AE2367" i="22"/>
  <c r="AF2367" i="22"/>
  <c r="AG2367" i="22"/>
  <c r="AH2367" i="22"/>
  <c r="AI2367" i="22"/>
  <c r="AJ2367" i="22"/>
  <c r="AK2367" i="22"/>
  <c r="AL2367" i="22"/>
  <c r="AM2367" i="22"/>
  <c r="AN2367" i="22"/>
  <c r="AO2367" i="22"/>
  <c r="AD2368" i="22"/>
  <c r="AE2368" i="22"/>
  <c r="AF2368" i="22"/>
  <c r="AG2368" i="22"/>
  <c r="AH2368" i="22"/>
  <c r="AI2368" i="22"/>
  <c r="AJ2368" i="22"/>
  <c r="AK2368" i="22"/>
  <c r="AL2368" i="22"/>
  <c r="AM2368" i="22"/>
  <c r="AN2368" i="22"/>
  <c r="AO2368" i="22"/>
  <c r="AD2369" i="22"/>
  <c r="AE2369" i="22"/>
  <c r="AF2369" i="22"/>
  <c r="AG2369" i="22"/>
  <c r="AH2369" i="22"/>
  <c r="AI2369" i="22"/>
  <c r="AJ2369" i="22"/>
  <c r="AK2369" i="22"/>
  <c r="AL2369" i="22"/>
  <c r="AM2369" i="22"/>
  <c r="AN2369" i="22"/>
  <c r="AO2369" i="22"/>
  <c r="AD2370" i="22"/>
  <c r="AE2370" i="22"/>
  <c r="AF2370" i="22"/>
  <c r="AG2370" i="22"/>
  <c r="AH2370" i="22"/>
  <c r="AI2370" i="22"/>
  <c r="AJ2370" i="22"/>
  <c r="AK2370" i="22"/>
  <c r="AL2370" i="22"/>
  <c r="AM2370" i="22"/>
  <c r="AN2370" i="22"/>
  <c r="AO2370" i="22"/>
  <c r="AD2371" i="22"/>
  <c r="AE2371" i="22"/>
  <c r="AF2371" i="22"/>
  <c r="AG2371" i="22"/>
  <c r="AH2371" i="22"/>
  <c r="AI2371" i="22"/>
  <c r="AJ2371" i="22"/>
  <c r="AK2371" i="22"/>
  <c r="AL2371" i="22"/>
  <c r="AM2371" i="22"/>
  <c r="AN2371" i="22"/>
  <c r="AO2371" i="22"/>
  <c r="AD2372" i="22"/>
  <c r="AE2372" i="22"/>
  <c r="AF2372" i="22"/>
  <c r="AG2372" i="22"/>
  <c r="AH2372" i="22"/>
  <c r="AI2372" i="22"/>
  <c r="AJ2372" i="22"/>
  <c r="AK2372" i="22"/>
  <c r="AL2372" i="22"/>
  <c r="AM2372" i="22"/>
  <c r="AN2372" i="22"/>
  <c r="AO2372" i="22"/>
  <c r="AD2373" i="22"/>
  <c r="AE2373" i="22"/>
  <c r="AF2373" i="22"/>
  <c r="AG2373" i="22"/>
  <c r="AH2373" i="22"/>
  <c r="AI2373" i="22"/>
  <c r="AJ2373" i="22"/>
  <c r="AK2373" i="22"/>
  <c r="AL2373" i="22"/>
  <c r="AM2373" i="22"/>
  <c r="AN2373" i="22"/>
  <c r="AO2373" i="22"/>
  <c r="AD2374" i="22"/>
  <c r="AE2374" i="22"/>
  <c r="AF2374" i="22"/>
  <c r="AG2374" i="22"/>
  <c r="AH2374" i="22"/>
  <c r="AI2374" i="22"/>
  <c r="AJ2374" i="22"/>
  <c r="AK2374" i="22"/>
  <c r="AL2374" i="22"/>
  <c r="AM2374" i="22"/>
  <c r="AN2374" i="22"/>
  <c r="AO2374" i="22"/>
  <c r="AD2375" i="22"/>
  <c r="AE2375" i="22"/>
  <c r="AF2375" i="22"/>
  <c r="AG2375" i="22"/>
  <c r="AH2375" i="22"/>
  <c r="AI2375" i="22"/>
  <c r="AJ2375" i="22"/>
  <c r="AK2375" i="22"/>
  <c r="AL2375" i="22"/>
  <c r="AM2375" i="22"/>
  <c r="AN2375" i="22"/>
  <c r="AO2375" i="22"/>
  <c r="AD2376" i="22"/>
  <c r="AE2376" i="22"/>
  <c r="AF2376" i="22"/>
  <c r="AG2376" i="22"/>
  <c r="AH2376" i="22"/>
  <c r="AI2376" i="22"/>
  <c r="AJ2376" i="22"/>
  <c r="AK2376" i="22"/>
  <c r="AL2376" i="22"/>
  <c r="AM2376" i="22"/>
  <c r="AN2376" i="22"/>
  <c r="AO2376" i="22"/>
  <c r="AD2377" i="22"/>
  <c r="AE2377" i="22"/>
  <c r="AF2377" i="22"/>
  <c r="AG2377" i="22"/>
  <c r="AH2377" i="22"/>
  <c r="AI2377" i="22"/>
  <c r="AJ2377" i="22"/>
  <c r="AK2377" i="22"/>
  <c r="AL2377" i="22"/>
  <c r="AM2377" i="22"/>
  <c r="AN2377" i="22"/>
  <c r="AO2377" i="22"/>
  <c r="AD2378" i="22"/>
  <c r="AE2378" i="22"/>
  <c r="AF2378" i="22"/>
  <c r="AG2378" i="22"/>
  <c r="AH2378" i="22"/>
  <c r="AI2378" i="22"/>
  <c r="AJ2378" i="22"/>
  <c r="AK2378" i="22"/>
  <c r="AL2378" i="22"/>
  <c r="AM2378" i="22"/>
  <c r="AN2378" i="22"/>
  <c r="AO2378" i="22"/>
  <c r="AD2379" i="22"/>
  <c r="AE2379" i="22"/>
  <c r="AF2379" i="22"/>
  <c r="AG2379" i="22"/>
  <c r="AH2379" i="22"/>
  <c r="AI2379" i="22"/>
  <c r="AJ2379" i="22"/>
  <c r="AK2379" i="22"/>
  <c r="AL2379" i="22"/>
  <c r="AM2379" i="22"/>
  <c r="AN2379" i="22"/>
  <c r="AO2379" i="22"/>
  <c r="AD2380" i="22"/>
  <c r="AE2380" i="22"/>
  <c r="AF2380" i="22"/>
  <c r="AG2380" i="22"/>
  <c r="AH2380" i="22"/>
  <c r="AI2380" i="22"/>
  <c r="AJ2380" i="22"/>
  <c r="AK2380" i="22"/>
  <c r="AL2380" i="22"/>
  <c r="AM2380" i="22"/>
  <c r="AN2380" i="22"/>
  <c r="AO2380" i="22"/>
  <c r="AD2381" i="22"/>
  <c r="AE2381" i="22"/>
  <c r="AF2381" i="22"/>
  <c r="AG2381" i="22"/>
  <c r="AH2381" i="22"/>
  <c r="AI2381" i="22"/>
  <c r="AJ2381" i="22"/>
  <c r="AK2381" i="22"/>
  <c r="AL2381" i="22"/>
  <c r="AM2381" i="22"/>
  <c r="AN2381" i="22"/>
  <c r="AO2381" i="22"/>
  <c r="AD2382" i="22"/>
  <c r="AE2382" i="22"/>
  <c r="AF2382" i="22"/>
  <c r="AG2382" i="22"/>
  <c r="AH2382" i="22"/>
  <c r="AI2382" i="22"/>
  <c r="AJ2382" i="22"/>
  <c r="AK2382" i="22"/>
  <c r="AL2382" i="22"/>
  <c r="AM2382" i="22"/>
  <c r="AN2382" i="22"/>
  <c r="AO2382" i="22"/>
  <c r="AD2383" i="22"/>
  <c r="AE2383" i="22"/>
  <c r="AF2383" i="22"/>
  <c r="AG2383" i="22"/>
  <c r="AH2383" i="22"/>
  <c r="AI2383" i="22"/>
  <c r="AJ2383" i="22"/>
  <c r="AK2383" i="22"/>
  <c r="AL2383" i="22"/>
  <c r="AM2383" i="22"/>
  <c r="AN2383" i="22"/>
  <c r="AO2383" i="22"/>
  <c r="AD2384" i="22"/>
  <c r="AE2384" i="22"/>
  <c r="AF2384" i="22"/>
  <c r="AG2384" i="22"/>
  <c r="AH2384" i="22"/>
  <c r="AI2384" i="22"/>
  <c r="AJ2384" i="22"/>
  <c r="AK2384" i="22"/>
  <c r="AL2384" i="22"/>
  <c r="AM2384" i="22"/>
  <c r="AN2384" i="22"/>
  <c r="AO2384" i="22"/>
  <c r="AD2385" i="22"/>
  <c r="AE2385" i="22"/>
  <c r="AF2385" i="22"/>
  <c r="AG2385" i="22"/>
  <c r="AH2385" i="22"/>
  <c r="AI2385" i="22"/>
  <c r="AJ2385" i="22"/>
  <c r="AK2385" i="22"/>
  <c r="AL2385" i="22"/>
  <c r="AM2385" i="22"/>
  <c r="AN2385" i="22"/>
  <c r="AO2385" i="22"/>
  <c r="AD2386" i="22"/>
  <c r="AE2386" i="22"/>
  <c r="AF2386" i="22"/>
  <c r="AG2386" i="22"/>
  <c r="AH2386" i="22"/>
  <c r="AI2386" i="22"/>
  <c r="AJ2386" i="22"/>
  <c r="AK2386" i="22"/>
  <c r="AL2386" i="22"/>
  <c r="AM2386" i="22"/>
  <c r="AN2386" i="22"/>
  <c r="AO2386" i="22"/>
  <c r="AD2387" i="22"/>
  <c r="AE2387" i="22"/>
  <c r="AF2387" i="22"/>
  <c r="AG2387" i="22"/>
  <c r="AH2387" i="22"/>
  <c r="AI2387" i="22"/>
  <c r="AJ2387" i="22"/>
  <c r="AK2387" i="22"/>
  <c r="AL2387" i="22"/>
  <c r="AM2387" i="22"/>
  <c r="AN2387" i="22"/>
  <c r="AO2387" i="22"/>
  <c r="AD2388" i="22"/>
  <c r="AE2388" i="22"/>
  <c r="AF2388" i="22"/>
  <c r="AG2388" i="22"/>
  <c r="AH2388" i="22"/>
  <c r="AI2388" i="22"/>
  <c r="AJ2388" i="22"/>
  <c r="AK2388" i="22"/>
  <c r="AL2388" i="22"/>
  <c r="AM2388" i="22"/>
  <c r="AN2388" i="22"/>
  <c r="AO2388" i="22"/>
  <c r="AD2389" i="22"/>
  <c r="AE2389" i="22"/>
  <c r="AF2389" i="22"/>
  <c r="AG2389" i="22"/>
  <c r="AH2389" i="22"/>
  <c r="AI2389" i="22"/>
  <c r="AJ2389" i="22"/>
  <c r="AK2389" i="22"/>
  <c r="AL2389" i="22"/>
  <c r="AM2389" i="22"/>
  <c r="AN2389" i="22"/>
  <c r="AO2389" i="22"/>
  <c r="AD2390" i="22"/>
  <c r="AE2390" i="22"/>
  <c r="AF2390" i="22"/>
  <c r="AG2390" i="22"/>
  <c r="AH2390" i="22"/>
  <c r="AI2390" i="22"/>
  <c r="AJ2390" i="22"/>
  <c r="AK2390" i="22"/>
  <c r="AL2390" i="22"/>
  <c r="AM2390" i="22"/>
  <c r="AN2390" i="22"/>
  <c r="AO2390" i="22"/>
  <c r="AD2391" i="22"/>
  <c r="AE2391" i="22"/>
  <c r="AF2391" i="22"/>
  <c r="AG2391" i="22"/>
  <c r="AH2391" i="22"/>
  <c r="AI2391" i="22"/>
  <c r="AJ2391" i="22"/>
  <c r="AK2391" i="22"/>
  <c r="AL2391" i="22"/>
  <c r="AM2391" i="22"/>
  <c r="AN2391" i="22"/>
  <c r="AO2391" i="22"/>
  <c r="AD2392" i="22"/>
  <c r="AE2392" i="22"/>
  <c r="AF2392" i="22"/>
  <c r="AG2392" i="22"/>
  <c r="AH2392" i="22"/>
  <c r="AI2392" i="22"/>
  <c r="AJ2392" i="22"/>
  <c r="AK2392" i="22"/>
  <c r="AL2392" i="22"/>
  <c r="AM2392" i="22"/>
  <c r="AN2392" i="22"/>
  <c r="AO2392" i="22"/>
  <c r="AD2393" i="22"/>
  <c r="AE2393" i="22"/>
  <c r="AF2393" i="22"/>
  <c r="AG2393" i="22"/>
  <c r="AH2393" i="22"/>
  <c r="AI2393" i="22"/>
  <c r="AJ2393" i="22"/>
  <c r="AK2393" i="22"/>
  <c r="AL2393" i="22"/>
  <c r="AM2393" i="22"/>
  <c r="AN2393" i="22"/>
  <c r="AO2393" i="22"/>
  <c r="AD2394" i="22"/>
  <c r="AE2394" i="22"/>
  <c r="AF2394" i="22"/>
  <c r="AG2394" i="22"/>
  <c r="AH2394" i="22"/>
  <c r="AI2394" i="22"/>
  <c r="AJ2394" i="22"/>
  <c r="AK2394" i="22"/>
  <c r="AL2394" i="22"/>
  <c r="AM2394" i="22"/>
  <c r="AN2394" i="22"/>
  <c r="AO2394" i="22"/>
  <c r="AD2395" i="22"/>
  <c r="AE2395" i="22"/>
  <c r="AF2395" i="22"/>
  <c r="AG2395" i="22"/>
  <c r="AH2395" i="22"/>
  <c r="AI2395" i="22"/>
  <c r="AJ2395" i="22"/>
  <c r="AK2395" i="22"/>
  <c r="AL2395" i="22"/>
  <c r="AM2395" i="22"/>
  <c r="AN2395" i="22"/>
  <c r="AO2395" i="22"/>
  <c r="AD2396" i="22"/>
  <c r="AE2396" i="22"/>
  <c r="AF2396" i="22"/>
  <c r="AG2396" i="22"/>
  <c r="AH2396" i="22"/>
  <c r="AI2396" i="22"/>
  <c r="AJ2396" i="22"/>
  <c r="AK2396" i="22"/>
  <c r="AL2396" i="22"/>
  <c r="AM2396" i="22"/>
  <c r="AN2396" i="22"/>
  <c r="AO2396" i="22"/>
  <c r="AD2397" i="22"/>
  <c r="AE2397" i="22"/>
  <c r="AF2397" i="22"/>
  <c r="AG2397" i="22"/>
  <c r="AH2397" i="22"/>
  <c r="AI2397" i="22"/>
  <c r="AJ2397" i="22"/>
  <c r="AK2397" i="22"/>
  <c r="AL2397" i="22"/>
  <c r="AM2397" i="22"/>
  <c r="AN2397" i="22"/>
  <c r="AO2397" i="22"/>
  <c r="AD2398" i="22"/>
  <c r="AE2398" i="22"/>
  <c r="AF2398" i="22"/>
  <c r="AG2398" i="22"/>
  <c r="AH2398" i="22"/>
  <c r="AI2398" i="22"/>
  <c r="AJ2398" i="22"/>
  <c r="AK2398" i="22"/>
  <c r="AL2398" i="22"/>
  <c r="AM2398" i="22"/>
  <c r="AN2398" i="22"/>
  <c r="AO2398" i="22"/>
  <c r="AD2399" i="22"/>
  <c r="AE2399" i="22"/>
  <c r="AF2399" i="22"/>
  <c r="AG2399" i="22"/>
  <c r="AH2399" i="22"/>
  <c r="AI2399" i="22"/>
  <c r="AJ2399" i="22"/>
  <c r="AK2399" i="22"/>
  <c r="AL2399" i="22"/>
  <c r="AM2399" i="22"/>
  <c r="AN2399" i="22"/>
  <c r="AO2399" i="22"/>
  <c r="AD2400" i="22"/>
  <c r="AE2400" i="22"/>
  <c r="AF2400" i="22"/>
  <c r="AG2400" i="22"/>
  <c r="AH2400" i="22"/>
  <c r="AI2400" i="22"/>
  <c r="AJ2400" i="22"/>
  <c r="AK2400" i="22"/>
  <c r="AL2400" i="22"/>
  <c r="AM2400" i="22"/>
  <c r="AN2400" i="22"/>
  <c r="AO2400" i="22"/>
  <c r="AD2401" i="22"/>
  <c r="AE2401" i="22"/>
  <c r="AF2401" i="22"/>
  <c r="AG2401" i="22"/>
  <c r="AH2401" i="22"/>
  <c r="AI2401" i="22"/>
  <c r="AJ2401" i="22"/>
  <c r="AK2401" i="22"/>
  <c r="AL2401" i="22"/>
  <c r="AM2401" i="22"/>
  <c r="AN2401" i="22"/>
  <c r="AO2401" i="22"/>
  <c r="AD2402" i="22"/>
  <c r="AE2402" i="22"/>
  <c r="AF2402" i="22"/>
  <c r="AG2402" i="22"/>
  <c r="AH2402" i="22"/>
  <c r="AI2402" i="22"/>
  <c r="AJ2402" i="22"/>
  <c r="AK2402" i="22"/>
  <c r="AL2402" i="22"/>
  <c r="AM2402" i="22"/>
  <c r="AN2402" i="22"/>
  <c r="AO2402" i="22"/>
  <c r="AD2403" i="22"/>
  <c r="AE2403" i="22"/>
  <c r="AF2403" i="22"/>
  <c r="AG2403" i="22"/>
  <c r="AH2403" i="22"/>
  <c r="AI2403" i="22"/>
  <c r="AJ2403" i="22"/>
  <c r="AK2403" i="22"/>
  <c r="AL2403" i="22"/>
  <c r="AM2403" i="22"/>
  <c r="AN2403" i="22"/>
  <c r="AO2403" i="22"/>
  <c r="AD2404" i="22"/>
  <c r="AE2404" i="22"/>
  <c r="AF2404" i="22"/>
  <c r="AG2404" i="22"/>
  <c r="AH2404" i="22"/>
  <c r="AI2404" i="22"/>
  <c r="AJ2404" i="22"/>
  <c r="AK2404" i="22"/>
  <c r="AL2404" i="22"/>
  <c r="AM2404" i="22"/>
  <c r="AN2404" i="22"/>
  <c r="AO2404" i="22"/>
  <c r="AD2405" i="22"/>
  <c r="AE2405" i="22"/>
  <c r="AF2405" i="22"/>
  <c r="AG2405" i="22"/>
  <c r="AH2405" i="22"/>
  <c r="AI2405" i="22"/>
  <c r="AJ2405" i="22"/>
  <c r="AK2405" i="22"/>
  <c r="AL2405" i="22"/>
  <c r="AM2405" i="22"/>
  <c r="AN2405" i="22"/>
  <c r="AO2405" i="22"/>
  <c r="AD2406" i="22"/>
  <c r="AE2406" i="22"/>
  <c r="AF2406" i="22"/>
  <c r="AG2406" i="22"/>
  <c r="AH2406" i="22"/>
  <c r="AI2406" i="22"/>
  <c r="AJ2406" i="22"/>
  <c r="AK2406" i="22"/>
  <c r="AL2406" i="22"/>
  <c r="AM2406" i="22"/>
  <c r="AN2406" i="22"/>
  <c r="AO2406" i="22"/>
  <c r="AD2407" i="22"/>
  <c r="AE2407" i="22"/>
  <c r="AF2407" i="22"/>
  <c r="AG2407" i="22"/>
  <c r="AH2407" i="22"/>
  <c r="AI2407" i="22"/>
  <c r="AJ2407" i="22"/>
  <c r="AK2407" i="22"/>
  <c r="AL2407" i="22"/>
  <c r="AM2407" i="22"/>
  <c r="AN2407" i="22"/>
  <c r="AO2407" i="22"/>
  <c r="AD2408" i="22"/>
  <c r="AE2408" i="22"/>
  <c r="AF2408" i="22"/>
  <c r="AG2408" i="22"/>
  <c r="AH2408" i="22"/>
  <c r="AI2408" i="22"/>
  <c r="AJ2408" i="22"/>
  <c r="AK2408" i="22"/>
  <c r="AL2408" i="22"/>
  <c r="AM2408" i="22"/>
  <c r="AN2408" i="22"/>
  <c r="AO2408" i="22"/>
  <c r="AD2409" i="22"/>
  <c r="AE2409" i="22"/>
  <c r="AF2409" i="22"/>
  <c r="AG2409" i="22"/>
  <c r="AH2409" i="22"/>
  <c r="AI2409" i="22"/>
  <c r="AJ2409" i="22"/>
  <c r="AK2409" i="22"/>
  <c r="AL2409" i="22"/>
  <c r="AM2409" i="22"/>
  <c r="AN2409" i="22"/>
  <c r="AO2409" i="22"/>
  <c r="AD2410" i="22"/>
  <c r="AE2410" i="22"/>
  <c r="AF2410" i="22"/>
  <c r="AG2410" i="22"/>
  <c r="AH2410" i="22"/>
  <c r="AI2410" i="22"/>
  <c r="AJ2410" i="22"/>
  <c r="AK2410" i="22"/>
  <c r="AL2410" i="22"/>
  <c r="AM2410" i="22"/>
  <c r="AN2410" i="22"/>
  <c r="AO2410" i="22"/>
  <c r="AD2411" i="22"/>
  <c r="AE2411" i="22"/>
  <c r="AF2411" i="22"/>
  <c r="AG2411" i="22"/>
  <c r="AH2411" i="22"/>
  <c r="AI2411" i="22"/>
  <c r="AJ2411" i="22"/>
  <c r="AK2411" i="22"/>
  <c r="AL2411" i="22"/>
  <c r="AM2411" i="22"/>
  <c r="AN2411" i="22"/>
  <c r="AO2411" i="22"/>
  <c r="AD2415" i="22"/>
  <c r="AE2415" i="22"/>
  <c r="AF2415" i="22"/>
  <c r="AG2415" i="22"/>
  <c r="AH2415" i="22"/>
  <c r="AI2415" i="22"/>
  <c r="AJ2415" i="22"/>
  <c r="AK2415" i="22"/>
  <c r="AL2415" i="22"/>
  <c r="AM2415" i="22"/>
  <c r="AN2415" i="22"/>
  <c r="AO2415" i="22"/>
  <c r="AD2416" i="22"/>
  <c r="AE2416" i="22"/>
  <c r="AF2416" i="22"/>
  <c r="AG2416" i="22"/>
  <c r="AH2416" i="22"/>
  <c r="AI2416" i="22"/>
  <c r="AJ2416" i="22"/>
  <c r="AK2416" i="22"/>
  <c r="AL2416" i="22"/>
  <c r="AM2416" i="22"/>
  <c r="AN2416" i="22"/>
  <c r="AO2416" i="22"/>
  <c r="AD2417" i="22"/>
  <c r="AE2417" i="22"/>
  <c r="AF2417" i="22"/>
  <c r="AG2417" i="22"/>
  <c r="AH2417" i="22"/>
  <c r="AI2417" i="22"/>
  <c r="AJ2417" i="22"/>
  <c r="AK2417" i="22"/>
  <c r="AL2417" i="22"/>
  <c r="AM2417" i="22"/>
  <c r="AN2417" i="22"/>
  <c r="AO2417" i="22"/>
  <c r="AD2418" i="22"/>
  <c r="AE2418" i="22"/>
  <c r="AF2418" i="22"/>
  <c r="AG2418" i="22"/>
  <c r="AH2418" i="22"/>
  <c r="AI2418" i="22"/>
  <c r="AJ2418" i="22"/>
  <c r="AK2418" i="22"/>
  <c r="AL2418" i="22"/>
  <c r="AM2418" i="22"/>
  <c r="AN2418" i="22"/>
  <c r="AO2418" i="22"/>
  <c r="AD2419" i="22"/>
  <c r="AE2419" i="22"/>
  <c r="AF2419" i="22"/>
  <c r="AG2419" i="22"/>
  <c r="AH2419" i="22"/>
  <c r="AI2419" i="22"/>
  <c r="AJ2419" i="22"/>
  <c r="AK2419" i="22"/>
  <c r="AL2419" i="22"/>
  <c r="AM2419" i="22"/>
  <c r="AN2419" i="22"/>
  <c r="AO2419" i="22"/>
  <c r="AD2420" i="22"/>
  <c r="AE2420" i="22"/>
  <c r="AF2420" i="22"/>
  <c r="AG2420" i="22"/>
  <c r="AH2420" i="22"/>
  <c r="AI2420" i="22"/>
  <c r="AJ2420" i="22"/>
  <c r="AK2420" i="22"/>
  <c r="AL2420" i="22"/>
  <c r="AM2420" i="22"/>
  <c r="AN2420" i="22"/>
  <c r="AO2420" i="22"/>
  <c r="AD2421" i="22"/>
  <c r="AE2421" i="22"/>
  <c r="AF2421" i="22"/>
  <c r="AG2421" i="22"/>
  <c r="AH2421" i="22"/>
  <c r="AI2421" i="22"/>
  <c r="AJ2421" i="22"/>
  <c r="AK2421" i="22"/>
  <c r="AL2421" i="22"/>
  <c r="AM2421" i="22"/>
  <c r="AN2421" i="22"/>
  <c r="AO2421" i="22"/>
  <c r="AD2422" i="22"/>
  <c r="AE2422" i="22"/>
  <c r="AF2422" i="22"/>
  <c r="AG2422" i="22"/>
  <c r="AH2422" i="22"/>
  <c r="AI2422" i="22"/>
  <c r="AJ2422" i="22"/>
  <c r="AK2422" i="22"/>
  <c r="AL2422" i="22"/>
  <c r="AM2422" i="22"/>
  <c r="AN2422" i="22"/>
  <c r="AO2422" i="22"/>
  <c r="AD2423" i="22"/>
  <c r="AE2423" i="22"/>
  <c r="AF2423" i="22"/>
  <c r="AG2423" i="22"/>
  <c r="AH2423" i="22"/>
  <c r="AI2423" i="22"/>
  <c r="AJ2423" i="22"/>
  <c r="AK2423" i="22"/>
  <c r="AL2423" i="22"/>
  <c r="AM2423" i="22"/>
  <c r="AN2423" i="22"/>
  <c r="AO2423" i="22"/>
  <c r="AD2424" i="22"/>
  <c r="AE2424" i="22"/>
  <c r="AF2424" i="22"/>
  <c r="AG2424" i="22"/>
  <c r="AH2424" i="22"/>
  <c r="AI2424" i="22"/>
  <c r="AJ2424" i="22"/>
  <c r="AK2424" i="22"/>
  <c r="AL2424" i="22"/>
  <c r="AM2424" i="22"/>
  <c r="AN2424" i="22"/>
  <c r="AO2424" i="22"/>
  <c r="AD2425" i="22"/>
  <c r="AE2425" i="22"/>
  <c r="AF2425" i="22"/>
  <c r="AG2425" i="22"/>
  <c r="AH2425" i="22"/>
  <c r="AI2425" i="22"/>
  <c r="AJ2425" i="22"/>
  <c r="AK2425" i="22"/>
  <c r="AL2425" i="22"/>
  <c r="AM2425" i="22"/>
  <c r="AN2425" i="22"/>
  <c r="AO2425" i="22"/>
  <c r="AD2426" i="22"/>
  <c r="AE2426" i="22"/>
  <c r="AF2426" i="22"/>
  <c r="AG2426" i="22"/>
  <c r="AH2426" i="22"/>
  <c r="AI2426" i="22"/>
  <c r="AJ2426" i="22"/>
  <c r="AK2426" i="22"/>
  <c r="AL2426" i="22"/>
  <c r="AM2426" i="22"/>
  <c r="AN2426" i="22"/>
  <c r="AO2426" i="22"/>
  <c r="AD2427" i="22"/>
  <c r="AE2427" i="22"/>
  <c r="AF2427" i="22"/>
  <c r="AG2427" i="22"/>
  <c r="AH2427" i="22"/>
  <c r="AI2427" i="22"/>
  <c r="AJ2427" i="22"/>
  <c r="AK2427" i="22"/>
  <c r="AL2427" i="22"/>
  <c r="AM2427" i="22"/>
  <c r="AN2427" i="22"/>
  <c r="AO2427" i="22"/>
  <c r="AD2428" i="22"/>
  <c r="AE2428" i="22"/>
  <c r="AF2428" i="22"/>
  <c r="AG2428" i="22"/>
  <c r="AH2428" i="22"/>
  <c r="AI2428" i="22"/>
  <c r="AJ2428" i="22"/>
  <c r="AK2428" i="22"/>
  <c r="AL2428" i="22"/>
  <c r="AM2428" i="22"/>
  <c r="AN2428" i="22"/>
  <c r="AO2428" i="22"/>
  <c r="AD2429" i="22"/>
  <c r="AE2429" i="22"/>
  <c r="AF2429" i="22"/>
  <c r="AG2429" i="22"/>
  <c r="AH2429" i="22"/>
  <c r="AI2429" i="22"/>
  <c r="AJ2429" i="22"/>
  <c r="AK2429" i="22"/>
  <c r="AL2429" i="22"/>
  <c r="AM2429" i="22"/>
  <c r="AN2429" i="22"/>
  <c r="AO2429" i="22"/>
  <c r="AD2430" i="22"/>
  <c r="AE2430" i="22"/>
  <c r="AF2430" i="22"/>
  <c r="AG2430" i="22"/>
  <c r="AH2430" i="22"/>
  <c r="AI2430" i="22"/>
  <c r="AJ2430" i="22"/>
  <c r="AK2430" i="22"/>
  <c r="AL2430" i="22"/>
  <c r="AM2430" i="22"/>
  <c r="AN2430" i="22"/>
  <c r="AO2430" i="22"/>
  <c r="AD2431" i="22"/>
  <c r="AE2431" i="22"/>
  <c r="AF2431" i="22"/>
  <c r="AG2431" i="22"/>
  <c r="AH2431" i="22"/>
  <c r="AI2431" i="22"/>
  <c r="AJ2431" i="22"/>
  <c r="AK2431" i="22"/>
  <c r="AL2431" i="22"/>
  <c r="AM2431" i="22"/>
  <c r="AN2431" i="22"/>
  <c r="AO2431" i="22"/>
  <c r="AD2432" i="22"/>
  <c r="AE2432" i="22"/>
  <c r="AF2432" i="22"/>
  <c r="AG2432" i="22"/>
  <c r="AH2432" i="22"/>
  <c r="AI2432" i="22"/>
  <c r="AJ2432" i="22"/>
  <c r="AK2432" i="22"/>
  <c r="AL2432" i="22"/>
  <c r="AM2432" i="22"/>
  <c r="AN2432" i="22"/>
  <c r="AO2432" i="22"/>
  <c r="AD2433" i="22"/>
  <c r="AE2433" i="22"/>
  <c r="AF2433" i="22"/>
  <c r="AG2433" i="22"/>
  <c r="AH2433" i="22"/>
  <c r="AI2433" i="22"/>
  <c r="AJ2433" i="22"/>
  <c r="AK2433" i="22"/>
  <c r="AL2433" i="22"/>
  <c r="AM2433" i="22"/>
  <c r="AN2433" i="22"/>
  <c r="AO2433" i="22"/>
  <c r="AD2434" i="22"/>
  <c r="AE2434" i="22"/>
  <c r="AF2434" i="22"/>
  <c r="AG2434" i="22"/>
  <c r="AH2434" i="22"/>
  <c r="AI2434" i="22"/>
  <c r="AJ2434" i="22"/>
  <c r="AK2434" i="22"/>
  <c r="AL2434" i="22"/>
  <c r="AM2434" i="22"/>
  <c r="AN2434" i="22"/>
  <c r="AO2434" i="22"/>
  <c r="AD2435" i="22"/>
  <c r="AE2435" i="22"/>
  <c r="AF2435" i="22"/>
  <c r="AG2435" i="22"/>
  <c r="AH2435" i="22"/>
  <c r="AI2435" i="22"/>
  <c r="AJ2435" i="22"/>
  <c r="AK2435" i="22"/>
  <c r="AL2435" i="22"/>
  <c r="AM2435" i="22"/>
  <c r="AN2435" i="22"/>
  <c r="AO2435" i="22"/>
  <c r="AD2436" i="22"/>
  <c r="AE2436" i="22"/>
  <c r="AF2436" i="22"/>
  <c r="AG2436" i="22"/>
  <c r="AH2436" i="22"/>
  <c r="AI2436" i="22"/>
  <c r="AJ2436" i="22"/>
  <c r="AK2436" i="22"/>
  <c r="AL2436" i="22"/>
  <c r="AM2436" i="22"/>
  <c r="AN2436" i="22"/>
  <c r="AO2436" i="22"/>
  <c r="AD2437" i="22"/>
  <c r="AE2437" i="22"/>
  <c r="AF2437" i="22"/>
  <c r="AG2437" i="22"/>
  <c r="AH2437" i="22"/>
  <c r="AI2437" i="22"/>
  <c r="AJ2437" i="22"/>
  <c r="AK2437" i="22"/>
  <c r="AL2437" i="22"/>
  <c r="AM2437" i="22"/>
  <c r="AN2437" i="22"/>
  <c r="AO2437" i="22"/>
  <c r="AD2438" i="22"/>
  <c r="AE2438" i="22"/>
  <c r="AF2438" i="22"/>
  <c r="AG2438" i="22"/>
  <c r="AH2438" i="22"/>
  <c r="AI2438" i="22"/>
  <c r="AJ2438" i="22"/>
  <c r="AK2438" i="22"/>
  <c r="AL2438" i="22"/>
  <c r="AM2438" i="22"/>
  <c r="AN2438" i="22"/>
  <c r="AO2438" i="22"/>
  <c r="AD2439" i="22"/>
  <c r="AE2439" i="22"/>
  <c r="AF2439" i="22"/>
  <c r="AG2439" i="22"/>
  <c r="AH2439" i="22"/>
  <c r="AI2439" i="22"/>
  <c r="AJ2439" i="22"/>
  <c r="AK2439" i="22"/>
  <c r="AL2439" i="22"/>
  <c r="AM2439" i="22"/>
  <c r="AN2439" i="22"/>
  <c r="AO2439" i="22"/>
  <c r="AD2440" i="22"/>
  <c r="AE2440" i="22"/>
  <c r="AF2440" i="22"/>
  <c r="AG2440" i="22"/>
  <c r="AH2440" i="22"/>
  <c r="AI2440" i="22"/>
  <c r="AJ2440" i="22"/>
  <c r="AK2440" i="22"/>
  <c r="AL2440" i="22"/>
  <c r="AM2440" i="22"/>
  <c r="AN2440" i="22"/>
  <c r="AO2440" i="22"/>
  <c r="AD2441" i="22"/>
  <c r="AE2441" i="22"/>
  <c r="AF2441" i="22"/>
  <c r="AG2441" i="22"/>
  <c r="AH2441" i="22"/>
  <c r="AI2441" i="22"/>
  <c r="AJ2441" i="22"/>
  <c r="AK2441" i="22"/>
  <c r="AL2441" i="22"/>
  <c r="AM2441" i="22"/>
  <c r="AN2441" i="22"/>
  <c r="AO2441" i="22"/>
  <c r="AD2442" i="22"/>
  <c r="AE2442" i="22"/>
  <c r="AF2442" i="22"/>
  <c r="AG2442" i="22"/>
  <c r="AH2442" i="22"/>
  <c r="AI2442" i="22"/>
  <c r="AJ2442" i="22"/>
  <c r="AK2442" i="22"/>
  <c r="AL2442" i="22"/>
  <c r="AM2442" i="22"/>
  <c r="AN2442" i="22"/>
  <c r="AO2442" i="22"/>
  <c r="AD2443" i="22"/>
  <c r="AE2443" i="22"/>
  <c r="AF2443" i="22"/>
  <c r="AG2443" i="22"/>
  <c r="AH2443" i="22"/>
  <c r="AI2443" i="22"/>
  <c r="AJ2443" i="22"/>
  <c r="AK2443" i="22"/>
  <c r="AL2443" i="22"/>
  <c r="AM2443" i="22"/>
  <c r="AN2443" i="22"/>
  <c r="AO2443" i="22"/>
  <c r="AD2444" i="22"/>
  <c r="AE2444" i="22"/>
  <c r="AF2444" i="22"/>
  <c r="AG2444" i="22"/>
  <c r="AH2444" i="22"/>
  <c r="AI2444" i="22"/>
  <c r="AJ2444" i="22"/>
  <c r="AK2444" i="22"/>
  <c r="AL2444" i="22"/>
  <c r="AM2444" i="22"/>
  <c r="AN2444" i="22"/>
  <c r="AO2444" i="22"/>
  <c r="AD2445" i="22"/>
  <c r="AE2445" i="22"/>
  <c r="AF2445" i="22"/>
  <c r="AG2445" i="22"/>
  <c r="AH2445" i="22"/>
  <c r="AI2445" i="22"/>
  <c r="AJ2445" i="22"/>
  <c r="AK2445" i="22"/>
  <c r="AL2445" i="22"/>
  <c r="AM2445" i="22"/>
  <c r="AN2445" i="22"/>
  <c r="AO2445" i="22"/>
  <c r="AD2446" i="22"/>
  <c r="AE2446" i="22"/>
  <c r="AF2446" i="22"/>
  <c r="AG2446" i="22"/>
  <c r="AH2446" i="22"/>
  <c r="AI2446" i="22"/>
  <c r="AJ2446" i="22"/>
  <c r="AK2446" i="22"/>
  <c r="AL2446" i="22"/>
  <c r="AM2446" i="22"/>
  <c r="AN2446" i="22"/>
  <c r="AO2446" i="22"/>
  <c r="AD2447" i="22"/>
  <c r="AE2447" i="22"/>
  <c r="AF2447" i="22"/>
  <c r="AG2447" i="22"/>
  <c r="AH2447" i="22"/>
  <c r="AI2447" i="22"/>
  <c r="AJ2447" i="22"/>
  <c r="AK2447" i="22"/>
  <c r="AL2447" i="22"/>
  <c r="AM2447" i="22"/>
  <c r="AN2447" i="22"/>
  <c r="AO2447" i="22"/>
  <c r="AD2448" i="22"/>
  <c r="AE2448" i="22"/>
  <c r="AF2448" i="22"/>
  <c r="AG2448" i="22"/>
  <c r="AH2448" i="22"/>
  <c r="AI2448" i="22"/>
  <c r="AJ2448" i="22"/>
  <c r="AK2448" i="22"/>
  <c r="AL2448" i="22"/>
  <c r="AM2448" i="22"/>
  <c r="AN2448" i="22"/>
  <c r="AO2448" i="22"/>
  <c r="AD2449" i="22"/>
  <c r="AE2449" i="22"/>
  <c r="AF2449" i="22"/>
  <c r="AG2449" i="22"/>
  <c r="AH2449" i="22"/>
  <c r="AI2449" i="22"/>
  <c r="AJ2449" i="22"/>
  <c r="AK2449" i="22"/>
  <c r="AL2449" i="22"/>
  <c r="AM2449" i="22"/>
  <c r="AN2449" i="22"/>
  <c r="AO2449" i="22"/>
  <c r="AD2450" i="22"/>
  <c r="AE2450" i="22"/>
  <c r="AF2450" i="22"/>
  <c r="AG2450" i="22"/>
  <c r="AH2450" i="22"/>
  <c r="AI2450" i="22"/>
  <c r="AJ2450" i="22"/>
  <c r="AK2450" i="22"/>
  <c r="AL2450" i="22"/>
  <c r="AM2450" i="22"/>
  <c r="AN2450" i="22"/>
  <c r="AO2450" i="22"/>
  <c r="AD2451" i="22"/>
  <c r="AE2451" i="22"/>
  <c r="AF2451" i="22"/>
  <c r="AG2451" i="22"/>
  <c r="AH2451" i="22"/>
  <c r="AI2451" i="22"/>
  <c r="AJ2451" i="22"/>
  <c r="AK2451" i="22"/>
  <c r="AL2451" i="22"/>
  <c r="AM2451" i="22"/>
  <c r="AN2451" i="22"/>
  <c r="AO2451" i="22"/>
  <c r="AD2452" i="22"/>
  <c r="AE2452" i="22"/>
  <c r="AF2452" i="22"/>
  <c r="AG2452" i="22"/>
  <c r="AH2452" i="22"/>
  <c r="AI2452" i="22"/>
  <c r="AJ2452" i="22"/>
  <c r="AK2452" i="22"/>
  <c r="AL2452" i="22"/>
  <c r="AM2452" i="22"/>
  <c r="AN2452" i="22"/>
  <c r="AO2452" i="22"/>
  <c r="AD2453" i="22"/>
  <c r="AE2453" i="22"/>
  <c r="AF2453" i="22"/>
  <c r="AG2453" i="22"/>
  <c r="AH2453" i="22"/>
  <c r="AI2453" i="22"/>
  <c r="AJ2453" i="22"/>
  <c r="AK2453" i="22"/>
  <c r="AL2453" i="22"/>
  <c r="AM2453" i="22"/>
  <c r="AN2453" i="22"/>
  <c r="AO2453" i="22"/>
  <c r="AD2454" i="22"/>
  <c r="AE2454" i="22"/>
  <c r="AF2454" i="22"/>
  <c r="AG2454" i="22"/>
  <c r="AH2454" i="22"/>
  <c r="AI2454" i="22"/>
  <c r="AJ2454" i="22"/>
  <c r="AK2454" i="22"/>
  <c r="AL2454" i="22"/>
  <c r="AM2454" i="22"/>
  <c r="AN2454" i="22"/>
  <c r="AO2454" i="22"/>
  <c r="AD2455" i="22"/>
  <c r="AE2455" i="22"/>
  <c r="AF2455" i="22"/>
  <c r="AG2455" i="22"/>
  <c r="AH2455" i="22"/>
  <c r="AI2455" i="22"/>
  <c r="AJ2455" i="22"/>
  <c r="AK2455" i="22"/>
  <c r="AL2455" i="22"/>
  <c r="AM2455" i="22"/>
  <c r="AN2455" i="22"/>
  <c r="AO2455" i="22"/>
  <c r="AD2456" i="22"/>
  <c r="AE2456" i="22"/>
  <c r="AF2456" i="22"/>
  <c r="AG2456" i="22"/>
  <c r="AH2456" i="22"/>
  <c r="AI2456" i="22"/>
  <c r="AJ2456" i="22"/>
  <c r="AK2456" i="22"/>
  <c r="AL2456" i="22"/>
  <c r="AM2456" i="22"/>
  <c r="AN2456" i="22"/>
  <c r="AO2456" i="22"/>
  <c r="AD2457" i="22"/>
  <c r="AE2457" i="22"/>
  <c r="AF2457" i="22"/>
  <c r="AG2457" i="22"/>
  <c r="AH2457" i="22"/>
  <c r="AI2457" i="22"/>
  <c r="AJ2457" i="22"/>
  <c r="AK2457" i="22"/>
  <c r="AL2457" i="22"/>
  <c r="AM2457" i="22"/>
  <c r="AN2457" i="22"/>
  <c r="AO2457" i="22"/>
  <c r="AD2458" i="22"/>
  <c r="AE2458" i="22"/>
  <c r="AF2458" i="22"/>
  <c r="AG2458" i="22"/>
  <c r="AH2458" i="22"/>
  <c r="AI2458" i="22"/>
  <c r="AJ2458" i="22"/>
  <c r="AK2458" i="22"/>
  <c r="AL2458" i="22"/>
  <c r="AM2458" i="22"/>
  <c r="AN2458" i="22"/>
  <c r="AO2458" i="22"/>
  <c r="AD2459" i="22"/>
  <c r="AE2459" i="22"/>
  <c r="AF2459" i="22"/>
  <c r="AG2459" i="22"/>
  <c r="AH2459" i="22"/>
  <c r="AI2459" i="22"/>
  <c r="AJ2459" i="22"/>
  <c r="AK2459" i="22"/>
  <c r="AL2459" i="22"/>
  <c r="AM2459" i="22"/>
  <c r="AN2459" i="22"/>
  <c r="AO2459" i="22"/>
  <c r="AD2460" i="22"/>
  <c r="AE2460" i="22"/>
  <c r="AF2460" i="22"/>
  <c r="AG2460" i="22"/>
  <c r="AH2460" i="22"/>
  <c r="AI2460" i="22"/>
  <c r="AJ2460" i="22"/>
  <c r="AK2460" i="22"/>
  <c r="AL2460" i="22"/>
  <c r="AM2460" i="22"/>
  <c r="AN2460" i="22"/>
  <c r="AO2460" i="22"/>
  <c r="AD2461" i="22"/>
  <c r="AE2461" i="22"/>
  <c r="AF2461" i="22"/>
  <c r="AG2461" i="22"/>
  <c r="AH2461" i="22"/>
  <c r="AI2461" i="22"/>
  <c r="AJ2461" i="22"/>
  <c r="AK2461" i="22"/>
  <c r="AL2461" i="22"/>
  <c r="AM2461" i="22"/>
  <c r="AN2461" i="22"/>
  <c r="AO2461" i="22"/>
  <c r="AD2462" i="22"/>
  <c r="AE2462" i="22"/>
  <c r="AF2462" i="22"/>
  <c r="AG2462" i="22"/>
  <c r="AH2462" i="22"/>
  <c r="AI2462" i="22"/>
  <c r="AJ2462" i="22"/>
  <c r="AK2462" i="22"/>
  <c r="AL2462" i="22"/>
  <c r="AM2462" i="22"/>
  <c r="AN2462" i="22"/>
  <c r="AO2462" i="22"/>
  <c r="AD2463" i="22"/>
  <c r="AE2463" i="22"/>
  <c r="AF2463" i="22"/>
  <c r="AG2463" i="22"/>
  <c r="AH2463" i="22"/>
  <c r="AI2463" i="22"/>
  <c r="AJ2463" i="22"/>
  <c r="AK2463" i="22"/>
  <c r="AL2463" i="22"/>
  <c r="AM2463" i="22"/>
  <c r="AN2463" i="22"/>
  <c r="AO2463" i="22"/>
  <c r="AD2464" i="22"/>
  <c r="AE2464" i="22"/>
  <c r="AF2464" i="22"/>
  <c r="AG2464" i="22"/>
  <c r="AH2464" i="22"/>
  <c r="AI2464" i="22"/>
  <c r="AJ2464" i="22"/>
  <c r="AK2464" i="22"/>
  <c r="AL2464" i="22"/>
  <c r="AM2464" i="22"/>
  <c r="AN2464" i="22"/>
  <c r="AO2464" i="22"/>
  <c r="AD2465" i="22"/>
  <c r="AE2465" i="22"/>
  <c r="AF2465" i="22"/>
  <c r="AG2465" i="22"/>
  <c r="AH2465" i="22"/>
  <c r="AI2465" i="22"/>
  <c r="AJ2465" i="22"/>
  <c r="AK2465" i="22"/>
  <c r="AL2465" i="22"/>
  <c r="AM2465" i="22"/>
  <c r="AN2465" i="22"/>
  <c r="AO2465" i="22"/>
  <c r="AD2466" i="22"/>
  <c r="AE2466" i="22"/>
  <c r="AF2466" i="22"/>
  <c r="AG2466" i="22"/>
  <c r="AH2466" i="22"/>
  <c r="AI2466" i="22"/>
  <c r="AJ2466" i="22"/>
  <c r="AK2466" i="22"/>
  <c r="AL2466" i="22"/>
  <c r="AM2466" i="22"/>
  <c r="AN2466" i="22"/>
  <c r="AO2466" i="22"/>
  <c r="AD2467" i="22"/>
  <c r="AE2467" i="22"/>
  <c r="AF2467" i="22"/>
  <c r="AG2467" i="22"/>
  <c r="AH2467" i="22"/>
  <c r="AI2467" i="22"/>
  <c r="AJ2467" i="22"/>
  <c r="AK2467" i="22"/>
  <c r="AL2467" i="22"/>
  <c r="AM2467" i="22"/>
  <c r="AN2467" i="22"/>
  <c r="AO2467" i="22"/>
  <c r="AD2468" i="22"/>
  <c r="AE2468" i="22"/>
  <c r="AF2468" i="22"/>
  <c r="AG2468" i="22"/>
  <c r="AH2468" i="22"/>
  <c r="AI2468" i="22"/>
  <c r="AJ2468" i="22"/>
  <c r="AK2468" i="22"/>
  <c r="AL2468" i="22"/>
  <c r="AM2468" i="22"/>
  <c r="AN2468" i="22"/>
  <c r="AO2468" i="22"/>
  <c r="AD2469" i="22"/>
  <c r="AE2469" i="22"/>
  <c r="AF2469" i="22"/>
  <c r="AG2469" i="22"/>
  <c r="AH2469" i="22"/>
  <c r="AI2469" i="22"/>
  <c r="AJ2469" i="22"/>
  <c r="AK2469" i="22"/>
  <c r="AL2469" i="22"/>
  <c r="AM2469" i="22"/>
  <c r="AN2469" i="22"/>
  <c r="AO2469" i="22"/>
  <c r="AD2470" i="22"/>
  <c r="AE2470" i="22"/>
  <c r="AF2470" i="22"/>
  <c r="AG2470" i="22"/>
  <c r="AH2470" i="22"/>
  <c r="AI2470" i="22"/>
  <c r="AJ2470" i="22"/>
  <c r="AK2470" i="22"/>
  <c r="AL2470" i="22"/>
  <c r="AM2470" i="22"/>
  <c r="AN2470" i="22"/>
  <c r="AO2470" i="22"/>
  <c r="AD2471" i="22"/>
  <c r="AE2471" i="22"/>
  <c r="AF2471" i="22"/>
  <c r="AG2471" i="22"/>
  <c r="AH2471" i="22"/>
  <c r="AI2471" i="22"/>
  <c r="AJ2471" i="22"/>
  <c r="AK2471" i="22"/>
  <c r="AL2471" i="22"/>
  <c r="AM2471" i="22"/>
  <c r="AN2471" i="22"/>
  <c r="AO2471" i="22"/>
  <c r="AD2472" i="22"/>
  <c r="AE2472" i="22"/>
  <c r="AF2472" i="22"/>
  <c r="AG2472" i="22"/>
  <c r="AH2472" i="22"/>
  <c r="AI2472" i="22"/>
  <c r="AJ2472" i="22"/>
  <c r="AK2472" i="22"/>
  <c r="AL2472" i="22"/>
  <c r="AM2472" i="22"/>
  <c r="AN2472" i="22"/>
  <c r="AO2472" i="22"/>
  <c r="AD2473" i="22"/>
  <c r="AE2473" i="22"/>
  <c r="AF2473" i="22"/>
  <c r="AG2473" i="22"/>
  <c r="AH2473" i="22"/>
  <c r="AI2473" i="22"/>
  <c r="AJ2473" i="22"/>
  <c r="AK2473" i="22"/>
  <c r="AL2473" i="22"/>
  <c r="AM2473" i="22"/>
  <c r="AN2473" i="22"/>
  <c r="AO2473" i="22"/>
  <c r="AD2474" i="22"/>
  <c r="AE2474" i="22"/>
  <c r="AF2474" i="22"/>
  <c r="AG2474" i="22"/>
  <c r="AH2474" i="22"/>
  <c r="AI2474" i="22"/>
  <c r="AJ2474" i="22"/>
  <c r="AK2474" i="22"/>
  <c r="AL2474" i="22"/>
  <c r="AM2474" i="22"/>
  <c r="AN2474" i="22"/>
  <c r="AO2474" i="22"/>
  <c r="AD2475" i="22"/>
  <c r="AE2475" i="22"/>
  <c r="AF2475" i="22"/>
  <c r="AG2475" i="22"/>
  <c r="AH2475" i="22"/>
  <c r="AI2475" i="22"/>
  <c r="AJ2475" i="22"/>
  <c r="AK2475" i="22"/>
  <c r="AL2475" i="22"/>
  <c r="AM2475" i="22"/>
  <c r="AN2475" i="22"/>
  <c r="AO2475" i="22"/>
  <c r="AD2476" i="22"/>
  <c r="AE2476" i="22"/>
  <c r="AF2476" i="22"/>
  <c r="AG2476" i="22"/>
  <c r="AH2476" i="22"/>
  <c r="AI2476" i="22"/>
  <c r="AJ2476" i="22"/>
  <c r="AK2476" i="22"/>
  <c r="AL2476" i="22"/>
  <c r="AM2476" i="22"/>
  <c r="AN2476" i="22"/>
  <c r="AO2476" i="22"/>
  <c r="AD2477" i="22"/>
  <c r="AE2477" i="22"/>
  <c r="AF2477" i="22"/>
  <c r="AG2477" i="22"/>
  <c r="AH2477" i="22"/>
  <c r="AI2477" i="22"/>
  <c r="AJ2477" i="22"/>
  <c r="AK2477" i="22"/>
  <c r="AL2477" i="22"/>
  <c r="AM2477" i="22"/>
  <c r="AN2477" i="22"/>
  <c r="AO2477" i="22"/>
  <c r="AD2478" i="22"/>
  <c r="AE2478" i="22"/>
  <c r="AF2478" i="22"/>
  <c r="AG2478" i="22"/>
  <c r="AH2478" i="22"/>
  <c r="AI2478" i="22"/>
  <c r="AJ2478" i="22"/>
  <c r="AK2478" i="22"/>
  <c r="AL2478" i="22"/>
  <c r="AM2478" i="22"/>
  <c r="AN2478" i="22"/>
  <c r="AO2478" i="22"/>
  <c r="AD2479" i="22"/>
  <c r="AE2479" i="22"/>
  <c r="AF2479" i="22"/>
  <c r="AG2479" i="22"/>
  <c r="AH2479" i="22"/>
  <c r="AI2479" i="22"/>
  <c r="AJ2479" i="22"/>
  <c r="AK2479" i="22"/>
  <c r="AL2479" i="22"/>
  <c r="AM2479" i="22"/>
  <c r="AN2479" i="22"/>
  <c r="AO2479" i="22"/>
  <c r="AD2480" i="22"/>
  <c r="AE2480" i="22"/>
  <c r="AF2480" i="22"/>
  <c r="AG2480" i="22"/>
  <c r="AH2480" i="22"/>
  <c r="AI2480" i="22"/>
  <c r="AJ2480" i="22"/>
  <c r="AK2480" i="22"/>
  <c r="AL2480" i="22"/>
  <c r="AM2480" i="22"/>
  <c r="AN2480" i="22"/>
  <c r="AO2480" i="22"/>
  <c r="AD2481" i="22"/>
  <c r="AE2481" i="22"/>
  <c r="AF2481" i="22"/>
  <c r="AG2481" i="22"/>
  <c r="AH2481" i="22"/>
  <c r="AI2481" i="22"/>
  <c r="AJ2481" i="22"/>
  <c r="AK2481" i="22"/>
  <c r="AL2481" i="22"/>
  <c r="AM2481" i="22"/>
  <c r="AN2481" i="22"/>
  <c r="AO2481" i="22"/>
  <c r="AD2482" i="22"/>
  <c r="AE2482" i="22"/>
  <c r="AF2482" i="22"/>
  <c r="AG2482" i="22"/>
  <c r="AH2482" i="22"/>
  <c r="AI2482" i="22"/>
  <c r="AJ2482" i="22"/>
  <c r="AK2482" i="22"/>
  <c r="AL2482" i="22"/>
  <c r="AM2482" i="22"/>
  <c r="AN2482" i="22"/>
  <c r="AO2482" i="22"/>
  <c r="AD2483" i="22"/>
  <c r="AE2483" i="22"/>
  <c r="AF2483" i="22"/>
  <c r="AG2483" i="22"/>
  <c r="AH2483" i="22"/>
  <c r="AI2483" i="22"/>
  <c r="AJ2483" i="22"/>
  <c r="AK2483" i="22"/>
  <c r="AL2483" i="22"/>
  <c r="AM2483" i="22"/>
  <c r="AN2483" i="22"/>
  <c r="AO2483" i="22"/>
  <c r="AD2484" i="22"/>
  <c r="AE2484" i="22"/>
  <c r="AF2484" i="22"/>
  <c r="AG2484" i="22"/>
  <c r="AH2484" i="22"/>
  <c r="AI2484" i="22"/>
  <c r="AJ2484" i="22"/>
  <c r="AK2484" i="22"/>
  <c r="AL2484" i="22"/>
  <c r="AM2484" i="22"/>
  <c r="AN2484" i="22"/>
  <c r="AO2484" i="22"/>
  <c r="AD2485" i="22"/>
  <c r="AE2485" i="22"/>
  <c r="AF2485" i="22"/>
  <c r="AG2485" i="22"/>
  <c r="AH2485" i="22"/>
  <c r="AI2485" i="22"/>
  <c r="AJ2485" i="22"/>
  <c r="AK2485" i="22"/>
  <c r="AL2485" i="22"/>
  <c r="AM2485" i="22"/>
  <c r="AN2485" i="22"/>
  <c r="AO2485" i="22"/>
  <c r="AD2486" i="22"/>
  <c r="AE2486" i="22"/>
  <c r="AF2486" i="22"/>
  <c r="AG2486" i="22"/>
  <c r="AH2486" i="22"/>
  <c r="AI2486" i="22"/>
  <c r="AJ2486" i="22"/>
  <c r="AK2486" i="22"/>
  <c r="AL2486" i="22"/>
  <c r="AM2486" i="22"/>
  <c r="AN2486" i="22"/>
  <c r="AO2486" i="22"/>
  <c r="AD2487" i="22"/>
  <c r="AE2487" i="22"/>
  <c r="AF2487" i="22"/>
  <c r="AG2487" i="22"/>
  <c r="AH2487" i="22"/>
  <c r="AI2487" i="22"/>
  <c r="AJ2487" i="22"/>
  <c r="AK2487" i="22"/>
  <c r="AL2487" i="22"/>
  <c r="AM2487" i="22"/>
  <c r="AN2487" i="22"/>
  <c r="AO2487" i="22"/>
  <c r="AD2488" i="22"/>
  <c r="AE2488" i="22"/>
  <c r="AF2488" i="22"/>
  <c r="AG2488" i="22"/>
  <c r="AH2488" i="22"/>
  <c r="AI2488" i="22"/>
  <c r="AJ2488" i="22"/>
  <c r="AK2488" i="22"/>
  <c r="AL2488" i="22"/>
  <c r="AM2488" i="22"/>
  <c r="AN2488" i="22"/>
  <c r="AO2488" i="22"/>
  <c r="AD2489" i="22"/>
  <c r="AE2489" i="22"/>
  <c r="AF2489" i="22"/>
  <c r="AG2489" i="22"/>
  <c r="AH2489" i="22"/>
  <c r="AI2489" i="22"/>
  <c r="AJ2489" i="22"/>
  <c r="AK2489" i="22"/>
  <c r="AL2489" i="22"/>
  <c r="AM2489" i="22"/>
  <c r="AN2489" i="22"/>
  <c r="AO2489" i="22"/>
  <c r="AD2490" i="22"/>
  <c r="AE2490" i="22"/>
  <c r="AF2490" i="22"/>
  <c r="AG2490" i="22"/>
  <c r="AH2490" i="22"/>
  <c r="AI2490" i="22"/>
  <c r="AJ2490" i="22"/>
  <c r="AK2490" i="22"/>
  <c r="AL2490" i="22"/>
  <c r="AM2490" i="22"/>
  <c r="AN2490" i="22"/>
  <c r="AO2490" i="22"/>
  <c r="AD2491" i="22"/>
  <c r="AE2491" i="22"/>
  <c r="AF2491" i="22"/>
  <c r="AG2491" i="22"/>
  <c r="AH2491" i="22"/>
  <c r="AI2491" i="22"/>
  <c r="AJ2491" i="22"/>
  <c r="AK2491" i="22"/>
  <c r="AL2491" i="22"/>
  <c r="AM2491" i="22"/>
  <c r="AN2491" i="22"/>
  <c r="AO2491" i="22"/>
  <c r="AD2492" i="22"/>
  <c r="AE2492" i="22"/>
  <c r="AF2492" i="22"/>
  <c r="AG2492" i="22"/>
  <c r="AH2492" i="22"/>
  <c r="AI2492" i="22"/>
  <c r="AJ2492" i="22"/>
  <c r="AK2492" i="22"/>
  <c r="AL2492" i="22"/>
  <c r="AM2492" i="22"/>
  <c r="AN2492" i="22"/>
  <c r="AO2492" i="22"/>
  <c r="AD2493" i="22"/>
  <c r="AE2493" i="22"/>
  <c r="AF2493" i="22"/>
  <c r="AG2493" i="22"/>
  <c r="AH2493" i="22"/>
  <c r="AI2493" i="22"/>
  <c r="AJ2493" i="22"/>
  <c r="AK2493" i="22"/>
  <c r="AL2493" i="22"/>
  <c r="AM2493" i="22"/>
  <c r="AN2493" i="22"/>
  <c r="AO2493" i="22"/>
  <c r="AD2494" i="22"/>
  <c r="AE2494" i="22"/>
  <c r="AF2494" i="22"/>
  <c r="AG2494" i="22"/>
  <c r="AH2494" i="22"/>
  <c r="AI2494" i="22"/>
  <c r="AJ2494" i="22"/>
  <c r="AK2494" i="22"/>
  <c r="AL2494" i="22"/>
  <c r="AM2494" i="22"/>
  <c r="AN2494" i="22"/>
  <c r="AO2494" i="22"/>
  <c r="AD2495" i="22"/>
  <c r="AE2495" i="22"/>
  <c r="AF2495" i="22"/>
  <c r="AG2495" i="22"/>
  <c r="AH2495" i="22"/>
  <c r="AI2495" i="22"/>
  <c r="AJ2495" i="22"/>
  <c r="AK2495" i="22"/>
  <c r="AL2495" i="22"/>
  <c r="AM2495" i="22"/>
  <c r="AN2495" i="22"/>
  <c r="AO2495" i="22"/>
  <c r="AD2496" i="22"/>
  <c r="AE2496" i="22"/>
  <c r="AF2496" i="22"/>
  <c r="AG2496" i="22"/>
  <c r="AH2496" i="22"/>
  <c r="AI2496" i="22"/>
  <c r="AJ2496" i="22"/>
  <c r="AK2496" i="22"/>
  <c r="AL2496" i="22"/>
  <c r="AM2496" i="22"/>
  <c r="AN2496" i="22"/>
  <c r="AO2496" i="22"/>
  <c r="AD2497" i="22"/>
  <c r="AE2497" i="22"/>
  <c r="AF2497" i="22"/>
  <c r="AG2497" i="22"/>
  <c r="AH2497" i="22"/>
  <c r="AI2497" i="22"/>
  <c r="AJ2497" i="22"/>
  <c r="AK2497" i="22"/>
  <c r="AL2497" i="22"/>
  <c r="AM2497" i="22"/>
  <c r="AN2497" i="22"/>
  <c r="AO2497" i="22"/>
  <c r="AD2498" i="22"/>
  <c r="AE2498" i="22"/>
  <c r="AF2498" i="22"/>
  <c r="AG2498" i="22"/>
  <c r="AH2498" i="22"/>
  <c r="AI2498" i="22"/>
  <c r="AJ2498" i="22"/>
  <c r="AK2498" i="22"/>
  <c r="AL2498" i="22"/>
  <c r="AM2498" i="22"/>
  <c r="AN2498" i="22"/>
  <c r="AO2498" i="22"/>
  <c r="AD2499" i="22"/>
  <c r="AE2499" i="22"/>
  <c r="AF2499" i="22"/>
  <c r="AG2499" i="22"/>
  <c r="AH2499" i="22"/>
  <c r="AI2499" i="22"/>
  <c r="AJ2499" i="22"/>
  <c r="AK2499" i="22"/>
  <c r="AL2499" i="22"/>
  <c r="AM2499" i="22"/>
  <c r="AN2499" i="22"/>
  <c r="AO2499" i="22"/>
  <c r="AD2500" i="22"/>
  <c r="AE2500" i="22"/>
  <c r="AF2500" i="22"/>
  <c r="AG2500" i="22"/>
  <c r="AH2500" i="22"/>
  <c r="AI2500" i="22"/>
  <c r="AJ2500" i="22"/>
  <c r="AK2500" i="22"/>
  <c r="AL2500" i="22"/>
  <c r="AM2500" i="22"/>
  <c r="AN2500" i="22"/>
  <c r="AO2500" i="22"/>
  <c r="AD2501" i="22"/>
  <c r="AE2501" i="22"/>
  <c r="AF2501" i="22"/>
  <c r="AG2501" i="22"/>
  <c r="AH2501" i="22"/>
  <c r="AI2501" i="22"/>
  <c r="AJ2501" i="22"/>
  <c r="AK2501" i="22"/>
  <c r="AL2501" i="22"/>
  <c r="AM2501" i="22"/>
  <c r="AN2501" i="22"/>
  <c r="AO2501" i="22"/>
  <c r="AD2502" i="22"/>
  <c r="AE2502" i="22"/>
  <c r="AF2502" i="22"/>
  <c r="AG2502" i="22"/>
  <c r="AH2502" i="22"/>
  <c r="AI2502" i="22"/>
  <c r="AJ2502" i="22"/>
  <c r="AK2502" i="22"/>
  <c r="AL2502" i="22"/>
  <c r="AM2502" i="22"/>
  <c r="AN2502" i="22"/>
  <c r="AO2502" i="22"/>
  <c r="AD2503" i="22"/>
  <c r="AE2503" i="22"/>
  <c r="AF2503" i="22"/>
  <c r="AG2503" i="22"/>
  <c r="AH2503" i="22"/>
  <c r="AI2503" i="22"/>
  <c r="AJ2503" i="22"/>
  <c r="AK2503" i="22"/>
  <c r="AL2503" i="22"/>
  <c r="AM2503" i="22"/>
  <c r="AN2503" i="22"/>
  <c r="AO2503" i="22"/>
  <c r="AD2504" i="22"/>
  <c r="AE2504" i="22"/>
  <c r="AF2504" i="22"/>
  <c r="AG2504" i="22"/>
  <c r="AH2504" i="22"/>
  <c r="AI2504" i="22"/>
  <c r="AJ2504" i="22"/>
  <c r="AK2504" i="22"/>
  <c r="AL2504" i="22"/>
  <c r="AM2504" i="22"/>
  <c r="AN2504" i="22"/>
  <c r="AO2504" i="22"/>
  <c r="AD2505" i="22"/>
  <c r="AE2505" i="22"/>
  <c r="AF2505" i="22"/>
  <c r="AG2505" i="22"/>
  <c r="AH2505" i="22"/>
  <c r="AI2505" i="22"/>
  <c r="AJ2505" i="22"/>
  <c r="AK2505" i="22"/>
  <c r="AL2505" i="22"/>
  <c r="AM2505" i="22"/>
  <c r="AN2505" i="22"/>
  <c r="AO2505" i="22"/>
  <c r="AD2506" i="22"/>
  <c r="AE2506" i="22"/>
  <c r="AF2506" i="22"/>
  <c r="AG2506" i="22"/>
  <c r="AH2506" i="22"/>
  <c r="AI2506" i="22"/>
  <c r="AJ2506" i="22"/>
  <c r="AK2506" i="22"/>
  <c r="AL2506" i="22"/>
  <c r="AM2506" i="22"/>
  <c r="AN2506" i="22"/>
  <c r="AO2506" i="22"/>
  <c r="AD2507" i="22"/>
  <c r="AE2507" i="22"/>
  <c r="AF2507" i="22"/>
  <c r="AG2507" i="22"/>
  <c r="AH2507" i="22"/>
  <c r="AI2507" i="22"/>
  <c r="AJ2507" i="22"/>
  <c r="AK2507" i="22"/>
  <c r="AL2507" i="22"/>
  <c r="AM2507" i="22"/>
  <c r="AN2507" i="22"/>
  <c r="AO2507" i="22"/>
  <c r="AD2508" i="22"/>
  <c r="AE2508" i="22"/>
  <c r="AF2508" i="22"/>
  <c r="AG2508" i="22"/>
  <c r="AH2508" i="22"/>
  <c r="AI2508" i="22"/>
  <c r="AJ2508" i="22"/>
  <c r="AK2508" i="22"/>
  <c r="AL2508" i="22"/>
  <c r="AM2508" i="22"/>
  <c r="AN2508" i="22"/>
  <c r="AO2508" i="22"/>
  <c r="AD2509" i="22"/>
  <c r="AE2509" i="22"/>
  <c r="AF2509" i="22"/>
  <c r="AG2509" i="22"/>
  <c r="AH2509" i="22"/>
  <c r="AI2509" i="22"/>
  <c r="AJ2509" i="22"/>
  <c r="AK2509" i="22"/>
  <c r="AL2509" i="22"/>
  <c r="AM2509" i="22"/>
  <c r="AN2509" i="22"/>
  <c r="AO2509" i="22"/>
  <c r="AD2510" i="22"/>
  <c r="AE2510" i="22"/>
  <c r="AF2510" i="22"/>
  <c r="AG2510" i="22"/>
  <c r="AH2510" i="22"/>
  <c r="AI2510" i="22"/>
  <c r="AJ2510" i="22"/>
  <c r="AK2510" i="22"/>
  <c r="AL2510" i="22"/>
  <c r="AM2510" i="22"/>
  <c r="AN2510" i="22"/>
  <c r="AO2510" i="22"/>
  <c r="AD2511" i="22"/>
  <c r="AE2511" i="22"/>
  <c r="AF2511" i="22"/>
  <c r="AG2511" i="22"/>
  <c r="AH2511" i="22"/>
  <c r="AI2511" i="22"/>
  <c r="AJ2511" i="22"/>
  <c r="AK2511" i="22"/>
  <c r="AL2511" i="22"/>
  <c r="AM2511" i="22"/>
  <c r="AN2511" i="22"/>
  <c r="AO2511" i="22"/>
  <c r="AD2512" i="22"/>
  <c r="AE2512" i="22"/>
  <c r="AF2512" i="22"/>
  <c r="AG2512" i="22"/>
  <c r="AH2512" i="22"/>
  <c r="AI2512" i="22"/>
  <c r="AJ2512" i="22"/>
  <c r="AK2512" i="22"/>
  <c r="AL2512" i="22"/>
  <c r="AM2512" i="22"/>
  <c r="AN2512" i="22"/>
  <c r="AO2512" i="22"/>
  <c r="AD2513" i="22"/>
  <c r="AE2513" i="22"/>
  <c r="AF2513" i="22"/>
  <c r="AG2513" i="22"/>
  <c r="AH2513" i="22"/>
  <c r="AI2513" i="22"/>
  <c r="AJ2513" i="22"/>
  <c r="AK2513" i="22"/>
  <c r="AL2513" i="22"/>
  <c r="AM2513" i="22"/>
  <c r="AN2513" i="22"/>
  <c r="AO2513" i="22"/>
  <c r="AD2514" i="22"/>
  <c r="AE2514" i="22"/>
  <c r="AF2514" i="22"/>
  <c r="AG2514" i="22"/>
  <c r="AH2514" i="22"/>
  <c r="AI2514" i="22"/>
  <c r="AJ2514" i="22"/>
  <c r="AK2514" i="22"/>
  <c r="AL2514" i="22"/>
  <c r="AM2514" i="22"/>
  <c r="AN2514" i="22"/>
  <c r="AO2514" i="22"/>
  <c r="AD2515" i="22"/>
  <c r="AE2515" i="22"/>
  <c r="AF2515" i="22"/>
  <c r="AG2515" i="22"/>
  <c r="AH2515" i="22"/>
  <c r="AI2515" i="22"/>
  <c r="AJ2515" i="22"/>
  <c r="AK2515" i="22"/>
  <c r="AL2515" i="22"/>
  <c r="AM2515" i="22"/>
  <c r="AN2515" i="22"/>
  <c r="AO2515" i="22"/>
  <c r="AD2516" i="22"/>
  <c r="AE2516" i="22"/>
  <c r="AF2516" i="22"/>
  <c r="AG2516" i="22"/>
  <c r="AH2516" i="22"/>
  <c r="AI2516" i="22"/>
  <c r="AJ2516" i="22"/>
  <c r="AK2516" i="22"/>
  <c r="AL2516" i="22"/>
  <c r="AM2516" i="22"/>
  <c r="AN2516" i="22"/>
  <c r="AO2516" i="22"/>
  <c r="AD2517" i="22"/>
  <c r="AE2517" i="22"/>
  <c r="AF2517" i="22"/>
  <c r="AG2517" i="22"/>
  <c r="AH2517" i="22"/>
  <c r="AI2517" i="22"/>
  <c r="AJ2517" i="22"/>
  <c r="AK2517" i="22"/>
  <c r="AL2517" i="22"/>
  <c r="AM2517" i="22"/>
  <c r="AN2517" i="22"/>
  <c r="AO2517" i="22"/>
  <c r="AD2518" i="22"/>
  <c r="AE2518" i="22"/>
  <c r="AF2518" i="22"/>
  <c r="AG2518" i="22"/>
  <c r="AH2518" i="22"/>
  <c r="AI2518" i="22"/>
  <c r="AJ2518" i="22"/>
  <c r="AK2518" i="22"/>
  <c r="AL2518" i="22"/>
  <c r="AM2518" i="22"/>
  <c r="AN2518" i="22"/>
  <c r="AO2518" i="22"/>
  <c r="AD2519" i="22"/>
  <c r="AE2519" i="22"/>
  <c r="AF2519" i="22"/>
  <c r="AG2519" i="22"/>
  <c r="AH2519" i="22"/>
  <c r="AI2519" i="22"/>
  <c r="AJ2519" i="22"/>
  <c r="AK2519" i="22"/>
  <c r="AL2519" i="22"/>
  <c r="AM2519" i="22"/>
  <c r="AN2519" i="22"/>
  <c r="AO2519" i="22"/>
  <c r="AD2520" i="22"/>
  <c r="AE2520" i="22"/>
  <c r="AF2520" i="22"/>
  <c r="AG2520" i="22"/>
  <c r="AH2520" i="22"/>
  <c r="AI2520" i="22"/>
  <c r="AJ2520" i="22"/>
  <c r="AK2520" i="22"/>
  <c r="AL2520" i="22"/>
  <c r="AM2520" i="22"/>
  <c r="AN2520" i="22"/>
  <c r="AO2520" i="22"/>
  <c r="AD2521" i="22"/>
  <c r="AE2521" i="22"/>
  <c r="AF2521" i="22"/>
  <c r="AG2521" i="22"/>
  <c r="AH2521" i="22"/>
  <c r="AI2521" i="22"/>
  <c r="AJ2521" i="22"/>
  <c r="AK2521" i="22"/>
  <c r="AL2521" i="22"/>
  <c r="AM2521" i="22"/>
  <c r="AN2521" i="22"/>
  <c r="AO2521" i="22"/>
  <c r="AD2522" i="22"/>
  <c r="AE2522" i="22"/>
  <c r="AF2522" i="22"/>
  <c r="AG2522" i="22"/>
  <c r="AH2522" i="22"/>
  <c r="AI2522" i="22"/>
  <c r="AJ2522" i="22"/>
  <c r="AK2522" i="22"/>
  <c r="AL2522" i="22"/>
  <c r="AM2522" i="22"/>
  <c r="AN2522" i="22"/>
  <c r="AO2522" i="22"/>
  <c r="AD2523" i="22"/>
  <c r="AE2523" i="22"/>
  <c r="AF2523" i="22"/>
  <c r="AG2523" i="22"/>
  <c r="AH2523" i="22"/>
  <c r="AI2523" i="22"/>
  <c r="AJ2523" i="22"/>
  <c r="AK2523" i="22"/>
  <c r="AL2523" i="22"/>
  <c r="AM2523" i="22"/>
  <c r="AN2523" i="22"/>
  <c r="AO2523" i="22"/>
  <c r="AD2524" i="22"/>
  <c r="AE2524" i="22"/>
  <c r="AF2524" i="22"/>
  <c r="AG2524" i="22"/>
  <c r="AH2524" i="22"/>
  <c r="AI2524" i="22"/>
  <c r="AJ2524" i="22"/>
  <c r="AK2524" i="22"/>
  <c r="AL2524" i="22"/>
  <c r="AM2524" i="22"/>
  <c r="AN2524" i="22"/>
  <c r="AO2524" i="22"/>
  <c r="AD2525" i="22"/>
  <c r="AE2525" i="22"/>
  <c r="AF2525" i="22"/>
  <c r="AG2525" i="22"/>
  <c r="AH2525" i="22"/>
  <c r="AI2525" i="22"/>
  <c r="AJ2525" i="22"/>
  <c r="AK2525" i="22"/>
  <c r="AL2525" i="22"/>
  <c r="AM2525" i="22"/>
  <c r="AN2525" i="22"/>
  <c r="AO2525" i="22"/>
  <c r="AD2526" i="22"/>
  <c r="AE2526" i="22"/>
  <c r="AF2526" i="22"/>
  <c r="AG2526" i="22"/>
  <c r="AH2526" i="22"/>
  <c r="AI2526" i="22"/>
  <c r="AJ2526" i="22"/>
  <c r="AK2526" i="22"/>
  <c r="AL2526" i="22"/>
  <c r="AM2526" i="22"/>
  <c r="AN2526" i="22"/>
  <c r="AO2526" i="22"/>
  <c r="AD2527" i="22"/>
  <c r="AE2527" i="22"/>
  <c r="AF2527" i="22"/>
  <c r="AG2527" i="22"/>
  <c r="AH2527" i="22"/>
  <c r="AI2527" i="22"/>
  <c r="AJ2527" i="22"/>
  <c r="AK2527" i="22"/>
  <c r="AL2527" i="22"/>
  <c r="AM2527" i="22"/>
  <c r="AN2527" i="22"/>
  <c r="AO2527" i="22"/>
  <c r="AD2528" i="22"/>
  <c r="AE2528" i="22"/>
  <c r="AF2528" i="22"/>
  <c r="AG2528" i="22"/>
  <c r="AH2528" i="22"/>
  <c r="AI2528" i="22"/>
  <c r="AJ2528" i="22"/>
  <c r="AK2528" i="22"/>
  <c r="AL2528" i="22"/>
  <c r="AM2528" i="22"/>
  <c r="AN2528" i="22"/>
  <c r="AO2528" i="22"/>
  <c r="AD2529" i="22"/>
  <c r="AE2529" i="22"/>
  <c r="AF2529" i="22"/>
  <c r="AG2529" i="22"/>
  <c r="AH2529" i="22"/>
  <c r="AI2529" i="22"/>
  <c r="AJ2529" i="22"/>
  <c r="AK2529" i="22"/>
  <c r="AL2529" i="22"/>
  <c r="AM2529" i="22"/>
  <c r="AN2529" i="22"/>
  <c r="AO2529" i="22"/>
  <c r="AD2530" i="22"/>
  <c r="AE2530" i="22"/>
  <c r="AF2530" i="22"/>
  <c r="AG2530" i="22"/>
  <c r="AH2530" i="22"/>
  <c r="AI2530" i="22"/>
  <c r="AJ2530" i="22"/>
  <c r="AK2530" i="22"/>
  <c r="AL2530" i="22"/>
  <c r="AM2530" i="22"/>
  <c r="AN2530" i="22"/>
  <c r="AO2530" i="22"/>
  <c r="AD2531" i="22"/>
  <c r="AE2531" i="22"/>
  <c r="AF2531" i="22"/>
  <c r="AG2531" i="22"/>
  <c r="AH2531" i="22"/>
  <c r="AI2531" i="22"/>
  <c r="AJ2531" i="22"/>
  <c r="AK2531" i="22"/>
  <c r="AL2531" i="22"/>
  <c r="AM2531" i="22"/>
  <c r="AN2531" i="22"/>
  <c r="AO2531" i="22"/>
  <c r="AD2532" i="22"/>
  <c r="AE2532" i="22"/>
  <c r="AF2532" i="22"/>
  <c r="AG2532" i="22"/>
  <c r="AH2532" i="22"/>
  <c r="AI2532" i="22"/>
  <c r="AJ2532" i="22"/>
  <c r="AK2532" i="22"/>
  <c r="AL2532" i="22"/>
  <c r="AM2532" i="22"/>
  <c r="AN2532" i="22"/>
  <c r="AO2532" i="22"/>
  <c r="AD2533" i="22"/>
  <c r="AE2533" i="22"/>
  <c r="AF2533" i="22"/>
  <c r="AG2533" i="22"/>
  <c r="AH2533" i="22"/>
  <c r="AI2533" i="22"/>
  <c r="AJ2533" i="22"/>
  <c r="AK2533" i="22"/>
  <c r="AL2533" i="22"/>
  <c r="AM2533" i="22"/>
  <c r="AN2533" i="22"/>
  <c r="AO2533" i="22"/>
  <c r="AD2534" i="22"/>
  <c r="AE2534" i="22"/>
  <c r="AF2534" i="22"/>
  <c r="AG2534" i="22"/>
  <c r="AH2534" i="22"/>
  <c r="AI2534" i="22"/>
  <c r="AJ2534" i="22"/>
  <c r="AK2534" i="22"/>
  <c r="AL2534" i="22"/>
  <c r="AM2534" i="22"/>
  <c r="AN2534" i="22"/>
  <c r="AO2534" i="22"/>
  <c r="AD2535" i="22"/>
  <c r="AE2535" i="22"/>
  <c r="AF2535" i="22"/>
  <c r="AG2535" i="22"/>
  <c r="AH2535" i="22"/>
  <c r="AI2535" i="22"/>
  <c r="AJ2535" i="22"/>
  <c r="AK2535" i="22"/>
  <c r="AL2535" i="22"/>
  <c r="AM2535" i="22"/>
  <c r="AN2535" i="22"/>
  <c r="AO2535" i="22"/>
  <c r="AD2536" i="22"/>
  <c r="AE2536" i="22"/>
  <c r="AF2536" i="22"/>
  <c r="AG2536" i="22"/>
  <c r="AH2536" i="22"/>
  <c r="AI2536" i="22"/>
  <c r="AJ2536" i="22"/>
  <c r="AK2536" i="22"/>
  <c r="AL2536" i="22"/>
  <c r="AM2536" i="22"/>
  <c r="AN2536" i="22"/>
  <c r="AO2536" i="22"/>
  <c r="AD2537" i="22"/>
  <c r="AE2537" i="22"/>
  <c r="AF2537" i="22"/>
  <c r="AG2537" i="22"/>
  <c r="AH2537" i="22"/>
  <c r="AI2537" i="22"/>
  <c r="AJ2537" i="22"/>
  <c r="AK2537" i="22"/>
  <c r="AL2537" i="22"/>
  <c r="AM2537" i="22"/>
  <c r="AN2537" i="22"/>
  <c r="AO2537" i="22"/>
  <c r="AD2538" i="22"/>
  <c r="AE2538" i="22"/>
  <c r="AF2538" i="22"/>
  <c r="AG2538" i="22"/>
  <c r="AH2538" i="22"/>
  <c r="AI2538" i="22"/>
  <c r="AJ2538" i="22"/>
  <c r="AK2538" i="22"/>
  <c r="AL2538" i="22"/>
  <c r="AM2538" i="22"/>
  <c r="AN2538" i="22"/>
  <c r="AO2538" i="22"/>
  <c r="AD2539" i="22"/>
  <c r="AE2539" i="22"/>
  <c r="AF2539" i="22"/>
  <c r="AG2539" i="22"/>
  <c r="AH2539" i="22"/>
  <c r="AI2539" i="22"/>
  <c r="AJ2539" i="22"/>
  <c r="AK2539" i="22"/>
  <c r="AL2539" i="22"/>
  <c r="AM2539" i="22"/>
  <c r="AN2539" i="22"/>
  <c r="AO2539" i="22"/>
  <c r="AD2540" i="22"/>
  <c r="AE2540" i="22"/>
  <c r="AF2540" i="22"/>
  <c r="AG2540" i="22"/>
  <c r="AH2540" i="22"/>
  <c r="AI2540" i="22"/>
  <c r="AJ2540" i="22"/>
  <c r="AK2540" i="22"/>
  <c r="AL2540" i="22"/>
  <c r="AM2540" i="22"/>
  <c r="AN2540" i="22"/>
  <c r="AO2540" i="22"/>
  <c r="AD2541" i="22"/>
  <c r="AE2541" i="22"/>
  <c r="AF2541" i="22"/>
  <c r="AG2541" i="22"/>
  <c r="AH2541" i="22"/>
  <c r="AI2541" i="22"/>
  <c r="AJ2541" i="22"/>
  <c r="AK2541" i="22"/>
  <c r="AL2541" i="22"/>
  <c r="AM2541" i="22"/>
  <c r="AN2541" i="22"/>
  <c r="AO2541" i="22"/>
  <c r="AD2542" i="22"/>
  <c r="AE2542" i="22"/>
  <c r="AF2542" i="22"/>
  <c r="AG2542" i="22"/>
  <c r="AH2542" i="22"/>
  <c r="AI2542" i="22"/>
  <c r="AJ2542" i="22"/>
  <c r="AK2542" i="22"/>
  <c r="AL2542" i="22"/>
  <c r="AM2542" i="22"/>
  <c r="AN2542" i="22"/>
  <c r="AO2542" i="22"/>
  <c r="AD2543" i="22"/>
  <c r="AE2543" i="22"/>
  <c r="AF2543" i="22"/>
  <c r="AG2543" i="22"/>
  <c r="AH2543" i="22"/>
  <c r="AI2543" i="22"/>
  <c r="AJ2543" i="22"/>
  <c r="AK2543" i="22"/>
  <c r="AL2543" i="22"/>
  <c r="AM2543" i="22"/>
  <c r="AN2543" i="22"/>
  <c r="AO2543" i="22"/>
  <c r="AD2544" i="22"/>
  <c r="AE2544" i="22"/>
  <c r="AF2544" i="22"/>
  <c r="AG2544" i="22"/>
  <c r="AH2544" i="22"/>
  <c r="AI2544" i="22"/>
  <c r="AJ2544" i="22"/>
  <c r="AK2544" i="22"/>
  <c r="AL2544" i="22"/>
  <c r="AM2544" i="22"/>
  <c r="AN2544" i="22"/>
  <c r="AO2544" i="22"/>
  <c r="AD2545" i="22"/>
  <c r="AE2545" i="22"/>
  <c r="AF2545" i="22"/>
  <c r="AG2545" i="22"/>
  <c r="AH2545" i="22"/>
  <c r="AI2545" i="22"/>
  <c r="AJ2545" i="22"/>
  <c r="AK2545" i="22"/>
  <c r="AL2545" i="22"/>
  <c r="AM2545" i="22"/>
  <c r="AN2545" i="22"/>
  <c r="AO2545" i="22"/>
  <c r="AD2546" i="22"/>
  <c r="AE2546" i="22"/>
  <c r="AF2546" i="22"/>
  <c r="AG2546" i="22"/>
  <c r="AH2546" i="22"/>
  <c r="AI2546" i="22"/>
  <c r="AJ2546" i="22"/>
  <c r="AK2546" i="22"/>
  <c r="AL2546" i="22"/>
  <c r="AM2546" i="22"/>
  <c r="AN2546" i="22"/>
  <c r="AO2546" i="22"/>
  <c r="AD2547" i="22"/>
  <c r="AE2547" i="22"/>
  <c r="AF2547" i="22"/>
  <c r="AG2547" i="22"/>
  <c r="AH2547" i="22"/>
  <c r="AI2547" i="22"/>
  <c r="AJ2547" i="22"/>
  <c r="AK2547" i="22"/>
  <c r="AL2547" i="22"/>
  <c r="AM2547" i="22"/>
  <c r="AN2547" i="22"/>
  <c r="AO2547" i="22"/>
  <c r="AD2548" i="22"/>
  <c r="AE2548" i="22"/>
  <c r="AF2548" i="22"/>
  <c r="AG2548" i="22"/>
  <c r="AH2548" i="22"/>
  <c r="AI2548" i="22"/>
  <c r="AJ2548" i="22"/>
  <c r="AK2548" i="22"/>
  <c r="AL2548" i="22"/>
  <c r="AM2548" i="22"/>
  <c r="AN2548" i="22"/>
  <c r="AO2548" i="22"/>
  <c r="AD2549" i="22"/>
  <c r="AE2549" i="22"/>
  <c r="AF2549" i="22"/>
  <c r="AG2549" i="22"/>
  <c r="AH2549" i="22"/>
  <c r="AI2549" i="22"/>
  <c r="AJ2549" i="22"/>
  <c r="AK2549" i="22"/>
  <c r="AL2549" i="22"/>
  <c r="AM2549" i="22"/>
  <c r="AN2549" i="22"/>
  <c r="AO2549" i="22"/>
  <c r="AD2550" i="22"/>
  <c r="AE2550" i="22"/>
  <c r="AF2550" i="22"/>
  <c r="AG2550" i="22"/>
  <c r="AH2550" i="22"/>
  <c r="AI2550" i="22"/>
  <c r="AJ2550" i="22"/>
  <c r="AK2550" i="22"/>
  <c r="AL2550" i="22"/>
  <c r="AM2550" i="22"/>
  <c r="AN2550" i="22"/>
  <c r="AO2550" i="22"/>
  <c r="AD2551" i="22"/>
  <c r="AE2551" i="22"/>
  <c r="AF2551" i="22"/>
  <c r="AG2551" i="22"/>
  <c r="AH2551" i="22"/>
  <c r="AI2551" i="22"/>
  <c r="AJ2551" i="22"/>
  <c r="AK2551" i="22"/>
  <c r="AL2551" i="22"/>
  <c r="AM2551" i="22"/>
  <c r="AN2551" i="22"/>
  <c r="AO2551" i="22"/>
  <c r="AD2552" i="22"/>
  <c r="AE2552" i="22"/>
  <c r="AF2552" i="22"/>
  <c r="AG2552" i="22"/>
  <c r="AH2552" i="22"/>
  <c r="AI2552" i="22"/>
  <c r="AJ2552" i="22"/>
  <c r="AK2552" i="22"/>
  <c r="AL2552" i="22"/>
  <c r="AM2552" i="22"/>
  <c r="AN2552" i="22"/>
  <c r="AO2552" i="22"/>
  <c r="AD2553" i="22"/>
  <c r="AE2553" i="22"/>
  <c r="AF2553" i="22"/>
  <c r="AG2553" i="22"/>
  <c r="AH2553" i="22"/>
  <c r="AI2553" i="22"/>
  <c r="AJ2553" i="22"/>
  <c r="AK2553" i="22"/>
  <c r="AL2553" i="22"/>
  <c r="AM2553" i="22"/>
  <c r="AN2553" i="22"/>
  <c r="AO2553" i="22"/>
  <c r="AD2554" i="22"/>
  <c r="AE2554" i="22"/>
  <c r="AF2554" i="22"/>
  <c r="AG2554" i="22"/>
  <c r="AH2554" i="22"/>
  <c r="AI2554" i="22"/>
  <c r="AJ2554" i="22"/>
  <c r="AK2554" i="22"/>
  <c r="AL2554" i="22"/>
  <c r="AM2554" i="22"/>
  <c r="AN2554" i="22"/>
  <c r="AO2554" i="22"/>
  <c r="AD2555" i="22"/>
  <c r="AE2555" i="22"/>
  <c r="AF2555" i="22"/>
  <c r="AG2555" i="22"/>
  <c r="AH2555" i="22"/>
  <c r="AI2555" i="22"/>
  <c r="AJ2555" i="22"/>
  <c r="AK2555" i="22"/>
  <c r="AL2555" i="22"/>
  <c r="AM2555" i="22"/>
  <c r="AN2555" i="22"/>
  <c r="AO2555" i="22"/>
  <c r="AD2556" i="22"/>
  <c r="AE2556" i="22"/>
  <c r="AF2556" i="22"/>
  <c r="AG2556" i="22"/>
  <c r="AH2556" i="22"/>
  <c r="AI2556" i="22"/>
  <c r="AJ2556" i="22"/>
  <c r="AK2556" i="22"/>
  <c r="AL2556" i="22"/>
  <c r="AM2556" i="22"/>
  <c r="AN2556" i="22"/>
  <c r="AO2556" i="22"/>
  <c r="AD2557" i="22"/>
  <c r="AE2557" i="22"/>
  <c r="AF2557" i="22"/>
  <c r="AG2557" i="22"/>
  <c r="AH2557" i="22"/>
  <c r="AI2557" i="22"/>
  <c r="AJ2557" i="22"/>
  <c r="AK2557" i="22"/>
  <c r="AL2557" i="22"/>
  <c r="AM2557" i="22"/>
  <c r="AN2557" i="22"/>
  <c r="AO2557" i="22"/>
  <c r="AD2558" i="22"/>
  <c r="AE2558" i="22"/>
  <c r="AF2558" i="22"/>
  <c r="AG2558" i="22"/>
  <c r="AH2558" i="22"/>
  <c r="AI2558" i="22"/>
  <c r="AJ2558" i="22"/>
  <c r="AK2558" i="22"/>
  <c r="AL2558" i="22"/>
  <c r="AM2558" i="22"/>
  <c r="AN2558" i="22"/>
  <c r="AO2558" i="22"/>
  <c r="AD2559" i="22"/>
  <c r="AE2559" i="22"/>
  <c r="AF2559" i="22"/>
  <c r="AG2559" i="22"/>
  <c r="AH2559" i="22"/>
  <c r="AI2559" i="22"/>
  <c r="AJ2559" i="22"/>
  <c r="AK2559" i="22"/>
  <c r="AL2559" i="22"/>
  <c r="AM2559" i="22"/>
  <c r="AN2559" i="22"/>
  <c r="AO2559" i="22"/>
  <c r="AD2560" i="22"/>
  <c r="AE2560" i="22"/>
  <c r="AF2560" i="22"/>
  <c r="AG2560" i="22"/>
  <c r="AH2560" i="22"/>
  <c r="AI2560" i="22"/>
  <c r="AJ2560" i="22"/>
  <c r="AK2560" i="22"/>
  <c r="AL2560" i="22"/>
  <c r="AM2560" i="22"/>
  <c r="AN2560" i="22"/>
  <c r="AO2560" i="22"/>
  <c r="AD2561" i="22"/>
  <c r="AE2561" i="22"/>
  <c r="AF2561" i="22"/>
  <c r="AG2561" i="22"/>
  <c r="AH2561" i="22"/>
  <c r="AI2561" i="22"/>
  <c r="AJ2561" i="22"/>
  <c r="AK2561" i="22"/>
  <c r="AL2561" i="22"/>
  <c r="AM2561" i="22"/>
  <c r="AN2561" i="22"/>
  <c r="AO2561" i="22"/>
  <c r="AD2562" i="22"/>
  <c r="AE2562" i="22"/>
  <c r="AF2562" i="22"/>
  <c r="AG2562" i="22"/>
  <c r="AH2562" i="22"/>
  <c r="AI2562" i="22"/>
  <c r="AJ2562" i="22"/>
  <c r="AK2562" i="22"/>
  <c r="AL2562" i="22"/>
  <c r="AM2562" i="22"/>
  <c r="AN2562" i="22"/>
  <c r="AO2562" i="22"/>
  <c r="AD2563" i="22"/>
  <c r="AE2563" i="22"/>
  <c r="AF2563" i="22"/>
  <c r="AG2563" i="22"/>
  <c r="AH2563" i="22"/>
  <c r="AI2563" i="22"/>
  <c r="AJ2563" i="22"/>
  <c r="AK2563" i="22"/>
  <c r="AL2563" i="22"/>
  <c r="AM2563" i="22"/>
  <c r="AN2563" i="22"/>
  <c r="AO2563" i="22"/>
  <c r="AD2564" i="22"/>
  <c r="AE2564" i="22"/>
  <c r="AF2564" i="22"/>
  <c r="AG2564" i="22"/>
  <c r="AH2564" i="22"/>
  <c r="AI2564" i="22"/>
  <c r="AJ2564" i="22"/>
  <c r="AK2564" i="22"/>
  <c r="AL2564" i="22"/>
  <c r="AM2564" i="22"/>
  <c r="AN2564" i="22"/>
  <c r="AO2564" i="22"/>
  <c r="AD2565" i="22"/>
  <c r="AE2565" i="22"/>
  <c r="AF2565" i="22"/>
  <c r="AG2565" i="22"/>
  <c r="AH2565" i="22"/>
  <c r="AI2565" i="22"/>
  <c r="AJ2565" i="22"/>
  <c r="AK2565" i="22"/>
  <c r="AL2565" i="22"/>
  <c r="AM2565" i="22"/>
  <c r="AN2565" i="22"/>
  <c r="AO2565" i="22"/>
  <c r="AD2566" i="22"/>
  <c r="AE2566" i="22"/>
  <c r="AF2566" i="22"/>
  <c r="AG2566" i="22"/>
  <c r="AH2566" i="22"/>
  <c r="AI2566" i="22"/>
  <c r="AJ2566" i="22"/>
  <c r="AK2566" i="22"/>
  <c r="AL2566" i="22"/>
  <c r="AM2566" i="22"/>
  <c r="AN2566" i="22"/>
  <c r="AO2566" i="22"/>
  <c r="AD2567" i="22"/>
  <c r="AE2567" i="22"/>
  <c r="AF2567" i="22"/>
  <c r="AG2567" i="22"/>
  <c r="AH2567" i="22"/>
  <c r="AI2567" i="22"/>
  <c r="AJ2567" i="22"/>
  <c r="AK2567" i="22"/>
  <c r="AL2567" i="22"/>
  <c r="AM2567" i="22"/>
  <c r="AN2567" i="22"/>
  <c r="AO2567" i="22"/>
  <c r="AD2568" i="22"/>
  <c r="AE2568" i="22"/>
  <c r="AF2568" i="22"/>
  <c r="AG2568" i="22"/>
  <c r="AH2568" i="22"/>
  <c r="AI2568" i="22"/>
  <c r="AJ2568" i="22"/>
  <c r="AK2568" i="22"/>
  <c r="AL2568" i="22"/>
  <c r="AM2568" i="22"/>
  <c r="AN2568" i="22"/>
  <c r="AO2568" i="22"/>
  <c r="AD2569" i="22"/>
  <c r="AE2569" i="22"/>
  <c r="AF2569" i="22"/>
  <c r="AG2569" i="22"/>
  <c r="AH2569" i="22"/>
  <c r="AI2569" i="22"/>
  <c r="AJ2569" i="22"/>
  <c r="AK2569" i="22"/>
  <c r="AL2569" i="22"/>
  <c r="AM2569" i="22"/>
  <c r="AN2569" i="22"/>
  <c r="AO2569" i="22"/>
  <c r="AD2570" i="22"/>
  <c r="AE2570" i="22"/>
  <c r="AF2570" i="22"/>
  <c r="AG2570" i="22"/>
  <c r="AH2570" i="22"/>
  <c r="AI2570" i="22"/>
  <c r="AJ2570" i="22"/>
  <c r="AK2570" i="22"/>
  <c r="AL2570" i="22"/>
  <c r="AM2570" i="22"/>
  <c r="AN2570" i="22"/>
  <c r="AO2570" i="22"/>
  <c r="AD2571" i="22"/>
  <c r="AE2571" i="22"/>
  <c r="AF2571" i="22"/>
  <c r="AG2571" i="22"/>
  <c r="AH2571" i="22"/>
  <c r="AI2571" i="22"/>
  <c r="AJ2571" i="22"/>
  <c r="AK2571" i="22"/>
  <c r="AL2571" i="22"/>
  <c r="AM2571" i="22"/>
  <c r="AN2571" i="22"/>
  <c r="AO2571" i="22"/>
  <c r="AD2572" i="22"/>
  <c r="AE2572" i="22"/>
  <c r="AF2572" i="22"/>
  <c r="AG2572" i="22"/>
  <c r="AH2572" i="22"/>
  <c r="AI2572" i="22"/>
  <c r="AJ2572" i="22"/>
  <c r="AK2572" i="22"/>
  <c r="AL2572" i="22"/>
  <c r="AM2572" i="22"/>
  <c r="AN2572" i="22"/>
  <c r="AO2572" i="22"/>
  <c r="AD2573" i="22"/>
  <c r="AE2573" i="22"/>
  <c r="AF2573" i="22"/>
  <c r="AG2573" i="22"/>
  <c r="AH2573" i="22"/>
  <c r="AI2573" i="22"/>
  <c r="AJ2573" i="22"/>
  <c r="AK2573" i="22"/>
  <c r="AL2573" i="22"/>
  <c r="AM2573" i="22"/>
  <c r="AN2573" i="22"/>
  <c r="AO2573" i="22"/>
  <c r="AD2574" i="22"/>
  <c r="AE2574" i="22"/>
  <c r="AF2574" i="22"/>
  <c r="AG2574" i="22"/>
  <c r="AH2574" i="22"/>
  <c r="AI2574" i="22"/>
  <c r="AJ2574" i="22"/>
  <c r="AK2574" i="22"/>
  <c r="AL2574" i="22"/>
  <c r="AM2574" i="22"/>
  <c r="AN2574" i="22"/>
  <c r="AO2574" i="22"/>
  <c r="AD2575" i="22"/>
  <c r="AE2575" i="22"/>
  <c r="AF2575" i="22"/>
  <c r="AG2575" i="22"/>
  <c r="AH2575" i="22"/>
  <c r="AI2575" i="22"/>
  <c r="AJ2575" i="22"/>
  <c r="AK2575" i="22"/>
  <c r="AL2575" i="22"/>
  <c r="AM2575" i="22"/>
  <c r="AN2575" i="22"/>
  <c r="AO2575" i="22"/>
  <c r="AD2576" i="22"/>
  <c r="AE2576" i="22"/>
  <c r="AF2576" i="22"/>
  <c r="AG2576" i="22"/>
  <c r="AH2576" i="22"/>
  <c r="AI2576" i="22"/>
  <c r="AJ2576" i="22"/>
  <c r="AK2576" i="22"/>
  <c r="AL2576" i="22"/>
  <c r="AM2576" i="22"/>
  <c r="AN2576" i="22"/>
  <c r="AO2576" i="22"/>
  <c r="AD2577" i="22"/>
  <c r="AE2577" i="22"/>
  <c r="AF2577" i="22"/>
  <c r="AG2577" i="22"/>
  <c r="AH2577" i="22"/>
  <c r="AI2577" i="22"/>
  <c r="AJ2577" i="22"/>
  <c r="AK2577" i="22"/>
  <c r="AL2577" i="22"/>
  <c r="AM2577" i="22"/>
  <c r="AN2577" i="22"/>
  <c r="AO2577" i="22"/>
  <c r="AD2578" i="22"/>
  <c r="AE2578" i="22"/>
  <c r="AF2578" i="22"/>
  <c r="AG2578" i="22"/>
  <c r="AH2578" i="22"/>
  <c r="AI2578" i="22"/>
  <c r="AJ2578" i="22"/>
  <c r="AK2578" i="22"/>
  <c r="AL2578" i="22"/>
  <c r="AM2578" i="22"/>
  <c r="AN2578" i="22"/>
  <c r="AO2578" i="22"/>
  <c r="AD2579" i="22"/>
  <c r="AE2579" i="22"/>
  <c r="AF2579" i="22"/>
  <c r="AG2579" i="22"/>
  <c r="AH2579" i="22"/>
  <c r="AI2579" i="22"/>
  <c r="AJ2579" i="22"/>
  <c r="AK2579" i="22"/>
  <c r="AL2579" i="22"/>
  <c r="AM2579" i="22"/>
  <c r="AN2579" i="22"/>
  <c r="AO2579" i="22"/>
  <c r="AD2580" i="22"/>
  <c r="AE2580" i="22"/>
  <c r="AF2580" i="22"/>
  <c r="AG2580" i="22"/>
  <c r="AH2580" i="22"/>
  <c r="AI2580" i="22"/>
  <c r="AJ2580" i="22"/>
  <c r="AK2580" i="22"/>
  <c r="AL2580" i="22"/>
  <c r="AM2580" i="22"/>
  <c r="AN2580" i="22"/>
  <c r="AO2580" i="22"/>
  <c r="AD2581" i="22"/>
  <c r="AE2581" i="22"/>
  <c r="AF2581" i="22"/>
  <c r="AG2581" i="22"/>
  <c r="AH2581" i="22"/>
  <c r="AI2581" i="22"/>
  <c r="AJ2581" i="22"/>
  <c r="AK2581" i="22"/>
  <c r="AL2581" i="22"/>
  <c r="AM2581" i="22"/>
  <c r="AN2581" i="22"/>
  <c r="AO2581" i="22"/>
  <c r="AD2582" i="22"/>
  <c r="AE2582" i="22"/>
  <c r="AF2582" i="22"/>
  <c r="AG2582" i="22"/>
  <c r="AH2582" i="22"/>
  <c r="AI2582" i="22"/>
  <c r="AJ2582" i="22"/>
  <c r="AK2582" i="22"/>
  <c r="AL2582" i="22"/>
  <c r="AM2582" i="22"/>
  <c r="AN2582" i="22"/>
  <c r="AO2582" i="22"/>
  <c r="AD2583" i="22"/>
  <c r="AE2583" i="22"/>
  <c r="AF2583" i="22"/>
  <c r="AG2583" i="22"/>
  <c r="AH2583" i="22"/>
  <c r="AI2583" i="22"/>
  <c r="AJ2583" i="22"/>
  <c r="AK2583" i="22"/>
  <c r="AL2583" i="22"/>
  <c r="AM2583" i="22"/>
  <c r="AN2583" i="22"/>
  <c r="AO2583" i="22"/>
  <c r="AD2584" i="22"/>
  <c r="AE2584" i="22"/>
  <c r="AF2584" i="22"/>
  <c r="AG2584" i="22"/>
  <c r="AH2584" i="22"/>
  <c r="AI2584" i="22"/>
  <c r="AJ2584" i="22"/>
  <c r="AK2584" i="22"/>
  <c r="AL2584" i="22"/>
  <c r="AM2584" i="22"/>
  <c r="AN2584" i="22"/>
  <c r="AO2584" i="22"/>
  <c r="AD2585" i="22"/>
  <c r="AE2585" i="22"/>
  <c r="AF2585" i="22"/>
  <c r="AG2585" i="22"/>
  <c r="AH2585" i="22"/>
  <c r="AI2585" i="22"/>
  <c r="AJ2585" i="22"/>
  <c r="AK2585" i="22"/>
  <c r="AL2585" i="22"/>
  <c r="AM2585" i="22"/>
  <c r="AN2585" i="22"/>
  <c r="AO2585" i="22"/>
  <c r="AD2586" i="22"/>
  <c r="AE2586" i="22"/>
  <c r="AF2586" i="22"/>
  <c r="AG2586" i="22"/>
  <c r="AH2586" i="22"/>
  <c r="AI2586" i="22"/>
  <c r="AJ2586" i="22"/>
  <c r="AK2586" i="22"/>
  <c r="AL2586" i="22"/>
  <c r="AM2586" i="22"/>
  <c r="AN2586" i="22"/>
  <c r="AO2586" i="22"/>
  <c r="AD2587" i="22"/>
  <c r="AE2587" i="22"/>
  <c r="AF2587" i="22"/>
  <c r="AG2587" i="22"/>
  <c r="AH2587" i="22"/>
  <c r="AI2587" i="22"/>
  <c r="AJ2587" i="22"/>
  <c r="AK2587" i="22"/>
  <c r="AL2587" i="22"/>
  <c r="AM2587" i="22"/>
  <c r="AN2587" i="22"/>
  <c r="AO2587" i="22"/>
  <c r="AD2588" i="22"/>
  <c r="AE2588" i="22"/>
  <c r="AF2588" i="22"/>
  <c r="AG2588" i="22"/>
  <c r="AH2588" i="22"/>
  <c r="AI2588" i="22"/>
  <c r="AJ2588" i="22"/>
  <c r="AK2588" i="22"/>
  <c r="AL2588" i="22"/>
  <c r="AM2588" i="22"/>
  <c r="AN2588" i="22"/>
  <c r="AO2588" i="22"/>
  <c r="AD2589" i="22"/>
  <c r="AE2589" i="22"/>
  <c r="AF2589" i="22"/>
  <c r="AG2589" i="22"/>
  <c r="AH2589" i="22"/>
  <c r="AI2589" i="22"/>
  <c r="AJ2589" i="22"/>
  <c r="AK2589" i="22"/>
  <c r="AL2589" i="22"/>
  <c r="AM2589" i="22"/>
  <c r="AN2589" i="22"/>
  <c r="AO2589" i="22"/>
  <c r="AD2590" i="22"/>
  <c r="AE2590" i="22"/>
  <c r="AF2590" i="22"/>
  <c r="AG2590" i="22"/>
  <c r="AH2590" i="22"/>
  <c r="AI2590" i="22"/>
  <c r="AJ2590" i="22"/>
  <c r="AK2590" i="22"/>
  <c r="AL2590" i="22"/>
  <c r="AM2590" i="22"/>
  <c r="AN2590" i="22"/>
  <c r="AO2590" i="22"/>
  <c r="AD2591" i="22"/>
  <c r="AE2591" i="22"/>
  <c r="AF2591" i="22"/>
  <c r="AG2591" i="22"/>
  <c r="AH2591" i="22"/>
  <c r="AI2591" i="22"/>
  <c r="AJ2591" i="22"/>
  <c r="AK2591" i="22"/>
  <c r="AL2591" i="22"/>
  <c r="AM2591" i="22"/>
  <c r="AN2591" i="22"/>
  <c r="AO2591" i="22"/>
  <c r="AD2592" i="22"/>
  <c r="AE2592" i="22"/>
  <c r="AF2592" i="22"/>
  <c r="AG2592" i="22"/>
  <c r="AH2592" i="22"/>
  <c r="AI2592" i="22"/>
  <c r="AJ2592" i="22"/>
  <c r="AK2592" i="22"/>
  <c r="AL2592" i="22"/>
  <c r="AM2592" i="22"/>
  <c r="AN2592" i="22"/>
  <c r="AO2592" i="22"/>
  <c r="AD2593" i="22"/>
  <c r="AE2593" i="22"/>
  <c r="AF2593" i="22"/>
  <c r="AG2593" i="22"/>
  <c r="AH2593" i="22"/>
  <c r="AI2593" i="22"/>
  <c r="AJ2593" i="22"/>
  <c r="AK2593" i="22"/>
  <c r="AL2593" i="22"/>
  <c r="AM2593" i="22"/>
  <c r="AN2593" i="22"/>
  <c r="AO2593" i="22"/>
  <c r="AD2594" i="22"/>
  <c r="AE2594" i="22"/>
  <c r="AF2594" i="22"/>
  <c r="AG2594" i="22"/>
  <c r="AH2594" i="22"/>
  <c r="AI2594" i="22"/>
  <c r="AJ2594" i="22"/>
  <c r="AK2594" i="22"/>
  <c r="AL2594" i="22"/>
  <c r="AM2594" i="22"/>
  <c r="AN2594" i="22"/>
  <c r="AO2594" i="22"/>
  <c r="AD2595" i="22"/>
  <c r="AE2595" i="22"/>
  <c r="AF2595" i="22"/>
  <c r="AG2595" i="22"/>
  <c r="AH2595" i="22"/>
  <c r="AI2595" i="22"/>
  <c r="AJ2595" i="22"/>
  <c r="AK2595" i="22"/>
  <c r="AL2595" i="22"/>
  <c r="AM2595" i="22"/>
  <c r="AN2595" i="22"/>
  <c r="AO2595" i="22"/>
  <c r="AD2596" i="22"/>
  <c r="AE2596" i="22"/>
  <c r="AF2596" i="22"/>
  <c r="AG2596" i="22"/>
  <c r="AH2596" i="22"/>
  <c r="AI2596" i="22"/>
  <c r="AJ2596" i="22"/>
  <c r="AK2596" i="22"/>
  <c r="AL2596" i="22"/>
  <c r="AM2596" i="22"/>
  <c r="AN2596" i="22"/>
  <c r="AO2596" i="22"/>
  <c r="AD2597" i="22"/>
  <c r="AE2597" i="22"/>
  <c r="AF2597" i="22"/>
  <c r="AG2597" i="22"/>
  <c r="AH2597" i="22"/>
  <c r="AI2597" i="22"/>
  <c r="AJ2597" i="22"/>
  <c r="AK2597" i="22"/>
  <c r="AL2597" i="22"/>
  <c r="AM2597" i="22"/>
  <c r="AN2597" i="22"/>
  <c r="AO2597" i="22"/>
  <c r="AD2598" i="22"/>
  <c r="AE2598" i="22"/>
  <c r="AF2598" i="22"/>
  <c r="AG2598" i="22"/>
  <c r="AH2598" i="22"/>
  <c r="AI2598" i="22"/>
  <c r="AJ2598" i="22"/>
  <c r="AK2598" i="22"/>
  <c r="AL2598" i="22"/>
  <c r="AM2598" i="22"/>
  <c r="AN2598" i="22"/>
  <c r="AO2598" i="22"/>
  <c r="AD2599" i="22"/>
  <c r="AE2599" i="22"/>
  <c r="AF2599" i="22"/>
  <c r="AG2599" i="22"/>
  <c r="AH2599" i="22"/>
  <c r="AI2599" i="22"/>
  <c r="AJ2599" i="22"/>
  <c r="AK2599" i="22"/>
  <c r="AL2599" i="22"/>
  <c r="AM2599" i="22"/>
  <c r="AN2599" i="22"/>
  <c r="AO2599" i="22"/>
  <c r="AD2600" i="22"/>
  <c r="AE2600" i="22"/>
  <c r="AF2600" i="22"/>
  <c r="AG2600" i="22"/>
  <c r="AH2600" i="22"/>
  <c r="AI2600" i="22"/>
  <c r="AJ2600" i="22"/>
  <c r="AK2600" i="22"/>
  <c r="AL2600" i="22"/>
  <c r="AM2600" i="22"/>
  <c r="AN2600" i="22"/>
  <c r="AO2600" i="22"/>
  <c r="AD2601" i="22"/>
  <c r="AE2601" i="22"/>
  <c r="AF2601" i="22"/>
  <c r="AG2601" i="22"/>
  <c r="AH2601" i="22"/>
  <c r="AI2601" i="22"/>
  <c r="AJ2601" i="22"/>
  <c r="AK2601" i="22"/>
  <c r="AL2601" i="22"/>
  <c r="AM2601" i="22"/>
  <c r="AN2601" i="22"/>
  <c r="AO2601" i="22"/>
  <c r="AD2602" i="22"/>
  <c r="AE2602" i="22"/>
  <c r="AF2602" i="22"/>
  <c r="AG2602" i="22"/>
  <c r="AH2602" i="22"/>
  <c r="AI2602" i="22"/>
  <c r="AJ2602" i="22"/>
  <c r="AK2602" i="22"/>
  <c r="AL2602" i="22"/>
  <c r="AM2602" i="22"/>
  <c r="AN2602" i="22"/>
  <c r="AO2602" i="22"/>
  <c r="AD2603" i="22"/>
  <c r="AE2603" i="22"/>
  <c r="AF2603" i="22"/>
  <c r="AG2603" i="22"/>
  <c r="AH2603" i="22"/>
  <c r="AI2603" i="22"/>
  <c r="AJ2603" i="22"/>
  <c r="AK2603" i="22"/>
  <c r="AL2603" i="22"/>
  <c r="AM2603" i="22"/>
  <c r="AN2603" i="22"/>
  <c r="AO2603" i="22"/>
  <c r="AD2604" i="22"/>
  <c r="AE2604" i="22"/>
  <c r="AF2604" i="22"/>
  <c r="AG2604" i="22"/>
  <c r="AH2604" i="22"/>
  <c r="AI2604" i="22"/>
  <c r="AJ2604" i="22"/>
  <c r="AK2604" i="22"/>
  <c r="AL2604" i="22"/>
  <c r="AM2604" i="22"/>
  <c r="AN2604" i="22"/>
  <c r="AO2604" i="22"/>
  <c r="AD2605" i="22"/>
  <c r="AE2605" i="22"/>
  <c r="AF2605" i="22"/>
  <c r="AG2605" i="22"/>
  <c r="AH2605" i="22"/>
  <c r="AI2605" i="22"/>
  <c r="AJ2605" i="22"/>
  <c r="AK2605" i="22"/>
  <c r="AL2605" i="22"/>
  <c r="AM2605" i="22"/>
  <c r="AN2605" i="22"/>
  <c r="AO2605" i="22"/>
  <c r="AD2606" i="22"/>
  <c r="AE2606" i="22"/>
  <c r="AF2606" i="22"/>
  <c r="AG2606" i="22"/>
  <c r="AH2606" i="22"/>
  <c r="AI2606" i="22"/>
  <c r="AJ2606" i="22"/>
  <c r="AK2606" i="22"/>
  <c r="AL2606" i="22"/>
  <c r="AM2606" i="22"/>
  <c r="AN2606" i="22"/>
  <c r="AO2606" i="22"/>
  <c r="AD2607" i="22"/>
  <c r="AE2607" i="22"/>
  <c r="AF2607" i="22"/>
  <c r="AG2607" i="22"/>
  <c r="AH2607" i="22"/>
  <c r="AI2607" i="22"/>
  <c r="AJ2607" i="22"/>
  <c r="AK2607" i="22"/>
  <c r="AL2607" i="22"/>
  <c r="AM2607" i="22"/>
  <c r="AN2607" i="22"/>
  <c r="AO2607" i="22"/>
  <c r="AD2608" i="22"/>
  <c r="AE2608" i="22"/>
  <c r="AF2608" i="22"/>
  <c r="AG2608" i="22"/>
  <c r="AH2608" i="22"/>
  <c r="AI2608" i="22"/>
  <c r="AJ2608" i="22"/>
  <c r="AK2608" i="22"/>
  <c r="AL2608" i="22"/>
  <c r="AM2608" i="22"/>
  <c r="AN2608" i="22"/>
  <c r="AO2608" i="22"/>
  <c r="AD2609" i="22"/>
  <c r="AE2609" i="22"/>
  <c r="AF2609" i="22"/>
  <c r="AG2609" i="22"/>
  <c r="AH2609" i="22"/>
  <c r="AI2609" i="22"/>
  <c r="AJ2609" i="22"/>
  <c r="AK2609" i="22"/>
  <c r="AL2609" i="22"/>
  <c r="AM2609" i="22"/>
  <c r="AN2609" i="22"/>
  <c r="AO2609" i="22"/>
  <c r="AD2610" i="22"/>
  <c r="AE2610" i="22"/>
  <c r="AF2610" i="22"/>
  <c r="AG2610" i="22"/>
  <c r="AH2610" i="22"/>
  <c r="AI2610" i="22"/>
  <c r="AJ2610" i="22"/>
  <c r="AK2610" i="22"/>
  <c r="AL2610" i="22"/>
  <c r="AM2610" i="22"/>
  <c r="AN2610" i="22"/>
  <c r="AO2610" i="22"/>
  <c r="AD2611" i="22"/>
  <c r="AE2611" i="22"/>
  <c r="AF2611" i="22"/>
  <c r="AG2611" i="22"/>
  <c r="AH2611" i="22"/>
  <c r="AI2611" i="22"/>
  <c r="AJ2611" i="22"/>
  <c r="AK2611" i="22"/>
  <c r="AL2611" i="22"/>
  <c r="AM2611" i="22"/>
  <c r="AN2611" i="22"/>
  <c r="AO2611" i="22"/>
  <c r="AD2612" i="22"/>
  <c r="AE2612" i="22"/>
  <c r="AF2612" i="22"/>
  <c r="AG2612" i="22"/>
  <c r="AH2612" i="22"/>
  <c r="AI2612" i="22"/>
  <c r="AJ2612" i="22"/>
  <c r="AK2612" i="22"/>
  <c r="AL2612" i="22"/>
  <c r="AM2612" i="22"/>
  <c r="AN2612" i="22"/>
  <c r="AO2612" i="22"/>
  <c r="AD2613" i="22"/>
  <c r="AE2613" i="22"/>
  <c r="AF2613" i="22"/>
  <c r="AG2613" i="22"/>
  <c r="AH2613" i="22"/>
  <c r="AI2613" i="22"/>
  <c r="AJ2613" i="22"/>
  <c r="AK2613" i="22"/>
  <c r="AL2613" i="22"/>
  <c r="AM2613" i="22"/>
  <c r="AN2613" i="22"/>
  <c r="AO2613" i="22"/>
  <c r="AD2614" i="22"/>
  <c r="AE2614" i="22"/>
  <c r="AF2614" i="22"/>
  <c r="AG2614" i="22"/>
  <c r="AH2614" i="22"/>
  <c r="AI2614" i="22"/>
  <c r="AJ2614" i="22"/>
  <c r="AK2614" i="22"/>
  <c r="AL2614" i="22"/>
  <c r="AM2614" i="22"/>
  <c r="AN2614" i="22"/>
  <c r="AO2614" i="22"/>
  <c r="AD2615" i="22"/>
  <c r="AE2615" i="22"/>
  <c r="AF2615" i="22"/>
  <c r="AG2615" i="22"/>
  <c r="AH2615" i="22"/>
  <c r="AI2615" i="22"/>
  <c r="AJ2615" i="22"/>
  <c r="AK2615" i="22"/>
  <c r="AL2615" i="22"/>
  <c r="AM2615" i="22"/>
  <c r="AN2615" i="22"/>
  <c r="AO2615" i="22"/>
  <c r="AD2616" i="22"/>
  <c r="AE2616" i="22"/>
  <c r="AF2616" i="22"/>
  <c r="AG2616" i="22"/>
  <c r="AH2616" i="22"/>
  <c r="AI2616" i="22"/>
  <c r="AJ2616" i="22"/>
  <c r="AK2616" i="22"/>
  <c r="AL2616" i="22"/>
  <c r="AM2616" i="22"/>
  <c r="AN2616" i="22"/>
  <c r="AO2616" i="22"/>
  <c r="AD2617" i="22"/>
  <c r="AE2617" i="22"/>
  <c r="AF2617" i="22"/>
  <c r="AG2617" i="22"/>
  <c r="AH2617" i="22"/>
  <c r="AI2617" i="22"/>
  <c r="AJ2617" i="22"/>
  <c r="AK2617" i="22"/>
  <c r="AL2617" i="22"/>
  <c r="AM2617" i="22"/>
  <c r="AN2617" i="22"/>
  <c r="AO2617" i="22"/>
  <c r="AD2618" i="22"/>
  <c r="AE2618" i="22"/>
  <c r="AF2618" i="22"/>
  <c r="AG2618" i="22"/>
  <c r="AH2618" i="22"/>
  <c r="AI2618" i="22"/>
  <c r="AJ2618" i="22"/>
  <c r="AK2618" i="22"/>
  <c r="AL2618" i="22"/>
  <c r="AM2618" i="22"/>
  <c r="AN2618" i="22"/>
  <c r="AO2618" i="22"/>
  <c r="AD2619" i="22"/>
  <c r="AE2619" i="22"/>
  <c r="AF2619" i="22"/>
  <c r="AG2619" i="22"/>
  <c r="AH2619" i="22"/>
  <c r="AI2619" i="22"/>
  <c r="AJ2619" i="22"/>
  <c r="AK2619" i="22"/>
  <c r="AL2619" i="22"/>
  <c r="AM2619" i="22"/>
  <c r="AN2619" i="22"/>
  <c r="AO2619" i="22"/>
  <c r="AD2620" i="22"/>
  <c r="AE2620" i="22"/>
  <c r="AF2620" i="22"/>
  <c r="AG2620" i="22"/>
  <c r="AH2620" i="22"/>
  <c r="AI2620" i="22"/>
  <c r="AJ2620" i="22"/>
  <c r="AK2620" i="22"/>
  <c r="AL2620" i="22"/>
  <c r="AM2620" i="22"/>
  <c r="AN2620" i="22"/>
  <c r="AO2620" i="22"/>
  <c r="AD2621" i="22"/>
  <c r="AE2621" i="22"/>
  <c r="AF2621" i="22"/>
  <c r="AG2621" i="22"/>
  <c r="AH2621" i="22"/>
  <c r="AI2621" i="22"/>
  <c r="AJ2621" i="22"/>
  <c r="AK2621" i="22"/>
  <c r="AL2621" i="22"/>
  <c r="AM2621" i="22"/>
  <c r="AN2621" i="22"/>
  <c r="AO2621" i="22"/>
  <c r="AD2622" i="22"/>
  <c r="AE2622" i="22"/>
  <c r="AF2622" i="22"/>
  <c r="AG2622" i="22"/>
  <c r="AH2622" i="22"/>
  <c r="AI2622" i="22"/>
  <c r="AJ2622" i="22"/>
  <c r="AK2622" i="22"/>
  <c r="AL2622" i="22"/>
  <c r="AM2622" i="22"/>
  <c r="AN2622" i="22"/>
  <c r="AO2622" i="22"/>
  <c r="AD2623" i="22"/>
  <c r="AE2623" i="22"/>
  <c r="AF2623" i="22"/>
  <c r="AG2623" i="22"/>
  <c r="AH2623" i="22"/>
  <c r="AI2623" i="22"/>
  <c r="AJ2623" i="22"/>
  <c r="AK2623" i="22"/>
  <c r="AL2623" i="22"/>
  <c r="AM2623" i="22"/>
  <c r="AN2623" i="22"/>
  <c r="AO2623" i="22"/>
  <c r="AD2624" i="22"/>
  <c r="AE2624" i="22"/>
  <c r="AF2624" i="22"/>
  <c r="AG2624" i="22"/>
  <c r="AH2624" i="22"/>
  <c r="AI2624" i="22"/>
  <c r="AJ2624" i="22"/>
  <c r="AK2624" i="22"/>
  <c r="AL2624" i="22"/>
  <c r="AM2624" i="22"/>
  <c r="AN2624" i="22"/>
  <c r="AO2624" i="22"/>
  <c r="AD2625" i="22"/>
  <c r="AE2625" i="22"/>
  <c r="AF2625" i="22"/>
  <c r="AG2625" i="22"/>
  <c r="AH2625" i="22"/>
  <c r="AI2625" i="22"/>
  <c r="AJ2625" i="22"/>
  <c r="AK2625" i="22"/>
  <c r="AL2625" i="22"/>
  <c r="AM2625" i="22"/>
  <c r="AN2625" i="22"/>
  <c r="AO2625" i="22"/>
  <c r="AD2626" i="22"/>
  <c r="AE2626" i="22"/>
  <c r="AF2626" i="22"/>
  <c r="AG2626" i="22"/>
  <c r="AH2626" i="22"/>
  <c r="AI2626" i="22"/>
  <c r="AJ2626" i="22"/>
  <c r="AK2626" i="22"/>
  <c r="AL2626" i="22"/>
  <c r="AM2626" i="22"/>
  <c r="AN2626" i="22"/>
  <c r="AO2626" i="22"/>
  <c r="AD2627" i="22"/>
  <c r="AE2627" i="22"/>
  <c r="AF2627" i="22"/>
  <c r="AG2627" i="22"/>
  <c r="AH2627" i="22"/>
  <c r="AI2627" i="22"/>
  <c r="AJ2627" i="22"/>
  <c r="AK2627" i="22"/>
  <c r="AL2627" i="22"/>
  <c r="AM2627" i="22"/>
  <c r="AN2627" i="22"/>
  <c r="AO2627" i="22"/>
  <c r="AD2628" i="22"/>
  <c r="AE2628" i="22"/>
  <c r="AF2628" i="22"/>
  <c r="AG2628" i="22"/>
  <c r="AH2628" i="22"/>
  <c r="AI2628" i="22"/>
  <c r="AJ2628" i="22"/>
  <c r="AK2628" i="22"/>
  <c r="AL2628" i="22"/>
  <c r="AM2628" i="22"/>
  <c r="AN2628" i="22"/>
  <c r="AO2628" i="22"/>
  <c r="AD2629" i="22"/>
  <c r="AE2629" i="22"/>
  <c r="AF2629" i="22"/>
  <c r="AG2629" i="22"/>
  <c r="AH2629" i="22"/>
  <c r="AI2629" i="22"/>
  <c r="AJ2629" i="22"/>
  <c r="AK2629" i="22"/>
  <c r="AL2629" i="22"/>
  <c r="AM2629" i="22"/>
  <c r="AN2629" i="22"/>
  <c r="AO2629" i="22"/>
  <c r="AD2630" i="22"/>
  <c r="AE2630" i="22"/>
  <c r="AF2630" i="22"/>
  <c r="AG2630" i="22"/>
  <c r="AH2630" i="22"/>
  <c r="AI2630" i="22"/>
  <c r="AJ2630" i="22"/>
  <c r="AK2630" i="22"/>
  <c r="AL2630" i="22"/>
  <c r="AM2630" i="22"/>
  <c r="AN2630" i="22"/>
  <c r="AO2630" i="22"/>
  <c r="AD2631" i="22"/>
  <c r="AE2631" i="22"/>
  <c r="AF2631" i="22"/>
  <c r="AG2631" i="22"/>
  <c r="AH2631" i="22"/>
  <c r="AI2631" i="22"/>
  <c r="AJ2631" i="22"/>
  <c r="AK2631" i="22"/>
  <c r="AL2631" i="22"/>
  <c r="AM2631" i="22"/>
  <c r="AN2631" i="22"/>
  <c r="AO2631" i="22"/>
  <c r="AD2632" i="22"/>
  <c r="AE2632" i="22"/>
  <c r="AF2632" i="22"/>
  <c r="AG2632" i="22"/>
  <c r="AH2632" i="22"/>
  <c r="AI2632" i="22"/>
  <c r="AJ2632" i="22"/>
  <c r="AK2632" i="22"/>
  <c r="AL2632" i="22"/>
  <c r="AM2632" i="22"/>
  <c r="AN2632" i="22"/>
  <c r="AO2632" i="22"/>
  <c r="AD2633" i="22"/>
  <c r="AE2633" i="22"/>
  <c r="AF2633" i="22"/>
  <c r="AG2633" i="22"/>
  <c r="AH2633" i="22"/>
  <c r="AI2633" i="22"/>
  <c r="AJ2633" i="22"/>
  <c r="AK2633" i="22"/>
  <c r="AL2633" i="22"/>
  <c r="AM2633" i="22"/>
  <c r="AN2633" i="22"/>
  <c r="AO2633" i="22"/>
  <c r="AD2634" i="22"/>
  <c r="AE2634" i="22"/>
  <c r="AF2634" i="22"/>
  <c r="AG2634" i="22"/>
  <c r="AH2634" i="22"/>
  <c r="AI2634" i="22"/>
  <c r="AJ2634" i="22"/>
  <c r="AK2634" i="22"/>
  <c r="AL2634" i="22"/>
  <c r="AM2634" i="22"/>
  <c r="AN2634" i="22"/>
  <c r="AO2634" i="22"/>
  <c r="AD2635" i="22"/>
  <c r="AE2635" i="22"/>
  <c r="AF2635" i="22"/>
  <c r="AG2635" i="22"/>
  <c r="AH2635" i="22"/>
  <c r="AI2635" i="22"/>
  <c r="AJ2635" i="22"/>
  <c r="AK2635" i="22"/>
  <c r="AL2635" i="22"/>
  <c r="AM2635" i="22"/>
  <c r="AN2635" i="22"/>
  <c r="AO2635" i="22"/>
  <c r="AD2636" i="22"/>
  <c r="AE2636" i="22"/>
  <c r="AF2636" i="22"/>
  <c r="AG2636" i="22"/>
  <c r="AH2636" i="22"/>
  <c r="AI2636" i="22"/>
  <c r="AJ2636" i="22"/>
  <c r="AK2636" i="22"/>
  <c r="AL2636" i="22"/>
  <c r="AM2636" i="22"/>
  <c r="AN2636" i="22"/>
  <c r="AO2636" i="22"/>
  <c r="AD2637" i="22"/>
  <c r="AE2637" i="22"/>
  <c r="AF2637" i="22"/>
  <c r="AG2637" i="22"/>
  <c r="AH2637" i="22"/>
  <c r="AI2637" i="22"/>
  <c r="AJ2637" i="22"/>
  <c r="AK2637" i="22"/>
  <c r="AL2637" i="22"/>
  <c r="AM2637" i="22"/>
  <c r="AN2637" i="22"/>
  <c r="AO2637" i="22"/>
  <c r="AD2638" i="22"/>
  <c r="AE2638" i="22"/>
  <c r="AF2638" i="22"/>
  <c r="AG2638" i="22"/>
  <c r="AH2638" i="22"/>
  <c r="AI2638" i="22"/>
  <c r="AJ2638" i="22"/>
  <c r="AK2638" i="22"/>
  <c r="AL2638" i="22"/>
  <c r="AM2638" i="22"/>
  <c r="AN2638" i="22"/>
  <c r="AO2638" i="22"/>
  <c r="AD2639" i="22"/>
  <c r="AE2639" i="22"/>
  <c r="AF2639" i="22"/>
  <c r="AG2639" i="22"/>
  <c r="AH2639" i="22"/>
  <c r="AI2639" i="22"/>
  <c r="AJ2639" i="22"/>
  <c r="AK2639" i="22"/>
  <c r="AL2639" i="22"/>
  <c r="AM2639" i="22"/>
  <c r="AN2639" i="22"/>
  <c r="AO2639" i="22"/>
  <c r="AD2640" i="22"/>
  <c r="AE2640" i="22"/>
  <c r="AF2640" i="22"/>
  <c r="AG2640" i="22"/>
  <c r="AH2640" i="22"/>
  <c r="AI2640" i="22"/>
  <c r="AJ2640" i="22"/>
  <c r="AK2640" i="22"/>
  <c r="AL2640" i="22"/>
  <c r="AM2640" i="22"/>
  <c r="AN2640" i="22"/>
  <c r="AO2640" i="22"/>
  <c r="AD2641" i="22"/>
  <c r="AE2641" i="22"/>
  <c r="AF2641" i="22"/>
  <c r="AG2641" i="22"/>
  <c r="AH2641" i="22"/>
  <c r="AI2641" i="22"/>
  <c r="AJ2641" i="22"/>
  <c r="AK2641" i="22"/>
  <c r="AL2641" i="22"/>
  <c r="AM2641" i="22"/>
  <c r="AN2641" i="22"/>
  <c r="AO2641" i="22"/>
  <c r="AD2642" i="22"/>
  <c r="AE2642" i="22"/>
  <c r="AF2642" i="22"/>
  <c r="AG2642" i="22"/>
  <c r="AH2642" i="22"/>
  <c r="AI2642" i="22"/>
  <c r="AJ2642" i="22"/>
  <c r="AK2642" i="22"/>
  <c r="AL2642" i="22"/>
  <c r="AM2642" i="22"/>
  <c r="AN2642" i="22"/>
  <c r="AO2642" i="22"/>
  <c r="AD2643" i="22"/>
  <c r="AE2643" i="22"/>
  <c r="AF2643" i="22"/>
  <c r="AG2643" i="22"/>
  <c r="AH2643" i="22"/>
  <c r="AI2643" i="22"/>
  <c r="AJ2643" i="22"/>
  <c r="AK2643" i="22"/>
  <c r="AL2643" i="22"/>
  <c r="AM2643" i="22"/>
  <c r="AN2643" i="22"/>
  <c r="AO2643" i="22"/>
  <c r="AD2644" i="22"/>
  <c r="AE2644" i="22"/>
  <c r="AF2644" i="22"/>
  <c r="AG2644" i="22"/>
  <c r="AH2644" i="22"/>
  <c r="AI2644" i="22"/>
  <c r="AJ2644" i="22"/>
  <c r="AK2644" i="22"/>
  <c r="AL2644" i="22"/>
  <c r="AM2644" i="22"/>
  <c r="AN2644" i="22"/>
  <c r="AO2644" i="22"/>
  <c r="AD2645" i="22"/>
  <c r="AE2645" i="22"/>
  <c r="AF2645" i="22"/>
  <c r="AG2645" i="22"/>
  <c r="AH2645" i="22"/>
  <c r="AI2645" i="22"/>
  <c r="AJ2645" i="22"/>
  <c r="AK2645" i="22"/>
  <c r="AL2645" i="22"/>
  <c r="AM2645" i="22"/>
  <c r="AN2645" i="22"/>
  <c r="AO2645" i="22"/>
  <c r="AD2646" i="22"/>
  <c r="AE2646" i="22"/>
  <c r="AF2646" i="22"/>
  <c r="AG2646" i="22"/>
  <c r="AH2646" i="22"/>
  <c r="AI2646" i="22"/>
  <c r="AJ2646" i="22"/>
  <c r="AK2646" i="22"/>
  <c r="AL2646" i="22"/>
  <c r="AM2646" i="22"/>
  <c r="AN2646" i="22"/>
  <c r="AO2646" i="22"/>
  <c r="AD2647" i="22"/>
  <c r="AE2647" i="22"/>
  <c r="AF2647" i="22"/>
  <c r="AG2647" i="22"/>
  <c r="AH2647" i="22"/>
  <c r="AI2647" i="22"/>
  <c r="AJ2647" i="22"/>
  <c r="AK2647" i="22"/>
  <c r="AL2647" i="22"/>
  <c r="AM2647" i="22"/>
  <c r="AN2647" i="22"/>
  <c r="AO2647" i="22"/>
  <c r="AD2648" i="22"/>
  <c r="AE2648" i="22"/>
  <c r="AF2648" i="22"/>
  <c r="AG2648" i="22"/>
  <c r="AH2648" i="22"/>
  <c r="AI2648" i="22"/>
  <c r="AJ2648" i="22"/>
  <c r="AK2648" i="22"/>
  <c r="AL2648" i="22"/>
  <c r="AM2648" i="22"/>
  <c r="AN2648" i="22"/>
  <c r="AO2648" i="22"/>
  <c r="AD2649" i="22"/>
  <c r="AE2649" i="22"/>
  <c r="AF2649" i="22"/>
  <c r="AG2649" i="22"/>
  <c r="AH2649" i="22"/>
  <c r="AI2649" i="22"/>
  <c r="AJ2649" i="22"/>
  <c r="AK2649" i="22"/>
  <c r="AL2649" i="22"/>
  <c r="AM2649" i="22"/>
  <c r="AN2649" i="22"/>
  <c r="AO2649" i="22"/>
  <c r="AD2650" i="22"/>
  <c r="AE2650" i="22"/>
  <c r="AF2650" i="22"/>
  <c r="AG2650" i="22"/>
  <c r="AH2650" i="22"/>
  <c r="AI2650" i="22"/>
  <c r="AJ2650" i="22"/>
  <c r="AK2650" i="22"/>
  <c r="AL2650" i="22"/>
  <c r="AM2650" i="22"/>
  <c r="AN2650" i="22"/>
  <c r="AO2650" i="22"/>
  <c r="AD2651" i="22"/>
  <c r="AE2651" i="22"/>
  <c r="AF2651" i="22"/>
  <c r="AG2651" i="22"/>
  <c r="AH2651" i="22"/>
  <c r="AI2651" i="22"/>
  <c r="AJ2651" i="22"/>
  <c r="AK2651" i="22"/>
  <c r="AL2651" i="22"/>
  <c r="AM2651" i="22"/>
  <c r="AN2651" i="22"/>
  <c r="AO2651" i="22"/>
  <c r="AD2652" i="22"/>
  <c r="AE2652" i="22"/>
  <c r="AF2652" i="22"/>
  <c r="AG2652" i="22"/>
  <c r="AH2652" i="22"/>
  <c r="AI2652" i="22"/>
  <c r="AJ2652" i="22"/>
  <c r="AK2652" i="22"/>
  <c r="AL2652" i="22"/>
  <c r="AM2652" i="22"/>
  <c r="AN2652" i="22"/>
  <c r="AO2652" i="22"/>
  <c r="AD2653" i="22"/>
  <c r="AE2653" i="22"/>
  <c r="AF2653" i="22"/>
  <c r="AG2653" i="22"/>
  <c r="AH2653" i="22"/>
  <c r="AI2653" i="22"/>
  <c r="AJ2653" i="22"/>
  <c r="AK2653" i="22"/>
  <c r="AL2653" i="22"/>
  <c r="AM2653" i="22"/>
  <c r="AN2653" i="22"/>
  <c r="AO2653" i="22"/>
  <c r="AD2654" i="22"/>
  <c r="AE2654" i="22"/>
  <c r="AF2654" i="22"/>
  <c r="AG2654" i="22"/>
  <c r="AH2654" i="22"/>
  <c r="AI2654" i="22"/>
  <c r="AJ2654" i="22"/>
  <c r="AK2654" i="22"/>
  <c r="AL2654" i="22"/>
  <c r="AM2654" i="22"/>
  <c r="AN2654" i="22"/>
  <c r="AO2654" i="22"/>
  <c r="AD2655" i="22"/>
  <c r="AE2655" i="22"/>
  <c r="AF2655" i="22"/>
  <c r="AG2655" i="22"/>
  <c r="AH2655" i="22"/>
  <c r="AI2655" i="22"/>
  <c r="AJ2655" i="22"/>
  <c r="AK2655" i="22"/>
  <c r="AL2655" i="22"/>
  <c r="AM2655" i="22"/>
  <c r="AN2655" i="22"/>
  <c r="AO2655" i="22"/>
  <c r="AD2656" i="22"/>
  <c r="AE2656" i="22"/>
  <c r="AF2656" i="22"/>
  <c r="AG2656" i="22"/>
  <c r="AH2656" i="22"/>
  <c r="AI2656" i="22"/>
  <c r="AJ2656" i="22"/>
  <c r="AK2656" i="22"/>
  <c r="AL2656" i="22"/>
  <c r="AM2656" i="22"/>
  <c r="AN2656" i="22"/>
  <c r="AO2656" i="22"/>
  <c r="AD2657" i="22"/>
  <c r="AE2657" i="22"/>
  <c r="AF2657" i="22"/>
  <c r="AG2657" i="22"/>
  <c r="AH2657" i="22"/>
  <c r="AI2657" i="22"/>
  <c r="AJ2657" i="22"/>
  <c r="AK2657" i="22"/>
  <c r="AL2657" i="22"/>
  <c r="AM2657" i="22"/>
  <c r="AN2657" i="22"/>
  <c r="AO2657" i="22"/>
  <c r="AD2658" i="22"/>
  <c r="AE2658" i="22"/>
  <c r="AF2658" i="22"/>
  <c r="AG2658" i="22"/>
  <c r="AH2658" i="22"/>
  <c r="AI2658" i="22"/>
  <c r="AJ2658" i="22"/>
  <c r="AK2658" i="22"/>
  <c r="AL2658" i="22"/>
  <c r="AM2658" i="22"/>
  <c r="AN2658" i="22"/>
  <c r="AO2658" i="22"/>
  <c r="AD2659" i="22"/>
  <c r="AE2659" i="22"/>
  <c r="AF2659" i="22"/>
  <c r="AG2659" i="22"/>
  <c r="AH2659" i="22"/>
  <c r="AI2659" i="22"/>
  <c r="AJ2659" i="22"/>
  <c r="AK2659" i="22"/>
  <c r="AL2659" i="22"/>
  <c r="AM2659" i="22"/>
  <c r="AN2659" i="22"/>
  <c r="AO2659" i="22"/>
  <c r="AD2660" i="22"/>
  <c r="AE2660" i="22"/>
  <c r="AF2660" i="22"/>
  <c r="AG2660" i="22"/>
  <c r="AH2660" i="22"/>
  <c r="AI2660" i="22"/>
  <c r="AJ2660" i="22"/>
  <c r="AK2660" i="22"/>
  <c r="AL2660" i="22"/>
  <c r="AM2660" i="22"/>
  <c r="AN2660" i="22"/>
  <c r="AO2660" i="22"/>
  <c r="AD2661" i="22"/>
  <c r="AE2661" i="22"/>
  <c r="AF2661" i="22"/>
  <c r="AG2661" i="22"/>
  <c r="AH2661" i="22"/>
  <c r="AI2661" i="22"/>
  <c r="AJ2661" i="22"/>
  <c r="AK2661" i="22"/>
  <c r="AL2661" i="22"/>
  <c r="AM2661" i="22"/>
  <c r="AN2661" i="22"/>
  <c r="AO2661" i="22"/>
  <c r="AD2662" i="22"/>
  <c r="AE2662" i="22"/>
  <c r="AF2662" i="22"/>
  <c r="AG2662" i="22"/>
  <c r="AH2662" i="22"/>
  <c r="AI2662" i="22"/>
  <c r="AJ2662" i="22"/>
  <c r="AK2662" i="22"/>
  <c r="AL2662" i="22"/>
  <c r="AM2662" i="22"/>
  <c r="AN2662" i="22"/>
  <c r="AO2662" i="22"/>
  <c r="AD2663" i="22"/>
  <c r="AE2663" i="22"/>
  <c r="AF2663" i="22"/>
  <c r="AG2663" i="22"/>
  <c r="AH2663" i="22"/>
  <c r="AI2663" i="22"/>
  <c r="AJ2663" i="22"/>
  <c r="AK2663" i="22"/>
  <c r="AL2663" i="22"/>
  <c r="AM2663" i="22"/>
  <c r="AN2663" i="22"/>
  <c r="AO2663" i="22"/>
  <c r="AD2664" i="22"/>
  <c r="AE2664" i="22"/>
  <c r="AF2664" i="22"/>
  <c r="AG2664" i="22"/>
  <c r="AH2664" i="22"/>
  <c r="AI2664" i="22"/>
  <c r="AJ2664" i="22"/>
  <c r="AK2664" i="22"/>
  <c r="AL2664" i="22"/>
  <c r="AM2664" i="22"/>
  <c r="AN2664" i="22"/>
  <c r="AO2664" i="22"/>
  <c r="AD2665" i="22"/>
  <c r="AE2665" i="22"/>
  <c r="AF2665" i="22"/>
  <c r="AG2665" i="22"/>
  <c r="AH2665" i="22"/>
  <c r="AI2665" i="22"/>
  <c r="AJ2665" i="22"/>
  <c r="AK2665" i="22"/>
  <c r="AL2665" i="22"/>
  <c r="AM2665" i="22"/>
  <c r="AN2665" i="22"/>
  <c r="AO2665" i="22"/>
  <c r="AD2666" i="22"/>
  <c r="AE2666" i="22"/>
  <c r="AF2666" i="22"/>
  <c r="AG2666" i="22"/>
  <c r="AH2666" i="22"/>
  <c r="AI2666" i="22"/>
  <c r="AJ2666" i="22"/>
  <c r="AK2666" i="22"/>
  <c r="AL2666" i="22"/>
  <c r="AM2666" i="22"/>
  <c r="AN2666" i="22"/>
  <c r="AO2666" i="22"/>
  <c r="AD2667" i="22"/>
  <c r="AE2667" i="22"/>
  <c r="AF2667" i="22"/>
  <c r="AG2667" i="22"/>
  <c r="AH2667" i="22"/>
  <c r="AI2667" i="22"/>
  <c r="AJ2667" i="22"/>
  <c r="AK2667" i="22"/>
  <c r="AL2667" i="22"/>
  <c r="AM2667" i="22"/>
  <c r="AN2667" i="22"/>
  <c r="AO2667" i="22"/>
  <c r="AD2668" i="22"/>
  <c r="AE2668" i="22"/>
  <c r="AF2668" i="22"/>
  <c r="AG2668" i="22"/>
  <c r="AH2668" i="22"/>
  <c r="AI2668" i="22"/>
  <c r="AJ2668" i="22"/>
  <c r="AK2668" i="22"/>
  <c r="AL2668" i="22"/>
  <c r="AM2668" i="22"/>
  <c r="AN2668" i="22"/>
  <c r="AO2668" i="22"/>
  <c r="AD2669" i="22"/>
  <c r="AE2669" i="22"/>
  <c r="AF2669" i="22"/>
  <c r="AG2669" i="22"/>
  <c r="AH2669" i="22"/>
  <c r="AI2669" i="22"/>
  <c r="AJ2669" i="22"/>
  <c r="AK2669" i="22"/>
  <c r="AL2669" i="22"/>
  <c r="AM2669" i="22"/>
  <c r="AN2669" i="22"/>
  <c r="AO2669" i="22"/>
  <c r="AD2670" i="22"/>
  <c r="AE2670" i="22"/>
  <c r="AF2670" i="22"/>
  <c r="AG2670" i="22"/>
  <c r="AH2670" i="22"/>
  <c r="AI2670" i="22"/>
  <c r="AJ2670" i="22"/>
  <c r="AK2670" i="22"/>
  <c r="AL2670" i="22"/>
  <c r="AM2670" i="22"/>
  <c r="AN2670" i="22"/>
  <c r="AO2670" i="22"/>
  <c r="AD2671" i="22"/>
  <c r="AE2671" i="22"/>
  <c r="AF2671" i="22"/>
  <c r="AG2671" i="22"/>
  <c r="AH2671" i="22"/>
  <c r="AI2671" i="22"/>
  <c r="AJ2671" i="22"/>
  <c r="AK2671" i="22"/>
  <c r="AL2671" i="22"/>
  <c r="AM2671" i="22"/>
  <c r="AN2671" i="22"/>
  <c r="AO2671" i="22"/>
  <c r="AD2672" i="22"/>
  <c r="AE2672" i="22"/>
  <c r="AF2672" i="22"/>
  <c r="AG2672" i="22"/>
  <c r="AH2672" i="22"/>
  <c r="AI2672" i="22"/>
  <c r="AJ2672" i="22"/>
  <c r="AK2672" i="22"/>
  <c r="AL2672" i="22"/>
  <c r="AM2672" i="22"/>
  <c r="AN2672" i="22"/>
  <c r="AO2672" i="22"/>
  <c r="AD2673" i="22"/>
  <c r="AE2673" i="22"/>
  <c r="AF2673" i="22"/>
  <c r="AG2673" i="22"/>
  <c r="AH2673" i="22"/>
  <c r="AI2673" i="22"/>
  <c r="AJ2673" i="22"/>
  <c r="AK2673" i="22"/>
  <c r="AL2673" i="22"/>
  <c r="AM2673" i="22"/>
  <c r="AN2673" i="22"/>
  <c r="AO2673" i="22"/>
  <c r="AD2674" i="22"/>
  <c r="AE2674" i="22"/>
  <c r="AF2674" i="22"/>
  <c r="AG2674" i="22"/>
  <c r="AH2674" i="22"/>
  <c r="AI2674" i="22"/>
  <c r="AJ2674" i="22"/>
  <c r="AK2674" i="22"/>
  <c r="AL2674" i="22"/>
  <c r="AM2674" i="22"/>
  <c r="AN2674" i="22"/>
  <c r="AO2674" i="22"/>
  <c r="AD2675" i="22"/>
  <c r="AE2675" i="22"/>
  <c r="AF2675" i="22"/>
  <c r="AG2675" i="22"/>
  <c r="AH2675" i="22"/>
  <c r="AI2675" i="22"/>
  <c r="AJ2675" i="22"/>
  <c r="AK2675" i="22"/>
  <c r="AL2675" i="22"/>
  <c r="AM2675" i="22"/>
  <c r="AN2675" i="22"/>
  <c r="AO2675" i="22"/>
  <c r="AD2676" i="22"/>
  <c r="AE2676" i="22"/>
  <c r="AF2676" i="22"/>
  <c r="AG2676" i="22"/>
  <c r="AH2676" i="22"/>
  <c r="AI2676" i="22"/>
  <c r="AJ2676" i="22"/>
  <c r="AK2676" i="22"/>
  <c r="AL2676" i="22"/>
  <c r="AM2676" i="22"/>
  <c r="AN2676" i="22"/>
  <c r="AO2676" i="22"/>
  <c r="AD2677" i="22"/>
  <c r="AE2677" i="22"/>
  <c r="AF2677" i="22"/>
  <c r="AG2677" i="22"/>
  <c r="AH2677" i="22"/>
  <c r="AI2677" i="22"/>
  <c r="AJ2677" i="22"/>
  <c r="AK2677" i="22"/>
  <c r="AL2677" i="22"/>
  <c r="AM2677" i="22"/>
  <c r="AN2677" i="22"/>
  <c r="AO2677" i="22"/>
  <c r="AD2678" i="22"/>
  <c r="AE2678" i="22"/>
  <c r="AF2678" i="22"/>
  <c r="AG2678" i="22"/>
  <c r="AH2678" i="22"/>
  <c r="AI2678" i="22"/>
  <c r="AJ2678" i="22"/>
  <c r="AK2678" i="22"/>
  <c r="AL2678" i="22"/>
  <c r="AM2678" i="22"/>
  <c r="AN2678" i="22"/>
  <c r="AO2678" i="22"/>
  <c r="AD2679" i="22"/>
  <c r="AE2679" i="22"/>
  <c r="AF2679" i="22"/>
  <c r="AG2679" i="22"/>
  <c r="AH2679" i="22"/>
  <c r="AI2679" i="22"/>
  <c r="AJ2679" i="22"/>
  <c r="AK2679" i="22"/>
  <c r="AL2679" i="22"/>
  <c r="AM2679" i="22"/>
  <c r="AN2679" i="22"/>
  <c r="AO2679" i="22"/>
  <c r="AD2680" i="22"/>
  <c r="AE2680" i="22"/>
  <c r="AF2680" i="22"/>
  <c r="AG2680" i="22"/>
  <c r="AH2680" i="22"/>
  <c r="AI2680" i="22"/>
  <c r="AJ2680" i="22"/>
  <c r="AK2680" i="22"/>
  <c r="AL2680" i="22"/>
  <c r="AM2680" i="22"/>
  <c r="AN2680" i="22"/>
  <c r="AO2680" i="22"/>
  <c r="AD2681" i="22"/>
  <c r="AE2681" i="22"/>
  <c r="AF2681" i="22"/>
  <c r="AG2681" i="22"/>
  <c r="AH2681" i="22"/>
  <c r="AI2681" i="22"/>
  <c r="AJ2681" i="22"/>
  <c r="AK2681" i="22"/>
  <c r="AL2681" i="22"/>
  <c r="AM2681" i="22"/>
  <c r="AN2681" i="22"/>
  <c r="AO2681" i="22"/>
  <c r="AD2682" i="22"/>
  <c r="AE2682" i="22"/>
  <c r="AF2682" i="22"/>
  <c r="AG2682" i="22"/>
  <c r="AH2682" i="22"/>
  <c r="AI2682" i="22"/>
  <c r="AJ2682" i="22"/>
  <c r="AK2682" i="22"/>
  <c r="AL2682" i="22"/>
  <c r="AM2682" i="22"/>
  <c r="AN2682" i="22"/>
  <c r="AO2682" i="22"/>
  <c r="AD2683" i="22"/>
  <c r="AE2683" i="22"/>
  <c r="AF2683" i="22"/>
  <c r="AG2683" i="22"/>
  <c r="AH2683" i="22"/>
  <c r="AI2683" i="22"/>
  <c r="AJ2683" i="22"/>
  <c r="AK2683" i="22"/>
  <c r="AL2683" i="22"/>
  <c r="AM2683" i="22"/>
  <c r="AN2683" i="22"/>
  <c r="AO2683" i="22"/>
  <c r="AD2684" i="22"/>
  <c r="AE2684" i="22"/>
  <c r="AF2684" i="22"/>
  <c r="AG2684" i="22"/>
  <c r="AH2684" i="22"/>
  <c r="AI2684" i="22"/>
  <c r="AJ2684" i="22"/>
  <c r="AK2684" i="22"/>
  <c r="AL2684" i="22"/>
  <c r="AM2684" i="22"/>
  <c r="AN2684" i="22"/>
  <c r="AO2684" i="22"/>
  <c r="AD2685" i="22"/>
  <c r="AE2685" i="22"/>
  <c r="AF2685" i="22"/>
  <c r="AG2685" i="22"/>
  <c r="AH2685" i="22"/>
  <c r="AI2685" i="22"/>
  <c r="AJ2685" i="22"/>
  <c r="AK2685" i="22"/>
  <c r="AL2685" i="22"/>
  <c r="AM2685" i="22"/>
  <c r="AN2685" i="22"/>
  <c r="AO2685" i="22"/>
  <c r="AD2686" i="22"/>
  <c r="AE2686" i="22"/>
  <c r="AF2686" i="22"/>
  <c r="AG2686" i="22"/>
  <c r="AH2686" i="22"/>
  <c r="AI2686" i="22"/>
  <c r="AJ2686" i="22"/>
  <c r="AK2686" i="22"/>
  <c r="AL2686" i="22"/>
  <c r="AM2686" i="22"/>
  <c r="AN2686" i="22"/>
  <c r="AO2686" i="22"/>
  <c r="AD2687" i="22"/>
  <c r="AE2687" i="22"/>
  <c r="AF2687" i="22"/>
  <c r="AG2687" i="22"/>
  <c r="AH2687" i="22"/>
  <c r="AI2687" i="22"/>
  <c r="AJ2687" i="22"/>
  <c r="AK2687" i="22"/>
  <c r="AL2687" i="22"/>
  <c r="AM2687" i="22"/>
  <c r="AN2687" i="22"/>
  <c r="AO2687" i="22"/>
  <c r="AD2688" i="22"/>
  <c r="AE2688" i="22"/>
  <c r="AF2688" i="22"/>
  <c r="AG2688" i="22"/>
  <c r="AH2688" i="22"/>
  <c r="AI2688" i="22"/>
  <c r="AJ2688" i="22"/>
  <c r="AK2688" i="22"/>
  <c r="AL2688" i="22"/>
  <c r="AM2688" i="22"/>
  <c r="AN2688" i="22"/>
  <c r="AO2688" i="22"/>
  <c r="AD2689" i="22"/>
  <c r="AE2689" i="22"/>
  <c r="AF2689" i="22"/>
  <c r="AG2689" i="22"/>
  <c r="AH2689" i="22"/>
  <c r="AI2689" i="22"/>
  <c r="AJ2689" i="22"/>
  <c r="AK2689" i="22"/>
  <c r="AL2689" i="22"/>
  <c r="AM2689" i="22"/>
  <c r="AN2689" i="22"/>
  <c r="AO2689" i="22"/>
  <c r="AD2690" i="22"/>
  <c r="AE2690" i="22"/>
  <c r="AF2690" i="22"/>
  <c r="AG2690" i="22"/>
  <c r="AH2690" i="22"/>
  <c r="AI2690" i="22"/>
  <c r="AJ2690" i="22"/>
  <c r="AK2690" i="22"/>
  <c r="AL2690" i="22"/>
  <c r="AM2690" i="22"/>
  <c r="AN2690" i="22"/>
  <c r="AO2690" i="22"/>
  <c r="AD2691" i="22"/>
  <c r="AE2691" i="22"/>
  <c r="AF2691" i="22"/>
  <c r="AG2691" i="22"/>
  <c r="AH2691" i="22"/>
  <c r="AI2691" i="22"/>
  <c r="AJ2691" i="22"/>
  <c r="AK2691" i="22"/>
  <c r="AL2691" i="22"/>
  <c r="AM2691" i="22"/>
  <c r="AN2691" i="22"/>
  <c r="AO2691" i="22"/>
  <c r="AD2692" i="22"/>
  <c r="AE2692" i="22"/>
  <c r="AF2692" i="22"/>
  <c r="AG2692" i="22"/>
  <c r="AH2692" i="22"/>
  <c r="AI2692" i="22"/>
  <c r="AJ2692" i="22"/>
  <c r="AK2692" i="22"/>
  <c r="AL2692" i="22"/>
  <c r="AM2692" i="22"/>
  <c r="AN2692" i="22"/>
  <c r="AO2692" i="22"/>
  <c r="AD2693" i="22"/>
  <c r="AE2693" i="22"/>
  <c r="AF2693" i="22"/>
  <c r="AG2693" i="22"/>
  <c r="AH2693" i="22"/>
  <c r="AI2693" i="22"/>
  <c r="AJ2693" i="22"/>
  <c r="AK2693" i="22"/>
  <c r="AL2693" i="22"/>
  <c r="AM2693" i="22"/>
  <c r="AN2693" i="22"/>
  <c r="AO2693" i="22"/>
  <c r="AD2694" i="22"/>
  <c r="AE2694" i="22"/>
  <c r="AF2694" i="22"/>
  <c r="AG2694" i="22"/>
  <c r="AH2694" i="22"/>
  <c r="AI2694" i="22"/>
  <c r="AJ2694" i="22"/>
  <c r="AK2694" i="22"/>
  <c r="AL2694" i="22"/>
  <c r="AM2694" i="22"/>
  <c r="AN2694" i="22"/>
  <c r="AO2694" i="22"/>
  <c r="AD2695" i="22"/>
  <c r="AE2695" i="22"/>
  <c r="AF2695" i="22"/>
  <c r="AG2695" i="22"/>
  <c r="AH2695" i="22"/>
  <c r="AI2695" i="22"/>
  <c r="AJ2695" i="22"/>
  <c r="AK2695" i="22"/>
  <c r="AL2695" i="22"/>
  <c r="AM2695" i="22"/>
  <c r="AN2695" i="22"/>
  <c r="AO2695" i="22"/>
  <c r="AD2696" i="22"/>
  <c r="AE2696" i="22"/>
  <c r="AF2696" i="22"/>
  <c r="AG2696" i="22"/>
  <c r="AH2696" i="22"/>
  <c r="AI2696" i="22"/>
  <c r="AJ2696" i="22"/>
  <c r="AK2696" i="22"/>
  <c r="AL2696" i="22"/>
  <c r="AM2696" i="22"/>
  <c r="AN2696" i="22"/>
  <c r="AO2696" i="22"/>
  <c r="AD2697" i="22"/>
  <c r="AE2697" i="22"/>
  <c r="AF2697" i="22"/>
  <c r="AG2697" i="22"/>
  <c r="AH2697" i="22"/>
  <c r="AI2697" i="22"/>
  <c r="AJ2697" i="22"/>
  <c r="AK2697" i="22"/>
  <c r="AL2697" i="22"/>
  <c r="AM2697" i="22"/>
  <c r="AN2697" i="22"/>
  <c r="AO2697" i="22"/>
  <c r="AD2698" i="22"/>
  <c r="AE2698" i="22"/>
  <c r="AF2698" i="22"/>
  <c r="AG2698" i="22"/>
  <c r="AH2698" i="22"/>
  <c r="AI2698" i="22"/>
  <c r="AJ2698" i="22"/>
  <c r="AK2698" i="22"/>
  <c r="AL2698" i="22"/>
  <c r="AM2698" i="22"/>
  <c r="AN2698" i="22"/>
  <c r="AO2698" i="22"/>
  <c r="AD2699" i="22"/>
  <c r="AE2699" i="22"/>
  <c r="AF2699" i="22"/>
  <c r="AG2699" i="22"/>
  <c r="AH2699" i="22"/>
  <c r="AI2699" i="22"/>
  <c r="AJ2699" i="22"/>
  <c r="AK2699" i="22"/>
  <c r="AL2699" i="22"/>
  <c r="AM2699" i="22"/>
  <c r="AN2699" i="22"/>
  <c r="AO2699" i="22"/>
  <c r="AD2700" i="22"/>
  <c r="AE2700" i="22"/>
  <c r="AF2700" i="22"/>
  <c r="AG2700" i="22"/>
  <c r="AH2700" i="22"/>
  <c r="AI2700" i="22"/>
  <c r="AJ2700" i="22"/>
  <c r="AK2700" i="22"/>
  <c r="AL2700" i="22"/>
  <c r="AM2700" i="22"/>
  <c r="AN2700" i="22"/>
  <c r="AO2700" i="22"/>
  <c r="AD2701" i="22"/>
  <c r="AE2701" i="22"/>
  <c r="AF2701" i="22"/>
  <c r="AG2701" i="22"/>
  <c r="AH2701" i="22"/>
  <c r="AI2701" i="22"/>
  <c r="AJ2701" i="22"/>
  <c r="AK2701" i="22"/>
  <c r="AL2701" i="22"/>
  <c r="AM2701" i="22"/>
  <c r="AN2701" i="22"/>
  <c r="AO2701" i="22"/>
  <c r="AD2702" i="22"/>
  <c r="AE2702" i="22"/>
  <c r="AF2702" i="22"/>
  <c r="AG2702" i="22"/>
  <c r="AH2702" i="22"/>
  <c r="AI2702" i="22"/>
  <c r="AJ2702" i="22"/>
  <c r="AK2702" i="22"/>
  <c r="AL2702" i="22"/>
  <c r="AM2702" i="22"/>
  <c r="AN2702" i="22"/>
  <c r="AO2702" i="22"/>
  <c r="AD2703" i="22"/>
  <c r="AE2703" i="22"/>
  <c r="AF2703" i="22"/>
  <c r="AG2703" i="22"/>
  <c r="AH2703" i="22"/>
  <c r="AI2703" i="22"/>
  <c r="AJ2703" i="22"/>
  <c r="AK2703" i="22"/>
  <c r="AL2703" i="22"/>
  <c r="AM2703" i="22"/>
  <c r="AN2703" i="22"/>
  <c r="AO2703" i="22"/>
  <c r="AD2704" i="22"/>
  <c r="AE2704" i="22"/>
  <c r="AF2704" i="22"/>
  <c r="AG2704" i="22"/>
  <c r="AH2704" i="22"/>
  <c r="AI2704" i="22"/>
  <c r="AJ2704" i="22"/>
  <c r="AK2704" i="22"/>
  <c r="AL2704" i="22"/>
  <c r="AM2704" i="22"/>
  <c r="AN2704" i="22"/>
  <c r="AO2704" i="22"/>
  <c r="AD2705" i="22"/>
  <c r="AE2705" i="22"/>
  <c r="AF2705" i="22"/>
  <c r="AG2705" i="22"/>
  <c r="AH2705" i="22"/>
  <c r="AI2705" i="22"/>
  <c r="AJ2705" i="22"/>
  <c r="AK2705" i="22"/>
  <c r="AL2705" i="22"/>
  <c r="AM2705" i="22"/>
  <c r="AN2705" i="22"/>
  <c r="AO2705" i="22"/>
  <c r="AD2706" i="22"/>
  <c r="AE2706" i="22"/>
  <c r="AF2706" i="22"/>
  <c r="AG2706" i="22"/>
  <c r="AH2706" i="22"/>
  <c r="AI2706" i="22"/>
  <c r="AJ2706" i="22"/>
  <c r="AK2706" i="22"/>
  <c r="AL2706" i="22"/>
  <c r="AM2706" i="22"/>
  <c r="AN2706" i="22"/>
  <c r="AO2706" i="22"/>
  <c r="AD2707" i="22"/>
  <c r="AE2707" i="22"/>
  <c r="AF2707" i="22"/>
  <c r="AG2707" i="22"/>
  <c r="AH2707" i="22"/>
  <c r="AI2707" i="22"/>
  <c r="AJ2707" i="22"/>
  <c r="AK2707" i="22"/>
  <c r="AL2707" i="22"/>
  <c r="AM2707" i="22"/>
  <c r="AN2707" i="22"/>
  <c r="AO2707" i="22"/>
  <c r="AD2708" i="22"/>
  <c r="AE2708" i="22"/>
  <c r="AF2708" i="22"/>
  <c r="AG2708" i="22"/>
  <c r="AH2708" i="22"/>
  <c r="AI2708" i="22"/>
  <c r="AJ2708" i="22"/>
  <c r="AK2708" i="22"/>
  <c r="AL2708" i="22"/>
  <c r="AM2708" i="22"/>
  <c r="AN2708" i="22"/>
  <c r="AO2708" i="22"/>
  <c r="AD2709" i="22"/>
  <c r="AE2709" i="22"/>
  <c r="AF2709" i="22"/>
  <c r="AG2709" i="22"/>
  <c r="AH2709" i="22"/>
  <c r="AI2709" i="22"/>
  <c r="AJ2709" i="22"/>
  <c r="AK2709" i="22"/>
  <c r="AL2709" i="22"/>
  <c r="AM2709" i="22"/>
  <c r="AN2709" i="22"/>
  <c r="AO2709" i="22"/>
  <c r="AD2710" i="22"/>
  <c r="AE2710" i="22"/>
  <c r="AF2710" i="22"/>
  <c r="AG2710" i="22"/>
  <c r="AH2710" i="22"/>
  <c r="AI2710" i="22"/>
  <c r="AJ2710" i="22"/>
  <c r="AK2710" i="22"/>
  <c r="AL2710" i="22"/>
  <c r="AM2710" i="22"/>
  <c r="AN2710" i="22"/>
  <c r="AO2710" i="22"/>
  <c r="AD2711" i="22"/>
  <c r="AE2711" i="22"/>
  <c r="AF2711" i="22"/>
  <c r="AG2711" i="22"/>
  <c r="AH2711" i="22"/>
  <c r="AI2711" i="22"/>
  <c r="AJ2711" i="22"/>
  <c r="AK2711" i="22"/>
  <c r="AL2711" i="22"/>
  <c r="AM2711" i="22"/>
  <c r="AN2711" i="22"/>
  <c r="AO2711" i="22"/>
  <c r="AD2712" i="22"/>
  <c r="AE2712" i="22"/>
  <c r="AF2712" i="22"/>
  <c r="AG2712" i="22"/>
  <c r="AH2712" i="22"/>
  <c r="AI2712" i="22"/>
  <c r="AJ2712" i="22"/>
  <c r="AK2712" i="22"/>
  <c r="AL2712" i="22"/>
  <c r="AM2712" i="22"/>
  <c r="AN2712" i="22"/>
  <c r="AO2712" i="22"/>
  <c r="AD2713" i="22"/>
  <c r="AE2713" i="22"/>
  <c r="AF2713" i="22"/>
  <c r="AG2713" i="22"/>
  <c r="AH2713" i="22"/>
  <c r="AI2713" i="22"/>
  <c r="AJ2713" i="22"/>
  <c r="AK2713" i="22"/>
  <c r="AL2713" i="22"/>
  <c r="AM2713" i="22"/>
  <c r="AN2713" i="22"/>
  <c r="AO2713" i="22"/>
  <c r="AD2714" i="22"/>
  <c r="AE2714" i="22"/>
  <c r="AF2714" i="22"/>
  <c r="AG2714" i="22"/>
  <c r="AH2714" i="22"/>
  <c r="AI2714" i="22"/>
  <c r="AJ2714" i="22"/>
  <c r="AK2714" i="22"/>
  <c r="AL2714" i="22"/>
  <c r="AM2714" i="22"/>
  <c r="AN2714" i="22"/>
  <c r="AO2714" i="22"/>
  <c r="AD2715" i="22"/>
  <c r="AE2715" i="22"/>
  <c r="AF2715" i="22"/>
  <c r="AG2715" i="22"/>
  <c r="AH2715" i="22"/>
  <c r="AI2715" i="22"/>
  <c r="AJ2715" i="22"/>
  <c r="AK2715" i="22"/>
  <c r="AL2715" i="22"/>
  <c r="AM2715" i="22"/>
  <c r="AN2715" i="22"/>
  <c r="AO2715" i="22"/>
  <c r="AD2716" i="22"/>
  <c r="AE2716" i="22"/>
  <c r="AF2716" i="22"/>
  <c r="AG2716" i="22"/>
  <c r="AH2716" i="22"/>
  <c r="AI2716" i="22"/>
  <c r="AJ2716" i="22"/>
  <c r="AK2716" i="22"/>
  <c r="AL2716" i="22"/>
  <c r="AM2716" i="22"/>
  <c r="AN2716" i="22"/>
  <c r="AO2716" i="22"/>
  <c r="AD2717" i="22"/>
  <c r="AE2717" i="22"/>
  <c r="AF2717" i="22"/>
  <c r="AG2717" i="22"/>
  <c r="AH2717" i="22"/>
  <c r="AI2717" i="22"/>
  <c r="AJ2717" i="22"/>
  <c r="AK2717" i="22"/>
  <c r="AL2717" i="22"/>
  <c r="AM2717" i="22"/>
  <c r="AN2717" i="22"/>
  <c r="AO2717" i="22"/>
  <c r="AD2718" i="22"/>
  <c r="AE2718" i="22"/>
  <c r="AF2718" i="22"/>
  <c r="AG2718" i="22"/>
  <c r="AH2718" i="22"/>
  <c r="AI2718" i="22"/>
  <c r="AJ2718" i="22"/>
  <c r="AK2718" i="22"/>
  <c r="AL2718" i="22"/>
  <c r="AM2718" i="22"/>
  <c r="AN2718" i="22"/>
  <c r="AO2718" i="22"/>
  <c r="AD2719" i="22"/>
  <c r="AE2719" i="22"/>
  <c r="AF2719" i="22"/>
  <c r="AG2719" i="22"/>
  <c r="AH2719" i="22"/>
  <c r="AI2719" i="22"/>
  <c r="AJ2719" i="22"/>
  <c r="AK2719" i="22"/>
  <c r="AL2719" i="22"/>
  <c r="AM2719" i="22"/>
  <c r="AN2719" i="22"/>
  <c r="AO2719" i="22"/>
  <c r="AD2720" i="22"/>
  <c r="AE2720" i="22"/>
  <c r="AF2720" i="22"/>
  <c r="AG2720" i="22"/>
  <c r="AH2720" i="22"/>
  <c r="AI2720" i="22"/>
  <c r="AJ2720" i="22"/>
  <c r="AK2720" i="22"/>
  <c r="AL2720" i="22"/>
  <c r="AM2720" i="22"/>
  <c r="AN2720" i="22"/>
  <c r="AO2720" i="22"/>
  <c r="AD2721" i="22"/>
  <c r="AE2721" i="22"/>
  <c r="AF2721" i="22"/>
  <c r="AG2721" i="22"/>
  <c r="AH2721" i="22"/>
  <c r="AI2721" i="22"/>
  <c r="AJ2721" i="22"/>
  <c r="AK2721" i="22"/>
  <c r="AL2721" i="22"/>
  <c r="AM2721" i="22"/>
  <c r="AN2721" i="22"/>
  <c r="AO2721" i="22"/>
  <c r="AD2722" i="22"/>
  <c r="AE2722" i="22"/>
  <c r="AF2722" i="22"/>
  <c r="AG2722" i="22"/>
  <c r="AH2722" i="22"/>
  <c r="AI2722" i="22"/>
  <c r="AJ2722" i="22"/>
  <c r="AK2722" i="22"/>
  <c r="AL2722" i="22"/>
  <c r="AM2722" i="22"/>
  <c r="AN2722" i="22"/>
  <c r="AO2722" i="22"/>
  <c r="AD2723" i="22"/>
  <c r="AE2723" i="22"/>
  <c r="AF2723" i="22"/>
  <c r="AG2723" i="22"/>
  <c r="AH2723" i="22"/>
  <c r="AI2723" i="22"/>
  <c r="AJ2723" i="22"/>
  <c r="AK2723" i="22"/>
  <c r="AL2723" i="22"/>
  <c r="AM2723" i="22"/>
  <c r="AN2723" i="22"/>
  <c r="AO2723" i="22"/>
  <c r="AD2724" i="22"/>
  <c r="AE2724" i="22"/>
  <c r="AF2724" i="22"/>
  <c r="AG2724" i="22"/>
  <c r="AH2724" i="22"/>
  <c r="AI2724" i="22"/>
  <c r="AJ2724" i="22"/>
  <c r="AK2724" i="22"/>
  <c r="AL2724" i="22"/>
  <c r="AM2724" i="22"/>
  <c r="AN2724" i="22"/>
  <c r="AO2724" i="22"/>
  <c r="AD2725" i="22"/>
  <c r="AE2725" i="22"/>
  <c r="AF2725" i="22"/>
  <c r="AG2725" i="22"/>
  <c r="AH2725" i="22"/>
  <c r="AI2725" i="22"/>
  <c r="AJ2725" i="22"/>
  <c r="AK2725" i="22"/>
  <c r="AL2725" i="22"/>
  <c r="AM2725" i="22"/>
  <c r="AN2725" i="22"/>
  <c r="AO2725" i="22"/>
  <c r="AD2726" i="22"/>
  <c r="AE2726" i="22"/>
  <c r="AF2726" i="22"/>
  <c r="AG2726" i="22"/>
  <c r="AH2726" i="22"/>
  <c r="AI2726" i="22"/>
  <c r="AJ2726" i="22"/>
  <c r="AK2726" i="22"/>
  <c r="AL2726" i="22"/>
  <c r="AM2726" i="22"/>
  <c r="AN2726" i="22"/>
  <c r="AO2726" i="22"/>
  <c r="AD2727" i="22"/>
  <c r="AE2727" i="22"/>
  <c r="AF2727" i="22"/>
  <c r="AG2727" i="22"/>
  <c r="AH2727" i="22"/>
  <c r="AI2727" i="22"/>
  <c r="AJ2727" i="22"/>
  <c r="AK2727" i="22"/>
  <c r="AL2727" i="22"/>
  <c r="AM2727" i="22"/>
  <c r="AN2727" i="22"/>
  <c r="AO2727" i="22"/>
  <c r="AD2728" i="22"/>
  <c r="AE2728" i="22"/>
  <c r="AF2728" i="22"/>
  <c r="AG2728" i="22"/>
  <c r="AH2728" i="22"/>
  <c r="AI2728" i="22"/>
  <c r="AJ2728" i="22"/>
  <c r="AK2728" i="22"/>
  <c r="AL2728" i="22"/>
  <c r="AM2728" i="22"/>
  <c r="AN2728" i="22"/>
  <c r="AO2728" i="22"/>
  <c r="AD2729" i="22"/>
  <c r="AE2729" i="22"/>
  <c r="AF2729" i="22"/>
  <c r="AG2729" i="22"/>
  <c r="AH2729" i="22"/>
  <c r="AI2729" i="22"/>
  <c r="AJ2729" i="22"/>
  <c r="AK2729" i="22"/>
  <c r="AL2729" i="22"/>
  <c r="AM2729" i="22"/>
  <c r="AN2729" i="22"/>
  <c r="AO2729" i="22"/>
  <c r="AD2730" i="22"/>
  <c r="AE2730" i="22"/>
  <c r="AF2730" i="22"/>
  <c r="AG2730" i="22"/>
  <c r="AH2730" i="22"/>
  <c r="AI2730" i="22"/>
  <c r="AJ2730" i="22"/>
  <c r="AK2730" i="22"/>
  <c r="AL2730" i="22"/>
  <c r="AM2730" i="22"/>
  <c r="AN2730" i="22"/>
  <c r="AO2730" i="22"/>
  <c r="AD2731" i="22"/>
  <c r="AE2731" i="22"/>
  <c r="AF2731" i="22"/>
  <c r="AG2731" i="22"/>
  <c r="AH2731" i="22"/>
  <c r="AI2731" i="22"/>
  <c r="AJ2731" i="22"/>
  <c r="AK2731" i="22"/>
  <c r="AL2731" i="22"/>
  <c r="AM2731" i="22"/>
  <c r="AN2731" i="22"/>
  <c r="AO2731" i="22"/>
  <c r="AD2732" i="22"/>
  <c r="AE2732" i="22"/>
  <c r="AF2732" i="22"/>
  <c r="AG2732" i="22"/>
  <c r="AH2732" i="22"/>
  <c r="AI2732" i="22"/>
  <c r="AJ2732" i="22"/>
  <c r="AK2732" i="22"/>
  <c r="AL2732" i="22"/>
  <c r="AM2732" i="22"/>
  <c r="AN2732" i="22"/>
  <c r="AO2732" i="22"/>
  <c r="AD2733" i="22"/>
  <c r="AE2733" i="22"/>
  <c r="AF2733" i="22"/>
  <c r="AG2733" i="22"/>
  <c r="AH2733" i="22"/>
  <c r="AI2733" i="22"/>
  <c r="AJ2733" i="22"/>
  <c r="AK2733" i="22"/>
  <c r="AL2733" i="22"/>
  <c r="AM2733" i="22"/>
  <c r="AN2733" i="22"/>
  <c r="AO2733" i="22"/>
  <c r="AD2734" i="22"/>
  <c r="AE2734" i="22"/>
  <c r="AF2734" i="22"/>
  <c r="AG2734" i="22"/>
  <c r="AH2734" i="22"/>
  <c r="AI2734" i="22"/>
  <c r="AJ2734" i="22"/>
  <c r="AK2734" i="22"/>
  <c r="AL2734" i="22"/>
  <c r="AM2734" i="22"/>
  <c r="AN2734" i="22"/>
  <c r="AO2734" i="22"/>
  <c r="AD2735" i="22"/>
  <c r="AE2735" i="22"/>
  <c r="AF2735" i="22"/>
  <c r="AG2735" i="22"/>
  <c r="AH2735" i="22"/>
  <c r="AI2735" i="22"/>
  <c r="AJ2735" i="22"/>
  <c r="AK2735" i="22"/>
  <c r="AL2735" i="22"/>
  <c r="AM2735" i="22"/>
  <c r="AN2735" i="22"/>
  <c r="AO2735" i="22"/>
  <c r="AD2736" i="22"/>
  <c r="AE2736" i="22"/>
  <c r="AF2736" i="22"/>
  <c r="AG2736" i="22"/>
  <c r="AH2736" i="22"/>
  <c r="AI2736" i="22"/>
  <c r="AJ2736" i="22"/>
  <c r="AK2736" i="22"/>
  <c r="AL2736" i="22"/>
  <c r="AM2736" i="22"/>
  <c r="AN2736" i="22"/>
  <c r="AO2736" i="22"/>
  <c r="AD2737" i="22"/>
  <c r="AE2737" i="22"/>
  <c r="AF2737" i="22"/>
  <c r="AG2737" i="22"/>
  <c r="AH2737" i="22"/>
  <c r="AI2737" i="22"/>
  <c r="AJ2737" i="22"/>
  <c r="AK2737" i="22"/>
  <c r="AL2737" i="22"/>
  <c r="AM2737" i="22"/>
  <c r="AN2737" i="22"/>
  <c r="AO2737" i="22"/>
  <c r="AD2738" i="22"/>
  <c r="AE2738" i="22"/>
  <c r="AF2738" i="22"/>
  <c r="AG2738" i="22"/>
  <c r="AH2738" i="22"/>
  <c r="AI2738" i="22"/>
  <c r="AJ2738" i="22"/>
  <c r="AK2738" i="22"/>
  <c r="AL2738" i="22"/>
  <c r="AM2738" i="22"/>
  <c r="AN2738" i="22"/>
  <c r="AO2738" i="22"/>
  <c r="AD2739" i="22"/>
  <c r="AE2739" i="22"/>
  <c r="AF2739" i="22"/>
  <c r="AG2739" i="22"/>
  <c r="AH2739" i="22"/>
  <c r="AI2739" i="22"/>
  <c r="AJ2739" i="22"/>
  <c r="AK2739" i="22"/>
  <c r="AL2739" i="22"/>
  <c r="AM2739" i="22"/>
  <c r="AN2739" i="22"/>
  <c r="AO2739" i="22"/>
  <c r="AD2740" i="22"/>
  <c r="AE2740" i="22"/>
  <c r="AF2740" i="22"/>
  <c r="AG2740" i="22"/>
  <c r="AH2740" i="22"/>
  <c r="AI2740" i="22"/>
  <c r="AJ2740" i="22"/>
  <c r="AK2740" i="22"/>
  <c r="AL2740" i="22"/>
  <c r="AM2740" i="22"/>
  <c r="AN2740" i="22"/>
  <c r="AO2740" i="22"/>
  <c r="AD2741" i="22"/>
  <c r="AE2741" i="22"/>
  <c r="AF2741" i="22"/>
  <c r="AG2741" i="22"/>
  <c r="AH2741" i="22"/>
  <c r="AI2741" i="22"/>
  <c r="AJ2741" i="22"/>
  <c r="AK2741" i="22"/>
  <c r="AL2741" i="22"/>
  <c r="AM2741" i="22"/>
  <c r="AN2741" i="22"/>
  <c r="AO2741" i="22"/>
  <c r="AD2742" i="22"/>
  <c r="AE2742" i="22"/>
  <c r="AF2742" i="22"/>
  <c r="AG2742" i="22"/>
  <c r="AH2742" i="22"/>
  <c r="AI2742" i="22"/>
  <c r="AJ2742" i="22"/>
  <c r="AK2742" i="22"/>
  <c r="AL2742" i="22"/>
  <c r="AM2742" i="22"/>
  <c r="AN2742" i="22"/>
  <c r="AO2742" i="22"/>
  <c r="AD2743" i="22"/>
  <c r="AE2743" i="22"/>
  <c r="AF2743" i="22"/>
  <c r="AG2743" i="22"/>
  <c r="AH2743" i="22"/>
  <c r="AI2743" i="22"/>
  <c r="AJ2743" i="22"/>
  <c r="AK2743" i="22"/>
  <c r="AL2743" i="22"/>
  <c r="AM2743" i="22"/>
  <c r="AN2743" i="22"/>
  <c r="AO2743" i="22"/>
  <c r="AD2744" i="22"/>
  <c r="AE2744" i="22"/>
  <c r="AF2744" i="22"/>
  <c r="AG2744" i="22"/>
  <c r="AH2744" i="22"/>
  <c r="AI2744" i="22"/>
  <c r="AJ2744" i="22"/>
  <c r="AK2744" i="22"/>
  <c r="AL2744" i="22"/>
  <c r="AM2744" i="22"/>
  <c r="AN2744" i="22"/>
  <c r="AO2744" i="22"/>
  <c r="AD2745" i="22"/>
  <c r="AE2745" i="22"/>
  <c r="AF2745" i="22"/>
  <c r="AG2745" i="22"/>
  <c r="AH2745" i="22"/>
  <c r="AI2745" i="22"/>
  <c r="AJ2745" i="22"/>
  <c r="AK2745" i="22"/>
  <c r="AL2745" i="22"/>
  <c r="AM2745" i="22"/>
  <c r="AN2745" i="22"/>
  <c r="AO2745" i="22"/>
  <c r="AD2746" i="22"/>
  <c r="AE2746" i="22"/>
  <c r="AF2746" i="22"/>
  <c r="AG2746" i="22"/>
  <c r="AH2746" i="22"/>
  <c r="AI2746" i="22"/>
  <c r="AJ2746" i="22"/>
  <c r="AK2746" i="22"/>
  <c r="AL2746" i="22"/>
  <c r="AM2746" i="22"/>
  <c r="AN2746" i="22"/>
  <c r="AO2746" i="22"/>
  <c r="AD2747" i="22"/>
  <c r="AE2747" i="22"/>
  <c r="AF2747" i="22"/>
  <c r="AG2747" i="22"/>
  <c r="AH2747" i="22"/>
  <c r="AI2747" i="22"/>
  <c r="AJ2747" i="22"/>
  <c r="AK2747" i="22"/>
  <c r="AL2747" i="22"/>
  <c r="AM2747" i="22"/>
  <c r="AN2747" i="22"/>
  <c r="AO2747" i="22"/>
  <c r="AD2748" i="22"/>
  <c r="AE2748" i="22"/>
  <c r="AF2748" i="22"/>
  <c r="AG2748" i="22"/>
  <c r="AH2748" i="22"/>
  <c r="AI2748" i="22"/>
  <c r="AJ2748" i="22"/>
  <c r="AK2748" i="22"/>
  <c r="AL2748" i="22"/>
  <c r="AM2748" i="22"/>
  <c r="AN2748" i="22"/>
  <c r="AO2748" i="22"/>
  <c r="AD2749" i="22"/>
  <c r="AE2749" i="22"/>
  <c r="AF2749" i="22"/>
  <c r="AG2749" i="22"/>
  <c r="AH2749" i="22"/>
  <c r="AI2749" i="22"/>
  <c r="AJ2749" i="22"/>
  <c r="AK2749" i="22"/>
  <c r="AL2749" i="22"/>
  <c r="AM2749" i="22"/>
  <c r="AN2749" i="22"/>
  <c r="AO2749" i="22"/>
  <c r="AD2750" i="22"/>
  <c r="AE2750" i="22"/>
  <c r="AF2750" i="22"/>
  <c r="AG2750" i="22"/>
  <c r="AH2750" i="22"/>
  <c r="AI2750" i="22"/>
  <c r="AJ2750" i="22"/>
  <c r="AK2750" i="22"/>
  <c r="AL2750" i="22"/>
  <c r="AM2750" i="22"/>
  <c r="AN2750" i="22"/>
  <c r="AO2750" i="22"/>
  <c r="AD2751" i="22"/>
  <c r="AE2751" i="22"/>
  <c r="AF2751" i="22"/>
  <c r="AG2751" i="22"/>
  <c r="AH2751" i="22"/>
  <c r="AI2751" i="22"/>
  <c r="AJ2751" i="22"/>
  <c r="AK2751" i="22"/>
  <c r="AL2751" i="22"/>
  <c r="AM2751" i="22"/>
  <c r="AN2751" i="22"/>
  <c r="AO2751" i="22"/>
  <c r="AD2752" i="22"/>
  <c r="AE2752" i="22"/>
  <c r="AF2752" i="22"/>
  <c r="AG2752" i="22"/>
  <c r="AH2752" i="22"/>
  <c r="AI2752" i="22"/>
  <c r="AJ2752" i="22"/>
  <c r="AK2752" i="22"/>
  <c r="AL2752" i="22"/>
  <c r="AM2752" i="22"/>
  <c r="AN2752" i="22"/>
  <c r="AO2752" i="22"/>
  <c r="AD2753" i="22"/>
  <c r="AE2753" i="22"/>
  <c r="AF2753" i="22"/>
  <c r="AG2753" i="22"/>
  <c r="AH2753" i="22"/>
  <c r="AI2753" i="22"/>
  <c r="AJ2753" i="22"/>
  <c r="AK2753" i="22"/>
  <c r="AL2753" i="22"/>
  <c r="AM2753" i="22"/>
  <c r="AN2753" i="22"/>
  <c r="AO2753" i="22"/>
  <c r="AD2754" i="22"/>
  <c r="AE2754" i="22"/>
  <c r="AF2754" i="22"/>
  <c r="AG2754" i="22"/>
  <c r="AH2754" i="22"/>
  <c r="AI2754" i="22"/>
  <c r="AJ2754" i="22"/>
  <c r="AK2754" i="22"/>
  <c r="AL2754" i="22"/>
  <c r="AM2754" i="22"/>
  <c r="AN2754" i="22"/>
  <c r="AO2754" i="22"/>
  <c r="AD2755" i="22"/>
  <c r="AE2755" i="22"/>
  <c r="AF2755" i="22"/>
  <c r="AG2755" i="22"/>
  <c r="AH2755" i="22"/>
  <c r="AI2755" i="22"/>
  <c r="AJ2755" i="22"/>
  <c r="AK2755" i="22"/>
  <c r="AL2755" i="22"/>
  <c r="AM2755" i="22"/>
  <c r="AN2755" i="22"/>
  <c r="AO2755" i="22"/>
  <c r="AD2756" i="22"/>
  <c r="AE2756" i="22"/>
  <c r="AF2756" i="22"/>
  <c r="AG2756" i="22"/>
  <c r="AH2756" i="22"/>
  <c r="AI2756" i="22"/>
  <c r="AJ2756" i="22"/>
  <c r="AK2756" i="22"/>
  <c r="AL2756" i="22"/>
  <c r="AM2756" i="22"/>
  <c r="AN2756" i="22"/>
  <c r="AO2756" i="22"/>
  <c r="AD2757" i="22"/>
  <c r="AE2757" i="22"/>
  <c r="AF2757" i="22"/>
  <c r="AG2757" i="22"/>
  <c r="AH2757" i="22"/>
  <c r="AI2757" i="22"/>
  <c r="AJ2757" i="22"/>
  <c r="AK2757" i="22"/>
  <c r="AL2757" i="22"/>
  <c r="AM2757" i="22"/>
  <c r="AN2757" i="22"/>
  <c r="AO2757" i="22"/>
  <c r="AD2758" i="22"/>
  <c r="AE2758" i="22"/>
  <c r="AF2758" i="22"/>
  <c r="AG2758" i="22"/>
  <c r="AH2758" i="22"/>
  <c r="AI2758" i="22"/>
  <c r="AJ2758" i="22"/>
  <c r="AK2758" i="22"/>
  <c r="AL2758" i="22"/>
  <c r="AM2758" i="22"/>
  <c r="AN2758" i="22"/>
  <c r="AO2758" i="22"/>
  <c r="AD2759" i="22"/>
  <c r="AE2759" i="22"/>
  <c r="AF2759" i="22"/>
  <c r="AG2759" i="22"/>
  <c r="AH2759" i="22"/>
  <c r="AI2759" i="22"/>
  <c r="AJ2759" i="22"/>
  <c r="AK2759" i="22"/>
  <c r="AL2759" i="22"/>
  <c r="AM2759" i="22"/>
  <c r="AN2759" i="22"/>
  <c r="AO2759" i="22"/>
  <c r="AD2760" i="22"/>
  <c r="AE2760" i="22"/>
  <c r="AF2760" i="22"/>
  <c r="AG2760" i="22"/>
  <c r="AH2760" i="22"/>
  <c r="AI2760" i="22"/>
  <c r="AJ2760" i="22"/>
  <c r="AK2760" i="22"/>
  <c r="AL2760" i="22"/>
  <c r="AM2760" i="22"/>
  <c r="AN2760" i="22"/>
  <c r="AO2760" i="22"/>
  <c r="AD2761" i="22"/>
  <c r="AE2761" i="22"/>
  <c r="AF2761" i="22"/>
  <c r="AG2761" i="22"/>
  <c r="AH2761" i="22"/>
  <c r="AI2761" i="22"/>
  <c r="AJ2761" i="22"/>
  <c r="AK2761" i="22"/>
  <c r="AL2761" i="22"/>
  <c r="AM2761" i="22"/>
  <c r="AN2761" i="22"/>
  <c r="AO2761" i="22"/>
  <c r="AD2762" i="22"/>
  <c r="AE2762" i="22"/>
  <c r="AF2762" i="22"/>
  <c r="AG2762" i="22"/>
  <c r="AH2762" i="22"/>
  <c r="AI2762" i="22"/>
  <c r="AJ2762" i="22"/>
  <c r="AK2762" i="22"/>
  <c r="AL2762" i="22"/>
  <c r="AM2762" i="22"/>
  <c r="AN2762" i="22"/>
  <c r="AO2762" i="22"/>
  <c r="AD2763" i="22"/>
  <c r="AE2763" i="22"/>
  <c r="AF2763" i="22"/>
  <c r="AG2763" i="22"/>
  <c r="AH2763" i="22"/>
  <c r="AI2763" i="22"/>
  <c r="AJ2763" i="22"/>
  <c r="AK2763" i="22"/>
  <c r="AL2763" i="22"/>
  <c r="AM2763" i="22"/>
  <c r="AN2763" i="22"/>
  <c r="AO2763" i="22"/>
  <c r="AD2764" i="22"/>
  <c r="AE2764" i="22"/>
  <c r="AF2764" i="22"/>
  <c r="AG2764" i="22"/>
  <c r="AH2764" i="22"/>
  <c r="AI2764" i="22"/>
  <c r="AJ2764" i="22"/>
  <c r="AK2764" i="22"/>
  <c r="AL2764" i="22"/>
  <c r="AM2764" i="22"/>
  <c r="AN2764" i="22"/>
  <c r="AO2764" i="22"/>
  <c r="AD2765" i="22"/>
  <c r="AE2765" i="22"/>
  <c r="AF2765" i="22"/>
  <c r="AG2765" i="22"/>
  <c r="AH2765" i="22"/>
  <c r="AI2765" i="22"/>
  <c r="AJ2765" i="22"/>
  <c r="AK2765" i="22"/>
  <c r="AL2765" i="22"/>
  <c r="AM2765" i="22"/>
  <c r="AN2765" i="22"/>
  <c r="AO2765" i="22"/>
  <c r="AD2766" i="22"/>
  <c r="AE2766" i="22"/>
  <c r="AF2766" i="22"/>
  <c r="AG2766" i="22"/>
  <c r="AH2766" i="22"/>
  <c r="AI2766" i="22"/>
  <c r="AJ2766" i="22"/>
  <c r="AK2766" i="22"/>
  <c r="AL2766" i="22"/>
  <c r="AM2766" i="22"/>
  <c r="AN2766" i="22"/>
  <c r="AO2766" i="22"/>
  <c r="AD2767" i="22"/>
  <c r="AE2767" i="22"/>
  <c r="AF2767" i="22"/>
  <c r="AG2767" i="22"/>
  <c r="AH2767" i="22"/>
  <c r="AI2767" i="22"/>
  <c r="AJ2767" i="22"/>
  <c r="AK2767" i="22"/>
  <c r="AL2767" i="22"/>
  <c r="AM2767" i="22"/>
  <c r="AN2767" i="22"/>
  <c r="AO2767" i="22"/>
  <c r="AD2768" i="22"/>
  <c r="AE2768" i="22"/>
  <c r="AF2768" i="22"/>
  <c r="AG2768" i="22"/>
  <c r="AH2768" i="22"/>
  <c r="AI2768" i="22"/>
  <c r="AJ2768" i="22"/>
  <c r="AK2768" i="22"/>
  <c r="AL2768" i="22"/>
  <c r="AM2768" i="22"/>
  <c r="AN2768" i="22"/>
  <c r="AO2768" i="22"/>
  <c r="AD2769" i="22"/>
  <c r="AE2769" i="22"/>
  <c r="AF2769" i="22"/>
  <c r="AG2769" i="22"/>
  <c r="AH2769" i="22"/>
  <c r="AI2769" i="22"/>
  <c r="AJ2769" i="22"/>
  <c r="AK2769" i="22"/>
  <c r="AL2769" i="22"/>
  <c r="AM2769" i="22"/>
  <c r="AN2769" i="22"/>
  <c r="AO2769" i="22"/>
  <c r="AD2770" i="22"/>
  <c r="AE2770" i="22"/>
  <c r="AF2770" i="22"/>
  <c r="AG2770" i="22"/>
  <c r="AH2770" i="22"/>
  <c r="AI2770" i="22"/>
  <c r="AJ2770" i="22"/>
  <c r="AK2770" i="22"/>
  <c r="AL2770" i="22"/>
  <c r="AM2770" i="22"/>
  <c r="AN2770" i="22"/>
  <c r="AO2770" i="22"/>
  <c r="AD2771" i="22"/>
  <c r="AE2771" i="22"/>
  <c r="AF2771" i="22"/>
  <c r="AG2771" i="22"/>
  <c r="AH2771" i="22"/>
  <c r="AI2771" i="22"/>
  <c r="AJ2771" i="22"/>
  <c r="AK2771" i="22"/>
  <c r="AL2771" i="22"/>
  <c r="AM2771" i="22"/>
  <c r="AN2771" i="22"/>
  <c r="AO2771" i="22"/>
  <c r="AD2772" i="22"/>
  <c r="AE2772" i="22"/>
  <c r="AF2772" i="22"/>
  <c r="AG2772" i="22"/>
  <c r="AH2772" i="22"/>
  <c r="AI2772" i="22"/>
  <c r="AJ2772" i="22"/>
  <c r="AK2772" i="22"/>
  <c r="AL2772" i="22"/>
  <c r="AM2772" i="22"/>
  <c r="AN2772" i="22"/>
  <c r="AO2772" i="22"/>
  <c r="AD2773" i="22"/>
  <c r="AE2773" i="22"/>
  <c r="AF2773" i="22"/>
  <c r="AG2773" i="22"/>
  <c r="AH2773" i="22"/>
  <c r="AI2773" i="22"/>
  <c r="AJ2773" i="22"/>
  <c r="AK2773" i="22"/>
  <c r="AL2773" i="22"/>
  <c r="AM2773" i="22"/>
  <c r="AN2773" i="22"/>
  <c r="AO2773" i="22"/>
  <c r="AD2774" i="22"/>
  <c r="AE2774" i="22"/>
  <c r="AF2774" i="22"/>
  <c r="AG2774" i="22"/>
  <c r="AH2774" i="22"/>
  <c r="AI2774" i="22"/>
  <c r="AJ2774" i="22"/>
  <c r="AK2774" i="22"/>
  <c r="AL2774" i="22"/>
  <c r="AM2774" i="22"/>
  <c r="AN2774" i="22"/>
  <c r="AO2774" i="22"/>
  <c r="AD2775" i="22"/>
  <c r="AE2775" i="22"/>
  <c r="AF2775" i="22"/>
  <c r="AG2775" i="22"/>
  <c r="AH2775" i="22"/>
  <c r="AI2775" i="22"/>
  <c r="AJ2775" i="22"/>
  <c r="AK2775" i="22"/>
  <c r="AL2775" i="22"/>
  <c r="AM2775" i="22"/>
  <c r="AN2775" i="22"/>
  <c r="AO2775" i="22"/>
  <c r="AD2776" i="22"/>
  <c r="AE2776" i="22"/>
  <c r="AF2776" i="22"/>
  <c r="AG2776" i="22"/>
  <c r="AH2776" i="22"/>
  <c r="AI2776" i="22"/>
  <c r="AJ2776" i="22"/>
  <c r="AK2776" i="22"/>
  <c r="AL2776" i="22"/>
  <c r="AM2776" i="22"/>
  <c r="AN2776" i="22"/>
  <c r="AO2776" i="22"/>
  <c r="AD2777" i="22"/>
  <c r="AE2777" i="22"/>
  <c r="AF2777" i="22"/>
  <c r="AG2777" i="22"/>
  <c r="AH2777" i="22"/>
  <c r="AI2777" i="22"/>
  <c r="AJ2777" i="22"/>
  <c r="AK2777" i="22"/>
  <c r="AL2777" i="22"/>
  <c r="AM2777" i="22"/>
  <c r="AN2777" i="22"/>
  <c r="AO2777" i="22"/>
  <c r="AD2778" i="22"/>
  <c r="AE2778" i="22"/>
  <c r="AF2778" i="22"/>
  <c r="AG2778" i="22"/>
  <c r="AH2778" i="22"/>
  <c r="AI2778" i="22"/>
  <c r="AJ2778" i="22"/>
  <c r="AK2778" i="22"/>
  <c r="AL2778" i="22"/>
  <c r="AM2778" i="22"/>
  <c r="AN2778" i="22"/>
  <c r="AO2778" i="22"/>
  <c r="AD2779" i="22"/>
  <c r="AE2779" i="22"/>
  <c r="AF2779" i="22"/>
  <c r="AG2779" i="22"/>
  <c r="AH2779" i="22"/>
  <c r="AI2779" i="22"/>
  <c r="AJ2779" i="22"/>
  <c r="AK2779" i="22"/>
  <c r="AL2779" i="22"/>
  <c r="AM2779" i="22"/>
  <c r="AN2779" i="22"/>
  <c r="AO2779" i="22"/>
  <c r="AD2780" i="22"/>
  <c r="AE2780" i="22"/>
  <c r="AF2780" i="22"/>
  <c r="AG2780" i="22"/>
  <c r="AH2780" i="22"/>
  <c r="AI2780" i="22"/>
  <c r="AJ2780" i="22"/>
  <c r="AK2780" i="22"/>
  <c r="AL2780" i="22"/>
  <c r="AM2780" i="22"/>
  <c r="AN2780" i="22"/>
  <c r="AO2780" i="22"/>
  <c r="AD2781" i="22"/>
  <c r="AE2781" i="22"/>
  <c r="AF2781" i="22"/>
  <c r="AG2781" i="22"/>
  <c r="AH2781" i="22"/>
  <c r="AI2781" i="22"/>
  <c r="AJ2781" i="22"/>
  <c r="AK2781" i="22"/>
  <c r="AL2781" i="22"/>
  <c r="AM2781" i="22"/>
  <c r="AN2781" i="22"/>
  <c r="AO2781" i="22"/>
  <c r="AD2782" i="22"/>
  <c r="AE2782" i="22"/>
  <c r="AF2782" i="22"/>
  <c r="AG2782" i="22"/>
  <c r="AH2782" i="22"/>
  <c r="AI2782" i="22"/>
  <c r="AJ2782" i="22"/>
  <c r="AK2782" i="22"/>
  <c r="AL2782" i="22"/>
  <c r="AM2782" i="22"/>
  <c r="AN2782" i="22"/>
  <c r="AO2782" i="22"/>
  <c r="AD2783" i="22"/>
  <c r="AE2783" i="22"/>
  <c r="AF2783" i="22"/>
  <c r="AG2783" i="22"/>
  <c r="AH2783" i="22"/>
  <c r="AI2783" i="22"/>
  <c r="AJ2783" i="22"/>
  <c r="AK2783" i="22"/>
  <c r="AL2783" i="22"/>
  <c r="AM2783" i="22"/>
  <c r="AN2783" i="22"/>
  <c r="AO2783" i="22"/>
  <c r="AD2784" i="22"/>
  <c r="AE2784" i="22"/>
  <c r="AF2784" i="22"/>
  <c r="AG2784" i="22"/>
  <c r="AH2784" i="22"/>
  <c r="AI2784" i="22"/>
  <c r="AJ2784" i="22"/>
  <c r="AK2784" i="22"/>
  <c r="AL2784" i="22"/>
  <c r="AM2784" i="22"/>
  <c r="AN2784" i="22"/>
  <c r="AO2784" i="22"/>
  <c r="AD2785" i="22"/>
  <c r="AE2785" i="22"/>
  <c r="AF2785" i="22"/>
  <c r="AG2785" i="22"/>
  <c r="AH2785" i="22"/>
  <c r="AI2785" i="22"/>
  <c r="AJ2785" i="22"/>
  <c r="AK2785" i="22"/>
  <c r="AL2785" i="22"/>
  <c r="AM2785" i="22"/>
  <c r="AN2785" i="22"/>
  <c r="AO2785" i="22"/>
  <c r="AD2786" i="22"/>
  <c r="AE2786" i="22"/>
  <c r="AF2786" i="22"/>
  <c r="AG2786" i="22"/>
  <c r="AH2786" i="22"/>
  <c r="AI2786" i="22"/>
  <c r="AJ2786" i="22"/>
  <c r="AK2786" i="22"/>
  <c r="AL2786" i="22"/>
  <c r="AM2786" i="22"/>
  <c r="AN2786" i="22"/>
  <c r="AO2786" i="22"/>
  <c r="AD2787" i="22"/>
  <c r="AE2787" i="22"/>
  <c r="AF2787" i="22"/>
  <c r="AG2787" i="22"/>
  <c r="AH2787" i="22"/>
  <c r="AI2787" i="22"/>
  <c r="AJ2787" i="22"/>
  <c r="AK2787" i="22"/>
  <c r="AL2787" i="22"/>
  <c r="AM2787" i="22"/>
  <c r="AN2787" i="22"/>
  <c r="AO2787" i="22"/>
  <c r="AD2788" i="22"/>
  <c r="AE2788" i="22"/>
  <c r="AF2788" i="22"/>
  <c r="AG2788" i="22"/>
  <c r="AH2788" i="22"/>
  <c r="AI2788" i="22"/>
  <c r="AJ2788" i="22"/>
  <c r="AK2788" i="22"/>
  <c r="AL2788" i="22"/>
  <c r="AM2788" i="22"/>
  <c r="AN2788" i="22"/>
  <c r="AO2788" i="22"/>
  <c r="AD2789" i="22"/>
  <c r="AE2789" i="22"/>
  <c r="AF2789" i="22"/>
  <c r="AG2789" i="22"/>
  <c r="AH2789" i="22"/>
  <c r="AI2789" i="22"/>
  <c r="AJ2789" i="22"/>
  <c r="AK2789" i="22"/>
  <c r="AL2789" i="22"/>
  <c r="AM2789" i="22"/>
  <c r="AN2789" i="22"/>
  <c r="AO2789" i="22"/>
  <c r="AD2790" i="22"/>
  <c r="AE2790" i="22"/>
  <c r="AF2790" i="22"/>
  <c r="AG2790" i="22"/>
  <c r="AH2790" i="22"/>
  <c r="AI2790" i="22"/>
  <c r="AJ2790" i="22"/>
  <c r="AK2790" i="22"/>
  <c r="AL2790" i="22"/>
  <c r="AM2790" i="22"/>
  <c r="AN2790" i="22"/>
  <c r="AO2790" i="22"/>
  <c r="AD2791" i="22"/>
  <c r="AE2791" i="22"/>
  <c r="AF2791" i="22"/>
  <c r="AG2791" i="22"/>
  <c r="AH2791" i="22"/>
  <c r="AI2791" i="22"/>
  <c r="AJ2791" i="22"/>
  <c r="AK2791" i="22"/>
  <c r="AL2791" i="22"/>
  <c r="AM2791" i="22"/>
  <c r="AN2791" i="22"/>
  <c r="AO2791" i="22"/>
  <c r="AD2792" i="22"/>
  <c r="AE2792" i="22"/>
  <c r="AF2792" i="22"/>
  <c r="AG2792" i="22"/>
  <c r="AH2792" i="22"/>
  <c r="AI2792" i="22"/>
  <c r="AJ2792" i="22"/>
  <c r="AK2792" i="22"/>
  <c r="AL2792" i="22"/>
  <c r="AM2792" i="22"/>
  <c r="AN2792" i="22"/>
  <c r="AO2792" i="22"/>
  <c r="AD2793" i="22"/>
  <c r="AE2793" i="22"/>
  <c r="AF2793" i="22"/>
  <c r="AG2793" i="22"/>
  <c r="AH2793" i="22"/>
  <c r="AI2793" i="22"/>
  <c r="AJ2793" i="22"/>
  <c r="AK2793" i="22"/>
  <c r="AL2793" i="22"/>
  <c r="AM2793" i="22"/>
  <c r="AN2793" i="22"/>
  <c r="AO2793" i="22"/>
  <c r="AD2794" i="22"/>
  <c r="AE2794" i="22"/>
  <c r="AF2794" i="22"/>
  <c r="AG2794" i="22"/>
  <c r="AH2794" i="22"/>
  <c r="AI2794" i="22"/>
  <c r="AJ2794" i="22"/>
  <c r="AK2794" i="22"/>
  <c r="AL2794" i="22"/>
  <c r="AM2794" i="22"/>
  <c r="AN2794" i="22"/>
  <c r="AO2794" i="22"/>
  <c r="AD2795" i="22"/>
  <c r="AE2795" i="22"/>
  <c r="AF2795" i="22"/>
  <c r="AG2795" i="22"/>
  <c r="AH2795" i="22"/>
  <c r="AI2795" i="22"/>
  <c r="AJ2795" i="22"/>
  <c r="AK2795" i="22"/>
  <c r="AL2795" i="22"/>
  <c r="AM2795" i="22"/>
  <c r="AN2795" i="22"/>
  <c r="AO2795" i="22"/>
  <c r="AD2796" i="22"/>
  <c r="AE2796" i="22"/>
  <c r="AF2796" i="22"/>
  <c r="AG2796" i="22"/>
  <c r="AH2796" i="22"/>
  <c r="AI2796" i="22"/>
  <c r="AJ2796" i="22"/>
  <c r="AK2796" i="22"/>
  <c r="AL2796" i="22"/>
  <c r="AM2796" i="22"/>
  <c r="AN2796" i="22"/>
  <c r="AO2796" i="22"/>
  <c r="AD2797" i="22"/>
  <c r="AE2797" i="22"/>
  <c r="AF2797" i="22"/>
  <c r="AG2797" i="22"/>
  <c r="AH2797" i="22"/>
  <c r="AI2797" i="22"/>
  <c r="AJ2797" i="22"/>
  <c r="AK2797" i="22"/>
  <c r="AL2797" i="22"/>
  <c r="AM2797" i="22"/>
  <c r="AN2797" i="22"/>
  <c r="AO2797" i="22"/>
  <c r="AD2798" i="22"/>
  <c r="AE2798" i="22"/>
  <c r="AF2798" i="22"/>
  <c r="AG2798" i="22"/>
  <c r="AH2798" i="22"/>
  <c r="AI2798" i="22"/>
  <c r="AJ2798" i="22"/>
  <c r="AK2798" i="22"/>
  <c r="AL2798" i="22"/>
  <c r="AM2798" i="22"/>
  <c r="AN2798" i="22"/>
  <c r="AO2798" i="22"/>
  <c r="AD2799" i="22"/>
  <c r="AE2799" i="22"/>
  <c r="AF2799" i="22"/>
  <c r="AG2799" i="22"/>
  <c r="AH2799" i="22"/>
  <c r="AI2799" i="22"/>
  <c r="AJ2799" i="22"/>
  <c r="AK2799" i="22"/>
  <c r="AL2799" i="22"/>
  <c r="AM2799" i="22"/>
  <c r="AN2799" i="22"/>
  <c r="AO2799" i="22"/>
  <c r="AD2800" i="22"/>
  <c r="AE2800" i="22"/>
  <c r="AF2800" i="22"/>
  <c r="AG2800" i="22"/>
  <c r="AH2800" i="22"/>
  <c r="AI2800" i="22"/>
  <c r="AJ2800" i="22"/>
  <c r="AK2800" i="22"/>
  <c r="AL2800" i="22"/>
  <c r="AM2800" i="22"/>
  <c r="AN2800" i="22"/>
  <c r="AO2800" i="22"/>
  <c r="AD2801" i="22"/>
  <c r="AE2801" i="22"/>
  <c r="AF2801" i="22"/>
  <c r="AG2801" i="22"/>
  <c r="AH2801" i="22"/>
  <c r="AI2801" i="22"/>
  <c r="AJ2801" i="22"/>
  <c r="AK2801" i="22"/>
  <c r="AL2801" i="22"/>
  <c r="AM2801" i="22"/>
  <c r="AN2801" i="22"/>
  <c r="AO2801" i="22"/>
  <c r="AD2802" i="22"/>
  <c r="AE2802" i="22"/>
  <c r="AF2802" i="22"/>
  <c r="AG2802" i="22"/>
  <c r="AH2802" i="22"/>
  <c r="AI2802" i="22"/>
  <c r="AJ2802" i="22"/>
  <c r="AK2802" i="22"/>
  <c r="AL2802" i="22"/>
  <c r="AM2802" i="22"/>
  <c r="AN2802" i="22"/>
  <c r="AO2802" i="22"/>
  <c r="AD2807" i="22"/>
  <c r="AE2807" i="22"/>
  <c r="AF2807" i="22"/>
  <c r="AG2807" i="22"/>
  <c r="AH2807" i="22"/>
  <c r="AI2807" i="22"/>
  <c r="AJ2807" i="22"/>
  <c r="AK2807" i="22"/>
  <c r="AL2807" i="22"/>
  <c r="AM2807" i="22"/>
  <c r="AN2807" i="22"/>
  <c r="AO2807" i="22"/>
  <c r="AD2808" i="22"/>
  <c r="AE2808" i="22"/>
  <c r="AF2808" i="22"/>
  <c r="AG2808" i="22"/>
  <c r="AH2808" i="22"/>
  <c r="AI2808" i="22"/>
  <c r="AJ2808" i="22"/>
  <c r="AK2808" i="22"/>
  <c r="AL2808" i="22"/>
  <c r="AM2808" i="22"/>
  <c r="AN2808" i="22"/>
  <c r="AO2808" i="22"/>
  <c r="AD2809" i="22"/>
  <c r="AE2809" i="22"/>
  <c r="AF2809" i="22"/>
  <c r="AG2809" i="22"/>
  <c r="AH2809" i="22"/>
  <c r="AI2809" i="22"/>
  <c r="AJ2809" i="22"/>
  <c r="AK2809" i="22"/>
  <c r="AL2809" i="22"/>
  <c r="AM2809" i="22"/>
  <c r="AN2809" i="22"/>
  <c r="AO2809" i="22"/>
  <c r="AD2810" i="22"/>
  <c r="AE2810" i="22"/>
  <c r="AF2810" i="22"/>
  <c r="AG2810" i="22"/>
  <c r="AH2810" i="22"/>
  <c r="AI2810" i="22"/>
  <c r="AJ2810" i="22"/>
  <c r="AK2810" i="22"/>
  <c r="AL2810" i="22"/>
  <c r="AM2810" i="22"/>
  <c r="AN2810" i="22"/>
  <c r="AO2810" i="22"/>
  <c r="AD2811" i="22"/>
  <c r="AE2811" i="22"/>
  <c r="AF2811" i="22"/>
  <c r="AG2811" i="22"/>
  <c r="AH2811" i="22"/>
  <c r="AI2811" i="22"/>
  <c r="AJ2811" i="22"/>
  <c r="AK2811" i="22"/>
  <c r="AL2811" i="22"/>
  <c r="AM2811" i="22"/>
  <c r="AN2811" i="22"/>
  <c r="AO2811" i="22"/>
  <c r="AD2812" i="22"/>
  <c r="AE2812" i="22"/>
  <c r="AF2812" i="22"/>
  <c r="AG2812" i="22"/>
  <c r="AH2812" i="22"/>
  <c r="AI2812" i="22"/>
  <c r="AJ2812" i="22"/>
  <c r="AK2812" i="22"/>
  <c r="AL2812" i="22"/>
  <c r="AM2812" i="22"/>
  <c r="AN2812" i="22"/>
  <c r="AO2812" i="22"/>
  <c r="AD2813" i="22"/>
  <c r="AE2813" i="22"/>
  <c r="AF2813" i="22"/>
  <c r="AG2813" i="22"/>
  <c r="AH2813" i="22"/>
  <c r="AI2813" i="22"/>
  <c r="AJ2813" i="22"/>
  <c r="AK2813" i="22"/>
  <c r="AL2813" i="22"/>
  <c r="AM2813" i="22"/>
  <c r="AN2813" i="22"/>
  <c r="AO2813" i="22"/>
  <c r="AD2814" i="22"/>
  <c r="AE2814" i="22"/>
  <c r="AF2814" i="22"/>
  <c r="AG2814" i="22"/>
  <c r="AH2814" i="22"/>
  <c r="AI2814" i="22"/>
  <c r="AJ2814" i="22"/>
  <c r="AK2814" i="22"/>
  <c r="AL2814" i="22"/>
  <c r="AM2814" i="22"/>
  <c r="AN2814" i="22"/>
  <c r="AO2814" i="22"/>
  <c r="AD2815" i="22"/>
  <c r="AE2815" i="22"/>
  <c r="AF2815" i="22"/>
  <c r="AG2815" i="22"/>
  <c r="AH2815" i="22"/>
  <c r="AI2815" i="22"/>
  <c r="AJ2815" i="22"/>
  <c r="AK2815" i="22"/>
  <c r="AL2815" i="22"/>
  <c r="AM2815" i="22"/>
  <c r="AN2815" i="22"/>
  <c r="AO2815" i="22"/>
  <c r="AD2816" i="22"/>
  <c r="AE2816" i="22"/>
  <c r="AF2816" i="22"/>
  <c r="AG2816" i="22"/>
  <c r="AH2816" i="22"/>
  <c r="AI2816" i="22"/>
  <c r="AJ2816" i="22"/>
  <c r="AK2816" i="22"/>
  <c r="AL2816" i="22"/>
  <c r="AM2816" i="22"/>
  <c r="AN2816" i="22"/>
  <c r="AO2816" i="22"/>
  <c r="AD2817" i="22"/>
  <c r="AE2817" i="22"/>
  <c r="AF2817" i="22"/>
  <c r="AG2817" i="22"/>
  <c r="AH2817" i="22"/>
  <c r="AI2817" i="22"/>
  <c r="AJ2817" i="22"/>
  <c r="AK2817" i="22"/>
  <c r="AL2817" i="22"/>
  <c r="AM2817" i="22"/>
  <c r="AN2817" i="22"/>
  <c r="AO2817" i="22"/>
  <c r="AD2818" i="22"/>
  <c r="AE2818" i="22"/>
  <c r="AF2818" i="22"/>
  <c r="AG2818" i="22"/>
  <c r="AH2818" i="22"/>
  <c r="AI2818" i="22"/>
  <c r="AJ2818" i="22"/>
  <c r="AK2818" i="22"/>
  <c r="AL2818" i="22"/>
  <c r="AM2818" i="22"/>
  <c r="AN2818" i="22"/>
  <c r="AO2818" i="22"/>
  <c r="AD2819" i="22"/>
  <c r="AE2819" i="22"/>
  <c r="AF2819" i="22"/>
  <c r="AG2819" i="22"/>
  <c r="AH2819" i="22"/>
  <c r="AI2819" i="22"/>
  <c r="AJ2819" i="22"/>
  <c r="AK2819" i="22"/>
  <c r="AL2819" i="22"/>
  <c r="AM2819" i="22"/>
  <c r="AN2819" i="22"/>
  <c r="AO2819" i="22"/>
  <c r="AD2820" i="22"/>
  <c r="AE2820" i="22"/>
  <c r="AF2820" i="22"/>
  <c r="AG2820" i="22"/>
  <c r="AH2820" i="22"/>
  <c r="AI2820" i="22"/>
  <c r="AJ2820" i="22"/>
  <c r="AK2820" i="22"/>
  <c r="AL2820" i="22"/>
  <c r="AM2820" i="22"/>
  <c r="AN2820" i="22"/>
  <c r="AO2820" i="22"/>
  <c r="AD2821" i="22"/>
  <c r="AE2821" i="22"/>
  <c r="AF2821" i="22"/>
  <c r="AG2821" i="22"/>
  <c r="AH2821" i="22"/>
  <c r="AI2821" i="22"/>
  <c r="AJ2821" i="22"/>
  <c r="AK2821" i="22"/>
  <c r="AL2821" i="22"/>
  <c r="AM2821" i="22"/>
  <c r="AN2821" i="22"/>
  <c r="AO2821" i="22"/>
  <c r="AD2822" i="22"/>
  <c r="AE2822" i="22"/>
  <c r="AF2822" i="22"/>
  <c r="AG2822" i="22"/>
  <c r="AH2822" i="22"/>
  <c r="AI2822" i="22"/>
  <c r="AJ2822" i="22"/>
  <c r="AK2822" i="22"/>
  <c r="AL2822" i="22"/>
  <c r="AM2822" i="22"/>
  <c r="AN2822" i="22"/>
  <c r="AO2822" i="22"/>
  <c r="AD2823" i="22"/>
  <c r="AE2823" i="22"/>
  <c r="AF2823" i="22"/>
  <c r="AG2823" i="22"/>
  <c r="AH2823" i="22"/>
  <c r="AI2823" i="22"/>
  <c r="AJ2823" i="22"/>
  <c r="AK2823" i="22"/>
  <c r="AL2823" i="22"/>
  <c r="AM2823" i="22"/>
  <c r="AN2823" i="22"/>
  <c r="AO2823" i="22"/>
  <c r="AD2824" i="22"/>
  <c r="AE2824" i="22"/>
  <c r="AF2824" i="22"/>
  <c r="AG2824" i="22"/>
  <c r="AH2824" i="22"/>
  <c r="AI2824" i="22"/>
  <c r="AJ2824" i="22"/>
  <c r="AK2824" i="22"/>
  <c r="AL2824" i="22"/>
  <c r="AM2824" i="22"/>
  <c r="AN2824" i="22"/>
  <c r="AO2824" i="22"/>
  <c r="AD2825" i="22"/>
  <c r="AE2825" i="22"/>
  <c r="AF2825" i="22"/>
  <c r="AG2825" i="22"/>
  <c r="AH2825" i="22"/>
  <c r="AI2825" i="22"/>
  <c r="AJ2825" i="22"/>
  <c r="AK2825" i="22"/>
  <c r="AL2825" i="22"/>
  <c r="AM2825" i="22"/>
  <c r="AN2825" i="22"/>
  <c r="AO2825" i="22"/>
  <c r="AD2826" i="22"/>
  <c r="AE2826" i="22"/>
  <c r="AF2826" i="22"/>
  <c r="AG2826" i="22"/>
  <c r="AH2826" i="22"/>
  <c r="AI2826" i="22"/>
  <c r="AJ2826" i="22"/>
  <c r="AK2826" i="22"/>
  <c r="AL2826" i="22"/>
  <c r="AM2826" i="22"/>
  <c r="AN2826" i="22"/>
  <c r="AO2826" i="22"/>
  <c r="AD2827" i="22"/>
  <c r="AE2827" i="22"/>
  <c r="AF2827" i="22"/>
  <c r="AG2827" i="22"/>
  <c r="AH2827" i="22"/>
  <c r="AI2827" i="22"/>
  <c r="AJ2827" i="22"/>
  <c r="AK2827" i="22"/>
  <c r="AL2827" i="22"/>
  <c r="AM2827" i="22"/>
  <c r="AN2827" i="22"/>
  <c r="AO2827" i="22"/>
  <c r="AD2828" i="22"/>
  <c r="AE2828" i="22"/>
  <c r="AF2828" i="22"/>
  <c r="AG2828" i="22"/>
  <c r="AH2828" i="22"/>
  <c r="AI2828" i="22"/>
  <c r="AJ2828" i="22"/>
  <c r="AK2828" i="22"/>
  <c r="AL2828" i="22"/>
  <c r="AM2828" i="22"/>
  <c r="AN2828" i="22"/>
  <c r="AO2828" i="22"/>
  <c r="AD2829" i="22"/>
  <c r="AE2829" i="22"/>
  <c r="AF2829" i="22"/>
  <c r="AG2829" i="22"/>
  <c r="AH2829" i="22"/>
  <c r="AI2829" i="22"/>
  <c r="AJ2829" i="22"/>
  <c r="AK2829" i="22"/>
  <c r="AL2829" i="22"/>
  <c r="AM2829" i="22"/>
  <c r="AN2829" i="22"/>
  <c r="AO2829" i="22"/>
  <c r="AD2830" i="22"/>
  <c r="AE2830" i="22"/>
  <c r="AF2830" i="22"/>
  <c r="AG2830" i="22"/>
  <c r="AH2830" i="22"/>
  <c r="AI2830" i="22"/>
  <c r="AJ2830" i="22"/>
  <c r="AK2830" i="22"/>
  <c r="AL2830" i="22"/>
  <c r="AM2830" i="22"/>
  <c r="AN2830" i="22"/>
  <c r="AO2830" i="22"/>
  <c r="AD2831" i="22"/>
  <c r="AE2831" i="22"/>
  <c r="AF2831" i="22"/>
  <c r="AG2831" i="22"/>
  <c r="AH2831" i="22"/>
  <c r="AI2831" i="22"/>
  <c r="AJ2831" i="22"/>
  <c r="AK2831" i="22"/>
  <c r="AL2831" i="22"/>
  <c r="AM2831" i="22"/>
  <c r="AN2831" i="22"/>
  <c r="AO2831" i="22"/>
  <c r="AD2832" i="22"/>
  <c r="AE2832" i="22"/>
  <c r="AF2832" i="22"/>
  <c r="AG2832" i="22"/>
  <c r="AH2832" i="22"/>
  <c r="AI2832" i="22"/>
  <c r="AJ2832" i="22"/>
  <c r="AK2832" i="22"/>
  <c r="AL2832" i="22"/>
  <c r="AM2832" i="22"/>
  <c r="AN2832" i="22"/>
  <c r="AO2832" i="22"/>
  <c r="AD2833" i="22"/>
  <c r="AE2833" i="22"/>
  <c r="AF2833" i="22"/>
  <c r="AG2833" i="22"/>
  <c r="AH2833" i="22"/>
  <c r="AI2833" i="22"/>
  <c r="AJ2833" i="22"/>
  <c r="AK2833" i="22"/>
  <c r="AL2833" i="22"/>
  <c r="AM2833" i="22"/>
  <c r="AN2833" i="22"/>
  <c r="AO2833" i="22"/>
  <c r="AD2834" i="22"/>
  <c r="AE2834" i="22"/>
  <c r="AF2834" i="22"/>
  <c r="AG2834" i="22"/>
  <c r="AH2834" i="22"/>
  <c r="AI2834" i="22"/>
  <c r="AJ2834" i="22"/>
  <c r="AK2834" i="22"/>
  <c r="AL2834" i="22"/>
  <c r="AM2834" i="22"/>
  <c r="AN2834" i="22"/>
  <c r="AO2834" i="22"/>
  <c r="AD2835" i="22"/>
  <c r="AE2835" i="22"/>
  <c r="AF2835" i="22"/>
  <c r="AG2835" i="22"/>
  <c r="AH2835" i="22"/>
  <c r="AI2835" i="22"/>
  <c r="AJ2835" i="22"/>
  <c r="AK2835" i="22"/>
  <c r="AL2835" i="22"/>
  <c r="AM2835" i="22"/>
  <c r="AN2835" i="22"/>
  <c r="AO2835" i="22"/>
  <c r="AD2836" i="22"/>
  <c r="AE2836" i="22"/>
  <c r="AF2836" i="22"/>
  <c r="AG2836" i="22"/>
  <c r="AH2836" i="22"/>
  <c r="AI2836" i="22"/>
  <c r="AJ2836" i="22"/>
  <c r="AK2836" i="22"/>
  <c r="AL2836" i="22"/>
  <c r="AM2836" i="22"/>
  <c r="AN2836" i="22"/>
  <c r="AO2836" i="22"/>
  <c r="AD2837" i="22"/>
  <c r="AE2837" i="22"/>
  <c r="AF2837" i="22"/>
  <c r="AG2837" i="22"/>
  <c r="AH2837" i="22"/>
  <c r="AI2837" i="22"/>
  <c r="AJ2837" i="22"/>
  <c r="AK2837" i="22"/>
  <c r="AL2837" i="22"/>
  <c r="AM2837" i="22"/>
  <c r="AN2837" i="22"/>
  <c r="AO2837" i="22"/>
  <c r="AD2838" i="22"/>
  <c r="AE2838" i="22"/>
  <c r="AF2838" i="22"/>
  <c r="AG2838" i="22"/>
  <c r="AH2838" i="22"/>
  <c r="AI2838" i="22"/>
  <c r="AJ2838" i="22"/>
  <c r="AK2838" i="22"/>
  <c r="AL2838" i="22"/>
  <c r="AM2838" i="22"/>
  <c r="AN2838" i="22"/>
  <c r="AO2838" i="22"/>
  <c r="AD2839" i="22"/>
  <c r="AE2839" i="22"/>
  <c r="AF2839" i="22"/>
  <c r="AG2839" i="22"/>
  <c r="AH2839" i="22"/>
  <c r="AI2839" i="22"/>
  <c r="AJ2839" i="22"/>
  <c r="AK2839" i="22"/>
  <c r="AL2839" i="22"/>
  <c r="AM2839" i="22"/>
  <c r="AN2839" i="22"/>
  <c r="AO2839" i="22"/>
  <c r="AD2840" i="22"/>
  <c r="AE2840" i="22"/>
  <c r="AF2840" i="22"/>
  <c r="AG2840" i="22"/>
  <c r="AH2840" i="22"/>
  <c r="AI2840" i="22"/>
  <c r="AJ2840" i="22"/>
  <c r="AK2840" i="22"/>
  <c r="AL2840" i="22"/>
  <c r="AM2840" i="22"/>
  <c r="AN2840" i="22"/>
  <c r="AO2840" i="22"/>
  <c r="AD2841" i="22"/>
  <c r="AE2841" i="22"/>
  <c r="AF2841" i="22"/>
  <c r="AG2841" i="22"/>
  <c r="AH2841" i="22"/>
  <c r="AI2841" i="22"/>
  <c r="AJ2841" i="22"/>
  <c r="AK2841" i="22"/>
  <c r="AL2841" i="22"/>
  <c r="AM2841" i="22"/>
  <c r="AN2841" i="22"/>
  <c r="AO2841" i="22"/>
  <c r="AD2842" i="22"/>
  <c r="AE2842" i="22"/>
  <c r="AF2842" i="22"/>
  <c r="AG2842" i="22"/>
  <c r="AH2842" i="22"/>
  <c r="AI2842" i="22"/>
  <c r="AJ2842" i="22"/>
  <c r="AK2842" i="22"/>
  <c r="AL2842" i="22"/>
  <c r="AM2842" i="22"/>
  <c r="AN2842" i="22"/>
  <c r="AO2842" i="22"/>
  <c r="AD2843" i="22"/>
  <c r="AE2843" i="22"/>
  <c r="AF2843" i="22"/>
  <c r="AG2843" i="22"/>
  <c r="AH2843" i="22"/>
  <c r="AI2843" i="22"/>
  <c r="AJ2843" i="22"/>
  <c r="AK2843" i="22"/>
  <c r="AL2843" i="22"/>
  <c r="AM2843" i="22"/>
  <c r="AN2843" i="22"/>
  <c r="AO2843" i="22"/>
  <c r="AD2844" i="22"/>
  <c r="AE2844" i="22"/>
  <c r="AF2844" i="22"/>
  <c r="AG2844" i="22"/>
  <c r="AH2844" i="22"/>
  <c r="AI2844" i="22"/>
  <c r="AJ2844" i="22"/>
  <c r="AK2844" i="22"/>
  <c r="AL2844" i="22"/>
  <c r="AM2844" i="22"/>
  <c r="AN2844" i="22"/>
  <c r="AO2844" i="22"/>
  <c r="AD2845" i="22"/>
  <c r="AE2845" i="22"/>
  <c r="AF2845" i="22"/>
  <c r="AG2845" i="22"/>
  <c r="AH2845" i="22"/>
  <c r="AI2845" i="22"/>
  <c r="AJ2845" i="22"/>
  <c r="AK2845" i="22"/>
  <c r="AL2845" i="22"/>
  <c r="AM2845" i="22"/>
  <c r="AN2845" i="22"/>
  <c r="AO2845" i="22"/>
  <c r="AD2846" i="22"/>
  <c r="AE2846" i="22"/>
  <c r="AF2846" i="22"/>
  <c r="AG2846" i="22"/>
  <c r="AH2846" i="22"/>
  <c r="AI2846" i="22"/>
  <c r="AJ2846" i="22"/>
  <c r="AK2846" i="22"/>
  <c r="AL2846" i="22"/>
  <c r="AM2846" i="22"/>
  <c r="AN2846" i="22"/>
  <c r="AO2846" i="22"/>
  <c r="AD2847" i="22"/>
  <c r="AE2847" i="22"/>
  <c r="AF2847" i="22"/>
  <c r="AG2847" i="22"/>
  <c r="AH2847" i="22"/>
  <c r="AI2847" i="22"/>
  <c r="AJ2847" i="22"/>
  <c r="AK2847" i="22"/>
  <c r="AL2847" i="22"/>
  <c r="AM2847" i="22"/>
  <c r="AN2847" i="22"/>
  <c r="AO2847" i="22"/>
  <c r="AD2848" i="22"/>
  <c r="AE2848" i="22"/>
  <c r="AF2848" i="22"/>
  <c r="AG2848" i="22"/>
  <c r="AH2848" i="22"/>
  <c r="AI2848" i="22"/>
  <c r="AJ2848" i="22"/>
  <c r="AK2848" i="22"/>
  <c r="AL2848" i="22"/>
  <c r="AM2848" i="22"/>
  <c r="AN2848" i="22"/>
  <c r="AO2848" i="22"/>
  <c r="AD2849" i="22"/>
  <c r="AE2849" i="22"/>
  <c r="AF2849" i="22"/>
  <c r="AG2849" i="22"/>
  <c r="AH2849" i="22"/>
  <c r="AI2849" i="22"/>
  <c r="AJ2849" i="22"/>
  <c r="AK2849" i="22"/>
  <c r="AL2849" i="22"/>
  <c r="AM2849" i="22"/>
  <c r="AN2849" i="22"/>
  <c r="AO2849" i="22"/>
  <c r="AD2850" i="22"/>
  <c r="AE2850" i="22"/>
  <c r="AF2850" i="22"/>
  <c r="AG2850" i="22"/>
  <c r="AH2850" i="22"/>
  <c r="AI2850" i="22"/>
  <c r="AJ2850" i="22"/>
  <c r="AK2850" i="22"/>
  <c r="AL2850" i="22"/>
  <c r="AM2850" i="22"/>
  <c r="AN2850" i="22"/>
  <c r="AO2850" i="22"/>
  <c r="AD2851" i="22"/>
  <c r="AE2851" i="22"/>
  <c r="AF2851" i="22"/>
  <c r="AG2851" i="22"/>
  <c r="AH2851" i="22"/>
  <c r="AI2851" i="22"/>
  <c r="AJ2851" i="22"/>
  <c r="AK2851" i="22"/>
  <c r="AL2851" i="22"/>
  <c r="AM2851" i="22"/>
  <c r="AN2851" i="22"/>
  <c r="AO2851" i="22"/>
  <c r="AD2852" i="22"/>
  <c r="AE2852" i="22"/>
  <c r="AF2852" i="22"/>
  <c r="AG2852" i="22"/>
  <c r="AH2852" i="22"/>
  <c r="AI2852" i="22"/>
  <c r="AJ2852" i="22"/>
  <c r="AK2852" i="22"/>
  <c r="AL2852" i="22"/>
  <c r="AM2852" i="22"/>
  <c r="AN2852" i="22"/>
  <c r="AO2852" i="22"/>
  <c r="AD2853" i="22"/>
  <c r="AE2853" i="22"/>
  <c r="AF2853" i="22"/>
  <c r="AG2853" i="22"/>
  <c r="AH2853" i="22"/>
  <c r="AI2853" i="22"/>
  <c r="AJ2853" i="22"/>
  <c r="AK2853" i="22"/>
  <c r="AL2853" i="22"/>
  <c r="AM2853" i="22"/>
  <c r="AN2853" i="22"/>
  <c r="AO2853" i="22"/>
  <c r="AD2854" i="22"/>
  <c r="AE2854" i="22"/>
  <c r="AF2854" i="22"/>
  <c r="AG2854" i="22"/>
  <c r="AH2854" i="22"/>
  <c r="AI2854" i="22"/>
  <c r="AJ2854" i="22"/>
  <c r="AK2854" i="22"/>
  <c r="AL2854" i="22"/>
  <c r="AM2854" i="22"/>
  <c r="AN2854" i="22"/>
  <c r="AO2854" i="22"/>
  <c r="AD2855" i="22"/>
  <c r="AE2855" i="22"/>
  <c r="AF2855" i="22"/>
  <c r="AG2855" i="22"/>
  <c r="AH2855" i="22"/>
  <c r="AI2855" i="22"/>
  <c r="AJ2855" i="22"/>
  <c r="AK2855" i="22"/>
  <c r="AL2855" i="22"/>
  <c r="AM2855" i="22"/>
  <c r="AN2855" i="22"/>
  <c r="AO2855" i="22"/>
  <c r="AD2856" i="22"/>
  <c r="AE2856" i="22"/>
  <c r="AF2856" i="22"/>
  <c r="AG2856" i="22"/>
  <c r="AH2856" i="22"/>
  <c r="AI2856" i="22"/>
  <c r="AJ2856" i="22"/>
  <c r="AK2856" i="22"/>
  <c r="AL2856" i="22"/>
  <c r="AM2856" i="22"/>
  <c r="AN2856" i="22"/>
  <c r="AO2856" i="22"/>
  <c r="AD2857" i="22"/>
  <c r="AE2857" i="22"/>
  <c r="AF2857" i="22"/>
  <c r="AG2857" i="22"/>
  <c r="AH2857" i="22"/>
  <c r="AI2857" i="22"/>
  <c r="AJ2857" i="22"/>
  <c r="AK2857" i="22"/>
  <c r="AL2857" i="22"/>
  <c r="AM2857" i="22"/>
  <c r="AN2857" i="22"/>
  <c r="AO2857" i="22"/>
  <c r="AD2858" i="22"/>
  <c r="AE2858" i="22"/>
  <c r="AF2858" i="22"/>
  <c r="AG2858" i="22"/>
  <c r="AH2858" i="22"/>
  <c r="AI2858" i="22"/>
  <c r="AJ2858" i="22"/>
  <c r="AK2858" i="22"/>
  <c r="AL2858" i="22"/>
  <c r="AM2858" i="22"/>
  <c r="AN2858" i="22"/>
  <c r="AO2858" i="22"/>
  <c r="AD2859" i="22"/>
  <c r="AE2859" i="22"/>
  <c r="AF2859" i="22"/>
  <c r="AG2859" i="22"/>
  <c r="AH2859" i="22"/>
  <c r="AI2859" i="22"/>
  <c r="AJ2859" i="22"/>
  <c r="AK2859" i="22"/>
  <c r="AL2859" i="22"/>
  <c r="AM2859" i="22"/>
  <c r="AN2859" i="22"/>
  <c r="AO2859" i="22"/>
  <c r="AD2860" i="22"/>
  <c r="AE2860" i="22"/>
  <c r="AF2860" i="22"/>
  <c r="AG2860" i="22"/>
  <c r="AH2860" i="22"/>
  <c r="AI2860" i="22"/>
  <c r="AJ2860" i="22"/>
  <c r="AK2860" i="22"/>
  <c r="AL2860" i="22"/>
  <c r="AM2860" i="22"/>
  <c r="AN2860" i="22"/>
  <c r="AO2860" i="22"/>
  <c r="AD2861" i="22"/>
  <c r="AE2861" i="22"/>
  <c r="AF2861" i="22"/>
  <c r="AG2861" i="22"/>
  <c r="AH2861" i="22"/>
  <c r="AI2861" i="22"/>
  <c r="AJ2861" i="22"/>
  <c r="AK2861" i="22"/>
  <c r="AL2861" i="22"/>
  <c r="AM2861" i="22"/>
  <c r="AN2861" i="22"/>
  <c r="AO2861" i="22"/>
  <c r="AD2862" i="22"/>
  <c r="AE2862" i="22"/>
  <c r="AF2862" i="22"/>
  <c r="AG2862" i="22"/>
  <c r="AH2862" i="22"/>
  <c r="AI2862" i="22"/>
  <c r="AJ2862" i="22"/>
  <c r="AK2862" i="22"/>
  <c r="AL2862" i="22"/>
  <c r="AM2862" i="22"/>
  <c r="AN2862" i="22"/>
  <c r="AO2862" i="22"/>
  <c r="AD2863" i="22"/>
  <c r="AE2863" i="22"/>
  <c r="AF2863" i="22"/>
  <c r="AG2863" i="22"/>
  <c r="AH2863" i="22"/>
  <c r="AI2863" i="22"/>
  <c r="AJ2863" i="22"/>
  <c r="AK2863" i="22"/>
  <c r="AL2863" i="22"/>
  <c r="AM2863" i="22"/>
  <c r="AN2863" i="22"/>
  <c r="AO2863" i="22"/>
  <c r="AD2864" i="22"/>
  <c r="AE2864" i="22"/>
  <c r="AF2864" i="22"/>
  <c r="AG2864" i="22"/>
  <c r="AH2864" i="22"/>
  <c r="AI2864" i="22"/>
  <c r="AJ2864" i="22"/>
  <c r="AK2864" i="22"/>
  <c r="AL2864" i="22"/>
  <c r="AM2864" i="22"/>
  <c r="AN2864" i="22"/>
  <c r="AO2864" i="22"/>
  <c r="AD2865" i="22"/>
  <c r="AE2865" i="22"/>
  <c r="AF2865" i="22"/>
  <c r="AG2865" i="22"/>
  <c r="AH2865" i="22"/>
  <c r="AI2865" i="22"/>
  <c r="AJ2865" i="22"/>
  <c r="AK2865" i="22"/>
  <c r="AL2865" i="22"/>
  <c r="AM2865" i="22"/>
  <c r="AN2865" i="22"/>
  <c r="AO2865" i="22"/>
  <c r="AD2866" i="22"/>
  <c r="AE2866" i="22"/>
  <c r="AF2866" i="22"/>
  <c r="AG2866" i="22"/>
  <c r="AH2866" i="22"/>
  <c r="AI2866" i="22"/>
  <c r="AJ2866" i="22"/>
  <c r="AK2866" i="22"/>
  <c r="AL2866" i="22"/>
  <c r="AM2866" i="22"/>
  <c r="AN2866" i="22"/>
  <c r="AO2866" i="22"/>
  <c r="AD2867" i="22"/>
  <c r="AE2867" i="22"/>
  <c r="AF2867" i="22"/>
  <c r="AG2867" i="22"/>
  <c r="AH2867" i="22"/>
  <c r="AI2867" i="22"/>
  <c r="AJ2867" i="22"/>
  <c r="AK2867" i="22"/>
  <c r="AL2867" i="22"/>
  <c r="AM2867" i="22"/>
  <c r="AN2867" i="22"/>
  <c r="AO2867" i="22"/>
  <c r="AD2868" i="22"/>
  <c r="AE2868" i="22"/>
  <c r="AF2868" i="22"/>
  <c r="AG2868" i="22"/>
  <c r="AH2868" i="22"/>
  <c r="AI2868" i="22"/>
  <c r="AJ2868" i="22"/>
  <c r="AK2868" i="22"/>
  <c r="AL2868" i="22"/>
  <c r="AM2868" i="22"/>
  <c r="AN2868" i="22"/>
  <c r="AO2868" i="22"/>
  <c r="AD2869" i="22"/>
  <c r="AE2869" i="22"/>
  <c r="AF2869" i="22"/>
  <c r="AG2869" i="22"/>
  <c r="AH2869" i="22"/>
  <c r="AI2869" i="22"/>
  <c r="AJ2869" i="22"/>
  <c r="AK2869" i="22"/>
  <c r="AL2869" i="22"/>
  <c r="AM2869" i="22"/>
  <c r="AN2869" i="22"/>
  <c r="AO2869" i="22"/>
  <c r="AD2870" i="22"/>
  <c r="AE2870" i="22"/>
  <c r="AF2870" i="22"/>
  <c r="AG2870" i="22"/>
  <c r="AH2870" i="22"/>
  <c r="AI2870" i="22"/>
  <c r="AJ2870" i="22"/>
  <c r="AK2870" i="22"/>
  <c r="AL2870" i="22"/>
  <c r="AM2870" i="22"/>
  <c r="AN2870" i="22"/>
  <c r="AO2870" i="22"/>
  <c r="AD2871" i="22"/>
  <c r="AE2871" i="22"/>
  <c r="AF2871" i="22"/>
  <c r="AG2871" i="22"/>
  <c r="AH2871" i="22"/>
  <c r="AI2871" i="22"/>
  <c r="AJ2871" i="22"/>
  <c r="AK2871" i="22"/>
  <c r="AL2871" i="22"/>
  <c r="AM2871" i="22"/>
  <c r="AN2871" i="22"/>
  <c r="AO2871" i="22"/>
  <c r="AD2872" i="22"/>
  <c r="AE2872" i="22"/>
  <c r="AF2872" i="22"/>
  <c r="AG2872" i="22"/>
  <c r="AH2872" i="22"/>
  <c r="AI2872" i="22"/>
  <c r="AJ2872" i="22"/>
  <c r="AK2872" i="22"/>
  <c r="AL2872" i="22"/>
  <c r="AM2872" i="22"/>
  <c r="AN2872" i="22"/>
  <c r="AO2872" i="22"/>
  <c r="AD2873" i="22"/>
  <c r="AE2873" i="22"/>
  <c r="AF2873" i="22"/>
  <c r="AG2873" i="22"/>
  <c r="AH2873" i="22"/>
  <c r="AI2873" i="22"/>
  <c r="AJ2873" i="22"/>
  <c r="AK2873" i="22"/>
  <c r="AL2873" i="22"/>
  <c r="AM2873" i="22"/>
  <c r="AN2873" i="22"/>
  <c r="AO2873" i="22"/>
  <c r="AD2874" i="22"/>
  <c r="AE2874" i="22"/>
  <c r="AF2874" i="22"/>
  <c r="AG2874" i="22"/>
  <c r="AH2874" i="22"/>
  <c r="AI2874" i="22"/>
  <c r="AJ2874" i="22"/>
  <c r="AK2874" i="22"/>
  <c r="AL2874" i="22"/>
  <c r="AM2874" i="22"/>
  <c r="AN2874" i="22"/>
  <c r="AO2874" i="22"/>
  <c r="AD2875" i="22"/>
  <c r="AE2875" i="22"/>
  <c r="AF2875" i="22"/>
  <c r="AG2875" i="22"/>
  <c r="AH2875" i="22"/>
  <c r="AI2875" i="22"/>
  <c r="AJ2875" i="22"/>
  <c r="AK2875" i="22"/>
  <c r="AL2875" i="22"/>
  <c r="AM2875" i="22"/>
  <c r="AN2875" i="22"/>
  <c r="AO2875" i="22"/>
  <c r="AD2876" i="22"/>
  <c r="AE2876" i="22"/>
  <c r="AF2876" i="22"/>
  <c r="AG2876" i="22"/>
  <c r="AH2876" i="22"/>
  <c r="AI2876" i="22"/>
  <c r="AJ2876" i="22"/>
  <c r="AK2876" i="22"/>
  <c r="AL2876" i="22"/>
  <c r="AM2876" i="22"/>
  <c r="AN2876" i="22"/>
  <c r="AO2876" i="22"/>
  <c r="AD2877" i="22"/>
  <c r="AE2877" i="22"/>
  <c r="AF2877" i="22"/>
  <c r="AG2877" i="22"/>
  <c r="AH2877" i="22"/>
  <c r="AI2877" i="22"/>
  <c r="AJ2877" i="22"/>
  <c r="AK2877" i="22"/>
  <c r="AL2877" i="22"/>
  <c r="AM2877" i="22"/>
  <c r="AN2877" i="22"/>
  <c r="AO2877" i="22"/>
  <c r="AD2878" i="22"/>
  <c r="AE2878" i="22"/>
  <c r="AF2878" i="22"/>
  <c r="AG2878" i="22"/>
  <c r="AH2878" i="22"/>
  <c r="AI2878" i="22"/>
  <c r="AJ2878" i="22"/>
  <c r="AK2878" i="22"/>
  <c r="AL2878" i="22"/>
  <c r="AM2878" i="22"/>
  <c r="AN2878" i="22"/>
  <c r="AO2878" i="22"/>
  <c r="AD2879" i="22"/>
  <c r="AE2879" i="22"/>
  <c r="AF2879" i="22"/>
  <c r="AG2879" i="22"/>
  <c r="AH2879" i="22"/>
  <c r="AI2879" i="22"/>
  <c r="AJ2879" i="22"/>
  <c r="AK2879" i="22"/>
  <c r="AL2879" i="22"/>
  <c r="AM2879" i="22"/>
  <c r="AN2879" i="22"/>
  <c r="AO2879" i="22"/>
  <c r="AD2880" i="22"/>
  <c r="AE2880" i="22"/>
  <c r="AF2880" i="22"/>
  <c r="AG2880" i="22"/>
  <c r="AH2880" i="22"/>
  <c r="AI2880" i="22"/>
  <c r="AJ2880" i="22"/>
  <c r="AK2880" i="22"/>
  <c r="AL2880" i="22"/>
  <c r="AM2880" i="22"/>
  <c r="AN2880" i="22"/>
  <c r="AO2880" i="22"/>
  <c r="AD2881" i="22"/>
  <c r="AE2881" i="22"/>
  <c r="AF2881" i="22"/>
  <c r="AG2881" i="22"/>
  <c r="AH2881" i="22"/>
  <c r="AI2881" i="22"/>
  <c r="AJ2881" i="22"/>
  <c r="AK2881" i="22"/>
  <c r="AL2881" i="22"/>
  <c r="AM2881" i="22"/>
  <c r="AN2881" i="22"/>
  <c r="AO2881" i="22"/>
  <c r="AD2882" i="22"/>
  <c r="AE2882" i="22"/>
  <c r="AF2882" i="22"/>
  <c r="AG2882" i="22"/>
  <c r="AH2882" i="22"/>
  <c r="AI2882" i="22"/>
  <c r="AJ2882" i="22"/>
  <c r="AK2882" i="22"/>
  <c r="AL2882" i="22"/>
  <c r="AM2882" i="22"/>
  <c r="AN2882" i="22"/>
  <c r="AO2882" i="22"/>
  <c r="AD2883" i="22"/>
  <c r="AE2883" i="22"/>
  <c r="AF2883" i="22"/>
  <c r="AG2883" i="22"/>
  <c r="AH2883" i="22"/>
  <c r="AI2883" i="22"/>
  <c r="AJ2883" i="22"/>
  <c r="AK2883" i="22"/>
  <c r="AL2883" i="22"/>
  <c r="AM2883" i="22"/>
  <c r="AN2883" i="22"/>
  <c r="AO2883" i="22"/>
  <c r="AD2884" i="22"/>
  <c r="AE2884" i="22"/>
  <c r="AF2884" i="22"/>
  <c r="AG2884" i="22"/>
  <c r="AH2884" i="22"/>
  <c r="AI2884" i="22"/>
  <c r="AJ2884" i="22"/>
  <c r="AK2884" i="22"/>
  <c r="AL2884" i="22"/>
  <c r="AM2884" i="22"/>
  <c r="AN2884" i="22"/>
  <c r="AO2884" i="22"/>
  <c r="AD2885" i="22"/>
  <c r="AE2885" i="22"/>
  <c r="AF2885" i="22"/>
  <c r="AG2885" i="22"/>
  <c r="AH2885" i="22"/>
  <c r="AI2885" i="22"/>
  <c r="AJ2885" i="22"/>
  <c r="AK2885" i="22"/>
  <c r="AL2885" i="22"/>
  <c r="AM2885" i="22"/>
  <c r="AN2885" i="22"/>
  <c r="AO2885" i="22"/>
  <c r="AD2886" i="22"/>
  <c r="AE2886" i="22"/>
  <c r="AF2886" i="22"/>
  <c r="AG2886" i="22"/>
  <c r="AH2886" i="22"/>
  <c r="AI2886" i="22"/>
  <c r="AJ2886" i="22"/>
  <c r="AK2886" i="22"/>
  <c r="AL2886" i="22"/>
  <c r="AM2886" i="22"/>
  <c r="AN2886" i="22"/>
  <c r="AO2886" i="22"/>
  <c r="AD2887" i="22"/>
  <c r="AE2887" i="22"/>
  <c r="AF2887" i="22"/>
  <c r="AG2887" i="22"/>
  <c r="AH2887" i="22"/>
  <c r="AI2887" i="22"/>
  <c r="AJ2887" i="22"/>
  <c r="AK2887" i="22"/>
  <c r="AL2887" i="22"/>
  <c r="AM2887" i="22"/>
  <c r="AN2887" i="22"/>
  <c r="AO2887" i="22"/>
  <c r="AD2888" i="22"/>
  <c r="AE2888" i="22"/>
  <c r="AF2888" i="22"/>
  <c r="AG2888" i="22"/>
  <c r="AH2888" i="22"/>
  <c r="AI2888" i="22"/>
  <c r="AJ2888" i="22"/>
  <c r="AK2888" i="22"/>
  <c r="AL2888" i="22"/>
  <c r="AM2888" i="22"/>
  <c r="AN2888" i="22"/>
  <c r="AO2888" i="22"/>
  <c r="AD2889" i="22"/>
  <c r="AE2889" i="22"/>
  <c r="AF2889" i="22"/>
  <c r="AG2889" i="22"/>
  <c r="AH2889" i="22"/>
  <c r="AI2889" i="22"/>
  <c r="AJ2889" i="22"/>
  <c r="AK2889" i="22"/>
  <c r="AL2889" i="22"/>
  <c r="AM2889" i="22"/>
  <c r="AN2889" i="22"/>
  <c r="AO2889" i="22"/>
  <c r="AD2890" i="22"/>
  <c r="AE2890" i="22"/>
  <c r="AF2890" i="22"/>
  <c r="AG2890" i="22"/>
  <c r="AH2890" i="22"/>
  <c r="AI2890" i="22"/>
  <c r="AJ2890" i="22"/>
  <c r="AK2890" i="22"/>
  <c r="AL2890" i="22"/>
  <c r="AM2890" i="22"/>
  <c r="AN2890" i="22"/>
  <c r="AO2890" i="22"/>
  <c r="AD2891" i="22"/>
  <c r="AE2891" i="22"/>
  <c r="AF2891" i="22"/>
  <c r="AG2891" i="22"/>
  <c r="AH2891" i="22"/>
  <c r="AI2891" i="22"/>
  <c r="AJ2891" i="22"/>
  <c r="AK2891" i="22"/>
  <c r="AL2891" i="22"/>
  <c r="AM2891" i="22"/>
  <c r="AN2891" i="22"/>
  <c r="AO2891" i="22"/>
  <c r="AD2892" i="22"/>
  <c r="AE2892" i="22"/>
  <c r="AF2892" i="22"/>
  <c r="AG2892" i="22"/>
  <c r="AH2892" i="22"/>
  <c r="AI2892" i="22"/>
  <c r="AJ2892" i="22"/>
  <c r="AK2892" i="22"/>
  <c r="AL2892" i="22"/>
  <c r="AM2892" i="22"/>
  <c r="AN2892" i="22"/>
  <c r="AO2892" i="22"/>
  <c r="AD2893" i="22"/>
  <c r="AE2893" i="22"/>
  <c r="AF2893" i="22"/>
  <c r="AG2893" i="22"/>
  <c r="AH2893" i="22"/>
  <c r="AI2893" i="22"/>
  <c r="AJ2893" i="22"/>
  <c r="AK2893" i="22"/>
  <c r="AL2893" i="22"/>
  <c r="AM2893" i="22"/>
  <c r="AN2893" i="22"/>
  <c r="AO2893" i="22"/>
  <c r="AD2894" i="22"/>
  <c r="AE2894" i="22"/>
  <c r="AF2894" i="22"/>
  <c r="AG2894" i="22"/>
  <c r="AH2894" i="22"/>
  <c r="AI2894" i="22"/>
  <c r="AJ2894" i="22"/>
  <c r="AK2894" i="22"/>
  <c r="AL2894" i="22"/>
  <c r="AM2894" i="22"/>
  <c r="AN2894" i="22"/>
  <c r="AO2894" i="22"/>
  <c r="AD2895" i="22"/>
  <c r="AE2895" i="22"/>
  <c r="AF2895" i="22"/>
  <c r="AG2895" i="22"/>
  <c r="AH2895" i="22"/>
  <c r="AI2895" i="22"/>
  <c r="AJ2895" i="22"/>
  <c r="AK2895" i="22"/>
  <c r="AL2895" i="22"/>
  <c r="AM2895" i="22"/>
  <c r="AN2895" i="22"/>
  <c r="AO2895" i="22"/>
  <c r="AD2896" i="22"/>
  <c r="AE2896" i="22"/>
  <c r="AF2896" i="22"/>
  <c r="AG2896" i="22"/>
  <c r="AH2896" i="22"/>
  <c r="AI2896" i="22"/>
  <c r="AJ2896" i="22"/>
  <c r="AK2896" i="22"/>
  <c r="AL2896" i="22"/>
  <c r="AM2896" i="22"/>
  <c r="AN2896" i="22"/>
  <c r="AO2896" i="22"/>
  <c r="AD2897" i="22"/>
  <c r="AE2897" i="22"/>
  <c r="AF2897" i="22"/>
  <c r="AG2897" i="22"/>
  <c r="AH2897" i="22"/>
  <c r="AI2897" i="22"/>
  <c r="AJ2897" i="22"/>
  <c r="AK2897" i="22"/>
  <c r="AL2897" i="22"/>
  <c r="AM2897" i="22"/>
  <c r="AN2897" i="22"/>
  <c r="AO2897" i="22"/>
  <c r="AD2898" i="22"/>
  <c r="AE2898" i="22"/>
  <c r="AF2898" i="22"/>
  <c r="AG2898" i="22"/>
  <c r="AH2898" i="22"/>
  <c r="AI2898" i="22"/>
  <c r="AJ2898" i="22"/>
  <c r="AK2898" i="22"/>
  <c r="AL2898" i="22"/>
  <c r="AM2898" i="22"/>
  <c r="AN2898" i="22"/>
  <c r="AO2898" i="22"/>
  <c r="AD2899" i="22"/>
  <c r="AE2899" i="22"/>
  <c r="AF2899" i="22"/>
  <c r="AG2899" i="22"/>
  <c r="AH2899" i="22"/>
  <c r="AI2899" i="22"/>
  <c r="AJ2899" i="22"/>
  <c r="AK2899" i="22"/>
  <c r="AL2899" i="22"/>
  <c r="AM2899" i="22"/>
  <c r="AN2899" i="22"/>
  <c r="AO2899" i="22"/>
  <c r="AD2900" i="22"/>
  <c r="AE2900" i="22"/>
  <c r="AF2900" i="22"/>
  <c r="AG2900" i="22"/>
  <c r="AH2900" i="22"/>
  <c r="AI2900" i="22"/>
  <c r="AJ2900" i="22"/>
  <c r="AK2900" i="22"/>
  <c r="AL2900" i="22"/>
  <c r="AM2900" i="22"/>
  <c r="AN2900" i="22"/>
  <c r="AO2900" i="22"/>
  <c r="AD2901" i="22"/>
  <c r="AE2901" i="22"/>
  <c r="AF2901" i="22"/>
  <c r="AG2901" i="22"/>
  <c r="AH2901" i="22"/>
  <c r="AI2901" i="22"/>
  <c r="AJ2901" i="22"/>
  <c r="AK2901" i="22"/>
  <c r="AL2901" i="22"/>
  <c r="AM2901" i="22"/>
  <c r="AN2901" i="22"/>
  <c r="AO2901" i="22"/>
  <c r="AD2902" i="22"/>
  <c r="AE2902" i="22"/>
  <c r="AF2902" i="22"/>
  <c r="AG2902" i="22"/>
  <c r="AH2902" i="22"/>
  <c r="AI2902" i="22"/>
  <c r="AJ2902" i="22"/>
  <c r="AK2902" i="22"/>
  <c r="AL2902" i="22"/>
  <c r="AM2902" i="22"/>
  <c r="AN2902" i="22"/>
  <c r="AO2902" i="22"/>
  <c r="AD2903" i="22"/>
  <c r="AE2903" i="22"/>
  <c r="AF2903" i="22"/>
  <c r="AG2903" i="22"/>
  <c r="AH2903" i="22"/>
  <c r="AI2903" i="22"/>
  <c r="AJ2903" i="22"/>
  <c r="AK2903" i="22"/>
  <c r="AL2903" i="22"/>
  <c r="AM2903" i="22"/>
  <c r="AN2903" i="22"/>
  <c r="AO2903" i="22"/>
  <c r="AD2904" i="22"/>
  <c r="AE2904" i="22"/>
  <c r="AF2904" i="22"/>
  <c r="AG2904" i="22"/>
  <c r="AH2904" i="22"/>
  <c r="AI2904" i="22"/>
  <c r="AJ2904" i="22"/>
  <c r="AK2904" i="22"/>
  <c r="AL2904" i="22"/>
  <c r="AM2904" i="22"/>
  <c r="AN2904" i="22"/>
  <c r="AO2904" i="22"/>
  <c r="AD2905" i="22"/>
  <c r="AE2905" i="22"/>
  <c r="AF2905" i="22"/>
  <c r="AG2905" i="22"/>
  <c r="AH2905" i="22"/>
  <c r="AI2905" i="22"/>
  <c r="AJ2905" i="22"/>
  <c r="AK2905" i="22"/>
  <c r="AL2905" i="22"/>
  <c r="AM2905" i="22"/>
  <c r="AN2905" i="22"/>
  <c r="AO2905" i="22"/>
  <c r="AD2906" i="22"/>
  <c r="AE2906" i="22"/>
  <c r="AF2906" i="22"/>
  <c r="AG2906" i="22"/>
  <c r="AH2906" i="22"/>
  <c r="AI2906" i="22"/>
  <c r="AJ2906" i="22"/>
  <c r="AK2906" i="22"/>
  <c r="AL2906" i="22"/>
  <c r="AM2906" i="22"/>
  <c r="AN2906" i="22"/>
  <c r="AO2906" i="22"/>
  <c r="AD2907" i="22"/>
  <c r="AE2907" i="22"/>
  <c r="AF2907" i="22"/>
  <c r="AG2907" i="22"/>
  <c r="AH2907" i="22"/>
  <c r="AI2907" i="22"/>
  <c r="AJ2907" i="22"/>
  <c r="AK2907" i="22"/>
  <c r="AL2907" i="22"/>
  <c r="AM2907" i="22"/>
  <c r="AN2907" i="22"/>
  <c r="AO2907" i="22"/>
  <c r="AD2908" i="22"/>
  <c r="AE2908" i="22"/>
  <c r="AF2908" i="22"/>
  <c r="AG2908" i="22"/>
  <c r="AH2908" i="22"/>
  <c r="AI2908" i="22"/>
  <c r="AJ2908" i="22"/>
  <c r="AK2908" i="22"/>
  <c r="AL2908" i="22"/>
  <c r="AM2908" i="22"/>
  <c r="AN2908" i="22"/>
  <c r="AO2908" i="22"/>
  <c r="AD2909" i="22"/>
  <c r="AE2909" i="22"/>
  <c r="AF2909" i="22"/>
  <c r="AG2909" i="22"/>
  <c r="AH2909" i="22"/>
  <c r="AI2909" i="22"/>
  <c r="AJ2909" i="22"/>
  <c r="AK2909" i="22"/>
  <c r="AL2909" i="22"/>
  <c r="AM2909" i="22"/>
  <c r="AN2909" i="22"/>
  <c r="AO2909" i="22"/>
  <c r="AD2910" i="22"/>
  <c r="AE2910" i="22"/>
  <c r="AF2910" i="22"/>
  <c r="AG2910" i="22"/>
  <c r="AH2910" i="22"/>
  <c r="AI2910" i="22"/>
  <c r="AJ2910" i="22"/>
  <c r="AK2910" i="22"/>
  <c r="AL2910" i="22"/>
  <c r="AM2910" i="22"/>
  <c r="AN2910" i="22"/>
  <c r="AO2910" i="22"/>
  <c r="AD2911" i="22"/>
  <c r="AE2911" i="22"/>
  <c r="AF2911" i="22"/>
  <c r="AG2911" i="22"/>
  <c r="AH2911" i="22"/>
  <c r="AI2911" i="22"/>
  <c r="AJ2911" i="22"/>
  <c r="AK2911" i="22"/>
  <c r="AL2911" i="22"/>
  <c r="AM2911" i="22"/>
  <c r="AN2911" i="22"/>
  <c r="AO2911" i="22"/>
  <c r="AD2912" i="22"/>
  <c r="AE2912" i="22"/>
  <c r="AF2912" i="22"/>
  <c r="AG2912" i="22"/>
  <c r="AH2912" i="22"/>
  <c r="AI2912" i="22"/>
  <c r="AJ2912" i="22"/>
  <c r="AK2912" i="22"/>
  <c r="AL2912" i="22"/>
  <c r="AM2912" i="22"/>
  <c r="AN2912" i="22"/>
  <c r="AO2912" i="22"/>
  <c r="AD2913" i="22"/>
  <c r="AE2913" i="22"/>
  <c r="AF2913" i="22"/>
  <c r="AG2913" i="22"/>
  <c r="AH2913" i="22"/>
  <c r="AI2913" i="22"/>
  <c r="AJ2913" i="22"/>
  <c r="AK2913" i="22"/>
  <c r="AL2913" i="22"/>
  <c r="AM2913" i="22"/>
  <c r="AN2913" i="22"/>
  <c r="AO2913" i="22"/>
  <c r="AD2914" i="22"/>
  <c r="AE2914" i="22"/>
  <c r="AF2914" i="22"/>
  <c r="AG2914" i="22"/>
  <c r="AH2914" i="22"/>
  <c r="AI2914" i="22"/>
  <c r="AJ2914" i="22"/>
  <c r="AK2914" i="22"/>
  <c r="AL2914" i="22"/>
  <c r="AM2914" i="22"/>
  <c r="AN2914" i="22"/>
  <c r="AO2914" i="22"/>
  <c r="AD2915" i="22"/>
  <c r="AE2915" i="22"/>
  <c r="AF2915" i="22"/>
  <c r="AG2915" i="22"/>
  <c r="AH2915" i="22"/>
  <c r="AI2915" i="22"/>
  <c r="AJ2915" i="22"/>
  <c r="AK2915" i="22"/>
  <c r="AL2915" i="22"/>
  <c r="AM2915" i="22"/>
  <c r="AN2915" i="22"/>
  <c r="AO2915" i="22"/>
  <c r="AD2916" i="22"/>
  <c r="AE2916" i="22"/>
  <c r="AF2916" i="22"/>
  <c r="AG2916" i="22"/>
  <c r="AH2916" i="22"/>
  <c r="AI2916" i="22"/>
  <c r="AJ2916" i="22"/>
  <c r="AK2916" i="22"/>
  <c r="AL2916" i="22"/>
  <c r="AM2916" i="22"/>
  <c r="AN2916" i="22"/>
  <c r="AO2916" i="22"/>
  <c r="AD2917" i="22"/>
  <c r="AE2917" i="22"/>
  <c r="AF2917" i="22"/>
  <c r="AG2917" i="22"/>
  <c r="AH2917" i="22"/>
  <c r="AI2917" i="22"/>
  <c r="AJ2917" i="22"/>
  <c r="AK2917" i="22"/>
  <c r="AL2917" i="22"/>
  <c r="AM2917" i="22"/>
  <c r="AN2917" i="22"/>
  <c r="AO2917" i="22"/>
  <c r="AD2918" i="22"/>
  <c r="AE2918" i="22"/>
  <c r="AF2918" i="22"/>
  <c r="AG2918" i="22"/>
  <c r="AH2918" i="22"/>
  <c r="AI2918" i="22"/>
  <c r="AJ2918" i="22"/>
  <c r="AK2918" i="22"/>
  <c r="AL2918" i="22"/>
  <c r="AM2918" i="22"/>
  <c r="AN2918" i="22"/>
  <c r="AO2918" i="22"/>
  <c r="AD2919" i="22"/>
  <c r="AE2919" i="22"/>
  <c r="AF2919" i="22"/>
  <c r="AG2919" i="22"/>
  <c r="AH2919" i="22"/>
  <c r="AI2919" i="22"/>
  <c r="AJ2919" i="22"/>
  <c r="AK2919" i="22"/>
  <c r="AL2919" i="22"/>
  <c r="AM2919" i="22"/>
  <c r="AN2919" i="22"/>
  <c r="AO2919" i="22"/>
  <c r="AD2920" i="22"/>
  <c r="AE2920" i="22"/>
  <c r="AF2920" i="22"/>
  <c r="AG2920" i="22"/>
  <c r="AH2920" i="22"/>
  <c r="AI2920" i="22"/>
  <c r="AJ2920" i="22"/>
  <c r="AK2920" i="22"/>
  <c r="AL2920" i="22"/>
  <c r="AM2920" i="22"/>
  <c r="AN2920" i="22"/>
  <c r="AO2920" i="22"/>
  <c r="AD2921" i="22"/>
  <c r="AE2921" i="22"/>
  <c r="AF2921" i="22"/>
  <c r="AG2921" i="22"/>
  <c r="AH2921" i="22"/>
  <c r="AI2921" i="22"/>
  <c r="AJ2921" i="22"/>
  <c r="AK2921" i="22"/>
  <c r="AL2921" i="22"/>
  <c r="AM2921" i="22"/>
  <c r="AN2921" i="22"/>
  <c r="AO2921" i="22"/>
  <c r="AD2922" i="22"/>
  <c r="AE2922" i="22"/>
  <c r="AF2922" i="22"/>
  <c r="AG2922" i="22"/>
  <c r="AH2922" i="22"/>
  <c r="AI2922" i="22"/>
  <c r="AJ2922" i="22"/>
  <c r="AK2922" i="22"/>
  <c r="AL2922" i="22"/>
  <c r="AM2922" i="22"/>
  <c r="AN2922" i="22"/>
  <c r="AO2922" i="22"/>
  <c r="AD2923" i="22"/>
  <c r="AE2923" i="22"/>
  <c r="AF2923" i="22"/>
  <c r="AG2923" i="22"/>
  <c r="AH2923" i="22"/>
  <c r="AI2923" i="22"/>
  <c r="AJ2923" i="22"/>
  <c r="AK2923" i="22"/>
  <c r="AL2923" i="22"/>
  <c r="AM2923" i="22"/>
  <c r="AN2923" i="22"/>
  <c r="AO2923" i="22"/>
  <c r="AD2924" i="22"/>
  <c r="AE2924" i="22"/>
  <c r="AF2924" i="22"/>
  <c r="AG2924" i="22"/>
  <c r="AH2924" i="22"/>
  <c r="AI2924" i="22"/>
  <c r="AJ2924" i="22"/>
  <c r="AK2924" i="22"/>
  <c r="AL2924" i="22"/>
  <c r="AM2924" i="22"/>
  <c r="AN2924" i="22"/>
  <c r="AO2924" i="22"/>
  <c r="AD2925" i="22"/>
  <c r="AE2925" i="22"/>
  <c r="AF2925" i="22"/>
  <c r="AG2925" i="22"/>
  <c r="AH2925" i="22"/>
  <c r="AI2925" i="22"/>
  <c r="AJ2925" i="22"/>
  <c r="AK2925" i="22"/>
  <c r="AL2925" i="22"/>
  <c r="AM2925" i="22"/>
  <c r="AN2925" i="22"/>
  <c r="AO2925" i="22"/>
  <c r="AD2926" i="22"/>
  <c r="AE2926" i="22"/>
  <c r="AF2926" i="22"/>
  <c r="AG2926" i="22"/>
  <c r="AH2926" i="22"/>
  <c r="AI2926" i="22"/>
  <c r="AJ2926" i="22"/>
  <c r="AK2926" i="22"/>
  <c r="AL2926" i="22"/>
  <c r="AM2926" i="22"/>
  <c r="AN2926" i="22"/>
  <c r="AO2926" i="22"/>
  <c r="AD2927" i="22"/>
  <c r="AE2927" i="22"/>
  <c r="AF2927" i="22"/>
  <c r="AG2927" i="22"/>
  <c r="AH2927" i="22"/>
  <c r="AI2927" i="22"/>
  <c r="AJ2927" i="22"/>
  <c r="AK2927" i="22"/>
  <c r="AL2927" i="22"/>
  <c r="AM2927" i="22"/>
  <c r="AN2927" i="22"/>
  <c r="AO2927" i="22"/>
  <c r="AD2928" i="22"/>
  <c r="AE2928" i="22"/>
  <c r="AF2928" i="22"/>
  <c r="AG2928" i="22"/>
  <c r="AH2928" i="22"/>
  <c r="AI2928" i="22"/>
  <c r="AJ2928" i="22"/>
  <c r="AK2928" i="22"/>
  <c r="AL2928" i="22"/>
  <c r="AM2928" i="22"/>
  <c r="AN2928" i="22"/>
  <c r="AO2928" i="22"/>
  <c r="AD2929" i="22"/>
  <c r="AE2929" i="22"/>
  <c r="AF2929" i="22"/>
  <c r="AG2929" i="22"/>
  <c r="AH2929" i="22"/>
  <c r="AI2929" i="22"/>
  <c r="AJ2929" i="22"/>
  <c r="AK2929" i="22"/>
  <c r="AL2929" i="22"/>
  <c r="AM2929" i="22"/>
  <c r="AN2929" i="22"/>
  <c r="AO2929" i="22"/>
  <c r="AD2930" i="22"/>
  <c r="AE2930" i="22"/>
  <c r="AF2930" i="22"/>
  <c r="AG2930" i="22"/>
  <c r="AH2930" i="22"/>
  <c r="AI2930" i="22"/>
  <c r="AJ2930" i="22"/>
  <c r="AK2930" i="22"/>
  <c r="AL2930" i="22"/>
  <c r="AM2930" i="22"/>
  <c r="AN2930" i="22"/>
  <c r="AO2930" i="22"/>
  <c r="AD2931" i="22"/>
  <c r="AE2931" i="22"/>
  <c r="AF2931" i="22"/>
  <c r="AG2931" i="22"/>
  <c r="AH2931" i="22"/>
  <c r="AI2931" i="22"/>
  <c r="AJ2931" i="22"/>
  <c r="AK2931" i="22"/>
  <c r="AL2931" i="22"/>
  <c r="AM2931" i="22"/>
  <c r="AN2931" i="22"/>
  <c r="AO2931" i="22"/>
  <c r="AD2932" i="22"/>
  <c r="AE2932" i="22"/>
  <c r="AF2932" i="22"/>
  <c r="AG2932" i="22"/>
  <c r="AH2932" i="22"/>
  <c r="AI2932" i="22"/>
  <c r="AJ2932" i="22"/>
  <c r="AK2932" i="22"/>
  <c r="AL2932" i="22"/>
  <c r="AM2932" i="22"/>
  <c r="AN2932" i="22"/>
  <c r="AO2932" i="22"/>
  <c r="AD2933" i="22"/>
  <c r="AE2933" i="22"/>
  <c r="AF2933" i="22"/>
  <c r="AG2933" i="22"/>
  <c r="AH2933" i="22"/>
  <c r="AI2933" i="22"/>
  <c r="AJ2933" i="22"/>
  <c r="AK2933" i="22"/>
  <c r="AL2933" i="22"/>
  <c r="AM2933" i="22"/>
  <c r="AN2933" i="22"/>
  <c r="AO2933" i="22"/>
  <c r="AD2934" i="22"/>
  <c r="AE2934" i="22"/>
  <c r="AF2934" i="22"/>
  <c r="AG2934" i="22"/>
  <c r="AH2934" i="22"/>
  <c r="AI2934" i="22"/>
  <c r="AJ2934" i="22"/>
  <c r="AK2934" i="22"/>
  <c r="AL2934" i="22"/>
  <c r="AM2934" i="22"/>
  <c r="AN2934" i="22"/>
  <c r="AO2934" i="22"/>
  <c r="AD2935" i="22"/>
  <c r="AE2935" i="22"/>
  <c r="AF2935" i="22"/>
  <c r="AG2935" i="22"/>
  <c r="AH2935" i="22"/>
  <c r="AI2935" i="22"/>
  <c r="AJ2935" i="22"/>
  <c r="AK2935" i="22"/>
  <c r="AL2935" i="22"/>
  <c r="AM2935" i="22"/>
  <c r="AN2935" i="22"/>
  <c r="AO2935" i="22"/>
  <c r="AD2936" i="22"/>
  <c r="AE2936" i="22"/>
  <c r="AF2936" i="22"/>
  <c r="AG2936" i="22"/>
  <c r="AH2936" i="22"/>
  <c r="AI2936" i="22"/>
  <c r="AJ2936" i="22"/>
  <c r="AK2936" i="22"/>
  <c r="AL2936" i="22"/>
  <c r="AM2936" i="22"/>
  <c r="AN2936" i="22"/>
  <c r="AO2936" i="22"/>
  <c r="AD2937" i="22"/>
  <c r="AE2937" i="22"/>
  <c r="AF2937" i="22"/>
  <c r="AG2937" i="22"/>
  <c r="AH2937" i="22"/>
  <c r="AI2937" i="22"/>
  <c r="AJ2937" i="22"/>
  <c r="AK2937" i="22"/>
  <c r="AL2937" i="22"/>
  <c r="AM2937" i="22"/>
  <c r="AN2937" i="22"/>
  <c r="AO2937" i="22"/>
  <c r="AD2938" i="22"/>
  <c r="AE2938" i="22"/>
  <c r="AF2938" i="22"/>
  <c r="AG2938" i="22"/>
  <c r="AH2938" i="22"/>
  <c r="AI2938" i="22"/>
  <c r="AJ2938" i="22"/>
  <c r="AK2938" i="22"/>
  <c r="AL2938" i="22"/>
  <c r="AM2938" i="22"/>
  <c r="AN2938" i="22"/>
  <c r="AO2938" i="22"/>
  <c r="AD2939" i="22"/>
  <c r="AE2939" i="22"/>
  <c r="AF2939" i="22"/>
  <c r="AG2939" i="22"/>
  <c r="AH2939" i="22"/>
  <c r="AI2939" i="22"/>
  <c r="AJ2939" i="22"/>
  <c r="AK2939" i="22"/>
  <c r="AL2939" i="22"/>
  <c r="AM2939" i="22"/>
  <c r="AN2939" i="22"/>
  <c r="AO2939" i="22"/>
  <c r="AD2940" i="22"/>
  <c r="AE2940" i="22"/>
  <c r="AF2940" i="22"/>
  <c r="AG2940" i="22"/>
  <c r="AH2940" i="22"/>
  <c r="AI2940" i="22"/>
  <c r="AJ2940" i="22"/>
  <c r="AK2940" i="22"/>
  <c r="AL2940" i="22"/>
  <c r="AM2940" i="22"/>
  <c r="AN2940" i="22"/>
  <c r="AO2940" i="22"/>
  <c r="AD2941" i="22"/>
  <c r="AE2941" i="22"/>
  <c r="AF2941" i="22"/>
  <c r="AG2941" i="22"/>
  <c r="AH2941" i="22"/>
  <c r="AI2941" i="22"/>
  <c r="AJ2941" i="22"/>
  <c r="AK2941" i="22"/>
  <c r="AL2941" i="22"/>
  <c r="AM2941" i="22"/>
  <c r="AN2941" i="22"/>
  <c r="AO2941" i="22"/>
  <c r="AD2942" i="22"/>
  <c r="AE2942" i="22"/>
  <c r="AF2942" i="22"/>
  <c r="AG2942" i="22"/>
  <c r="AH2942" i="22"/>
  <c r="AI2942" i="22"/>
  <c r="AJ2942" i="22"/>
  <c r="AK2942" i="22"/>
  <c r="AL2942" i="22"/>
  <c r="AM2942" i="22"/>
  <c r="AN2942" i="22"/>
  <c r="AO2942" i="22"/>
  <c r="AD2943" i="22"/>
  <c r="AE2943" i="22"/>
  <c r="AF2943" i="22"/>
  <c r="AG2943" i="22"/>
  <c r="AH2943" i="22"/>
  <c r="AI2943" i="22"/>
  <c r="AJ2943" i="22"/>
  <c r="AK2943" i="22"/>
  <c r="AL2943" i="22"/>
  <c r="AM2943" i="22"/>
  <c r="AN2943" i="22"/>
  <c r="AO2943" i="22"/>
  <c r="AD2944" i="22"/>
  <c r="AE2944" i="22"/>
  <c r="AF2944" i="22"/>
  <c r="AG2944" i="22"/>
  <c r="AH2944" i="22"/>
  <c r="AI2944" i="22"/>
  <c r="AJ2944" i="22"/>
  <c r="AK2944" i="22"/>
  <c r="AL2944" i="22"/>
  <c r="AM2944" i="22"/>
  <c r="AN2944" i="22"/>
  <c r="AO2944" i="22"/>
  <c r="AD2945" i="22"/>
  <c r="AE2945" i="22"/>
  <c r="AF2945" i="22"/>
  <c r="AG2945" i="22"/>
  <c r="AH2945" i="22"/>
  <c r="AI2945" i="22"/>
  <c r="AJ2945" i="22"/>
  <c r="AK2945" i="22"/>
  <c r="AL2945" i="22"/>
  <c r="AM2945" i="22"/>
  <c r="AN2945" i="22"/>
  <c r="AO2945" i="22"/>
  <c r="AD2946" i="22"/>
  <c r="AE2946" i="22"/>
  <c r="AF2946" i="22"/>
  <c r="AG2946" i="22"/>
  <c r="AH2946" i="22"/>
  <c r="AI2946" i="22"/>
  <c r="AJ2946" i="22"/>
  <c r="AK2946" i="22"/>
  <c r="AL2946" i="22"/>
  <c r="AM2946" i="22"/>
  <c r="AN2946" i="22"/>
  <c r="AO2946" i="22"/>
  <c r="AD2947" i="22"/>
  <c r="AE2947" i="22"/>
  <c r="AF2947" i="22"/>
  <c r="AG2947" i="22"/>
  <c r="AH2947" i="22"/>
  <c r="AI2947" i="22"/>
  <c r="AJ2947" i="22"/>
  <c r="AK2947" i="22"/>
  <c r="AL2947" i="22"/>
  <c r="AM2947" i="22"/>
  <c r="AN2947" i="22"/>
  <c r="AO2947" i="22"/>
  <c r="AD2948" i="22"/>
  <c r="AE2948" i="22"/>
  <c r="AF2948" i="22"/>
  <c r="AG2948" i="22"/>
  <c r="AH2948" i="22"/>
  <c r="AI2948" i="22"/>
  <c r="AJ2948" i="22"/>
  <c r="AK2948" i="22"/>
  <c r="AL2948" i="22"/>
  <c r="AM2948" i="22"/>
  <c r="AN2948" i="22"/>
  <c r="AO2948" i="22"/>
  <c r="AD2949" i="22"/>
  <c r="AE2949" i="22"/>
  <c r="AF2949" i="22"/>
  <c r="AG2949" i="22"/>
  <c r="AH2949" i="22"/>
  <c r="AI2949" i="22"/>
  <c r="AJ2949" i="22"/>
  <c r="AK2949" i="22"/>
  <c r="AL2949" i="22"/>
  <c r="AM2949" i="22"/>
  <c r="AN2949" i="22"/>
  <c r="AO2949" i="22"/>
  <c r="AD2950" i="22"/>
  <c r="AE2950" i="22"/>
  <c r="AF2950" i="22"/>
  <c r="AG2950" i="22"/>
  <c r="AH2950" i="22"/>
  <c r="AI2950" i="22"/>
  <c r="AJ2950" i="22"/>
  <c r="AK2950" i="22"/>
  <c r="AL2950" i="22"/>
  <c r="AM2950" i="22"/>
  <c r="AN2950" i="22"/>
  <c r="AO2950" i="22"/>
  <c r="AD2951" i="22"/>
  <c r="AE2951" i="22"/>
  <c r="AF2951" i="22"/>
  <c r="AG2951" i="22"/>
  <c r="AH2951" i="22"/>
  <c r="AI2951" i="22"/>
  <c r="AJ2951" i="22"/>
  <c r="AK2951" i="22"/>
  <c r="AL2951" i="22"/>
  <c r="AM2951" i="22"/>
  <c r="AN2951" i="22"/>
  <c r="AO2951" i="22"/>
  <c r="AD2952" i="22"/>
  <c r="AE2952" i="22"/>
  <c r="AF2952" i="22"/>
  <c r="AG2952" i="22"/>
  <c r="AH2952" i="22"/>
  <c r="AI2952" i="22"/>
  <c r="AJ2952" i="22"/>
  <c r="AK2952" i="22"/>
  <c r="AL2952" i="22"/>
  <c r="AM2952" i="22"/>
  <c r="AN2952" i="22"/>
  <c r="AO2952" i="22"/>
  <c r="AD2953" i="22"/>
  <c r="AE2953" i="22"/>
  <c r="AF2953" i="22"/>
  <c r="AG2953" i="22"/>
  <c r="AH2953" i="22"/>
  <c r="AI2953" i="22"/>
  <c r="AJ2953" i="22"/>
  <c r="AK2953" i="22"/>
  <c r="AL2953" i="22"/>
  <c r="AM2953" i="22"/>
  <c r="AN2953" i="22"/>
  <c r="AO2953" i="22"/>
  <c r="AD2954" i="22"/>
  <c r="AE2954" i="22"/>
  <c r="AF2954" i="22"/>
  <c r="AG2954" i="22"/>
  <c r="AH2954" i="22"/>
  <c r="AI2954" i="22"/>
  <c r="AJ2954" i="22"/>
  <c r="AK2954" i="22"/>
  <c r="AL2954" i="22"/>
  <c r="AM2954" i="22"/>
  <c r="AN2954" i="22"/>
  <c r="AO2954" i="22"/>
  <c r="AD2955" i="22"/>
  <c r="AE2955" i="22"/>
  <c r="AF2955" i="22"/>
  <c r="AG2955" i="22"/>
  <c r="AH2955" i="22"/>
  <c r="AI2955" i="22"/>
  <c r="AJ2955" i="22"/>
  <c r="AK2955" i="22"/>
  <c r="AL2955" i="22"/>
  <c r="AM2955" i="22"/>
  <c r="AN2955" i="22"/>
  <c r="AO2955" i="22"/>
  <c r="AD2956" i="22"/>
  <c r="AE2956" i="22"/>
  <c r="AF2956" i="22"/>
  <c r="AG2956" i="22"/>
  <c r="AH2956" i="22"/>
  <c r="AI2956" i="22"/>
  <c r="AJ2956" i="22"/>
  <c r="AK2956" i="22"/>
  <c r="AL2956" i="22"/>
  <c r="AM2956" i="22"/>
  <c r="AN2956" i="22"/>
  <c r="AO2956" i="22"/>
  <c r="AD2957" i="22"/>
  <c r="AE2957" i="22"/>
  <c r="AF2957" i="22"/>
  <c r="AG2957" i="22"/>
  <c r="AH2957" i="22"/>
  <c r="AI2957" i="22"/>
  <c r="AJ2957" i="22"/>
  <c r="AK2957" i="22"/>
  <c r="AL2957" i="22"/>
  <c r="AM2957" i="22"/>
  <c r="AN2957" i="22"/>
  <c r="AO2957" i="22"/>
  <c r="AD2958" i="22"/>
  <c r="AE2958" i="22"/>
  <c r="AF2958" i="22"/>
  <c r="AG2958" i="22"/>
  <c r="AH2958" i="22"/>
  <c r="AI2958" i="22"/>
  <c r="AJ2958" i="22"/>
  <c r="AK2958" i="22"/>
  <c r="AL2958" i="22"/>
  <c r="AM2958" i="22"/>
  <c r="AN2958" i="22"/>
  <c r="AO2958" i="22"/>
  <c r="AD2959" i="22"/>
  <c r="AE2959" i="22"/>
  <c r="AF2959" i="22"/>
  <c r="AG2959" i="22"/>
  <c r="AH2959" i="22"/>
  <c r="AI2959" i="22"/>
  <c r="AJ2959" i="22"/>
  <c r="AK2959" i="22"/>
  <c r="AL2959" i="22"/>
  <c r="AM2959" i="22"/>
  <c r="AN2959" i="22"/>
  <c r="AO2959" i="22"/>
  <c r="AD2960" i="22"/>
  <c r="AE2960" i="22"/>
  <c r="AF2960" i="22"/>
  <c r="AG2960" i="22"/>
  <c r="AH2960" i="22"/>
  <c r="AI2960" i="22"/>
  <c r="AJ2960" i="22"/>
  <c r="AK2960" i="22"/>
  <c r="AL2960" i="22"/>
  <c r="AM2960" i="22"/>
  <c r="AN2960" i="22"/>
  <c r="AO2960" i="22"/>
  <c r="AD2961" i="22"/>
  <c r="AE2961" i="22"/>
  <c r="AF2961" i="22"/>
  <c r="AG2961" i="22"/>
  <c r="AH2961" i="22"/>
  <c r="AI2961" i="22"/>
  <c r="AJ2961" i="22"/>
  <c r="AK2961" i="22"/>
  <c r="AL2961" i="22"/>
  <c r="AM2961" i="22"/>
  <c r="AN2961" i="22"/>
  <c r="AO2961" i="22"/>
  <c r="AD2962" i="22"/>
  <c r="AE2962" i="22"/>
  <c r="AF2962" i="22"/>
  <c r="AG2962" i="22"/>
  <c r="AH2962" i="22"/>
  <c r="AI2962" i="22"/>
  <c r="AJ2962" i="22"/>
  <c r="AK2962" i="22"/>
  <c r="AL2962" i="22"/>
  <c r="AM2962" i="22"/>
  <c r="AN2962" i="22"/>
  <c r="AO2962" i="22"/>
  <c r="AD2963" i="22"/>
  <c r="AE2963" i="22"/>
  <c r="AF2963" i="22"/>
  <c r="AG2963" i="22"/>
  <c r="AH2963" i="22"/>
  <c r="AI2963" i="22"/>
  <c r="AJ2963" i="22"/>
  <c r="AK2963" i="22"/>
  <c r="AL2963" i="22"/>
  <c r="AM2963" i="22"/>
  <c r="AN2963" i="22"/>
  <c r="AO2963" i="22"/>
  <c r="AD2964" i="22"/>
  <c r="AE2964" i="22"/>
  <c r="AF2964" i="22"/>
  <c r="AG2964" i="22"/>
  <c r="AH2964" i="22"/>
  <c r="AI2964" i="22"/>
  <c r="AJ2964" i="22"/>
  <c r="AK2964" i="22"/>
  <c r="AL2964" i="22"/>
  <c r="AM2964" i="22"/>
  <c r="AN2964" i="22"/>
  <c r="AO2964" i="22"/>
  <c r="AD2965" i="22"/>
  <c r="AE2965" i="22"/>
  <c r="AF2965" i="22"/>
  <c r="AG2965" i="22"/>
  <c r="AH2965" i="22"/>
  <c r="AI2965" i="22"/>
  <c r="AJ2965" i="22"/>
  <c r="AK2965" i="22"/>
  <c r="AL2965" i="22"/>
  <c r="AM2965" i="22"/>
  <c r="AN2965" i="22"/>
  <c r="AO2965" i="22"/>
  <c r="AD2966" i="22"/>
  <c r="AE2966" i="22"/>
  <c r="AF2966" i="22"/>
  <c r="AG2966" i="22"/>
  <c r="AH2966" i="22"/>
  <c r="AI2966" i="22"/>
  <c r="AJ2966" i="22"/>
  <c r="AK2966" i="22"/>
  <c r="AL2966" i="22"/>
  <c r="AM2966" i="22"/>
  <c r="AN2966" i="22"/>
  <c r="AO2966" i="22"/>
  <c r="AD2967" i="22"/>
  <c r="AE2967" i="22"/>
  <c r="AF2967" i="22"/>
  <c r="AG2967" i="22"/>
  <c r="AH2967" i="22"/>
  <c r="AI2967" i="22"/>
  <c r="AJ2967" i="22"/>
  <c r="AK2967" i="22"/>
  <c r="AL2967" i="22"/>
  <c r="AM2967" i="22"/>
  <c r="AN2967" i="22"/>
  <c r="AO2967" i="22"/>
  <c r="AD2968" i="22"/>
  <c r="AE2968" i="22"/>
  <c r="AF2968" i="22"/>
  <c r="AG2968" i="22"/>
  <c r="AH2968" i="22"/>
  <c r="AI2968" i="22"/>
  <c r="AJ2968" i="22"/>
  <c r="AK2968" i="22"/>
  <c r="AL2968" i="22"/>
  <c r="AM2968" i="22"/>
  <c r="AN2968" i="22"/>
  <c r="AO2968" i="22"/>
  <c r="AD2969" i="22"/>
  <c r="AE2969" i="22"/>
  <c r="AF2969" i="22"/>
  <c r="AG2969" i="22"/>
  <c r="AH2969" i="22"/>
  <c r="AI2969" i="22"/>
  <c r="AJ2969" i="22"/>
  <c r="AK2969" i="22"/>
  <c r="AL2969" i="22"/>
  <c r="AM2969" i="22"/>
  <c r="AN2969" i="22"/>
  <c r="AO2969" i="22"/>
  <c r="AD2970" i="22"/>
  <c r="AE2970" i="22"/>
  <c r="AF2970" i="22"/>
  <c r="AG2970" i="22"/>
  <c r="AH2970" i="22"/>
  <c r="AI2970" i="22"/>
  <c r="AJ2970" i="22"/>
  <c r="AK2970" i="22"/>
  <c r="AL2970" i="22"/>
  <c r="AM2970" i="22"/>
  <c r="AN2970" i="22"/>
  <c r="AO2970" i="22"/>
  <c r="AD2971" i="22"/>
  <c r="AE2971" i="22"/>
  <c r="AF2971" i="22"/>
  <c r="AG2971" i="22"/>
  <c r="AH2971" i="22"/>
  <c r="AI2971" i="22"/>
  <c r="AJ2971" i="22"/>
  <c r="AK2971" i="22"/>
  <c r="AL2971" i="22"/>
  <c r="AM2971" i="22"/>
  <c r="AN2971" i="22"/>
  <c r="AO2971" i="22"/>
  <c r="AD2972" i="22"/>
  <c r="AE2972" i="22"/>
  <c r="AF2972" i="22"/>
  <c r="AG2972" i="22"/>
  <c r="AH2972" i="22"/>
  <c r="AI2972" i="22"/>
  <c r="AJ2972" i="22"/>
  <c r="AK2972" i="22"/>
  <c r="AL2972" i="22"/>
  <c r="AM2972" i="22"/>
  <c r="AN2972" i="22"/>
  <c r="AO2972" i="22"/>
  <c r="AD2973" i="22"/>
  <c r="AE2973" i="22"/>
  <c r="AF2973" i="22"/>
  <c r="AG2973" i="22"/>
  <c r="AH2973" i="22"/>
  <c r="AI2973" i="22"/>
  <c r="AJ2973" i="22"/>
  <c r="AK2973" i="22"/>
  <c r="AL2973" i="22"/>
  <c r="AM2973" i="22"/>
  <c r="AN2973" i="22"/>
  <c r="AO2973" i="22"/>
  <c r="AD2974" i="22"/>
  <c r="AE2974" i="22"/>
  <c r="AF2974" i="22"/>
  <c r="AG2974" i="22"/>
  <c r="AH2974" i="22"/>
  <c r="AI2974" i="22"/>
  <c r="AJ2974" i="22"/>
  <c r="AK2974" i="22"/>
  <c r="AL2974" i="22"/>
  <c r="AM2974" i="22"/>
  <c r="AN2974" i="22"/>
  <c r="AO2974" i="22"/>
  <c r="AD2975" i="22"/>
  <c r="AE2975" i="22"/>
  <c r="AF2975" i="22"/>
  <c r="AG2975" i="22"/>
  <c r="AH2975" i="22"/>
  <c r="AI2975" i="22"/>
  <c r="AJ2975" i="22"/>
  <c r="AK2975" i="22"/>
  <c r="AL2975" i="22"/>
  <c r="AM2975" i="22"/>
  <c r="AN2975" i="22"/>
  <c r="AO2975" i="22"/>
  <c r="AD2976" i="22"/>
  <c r="AE2976" i="22"/>
  <c r="AF2976" i="22"/>
  <c r="AG2976" i="22"/>
  <c r="AH2976" i="22"/>
  <c r="AI2976" i="22"/>
  <c r="AJ2976" i="22"/>
  <c r="AK2976" i="22"/>
  <c r="AL2976" i="22"/>
  <c r="AM2976" i="22"/>
  <c r="AN2976" i="22"/>
  <c r="AO2976" i="22"/>
  <c r="AD2977" i="22"/>
  <c r="AE2977" i="22"/>
  <c r="AF2977" i="22"/>
  <c r="AG2977" i="22"/>
  <c r="AH2977" i="22"/>
  <c r="AI2977" i="22"/>
  <c r="AJ2977" i="22"/>
  <c r="AK2977" i="22"/>
  <c r="AL2977" i="22"/>
  <c r="AM2977" i="22"/>
  <c r="AN2977" i="22"/>
  <c r="AO2977" i="22"/>
  <c r="AD2978" i="22"/>
  <c r="AE2978" i="22"/>
  <c r="AF2978" i="22"/>
  <c r="AG2978" i="22"/>
  <c r="AH2978" i="22"/>
  <c r="AI2978" i="22"/>
  <c r="AJ2978" i="22"/>
  <c r="AK2978" i="22"/>
  <c r="AL2978" i="22"/>
  <c r="AM2978" i="22"/>
  <c r="AN2978" i="22"/>
  <c r="AO2978" i="22"/>
  <c r="AD2979" i="22"/>
  <c r="AE2979" i="22"/>
  <c r="AF2979" i="22"/>
  <c r="AG2979" i="22"/>
  <c r="AH2979" i="22"/>
  <c r="AI2979" i="22"/>
  <c r="AJ2979" i="22"/>
  <c r="AK2979" i="22"/>
  <c r="AL2979" i="22"/>
  <c r="AM2979" i="22"/>
  <c r="AN2979" i="22"/>
  <c r="AO2979" i="22"/>
  <c r="AD2980" i="22"/>
  <c r="AE2980" i="22"/>
  <c r="AF2980" i="22"/>
  <c r="AG2980" i="22"/>
  <c r="AH2980" i="22"/>
  <c r="AI2980" i="22"/>
  <c r="AJ2980" i="22"/>
  <c r="AK2980" i="22"/>
  <c r="AL2980" i="22"/>
  <c r="AM2980" i="22"/>
  <c r="AN2980" i="22"/>
  <c r="AO2980" i="22"/>
  <c r="AD2981" i="22"/>
  <c r="AE2981" i="22"/>
  <c r="AF2981" i="22"/>
  <c r="AG2981" i="22"/>
  <c r="AH2981" i="22"/>
  <c r="AI2981" i="22"/>
  <c r="AJ2981" i="22"/>
  <c r="AK2981" i="22"/>
  <c r="AL2981" i="22"/>
  <c r="AM2981" i="22"/>
  <c r="AN2981" i="22"/>
  <c r="AO2981" i="22"/>
  <c r="AD2982" i="22"/>
  <c r="AE2982" i="22"/>
  <c r="AF2982" i="22"/>
  <c r="AG2982" i="22"/>
  <c r="AH2982" i="22"/>
  <c r="AI2982" i="22"/>
  <c r="AJ2982" i="22"/>
  <c r="AK2982" i="22"/>
  <c r="AL2982" i="22"/>
  <c r="AM2982" i="22"/>
  <c r="AN2982" i="22"/>
  <c r="AO2982" i="22"/>
  <c r="AD2983" i="22"/>
  <c r="AE2983" i="22"/>
  <c r="AF2983" i="22"/>
  <c r="AG2983" i="22"/>
  <c r="AH2983" i="22"/>
  <c r="AI2983" i="22"/>
  <c r="AJ2983" i="22"/>
  <c r="AK2983" i="22"/>
  <c r="AL2983" i="22"/>
  <c r="AM2983" i="22"/>
  <c r="AN2983" i="22"/>
  <c r="AO2983" i="22"/>
  <c r="AD2984" i="22"/>
  <c r="AE2984" i="22"/>
  <c r="AF2984" i="22"/>
  <c r="AG2984" i="22"/>
  <c r="AH2984" i="22"/>
  <c r="AI2984" i="22"/>
  <c r="AJ2984" i="22"/>
  <c r="AK2984" i="22"/>
  <c r="AL2984" i="22"/>
  <c r="AM2984" i="22"/>
  <c r="AN2984" i="22"/>
  <c r="AO2984" i="22"/>
  <c r="AD2985" i="22"/>
  <c r="AE2985" i="22"/>
  <c r="AF2985" i="22"/>
  <c r="AG2985" i="22"/>
  <c r="AH2985" i="22"/>
  <c r="AI2985" i="22"/>
  <c r="AJ2985" i="22"/>
  <c r="AK2985" i="22"/>
  <c r="AL2985" i="22"/>
  <c r="AM2985" i="22"/>
  <c r="AN2985" i="22"/>
  <c r="AO2985" i="22"/>
  <c r="AD2986" i="22"/>
  <c r="AE2986" i="22"/>
  <c r="AF2986" i="22"/>
  <c r="AG2986" i="22"/>
  <c r="AH2986" i="22"/>
  <c r="AI2986" i="22"/>
  <c r="AJ2986" i="22"/>
  <c r="AK2986" i="22"/>
  <c r="AL2986" i="22"/>
  <c r="AM2986" i="22"/>
  <c r="AN2986" i="22"/>
  <c r="AO2986" i="22"/>
  <c r="AD2987" i="22"/>
  <c r="AE2987" i="22"/>
  <c r="AF2987" i="22"/>
  <c r="AG2987" i="22"/>
  <c r="AH2987" i="22"/>
  <c r="AI2987" i="22"/>
  <c r="AJ2987" i="22"/>
  <c r="AK2987" i="22"/>
  <c r="AL2987" i="22"/>
  <c r="AM2987" i="22"/>
  <c r="AN2987" i="22"/>
  <c r="AO2987" i="22"/>
  <c r="AD2988" i="22"/>
  <c r="AE2988" i="22"/>
  <c r="AF2988" i="22"/>
  <c r="AG2988" i="22"/>
  <c r="AH2988" i="22"/>
  <c r="AI2988" i="22"/>
  <c r="AJ2988" i="22"/>
  <c r="AK2988" i="22"/>
  <c r="AL2988" i="22"/>
  <c r="AM2988" i="22"/>
  <c r="AN2988" i="22"/>
  <c r="AO2988" i="22"/>
  <c r="AD2989" i="22"/>
  <c r="AE2989" i="22"/>
  <c r="AF2989" i="22"/>
  <c r="AG2989" i="22"/>
  <c r="AH2989" i="22"/>
  <c r="AI2989" i="22"/>
  <c r="AJ2989" i="22"/>
  <c r="AK2989" i="22"/>
  <c r="AL2989" i="22"/>
  <c r="AM2989" i="22"/>
  <c r="AN2989" i="22"/>
  <c r="AO2989" i="22"/>
  <c r="AD2990" i="22"/>
  <c r="AE2990" i="22"/>
  <c r="AF2990" i="22"/>
  <c r="AG2990" i="22"/>
  <c r="AH2990" i="22"/>
  <c r="AI2990" i="22"/>
  <c r="AJ2990" i="22"/>
  <c r="AK2990" i="22"/>
  <c r="AL2990" i="22"/>
  <c r="AM2990" i="22"/>
  <c r="AN2990" i="22"/>
  <c r="AO2990" i="22"/>
  <c r="AD2991" i="22"/>
  <c r="AE2991" i="22"/>
  <c r="AF2991" i="22"/>
  <c r="AG2991" i="22"/>
  <c r="AH2991" i="22"/>
  <c r="AI2991" i="22"/>
  <c r="AJ2991" i="22"/>
  <c r="AK2991" i="22"/>
  <c r="AL2991" i="22"/>
  <c r="AM2991" i="22"/>
  <c r="AN2991" i="22"/>
  <c r="AO2991" i="22"/>
  <c r="AD2992" i="22"/>
  <c r="AE2992" i="22"/>
  <c r="AF2992" i="22"/>
  <c r="AG2992" i="22"/>
  <c r="AH2992" i="22"/>
  <c r="AI2992" i="22"/>
  <c r="AJ2992" i="22"/>
  <c r="AK2992" i="22"/>
  <c r="AL2992" i="22"/>
  <c r="AM2992" i="22"/>
  <c r="AN2992" i="22"/>
  <c r="AO2992" i="22"/>
  <c r="AD2993" i="22"/>
  <c r="AE2993" i="22"/>
  <c r="AF2993" i="22"/>
  <c r="AG2993" i="22"/>
  <c r="AH2993" i="22"/>
  <c r="AI2993" i="22"/>
  <c r="AJ2993" i="22"/>
  <c r="AK2993" i="22"/>
  <c r="AL2993" i="22"/>
  <c r="AM2993" i="22"/>
  <c r="AN2993" i="22"/>
  <c r="AO2993" i="22"/>
  <c r="AD2994" i="22"/>
  <c r="AE2994" i="22"/>
  <c r="AF2994" i="22"/>
  <c r="AG2994" i="22"/>
  <c r="AH2994" i="22"/>
  <c r="AI2994" i="22"/>
  <c r="AJ2994" i="22"/>
  <c r="AK2994" i="22"/>
  <c r="AL2994" i="22"/>
  <c r="AM2994" i="22"/>
  <c r="AN2994" i="22"/>
  <c r="AO2994" i="22"/>
  <c r="AD2995" i="22"/>
  <c r="AE2995" i="22"/>
  <c r="AF2995" i="22"/>
  <c r="AG2995" i="22"/>
  <c r="AH2995" i="22"/>
  <c r="AI2995" i="22"/>
  <c r="AJ2995" i="22"/>
  <c r="AK2995" i="22"/>
  <c r="AL2995" i="22"/>
  <c r="AM2995" i="22"/>
  <c r="AN2995" i="22"/>
  <c r="AO2995" i="22"/>
  <c r="AD2996" i="22"/>
  <c r="AE2996" i="22"/>
  <c r="AF2996" i="22"/>
  <c r="AG2996" i="22"/>
  <c r="AH2996" i="22"/>
  <c r="AI2996" i="22"/>
  <c r="AJ2996" i="22"/>
  <c r="AK2996" i="22"/>
  <c r="AL2996" i="22"/>
  <c r="AM2996" i="22"/>
  <c r="AN2996" i="22"/>
  <c r="AO2996" i="22"/>
  <c r="AD2997" i="22"/>
  <c r="AE2997" i="22"/>
  <c r="AF2997" i="22"/>
  <c r="AG2997" i="22"/>
  <c r="AH2997" i="22"/>
  <c r="AI2997" i="22"/>
  <c r="AJ2997" i="22"/>
  <c r="AK2997" i="22"/>
  <c r="AL2997" i="22"/>
  <c r="AM2997" i="22"/>
  <c r="AN2997" i="22"/>
  <c r="AO2997" i="22"/>
  <c r="AD2998" i="22"/>
  <c r="AE2998" i="22"/>
  <c r="AF2998" i="22"/>
  <c r="AG2998" i="22"/>
  <c r="AH2998" i="22"/>
  <c r="AI2998" i="22"/>
  <c r="AJ2998" i="22"/>
  <c r="AK2998" i="22"/>
  <c r="AL2998" i="22"/>
  <c r="AM2998" i="22"/>
  <c r="AN2998" i="22"/>
  <c r="AO2998" i="22"/>
  <c r="AD2999" i="22"/>
  <c r="AE2999" i="22"/>
  <c r="AF2999" i="22"/>
  <c r="AG2999" i="22"/>
  <c r="AH2999" i="22"/>
  <c r="AI2999" i="22"/>
  <c r="AJ2999" i="22"/>
  <c r="AK2999" i="22"/>
  <c r="AL2999" i="22"/>
  <c r="AM2999" i="22"/>
  <c r="AN2999" i="22"/>
  <c r="AO2999" i="22"/>
  <c r="AD3000" i="22"/>
  <c r="AE3000" i="22"/>
  <c r="AF3000" i="22"/>
  <c r="AG3000" i="22"/>
  <c r="AH3000" i="22"/>
  <c r="AI3000" i="22"/>
  <c r="AJ3000" i="22"/>
  <c r="AK3000" i="22"/>
  <c r="AL3000" i="22"/>
  <c r="AM3000" i="22"/>
  <c r="AN3000" i="22"/>
  <c r="AO3000" i="22"/>
  <c r="AD3001" i="22"/>
  <c r="AE3001" i="22"/>
  <c r="AF3001" i="22"/>
  <c r="AG3001" i="22"/>
  <c r="AH3001" i="22"/>
  <c r="AI3001" i="22"/>
  <c r="AJ3001" i="22"/>
  <c r="AK3001" i="22"/>
  <c r="AL3001" i="22"/>
  <c r="AM3001" i="22"/>
  <c r="AN3001" i="22"/>
  <c r="AO3001" i="22"/>
  <c r="AD3002" i="22"/>
  <c r="AE3002" i="22"/>
  <c r="AF3002" i="22"/>
  <c r="AG3002" i="22"/>
  <c r="AH3002" i="22"/>
  <c r="AI3002" i="22"/>
  <c r="AJ3002" i="22"/>
  <c r="AK3002" i="22"/>
  <c r="AL3002" i="22"/>
  <c r="AM3002" i="22"/>
  <c r="AN3002" i="22"/>
  <c r="AO3002" i="22"/>
  <c r="AD3003" i="22"/>
  <c r="AE3003" i="22"/>
  <c r="AF3003" i="22"/>
  <c r="AG3003" i="22"/>
  <c r="AH3003" i="22"/>
  <c r="AI3003" i="22"/>
  <c r="AJ3003" i="22"/>
  <c r="AK3003" i="22"/>
  <c r="AL3003" i="22"/>
  <c r="AM3003" i="22"/>
  <c r="AN3003" i="22"/>
  <c r="AO3003" i="22"/>
  <c r="AD3004" i="22"/>
  <c r="AE3004" i="22"/>
  <c r="AF3004" i="22"/>
  <c r="AG3004" i="22"/>
  <c r="AH3004" i="22"/>
  <c r="AI3004" i="22"/>
  <c r="AJ3004" i="22"/>
  <c r="AK3004" i="22"/>
  <c r="AL3004" i="22"/>
  <c r="AM3004" i="22"/>
  <c r="AN3004" i="22"/>
  <c r="AO3004" i="22"/>
  <c r="AD3005" i="22"/>
  <c r="AE3005" i="22"/>
  <c r="AF3005" i="22"/>
  <c r="AG3005" i="22"/>
  <c r="AH3005" i="22"/>
  <c r="AI3005" i="22"/>
  <c r="AJ3005" i="22"/>
  <c r="AK3005" i="22"/>
  <c r="AL3005" i="22"/>
  <c r="AM3005" i="22"/>
  <c r="AN3005" i="22"/>
  <c r="AO3005" i="22"/>
  <c r="AD3006" i="22"/>
  <c r="AE3006" i="22"/>
  <c r="AF3006" i="22"/>
  <c r="AG3006" i="22"/>
  <c r="AH3006" i="22"/>
  <c r="AI3006" i="22"/>
  <c r="AJ3006" i="22"/>
  <c r="AK3006" i="22"/>
  <c r="AL3006" i="22"/>
  <c r="AM3006" i="22"/>
  <c r="AN3006" i="22"/>
  <c r="AO3006" i="22"/>
  <c r="AD3007" i="22"/>
  <c r="AE3007" i="22"/>
  <c r="AF3007" i="22"/>
  <c r="AG3007" i="22"/>
  <c r="AH3007" i="22"/>
  <c r="AI3007" i="22"/>
  <c r="AJ3007" i="22"/>
  <c r="AK3007" i="22"/>
  <c r="AL3007" i="22"/>
  <c r="AM3007" i="22"/>
  <c r="AN3007" i="22"/>
  <c r="AO3007" i="22"/>
  <c r="AD3008" i="22"/>
  <c r="AE3008" i="22"/>
  <c r="AF3008" i="22"/>
  <c r="AG3008" i="22"/>
  <c r="AH3008" i="22"/>
  <c r="AI3008" i="22"/>
  <c r="AJ3008" i="22"/>
  <c r="AK3008" i="22"/>
  <c r="AL3008" i="22"/>
  <c r="AM3008" i="22"/>
  <c r="AN3008" i="22"/>
  <c r="AO3008" i="22"/>
  <c r="AD3009" i="22"/>
  <c r="AE3009" i="22"/>
  <c r="AF3009" i="22"/>
  <c r="AG3009" i="22"/>
  <c r="AH3009" i="22"/>
  <c r="AI3009" i="22"/>
  <c r="AJ3009" i="22"/>
  <c r="AK3009" i="22"/>
  <c r="AL3009" i="22"/>
  <c r="AM3009" i="22"/>
  <c r="AN3009" i="22"/>
  <c r="AO3009" i="22"/>
  <c r="AD3010" i="22"/>
  <c r="AE3010" i="22"/>
  <c r="AF3010" i="22"/>
  <c r="AG3010" i="22"/>
  <c r="AH3010" i="22"/>
  <c r="AI3010" i="22"/>
  <c r="AJ3010" i="22"/>
  <c r="AK3010" i="22"/>
  <c r="AL3010" i="22"/>
  <c r="AM3010" i="22"/>
  <c r="AN3010" i="22"/>
  <c r="AO3010" i="22"/>
  <c r="AD3011" i="22"/>
  <c r="AE3011" i="22"/>
  <c r="AF3011" i="22"/>
  <c r="AG3011" i="22"/>
  <c r="AH3011" i="22"/>
  <c r="AI3011" i="22"/>
  <c r="AJ3011" i="22"/>
  <c r="AK3011" i="22"/>
  <c r="AL3011" i="22"/>
  <c r="AM3011" i="22"/>
  <c r="AN3011" i="22"/>
  <c r="AO3011" i="22"/>
  <c r="AD3012" i="22"/>
  <c r="AE3012" i="22"/>
  <c r="AF3012" i="22"/>
  <c r="AG3012" i="22"/>
  <c r="AH3012" i="22"/>
  <c r="AI3012" i="22"/>
  <c r="AJ3012" i="22"/>
  <c r="AK3012" i="22"/>
  <c r="AL3012" i="22"/>
  <c r="AM3012" i="22"/>
  <c r="AN3012" i="22"/>
  <c r="AO3012" i="22"/>
  <c r="AD3013" i="22"/>
  <c r="AE3013" i="22"/>
  <c r="AF3013" i="22"/>
  <c r="AG3013" i="22"/>
  <c r="AH3013" i="22"/>
  <c r="AI3013" i="22"/>
  <c r="AJ3013" i="22"/>
  <c r="AK3013" i="22"/>
  <c r="AL3013" i="22"/>
  <c r="AM3013" i="22"/>
  <c r="AN3013" i="22"/>
  <c r="AO3013" i="22"/>
  <c r="AD3014" i="22"/>
  <c r="AE3014" i="22"/>
  <c r="AF3014" i="22"/>
  <c r="AG3014" i="22"/>
  <c r="AH3014" i="22"/>
  <c r="AI3014" i="22"/>
  <c r="AJ3014" i="22"/>
  <c r="AK3014" i="22"/>
  <c r="AL3014" i="22"/>
  <c r="AM3014" i="22"/>
  <c r="AN3014" i="22"/>
  <c r="AO3014" i="22"/>
  <c r="AD3015" i="22"/>
  <c r="AE3015" i="22"/>
  <c r="AF3015" i="22"/>
  <c r="AG3015" i="22"/>
  <c r="AH3015" i="22"/>
  <c r="AI3015" i="22"/>
  <c r="AJ3015" i="22"/>
  <c r="AK3015" i="22"/>
  <c r="AL3015" i="22"/>
  <c r="AM3015" i="22"/>
  <c r="AN3015" i="22"/>
  <c r="AO3015" i="22"/>
  <c r="AD3016" i="22"/>
  <c r="AE3016" i="22"/>
  <c r="AF3016" i="22"/>
  <c r="AG3016" i="22"/>
  <c r="AH3016" i="22"/>
  <c r="AI3016" i="22"/>
  <c r="AJ3016" i="22"/>
  <c r="AK3016" i="22"/>
  <c r="AL3016" i="22"/>
  <c r="AM3016" i="22"/>
  <c r="AN3016" i="22"/>
  <c r="AO3016" i="22"/>
  <c r="AD3017" i="22"/>
  <c r="AE3017" i="22"/>
  <c r="AF3017" i="22"/>
  <c r="AG3017" i="22"/>
  <c r="AH3017" i="22"/>
  <c r="AI3017" i="22"/>
  <c r="AJ3017" i="22"/>
  <c r="AK3017" i="22"/>
  <c r="AL3017" i="22"/>
  <c r="AM3017" i="22"/>
  <c r="AN3017" i="22"/>
  <c r="AO3017" i="22"/>
  <c r="AD3018" i="22"/>
  <c r="AE3018" i="22"/>
  <c r="AF3018" i="22"/>
  <c r="AG3018" i="22"/>
  <c r="AH3018" i="22"/>
  <c r="AI3018" i="22"/>
  <c r="AJ3018" i="22"/>
  <c r="AK3018" i="22"/>
  <c r="AL3018" i="22"/>
  <c r="AM3018" i="22"/>
  <c r="AN3018" i="22"/>
  <c r="AO3018" i="22"/>
  <c r="AD3019" i="22"/>
  <c r="AE3019" i="22"/>
  <c r="AF3019" i="22"/>
  <c r="AG3019" i="22"/>
  <c r="AH3019" i="22"/>
  <c r="AI3019" i="22"/>
  <c r="AJ3019" i="22"/>
  <c r="AK3019" i="22"/>
  <c r="AL3019" i="22"/>
  <c r="AM3019" i="22"/>
  <c r="AN3019" i="22"/>
  <c r="AO3019" i="22"/>
  <c r="AD3020" i="22"/>
  <c r="AE3020" i="22"/>
  <c r="AF3020" i="22"/>
  <c r="AG3020" i="22"/>
  <c r="AH3020" i="22"/>
  <c r="AI3020" i="22"/>
  <c r="AJ3020" i="22"/>
  <c r="AK3020" i="22"/>
  <c r="AL3020" i="22"/>
  <c r="AM3020" i="22"/>
  <c r="AN3020" i="22"/>
  <c r="AO3020" i="22"/>
  <c r="AD3021" i="22"/>
  <c r="AE3021" i="22"/>
  <c r="AF3021" i="22"/>
  <c r="AG3021" i="22"/>
  <c r="AH3021" i="22"/>
  <c r="AI3021" i="22"/>
  <c r="AJ3021" i="22"/>
  <c r="AK3021" i="22"/>
  <c r="AL3021" i="22"/>
  <c r="AM3021" i="22"/>
  <c r="AN3021" i="22"/>
  <c r="AO3021" i="22"/>
  <c r="AD3022" i="22"/>
  <c r="AE3022" i="22"/>
  <c r="AF3022" i="22"/>
  <c r="AG3022" i="22"/>
  <c r="AH3022" i="22"/>
  <c r="AI3022" i="22"/>
  <c r="AJ3022" i="22"/>
  <c r="AK3022" i="22"/>
  <c r="AL3022" i="22"/>
  <c r="AM3022" i="22"/>
  <c r="AN3022" i="22"/>
  <c r="AO3022" i="22"/>
  <c r="AD3023" i="22"/>
  <c r="AE3023" i="22"/>
  <c r="AF3023" i="22"/>
  <c r="AG3023" i="22"/>
  <c r="AH3023" i="22"/>
  <c r="AI3023" i="22"/>
  <c r="AJ3023" i="22"/>
  <c r="AK3023" i="22"/>
  <c r="AL3023" i="22"/>
  <c r="AM3023" i="22"/>
  <c r="AN3023" i="22"/>
  <c r="AO3023" i="22"/>
  <c r="AD3024" i="22"/>
  <c r="AE3024" i="22"/>
  <c r="AF3024" i="22"/>
  <c r="AG3024" i="22"/>
  <c r="AH3024" i="22"/>
  <c r="AI3024" i="22"/>
  <c r="AJ3024" i="22"/>
  <c r="AK3024" i="22"/>
  <c r="AL3024" i="22"/>
  <c r="AM3024" i="22"/>
  <c r="AN3024" i="22"/>
  <c r="AO3024" i="22"/>
  <c r="AD3025" i="22"/>
  <c r="AE3025" i="22"/>
  <c r="AF3025" i="22"/>
  <c r="AG3025" i="22"/>
  <c r="AH3025" i="22"/>
  <c r="AI3025" i="22"/>
  <c r="AJ3025" i="22"/>
  <c r="AK3025" i="22"/>
  <c r="AL3025" i="22"/>
  <c r="AM3025" i="22"/>
  <c r="AN3025" i="22"/>
  <c r="AO3025" i="22"/>
  <c r="AD3026" i="22"/>
  <c r="AE3026" i="22"/>
  <c r="AF3026" i="22"/>
  <c r="AG3026" i="22"/>
  <c r="AH3026" i="22"/>
  <c r="AI3026" i="22"/>
  <c r="AJ3026" i="22"/>
  <c r="AK3026" i="22"/>
  <c r="AL3026" i="22"/>
  <c r="AM3026" i="22"/>
  <c r="AN3026" i="22"/>
  <c r="AO3026" i="22"/>
  <c r="AD3027" i="22"/>
  <c r="AE3027" i="22"/>
  <c r="AF3027" i="22"/>
  <c r="AG3027" i="22"/>
  <c r="AH3027" i="22"/>
  <c r="AI3027" i="22"/>
  <c r="AJ3027" i="22"/>
  <c r="AK3027" i="22"/>
  <c r="AL3027" i="22"/>
  <c r="AM3027" i="22"/>
  <c r="AN3027" i="22"/>
  <c r="AO3027" i="22"/>
  <c r="AD3028" i="22"/>
  <c r="AE3028" i="22"/>
  <c r="AF3028" i="22"/>
  <c r="AG3028" i="22"/>
  <c r="AH3028" i="22"/>
  <c r="AI3028" i="22"/>
  <c r="AJ3028" i="22"/>
  <c r="AK3028" i="22"/>
  <c r="AL3028" i="22"/>
  <c r="AM3028" i="22"/>
  <c r="AN3028" i="22"/>
  <c r="AO3028" i="22"/>
  <c r="AD3029" i="22"/>
  <c r="AE3029" i="22"/>
  <c r="AF3029" i="22"/>
  <c r="AG3029" i="22"/>
  <c r="AH3029" i="22"/>
  <c r="AI3029" i="22"/>
  <c r="AJ3029" i="22"/>
  <c r="AK3029" i="22"/>
  <c r="AL3029" i="22"/>
  <c r="AM3029" i="22"/>
  <c r="AN3029" i="22"/>
  <c r="AO3029" i="22"/>
  <c r="AD3030" i="22"/>
  <c r="AE3030" i="22"/>
  <c r="AF3030" i="22"/>
  <c r="AG3030" i="22"/>
  <c r="AH3030" i="22"/>
  <c r="AI3030" i="22"/>
  <c r="AJ3030" i="22"/>
  <c r="AK3030" i="22"/>
  <c r="AL3030" i="22"/>
  <c r="AM3030" i="22"/>
  <c r="AN3030" i="22"/>
  <c r="AO3030" i="22"/>
  <c r="AD3031" i="22"/>
  <c r="AE3031" i="22"/>
  <c r="AF3031" i="22"/>
  <c r="AG3031" i="22"/>
  <c r="AH3031" i="22"/>
  <c r="AI3031" i="22"/>
  <c r="AJ3031" i="22"/>
  <c r="AK3031" i="22"/>
  <c r="AL3031" i="22"/>
  <c r="AM3031" i="22"/>
  <c r="AN3031" i="22"/>
  <c r="AO3031" i="22"/>
  <c r="AD3032" i="22"/>
  <c r="AE3032" i="22"/>
  <c r="AF3032" i="22"/>
  <c r="AG3032" i="22"/>
  <c r="AH3032" i="22"/>
  <c r="AI3032" i="22"/>
  <c r="AJ3032" i="22"/>
  <c r="AK3032" i="22"/>
  <c r="AL3032" i="22"/>
  <c r="AM3032" i="22"/>
  <c r="AN3032" i="22"/>
  <c r="AO3032" i="22"/>
  <c r="AD3033" i="22"/>
  <c r="AE3033" i="22"/>
  <c r="AF3033" i="22"/>
  <c r="AG3033" i="22"/>
  <c r="AH3033" i="22"/>
  <c r="AI3033" i="22"/>
  <c r="AJ3033" i="22"/>
  <c r="AK3033" i="22"/>
  <c r="AL3033" i="22"/>
  <c r="AM3033" i="22"/>
  <c r="AN3033" i="22"/>
  <c r="AO3033" i="22"/>
  <c r="AD3034" i="22"/>
  <c r="AE3034" i="22"/>
  <c r="AF3034" i="22"/>
  <c r="AG3034" i="22"/>
  <c r="AH3034" i="22"/>
  <c r="AI3034" i="22"/>
  <c r="AJ3034" i="22"/>
  <c r="AK3034" i="22"/>
  <c r="AL3034" i="22"/>
  <c r="AM3034" i="22"/>
  <c r="AN3034" i="22"/>
  <c r="AO3034" i="22"/>
  <c r="AD3035" i="22"/>
  <c r="AE3035" i="22"/>
  <c r="AF3035" i="22"/>
  <c r="AG3035" i="22"/>
  <c r="AH3035" i="22"/>
  <c r="AI3035" i="22"/>
  <c r="AJ3035" i="22"/>
  <c r="AK3035" i="22"/>
  <c r="AL3035" i="22"/>
  <c r="AM3035" i="22"/>
  <c r="AN3035" i="22"/>
  <c r="AO3035" i="22"/>
  <c r="AD3036" i="22"/>
  <c r="AE3036" i="22"/>
  <c r="AF3036" i="22"/>
  <c r="AG3036" i="22"/>
  <c r="AH3036" i="22"/>
  <c r="AI3036" i="22"/>
  <c r="AJ3036" i="22"/>
  <c r="AK3036" i="22"/>
  <c r="AL3036" i="22"/>
  <c r="AM3036" i="22"/>
  <c r="AN3036" i="22"/>
  <c r="AO3036" i="22"/>
  <c r="AD3037" i="22"/>
  <c r="AE3037" i="22"/>
  <c r="AF3037" i="22"/>
  <c r="AG3037" i="22"/>
  <c r="AH3037" i="22"/>
  <c r="AI3037" i="22"/>
  <c r="AJ3037" i="22"/>
  <c r="AK3037" i="22"/>
  <c r="AL3037" i="22"/>
  <c r="AM3037" i="22"/>
  <c r="AN3037" i="22"/>
  <c r="AO3037" i="22"/>
  <c r="AD3038" i="22"/>
  <c r="AE3038" i="22"/>
  <c r="AF3038" i="22"/>
  <c r="AG3038" i="22"/>
  <c r="AH3038" i="22"/>
  <c r="AI3038" i="22"/>
  <c r="AJ3038" i="22"/>
  <c r="AK3038" i="22"/>
  <c r="AL3038" i="22"/>
  <c r="AM3038" i="22"/>
  <c r="AN3038" i="22"/>
  <c r="AO3038" i="22"/>
  <c r="AD3039" i="22"/>
  <c r="AE3039" i="22"/>
  <c r="AF3039" i="22"/>
  <c r="AG3039" i="22"/>
  <c r="AH3039" i="22"/>
  <c r="AI3039" i="22"/>
  <c r="AJ3039" i="22"/>
  <c r="AK3039" i="22"/>
  <c r="AL3039" i="22"/>
  <c r="AM3039" i="22"/>
  <c r="AN3039" i="22"/>
  <c r="AO3039" i="22"/>
  <c r="AD3040" i="22"/>
  <c r="AE3040" i="22"/>
  <c r="AF3040" i="22"/>
  <c r="AG3040" i="22"/>
  <c r="AH3040" i="22"/>
  <c r="AI3040" i="22"/>
  <c r="AJ3040" i="22"/>
  <c r="AK3040" i="22"/>
  <c r="AL3040" i="22"/>
  <c r="AM3040" i="22"/>
  <c r="AN3040" i="22"/>
  <c r="AO3040" i="22"/>
  <c r="AD3041" i="22"/>
  <c r="AE3041" i="22"/>
  <c r="AF3041" i="22"/>
  <c r="AG3041" i="22"/>
  <c r="AH3041" i="22"/>
  <c r="AI3041" i="22"/>
  <c r="AJ3041" i="22"/>
  <c r="AK3041" i="22"/>
  <c r="AL3041" i="22"/>
  <c r="AM3041" i="22"/>
  <c r="AN3041" i="22"/>
  <c r="AO3041" i="22"/>
  <c r="AD3042" i="22"/>
  <c r="AE3042" i="22"/>
  <c r="AF3042" i="22"/>
  <c r="AG3042" i="22"/>
  <c r="AH3042" i="22"/>
  <c r="AI3042" i="22"/>
  <c r="AJ3042" i="22"/>
  <c r="AK3042" i="22"/>
  <c r="AL3042" i="22"/>
  <c r="AM3042" i="22"/>
  <c r="AN3042" i="22"/>
  <c r="AO3042" i="22"/>
  <c r="AD3043" i="22"/>
  <c r="AE3043" i="22"/>
  <c r="AF3043" i="22"/>
  <c r="AG3043" i="22"/>
  <c r="AH3043" i="22"/>
  <c r="AI3043" i="22"/>
  <c r="AJ3043" i="22"/>
  <c r="AK3043" i="22"/>
  <c r="AL3043" i="22"/>
  <c r="AM3043" i="22"/>
  <c r="AN3043" i="22"/>
  <c r="AO3043" i="22"/>
  <c r="AD3044" i="22"/>
  <c r="AE3044" i="22"/>
  <c r="AF3044" i="22"/>
  <c r="AG3044" i="22"/>
  <c r="AH3044" i="22"/>
  <c r="AI3044" i="22"/>
  <c r="AJ3044" i="22"/>
  <c r="AK3044" i="22"/>
  <c r="AL3044" i="22"/>
  <c r="AM3044" i="22"/>
  <c r="AN3044" i="22"/>
  <c r="AO3044" i="22"/>
  <c r="AD3045" i="22"/>
  <c r="AE3045" i="22"/>
  <c r="AF3045" i="22"/>
  <c r="AG3045" i="22"/>
  <c r="AH3045" i="22"/>
  <c r="AI3045" i="22"/>
  <c r="AJ3045" i="22"/>
  <c r="AK3045" i="22"/>
  <c r="AL3045" i="22"/>
  <c r="AM3045" i="22"/>
  <c r="AN3045" i="22"/>
  <c r="AO3045" i="22"/>
  <c r="AD3046" i="22"/>
  <c r="AE3046" i="22"/>
  <c r="AF3046" i="22"/>
  <c r="AG3046" i="22"/>
  <c r="AH3046" i="22"/>
  <c r="AI3046" i="22"/>
  <c r="AJ3046" i="22"/>
  <c r="AK3046" i="22"/>
  <c r="AL3046" i="22"/>
  <c r="AM3046" i="22"/>
  <c r="AN3046" i="22"/>
  <c r="AO3046" i="22"/>
  <c r="AD3047" i="22"/>
  <c r="AE3047" i="22"/>
  <c r="AF3047" i="22"/>
  <c r="AG3047" i="22"/>
  <c r="AH3047" i="22"/>
  <c r="AI3047" i="22"/>
  <c r="AJ3047" i="22"/>
  <c r="AK3047" i="22"/>
  <c r="AL3047" i="22"/>
  <c r="AM3047" i="22"/>
  <c r="AN3047" i="22"/>
  <c r="AO3047" i="22"/>
  <c r="AD3048" i="22"/>
  <c r="AE3048" i="22"/>
  <c r="AF3048" i="22"/>
  <c r="AG3048" i="22"/>
  <c r="AH3048" i="22"/>
  <c r="AI3048" i="22"/>
  <c r="AJ3048" i="22"/>
  <c r="AK3048" i="22"/>
  <c r="AL3048" i="22"/>
  <c r="AM3048" i="22"/>
  <c r="AN3048" i="22"/>
  <c r="AO3048" i="22"/>
  <c r="AD3049" i="22"/>
  <c r="AE3049" i="22"/>
  <c r="AF3049" i="22"/>
  <c r="AG3049" i="22"/>
  <c r="AH3049" i="22"/>
  <c r="AI3049" i="22"/>
  <c r="AJ3049" i="22"/>
  <c r="AK3049" i="22"/>
  <c r="AL3049" i="22"/>
  <c r="AM3049" i="22"/>
  <c r="AN3049" i="22"/>
  <c r="AO3049" i="22"/>
  <c r="AD3050" i="22"/>
  <c r="AE3050" i="22"/>
  <c r="AF3050" i="22"/>
  <c r="AG3050" i="22"/>
  <c r="AH3050" i="22"/>
  <c r="AI3050" i="22"/>
  <c r="AJ3050" i="22"/>
  <c r="AK3050" i="22"/>
  <c r="AL3050" i="22"/>
  <c r="AM3050" i="22"/>
  <c r="AN3050" i="22"/>
  <c r="AO3050" i="22"/>
  <c r="AD3051" i="22"/>
  <c r="AE3051" i="22"/>
  <c r="AF3051" i="22"/>
  <c r="AG3051" i="22"/>
  <c r="AH3051" i="22"/>
  <c r="AI3051" i="22"/>
  <c r="AJ3051" i="22"/>
  <c r="AK3051" i="22"/>
  <c r="AL3051" i="22"/>
  <c r="AM3051" i="22"/>
  <c r="AN3051" i="22"/>
  <c r="AO3051" i="22"/>
  <c r="AD3052" i="22"/>
  <c r="AE3052" i="22"/>
  <c r="AF3052" i="22"/>
  <c r="AG3052" i="22"/>
  <c r="AH3052" i="22"/>
  <c r="AI3052" i="22"/>
  <c r="AJ3052" i="22"/>
  <c r="AK3052" i="22"/>
  <c r="AL3052" i="22"/>
  <c r="AM3052" i="22"/>
  <c r="AN3052" i="22"/>
  <c r="AO3052" i="22"/>
  <c r="AD3053" i="22"/>
  <c r="AE3053" i="22"/>
  <c r="AF3053" i="22"/>
  <c r="AG3053" i="22"/>
  <c r="AH3053" i="22"/>
  <c r="AI3053" i="22"/>
  <c r="AJ3053" i="22"/>
  <c r="AK3053" i="22"/>
  <c r="AL3053" i="22"/>
  <c r="AM3053" i="22"/>
  <c r="AN3053" i="22"/>
  <c r="AO3053" i="22"/>
  <c r="AD3054" i="22"/>
  <c r="AE3054" i="22"/>
  <c r="AF3054" i="22"/>
  <c r="AG3054" i="22"/>
  <c r="AH3054" i="22"/>
  <c r="AI3054" i="22"/>
  <c r="AJ3054" i="22"/>
  <c r="AK3054" i="22"/>
  <c r="AL3054" i="22"/>
  <c r="AM3054" i="22"/>
  <c r="AN3054" i="22"/>
  <c r="AO3054" i="22"/>
  <c r="AD3055" i="22"/>
  <c r="AE3055" i="22"/>
  <c r="AF3055" i="22"/>
  <c r="AG3055" i="22"/>
  <c r="AH3055" i="22"/>
  <c r="AI3055" i="22"/>
  <c r="AJ3055" i="22"/>
  <c r="AK3055" i="22"/>
  <c r="AL3055" i="22"/>
  <c r="AM3055" i="22"/>
  <c r="AN3055" i="22"/>
  <c r="AO3055" i="22"/>
  <c r="AD3056" i="22"/>
  <c r="AE3056" i="22"/>
  <c r="AF3056" i="22"/>
  <c r="AG3056" i="22"/>
  <c r="AH3056" i="22"/>
  <c r="AI3056" i="22"/>
  <c r="AJ3056" i="22"/>
  <c r="AK3056" i="22"/>
  <c r="AL3056" i="22"/>
  <c r="AM3056" i="22"/>
  <c r="AN3056" i="22"/>
  <c r="AO3056" i="22"/>
  <c r="AD3057" i="22"/>
  <c r="AE3057" i="22"/>
  <c r="AF3057" i="22"/>
  <c r="AG3057" i="22"/>
  <c r="AH3057" i="22"/>
  <c r="AI3057" i="22"/>
  <c r="AJ3057" i="22"/>
  <c r="AK3057" i="22"/>
  <c r="AL3057" i="22"/>
  <c r="AM3057" i="22"/>
  <c r="AN3057" i="22"/>
  <c r="AO3057" i="22"/>
  <c r="AD3058" i="22"/>
  <c r="AE3058" i="22"/>
  <c r="AF3058" i="22"/>
  <c r="AG3058" i="22"/>
  <c r="AH3058" i="22"/>
  <c r="AI3058" i="22"/>
  <c r="AJ3058" i="22"/>
  <c r="AK3058" i="22"/>
  <c r="AL3058" i="22"/>
  <c r="AM3058" i="22"/>
  <c r="AN3058" i="22"/>
  <c r="AO3058" i="22"/>
  <c r="AD3059" i="22"/>
  <c r="AE3059" i="22"/>
  <c r="AF3059" i="22"/>
  <c r="AG3059" i="22"/>
  <c r="AH3059" i="22"/>
  <c r="AI3059" i="22"/>
  <c r="AJ3059" i="22"/>
  <c r="AK3059" i="22"/>
  <c r="AL3059" i="22"/>
  <c r="AM3059" i="22"/>
  <c r="AN3059" i="22"/>
  <c r="AO3059" i="22"/>
  <c r="AD3060" i="22"/>
  <c r="AE3060" i="22"/>
  <c r="AF3060" i="22"/>
  <c r="AG3060" i="22"/>
  <c r="AH3060" i="22"/>
  <c r="AI3060" i="22"/>
  <c r="AJ3060" i="22"/>
  <c r="AK3060" i="22"/>
  <c r="AL3060" i="22"/>
  <c r="AM3060" i="22"/>
  <c r="AN3060" i="22"/>
  <c r="AO3060" i="22"/>
  <c r="AD3061" i="22"/>
  <c r="AE3061" i="22"/>
  <c r="AF3061" i="22"/>
  <c r="AG3061" i="22"/>
  <c r="AH3061" i="22"/>
  <c r="AI3061" i="22"/>
  <c r="AJ3061" i="22"/>
  <c r="AK3061" i="22"/>
  <c r="AL3061" i="22"/>
  <c r="AM3061" i="22"/>
  <c r="AN3061" i="22"/>
  <c r="AO3061" i="22"/>
  <c r="AD3062" i="22"/>
  <c r="AE3062" i="22"/>
  <c r="AF3062" i="22"/>
  <c r="AG3062" i="22"/>
  <c r="AH3062" i="22"/>
  <c r="AI3062" i="22"/>
  <c r="AJ3062" i="22"/>
  <c r="AK3062" i="22"/>
  <c r="AL3062" i="22"/>
  <c r="AM3062" i="22"/>
  <c r="AN3062" i="22"/>
  <c r="AO3062" i="22"/>
  <c r="AD3063" i="22"/>
  <c r="AE3063" i="22"/>
  <c r="AF3063" i="22"/>
  <c r="AG3063" i="22"/>
  <c r="AH3063" i="22"/>
  <c r="AI3063" i="22"/>
  <c r="AJ3063" i="22"/>
  <c r="AK3063" i="22"/>
  <c r="AL3063" i="22"/>
  <c r="AM3063" i="22"/>
  <c r="AN3063" i="22"/>
  <c r="AO3063" i="22"/>
  <c r="AD3064" i="22"/>
  <c r="AE3064" i="22"/>
  <c r="AF3064" i="22"/>
  <c r="AG3064" i="22"/>
  <c r="AH3064" i="22"/>
  <c r="AI3064" i="22"/>
  <c r="AJ3064" i="22"/>
  <c r="AK3064" i="22"/>
  <c r="AL3064" i="22"/>
  <c r="AM3064" i="22"/>
  <c r="AN3064" i="22"/>
  <c r="AO3064" i="22"/>
  <c r="AD3065" i="22"/>
  <c r="AE3065" i="22"/>
  <c r="AF3065" i="22"/>
  <c r="AG3065" i="22"/>
  <c r="AH3065" i="22"/>
  <c r="AI3065" i="22"/>
  <c r="AJ3065" i="22"/>
  <c r="AK3065" i="22"/>
  <c r="AL3065" i="22"/>
  <c r="AM3065" i="22"/>
  <c r="AN3065" i="22"/>
  <c r="AO3065" i="22"/>
  <c r="AD3066" i="22"/>
  <c r="AE3066" i="22"/>
  <c r="AF3066" i="22"/>
  <c r="AG3066" i="22"/>
  <c r="AH3066" i="22"/>
  <c r="AI3066" i="22"/>
  <c r="AJ3066" i="22"/>
  <c r="AK3066" i="22"/>
  <c r="AL3066" i="22"/>
  <c r="AM3066" i="22"/>
  <c r="AN3066" i="22"/>
  <c r="AO3066" i="22"/>
  <c r="AD3067" i="22"/>
  <c r="AE3067" i="22"/>
  <c r="AF3067" i="22"/>
  <c r="AG3067" i="22"/>
  <c r="AH3067" i="22"/>
  <c r="AI3067" i="22"/>
  <c r="AJ3067" i="22"/>
  <c r="AK3067" i="22"/>
  <c r="AL3067" i="22"/>
  <c r="AM3067" i="22"/>
  <c r="AN3067" i="22"/>
  <c r="AO3067" i="22"/>
  <c r="AD3068" i="22"/>
  <c r="AE3068" i="22"/>
  <c r="AF3068" i="22"/>
  <c r="AG3068" i="22"/>
  <c r="AH3068" i="22"/>
  <c r="AI3068" i="22"/>
  <c r="AJ3068" i="22"/>
  <c r="AK3068" i="22"/>
  <c r="AL3068" i="22"/>
  <c r="AM3068" i="22"/>
  <c r="AN3068" i="22"/>
  <c r="AO3068" i="22"/>
  <c r="AD3069" i="22"/>
  <c r="AE3069" i="22"/>
  <c r="AF3069" i="22"/>
  <c r="AG3069" i="22"/>
  <c r="AH3069" i="22"/>
  <c r="AI3069" i="22"/>
  <c r="AJ3069" i="22"/>
  <c r="AK3069" i="22"/>
  <c r="AL3069" i="22"/>
  <c r="AM3069" i="22"/>
  <c r="AN3069" i="22"/>
  <c r="AO3069" i="22"/>
  <c r="AD3070" i="22"/>
  <c r="AE3070" i="22"/>
  <c r="AF3070" i="22"/>
  <c r="AG3070" i="22"/>
  <c r="AH3070" i="22"/>
  <c r="AI3070" i="22"/>
  <c r="AJ3070" i="22"/>
  <c r="AK3070" i="22"/>
  <c r="AL3070" i="22"/>
  <c r="AM3070" i="22"/>
  <c r="AN3070" i="22"/>
  <c r="AO3070" i="22"/>
  <c r="AD3071" i="22"/>
  <c r="AE3071" i="22"/>
  <c r="AF3071" i="22"/>
  <c r="AG3071" i="22"/>
  <c r="AH3071" i="22"/>
  <c r="AI3071" i="22"/>
  <c r="AJ3071" i="22"/>
  <c r="AK3071" i="22"/>
  <c r="AL3071" i="22"/>
  <c r="AM3071" i="22"/>
  <c r="AN3071" i="22"/>
  <c r="AO3071" i="22"/>
  <c r="AD3072" i="22"/>
  <c r="AE3072" i="22"/>
  <c r="AF3072" i="22"/>
  <c r="AG3072" i="22"/>
  <c r="AH3072" i="22"/>
  <c r="AI3072" i="22"/>
  <c r="AJ3072" i="22"/>
  <c r="AK3072" i="22"/>
  <c r="AL3072" i="22"/>
  <c r="AM3072" i="22"/>
  <c r="AN3072" i="22"/>
  <c r="AO3072" i="22"/>
  <c r="AD3073" i="22"/>
  <c r="AE3073" i="22"/>
  <c r="AF3073" i="22"/>
  <c r="AG3073" i="22"/>
  <c r="AH3073" i="22"/>
  <c r="AI3073" i="22"/>
  <c r="AJ3073" i="22"/>
  <c r="AK3073" i="22"/>
  <c r="AL3073" i="22"/>
  <c r="AM3073" i="22"/>
  <c r="AN3073" i="22"/>
  <c r="AO3073" i="22"/>
  <c r="AD3074" i="22"/>
  <c r="AE3074" i="22"/>
  <c r="AF3074" i="22"/>
  <c r="AG3074" i="22"/>
  <c r="AH3074" i="22"/>
  <c r="AI3074" i="22"/>
  <c r="AJ3074" i="22"/>
  <c r="AK3074" i="22"/>
  <c r="AL3074" i="22"/>
  <c r="AM3074" i="22"/>
  <c r="AN3074" i="22"/>
  <c r="AO3074" i="22"/>
  <c r="AD3075" i="22"/>
  <c r="AE3075" i="22"/>
  <c r="AF3075" i="22"/>
  <c r="AG3075" i="22"/>
  <c r="AH3075" i="22"/>
  <c r="AI3075" i="22"/>
  <c r="AJ3075" i="22"/>
  <c r="AK3075" i="22"/>
  <c r="AL3075" i="22"/>
  <c r="AM3075" i="22"/>
  <c r="AN3075" i="22"/>
  <c r="AO3075" i="22"/>
  <c r="AD3076" i="22"/>
  <c r="AE3076" i="22"/>
  <c r="AF3076" i="22"/>
  <c r="AG3076" i="22"/>
  <c r="AH3076" i="22"/>
  <c r="AI3076" i="22"/>
  <c r="AJ3076" i="22"/>
  <c r="AK3076" i="22"/>
  <c r="AL3076" i="22"/>
  <c r="AM3076" i="22"/>
  <c r="AN3076" i="22"/>
  <c r="AO3076" i="22"/>
  <c r="AD3077" i="22"/>
  <c r="AE3077" i="22"/>
  <c r="AF3077" i="22"/>
  <c r="AG3077" i="22"/>
  <c r="AH3077" i="22"/>
  <c r="AI3077" i="22"/>
  <c r="AJ3077" i="22"/>
  <c r="AK3077" i="22"/>
  <c r="AL3077" i="22"/>
  <c r="AM3077" i="22"/>
  <c r="AN3077" i="22"/>
  <c r="AO3077" i="22"/>
  <c r="AD3078" i="22"/>
  <c r="AE3078" i="22"/>
  <c r="AF3078" i="22"/>
  <c r="AG3078" i="22"/>
  <c r="AH3078" i="22"/>
  <c r="AI3078" i="22"/>
  <c r="AJ3078" i="22"/>
  <c r="AK3078" i="22"/>
  <c r="AL3078" i="22"/>
  <c r="AM3078" i="22"/>
  <c r="AN3078" i="22"/>
  <c r="AO3078" i="22"/>
  <c r="AD3079" i="22"/>
  <c r="AE3079" i="22"/>
  <c r="AF3079" i="22"/>
  <c r="AG3079" i="22"/>
  <c r="AH3079" i="22"/>
  <c r="AI3079" i="22"/>
  <c r="AJ3079" i="22"/>
  <c r="AK3079" i="22"/>
  <c r="AL3079" i="22"/>
  <c r="AM3079" i="22"/>
  <c r="AN3079" i="22"/>
  <c r="AO3079" i="22"/>
  <c r="AD3080" i="22"/>
  <c r="AE3080" i="22"/>
  <c r="AF3080" i="22"/>
  <c r="AG3080" i="22"/>
  <c r="AH3080" i="22"/>
  <c r="AI3080" i="22"/>
  <c r="AJ3080" i="22"/>
  <c r="AK3080" i="22"/>
  <c r="AL3080" i="22"/>
  <c r="AM3080" i="22"/>
  <c r="AN3080" i="22"/>
  <c r="AO3080" i="22"/>
  <c r="AD3081" i="22"/>
  <c r="AE3081" i="22"/>
  <c r="AF3081" i="22"/>
  <c r="AG3081" i="22"/>
  <c r="AH3081" i="22"/>
  <c r="AI3081" i="22"/>
  <c r="AJ3081" i="22"/>
  <c r="AK3081" i="22"/>
  <c r="AL3081" i="22"/>
  <c r="AM3081" i="22"/>
  <c r="AN3081" i="22"/>
  <c r="AO3081" i="22"/>
  <c r="AD3082" i="22"/>
  <c r="AE3082" i="22"/>
  <c r="AF3082" i="22"/>
  <c r="AG3082" i="22"/>
  <c r="AH3082" i="22"/>
  <c r="AI3082" i="22"/>
  <c r="AJ3082" i="22"/>
  <c r="AK3082" i="22"/>
  <c r="AL3082" i="22"/>
  <c r="AM3082" i="22"/>
  <c r="AN3082" i="22"/>
  <c r="AO3082" i="22"/>
  <c r="AD3083" i="22"/>
  <c r="AE3083" i="22"/>
  <c r="AF3083" i="22"/>
  <c r="AG3083" i="22"/>
  <c r="AH3083" i="22"/>
  <c r="AI3083" i="22"/>
  <c r="AJ3083" i="22"/>
  <c r="AK3083" i="22"/>
  <c r="AL3083" i="22"/>
  <c r="AM3083" i="22"/>
  <c r="AN3083" i="22"/>
  <c r="AO3083" i="22"/>
  <c r="AD3084" i="22"/>
  <c r="AE3084" i="22"/>
  <c r="AF3084" i="22"/>
  <c r="AG3084" i="22"/>
  <c r="AH3084" i="22"/>
  <c r="AI3084" i="22"/>
  <c r="AJ3084" i="22"/>
  <c r="AK3084" i="22"/>
  <c r="AL3084" i="22"/>
  <c r="AM3084" i="22"/>
  <c r="AN3084" i="22"/>
  <c r="AO3084" i="22"/>
  <c r="AD3085" i="22"/>
  <c r="AE3085" i="22"/>
  <c r="AF3085" i="22"/>
  <c r="AG3085" i="22"/>
  <c r="AH3085" i="22"/>
  <c r="AI3085" i="22"/>
  <c r="AJ3085" i="22"/>
  <c r="AK3085" i="22"/>
  <c r="AL3085" i="22"/>
  <c r="AM3085" i="22"/>
  <c r="AN3085" i="22"/>
  <c r="AO3085" i="22"/>
  <c r="AD3086" i="22"/>
  <c r="AE3086" i="22"/>
  <c r="AF3086" i="22"/>
  <c r="AG3086" i="22"/>
  <c r="AH3086" i="22"/>
  <c r="AI3086" i="22"/>
  <c r="AJ3086" i="22"/>
  <c r="AK3086" i="22"/>
  <c r="AL3086" i="22"/>
  <c r="AM3086" i="22"/>
  <c r="AN3086" i="22"/>
  <c r="AO3086" i="22"/>
  <c r="AD3087" i="22"/>
  <c r="AE3087" i="22"/>
  <c r="AF3087" i="22"/>
  <c r="AG3087" i="22"/>
  <c r="AH3087" i="22"/>
  <c r="AI3087" i="22"/>
  <c r="AJ3087" i="22"/>
  <c r="AK3087" i="22"/>
  <c r="AL3087" i="22"/>
  <c r="AM3087" i="22"/>
  <c r="AN3087" i="22"/>
  <c r="AO3087" i="22"/>
  <c r="AD3088" i="22"/>
  <c r="AE3088" i="22"/>
  <c r="AF3088" i="22"/>
  <c r="AG3088" i="22"/>
  <c r="AH3088" i="22"/>
  <c r="AI3088" i="22"/>
  <c r="AJ3088" i="22"/>
  <c r="AK3088" i="22"/>
  <c r="AL3088" i="22"/>
  <c r="AM3088" i="22"/>
  <c r="AN3088" i="22"/>
  <c r="AO3088" i="22"/>
  <c r="AD3089" i="22"/>
  <c r="AE3089" i="22"/>
  <c r="AF3089" i="22"/>
  <c r="AG3089" i="22"/>
  <c r="AH3089" i="22"/>
  <c r="AI3089" i="22"/>
  <c r="AJ3089" i="22"/>
  <c r="AK3089" i="22"/>
  <c r="AL3089" i="22"/>
  <c r="AM3089" i="22"/>
  <c r="AN3089" i="22"/>
  <c r="AO3089" i="22"/>
  <c r="AD3090" i="22"/>
  <c r="AE3090" i="22"/>
  <c r="AF3090" i="22"/>
  <c r="AG3090" i="22"/>
  <c r="AH3090" i="22"/>
  <c r="AI3090" i="22"/>
  <c r="AJ3090" i="22"/>
  <c r="AK3090" i="22"/>
  <c r="AL3090" i="22"/>
  <c r="AM3090" i="22"/>
  <c r="AN3090" i="22"/>
  <c r="AO3090" i="22"/>
  <c r="AD3091" i="22"/>
  <c r="AE3091" i="22"/>
  <c r="AF3091" i="22"/>
  <c r="AG3091" i="22"/>
  <c r="AH3091" i="22"/>
  <c r="AI3091" i="22"/>
  <c r="AJ3091" i="22"/>
  <c r="AK3091" i="22"/>
  <c r="AL3091" i="22"/>
  <c r="AM3091" i="22"/>
  <c r="AN3091" i="22"/>
  <c r="AO3091" i="22"/>
  <c r="AD3092" i="22"/>
  <c r="AE3092" i="22"/>
  <c r="AF3092" i="22"/>
  <c r="AG3092" i="22"/>
  <c r="AH3092" i="22"/>
  <c r="AI3092" i="22"/>
  <c r="AJ3092" i="22"/>
  <c r="AK3092" i="22"/>
  <c r="AL3092" i="22"/>
  <c r="AM3092" i="22"/>
  <c r="AN3092" i="22"/>
  <c r="AO3092" i="22"/>
  <c r="AD3093" i="22"/>
  <c r="AE3093" i="22"/>
  <c r="AF3093" i="22"/>
  <c r="AG3093" i="22"/>
  <c r="AH3093" i="22"/>
  <c r="AI3093" i="22"/>
  <c r="AJ3093" i="22"/>
  <c r="AK3093" i="22"/>
  <c r="AL3093" i="22"/>
  <c r="AM3093" i="22"/>
  <c r="AN3093" i="22"/>
  <c r="AO3093" i="22"/>
  <c r="AD3094" i="22"/>
  <c r="AE3094" i="22"/>
  <c r="AF3094" i="22"/>
  <c r="AG3094" i="22"/>
  <c r="AH3094" i="22"/>
  <c r="AI3094" i="22"/>
  <c r="AJ3094" i="22"/>
  <c r="AK3094" i="22"/>
  <c r="AL3094" i="22"/>
  <c r="AM3094" i="22"/>
  <c r="AN3094" i="22"/>
  <c r="AO3094" i="22"/>
  <c r="AD3095" i="22"/>
  <c r="AE3095" i="22"/>
  <c r="AF3095" i="22"/>
  <c r="AG3095" i="22"/>
  <c r="AH3095" i="22"/>
  <c r="AI3095" i="22"/>
  <c r="AJ3095" i="22"/>
  <c r="AK3095" i="22"/>
  <c r="AL3095" i="22"/>
  <c r="AM3095" i="22"/>
  <c r="AN3095" i="22"/>
  <c r="AO3095" i="22"/>
  <c r="AD3096" i="22"/>
  <c r="AE3096" i="22"/>
  <c r="AF3096" i="22"/>
  <c r="AG3096" i="22"/>
  <c r="AH3096" i="22"/>
  <c r="AI3096" i="22"/>
  <c r="AJ3096" i="22"/>
  <c r="AK3096" i="22"/>
  <c r="AL3096" i="22"/>
  <c r="AM3096" i="22"/>
  <c r="AN3096" i="22"/>
  <c r="AO3096" i="22"/>
  <c r="AD3097" i="22"/>
  <c r="AE3097" i="22"/>
  <c r="AF3097" i="22"/>
  <c r="AG3097" i="22"/>
  <c r="AH3097" i="22"/>
  <c r="AI3097" i="22"/>
  <c r="AJ3097" i="22"/>
  <c r="AK3097" i="22"/>
  <c r="AL3097" i="22"/>
  <c r="AM3097" i="22"/>
  <c r="AN3097" i="22"/>
  <c r="AO3097" i="22"/>
  <c r="AD3098" i="22"/>
  <c r="AE3098" i="22"/>
  <c r="AF3098" i="22"/>
  <c r="AG3098" i="22"/>
  <c r="AH3098" i="22"/>
  <c r="AI3098" i="22"/>
  <c r="AJ3098" i="22"/>
  <c r="AK3098" i="22"/>
  <c r="AL3098" i="22"/>
  <c r="AM3098" i="22"/>
  <c r="AN3098" i="22"/>
  <c r="AO3098" i="22"/>
  <c r="AD3099" i="22"/>
  <c r="AE3099" i="22"/>
  <c r="AF3099" i="22"/>
  <c r="AG3099" i="22"/>
  <c r="AH3099" i="22"/>
  <c r="AI3099" i="22"/>
  <c r="AJ3099" i="22"/>
  <c r="AK3099" i="22"/>
  <c r="AL3099" i="22"/>
  <c r="AM3099" i="22"/>
  <c r="AN3099" i="22"/>
  <c r="AO3099" i="22"/>
  <c r="AD3100" i="22"/>
  <c r="AE3100" i="22"/>
  <c r="AF3100" i="22"/>
  <c r="AG3100" i="22"/>
  <c r="AH3100" i="22"/>
  <c r="AI3100" i="22"/>
  <c r="AJ3100" i="22"/>
  <c r="AK3100" i="22"/>
  <c r="AL3100" i="22"/>
  <c r="AM3100" i="22"/>
  <c r="AN3100" i="22"/>
  <c r="AO3100" i="22"/>
  <c r="AD3101" i="22"/>
  <c r="AE3101" i="22"/>
  <c r="AF3101" i="22"/>
  <c r="AG3101" i="22"/>
  <c r="AH3101" i="22"/>
  <c r="AI3101" i="22"/>
  <c r="AJ3101" i="22"/>
  <c r="AK3101" i="22"/>
  <c r="AL3101" i="22"/>
  <c r="AM3101" i="22"/>
  <c r="AN3101" i="22"/>
  <c r="AO3101" i="22"/>
  <c r="AD3102" i="22"/>
  <c r="AE3102" i="22"/>
  <c r="AF3102" i="22"/>
  <c r="AG3102" i="22"/>
  <c r="AH3102" i="22"/>
  <c r="AI3102" i="22"/>
  <c r="AJ3102" i="22"/>
  <c r="AK3102" i="22"/>
  <c r="AL3102" i="22"/>
  <c r="AM3102" i="22"/>
  <c r="AN3102" i="22"/>
  <c r="AO3102" i="22"/>
  <c r="AD3103" i="22"/>
  <c r="AE3103" i="22"/>
  <c r="AF3103" i="22"/>
  <c r="AG3103" i="22"/>
  <c r="AH3103" i="22"/>
  <c r="AI3103" i="22"/>
  <c r="AJ3103" i="22"/>
  <c r="AK3103" i="22"/>
  <c r="AL3103" i="22"/>
  <c r="AM3103" i="22"/>
  <c r="AN3103" i="22"/>
  <c r="AO3103" i="22"/>
  <c r="AD3104" i="22"/>
  <c r="AE3104" i="22"/>
  <c r="AF3104" i="22"/>
  <c r="AG3104" i="22"/>
  <c r="AH3104" i="22"/>
  <c r="AI3104" i="22"/>
  <c r="AJ3104" i="22"/>
  <c r="AK3104" i="22"/>
  <c r="AL3104" i="22"/>
  <c r="AM3104" i="22"/>
  <c r="AN3104" i="22"/>
  <c r="AO3104" i="22"/>
  <c r="AD3105" i="22"/>
  <c r="AE3105" i="22"/>
  <c r="AF3105" i="22"/>
  <c r="AG3105" i="22"/>
  <c r="AH3105" i="22"/>
  <c r="AI3105" i="22"/>
  <c r="AJ3105" i="22"/>
  <c r="AK3105" i="22"/>
  <c r="AL3105" i="22"/>
  <c r="AM3105" i="22"/>
  <c r="AN3105" i="22"/>
  <c r="AO3105" i="22"/>
  <c r="AD3106" i="22"/>
  <c r="AE3106" i="22"/>
  <c r="AF3106" i="22"/>
  <c r="AG3106" i="22"/>
  <c r="AH3106" i="22"/>
  <c r="AI3106" i="22"/>
  <c r="AJ3106" i="22"/>
  <c r="AK3106" i="22"/>
  <c r="AL3106" i="22"/>
  <c r="AM3106" i="22"/>
  <c r="AN3106" i="22"/>
  <c r="AO3106" i="22"/>
  <c r="AD3107" i="22"/>
  <c r="AE3107" i="22"/>
  <c r="AF3107" i="22"/>
  <c r="AG3107" i="22"/>
  <c r="AH3107" i="22"/>
  <c r="AI3107" i="22"/>
  <c r="AJ3107" i="22"/>
  <c r="AK3107" i="22"/>
  <c r="AL3107" i="22"/>
  <c r="AM3107" i="22"/>
  <c r="AN3107" i="22"/>
  <c r="AO3107" i="22"/>
  <c r="AD3108" i="22"/>
  <c r="AE3108" i="22"/>
  <c r="AF3108" i="22"/>
  <c r="AG3108" i="22"/>
  <c r="AH3108" i="22"/>
  <c r="AI3108" i="22"/>
  <c r="AJ3108" i="22"/>
  <c r="AK3108" i="22"/>
  <c r="AL3108" i="22"/>
  <c r="AM3108" i="22"/>
  <c r="AN3108" i="22"/>
  <c r="AO3108" i="22"/>
  <c r="AD3109" i="22"/>
  <c r="AE3109" i="22"/>
  <c r="AF3109" i="22"/>
  <c r="AG3109" i="22"/>
  <c r="AH3109" i="22"/>
  <c r="AI3109" i="22"/>
  <c r="AJ3109" i="22"/>
  <c r="AK3109" i="22"/>
  <c r="AL3109" i="22"/>
  <c r="AM3109" i="22"/>
  <c r="AN3109" i="22"/>
  <c r="AO3109" i="22"/>
  <c r="AD3110" i="22"/>
  <c r="AE3110" i="22"/>
  <c r="AF3110" i="22"/>
  <c r="AG3110" i="22"/>
  <c r="AH3110" i="22"/>
  <c r="AI3110" i="22"/>
  <c r="AJ3110" i="22"/>
  <c r="AK3110" i="22"/>
  <c r="AL3110" i="22"/>
  <c r="AM3110" i="22"/>
  <c r="AN3110" i="22"/>
  <c r="AO3110" i="22"/>
  <c r="AD3111" i="22"/>
  <c r="AE3111" i="22"/>
  <c r="AF3111" i="22"/>
  <c r="AG3111" i="22"/>
  <c r="AH3111" i="22"/>
  <c r="AI3111" i="22"/>
  <c r="AJ3111" i="22"/>
  <c r="AK3111" i="22"/>
  <c r="AL3111" i="22"/>
  <c r="AM3111" i="22"/>
  <c r="AN3111" i="22"/>
  <c r="AO3111" i="22"/>
  <c r="AD3112" i="22"/>
  <c r="AE3112" i="22"/>
  <c r="AF3112" i="22"/>
  <c r="AG3112" i="22"/>
  <c r="AH3112" i="22"/>
  <c r="AI3112" i="22"/>
  <c r="AJ3112" i="22"/>
  <c r="AK3112" i="22"/>
  <c r="AL3112" i="22"/>
  <c r="AM3112" i="22"/>
  <c r="AN3112" i="22"/>
  <c r="AO3112" i="22"/>
  <c r="AD3113" i="22"/>
  <c r="AE3113" i="22"/>
  <c r="AF3113" i="22"/>
  <c r="AG3113" i="22"/>
  <c r="AH3113" i="22"/>
  <c r="AI3113" i="22"/>
  <c r="AJ3113" i="22"/>
  <c r="AK3113" i="22"/>
  <c r="AL3113" i="22"/>
  <c r="AM3113" i="22"/>
  <c r="AN3113" i="22"/>
  <c r="AO3113" i="22"/>
  <c r="AD3114" i="22"/>
  <c r="AE3114" i="22"/>
  <c r="AF3114" i="22"/>
  <c r="AG3114" i="22"/>
  <c r="AH3114" i="22"/>
  <c r="AI3114" i="22"/>
  <c r="AJ3114" i="22"/>
  <c r="AK3114" i="22"/>
  <c r="AL3114" i="22"/>
  <c r="AM3114" i="22"/>
  <c r="AN3114" i="22"/>
  <c r="AO3114" i="22"/>
  <c r="AD3115" i="22"/>
  <c r="AE3115" i="22"/>
  <c r="AF3115" i="22"/>
  <c r="AG3115" i="22"/>
  <c r="AH3115" i="22"/>
  <c r="AI3115" i="22"/>
  <c r="AJ3115" i="22"/>
  <c r="AK3115" i="22"/>
  <c r="AL3115" i="22"/>
  <c r="AM3115" i="22"/>
  <c r="AN3115" i="22"/>
  <c r="AO3115" i="22"/>
  <c r="AD3116" i="22"/>
  <c r="AE3116" i="22"/>
  <c r="AF3116" i="22"/>
  <c r="AG3116" i="22"/>
  <c r="AH3116" i="22"/>
  <c r="AI3116" i="22"/>
  <c r="AJ3116" i="22"/>
  <c r="AK3116" i="22"/>
  <c r="AL3116" i="22"/>
  <c r="AM3116" i="22"/>
  <c r="AN3116" i="22"/>
  <c r="AO3116" i="22"/>
  <c r="AD3117" i="22"/>
  <c r="AE3117" i="22"/>
  <c r="AF3117" i="22"/>
  <c r="AG3117" i="22"/>
  <c r="AH3117" i="22"/>
  <c r="AI3117" i="22"/>
  <c r="AJ3117" i="22"/>
  <c r="AK3117" i="22"/>
  <c r="AL3117" i="22"/>
  <c r="AM3117" i="22"/>
  <c r="AN3117" i="22"/>
  <c r="AO3117" i="22"/>
  <c r="AD3118" i="22"/>
  <c r="AE3118" i="22"/>
  <c r="AF3118" i="22"/>
  <c r="AG3118" i="22"/>
  <c r="AH3118" i="22"/>
  <c r="AI3118" i="22"/>
  <c r="AJ3118" i="22"/>
  <c r="AK3118" i="22"/>
  <c r="AL3118" i="22"/>
  <c r="AM3118" i="22"/>
  <c r="AN3118" i="22"/>
  <c r="AO3118" i="22"/>
  <c r="AD3119" i="22"/>
  <c r="AE3119" i="22"/>
  <c r="AF3119" i="22"/>
  <c r="AG3119" i="22"/>
  <c r="AH3119" i="22"/>
  <c r="AI3119" i="22"/>
  <c r="AJ3119" i="22"/>
  <c r="AK3119" i="22"/>
  <c r="AL3119" i="22"/>
  <c r="AM3119" i="22"/>
  <c r="AN3119" i="22"/>
  <c r="AO3119" i="22"/>
  <c r="AD3120" i="22"/>
  <c r="AE3120" i="22"/>
  <c r="AF3120" i="22"/>
  <c r="AG3120" i="22"/>
  <c r="AH3120" i="22"/>
  <c r="AI3120" i="22"/>
  <c r="AJ3120" i="22"/>
  <c r="AK3120" i="22"/>
  <c r="AL3120" i="22"/>
  <c r="AM3120" i="22"/>
  <c r="AN3120" i="22"/>
  <c r="AO3120" i="22"/>
  <c r="AD3121" i="22"/>
  <c r="AE3121" i="22"/>
  <c r="AF3121" i="22"/>
  <c r="AG3121" i="22"/>
  <c r="AH3121" i="22"/>
  <c r="AI3121" i="22"/>
  <c r="AJ3121" i="22"/>
  <c r="AK3121" i="22"/>
  <c r="AL3121" i="22"/>
  <c r="AM3121" i="22"/>
  <c r="AN3121" i="22"/>
  <c r="AO3121" i="22"/>
  <c r="AD3122" i="22"/>
  <c r="AE3122" i="22"/>
  <c r="AF3122" i="22"/>
  <c r="AG3122" i="22"/>
  <c r="AH3122" i="22"/>
  <c r="AI3122" i="22"/>
  <c r="AJ3122" i="22"/>
  <c r="AK3122" i="22"/>
  <c r="AL3122" i="22"/>
  <c r="AM3122" i="22"/>
  <c r="AN3122" i="22"/>
  <c r="AO3122" i="22"/>
  <c r="AD3123" i="22"/>
  <c r="AE3123" i="22"/>
  <c r="AF3123" i="22"/>
  <c r="AG3123" i="22"/>
  <c r="AH3123" i="22"/>
  <c r="AI3123" i="22"/>
  <c r="AJ3123" i="22"/>
  <c r="AK3123" i="22"/>
  <c r="AL3123" i="22"/>
  <c r="AM3123" i="22"/>
  <c r="AN3123" i="22"/>
  <c r="AO3123" i="22"/>
  <c r="AD3124" i="22"/>
  <c r="AE3124" i="22"/>
  <c r="AF3124" i="22"/>
  <c r="AG3124" i="22"/>
  <c r="AH3124" i="22"/>
  <c r="AI3124" i="22"/>
  <c r="AJ3124" i="22"/>
  <c r="AK3124" i="22"/>
  <c r="AL3124" i="22"/>
  <c r="AM3124" i="22"/>
  <c r="AN3124" i="22"/>
  <c r="AO3124" i="22"/>
  <c r="AD3125" i="22"/>
  <c r="AE3125" i="22"/>
  <c r="AF3125" i="22"/>
  <c r="AG3125" i="22"/>
  <c r="AH3125" i="22"/>
  <c r="AI3125" i="22"/>
  <c r="AJ3125" i="22"/>
  <c r="AK3125" i="22"/>
  <c r="AL3125" i="22"/>
  <c r="AM3125" i="22"/>
  <c r="AN3125" i="22"/>
  <c r="AO3125" i="22"/>
  <c r="AD3126" i="22"/>
  <c r="AE3126" i="22"/>
  <c r="AF3126" i="22"/>
  <c r="AG3126" i="22"/>
  <c r="AH3126" i="22"/>
  <c r="AI3126" i="22"/>
  <c r="AJ3126" i="22"/>
  <c r="AK3126" i="22"/>
  <c r="AL3126" i="22"/>
  <c r="AM3126" i="22"/>
  <c r="AN3126" i="22"/>
  <c r="AO3126" i="22"/>
  <c r="AD3127" i="22"/>
  <c r="AE3127" i="22"/>
  <c r="AF3127" i="22"/>
  <c r="AG3127" i="22"/>
  <c r="AH3127" i="22"/>
  <c r="AI3127" i="22"/>
  <c r="AJ3127" i="22"/>
  <c r="AK3127" i="22"/>
  <c r="AL3127" i="22"/>
  <c r="AM3127" i="22"/>
  <c r="AN3127" i="22"/>
  <c r="AO3127" i="22"/>
  <c r="AD3128" i="22"/>
  <c r="AE3128" i="22"/>
  <c r="AF3128" i="22"/>
  <c r="AG3128" i="22"/>
  <c r="AH3128" i="22"/>
  <c r="AI3128" i="22"/>
  <c r="AJ3128" i="22"/>
  <c r="AK3128" i="22"/>
  <c r="AL3128" i="22"/>
  <c r="AM3128" i="22"/>
  <c r="AN3128" i="22"/>
  <c r="AO3128" i="22"/>
  <c r="AD3129" i="22"/>
  <c r="AE3129" i="22"/>
  <c r="AF3129" i="22"/>
  <c r="AG3129" i="22"/>
  <c r="AH3129" i="22"/>
  <c r="AI3129" i="22"/>
  <c r="AJ3129" i="22"/>
  <c r="AK3129" i="22"/>
  <c r="AL3129" i="22"/>
  <c r="AM3129" i="22"/>
  <c r="AN3129" i="22"/>
  <c r="AO3129" i="22"/>
  <c r="AD3130" i="22"/>
  <c r="AE3130" i="22"/>
  <c r="AF3130" i="22"/>
  <c r="AG3130" i="22"/>
  <c r="AH3130" i="22"/>
  <c r="AI3130" i="22"/>
  <c r="AJ3130" i="22"/>
  <c r="AK3130" i="22"/>
  <c r="AL3130" i="22"/>
  <c r="AM3130" i="22"/>
  <c r="AN3130" i="22"/>
  <c r="AO3130" i="22"/>
  <c r="AD3131" i="22"/>
  <c r="AE3131" i="22"/>
  <c r="AF3131" i="22"/>
  <c r="AG3131" i="22"/>
  <c r="AH3131" i="22"/>
  <c r="AI3131" i="22"/>
  <c r="AJ3131" i="22"/>
  <c r="AK3131" i="22"/>
  <c r="AL3131" i="22"/>
  <c r="AM3131" i="22"/>
  <c r="AN3131" i="22"/>
  <c r="AO3131" i="22"/>
  <c r="AD3132" i="22"/>
  <c r="AE3132" i="22"/>
  <c r="AF3132" i="22"/>
  <c r="AG3132" i="22"/>
  <c r="AH3132" i="22"/>
  <c r="AI3132" i="22"/>
  <c r="AJ3132" i="22"/>
  <c r="AK3132" i="22"/>
  <c r="AL3132" i="22"/>
  <c r="AM3132" i="22"/>
  <c r="AN3132" i="22"/>
  <c r="AO3132" i="22"/>
  <c r="AD3133" i="22"/>
  <c r="AE3133" i="22"/>
  <c r="AF3133" i="22"/>
  <c r="AG3133" i="22"/>
  <c r="AH3133" i="22"/>
  <c r="AI3133" i="22"/>
  <c r="AJ3133" i="22"/>
  <c r="AK3133" i="22"/>
  <c r="AL3133" i="22"/>
  <c r="AM3133" i="22"/>
  <c r="AN3133" i="22"/>
  <c r="AO3133" i="22"/>
  <c r="AD3134" i="22"/>
  <c r="AE3134" i="22"/>
  <c r="AF3134" i="22"/>
  <c r="AG3134" i="22"/>
  <c r="AH3134" i="22"/>
  <c r="AI3134" i="22"/>
  <c r="AJ3134" i="22"/>
  <c r="AK3134" i="22"/>
  <c r="AL3134" i="22"/>
  <c r="AM3134" i="22"/>
  <c r="AN3134" i="22"/>
  <c r="AO3134" i="22"/>
  <c r="AD3135" i="22"/>
  <c r="AE3135" i="22"/>
  <c r="AF3135" i="22"/>
  <c r="AG3135" i="22"/>
  <c r="AH3135" i="22"/>
  <c r="AI3135" i="22"/>
  <c r="AJ3135" i="22"/>
  <c r="AK3135" i="22"/>
  <c r="AL3135" i="22"/>
  <c r="AM3135" i="22"/>
  <c r="AN3135" i="22"/>
  <c r="AO3135" i="22"/>
  <c r="AD3136" i="22"/>
  <c r="AE3136" i="22"/>
  <c r="AF3136" i="22"/>
  <c r="AG3136" i="22"/>
  <c r="AH3136" i="22"/>
  <c r="AI3136" i="22"/>
  <c r="AJ3136" i="22"/>
  <c r="AK3136" i="22"/>
  <c r="AL3136" i="22"/>
  <c r="AM3136" i="22"/>
  <c r="AN3136" i="22"/>
  <c r="AO3136" i="22"/>
  <c r="AD3137" i="22"/>
  <c r="AE3137" i="22"/>
  <c r="AF3137" i="22"/>
  <c r="AG3137" i="22"/>
  <c r="AH3137" i="22"/>
  <c r="AI3137" i="22"/>
  <c r="AJ3137" i="22"/>
  <c r="AK3137" i="22"/>
  <c r="AL3137" i="22"/>
  <c r="AM3137" i="22"/>
  <c r="AN3137" i="22"/>
  <c r="AO3137" i="22"/>
  <c r="AD3138" i="22"/>
  <c r="AE3138" i="22"/>
  <c r="AF3138" i="22"/>
  <c r="AG3138" i="22"/>
  <c r="AH3138" i="22"/>
  <c r="AI3138" i="22"/>
  <c r="AJ3138" i="22"/>
  <c r="AK3138" i="22"/>
  <c r="AL3138" i="22"/>
  <c r="AM3138" i="22"/>
  <c r="AN3138" i="22"/>
  <c r="AO3138" i="22"/>
  <c r="AD3139" i="22"/>
  <c r="AE3139" i="22"/>
  <c r="AF3139" i="22"/>
  <c r="AG3139" i="22"/>
  <c r="AH3139" i="22"/>
  <c r="AI3139" i="22"/>
  <c r="AJ3139" i="22"/>
  <c r="AK3139" i="22"/>
  <c r="AL3139" i="22"/>
  <c r="AM3139" i="22"/>
  <c r="AN3139" i="22"/>
  <c r="AO3139" i="22"/>
  <c r="AD3140" i="22"/>
  <c r="AE3140" i="22"/>
  <c r="AF3140" i="22"/>
  <c r="AG3140" i="22"/>
  <c r="AH3140" i="22"/>
  <c r="AI3140" i="22"/>
  <c r="AJ3140" i="22"/>
  <c r="AK3140" i="22"/>
  <c r="AL3140" i="22"/>
  <c r="AM3140" i="22"/>
  <c r="AN3140" i="22"/>
  <c r="AO3140" i="22"/>
  <c r="AD3141" i="22"/>
  <c r="AE3141" i="22"/>
  <c r="AF3141" i="22"/>
  <c r="AG3141" i="22"/>
  <c r="AH3141" i="22"/>
  <c r="AI3141" i="22"/>
  <c r="AJ3141" i="22"/>
  <c r="AK3141" i="22"/>
  <c r="AL3141" i="22"/>
  <c r="AM3141" i="22"/>
  <c r="AN3141" i="22"/>
  <c r="AO3141" i="22"/>
  <c r="AD3142" i="22"/>
  <c r="AE3142" i="22"/>
  <c r="AF3142" i="22"/>
  <c r="AG3142" i="22"/>
  <c r="AH3142" i="22"/>
  <c r="AI3142" i="22"/>
  <c r="AJ3142" i="22"/>
  <c r="AK3142" i="22"/>
  <c r="AL3142" i="22"/>
  <c r="AM3142" i="22"/>
  <c r="AN3142" i="22"/>
  <c r="AO3142" i="22"/>
  <c r="AD3143" i="22"/>
  <c r="AE3143" i="22"/>
  <c r="AF3143" i="22"/>
  <c r="AG3143" i="22"/>
  <c r="AH3143" i="22"/>
  <c r="AI3143" i="22"/>
  <c r="AJ3143" i="22"/>
  <c r="AK3143" i="22"/>
  <c r="AL3143" i="22"/>
  <c r="AM3143" i="22"/>
  <c r="AN3143" i="22"/>
  <c r="AO3143" i="22"/>
  <c r="AD3144" i="22"/>
  <c r="AE3144" i="22"/>
  <c r="AF3144" i="22"/>
  <c r="AG3144" i="22"/>
  <c r="AH3144" i="22"/>
  <c r="AI3144" i="22"/>
  <c r="AJ3144" i="22"/>
  <c r="AK3144" i="22"/>
  <c r="AL3144" i="22"/>
  <c r="AM3144" i="22"/>
  <c r="AN3144" i="22"/>
  <c r="AO3144" i="22"/>
  <c r="AD3145" i="22"/>
  <c r="AE3145" i="22"/>
  <c r="AF3145" i="22"/>
  <c r="AG3145" i="22"/>
  <c r="AH3145" i="22"/>
  <c r="AI3145" i="22"/>
  <c r="AJ3145" i="22"/>
  <c r="AK3145" i="22"/>
  <c r="AL3145" i="22"/>
  <c r="AM3145" i="22"/>
  <c r="AN3145" i="22"/>
  <c r="AO3145" i="22"/>
  <c r="AD3146" i="22"/>
  <c r="AE3146" i="22"/>
  <c r="AF3146" i="22"/>
  <c r="AG3146" i="22"/>
  <c r="AH3146" i="22"/>
  <c r="AI3146" i="22"/>
  <c r="AJ3146" i="22"/>
  <c r="AK3146" i="22"/>
  <c r="AL3146" i="22"/>
  <c r="AM3146" i="22"/>
  <c r="AN3146" i="22"/>
  <c r="AO3146" i="22"/>
  <c r="AD3147" i="22"/>
  <c r="AE3147" i="22"/>
  <c r="AF3147" i="22"/>
  <c r="AG3147" i="22"/>
  <c r="AH3147" i="22"/>
  <c r="AI3147" i="22"/>
  <c r="AJ3147" i="22"/>
  <c r="AK3147" i="22"/>
  <c r="AL3147" i="22"/>
  <c r="AM3147" i="22"/>
  <c r="AN3147" i="22"/>
  <c r="AO3147" i="22"/>
  <c r="AD3148" i="22"/>
  <c r="AE3148" i="22"/>
  <c r="AF3148" i="22"/>
  <c r="AG3148" i="22"/>
  <c r="AH3148" i="22"/>
  <c r="AI3148" i="22"/>
  <c r="AJ3148" i="22"/>
  <c r="AK3148" i="22"/>
  <c r="AL3148" i="22"/>
  <c r="AM3148" i="22"/>
  <c r="AN3148" i="22"/>
  <c r="AO3148" i="22"/>
  <c r="AD3149" i="22"/>
  <c r="AE3149" i="22"/>
  <c r="AF3149" i="22"/>
  <c r="AG3149" i="22"/>
  <c r="AH3149" i="22"/>
  <c r="AI3149" i="22"/>
  <c r="AJ3149" i="22"/>
  <c r="AK3149" i="22"/>
  <c r="AL3149" i="22"/>
  <c r="AM3149" i="22"/>
  <c r="AN3149" i="22"/>
  <c r="AO3149" i="22"/>
  <c r="AD3150" i="22"/>
  <c r="AE3150" i="22"/>
  <c r="AF3150" i="22"/>
  <c r="AG3150" i="22"/>
  <c r="AH3150" i="22"/>
  <c r="AI3150" i="22"/>
  <c r="AJ3150" i="22"/>
  <c r="AK3150" i="22"/>
  <c r="AL3150" i="22"/>
  <c r="AM3150" i="22"/>
  <c r="AN3150" i="22"/>
  <c r="AO3150" i="22"/>
  <c r="AD3151" i="22"/>
  <c r="AE3151" i="22"/>
  <c r="AF3151" i="22"/>
  <c r="AG3151" i="22"/>
  <c r="AH3151" i="22"/>
  <c r="AI3151" i="22"/>
  <c r="AJ3151" i="22"/>
  <c r="AK3151" i="22"/>
  <c r="AL3151" i="22"/>
  <c r="AM3151" i="22"/>
  <c r="AN3151" i="22"/>
  <c r="AO3151" i="22"/>
  <c r="AD3152" i="22"/>
  <c r="AE3152" i="22"/>
  <c r="AF3152" i="22"/>
  <c r="AG3152" i="22"/>
  <c r="AH3152" i="22"/>
  <c r="AI3152" i="22"/>
  <c r="AJ3152" i="22"/>
  <c r="AK3152" i="22"/>
  <c r="AL3152" i="22"/>
  <c r="AM3152" i="22"/>
  <c r="AN3152" i="22"/>
  <c r="AO3152" i="22"/>
  <c r="AD3153" i="22"/>
  <c r="AE3153" i="22"/>
  <c r="AF3153" i="22"/>
  <c r="AG3153" i="22"/>
  <c r="AH3153" i="22"/>
  <c r="AI3153" i="22"/>
  <c r="AJ3153" i="22"/>
  <c r="AK3153" i="22"/>
  <c r="AL3153" i="22"/>
  <c r="AM3153" i="22"/>
  <c r="AN3153" i="22"/>
  <c r="AO3153" i="22"/>
  <c r="AD3154" i="22"/>
  <c r="AE3154" i="22"/>
  <c r="AF3154" i="22"/>
  <c r="AG3154" i="22"/>
  <c r="AH3154" i="22"/>
  <c r="AI3154" i="22"/>
  <c r="AJ3154" i="22"/>
  <c r="AK3154" i="22"/>
  <c r="AL3154" i="22"/>
  <c r="AM3154" i="22"/>
  <c r="AN3154" i="22"/>
  <c r="AO3154" i="22"/>
  <c r="AD3155" i="22"/>
  <c r="AE3155" i="22"/>
  <c r="AF3155" i="22"/>
  <c r="AG3155" i="22"/>
  <c r="AH3155" i="22"/>
  <c r="AI3155" i="22"/>
  <c r="AJ3155" i="22"/>
  <c r="AK3155" i="22"/>
  <c r="AL3155" i="22"/>
  <c r="AM3155" i="22"/>
  <c r="AN3155" i="22"/>
  <c r="AO3155" i="22"/>
  <c r="AD3156" i="22"/>
  <c r="AE3156" i="22"/>
  <c r="AF3156" i="22"/>
  <c r="AG3156" i="22"/>
  <c r="AH3156" i="22"/>
  <c r="AI3156" i="22"/>
  <c r="AJ3156" i="22"/>
  <c r="AK3156" i="22"/>
  <c r="AL3156" i="22"/>
  <c r="AM3156" i="22"/>
  <c r="AN3156" i="22"/>
  <c r="AO3156" i="22"/>
  <c r="AD3157" i="22"/>
  <c r="AE3157" i="22"/>
  <c r="AF3157" i="22"/>
  <c r="AG3157" i="22"/>
  <c r="AH3157" i="22"/>
  <c r="AI3157" i="22"/>
  <c r="AJ3157" i="22"/>
  <c r="AK3157" i="22"/>
  <c r="AL3157" i="22"/>
  <c r="AM3157" i="22"/>
  <c r="AN3157" i="22"/>
  <c r="AO3157" i="22"/>
  <c r="AD3158" i="22"/>
  <c r="AE3158" i="22"/>
  <c r="AF3158" i="22"/>
  <c r="AG3158" i="22"/>
  <c r="AH3158" i="22"/>
  <c r="AI3158" i="22"/>
  <c r="AJ3158" i="22"/>
  <c r="AK3158" i="22"/>
  <c r="AL3158" i="22"/>
  <c r="AM3158" i="22"/>
  <c r="AN3158" i="22"/>
  <c r="AO3158" i="22"/>
  <c r="AD3159" i="22"/>
  <c r="AE3159" i="22"/>
  <c r="AF3159" i="22"/>
  <c r="AG3159" i="22"/>
  <c r="AH3159" i="22"/>
  <c r="AI3159" i="22"/>
  <c r="AJ3159" i="22"/>
  <c r="AK3159" i="22"/>
  <c r="AL3159" i="22"/>
  <c r="AM3159" i="22"/>
  <c r="AN3159" i="22"/>
  <c r="AO3159" i="22"/>
  <c r="AD3160" i="22"/>
  <c r="AE3160" i="22"/>
  <c r="AF3160" i="22"/>
  <c r="AG3160" i="22"/>
  <c r="AH3160" i="22"/>
  <c r="AI3160" i="22"/>
  <c r="AJ3160" i="22"/>
  <c r="AK3160" i="22"/>
  <c r="AL3160" i="22"/>
  <c r="AM3160" i="22"/>
  <c r="AN3160" i="22"/>
  <c r="AO3160" i="22"/>
  <c r="AD3161" i="22"/>
  <c r="AE3161" i="22"/>
  <c r="AF3161" i="22"/>
  <c r="AG3161" i="22"/>
  <c r="AH3161" i="22"/>
  <c r="AI3161" i="22"/>
  <c r="AJ3161" i="22"/>
  <c r="AK3161" i="22"/>
  <c r="AL3161" i="22"/>
  <c r="AM3161" i="22"/>
  <c r="AN3161" i="22"/>
  <c r="AO3161" i="22"/>
  <c r="AD3162" i="22"/>
  <c r="AE3162" i="22"/>
  <c r="AF3162" i="22"/>
  <c r="AG3162" i="22"/>
  <c r="AH3162" i="22"/>
  <c r="AI3162" i="22"/>
  <c r="AJ3162" i="22"/>
  <c r="AK3162" i="22"/>
  <c r="AL3162" i="22"/>
  <c r="AM3162" i="22"/>
  <c r="AN3162" i="22"/>
  <c r="AO3162" i="22"/>
  <c r="AD3163" i="22"/>
  <c r="AE3163" i="22"/>
  <c r="AF3163" i="22"/>
  <c r="AG3163" i="22"/>
  <c r="AH3163" i="22"/>
  <c r="AI3163" i="22"/>
  <c r="AJ3163" i="22"/>
  <c r="AK3163" i="22"/>
  <c r="AL3163" i="22"/>
  <c r="AM3163" i="22"/>
  <c r="AN3163" i="22"/>
  <c r="AO3163" i="22"/>
  <c r="AD3164" i="22"/>
  <c r="AE3164" i="22"/>
  <c r="AF3164" i="22"/>
  <c r="AG3164" i="22"/>
  <c r="AH3164" i="22"/>
  <c r="AI3164" i="22"/>
  <c r="AJ3164" i="22"/>
  <c r="AK3164" i="22"/>
  <c r="AL3164" i="22"/>
  <c r="AM3164" i="22"/>
  <c r="AN3164" i="22"/>
  <c r="AO3164" i="22"/>
  <c r="AD3165" i="22"/>
  <c r="AE3165" i="22"/>
  <c r="AF3165" i="22"/>
  <c r="AG3165" i="22"/>
  <c r="AH3165" i="22"/>
  <c r="AI3165" i="22"/>
  <c r="AJ3165" i="22"/>
  <c r="AK3165" i="22"/>
  <c r="AL3165" i="22"/>
  <c r="AM3165" i="22"/>
  <c r="AN3165" i="22"/>
  <c r="AO3165" i="22"/>
  <c r="AD3166" i="22"/>
  <c r="AE3166" i="22"/>
  <c r="AF3166" i="22"/>
  <c r="AG3166" i="22"/>
  <c r="AH3166" i="22"/>
  <c r="AI3166" i="22"/>
  <c r="AJ3166" i="22"/>
  <c r="AK3166" i="22"/>
  <c r="AL3166" i="22"/>
  <c r="AM3166" i="22"/>
  <c r="AN3166" i="22"/>
  <c r="AO3166" i="22"/>
  <c r="AD3167" i="22"/>
  <c r="AE3167" i="22"/>
  <c r="AF3167" i="22"/>
  <c r="AG3167" i="22"/>
  <c r="AH3167" i="22"/>
  <c r="AI3167" i="22"/>
  <c r="AJ3167" i="22"/>
  <c r="AK3167" i="22"/>
  <c r="AL3167" i="22"/>
  <c r="AM3167" i="22"/>
  <c r="AN3167" i="22"/>
  <c r="AO3167" i="22"/>
  <c r="AD3168" i="22"/>
  <c r="AE3168" i="22"/>
  <c r="AF3168" i="22"/>
  <c r="AG3168" i="22"/>
  <c r="AH3168" i="22"/>
  <c r="AI3168" i="22"/>
  <c r="AJ3168" i="22"/>
  <c r="AK3168" i="22"/>
  <c r="AL3168" i="22"/>
  <c r="AM3168" i="22"/>
  <c r="AN3168" i="22"/>
  <c r="AO3168" i="22"/>
  <c r="AD3169" i="22"/>
  <c r="AE3169" i="22"/>
  <c r="AF3169" i="22"/>
  <c r="AG3169" i="22"/>
  <c r="AH3169" i="22"/>
  <c r="AI3169" i="22"/>
  <c r="AJ3169" i="22"/>
  <c r="AK3169" i="22"/>
  <c r="AL3169" i="22"/>
  <c r="AM3169" i="22"/>
  <c r="AN3169" i="22"/>
  <c r="AO3169" i="22"/>
  <c r="AD3170" i="22"/>
  <c r="AE3170" i="22"/>
  <c r="AF3170" i="22"/>
  <c r="AG3170" i="22"/>
  <c r="AH3170" i="22"/>
  <c r="AI3170" i="22"/>
  <c r="AJ3170" i="22"/>
  <c r="AK3170" i="22"/>
  <c r="AL3170" i="22"/>
  <c r="AM3170" i="22"/>
  <c r="AN3170" i="22"/>
  <c r="AO3170" i="22"/>
  <c r="AD3171" i="22"/>
  <c r="AE3171" i="22"/>
  <c r="AF3171" i="22"/>
  <c r="AG3171" i="22"/>
  <c r="AH3171" i="22"/>
  <c r="AI3171" i="22"/>
  <c r="AJ3171" i="22"/>
  <c r="AK3171" i="22"/>
  <c r="AL3171" i="22"/>
  <c r="AM3171" i="22"/>
  <c r="AN3171" i="22"/>
  <c r="AO3171" i="22"/>
  <c r="AD3172" i="22"/>
  <c r="AE3172" i="22"/>
  <c r="AF3172" i="22"/>
  <c r="AG3172" i="22"/>
  <c r="AH3172" i="22"/>
  <c r="AI3172" i="22"/>
  <c r="AJ3172" i="22"/>
  <c r="AK3172" i="22"/>
  <c r="AL3172" i="22"/>
  <c r="AM3172" i="22"/>
  <c r="AN3172" i="22"/>
  <c r="AO3172" i="22"/>
  <c r="AD3173" i="22"/>
  <c r="AE3173" i="22"/>
  <c r="AF3173" i="22"/>
  <c r="AG3173" i="22"/>
  <c r="AH3173" i="22"/>
  <c r="AI3173" i="22"/>
  <c r="AJ3173" i="22"/>
  <c r="AK3173" i="22"/>
  <c r="AL3173" i="22"/>
  <c r="AM3173" i="22"/>
  <c r="AN3173" i="22"/>
  <c r="AO3173" i="22"/>
  <c r="AD3174" i="22"/>
  <c r="AE3174" i="22"/>
  <c r="AF3174" i="22"/>
  <c r="AG3174" i="22"/>
  <c r="AH3174" i="22"/>
  <c r="AI3174" i="22"/>
  <c r="AJ3174" i="22"/>
  <c r="AK3174" i="22"/>
  <c r="AL3174" i="22"/>
  <c r="AM3174" i="22"/>
  <c r="AN3174" i="22"/>
  <c r="AO3174" i="22"/>
  <c r="AD3175" i="22"/>
  <c r="AE3175" i="22"/>
  <c r="AF3175" i="22"/>
  <c r="AG3175" i="22"/>
  <c r="AH3175" i="22"/>
  <c r="AI3175" i="22"/>
  <c r="AJ3175" i="22"/>
  <c r="AK3175" i="22"/>
  <c r="AL3175" i="22"/>
  <c r="AM3175" i="22"/>
  <c r="AN3175" i="22"/>
  <c r="AO3175" i="22"/>
  <c r="AD3176" i="22"/>
  <c r="AE3176" i="22"/>
  <c r="AF3176" i="22"/>
  <c r="AG3176" i="22"/>
  <c r="AH3176" i="22"/>
  <c r="AI3176" i="22"/>
  <c r="AJ3176" i="22"/>
  <c r="AK3176" i="22"/>
  <c r="AL3176" i="22"/>
  <c r="AM3176" i="22"/>
  <c r="AN3176" i="22"/>
  <c r="AO3176" i="22"/>
  <c r="AD3177" i="22"/>
  <c r="AE3177" i="22"/>
  <c r="AF3177" i="22"/>
  <c r="AG3177" i="22"/>
  <c r="AH3177" i="22"/>
  <c r="AI3177" i="22"/>
  <c r="AJ3177" i="22"/>
  <c r="AK3177" i="22"/>
  <c r="AL3177" i="22"/>
  <c r="AM3177" i="22"/>
  <c r="AN3177" i="22"/>
  <c r="AO3177" i="22"/>
  <c r="AD3178" i="22"/>
  <c r="AE3178" i="22"/>
  <c r="AF3178" i="22"/>
  <c r="AG3178" i="22"/>
  <c r="AH3178" i="22"/>
  <c r="AI3178" i="22"/>
  <c r="AJ3178" i="22"/>
  <c r="AK3178" i="22"/>
  <c r="AL3178" i="22"/>
  <c r="AM3178" i="22"/>
  <c r="AN3178" i="22"/>
  <c r="AO3178" i="22"/>
  <c r="AD3179" i="22"/>
  <c r="AE3179" i="22"/>
  <c r="AF3179" i="22"/>
  <c r="AG3179" i="22"/>
  <c r="AH3179" i="22"/>
  <c r="AI3179" i="22"/>
  <c r="AJ3179" i="22"/>
  <c r="AK3179" i="22"/>
  <c r="AL3179" i="22"/>
  <c r="AM3179" i="22"/>
  <c r="AN3179" i="22"/>
  <c r="AO3179" i="22"/>
  <c r="AD3180" i="22"/>
  <c r="AE3180" i="22"/>
  <c r="AF3180" i="22"/>
  <c r="AG3180" i="22"/>
  <c r="AH3180" i="22"/>
  <c r="AI3180" i="22"/>
  <c r="AJ3180" i="22"/>
  <c r="AK3180" i="22"/>
  <c r="AL3180" i="22"/>
  <c r="AM3180" i="22"/>
  <c r="AN3180" i="22"/>
  <c r="AO3180" i="22"/>
  <c r="AD3181" i="22"/>
  <c r="AE3181" i="22"/>
  <c r="AF3181" i="22"/>
  <c r="AG3181" i="22"/>
  <c r="AH3181" i="22"/>
  <c r="AI3181" i="22"/>
  <c r="AJ3181" i="22"/>
  <c r="AK3181" i="22"/>
  <c r="AL3181" i="22"/>
  <c r="AM3181" i="22"/>
  <c r="AN3181" i="22"/>
  <c r="AO3181" i="22"/>
  <c r="AD3182" i="22"/>
  <c r="AE3182" i="22"/>
  <c r="AF3182" i="22"/>
  <c r="AG3182" i="22"/>
  <c r="AH3182" i="22"/>
  <c r="AI3182" i="22"/>
  <c r="AJ3182" i="22"/>
  <c r="AK3182" i="22"/>
  <c r="AL3182" i="22"/>
  <c r="AM3182" i="22"/>
  <c r="AN3182" i="22"/>
  <c r="AO3182" i="22"/>
  <c r="AD3183" i="22"/>
  <c r="AE3183" i="22"/>
  <c r="AF3183" i="22"/>
  <c r="AG3183" i="22"/>
  <c r="AH3183" i="22"/>
  <c r="AI3183" i="22"/>
  <c r="AJ3183" i="22"/>
  <c r="AK3183" i="22"/>
  <c r="AL3183" i="22"/>
  <c r="AM3183" i="22"/>
  <c r="AN3183" i="22"/>
  <c r="AO3183" i="22"/>
  <c r="AD3184" i="22"/>
  <c r="AE3184" i="22"/>
  <c r="AF3184" i="22"/>
  <c r="AG3184" i="22"/>
  <c r="AH3184" i="22"/>
  <c r="AI3184" i="22"/>
  <c r="AJ3184" i="22"/>
  <c r="AK3184" i="22"/>
  <c r="AL3184" i="22"/>
  <c r="AM3184" i="22"/>
  <c r="AN3184" i="22"/>
  <c r="AO3184" i="22"/>
  <c r="AD3185" i="22"/>
  <c r="AE3185" i="22"/>
  <c r="AF3185" i="22"/>
  <c r="AG3185" i="22"/>
  <c r="AH3185" i="22"/>
  <c r="AI3185" i="22"/>
  <c r="AJ3185" i="22"/>
  <c r="AK3185" i="22"/>
  <c r="AL3185" i="22"/>
  <c r="AM3185" i="22"/>
  <c r="AN3185" i="22"/>
  <c r="AO3185" i="22"/>
  <c r="AD3186" i="22"/>
  <c r="AE3186" i="22"/>
  <c r="AF3186" i="22"/>
  <c r="AG3186" i="22"/>
  <c r="AH3186" i="22"/>
  <c r="AI3186" i="22"/>
  <c r="AJ3186" i="22"/>
  <c r="AK3186" i="22"/>
  <c r="AL3186" i="22"/>
  <c r="AM3186" i="22"/>
  <c r="AN3186" i="22"/>
  <c r="AO3186" i="22"/>
  <c r="AD3187" i="22"/>
  <c r="AE3187" i="22"/>
  <c r="AF3187" i="22"/>
  <c r="AG3187" i="22"/>
  <c r="AH3187" i="22"/>
  <c r="AI3187" i="22"/>
  <c r="AJ3187" i="22"/>
  <c r="AK3187" i="22"/>
  <c r="AL3187" i="22"/>
  <c r="AM3187" i="22"/>
  <c r="AN3187" i="22"/>
  <c r="AO3187" i="22"/>
  <c r="AD3188" i="22"/>
  <c r="AE3188" i="22"/>
  <c r="AF3188" i="22"/>
  <c r="AG3188" i="22"/>
  <c r="AH3188" i="22"/>
  <c r="AI3188" i="22"/>
  <c r="AJ3188" i="22"/>
  <c r="AK3188" i="22"/>
  <c r="AL3188" i="22"/>
  <c r="AM3188" i="22"/>
  <c r="AN3188" i="22"/>
  <c r="AO3188" i="22"/>
  <c r="AD3189" i="22"/>
  <c r="AE3189" i="22"/>
  <c r="AF3189" i="22"/>
  <c r="AG3189" i="22"/>
  <c r="AH3189" i="22"/>
  <c r="AI3189" i="22"/>
  <c r="AJ3189" i="22"/>
  <c r="AK3189" i="22"/>
  <c r="AL3189" i="22"/>
  <c r="AM3189" i="22"/>
  <c r="AN3189" i="22"/>
  <c r="AO3189" i="22"/>
  <c r="AD3190" i="22"/>
  <c r="AE3190" i="22"/>
  <c r="AF3190" i="22"/>
  <c r="AG3190" i="22"/>
  <c r="AH3190" i="22"/>
  <c r="AI3190" i="22"/>
  <c r="AJ3190" i="22"/>
  <c r="AK3190" i="22"/>
  <c r="AL3190" i="22"/>
  <c r="AM3190" i="22"/>
  <c r="AN3190" i="22"/>
  <c r="AO3190" i="22"/>
  <c r="AD3191" i="22"/>
  <c r="AE3191" i="22"/>
  <c r="AF3191" i="22"/>
  <c r="AG3191" i="22"/>
  <c r="AH3191" i="22"/>
  <c r="AI3191" i="22"/>
  <c r="AJ3191" i="22"/>
  <c r="AK3191" i="22"/>
  <c r="AL3191" i="22"/>
  <c r="AM3191" i="22"/>
  <c r="AN3191" i="22"/>
  <c r="AO3191" i="22"/>
  <c r="AD3192" i="22"/>
  <c r="AE3192" i="22"/>
  <c r="AF3192" i="22"/>
  <c r="AG3192" i="22"/>
  <c r="AH3192" i="22"/>
  <c r="AI3192" i="22"/>
  <c r="AJ3192" i="22"/>
  <c r="AK3192" i="22"/>
  <c r="AL3192" i="22"/>
  <c r="AM3192" i="22"/>
  <c r="AN3192" i="22"/>
  <c r="AO3192" i="22"/>
  <c r="AD3193" i="22"/>
  <c r="AE3193" i="22"/>
  <c r="AF3193" i="22"/>
  <c r="AG3193" i="22"/>
  <c r="AH3193" i="22"/>
  <c r="AI3193" i="22"/>
  <c r="AJ3193" i="22"/>
  <c r="AK3193" i="22"/>
  <c r="AL3193" i="22"/>
  <c r="AM3193" i="22"/>
  <c r="AN3193" i="22"/>
  <c r="AO3193" i="22"/>
  <c r="AD3194" i="22"/>
  <c r="AE3194" i="22"/>
  <c r="AF3194" i="22"/>
  <c r="AG3194" i="22"/>
  <c r="AH3194" i="22"/>
  <c r="AI3194" i="22"/>
  <c r="AJ3194" i="22"/>
  <c r="AK3194" i="22"/>
  <c r="AL3194" i="22"/>
  <c r="AM3194" i="22"/>
  <c r="AN3194" i="22"/>
  <c r="AO3194" i="22"/>
  <c r="AD3195" i="22"/>
  <c r="AE3195" i="22"/>
  <c r="AF3195" i="22"/>
  <c r="AG3195" i="22"/>
  <c r="AH3195" i="22"/>
  <c r="AI3195" i="22"/>
  <c r="AJ3195" i="22"/>
  <c r="AK3195" i="22"/>
  <c r="AL3195" i="22"/>
  <c r="AM3195" i="22"/>
  <c r="AN3195" i="22"/>
  <c r="AO3195" i="22"/>
  <c r="AD3196" i="22"/>
  <c r="AE3196" i="22"/>
  <c r="AF3196" i="22"/>
  <c r="AG3196" i="22"/>
  <c r="AH3196" i="22"/>
  <c r="AI3196" i="22"/>
  <c r="AJ3196" i="22"/>
  <c r="AK3196" i="22"/>
  <c r="AL3196" i="22"/>
  <c r="AM3196" i="22"/>
  <c r="AN3196" i="22"/>
  <c r="AO3196" i="22"/>
  <c r="AD3197" i="22"/>
  <c r="AE3197" i="22"/>
  <c r="AF3197" i="22"/>
  <c r="AG3197" i="22"/>
  <c r="AH3197" i="22"/>
  <c r="AI3197" i="22"/>
  <c r="AJ3197" i="22"/>
  <c r="AK3197" i="22"/>
  <c r="AL3197" i="22"/>
  <c r="AM3197" i="22"/>
  <c r="AN3197" i="22"/>
  <c r="AO3197" i="22"/>
  <c r="AD3198" i="22"/>
  <c r="AE3198" i="22"/>
  <c r="AF3198" i="22"/>
  <c r="AG3198" i="22"/>
  <c r="AH3198" i="22"/>
  <c r="AI3198" i="22"/>
  <c r="AJ3198" i="22"/>
  <c r="AK3198" i="22"/>
  <c r="AL3198" i="22"/>
  <c r="AM3198" i="22"/>
  <c r="AN3198" i="22"/>
  <c r="AO3198" i="22"/>
  <c r="AD3199" i="22"/>
  <c r="AE3199" i="22"/>
  <c r="AF3199" i="22"/>
  <c r="AG3199" i="22"/>
  <c r="AH3199" i="22"/>
  <c r="AI3199" i="22"/>
  <c r="AJ3199" i="22"/>
  <c r="AK3199" i="22"/>
  <c r="AL3199" i="22"/>
  <c r="AM3199" i="22"/>
  <c r="AN3199" i="22"/>
  <c r="AO3199" i="22"/>
  <c r="AD3200" i="22"/>
  <c r="AE3200" i="22"/>
  <c r="AF3200" i="22"/>
  <c r="AG3200" i="22"/>
  <c r="AH3200" i="22"/>
  <c r="AI3200" i="22"/>
  <c r="AJ3200" i="22"/>
  <c r="AK3200" i="22"/>
  <c r="AL3200" i="22"/>
  <c r="AM3200" i="22"/>
  <c r="AN3200" i="22"/>
  <c r="AO3200" i="22"/>
  <c r="AD3201" i="22"/>
  <c r="AE3201" i="22"/>
  <c r="AF3201" i="22"/>
  <c r="AG3201" i="22"/>
  <c r="AH3201" i="22"/>
  <c r="AI3201" i="22"/>
  <c r="AJ3201" i="22"/>
  <c r="AK3201" i="22"/>
  <c r="AL3201" i="22"/>
  <c r="AM3201" i="22"/>
  <c r="AN3201" i="22"/>
  <c r="AO3201" i="22"/>
  <c r="AD3202" i="22"/>
  <c r="AE3202" i="22"/>
  <c r="AF3202" i="22"/>
  <c r="AG3202" i="22"/>
  <c r="AH3202" i="22"/>
  <c r="AI3202" i="22"/>
  <c r="AJ3202" i="22"/>
  <c r="AK3202" i="22"/>
  <c r="AL3202" i="22"/>
  <c r="AM3202" i="22"/>
  <c r="AN3202" i="22"/>
  <c r="AO3202" i="22"/>
  <c r="AD3203" i="22"/>
  <c r="AE3203" i="22"/>
  <c r="AF3203" i="22"/>
  <c r="AG3203" i="22"/>
  <c r="AH3203" i="22"/>
  <c r="AI3203" i="22"/>
  <c r="AJ3203" i="22"/>
  <c r="AK3203" i="22"/>
  <c r="AL3203" i="22"/>
  <c r="AM3203" i="22"/>
  <c r="AN3203" i="22"/>
  <c r="AO3203" i="22"/>
  <c r="AD3204" i="22"/>
  <c r="AE3204" i="22"/>
  <c r="AF3204" i="22"/>
  <c r="AG3204" i="22"/>
  <c r="AH3204" i="22"/>
  <c r="AI3204" i="22"/>
  <c r="AJ3204" i="22"/>
  <c r="AK3204" i="22"/>
  <c r="AL3204" i="22"/>
  <c r="AM3204" i="22"/>
  <c r="AN3204" i="22"/>
  <c r="AO3204" i="22"/>
  <c r="AD3205" i="22"/>
  <c r="AE3205" i="22"/>
  <c r="AF3205" i="22"/>
  <c r="AG3205" i="22"/>
  <c r="AH3205" i="22"/>
  <c r="AI3205" i="22"/>
  <c r="AJ3205" i="22"/>
  <c r="AK3205" i="22"/>
  <c r="AL3205" i="22"/>
  <c r="AM3205" i="22"/>
  <c r="AN3205" i="22"/>
  <c r="AO3205" i="22"/>
  <c r="AD3206" i="22"/>
  <c r="AE3206" i="22"/>
  <c r="AF3206" i="22"/>
  <c r="AG3206" i="22"/>
  <c r="AH3206" i="22"/>
  <c r="AI3206" i="22"/>
  <c r="AJ3206" i="22"/>
  <c r="AK3206" i="22"/>
  <c r="AL3206" i="22"/>
  <c r="AM3206" i="22"/>
  <c r="AN3206" i="22"/>
  <c r="AO3206" i="22"/>
  <c r="AD3207" i="22"/>
  <c r="AE3207" i="22"/>
  <c r="AF3207" i="22"/>
  <c r="AG3207" i="22"/>
  <c r="AH3207" i="22"/>
  <c r="AI3207" i="22"/>
  <c r="AJ3207" i="22"/>
  <c r="AK3207" i="22"/>
  <c r="AL3207" i="22"/>
  <c r="AM3207" i="22"/>
  <c r="AN3207" i="22"/>
  <c r="AO3207" i="22"/>
  <c r="AD3208" i="22"/>
  <c r="AE3208" i="22"/>
  <c r="AF3208" i="22"/>
  <c r="AG3208" i="22"/>
  <c r="AH3208" i="22"/>
  <c r="AI3208" i="22"/>
  <c r="AJ3208" i="22"/>
  <c r="AK3208" i="22"/>
  <c r="AL3208" i="22"/>
  <c r="AM3208" i="22"/>
  <c r="AN3208" i="22"/>
  <c r="AO3208" i="22"/>
  <c r="AD3209" i="22"/>
  <c r="AE3209" i="22"/>
  <c r="AF3209" i="22"/>
  <c r="AG3209" i="22"/>
  <c r="AH3209" i="22"/>
  <c r="AI3209" i="22"/>
  <c r="AJ3209" i="22"/>
  <c r="AK3209" i="22"/>
  <c r="AL3209" i="22"/>
  <c r="AM3209" i="22"/>
  <c r="AN3209" i="22"/>
  <c r="AO3209" i="22"/>
  <c r="AD3210" i="22"/>
  <c r="AE3210" i="22"/>
  <c r="AF3210" i="22"/>
  <c r="AG3210" i="22"/>
  <c r="AH3210" i="22"/>
  <c r="AI3210" i="22"/>
  <c r="AJ3210" i="22"/>
  <c r="AK3210" i="22"/>
  <c r="AL3210" i="22"/>
  <c r="AM3210" i="22"/>
  <c r="AN3210" i="22"/>
  <c r="AO3210" i="22"/>
  <c r="AD3211" i="22"/>
  <c r="AE3211" i="22"/>
  <c r="AF3211" i="22"/>
  <c r="AG3211" i="22"/>
  <c r="AH3211" i="22"/>
  <c r="AI3211" i="22"/>
  <c r="AJ3211" i="22"/>
  <c r="AK3211" i="22"/>
  <c r="AL3211" i="22"/>
  <c r="AM3211" i="22"/>
  <c r="AN3211" i="22"/>
  <c r="AO3211" i="22"/>
  <c r="AD3212" i="22"/>
  <c r="AE3212" i="22"/>
  <c r="AF3212" i="22"/>
  <c r="AG3212" i="22"/>
  <c r="AH3212" i="22"/>
  <c r="AI3212" i="22"/>
  <c r="AJ3212" i="22"/>
  <c r="AK3212" i="22"/>
  <c r="AL3212" i="22"/>
  <c r="AM3212" i="22"/>
  <c r="AN3212" i="22"/>
  <c r="AO3212" i="22"/>
  <c r="AD3213" i="22"/>
  <c r="AE3213" i="22"/>
  <c r="AF3213" i="22"/>
  <c r="AG3213" i="22"/>
  <c r="AH3213" i="22"/>
  <c r="AI3213" i="22"/>
  <c r="AJ3213" i="22"/>
  <c r="AK3213" i="22"/>
  <c r="AL3213" i="22"/>
  <c r="AM3213" i="22"/>
  <c r="AN3213" i="22"/>
  <c r="AO3213" i="22"/>
  <c r="AD3214" i="22"/>
  <c r="AE3214" i="22"/>
  <c r="AF3214" i="22"/>
  <c r="AG3214" i="22"/>
  <c r="AH3214" i="22"/>
  <c r="AI3214" i="22"/>
  <c r="AJ3214" i="22"/>
  <c r="AK3214" i="22"/>
  <c r="AL3214" i="22"/>
  <c r="AM3214" i="22"/>
  <c r="AN3214" i="22"/>
  <c r="AO3214" i="22"/>
  <c r="AD3215" i="22"/>
  <c r="AE3215" i="22"/>
  <c r="AF3215" i="22"/>
  <c r="AG3215" i="22"/>
  <c r="AH3215" i="22"/>
  <c r="AI3215" i="22"/>
  <c r="AJ3215" i="22"/>
  <c r="AK3215" i="22"/>
  <c r="AL3215" i="22"/>
  <c r="AM3215" i="22"/>
  <c r="AN3215" i="22"/>
  <c r="AO3215" i="22"/>
  <c r="AD3216" i="22"/>
  <c r="AE3216" i="22"/>
  <c r="AF3216" i="22"/>
  <c r="AG3216" i="22"/>
  <c r="AH3216" i="22"/>
  <c r="AI3216" i="22"/>
  <c r="AJ3216" i="22"/>
  <c r="AK3216" i="22"/>
  <c r="AL3216" i="22"/>
  <c r="AM3216" i="22"/>
  <c r="AN3216" i="22"/>
  <c r="AO3216" i="22"/>
  <c r="AD3217" i="22"/>
  <c r="AE3217" i="22"/>
  <c r="AF3217" i="22"/>
  <c r="AG3217" i="22"/>
  <c r="AH3217" i="22"/>
  <c r="AI3217" i="22"/>
  <c r="AJ3217" i="22"/>
  <c r="AK3217" i="22"/>
  <c r="AL3217" i="22"/>
  <c r="AM3217" i="22"/>
  <c r="AN3217" i="22"/>
  <c r="AO3217" i="22"/>
  <c r="AD3218" i="22"/>
  <c r="AE3218" i="22"/>
  <c r="AF3218" i="22"/>
  <c r="AG3218" i="22"/>
  <c r="AH3218" i="22"/>
  <c r="AI3218" i="22"/>
  <c r="AJ3218" i="22"/>
  <c r="AK3218" i="22"/>
  <c r="AL3218" i="22"/>
  <c r="AM3218" i="22"/>
  <c r="AN3218" i="22"/>
  <c r="AO3218" i="22"/>
  <c r="AD3219" i="22"/>
  <c r="AE3219" i="22"/>
  <c r="AF3219" i="22"/>
  <c r="AG3219" i="22"/>
  <c r="AH3219" i="22"/>
  <c r="AI3219" i="22"/>
  <c r="AJ3219" i="22"/>
  <c r="AK3219" i="22"/>
  <c r="AL3219" i="22"/>
  <c r="AM3219" i="22"/>
  <c r="AN3219" i="22"/>
  <c r="AO3219" i="22"/>
  <c r="AD3220" i="22"/>
  <c r="AE3220" i="22"/>
  <c r="AF3220" i="22"/>
  <c r="AG3220" i="22"/>
  <c r="AH3220" i="22"/>
  <c r="AI3220" i="22"/>
  <c r="AJ3220" i="22"/>
  <c r="AK3220" i="22"/>
  <c r="AL3220" i="22"/>
  <c r="AM3220" i="22"/>
  <c r="AN3220" i="22"/>
  <c r="AO3220" i="22"/>
  <c r="AD3221" i="22"/>
  <c r="AE3221" i="22"/>
  <c r="AF3221" i="22"/>
  <c r="AG3221" i="22"/>
  <c r="AH3221" i="22"/>
  <c r="AI3221" i="22"/>
  <c r="AJ3221" i="22"/>
  <c r="AK3221" i="22"/>
  <c r="AL3221" i="22"/>
  <c r="AM3221" i="22"/>
  <c r="AN3221" i="22"/>
  <c r="AO3221" i="22"/>
  <c r="AD3222" i="22"/>
  <c r="AE3222" i="22"/>
  <c r="AF3222" i="22"/>
  <c r="AG3222" i="22"/>
  <c r="AH3222" i="22"/>
  <c r="AI3222" i="22"/>
  <c r="AJ3222" i="22"/>
  <c r="AK3222" i="22"/>
  <c r="AL3222" i="22"/>
  <c r="AM3222" i="22"/>
  <c r="AN3222" i="22"/>
  <c r="AO3222" i="22"/>
  <c r="AD3223" i="22"/>
  <c r="AE3223" i="22"/>
  <c r="AF3223" i="22"/>
  <c r="AG3223" i="22"/>
  <c r="AH3223" i="22"/>
  <c r="AI3223" i="22"/>
  <c r="AJ3223" i="22"/>
  <c r="AK3223" i="22"/>
  <c r="AL3223" i="22"/>
  <c r="AM3223" i="22"/>
  <c r="AN3223" i="22"/>
  <c r="AO3223" i="22"/>
  <c r="AD3224" i="22"/>
  <c r="AE3224" i="22"/>
  <c r="AF3224" i="22"/>
  <c r="AG3224" i="22"/>
  <c r="AH3224" i="22"/>
  <c r="AI3224" i="22"/>
  <c r="AJ3224" i="22"/>
  <c r="AK3224" i="22"/>
  <c r="AL3224" i="22"/>
  <c r="AM3224" i="22"/>
  <c r="AN3224" i="22"/>
  <c r="AO3224" i="22"/>
  <c r="AD3225" i="22"/>
  <c r="AE3225" i="22"/>
  <c r="AF3225" i="22"/>
  <c r="AG3225" i="22"/>
  <c r="AH3225" i="22"/>
  <c r="AI3225" i="22"/>
  <c r="AJ3225" i="22"/>
  <c r="AK3225" i="22"/>
  <c r="AL3225" i="22"/>
  <c r="AM3225" i="22"/>
  <c r="AN3225" i="22"/>
  <c r="AO3225" i="22"/>
  <c r="AD3226" i="22"/>
  <c r="AE3226" i="22"/>
  <c r="AF3226" i="22"/>
  <c r="AG3226" i="22"/>
  <c r="AH3226" i="22"/>
  <c r="AI3226" i="22"/>
  <c r="AJ3226" i="22"/>
  <c r="AK3226" i="22"/>
  <c r="AL3226" i="22"/>
  <c r="AM3226" i="22"/>
  <c r="AN3226" i="22"/>
  <c r="AO3226" i="22"/>
  <c r="AD3227" i="22"/>
  <c r="AE3227" i="22"/>
  <c r="AF3227" i="22"/>
  <c r="AG3227" i="22"/>
  <c r="AH3227" i="22"/>
  <c r="AI3227" i="22"/>
  <c r="AJ3227" i="22"/>
  <c r="AK3227" i="22"/>
  <c r="AL3227" i="22"/>
  <c r="AM3227" i="22"/>
  <c r="AN3227" i="22"/>
  <c r="AO3227" i="22"/>
  <c r="AD3228" i="22"/>
  <c r="AE3228" i="22"/>
  <c r="AF3228" i="22"/>
  <c r="AG3228" i="22"/>
  <c r="AH3228" i="22"/>
  <c r="AI3228" i="22"/>
  <c r="AJ3228" i="22"/>
  <c r="AK3228" i="22"/>
  <c r="AL3228" i="22"/>
  <c r="AM3228" i="22"/>
  <c r="AN3228" i="22"/>
  <c r="AO3228" i="22"/>
  <c r="AD3229" i="22"/>
  <c r="AE3229" i="22"/>
  <c r="AF3229" i="22"/>
  <c r="AG3229" i="22"/>
  <c r="AH3229" i="22"/>
  <c r="AI3229" i="22"/>
  <c r="AJ3229" i="22"/>
  <c r="AK3229" i="22"/>
  <c r="AL3229" i="22"/>
  <c r="AM3229" i="22"/>
  <c r="AN3229" i="22"/>
  <c r="AO3229" i="22"/>
  <c r="AD3230" i="22"/>
  <c r="AE3230" i="22"/>
  <c r="AF3230" i="22"/>
  <c r="AG3230" i="22"/>
  <c r="AH3230" i="22"/>
  <c r="AI3230" i="22"/>
  <c r="AJ3230" i="22"/>
  <c r="AK3230" i="22"/>
  <c r="AL3230" i="22"/>
  <c r="AM3230" i="22"/>
  <c r="AN3230" i="22"/>
  <c r="AO3230" i="22"/>
  <c r="AD3231" i="22"/>
  <c r="AE3231" i="22"/>
  <c r="AF3231" i="22"/>
  <c r="AG3231" i="22"/>
  <c r="AH3231" i="22"/>
  <c r="AI3231" i="22"/>
  <c r="AJ3231" i="22"/>
  <c r="AK3231" i="22"/>
  <c r="AL3231" i="22"/>
  <c r="AM3231" i="22"/>
  <c r="AN3231" i="22"/>
  <c r="AO3231" i="22"/>
  <c r="AD3232" i="22"/>
  <c r="AE3232" i="22"/>
  <c r="AF3232" i="22"/>
  <c r="AG3232" i="22"/>
  <c r="AH3232" i="22"/>
  <c r="AI3232" i="22"/>
  <c r="AJ3232" i="22"/>
  <c r="AK3232" i="22"/>
  <c r="AL3232" i="22"/>
  <c r="AM3232" i="22"/>
  <c r="AN3232" i="22"/>
  <c r="AO3232" i="22"/>
  <c r="AD3233" i="22"/>
  <c r="AE3233" i="22"/>
  <c r="AF3233" i="22"/>
  <c r="AG3233" i="22"/>
  <c r="AH3233" i="22"/>
  <c r="AI3233" i="22"/>
  <c r="AJ3233" i="22"/>
  <c r="AK3233" i="22"/>
  <c r="AL3233" i="22"/>
  <c r="AM3233" i="22"/>
  <c r="AN3233" i="22"/>
  <c r="AO3233" i="22"/>
  <c r="AD3234" i="22"/>
  <c r="AE3234" i="22"/>
  <c r="AF3234" i="22"/>
  <c r="AG3234" i="22"/>
  <c r="AH3234" i="22"/>
  <c r="AI3234" i="22"/>
  <c r="AJ3234" i="22"/>
  <c r="AK3234" i="22"/>
  <c r="AL3234" i="22"/>
  <c r="AM3234" i="22"/>
  <c r="AN3234" i="22"/>
  <c r="AO3234" i="22"/>
  <c r="AD3235" i="22"/>
  <c r="AE3235" i="22"/>
  <c r="AF3235" i="22"/>
  <c r="AG3235" i="22"/>
  <c r="AH3235" i="22"/>
  <c r="AI3235" i="22"/>
  <c r="AJ3235" i="22"/>
  <c r="AK3235" i="22"/>
  <c r="AL3235" i="22"/>
  <c r="AM3235" i="22"/>
  <c r="AN3235" i="22"/>
  <c r="AO3235" i="22"/>
  <c r="AD3236" i="22"/>
  <c r="AE3236" i="22"/>
  <c r="AF3236" i="22"/>
  <c r="AG3236" i="22"/>
  <c r="AH3236" i="22"/>
  <c r="AI3236" i="22"/>
  <c r="AJ3236" i="22"/>
  <c r="AK3236" i="22"/>
  <c r="AL3236" i="22"/>
  <c r="AM3236" i="22"/>
  <c r="AN3236" i="22"/>
  <c r="AO3236" i="22"/>
  <c r="AD3237" i="22"/>
  <c r="AE3237" i="22"/>
  <c r="AF3237" i="22"/>
  <c r="AG3237" i="22"/>
  <c r="AH3237" i="22"/>
  <c r="AI3237" i="22"/>
  <c r="AJ3237" i="22"/>
  <c r="AK3237" i="22"/>
  <c r="AL3237" i="22"/>
  <c r="AM3237" i="22"/>
  <c r="AN3237" i="22"/>
  <c r="AO3237" i="22"/>
  <c r="AD3238" i="22"/>
  <c r="AE3238" i="22"/>
  <c r="AF3238" i="22"/>
  <c r="AG3238" i="22"/>
  <c r="AH3238" i="22"/>
  <c r="AI3238" i="22"/>
  <c r="AJ3238" i="22"/>
  <c r="AK3238" i="22"/>
  <c r="AL3238" i="22"/>
  <c r="AM3238" i="22"/>
  <c r="AN3238" i="22"/>
  <c r="AO3238" i="22"/>
  <c r="AD3239" i="22"/>
  <c r="AE3239" i="22"/>
  <c r="AF3239" i="22"/>
  <c r="AG3239" i="22"/>
  <c r="AH3239" i="22"/>
  <c r="AI3239" i="22"/>
  <c r="AJ3239" i="22"/>
  <c r="AK3239" i="22"/>
  <c r="AL3239" i="22"/>
  <c r="AM3239" i="22"/>
  <c r="AN3239" i="22"/>
  <c r="AO3239" i="22"/>
  <c r="AD3240" i="22"/>
  <c r="AE3240" i="22"/>
  <c r="AF3240" i="22"/>
  <c r="AG3240" i="22"/>
  <c r="AH3240" i="22"/>
  <c r="AI3240" i="22"/>
  <c r="AJ3240" i="22"/>
  <c r="AK3240" i="22"/>
  <c r="AL3240" i="22"/>
  <c r="AM3240" i="22"/>
  <c r="AN3240" i="22"/>
  <c r="AO3240" i="22"/>
  <c r="AD3241" i="22"/>
  <c r="AE3241" i="22"/>
  <c r="AF3241" i="22"/>
  <c r="AG3241" i="22"/>
  <c r="AH3241" i="22"/>
  <c r="AI3241" i="22"/>
  <c r="AJ3241" i="22"/>
  <c r="AK3241" i="22"/>
  <c r="AL3241" i="22"/>
  <c r="AM3241" i="22"/>
  <c r="AN3241" i="22"/>
  <c r="AO3241" i="22"/>
  <c r="AD3242" i="22"/>
  <c r="AE3242" i="22"/>
  <c r="AF3242" i="22"/>
  <c r="AG3242" i="22"/>
  <c r="AH3242" i="22"/>
  <c r="AI3242" i="22"/>
  <c r="AJ3242" i="22"/>
  <c r="AK3242" i="22"/>
  <c r="AL3242" i="22"/>
  <c r="AM3242" i="22"/>
  <c r="AN3242" i="22"/>
  <c r="AO3242" i="22"/>
  <c r="AD3243" i="22"/>
  <c r="AE3243" i="22"/>
  <c r="AF3243" i="22"/>
  <c r="AG3243" i="22"/>
  <c r="AH3243" i="22"/>
  <c r="AI3243" i="22"/>
  <c r="AJ3243" i="22"/>
  <c r="AK3243" i="22"/>
  <c r="AL3243" i="22"/>
  <c r="AM3243" i="22"/>
  <c r="AN3243" i="22"/>
  <c r="AO3243" i="22"/>
  <c r="AD3244" i="22"/>
  <c r="AE3244" i="22"/>
  <c r="AF3244" i="22"/>
  <c r="AG3244" i="22"/>
  <c r="AH3244" i="22"/>
  <c r="AI3244" i="22"/>
  <c r="AJ3244" i="22"/>
  <c r="AK3244" i="22"/>
  <c r="AL3244" i="22"/>
  <c r="AM3244" i="22"/>
  <c r="AN3244" i="22"/>
  <c r="AO3244" i="22"/>
  <c r="AD3245" i="22"/>
  <c r="AE3245" i="22"/>
  <c r="AF3245" i="22"/>
  <c r="AG3245" i="22"/>
  <c r="AH3245" i="22"/>
  <c r="AI3245" i="22"/>
  <c r="AJ3245" i="22"/>
  <c r="AK3245" i="22"/>
  <c r="AL3245" i="22"/>
  <c r="AM3245" i="22"/>
  <c r="AN3245" i="22"/>
  <c r="AO3245" i="22"/>
  <c r="AD3246" i="22"/>
  <c r="AE3246" i="22"/>
  <c r="AF3246" i="22"/>
  <c r="AG3246" i="22"/>
  <c r="AH3246" i="22"/>
  <c r="AI3246" i="22"/>
  <c r="AJ3246" i="22"/>
  <c r="AK3246" i="22"/>
  <c r="AL3246" i="22"/>
  <c r="AM3246" i="22"/>
  <c r="AN3246" i="22"/>
  <c r="AO3246" i="22"/>
  <c r="AD3247" i="22"/>
  <c r="AE3247" i="22"/>
  <c r="AF3247" i="22"/>
  <c r="AG3247" i="22"/>
  <c r="AH3247" i="22"/>
  <c r="AI3247" i="22"/>
  <c r="AJ3247" i="22"/>
  <c r="AK3247" i="22"/>
  <c r="AL3247" i="22"/>
  <c r="AM3247" i="22"/>
  <c r="AN3247" i="22"/>
  <c r="AO3247" i="22"/>
  <c r="AD3248" i="22"/>
  <c r="AE3248" i="22"/>
  <c r="AF3248" i="22"/>
  <c r="AG3248" i="22"/>
  <c r="AH3248" i="22"/>
  <c r="AI3248" i="22"/>
  <c r="AJ3248" i="22"/>
  <c r="AK3248" i="22"/>
  <c r="AL3248" i="22"/>
  <c r="AM3248" i="22"/>
  <c r="AN3248" i="22"/>
  <c r="AO3248" i="22"/>
  <c r="AD3249" i="22"/>
  <c r="AE3249" i="22"/>
  <c r="AF3249" i="22"/>
  <c r="AG3249" i="22"/>
  <c r="AH3249" i="22"/>
  <c r="AI3249" i="22"/>
  <c r="AJ3249" i="22"/>
  <c r="AK3249" i="22"/>
  <c r="AL3249" i="22"/>
  <c r="AM3249" i="22"/>
  <c r="AN3249" i="22"/>
  <c r="AO3249" i="22"/>
  <c r="AD3250" i="22"/>
  <c r="AE3250" i="22"/>
  <c r="AF3250" i="22"/>
  <c r="AG3250" i="22"/>
  <c r="AH3250" i="22"/>
  <c r="AI3250" i="22"/>
  <c r="AJ3250" i="22"/>
  <c r="AK3250" i="22"/>
  <c r="AL3250" i="22"/>
  <c r="AM3250" i="22"/>
  <c r="AN3250" i="22"/>
  <c r="AO3250" i="22"/>
  <c r="AD3251" i="22"/>
  <c r="AE3251" i="22"/>
  <c r="AF3251" i="22"/>
  <c r="AG3251" i="22"/>
  <c r="AH3251" i="22"/>
  <c r="AI3251" i="22"/>
  <c r="AJ3251" i="22"/>
  <c r="AK3251" i="22"/>
  <c r="AL3251" i="22"/>
  <c r="AM3251" i="22"/>
  <c r="AN3251" i="22"/>
  <c r="AO3251" i="22"/>
  <c r="AD3252" i="22"/>
  <c r="AE3252" i="22"/>
  <c r="AF3252" i="22"/>
  <c r="AG3252" i="22"/>
  <c r="AH3252" i="22"/>
  <c r="AI3252" i="22"/>
  <c r="AJ3252" i="22"/>
  <c r="AK3252" i="22"/>
  <c r="AL3252" i="22"/>
  <c r="AM3252" i="22"/>
  <c r="AN3252" i="22"/>
  <c r="AO3252" i="22"/>
  <c r="AD3253" i="22"/>
  <c r="AE3253" i="22"/>
  <c r="AF3253" i="22"/>
  <c r="AG3253" i="22"/>
  <c r="AH3253" i="22"/>
  <c r="AI3253" i="22"/>
  <c r="AJ3253" i="22"/>
  <c r="AK3253" i="22"/>
  <c r="AL3253" i="22"/>
  <c r="AM3253" i="22"/>
  <c r="AN3253" i="22"/>
  <c r="AO3253" i="22"/>
  <c r="AD3254" i="22"/>
  <c r="AE3254" i="22"/>
  <c r="AF3254" i="22"/>
  <c r="AG3254" i="22"/>
  <c r="AH3254" i="22"/>
  <c r="AI3254" i="22"/>
  <c r="AJ3254" i="22"/>
  <c r="AK3254" i="22"/>
  <c r="AL3254" i="22"/>
  <c r="AM3254" i="22"/>
  <c r="AN3254" i="22"/>
  <c r="AO3254" i="22"/>
  <c r="AD3255" i="22"/>
  <c r="AE3255" i="22"/>
  <c r="AF3255" i="22"/>
  <c r="AG3255" i="22"/>
  <c r="AH3255" i="22"/>
  <c r="AI3255" i="22"/>
  <c r="AJ3255" i="22"/>
  <c r="AK3255" i="22"/>
  <c r="AL3255" i="22"/>
  <c r="AM3255" i="22"/>
  <c r="AN3255" i="22"/>
  <c r="AO3255" i="22"/>
  <c r="AD3256" i="22"/>
  <c r="AE3256" i="22"/>
  <c r="AF3256" i="22"/>
  <c r="AG3256" i="22"/>
  <c r="AH3256" i="22"/>
  <c r="AI3256" i="22"/>
  <c r="AJ3256" i="22"/>
  <c r="AK3256" i="22"/>
  <c r="AL3256" i="22"/>
  <c r="AM3256" i="22"/>
  <c r="AN3256" i="22"/>
  <c r="AO3256" i="22"/>
  <c r="AD3257" i="22"/>
  <c r="AE3257" i="22"/>
  <c r="AF3257" i="22"/>
  <c r="AG3257" i="22"/>
  <c r="AH3257" i="22"/>
  <c r="AI3257" i="22"/>
  <c r="AJ3257" i="22"/>
  <c r="AK3257" i="22"/>
  <c r="AL3257" i="22"/>
  <c r="AM3257" i="22"/>
  <c r="AN3257" i="22"/>
  <c r="AO3257" i="22"/>
  <c r="AD3258" i="22"/>
  <c r="AE3258" i="22"/>
  <c r="AF3258" i="22"/>
  <c r="AG3258" i="22"/>
  <c r="AH3258" i="22"/>
  <c r="AI3258" i="22"/>
  <c r="AJ3258" i="22"/>
  <c r="AK3258" i="22"/>
  <c r="AL3258" i="22"/>
  <c r="AM3258" i="22"/>
  <c r="AN3258" i="22"/>
  <c r="AO3258" i="22"/>
  <c r="AD3259" i="22"/>
  <c r="AE3259" i="22"/>
  <c r="AF3259" i="22"/>
  <c r="AG3259" i="22"/>
  <c r="AH3259" i="22"/>
  <c r="AI3259" i="22"/>
  <c r="AJ3259" i="22"/>
  <c r="AK3259" i="22"/>
  <c r="AL3259" i="22"/>
  <c r="AM3259" i="22"/>
  <c r="AN3259" i="22"/>
  <c r="AO3259" i="22"/>
  <c r="AD3260" i="22"/>
  <c r="AE3260" i="22"/>
  <c r="AF3260" i="22"/>
  <c r="AG3260" i="22"/>
  <c r="AH3260" i="22"/>
  <c r="AI3260" i="22"/>
  <c r="AJ3260" i="22"/>
  <c r="AK3260" i="22"/>
  <c r="AL3260" i="22"/>
  <c r="AM3260" i="22"/>
  <c r="AN3260" i="22"/>
  <c r="AO3260" i="22"/>
  <c r="AD3261" i="22"/>
  <c r="AE3261" i="22"/>
  <c r="AF3261" i="22"/>
  <c r="AG3261" i="22"/>
  <c r="AH3261" i="22"/>
  <c r="AI3261" i="22"/>
  <c r="AJ3261" i="22"/>
  <c r="AK3261" i="22"/>
  <c r="AL3261" i="22"/>
  <c r="AM3261" i="22"/>
  <c r="AN3261" i="22"/>
  <c r="AO3261" i="22"/>
  <c r="AD3262" i="22"/>
  <c r="AE3262" i="22"/>
  <c r="AF3262" i="22"/>
  <c r="AG3262" i="22"/>
  <c r="AH3262" i="22"/>
  <c r="AI3262" i="22"/>
  <c r="AJ3262" i="22"/>
  <c r="AK3262" i="22"/>
  <c r="AL3262" i="22"/>
  <c r="AM3262" i="22"/>
  <c r="AN3262" i="22"/>
  <c r="AO3262" i="22"/>
  <c r="AD3263" i="22"/>
  <c r="AE3263" i="22"/>
  <c r="AF3263" i="22"/>
  <c r="AG3263" i="22"/>
  <c r="AH3263" i="22"/>
  <c r="AI3263" i="22"/>
  <c r="AJ3263" i="22"/>
  <c r="AK3263" i="22"/>
  <c r="AL3263" i="22"/>
  <c r="AM3263" i="22"/>
  <c r="AN3263" i="22"/>
  <c r="AO3263" i="22"/>
  <c r="AD3264" i="22"/>
  <c r="AE3264" i="22"/>
  <c r="AF3264" i="22"/>
  <c r="AG3264" i="22"/>
  <c r="AH3264" i="22"/>
  <c r="AI3264" i="22"/>
  <c r="AJ3264" i="22"/>
  <c r="AK3264" i="22"/>
  <c r="AL3264" i="22"/>
  <c r="AM3264" i="22"/>
  <c r="AN3264" i="22"/>
  <c r="AO3264" i="22"/>
  <c r="AD3265" i="22"/>
  <c r="AE3265" i="22"/>
  <c r="AF3265" i="22"/>
  <c r="AG3265" i="22"/>
  <c r="AH3265" i="22"/>
  <c r="AI3265" i="22"/>
  <c r="AJ3265" i="22"/>
  <c r="AK3265" i="22"/>
  <c r="AL3265" i="22"/>
  <c r="AM3265" i="22"/>
  <c r="AN3265" i="22"/>
  <c r="AO3265" i="22"/>
  <c r="AD3266" i="22"/>
  <c r="AE3266" i="22"/>
  <c r="AF3266" i="22"/>
  <c r="AG3266" i="22"/>
  <c r="AH3266" i="22"/>
  <c r="AI3266" i="22"/>
  <c r="AJ3266" i="22"/>
  <c r="AK3266" i="22"/>
  <c r="AL3266" i="22"/>
  <c r="AM3266" i="22"/>
  <c r="AN3266" i="22"/>
  <c r="AO3266" i="22"/>
  <c r="AD3267" i="22"/>
  <c r="AE3267" i="22"/>
  <c r="AF3267" i="22"/>
  <c r="AG3267" i="22"/>
  <c r="AH3267" i="22"/>
  <c r="AI3267" i="22"/>
  <c r="AJ3267" i="22"/>
  <c r="AK3267" i="22"/>
  <c r="AL3267" i="22"/>
  <c r="AM3267" i="22"/>
  <c r="AN3267" i="22"/>
  <c r="AO3267" i="22"/>
  <c r="AD3268" i="22"/>
  <c r="AE3268" i="22"/>
  <c r="AF3268" i="22"/>
  <c r="AG3268" i="22"/>
  <c r="AH3268" i="22"/>
  <c r="AI3268" i="22"/>
  <c r="AJ3268" i="22"/>
  <c r="AK3268" i="22"/>
  <c r="AL3268" i="22"/>
  <c r="AM3268" i="22"/>
  <c r="AN3268" i="22"/>
  <c r="AO3268" i="22"/>
  <c r="AD3269" i="22"/>
  <c r="AE3269" i="22"/>
  <c r="AF3269" i="22"/>
  <c r="AG3269" i="22"/>
  <c r="AH3269" i="22"/>
  <c r="AI3269" i="22"/>
  <c r="AJ3269" i="22"/>
  <c r="AK3269" i="22"/>
  <c r="AL3269" i="22"/>
  <c r="AM3269" i="22"/>
  <c r="AN3269" i="22"/>
  <c r="AO3269" i="22"/>
  <c r="AD3270" i="22"/>
  <c r="AE3270" i="22"/>
  <c r="AF3270" i="22"/>
  <c r="AG3270" i="22"/>
  <c r="AH3270" i="22"/>
  <c r="AI3270" i="22"/>
  <c r="AJ3270" i="22"/>
  <c r="AK3270" i="22"/>
  <c r="AL3270" i="22"/>
  <c r="AM3270" i="22"/>
  <c r="AN3270" i="22"/>
  <c r="AO3270" i="22"/>
  <c r="AD3271" i="22"/>
  <c r="AE3271" i="22"/>
  <c r="AF3271" i="22"/>
  <c r="AG3271" i="22"/>
  <c r="AH3271" i="22"/>
  <c r="AI3271" i="22"/>
  <c r="AJ3271" i="22"/>
  <c r="AK3271" i="22"/>
  <c r="AL3271" i="22"/>
  <c r="AM3271" i="22"/>
  <c r="AN3271" i="22"/>
  <c r="AO3271" i="22"/>
  <c r="AD3272" i="22"/>
  <c r="AE3272" i="22"/>
  <c r="AF3272" i="22"/>
  <c r="AG3272" i="22"/>
  <c r="AH3272" i="22"/>
  <c r="AI3272" i="22"/>
  <c r="AJ3272" i="22"/>
  <c r="AK3272" i="22"/>
  <c r="AL3272" i="22"/>
  <c r="AM3272" i="22"/>
  <c r="AN3272" i="22"/>
  <c r="AO3272" i="22"/>
  <c r="AD3273" i="22"/>
  <c r="AE3273" i="22"/>
  <c r="AF3273" i="22"/>
  <c r="AG3273" i="22"/>
  <c r="AH3273" i="22"/>
  <c r="AI3273" i="22"/>
  <c r="AJ3273" i="22"/>
  <c r="AK3273" i="22"/>
  <c r="AL3273" i="22"/>
  <c r="AM3273" i="22"/>
  <c r="AN3273" i="22"/>
  <c r="AO3273" i="22"/>
  <c r="AD3274" i="22"/>
  <c r="AE3274" i="22"/>
  <c r="AF3274" i="22"/>
  <c r="AG3274" i="22"/>
  <c r="AH3274" i="22"/>
  <c r="AI3274" i="22"/>
  <c r="AJ3274" i="22"/>
  <c r="AK3274" i="22"/>
  <c r="AL3274" i="22"/>
  <c r="AM3274" i="22"/>
  <c r="AN3274" i="22"/>
  <c r="AO3274" i="22"/>
  <c r="AD3275" i="22"/>
  <c r="AE3275" i="22"/>
  <c r="AF3275" i="22"/>
  <c r="AG3275" i="22"/>
  <c r="AH3275" i="22"/>
  <c r="AI3275" i="22"/>
  <c r="AJ3275" i="22"/>
  <c r="AK3275" i="22"/>
  <c r="AL3275" i="22"/>
  <c r="AM3275" i="22"/>
  <c r="AN3275" i="22"/>
  <c r="AO3275" i="22"/>
  <c r="AD3276" i="22"/>
  <c r="AE3276" i="22"/>
  <c r="AF3276" i="22"/>
  <c r="AG3276" i="22"/>
  <c r="AH3276" i="22"/>
  <c r="AI3276" i="22"/>
  <c r="AJ3276" i="22"/>
  <c r="AK3276" i="22"/>
  <c r="AL3276" i="22"/>
  <c r="AM3276" i="22"/>
  <c r="AN3276" i="22"/>
  <c r="AO3276" i="22"/>
  <c r="AD3277" i="22"/>
  <c r="AE3277" i="22"/>
  <c r="AF3277" i="22"/>
  <c r="AG3277" i="22"/>
  <c r="AH3277" i="22"/>
  <c r="AI3277" i="22"/>
  <c r="AJ3277" i="22"/>
  <c r="AK3277" i="22"/>
  <c r="AL3277" i="22"/>
  <c r="AM3277" i="22"/>
  <c r="AN3277" i="22"/>
  <c r="AO3277" i="22"/>
  <c r="AD3278" i="22"/>
  <c r="AE3278" i="22"/>
  <c r="AF3278" i="22"/>
  <c r="AG3278" i="22"/>
  <c r="AH3278" i="22"/>
  <c r="AI3278" i="22"/>
  <c r="AJ3278" i="22"/>
  <c r="AK3278" i="22"/>
  <c r="AL3278" i="22"/>
  <c r="AM3278" i="22"/>
  <c r="AN3278" i="22"/>
  <c r="AO3278" i="22"/>
  <c r="AD3279" i="22"/>
  <c r="AE3279" i="22"/>
  <c r="AF3279" i="22"/>
  <c r="AG3279" i="22"/>
  <c r="AH3279" i="22"/>
  <c r="AI3279" i="22"/>
  <c r="AJ3279" i="22"/>
  <c r="AK3279" i="22"/>
  <c r="AL3279" i="22"/>
  <c r="AM3279" i="22"/>
  <c r="AN3279" i="22"/>
  <c r="AO3279" i="22"/>
  <c r="AD3280" i="22"/>
  <c r="AE3280" i="22"/>
  <c r="AF3280" i="22"/>
  <c r="AG3280" i="22"/>
  <c r="AH3280" i="22"/>
  <c r="AI3280" i="22"/>
  <c r="AJ3280" i="22"/>
  <c r="AK3280" i="22"/>
  <c r="AL3280" i="22"/>
  <c r="AM3280" i="22"/>
  <c r="AN3280" i="22"/>
  <c r="AO3280" i="22"/>
  <c r="AD3281" i="22"/>
  <c r="AE3281" i="22"/>
  <c r="AF3281" i="22"/>
  <c r="AG3281" i="22"/>
  <c r="AH3281" i="22"/>
  <c r="AI3281" i="22"/>
  <c r="AJ3281" i="22"/>
  <c r="AK3281" i="22"/>
  <c r="AL3281" i="22"/>
  <c r="AM3281" i="22"/>
  <c r="AN3281" i="22"/>
  <c r="AO3281" i="22"/>
  <c r="AD3282" i="22"/>
  <c r="AE3282" i="22"/>
  <c r="AF3282" i="22"/>
  <c r="AG3282" i="22"/>
  <c r="AH3282" i="22"/>
  <c r="AI3282" i="22"/>
  <c r="AJ3282" i="22"/>
  <c r="AK3282" i="22"/>
  <c r="AL3282" i="22"/>
  <c r="AM3282" i="22"/>
  <c r="AN3282" i="22"/>
  <c r="AO3282" i="22"/>
  <c r="AD3283" i="22"/>
  <c r="AE3283" i="22"/>
  <c r="AF3283" i="22"/>
  <c r="AG3283" i="22"/>
  <c r="AH3283" i="22"/>
  <c r="AI3283" i="22"/>
  <c r="AJ3283" i="22"/>
  <c r="AK3283" i="22"/>
  <c r="AL3283" i="22"/>
  <c r="AM3283" i="22"/>
  <c r="AN3283" i="22"/>
  <c r="AO3283" i="22"/>
  <c r="AD3284" i="22"/>
  <c r="AE3284" i="22"/>
  <c r="AF3284" i="22"/>
  <c r="AG3284" i="22"/>
  <c r="AH3284" i="22"/>
  <c r="AI3284" i="22"/>
  <c r="AJ3284" i="22"/>
  <c r="AK3284" i="22"/>
  <c r="AL3284" i="22"/>
  <c r="AM3284" i="22"/>
  <c r="AN3284" i="22"/>
  <c r="AO3284" i="22"/>
  <c r="AD3285" i="22"/>
  <c r="AE3285" i="22"/>
  <c r="AF3285" i="22"/>
  <c r="AG3285" i="22"/>
  <c r="AH3285" i="22"/>
  <c r="AI3285" i="22"/>
  <c r="AJ3285" i="22"/>
  <c r="AK3285" i="22"/>
  <c r="AL3285" i="22"/>
  <c r="AM3285" i="22"/>
  <c r="AN3285" i="22"/>
  <c r="AO3285" i="22"/>
  <c r="AD3286" i="22"/>
  <c r="AE3286" i="22"/>
  <c r="AF3286" i="22"/>
  <c r="AG3286" i="22"/>
  <c r="AH3286" i="22"/>
  <c r="AI3286" i="22"/>
  <c r="AJ3286" i="22"/>
  <c r="AK3286" i="22"/>
  <c r="AL3286" i="22"/>
  <c r="AM3286" i="22"/>
  <c r="AN3286" i="22"/>
  <c r="AO3286" i="22"/>
  <c r="AD3287" i="22"/>
  <c r="AE3287" i="22"/>
  <c r="AF3287" i="22"/>
  <c r="AG3287" i="22"/>
  <c r="AH3287" i="22"/>
  <c r="AI3287" i="22"/>
  <c r="AJ3287" i="22"/>
  <c r="AK3287" i="22"/>
  <c r="AL3287" i="22"/>
  <c r="AM3287" i="22"/>
  <c r="AN3287" i="22"/>
  <c r="AO3287" i="22"/>
  <c r="AD3288" i="22"/>
  <c r="AE3288" i="22"/>
  <c r="AF3288" i="22"/>
  <c r="AG3288" i="22"/>
  <c r="AH3288" i="22"/>
  <c r="AI3288" i="22"/>
  <c r="AJ3288" i="22"/>
  <c r="AK3288" i="22"/>
  <c r="AL3288" i="22"/>
  <c r="AM3288" i="22"/>
  <c r="AN3288" i="22"/>
  <c r="AO3288" i="22"/>
  <c r="AD3289" i="22"/>
  <c r="AE3289" i="22"/>
  <c r="AF3289" i="22"/>
  <c r="AG3289" i="22"/>
  <c r="AH3289" i="22"/>
  <c r="AI3289" i="22"/>
  <c r="AJ3289" i="22"/>
  <c r="AK3289" i="22"/>
  <c r="AL3289" i="22"/>
  <c r="AM3289" i="22"/>
  <c r="AN3289" i="22"/>
  <c r="AO3289" i="22"/>
  <c r="AD3290" i="22"/>
  <c r="AE3290" i="22"/>
  <c r="AF3290" i="22"/>
  <c r="AG3290" i="22"/>
  <c r="AH3290" i="22"/>
  <c r="AI3290" i="22"/>
  <c r="AJ3290" i="22"/>
  <c r="AK3290" i="22"/>
  <c r="AL3290" i="22"/>
  <c r="AM3290" i="22"/>
  <c r="AN3290" i="22"/>
  <c r="AO3290" i="22"/>
  <c r="AD3291" i="22"/>
  <c r="AE3291" i="22"/>
  <c r="AF3291" i="22"/>
  <c r="AG3291" i="22"/>
  <c r="AH3291" i="22"/>
  <c r="AI3291" i="22"/>
  <c r="AJ3291" i="22"/>
  <c r="AK3291" i="22"/>
  <c r="AL3291" i="22"/>
  <c r="AM3291" i="22"/>
  <c r="AN3291" i="22"/>
  <c r="AO3291" i="22"/>
  <c r="AD3292" i="22"/>
  <c r="AE3292" i="22"/>
  <c r="AF3292" i="22"/>
  <c r="AG3292" i="22"/>
  <c r="AH3292" i="22"/>
  <c r="AI3292" i="22"/>
  <c r="AJ3292" i="22"/>
  <c r="AK3292" i="22"/>
  <c r="AL3292" i="22"/>
  <c r="AM3292" i="22"/>
  <c r="AN3292" i="22"/>
  <c r="AO3292" i="22"/>
  <c r="AD3293" i="22"/>
  <c r="AE3293" i="22"/>
  <c r="AF3293" i="22"/>
  <c r="AG3293" i="22"/>
  <c r="AH3293" i="22"/>
  <c r="AI3293" i="22"/>
  <c r="AJ3293" i="22"/>
  <c r="AK3293" i="22"/>
  <c r="AL3293" i="22"/>
  <c r="AM3293" i="22"/>
  <c r="AN3293" i="22"/>
  <c r="AO3293" i="22"/>
  <c r="AD3294" i="22"/>
  <c r="AE3294" i="22"/>
  <c r="AF3294" i="22"/>
  <c r="AG3294" i="22"/>
  <c r="AH3294" i="22"/>
  <c r="AI3294" i="22"/>
  <c r="AJ3294" i="22"/>
  <c r="AK3294" i="22"/>
  <c r="AL3294" i="22"/>
  <c r="AM3294" i="22"/>
  <c r="AN3294" i="22"/>
  <c r="AO3294" i="22"/>
  <c r="AD3295" i="22"/>
  <c r="AE3295" i="22"/>
  <c r="AF3295" i="22"/>
  <c r="AG3295" i="22"/>
  <c r="AH3295" i="22"/>
  <c r="AI3295" i="22"/>
  <c r="AJ3295" i="22"/>
  <c r="AK3295" i="22"/>
  <c r="AL3295" i="22"/>
  <c r="AM3295" i="22"/>
  <c r="AN3295" i="22"/>
  <c r="AO3295" i="22"/>
  <c r="AD3296" i="22"/>
  <c r="AE3296" i="22"/>
  <c r="AF3296" i="22"/>
  <c r="AG3296" i="22"/>
  <c r="AH3296" i="22"/>
  <c r="AI3296" i="22"/>
  <c r="AJ3296" i="22"/>
  <c r="AK3296" i="22"/>
  <c r="AL3296" i="22"/>
  <c r="AM3296" i="22"/>
  <c r="AN3296" i="22"/>
  <c r="AO3296" i="22"/>
  <c r="AD3297" i="22"/>
  <c r="AE3297" i="22"/>
  <c r="AF3297" i="22"/>
  <c r="AG3297" i="22"/>
  <c r="AH3297" i="22"/>
  <c r="AI3297" i="22"/>
  <c r="AJ3297" i="22"/>
  <c r="AK3297" i="22"/>
  <c r="AL3297" i="22"/>
  <c r="AM3297" i="22"/>
  <c r="AN3297" i="22"/>
  <c r="AO3297" i="22"/>
  <c r="AD3298" i="22"/>
  <c r="AE3298" i="22"/>
  <c r="AF3298" i="22"/>
  <c r="AG3298" i="22"/>
  <c r="AH3298" i="22"/>
  <c r="AI3298" i="22"/>
  <c r="AJ3298" i="22"/>
  <c r="AK3298" i="22"/>
  <c r="AL3298" i="22"/>
  <c r="AM3298" i="22"/>
  <c r="AN3298" i="22"/>
  <c r="AO3298" i="22"/>
  <c r="AD3299" i="22"/>
  <c r="AE3299" i="22"/>
  <c r="AF3299" i="22"/>
  <c r="AG3299" i="22"/>
  <c r="AH3299" i="22"/>
  <c r="AI3299" i="22"/>
  <c r="AJ3299" i="22"/>
  <c r="AK3299" i="22"/>
  <c r="AL3299" i="22"/>
  <c r="AM3299" i="22"/>
  <c r="AN3299" i="22"/>
  <c r="AO3299" i="22"/>
  <c r="AD3300" i="22"/>
  <c r="AE3300" i="22"/>
  <c r="AF3300" i="22"/>
  <c r="AG3300" i="22"/>
  <c r="AH3300" i="22"/>
  <c r="AI3300" i="22"/>
  <c r="AJ3300" i="22"/>
  <c r="AK3300" i="22"/>
  <c r="AL3300" i="22"/>
  <c r="AM3300" i="22"/>
  <c r="AN3300" i="22"/>
  <c r="AO3300" i="22"/>
  <c r="AD3301" i="22"/>
  <c r="AE3301" i="22"/>
  <c r="AF3301" i="22"/>
  <c r="AG3301" i="22"/>
  <c r="AH3301" i="22"/>
  <c r="AI3301" i="22"/>
  <c r="AJ3301" i="22"/>
  <c r="AK3301" i="22"/>
  <c r="AL3301" i="22"/>
  <c r="AM3301" i="22"/>
  <c r="AN3301" i="22"/>
  <c r="AO3301" i="22"/>
  <c r="AD3302" i="22"/>
  <c r="AE3302" i="22"/>
  <c r="AF3302" i="22"/>
  <c r="AG3302" i="22"/>
  <c r="AH3302" i="22"/>
  <c r="AI3302" i="22"/>
  <c r="AJ3302" i="22"/>
  <c r="AK3302" i="22"/>
  <c r="AL3302" i="22"/>
  <c r="AM3302" i="22"/>
  <c r="AN3302" i="22"/>
  <c r="AO3302" i="22"/>
  <c r="AD3303" i="22"/>
  <c r="AE3303" i="22"/>
  <c r="AF3303" i="22"/>
  <c r="AG3303" i="22"/>
  <c r="AH3303" i="22"/>
  <c r="AI3303" i="22"/>
  <c r="AJ3303" i="22"/>
  <c r="AK3303" i="22"/>
  <c r="AL3303" i="22"/>
  <c r="AM3303" i="22"/>
  <c r="AN3303" i="22"/>
  <c r="AO3303" i="22"/>
  <c r="AD3304" i="22"/>
  <c r="AE3304" i="22"/>
  <c r="AF3304" i="22"/>
  <c r="AG3304" i="22"/>
  <c r="AH3304" i="22"/>
  <c r="AI3304" i="22"/>
  <c r="AJ3304" i="22"/>
  <c r="AK3304" i="22"/>
  <c r="AL3304" i="22"/>
  <c r="AM3304" i="22"/>
  <c r="AN3304" i="22"/>
  <c r="AO3304" i="22"/>
  <c r="AD3305" i="22"/>
  <c r="AE3305" i="22"/>
  <c r="AF3305" i="22"/>
  <c r="AG3305" i="22"/>
  <c r="AH3305" i="22"/>
  <c r="AI3305" i="22"/>
  <c r="AJ3305" i="22"/>
  <c r="AK3305" i="22"/>
  <c r="AL3305" i="22"/>
  <c r="AM3305" i="22"/>
  <c r="AN3305" i="22"/>
  <c r="AO3305" i="22"/>
  <c r="AD3306" i="22"/>
  <c r="AE3306" i="22"/>
  <c r="AF3306" i="22"/>
  <c r="AG3306" i="22"/>
  <c r="AH3306" i="22"/>
  <c r="AI3306" i="22"/>
  <c r="AJ3306" i="22"/>
  <c r="AK3306" i="22"/>
  <c r="AL3306" i="22"/>
  <c r="AM3306" i="22"/>
  <c r="AN3306" i="22"/>
  <c r="AO3306" i="22"/>
  <c r="AD3307" i="22"/>
  <c r="AE3307" i="22"/>
  <c r="AF3307" i="22"/>
  <c r="AG3307" i="22"/>
  <c r="AH3307" i="22"/>
  <c r="AI3307" i="22"/>
  <c r="AJ3307" i="22"/>
  <c r="AK3307" i="22"/>
  <c r="AL3307" i="22"/>
  <c r="AM3307" i="22"/>
  <c r="AN3307" i="22"/>
  <c r="AO3307" i="22"/>
  <c r="AD3308" i="22"/>
  <c r="AE3308" i="22"/>
  <c r="AF3308" i="22"/>
  <c r="AG3308" i="22"/>
  <c r="AH3308" i="22"/>
  <c r="AI3308" i="22"/>
  <c r="AJ3308" i="22"/>
  <c r="AK3308" i="22"/>
  <c r="AL3308" i="22"/>
  <c r="AM3308" i="22"/>
  <c r="AN3308" i="22"/>
  <c r="AO3308" i="22"/>
  <c r="AD3309" i="22"/>
  <c r="AE3309" i="22"/>
  <c r="AF3309" i="22"/>
  <c r="AG3309" i="22"/>
  <c r="AH3309" i="22"/>
  <c r="AI3309" i="22"/>
  <c r="AJ3309" i="22"/>
  <c r="AK3309" i="22"/>
  <c r="AL3309" i="22"/>
  <c r="AM3309" i="22"/>
  <c r="AN3309" i="22"/>
  <c r="AO3309" i="22"/>
  <c r="AD3310" i="22"/>
  <c r="AE3310" i="22"/>
  <c r="AF3310" i="22"/>
  <c r="AG3310" i="22"/>
  <c r="AH3310" i="22"/>
  <c r="AI3310" i="22"/>
  <c r="AJ3310" i="22"/>
  <c r="AK3310" i="22"/>
  <c r="AL3310" i="22"/>
  <c r="AM3310" i="22"/>
  <c r="AN3310" i="22"/>
  <c r="AO3310" i="22"/>
  <c r="AD3311" i="22"/>
  <c r="AE3311" i="22"/>
  <c r="AF3311" i="22"/>
  <c r="AG3311" i="22"/>
  <c r="AH3311" i="22"/>
  <c r="AI3311" i="22"/>
  <c r="AJ3311" i="22"/>
  <c r="AK3311" i="22"/>
  <c r="AL3311" i="22"/>
  <c r="AM3311" i="22"/>
  <c r="AN3311" i="22"/>
  <c r="AO3311" i="22"/>
  <c r="AD3312" i="22"/>
  <c r="AE3312" i="22"/>
  <c r="AF3312" i="22"/>
  <c r="AG3312" i="22"/>
  <c r="AH3312" i="22"/>
  <c r="AI3312" i="22"/>
  <c r="AJ3312" i="22"/>
  <c r="AK3312" i="22"/>
  <c r="AL3312" i="22"/>
  <c r="AM3312" i="22"/>
  <c r="AN3312" i="22"/>
  <c r="AO3312" i="22"/>
  <c r="AD3313" i="22"/>
  <c r="AE3313" i="22"/>
  <c r="AF3313" i="22"/>
  <c r="AG3313" i="22"/>
  <c r="AH3313" i="22"/>
  <c r="AI3313" i="22"/>
  <c r="AJ3313" i="22"/>
  <c r="AK3313" i="22"/>
  <c r="AL3313" i="22"/>
  <c r="AM3313" i="22"/>
  <c r="AN3313" i="22"/>
  <c r="AO3313" i="22"/>
  <c r="AD3314" i="22"/>
  <c r="AE3314" i="22"/>
  <c r="AF3314" i="22"/>
  <c r="AG3314" i="22"/>
  <c r="AH3314" i="22"/>
  <c r="AI3314" i="22"/>
  <c r="AJ3314" i="22"/>
  <c r="AK3314" i="22"/>
  <c r="AL3314" i="22"/>
  <c r="AM3314" i="22"/>
  <c r="AN3314" i="22"/>
  <c r="AO3314" i="22"/>
  <c r="AD3315" i="22"/>
  <c r="AE3315" i="22"/>
  <c r="AF3315" i="22"/>
  <c r="AG3315" i="22"/>
  <c r="AH3315" i="22"/>
  <c r="AI3315" i="22"/>
  <c r="AJ3315" i="22"/>
  <c r="AK3315" i="22"/>
  <c r="AL3315" i="22"/>
  <c r="AM3315" i="22"/>
  <c r="AN3315" i="22"/>
  <c r="AO3315" i="22"/>
  <c r="AD3316" i="22"/>
  <c r="AE3316" i="22"/>
  <c r="AF3316" i="22"/>
  <c r="AG3316" i="22"/>
  <c r="AH3316" i="22"/>
  <c r="AI3316" i="22"/>
  <c r="AJ3316" i="22"/>
  <c r="AK3316" i="22"/>
  <c r="AL3316" i="22"/>
  <c r="AM3316" i="22"/>
  <c r="AN3316" i="22"/>
  <c r="AO3316" i="22"/>
  <c r="AD3317" i="22"/>
  <c r="AE3317" i="22"/>
  <c r="AF3317" i="22"/>
  <c r="AG3317" i="22"/>
  <c r="AH3317" i="22"/>
  <c r="AI3317" i="22"/>
  <c r="AJ3317" i="22"/>
  <c r="AK3317" i="22"/>
  <c r="AL3317" i="22"/>
  <c r="AM3317" i="22"/>
  <c r="AN3317" i="22"/>
  <c r="AO3317" i="22"/>
  <c r="AD3318" i="22"/>
  <c r="AE3318" i="22"/>
  <c r="AF3318" i="22"/>
  <c r="AG3318" i="22"/>
  <c r="AH3318" i="22"/>
  <c r="AI3318" i="22"/>
  <c r="AJ3318" i="22"/>
  <c r="AK3318" i="22"/>
  <c r="AL3318" i="22"/>
  <c r="AM3318" i="22"/>
  <c r="AN3318" i="22"/>
  <c r="AO3318" i="22"/>
  <c r="AD3319" i="22"/>
  <c r="AE3319" i="22"/>
  <c r="AF3319" i="22"/>
  <c r="AG3319" i="22"/>
  <c r="AH3319" i="22"/>
  <c r="AI3319" i="22"/>
  <c r="AJ3319" i="22"/>
  <c r="AK3319" i="22"/>
  <c r="AL3319" i="22"/>
  <c r="AM3319" i="22"/>
  <c r="AN3319" i="22"/>
  <c r="AO3319" i="22"/>
  <c r="AD3320" i="22"/>
  <c r="AE3320" i="22"/>
  <c r="AF3320" i="22"/>
  <c r="AG3320" i="22"/>
  <c r="AH3320" i="22"/>
  <c r="AI3320" i="22"/>
  <c r="AJ3320" i="22"/>
  <c r="AK3320" i="22"/>
  <c r="AL3320" i="22"/>
  <c r="AM3320" i="22"/>
  <c r="AN3320" i="22"/>
  <c r="AO3320" i="22"/>
  <c r="AD3321" i="22"/>
  <c r="AE3321" i="22"/>
  <c r="AF3321" i="22"/>
  <c r="AG3321" i="22"/>
  <c r="AH3321" i="22"/>
  <c r="AI3321" i="22"/>
  <c r="AJ3321" i="22"/>
  <c r="AK3321" i="22"/>
  <c r="AL3321" i="22"/>
  <c r="AM3321" i="22"/>
  <c r="AN3321" i="22"/>
  <c r="AO3321" i="22"/>
  <c r="AD3322" i="22"/>
  <c r="AE3322" i="22"/>
  <c r="AF3322" i="22"/>
  <c r="AG3322" i="22"/>
  <c r="AH3322" i="22"/>
  <c r="AI3322" i="22"/>
  <c r="AJ3322" i="22"/>
  <c r="AK3322" i="22"/>
  <c r="AL3322" i="22"/>
  <c r="AM3322" i="22"/>
  <c r="AN3322" i="22"/>
  <c r="AO3322" i="22"/>
  <c r="AD3323" i="22"/>
  <c r="AE3323" i="22"/>
  <c r="AF3323" i="22"/>
  <c r="AG3323" i="22"/>
  <c r="AH3323" i="22"/>
  <c r="AI3323" i="22"/>
  <c r="AJ3323" i="22"/>
  <c r="AK3323" i="22"/>
  <c r="AL3323" i="22"/>
  <c r="AM3323" i="22"/>
  <c r="AN3323" i="22"/>
  <c r="AO3323" i="22"/>
  <c r="AD3324" i="22"/>
  <c r="AE3324" i="22"/>
  <c r="AF3324" i="22"/>
  <c r="AG3324" i="22"/>
  <c r="AH3324" i="22"/>
  <c r="AI3324" i="22"/>
  <c r="AJ3324" i="22"/>
  <c r="AK3324" i="22"/>
  <c r="AL3324" i="22"/>
  <c r="AM3324" i="22"/>
  <c r="AN3324" i="22"/>
  <c r="AO3324" i="22"/>
  <c r="AD3325" i="22"/>
  <c r="AE3325" i="22"/>
  <c r="AF3325" i="22"/>
  <c r="AG3325" i="22"/>
  <c r="AH3325" i="22"/>
  <c r="AI3325" i="22"/>
  <c r="AJ3325" i="22"/>
  <c r="AK3325" i="22"/>
  <c r="AL3325" i="22"/>
  <c r="AM3325" i="22"/>
  <c r="AN3325" i="22"/>
  <c r="AO3325" i="22"/>
  <c r="AD3326" i="22"/>
  <c r="AE3326" i="22"/>
  <c r="AF3326" i="22"/>
  <c r="AG3326" i="22"/>
  <c r="AH3326" i="22"/>
  <c r="AI3326" i="22"/>
  <c r="AJ3326" i="22"/>
  <c r="AK3326" i="22"/>
  <c r="AL3326" i="22"/>
  <c r="AM3326" i="22"/>
  <c r="AN3326" i="22"/>
  <c r="AO3326" i="22"/>
  <c r="AD3327" i="22"/>
  <c r="AE3327" i="22"/>
  <c r="AF3327" i="22"/>
  <c r="AG3327" i="22"/>
  <c r="AH3327" i="22"/>
  <c r="AI3327" i="22"/>
  <c r="AJ3327" i="22"/>
  <c r="AK3327" i="22"/>
  <c r="AL3327" i="22"/>
  <c r="AM3327" i="22"/>
  <c r="AN3327" i="22"/>
  <c r="AO3327" i="22"/>
  <c r="AD3328" i="22"/>
  <c r="AE3328" i="22"/>
  <c r="AF3328" i="22"/>
  <c r="AG3328" i="22"/>
  <c r="AH3328" i="22"/>
  <c r="AI3328" i="22"/>
  <c r="AJ3328" i="22"/>
  <c r="AK3328" i="22"/>
  <c r="AL3328" i="22"/>
  <c r="AM3328" i="22"/>
  <c r="AN3328" i="22"/>
  <c r="AO3328" i="22"/>
  <c r="AD3329" i="22"/>
  <c r="AE3329" i="22"/>
  <c r="AF3329" i="22"/>
  <c r="AG3329" i="22"/>
  <c r="AH3329" i="22"/>
  <c r="AI3329" i="22"/>
  <c r="AJ3329" i="22"/>
  <c r="AK3329" i="22"/>
  <c r="AL3329" i="22"/>
  <c r="AM3329" i="22"/>
  <c r="AN3329" i="22"/>
  <c r="AO3329" i="22"/>
  <c r="AD3330" i="22"/>
  <c r="AE3330" i="22"/>
  <c r="AF3330" i="22"/>
  <c r="AG3330" i="22"/>
  <c r="AH3330" i="22"/>
  <c r="AI3330" i="22"/>
  <c r="AJ3330" i="22"/>
  <c r="AK3330" i="22"/>
  <c r="AL3330" i="22"/>
  <c r="AM3330" i="22"/>
  <c r="AN3330" i="22"/>
  <c r="AO3330" i="22"/>
  <c r="AD3331" i="22"/>
  <c r="AE3331" i="22"/>
  <c r="AF3331" i="22"/>
  <c r="AG3331" i="22"/>
  <c r="AH3331" i="22"/>
  <c r="AI3331" i="22"/>
  <c r="AJ3331" i="22"/>
  <c r="AK3331" i="22"/>
  <c r="AL3331" i="22"/>
  <c r="AM3331" i="22"/>
  <c r="AN3331" i="22"/>
  <c r="AO3331" i="22"/>
  <c r="AD3332" i="22"/>
  <c r="AE3332" i="22"/>
  <c r="AF3332" i="22"/>
  <c r="AG3332" i="22"/>
  <c r="AH3332" i="22"/>
  <c r="AI3332" i="22"/>
  <c r="AJ3332" i="22"/>
  <c r="AK3332" i="22"/>
  <c r="AL3332" i="22"/>
  <c r="AM3332" i="22"/>
  <c r="AN3332" i="22"/>
  <c r="AO3332" i="22"/>
  <c r="AD3333" i="22"/>
  <c r="AE3333" i="22"/>
  <c r="AF3333" i="22"/>
  <c r="AG3333" i="22"/>
  <c r="AH3333" i="22"/>
  <c r="AI3333" i="22"/>
  <c r="AJ3333" i="22"/>
  <c r="AK3333" i="22"/>
  <c r="AL3333" i="22"/>
  <c r="AM3333" i="22"/>
  <c r="AN3333" i="22"/>
  <c r="AO3333" i="22"/>
  <c r="AD3334" i="22"/>
  <c r="AE3334" i="22"/>
  <c r="AF3334" i="22"/>
  <c r="AG3334" i="22"/>
  <c r="AH3334" i="22"/>
  <c r="AI3334" i="22"/>
  <c r="AJ3334" i="22"/>
  <c r="AK3334" i="22"/>
  <c r="AL3334" i="22"/>
  <c r="AM3334" i="22"/>
  <c r="AN3334" i="22"/>
  <c r="AO3334" i="22"/>
  <c r="AD3335" i="22"/>
  <c r="AE3335" i="22"/>
  <c r="AF3335" i="22"/>
  <c r="AG3335" i="22"/>
  <c r="AH3335" i="22"/>
  <c r="AI3335" i="22"/>
  <c r="AJ3335" i="22"/>
  <c r="AK3335" i="22"/>
  <c r="AL3335" i="22"/>
  <c r="AM3335" i="22"/>
  <c r="AN3335" i="22"/>
  <c r="AO3335" i="22"/>
  <c r="AD3336" i="22"/>
  <c r="AE3336" i="22"/>
  <c r="AF3336" i="22"/>
  <c r="AG3336" i="22"/>
  <c r="AH3336" i="22"/>
  <c r="AI3336" i="22"/>
  <c r="AJ3336" i="22"/>
  <c r="AK3336" i="22"/>
  <c r="AL3336" i="22"/>
  <c r="AM3336" i="22"/>
  <c r="AN3336" i="22"/>
  <c r="AO3336" i="22"/>
  <c r="AD3337" i="22"/>
  <c r="AE3337" i="22"/>
  <c r="AF3337" i="22"/>
  <c r="AG3337" i="22"/>
  <c r="AH3337" i="22"/>
  <c r="AI3337" i="22"/>
  <c r="AJ3337" i="22"/>
  <c r="AK3337" i="22"/>
  <c r="AL3337" i="22"/>
  <c r="AM3337" i="22"/>
  <c r="AN3337" i="22"/>
  <c r="AO3337" i="22"/>
  <c r="AD3338" i="22"/>
  <c r="AE3338" i="22"/>
  <c r="AF3338" i="22"/>
  <c r="AG3338" i="22"/>
  <c r="AH3338" i="22"/>
  <c r="AI3338" i="22"/>
  <c r="AJ3338" i="22"/>
  <c r="AK3338" i="22"/>
  <c r="AL3338" i="22"/>
  <c r="AM3338" i="22"/>
  <c r="AN3338" i="22"/>
  <c r="AO3338" i="22"/>
  <c r="AD3339" i="22"/>
  <c r="AE3339" i="22"/>
  <c r="AF3339" i="22"/>
  <c r="AG3339" i="22"/>
  <c r="AH3339" i="22"/>
  <c r="AI3339" i="22"/>
  <c r="AJ3339" i="22"/>
  <c r="AK3339" i="22"/>
  <c r="AL3339" i="22"/>
  <c r="AM3339" i="22"/>
  <c r="AN3339" i="22"/>
  <c r="AO3339" i="22"/>
  <c r="AD3340" i="22"/>
  <c r="AE3340" i="22"/>
  <c r="AF3340" i="22"/>
  <c r="AG3340" i="22"/>
  <c r="AH3340" i="22"/>
  <c r="AI3340" i="22"/>
  <c r="AJ3340" i="22"/>
  <c r="AK3340" i="22"/>
  <c r="AL3340" i="22"/>
  <c r="AM3340" i="22"/>
  <c r="AN3340" i="22"/>
  <c r="AO3340" i="22"/>
  <c r="AD3341" i="22"/>
  <c r="AE3341" i="22"/>
  <c r="AF3341" i="22"/>
  <c r="AG3341" i="22"/>
  <c r="AH3341" i="22"/>
  <c r="AI3341" i="22"/>
  <c r="AJ3341" i="22"/>
  <c r="AK3341" i="22"/>
  <c r="AL3341" i="22"/>
  <c r="AM3341" i="22"/>
  <c r="AN3341" i="22"/>
  <c r="AO3341" i="22"/>
  <c r="AD3342" i="22"/>
  <c r="AE3342" i="22"/>
  <c r="AF3342" i="22"/>
  <c r="AG3342" i="22"/>
  <c r="AH3342" i="22"/>
  <c r="AI3342" i="22"/>
  <c r="AJ3342" i="22"/>
  <c r="AK3342" i="22"/>
  <c r="AL3342" i="22"/>
  <c r="AM3342" i="22"/>
  <c r="AN3342" i="22"/>
  <c r="AO3342" i="22"/>
  <c r="AD3343" i="22"/>
  <c r="AE3343" i="22"/>
  <c r="AF3343" i="22"/>
  <c r="AG3343" i="22"/>
  <c r="AH3343" i="22"/>
  <c r="AI3343" i="22"/>
  <c r="AJ3343" i="22"/>
  <c r="AK3343" i="22"/>
  <c r="AL3343" i="22"/>
  <c r="AM3343" i="22"/>
  <c r="AN3343" i="22"/>
  <c r="AO3343" i="22"/>
  <c r="AD3344" i="22"/>
  <c r="AE3344" i="22"/>
  <c r="AF3344" i="22"/>
  <c r="AG3344" i="22"/>
  <c r="AH3344" i="22"/>
  <c r="AI3344" i="22"/>
  <c r="AJ3344" i="22"/>
  <c r="AK3344" i="22"/>
  <c r="AL3344" i="22"/>
  <c r="AM3344" i="22"/>
  <c r="AN3344" i="22"/>
  <c r="AO3344" i="22"/>
  <c r="AD3345" i="22"/>
  <c r="AE3345" i="22"/>
  <c r="AF3345" i="22"/>
  <c r="AG3345" i="22"/>
  <c r="AH3345" i="22"/>
  <c r="AI3345" i="22"/>
  <c r="AJ3345" i="22"/>
  <c r="AK3345" i="22"/>
  <c r="AL3345" i="22"/>
  <c r="AM3345" i="22"/>
  <c r="AN3345" i="22"/>
  <c r="AO3345" i="22"/>
  <c r="AD3346" i="22"/>
  <c r="AE3346" i="22"/>
  <c r="AF3346" i="22"/>
  <c r="AG3346" i="22"/>
  <c r="AH3346" i="22"/>
  <c r="AI3346" i="22"/>
  <c r="AJ3346" i="22"/>
  <c r="AK3346" i="22"/>
  <c r="AL3346" i="22"/>
  <c r="AM3346" i="22"/>
  <c r="AN3346" i="22"/>
  <c r="AO3346" i="22"/>
  <c r="AD3347" i="22"/>
  <c r="AE3347" i="22"/>
  <c r="AF3347" i="22"/>
  <c r="AG3347" i="22"/>
  <c r="AH3347" i="22"/>
  <c r="AI3347" i="22"/>
  <c r="AJ3347" i="22"/>
  <c r="AK3347" i="22"/>
  <c r="AL3347" i="22"/>
  <c r="AM3347" i="22"/>
  <c r="AN3347" i="22"/>
  <c r="AO3347" i="22"/>
  <c r="AD3348" i="22"/>
  <c r="AE3348" i="22"/>
  <c r="AF3348" i="22"/>
  <c r="AG3348" i="22"/>
  <c r="AH3348" i="22"/>
  <c r="AI3348" i="22"/>
  <c r="AJ3348" i="22"/>
  <c r="AK3348" i="22"/>
  <c r="AL3348" i="22"/>
  <c r="AM3348" i="22"/>
  <c r="AN3348" i="22"/>
  <c r="AO3348" i="22"/>
  <c r="AD3349" i="22"/>
  <c r="AE3349" i="22"/>
  <c r="AF3349" i="22"/>
  <c r="AG3349" i="22"/>
  <c r="AH3349" i="22"/>
  <c r="AI3349" i="22"/>
  <c r="AJ3349" i="22"/>
  <c r="AK3349" i="22"/>
  <c r="AL3349" i="22"/>
  <c r="AM3349" i="22"/>
  <c r="AN3349" i="22"/>
  <c r="AO3349" i="22"/>
  <c r="AD3350" i="22"/>
  <c r="AE3350" i="22"/>
  <c r="AF3350" i="22"/>
  <c r="AG3350" i="22"/>
  <c r="AH3350" i="22"/>
  <c r="AI3350" i="22"/>
  <c r="AJ3350" i="22"/>
  <c r="AK3350" i="22"/>
  <c r="AL3350" i="22"/>
  <c r="AM3350" i="22"/>
  <c r="AN3350" i="22"/>
  <c r="AO3350" i="22"/>
  <c r="AD3351" i="22"/>
  <c r="AE3351" i="22"/>
  <c r="AF3351" i="22"/>
  <c r="AG3351" i="22"/>
  <c r="AH3351" i="22"/>
  <c r="AI3351" i="22"/>
  <c r="AJ3351" i="22"/>
  <c r="AK3351" i="22"/>
  <c r="AL3351" i="22"/>
  <c r="AM3351" i="22"/>
  <c r="AN3351" i="22"/>
  <c r="AO3351" i="22"/>
  <c r="AD3352" i="22"/>
  <c r="AE3352" i="22"/>
  <c r="AF3352" i="22"/>
  <c r="AG3352" i="22"/>
  <c r="AH3352" i="22"/>
  <c r="AI3352" i="22"/>
  <c r="AJ3352" i="22"/>
  <c r="AK3352" i="22"/>
  <c r="AL3352" i="22"/>
  <c r="AM3352" i="22"/>
  <c r="AN3352" i="22"/>
  <c r="AO3352" i="22"/>
  <c r="AD3353" i="22"/>
  <c r="AE3353" i="22"/>
  <c r="AF3353" i="22"/>
  <c r="AG3353" i="22"/>
  <c r="AH3353" i="22"/>
  <c r="AI3353" i="22"/>
  <c r="AJ3353" i="22"/>
  <c r="AK3353" i="22"/>
  <c r="AL3353" i="22"/>
  <c r="AM3353" i="22"/>
  <c r="AN3353" i="22"/>
  <c r="AO3353" i="22"/>
  <c r="AD3354" i="22"/>
  <c r="AE3354" i="22"/>
  <c r="AF3354" i="22"/>
  <c r="AG3354" i="22"/>
  <c r="AH3354" i="22"/>
  <c r="AI3354" i="22"/>
  <c r="AJ3354" i="22"/>
  <c r="AK3354" i="22"/>
  <c r="AL3354" i="22"/>
  <c r="AM3354" i="22"/>
  <c r="AN3354" i="22"/>
  <c r="AO3354" i="22"/>
  <c r="AD3355" i="22"/>
  <c r="AE3355" i="22"/>
  <c r="AF3355" i="22"/>
  <c r="AG3355" i="22"/>
  <c r="AH3355" i="22"/>
  <c r="AI3355" i="22"/>
  <c r="AJ3355" i="22"/>
  <c r="AK3355" i="22"/>
  <c r="AL3355" i="22"/>
  <c r="AM3355" i="22"/>
  <c r="AN3355" i="22"/>
  <c r="AO3355" i="22"/>
  <c r="AD3356" i="22"/>
  <c r="AE3356" i="22"/>
  <c r="AF3356" i="22"/>
  <c r="AG3356" i="22"/>
  <c r="AH3356" i="22"/>
  <c r="AI3356" i="22"/>
  <c r="AJ3356" i="22"/>
  <c r="AK3356" i="22"/>
  <c r="AL3356" i="22"/>
  <c r="AM3356" i="22"/>
  <c r="AN3356" i="22"/>
  <c r="AO3356" i="22"/>
  <c r="AD3357" i="22"/>
  <c r="AE3357" i="22"/>
  <c r="AF3357" i="22"/>
  <c r="AG3357" i="22"/>
  <c r="AH3357" i="22"/>
  <c r="AI3357" i="22"/>
  <c r="AJ3357" i="22"/>
  <c r="AK3357" i="22"/>
  <c r="AL3357" i="22"/>
  <c r="AM3357" i="22"/>
  <c r="AN3357" i="22"/>
  <c r="AO3357" i="22"/>
  <c r="AD3358" i="22"/>
  <c r="AE3358" i="22"/>
  <c r="AF3358" i="22"/>
  <c r="AG3358" i="22"/>
  <c r="AH3358" i="22"/>
  <c r="AI3358" i="22"/>
  <c r="AJ3358" i="22"/>
  <c r="AK3358" i="22"/>
  <c r="AL3358" i="22"/>
  <c r="AM3358" i="22"/>
  <c r="AN3358" i="22"/>
  <c r="AO3358" i="22"/>
  <c r="AD3359" i="22"/>
  <c r="AE3359" i="22"/>
  <c r="AF3359" i="22"/>
  <c r="AG3359" i="22"/>
  <c r="AH3359" i="22"/>
  <c r="AI3359" i="22"/>
  <c r="AJ3359" i="22"/>
  <c r="AK3359" i="22"/>
  <c r="AL3359" i="22"/>
  <c r="AM3359" i="22"/>
  <c r="AN3359" i="22"/>
  <c r="AO3359" i="22"/>
  <c r="AD3360" i="22"/>
  <c r="AE3360" i="22"/>
  <c r="AF3360" i="22"/>
  <c r="AG3360" i="22"/>
  <c r="AH3360" i="22"/>
  <c r="AI3360" i="22"/>
  <c r="AJ3360" i="22"/>
  <c r="AK3360" i="22"/>
  <c r="AL3360" i="22"/>
  <c r="AM3360" i="22"/>
  <c r="AN3360" i="22"/>
  <c r="AO3360" i="22"/>
  <c r="AD3361" i="22"/>
  <c r="AE3361" i="22"/>
  <c r="AF3361" i="22"/>
  <c r="AG3361" i="22"/>
  <c r="AH3361" i="22"/>
  <c r="AI3361" i="22"/>
  <c r="AJ3361" i="22"/>
  <c r="AK3361" i="22"/>
  <c r="AL3361" i="22"/>
  <c r="AM3361" i="22"/>
  <c r="AN3361" i="22"/>
  <c r="AO3361" i="22"/>
  <c r="AD3362" i="22"/>
  <c r="AE3362" i="22"/>
  <c r="AF3362" i="22"/>
  <c r="AG3362" i="22"/>
  <c r="AH3362" i="22"/>
  <c r="AI3362" i="22"/>
  <c r="AJ3362" i="22"/>
  <c r="AK3362" i="22"/>
  <c r="AL3362" i="22"/>
  <c r="AM3362" i="22"/>
  <c r="AN3362" i="22"/>
  <c r="AO3362" i="22"/>
  <c r="AD3363" i="22"/>
  <c r="AE3363" i="22"/>
  <c r="AF3363" i="22"/>
  <c r="AG3363" i="22"/>
  <c r="AH3363" i="22"/>
  <c r="AI3363" i="22"/>
  <c r="AJ3363" i="22"/>
  <c r="AK3363" i="22"/>
  <c r="AL3363" i="22"/>
  <c r="AM3363" i="22"/>
  <c r="AN3363" i="22"/>
  <c r="AO3363" i="22"/>
  <c r="AD3364" i="22"/>
  <c r="AE3364" i="22"/>
  <c r="AF3364" i="22"/>
  <c r="AG3364" i="22"/>
  <c r="AH3364" i="22"/>
  <c r="AI3364" i="22"/>
  <c r="AJ3364" i="22"/>
  <c r="AK3364" i="22"/>
  <c r="AL3364" i="22"/>
  <c r="AM3364" i="22"/>
  <c r="AN3364" i="22"/>
  <c r="AO3364" i="22"/>
  <c r="AD3365" i="22"/>
  <c r="AE3365" i="22"/>
  <c r="AF3365" i="22"/>
  <c r="AG3365" i="22"/>
  <c r="AH3365" i="22"/>
  <c r="AI3365" i="22"/>
  <c r="AJ3365" i="22"/>
  <c r="AK3365" i="22"/>
  <c r="AL3365" i="22"/>
  <c r="AM3365" i="22"/>
  <c r="AN3365" i="22"/>
  <c r="AO3365" i="22"/>
  <c r="AD3366" i="22"/>
  <c r="AE3366" i="22"/>
  <c r="AF3366" i="22"/>
  <c r="AG3366" i="22"/>
  <c r="AH3366" i="22"/>
  <c r="AI3366" i="22"/>
  <c r="AJ3366" i="22"/>
  <c r="AK3366" i="22"/>
  <c r="AL3366" i="22"/>
  <c r="AM3366" i="22"/>
  <c r="AN3366" i="22"/>
  <c r="AO3366" i="22"/>
  <c r="AD3367" i="22"/>
  <c r="AE3367" i="22"/>
  <c r="AF3367" i="22"/>
  <c r="AG3367" i="22"/>
  <c r="AH3367" i="22"/>
  <c r="AI3367" i="22"/>
  <c r="AJ3367" i="22"/>
  <c r="AK3367" i="22"/>
  <c r="AL3367" i="22"/>
  <c r="AM3367" i="22"/>
  <c r="AN3367" i="22"/>
  <c r="AO3367" i="22"/>
  <c r="AD3368" i="22"/>
  <c r="AE3368" i="22"/>
  <c r="AF3368" i="22"/>
  <c r="AG3368" i="22"/>
  <c r="AH3368" i="22"/>
  <c r="AI3368" i="22"/>
  <c r="AJ3368" i="22"/>
  <c r="AK3368" i="22"/>
  <c r="AL3368" i="22"/>
  <c r="AM3368" i="22"/>
  <c r="AN3368" i="22"/>
  <c r="AO3368" i="22"/>
  <c r="AD3369" i="22"/>
  <c r="AE3369" i="22"/>
  <c r="AF3369" i="22"/>
  <c r="AG3369" i="22"/>
  <c r="AH3369" i="22"/>
  <c r="AI3369" i="22"/>
  <c r="AJ3369" i="22"/>
  <c r="AK3369" i="22"/>
  <c r="AL3369" i="22"/>
  <c r="AM3369" i="22"/>
  <c r="AN3369" i="22"/>
  <c r="AO3369" i="22"/>
  <c r="AD3370" i="22"/>
  <c r="AE3370" i="22"/>
  <c r="AF3370" i="22"/>
  <c r="AG3370" i="22"/>
  <c r="AH3370" i="22"/>
  <c r="AI3370" i="22"/>
  <c r="AJ3370" i="22"/>
  <c r="AK3370" i="22"/>
  <c r="AL3370" i="22"/>
  <c r="AM3370" i="22"/>
  <c r="AN3370" i="22"/>
  <c r="AO3370" i="22"/>
  <c r="AD3371" i="22"/>
  <c r="AE3371" i="22"/>
  <c r="AF3371" i="22"/>
  <c r="AG3371" i="22"/>
  <c r="AH3371" i="22"/>
  <c r="AI3371" i="22"/>
  <c r="AJ3371" i="22"/>
  <c r="AK3371" i="22"/>
  <c r="AL3371" i="22"/>
  <c r="AM3371" i="22"/>
  <c r="AN3371" i="22"/>
  <c r="AO3371" i="22"/>
  <c r="AD3372" i="22"/>
  <c r="AE3372" i="22"/>
  <c r="AF3372" i="22"/>
  <c r="AG3372" i="22"/>
  <c r="AH3372" i="22"/>
  <c r="AI3372" i="22"/>
  <c r="AJ3372" i="22"/>
  <c r="AK3372" i="22"/>
  <c r="AL3372" i="22"/>
  <c r="AM3372" i="22"/>
  <c r="AN3372" i="22"/>
  <c r="AO3372" i="22"/>
  <c r="AD3373" i="22"/>
  <c r="AE3373" i="22"/>
  <c r="AF3373" i="22"/>
  <c r="AG3373" i="22"/>
  <c r="AH3373" i="22"/>
  <c r="AI3373" i="22"/>
  <c r="AJ3373" i="22"/>
  <c r="AK3373" i="22"/>
  <c r="AL3373" i="22"/>
  <c r="AM3373" i="22"/>
  <c r="AN3373" i="22"/>
  <c r="AO3373" i="22"/>
  <c r="AD3374" i="22"/>
  <c r="AE3374" i="22"/>
  <c r="AF3374" i="22"/>
  <c r="AG3374" i="22"/>
  <c r="AH3374" i="22"/>
  <c r="AI3374" i="22"/>
  <c r="AJ3374" i="22"/>
  <c r="AK3374" i="22"/>
  <c r="AL3374" i="22"/>
  <c r="AM3374" i="22"/>
  <c r="AN3374" i="22"/>
  <c r="AO3374" i="22"/>
  <c r="AD3375" i="22"/>
  <c r="AE3375" i="22"/>
  <c r="AF3375" i="22"/>
  <c r="AG3375" i="22"/>
  <c r="AH3375" i="22"/>
  <c r="AI3375" i="22"/>
  <c r="AJ3375" i="22"/>
  <c r="AK3375" i="22"/>
  <c r="AL3375" i="22"/>
  <c r="AM3375" i="22"/>
  <c r="AN3375" i="22"/>
  <c r="AO3375" i="22"/>
  <c r="AD3376" i="22"/>
  <c r="AE3376" i="22"/>
  <c r="AF3376" i="22"/>
  <c r="AG3376" i="22"/>
  <c r="AH3376" i="22"/>
  <c r="AI3376" i="22"/>
  <c r="AJ3376" i="22"/>
  <c r="AK3376" i="22"/>
  <c r="AL3376" i="22"/>
  <c r="AM3376" i="22"/>
  <c r="AN3376" i="22"/>
  <c r="AO3376" i="22"/>
  <c r="AD3377" i="22"/>
  <c r="AE3377" i="22"/>
  <c r="AF3377" i="22"/>
  <c r="AG3377" i="22"/>
  <c r="AH3377" i="22"/>
  <c r="AI3377" i="22"/>
  <c r="AJ3377" i="22"/>
  <c r="AK3377" i="22"/>
  <c r="AL3377" i="22"/>
  <c r="AM3377" i="22"/>
  <c r="AN3377" i="22"/>
  <c r="AO3377" i="22"/>
  <c r="AD3378" i="22"/>
  <c r="AE3378" i="22"/>
  <c r="AF3378" i="22"/>
  <c r="AG3378" i="22"/>
  <c r="AH3378" i="22"/>
  <c r="AI3378" i="22"/>
  <c r="AJ3378" i="22"/>
  <c r="AK3378" i="22"/>
  <c r="AL3378" i="22"/>
  <c r="AM3378" i="22"/>
  <c r="AN3378" i="22"/>
  <c r="AO3378" i="22"/>
  <c r="AD3379" i="22"/>
  <c r="AE3379" i="22"/>
  <c r="AF3379" i="22"/>
  <c r="AG3379" i="22"/>
  <c r="AH3379" i="22"/>
  <c r="AI3379" i="22"/>
  <c r="AJ3379" i="22"/>
  <c r="AK3379" i="22"/>
  <c r="AL3379" i="22"/>
  <c r="AM3379" i="22"/>
  <c r="AN3379" i="22"/>
  <c r="AO3379" i="22"/>
  <c r="AD3380" i="22"/>
  <c r="AE3380" i="22"/>
  <c r="AF3380" i="22"/>
  <c r="AG3380" i="22"/>
  <c r="AH3380" i="22"/>
  <c r="AI3380" i="22"/>
  <c r="AJ3380" i="22"/>
  <c r="AK3380" i="22"/>
  <c r="AL3380" i="22"/>
  <c r="AM3380" i="22"/>
  <c r="AN3380" i="22"/>
  <c r="AO3380" i="22"/>
  <c r="AD3381" i="22"/>
  <c r="AE3381" i="22"/>
  <c r="AF3381" i="22"/>
  <c r="AG3381" i="22"/>
  <c r="AH3381" i="22"/>
  <c r="AI3381" i="22"/>
  <c r="AJ3381" i="22"/>
  <c r="AK3381" i="22"/>
  <c r="AL3381" i="22"/>
  <c r="AM3381" i="22"/>
  <c r="AN3381" i="22"/>
  <c r="AO3381" i="22"/>
  <c r="AD3382" i="22"/>
  <c r="AE3382" i="22"/>
  <c r="AF3382" i="22"/>
  <c r="AG3382" i="22"/>
  <c r="AH3382" i="22"/>
  <c r="AI3382" i="22"/>
  <c r="AJ3382" i="22"/>
  <c r="AK3382" i="22"/>
  <c r="AL3382" i="22"/>
  <c r="AM3382" i="22"/>
  <c r="AN3382" i="22"/>
  <c r="AO3382" i="22"/>
  <c r="AD3383" i="22"/>
  <c r="AE3383" i="22"/>
  <c r="AF3383" i="22"/>
  <c r="AG3383" i="22"/>
  <c r="AH3383" i="22"/>
  <c r="AI3383" i="22"/>
  <c r="AJ3383" i="22"/>
  <c r="AK3383" i="22"/>
  <c r="AL3383" i="22"/>
  <c r="AM3383" i="22"/>
  <c r="AN3383" i="22"/>
  <c r="AO3383" i="22"/>
  <c r="AD3384" i="22"/>
  <c r="AE3384" i="22"/>
  <c r="AF3384" i="22"/>
  <c r="AG3384" i="22"/>
  <c r="AH3384" i="22"/>
  <c r="AI3384" i="22"/>
  <c r="AJ3384" i="22"/>
  <c r="AK3384" i="22"/>
  <c r="AL3384" i="22"/>
  <c r="AM3384" i="22"/>
  <c r="AN3384" i="22"/>
  <c r="AO3384" i="22"/>
  <c r="AD3385" i="22"/>
  <c r="AE3385" i="22"/>
  <c r="AF3385" i="22"/>
  <c r="AG3385" i="22"/>
  <c r="AH3385" i="22"/>
  <c r="AI3385" i="22"/>
  <c r="AJ3385" i="22"/>
  <c r="AK3385" i="22"/>
  <c r="AL3385" i="22"/>
  <c r="AM3385" i="22"/>
  <c r="AN3385" i="22"/>
  <c r="AO3385" i="22"/>
  <c r="AD3386" i="22"/>
  <c r="AE3386" i="22"/>
  <c r="AF3386" i="22"/>
  <c r="AG3386" i="22"/>
  <c r="AH3386" i="22"/>
  <c r="AI3386" i="22"/>
  <c r="AJ3386" i="22"/>
  <c r="AK3386" i="22"/>
  <c r="AL3386" i="22"/>
  <c r="AM3386" i="22"/>
  <c r="AN3386" i="22"/>
  <c r="AO3386" i="22"/>
  <c r="AD3387" i="22"/>
  <c r="AE3387" i="22"/>
  <c r="AF3387" i="22"/>
  <c r="AG3387" i="22"/>
  <c r="AH3387" i="22"/>
  <c r="AI3387" i="22"/>
  <c r="AJ3387" i="22"/>
  <c r="AK3387" i="22"/>
  <c r="AL3387" i="22"/>
  <c r="AM3387" i="22"/>
  <c r="AN3387" i="22"/>
  <c r="AO3387" i="22"/>
  <c r="AD3388" i="22"/>
  <c r="AE3388" i="22"/>
  <c r="AF3388" i="22"/>
  <c r="AG3388" i="22"/>
  <c r="AH3388" i="22"/>
  <c r="AI3388" i="22"/>
  <c r="AJ3388" i="22"/>
  <c r="AK3388" i="22"/>
  <c r="AL3388" i="22"/>
  <c r="AM3388" i="22"/>
  <c r="AN3388" i="22"/>
  <c r="AO3388" i="22"/>
  <c r="AD3389" i="22"/>
  <c r="AE3389" i="22"/>
  <c r="AF3389" i="22"/>
  <c r="AG3389" i="22"/>
  <c r="AH3389" i="22"/>
  <c r="AI3389" i="22"/>
  <c r="AJ3389" i="22"/>
  <c r="AK3389" i="22"/>
  <c r="AL3389" i="22"/>
  <c r="AM3389" i="22"/>
  <c r="AN3389" i="22"/>
  <c r="AO3389" i="22"/>
  <c r="AD3390" i="22"/>
  <c r="AE3390" i="22"/>
  <c r="AF3390" i="22"/>
  <c r="AG3390" i="22"/>
  <c r="AH3390" i="22"/>
  <c r="AI3390" i="22"/>
  <c r="AJ3390" i="22"/>
  <c r="AK3390" i="22"/>
  <c r="AL3390" i="22"/>
  <c r="AM3390" i="22"/>
  <c r="AN3390" i="22"/>
  <c r="AO3390" i="22"/>
  <c r="AD3391" i="22"/>
  <c r="AE3391" i="22"/>
  <c r="AF3391" i="22"/>
  <c r="AG3391" i="22"/>
  <c r="AH3391" i="22"/>
  <c r="AI3391" i="22"/>
  <c r="AJ3391" i="22"/>
  <c r="AK3391" i="22"/>
  <c r="AL3391" i="22"/>
  <c r="AM3391" i="22"/>
  <c r="AN3391" i="22"/>
  <c r="AO3391" i="22"/>
  <c r="AD3392" i="22"/>
  <c r="AE3392" i="22"/>
  <c r="AF3392" i="22"/>
  <c r="AG3392" i="22"/>
  <c r="AH3392" i="22"/>
  <c r="AI3392" i="22"/>
  <c r="AJ3392" i="22"/>
  <c r="AK3392" i="22"/>
  <c r="AL3392" i="22"/>
  <c r="AM3392" i="22"/>
  <c r="AN3392" i="22"/>
  <c r="AO3392" i="22"/>
  <c r="AD3393" i="22"/>
  <c r="AE3393" i="22"/>
  <c r="AF3393" i="22"/>
  <c r="AG3393" i="22"/>
  <c r="AH3393" i="22"/>
  <c r="AI3393" i="22"/>
  <c r="AJ3393" i="22"/>
  <c r="AK3393" i="22"/>
  <c r="AL3393" i="22"/>
  <c r="AM3393" i="22"/>
  <c r="AN3393" i="22"/>
  <c r="AO3393" i="22"/>
  <c r="AD3394" i="22"/>
  <c r="AE3394" i="22"/>
  <c r="AF3394" i="22"/>
  <c r="AG3394" i="22"/>
  <c r="AH3394" i="22"/>
  <c r="AI3394" i="22"/>
  <c r="AJ3394" i="22"/>
  <c r="AK3394" i="22"/>
  <c r="AL3394" i="22"/>
  <c r="AM3394" i="22"/>
  <c r="AN3394" i="22"/>
  <c r="AO3394" i="22"/>
  <c r="AD3395" i="22"/>
  <c r="AE3395" i="22"/>
  <c r="AF3395" i="22"/>
  <c r="AG3395" i="22"/>
  <c r="AH3395" i="22"/>
  <c r="AI3395" i="22"/>
  <c r="AJ3395" i="22"/>
  <c r="AK3395" i="22"/>
  <c r="AL3395" i="22"/>
  <c r="AM3395" i="22"/>
  <c r="AN3395" i="22"/>
  <c r="AO3395" i="22"/>
  <c r="AD3396" i="22"/>
  <c r="AE3396" i="22"/>
  <c r="AF3396" i="22"/>
  <c r="AG3396" i="22"/>
  <c r="AH3396" i="22"/>
  <c r="AI3396" i="22"/>
  <c r="AJ3396" i="22"/>
  <c r="AK3396" i="22"/>
  <c r="AL3396" i="22"/>
  <c r="AM3396" i="22"/>
  <c r="AN3396" i="22"/>
  <c r="AO3396" i="22"/>
  <c r="AD3397" i="22"/>
  <c r="AE3397" i="22"/>
  <c r="AF3397" i="22"/>
  <c r="AG3397" i="22"/>
  <c r="AH3397" i="22"/>
  <c r="AI3397" i="22"/>
  <c r="AJ3397" i="22"/>
  <c r="AK3397" i="22"/>
  <c r="AL3397" i="22"/>
  <c r="AM3397" i="22"/>
  <c r="AN3397" i="22"/>
  <c r="AO3397" i="22"/>
  <c r="AD3398" i="22"/>
  <c r="AE3398" i="22"/>
  <c r="AF3398" i="22"/>
  <c r="AG3398" i="22"/>
  <c r="AH3398" i="22"/>
  <c r="AI3398" i="22"/>
  <c r="AJ3398" i="22"/>
  <c r="AK3398" i="22"/>
  <c r="AL3398" i="22"/>
  <c r="AM3398" i="22"/>
  <c r="AN3398" i="22"/>
  <c r="AO3398" i="22"/>
  <c r="AD3399" i="22"/>
  <c r="AE3399" i="22"/>
  <c r="AF3399" i="22"/>
  <c r="AG3399" i="22"/>
  <c r="AH3399" i="22"/>
  <c r="AI3399" i="22"/>
  <c r="AJ3399" i="22"/>
  <c r="AK3399" i="22"/>
  <c r="AL3399" i="22"/>
  <c r="AM3399" i="22"/>
  <c r="AN3399" i="22"/>
  <c r="AO3399" i="22"/>
  <c r="AD3400" i="22"/>
  <c r="AE3400" i="22"/>
  <c r="AF3400" i="22"/>
  <c r="AG3400" i="22"/>
  <c r="AH3400" i="22"/>
  <c r="AI3400" i="22"/>
  <c r="AJ3400" i="22"/>
  <c r="AK3400" i="22"/>
  <c r="AL3400" i="22"/>
  <c r="AM3400" i="22"/>
  <c r="AN3400" i="22"/>
  <c r="AO3400" i="22"/>
  <c r="AD3401" i="22"/>
  <c r="AE3401" i="22"/>
  <c r="AF3401" i="22"/>
  <c r="AG3401" i="22"/>
  <c r="AH3401" i="22"/>
  <c r="AI3401" i="22"/>
  <c r="AJ3401" i="22"/>
  <c r="AK3401" i="22"/>
  <c r="AL3401" i="22"/>
  <c r="AM3401" i="22"/>
  <c r="AN3401" i="22"/>
  <c r="AO3401" i="22"/>
  <c r="AD3402" i="22"/>
  <c r="AE3402" i="22"/>
  <c r="AF3402" i="22"/>
  <c r="AG3402" i="22"/>
  <c r="AH3402" i="22"/>
  <c r="AI3402" i="22"/>
  <c r="AJ3402" i="22"/>
  <c r="AK3402" i="22"/>
  <c r="AL3402" i="22"/>
  <c r="AM3402" i="22"/>
  <c r="AN3402" i="22"/>
  <c r="AO3402" i="22"/>
  <c r="AD3403" i="22"/>
  <c r="AE3403" i="22"/>
  <c r="AF3403" i="22"/>
  <c r="AG3403" i="22"/>
  <c r="AH3403" i="22"/>
  <c r="AI3403" i="22"/>
  <c r="AJ3403" i="22"/>
  <c r="AK3403" i="22"/>
  <c r="AL3403" i="22"/>
  <c r="AM3403" i="22"/>
  <c r="AN3403" i="22"/>
  <c r="AO3403" i="22"/>
  <c r="AD3404" i="22"/>
  <c r="AE3404" i="22"/>
  <c r="AF3404" i="22"/>
  <c r="AG3404" i="22"/>
  <c r="AH3404" i="22"/>
  <c r="AI3404" i="22"/>
  <c r="AJ3404" i="22"/>
  <c r="AK3404" i="22"/>
  <c r="AL3404" i="22"/>
  <c r="AM3404" i="22"/>
  <c r="AN3404" i="22"/>
  <c r="AO3404" i="22"/>
  <c r="AD3405" i="22"/>
  <c r="AE3405" i="22"/>
  <c r="AF3405" i="22"/>
  <c r="AG3405" i="22"/>
  <c r="AH3405" i="22"/>
  <c r="AI3405" i="22"/>
  <c r="AJ3405" i="22"/>
  <c r="AK3405" i="22"/>
  <c r="AL3405" i="22"/>
  <c r="AM3405" i="22"/>
  <c r="AN3405" i="22"/>
  <c r="AO3405" i="22"/>
  <c r="AD3406" i="22"/>
  <c r="AE3406" i="22"/>
  <c r="AF3406" i="22"/>
  <c r="AG3406" i="22"/>
  <c r="AH3406" i="22"/>
  <c r="AI3406" i="22"/>
  <c r="AJ3406" i="22"/>
  <c r="AK3406" i="22"/>
  <c r="AL3406" i="22"/>
  <c r="AM3406" i="22"/>
  <c r="AN3406" i="22"/>
  <c r="AO3406" i="22"/>
  <c r="AD3407" i="22"/>
  <c r="AE3407" i="22"/>
  <c r="AF3407" i="22"/>
  <c r="AG3407" i="22"/>
  <c r="AH3407" i="22"/>
  <c r="AI3407" i="22"/>
  <c r="AJ3407" i="22"/>
  <c r="AK3407" i="22"/>
  <c r="AL3407" i="22"/>
  <c r="AM3407" i="22"/>
  <c r="AN3407" i="22"/>
  <c r="AO3407" i="22"/>
  <c r="AD3408" i="22"/>
  <c r="AE3408" i="22"/>
  <c r="AF3408" i="22"/>
  <c r="AG3408" i="22"/>
  <c r="AH3408" i="22"/>
  <c r="AI3408" i="22"/>
  <c r="AJ3408" i="22"/>
  <c r="AK3408" i="22"/>
  <c r="AL3408" i="22"/>
  <c r="AM3408" i="22"/>
  <c r="AN3408" i="22"/>
  <c r="AO3408" i="22"/>
  <c r="AD3409" i="22"/>
  <c r="AE3409" i="22"/>
  <c r="AF3409" i="22"/>
  <c r="AG3409" i="22"/>
  <c r="AH3409" i="22"/>
  <c r="AI3409" i="22"/>
  <c r="AJ3409" i="22"/>
  <c r="AK3409" i="22"/>
  <c r="AL3409" i="22"/>
  <c r="AM3409" i="22"/>
  <c r="AN3409" i="22"/>
  <c r="AO3409" i="22"/>
  <c r="AD3410" i="22"/>
  <c r="AE3410" i="22"/>
  <c r="AF3410" i="22"/>
  <c r="AG3410" i="22"/>
  <c r="AH3410" i="22"/>
  <c r="AI3410" i="22"/>
  <c r="AJ3410" i="22"/>
  <c r="AK3410" i="22"/>
  <c r="AL3410" i="22"/>
  <c r="AM3410" i="22"/>
  <c r="AN3410" i="22"/>
  <c r="AO3410" i="22"/>
  <c r="AD3411" i="22"/>
  <c r="AE3411" i="22"/>
  <c r="AF3411" i="22"/>
  <c r="AG3411" i="22"/>
  <c r="AH3411" i="22"/>
  <c r="AI3411" i="22"/>
  <c r="AJ3411" i="22"/>
  <c r="AK3411" i="22"/>
  <c r="AL3411" i="22"/>
  <c r="AM3411" i="22"/>
  <c r="AN3411" i="22"/>
  <c r="AO3411" i="22"/>
  <c r="AD3412" i="22"/>
  <c r="AE3412" i="22"/>
  <c r="AF3412" i="22"/>
  <c r="AG3412" i="22"/>
  <c r="AH3412" i="22"/>
  <c r="AI3412" i="22"/>
  <c r="AJ3412" i="22"/>
  <c r="AK3412" i="22"/>
  <c r="AL3412" i="22"/>
  <c r="AM3412" i="22"/>
  <c r="AN3412" i="22"/>
  <c r="AO3412" i="22"/>
  <c r="AD3413" i="22"/>
  <c r="AE3413" i="22"/>
  <c r="AF3413" i="22"/>
  <c r="AG3413" i="22"/>
  <c r="AH3413" i="22"/>
  <c r="AI3413" i="22"/>
  <c r="AJ3413" i="22"/>
  <c r="AK3413" i="22"/>
  <c r="AL3413" i="22"/>
  <c r="AM3413" i="22"/>
  <c r="AN3413" i="22"/>
  <c r="AO3413" i="22"/>
  <c r="AD3414" i="22"/>
  <c r="AE3414" i="22"/>
  <c r="AF3414" i="22"/>
  <c r="AG3414" i="22"/>
  <c r="AH3414" i="22"/>
  <c r="AI3414" i="22"/>
  <c r="AJ3414" i="22"/>
  <c r="AK3414" i="22"/>
  <c r="AL3414" i="22"/>
  <c r="AM3414" i="22"/>
  <c r="AN3414" i="22"/>
  <c r="AO3414" i="22"/>
  <c r="AD3415" i="22"/>
  <c r="AE3415" i="22"/>
  <c r="AF3415" i="22"/>
  <c r="AG3415" i="22"/>
  <c r="AH3415" i="22"/>
  <c r="AI3415" i="22"/>
  <c r="AJ3415" i="22"/>
  <c r="AK3415" i="22"/>
  <c r="AL3415" i="22"/>
  <c r="AM3415" i="22"/>
  <c r="AN3415" i="22"/>
  <c r="AO3415" i="22"/>
  <c r="AD3416" i="22"/>
  <c r="AE3416" i="22"/>
  <c r="AF3416" i="22"/>
  <c r="AG3416" i="22"/>
  <c r="AH3416" i="22"/>
  <c r="AI3416" i="22"/>
  <c r="AJ3416" i="22"/>
  <c r="AK3416" i="22"/>
  <c r="AL3416" i="22"/>
  <c r="AM3416" i="22"/>
  <c r="AN3416" i="22"/>
  <c r="AO3416" i="22"/>
  <c r="AD3417" i="22"/>
  <c r="AE3417" i="22"/>
  <c r="AF3417" i="22"/>
  <c r="AG3417" i="22"/>
  <c r="AH3417" i="22"/>
  <c r="AI3417" i="22"/>
  <c r="AJ3417" i="22"/>
  <c r="AK3417" i="22"/>
  <c r="AL3417" i="22"/>
  <c r="AM3417" i="22"/>
  <c r="AN3417" i="22"/>
  <c r="AO3417" i="22"/>
  <c r="AD3418" i="22"/>
  <c r="AE3418" i="22"/>
  <c r="AF3418" i="22"/>
  <c r="AG3418" i="22"/>
  <c r="AH3418" i="22"/>
  <c r="AI3418" i="22"/>
  <c r="AJ3418" i="22"/>
  <c r="AK3418" i="22"/>
  <c r="AL3418" i="22"/>
  <c r="AM3418" i="22"/>
  <c r="AN3418" i="22"/>
  <c r="AO3418" i="22"/>
  <c r="AD3419" i="22"/>
  <c r="AE3419" i="22"/>
  <c r="AF3419" i="22"/>
  <c r="AG3419" i="22"/>
  <c r="AH3419" i="22"/>
  <c r="AI3419" i="22"/>
  <c r="AJ3419" i="22"/>
  <c r="AK3419" i="22"/>
  <c r="AL3419" i="22"/>
  <c r="AM3419" i="22"/>
  <c r="AN3419" i="22"/>
  <c r="AO3419" i="22"/>
  <c r="AD3420" i="22"/>
  <c r="AE3420" i="22"/>
  <c r="AF3420" i="22"/>
  <c r="AG3420" i="22"/>
  <c r="AH3420" i="22"/>
  <c r="AI3420" i="22"/>
  <c r="AJ3420" i="22"/>
  <c r="AK3420" i="22"/>
  <c r="AL3420" i="22"/>
  <c r="AM3420" i="22"/>
  <c r="AN3420" i="22"/>
  <c r="AO3420" i="22"/>
  <c r="AD3421" i="22"/>
  <c r="AE3421" i="22"/>
  <c r="AF3421" i="22"/>
  <c r="AG3421" i="22"/>
  <c r="AH3421" i="22"/>
  <c r="AI3421" i="22"/>
  <c r="AJ3421" i="22"/>
  <c r="AK3421" i="22"/>
  <c r="AL3421" i="22"/>
  <c r="AM3421" i="22"/>
  <c r="AN3421" i="22"/>
  <c r="AO3421" i="22"/>
  <c r="AD3422" i="22"/>
  <c r="AE3422" i="22"/>
  <c r="AF3422" i="22"/>
  <c r="AG3422" i="22"/>
  <c r="AH3422" i="22"/>
  <c r="AI3422" i="22"/>
  <c r="AJ3422" i="22"/>
  <c r="AK3422" i="22"/>
  <c r="AL3422" i="22"/>
  <c r="AM3422" i="22"/>
  <c r="AN3422" i="22"/>
  <c r="AO3422" i="22"/>
  <c r="AD3423" i="22"/>
  <c r="AE3423" i="22"/>
  <c r="AF3423" i="22"/>
  <c r="AG3423" i="22"/>
  <c r="AH3423" i="22"/>
  <c r="AI3423" i="22"/>
  <c r="AJ3423" i="22"/>
  <c r="AK3423" i="22"/>
  <c r="AL3423" i="22"/>
  <c r="AM3423" i="22"/>
  <c r="AN3423" i="22"/>
  <c r="AO3423" i="22"/>
  <c r="AD3424" i="22"/>
  <c r="AE3424" i="22"/>
  <c r="AF3424" i="22"/>
  <c r="AG3424" i="22"/>
  <c r="AH3424" i="22"/>
  <c r="AI3424" i="22"/>
  <c r="AJ3424" i="22"/>
  <c r="AK3424" i="22"/>
  <c r="AL3424" i="22"/>
  <c r="AM3424" i="22"/>
  <c r="AN3424" i="22"/>
  <c r="AO3424" i="22"/>
  <c r="AD3425" i="22"/>
  <c r="AE3425" i="22"/>
  <c r="AF3425" i="22"/>
  <c r="AG3425" i="22"/>
  <c r="AH3425" i="22"/>
  <c r="AI3425" i="22"/>
  <c r="AJ3425" i="22"/>
  <c r="AK3425" i="22"/>
  <c r="AL3425" i="22"/>
  <c r="AM3425" i="22"/>
  <c r="AN3425" i="22"/>
  <c r="AO3425" i="22"/>
  <c r="AD3426" i="22"/>
  <c r="AE3426" i="22"/>
  <c r="AF3426" i="22"/>
  <c r="AG3426" i="22"/>
  <c r="AH3426" i="22"/>
  <c r="AI3426" i="22"/>
  <c r="AJ3426" i="22"/>
  <c r="AK3426" i="22"/>
  <c r="AL3426" i="22"/>
  <c r="AM3426" i="22"/>
  <c r="AN3426" i="22"/>
  <c r="AO3426" i="22"/>
  <c r="AD3427" i="22"/>
  <c r="AE3427" i="22"/>
  <c r="AF3427" i="22"/>
  <c r="AG3427" i="22"/>
  <c r="AH3427" i="22"/>
  <c r="AI3427" i="22"/>
  <c r="AJ3427" i="22"/>
  <c r="AK3427" i="22"/>
  <c r="AL3427" i="22"/>
  <c r="AM3427" i="22"/>
  <c r="AN3427" i="22"/>
  <c r="AO3427" i="22"/>
  <c r="AD3428" i="22"/>
  <c r="AE3428" i="22"/>
  <c r="AF3428" i="22"/>
  <c r="AG3428" i="22"/>
  <c r="AH3428" i="22"/>
  <c r="AI3428" i="22"/>
  <c r="AJ3428" i="22"/>
  <c r="AK3428" i="22"/>
  <c r="AL3428" i="22"/>
  <c r="AM3428" i="22"/>
  <c r="AN3428" i="22"/>
  <c r="AO3428" i="22"/>
  <c r="AD3429" i="22"/>
  <c r="AE3429" i="22"/>
  <c r="AF3429" i="22"/>
  <c r="AG3429" i="22"/>
  <c r="AH3429" i="22"/>
  <c r="AI3429" i="22"/>
  <c r="AJ3429" i="22"/>
  <c r="AK3429" i="22"/>
  <c r="AL3429" i="22"/>
  <c r="AM3429" i="22"/>
  <c r="AN3429" i="22"/>
  <c r="AO3429" i="22"/>
  <c r="AD3430" i="22"/>
  <c r="AE3430" i="22"/>
  <c r="AF3430" i="22"/>
  <c r="AG3430" i="22"/>
  <c r="AH3430" i="22"/>
  <c r="AI3430" i="22"/>
  <c r="AJ3430" i="22"/>
  <c r="AK3430" i="22"/>
  <c r="AL3430" i="22"/>
  <c r="AM3430" i="22"/>
  <c r="AN3430" i="22"/>
  <c r="AO3430" i="22"/>
  <c r="AD3431" i="22"/>
  <c r="AE3431" i="22"/>
  <c r="AF3431" i="22"/>
  <c r="AG3431" i="22"/>
  <c r="AH3431" i="22"/>
  <c r="AI3431" i="22"/>
  <c r="AJ3431" i="22"/>
  <c r="AK3431" i="22"/>
  <c r="AL3431" i="22"/>
  <c r="AM3431" i="22"/>
  <c r="AN3431" i="22"/>
  <c r="AO3431" i="22"/>
  <c r="AD3432" i="22"/>
  <c r="AE3432" i="22"/>
  <c r="AF3432" i="22"/>
  <c r="AG3432" i="22"/>
  <c r="AH3432" i="22"/>
  <c r="AI3432" i="22"/>
  <c r="AJ3432" i="22"/>
  <c r="AK3432" i="22"/>
  <c r="AL3432" i="22"/>
  <c r="AM3432" i="22"/>
  <c r="AN3432" i="22"/>
  <c r="AO3432" i="22"/>
  <c r="AD3433" i="22"/>
  <c r="AE3433" i="22"/>
  <c r="AF3433" i="22"/>
  <c r="AG3433" i="22"/>
  <c r="AH3433" i="22"/>
  <c r="AI3433" i="22"/>
  <c r="AJ3433" i="22"/>
  <c r="AK3433" i="22"/>
  <c r="AL3433" i="22"/>
  <c r="AM3433" i="22"/>
  <c r="AN3433" i="22"/>
  <c r="AO3433" i="22"/>
  <c r="AD3434" i="22"/>
  <c r="AE3434" i="22"/>
  <c r="AF3434" i="22"/>
  <c r="AG3434" i="22"/>
  <c r="AH3434" i="22"/>
  <c r="AI3434" i="22"/>
  <c r="AJ3434" i="22"/>
  <c r="AK3434" i="22"/>
  <c r="AL3434" i="22"/>
  <c r="AM3434" i="22"/>
  <c r="AN3434" i="22"/>
  <c r="AO3434" i="22"/>
  <c r="AD3435" i="22"/>
  <c r="AE3435" i="22"/>
  <c r="AF3435" i="22"/>
  <c r="AG3435" i="22"/>
  <c r="AH3435" i="22"/>
  <c r="AI3435" i="22"/>
  <c r="AJ3435" i="22"/>
  <c r="AK3435" i="22"/>
  <c r="AL3435" i="22"/>
  <c r="AM3435" i="22"/>
  <c r="AN3435" i="22"/>
  <c r="AO3435" i="22"/>
  <c r="AD3436" i="22"/>
  <c r="AE3436" i="22"/>
  <c r="AF3436" i="22"/>
  <c r="AG3436" i="22"/>
  <c r="AH3436" i="22"/>
  <c r="AI3436" i="22"/>
  <c r="AJ3436" i="22"/>
  <c r="AK3436" i="22"/>
  <c r="AL3436" i="22"/>
  <c r="AM3436" i="22"/>
  <c r="AN3436" i="22"/>
  <c r="AO3436" i="22"/>
  <c r="AD3437" i="22"/>
  <c r="AE3437" i="22"/>
  <c r="AF3437" i="22"/>
  <c r="AG3437" i="22"/>
  <c r="AH3437" i="22"/>
  <c r="AI3437" i="22"/>
  <c r="AJ3437" i="22"/>
  <c r="AK3437" i="22"/>
  <c r="AL3437" i="22"/>
  <c r="AM3437" i="22"/>
  <c r="AN3437" i="22"/>
  <c r="AO3437" i="22"/>
  <c r="AD3438" i="22"/>
  <c r="AE3438" i="22"/>
  <c r="AF3438" i="22"/>
  <c r="AG3438" i="22"/>
  <c r="AH3438" i="22"/>
  <c r="AI3438" i="22"/>
  <c r="AJ3438" i="22"/>
  <c r="AK3438" i="22"/>
  <c r="AL3438" i="22"/>
  <c r="AM3438" i="22"/>
  <c r="AN3438" i="22"/>
  <c r="AO3438" i="22"/>
  <c r="AD3439" i="22"/>
  <c r="AE3439" i="22"/>
  <c r="AF3439" i="22"/>
  <c r="AG3439" i="22"/>
  <c r="AH3439" i="22"/>
  <c r="AI3439" i="22"/>
  <c r="AJ3439" i="22"/>
  <c r="AK3439" i="22"/>
  <c r="AL3439" i="22"/>
  <c r="AM3439" i="22"/>
  <c r="AN3439" i="22"/>
  <c r="AO3439" i="22"/>
  <c r="AD3440" i="22"/>
  <c r="AE3440" i="22"/>
  <c r="AF3440" i="22"/>
  <c r="AG3440" i="22"/>
  <c r="AH3440" i="22"/>
  <c r="AI3440" i="22"/>
  <c r="AJ3440" i="22"/>
  <c r="AK3440" i="22"/>
  <c r="AL3440" i="22"/>
  <c r="AM3440" i="22"/>
  <c r="AN3440" i="22"/>
  <c r="AO3440" i="22"/>
  <c r="AD3441" i="22"/>
  <c r="AE3441" i="22"/>
  <c r="AF3441" i="22"/>
  <c r="AG3441" i="22"/>
  <c r="AH3441" i="22"/>
  <c r="AI3441" i="22"/>
  <c r="AJ3441" i="22"/>
  <c r="AK3441" i="22"/>
  <c r="AL3441" i="22"/>
  <c r="AM3441" i="22"/>
  <c r="AN3441" i="22"/>
  <c r="AO3441" i="22"/>
  <c r="AD3442" i="22"/>
  <c r="AE3442" i="22"/>
  <c r="AF3442" i="22"/>
  <c r="AG3442" i="22"/>
  <c r="AH3442" i="22"/>
  <c r="AI3442" i="22"/>
  <c r="AJ3442" i="22"/>
  <c r="AK3442" i="22"/>
  <c r="AL3442" i="22"/>
  <c r="AM3442" i="22"/>
  <c r="AN3442" i="22"/>
  <c r="AO3442" i="22"/>
  <c r="AD3443" i="22"/>
  <c r="AE3443" i="22"/>
  <c r="AF3443" i="22"/>
  <c r="AG3443" i="22"/>
  <c r="AH3443" i="22"/>
  <c r="AI3443" i="22"/>
  <c r="AJ3443" i="22"/>
  <c r="AK3443" i="22"/>
  <c r="AL3443" i="22"/>
  <c r="AM3443" i="22"/>
  <c r="AN3443" i="22"/>
  <c r="AO3443" i="22"/>
  <c r="AD3444" i="22"/>
  <c r="AE3444" i="22"/>
  <c r="AF3444" i="22"/>
  <c r="AG3444" i="22"/>
  <c r="AH3444" i="22"/>
  <c r="AI3444" i="22"/>
  <c r="AJ3444" i="22"/>
  <c r="AK3444" i="22"/>
  <c r="AL3444" i="22"/>
  <c r="AM3444" i="22"/>
  <c r="AN3444" i="22"/>
  <c r="AO3444" i="22"/>
  <c r="AD3445" i="22"/>
  <c r="AE3445" i="22"/>
  <c r="AF3445" i="22"/>
  <c r="AG3445" i="22"/>
  <c r="AH3445" i="22"/>
  <c r="AI3445" i="22"/>
  <c r="AJ3445" i="22"/>
  <c r="AK3445" i="22"/>
  <c r="AL3445" i="22"/>
  <c r="AM3445" i="22"/>
  <c r="AN3445" i="22"/>
  <c r="AO3445" i="22"/>
  <c r="AD3446" i="22"/>
  <c r="AE3446" i="22"/>
  <c r="AF3446" i="22"/>
  <c r="AG3446" i="22"/>
  <c r="AH3446" i="22"/>
  <c r="AI3446" i="22"/>
  <c r="AJ3446" i="22"/>
  <c r="AK3446" i="22"/>
  <c r="AL3446" i="22"/>
  <c r="AM3446" i="22"/>
  <c r="AN3446" i="22"/>
  <c r="AO3446" i="22"/>
  <c r="AD3447" i="22"/>
  <c r="AE3447" i="22"/>
  <c r="AF3447" i="22"/>
  <c r="AG3447" i="22"/>
  <c r="AH3447" i="22"/>
  <c r="AI3447" i="22"/>
  <c r="AJ3447" i="22"/>
  <c r="AK3447" i="22"/>
  <c r="AL3447" i="22"/>
  <c r="AM3447" i="22"/>
  <c r="AN3447" i="22"/>
  <c r="AO3447" i="22"/>
  <c r="AD3448" i="22"/>
  <c r="AE3448" i="22"/>
  <c r="AF3448" i="22"/>
  <c r="AG3448" i="22"/>
  <c r="AH3448" i="22"/>
  <c r="AI3448" i="22"/>
  <c r="AJ3448" i="22"/>
  <c r="AK3448" i="22"/>
  <c r="AL3448" i="22"/>
  <c r="AM3448" i="22"/>
  <c r="AN3448" i="22"/>
  <c r="AO3448" i="22"/>
  <c r="AD3449" i="22"/>
  <c r="AE3449" i="22"/>
  <c r="AF3449" i="22"/>
  <c r="AG3449" i="22"/>
  <c r="AH3449" i="22"/>
  <c r="AI3449" i="22"/>
  <c r="AJ3449" i="22"/>
  <c r="AK3449" i="22"/>
  <c r="AL3449" i="22"/>
  <c r="AM3449" i="22"/>
  <c r="AN3449" i="22"/>
  <c r="AO3449" i="22"/>
  <c r="AD3450" i="22"/>
  <c r="AE3450" i="22"/>
  <c r="AF3450" i="22"/>
  <c r="AG3450" i="22"/>
  <c r="AH3450" i="22"/>
  <c r="AI3450" i="22"/>
  <c r="AJ3450" i="22"/>
  <c r="AK3450" i="22"/>
  <c r="AL3450" i="22"/>
  <c r="AM3450" i="22"/>
  <c r="AN3450" i="22"/>
  <c r="AO3450" i="22"/>
  <c r="AD3451" i="22"/>
  <c r="AE3451" i="22"/>
  <c r="AF3451" i="22"/>
  <c r="AG3451" i="22"/>
  <c r="AH3451" i="22"/>
  <c r="AI3451" i="22"/>
  <c r="AJ3451" i="22"/>
  <c r="AK3451" i="22"/>
  <c r="AL3451" i="22"/>
  <c r="AM3451" i="22"/>
  <c r="AN3451" i="22"/>
  <c r="AO3451" i="22"/>
  <c r="AD3452" i="22"/>
  <c r="AE3452" i="22"/>
  <c r="AF3452" i="22"/>
  <c r="AG3452" i="22"/>
  <c r="AH3452" i="22"/>
  <c r="AI3452" i="22"/>
  <c r="AJ3452" i="22"/>
  <c r="AK3452" i="22"/>
  <c r="AL3452" i="22"/>
  <c r="AM3452" i="22"/>
  <c r="AN3452" i="22"/>
  <c r="AO3452" i="22"/>
  <c r="AD3453" i="22"/>
  <c r="AE3453" i="22"/>
  <c r="AF3453" i="22"/>
  <c r="AG3453" i="22"/>
  <c r="AH3453" i="22"/>
  <c r="AI3453" i="22"/>
  <c r="AJ3453" i="22"/>
  <c r="AK3453" i="22"/>
  <c r="AL3453" i="22"/>
  <c r="AM3453" i="22"/>
  <c r="AN3453" i="22"/>
  <c r="AO3453" i="22"/>
  <c r="AD3454" i="22"/>
  <c r="AE3454" i="22"/>
  <c r="AF3454" i="22"/>
  <c r="AG3454" i="22"/>
  <c r="AH3454" i="22"/>
  <c r="AI3454" i="22"/>
  <c r="AJ3454" i="22"/>
  <c r="AK3454" i="22"/>
  <c r="AL3454" i="22"/>
  <c r="AM3454" i="22"/>
  <c r="AN3454" i="22"/>
  <c r="AO3454" i="22"/>
  <c r="AD3455" i="22"/>
  <c r="AE3455" i="22"/>
  <c r="AF3455" i="22"/>
  <c r="AG3455" i="22"/>
  <c r="AH3455" i="22"/>
  <c r="AI3455" i="22"/>
  <c r="AJ3455" i="22"/>
  <c r="AK3455" i="22"/>
  <c r="AL3455" i="22"/>
  <c r="AM3455" i="22"/>
  <c r="AN3455" i="22"/>
  <c r="AO3455" i="22"/>
  <c r="AD3456" i="22"/>
  <c r="AE3456" i="22"/>
  <c r="AF3456" i="22"/>
  <c r="AG3456" i="22"/>
  <c r="AH3456" i="22"/>
  <c r="AI3456" i="22"/>
  <c r="AJ3456" i="22"/>
  <c r="AK3456" i="22"/>
  <c r="AL3456" i="22"/>
  <c r="AM3456" i="22"/>
  <c r="AN3456" i="22"/>
  <c r="AO3456" i="22"/>
  <c r="AD3457" i="22"/>
  <c r="AE3457" i="22"/>
  <c r="AF3457" i="22"/>
  <c r="AG3457" i="22"/>
  <c r="AH3457" i="22"/>
  <c r="AI3457" i="22"/>
  <c r="AJ3457" i="22"/>
  <c r="AK3457" i="22"/>
  <c r="AL3457" i="22"/>
  <c r="AM3457" i="22"/>
  <c r="AN3457" i="22"/>
  <c r="AO3457" i="22"/>
  <c r="AD3458" i="22"/>
  <c r="AE3458" i="22"/>
  <c r="AF3458" i="22"/>
  <c r="AG3458" i="22"/>
  <c r="AH3458" i="22"/>
  <c r="AI3458" i="22"/>
  <c r="AJ3458" i="22"/>
  <c r="AK3458" i="22"/>
  <c r="AL3458" i="22"/>
  <c r="AM3458" i="22"/>
  <c r="AN3458" i="22"/>
  <c r="AO3458" i="22"/>
  <c r="AD3459" i="22"/>
  <c r="AE3459" i="22"/>
  <c r="AF3459" i="22"/>
  <c r="AG3459" i="22"/>
  <c r="AH3459" i="22"/>
  <c r="AI3459" i="22"/>
  <c r="AJ3459" i="22"/>
  <c r="AK3459" i="22"/>
  <c r="AL3459" i="22"/>
  <c r="AM3459" i="22"/>
  <c r="AN3459" i="22"/>
  <c r="AO3459" i="22"/>
  <c r="AD3460" i="22"/>
  <c r="AE3460" i="22"/>
  <c r="AF3460" i="22"/>
  <c r="AG3460" i="22"/>
  <c r="AH3460" i="22"/>
  <c r="AI3460" i="22"/>
  <c r="AJ3460" i="22"/>
  <c r="AK3460" i="22"/>
  <c r="AL3460" i="22"/>
  <c r="AM3460" i="22"/>
  <c r="AN3460" i="22"/>
  <c r="AO3460" i="22"/>
  <c r="AD3461" i="22"/>
  <c r="AE3461" i="22"/>
  <c r="AF3461" i="22"/>
  <c r="AG3461" i="22"/>
  <c r="AH3461" i="22"/>
  <c r="AI3461" i="22"/>
  <c r="AJ3461" i="22"/>
  <c r="AK3461" i="22"/>
  <c r="AL3461" i="22"/>
  <c r="AM3461" i="22"/>
  <c r="AN3461" i="22"/>
  <c r="AO3461" i="22"/>
  <c r="AD3462" i="22"/>
  <c r="AE3462" i="22"/>
  <c r="AF3462" i="22"/>
  <c r="AG3462" i="22"/>
  <c r="AH3462" i="22"/>
  <c r="AI3462" i="22"/>
  <c r="AJ3462" i="22"/>
  <c r="AK3462" i="22"/>
  <c r="AL3462" i="22"/>
  <c r="AM3462" i="22"/>
  <c r="AN3462" i="22"/>
  <c r="AO3462" i="22"/>
  <c r="AD3463" i="22"/>
  <c r="AE3463" i="22"/>
  <c r="AF3463" i="22"/>
  <c r="AG3463" i="22"/>
  <c r="AH3463" i="22"/>
  <c r="AI3463" i="22"/>
  <c r="AJ3463" i="22"/>
  <c r="AK3463" i="22"/>
  <c r="AL3463" i="22"/>
  <c r="AM3463" i="22"/>
  <c r="AN3463" i="22"/>
  <c r="AO3463" i="22"/>
  <c r="AD3464" i="22"/>
  <c r="AE3464" i="22"/>
  <c r="AF3464" i="22"/>
  <c r="AG3464" i="22"/>
  <c r="AH3464" i="22"/>
  <c r="AI3464" i="22"/>
  <c r="AJ3464" i="22"/>
  <c r="AK3464" i="22"/>
  <c r="AL3464" i="22"/>
  <c r="AM3464" i="22"/>
  <c r="AN3464" i="22"/>
  <c r="AO3464" i="22"/>
  <c r="AD3465" i="22"/>
  <c r="AE3465" i="22"/>
  <c r="AF3465" i="22"/>
  <c r="AG3465" i="22"/>
  <c r="AH3465" i="22"/>
  <c r="AI3465" i="22"/>
  <c r="AJ3465" i="22"/>
  <c r="AK3465" i="22"/>
  <c r="AL3465" i="22"/>
  <c r="AM3465" i="22"/>
  <c r="AN3465" i="22"/>
  <c r="AO3465" i="22"/>
  <c r="AD3466" i="22"/>
  <c r="AE3466" i="22"/>
  <c r="AF3466" i="22"/>
  <c r="AG3466" i="22"/>
  <c r="AH3466" i="22"/>
  <c r="AI3466" i="22"/>
  <c r="AJ3466" i="22"/>
  <c r="AK3466" i="22"/>
  <c r="AL3466" i="22"/>
  <c r="AM3466" i="22"/>
  <c r="AN3466" i="22"/>
  <c r="AO3466" i="22"/>
  <c r="AD3467" i="22"/>
  <c r="AE3467" i="22"/>
  <c r="AF3467" i="22"/>
  <c r="AG3467" i="22"/>
  <c r="AH3467" i="22"/>
  <c r="AI3467" i="22"/>
  <c r="AJ3467" i="22"/>
  <c r="AK3467" i="22"/>
  <c r="AL3467" i="22"/>
  <c r="AM3467" i="22"/>
  <c r="AN3467" i="22"/>
  <c r="AO3467" i="22"/>
  <c r="AD3468" i="22"/>
  <c r="AE3468" i="22"/>
  <c r="AF3468" i="22"/>
  <c r="AG3468" i="22"/>
  <c r="AH3468" i="22"/>
  <c r="AI3468" i="22"/>
  <c r="AJ3468" i="22"/>
  <c r="AK3468" i="22"/>
  <c r="AL3468" i="22"/>
  <c r="AM3468" i="22"/>
  <c r="AN3468" i="22"/>
  <c r="AO3468" i="22"/>
  <c r="AD3469" i="22"/>
  <c r="AE3469" i="22"/>
  <c r="AF3469" i="22"/>
  <c r="AG3469" i="22"/>
  <c r="AH3469" i="22"/>
  <c r="AI3469" i="22"/>
  <c r="AJ3469" i="22"/>
  <c r="AK3469" i="22"/>
  <c r="AL3469" i="22"/>
  <c r="AM3469" i="22"/>
  <c r="AN3469" i="22"/>
  <c r="AO3469" i="22"/>
  <c r="AD3470" i="22"/>
  <c r="AE3470" i="22"/>
  <c r="AF3470" i="22"/>
  <c r="AG3470" i="22"/>
  <c r="AH3470" i="22"/>
  <c r="AI3470" i="22"/>
  <c r="AJ3470" i="22"/>
  <c r="AK3470" i="22"/>
  <c r="AL3470" i="22"/>
  <c r="AM3470" i="22"/>
  <c r="AN3470" i="22"/>
  <c r="AO3470" i="22"/>
  <c r="AD3471" i="22"/>
  <c r="AE3471" i="22"/>
  <c r="AF3471" i="22"/>
  <c r="AG3471" i="22"/>
  <c r="AH3471" i="22"/>
  <c r="AI3471" i="22"/>
  <c r="AJ3471" i="22"/>
  <c r="AK3471" i="22"/>
  <c r="AL3471" i="22"/>
  <c r="AM3471" i="22"/>
  <c r="AN3471" i="22"/>
  <c r="AO3471" i="22"/>
  <c r="AD3472" i="22"/>
  <c r="AE3472" i="22"/>
  <c r="AF3472" i="22"/>
  <c r="AG3472" i="22"/>
  <c r="AH3472" i="22"/>
  <c r="AI3472" i="22"/>
  <c r="AJ3472" i="22"/>
  <c r="AK3472" i="22"/>
  <c r="AL3472" i="22"/>
  <c r="AM3472" i="22"/>
  <c r="AN3472" i="22"/>
  <c r="AO3472" i="22"/>
  <c r="AD3473" i="22"/>
  <c r="AE3473" i="22"/>
  <c r="AF3473" i="22"/>
  <c r="AG3473" i="22"/>
  <c r="AH3473" i="22"/>
  <c r="AI3473" i="22"/>
  <c r="AJ3473" i="22"/>
  <c r="AK3473" i="22"/>
  <c r="AL3473" i="22"/>
  <c r="AM3473" i="22"/>
  <c r="AN3473" i="22"/>
  <c r="AO3473" i="22"/>
  <c r="AD3474" i="22"/>
  <c r="AE3474" i="22"/>
  <c r="AF3474" i="22"/>
  <c r="AG3474" i="22"/>
  <c r="AH3474" i="22"/>
  <c r="AI3474" i="22"/>
  <c r="AJ3474" i="22"/>
  <c r="AK3474" i="22"/>
  <c r="AL3474" i="22"/>
  <c r="AM3474" i="22"/>
  <c r="AN3474" i="22"/>
  <c r="AO3474" i="22"/>
  <c r="AD3475" i="22"/>
  <c r="AE3475" i="22"/>
  <c r="AF3475" i="22"/>
  <c r="AG3475" i="22"/>
  <c r="AH3475" i="22"/>
  <c r="AI3475" i="22"/>
  <c r="AJ3475" i="22"/>
  <c r="AK3475" i="22"/>
  <c r="AL3475" i="22"/>
  <c r="AM3475" i="22"/>
  <c r="AN3475" i="22"/>
  <c r="AO3475" i="22"/>
  <c r="AD3476" i="22"/>
  <c r="AE3476" i="22"/>
  <c r="AF3476" i="22"/>
  <c r="AG3476" i="22"/>
  <c r="AH3476" i="22"/>
  <c r="AI3476" i="22"/>
  <c r="AJ3476" i="22"/>
  <c r="AK3476" i="22"/>
  <c r="AL3476" i="22"/>
  <c r="AM3476" i="22"/>
  <c r="AN3476" i="22"/>
  <c r="AO3476" i="22"/>
  <c r="AD3477" i="22"/>
  <c r="AE3477" i="22"/>
  <c r="AF3477" i="22"/>
  <c r="AG3477" i="22"/>
  <c r="AH3477" i="22"/>
  <c r="AI3477" i="22"/>
  <c r="AJ3477" i="22"/>
  <c r="AK3477" i="22"/>
  <c r="AL3477" i="22"/>
  <c r="AM3477" i="22"/>
  <c r="AN3477" i="22"/>
  <c r="AO3477" i="22"/>
  <c r="AD3478" i="22"/>
  <c r="AE3478" i="22"/>
  <c r="AF3478" i="22"/>
  <c r="AG3478" i="22"/>
  <c r="AH3478" i="22"/>
  <c r="AI3478" i="22"/>
  <c r="AJ3478" i="22"/>
  <c r="AK3478" i="22"/>
  <c r="AL3478" i="22"/>
  <c r="AM3478" i="22"/>
  <c r="AN3478" i="22"/>
  <c r="AO3478" i="22"/>
  <c r="AD3479" i="22"/>
  <c r="AE3479" i="22"/>
  <c r="AF3479" i="22"/>
  <c r="AG3479" i="22"/>
  <c r="AH3479" i="22"/>
  <c r="AI3479" i="22"/>
  <c r="AJ3479" i="22"/>
  <c r="AK3479" i="22"/>
  <c r="AL3479" i="22"/>
  <c r="AM3479" i="22"/>
  <c r="AN3479" i="22"/>
  <c r="AO3479" i="22"/>
  <c r="AD3480" i="22"/>
  <c r="AE3480" i="22"/>
  <c r="AF3480" i="22"/>
  <c r="AG3480" i="22"/>
  <c r="AH3480" i="22"/>
  <c r="AI3480" i="22"/>
  <c r="AJ3480" i="22"/>
  <c r="AK3480" i="22"/>
  <c r="AL3480" i="22"/>
  <c r="AM3480" i="22"/>
  <c r="AN3480" i="22"/>
  <c r="AO3480" i="22"/>
  <c r="AD3481" i="22"/>
  <c r="AE3481" i="22"/>
  <c r="AF3481" i="22"/>
  <c r="AG3481" i="22"/>
  <c r="AH3481" i="22"/>
  <c r="AI3481" i="22"/>
  <c r="AJ3481" i="22"/>
  <c r="AK3481" i="22"/>
  <c r="AL3481" i="22"/>
  <c r="AM3481" i="22"/>
  <c r="AN3481" i="22"/>
  <c r="AO3481" i="22"/>
  <c r="AD3482" i="22"/>
  <c r="AE3482" i="22"/>
  <c r="AF3482" i="22"/>
  <c r="AG3482" i="22"/>
  <c r="AH3482" i="22"/>
  <c r="AI3482" i="22"/>
  <c r="AJ3482" i="22"/>
  <c r="AK3482" i="22"/>
  <c r="AL3482" i="22"/>
  <c r="AM3482" i="22"/>
  <c r="AN3482" i="22"/>
  <c r="AO3482" i="22"/>
  <c r="AD3483" i="22"/>
  <c r="AE3483" i="22"/>
  <c r="AF3483" i="22"/>
  <c r="AG3483" i="22"/>
  <c r="AH3483" i="22"/>
  <c r="AI3483" i="22"/>
  <c r="AJ3483" i="22"/>
  <c r="AK3483" i="22"/>
  <c r="AL3483" i="22"/>
  <c r="AM3483" i="22"/>
  <c r="AN3483" i="22"/>
  <c r="AO3483" i="22"/>
  <c r="AD3484" i="22"/>
  <c r="AE3484" i="22"/>
  <c r="AF3484" i="22"/>
  <c r="AG3484" i="22"/>
  <c r="AH3484" i="22"/>
  <c r="AI3484" i="22"/>
  <c r="AJ3484" i="22"/>
  <c r="AK3484" i="22"/>
  <c r="AL3484" i="22"/>
  <c r="AM3484" i="22"/>
  <c r="AN3484" i="22"/>
  <c r="AO3484" i="22"/>
  <c r="AD3485" i="22"/>
  <c r="AE3485" i="22"/>
  <c r="AF3485" i="22"/>
  <c r="AG3485" i="22"/>
  <c r="AH3485" i="22"/>
  <c r="AI3485" i="22"/>
  <c r="AJ3485" i="22"/>
  <c r="AK3485" i="22"/>
  <c r="AL3485" i="22"/>
  <c r="AM3485" i="22"/>
  <c r="AN3485" i="22"/>
  <c r="AO3485" i="22"/>
  <c r="AD3486" i="22"/>
  <c r="AE3486" i="22"/>
  <c r="AF3486" i="22"/>
  <c r="AG3486" i="22"/>
  <c r="AH3486" i="22"/>
  <c r="AI3486" i="22"/>
  <c r="AJ3486" i="22"/>
  <c r="AK3486" i="22"/>
  <c r="AL3486" i="22"/>
  <c r="AM3486" i="22"/>
  <c r="AN3486" i="22"/>
  <c r="AO3486" i="22"/>
  <c r="AD3487" i="22"/>
  <c r="AE3487" i="22"/>
  <c r="AF3487" i="22"/>
  <c r="AG3487" i="22"/>
  <c r="AH3487" i="22"/>
  <c r="AI3487" i="22"/>
  <c r="AJ3487" i="22"/>
  <c r="AK3487" i="22"/>
  <c r="AL3487" i="22"/>
  <c r="AM3487" i="22"/>
  <c r="AN3487" i="22"/>
  <c r="AO3487" i="22"/>
  <c r="AD3488" i="22"/>
  <c r="AE3488" i="22"/>
  <c r="AF3488" i="22"/>
  <c r="AG3488" i="22"/>
  <c r="AH3488" i="22"/>
  <c r="AI3488" i="22"/>
  <c r="AJ3488" i="22"/>
  <c r="AK3488" i="22"/>
  <c r="AL3488" i="22"/>
  <c r="AM3488" i="22"/>
  <c r="AN3488" i="22"/>
  <c r="AO3488" i="22"/>
  <c r="AD3489" i="22"/>
  <c r="AE3489" i="22"/>
  <c r="AF3489" i="22"/>
  <c r="AG3489" i="22"/>
  <c r="AH3489" i="22"/>
  <c r="AI3489" i="22"/>
  <c r="AJ3489" i="22"/>
  <c r="AK3489" i="22"/>
  <c r="AL3489" i="22"/>
  <c r="AM3489" i="22"/>
  <c r="AN3489" i="22"/>
  <c r="AO3489" i="22"/>
  <c r="AD3490" i="22"/>
  <c r="AE3490" i="22"/>
  <c r="AF3490" i="22"/>
  <c r="AG3490" i="22"/>
  <c r="AH3490" i="22"/>
  <c r="AI3490" i="22"/>
  <c r="AJ3490" i="22"/>
  <c r="AK3490" i="22"/>
  <c r="AL3490" i="22"/>
  <c r="AM3490" i="22"/>
  <c r="AN3490" i="22"/>
  <c r="AO3490" i="22"/>
  <c r="AD3491" i="22"/>
  <c r="AE3491" i="22"/>
  <c r="AF3491" i="22"/>
  <c r="AG3491" i="22"/>
  <c r="AH3491" i="22"/>
  <c r="AI3491" i="22"/>
  <c r="AJ3491" i="22"/>
  <c r="AK3491" i="22"/>
  <c r="AL3491" i="22"/>
  <c r="AM3491" i="22"/>
  <c r="AN3491" i="22"/>
  <c r="AO3491" i="22"/>
  <c r="AD3492" i="22"/>
  <c r="AE3492" i="22"/>
  <c r="AF3492" i="22"/>
  <c r="AG3492" i="22"/>
  <c r="AH3492" i="22"/>
  <c r="AI3492" i="22"/>
  <c r="AJ3492" i="22"/>
  <c r="AK3492" i="22"/>
  <c r="AL3492" i="22"/>
  <c r="AM3492" i="22"/>
  <c r="AN3492" i="22"/>
  <c r="AO3492" i="22"/>
  <c r="AD3493" i="22"/>
  <c r="AE3493" i="22"/>
  <c r="AF3493" i="22"/>
  <c r="AG3493" i="22"/>
  <c r="AH3493" i="22"/>
  <c r="AI3493" i="22"/>
  <c r="AJ3493" i="22"/>
  <c r="AK3493" i="22"/>
  <c r="AL3493" i="22"/>
  <c r="AM3493" i="22"/>
  <c r="AN3493" i="22"/>
  <c r="AO3493" i="22"/>
  <c r="AD3494" i="22"/>
  <c r="AE3494" i="22"/>
  <c r="AF3494" i="22"/>
  <c r="AG3494" i="22"/>
  <c r="AH3494" i="22"/>
  <c r="AI3494" i="22"/>
  <c r="AJ3494" i="22"/>
  <c r="AK3494" i="22"/>
  <c r="AL3494" i="22"/>
  <c r="AM3494" i="22"/>
  <c r="AN3494" i="22"/>
  <c r="AO3494" i="22"/>
  <c r="AD3495" i="22"/>
  <c r="AE3495" i="22"/>
  <c r="AF3495" i="22"/>
  <c r="AG3495" i="22"/>
  <c r="AH3495" i="22"/>
  <c r="AI3495" i="22"/>
  <c r="AJ3495" i="22"/>
  <c r="AK3495" i="22"/>
  <c r="AL3495" i="22"/>
  <c r="AM3495" i="22"/>
  <c r="AN3495" i="22"/>
  <c r="AO3495" i="22"/>
  <c r="AD3496" i="22"/>
  <c r="AE3496" i="22"/>
  <c r="AF3496" i="22"/>
  <c r="AG3496" i="22"/>
  <c r="AH3496" i="22"/>
  <c r="AI3496" i="22"/>
  <c r="AJ3496" i="22"/>
  <c r="AK3496" i="22"/>
  <c r="AL3496" i="22"/>
  <c r="AM3496" i="22"/>
  <c r="AN3496" i="22"/>
  <c r="AO3496" i="22"/>
  <c r="AD3497" i="22"/>
  <c r="AE3497" i="22"/>
  <c r="AF3497" i="22"/>
  <c r="AG3497" i="22"/>
  <c r="AH3497" i="22"/>
  <c r="AI3497" i="22"/>
  <c r="AJ3497" i="22"/>
  <c r="AK3497" i="22"/>
  <c r="AL3497" i="22"/>
  <c r="AM3497" i="22"/>
  <c r="AN3497" i="22"/>
  <c r="AO3497" i="22"/>
  <c r="AD3498" i="22"/>
  <c r="AE3498" i="22"/>
  <c r="AF3498" i="22"/>
  <c r="AG3498" i="22"/>
  <c r="AH3498" i="22"/>
  <c r="AI3498" i="22"/>
  <c r="AJ3498" i="22"/>
  <c r="AK3498" i="22"/>
  <c r="AL3498" i="22"/>
  <c r="AM3498" i="22"/>
  <c r="AN3498" i="22"/>
  <c r="AO3498" i="22"/>
  <c r="AD3499" i="22"/>
  <c r="AE3499" i="22"/>
  <c r="AF3499" i="22"/>
  <c r="AG3499" i="22"/>
  <c r="AH3499" i="22"/>
  <c r="AI3499" i="22"/>
  <c r="AJ3499" i="22"/>
  <c r="AK3499" i="22"/>
  <c r="AL3499" i="22"/>
  <c r="AM3499" i="22"/>
  <c r="AN3499" i="22"/>
  <c r="AO3499" i="22"/>
  <c r="AD3500" i="22"/>
  <c r="AE3500" i="22"/>
  <c r="AF3500" i="22"/>
  <c r="AG3500" i="22"/>
  <c r="AH3500" i="22"/>
  <c r="AI3500" i="22"/>
  <c r="AJ3500" i="22"/>
  <c r="AK3500" i="22"/>
  <c r="AL3500" i="22"/>
  <c r="AM3500" i="22"/>
  <c r="AN3500" i="22"/>
  <c r="AO3500" i="22"/>
  <c r="AD3501" i="22"/>
  <c r="AE3501" i="22"/>
  <c r="AF3501" i="22"/>
  <c r="AG3501" i="22"/>
  <c r="AH3501" i="22"/>
  <c r="AI3501" i="22"/>
  <c r="AJ3501" i="22"/>
  <c r="AK3501" i="22"/>
  <c r="AL3501" i="22"/>
  <c r="AM3501" i="22"/>
  <c r="AN3501" i="22"/>
  <c r="AO3501" i="22"/>
  <c r="AD3502" i="22"/>
  <c r="AE3502" i="22"/>
  <c r="AF3502" i="22"/>
  <c r="AG3502" i="22"/>
  <c r="AH3502" i="22"/>
  <c r="AI3502" i="22"/>
  <c r="AJ3502" i="22"/>
  <c r="AK3502" i="22"/>
  <c r="AL3502" i="22"/>
  <c r="AM3502" i="22"/>
  <c r="AN3502" i="22"/>
  <c r="AO3502" i="22"/>
  <c r="AD3503" i="22"/>
  <c r="AE3503" i="22"/>
  <c r="AF3503" i="22"/>
  <c r="AG3503" i="22"/>
  <c r="AH3503" i="22"/>
  <c r="AI3503" i="22"/>
  <c r="AJ3503" i="22"/>
  <c r="AK3503" i="22"/>
  <c r="AL3503" i="22"/>
  <c r="AM3503" i="22"/>
  <c r="AN3503" i="22"/>
  <c r="AO3503" i="22"/>
  <c r="AD3504" i="22"/>
  <c r="AE3504" i="22"/>
  <c r="AF3504" i="22"/>
  <c r="AG3504" i="22"/>
  <c r="AH3504" i="22"/>
  <c r="AI3504" i="22"/>
  <c r="AJ3504" i="22"/>
  <c r="AK3504" i="22"/>
  <c r="AL3504" i="22"/>
  <c r="AM3504" i="22"/>
  <c r="AN3504" i="22"/>
  <c r="AO3504" i="22"/>
  <c r="AD3505" i="22"/>
  <c r="AE3505" i="22"/>
  <c r="AF3505" i="22"/>
  <c r="AG3505" i="22"/>
  <c r="AH3505" i="22"/>
  <c r="AI3505" i="22"/>
  <c r="AJ3505" i="22"/>
  <c r="AK3505" i="22"/>
  <c r="AL3505" i="22"/>
  <c r="AM3505" i="22"/>
  <c r="AN3505" i="22"/>
  <c r="AO3505" i="22"/>
  <c r="AD3506" i="22"/>
  <c r="AE3506" i="22"/>
  <c r="AF3506" i="22"/>
  <c r="AG3506" i="22"/>
  <c r="AH3506" i="22"/>
  <c r="AI3506" i="22"/>
  <c r="AJ3506" i="22"/>
  <c r="AK3506" i="22"/>
  <c r="AL3506" i="22"/>
  <c r="AM3506" i="22"/>
  <c r="AN3506" i="22"/>
  <c r="AO3506" i="22"/>
  <c r="AD3507" i="22"/>
  <c r="AE3507" i="22"/>
  <c r="AF3507" i="22"/>
  <c r="AG3507" i="22"/>
  <c r="AH3507" i="22"/>
  <c r="AI3507" i="22"/>
  <c r="AJ3507" i="22"/>
  <c r="AK3507" i="22"/>
  <c r="AL3507" i="22"/>
  <c r="AM3507" i="22"/>
  <c r="AN3507" i="22"/>
  <c r="AO3507" i="22"/>
  <c r="AD3508" i="22"/>
  <c r="AE3508" i="22"/>
  <c r="AF3508" i="22"/>
  <c r="AG3508" i="22"/>
  <c r="AH3508" i="22"/>
  <c r="AI3508" i="22"/>
  <c r="AJ3508" i="22"/>
  <c r="AK3508" i="22"/>
  <c r="AL3508" i="22"/>
  <c r="AM3508" i="22"/>
  <c r="AN3508" i="22"/>
  <c r="AO3508" i="22"/>
  <c r="AD3509" i="22"/>
  <c r="AE3509" i="22"/>
  <c r="AF3509" i="22"/>
  <c r="AG3509" i="22"/>
  <c r="AH3509" i="22"/>
  <c r="AI3509" i="22"/>
  <c r="AJ3509" i="22"/>
  <c r="AK3509" i="22"/>
  <c r="AL3509" i="22"/>
  <c r="AM3509" i="22"/>
  <c r="AN3509" i="22"/>
  <c r="AO3509" i="22"/>
  <c r="AD3510" i="22"/>
  <c r="AE3510" i="22"/>
  <c r="AF3510" i="22"/>
  <c r="AG3510" i="22"/>
  <c r="AH3510" i="22"/>
  <c r="AI3510" i="22"/>
  <c r="AJ3510" i="22"/>
  <c r="AK3510" i="22"/>
  <c r="AL3510" i="22"/>
  <c r="AM3510" i="22"/>
  <c r="AN3510" i="22"/>
  <c r="AO3510" i="22"/>
  <c r="AD3511" i="22"/>
  <c r="AE3511" i="22"/>
  <c r="AF3511" i="22"/>
  <c r="AG3511" i="22"/>
  <c r="AH3511" i="22"/>
  <c r="AI3511" i="22"/>
  <c r="AJ3511" i="22"/>
  <c r="AK3511" i="22"/>
  <c r="AL3511" i="22"/>
  <c r="AM3511" i="22"/>
  <c r="AN3511" i="22"/>
  <c r="AO3511" i="22"/>
  <c r="AD3512" i="22"/>
  <c r="AE3512" i="22"/>
  <c r="AF3512" i="22"/>
  <c r="AG3512" i="22"/>
  <c r="AH3512" i="22"/>
  <c r="AI3512" i="22"/>
  <c r="AJ3512" i="22"/>
  <c r="AK3512" i="22"/>
  <c r="AL3512" i="22"/>
  <c r="AM3512" i="22"/>
  <c r="AN3512" i="22"/>
  <c r="AO3512" i="22"/>
  <c r="AD3513" i="22"/>
  <c r="AE3513" i="22"/>
  <c r="AF3513" i="22"/>
  <c r="AG3513" i="22"/>
  <c r="AH3513" i="22"/>
  <c r="AI3513" i="22"/>
  <c r="AJ3513" i="22"/>
  <c r="AK3513" i="22"/>
  <c r="AL3513" i="22"/>
  <c r="AM3513" i="22"/>
  <c r="AN3513" i="22"/>
  <c r="AO3513" i="22"/>
  <c r="AD3514" i="22"/>
  <c r="AE3514" i="22"/>
  <c r="AF3514" i="22"/>
  <c r="AG3514" i="22"/>
  <c r="AH3514" i="22"/>
  <c r="AI3514" i="22"/>
  <c r="AJ3514" i="22"/>
  <c r="AK3514" i="22"/>
  <c r="AL3514" i="22"/>
  <c r="AM3514" i="22"/>
  <c r="AN3514" i="22"/>
  <c r="AO3514" i="22"/>
  <c r="AD3515" i="22"/>
  <c r="AE3515" i="22"/>
  <c r="AF3515" i="22"/>
  <c r="AG3515" i="22"/>
  <c r="AH3515" i="22"/>
  <c r="AI3515" i="22"/>
  <c r="AJ3515" i="22"/>
  <c r="AK3515" i="22"/>
  <c r="AL3515" i="22"/>
  <c r="AM3515" i="22"/>
  <c r="AN3515" i="22"/>
  <c r="AO3515" i="22"/>
  <c r="AD3516" i="22"/>
  <c r="AE3516" i="22"/>
  <c r="AF3516" i="22"/>
  <c r="AG3516" i="22"/>
  <c r="AH3516" i="22"/>
  <c r="AI3516" i="22"/>
  <c r="AJ3516" i="22"/>
  <c r="AK3516" i="22"/>
  <c r="AL3516" i="22"/>
  <c r="AM3516" i="22"/>
  <c r="AN3516" i="22"/>
  <c r="AO3516" i="22"/>
  <c r="AD3517" i="22"/>
  <c r="AE3517" i="22"/>
  <c r="AF3517" i="22"/>
  <c r="AG3517" i="22"/>
  <c r="AH3517" i="22"/>
  <c r="AI3517" i="22"/>
  <c r="AJ3517" i="22"/>
  <c r="AK3517" i="22"/>
  <c r="AL3517" i="22"/>
  <c r="AM3517" i="22"/>
  <c r="AN3517" i="22"/>
  <c r="AO3517" i="22"/>
  <c r="AD3518" i="22"/>
  <c r="AE3518" i="22"/>
  <c r="AF3518" i="22"/>
  <c r="AG3518" i="22"/>
  <c r="AH3518" i="22"/>
  <c r="AI3518" i="22"/>
  <c r="AJ3518" i="22"/>
  <c r="AK3518" i="22"/>
  <c r="AL3518" i="22"/>
  <c r="AM3518" i="22"/>
  <c r="AN3518" i="22"/>
  <c r="AO3518" i="22"/>
  <c r="AD3519" i="22"/>
  <c r="AE3519" i="22"/>
  <c r="AF3519" i="22"/>
  <c r="AG3519" i="22"/>
  <c r="AH3519" i="22"/>
  <c r="AI3519" i="22"/>
  <c r="AJ3519" i="22"/>
  <c r="AK3519" i="22"/>
  <c r="AL3519" i="22"/>
  <c r="AM3519" i="22"/>
  <c r="AN3519" i="22"/>
  <c r="AO3519" i="22"/>
  <c r="AD3520" i="22"/>
  <c r="AE3520" i="22"/>
  <c r="AF3520" i="22"/>
  <c r="AG3520" i="22"/>
  <c r="AH3520" i="22"/>
  <c r="AI3520" i="22"/>
  <c r="AJ3520" i="22"/>
  <c r="AK3520" i="22"/>
  <c r="AL3520" i="22"/>
  <c r="AM3520" i="22"/>
  <c r="AN3520" i="22"/>
  <c r="AO3520" i="22"/>
  <c r="AD3521" i="22"/>
  <c r="AE3521" i="22"/>
  <c r="AF3521" i="22"/>
  <c r="AG3521" i="22"/>
  <c r="AH3521" i="22"/>
  <c r="AI3521" i="22"/>
  <c r="AJ3521" i="22"/>
  <c r="AK3521" i="22"/>
  <c r="AL3521" i="22"/>
  <c r="AM3521" i="22"/>
  <c r="AN3521" i="22"/>
  <c r="AO3521" i="22"/>
  <c r="AD3522" i="22"/>
  <c r="AE3522" i="22"/>
  <c r="AF3522" i="22"/>
  <c r="AG3522" i="22"/>
  <c r="AH3522" i="22"/>
  <c r="AI3522" i="22"/>
  <c r="AJ3522" i="22"/>
  <c r="AK3522" i="22"/>
  <c r="AL3522" i="22"/>
  <c r="AM3522" i="22"/>
  <c r="AN3522" i="22"/>
  <c r="AO3522" i="22"/>
  <c r="AD3523" i="22"/>
  <c r="AE3523" i="22"/>
  <c r="AF3523" i="22"/>
  <c r="AG3523" i="22"/>
  <c r="AH3523" i="22"/>
  <c r="AI3523" i="22"/>
  <c r="AJ3523" i="22"/>
  <c r="AK3523" i="22"/>
  <c r="AL3523" i="22"/>
  <c r="AM3523" i="22"/>
  <c r="AN3523" i="22"/>
  <c r="AO3523" i="22"/>
  <c r="AD3524" i="22"/>
  <c r="AE3524" i="22"/>
  <c r="AF3524" i="22"/>
  <c r="AG3524" i="22"/>
  <c r="AH3524" i="22"/>
  <c r="AI3524" i="22"/>
  <c r="AJ3524" i="22"/>
  <c r="AK3524" i="22"/>
  <c r="AL3524" i="22"/>
  <c r="AM3524" i="22"/>
  <c r="AN3524" i="22"/>
  <c r="AO3524" i="22"/>
  <c r="AD3525" i="22"/>
  <c r="AE3525" i="22"/>
  <c r="AF3525" i="22"/>
  <c r="AG3525" i="22"/>
  <c r="AH3525" i="22"/>
  <c r="AI3525" i="22"/>
  <c r="AJ3525" i="22"/>
  <c r="AK3525" i="22"/>
  <c r="AL3525" i="22"/>
  <c r="AM3525" i="22"/>
  <c r="AN3525" i="22"/>
  <c r="AO3525" i="22"/>
  <c r="AD3526" i="22"/>
  <c r="AE3526" i="22"/>
  <c r="AF3526" i="22"/>
  <c r="AG3526" i="22"/>
  <c r="AH3526" i="22"/>
  <c r="AI3526" i="22"/>
  <c r="AJ3526" i="22"/>
  <c r="AK3526" i="22"/>
  <c r="AL3526" i="22"/>
  <c r="AM3526" i="22"/>
  <c r="AN3526" i="22"/>
  <c r="AO3526" i="22"/>
  <c r="AD3527" i="22"/>
  <c r="AE3527" i="22"/>
  <c r="AF3527" i="22"/>
  <c r="AG3527" i="22"/>
  <c r="AH3527" i="22"/>
  <c r="AI3527" i="22"/>
  <c r="AJ3527" i="22"/>
  <c r="AK3527" i="22"/>
  <c r="AL3527" i="22"/>
  <c r="AM3527" i="22"/>
  <c r="AN3527" i="22"/>
  <c r="AO3527" i="22"/>
  <c r="AD3528" i="22"/>
  <c r="AE3528" i="22"/>
  <c r="AF3528" i="22"/>
  <c r="AG3528" i="22"/>
  <c r="AH3528" i="22"/>
  <c r="AI3528" i="22"/>
  <c r="AJ3528" i="22"/>
  <c r="AK3528" i="22"/>
  <c r="AL3528" i="22"/>
  <c r="AM3528" i="22"/>
  <c r="AN3528" i="22"/>
  <c r="AO3528" i="22"/>
  <c r="AD3529" i="22"/>
  <c r="AE3529" i="22"/>
  <c r="AF3529" i="22"/>
  <c r="AG3529" i="22"/>
  <c r="AH3529" i="22"/>
  <c r="AI3529" i="22"/>
  <c r="AJ3529" i="22"/>
  <c r="AK3529" i="22"/>
  <c r="AL3529" i="22"/>
  <c r="AM3529" i="22"/>
  <c r="AN3529" i="22"/>
  <c r="AO3529" i="22"/>
  <c r="AD3530" i="22"/>
  <c r="AE3530" i="22"/>
  <c r="AF3530" i="22"/>
  <c r="AG3530" i="22"/>
  <c r="AH3530" i="22"/>
  <c r="AI3530" i="22"/>
  <c r="AJ3530" i="22"/>
  <c r="AK3530" i="22"/>
  <c r="AL3530" i="22"/>
  <c r="AM3530" i="22"/>
  <c r="AN3530" i="22"/>
  <c r="AO3530" i="22"/>
  <c r="AD3531" i="22"/>
  <c r="AE3531" i="22"/>
  <c r="AF3531" i="22"/>
  <c r="AG3531" i="22"/>
  <c r="AH3531" i="22"/>
  <c r="AI3531" i="22"/>
  <c r="AJ3531" i="22"/>
  <c r="AK3531" i="22"/>
  <c r="AL3531" i="22"/>
  <c r="AM3531" i="22"/>
  <c r="AN3531" i="22"/>
  <c r="AO3531" i="22"/>
  <c r="AD3532" i="22"/>
  <c r="AE3532" i="22"/>
  <c r="AF3532" i="22"/>
  <c r="AG3532" i="22"/>
  <c r="AH3532" i="22"/>
  <c r="AI3532" i="22"/>
  <c r="AJ3532" i="22"/>
  <c r="AK3532" i="22"/>
  <c r="AL3532" i="22"/>
  <c r="AM3532" i="22"/>
  <c r="AN3532" i="22"/>
  <c r="AO3532" i="22"/>
  <c r="AD3533" i="22"/>
  <c r="AE3533" i="22"/>
  <c r="AF3533" i="22"/>
  <c r="AG3533" i="22"/>
  <c r="AH3533" i="22"/>
  <c r="AI3533" i="22"/>
  <c r="AJ3533" i="22"/>
  <c r="AK3533" i="22"/>
  <c r="AL3533" i="22"/>
  <c r="AM3533" i="22"/>
  <c r="AN3533" i="22"/>
  <c r="AO3533" i="22"/>
  <c r="AD3534" i="22"/>
  <c r="AE3534" i="22"/>
  <c r="AF3534" i="22"/>
  <c r="AG3534" i="22"/>
  <c r="AH3534" i="22"/>
  <c r="AI3534" i="22"/>
  <c r="AJ3534" i="22"/>
  <c r="AK3534" i="22"/>
  <c r="AL3534" i="22"/>
  <c r="AM3534" i="22"/>
  <c r="AN3534" i="22"/>
  <c r="AO3534" i="22"/>
  <c r="AD3535" i="22"/>
  <c r="AE3535" i="22"/>
  <c r="AF3535" i="22"/>
  <c r="AG3535" i="22"/>
  <c r="AH3535" i="22"/>
  <c r="AI3535" i="22"/>
  <c r="AJ3535" i="22"/>
  <c r="AK3535" i="22"/>
  <c r="AL3535" i="22"/>
  <c r="AM3535" i="22"/>
  <c r="AN3535" i="22"/>
  <c r="AO3535" i="22"/>
  <c r="AD3536" i="22"/>
  <c r="AE3536" i="22"/>
  <c r="AF3536" i="22"/>
  <c r="AG3536" i="22"/>
  <c r="AH3536" i="22"/>
  <c r="AI3536" i="22"/>
  <c r="AJ3536" i="22"/>
  <c r="AK3536" i="22"/>
  <c r="AL3536" i="22"/>
  <c r="AM3536" i="22"/>
  <c r="AN3536" i="22"/>
  <c r="AO3536" i="22"/>
  <c r="AD3537" i="22"/>
  <c r="AE3537" i="22"/>
  <c r="AF3537" i="22"/>
  <c r="AG3537" i="22"/>
  <c r="AH3537" i="22"/>
  <c r="AI3537" i="22"/>
  <c r="AJ3537" i="22"/>
  <c r="AK3537" i="22"/>
  <c r="AL3537" i="22"/>
  <c r="AM3537" i="22"/>
  <c r="AN3537" i="22"/>
  <c r="AO3537" i="22"/>
  <c r="AD3538" i="22"/>
  <c r="AE3538" i="22"/>
  <c r="AF3538" i="22"/>
  <c r="AG3538" i="22"/>
  <c r="AH3538" i="22"/>
  <c r="AI3538" i="22"/>
  <c r="AJ3538" i="22"/>
  <c r="AK3538" i="22"/>
  <c r="AL3538" i="22"/>
  <c r="AM3538" i="22"/>
  <c r="AN3538" i="22"/>
  <c r="AO3538" i="22"/>
  <c r="AD3539" i="22"/>
  <c r="AE3539" i="22"/>
  <c r="AF3539" i="22"/>
  <c r="AG3539" i="22"/>
  <c r="AH3539" i="22"/>
  <c r="AI3539" i="22"/>
  <c r="AJ3539" i="22"/>
  <c r="AK3539" i="22"/>
  <c r="AL3539" i="22"/>
  <c r="AM3539" i="22"/>
  <c r="AN3539" i="22"/>
  <c r="AO3539" i="22"/>
  <c r="AD3540" i="22"/>
  <c r="AE3540" i="22"/>
  <c r="AF3540" i="22"/>
  <c r="AG3540" i="22"/>
  <c r="AH3540" i="22"/>
  <c r="AI3540" i="22"/>
  <c r="AJ3540" i="22"/>
  <c r="AK3540" i="22"/>
  <c r="AL3540" i="22"/>
  <c r="AM3540" i="22"/>
  <c r="AN3540" i="22"/>
  <c r="AO3540" i="22"/>
  <c r="AD3541" i="22"/>
  <c r="AE3541" i="22"/>
  <c r="AF3541" i="22"/>
  <c r="AG3541" i="22"/>
  <c r="AH3541" i="22"/>
  <c r="AI3541" i="22"/>
  <c r="AJ3541" i="22"/>
  <c r="AK3541" i="22"/>
  <c r="AL3541" i="22"/>
  <c r="AM3541" i="22"/>
  <c r="AN3541" i="22"/>
  <c r="AO3541" i="22"/>
  <c r="AD3542" i="22"/>
  <c r="AE3542" i="22"/>
  <c r="AF3542" i="22"/>
  <c r="AG3542" i="22"/>
  <c r="AH3542" i="22"/>
  <c r="AI3542" i="22"/>
  <c r="AJ3542" i="22"/>
  <c r="AK3542" i="22"/>
  <c r="AL3542" i="22"/>
  <c r="AM3542" i="22"/>
  <c r="AN3542" i="22"/>
  <c r="AO3542" i="22"/>
  <c r="AD3543" i="22"/>
  <c r="AE3543" i="22"/>
  <c r="AF3543" i="22"/>
  <c r="AG3543" i="22"/>
  <c r="AH3543" i="22"/>
  <c r="AI3543" i="22"/>
  <c r="AJ3543" i="22"/>
  <c r="AK3543" i="22"/>
  <c r="AL3543" i="22"/>
  <c r="AM3543" i="22"/>
  <c r="AN3543" i="22"/>
  <c r="AO3543" i="22"/>
  <c r="AD3544" i="22"/>
  <c r="AE3544" i="22"/>
  <c r="AF3544" i="22"/>
  <c r="AG3544" i="22"/>
  <c r="AH3544" i="22"/>
  <c r="AI3544" i="22"/>
  <c r="AJ3544" i="22"/>
  <c r="AK3544" i="22"/>
  <c r="AL3544" i="22"/>
  <c r="AM3544" i="22"/>
  <c r="AN3544" i="22"/>
  <c r="AO3544" i="22"/>
  <c r="AD3545" i="22"/>
  <c r="AE3545" i="22"/>
  <c r="AF3545" i="22"/>
  <c r="AG3545" i="22"/>
  <c r="AH3545" i="22"/>
  <c r="AI3545" i="22"/>
  <c r="AJ3545" i="22"/>
  <c r="AK3545" i="22"/>
  <c r="AL3545" i="22"/>
  <c r="AM3545" i="22"/>
  <c r="AN3545" i="22"/>
  <c r="AO3545" i="22"/>
  <c r="AD3546" i="22"/>
  <c r="AE3546" i="22"/>
  <c r="AF3546" i="22"/>
  <c r="AG3546" i="22"/>
  <c r="AH3546" i="22"/>
  <c r="AI3546" i="22"/>
  <c r="AJ3546" i="22"/>
  <c r="AK3546" i="22"/>
  <c r="AL3546" i="22"/>
  <c r="AM3546" i="22"/>
  <c r="AN3546" i="22"/>
  <c r="AO3546" i="22"/>
  <c r="AD3547" i="22"/>
  <c r="AE3547" i="22"/>
  <c r="AF3547" i="22"/>
  <c r="AG3547" i="22"/>
  <c r="AH3547" i="22"/>
  <c r="AI3547" i="22"/>
  <c r="AJ3547" i="22"/>
  <c r="AK3547" i="22"/>
  <c r="AL3547" i="22"/>
  <c r="AM3547" i="22"/>
  <c r="AN3547" i="22"/>
  <c r="AO3547" i="22"/>
  <c r="AD3548" i="22"/>
  <c r="AE3548" i="22"/>
  <c r="AF3548" i="22"/>
  <c r="AG3548" i="22"/>
  <c r="AH3548" i="22"/>
  <c r="AI3548" i="22"/>
  <c r="AJ3548" i="22"/>
  <c r="AK3548" i="22"/>
  <c r="AL3548" i="22"/>
  <c r="AM3548" i="22"/>
  <c r="AN3548" i="22"/>
  <c r="AO3548" i="22"/>
  <c r="AD3549" i="22"/>
  <c r="AE3549" i="22"/>
  <c r="AF3549" i="22"/>
  <c r="AG3549" i="22"/>
  <c r="AH3549" i="22"/>
  <c r="AI3549" i="22"/>
  <c r="AJ3549" i="22"/>
  <c r="AK3549" i="22"/>
  <c r="AL3549" i="22"/>
  <c r="AM3549" i="22"/>
  <c r="AN3549" i="22"/>
  <c r="AO3549" i="22"/>
  <c r="AD3550" i="22"/>
  <c r="AE3550" i="22"/>
  <c r="AF3550" i="22"/>
  <c r="AG3550" i="22"/>
  <c r="AH3550" i="22"/>
  <c r="AI3550" i="22"/>
  <c r="AJ3550" i="22"/>
  <c r="AK3550" i="22"/>
  <c r="AL3550" i="22"/>
  <c r="AM3550" i="22"/>
  <c r="AN3550" i="22"/>
  <c r="AO3550" i="22"/>
  <c r="AD3551" i="22"/>
  <c r="AE3551" i="22"/>
  <c r="AF3551" i="22"/>
  <c r="AG3551" i="22"/>
  <c r="AH3551" i="22"/>
  <c r="AI3551" i="22"/>
  <c r="AJ3551" i="22"/>
  <c r="AK3551" i="22"/>
  <c r="AL3551" i="22"/>
  <c r="AM3551" i="22"/>
  <c r="AN3551" i="22"/>
  <c r="AO3551" i="22"/>
  <c r="AD3552" i="22"/>
  <c r="AE3552" i="22"/>
  <c r="AF3552" i="22"/>
  <c r="AG3552" i="22"/>
  <c r="AH3552" i="22"/>
  <c r="AI3552" i="22"/>
  <c r="AJ3552" i="22"/>
  <c r="AK3552" i="22"/>
  <c r="AL3552" i="22"/>
  <c r="AM3552" i="22"/>
  <c r="AN3552" i="22"/>
  <c r="AO3552" i="22"/>
  <c r="AD3553" i="22"/>
  <c r="AE3553" i="22"/>
  <c r="AF3553" i="22"/>
  <c r="AG3553" i="22"/>
  <c r="AH3553" i="22"/>
  <c r="AI3553" i="22"/>
  <c r="AJ3553" i="22"/>
  <c r="AK3553" i="22"/>
  <c r="AL3553" i="22"/>
  <c r="AM3553" i="22"/>
  <c r="AN3553" i="22"/>
  <c r="AO3553" i="22"/>
  <c r="AD3554" i="22"/>
  <c r="AE3554" i="22"/>
  <c r="AF3554" i="22"/>
  <c r="AG3554" i="22"/>
  <c r="AH3554" i="22"/>
  <c r="AI3554" i="22"/>
  <c r="AJ3554" i="22"/>
  <c r="AK3554" i="22"/>
  <c r="AL3554" i="22"/>
  <c r="AM3554" i="22"/>
  <c r="AN3554" i="22"/>
  <c r="AO3554" i="22"/>
  <c r="AD3555" i="22"/>
  <c r="AE3555" i="22"/>
  <c r="AF3555" i="22"/>
  <c r="AG3555" i="22"/>
  <c r="AH3555" i="22"/>
  <c r="AI3555" i="22"/>
  <c r="AJ3555" i="22"/>
  <c r="AK3555" i="22"/>
  <c r="AL3555" i="22"/>
  <c r="AM3555" i="22"/>
  <c r="AN3555" i="22"/>
  <c r="AO3555" i="22"/>
  <c r="AD3556" i="22"/>
  <c r="AE3556" i="22"/>
  <c r="AF3556" i="22"/>
  <c r="AG3556" i="22"/>
  <c r="AH3556" i="22"/>
  <c r="AI3556" i="22"/>
  <c r="AJ3556" i="22"/>
  <c r="AK3556" i="22"/>
  <c r="AL3556" i="22"/>
  <c r="AM3556" i="22"/>
  <c r="AN3556" i="22"/>
  <c r="AO3556" i="22"/>
  <c r="AD3557" i="22"/>
  <c r="AE3557" i="22"/>
  <c r="AF3557" i="22"/>
  <c r="AG3557" i="22"/>
  <c r="AH3557" i="22"/>
  <c r="AI3557" i="22"/>
  <c r="AJ3557" i="22"/>
  <c r="AK3557" i="22"/>
  <c r="AL3557" i="22"/>
  <c r="AM3557" i="22"/>
  <c r="AN3557" i="22"/>
  <c r="AO3557" i="22"/>
  <c r="AD3558" i="22"/>
  <c r="AE3558" i="22"/>
  <c r="AF3558" i="22"/>
  <c r="AG3558" i="22"/>
  <c r="AH3558" i="22"/>
  <c r="AI3558" i="22"/>
  <c r="AJ3558" i="22"/>
  <c r="AK3558" i="22"/>
  <c r="AL3558" i="22"/>
  <c r="AM3558" i="22"/>
  <c r="AN3558" i="22"/>
  <c r="AO3558" i="22"/>
  <c r="AD3559" i="22"/>
  <c r="AE3559" i="22"/>
  <c r="AF3559" i="22"/>
  <c r="AG3559" i="22"/>
  <c r="AH3559" i="22"/>
  <c r="AI3559" i="22"/>
  <c r="AJ3559" i="22"/>
  <c r="AK3559" i="22"/>
  <c r="AL3559" i="22"/>
  <c r="AM3559" i="22"/>
  <c r="AN3559" i="22"/>
  <c r="AO3559" i="22"/>
  <c r="AD3560" i="22"/>
  <c r="AE3560" i="22"/>
  <c r="AF3560" i="22"/>
  <c r="AG3560" i="22"/>
  <c r="AH3560" i="22"/>
  <c r="AI3560" i="22"/>
  <c r="AJ3560" i="22"/>
  <c r="AK3560" i="22"/>
  <c r="AL3560" i="22"/>
  <c r="AM3560" i="22"/>
  <c r="AN3560" i="22"/>
  <c r="AO3560" i="22"/>
  <c r="AD3561" i="22"/>
  <c r="AE3561" i="22"/>
  <c r="AF3561" i="22"/>
  <c r="AG3561" i="22"/>
  <c r="AH3561" i="22"/>
  <c r="AI3561" i="22"/>
  <c r="AJ3561" i="22"/>
  <c r="AK3561" i="22"/>
  <c r="AL3561" i="22"/>
  <c r="AM3561" i="22"/>
  <c r="AN3561" i="22"/>
  <c r="AO3561" i="22"/>
  <c r="AD3562" i="22"/>
  <c r="AE3562" i="22"/>
  <c r="AF3562" i="22"/>
  <c r="AG3562" i="22"/>
  <c r="AH3562" i="22"/>
  <c r="AI3562" i="22"/>
  <c r="AJ3562" i="22"/>
  <c r="AK3562" i="22"/>
  <c r="AL3562" i="22"/>
  <c r="AM3562" i="22"/>
  <c r="AN3562" i="22"/>
  <c r="AO3562" i="22"/>
  <c r="AD3563" i="22"/>
  <c r="AE3563" i="22"/>
  <c r="AF3563" i="22"/>
  <c r="AG3563" i="22"/>
  <c r="AH3563" i="22"/>
  <c r="AI3563" i="22"/>
  <c r="AJ3563" i="22"/>
  <c r="AK3563" i="22"/>
  <c r="AL3563" i="22"/>
  <c r="AM3563" i="22"/>
  <c r="AN3563" i="22"/>
  <c r="AO3563" i="22"/>
  <c r="AD3564" i="22"/>
  <c r="AE3564" i="22"/>
  <c r="AF3564" i="22"/>
  <c r="AG3564" i="22"/>
  <c r="AH3564" i="22"/>
  <c r="AI3564" i="22"/>
  <c r="AJ3564" i="22"/>
  <c r="AK3564" i="22"/>
  <c r="AL3564" i="22"/>
  <c r="AM3564" i="22"/>
  <c r="AN3564" i="22"/>
  <c r="AO3564" i="22"/>
  <c r="AD3565" i="22"/>
  <c r="AE3565" i="22"/>
  <c r="AF3565" i="22"/>
  <c r="AG3565" i="22"/>
  <c r="AH3565" i="22"/>
  <c r="AI3565" i="22"/>
  <c r="AJ3565" i="22"/>
  <c r="AK3565" i="22"/>
  <c r="AL3565" i="22"/>
  <c r="AM3565" i="22"/>
  <c r="AN3565" i="22"/>
  <c r="AO3565" i="22"/>
  <c r="AD3566" i="22"/>
  <c r="AE3566" i="22"/>
  <c r="AF3566" i="22"/>
  <c r="AG3566" i="22"/>
  <c r="AH3566" i="22"/>
  <c r="AI3566" i="22"/>
  <c r="AJ3566" i="22"/>
  <c r="AK3566" i="22"/>
  <c r="AL3566" i="22"/>
  <c r="AM3566" i="22"/>
  <c r="AN3566" i="22"/>
  <c r="AO3566" i="22"/>
  <c r="AD3567" i="22"/>
  <c r="AE3567" i="22"/>
  <c r="AF3567" i="22"/>
  <c r="AG3567" i="22"/>
  <c r="AH3567" i="22"/>
  <c r="AI3567" i="22"/>
  <c r="AJ3567" i="22"/>
  <c r="AK3567" i="22"/>
  <c r="AL3567" i="22"/>
  <c r="AM3567" i="22"/>
  <c r="AN3567" i="22"/>
  <c r="AO3567" i="22"/>
  <c r="AD3568" i="22"/>
  <c r="AE3568" i="22"/>
  <c r="AF3568" i="22"/>
  <c r="AG3568" i="22"/>
  <c r="AH3568" i="22"/>
  <c r="AI3568" i="22"/>
  <c r="AJ3568" i="22"/>
  <c r="AK3568" i="22"/>
  <c r="AL3568" i="22"/>
  <c r="AM3568" i="22"/>
  <c r="AN3568" i="22"/>
  <c r="AO3568" i="22"/>
  <c r="AD3569" i="22"/>
  <c r="AE3569" i="22"/>
  <c r="AF3569" i="22"/>
  <c r="AG3569" i="22"/>
  <c r="AH3569" i="22"/>
  <c r="AI3569" i="22"/>
  <c r="AJ3569" i="22"/>
  <c r="AK3569" i="22"/>
  <c r="AL3569" i="22"/>
  <c r="AM3569" i="22"/>
  <c r="AN3569" i="22"/>
  <c r="AO3569" i="22"/>
  <c r="AD3570" i="22"/>
  <c r="AE3570" i="22"/>
  <c r="AF3570" i="22"/>
  <c r="AG3570" i="22"/>
  <c r="AH3570" i="22"/>
  <c r="AI3570" i="22"/>
  <c r="AJ3570" i="22"/>
  <c r="AK3570" i="22"/>
  <c r="AL3570" i="22"/>
  <c r="AM3570" i="22"/>
  <c r="AN3570" i="22"/>
  <c r="AO3570" i="22"/>
  <c r="AD3571" i="22"/>
  <c r="AE3571" i="22"/>
  <c r="AF3571" i="22"/>
  <c r="AG3571" i="22"/>
  <c r="AH3571" i="22"/>
  <c r="AI3571" i="22"/>
  <c r="AJ3571" i="22"/>
  <c r="AK3571" i="22"/>
  <c r="AL3571" i="22"/>
  <c r="AM3571" i="22"/>
  <c r="AN3571" i="22"/>
  <c r="AO3571" i="22"/>
  <c r="AD3572" i="22"/>
  <c r="AE3572" i="22"/>
  <c r="AF3572" i="22"/>
  <c r="AG3572" i="22"/>
  <c r="AH3572" i="22"/>
  <c r="AI3572" i="22"/>
  <c r="AJ3572" i="22"/>
  <c r="AK3572" i="22"/>
  <c r="AL3572" i="22"/>
  <c r="AM3572" i="22"/>
  <c r="AN3572" i="22"/>
  <c r="AO3572" i="22"/>
  <c r="AD3573" i="22"/>
  <c r="AE3573" i="22"/>
  <c r="AF3573" i="22"/>
  <c r="AG3573" i="22"/>
  <c r="AH3573" i="22"/>
  <c r="AI3573" i="22"/>
  <c r="AJ3573" i="22"/>
  <c r="AK3573" i="22"/>
  <c r="AL3573" i="22"/>
  <c r="AM3573" i="22"/>
  <c r="AN3573" i="22"/>
  <c r="AO3573" i="22"/>
  <c r="AD3574" i="22"/>
  <c r="AE3574" i="22"/>
  <c r="AF3574" i="22"/>
  <c r="AG3574" i="22"/>
  <c r="AH3574" i="22"/>
  <c r="AI3574" i="22"/>
  <c r="AJ3574" i="22"/>
  <c r="AK3574" i="22"/>
  <c r="AL3574" i="22"/>
  <c r="AM3574" i="22"/>
  <c r="AN3574" i="22"/>
  <c r="AO3574" i="22"/>
  <c r="AD3575" i="22"/>
  <c r="AE3575" i="22"/>
  <c r="AF3575" i="22"/>
  <c r="AG3575" i="22"/>
  <c r="AH3575" i="22"/>
  <c r="AI3575" i="22"/>
  <c r="AJ3575" i="22"/>
  <c r="AK3575" i="22"/>
  <c r="AL3575" i="22"/>
  <c r="AM3575" i="22"/>
  <c r="AN3575" i="22"/>
  <c r="AO3575" i="22"/>
  <c r="AD3576" i="22"/>
  <c r="AE3576" i="22"/>
  <c r="AF3576" i="22"/>
  <c r="AG3576" i="22"/>
  <c r="AH3576" i="22"/>
  <c r="AI3576" i="22"/>
  <c r="AJ3576" i="22"/>
  <c r="AK3576" i="22"/>
  <c r="AL3576" i="22"/>
  <c r="AM3576" i="22"/>
  <c r="AN3576" i="22"/>
  <c r="AO3576" i="22"/>
  <c r="AD3577" i="22"/>
  <c r="AE3577" i="22"/>
  <c r="AF3577" i="22"/>
  <c r="AG3577" i="22"/>
  <c r="AH3577" i="22"/>
  <c r="AI3577" i="22"/>
  <c r="AJ3577" i="22"/>
  <c r="AK3577" i="22"/>
  <c r="AL3577" i="22"/>
  <c r="AM3577" i="22"/>
  <c r="AN3577" i="22"/>
  <c r="AO3577" i="22"/>
  <c r="AD3578" i="22"/>
  <c r="AE3578" i="22"/>
  <c r="AF3578" i="22"/>
  <c r="AG3578" i="22"/>
  <c r="AH3578" i="22"/>
  <c r="AI3578" i="22"/>
  <c r="AJ3578" i="22"/>
  <c r="AK3578" i="22"/>
  <c r="AL3578" i="22"/>
  <c r="AM3578" i="22"/>
  <c r="AN3578" i="22"/>
  <c r="AO3578" i="22"/>
  <c r="AD3579" i="22"/>
  <c r="AE3579" i="22"/>
  <c r="AF3579" i="22"/>
  <c r="AG3579" i="22"/>
  <c r="AH3579" i="22"/>
  <c r="AI3579" i="22"/>
  <c r="AJ3579" i="22"/>
  <c r="AK3579" i="22"/>
  <c r="AL3579" i="22"/>
  <c r="AM3579" i="22"/>
  <c r="AN3579" i="22"/>
  <c r="AO3579" i="22"/>
  <c r="AD3580" i="22"/>
  <c r="AE3580" i="22"/>
  <c r="AF3580" i="22"/>
  <c r="AG3580" i="22"/>
  <c r="AH3580" i="22"/>
  <c r="AI3580" i="22"/>
  <c r="AJ3580" i="22"/>
  <c r="AK3580" i="22"/>
  <c r="AL3580" i="22"/>
  <c r="AM3580" i="22"/>
  <c r="AN3580" i="22"/>
  <c r="AO3580" i="22"/>
  <c r="AD3581" i="22"/>
  <c r="AE3581" i="22"/>
  <c r="AF3581" i="22"/>
  <c r="AG3581" i="22"/>
  <c r="AH3581" i="22"/>
  <c r="AI3581" i="22"/>
  <c r="AJ3581" i="22"/>
  <c r="AK3581" i="22"/>
  <c r="AL3581" i="22"/>
  <c r="AM3581" i="22"/>
  <c r="AN3581" i="22"/>
  <c r="AO3581" i="22"/>
  <c r="AD3582" i="22"/>
  <c r="AE3582" i="22"/>
  <c r="AF3582" i="22"/>
  <c r="AG3582" i="22"/>
  <c r="AH3582" i="22"/>
  <c r="AI3582" i="22"/>
  <c r="AJ3582" i="22"/>
  <c r="AK3582" i="22"/>
  <c r="AL3582" i="22"/>
  <c r="AM3582" i="22"/>
  <c r="AN3582" i="22"/>
  <c r="AO3582" i="22"/>
  <c r="AD3583" i="22"/>
  <c r="AE3583" i="22"/>
  <c r="AF3583" i="22"/>
  <c r="AG3583" i="22"/>
  <c r="AH3583" i="22"/>
  <c r="AI3583" i="22"/>
  <c r="AJ3583" i="22"/>
  <c r="AK3583" i="22"/>
  <c r="AL3583" i="22"/>
  <c r="AM3583" i="22"/>
  <c r="AN3583" i="22"/>
  <c r="AO3583" i="22"/>
  <c r="AD3584" i="22"/>
  <c r="AE3584" i="22"/>
  <c r="AF3584" i="22"/>
  <c r="AG3584" i="22"/>
  <c r="AH3584" i="22"/>
  <c r="AI3584" i="22"/>
  <c r="AJ3584" i="22"/>
  <c r="AK3584" i="22"/>
  <c r="AL3584" i="22"/>
  <c r="AM3584" i="22"/>
  <c r="AN3584" i="22"/>
  <c r="AO3584" i="22"/>
  <c r="AD3585" i="22"/>
  <c r="AE3585" i="22"/>
  <c r="AF3585" i="22"/>
  <c r="AG3585" i="22"/>
  <c r="AH3585" i="22"/>
  <c r="AI3585" i="22"/>
  <c r="AJ3585" i="22"/>
  <c r="AK3585" i="22"/>
  <c r="AL3585" i="22"/>
  <c r="AM3585" i="22"/>
  <c r="AN3585" i="22"/>
  <c r="AO3585" i="22"/>
  <c r="AD3586" i="22"/>
  <c r="AE3586" i="22"/>
  <c r="AF3586" i="22"/>
  <c r="AG3586" i="22"/>
  <c r="AH3586" i="22"/>
  <c r="AI3586" i="22"/>
  <c r="AJ3586" i="22"/>
  <c r="AK3586" i="22"/>
  <c r="AL3586" i="22"/>
  <c r="AM3586" i="22"/>
  <c r="AN3586" i="22"/>
  <c r="AO3586" i="22"/>
  <c r="AD3587" i="22"/>
  <c r="AE3587" i="22"/>
  <c r="AF3587" i="22"/>
  <c r="AG3587" i="22"/>
  <c r="AH3587" i="22"/>
  <c r="AI3587" i="22"/>
  <c r="AJ3587" i="22"/>
  <c r="AK3587" i="22"/>
  <c r="AL3587" i="22"/>
  <c r="AM3587" i="22"/>
  <c r="AN3587" i="22"/>
  <c r="AO3587" i="22"/>
  <c r="AD3588" i="22"/>
  <c r="AE3588" i="22"/>
  <c r="AF3588" i="22"/>
  <c r="AG3588" i="22"/>
  <c r="AH3588" i="22"/>
  <c r="AI3588" i="22"/>
  <c r="AJ3588" i="22"/>
  <c r="AK3588" i="22"/>
  <c r="AL3588" i="22"/>
  <c r="AM3588" i="22"/>
  <c r="AN3588" i="22"/>
  <c r="AO3588" i="22"/>
  <c r="AD3589" i="22"/>
  <c r="AE3589" i="22"/>
  <c r="AF3589" i="22"/>
  <c r="AG3589" i="22"/>
  <c r="AH3589" i="22"/>
  <c r="AI3589" i="22"/>
  <c r="AJ3589" i="22"/>
  <c r="AK3589" i="22"/>
  <c r="AL3589" i="22"/>
  <c r="AM3589" i="22"/>
  <c r="AN3589" i="22"/>
  <c r="AO3589" i="22"/>
  <c r="AD3590" i="22"/>
  <c r="AE3590" i="22"/>
  <c r="AF3590" i="22"/>
  <c r="AG3590" i="22"/>
  <c r="AH3590" i="22"/>
  <c r="AI3590" i="22"/>
  <c r="AJ3590" i="22"/>
  <c r="AK3590" i="22"/>
  <c r="AL3590" i="22"/>
  <c r="AM3590" i="22"/>
  <c r="AN3590" i="22"/>
  <c r="AO3590" i="22"/>
  <c r="AD3591" i="22"/>
  <c r="AE3591" i="22"/>
  <c r="AF3591" i="22"/>
  <c r="AG3591" i="22"/>
  <c r="AH3591" i="22"/>
  <c r="AI3591" i="22"/>
  <c r="AJ3591" i="22"/>
  <c r="AK3591" i="22"/>
  <c r="AL3591" i="22"/>
  <c r="AM3591" i="22"/>
  <c r="AN3591" i="22"/>
  <c r="AO3591" i="22"/>
  <c r="AD3592" i="22"/>
  <c r="AE3592" i="22"/>
  <c r="AF3592" i="22"/>
  <c r="AG3592" i="22"/>
  <c r="AH3592" i="22"/>
  <c r="AI3592" i="22"/>
  <c r="AJ3592" i="22"/>
  <c r="AK3592" i="22"/>
  <c r="AL3592" i="22"/>
  <c r="AM3592" i="22"/>
  <c r="AN3592" i="22"/>
  <c r="AO3592" i="22"/>
  <c r="AD3593" i="22"/>
  <c r="AE3593" i="22"/>
  <c r="AF3593" i="22"/>
  <c r="AG3593" i="22"/>
  <c r="AH3593" i="22"/>
  <c r="AI3593" i="22"/>
  <c r="AJ3593" i="22"/>
  <c r="AK3593" i="22"/>
  <c r="AL3593" i="22"/>
  <c r="AM3593" i="22"/>
  <c r="AN3593" i="22"/>
  <c r="AO3593" i="22"/>
  <c r="AD3594" i="22"/>
  <c r="AE3594" i="22"/>
  <c r="AF3594" i="22"/>
  <c r="AG3594" i="22"/>
  <c r="AH3594" i="22"/>
  <c r="AI3594" i="22"/>
  <c r="AJ3594" i="22"/>
  <c r="AK3594" i="22"/>
  <c r="AL3594" i="22"/>
  <c r="AM3594" i="22"/>
  <c r="AN3594" i="22"/>
  <c r="AO3594" i="22"/>
  <c r="AD3595" i="22"/>
  <c r="AE3595" i="22"/>
  <c r="AF3595" i="22"/>
  <c r="AG3595" i="22"/>
  <c r="AH3595" i="22"/>
  <c r="AI3595" i="22"/>
  <c r="AJ3595" i="22"/>
  <c r="AK3595" i="22"/>
  <c r="AL3595" i="22"/>
  <c r="AM3595" i="22"/>
  <c r="AN3595" i="22"/>
  <c r="AO3595" i="22"/>
  <c r="AD3596" i="22"/>
  <c r="AE3596" i="22"/>
  <c r="AF3596" i="22"/>
  <c r="AG3596" i="22"/>
  <c r="AH3596" i="22"/>
  <c r="AI3596" i="22"/>
  <c r="AJ3596" i="22"/>
  <c r="AK3596" i="22"/>
  <c r="AL3596" i="22"/>
  <c r="AM3596" i="22"/>
  <c r="AN3596" i="22"/>
  <c r="AO3596" i="22"/>
  <c r="AD3597" i="22"/>
  <c r="AE3597" i="22"/>
  <c r="AF3597" i="22"/>
  <c r="AG3597" i="22"/>
  <c r="AH3597" i="22"/>
  <c r="AI3597" i="22"/>
  <c r="AJ3597" i="22"/>
  <c r="AK3597" i="22"/>
  <c r="AL3597" i="22"/>
  <c r="AM3597" i="22"/>
  <c r="AN3597" i="22"/>
  <c r="AO3597" i="22"/>
  <c r="AD3598" i="22"/>
  <c r="AE3598" i="22"/>
  <c r="AF3598" i="22"/>
  <c r="AG3598" i="22"/>
  <c r="AH3598" i="22"/>
  <c r="AI3598" i="22"/>
  <c r="AJ3598" i="22"/>
  <c r="AK3598" i="22"/>
  <c r="AL3598" i="22"/>
  <c r="AM3598" i="22"/>
  <c r="AN3598" i="22"/>
  <c r="AO3598" i="22"/>
  <c r="AD3599" i="22"/>
  <c r="AE3599" i="22"/>
  <c r="AF3599" i="22"/>
  <c r="AG3599" i="22"/>
  <c r="AH3599" i="22"/>
  <c r="AI3599" i="22"/>
  <c r="AJ3599" i="22"/>
  <c r="AK3599" i="22"/>
  <c r="AL3599" i="22"/>
  <c r="AM3599" i="22"/>
  <c r="AN3599" i="22"/>
  <c r="AO3599" i="22"/>
  <c r="AD3600" i="22"/>
  <c r="AE3600" i="22"/>
  <c r="AF3600" i="22"/>
  <c r="AG3600" i="22"/>
  <c r="AH3600" i="22"/>
  <c r="AI3600" i="22"/>
  <c r="AJ3600" i="22"/>
  <c r="AK3600" i="22"/>
  <c r="AL3600" i="22"/>
  <c r="AM3600" i="22"/>
  <c r="AN3600" i="22"/>
  <c r="AO3600" i="22"/>
  <c r="AD3601" i="22"/>
  <c r="AE3601" i="22"/>
  <c r="AF3601" i="22"/>
  <c r="AG3601" i="22"/>
  <c r="AH3601" i="22"/>
  <c r="AI3601" i="22"/>
  <c r="AJ3601" i="22"/>
  <c r="AK3601" i="22"/>
  <c r="AL3601" i="22"/>
  <c r="AM3601" i="22"/>
  <c r="AN3601" i="22"/>
  <c r="AO3601" i="22"/>
  <c r="AD3602" i="22"/>
  <c r="AE3602" i="22"/>
  <c r="AF3602" i="22"/>
  <c r="AG3602" i="22"/>
  <c r="AH3602" i="22"/>
  <c r="AI3602" i="22"/>
  <c r="AJ3602" i="22"/>
  <c r="AK3602" i="22"/>
  <c r="AL3602" i="22"/>
  <c r="AM3602" i="22"/>
  <c r="AN3602" i="22"/>
  <c r="AO3602" i="22"/>
  <c r="AD3603" i="22"/>
  <c r="AE3603" i="22"/>
  <c r="AF3603" i="22"/>
  <c r="AG3603" i="22"/>
  <c r="AH3603" i="22"/>
  <c r="AI3603" i="22"/>
  <c r="AJ3603" i="22"/>
  <c r="AK3603" i="22"/>
  <c r="AL3603" i="22"/>
  <c r="AM3603" i="22"/>
  <c r="AN3603" i="22"/>
  <c r="AO3603" i="22"/>
  <c r="AD3604" i="22"/>
  <c r="AE3604" i="22"/>
  <c r="AF3604" i="22"/>
  <c r="AG3604" i="22"/>
  <c r="AH3604" i="22"/>
  <c r="AI3604" i="22"/>
  <c r="AJ3604" i="22"/>
  <c r="AK3604" i="22"/>
  <c r="AL3604" i="22"/>
  <c r="AM3604" i="22"/>
  <c r="AN3604" i="22"/>
  <c r="AO3604" i="22"/>
  <c r="AD3605" i="22"/>
  <c r="AE3605" i="22"/>
  <c r="AF3605" i="22"/>
  <c r="AG3605" i="22"/>
  <c r="AH3605" i="22"/>
  <c r="AI3605" i="22"/>
  <c r="AJ3605" i="22"/>
  <c r="AK3605" i="22"/>
  <c r="AL3605" i="22"/>
  <c r="AM3605" i="22"/>
  <c r="AN3605" i="22"/>
  <c r="AO3605" i="22"/>
  <c r="AD3606" i="22"/>
  <c r="AE3606" i="22"/>
  <c r="AF3606" i="22"/>
  <c r="AG3606" i="22"/>
  <c r="AH3606" i="22"/>
  <c r="AI3606" i="22"/>
  <c r="AJ3606" i="22"/>
  <c r="AK3606" i="22"/>
  <c r="AL3606" i="22"/>
  <c r="AM3606" i="22"/>
  <c r="AN3606" i="22"/>
  <c r="AO3606" i="22"/>
  <c r="AD3607" i="22"/>
  <c r="AE3607" i="22"/>
  <c r="AF3607" i="22"/>
  <c r="AG3607" i="22"/>
  <c r="AH3607" i="22"/>
  <c r="AI3607" i="22"/>
  <c r="AJ3607" i="22"/>
  <c r="AK3607" i="22"/>
  <c r="AL3607" i="22"/>
  <c r="AM3607" i="22"/>
  <c r="AN3607" i="22"/>
  <c r="AO3607" i="22"/>
  <c r="AD3608" i="22"/>
  <c r="AE3608" i="22"/>
  <c r="AF3608" i="22"/>
  <c r="AG3608" i="22"/>
  <c r="AH3608" i="22"/>
  <c r="AI3608" i="22"/>
  <c r="AJ3608" i="22"/>
  <c r="AK3608" i="22"/>
  <c r="AL3608" i="22"/>
  <c r="AM3608" i="22"/>
  <c r="AN3608" i="22"/>
  <c r="AO3608" i="22"/>
  <c r="AD3609" i="22"/>
  <c r="AE3609" i="22"/>
  <c r="AF3609" i="22"/>
  <c r="AG3609" i="22"/>
  <c r="AH3609" i="22"/>
  <c r="AI3609" i="22"/>
  <c r="AJ3609" i="22"/>
  <c r="AK3609" i="22"/>
  <c r="AL3609" i="22"/>
  <c r="AM3609" i="22"/>
  <c r="AN3609" i="22"/>
  <c r="AO3609" i="22"/>
  <c r="AD3610" i="22"/>
  <c r="AE3610" i="22"/>
  <c r="AF3610" i="22"/>
  <c r="AG3610" i="22"/>
  <c r="AH3610" i="22"/>
  <c r="AI3610" i="22"/>
  <c r="AJ3610" i="22"/>
  <c r="AK3610" i="22"/>
  <c r="AL3610" i="22"/>
  <c r="AM3610" i="22"/>
  <c r="AN3610" i="22"/>
  <c r="AO3610" i="22"/>
  <c r="AD3611" i="22"/>
  <c r="AE3611" i="22"/>
  <c r="AF3611" i="22"/>
  <c r="AG3611" i="22"/>
  <c r="AH3611" i="22"/>
  <c r="AI3611" i="22"/>
  <c r="AJ3611" i="22"/>
  <c r="AK3611" i="22"/>
  <c r="AL3611" i="22"/>
  <c r="AM3611" i="22"/>
  <c r="AN3611" i="22"/>
  <c r="AO3611" i="22"/>
  <c r="AD3612" i="22"/>
  <c r="AE3612" i="22"/>
  <c r="AF3612" i="22"/>
  <c r="AG3612" i="22"/>
  <c r="AH3612" i="22"/>
  <c r="AI3612" i="22"/>
  <c r="AJ3612" i="22"/>
  <c r="AK3612" i="22"/>
  <c r="AL3612" i="22"/>
  <c r="AM3612" i="22"/>
  <c r="AN3612" i="22"/>
  <c r="AO3612" i="22"/>
  <c r="AD3613" i="22"/>
  <c r="AE3613" i="22"/>
  <c r="AF3613" i="22"/>
  <c r="AG3613" i="22"/>
  <c r="AH3613" i="22"/>
  <c r="AI3613" i="22"/>
  <c r="AJ3613" i="22"/>
  <c r="AK3613" i="22"/>
  <c r="AL3613" i="22"/>
  <c r="AM3613" i="22"/>
  <c r="AN3613" i="22"/>
  <c r="AO3613" i="22"/>
  <c r="AD3614" i="22"/>
  <c r="AE3614" i="22"/>
  <c r="AF3614" i="22"/>
  <c r="AG3614" i="22"/>
  <c r="AH3614" i="22"/>
  <c r="AI3614" i="22"/>
  <c r="AJ3614" i="22"/>
  <c r="AK3614" i="22"/>
  <c r="AL3614" i="22"/>
  <c r="AM3614" i="22"/>
  <c r="AN3614" i="22"/>
  <c r="AO3614" i="22"/>
  <c r="AD3615" i="22"/>
  <c r="AE3615" i="22"/>
  <c r="AF3615" i="22"/>
  <c r="AG3615" i="22"/>
  <c r="AH3615" i="22"/>
  <c r="AI3615" i="22"/>
  <c r="AJ3615" i="22"/>
  <c r="AK3615" i="22"/>
  <c r="AL3615" i="22"/>
  <c r="AM3615" i="22"/>
  <c r="AN3615" i="22"/>
  <c r="AO3615" i="22"/>
  <c r="AD3616" i="22"/>
  <c r="AE3616" i="22"/>
  <c r="AF3616" i="22"/>
  <c r="AG3616" i="22"/>
  <c r="AH3616" i="22"/>
  <c r="AI3616" i="22"/>
  <c r="AJ3616" i="22"/>
  <c r="AK3616" i="22"/>
  <c r="AL3616" i="22"/>
  <c r="AM3616" i="22"/>
  <c r="AN3616" i="22"/>
  <c r="AO3616" i="22"/>
  <c r="AD3617" i="22"/>
  <c r="AE3617" i="22"/>
  <c r="AF3617" i="22"/>
  <c r="AG3617" i="22"/>
  <c r="AH3617" i="22"/>
  <c r="AI3617" i="22"/>
  <c r="AJ3617" i="22"/>
  <c r="AK3617" i="22"/>
  <c r="AL3617" i="22"/>
  <c r="AM3617" i="22"/>
  <c r="AN3617" i="22"/>
  <c r="AO3617" i="22"/>
  <c r="AD3618" i="22"/>
  <c r="AE3618" i="22"/>
  <c r="AF3618" i="22"/>
  <c r="AG3618" i="22"/>
  <c r="AH3618" i="22"/>
  <c r="AI3618" i="22"/>
  <c r="AJ3618" i="22"/>
  <c r="AK3618" i="22"/>
  <c r="AL3618" i="22"/>
  <c r="AM3618" i="22"/>
  <c r="AN3618" i="22"/>
  <c r="AO3618" i="22"/>
  <c r="AD3619" i="22"/>
  <c r="AE3619" i="22"/>
  <c r="AF3619" i="22"/>
  <c r="AG3619" i="22"/>
  <c r="AH3619" i="22"/>
  <c r="AI3619" i="22"/>
  <c r="AJ3619" i="22"/>
  <c r="AK3619" i="22"/>
  <c r="AL3619" i="22"/>
  <c r="AM3619" i="22"/>
  <c r="AN3619" i="22"/>
  <c r="AO3619" i="22"/>
  <c r="AD3620" i="22"/>
  <c r="AE3620" i="22"/>
  <c r="AF3620" i="22"/>
  <c r="AG3620" i="22"/>
  <c r="AH3620" i="22"/>
  <c r="AI3620" i="22"/>
  <c r="AJ3620" i="22"/>
  <c r="AK3620" i="22"/>
  <c r="AL3620" i="22"/>
  <c r="AM3620" i="22"/>
  <c r="AN3620" i="22"/>
  <c r="AO3620" i="22"/>
  <c r="AD3621" i="22"/>
  <c r="AE3621" i="22"/>
  <c r="AF3621" i="22"/>
  <c r="AG3621" i="22"/>
  <c r="AH3621" i="22"/>
  <c r="AI3621" i="22"/>
  <c r="AJ3621" i="22"/>
  <c r="AK3621" i="22"/>
  <c r="AL3621" i="22"/>
  <c r="AM3621" i="22"/>
  <c r="AN3621" i="22"/>
  <c r="AO3621" i="22"/>
  <c r="AD3622" i="22"/>
  <c r="AE3622" i="22"/>
  <c r="AF3622" i="22"/>
  <c r="AG3622" i="22"/>
  <c r="AH3622" i="22"/>
  <c r="AI3622" i="22"/>
  <c r="AJ3622" i="22"/>
  <c r="AK3622" i="22"/>
  <c r="AL3622" i="22"/>
  <c r="AM3622" i="22"/>
  <c r="AN3622" i="22"/>
  <c r="AO3622" i="22"/>
  <c r="AD3623" i="22"/>
  <c r="AE3623" i="22"/>
  <c r="AF3623" i="22"/>
  <c r="AG3623" i="22"/>
  <c r="AH3623" i="22"/>
  <c r="AI3623" i="22"/>
  <c r="AJ3623" i="22"/>
  <c r="AK3623" i="22"/>
  <c r="AL3623" i="22"/>
  <c r="AM3623" i="22"/>
  <c r="AN3623" i="22"/>
  <c r="AO3623" i="22"/>
  <c r="AD3624" i="22"/>
  <c r="AE3624" i="22"/>
  <c r="AF3624" i="22"/>
  <c r="AG3624" i="22"/>
  <c r="AH3624" i="22"/>
  <c r="AI3624" i="22"/>
  <c r="AJ3624" i="22"/>
  <c r="AK3624" i="22"/>
  <c r="AL3624" i="22"/>
  <c r="AM3624" i="22"/>
  <c r="AN3624" i="22"/>
  <c r="AO3624" i="22"/>
  <c r="AD3625" i="22"/>
  <c r="AE3625" i="22"/>
  <c r="AF3625" i="22"/>
  <c r="AG3625" i="22"/>
  <c r="AH3625" i="22"/>
  <c r="AI3625" i="22"/>
  <c r="AJ3625" i="22"/>
  <c r="AK3625" i="22"/>
  <c r="AL3625" i="22"/>
  <c r="AM3625" i="22"/>
  <c r="AN3625" i="22"/>
  <c r="AO3625" i="22"/>
  <c r="AD3626" i="22"/>
  <c r="AE3626" i="22"/>
  <c r="AF3626" i="22"/>
  <c r="AG3626" i="22"/>
  <c r="AH3626" i="22"/>
  <c r="AI3626" i="22"/>
  <c r="AJ3626" i="22"/>
  <c r="AK3626" i="22"/>
  <c r="AL3626" i="22"/>
  <c r="AM3626" i="22"/>
  <c r="AN3626" i="22"/>
  <c r="AO3626" i="22"/>
  <c r="AD3627" i="22"/>
  <c r="AE3627" i="22"/>
  <c r="AF3627" i="22"/>
  <c r="AG3627" i="22"/>
  <c r="AH3627" i="22"/>
  <c r="AI3627" i="22"/>
  <c r="AJ3627" i="22"/>
  <c r="AK3627" i="22"/>
  <c r="AL3627" i="22"/>
  <c r="AM3627" i="22"/>
  <c r="AN3627" i="22"/>
  <c r="AO3627" i="22"/>
  <c r="AD3628" i="22"/>
  <c r="AE3628" i="22"/>
  <c r="AF3628" i="22"/>
  <c r="AG3628" i="22"/>
  <c r="AH3628" i="22"/>
  <c r="AI3628" i="22"/>
  <c r="AJ3628" i="22"/>
  <c r="AK3628" i="22"/>
  <c r="AL3628" i="22"/>
  <c r="AM3628" i="22"/>
  <c r="AN3628" i="22"/>
  <c r="AO3628" i="22"/>
  <c r="AD3629" i="22"/>
  <c r="AE3629" i="22"/>
  <c r="AF3629" i="22"/>
  <c r="AG3629" i="22"/>
  <c r="AH3629" i="22"/>
  <c r="AI3629" i="22"/>
  <c r="AJ3629" i="22"/>
  <c r="AK3629" i="22"/>
  <c r="AL3629" i="22"/>
  <c r="AM3629" i="22"/>
  <c r="AN3629" i="22"/>
  <c r="AO3629" i="22"/>
  <c r="AD3630" i="22"/>
  <c r="AE3630" i="22"/>
  <c r="AF3630" i="22"/>
  <c r="AG3630" i="22"/>
  <c r="AH3630" i="22"/>
  <c r="AI3630" i="22"/>
  <c r="AJ3630" i="22"/>
  <c r="AK3630" i="22"/>
  <c r="AL3630" i="22"/>
  <c r="AM3630" i="22"/>
  <c r="AN3630" i="22"/>
  <c r="AO3630" i="22"/>
  <c r="AD3631" i="22"/>
  <c r="AE3631" i="22"/>
  <c r="AF3631" i="22"/>
  <c r="AG3631" i="22"/>
  <c r="AH3631" i="22"/>
  <c r="AI3631" i="22"/>
  <c r="AJ3631" i="22"/>
  <c r="AK3631" i="22"/>
  <c r="AL3631" i="22"/>
  <c r="AM3631" i="22"/>
  <c r="AN3631" i="22"/>
  <c r="AO3631" i="22"/>
  <c r="AD3632" i="22"/>
  <c r="AE3632" i="22"/>
  <c r="AF3632" i="22"/>
  <c r="AG3632" i="22"/>
  <c r="AH3632" i="22"/>
  <c r="AI3632" i="22"/>
  <c r="AJ3632" i="22"/>
  <c r="AK3632" i="22"/>
  <c r="AL3632" i="22"/>
  <c r="AM3632" i="22"/>
  <c r="AN3632" i="22"/>
  <c r="AO3632" i="22"/>
  <c r="AD3633" i="22"/>
  <c r="AE3633" i="22"/>
  <c r="AF3633" i="22"/>
  <c r="AG3633" i="22"/>
  <c r="AH3633" i="22"/>
  <c r="AI3633" i="22"/>
  <c r="AJ3633" i="22"/>
  <c r="AK3633" i="22"/>
  <c r="AL3633" i="22"/>
  <c r="AM3633" i="22"/>
  <c r="AN3633" i="22"/>
  <c r="AO3633" i="22"/>
  <c r="AD3634" i="22"/>
  <c r="AE3634" i="22"/>
  <c r="AF3634" i="22"/>
  <c r="AG3634" i="22"/>
  <c r="AH3634" i="22"/>
  <c r="AI3634" i="22"/>
  <c r="AJ3634" i="22"/>
  <c r="AK3634" i="22"/>
  <c r="AL3634" i="22"/>
  <c r="AM3634" i="22"/>
  <c r="AN3634" i="22"/>
  <c r="AO3634" i="22"/>
  <c r="AD3635" i="22"/>
  <c r="AE3635" i="22"/>
  <c r="AF3635" i="22"/>
  <c r="AG3635" i="22"/>
  <c r="AH3635" i="22"/>
  <c r="AI3635" i="22"/>
  <c r="AJ3635" i="22"/>
  <c r="AK3635" i="22"/>
  <c r="AL3635" i="22"/>
  <c r="AM3635" i="22"/>
  <c r="AN3635" i="22"/>
  <c r="AO3635" i="22"/>
  <c r="AD3636" i="22"/>
  <c r="AE3636" i="22"/>
  <c r="AF3636" i="22"/>
  <c r="AG3636" i="22"/>
  <c r="AH3636" i="22"/>
  <c r="AI3636" i="22"/>
  <c r="AJ3636" i="22"/>
  <c r="AK3636" i="22"/>
  <c r="AL3636" i="22"/>
  <c r="AM3636" i="22"/>
  <c r="AN3636" i="22"/>
  <c r="AO3636" i="22"/>
  <c r="AD3637" i="22"/>
  <c r="AE3637" i="22"/>
  <c r="AF3637" i="22"/>
  <c r="AG3637" i="22"/>
  <c r="AH3637" i="22"/>
  <c r="AI3637" i="22"/>
  <c r="AJ3637" i="22"/>
  <c r="AK3637" i="22"/>
  <c r="AL3637" i="22"/>
  <c r="AM3637" i="22"/>
  <c r="AN3637" i="22"/>
  <c r="AO3637" i="22"/>
  <c r="AD3638" i="22"/>
  <c r="AE3638" i="22"/>
  <c r="AF3638" i="22"/>
  <c r="AG3638" i="22"/>
  <c r="AH3638" i="22"/>
  <c r="AI3638" i="22"/>
  <c r="AJ3638" i="22"/>
  <c r="AK3638" i="22"/>
  <c r="AL3638" i="22"/>
  <c r="AM3638" i="22"/>
  <c r="AN3638" i="22"/>
  <c r="AO3638" i="22"/>
  <c r="AD3639" i="22"/>
  <c r="AE3639" i="22"/>
  <c r="AF3639" i="22"/>
  <c r="AG3639" i="22"/>
  <c r="AH3639" i="22"/>
  <c r="AI3639" i="22"/>
  <c r="AJ3639" i="22"/>
  <c r="AK3639" i="22"/>
  <c r="AL3639" i="22"/>
  <c r="AM3639" i="22"/>
  <c r="AN3639" i="22"/>
  <c r="AO3639" i="22"/>
  <c r="AD3640" i="22"/>
  <c r="AE3640" i="22"/>
  <c r="AF3640" i="22"/>
  <c r="AG3640" i="22"/>
  <c r="AH3640" i="22"/>
  <c r="AI3640" i="22"/>
  <c r="AJ3640" i="22"/>
  <c r="AK3640" i="22"/>
  <c r="AL3640" i="22"/>
  <c r="AM3640" i="22"/>
  <c r="AN3640" i="22"/>
  <c r="AO3640" i="22"/>
  <c r="AD3641" i="22"/>
  <c r="AE3641" i="22"/>
  <c r="AF3641" i="22"/>
  <c r="AG3641" i="22"/>
  <c r="AH3641" i="22"/>
  <c r="AI3641" i="22"/>
  <c r="AJ3641" i="22"/>
  <c r="AK3641" i="22"/>
  <c r="AL3641" i="22"/>
  <c r="AM3641" i="22"/>
  <c r="AN3641" i="22"/>
  <c r="AO3641" i="22"/>
  <c r="AD3642" i="22"/>
  <c r="AE3642" i="22"/>
  <c r="AF3642" i="22"/>
  <c r="AG3642" i="22"/>
  <c r="AH3642" i="22"/>
  <c r="AI3642" i="22"/>
  <c r="AJ3642" i="22"/>
  <c r="AK3642" i="22"/>
  <c r="AL3642" i="22"/>
  <c r="AM3642" i="22"/>
  <c r="AN3642" i="22"/>
  <c r="AO3642" i="22"/>
  <c r="AD3643" i="22"/>
  <c r="AE3643" i="22"/>
  <c r="AF3643" i="22"/>
  <c r="AG3643" i="22"/>
  <c r="AH3643" i="22"/>
  <c r="AI3643" i="22"/>
  <c r="AJ3643" i="22"/>
  <c r="AK3643" i="22"/>
  <c r="AL3643" i="22"/>
  <c r="AM3643" i="22"/>
  <c r="AN3643" i="22"/>
  <c r="AO3643" i="22"/>
  <c r="AD3644" i="22"/>
  <c r="AE3644" i="22"/>
  <c r="AF3644" i="22"/>
  <c r="AG3644" i="22"/>
  <c r="AH3644" i="22"/>
  <c r="AI3644" i="22"/>
  <c r="AJ3644" i="22"/>
  <c r="AK3644" i="22"/>
  <c r="AL3644" i="22"/>
  <c r="AM3644" i="22"/>
  <c r="AN3644" i="22"/>
  <c r="AO3644" i="22"/>
  <c r="AD3645" i="22"/>
  <c r="AE3645" i="22"/>
  <c r="AF3645" i="22"/>
  <c r="AG3645" i="22"/>
  <c r="AH3645" i="22"/>
  <c r="AI3645" i="22"/>
  <c r="AJ3645" i="22"/>
  <c r="AK3645" i="22"/>
  <c r="AL3645" i="22"/>
  <c r="AM3645" i="22"/>
  <c r="AN3645" i="22"/>
  <c r="AO3645" i="22"/>
  <c r="AD3646" i="22"/>
  <c r="AE3646" i="22"/>
  <c r="AF3646" i="22"/>
  <c r="AG3646" i="22"/>
  <c r="AH3646" i="22"/>
  <c r="AI3646" i="22"/>
  <c r="AJ3646" i="22"/>
  <c r="AK3646" i="22"/>
  <c r="AL3646" i="22"/>
  <c r="AM3646" i="22"/>
  <c r="AN3646" i="22"/>
  <c r="AO3646" i="22"/>
  <c r="AD3647" i="22"/>
  <c r="AE3647" i="22"/>
  <c r="AF3647" i="22"/>
  <c r="AG3647" i="22"/>
  <c r="AH3647" i="22"/>
  <c r="AI3647" i="22"/>
  <c r="AJ3647" i="22"/>
  <c r="AK3647" i="22"/>
  <c r="AL3647" i="22"/>
  <c r="AM3647" i="22"/>
  <c r="AN3647" i="22"/>
  <c r="AO3647" i="22"/>
  <c r="AD3648" i="22"/>
  <c r="AE3648" i="22"/>
  <c r="AF3648" i="22"/>
  <c r="AG3648" i="22"/>
  <c r="AH3648" i="22"/>
  <c r="AI3648" i="22"/>
  <c r="AJ3648" i="22"/>
  <c r="AK3648" i="22"/>
  <c r="AL3648" i="22"/>
  <c r="AM3648" i="22"/>
  <c r="AN3648" i="22"/>
  <c r="AO3648" i="22"/>
  <c r="AD3649" i="22"/>
  <c r="AE3649" i="22"/>
  <c r="AF3649" i="22"/>
  <c r="AG3649" i="22"/>
  <c r="AH3649" i="22"/>
  <c r="AI3649" i="22"/>
  <c r="AJ3649" i="22"/>
  <c r="AK3649" i="22"/>
  <c r="AL3649" i="22"/>
  <c r="AM3649" i="22"/>
  <c r="AN3649" i="22"/>
  <c r="AO3649" i="22"/>
  <c r="AD3650" i="22"/>
  <c r="AE3650" i="22"/>
  <c r="AF3650" i="22"/>
  <c r="AG3650" i="22"/>
  <c r="AH3650" i="22"/>
  <c r="AI3650" i="22"/>
  <c r="AJ3650" i="22"/>
  <c r="AK3650" i="22"/>
  <c r="AL3650" i="22"/>
  <c r="AM3650" i="22"/>
  <c r="AN3650" i="22"/>
  <c r="AO3650" i="22"/>
  <c r="AD3651" i="22"/>
  <c r="AE3651" i="22"/>
  <c r="AF3651" i="22"/>
  <c r="AG3651" i="22"/>
  <c r="AH3651" i="22"/>
  <c r="AI3651" i="22"/>
  <c r="AJ3651" i="22"/>
  <c r="AK3651" i="22"/>
  <c r="AL3651" i="22"/>
  <c r="AM3651" i="22"/>
  <c r="AN3651" i="22"/>
  <c r="AO3651" i="22"/>
  <c r="AD3652" i="22"/>
  <c r="AE3652" i="22"/>
  <c r="AF3652" i="22"/>
  <c r="AG3652" i="22"/>
  <c r="AH3652" i="22"/>
  <c r="AI3652" i="22"/>
  <c r="AJ3652" i="22"/>
  <c r="AK3652" i="22"/>
  <c r="AL3652" i="22"/>
  <c r="AM3652" i="22"/>
  <c r="AN3652" i="22"/>
  <c r="AO3652" i="22"/>
  <c r="AD3653" i="22"/>
  <c r="AE3653" i="22"/>
  <c r="AF3653" i="22"/>
  <c r="AG3653" i="22"/>
  <c r="AH3653" i="22"/>
  <c r="AI3653" i="22"/>
  <c r="AJ3653" i="22"/>
  <c r="AK3653" i="22"/>
  <c r="AL3653" i="22"/>
  <c r="AM3653" i="22"/>
  <c r="AN3653" i="22"/>
  <c r="AO3653" i="22"/>
  <c r="AD3654" i="22"/>
  <c r="AE3654" i="22"/>
  <c r="AF3654" i="22"/>
  <c r="AG3654" i="22"/>
  <c r="AH3654" i="22"/>
  <c r="AI3654" i="22"/>
  <c r="AJ3654" i="22"/>
  <c r="AK3654" i="22"/>
  <c r="AL3654" i="22"/>
  <c r="AM3654" i="22"/>
  <c r="AN3654" i="22"/>
  <c r="AO3654" i="22"/>
  <c r="AD3655" i="22"/>
  <c r="AE3655" i="22"/>
  <c r="AF3655" i="22"/>
  <c r="AG3655" i="22"/>
  <c r="AH3655" i="22"/>
  <c r="AI3655" i="22"/>
  <c r="AJ3655" i="22"/>
  <c r="AK3655" i="22"/>
  <c r="AL3655" i="22"/>
  <c r="AM3655" i="22"/>
  <c r="AN3655" i="22"/>
  <c r="AO3655" i="22"/>
  <c r="AD3656" i="22"/>
  <c r="AE3656" i="22"/>
  <c r="AF3656" i="22"/>
  <c r="AG3656" i="22"/>
  <c r="AH3656" i="22"/>
  <c r="AI3656" i="22"/>
  <c r="AJ3656" i="22"/>
  <c r="AK3656" i="22"/>
  <c r="AL3656" i="22"/>
  <c r="AM3656" i="22"/>
  <c r="AN3656" i="22"/>
  <c r="AO3656" i="22"/>
  <c r="AD3657" i="22"/>
  <c r="AE3657" i="22"/>
  <c r="AF3657" i="22"/>
  <c r="AG3657" i="22"/>
  <c r="AH3657" i="22"/>
  <c r="AI3657" i="22"/>
  <c r="AJ3657" i="22"/>
  <c r="AK3657" i="22"/>
  <c r="AL3657" i="22"/>
  <c r="AM3657" i="22"/>
  <c r="AN3657" i="22"/>
  <c r="AO3657" i="22"/>
  <c r="AD3658" i="22"/>
  <c r="AE3658" i="22"/>
  <c r="AF3658" i="22"/>
  <c r="AG3658" i="22"/>
  <c r="AH3658" i="22"/>
  <c r="AI3658" i="22"/>
  <c r="AJ3658" i="22"/>
  <c r="AK3658" i="22"/>
  <c r="AL3658" i="22"/>
  <c r="AM3658" i="22"/>
  <c r="AN3658" i="22"/>
  <c r="AO3658" i="22"/>
  <c r="AD3659" i="22"/>
  <c r="AE3659" i="22"/>
  <c r="AF3659" i="22"/>
  <c r="AG3659" i="22"/>
  <c r="AH3659" i="22"/>
  <c r="AI3659" i="22"/>
  <c r="AJ3659" i="22"/>
  <c r="AK3659" i="22"/>
  <c r="AL3659" i="22"/>
  <c r="AM3659" i="22"/>
  <c r="AN3659" i="22"/>
  <c r="AO3659" i="22"/>
  <c r="AD3660" i="22"/>
  <c r="AE3660" i="22"/>
  <c r="AF3660" i="22"/>
  <c r="AG3660" i="22"/>
  <c r="AH3660" i="22"/>
  <c r="AI3660" i="22"/>
  <c r="AJ3660" i="22"/>
  <c r="AK3660" i="22"/>
  <c r="AL3660" i="22"/>
  <c r="AM3660" i="22"/>
  <c r="AN3660" i="22"/>
  <c r="AO3660" i="22"/>
  <c r="AD3661" i="22"/>
  <c r="AE3661" i="22"/>
  <c r="AF3661" i="22"/>
  <c r="AG3661" i="22"/>
  <c r="AH3661" i="22"/>
  <c r="AI3661" i="22"/>
  <c r="AJ3661" i="22"/>
  <c r="AK3661" i="22"/>
  <c r="AL3661" i="22"/>
  <c r="AM3661" i="22"/>
  <c r="AN3661" i="22"/>
  <c r="AO3661" i="22"/>
  <c r="AD3662" i="22"/>
  <c r="AE3662" i="22"/>
  <c r="AF3662" i="22"/>
  <c r="AG3662" i="22"/>
  <c r="AH3662" i="22"/>
  <c r="AI3662" i="22"/>
  <c r="AJ3662" i="22"/>
  <c r="AK3662" i="22"/>
  <c r="AL3662" i="22"/>
  <c r="AM3662" i="22"/>
  <c r="AN3662" i="22"/>
  <c r="AO3662" i="22"/>
  <c r="AD3663" i="22"/>
  <c r="AE3663" i="22"/>
  <c r="AF3663" i="22"/>
  <c r="AG3663" i="22"/>
  <c r="AH3663" i="22"/>
  <c r="AI3663" i="22"/>
  <c r="AJ3663" i="22"/>
  <c r="AK3663" i="22"/>
  <c r="AL3663" i="22"/>
  <c r="AM3663" i="22"/>
  <c r="AN3663" i="22"/>
  <c r="AO3663" i="22"/>
  <c r="AD3664" i="22"/>
  <c r="AE3664" i="22"/>
  <c r="AF3664" i="22"/>
  <c r="AG3664" i="22"/>
  <c r="AH3664" i="22"/>
  <c r="AI3664" i="22"/>
  <c r="AJ3664" i="22"/>
  <c r="AK3664" i="22"/>
  <c r="AL3664" i="22"/>
  <c r="AM3664" i="22"/>
  <c r="AN3664" i="22"/>
  <c r="AO3664" i="22"/>
  <c r="AD3665" i="22"/>
  <c r="AE3665" i="22"/>
  <c r="AF3665" i="22"/>
  <c r="AG3665" i="22"/>
  <c r="AH3665" i="22"/>
  <c r="AI3665" i="22"/>
  <c r="AJ3665" i="22"/>
  <c r="AK3665" i="22"/>
  <c r="AL3665" i="22"/>
  <c r="AM3665" i="22"/>
  <c r="AN3665" i="22"/>
  <c r="AO3665" i="22"/>
  <c r="AD3666" i="22"/>
  <c r="AE3666" i="22"/>
  <c r="AF3666" i="22"/>
  <c r="AG3666" i="22"/>
  <c r="AH3666" i="22"/>
  <c r="AI3666" i="22"/>
  <c r="AJ3666" i="22"/>
  <c r="AK3666" i="22"/>
  <c r="AL3666" i="22"/>
  <c r="AM3666" i="22"/>
  <c r="AN3666" i="22"/>
  <c r="AO3666" i="22"/>
  <c r="AD3667" i="22"/>
  <c r="AE3667" i="22"/>
  <c r="AF3667" i="22"/>
  <c r="AG3667" i="22"/>
  <c r="AH3667" i="22"/>
  <c r="AI3667" i="22"/>
  <c r="AJ3667" i="22"/>
  <c r="AK3667" i="22"/>
  <c r="AL3667" i="22"/>
  <c r="AM3667" i="22"/>
  <c r="AN3667" i="22"/>
  <c r="AO3667" i="22"/>
  <c r="AD3668" i="22"/>
  <c r="AE3668" i="22"/>
  <c r="AF3668" i="22"/>
  <c r="AG3668" i="22"/>
  <c r="AH3668" i="22"/>
  <c r="AI3668" i="22"/>
  <c r="AJ3668" i="22"/>
  <c r="AK3668" i="22"/>
  <c r="AL3668" i="22"/>
  <c r="AM3668" i="22"/>
  <c r="AN3668" i="22"/>
  <c r="AO3668" i="22"/>
  <c r="AD3669" i="22"/>
  <c r="AE3669" i="22"/>
  <c r="AF3669" i="22"/>
  <c r="AG3669" i="22"/>
  <c r="AH3669" i="22"/>
  <c r="AI3669" i="22"/>
  <c r="AJ3669" i="22"/>
  <c r="AK3669" i="22"/>
  <c r="AL3669" i="22"/>
  <c r="AM3669" i="22"/>
  <c r="AN3669" i="22"/>
  <c r="AO3669" i="22"/>
  <c r="AD3670" i="22"/>
  <c r="AE3670" i="22"/>
  <c r="AF3670" i="22"/>
  <c r="AG3670" i="22"/>
  <c r="AH3670" i="22"/>
  <c r="AI3670" i="22"/>
  <c r="AJ3670" i="22"/>
  <c r="AK3670" i="22"/>
  <c r="AL3670" i="22"/>
  <c r="AM3670" i="22"/>
  <c r="AN3670" i="22"/>
  <c r="AO3670" i="22"/>
  <c r="AD3671" i="22"/>
  <c r="AE3671" i="22"/>
  <c r="AF3671" i="22"/>
  <c r="AG3671" i="22"/>
  <c r="AH3671" i="22"/>
  <c r="AI3671" i="22"/>
  <c r="AJ3671" i="22"/>
  <c r="AK3671" i="22"/>
  <c r="AL3671" i="22"/>
  <c r="AM3671" i="22"/>
  <c r="AN3671" i="22"/>
  <c r="AO3671" i="22"/>
  <c r="AD3672" i="22"/>
  <c r="AE3672" i="22"/>
  <c r="AF3672" i="22"/>
  <c r="AG3672" i="22"/>
  <c r="AH3672" i="22"/>
  <c r="AI3672" i="22"/>
  <c r="AJ3672" i="22"/>
  <c r="AK3672" i="22"/>
  <c r="AL3672" i="22"/>
  <c r="AM3672" i="22"/>
  <c r="AN3672" i="22"/>
  <c r="AO3672" i="22"/>
  <c r="AD3673" i="22"/>
  <c r="AE3673" i="22"/>
  <c r="AF3673" i="22"/>
  <c r="AG3673" i="22"/>
  <c r="AH3673" i="22"/>
  <c r="AI3673" i="22"/>
  <c r="AJ3673" i="22"/>
  <c r="AK3673" i="22"/>
  <c r="AL3673" i="22"/>
  <c r="AM3673" i="22"/>
  <c r="AN3673" i="22"/>
  <c r="AO3673" i="22"/>
  <c r="AD3674" i="22"/>
  <c r="AE3674" i="22"/>
  <c r="AF3674" i="22"/>
  <c r="AG3674" i="22"/>
  <c r="AH3674" i="22"/>
  <c r="AI3674" i="22"/>
  <c r="AJ3674" i="22"/>
  <c r="AK3674" i="22"/>
  <c r="AL3674" i="22"/>
  <c r="AM3674" i="22"/>
  <c r="AN3674" i="22"/>
  <c r="AO3674" i="22"/>
  <c r="AD3675" i="22"/>
  <c r="AE3675" i="22"/>
  <c r="AF3675" i="22"/>
  <c r="AG3675" i="22"/>
  <c r="AH3675" i="22"/>
  <c r="AI3675" i="22"/>
  <c r="AJ3675" i="22"/>
  <c r="AK3675" i="22"/>
  <c r="AL3675" i="22"/>
  <c r="AM3675" i="22"/>
  <c r="AN3675" i="22"/>
  <c r="AO3675" i="22"/>
  <c r="AD3676" i="22"/>
  <c r="AE3676" i="22"/>
  <c r="AF3676" i="22"/>
  <c r="AG3676" i="22"/>
  <c r="AH3676" i="22"/>
  <c r="AI3676" i="22"/>
  <c r="AJ3676" i="22"/>
  <c r="AK3676" i="22"/>
  <c r="AL3676" i="22"/>
  <c r="AM3676" i="22"/>
  <c r="AN3676" i="22"/>
  <c r="AO3676" i="22"/>
  <c r="AD3677" i="22"/>
  <c r="AE3677" i="22"/>
  <c r="AF3677" i="22"/>
  <c r="AG3677" i="22"/>
  <c r="AH3677" i="22"/>
  <c r="AI3677" i="22"/>
  <c r="AJ3677" i="22"/>
  <c r="AK3677" i="22"/>
  <c r="AL3677" i="22"/>
  <c r="AM3677" i="22"/>
  <c r="AN3677" i="22"/>
  <c r="AO3677" i="22"/>
  <c r="AD3678" i="22"/>
  <c r="AE3678" i="22"/>
  <c r="AF3678" i="22"/>
  <c r="AG3678" i="22"/>
  <c r="AH3678" i="22"/>
  <c r="AI3678" i="22"/>
  <c r="AJ3678" i="22"/>
  <c r="AK3678" i="22"/>
  <c r="AL3678" i="22"/>
  <c r="AM3678" i="22"/>
  <c r="AN3678" i="22"/>
  <c r="AO3678" i="22"/>
  <c r="AD3679" i="22"/>
  <c r="AE3679" i="22"/>
  <c r="AF3679" i="22"/>
  <c r="AG3679" i="22"/>
  <c r="AH3679" i="22"/>
  <c r="AI3679" i="22"/>
  <c r="AJ3679" i="22"/>
  <c r="AK3679" i="22"/>
  <c r="AL3679" i="22"/>
  <c r="AM3679" i="22"/>
  <c r="AN3679" i="22"/>
  <c r="AO3679" i="22"/>
  <c r="AD3680" i="22"/>
  <c r="AE3680" i="22"/>
  <c r="AF3680" i="22"/>
  <c r="AG3680" i="22"/>
  <c r="AH3680" i="22"/>
  <c r="AI3680" i="22"/>
  <c r="AJ3680" i="22"/>
  <c r="AK3680" i="22"/>
  <c r="AL3680" i="22"/>
  <c r="AM3680" i="22"/>
  <c r="AN3680" i="22"/>
  <c r="AO3680" i="22"/>
  <c r="AD3681" i="22"/>
  <c r="AE3681" i="22"/>
  <c r="AF3681" i="22"/>
  <c r="AG3681" i="22"/>
  <c r="AH3681" i="22"/>
  <c r="AI3681" i="22"/>
  <c r="AJ3681" i="22"/>
  <c r="AK3681" i="22"/>
  <c r="AL3681" i="22"/>
  <c r="AM3681" i="22"/>
  <c r="AN3681" i="22"/>
  <c r="AO3681" i="22"/>
  <c r="AD3682" i="22"/>
  <c r="AE3682" i="22"/>
  <c r="AF3682" i="22"/>
  <c r="AG3682" i="22"/>
  <c r="AH3682" i="22"/>
  <c r="AI3682" i="22"/>
  <c r="AJ3682" i="22"/>
  <c r="AK3682" i="22"/>
  <c r="AL3682" i="22"/>
  <c r="AM3682" i="22"/>
  <c r="AN3682" i="22"/>
  <c r="AO3682" i="22"/>
  <c r="AD3683" i="22"/>
  <c r="AE3683" i="22"/>
  <c r="AF3683" i="22"/>
  <c r="AG3683" i="22"/>
  <c r="AH3683" i="22"/>
  <c r="AI3683" i="22"/>
  <c r="AJ3683" i="22"/>
  <c r="AK3683" i="22"/>
  <c r="AL3683" i="22"/>
  <c r="AM3683" i="22"/>
  <c r="AN3683" i="22"/>
  <c r="AO3683" i="22"/>
  <c r="AD3684" i="22"/>
  <c r="AE3684" i="22"/>
  <c r="AF3684" i="22"/>
  <c r="AG3684" i="22"/>
  <c r="AH3684" i="22"/>
  <c r="AI3684" i="22"/>
  <c r="AJ3684" i="22"/>
  <c r="AK3684" i="22"/>
  <c r="AL3684" i="22"/>
  <c r="AM3684" i="22"/>
  <c r="AN3684" i="22"/>
  <c r="AO3684" i="22"/>
  <c r="AD3685" i="22"/>
  <c r="AE3685" i="22"/>
  <c r="AF3685" i="22"/>
  <c r="AG3685" i="22"/>
  <c r="AH3685" i="22"/>
  <c r="AI3685" i="22"/>
  <c r="AJ3685" i="22"/>
  <c r="AK3685" i="22"/>
  <c r="AL3685" i="22"/>
  <c r="AM3685" i="22"/>
  <c r="AN3685" i="22"/>
  <c r="AO3685" i="22"/>
  <c r="AD3686" i="22"/>
  <c r="AE3686" i="22"/>
  <c r="AF3686" i="22"/>
  <c r="AG3686" i="22"/>
  <c r="AH3686" i="22"/>
  <c r="AI3686" i="22"/>
  <c r="AJ3686" i="22"/>
  <c r="AK3686" i="22"/>
  <c r="AL3686" i="22"/>
  <c r="AM3686" i="22"/>
  <c r="AN3686" i="22"/>
  <c r="AO3686" i="22"/>
  <c r="AD3687" i="22"/>
  <c r="AE3687" i="22"/>
  <c r="AF3687" i="22"/>
  <c r="AG3687" i="22"/>
  <c r="AH3687" i="22"/>
  <c r="AI3687" i="22"/>
  <c r="AJ3687" i="22"/>
  <c r="AK3687" i="22"/>
  <c r="AL3687" i="22"/>
  <c r="AM3687" i="22"/>
  <c r="AN3687" i="22"/>
  <c r="AO3687" i="22"/>
  <c r="AD3688" i="22"/>
  <c r="AE3688" i="22"/>
  <c r="AF3688" i="22"/>
  <c r="AG3688" i="22"/>
  <c r="AH3688" i="22"/>
  <c r="AI3688" i="22"/>
  <c r="AJ3688" i="22"/>
  <c r="AK3688" i="22"/>
  <c r="AL3688" i="22"/>
  <c r="AM3688" i="22"/>
  <c r="AN3688" i="22"/>
  <c r="AO3688" i="22"/>
  <c r="AD3689" i="22"/>
  <c r="AE3689" i="22"/>
  <c r="AF3689" i="22"/>
  <c r="AG3689" i="22"/>
  <c r="AH3689" i="22"/>
  <c r="AI3689" i="22"/>
  <c r="AJ3689" i="22"/>
  <c r="AK3689" i="22"/>
  <c r="AL3689" i="22"/>
  <c r="AM3689" i="22"/>
  <c r="AN3689" i="22"/>
  <c r="AO3689" i="22"/>
  <c r="AD3690" i="22"/>
  <c r="AE3690" i="22"/>
  <c r="AF3690" i="22"/>
  <c r="AG3690" i="22"/>
  <c r="AH3690" i="22"/>
  <c r="AI3690" i="22"/>
  <c r="AJ3690" i="22"/>
  <c r="AK3690" i="22"/>
  <c r="AL3690" i="22"/>
  <c r="AM3690" i="22"/>
  <c r="AN3690" i="22"/>
  <c r="AO3690" i="22"/>
  <c r="AD3691" i="22"/>
  <c r="AE3691" i="22"/>
  <c r="AF3691" i="22"/>
  <c r="AG3691" i="22"/>
  <c r="AH3691" i="22"/>
  <c r="AI3691" i="22"/>
  <c r="AJ3691" i="22"/>
  <c r="AK3691" i="22"/>
  <c r="AL3691" i="22"/>
  <c r="AM3691" i="22"/>
  <c r="AN3691" i="22"/>
  <c r="AO3691" i="22"/>
  <c r="AD3692" i="22"/>
  <c r="AE3692" i="22"/>
  <c r="AF3692" i="22"/>
  <c r="AG3692" i="22"/>
  <c r="AH3692" i="22"/>
  <c r="AI3692" i="22"/>
  <c r="AJ3692" i="22"/>
  <c r="AK3692" i="22"/>
  <c r="AL3692" i="22"/>
  <c r="AM3692" i="22"/>
  <c r="AN3692" i="22"/>
  <c r="AO3692" i="22"/>
  <c r="AD3693" i="22"/>
  <c r="AE3693" i="22"/>
  <c r="AF3693" i="22"/>
  <c r="AG3693" i="22"/>
  <c r="AH3693" i="22"/>
  <c r="AI3693" i="22"/>
  <c r="AJ3693" i="22"/>
  <c r="AK3693" i="22"/>
  <c r="AL3693" i="22"/>
  <c r="AM3693" i="22"/>
  <c r="AN3693" i="22"/>
  <c r="AO3693" i="22"/>
  <c r="AD3694" i="22"/>
  <c r="AE3694" i="22"/>
  <c r="AF3694" i="22"/>
  <c r="AG3694" i="22"/>
  <c r="AH3694" i="22"/>
  <c r="AI3694" i="22"/>
  <c r="AJ3694" i="22"/>
  <c r="AK3694" i="22"/>
  <c r="AL3694" i="22"/>
  <c r="AM3694" i="22"/>
  <c r="AN3694" i="22"/>
  <c r="AO3694" i="22"/>
  <c r="AD3695" i="22"/>
  <c r="AE3695" i="22"/>
  <c r="AF3695" i="22"/>
  <c r="AG3695" i="22"/>
  <c r="AH3695" i="22"/>
  <c r="AI3695" i="22"/>
  <c r="AJ3695" i="22"/>
  <c r="AK3695" i="22"/>
  <c r="AL3695" i="22"/>
  <c r="AM3695" i="22"/>
  <c r="AN3695" i="22"/>
  <c r="AO3695" i="22"/>
  <c r="AD3696" i="22"/>
  <c r="AE3696" i="22"/>
  <c r="AF3696" i="22"/>
  <c r="AG3696" i="22"/>
  <c r="AH3696" i="22"/>
  <c r="AI3696" i="22"/>
  <c r="AJ3696" i="22"/>
  <c r="AK3696" i="22"/>
  <c r="AL3696" i="22"/>
  <c r="AM3696" i="22"/>
  <c r="AN3696" i="22"/>
  <c r="AO3696" i="22"/>
  <c r="AD3697" i="22"/>
  <c r="AE3697" i="22"/>
  <c r="AF3697" i="22"/>
  <c r="AG3697" i="22"/>
  <c r="AH3697" i="22"/>
  <c r="AI3697" i="22"/>
  <c r="AJ3697" i="22"/>
  <c r="AK3697" i="22"/>
  <c r="AL3697" i="22"/>
  <c r="AM3697" i="22"/>
  <c r="AN3697" i="22"/>
  <c r="AO3697" i="22"/>
  <c r="AD3698" i="22"/>
  <c r="AE3698" i="22"/>
  <c r="AF3698" i="22"/>
  <c r="AG3698" i="22"/>
  <c r="AH3698" i="22"/>
  <c r="AI3698" i="22"/>
  <c r="AJ3698" i="22"/>
  <c r="AK3698" i="22"/>
  <c r="AL3698" i="22"/>
  <c r="AM3698" i="22"/>
  <c r="AN3698" i="22"/>
  <c r="AO3698" i="22"/>
  <c r="AD3699" i="22"/>
  <c r="AE3699" i="22"/>
  <c r="AF3699" i="22"/>
  <c r="AG3699" i="22"/>
  <c r="AH3699" i="22"/>
  <c r="AI3699" i="22"/>
  <c r="AJ3699" i="22"/>
  <c r="AK3699" i="22"/>
  <c r="AL3699" i="22"/>
  <c r="AM3699" i="22"/>
  <c r="AN3699" i="22"/>
  <c r="AO3699" i="22"/>
  <c r="AD3700" i="22"/>
  <c r="AE3700" i="22"/>
  <c r="AF3700" i="22"/>
  <c r="AG3700" i="22"/>
  <c r="AH3700" i="22"/>
  <c r="AI3700" i="22"/>
  <c r="AJ3700" i="22"/>
  <c r="AK3700" i="22"/>
  <c r="AL3700" i="22"/>
  <c r="AM3700" i="22"/>
  <c r="AN3700" i="22"/>
  <c r="AO3700" i="22"/>
  <c r="AD3701" i="22"/>
  <c r="AE3701" i="22"/>
  <c r="AF3701" i="22"/>
  <c r="AG3701" i="22"/>
  <c r="AH3701" i="22"/>
  <c r="AI3701" i="22"/>
  <c r="AJ3701" i="22"/>
  <c r="AK3701" i="22"/>
  <c r="AL3701" i="22"/>
  <c r="AM3701" i="22"/>
  <c r="AN3701" i="22"/>
  <c r="AO3701" i="22"/>
  <c r="AD3702" i="22"/>
  <c r="AE3702" i="22"/>
  <c r="AF3702" i="22"/>
  <c r="AG3702" i="22"/>
  <c r="AH3702" i="22"/>
  <c r="AI3702" i="22"/>
  <c r="AJ3702" i="22"/>
  <c r="AK3702" i="22"/>
  <c r="AL3702" i="22"/>
  <c r="AM3702" i="22"/>
  <c r="AN3702" i="22"/>
  <c r="AO3702" i="22"/>
  <c r="AD3703" i="22"/>
  <c r="AE3703" i="22"/>
  <c r="AF3703" i="22"/>
  <c r="AG3703" i="22"/>
  <c r="AH3703" i="22"/>
  <c r="AI3703" i="22"/>
  <c r="AJ3703" i="22"/>
  <c r="AK3703" i="22"/>
  <c r="AL3703" i="22"/>
  <c r="AM3703" i="22"/>
  <c r="AN3703" i="22"/>
  <c r="AO3703" i="22"/>
  <c r="AD3704" i="22"/>
  <c r="AE3704" i="22"/>
  <c r="AF3704" i="22"/>
  <c r="AG3704" i="22"/>
  <c r="AH3704" i="22"/>
  <c r="AI3704" i="22"/>
  <c r="AJ3704" i="22"/>
  <c r="AK3704" i="22"/>
  <c r="AL3704" i="22"/>
  <c r="AM3704" i="22"/>
  <c r="AN3704" i="22"/>
  <c r="AO3704" i="22"/>
  <c r="AD3705" i="22"/>
  <c r="AE3705" i="22"/>
  <c r="AF3705" i="22"/>
  <c r="AG3705" i="22"/>
  <c r="AH3705" i="22"/>
  <c r="AI3705" i="22"/>
  <c r="AJ3705" i="22"/>
  <c r="AK3705" i="22"/>
  <c r="AL3705" i="22"/>
  <c r="AM3705" i="22"/>
  <c r="AN3705" i="22"/>
  <c r="AO3705" i="22"/>
  <c r="AD3706" i="22"/>
  <c r="AE3706" i="22"/>
  <c r="AF3706" i="22"/>
  <c r="AG3706" i="22"/>
  <c r="AH3706" i="22"/>
  <c r="AI3706" i="22"/>
  <c r="AJ3706" i="22"/>
  <c r="AK3706" i="22"/>
  <c r="AL3706" i="22"/>
  <c r="AM3706" i="22"/>
  <c r="AN3706" i="22"/>
  <c r="AO3706" i="22"/>
  <c r="AD3707" i="22"/>
  <c r="AE3707" i="22"/>
  <c r="AF3707" i="22"/>
  <c r="AG3707" i="22"/>
  <c r="AH3707" i="22"/>
  <c r="AI3707" i="22"/>
  <c r="AJ3707" i="22"/>
  <c r="AK3707" i="22"/>
  <c r="AL3707" i="22"/>
  <c r="AM3707" i="22"/>
  <c r="AN3707" i="22"/>
  <c r="AO3707" i="22"/>
  <c r="AD3708" i="22"/>
  <c r="AE3708" i="22"/>
  <c r="AF3708" i="22"/>
  <c r="AG3708" i="22"/>
  <c r="AH3708" i="22"/>
  <c r="AI3708" i="22"/>
  <c r="AJ3708" i="22"/>
  <c r="AK3708" i="22"/>
  <c r="AL3708" i="22"/>
  <c r="AM3708" i="22"/>
  <c r="AN3708" i="22"/>
  <c r="AO3708" i="22"/>
  <c r="AD3709" i="22"/>
  <c r="AE3709" i="22"/>
  <c r="AF3709" i="22"/>
  <c r="AG3709" i="22"/>
  <c r="AH3709" i="22"/>
  <c r="AI3709" i="22"/>
  <c r="AJ3709" i="22"/>
  <c r="AK3709" i="22"/>
  <c r="AL3709" i="22"/>
  <c r="AM3709" i="22"/>
  <c r="AN3709" i="22"/>
  <c r="AO3709" i="22"/>
  <c r="AD3710" i="22"/>
  <c r="AE3710" i="22"/>
  <c r="AF3710" i="22"/>
  <c r="AG3710" i="22"/>
  <c r="AH3710" i="22"/>
  <c r="AI3710" i="22"/>
  <c r="AJ3710" i="22"/>
  <c r="AK3710" i="22"/>
  <c r="AL3710" i="22"/>
  <c r="AM3710" i="22"/>
  <c r="AN3710" i="22"/>
  <c r="AO3710" i="22"/>
  <c r="AD3711" i="22"/>
  <c r="AE3711" i="22"/>
  <c r="AF3711" i="22"/>
  <c r="AG3711" i="22"/>
  <c r="AH3711" i="22"/>
  <c r="AI3711" i="22"/>
  <c r="AJ3711" i="22"/>
  <c r="AK3711" i="22"/>
  <c r="AL3711" i="22"/>
  <c r="AM3711" i="22"/>
  <c r="AN3711" i="22"/>
  <c r="AO3711" i="22"/>
  <c r="AD3712" i="22"/>
  <c r="AE3712" i="22"/>
  <c r="AF3712" i="22"/>
  <c r="AG3712" i="22"/>
  <c r="AH3712" i="22"/>
  <c r="AI3712" i="22"/>
  <c r="AJ3712" i="22"/>
  <c r="AK3712" i="22"/>
  <c r="AL3712" i="22"/>
  <c r="AM3712" i="22"/>
  <c r="AN3712" i="22"/>
  <c r="AO3712" i="22"/>
  <c r="AD3713" i="22"/>
  <c r="AE3713" i="22"/>
  <c r="AF3713" i="22"/>
  <c r="AG3713" i="22"/>
  <c r="AH3713" i="22"/>
  <c r="AI3713" i="22"/>
  <c r="AJ3713" i="22"/>
  <c r="AK3713" i="22"/>
  <c r="AL3713" i="22"/>
  <c r="AM3713" i="22"/>
  <c r="AN3713" i="22"/>
  <c r="AO3713" i="22"/>
  <c r="AD3714" i="22"/>
  <c r="AE3714" i="22"/>
  <c r="AF3714" i="22"/>
  <c r="AG3714" i="22"/>
  <c r="AH3714" i="22"/>
  <c r="AI3714" i="22"/>
  <c r="AJ3714" i="22"/>
  <c r="AK3714" i="22"/>
  <c r="AL3714" i="22"/>
  <c r="AM3714" i="22"/>
  <c r="AN3714" i="22"/>
  <c r="AO3714" i="22"/>
  <c r="AD3715" i="22"/>
  <c r="AE3715" i="22"/>
  <c r="AF3715" i="22"/>
  <c r="AG3715" i="22"/>
  <c r="AH3715" i="22"/>
  <c r="AI3715" i="22"/>
  <c r="AJ3715" i="22"/>
  <c r="AK3715" i="22"/>
  <c r="AL3715" i="22"/>
  <c r="AM3715" i="22"/>
  <c r="AN3715" i="22"/>
  <c r="AO3715" i="22"/>
  <c r="AD3716" i="22"/>
  <c r="AE3716" i="22"/>
  <c r="AF3716" i="22"/>
  <c r="AG3716" i="22"/>
  <c r="AH3716" i="22"/>
  <c r="AI3716" i="22"/>
  <c r="AJ3716" i="22"/>
  <c r="AK3716" i="22"/>
  <c r="AL3716" i="22"/>
  <c r="AM3716" i="22"/>
  <c r="AN3716" i="22"/>
  <c r="AO3716" i="22"/>
  <c r="AD3717" i="22"/>
  <c r="AE3717" i="22"/>
  <c r="AF3717" i="22"/>
  <c r="AG3717" i="22"/>
  <c r="AH3717" i="22"/>
  <c r="AI3717" i="22"/>
  <c r="AJ3717" i="22"/>
  <c r="AK3717" i="22"/>
  <c r="AL3717" i="22"/>
  <c r="AM3717" i="22"/>
  <c r="AN3717" i="22"/>
  <c r="AO3717" i="22"/>
  <c r="AD3718" i="22"/>
  <c r="AE3718" i="22"/>
  <c r="AF3718" i="22"/>
  <c r="AG3718" i="22"/>
  <c r="AH3718" i="22"/>
  <c r="AI3718" i="22"/>
  <c r="AJ3718" i="22"/>
  <c r="AK3718" i="22"/>
  <c r="AL3718" i="22"/>
  <c r="AM3718" i="22"/>
  <c r="AN3718" i="22"/>
  <c r="AO3718" i="22"/>
  <c r="AD3719" i="22"/>
  <c r="AE3719" i="22"/>
  <c r="AF3719" i="22"/>
  <c r="AG3719" i="22"/>
  <c r="AH3719" i="22"/>
  <c r="AI3719" i="22"/>
  <c r="AJ3719" i="22"/>
  <c r="AK3719" i="22"/>
  <c r="AL3719" i="22"/>
  <c r="AM3719" i="22"/>
  <c r="AN3719" i="22"/>
  <c r="AO3719" i="22"/>
  <c r="AD3720" i="22"/>
  <c r="AE3720" i="22"/>
  <c r="AF3720" i="22"/>
  <c r="AG3720" i="22"/>
  <c r="AH3720" i="22"/>
  <c r="AI3720" i="22"/>
  <c r="AJ3720" i="22"/>
  <c r="AK3720" i="22"/>
  <c r="AL3720" i="22"/>
  <c r="AM3720" i="22"/>
  <c r="AN3720" i="22"/>
  <c r="AO3720" i="22"/>
  <c r="AD3721" i="22"/>
  <c r="AE3721" i="22"/>
  <c r="AF3721" i="22"/>
  <c r="AG3721" i="22"/>
  <c r="AH3721" i="22"/>
  <c r="AI3721" i="22"/>
  <c r="AJ3721" i="22"/>
  <c r="AK3721" i="22"/>
  <c r="AL3721" i="22"/>
  <c r="AM3721" i="22"/>
  <c r="AN3721" i="22"/>
  <c r="AO3721" i="22"/>
  <c r="AD3722" i="22"/>
  <c r="AE3722" i="22"/>
  <c r="AF3722" i="22"/>
  <c r="AG3722" i="22"/>
  <c r="AH3722" i="22"/>
  <c r="AI3722" i="22"/>
  <c r="AJ3722" i="22"/>
  <c r="AK3722" i="22"/>
  <c r="AL3722" i="22"/>
  <c r="AM3722" i="22"/>
  <c r="AN3722" i="22"/>
  <c r="AO3722" i="22"/>
  <c r="AD3723" i="22"/>
  <c r="AE3723" i="22"/>
  <c r="AF3723" i="22"/>
  <c r="AG3723" i="22"/>
  <c r="AH3723" i="22"/>
  <c r="AI3723" i="22"/>
  <c r="AJ3723" i="22"/>
  <c r="AK3723" i="22"/>
  <c r="AL3723" i="22"/>
  <c r="AM3723" i="22"/>
  <c r="AN3723" i="22"/>
  <c r="AO3723" i="22"/>
  <c r="AD3724" i="22"/>
  <c r="AE3724" i="22"/>
  <c r="AF3724" i="22"/>
  <c r="AG3724" i="22"/>
  <c r="AH3724" i="22"/>
  <c r="AI3724" i="22"/>
  <c r="AJ3724" i="22"/>
  <c r="AK3724" i="22"/>
  <c r="AL3724" i="22"/>
  <c r="AM3724" i="22"/>
  <c r="AN3724" i="22"/>
  <c r="AO3724" i="22"/>
  <c r="AD3725" i="22"/>
  <c r="AE3725" i="22"/>
  <c r="AF3725" i="22"/>
  <c r="AG3725" i="22"/>
  <c r="AH3725" i="22"/>
  <c r="AI3725" i="22"/>
  <c r="AJ3725" i="22"/>
  <c r="AK3725" i="22"/>
  <c r="AL3725" i="22"/>
  <c r="AM3725" i="22"/>
  <c r="AN3725" i="22"/>
  <c r="AO3725" i="22"/>
  <c r="AD3726" i="22"/>
  <c r="AE3726" i="22"/>
  <c r="AF3726" i="22"/>
  <c r="AG3726" i="22"/>
  <c r="AH3726" i="22"/>
  <c r="AI3726" i="22"/>
  <c r="AJ3726" i="22"/>
  <c r="AK3726" i="22"/>
  <c r="AL3726" i="22"/>
  <c r="AM3726" i="22"/>
  <c r="AN3726" i="22"/>
  <c r="AO3726" i="22"/>
  <c r="AD3727" i="22"/>
  <c r="AE3727" i="22"/>
  <c r="AF3727" i="22"/>
  <c r="AG3727" i="22"/>
  <c r="AH3727" i="22"/>
  <c r="AI3727" i="22"/>
  <c r="AJ3727" i="22"/>
  <c r="AK3727" i="22"/>
  <c r="AL3727" i="22"/>
  <c r="AM3727" i="22"/>
  <c r="AN3727" i="22"/>
  <c r="AO3727" i="22"/>
  <c r="AD3728" i="22"/>
  <c r="AE3728" i="22"/>
  <c r="AF3728" i="22"/>
  <c r="AG3728" i="22"/>
  <c r="AH3728" i="22"/>
  <c r="AI3728" i="22"/>
  <c r="AJ3728" i="22"/>
  <c r="AK3728" i="22"/>
  <c r="AL3728" i="22"/>
  <c r="AM3728" i="22"/>
  <c r="AN3728" i="22"/>
  <c r="AO3728" i="22"/>
  <c r="AD3729" i="22"/>
  <c r="AE3729" i="22"/>
  <c r="AF3729" i="22"/>
  <c r="AG3729" i="22"/>
  <c r="AH3729" i="22"/>
  <c r="AI3729" i="22"/>
  <c r="AJ3729" i="22"/>
  <c r="AK3729" i="22"/>
  <c r="AL3729" i="22"/>
  <c r="AM3729" i="22"/>
  <c r="AN3729" i="22"/>
  <c r="AO3729" i="22"/>
  <c r="AD3730" i="22"/>
  <c r="AE3730" i="22"/>
  <c r="AF3730" i="22"/>
  <c r="AG3730" i="22"/>
  <c r="AH3730" i="22"/>
  <c r="AI3730" i="22"/>
  <c r="AJ3730" i="22"/>
  <c r="AK3730" i="22"/>
  <c r="AL3730" i="22"/>
  <c r="AM3730" i="22"/>
  <c r="AN3730" i="22"/>
  <c r="AO3730" i="22"/>
  <c r="AD3731" i="22"/>
  <c r="AE3731" i="22"/>
  <c r="AF3731" i="22"/>
  <c r="AG3731" i="22"/>
  <c r="AH3731" i="22"/>
  <c r="AI3731" i="22"/>
  <c r="AJ3731" i="22"/>
  <c r="AK3731" i="22"/>
  <c r="AL3731" i="22"/>
  <c r="AM3731" i="22"/>
  <c r="AN3731" i="22"/>
  <c r="AO3731" i="22"/>
  <c r="AD3732" i="22"/>
  <c r="AE3732" i="22"/>
  <c r="AF3732" i="22"/>
  <c r="AG3732" i="22"/>
  <c r="AH3732" i="22"/>
  <c r="AI3732" i="22"/>
  <c r="AJ3732" i="22"/>
  <c r="AK3732" i="22"/>
  <c r="AL3732" i="22"/>
  <c r="AM3732" i="22"/>
  <c r="AN3732" i="22"/>
  <c r="AO3732" i="22"/>
  <c r="AD3733" i="22"/>
  <c r="AE3733" i="22"/>
  <c r="AF3733" i="22"/>
  <c r="AG3733" i="22"/>
  <c r="AH3733" i="22"/>
  <c r="AI3733" i="22"/>
  <c r="AJ3733" i="22"/>
  <c r="AK3733" i="22"/>
  <c r="AL3733" i="22"/>
  <c r="AM3733" i="22"/>
  <c r="AN3733" i="22"/>
  <c r="AO3733" i="22"/>
  <c r="AD3734" i="22"/>
  <c r="AE3734" i="22"/>
  <c r="AF3734" i="22"/>
  <c r="AG3734" i="22"/>
  <c r="AH3734" i="22"/>
  <c r="AI3734" i="22"/>
  <c r="AJ3734" i="22"/>
  <c r="AK3734" i="22"/>
  <c r="AL3734" i="22"/>
  <c r="AM3734" i="22"/>
  <c r="AN3734" i="22"/>
  <c r="AO3734" i="22"/>
  <c r="AD3735" i="22"/>
  <c r="AE3735" i="22"/>
  <c r="AF3735" i="22"/>
  <c r="AG3735" i="22"/>
  <c r="AH3735" i="22"/>
  <c r="AI3735" i="22"/>
  <c r="AJ3735" i="22"/>
  <c r="AK3735" i="22"/>
  <c r="AL3735" i="22"/>
  <c r="AM3735" i="22"/>
  <c r="AN3735" i="22"/>
  <c r="AO3735" i="22"/>
  <c r="AD3736" i="22"/>
  <c r="AE3736" i="22"/>
  <c r="AF3736" i="22"/>
  <c r="AG3736" i="22"/>
  <c r="AH3736" i="22"/>
  <c r="AI3736" i="22"/>
  <c r="AJ3736" i="22"/>
  <c r="AK3736" i="22"/>
  <c r="AL3736" i="22"/>
  <c r="AM3736" i="22"/>
  <c r="AN3736" i="22"/>
  <c r="AO3736" i="22"/>
  <c r="AD3737" i="22"/>
  <c r="AE3737" i="22"/>
  <c r="AF3737" i="22"/>
  <c r="AG3737" i="22"/>
  <c r="AH3737" i="22"/>
  <c r="AI3737" i="22"/>
  <c r="AJ3737" i="22"/>
  <c r="AK3737" i="22"/>
  <c r="AL3737" i="22"/>
  <c r="AM3737" i="22"/>
  <c r="AN3737" i="22"/>
  <c r="AO3737" i="22"/>
  <c r="AD3738" i="22"/>
  <c r="AE3738" i="22"/>
  <c r="AF3738" i="22"/>
  <c r="AG3738" i="22"/>
  <c r="AH3738" i="22"/>
  <c r="AI3738" i="22"/>
  <c r="AJ3738" i="22"/>
  <c r="AK3738" i="22"/>
  <c r="AL3738" i="22"/>
  <c r="AM3738" i="22"/>
  <c r="AN3738" i="22"/>
  <c r="AO3738" i="22"/>
  <c r="AD3739" i="22"/>
  <c r="AE3739" i="22"/>
  <c r="AF3739" i="22"/>
  <c r="AG3739" i="22"/>
  <c r="AH3739" i="22"/>
  <c r="AI3739" i="22"/>
  <c r="AJ3739" i="22"/>
  <c r="AK3739" i="22"/>
  <c r="AL3739" i="22"/>
  <c r="AM3739" i="22"/>
  <c r="AN3739" i="22"/>
  <c r="AO3739" i="22"/>
  <c r="AD3740" i="22"/>
  <c r="AE3740" i="22"/>
  <c r="AF3740" i="22"/>
  <c r="AG3740" i="22"/>
  <c r="AH3740" i="22"/>
  <c r="AI3740" i="22"/>
  <c r="AJ3740" i="22"/>
  <c r="AK3740" i="22"/>
  <c r="AL3740" i="22"/>
  <c r="AM3740" i="22"/>
  <c r="AN3740" i="22"/>
  <c r="AO3740" i="22"/>
  <c r="AD3741" i="22"/>
  <c r="AE3741" i="22"/>
  <c r="AF3741" i="22"/>
  <c r="AG3741" i="22"/>
  <c r="AH3741" i="22"/>
  <c r="AI3741" i="22"/>
  <c r="AJ3741" i="22"/>
  <c r="AK3741" i="22"/>
  <c r="AL3741" i="22"/>
  <c r="AM3741" i="22"/>
  <c r="AN3741" i="22"/>
  <c r="AO3741" i="22"/>
  <c r="AD3742" i="22"/>
  <c r="AE3742" i="22"/>
  <c r="AF3742" i="22"/>
  <c r="AG3742" i="22"/>
  <c r="AH3742" i="22"/>
  <c r="AI3742" i="22"/>
  <c r="AJ3742" i="22"/>
  <c r="AK3742" i="22"/>
  <c r="AL3742" i="22"/>
  <c r="AM3742" i="22"/>
  <c r="AN3742" i="22"/>
  <c r="AO3742" i="22"/>
  <c r="AD3743" i="22"/>
  <c r="AE3743" i="22"/>
  <c r="AF3743" i="22"/>
  <c r="AG3743" i="22"/>
  <c r="AH3743" i="22"/>
  <c r="AI3743" i="22"/>
  <c r="AJ3743" i="22"/>
  <c r="AK3743" i="22"/>
  <c r="AL3743" i="22"/>
  <c r="AM3743" i="22"/>
  <c r="AN3743" i="22"/>
  <c r="AO3743" i="22"/>
  <c r="AD3744" i="22"/>
  <c r="AE3744" i="22"/>
  <c r="AF3744" i="22"/>
  <c r="AG3744" i="22"/>
  <c r="AH3744" i="22"/>
  <c r="AI3744" i="22"/>
  <c r="AJ3744" i="22"/>
  <c r="AK3744" i="22"/>
  <c r="AL3744" i="22"/>
  <c r="AM3744" i="22"/>
  <c r="AN3744" i="22"/>
  <c r="AO3744" i="22"/>
  <c r="AD3745" i="22"/>
  <c r="AE3745" i="22"/>
  <c r="AF3745" i="22"/>
  <c r="AG3745" i="22"/>
  <c r="AH3745" i="22"/>
  <c r="AI3745" i="22"/>
  <c r="AJ3745" i="22"/>
  <c r="AK3745" i="22"/>
  <c r="AL3745" i="22"/>
  <c r="AM3745" i="22"/>
  <c r="AN3745" i="22"/>
  <c r="AO3745" i="22"/>
  <c r="AD3746" i="22"/>
  <c r="AE3746" i="22"/>
  <c r="AF3746" i="22"/>
  <c r="AG3746" i="22"/>
  <c r="AH3746" i="22"/>
  <c r="AI3746" i="22"/>
  <c r="AJ3746" i="22"/>
  <c r="AK3746" i="22"/>
  <c r="AL3746" i="22"/>
  <c r="AM3746" i="22"/>
  <c r="AN3746" i="22"/>
  <c r="AO3746" i="22"/>
  <c r="AD3747" i="22"/>
  <c r="AE3747" i="22"/>
  <c r="AF3747" i="22"/>
  <c r="AG3747" i="22"/>
  <c r="AH3747" i="22"/>
  <c r="AI3747" i="22"/>
  <c r="AJ3747" i="22"/>
  <c r="AK3747" i="22"/>
  <c r="AL3747" i="22"/>
  <c r="AM3747" i="22"/>
  <c r="AN3747" i="22"/>
  <c r="AO3747" i="22"/>
  <c r="AD3748" i="22"/>
  <c r="AE3748" i="22"/>
  <c r="AF3748" i="22"/>
  <c r="AG3748" i="22"/>
  <c r="AH3748" i="22"/>
  <c r="AI3748" i="22"/>
  <c r="AJ3748" i="22"/>
  <c r="AK3748" i="22"/>
  <c r="AL3748" i="22"/>
  <c r="AM3748" i="22"/>
  <c r="AN3748" i="22"/>
  <c r="AO3748" i="22"/>
  <c r="AD3749" i="22"/>
  <c r="AE3749" i="22"/>
  <c r="AF3749" i="22"/>
  <c r="AG3749" i="22"/>
  <c r="AH3749" i="22"/>
  <c r="AI3749" i="22"/>
  <c r="AJ3749" i="22"/>
  <c r="AK3749" i="22"/>
  <c r="AL3749" i="22"/>
  <c r="AM3749" i="22"/>
  <c r="AN3749" i="22"/>
  <c r="AO3749" i="22"/>
  <c r="AD3750" i="22"/>
  <c r="AE3750" i="22"/>
  <c r="AF3750" i="22"/>
  <c r="AG3750" i="22"/>
  <c r="AH3750" i="22"/>
  <c r="AI3750" i="22"/>
  <c r="AJ3750" i="22"/>
  <c r="AK3750" i="22"/>
  <c r="AL3750" i="22"/>
  <c r="AM3750" i="22"/>
  <c r="AN3750" i="22"/>
  <c r="AO3750" i="22"/>
  <c r="AD3751" i="22"/>
  <c r="AE3751" i="22"/>
  <c r="AF3751" i="22"/>
  <c r="AG3751" i="22"/>
  <c r="AH3751" i="22"/>
  <c r="AI3751" i="22"/>
  <c r="AJ3751" i="22"/>
  <c r="AK3751" i="22"/>
  <c r="AL3751" i="22"/>
  <c r="AM3751" i="22"/>
  <c r="AN3751" i="22"/>
  <c r="AO3751" i="22"/>
  <c r="AD3752" i="22"/>
  <c r="AE3752" i="22"/>
  <c r="AF3752" i="22"/>
  <c r="AG3752" i="22"/>
  <c r="AH3752" i="22"/>
  <c r="AI3752" i="22"/>
  <c r="AJ3752" i="22"/>
  <c r="AK3752" i="22"/>
  <c r="AL3752" i="22"/>
  <c r="AM3752" i="22"/>
  <c r="AN3752" i="22"/>
  <c r="AO3752" i="22"/>
  <c r="AD3753" i="22"/>
  <c r="AE3753" i="22"/>
  <c r="AF3753" i="22"/>
  <c r="AG3753" i="22"/>
  <c r="AH3753" i="22"/>
  <c r="AI3753" i="22"/>
  <c r="AJ3753" i="22"/>
  <c r="AK3753" i="22"/>
  <c r="AL3753" i="22"/>
  <c r="AM3753" i="22"/>
  <c r="AN3753" i="22"/>
  <c r="AO3753" i="22"/>
  <c r="AD3754" i="22"/>
  <c r="AE3754" i="22"/>
  <c r="AF3754" i="22"/>
  <c r="AG3754" i="22"/>
  <c r="AH3754" i="22"/>
  <c r="AI3754" i="22"/>
  <c r="AJ3754" i="22"/>
  <c r="AK3754" i="22"/>
  <c r="AL3754" i="22"/>
  <c r="AM3754" i="22"/>
  <c r="AN3754" i="22"/>
  <c r="AO3754" i="22"/>
  <c r="AD3755" i="22"/>
  <c r="AE3755" i="22"/>
  <c r="AF3755" i="22"/>
  <c r="AG3755" i="22"/>
  <c r="AH3755" i="22"/>
  <c r="AI3755" i="22"/>
  <c r="AJ3755" i="22"/>
  <c r="AK3755" i="22"/>
  <c r="AL3755" i="22"/>
  <c r="AM3755" i="22"/>
  <c r="AN3755" i="22"/>
  <c r="AO3755" i="22"/>
  <c r="AD3756" i="22"/>
  <c r="AE3756" i="22"/>
  <c r="AF3756" i="22"/>
  <c r="AG3756" i="22"/>
  <c r="AH3756" i="22"/>
  <c r="AI3756" i="22"/>
  <c r="AJ3756" i="22"/>
  <c r="AK3756" i="22"/>
  <c r="AL3756" i="22"/>
  <c r="AM3756" i="22"/>
  <c r="AN3756" i="22"/>
  <c r="AO3756" i="22"/>
  <c r="AD3757" i="22"/>
  <c r="AE3757" i="22"/>
  <c r="AF3757" i="22"/>
  <c r="AG3757" i="22"/>
  <c r="AH3757" i="22"/>
  <c r="AI3757" i="22"/>
  <c r="AJ3757" i="22"/>
  <c r="AK3757" i="22"/>
  <c r="AL3757" i="22"/>
  <c r="AM3757" i="22"/>
  <c r="AN3757" i="22"/>
  <c r="AO3757" i="22"/>
  <c r="AD3758" i="22"/>
  <c r="AE3758" i="22"/>
  <c r="AF3758" i="22"/>
  <c r="AG3758" i="22"/>
  <c r="AH3758" i="22"/>
  <c r="AI3758" i="22"/>
  <c r="AJ3758" i="22"/>
  <c r="AK3758" i="22"/>
  <c r="AL3758" i="22"/>
  <c r="AM3758" i="22"/>
  <c r="AN3758" i="22"/>
  <c r="AO3758" i="22"/>
  <c r="AD3759" i="22"/>
  <c r="AE3759" i="22"/>
  <c r="AF3759" i="22"/>
  <c r="AG3759" i="22"/>
  <c r="AH3759" i="22"/>
  <c r="AI3759" i="22"/>
  <c r="AJ3759" i="22"/>
  <c r="AK3759" i="22"/>
  <c r="AL3759" i="22"/>
  <c r="AM3759" i="22"/>
  <c r="AN3759" i="22"/>
  <c r="AO3759" i="22"/>
  <c r="AD3760" i="22"/>
  <c r="AE3760" i="22"/>
  <c r="AF3760" i="22"/>
  <c r="AG3760" i="22"/>
  <c r="AH3760" i="22"/>
  <c r="AI3760" i="22"/>
  <c r="AJ3760" i="22"/>
  <c r="AK3760" i="22"/>
  <c r="AL3760" i="22"/>
  <c r="AM3760" i="22"/>
  <c r="AN3760" i="22"/>
  <c r="AO3760" i="22"/>
  <c r="AD3761" i="22"/>
  <c r="AE3761" i="22"/>
  <c r="AF3761" i="22"/>
  <c r="AG3761" i="22"/>
  <c r="AH3761" i="22"/>
  <c r="AI3761" i="22"/>
  <c r="AJ3761" i="22"/>
  <c r="AK3761" i="22"/>
  <c r="AL3761" i="22"/>
  <c r="AM3761" i="22"/>
  <c r="AN3761" i="22"/>
  <c r="AO3761" i="22"/>
  <c r="AD3778" i="22"/>
  <c r="AE3778" i="22"/>
  <c r="AF3778" i="22"/>
  <c r="AG3778" i="22"/>
  <c r="AH3778" i="22"/>
  <c r="AI3778" i="22"/>
  <c r="AJ3778" i="22"/>
  <c r="AK3778" i="22"/>
  <c r="AL3778" i="22"/>
  <c r="AM3778" i="22"/>
  <c r="AN3778" i="22"/>
  <c r="AO3778" i="22"/>
  <c r="AD3779" i="22"/>
  <c r="AE3779" i="22"/>
  <c r="AF3779" i="22"/>
  <c r="AG3779" i="22"/>
  <c r="AH3779" i="22"/>
  <c r="AI3779" i="22"/>
  <c r="AJ3779" i="22"/>
  <c r="AK3779" i="22"/>
  <c r="AL3779" i="22"/>
  <c r="AM3779" i="22"/>
  <c r="AN3779" i="22"/>
  <c r="AO3779" i="22"/>
  <c r="AD3780" i="22"/>
  <c r="AE3780" i="22"/>
  <c r="AF3780" i="22"/>
  <c r="AG3780" i="22"/>
  <c r="AH3780" i="22"/>
  <c r="AI3780" i="22"/>
  <c r="AJ3780" i="22"/>
  <c r="AK3780" i="22"/>
  <c r="AL3780" i="22"/>
  <c r="AM3780" i="22"/>
  <c r="AN3780" i="22"/>
  <c r="AO3780" i="22"/>
  <c r="AD3781" i="22"/>
  <c r="AE3781" i="22"/>
  <c r="AF3781" i="22"/>
  <c r="AG3781" i="22"/>
  <c r="AH3781" i="22"/>
  <c r="AI3781" i="22"/>
  <c r="AJ3781" i="22"/>
  <c r="AK3781" i="22"/>
  <c r="AL3781" i="22"/>
  <c r="AM3781" i="22"/>
  <c r="AN3781" i="22"/>
  <c r="AO3781" i="22"/>
  <c r="AD3782" i="22"/>
  <c r="AE3782" i="22"/>
  <c r="AF3782" i="22"/>
  <c r="AG3782" i="22"/>
  <c r="AH3782" i="22"/>
  <c r="AI3782" i="22"/>
  <c r="AJ3782" i="22"/>
  <c r="AK3782" i="22"/>
  <c r="AL3782" i="22"/>
  <c r="AM3782" i="22"/>
  <c r="AN3782" i="22"/>
  <c r="AO3782" i="22"/>
  <c r="AD3783" i="22"/>
  <c r="AE3783" i="22"/>
  <c r="AF3783" i="22"/>
  <c r="AG3783" i="22"/>
  <c r="AH3783" i="22"/>
  <c r="AI3783" i="22"/>
  <c r="AJ3783" i="22"/>
  <c r="AK3783" i="22"/>
  <c r="AL3783" i="22"/>
  <c r="AM3783" i="22"/>
  <c r="AN3783" i="22"/>
  <c r="AO3783" i="22"/>
  <c r="AD3784" i="22"/>
  <c r="AE3784" i="22"/>
  <c r="AF3784" i="22"/>
  <c r="AG3784" i="22"/>
  <c r="AH3784" i="22"/>
  <c r="AI3784" i="22"/>
  <c r="AJ3784" i="22"/>
  <c r="AK3784" i="22"/>
  <c r="AL3784" i="22"/>
  <c r="AM3784" i="22"/>
  <c r="AN3784" i="22"/>
  <c r="AO3784" i="22"/>
  <c r="AD3785" i="22"/>
  <c r="AE3785" i="22"/>
  <c r="AF3785" i="22"/>
  <c r="AG3785" i="22"/>
  <c r="AH3785" i="22"/>
  <c r="AI3785" i="22"/>
  <c r="AJ3785" i="22"/>
  <c r="AK3785" i="22"/>
  <c r="AL3785" i="22"/>
  <c r="AM3785" i="22"/>
  <c r="AN3785" i="22"/>
  <c r="AO3785" i="22"/>
  <c r="AD3786" i="22"/>
  <c r="AE3786" i="22"/>
  <c r="AF3786" i="22"/>
  <c r="AG3786" i="22"/>
  <c r="AH3786" i="22"/>
  <c r="AI3786" i="22"/>
  <c r="AJ3786" i="22"/>
  <c r="AK3786" i="22"/>
  <c r="AL3786" i="22"/>
  <c r="AM3786" i="22"/>
  <c r="AN3786" i="22"/>
  <c r="AO3786" i="22"/>
  <c r="AD3787" i="22"/>
  <c r="AE3787" i="22"/>
  <c r="AF3787" i="22"/>
  <c r="AG3787" i="22"/>
  <c r="AH3787" i="22"/>
  <c r="AI3787" i="22"/>
  <c r="AJ3787" i="22"/>
  <c r="AK3787" i="22"/>
  <c r="AL3787" i="22"/>
  <c r="AM3787" i="22"/>
  <c r="AN3787" i="22"/>
  <c r="AO3787" i="22"/>
  <c r="AD3788" i="22"/>
  <c r="AE3788" i="22"/>
  <c r="AF3788" i="22"/>
  <c r="AG3788" i="22"/>
  <c r="AH3788" i="22"/>
  <c r="AI3788" i="22"/>
  <c r="AJ3788" i="22"/>
  <c r="AK3788" i="22"/>
  <c r="AL3788" i="22"/>
  <c r="AM3788" i="22"/>
  <c r="AN3788" i="22"/>
  <c r="AO3788" i="22"/>
  <c r="AD3789" i="22"/>
  <c r="AE3789" i="22"/>
  <c r="AF3789" i="22"/>
  <c r="AG3789" i="22"/>
  <c r="AH3789" i="22"/>
  <c r="AI3789" i="22"/>
  <c r="AJ3789" i="22"/>
  <c r="AK3789" i="22"/>
  <c r="AL3789" i="22"/>
  <c r="AM3789" i="22"/>
  <c r="AN3789" i="22"/>
  <c r="AO3789" i="22"/>
  <c r="AD3790" i="22"/>
  <c r="AE3790" i="22"/>
  <c r="AF3790" i="22"/>
  <c r="AG3790" i="22"/>
  <c r="AH3790" i="22"/>
  <c r="AI3790" i="22"/>
  <c r="AJ3790" i="22"/>
  <c r="AK3790" i="22"/>
  <c r="AL3790" i="22"/>
  <c r="AM3790" i="22"/>
  <c r="AN3790" i="22"/>
  <c r="AO3790" i="22"/>
  <c r="AD3791" i="22"/>
  <c r="AE3791" i="22"/>
  <c r="AF3791" i="22"/>
  <c r="AG3791" i="22"/>
  <c r="AH3791" i="22"/>
  <c r="AI3791" i="22"/>
  <c r="AJ3791" i="22"/>
  <c r="AK3791" i="22"/>
  <c r="AL3791" i="22"/>
  <c r="AM3791" i="22"/>
  <c r="AN3791" i="22"/>
  <c r="AO3791" i="22"/>
  <c r="AD3792" i="22"/>
  <c r="AE3792" i="22"/>
  <c r="AF3792" i="22"/>
  <c r="AG3792" i="22"/>
  <c r="AH3792" i="22"/>
  <c r="AI3792" i="22"/>
  <c r="AJ3792" i="22"/>
  <c r="AK3792" i="22"/>
  <c r="AL3792" i="22"/>
  <c r="AM3792" i="22"/>
  <c r="AN3792" i="22"/>
  <c r="AO3792" i="22"/>
  <c r="AD3793" i="22"/>
  <c r="AE3793" i="22"/>
  <c r="AF3793" i="22"/>
  <c r="AG3793" i="22"/>
  <c r="AH3793" i="22"/>
  <c r="AI3793" i="22"/>
  <c r="AJ3793" i="22"/>
  <c r="AK3793" i="22"/>
  <c r="AL3793" i="22"/>
  <c r="AM3793" i="22"/>
  <c r="AN3793" i="22"/>
  <c r="AO3793" i="22"/>
  <c r="AD3794" i="22"/>
  <c r="AE3794" i="22"/>
  <c r="AF3794" i="22"/>
  <c r="AG3794" i="22"/>
  <c r="AH3794" i="22"/>
  <c r="AI3794" i="22"/>
  <c r="AJ3794" i="22"/>
  <c r="AK3794" i="22"/>
  <c r="AL3794" i="22"/>
  <c r="AM3794" i="22"/>
  <c r="AN3794" i="22"/>
  <c r="AO3794" i="22"/>
  <c r="AD3795" i="22"/>
  <c r="AE3795" i="22"/>
  <c r="AF3795" i="22"/>
  <c r="AG3795" i="22"/>
  <c r="AH3795" i="22"/>
  <c r="AI3795" i="22"/>
  <c r="AJ3795" i="22"/>
  <c r="AK3795" i="22"/>
  <c r="AL3795" i="22"/>
  <c r="AM3795" i="22"/>
  <c r="AN3795" i="22"/>
  <c r="AO3795" i="22"/>
  <c r="AD3796" i="22"/>
  <c r="AE3796" i="22"/>
  <c r="AF3796" i="22"/>
  <c r="AG3796" i="22"/>
  <c r="AH3796" i="22"/>
  <c r="AI3796" i="22"/>
  <c r="AJ3796" i="22"/>
  <c r="AK3796" i="22"/>
  <c r="AL3796" i="22"/>
  <c r="AM3796" i="22"/>
  <c r="AN3796" i="22"/>
  <c r="AO3796" i="22"/>
  <c r="AD3797" i="22"/>
  <c r="AE3797" i="22"/>
  <c r="AF3797" i="22"/>
  <c r="AG3797" i="22"/>
  <c r="AH3797" i="22"/>
  <c r="AI3797" i="22"/>
  <c r="AJ3797" i="22"/>
  <c r="AK3797" i="22"/>
  <c r="AL3797" i="22"/>
  <c r="AM3797" i="22"/>
  <c r="AN3797" i="22"/>
  <c r="AO3797" i="22"/>
  <c r="AD3798" i="22"/>
  <c r="AE3798" i="22"/>
  <c r="AF3798" i="22"/>
  <c r="AG3798" i="22"/>
  <c r="AH3798" i="22"/>
  <c r="AI3798" i="22"/>
  <c r="AJ3798" i="22"/>
  <c r="AK3798" i="22"/>
  <c r="AL3798" i="22"/>
  <c r="AM3798" i="22"/>
  <c r="AN3798" i="22"/>
  <c r="AO3798" i="22"/>
  <c r="AD3799" i="22"/>
  <c r="AE3799" i="22"/>
  <c r="AF3799" i="22"/>
  <c r="AG3799" i="22"/>
  <c r="AH3799" i="22"/>
  <c r="AI3799" i="22"/>
  <c r="AJ3799" i="22"/>
  <c r="AK3799" i="22"/>
  <c r="AL3799" i="22"/>
  <c r="AM3799" i="22"/>
  <c r="AN3799" i="22"/>
  <c r="AO3799" i="22"/>
  <c r="AD3800" i="22"/>
  <c r="AE3800" i="22"/>
  <c r="AF3800" i="22"/>
  <c r="AG3800" i="22"/>
  <c r="AH3800" i="22"/>
  <c r="AI3800" i="22"/>
  <c r="AJ3800" i="22"/>
  <c r="AK3800" i="22"/>
  <c r="AL3800" i="22"/>
  <c r="AM3800" i="22"/>
  <c r="AN3800" i="22"/>
  <c r="AO3800" i="22"/>
  <c r="AD3801" i="22"/>
  <c r="AE3801" i="22"/>
  <c r="AF3801" i="22"/>
  <c r="AG3801" i="22"/>
  <c r="AH3801" i="22"/>
  <c r="AI3801" i="22"/>
  <c r="AJ3801" i="22"/>
  <c r="AK3801" i="22"/>
  <c r="AL3801" i="22"/>
  <c r="AM3801" i="22"/>
  <c r="AN3801" i="22"/>
  <c r="AO3801" i="22"/>
  <c r="AD3802" i="22"/>
  <c r="AE3802" i="22"/>
  <c r="AF3802" i="22"/>
  <c r="AG3802" i="22"/>
  <c r="AH3802" i="22"/>
  <c r="AI3802" i="22"/>
  <c r="AJ3802" i="22"/>
  <c r="AK3802" i="22"/>
  <c r="AL3802" i="22"/>
  <c r="AM3802" i="22"/>
  <c r="AN3802" i="22"/>
  <c r="AO3802" i="22"/>
  <c r="AD3803" i="22"/>
  <c r="AE3803" i="22"/>
  <c r="AF3803" i="22"/>
  <c r="AG3803" i="22"/>
  <c r="AH3803" i="22"/>
  <c r="AI3803" i="22"/>
  <c r="AJ3803" i="22"/>
  <c r="AK3803" i="22"/>
  <c r="AL3803" i="22"/>
  <c r="AM3803" i="22"/>
  <c r="AN3803" i="22"/>
  <c r="AO3803" i="22"/>
  <c r="AD3804" i="22"/>
  <c r="AE3804" i="22"/>
  <c r="AF3804" i="22"/>
  <c r="AG3804" i="22"/>
  <c r="AH3804" i="22"/>
  <c r="AI3804" i="22"/>
  <c r="AJ3804" i="22"/>
  <c r="AK3804" i="22"/>
  <c r="AL3804" i="22"/>
  <c r="AM3804" i="22"/>
  <c r="AN3804" i="22"/>
  <c r="AO3804" i="22"/>
  <c r="AD3805" i="22"/>
  <c r="AE3805" i="22"/>
  <c r="AF3805" i="22"/>
  <c r="AG3805" i="22"/>
  <c r="AH3805" i="22"/>
  <c r="AI3805" i="22"/>
  <c r="AJ3805" i="22"/>
  <c r="AK3805" i="22"/>
  <c r="AL3805" i="22"/>
  <c r="AM3805" i="22"/>
  <c r="AN3805" i="22"/>
  <c r="AO3805" i="22"/>
  <c r="AD3806" i="22"/>
  <c r="AE3806" i="22"/>
  <c r="AF3806" i="22"/>
  <c r="AG3806" i="22"/>
  <c r="AH3806" i="22"/>
  <c r="AI3806" i="22"/>
  <c r="AJ3806" i="22"/>
  <c r="AK3806" i="22"/>
  <c r="AL3806" i="22"/>
  <c r="AM3806" i="22"/>
  <c r="AN3806" i="22"/>
  <c r="AO3806" i="22"/>
  <c r="AD3807" i="22"/>
  <c r="AE3807" i="22"/>
  <c r="AF3807" i="22"/>
  <c r="AG3807" i="22"/>
  <c r="AH3807" i="22"/>
  <c r="AI3807" i="22"/>
  <c r="AJ3807" i="22"/>
  <c r="AK3807" i="22"/>
  <c r="AL3807" i="22"/>
  <c r="AM3807" i="22"/>
  <c r="AN3807" i="22"/>
  <c r="AO3807" i="22"/>
  <c r="AD3808" i="22"/>
  <c r="AE3808" i="22"/>
  <c r="AF3808" i="22"/>
  <c r="AG3808" i="22"/>
  <c r="AH3808" i="22"/>
  <c r="AI3808" i="22"/>
  <c r="AJ3808" i="22"/>
  <c r="AK3808" i="22"/>
  <c r="AL3808" i="22"/>
  <c r="AM3808" i="22"/>
  <c r="AN3808" i="22"/>
  <c r="AO3808" i="22"/>
  <c r="AD3809" i="22"/>
  <c r="AE3809" i="22"/>
  <c r="AF3809" i="22"/>
  <c r="AG3809" i="22"/>
  <c r="AH3809" i="22"/>
  <c r="AI3809" i="22"/>
  <c r="AJ3809" i="22"/>
  <c r="AK3809" i="22"/>
  <c r="AL3809" i="22"/>
  <c r="AM3809" i="22"/>
  <c r="AN3809" i="22"/>
  <c r="AO3809" i="22"/>
  <c r="AD3810" i="22"/>
  <c r="AE3810" i="22"/>
  <c r="AF3810" i="22"/>
  <c r="AG3810" i="22"/>
  <c r="AH3810" i="22"/>
  <c r="AI3810" i="22"/>
  <c r="AJ3810" i="22"/>
  <c r="AK3810" i="22"/>
  <c r="AL3810" i="22"/>
  <c r="AM3810" i="22"/>
  <c r="AN3810" i="22"/>
  <c r="AO3810" i="22"/>
  <c r="AD3811" i="22"/>
  <c r="AE3811" i="22"/>
  <c r="AF3811" i="22"/>
  <c r="AG3811" i="22"/>
  <c r="AH3811" i="22"/>
  <c r="AI3811" i="22"/>
  <c r="AJ3811" i="22"/>
  <c r="AK3811" i="22"/>
  <c r="AL3811" i="22"/>
  <c r="AM3811" i="22"/>
  <c r="AN3811" i="22"/>
  <c r="AO3811" i="22"/>
  <c r="AD3812" i="22"/>
  <c r="AE3812" i="22"/>
  <c r="AF3812" i="22"/>
  <c r="AG3812" i="22"/>
  <c r="AH3812" i="22"/>
  <c r="AI3812" i="22"/>
  <c r="AJ3812" i="22"/>
  <c r="AK3812" i="22"/>
  <c r="AL3812" i="22"/>
  <c r="AM3812" i="22"/>
  <c r="AN3812" i="22"/>
  <c r="AO3812" i="22"/>
  <c r="AD3813" i="22"/>
  <c r="AE3813" i="22"/>
  <c r="AF3813" i="22"/>
  <c r="AG3813" i="22"/>
  <c r="AH3813" i="22"/>
  <c r="AI3813" i="22"/>
  <c r="AJ3813" i="22"/>
  <c r="AK3813" i="22"/>
  <c r="AL3813" i="22"/>
  <c r="AM3813" i="22"/>
  <c r="AN3813" i="22"/>
  <c r="AO3813" i="22"/>
  <c r="AD3814" i="22"/>
  <c r="AE3814" i="22"/>
  <c r="AF3814" i="22"/>
  <c r="AG3814" i="22"/>
  <c r="AH3814" i="22"/>
  <c r="AI3814" i="22"/>
  <c r="AJ3814" i="22"/>
  <c r="AK3814" i="22"/>
  <c r="AL3814" i="22"/>
  <c r="AM3814" i="22"/>
  <c r="AN3814" i="22"/>
  <c r="AO3814" i="22"/>
  <c r="AD3815" i="22"/>
  <c r="AE3815" i="22"/>
  <c r="AF3815" i="22"/>
  <c r="AG3815" i="22"/>
  <c r="AH3815" i="22"/>
  <c r="AI3815" i="22"/>
  <c r="AJ3815" i="22"/>
  <c r="AK3815" i="22"/>
  <c r="AL3815" i="22"/>
  <c r="AM3815" i="22"/>
  <c r="AN3815" i="22"/>
  <c r="AO3815" i="22"/>
  <c r="AD3816" i="22"/>
  <c r="AE3816" i="22"/>
  <c r="AF3816" i="22"/>
  <c r="AG3816" i="22"/>
  <c r="AH3816" i="22"/>
  <c r="AI3816" i="22"/>
  <c r="AJ3816" i="22"/>
  <c r="AK3816" i="22"/>
  <c r="AL3816" i="22"/>
  <c r="AM3816" i="22"/>
  <c r="AN3816" i="22"/>
  <c r="AO3816" i="22"/>
  <c r="AD3817" i="22"/>
  <c r="AE3817" i="22"/>
  <c r="AF3817" i="22"/>
  <c r="AG3817" i="22"/>
  <c r="AH3817" i="22"/>
  <c r="AI3817" i="22"/>
  <c r="AJ3817" i="22"/>
  <c r="AK3817" i="22"/>
  <c r="AL3817" i="22"/>
  <c r="AM3817" i="22"/>
  <c r="AN3817" i="22"/>
  <c r="AO3817" i="22"/>
  <c r="AD3818" i="22"/>
  <c r="AE3818" i="22"/>
  <c r="AF3818" i="22"/>
  <c r="AG3818" i="22"/>
  <c r="AH3818" i="22"/>
  <c r="AI3818" i="22"/>
  <c r="AJ3818" i="22"/>
  <c r="AK3818" i="22"/>
  <c r="AL3818" i="22"/>
  <c r="AM3818" i="22"/>
  <c r="AN3818" i="22"/>
  <c r="AO3818" i="22"/>
  <c r="AD3819" i="22"/>
  <c r="AE3819" i="22"/>
  <c r="AF3819" i="22"/>
  <c r="AG3819" i="22"/>
  <c r="AH3819" i="22"/>
  <c r="AI3819" i="22"/>
  <c r="AJ3819" i="22"/>
  <c r="AK3819" i="22"/>
  <c r="AL3819" i="22"/>
  <c r="AM3819" i="22"/>
  <c r="AN3819" i="22"/>
  <c r="AO3819" i="22"/>
  <c r="AD3820" i="22"/>
  <c r="AE3820" i="22"/>
  <c r="AF3820" i="22"/>
  <c r="AG3820" i="22"/>
  <c r="AH3820" i="22"/>
  <c r="AI3820" i="22"/>
  <c r="AJ3820" i="22"/>
  <c r="AK3820" i="22"/>
  <c r="AL3820" i="22"/>
  <c r="AM3820" i="22"/>
  <c r="AN3820" i="22"/>
  <c r="AO3820" i="22"/>
  <c r="AD3821" i="22"/>
  <c r="AE3821" i="22"/>
  <c r="AF3821" i="22"/>
  <c r="AG3821" i="22"/>
  <c r="AH3821" i="22"/>
  <c r="AI3821" i="22"/>
  <c r="AJ3821" i="22"/>
  <c r="AK3821" i="22"/>
  <c r="AL3821" i="22"/>
  <c r="AM3821" i="22"/>
  <c r="AN3821" i="22"/>
  <c r="AO3821" i="22"/>
  <c r="AD3822" i="22"/>
  <c r="AE3822" i="22"/>
  <c r="AF3822" i="22"/>
  <c r="AG3822" i="22"/>
  <c r="AH3822" i="22"/>
  <c r="AI3822" i="22"/>
  <c r="AJ3822" i="22"/>
  <c r="AK3822" i="22"/>
  <c r="AL3822" i="22"/>
  <c r="AM3822" i="22"/>
  <c r="AN3822" i="22"/>
  <c r="AO3822" i="22"/>
  <c r="AD3823" i="22"/>
  <c r="AE3823" i="22"/>
  <c r="AF3823" i="22"/>
  <c r="AG3823" i="22"/>
  <c r="AH3823" i="22"/>
  <c r="AI3823" i="22"/>
  <c r="AJ3823" i="22"/>
  <c r="AK3823" i="22"/>
  <c r="AL3823" i="22"/>
  <c r="AM3823" i="22"/>
  <c r="AN3823" i="22"/>
  <c r="AO3823" i="22"/>
  <c r="AD3824" i="22"/>
  <c r="AE3824" i="22"/>
  <c r="AF3824" i="22"/>
  <c r="AG3824" i="22"/>
  <c r="AH3824" i="22"/>
  <c r="AI3824" i="22"/>
  <c r="AJ3824" i="22"/>
  <c r="AK3824" i="22"/>
  <c r="AL3824" i="22"/>
  <c r="AM3824" i="22"/>
  <c r="AN3824" i="22"/>
  <c r="AO3824" i="22"/>
  <c r="AD3825" i="22"/>
  <c r="AE3825" i="22"/>
  <c r="AF3825" i="22"/>
  <c r="AG3825" i="22"/>
  <c r="AH3825" i="22"/>
  <c r="AI3825" i="22"/>
  <c r="AJ3825" i="22"/>
  <c r="AK3825" i="22"/>
  <c r="AL3825" i="22"/>
  <c r="AM3825" i="22"/>
  <c r="AN3825" i="22"/>
  <c r="AO3825" i="22"/>
  <c r="AD3826" i="22"/>
  <c r="AE3826" i="22"/>
  <c r="AF3826" i="22"/>
  <c r="AG3826" i="22"/>
  <c r="AH3826" i="22"/>
  <c r="AI3826" i="22"/>
  <c r="AJ3826" i="22"/>
  <c r="AK3826" i="22"/>
  <c r="AL3826" i="22"/>
  <c r="AM3826" i="22"/>
  <c r="AN3826" i="22"/>
  <c r="AO3826" i="22"/>
  <c r="AD3827" i="22"/>
  <c r="AE3827" i="22"/>
  <c r="AF3827" i="22"/>
  <c r="AG3827" i="22"/>
  <c r="AH3827" i="22"/>
  <c r="AI3827" i="22"/>
  <c r="AJ3827" i="22"/>
  <c r="AK3827" i="22"/>
  <c r="AL3827" i="22"/>
  <c r="AM3827" i="22"/>
  <c r="AN3827" i="22"/>
  <c r="AO3827" i="22"/>
  <c r="AD3828" i="22"/>
  <c r="AE3828" i="22"/>
  <c r="AF3828" i="22"/>
  <c r="AG3828" i="22"/>
  <c r="AH3828" i="22"/>
  <c r="AI3828" i="22"/>
  <c r="AJ3828" i="22"/>
  <c r="AK3828" i="22"/>
  <c r="AL3828" i="22"/>
  <c r="AM3828" i="22"/>
  <c r="AN3828" i="22"/>
  <c r="AO3828" i="22"/>
  <c r="AD3829" i="22"/>
  <c r="AE3829" i="22"/>
  <c r="AF3829" i="22"/>
  <c r="AG3829" i="22"/>
  <c r="AH3829" i="22"/>
  <c r="AI3829" i="22"/>
  <c r="AJ3829" i="22"/>
  <c r="AK3829" i="22"/>
  <c r="AL3829" i="22"/>
  <c r="AM3829" i="22"/>
  <c r="AN3829" i="22"/>
  <c r="AO3829" i="22"/>
  <c r="AD3830" i="22"/>
  <c r="AE3830" i="22"/>
  <c r="AF3830" i="22"/>
  <c r="AG3830" i="22"/>
  <c r="AH3830" i="22"/>
  <c r="AI3830" i="22"/>
  <c r="AJ3830" i="22"/>
  <c r="AK3830" i="22"/>
  <c r="AL3830" i="22"/>
  <c r="AM3830" i="22"/>
  <c r="AN3830" i="22"/>
  <c r="AO3830" i="22"/>
  <c r="AD3831" i="22"/>
  <c r="AE3831" i="22"/>
  <c r="AF3831" i="22"/>
  <c r="AG3831" i="22"/>
  <c r="AH3831" i="22"/>
  <c r="AI3831" i="22"/>
  <c r="AJ3831" i="22"/>
  <c r="AK3831" i="22"/>
  <c r="AL3831" i="22"/>
  <c r="AM3831" i="22"/>
  <c r="AN3831" i="22"/>
  <c r="AO3831" i="22"/>
  <c r="AD3832" i="22"/>
  <c r="AE3832" i="22"/>
  <c r="AF3832" i="22"/>
  <c r="AG3832" i="22"/>
  <c r="AH3832" i="22"/>
  <c r="AI3832" i="22"/>
  <c r="AJ3832" i="22"/>
  <c r="AK3832" i="22"/>
  <c r="AL3832" i="22"/>
  <c r="AM3832" i="22"/>
  <c r="AN3832" i="22"/>
  <c r="AO3832" i="22"/>
  <c r="AD3841" i="22"/>
  <c r="AE3841" i="22"/>
  <c r="AF3841" i="22"/>
  <c r="AG3841" i="22"/>
  <c r="AH3841" i="22"/>
  <c r="AI3841" i="22"/>
  <c r="AJ3841" i="22"/>
  <c r="AK3841" i="22"/>
  <c r="AL3841" i="22"/>
  <c r="AM3841" i="22"/>
  <c r="AN3841" i="22"/>
  <c r="AO3841" i="22"/>
  <c r="AD3842" i="22"/>
  <c r="AE3842" i="22"/>
  <c r="AF3842" i="22"/>
  <c r="AG3842" i="22"/>
  <c r="AH3842" i="22"/>
  <c r="AI3842" i="22"/>
  <c r="AJ3842" i="22"/>
  <c r="AK3842" i="22"/>
  <c r="AL3842" i="22"/>
  <c r="AM3842" i="22"/>
  <c r="AN3842" i="22"/>
  <c r="AO3842" i="22"/>
  <c r="AD3843" i="22"/>
  <c r="AE3843" i="22"/>
  <c r="AF3843" i="22"/>
  <c r="AG3843" i="22"/>
  <c r="AH3843" i="22"/>
  <c r="AI3843" i="22"/>
  <c r="AJ3843" i="22"/>
  <c r="AK3843" i="22"/>
  <c r="AL3843" i="22"/>
  <c r="AM3843" i="22"/>
  <c r="AN3843" i="22"/>
  <c r="AO3843" i="22"/>
  <c r="AD3844" i="22"/>
  <c r="AE3844" i="22"/>
  <c r="AF3844" i="22"/>
  <c r="AG3844" i="22"/>
  <c r="AH3844" i="22"/>
  <c r="AI3844" i="22"/>
  <c r="AJ3844" i="22"/>
  <c r="AK3844" i="22"/>
  <c r="AL3844" i="22"/>
  <c r="AM3844" i="22"/>
  <c r="AN3844" i="22"/>
  <c r="AO3844" i="22"/>
  <c r="AD3845" i="22"/>
  <c r="AE3845" i="22"/>
  <c r="AF3845" i="22"/>
  <c r="AG3845" i="22"/>
  <c r="AH3845" i="22"/>
  <c r="AI3845" i="22"/>
  <c r="AJ3845" i="22"/>
  <c r="AK3845" i="22"/>
  <c r="AL3845" i="22"/>
  <c r="AM3845" i="22"/>
  <c r="AN3845" i="22"/>
  <c r="AO3845" i="22"/>
  <c r="AD3846" i="22"/>
  <c r="AE3846" i="22"/>
  <c r="AF3846" i="22"/>
  <c r="AG3846" i="22"/>
  <c r="AH3846" i="22"/>
  <c r="AI3846" i="22"/>
  <c r="AJ3846" i="22"/>
  <c r="AK3846" i="22"/>
  <c r="AL3846" i="22"/>
  <c r="AM3846" i="22"/>
  <c r="AN3846" i="22"/>
  <c r="AO3846" i="22"/>
  <c r="AD3847" i="22"/>
  <c r="AE3847" i="22"/>
  <c r="AF3847" i="22"/>
  <c r="AG3847" i="22"/>
  <c r="AH3847" i="22"/>
  <c r="AI3847" i="22"/>
  <c r="AJ3847" i="22"/>
  <c r="AK3847" i="22"/>
  <c r="AL3847" i="22"/>
  <c r="AM3847" i="22"/>
  <c r="AN3847" i="22"/>
  <c r="AO3847" i="22"/>
  <c r="AD3848" i="22"/>
  <c r="AE3848" i="22"/>
  <c r="AF3848" i="22"/>
  <c r="AG3848" i="22"/>
  <c r="AH3848" i="22"/>
  <c r="AI3848" i="22"/>
  <c r="AJ3848" i="22"/>
  <c r="AK3848" i="22"/>
  <c r="AL3848" i="22"/>
  <c r="AM3848" i="22"/>
  <c r="AN3848" i="22"/>
  <c r="AO3848" i="22"/>
  <c r="AD3849" i="22"/>
  <c r="AE3849" i="22"/>
  <c r="AF3849" i="22"/>
  <c r="AG3849" i="22"/>
  <c r="AH3849" i="22"/>
  <c r="AI3849" i="22"/>
  <c r="AJ3849" i="22"/>
  <c r="AK3849" i="22"/>
  <c r="AL3849" i="22"/>
  <c r="AM3849" i="22"/>
  <c r="AN3849" i="22"/>
  <c r="AO3849" i="22"/>
  <c r="AD3850" i="22"/>
  <c r="AE3850" i="22"/>
  <c r="AF3850" i="22"/>
  <c r="AG3850" i="22"/>
  <c r="AH3850" i="22"/>
  <c r="AI3850" i="22"/>
  <c r="AJ3850" i="22"/>
  <c r="AK3850" i="22"/>
  <c r="AL3850" i="22"/>
  <c r="AM3850" i="22"/>
  <c r="AN3850" i="22"/>
  <c r="AO3850" i="22"/>
  <c r="AD3851" i="22"/>
  <c r="AE3851" i="22"/>
  <c r="AF3851" i="22"/>
  <c r="AG3851" i="22"/>
  <c r="AH3851" i="22"/>
  <c r="AI3851" i="22"/>
  <c r="AJ3851" i="22"/>
  <c r="AK3851" i="22"/>
  <c r="AL3851" i="22"/>
  <c r="AM3851" i="22"/>
  <c r="AN3851" i="22"/>
  <c r="AO3851" i="22"/>
  <c r="AD3852" i="22"/>
  <c r="AE3852" i="22"/>
  <c r="AF3852" i="22"/>
  <c r="AG3852" i="22"/>
  <c r="AH3852" i="22"/>
  <c r="AI3852" i="22"/>
  <c r="AJ3852" i="22"/>
  <c r="AK3852" i="22"/>
  <c r="AL3852" i="22"/>
  <c r="AM3852" i="22"/>
  <c r="AN3852" i="22"/>
  <c r="AO3852" i="22"/>
  <c r="AD3853" i="22"/>
  <c r="AE3853" i="22"/>
  <c r="AF3853" i="22"/>
  <c r="AG3853" i="22"/>
  <c r="AH3853" i="22"/>
  <c r="AI3853" i="22"/>
  <c r="AJ3853" i="22"/>
  <c r="AK3853" i="22"/>
  <c r="AL3853" i="22"/>
  <c r="AM3853" i="22"/>
  <c r="AN3853" i="22"/>
  <c r="AO3853" i="22"/>
  <c r="AD3854" i="22"/>
  <c r="AE3854" i="22"/>
  <c r="AF3854" i="22"/>
  <c r="AG3854" i="22"/>
  <c r="AH3854" i="22"/>
  <c r="AI3854" i="22"/>
  <c r="AJ3854" i="22"/>
  <c r="AK3854" i="22"/>
  <c r="AL3854" i="22"/>
  <c r="AM3854" i="22"/>
  <c r="AN3854" i="22"/>
  <c r="AO3854" i="22"/>
  <c r="AD3855" i="22"/>
  <c r="AE3855" i="22"/>
  <c r="AF3855" i="22"/>
  <c r="AG3855" i="22"/>
  <c r="AH3855" i="22"/>
  <c r="AI3855" i="22"/>
  <c r="AJ3855" i="22"/>
  <c r="AK3855" i="22"/>
  <c r="AL3855" i="22"/>
  <c r="AM3855" i="22"/>
  <c r="AN3855" i="22"/>
  <c r="AO3855" i="22"/>
  <c r="AD3856" i="22"/>
  <c r="AE3856" i="22"/>
  <c r="AF3856" i="22"/>
  <c r="AG3856" i="22"/>
  <c r="AH3856" i="22"/>
  <c r="AI3856" i="22"/>
  <c r="AJ3856" i="22"/>
  <c r="AK3856" i="22"/>
  <c r="AL3856" i="22"/>
  <c r="AM3856" i="22"/>
  <c r="AN3856" i="22"/>
  <c r="AO3856" i="22"/>
  <c r="AD3857" i="22"/>
  <c r="AE3857" i="22"/>
  <c r="AF3857" i="22"/>
  <c r="AG3857" i="22"/>
  <c r="AH3857" i="22"/>
  <c r="AI3857" i="22"/>
  <c r="AJ3857" i="22"/>
  <c r="AK3857" i="22"/>
  <c r="AL3857" i="22"/>
  <c r="AM3857" i="22"/>
  <c r="AN3857" i="22"/>
  <c r="AO3857" i="22"/>
  <c r="AD3862" i="22"/>
  <c r="AE3862" i="22"/>
  <c r="AF3862" i="22"/>
  <c r="AG3862" i="22"/>
  <c r="AH3862" i="22"/>
  <c r="AI3862" i="22"/>
  <c r="AJ3862" i="22"/>
  <c r="AK3862" i="22"/>
  <c r="AL3862" i="22"/>
  <c r="AM3862" i="22"/>
  <c r="AN3862" i="22"/>
  <c r="AO3862" i="22"/>
  <c r="AD3863" i="22"/>
  <c r="AE3863" i="22"/>
  <c r="AF3863" i="22"/>
  <c r="AG3863" i="22"/>
  <c r="AH3863" i="22"/>
  <c r="AI3863" i="22"/>
  <c r="AJ3863" i="22"/>
  <c r="AK3863" i="22"/>
  <c r="AL3863" i="22"/>
  <c r="AM3863" i="22"/>
  <c r="AN3863" i="22"/>
  <c r="AO3863" i="22"/>
  <c r="AD3864" i="22"/>
  <c r="AE3864" i="22"/>
  <c r="AF3864" i="22"/>
  <c r="AG3864" i="22"/>
  <c r="AH3864" i="22"/>
  <c r="AI3864" i="22"/>
  <c r="AJ3864" i="22"/>
  <c r="AK3864" i="22"/>
  <c r="AL3864" i="22"/>
  <c r="AM3864" i="22"/>
  <c r="AN3864" i="22"/>
  <c r="AO3864" i="22"/>
  <c r="AD3865" i="22"/>
  <c r="AE3865" i="22"/>
  <c r="AF3865" i="22"/>
  <c r="AG3865" i="22"/>
  <c r="AH3865" i="22"/>
  <c r="AI3865" i="22"/>
  <c r="AJ3865" i="22"/>
  <c r="AK3865" i="22"/>
  <c r="AL3865" i="22"/>
  <c r="AM3865" i="22"/>
  <c r="AN3865" i="22"/>
  <c r="AO3865" i="22"/>
  <c r="AD3866" i="22"/>
  <c r="AE3866" i="22"/>
  <c r="AF3866" i="22"/>
  <c r="AG3866" i="22"/>
  <c r="AH3866" i="22"/>
  <c r="AI3866" i="22"/>
  <c r="AJ3866" i="22"/>
  <c r="AK3866" i="22"/>
  <c r="AL3866" i="22"/>
  <c r="AM3866" i="22"/>
  <c r="AN3866" i="22"/>
  <c r="AO3866" i="22"/>
  <c r="AD3867" i="22"/>
  <c r="AE3867" i="22"/>
  <c r="AF3867" i="22"/>
  <c r="AG3867" i="22"/>
  <c r="AH3867" i="22"/>
  <c r="AI3867" i="22"/>
  <c r="AJ3867" i="22"/>
  <c r="AK3867" i="22"/>
  <c r="AL3867" i="22"/>
  <c r="AM3867" i="22"/>
  <c r="AN3867" i="22"/>
  <c r="AO3867" i="22"/>
  <c r="AD3868" i="22"/>
  <c r="AE3868" i="22"/>
  <c r="AF3868" i="22"/>
  <c r="AG3868" i="22"/>
  <c r="AH3868" i="22"/>
  <c r="AI3868" i="22"/>
  <c r="AJ3868" i="22"/>
  <c r="AK3868" i="22"/>
  <c r="AL3868" i="22"/>
  <c r="AM3868" i="22"/>
  <c r="AN3868" i="22"/>
  <c r="AO3868" i="22"/>
  <c r="AD3869" i="22"/>
  <c r="AE3869" i="22"/>
  <c r="AF3869" i="22"/>
  <c r="AG3869" i="22"/>
  <c r="AH3869" i="22"/>
  <c r="AI3869" i="22"/>
  <c r="AJ3869" i="22"/>
  <c r="AK3869" i="22"/>
  <c r="AL3869" i="22"/>
  <c r="AM3869" i="22"/>
  <c r="AN3869" i="22"/>
  <c r="AO3869" i="22"/>
  <c r="AD3870" i="22"/>
  <c r="AE3870" i="22"/>
  <c r="AF3870" i="22"/>
  <c r="AG3870" i="22"/>
  <c r="AH3870" i="22"/>
  <c r="AI3870" i="22"/>
  <c r="AJ3870" i="22"/>
  <c r="AK3870" i="22"/>
  <c r="AL3870" i="22"/>
  <c r="AM3870" i="22"/>
  <c r="AN3870" i="22"/>
  <c r="AO3870" i="22"/>
  <c r="AD3871" i="22"/>
  <c r="AE3871" i="22"/>
  <c r="AF3871" i="22"/>
  <c r="AG3871" i="22"/>
  <c r="AH3871" i="22"/>
  <c r="AI3871" i="22"/>
  <c r="AJ3871" i="22"/>
  <c r="AK3871" i="22"/>
  <c r="AL3871" i="22"/>
  <c r="AM3871" i="22"/>
  <c r="AN3871" i="22"/>
  <c r="AO3871" i="22"/>
  <c r="AD3872" i="22"/>
  <c r="AE3872" i="22"/>
  <c r="AF3872" i="22"/>
  <c r="AG3872" i="22"/>
  <c r="AH3872" i="22"/>
  <c r="AI3872" i="22"/>
  <c r="AJ3872" i="22"/>
  <c r="AK3872" i="22"/>
  <c r="AL3872" i="22"/>
  <c r="AM3872" i="22"/>
  <c r="AN3872" i="22"/>
  <c r="AO3872" i="22"/>
  <c r="AD3873" i="22"/>
  <c r="AE3873" i="22"/>
  <c r="AF3873" i="22"/>
  <c r="AG3873" i="22"/>
  <c r="AH3873" i="22"/>
  <c r="AI3873" i="22"/>
  <c r="AJ3873" i="22"/>
  <c r="AK3873" i="22"/>
  <c r="AL3873" i="22"/>
  <c r="AM3873" i="22"/>
  <c r="AN3873" i="22"/>
  <c r="AO3873" i="22"/>
  <c r="AD3874" i="22"/>
  <c r="AE3874" i="22"/>
  <c r="AF3874" i="22"/>
  <c r="AG3874" i="22"/>
  <c r="AH3874" i="22"/>
  <c r="AI3874" i="22"/>
  <c r="AJ3874" i="22"/>
  <c r="AK3874" i="22"/>
  <c r="AL3874" i="22"/>
  <c r="AM3874" i="22"/>
  <c r="AN3874" i="22"/>
  <c r="AO3874" i="22"/>
  <c r="AD3875" i="22"/>
  <c r="AE3875" i="22"/>
  <c r="AF3875" i="22"/>
  <c r="AG3875" i="22"/>
  <c r="AH3875" i="22"/>
  <c r="AI3875" i="22"/>
  <c r="AJ3875" i="22"/>
  <c r="AK3875" i="22"/>
  <c r="AL3875" i="22"/>
  <c r="AM3875" i="22"/>
  <c r="AN3875" i="22"/>
  <c r="AO3875" i="22"/>
  <c r="AD3876" i="22"/>
  <c r="AE3876" i="22"/>
  <c r="AF3876" i="22"/>
  <c r="AG3876" i="22"/>
  <c r="AH3876" i="22"/>
  <c r="AI3876" i="22"/>
  <c r="AJ3876" i="22"/>
  <c r="AK3876" i="22"/>
  <c r="AL3876" i="22"/>
  <c r="AM3876" i="22"/>
  <c r="AN3876" i="22"/>
  <c r="AO3876" i="22"/>
  <c r="AD3877" i="22"/>
  <c r="AE3877" i="22"/>
  <c r="AF3877" i="22"/>
  <c r="AG3877" i="22"/>
  <c r="AH3877" i="22"/>
  <c r="AI3877" i="22"/>
  <c r="AJ3877" i="22"/>
  <c r="AK3877" i="22"/>
  <c r="AL3877" i="22"/>
  <c r="AM3877" i="22"/>
  <c r="AN3877" i="22"/>
  <c r="AO3877" i="22"/>
  <c r="AD3878" i="22"/>
  <c r="AE3878" i="22"/>
  <c r="AF3878" i="22"/>
  <c r="AG3878" i="22"/>
  <c r="AH3878" i="22"/>
  <c r="AI3878" i="22"/>
  <c r="AJ3878" i="22"/>
  <c r="AK3878" i="22"/>
  <c r="AL3878" i="22"/>
  <c r="AM3878" i="22"/>
  <c r="AN3878" i="22"/>
  <c r="AO3878" i="22"/>
  <c r="AD3879" i="22"/>
  <c r="AE3879" i="22"/>
  <c r="AF3879" i="22"/>
  <c r="AG3879" i="22"/>
  <c r="AH3879" i="22"/>
  <c r="AI3879" i="22"/>
  <c r="AJ3879" i="22"/>
  <c r="AK3879" i="22"/>
  <c r="AL3879" i="22"/>
  <c r="AM3879" i="22"/>
  <c r="AN3879" i="22"/>
  <c r="AO3879" i="22"/>
  <c r="AD3880" i="22"/>
  <c r="AE3880" i="22"/>
  <c r="AF3880" i="22"/>
  <c r="AG3880" i="22"/>
  <c r="AH3880" i="22"/>
  <c r="AI3880" i="22"/>
  <c r="AJ3880" i="22"/>
  <c r="AK3880" i="22"/>
  <c r="AL3880" i="22"/>
  <c r="AM3880" i="22"/>
  <c r="AN3880" i="22"/>
  <c r="AO3880" i="22"/>
  <c r="AD3881" i="22"/>
  <c r="AE3881" i="22"/>
  <c r="AF3881" i="22"/>
  <c r="AG3881" i="22"/>
  <c r="AH3881" i="22"/>
  <c r="AI3881" i="22"/>
  <c r="AJ3881" i="22"/>
  <c r="AK3881" i="22"/>
  <c r="AL3881" i="22"/>
  <c r="AM3881" i="22"/>
  <c r="AN3881" i="22"/>
  <c r="AO3881" i="22"/>
  <c r="AD3882" i="22"/>
  <c r="AE3882" i="22"/>
  <c r="AF3882" i="22"/>
  <c r="AG3882" i="22"/>
  <c r="AH3882" i="22"/>
  <c r="AI3882" i="22"/>
  <c r="AJ3882" i="22"/>
  <c r="AK3882" i="22"/>
  <c r="AL3882" i="22"/>
  <c r="AM3882" i="22"/>
  <c r="AN3882" i="22"/>
  <c r="AO3882" i="22"/>
  <c r="AD3883" i="22"/>
  <c r="AE3883" i="22"/>
  <c r="AF3883" i="22"/>
  <c r="AG3883" i="22"/>
  <c r="AH3883" i="22"/>
  <c r="AI3883" i="22"/>
  <c r="AJ3883" i="22"/>
  <c r="AK3883" i="22"/>
  <c r="AL3883" i="22"/>
  <c r="AM3883" i="22"/>
  <c r="AN3883" i="22"/>
  <c r="AO3883" i="22"/>
  <c r="AD3884" i="22"/>
  <c r="AE3884" i="22"/>
  <c r="AF3884" i="22"/>
  <c r="AG3884" i="22"/>
  <c r="AH3884" i="22"/>
  <c r="AI3884" i="22"/>
  <c r="AJ3884" i="22"/>
  <c r="AK3884" i="22"/>
  <c r="AL3884" i="22"/>
  <c r="AM3884" i="22"/>
  <c r="AN3884" i="22"/>
  <c r="AO3884" i="22"/>
  <c r="AD3885" i="22"/>
  <c r="AE3885" i="22"/>
  <c r="AF3885" i="22"/>
  <c r="AG3885" i="22"/>
  <c r="AH3885" i="22"/>
  <c r="AI3885" i="22"/>
  <c r="AJ3885" i="22"/>
  <c r="AK3885" i="22"/>
  <c r="AL3885" i="22"/>
  <c r="AM3885" i="22"/>
  <c r="AN3885" i="22"/>
  <c r="AO3885" i="22"/>
  <c r="AD3886" i="22"/>
  <c r="AE3886" i="22"/>
  <c r="AF3886" i="22"/>
  <c r="AG3886" i="22"/>
  <c r="AH3886" i="22"/>
  <c r="AI3886" i="22"/>
  <c r="AJ3886" i="22"/>
  <c r="AK3886" i="22"/>
  <c r="AL3886" i="22"/>
  <c r="AM3886" i="22"/>
  <c r="AN3886" i="22"/>
  <c r="AO3886" i="22"/>
  <c r="AD3887" i="22"/>
  <c r="AE3887" i="22"/>
  <c r="AF3887" i="22"/>
  <c r="AG3887" i="22"/>
  <c r="AH3887" i="22"/>
  <c r="AI3887" i="22"/>
  <c r="AJ3887" i="22"/>
  <c r="AK3887" i="22"/>
  <c r="AL3887" i="22"/>
  <c r="AM3887" i="22"/>
  <c r="AN3887" i="22"/>
  <c r="AO3887" i="22"/>
  <c r="AD3888" i="22"/>
  <c r="AE3888" i="22"/>
  <c r="AF3888" i="22"/>
  <c r="AG3888" i="22"/>
  <c r="AH3888" i="22"/>
  <c r="AI3888" i="22"/>
  <c r="AJ3888" i="22"/>
  <c r="AK3888" i="22"/>
  <c r="AL3888" i="22"/>
  <c r="AM3888" i="22"/>
  <c r="AN3888" i="22"/>
  <c r="AO3888" i="22"/>
  <c r="AD3889" i="22"/>
  <c r="AE3889" i="22"/>
  <c r="AF3889" i="22"/>
  <c r="AG3889" i="22"/>
  <c r="AH3889" i="22"/>
  <c r="AI3889" i="22"/>
  <c r="AJ3889" i="22"/>
  <c r="AK3889" i="22"/>
  <c r="AL3889" i="22"/>
  <c r="AM3889" i="22"/>
  <c r="AN3889" i="22"/>
  <c r="AO3889" i="22"/>
  <c r="AD3890" i="22"/>
  <c r="AE3890" i="22"/>
  <c r="AF3890" i="22"/>
  <c r="AG3890" i="22"/>
  <c r="AH3890" i="22"/>
  <c r="AI3890" i="22"/>
  <c r="AJ3890" i="22"/>
  <c r="AK3890" i="22"/>
  <c r="AL3890" i="22"/>
  <c r="AM3890" i="22"/>
  <c r="AN3890" i="22"/>
  <c r="AO3890" i="22"/>
  <c r="AD3891" i="22"/>
  <c r="AE3891" i="22"/>
  <c r="AF3891" i="22"/>
  <c r="AG3891" i="22"/>
  <c r="AH3891" i="22"/>
  <c r="AI3891" i="22"/>
  <c r="AJ3891" i="22"/>
  <c r="AK3891" i="22"/>
  <c r="AL3891" i="22"/>
  <c r="AM3891" i="22"/>
  <c r="AN3891" i="22"/>
  <c r="AO3891" i="22"/>
  <c r="AD3892" i="22"/>
  <c r="AE3892" i="22"/>
  <c r="AF3892" i="22"/>
  <c r="AG3892" i="22"/>
  <c r="AH3892" i="22"/>
  <c r="AI3892" i="22"/>
  <c r="AJ3892" i="22"/>
  <c r="AK3892" i="22"/>
  <c r="AL3892" i="22"/>
  <c r="AM3892" i="22"/>
  <c r="AN3892" i="22"/>
  <c r="AO3892" i="22"/>
  <c r="AD3893" i="22"/>
  <c r="AE3893" i="22"/>
  <c r="AF3893" i="22"/>
  <c r="AG3893" i="22"/>
  <c r="AH3893" i="22"/>
  <c r="AI3893" i="22"/>
  <c r="AJ3893" i="22"/>
  <c r="AK3893" i="22"/>
  <c r="AL3893" i="22"/>
  <c r="AM3893" i="22"/>
  <c r="AN3893" i="22"/>
  <c r="AO3893" i="22"/>
  <c r="AD3894" i="22"/>
  <c r="AE3894" i="22"/>
  <c r="AF3894" i="22"/>
  <c r="AG3894" i="22"/>
  <c r="AH3894" i="22"/>
  <c r="AI3894" i="22"/>
  <c r="AJ3894" i="22"/>
  <c r="AK3894" i="22"/>
  <c r="AL3894" i="22"/>
  <c r="AM3894" i="22"/>
  <c r="AN3894" i="22"/>
  <c r="AO3894" i="22"/>
  <c r="AD3895" i="22"/>
  <c r="AE3895" i="22"/>
  <c r="AF3895" i="22"/>
  <c r="AG3895" i="22"/>
  <c r="AH3895" i="22"/>
  <c r="AI3895" i="22"/>
  <c r="AJ3895" i="22"/>
  <c r="AK3895" i="22"/>
  <c r="AL3895" i="22"/>
  <c r="AM3895" i="22"/>
  <c r="AN3895" i="22"/>
  <c r="AO3895" i="22"/>
  <c r="AD3896" i="22"/>
  <c r="AE3896" i="22"/>
  <c r="AF3896" i="22"/>
  <c r="AG3896" i="22"/>
  <c r="AH3896" i="22"/>
  <c r="AI3896" i="22"/>
  <c r="AJ3896" i="22"/>
  <c r="AK3896" i="22"/>
  <c r="AL3896" i="22"/>
  <c r="AM3896" i="22"/>
  <c r="AN3896" i="22"/>
  <c r="AO3896" i="22"/>
  <c r="AD3897" i="22"/>
  <c r="AE3897" i="22"/>
  <c r="AF3897" i="22"/>
  <c r="AG3897" i="22"/>
  <c r="AH3897" i="22"/>
  <c r="AI3897" i="22"/>
  <c r="AJ3897" i="22"/>
  <c r="AK3897" i="22"/>
  <c r="AL3897" i="22"/>
  <c r="AM3897" i="22"/>
  <c r="AN3897" i="22"/>
  <c r="AO3897" i="22"/>
  <c r="AD3898" i="22"/>
  <c r="AE3898" i="22"/>
  <c r="AF3898" i="22"/>
  <c r="AG3898" i="22"/>
  <c r="AH3898" i="22"/>
  <c r="AI3898" i="22"/>
  <c r="AJ3898" i="22"/>
  <c r="AK3898" i="22"/>
  <c r="AL3898" i="22"/>
  <c r="AM3898" i="22"/>
  <c r="AN3898" i="22"/>
  <c r="AO3898" i="22"/>
  <c r="AD3899" i="22"/>
  <c r="AE3899" i="22"/>
  <c r="AF3899" i="22"/>
  <c r="AG3899" i="22"/>
  <c r="AH3899" i="22"/>
  <c r="AI3899" i="22"/>
  <c r="AJ3899" i="22"/>
  <c r="AK3899" i="22"/>
  <c r="AL3899" i="22"/>
  <c r="AM3899" i="22"/>
  <c r="AN3899" i="22"/>
  <c r="AO3899" i="22"/>
  <c r="AD3900" i="22"/>
  <c r="AE3900" i="22"/>
  <c r="AF3900" i="22"/>
  <c r="AG3900" i="22"/>
  <c r="AH3900" i="22"/>
  <c r="AI3900" i="22"/>
  <c r="AJ3900" i="22"/>
  <c r="AK3900" i="22"/>
  <c r="AL3900" i="22"/>
  <c r="AM3900" i="22"/>
  <c r="AN3900" i="22"/>
  <c r="AO3900" i="22"/>
  <c r="AD3901" i="22"/>
  <c r="AE3901" i="22"/>
  <c r="AF3901" i="22"/>
  <c r="AG3901" i="22"/>
  <c r="AH3901" i="22"/>
  <c r="AI3901" i="22"/>
  <c r="AJ3901" i="22"/>
  <c r="AK3901" i="22"/>
  <c r="AL3901" i="22"/>
  <c r="AM3901" i="22"/>
  <c r="AN3901" i="22"/>
  <c r="AO3901" i="22"/>
  <c r="AD3902" i="22"/>
  <c r="AE3902" i="22"/>
  <c r="AF3902" i="22"/>
  <c r="AG3902" i="22"/>
  <c r="AH3902" i="22"/>
  <c r="AI3902" i="22"/>
  <c r="AJ3902" i="22"/>
  <c r="AK3902" i="22"/>
  <c r="AL3902" i="22"/>
  <c r="AM3902" i="22"/>
  <c r="AN3902" i="22"/>
  <c r="AO3902" i="22"/>
  <c r="AD3903" i="22"/>
  <c r="AE3903" i="22"/>
  <c r="AF3903" i="22"/>
  <c r="AG3903" i="22"/>
  <c r="AH3903" i="22"/>
  <c r="AI3903" i="22"/>
  <c r="AJ3903" i="22"/>
  <c r="AK3903" i="22"/>
  <c r="AL3903" i="22"/>
  <c r="AM3903" i="22"/>
  <c r="AN3903" i="22"/>
  <c r="AO3903" i="22"/>
  <c r="AD3904" i="22"/>
  <c r="AE3904" i="22"/>
  <c r="AF3904" i="22"/>
  <c r="AG3904" i="22"/>
  <c r="AH3904" i="22"/>
  <c r="AI3904" i="22"/>
  <c r="AJ3904" i="22"/>
  <c r="AK3904" i="22"/>
  <c r="AL3904" i="22"/>
  <c r="AM3904" i="22"/>
  <c r="AN3904" i="22"/>
  <c r="AO3904" i="22"/>
  <c r="AD3905" i="22"/>
  <c r="AE3905" i="22"/>
  <c r="AF3905" i="22"/>
  <c r="AG3905" i="22"/>
  <c r="AH3905" i="22"/>
  <c r="AI3905" i="22"/>
  <c r="AJ3905" i="22"/>
  <c r="AK3905" i="22"/>
  <c r="AL3905" i="22"/>
  <c r="AM3905" i="22"/>
  <c r="AN3905" i="22"/>
  <c r="AO3905" i="22"/>
  <c r="AD3906" i="22"/>
  <c r="AE3906" i="22"/>
  <c r="AF3906" i="22"/>
  <c r="AG3906" i="22"/>
  <c r="AH3906" i="22"/>
  <c r="AI3906" i="22"/>
  <c r="AJ3906" i="22"/>
  <c r="AK3906" i="22"/>
  <c r="AL3906" i="22"/>
  <c r="AM3906" i="22"/>
  <c r="AN3906" i="22"/>
  <c r="AO3906" i="22"/>
  <c r="AD3907" i="22"/>
  <c r="AE3907" i="22"/>
  <c r="AF3907" i="22"/>
  <c r="AG3907" i="22"/>
  <c r="AH3907" i="22"/>
  <c r="AI3907" i="22"/>
  <c r="AJ3907" i="22"/>
  <c r="AK3907" i="22"/>
  <c r="AL3907" i="22"/>
  <c r="AM3907" i="22"/>
  <c r="AN3907" i="22"/>
  <c r="AO3907" i="22"/>
  <c r="AD3908" i="22"/>
  <c r="AE3908" i="22"/>
  <c r="AF3908" i="22"/>
  <c r="AG3908" i="22"/>
  <c r="AH3908" i="22"/>
  <c r="AI3908" i="22"/>
  <c r="AJ3908" i="22"/>
  <c r="AK3908" i="22"/>
  <c r="AL3908" i="22"/>
  <c r="AM3908" i="22"/>
  <c r="AN3908" i="22"/>
  <c r="AO3908" i="22"/>
  <c r="AD3909" i="22"/>
  <c r="AE3909" i="22"/>
  <c r="AF3909" i="22"/>
  <c r="AG3909" i="22"/>
  <c r="AH3909" i="22"/>
  <c r="AI3909" i="22"/>
  <c r="AJ3909" i="22"/>
  <c r="AK3909" i="22"/>
  <c r="AL3909" i="22"/>
  <c r="AM3909" i="22"/>
  <c r="AN3909" i="22"/>
  <c r="AO3909" i="22"/>
  <c r="AD3910" i="22"/>
  <c r="AE3910" i="22"/>
  <c r="AF3910" i="22"/>
  <c r="AG3910" i="22"/>
  <c r="AH3910" i="22"/>
  <c r="AI3910" i="22"/>
  <c r="AJ3910" i="22"/>
  <c r="AK3910" i="22"/>
  <c r="AL3910" i="22"/>
  <c r="AM3910" i="22"/>
  <c r="AN3910" i="22"/>
  <c r="AO3910" i="22"/>
  <c r="AD3911" i="22"/>
  <c r="AE3911" i="22"/>
  <c r="AF3911" i="22"/>
  <c r="AG3911" i="22"/>
  <c r="AH3911" i="22"/>
  <c r="AI3911" i="22"/>
  <c r="AJ3911" i="22"/>
  <c r="AK3911" i="22"/>
  <c r="AL3911" i="22"/>
  <c r="AM3911" i="22"/>
  <c r="AN3911" i="22"/>
  <c r="AO3911" i="22"/>
  <c r="AD3912" i="22"/>
  <c r="AE3912" i="22"/>
  <c r="AF3912" i="22"/>
  <c r="AG3912" i="22"/>
  <c r="AH3912" i="22"/>
  <c r="AI3912" i="22"/>
  <c r="AJ3912" i="22"/>
  <c r="AK3912" i="22"/>
  <c r="AL3912" i="22"/>
  <c r="AM3912" i="22"/>
  <c r="AN3912" i="22"/>
  <c r="AO3912" i="22"/>
  <c r="AD3913" i="22"/>
  <c r="AE3913" i="22"/>
  <c r="AF3913" i="22"/>
  <c r="AG3913" i="22"/>
  <c r="AH3913" i="22"/>
  <c r="AI3913" i="22"/>
  <c r="AJ3913" i="22"/>
  <c r="AK3913" i="22"/>
  <c r="AL3913" i="22"/>
  <c r="AM3913" i="22"/>
  <c r="AN3913" i="22"/>
  <c r="AO3913" i="22"/>
  <c r="AD3914" i="22"/>
  <c r="AE3914" i="22"/>
  <c r="AF3914" i="22"/>
  <c r="AG3914" i="22"/>
  <c r="AH3914" i="22"/>
  <c r="AI3914" i="22"/>
  <c r="AJ3914" i="22"/>
  <c r="AK3914" i="22"/>
  <c r="AL3914" i="22"/>
  <c r="AM3914" i="22"/>
  <c r="AN3914" i="22"/>
  <c r="AO3914" i="22"/>
  <c r="AD3915" i="22"/>
  <c r="AE3915" i="22"/>
  <c r="AF3915" i="22"/>
  <c r="AG3915" i="22"/>
  <c r="AH3915" i="22"/>
  <c r="AI3915" i="22"/>
  <c r="AJ3915" i="22"/>
  <c r="AK3915" i="22"/>
  <c r="AL3915" i="22"/>
  <c r="AM3915" i="22"/>
  <c r="AN3915" i="22"/>
  <c r="AO3915" i="22"/>
  <c r="AD3916" i="22"/>
  <c r="AE3916" i="22"/>
  <c r="AF3916" i="22"/>
  <c r="AG3916" i="22"/>
  <c r="AH3916" i="22"/>
  <c r="AI3916" i="22"/>
  <c r="AJ3916" i="22"/>
  <c r="AK3916" i="22"/>
  <c r="AL3916" i="22"/>
  <c r="AM3916" i="22"/>
  <c r="AN3916" i="22"/>
  <c r="AO3916" i="22"/>
  <c r="AD3917" i="22"/>
  <c r="AE3917" i="22"/>
  <c r="AF3917" i="22"/>
  <c r="AG3917" i="22"/>
  <c r="AH3917" i="22"/>
  <c r="AI3917" i="22"/>
  <c r="AJ3917" i="22"/>
  <c r="AK3917" i="22"/>
  <c r="AL3917" i="22"/>
  <c r="AM3917" i="22"/>
  <c r="AN3917" i="22"/>
  <c r="AO3917" i="22"/>
  <c r="AD3918" i="22"/>
  <c r="AE3918" i="22"/>
  <c r="AF3918" i="22"/>
  <c r="AG3918" i="22"/>
  <c r="AH3918" i="22"/>
  <c r="AI3918" i="22"/>
  <c r="AJ3918" i="22"/>
  <c r="AK3918" i="22"/>
  <c r="AL3918" i="22"/>
  <c r="AM3918" i="22"/>
  <c r="AN3918" i="22"/>
  <c r="AO3918" i="22"/>
  <c r="AD3919" i="22"/>
  <c r="AE3919" i="22"/>
  <c r="AF3919" i="22"/>
  <c r="AG3919" i="22"/>
  <c r="AH3919" i="22"/>
  <c r="AI3919" i="22"/>
  <c r="AJ3919" i="22"/>
  <c r="AK3919" i="22"/>
  <c r="AL3919" i="22"/>
  <c r="AM3919" i="22"/>
  <c r="AN3919" i="22"/>
  <c r="AO3919" i="22"/>
  <c r="AD3920" i="22"/>
  <c r="AE3920" i="22"/>
  <c r="AF3920" i="22"/>
  <c r="AG3920" i="22"/>
  <c r="AH3920" i="22"/>
  <c r="AI3920" i="22"/>
  <c r="AJ3920" i="22"/>
  <c r="AK3920" i="22"/>
  <c r="AL3920" i="22"/>
  <c r="AM3920" i="22"/>
  <c r="AN3920" i="22"/>
  <c r="AO3920" i="22"/>
  <c r="AD3921" i="22"/>
  <c r="AE3921" i="22"/>
  <c r="AF3921" i="22"/>
  <c r="AG3921" i="22"/>
  <c r="AH3921" i="22"/>
  <c r="AI3921" i="22"/>
  <c r="AJ3921" i="22"/>
  <c r="AK3921" i="22"/>
  <c r="AL3921" i="22"/>
  <c r="AM3921" i="22"/>
  <c r="AN3921" i="22"/>
  <c r="AO3921" i="22"/>
  <c r="AD3922" i="22"/>
  <c r="AE3922" i="22"/>
  <c r="AF3922" i="22"/>
  <c r="AG3922" i="22"/>
  <c r="AH3922" i="22"/>
  <c r="AI3922" i="22"/>
  <c r="AJ3922" i="22"/>
  <c r="AK3922" i="22"/>
  <c r="AL3922" i="22"/>
  <c r="AM3922" i="22"/>
  <c r="AN3922" i="22"/>
  <c r="AO3922" i="22"/>
  <c r="AD3923" i="22"/>
  <c r="AE3923" i="22"/>
  <c r="AF3923" i="22"/>
  <c r="AG3923" i="22"/>
  <c r="AH3923" i="22"/>
  <c r="AI3923" i="22"/>
  <c r="AJ3923" i="22"/>
  <c r="AK3923" i="22"/>
  <c r="AL3923" i="22"/>
  <c r="AM3923" i="22"/>
  <c r="AN3923" i="22"/>
  <c r="AO3923" i="22"/>
  <c r="AD3924" i="22"/>
  <c r="AE3924" i="22"/>
  <c r="AF3924" i="22"/>
  <c r="AG3924" i="22"/>
  <c r="AH3924" i="22"/>
  <c r="AI3924" i="22"/>
  <c r="AJ3924" i="22"/>
  <c r="AK3924" i="22"/>
  <c r="AL3924" i="22"/>
  <c r="AM3924" i="22"/>
  <c r="AN3924" i="22"/>
  <c r="AO3924" i="22"/>
  <c r="AD3925" i="22"/>
  <c r="AE3925" i="22"/>
  <c r="AF3925" i="22"/>
  <c r="AG3925" i="22"/>
  <c r="AH3925" i="22"/>
  <c r="AI3925" i="22"/>
  <c r="AJ3925" i="22"/>
  <c r="AK3925" i="22"/>
  <c r="AL3925" i="22"/>
  <c r="AM3925" i="22"/>
  <c r="AN3925" i="22"/>
  <c r="AO3925" i="22"/>
  <c r="AD3926" i="22"/>
  <c r="AE3926" i="22"/>
  <c r="AF3926" i="22"/>
  <c r="AG3926" i="22"/>
  <c r="AH3926" i="22"/>
  <c r="AI3926" i="22"/>
  <c r="AJ3926" i="22"/>
  <c r="AK3926" i="22"/>
  <c r="AL3926" i="22"/>
  <c r="AM3926" i="22"/>
  <c r="AN3926" i="22"/>
  <c r="AO3926" i="22"/>
  <c r="AD3927" i="22"/>
  <c r="AE3927" i="22"/>
  <c r="AF3927" i="22"/>
  <c r="AG3927" i="22"/>
  <c r="AH3927" i="22"/>
  <c r="AI3927" i="22"/>
  <c r="AJ3927" i="22"/>
  <c r="AK3927" i="22"/>
  <c r="AL3927" i="22"/>
  <c r="AM3927" i="22"/>
  <c r="AN3927" i="22"/>
  <c r="AO3927" i="22"/>
  <c r="AD3928" i="22"/>
  <c r="AE3928" i="22"/>
  <c r="AF3928" i="22"/>
  <c r="AG3928" i="22"/>
  <c r="AH3928" i="22"/>
  <c r="AI3928" i="22"/>
  <c r="AJ3928" i="22"/>
  <c r="AK3928" i="22"/>
  <c r="AL3928" i="22"/>
  <c r="AM3928" i="22"/>
  <c r="AN3928" i="22"/>
  <c r="AO3928" i="22"/>
  <c r="AD3929" i="22"/>
  <c r="AE3929" i="22"/>
  <c r="AF3929" i="22"/>
  <c r="AG3929" i="22"/>
  <c r="AH3929" i="22"/>
  <c r="AI3929" i="22"/>
  <c r="AJ3929" i="22"/>
  <c r="AK3929" i="22"/>
  <c r="AL3929" i="22"/>
  <c r="AM3929" i="22"/>
  <c r="AN3929" i="22"/>
  <c r="AO3929" i="22"/>
  <c r="AD3930" i="22"/>
  <c r="AE3930" i="22"/>
  <c r="AF3930" i="22"/>
  <c r="AG3930" i="22"/>
  <c r="AH3930" i="22"/>
  <c r="AI3930" i="22"/>
  <c r="AJ3930" i="22"/>
  <c r="AK3930" i="22"/>
  <c r="AL3930" i="22"/>
  <c r="AM3930" i="22"/>
  <c r="AN3930" i="22"/>
  <c r="AO3930" i="22"/>
  <c r="AD3931" i="22"/>
  <c r="AE3931" i="22"/>
  <c r="AF3931" i="22"/>
  <c r="AG3931" i="22"/>
  <c r="AH3931" i="22"/>
  <c r="AI3931" i="22"/>
  <c r="AJ3931" i="22"/>
  <c r="AK3931" i="22"/>
  <c r="AL3931" i="22"/>
  <c r="AM3931" i="22"/>
  <c r="AN3931" i="22"/>
  <c r="AO3931" i="22"/>
  <c r="AD3932" i="22"/>
  <c r="AE3932" i="22"/>
  <c r="AF3932" i="22"/>
  <c r="AG3932" i="22"/>
  <c r="AH3932" i="22"/>
  <c r="AI3932" i="22"/>
  <c r="AJ3932" i="22"/>
  <c r="AK3932" i="22"/>
  <c r="AL3932" i="22"/>
  <c r="AM3932" i="22"/>
  <c r="AN3932" i="22"/>
  <c r="AO3932" i="22"/>
  <c r="AD3933" i="22"/>
  <c r="AE3933" i="22"/>
  <c r="AF3933" i="22"/>
  <c r="AG3933" i="22"/>
  <c r="AH3933" i="22"/>
  <c r="AI3933" i="22"/>
  <c r="AJ3933" i="22"/>
  <c r="AK3933" i="22"/>
  <c r="AL3933" i="22"/>
  <c r="AM3933" i="22"/>
  <c r="AN3933" i="22"/>
  <c r="AO3933" i="22"/>
  <c r="AD3934" i="22"/>
  <c r="AE3934" i="22"/>
  <c r="AF3934" i="22"/>
  <c r="AG3934" i="22"/>
  <c r="AH3934" i="22"/>
  <c r="AI3934" i="22"/>
  <c r="AJ3934" i="22"/>
  <c r="AK3934" i="22"/>
  <c r="AL3934" i="22"/>
  <c r="AM3934" i="22"/>
  <c r="AN3934" i="22"/>
  <c r="AO3934" i="22"/>
  <c r="AD3935" i="22"/>
  <c r="AE3935" i="22"/>
  <c r="AF3935" i="22"/>
  <c r="AG3935" i="22"/>
  <c r="AH3935" i="22"/>
  <c r="AI3935" i="22"/>
  <c r="AJ3935" i="22"/>
  <c r="AK3935" i="22"/>
  <c r="AL3935" i="22"/>
  <c r="AM3935" i="22"/>
  <c r="AN3935" i="22"/>
  <c r="AO3935" i="22"/>
  <c r="AD3936" i="22"/>
  <c r="AE3936" i="22"/>
  <c r="AF3936" i="22"/>
  <c r="AG3936" i="22"/>
  <c r="AH3936" i="22"/>
  <c r="AI3936" i="22"/>
  <c r="AJ3936" i="22"/>
  <c r="AK3936" i="22"/>
  <c r="AL3936" i="22"/>
  <c r="AM3936" i="22"/>
  <c r="AN3936" i="22"/>
  <c r="AO3936" i="22"/>
  <c r="AD3937" i="22"/>
  <c r="AE3937" i="22"/>
  <c r="AF3937" i="22"/>
  <c r="AG3937" i="22"/>
  <c r="AH3937" i="22"/>
  <c r="AI3937" i="22"/>
  <c r="AJ3937" i="22"/>
  <c r="AK3937" i="22"/>
  <c r="AL3937" i="22"/>
  <c r="AM3937" i="22"/>
  <c r="AN3937" i="22"/>
  <c r="AO3937" i="22"/>
  <c r="AD3938" i="22"/>
  <c r="AE3938" i="22"/>
  <c r="AF3938" i="22"/>
  <c r="AG3938" i="22"/>
  <c r="AH3938" i="22"/>
  <c r="AI3938" i="22"/>
  <c r="AJ3938" i="22"/>
  <c r="AK3938" i="22"/>
  <c r="AL3938" i="22"/>
  <c r="AM3938" i="22"/>
  <c r="AN3938" i="22"/>
  <c r="AO3938" i="22"/>
  <c r="AD3939" i="22"/>
  <c r="AE3939" i="22"/>
  <c r="AF3939" i="22"/>
  <c r="AG3939" i="22"/>
  <c r="AH3939" i="22"/>
  <c r="AI3939" i="22"/>
  <c r="AJ3939" i="22"/>
  <c r="AK3939" i="22"/>
  <c r="AL3939" i="22"/>
  <c r="AM3939" i="22"/>
  <c r="AN3939" i="22"/>
  <c r="AO3939" i="22"/>
  <c r="AD3940" i="22"/>
  <c r="AE3940" i="22"/>
  <c r="AF3940" i="22"/>
  <c r="AG3940" i="22"/>
  <c r="AH3940" i="22"/>
  <c r="AI3940" i="22"/>
  <c r="AJ3940" i="22"/>
  <c r="AK3940" i="22"/>
  <c r="AL3940" i="22"/>
  <c r="AM3940" i="22"/>
  <c r="AN3940" i="22"/>
  <c r="AO3940" i="22"/>
  <c r="AD3941" i="22"/>
  <c r="AE3941" i="22"/>
  <c r="AF3941" i="22"/>
  <c r="AG3941" i="22"/>
  <c r="AH3941" i="22"/>
  <c r="AI3941" i="22"/>
  <c r="AJ3941" i="22"/>
  <c r="AK3941" i="22"/>
  <c r="AL3941" i="22"/>
  <c r="AM3941" i="22"/>
  <c r="AN3941" i="22"/>
  <c r="AO3941" i="22"/>
  <c r="AD3942" i="22"/>
  <c r="AE3942" i="22"/>
  <c r="AF3942" i="22"/>
  <c r="AG3942" i="22"/>
  <c r="AH3942" i="22"/>
  <c r="AI3942" i="22"/>
  <c r="AJ3942" i="22"/>
  <c r="AK3942" i="22"/>
  <c r="AL3942" i="22"/>
  <c r="AM3942" i="22"/>
  <c r="AN3942" i="22"/>
  <c r="AO3942" i="22"/>
  <c r="AD3943" i="22"/>
  <c r="AE3943" i="22"/>
  <c r="AF3943" i="22"/>
  <c r="AG3943" i="22"/>
  <c r="AH3943" i="22"/>
  <c r="AI3943" i="22"/>
  <c r="AJ3943" i="22"/>
  <c r="AK3943" i="22"/>
  <c r="AL3943" i="22"/>
  <c r="AM3943" i="22"/>
  <c r="AN3943" i="22"/>
  <c r="AO3943" i="22"/>
  <c r="AD3944" i="22"/>
  <c r="AE3944" i="22"/>
  <c r="AF3944" i="22"/>
  <c r="AG3944" i="22"/>
  <c r="AH3944" i="22"/>
  <c r="AI3944" i="22"/>
  <c r="AJ3944" i="22"/>
  <c r="AK3944" i="22"/>
  <c r="AL3944" i="22"/>
  <c r="AM3944" i="22"/>
  <c r="AN3944" i="22"/>
  <c r="AO3944" i="22"/>
  <c r="AD3945" i="22"/>
  <c r="AE3945" i="22"/>
  <c r="AF3945" i="22"/>
  <c r="AG3945" i="22"/>
  <c r="AH3945" i="22"/>
  <c r="AI3945" i="22"/>
  <c r="AJ3945" i="22"/>
  <c r="AK3945" i="22"/>
  <c r="AL3945" i="22"/>
  <c r="AM3945" i="22"/>
  <c r="AN3945" i="22"/>
  <c r="AO3945" i="22"/>
  <c r="AD3946" i="22"/>
  <c r="AE3946" i="22"/>
  <c r="AF3946" i="22"/>
  <c r="AG3946" i="22"/>
  <c r="AH3946" i="22"/>
  <c r="AI3946" i="22"/>
  <c r="AJ3946" i="22"/>
  <c r="AK3946" i="22"/>
  <c r="AL3946" i="22"/>
  <c r="AM3946" i="22"/>
  <c r="AN3946" i="22"/>
  <c r="AO3946" i="22"/>
  <c r="AD3947" i="22"/>
  <c r="AE3947" i="22"/>
  <c r="AF3947" i="22"/>
  <c r="AG3947" i="22"/>
  <c r="AH3947" i="22"/>
  <c r="AI3947" i="22"/>
  <c r="AJ3947" i="22"/>
  <c r="AK3947" i="22"/>
  <c r="AL3947" i="22"/>
  <c r="AM3947" i="22"/>
  <c r="AN3947" i="22"/>
  <c r="AO3947" i="22"/>
  <c r="AD3948" i="22"/>
  <c r="AE3948" i="22"/>
  <c r="AF3948" i="22"/>
  <c r="AG3948" i="22"/>
  <c r="AH3948" i="22"/>
  <c r="AI3948" i="22"/>
  <c r="AJ3948" i="22"/>
  <c r="AK3948" i="22"/>
  <c r="AL3948" i="22"/>
  <c r="AM3948" i="22"/>
  <c r="AN3948" i="22"/>
  <c r="AO3948" i="22"/>
  <c r="AD3949" i="22"/>
  <c r="AE3949" i="22"/>
  <c r="AF3949" i="22"/>
  <c r="AG3949" i="22"/>
  <c r="AH3949" i="22"/>
  <c r="AI3949" i="22"/>
  <c r="AJ3949" i="22"/>
  <c r="AK3949" i="22"/>
  <c r="AL3949" i="22"/>
  <c r="AM3949" i="22"/>
  <c r="AN3949" i="22"/>
  <c r="AO3949" i="22"/>
  <c r="AD3950" i="22"/>
  <c r="AE3950" i="22"/>
  <c r="AF3950" i="22"/>
  <c r="AG3950" i="22"/>
  <c r="AH3950" i="22"/>
  <c r="AI3950" i="22"/>
  <c r="AJ3950" i="22"/>
  <c r="AK3950" i="22"/>
  <c r="AL3950" i="22"/>
  <c r="AM3950" i="22"/>
  <c r="AN3950" i="22"/>
  <c r="AO3950" i="22"/>
  <c r="AD3951" i="22"/>
  <c r="AE3951" i="22"/>
  <c r="AF3951" i="22"/>
  <c r="AG3951" i="22"/>
  <c r="AH3951" i="22"/>
  <c r="AI3951" i="22"/>
  <c r="AJ3951" i="22"/>
  <c r="AK3951" i="22"/>
  <c r="AL3951" i="22"/>
  <c r="AM3951" i="22"/>
  <c r="AN3951" i="22"/>
  <c r="AO3951" i="22"/>
  <c r="AD3952" i="22"/>
  <c r="AE3952" i="22"/>
  <c r="AF3952" i="22"/>
  <c r="AG3952" i="22"/>
  <c r="AH3952" i="22"/>
  <c r="AI3952" i="22"/>
  <c r="AJ3952" i="22"/>
  <c r="AK3952" i="22"/>
  <c r="AL3952" i="22"/>
  <c r="AM3952" i="22"/>
  <c r="AN3952" i="22"/>
  <c r="AO3952" i="22"/>
  <c r="AD3953" i="22"/>
  <c r="AE3953" i="22"/>
  <c r="AF3953" i="22"/>
  <c r="AG3953" i="22"/>
  <c r="AH3953" i="22"/>
  <c r="AI3953" i="22"/>
  <c r="AJ3953" i="22"/>
  <c r="AK3953" i="22"/>
  <c r="AL3953" i="22"/>
  <c r="AM3953" i="22"/>
  <c r="AN3953" i="22"/>
  <c r="AO3953" i="22"/>
  <c r="AD3954" i="22"/>
  <c r="AE3954" i="22"/>
  <c r="AF3954" i="22"/>
  <c r="AG3954" i="22"/>
  <c r="AH3954" i="22"/>
  <c r="AI3954" i="22"/>
  <c r="AJ3954" i="22"/>
  <c r="AK3954" i="22"/>
  <c r="AL3954" i="22"/>
  <c r="AM3954" i="22"/>
  <c r="AN3954" i="22"/>
  <c r="AO3954" i="22"/>
  <c r="AD3955" i="22"/>
  <c r="AE3955" i="22"/>
  <c r="AF3955" i="22"/>
  <c r="AG3955" i="22"/>
  <c r="AH3955" i="22"/>
  <c r="AI3955" i="22"/>
  <c r="AJ3955" i="22"/>
  <c r="AK3955" i="22"/>
  <c r="AL3955" i="22"/>
  <c r="AM3955" i="22"/>
  <c r="AN3955" i="22"/>
  <c r="AO3955" i="22"/>
  <c r="AD3956" i="22"/>
  <c r="AE3956" i="22"/>
  <c r="AF3956" i="22"/>
  <c r="AG3956" i="22"/>
  <c r="AH3956" i="22"/>
  <c r="AI3956" i="22"/>
  <c r="AJ3956" i="22"/>
  <c r="AK3956" i="22"/>
  <c r="AL3956" i="22"/>
  <c r="AM3956" i="22"/>
  <c r="AN3956" i="22"/>
  <c r="AO3956" i="22"/>
  <c r="AD3957" i="22"/>
  <c r="AE3957" i="22"/>
  <c r="AF3957" i="22"/>
  <c r="AG3957" i="22"/>
  <c r="AH3957" i="22"/>
  <c r="AI3957" i="22"/>
  <c r="AJ3957" i="22"/>
  <c r="AK3957" i="22"/>
  <c r="AL3957" i="22"/>
  <c r="AM3957" i="22"/>
  <c r="AN3957" i="22"/>
  <c r="AO3957" i="22"/>
  <c r="AD3960" i="22"/>
  <c r="AE3960" i="22"/>
  <c r="AF3960" i="22"/>
  <c r="AG3960" i="22"/>
  <c r="AH3960" i="22"/>
  <c r="AI3960" i="22"/>
  <c r="AJ3960" i="22"/>
  <c r="AK3960" i="22"/>
  <c r="AL3960" i="22"/>
  <c r="AM3960" i="22"/>
  <c r="AN3960" i="22"/>
  <c r="AO3960" i="22"/>
  <c r="AD3961" i="22"/>
  <c r="AE3961" i="22"/>
  <c r="AF3961" i="22"/>
  <c r="AG3961" i="22"/>
  <c r="AH3961" i="22"/>
  <c r="AI3961" i="22"/>
  <c r="AJ3961" i="22"/>
  <c r="AK3961" i="22"/>
  <c r="AL3961" i="22"/>
  <c r="AM3961" i="22"/>
  <c r="AN3961" i="22"/>
  <c r="AO3961" i="22"/>
  <c r="AD3962" i="22"/>
  <c r="AE3962" i="22"/>
  <c r="AF3962" i="22"/>
  <c r="AG3962" i="22"/>
  <c r="AH3962" i="22"/>
  <c r="AI3962" i="22"/>
  <c r="AJ3962" i="22"/>
  <c r="AK3962" i="22"/>
  <c r="AL3962" i="22"/>
  <c r="AM3962" i="22"/>
  <c r="AN3962" i="22"/>
  <c r="AO3962" i="22"/>
  <c r="AD3963" i="22"/>
  <c r="AE3963" i="22"/>
  <c r="AF3963" i="22"/>
  <c r="AG3963" i="22"/>
  <c r="AH3963" i="22"/>
  <c r="AI3963" i="22"/>
  <c r="AJ3963" i="22"/>
  <c r="AK3963" i="22"/>
  <c r="AL3963" i="22"/>
  <c r="AM3963" i="22"/>
  <c r="AN3963" i="22"/>
  <c r="AO3963" i="22"/>
  <c r="AD3964" i="22"/>
  <c r="AE3964" i="22"/>
  <c r="AF3964" i="22"/>
  <c r="AG3964" i="22"/>
  <c r="AH3964" i="22"/>
  <c r="AI3964" i="22"/>
  <c r="AJ3964" i="22"/>
  <c r="AK3964" i="22"/>
  <c r="AL3964" i="22"/>
  <c r="AM3964" i="22"/>
  <c r="AN3964" i="22"/>
  <c r="AO3964" i="22"/>
  <c r="AD3965" i="22"/>
  <c r="AE3965" i="22"/>
  <c r="AF3965" i="22"/>
  <c r="AG3965" i="22"/>
  <c r="AH3965" i="22"/>
  <c r="AI3965" i="22"/>
  <c r="AJ3965" i="22"/>
  <c r="AK3965" i="22"/>
  <c r="AL3965" i="22"/>
  <c r="AM3965" i="22"/>
  <c r="AN3965" i="22"/>
  <c r="AO3965" i="22"/>
  <c r="AD3966" i="22"/>
  <c r="AE3966" i="22"/>
  <c r="AF3966" i="22"/>
  <c r="AG3966" i="22"/>
  <c r="AH3966" i="22"/>
  <c r="AI3966" i="22"/>
  <c r="AJ3966" i="22"/>
  <c r="AK3966" i="22"/>
  <c r="AL3966" i="22"/>
  <c r="AM3966" i="22"/>
  <c r="AN3966" i="22"/>
  <c r="AO3966" i="22"/>
  <c r="AD3967" i="22"/>
  <c r="AE3967" i="22"/>
  <c r="AF3967" i="22"/>
  <c r="AG3967" i="22"/>
  <c r="AH3967" i="22"/>
  <c r="AI3967" i="22"/>
  <c r="AJ3967" i="22"/>
  <c r="AK3967" i="22"/>
  <c r="AL3967" i="22"/>
  <c r="AM3967" i="22"/>
  <c r="AN3967" i="22"/>
  <c r="AO3967" i="22"/>
  <c r="AD3968" i="22"/>
  <c r="AE3968" i="22"/>
  <c r="AF3968" i="22"/>
  <c r="AG3968" i="22"/>
  <c r="AH3968" i="22"/>
  <c r="AI3968" i="22"/>
  <c r="AJ3968" i="22"/>
  <c r="AK3968" i="22"/>
  <c r="AL3968" i="22"/>
  <c r="AM3968" i="22"/>
  <c r="AN3968" i="22"/>
  <c r="AO3968" i="22"/>
  <c r="AD3969" i="22"/>
  <c r="AE3969" i="22"/>
  <c r="AF3969" i="22"/>
  <c r="AG3969" i="22"/>
  <c r="AH3969" i="22"/>
  <c r="AI3969" i="22"/>
  <c r="AJ3969" i="22"/>
  <c r="AK3969" i="22"/>
  <c r="AL3969" i="22"/>
  <c r="AM3969" i="22"/>
  <c r="AN3969" i="22"/>
  <c r="AO3969" i="22"/>
  <c r="AD3970" i="22"/>
  <c r="AE3970" i="22"/>
  <c r="AF3970" i="22"/>
  <c r="AG3970" i="22"/>
  <c r="AH3970" i="22"/>
  <c r="AI3970" i="22"/>
  <c r="AJ3970" i="22"/>
  <c r="AK3970" i="22"/>
  <c r="AL3970" i="22"/>
  <c r="AM3970" i="22"/>
  <c r="AN3970" i="22"/>
  <c r="AO3970" i="22"/>
  <c r="AD3971" i="22"/>
  <c r="AE3971" i="22"/>
  <c r="AF3971" i="22"/>
  <c r="AG3971" i="22"/>
  <c r="AH3971" i="22"/>
  <c r="AI3971" i="22"/>
  <c r="AJ3971" i="22"/>
  <c r="AK3971" i="22"/>
  <c r="AL3971" i="22"/>
  <c r="AM3971" i="22"/>
  <c r="AN3971" i="22"/>
  <c r="AO3971" i="22"/>
  <c r="AD3972" i="22"/>
  <c r="AE3972" i="22"/>
  <c r="AF3972" i="22"/>
  <c r="AG3972" i="22"/>
  <c r="AH3972" i="22"/>
  <c r="AI3972" i="22"/>
  <c r="AJ3972" i="22"/>
  <c r="AK3972" i="22"/>
  <c r="AL3972" i="22"/>
  <c r="AM3972" i="22"/>
  <c r="AN3972" i="22"/>
  <c r="AO3972" i="22"/>
  <c r="AD3973" i="22"/>
  <c r="AE3973" i="22"/>
  <c r="AF3973" i="22"/>
  <c r="AG3973" i="22"/>
  <c r="AH3973" i="22"/>
  <c r="AI3973" i="22"/>
  <c r="AJ3973" i="22"/>
  <c r="AK3973" i="22"/>
  <c r="AL3973" i="22"/>
  <c r="AM3973" i="22"/>
  <c r="AN3973" i="22"/>
  <c r="AO3973" i="22"/>
  <c r="AD3974" i="22"/>
  <c r="AE3974" i="22"/>
  <c r="AF3974" i="22"/>
  <c r="AG3974" i="22"/>
  <c r="AH3974" i="22"/>
  <c r="AI3974" i="22"/>
  <c r="AJ3974" i="22"/>
  <c r="AK3974" i="22"/>
  <c r="AL3974" i="22"/>
  <c r="AM3974" i="22"/>
  <c r="AN3974" i="22"/>
  <c r="AO3974" i="22"/>
  <c r="AD3975" i="22"/>
  <c r="AE3975" i="22"/>
  <c r="AF3975" i="22"/>
  <c r="AG3975" i="22"/>
  <c r="AH3975" i="22"/>
  <c r="AI3975" i="22"/>
  <c r="AJ3975" i="22"/>
  <c r="AK3975" i="22"/>
  <c r="AL3975" i="22"/>
  <c r="AM3975" i="22"/>
  <c r="AN3975" i="22"/>
  <c r="AO3975" i="22"/>
  <c r="AD3976" i="22"/>
  <c r="AE3976" i="22"/>
  <c r="AF3976" i="22"/>
  <c r="AG3976" i="22"/>
  <c r="AH3976" i="22"/>
  <c r="AI3976" i="22"/>
  <c r="AJ3976" i="22"/>
  <c r="AK3976" i="22"/>
  <c r="AL3976" i="22"/>
  <c r="AM3976" i="22"/>
  <c r="AN3976" i="22"/>
  <c r="AO3976" i="22"/>
  <c r="AD3977" i="22"/>
  <c r="AE3977" i="22"/>
  <c r="AF3977" i="22"/>
  <c r="AG3977" i="22"/>
  <c r="AH3977" i="22"/>
  <c r="AI3977" i="22"/>
  <c r="AJ3977" i="22"/>
  <c r="AK3977" i="22"/>
  <c r="AL3977" i="22"/>
  <c r="AM3977" i="22"/>
  <c r="AN3977" i="22"/>
  <c r="AO3977" i="22"/>
  <c r="AD3978" i="22"/>
  <c r="AE3978" i="22"/>
  <c r="AF3978" i="22"/>
  <c r="AG3978" i="22"/>
  <c r="AH3978" i="22"/>
  <c r="AI3978" i="22"/>
  <c r="AJ3978" i="22"/>
  <c r="AK3978" i="22"/>
  <c r="AL3978" i="22"/>
  <c r="AM3978" i="22"/>
  <c r="AN3978" i="22"/>
  <c r="AO3978" i="22"/>
  <c r="AD3979" i="22"/>
  <c r="AE3979" i="22"/>
  <c r="AF3979" i="22"/>
  <c r="AG3979" i="22"/>
  <c r="AH3979" i="22"/>
  <c r="AI3979" i="22"/>
  <c r="AJ3979" i="22"/>
  <c r="AK3979" i="22"/>
  <c r="AL3979" i="22"/>
  <c r="AM3979" i="22"/>
  <c r="AN3979" i="22"/>
  <c r="AO3979" i="22"/>
  <c r="AD3980" i="22"/>
  <c r="AE3980" i="22"/>
  <c r="AF3980" i="22"/>
  <c r="AG3980" i="22"/>
  <c r="AH3980" i="22"/>
  <c r="AI3980" i="22"/>
  <c r="AJ3980" i="22"/>
  <c r="AK3980" i="22"/>
  <c r="AL3980" i="22"/>
  <c r="AM3980" i="22"/>
  <c r="AN3980" i="22"/>
  <c r="AO3980" i="22"/>
  <c r="AD3981" i="22"/>
  <c r="AE3981" i="22"/>
  <c r="AF3981" i="22"/>
  <c r="AG3981" i="22"/>
  <c r="AH3981" i="22"/>
  <c r="AI3981" i="22"/>
  <c r="AJ3981" i="22"/>
  <c r="AK3981" i="22"/>
  <c r="AL3981" i="22"/>
  <c r="AM3981" i="22"/>
  <c r="AN3981" i="22"/>
  <c r="AO3981" i="22"/>
  <c r="AD3982" i="22"/>
  <c r="AE3982" i="22"/>
  <c r="AF3982" i="22"/>
  <c r="AG3982" i="22"/>
  <c r="AH3982" i="22"/>
  <c r="AI3982" i="22"/>
  <c r="AJ3982" i="22"/>
  <c r="AK3982" i="22"/>
  <c r="AL3982" i="22"/>
  <c r="AM3982" i="22"/>
  <c r="AN3982" i="22"/>
  <c r="AO3982" i="22"/>
  <c r="AD3983" i="22"/>
  <c r="AE3983" i="22"/>
  <c r="AF3983" i="22"/>
  <c r="AG3983" i="22"/>
  <c r="AH3983" i="22"/>
  <c r="AI3983" i="22"/>
  <c r="AJ3983" i="22"/>
  <c r="AK3983" i="22"/>
  <c r="AL3983" i="22"/>
  <c r="AM3983" i="22"/>
  <c r="AN3983" i="22"/>
  <c r="AO3983" i="22"/>
  <c r="AD3984" i="22"/>
  <c r="AE3984" i="22"/>
  <c r="AF3984" i="22"/>
  <c r="AG3984" i="22"/>
  <c r="AH3984" i="22"/>
  <c r="AI3984" i="22"/>
  <c r="AJ3984" i="22"/>
  <c r="AK3984" i="22"/>
  <c r="AL3984" i="22"/>
  <c r="AM3984" i="22"/>
  <c r="AN3984" i="22"/>
  <c r="AO3984" i="22"/>
  <c r="AD3985" i="22"/>
  <c r="AE3985" i="22"/>
  <c r="AF3985" i="22"/>
  <c r="AG3985" i="22"/>
  <c r="AH3985" i="22"/>
  <c r="AI3985" i="22"/>
  <c r="AJ3985" i="22"/>
  <c r="AK3985" i="22"/>
  <c r="AL3985" i="22"/>
  <c r="AM3985" i="22"/>
  <c r="AN3985" i="22"/>
  <c r="AO3985" i="22"/>
  <c r="AD3986" i="22"/>
  <c r="AE3986" i="22"/>
  <c r="AF3986" i="22"/>
  <c r="AG3986" i="22"/>
  <c r="AH3986" i="22"/>
  <c r="AI3986" i="22"/>
  <c r="AJ3986" i="22"/>
  <c r="AK3986" i="22"/>
  <c r="AL3986" i="22"/>
  <c r="AM3986" i="22"/>
  <c r="AN3986" i="22"/>
  <c r="AO3986" i="22"/>
  <c r="AD3987" i="22"/>
  <c r="AE3987" i="22"/>
  <c r="AF3987" i="22"/>
  <c r="AG3987" i="22"/>
  <c r="AH3987" i="22"/>
  <c r="AI3987" i="22"/>
  <c r="AJ3987" i="22"/>
  <c r="AK3987" i="22"/>
  <c r="AL3987" i="22"/>
  <c r="AM3987" i="22"/>
  <c r="AN3987" i="22"/>
  <c r="AO3987" i="22"/>
  <c r="AD3988" i="22"/>
  <c r="AE3988" i="22"/>
  <c r="AF3988" i="22"/>
  <c r="AG3988" i="22"/>
  <c r="AH3988" i="22"/>
  <c r="AI3988" i="22"/>
  <c r="AJ3988" i="22"/>
  <c r="AK3988" i="22"/>
  <c r="AL3988" i="22"/>
  <c r="AM3988" i="22"/>
  <c r="AN3988" i="22"/>
  <c r="AO3988" i="22"/>
  <c r="AD3989" i="22"/>
  <c r="AE3989" i="22"/>
  <c r="AF3989" i="22"/>
  <c r="AG3989" i="22"/>
  <c r="AH3989" i="22"/>
  <c r="AI3989" i="22"/>
  <c r="AJ3989" i="22"/>
  <c r="AK3989" i="22"/>
  <c r="AL3989" i="22"/>
  <c r="AM3989" i="22"/>
  <c r="AN3989" i="22"/>
  <c r="AO3989" i="22"/>
  <c r="AD3990" i="22"/>
  <c r="AE3990" i="22"/>
  <c r="AF3990" i="22"/>
  <c r="AG3990" i="22"/>
  <c r="AH3990" i="22"/>
  <c r="AI3990" i="22"/>
  <c r="AJ3990" i="22"/>
  <c r="AK3990" i="22"/>
  <c r="AL3990" i="22"/>
  <c r="AM3990" i="22"/>
  <c r="AN3990" i="22"/>
  <c r="AO3990" i="22"/>
  <c r="AD3991" i="22"/>
  <c r="AE3991" i="22"/>
  <c r="AF3991" i="22"/>
  <c r="AG3991" i="22"/>
  <c r="AH3991" i="22"/>
  <c r="AI3991" i="22"/>
  <c r="AJ3991" i="22"/>
  <c r="AK3991" i="22"/>
  <c r="AL3991" i="22"/>
  <c r="AM3991" i="22"/>
  <c r="AN3991" i="22"/>
  <c r="AO3991" i="22"/>
  <c r="AD3992" i="22"/>
  <c r="AE3992" i="22"/>
  <c r="AF3992" i="22"/>
  <c r="AG3992" i="22"/>
  <c r="AH3992" i="22"/>
  <c r="AI3992" i="22"/>
  <c r="AJ3992" i="22"/>
  <c r="AK3992" i="22"/>
  <c r="AL3992" i="22"/>
  <c r="AM3992" i="22"/>
  <c r="AN3992" i="22"/>
  <c r="AO3992" i="22"/>
  <c r="AD3993" i="22"/>
  <c r="AE3993" i="22"/>
  <c r="AF3993" i="22"/>
  <c r="AG3993" i="22"/>
  <c r="AH3993" i="22"/>
  <c r="AI3993" i="22"/>
  <c r="AJ3993" i="22"/>
  <c r="AK3993" i="22"/>
  <c r="AL3993" i="22"/>
  <c r="AM3993" i="22"/>
  <c r="AN3993" i="22"/>
  <c r="AO3993" i="22"/>
  <c r="AD3994" i="22"/>
  <c r="AE3994" i="22"/>
  <c r="AF3994" i="22"/>
  <c r="AG3994" i="22"/>
  <c r="AH3994" i="22"/>
  <c r="AI3994" i="22"/>
  <c r="AJ3994" i="22"/>
  <c r="AK3994" i="22"/>
  <c r="AL3994" i="22"/>
  <c r="AM3994" i="22"/>
  <c r="AN3994" i="22"/>
  <c r="AO3994" i="22"/>
  <c r="AD3995" i="22"/>
  <c r="AE3995" i="22"/>
  <c r="AF3995" i="22"/>
  <c r="AG3995" i="22"/>
  <c r="AH3995" i="22"/>
  <c r="AI3995" i="22"/>
  <c r="AJ3995" i="22"/>
  <c r="AK3995" i="22"/>
  <c r="AL3995" i="22"/>
  <c r="AM3995" i="22"/>
  <c r="AN3995" i="22"/>
  <c r="AO3995" i="22"/>
  <c r="AD3996" i="22"/>
  <c r="AE3996" i="22"/>
  <c r="AF3996" i="22"/>
  <c r="AG3996" i="22"/>
  <c r="AH3996" i="22"/>
  <c r="AI3996" i="22"/>
  <c r="AJ3996" i="22"/>
  <c r="AK3996" i="22"/>
  <c r="AL3996" i="22"/>
  <c r="AM3996" i="22"/>
  <c r="AN3996" i="22"/>
  <c r="AO3996" i="22"/>
  <c r="AD3997" i="22"/>
  <c r="AE3997" i="22"/>
  <c r="AF3997" i="22"/>
  <c r="AG3997" i="22"/>
  <c r="AH3997" i="22"/>
  <c r="AI3997" i="22"/>
  <c r="AJ3997" i="22"/>
  <c r="AK3997" i="22"/>
  <c r="AL3997" i="22"/>
  <c r="AM3997" i="22"/>
  <c r="AN3997" i="22"/>
  <c r="AO3997" i="22"/>
  <c r="AD3998" i="22"/>
  <c r="AE3998" i="22"/>
  <c r="AF3998" i="22"/>
  <c r="AG3998" i="22"/>
  <c r="AH3998" i="22"/>
  <c r="AI3998" i="22"/>
  <c r="AJ3998" i="22"/>
  <c r="AK3998" i="22"/>
  <c r="AL3998" i="22"/>
  <c r="AM3998" i="22"/>
  <c r="AN3998" i="22"/>
  <c r="AO3998" i="22"/>
  <c r="AD3999" i="22"/>
  <c r="AE3999" i="22"/>
  <c r="AF3999" i="22"/>
  <c r="AG3999" i="22"/>
  <c r="AH3999" i="22"/>
  <c r="AI3999" i="22"/>
  <c r="AJ3999" i="22"/>
  <c r="AK3999" i="22"/>
  <c r="AL3999" i="22"/>
  <c r="AM3999" i="22"/>
  <c r="AN3999" i="22"/>
  <c r="AO3999" i="22"/>
  <c r="AD4000" i="22"/>
  <c r="AE4000" i="22"/>
  <c r="AF4000" i="22"/>
  <c r="AG4000" i="22"/>
  <c r="AH4000" i="22"/>
  <c r="AI4000" i="22"/>
  <c r="AJ4000" i="22"/>
  <c r="AK4000" i="22"/>
  <c r="AL4000" i="22"/>
  <c r="AM4000" i="22"/>
  <c r="AN4000" i="22"/>
  <c r="AO4000" i="22"/>
  <c r="AD4001" i="22"/>
  <c r="AE4001" i="22"/>
  <c r="AF4001" i="22"/>
  <c r="AG4001" i="22"/>
  <c r="AH4001" i="22"/>
  <c r="AI4001" i="22"/>
  <c r="AJ4001" i="22"/>
  <c r="AK4001" i="22"/>
  <c r="AL4001" i="22"/>
  <c r="AM4001" i="22"/>
  <c r="AN4001" i="22"/>
  <c r="AO4001" i="22"/>
  <c r="AD4002" i="22"/>
  <c r="AE4002" i="22"/>
  <c r="AF4002" i="22"/>
  <c r="AG4002" i="22"/>
  <c r="AH4002" i="22"/>
  <c r="AI4002" i="22"/>
  <c r="AJ4002" i="22"/>
  <c r="AK4002" i="22"/>
  <c r="AL4002" i="22"/>
  <c r="AM4002" i="22"/>
  <c r="AN4002" i="22"/>
  <c r="AO4002" i="22"/>
  <c r="AD4003" i="22"/>
  <c r="AE4003" i="22"/>
  <c r="AF4003" i="22"/>
  <c r="AG4003" i="22"/>
  <c r="AH4003" i="22"/>
  <c r="AI4003" i="22"/>
  <c r="AJ4003" i="22"/>
  <c r="AK4003" i="22"/>
  <c r="AL4003" i="22"/>
  <c r="AM4003" i="22"/>
  <c r="AN4003" i="22"/>
  <c r="AO4003" i="22"/>
  <c r="AD4004" i="22"/>
  <c r="AE4004" i="22"/>
  <c r="AF4004" i="22"/>
  <c r="AG4004" i="22"/>
  <c r="AH4004" i="22"/>
  <c r="AI4004" i="22"/>
  <c r="AJ4004" i="22"/>
  <c r="AK4004" i="22"/>
  <c r="AL4004" i="22"/>
  <c r="AM4004" i="22"/>
  <c r="AN4004" i="22"/>
  <c r="AO4004" i="22"/>
  <c r="AD4005" i="22"/>
  <c r="AE4005" i="22"/>
  <c r="AF4005" i="22"/>
  <c r="AG4005" i="22"/>
  <c r="AH4005" i="22"/>
  <c r="AI4005" i="22"/>
  <c r="AJ4005" i="22"/>
  <c r="AK4005" i="22"/>
  <c r="AL4005" i="22"/>
  <c r="AM4005" i="22"/>
  <c r="AN4005" i="22"/>
  <c r="AO4005" i="22"/>
  <c r="AD4006" i="22"/>
  <c r="AE4006" i="22"/>
  <c r="AF4006" i="22"/>
  <c r="AG4006" i="22"/>
  <c r="AH4006" i="22"/>
  <c r="AI4006" i="22"/>
  <c r="AJ4006" i="22"/>
  <c r="AK4006" i="22"/>
  <c r="AL4006" i="22"/>
  <c r="AM4006" i="22"/>
  <c r="AN4006" i="22"/>
  <c r="AO4006" i="22"/>
  <c r="AD4007" i="22"/>
  <c r="AE4007" i="22"/>
  <c r="AF4007" i="22"/>
  <c r="AG4007" i="22"/>
  <c r="AH4007" i="22"/>
  <c r="AI4007" i="22"/>
  <c r="AJ4007" i="22"/>
  <c r="AK4007" i="22"/>
  <c r="AL4007" i="22"/>
  <c r="AM4007" i="22"/>
  <c r="AN4007" i="22"/>
  <c r="AO4007" i="22"/>
  <c r="AD4008" i="22"/>
  <c r="AE4008" i="22"/>
  <c r="AF4008" i="22"/>
  <c r="AG4008" i="22"/>
  <c r="AH4008" i="22"/>
  <c r="AI4008" i="22"/>
  <c r="AJ4008" i="22"/>
  <c r="AK4008" i="22"/>
  <c r="AL4008" i="22"/>
  <c r="AM4008" i="22"/>
  <c r="AN4008" i="22"/>
  <c r="AO4008" i="22"/>
  <c r="AD4009" i="22"/>
  <c r="AE4009" i="22"/>
  <c r="AF4009" i="22"/>
  <c r="AG4009" i="22"/>
  <c r="AH4009" i="22"/>
  <c r="AI4009" i="22"/>
  <c r="AJ4009" i="22"/>
  <c r="AK4009" i="22"/>
  <c r="AL4009" i="22"/>
  <c r="AM4009" i="22"/>
  <c r="AN4009" i="22"/>
  <c r="AO4009" i="22"/>
  <c r="AD4010" i="22"/>
  <c r="AE4010" i="22"/>
  <c r="AF4010" i="22"/>
  <c r="AG4010" i="22"/>
  <c r="AH4010" i="22"/>
  <c r="AI4010" i="22"/>
  <c r="AJ4010" i="22"/>
  <c r="AK4010" i="22"/>
  <c r="AL4010" i="22"/>
  <c r="AM4010" i="22"/>
  <c r="AN4010" i="22"/>
  <c r="AO4010" i="22"/>
  <c r="AD4011" i="22"/>
  <c r="AE4011" i="22"/>
  <c r="AF4011" i="22"/>
  <c r="AG4011" i="22"/>
  <c r="AH4011" i="22"/>
  <c r="AI4011" i="22"/>
  <c r="AJ4011" i="22"/>
  <c r="AK4011" i="22"/>
  <c r="AL4011" i="22"/>
  <c r="AM4011" i="22"/>
  <c r="AN4011" i="22"/>
  <c r="AO4011" i="22"/>
  <c r="AD4012" i="22"/>
  <c r="AE4012" i="22"/>
  <c r="AF4012" i="22"/>
  <c r="AG4012" i="22"/>
  <c r="AH4012" i="22"/>
  <c r="AI4012" i="22"/>
  <c r="AJ4012" i="22"/>
  <c r="AK4012" i="22"/>
  <c r="AL4012" i="22"/>
  <c r="AM4012" i="22"/>
  <c r="AN4012" i="22"/>
  <c r="AO4012" i="22"/>
  <c r="AD4013" i="22"/>
  <c r="AE4013" i="22"/>
  <c r="AF4013" i="22"/>
  <c r="AG4013" i="22"/>
  <c r="AH4013" i="22"/>
  <c r="AI4013" i="22"/>
  <c r="AJ4013" i="22"/>
  <c r="AK4013" i="22"/>
  <c r="AL4013" i="22"/>
  <c r="AM4013" i="22"/>
  <c r="AN4013" i="22"/>
  <c r="AO4013" i="22"/>
  <c r="AD4014" i="22"/>
  <c r="AE4014" i="22"/>
  <c r="AF4014" i="22"/>
  <c r="AG4014" i="22"/>
  <c r="AH4014" i="22"/>
  <c r="AI4014" i="22"/>
  <c r="AJ4014" i="22"/>
  <c r="AK4014" i="22"/>
  <c r="AL4014" i="22"/>
  <c r="AM4014" i="22"/>
  <c r="AN4014" i="22"/>
  <c r="AO4014" i="22"/>
  <c r="AD4015" i="22"/>
  <c r="AE4015" i="22"/>
  <c r="AF4015" i="22"/>
  <c r="AG4015" i="22"/>
  <c r="AH4015" i="22"/>
  <c r="AI4015" i="22"/>
  <c r="AJ4015" i="22"/>
  <c r="AK4015" i="22"/>
  <c r="AL4015" i="22"/>
  <c r="AM4015" i="22"/>
  <c r="AN4015" i="22"/>
  <c r="AO4015" i="22"/>
  <c r="AD4016" i="22"/>
  <c r="AE4016" i="22"/>
  <c r="AF4016" i="22"/>
  <c r="AG4016" i="22"/>
  <c r="AH4016" i="22"/>
  <c r="AI4016" i="22"/>
  <c r="AJ4016" i="22"/>
  <c r="AK4016" i="22"/>
  <c r="AL4016" i="22"/>
  <c r="AM4016" i="22"/>
  <c r="AN4016" i="22"/>
  <c r="AO4016" i="22"/>
  <c r="AD4017" i="22"/>
  <c r="AE4017" i="22"/>
  <c r="AF4017" i="22"/>
  <c r="AG4017" i="22"/>
  <c r="AH4017" i="22"/>
  <c r="AI4017" i="22"/>
  <c r="AJ4017" i="22"/>
  <c r="AK4017" i="22"/>
  <c r="AL4017" i="22"/>
  <c r="AM4017" i="22"/>
  <c r="AN4017" i="22"/>
  <c r="AO4017" i="22"/>
  <c r="AD4020" i="22"/>
  <c r="AE4020" i="22"/>
  <c r="AF4020" i="22"/>
  <c r="AG4020" i="22"/>
  <c r="AH4020" i="22"/>
  <c r="AI4020" i="22"/>
  <c r="AJ4020" i="22"/>
  <c r="AK4020" i="22"/>
  <c r="AL4020" i="22"/>
  <c r="AM4020" i="22"/>
  <c r="AN4020" i="22"/>
  <c r="AO4020" i="22"/>
  <c r="AD4021" i="22"/>
  <c r="AE4021" i="22"/>
  <c r="AF4021" i="22"/>
  <c r="AG4021" i="22"/>
  <c r="AH4021" i="22"/>
  <c r="AI4021" i="22"/>
  <c r="AJ4021" i="22"/>
  <c r="AK4021" i="22"/>
  <c r="AL4021" i="22"/>
  <c r="AM4021" i="22"/>
  <c r="AN4021" i="22"/>
  <c r="AO4021" i="22"/>
  <c r="AD4022" i="22"/>
  <c r="AE4022" i="22"/>
  <c r="AF4022" i="22"/>
  <c r="AG4022" i="22"/>
  <c r="AH4022" i="22"/>
  <c r="AI4022" i="22"/>
  <c r="AJ4022" i="22"/>
  <c r="AK4022" i="22"/>
  <c r="AL4022" i="22"/>
  <c r="AM4022" i="22"/>
  <c r="AN4022" i="22"/>
  <c r="AO4022" i="22"/>
  <c r="AD4023" i="22"/>
  <c r="AE4023" i="22"/>
  <c r="AF4023" i="22"/>
  <c r="AG4023" i="22"/>
  <c r="AH4023" i="22"/>
  <c r="AI4023" i="22"/>
  <c r="AJ4023" i="22"/>
  <c r="AK4023" i="22"/>
  <c r="AL4023" i="22"/>
  <c r="AM4023" i="22"/>
  <c r="AN4023" i="22"/>
  <c r="AO4023" i="22"/>
  <c r="AD4024" i="22"/>
  <c r="AE4024" i="22"/>
  <c r="AF4024" i="22"/>
  <c r="AG4024" i="22"/>
  <c r="AH4024" i="22"/>
  <c r="AI4024" i="22"/>
  <c r="AJ4024" i="22"/>
  <c r="AK4024" i="22"/>
  <c r="AL4024" i="22"/>
  <c r="AM4024" i="22"/>
  <c r="AN4024" i="22"/>
  <c r="AO4024" i="22"/>
  <c r="AD4025" i="22"/>
  <c r="AE4025" i="22"/>
  <c r="AF4025" i="22"/>
  <c r="AG4025" i="22"/>
  <c r="AH4025" i="22"/>
  <c r="AI4025" i="22"/>
  <c r="AJ4025" i="22"/>
  <c r="AK4025" i="22"/>
  <c r="AL4025" i="22"/>
  <c r="AM4025" i="22"/>
  <c r="AN4025" i="22"/>
  <c r="AO4025" i="22"/>
  <c r="AD4026" i="22"/>
  <c r="AE4026" i="22"/>
  <c r="AF4026" i="22"/>
  <c r="AG4026" i="22"/>
  <c r="AH4026" i="22"/>
  <c r="AI4026" i="22"/>
  <c r="AJ4026" i="22"/>
  <c r="AK4026" i="22"/>
  <c r="AL4026" i="22"/>
  <c r="AM4026" i="22"/>
  <c r="AN4026" i="22"/>
  <c r="AO4026" i="22"/>
  <c r="AD4027" i="22"/>
  <c r="AE4027" i="22"/>
  <c r="AF4027" i="22"/>
  <c r="AG4027" i="22"/>
  <c r="AH4027" i="22"/>
  <c r="AI4027" i="22"/>
  <c r="AJ4027" i="22"/>
  <c r="AK4027" i="22"/>
  <c r="AL4027" i="22"/>
  <c r="AM4027" i="22"/>
  <c r="AN4027" i="22"/>
  <c r="AO4027" i="22"/>
  <c r="AD4028" i="22"/>
  <c r="AE4028" i="22"/>
  <c r="AF4028" i="22"/>
  <c r="AG4028" i="22"/>
  <c r="AH4028" i="22"/>
  <c r="AI4028" i="22"/>
  <c r="AJ4028" i="22"/>
  <c r="AK4028" i="22"/>
  <c r="AL4028" i="22"/>
  <c r="AM4028" i="22"/>
  <c r="AN4028" i="22"/>
  <c r="AO4028" i="22"/>
  <c r="AD4029" i="22"/>
  <c r="AE4029" i="22"/>
  <c r="AF4029" i="22"/>
  <c r="AG4029" i="22"/>
  <c r="AH4029" i="22"/>
  <c r="AI4029" i="22"/>
  <c r="AJ4029" i="22"/>
  <c r="AK4029" i="22"/>
  <c r="AL4029" i="22"/>
  <c r="AM4029" i="22"/>
  <c r="AN4029" i="22"/>
  <c r="AO4029" i="22"/>
  <c r="AD4030" i="22"/>
  <c r="AE4030" i="22"/>
  <c r="AF4030" i="22"/>
  <c r="AG4030" i="22"/>
  <c r="AH4030" i="22"/>
  <c r="AI4030" i="22"/>
  <c r="AJ4030" i="22"/>
  <c r="AK4030" i="22"/>
  <c r="AL4030" i="22"/>
  <c r="AM4030" i="22"/>
  <c r="AN4030" i="22"/>
  <c r="AO4030" i="22"/>
  <c r="AD4031" i="22"/>
  <c r="AE4031" i="22"/>
  <c r="AF4031" i="22"/>
  <c r="AG4031" i="22"/>
  <c r="AH4031" i="22"/>
  <c r="AI4031" i="22"/>
  <c r="AJ4031" i="22"/>
  <c r="AK4031" i="22"/>
  <c r="AL4031" i="22"/>
  <c r="AM4031" i="22"/>
  <c r="AN4031" i="22"/>
  <c r="AO4031" i="22"/>
  <c r="AD4032" i="22"/>
  <c r="AE4032" i="22"/>
  <c r="AF4032" i="22"/>
  <c r="AG4032" i="22"/>
  <c r="AH4032" i="22"/>
  <c r="AI4032" i="22"/>
  <c r="AJ4032" i="22"/>
  <c r="AK4032" i="22"/>
  <c r="AL4032" i="22"/>
  <c r="AM4032" i="22"/>
  <c r="AN4032" i="22"/>
  <c r="AO4032" i="22"/>
  <c r="AD4033" i="22"/>
  <c r="AE4033" i="22"/>
  <c r="AF4033" i="22"/>
  <c r="AG4033" i="22"/>
  <c r="AH4033" i="22"/>
  <c r="AI4033" i="22"/>
  <c r="AJ4033" i="22"/>
  <c r="AK4033" i="22"/>
  <c r="AL4033" i="22"/>
  <c r="AM4033" i="22"/>
  <c r="AN4033" i="22"/>
  <c r="AO4033" i="22"/>
  <c r="AD4034" i="22"/>
  <c r="AE4034" i="22"/>
  <c r="AF4034" i="22"/>
  <c r="AG4034" i="22"/>
  <c r="AH4034" i="22"/>
  <c r="AI4034" i="22"/>
  <c r="AJ4034" i="22"/>
  <c r="AK4034" i="22"/>
  <c r="AL4034" i="22"/>
  <c r="AM4034" i="22"/>
  <c r="AN4034" i="22"/>
  <c r="AO4034" i="22"/>
  <c r="AD4035" i="22"/>
  <c r="AE4035" i="22"/>
  <c r="AF4035" i="22"/>
  <c r="AG4035" i="22"/>
  <c r="AH4035" i="22"/>
  <c r="AI4035" i="22"/>
  <c r="AJ4035" i="22"/>
  <c r="AK4035" i="22"/>
  <c r="AL4035" i="22"/>
  <c r="AM4035" i="22"/>
  <c r="AN4035" i="22"/>
  <c r="AO4035" i="22"/>
  <c r="AD4036" i="22"/>
  <c r="AE4036" i="22"/>
  <c r="AF4036" i="22"/>
  <c r="AG4036" i="22"/>
  <c r="AH4036" i="22"/>
  <c r="AI4036" i="22"/>
  <c r="AJ4036" i="22"/>
  <c r="AK4036" i="22"/>
  <c r="AL4036" i="22"/>
  <c r="AM4036" i="22"/>
  <c r="AN4036" i="22"/>
  <c r="AO4036" i="22"/>
  <c r="AD4037" i="22"/>
  <c r="AE4037" i="22"/>
  <c r="AF4037" i="22"/>
  <c r="AG4037" i="22"/>
  <c r="AH4037" i="22"/>
  <c r="AI4037" i="22"/>
  <c r="AJ4037" i="22"/>
  <c r="AK4037" i="22"/>
  <c r="AL4037" i="22"/>
  <c r="AM4037" i="22"/>
  <c r="AN4037" i="22"/>
  <c r="AO4037" i="22"/>
  <c r="AD4038" i="22"/>
  <c r="AE4038" i="22"/>
  <c r="AF4038" i="22"/>
  <c r="AG4038" i="22"/>
  <c r="AH4038" i="22"/>
  <c r="AI4038" i="22"/>
  <c r="AJ4038" i="22"/>
  <c r="AK4038" i="22"/>
  <c r="AL4038" i="22"/>
  <c r="AM4038" i="22"/>
  <c r="AN4038" i="22"/>
  <c r="AO4038" i="22"/>
  <c r="AD4039" i="22"/>
  <c r="AE4039" i="22"/>
  <c r="AF4039" i="22"/>
  <c r="AG4039" i="22"/>
  <c r="AH4039" i="22"/>
  <c r="AI4039" i="22"/>
  <c r="AJ4039" i="22"/>
  <c r="AK4039" i="22"/>
  <c r="AL4039" i="22"/>
  <c r="AM4039" i="22"/>
  <c r="AN4039" i="22"/>
  <c r="AO4039" i="22"/>
  <c r="AD4040" i="22"/>
  <c r="AE4040" i="22"/>
  <c r="AF4040" i="22"/>
  <c r="AG4040" i="22"/>
  <c r="AH4040" i="22"/>
  <c r="AI4040" i="22"/>
  <c r="AJ4040" i="22"/>
  <c r="AK4040" i="22"/>
  <c r="AL4040" i="22"/>
  <c r="AM4040" i="22"/>
  <c r="AN4040" i="22"/>
  <c r="AO4040" i="22"/>
  <c r="AD4041" i="22"/>
  <c r="AE4041" i="22"/>
  <c r="AF4041" i="22"/>
  <c r="AG4041" i="22"/>
  <c r="AH4041" i="22"/>
  <c r="AI4041" i="22"/>
  <c r="AJ4041" i="22"/>
  <c r="AK4041" i="22"/>
  <c r="AL4041" i="22"/>
  <c r="AM4041" i="22"/>
  <c r="AN4041" i="22"/>
  <c r="AO4041" i="22"/>
  <c r="AD4042" i="22"/>
  <c r="AE4042" i="22"/>
  <c r="AF4042" i="22"/>
  <c r="AG4042" i="22"/>
  <c r="AH4042" i="22"/>
  <c r="AI4042" i="22"/>
  <c r="AJ4042" i="22"/>
  <c r="AK4042" i="22"/>
  <c r="AL4042" i="22"/>
  <c r="AM4042" i="22"/>
  <c r="AN4042" i="22"/>
  <c r="AO4042" i="22"/>
  <c r="AD4043" i="22"/>
  <c r="AE4043" i="22"/>
  <c r="AF4043" i="22"/>
  <c r="AG4043" i="22"/>
  <c r="AH4043" i="22"/>
  <c r="AI4043" i="22"/>
  <c r="AJ4043" i="22"/>
  <c r="AK4043" i="22"/>
  <c r="AL4043" i="22"/>
  <c r="AM4043" i="22"/>
  <c r="AN4043" i="22"/>
  <c r="AO4043" i="22"/>
  <c r="AD4044" i="22"/>
  <c r="AE4044" i="22"/>
  <c r="AF4044" i="22"/>
  <c r="AG4044" i="22"/>
  <c r="AH4044" i="22"/>
  <c r="AI4044" i="22"/>
  <c r="AJ4044" i="22"/>
  <c r="AK4044" i="22"/>
  <c r="AL4044" i="22"/>
  <c r="AM4044" i="22"/>
  <c r="AN4044" i="22"/>
  <c r="AO4044" i="22"/>
  <c r="AD4045" i="22"/>
  <c r="AE4045" i="22"/>
  <c r="AF4045" i="22"/>
  <c r="AG4045" i="22"/>
  <c r="AH4045" i="22"/>
  <c r="AI4045" i="22"/>
  <c r="AJ4045" i="22"/>
  <c r="AK4045" i="22"/>
  <c r="AL4045" i="22"/>
  <c r="AM4045" i="22"/>
  <c r="AN4045" i="22"/>
  <c r="AO4045" i="22"/>
  <c r="AD4046" i="22"/>
  <c r="AE4046" i="22"/>
  <c r="AF4046" i="22"/>
  <c r="AG4046" i="22"/>
  <c r="AH4046" i="22"/>
  <c r="AI4046" i="22"/>
  <c r="AJ4046" i="22"/>
  <c r="AK4046" i="22"/>
  <c r="AL4046" i="22"/>
  <c r="AM4046" i="22"/>
  <c r="AN4046" i="22"/>
  <c r="AO4046" i="22"/>
  <c r="AD4047" i="22"/>
  <c r="AE4047" i="22"/>
  <c r="AF4047" i="22"/>
  <c r="AG4047" i="22"/>
  <c r="AH4047" i="22"/>
  <c r="AI4047" i="22"/>
  <c r="AJ4047" i="22"/>
  <c r="AK4047" i="22"/>
  <c r="AL4047" i="22"/>
  <c r="AM4047" i="22"/>
  <c r="AN4047" i="22"/>
  <c r="AO4047" i="22"/>
  <c r="AD4048" i="22"/>
  <c r="AE4048" i="22"/>
  <c r="AF4048" i="22"/>
  <c r="AG4048" i="22"/>
  <c r="AH4048" i="22"/>
  <c r="AI4048" i="22"/>
  <c r="AJ4048" i="22"/>
  <c r="AK4048" i="22"/>
  <c r="AL4048" i="22"/>
  <c r="AM4048" i="22"/>
  <c r="AN4048" i="22"/>
  <c r="AO4048" i="22"/>
  <c r="AD4049" i="22"/>
  <c r="AE4049" i="22"/>
  <c r="AF4049" i="22"/>
  <c r="AG4049" i="22"/>
  <c r="AH4049" i="22"/>
  <c r="AI4049" i="22"/>
  <c r="AJ4049" i="22"/>
  <c r="AK4049" i="22"/>
  <c r="AL4049" i="22"/>
  <c r="AM4049" i="22"/>
  <c r="AN4049" i="22"/>
  <c r="AO4049" i="22"/>
  <c r="AD4050" i="22"/>
  <c r="AE4050" i="22"/>
  <c r="AF4050" i="22"/>
  <c r="AG4050" i="22"/>
  <c r="AH4050" i="22"/>
  <c r="AI4050" i="22"/>
  <c r="AJ4050" i="22"/>
  <c r="AK4050" i="22"/>
  <c r="AL4050" i="22"/>
  <c r="AM4050" i="22"/>
  <c r="AN4050" i="22"/>
  <c r="AO4050" i="22"/>
  <c r="AD4051" i="22"/>
  <c r="AE4051" i="22"/>
  <c r="AF4051" i="22"/>
  <c r="AG4051" i="22"/>
  <c r="AH4051" i="22"/>
  <c r="AI4051" i="22"/>
  <c r="AJ4051" i="22"/>
  <c r="AK4051" i="22"/>
  <c r="AL4051" i="22"/>
  <c r="AM4051" i="22"/>
  <c r="AN4051" i="22"/>
  <c r="AO4051" i="22"/>
  <c r="AD4052" i="22"/>
  <c r="AE4052" i="22"/>
  <c r="AF4052" i="22"/>
  <c r="AG4052" i="22"/>
  <c r="AH4052" i="22"/>
  <c r="AI4052" i="22"/>
  <c r="AJ4052" i="22"/>
  <c r="AK4052" i="22"/>
  <c r="AL4052" i="22"/>
  <c r="AM4052" i="22"/>
  <c r="AN4052" i="22"/>
  <c r="AO4052" i="22"/>
  <c r="AD4053" i="22"/>
  <c r="AE4053" i="22"/>
  <c r="AF4053" i="22"/>
  <c r="AG4053" i="22"/>
  <c r="AH4053" i="22"/>
  <c r="AI4053" i="22"/>
  <c r="AJ4053" i="22"/>
  <c r="AK4053" i="22"/>
  <c r="AL4053" i="22"/>
  <c r="AM4053" i="22"/>
  <c r="AN4053" i="22"/>
  <c r="AO4053" i="22"/>
  <c r="AD4054" i="22"/>
  <c r="AE4054" i="22"/>
  <c r="AF4054" i="22"/>
  <c r="AG4054" i="22"/>
  <c r="AH4054" i="22"/>
  <c r="AI4054" i="22"/>
  <c r="AJ4054" i="22"/>
  <c r="AK4054" i="22"/>
  <c r="AL4054" i="22"/>
  <c r="AM4054" i="22"/>
  <c r="AN4054" i="22"/>
  <c r="AO4054" i="22"/>
  <c r="AD4055" i="22"/>
  <c r="AE4055" i="22"/>
  <c r="AF4055" i="22"/>
  <c r="AG4055" i="22"/>
  <c r="AH4055" i="22"/>
  <c r="AI4055" i="22"/>
  <c r="AJ4055" i="22"/>
  <c r="AK4055" i="22"/>
  <c r="AL4055" i="22"/>
  <c r="AM4055" i="22"/>
  <c r="AN4055" i="22"/>
  <c r="AO4055" i="22"/>
  <c r="AD4056" i="22"/>
  <c r="AE4056" i="22"/>
  <c r="AF4056" i="22"/>
  <c r="AG4056" i="22"/>
  <c r="AH4056" i="22"/>
  <c r="AI4056" i="22"/>
  <c r="AJ4056" i="22"/>
  <c r="AK4056" i="22"/>
  <c r="AL4056" i="22"/>
  <c r="AM4056" i="22"/>
  <c r="AN4056" i="22"/>
  <c r="AO4056" i="22"/>
  <c r="AD4057" i="22"/>
  <c r="AE4057" i="22"/>
  <c r="AF4057" i="22"/>
  <c r="AG4057" i="22"/>
  <c r="AH4057" i="22"/>
  <c r="AI4057" i="22"/>
  <c r="AJ4057" i="22"/>
  <c r="AK4057" i="22"/>
  <c r="AL4057" i="22"/>
  <c r="AM4057" i="22"/>
  <c r="AN4057" i="22"/>
  <c r="AO4057" i="22"/>
  <c r="AD4058" i="22"/>
  <c r="AE4058" i="22"/>
  <c r="AF4058" i="22"/>
  <c r="AG4058" i="22"/>
  <c r="AH4058" i="22"/>
  <c r="AI4058" i="22"/>
  <c r="AJ4058" i="22"/>
  <c r="AK4058" i="22"/>
  <c r="AL4058" i="22"/>
  <c r="AM4058" i="22"/>
  <c r="AN4058" i="22"/>
  <c r="AO4058" i="22"/>
  <c r="AD4062" i="22"/>
  <c r="AE4062" i="22"/>
  <c r="AF4062" i="22"/>
  <c r="AG4062" i="22"/>
  <c r="AH4062" i="22"/>
  <c r="AI4062" i="22"/>
  <c r="AJ4062" i="22"/>
  <c r="AK4062" i="22"/>
  <c r="AL4062" i="22"/>
  <c r="AM4062" i="22"/>
  <c r="AN4062" i="22"/>
  <c r="AO4062" i="22"/>
  <c r="AD4063" i="22"/>
  <c r="AE4063" i="22"/>
  <c r="AF4063" i="22"/>
  <c r="AG4063" i="22"/>
  <c r="AH4063" i="22"/>
  <c r="AI4063" i="22"/>
  <c r="AJ4063" i="22"/>
  <c r="AK4063" i="22"/>
  <c r="AL4063" i="22"/>
  <c r="AM4063" i="22"/>
  <c r="AN4063" i="22"/>
  <c r="AO4063" i="22"/>
  <c r="AD4064" i="22"/>
  <c r="AE4064" i="22"/>
  <c r="AF4064" i="22"/>
  <c r="AG4064" i="22"/>
  <c r="AH4064" i="22"/>
  <c r="AI4064" i="22"/>
  <c r="AJ4064" i="22"/>
  <c r="AK4064" i="22"/>
  <c r="AL4064" i="22"/>
  <c r="AM4064" i="22"/>
  <c r="AN4064" i="22"/>
  <c r="AO4064" i="22"/>
  <c r="AD4065" i="22"/>
  <c r="AE4065" i="22"/>
  <c r="AF4065" i="22"/>
  <c r="AG4065" i="22"/>
  <c r="AH4065" i="22"/>
  <c r="AI4065" i="22"/>
  <c r="AJ4065" i="22"/>
  <c r="AK4065" i="22"/>
  <c r="AL4065" i="22"/>
  <c r="AM4065" i="22"/>
  <c r="AN4065" i="22"/>
  <c r="AO4065" i="22"/>
  <c r="AD4066" i="22"/>
  <c r="AE4066" i="22"/>
  <c r="AF4066" i="22"/>
  <c r="AG4066" i="22"/>
  <c r="AH4066" i="22"/>
  <c r="AI4066" i="22"/>
  <c r="AJ4066" i="22"/>
  <c r="AK4066" i="22"/>
  <c r="AL4066" i="22"/>
  <c r="AM4066" i="22"/>
  <c r="AN4066" i="22"/>
  <c r="AO4066" i="22"/>
  <c r="AD4067" i="22"/>
  <c r="AE4067" i="22"/>
  <c r="AF4067" i="22"/>
  <c r="AG4067" i="22"/>
  <c r="AH4067" i="22"/>
  <c r="AI4067" i="22"/>
  <c r="AJ4067" i="22"/>
  <c r="AK4067" i="22"/>
  <c r="AL4067" i="22"/>
  <c r="AM4067" i="22"/>
  <c r="AN4067" i="22"/>
  <c r="AO4067" i="22"/>
  <c r="AD4068" i="22"/>
  <c r="AE4068" i="22"/>
  <c r="AF4068" i="22"/>
  <c r="AG4068" i="22"/>
  <c r="AH4068" i="22"/>
  <c r="AI4068" i="22"/>
  <c r="AJ4068" i="22"/>
  <c r="AK4068" i="22"/>
  <c r="AL4068" i="22"/>
  <c r="AM4068" i="22"/>
  <c r="AN4068" i="22"/>
  <c r="AO4068" i="22"/>
  <c r="AD4069" i="22"/>
  <c r="AE4069" i="22"/>
  <c r="AF4069" i="22"/>
  <c r="AG4069" i="22"/>
  <c r="AH4069" i="22"/>
  <c r="AI4069" i="22"/>
  <c r="AJ4069" i="22"/>
  <c r="AK4069" i="22"/>
  <c r="AL4069" i="22"/>
  <c r="AM4069" i="22"/>
  <c r="AN4069" i="22"/>
  <c r="AO4069" i="22"/>
  <c r="AD4070" i="22"/>
  <c r="AE4070" i="22"/>
  <c r="AF4070" i="22"/>
  <c r="AG4070" i="22"/>
  <c r="AH4070" i="22"/>
  <c r="AI4070" i="22"/>
  <c r="AJ4070" i="22"/>
  <c r="AK4070" i="22"/>
  <c r="AL4070" i="22"/>
  <c r="AM4070" i="22"/>
  <c r="AN4070" i="22"/>
  <c r="AO4070" i="22"/>
  <c r="AD4071" i="22"/>
  <c r="AE4071" i="22"/>
  <c r="AF4071" i="22"/>
  <c r="AG4071" i="22"/>
  <c r="AH4071" i="22"/>
  <c r="AI4071" i="22"/>
  <c r="AJ4071" i="22"/>
  <c r="AK4071" i="22"/>
  <c r="AL4071" i="22"/>
  <c r="AM4071" i="22"/>
  <c r="AN4071" i="22"/>
  <c r="AO4071" i="22"/>
  <c r="AD4072" i="22"/>
  <c r="AE4072" i="22"/>
  <c r="AF4072" i="22"/>
  <c r="AG4072" i="22"/>
  <c r="AH4072" i="22"/>
  <c r="AI4072" i="22"/>
  <c r="AJ4072" i="22"/>
  <c r="AK4072" i="22"/>
  <c r="AL4072" i="22"/>
  <c r="AM4072" i="22"/>
  <c r="AN4072" i="22"/>
  <c r="AO4072" i="22"/>
  <c r="AD4073" i="22"/>
  <c r="AE4073" i="22"/>
  <c r="AF4073" i="22"/>
  <c r="AG4073" i="22"/>
  <c r="AH4073" i="22"/>
  <c r="AI4073" i="22"/>
  <c r="AJ4073" i="22"/>
  <c r="AK4073" i="22"/>
  <c r="AL4073" i="22"/>
  <c r="AM4073" i="22"/>
  <c r="AN4073" i="22"/>
  <c r="AO4073" i="22"/>
  <c r="AD4074" i="22"/>
  <c r="AE4074" i="22"/>
  <c r="AF4074" i="22"/>
  <c r="AG4074" i="22"/>
  <c r="AH4074" i="22"/>
  <c r="AI4074" i="22"/>
  <c r="AJ4074" i="22"/>
  <c r="AK4074" i="22"/>
  <c r="AL4074" i="22"/>
  <c r="AM4074" i="22"/>
  <c r="AN4074" i="22"/>
  <c r="AO4074" i="22"/>
  <c r="AD4075" i="22"/>
  <c r="AE4075" i="22"/>
  <c r="AF4075" i="22"/>
  <c r="AG4075" i="22"/>
  <c r="AH4075" i="22"/>
  <c r="AI4075" i="22"/>
  <c r="AJ4075" i="22"/>
  <c r="AK4075" i="22"/>
  <c r="AL4075" i="22"/>
  <c r="AM4075" i="22"/>
  <c r="AN4075" i="22"/>
  <c r="AO4075" i="22"/>
  <c r="AD4076" i="22"/>
  <c r="AE4076" i="22"/>
  <c r="AF4076" i="22"/>
  <c r="AG4076" i="22"/>
  <c r="AH4076" i="22"/>
  <c r="AI4076" i="22"/>
  <c r="AJ4076" i="22"/>
  <c r="AK4076" i="22"/>
  <c r="AL4076" i="22"/>
  <c r="AM4076" i="22"/>
  <c r="AN4076" i="22"/>
  <c r="AO4076" i="22"/>
  <c r="AD4077" i="22"/>
  <c r="AE4077" i="22"/>
  <c r="AF4077" i="22"/>
  <c r="AG4077" i="22"/>
  <c r="AH4077" i="22"/>
  <c r="AI4077" i="22"/>
  <c r="AJ4077" i="22"/>
  <c r="AK4077" i="22"/>
  <c r="AL4077" i="22"/>
  <c r="AM4077" i="22"/>
  <c r="AN4077" i="22"/>
  <c r="AO4077" i="22"/>
  <c r="AD4078" i="22"/>
  <c r="AE4078" i="22"/>
  <c r="AF4078" i="22"/>
  <c r="AG4078" i="22"/>
  <c r="AH4078" i="22"/>
  <c r="AI4078" i="22"/>
  <c r="AJ4078" i="22"/>
  <c r="AK4078" i="22"/>
  <c r="AL4078" i="22"/>
  <c r="AM4078" i="22"/>
  <c r="AN4078" i="22"/>
  <c r="AO4078" i="22"/>
  <c r="AD4079" i="22"/>
  <c r="AE4079" i="22"/>
  <c r="AF4079" i="22"/>
  <c r="AG4079" i="22"/>
  <c r="AH4079" i="22"/>
  <c r="AI4079" i="22"/>
  <c r="AJ4079" i="22"/>
  <c r="AK4079" i="22"/>
  <c r="AL4079" i="22"/>
  <c r="AM4079" i="22"/>
  <c r="AN4079" i="22"/>
  <c r="AO4079" i="22"/>
  <c r="AD4080" i="22"/>
  <c r="AE4080" i="22"/>
  <c r="AF4080" i="22"/>
  <c r="AG4080" i="22"/>
  <c r="AH4080" i="22"/>
  <c r="AI4080" i="22"/>
  <c r="AJ4080" i="22"/>
  <c r="AK4080" i="22"/>
  <c r="AL4080" i="22"/>
  <c r="AM4080" i="22"/>
  <c r="AN4080" i="22"/>
  <c r="AO4080" i="22"/>
  <c r="AD4081" i="22"/>
  <c r="AE4081" i="22"/>
  <c r="AF4081" i="22"/>
  <c r="AG4081" i="22"/>
  <c r="AH4081" i="22"/>
  <c r="AI4081" i="22"/>
  <c r="AJ4081" i="22"/>
  <c r="AK4081" i="22"/>
  <c r="AL4081" i="22"/>
  <c r="AM4081" i="22"/>
  <c r="AN4081" i="22"/>
  <c r="AO4081" i="22"/>
  <c r="AD4082" i="22"/>
  <c r="AE4082" i="22"/>
  <c r="AF4082" i="22"/>
  <c r="AG4082" i="22"/>
  <c r="AH4082" i="22"/>
  <c r="AI4082" i="22"/>
  <c r="AJ4082" i="22"/>
  <c r="AK4082" i="22"/>
  <c r="AL4082" i="22"/>
  <c r="AM4082" i="22"/>
  <c r="AN4082" i="22"/>
  <c r="AO4082" i="22"/>
  <c r="AD4083" i="22"/>
  <c r="AE4083" i="22"/>
  <c r="AF4083" i="22"/>
  <c r="AG4083" i="22"/>
  <c r="AH4083" i="22"/>
  <c r="AI4083" i="22"/>
  <c r="AJ4083" i="22"/>
  <c r="AK4083" i="22"/>
  <c r="AL4083" i="22"/>
  <c r="AM4083" i="22"/>
  <c r="AN4083" i="22"/>
  <c r="AO4083" i="22"/>
  <c r="AD4084" i="22"/>
  <c r="AE4084" i="22"/>
  <c r="AF4084" i="22"/>
  <c r="AG4084" i="22"/>
  <c r="AH4084" i="22"/>
  <c r="AI4084" i="22"/>
  <c r="AJ4084" i="22"/>
  <c r="AK4084" i="22"/>
  <c r="AL4084" i="22"/>
  <c r="AM4084" i="22"/>
  <c r="AN4084" i="22"/>
  <c r="AO4084" i="22"/>
  <c r="AD4085" i="22"/>
  <c r="AE4085" i="22"/>
  <c r="AF4085" i="22"/>
  <c r="AG4085" i="22"/>
  <c r="AH4085" i="22"/>
  <c r="AI4085" i="22"/>
  <c r="AJ4085" i="22"/>
  <c r="AK4085" i="22"/>
  <c r="AL4085" i="22"/>
  <c r="AM4085" i="22"/>
  <c r="AN4085" i="22"/>
  <c r="AO4085" i="22"/>
  <c r="AD4086" i="22"/>
  <c r="AE4086" i="22"/>
  <c r="AF4086" i="22"/>
  <c r="AG4086" i="22"/>
  <c r="AH4086" i="22"/>
  <c r="AI4086" i="22"/>
  <c r="AJ4086" i="22"/>
  <c r="AK4086" i="22"/>
  <c r="AL4086" i="22"/>
  <c r="AM4086" i="22"/>
  <c r="AN4086" i="22"/>
  <c r="AO4086" i="22"/>
  <c r="AD4087" i="22"/>
  <c r="AE4087" i="22"/>
  <c r="AF4087" i="22"/>
  <c r="AG4087" i="22"/>
  <c r="AH4087" i="22"/>
  <c r="AI4087" i="22"/>
  <c r="AJ4087" i="22"/>
  <c r="AK4087" i="22"/>
  <c r="AL4087" i="22"/>
  <c r="AM4087" i="22"/>
  <c r="AN4087" i="22"/>
  <c r="AO4087" i="22"/>
  <c r="AD4088" i="22"/>
  <c r="AE4088" i="22"/>
  <c r="AF4088" i="22"/>
  <c r="AG4088" i="22"/>
  <c r="AH4088" i="22"/>
  <c r="AI4088" i="22"/>
  <c r="AJ4088" i="22"/>
  <c r="AK4088" i="22"/>
  <c r="AL4088" i="22"/>
  <c r="AM4088" i="22"/>
  <c r="AN4088" i="22"/>
  <c r="AO4088" i="22"/>
  <c r="AD4089" i="22"/>
  <c r="AE4089" i="22"/>
  <c r="AF4089" i="22"/>
  <c r="AG4089" i="22"/>
  <c r="AH4089" i="22"/>
  <c r="AI4089" i="22"/>
  <c r="AJ4089" i="22"/>
  <c r="AK4089" i="22"/>
  <c r="AL4089" i="22"/>
  <c r="AM4089" i="22"/>
  <c r="AN4089" i="22"/>
  <c r="AO4089" i="22"/>
  <c r="AD4090" i="22"/>
  <c r="AE4090" i="22"/>
  <c r="AF4090" i="22"/>
  <c r="AG4090" i="22"/>
  <c r="AH4090" i="22"/>
  <c r="AI4090" i="22"/>
  <c r="AJ4090" i="22"/>
  <c r="AK4090" i="22"/>
  <c r="AL4090" i="22"/>
  <c r="AM4090" i="22"/>
  <c r="AN4090" i="22"/>
  <c r="AO4090" i="22"/>
  <c r="AD4091" i="22"/>
  <c r="AE4091" i="22"/>
  <c r="AF4091" i="22"/>
  <c r="AG4091" i="22"/>
  <c r="AH4091" i="22"/>
  <c r="AI4091" i="22"/>
  <c r="AJ4091" i="22"/>
  <c r="AK4091" i="22"/>
  <c r="AL4091" i="22"/>
  <c r="AM4091" i="22"/>
  <c r="AN4091" i="22"/>
  <c r="AO4091" i="22"/>
  <c r="AD4092" i="22"/>
  <c r="AE4092" i="22"/>
  <c r="AF4092" i="22"/>
  <c r="AG4092" i="22"/>
  <c r="AH4092" i="22"/>
  <c r="AI4092" i="22"/>
  <c r="AJ4092" i="22"/>
  <c r="AK4092" i="22"/>
  <c r="AL4092" i="22"/>
  <c r="AM4092" i="22"/>
  <c r="AN4092" i="22"/>
  <c r="AO4092" i="22"/>
  <c r="AD4093" i="22"/>
  <c r="AE4093" i="22"/>
  <c r="AF4093" i="22"/>
  <c r="AG4093" i="22"/>
  <c r="AH4093" i="22"/>
  <c r="AI4093" i="22"/>
  <c r="AJ4093" i="22"/>
  <c r="AK4093" i="22"/>
  <c r="AL4093" i="22"/>
  <c r="AM4093" i="22"/>
  <c r="AN4093" i="22"/>
  <c r="AO4093" i="22"/>
  <c r="AD4094" i="22"/>
  <c r="AE4094" i="22"/>
  <c r="AF4094" i="22"/>
  <c r="AG4094" i="22"/>
  <c r="AH4094" i="22"/>
  <c r="AI4094" i="22"/>
  <c r="AJ4094" i="22"/>
  <c r="AK4094" i="22"/>
  <c r="AL4094" i="22"/>
  <c r="AM4094" i="22"/>
  <c r="AN4094" i="22"/>
  <c r="AO4094" i="22"/>
  <c r="AD4095" i="22"/>
  <c r="AE4095" i="22"/>
  <c r="AF4095" i="22"/>
  <c r="AG4095" i="22"/>
  <c r="AH4095" i="22"/>
  <c r="AI4095" i="22"/>
  <c r="AJ4095" i="22"/>
  <c r="AK4095" i="22"/>
  <c r="AL4095" i="22"/>
  <c r="AM4095" i="22"/>
  <c r="AN4095" i="22"/>
  <c r="AO4095" i="22"/>
  <c r="AD4096" i="22"/>
  <c r="AE4096" i="22"/>
  <c r="AF4096" i="22"/>
  <c r="AG4096" i="22"/>
  <c r="AH4096" i="22"/>
  <c r="AI4096" i="22"/>
  <c r="AJ4096" i="22"/>
  <c r="AK4096" i="22"/>
  <c r="AL4096" i="22"/>
  <c r="AM4096" i="22"/>
  <c r="AN4096" i="22"/>
  <c r="AO4096" i="22"/>
  <c r="AD4097" i="22"/>
  <c r="AE4097" i="22"/>
  <c r="AF4097" i="22"/>
  <c r="AG4097" i="22"/>
  <c r="AH4097" i="22"/>
  <c r="AI4097" i="22"/>
  <c r="AJ4097" i="22"/>
  <c r="AK4097" i="22"/>
  <c r="AL4097" i="22"/>
  <c r="AM4097" i="22"/>
  <c r="AN4097" i="22"/>
  <c r="AO4097" i="22"/>
  <c r="AD4098" i="22"/>
  <c r="AE4098" i="22"/>
  <c r="AF4098" i="22"/>
  <c r="AG4098" i="22"/>
  <c r="AH4098" i="22"/>
  <c r="AI4098" i="22"/>
  <c r="AJ4098" i="22"/>
  <c r="AK4098" i="22"/>
  <c r="AL4098" i="22"/>
  <c r="AM4098" i="22"/>
  <c r="AN4098" i="22"/>
  <c r="AO4098" i="22"/>
  <c r="AD4099" i="22"/>
  <c r="AE4099" i="22"/>
  <c r="AF4099" i="22"/>
  <c r="AG4099" i="22"/>
  <c r="AH4099" i="22"/>
  <c r="AI4099" i="22"/>
  <c r="AJ4099" i="22"/>
  <c r="AK4099" i="22"/>
  <c r="AL4099" i="22"/>
  <c r="AM4099" i="22"/>
  <c r="AN4099" i="22"/>
  <c r="AO4099" i="22"/>
  <c r="AD4100" i="22"/>
  <c r="AE4100" i="22"/>
  <c r="AF4100" i="22"/>
  <c r="AG4100" i="22"/>
  <c r="AH4100" i="22"/>
  <c r="AI4100" i="22"/>
  <c r="AJ4100" i="22"/>
  <c r="AK4100" i="22"/>
  <c r="AL4100" i="22"/>
  <c r="AM4100" i="22"/>
  <c r="AN4100" i="22"/>
  <c r="AO4100" i="22"/>
  <c r="AD4101" i="22"/>
  <c r="AE4101" i="22"/>
  <c r="AF4101" i="22"/>
  <c r="AG4101" i="22"/>
  <c r="AH4101" i="22"/>
  <c r="AI4101" i="22"/>
  <c r="AJ4101" i="22"/>
  <c r="AK4101" i="22"/>
  <c r="AL4101" i="22"/>
  <c r="AM4101" i="22"/>
  <c r="AN4101" i="22"/>
  <c r="AO4101" i="22"/>
  <c r="AD4102" i="22"/>
  <c r="AE4102" i="22"/>
  <c r="AF4102" i="22"/>
  <c r="AG4102" i="22"/>
  <c r="AH4102" i="22"/>
  <c r="AI4102" i="22"/>
  <c r="AJ4102" i="22"/>
  <c r="AK4102" i="22"/>
  <c r="AL4102" i="22"/>
  <c r="AM4102" i="22"/>
  <c r="AN4102" i="22"/>
  <c r="AO4102" i="22"/>
  <c r="AD4103" i="22"/>
  <c r="AE4103" i="22"/>
  <c r="AF4103" i="22"/>
  <c r="AG4103" i="22"/>
  <c r="AH4103" i="22"/>
  <c r="AI4103" i="22"/>
  <c r="AJ4103" i="22"/>
  <c r="AK4103" i="22"/>
  <c r="AL4103" i="22"/>
  <c r="AM4103" i="22"/>
  <c r="AN4103" i="22"/>
  <c r="AO4103" i="22"/>
  <c r="AD4104" i="22"/>
  <c r="AE4104" i="22"/>
  <c r="AF4104" i="22"/>
  <c r="AG4104" i="22"/>
  <c r="AH4104" i="22"/>
  <c r="AI4104" i="22"/>
  <c r="AJ4104" i="22"/>
  <c r="AK4104" i="22"/>
  <c r="AL4104" i="22"/>
  <c r="AM4104" i="22"/>
  <c r="AN4104" i="22"/>
  <c r="AO4104" i="22"/>
  <c r="AD4105" i="22"/>
  <c r="AE4105" i="22"/>
  <c r="AF4105" i="22"/>
  <c r="AG4105" i="22"/>
  <c r="AH4105" i="22"/>
  <c r="AI4105" i="22"/>
  <c r="AJ4105" i="22"/>
  <c r="AK4105" i="22"/>
  <c r="AL4105" i="22"/>
  <c r="AM4105" i="22"/>
  <c r="AN4105" i="22"/>
  <c r="AO4105" i="22"/>
  <c r="AD4106" i="22"/>
  <c r="AE4106" i="22"/>
  <c r="AF4106" i="22"/>
  <c r="AG4106" i="22"/>
  <c r="AH4106" i="22"/>
  <c r="AI4106" i="22"/>
  <c r="AJ4106" i="22"/>
  <c r="AK4106" i="22"/>
  <c r="AL4106" i="22"/>
  <c r="AM4106" i="22"/>
  <c r="AN4106" i="22"/>
  <c r="AO4106" i="22"/>
  <c r="AD4107" i="22"/>
  <c r="AE4107" i="22"/>
  <c r="AF4107" i="22"/>
  <c r="AG4107" i="22"/>
  <c r="AH4107" i="22"/>
  <c r="AI4107" i="22"/>
  <c r="AJ4107" i="22"/>
  <c r="AK4107" i="22"/>
  <c r="AL4107" i="22"/>
  <c r="AM4107" i="22"/>
  <c r="AN4107" i="22"/>
  <c r="AO4107" i="22"/>
  <c r="AD4108" i="22"/>
  <c r="AE4108" i="22"/>
  <c r="AF4108" i="22"/>
  <c r="AG4108" i="22"/>
  <c r="AH4108" i="22"/>
  <c r="AI4108" i="22"/>
  <c r="AJ4108" i="22"/>
  <c r="AK4108" i="22"/>
  <c r="AL4108" i="22"/>
  <c r="AM4108" i="22"/>
  <c r="AN4108" i="22"/>
  <c r="AO4108" i="22"/>
  <c r="AD4109" i="22"/>
  <c r="AE4109" i="22"/>
  <c r="AF4109" i="22"/>
  <c r="AG4109" i="22"/>
  <c r="AH4109" i="22"/>
  <c r="AI4109" i="22"/>
  <c r="AJ4109" i="22"/>
  <c r="AK4109" i="22"/>
  <c r="AL4109" i="22"/>
  <c r="AM4109" i="22"/>
  <c r="AN4109" i="22"/>
  <c r="AO4109" i="22"/>
  <c r="AD4110" i="22"/>
  <c r="AE4110" i="22"/>
  <c r="AF4110" i="22"/>
  <c r="AG4110" i="22"/>
  <c r="AH4110" i="22"/>
  <c r="AI4110" i="22"/>
  <c r="AJ4110" i="22"/>
  <c r="AK4110" i="22"/>
  <c r="AL4110" i="22"/>
  <c r="AM4110" i="22"/>
  <c r="AN4110" i="22"/>
  <c r="AO4110" i="22"/>
  <c r="AD4111" i="22"/>
  <c r="AE4111" i="22"/>
  <c r="AF4111" i="22"/>
  <c r="AG4111" i="22"/>
  <c r="AH4111" i="22"/>
  <c r="AI4111" i="22"/>
  <c r="AJ4111" i="22"/>
  <c r="AK4111" i="22"/>
  <c r="AL4111" i="22"/>
  <c r="AM4111" i="22"/>
  <c r="AN4111" i="22"/>
  <c r="AO4111" i="22"/>
  <c r="AD4112" i="22"/>
  <c r="AE4112" i="22"/>
  <c r="AF4112" i="22"/>
  <c r="AG4112" i="22"/>
  <c r="AH4112" i="22"/>
  <c r="AI4112" i="22"/>
  <c r="AJ4112" i="22"/>
  <c r="AK4112" i="22"/>
  <c r="AL4112" i="22"/>
  <c r="AM4112" i="22"/>
  <c r="AN4112" i="22"/>
  <c r="AO4112" i="22"/>
  <c r="AD4113" i="22"/>
  <c r="AE4113" i="22"/>
  <c r="AF4113" i="22"/>
  <c r="AG4113" i="22"/>
  <c r="AH4113" i="22"/>
  <c r="AI4113" i="22"/>
  <c r="AJ4113" i="22"/>
  <c r="AK4113" i="22"/>
  <c r="AL4113" i="22"/>
  <c r="AM4113" i="22"/>
  <c r="AN4113" i="22"/>
  <c r="AO4113" i="22"/>
  <c r="AD4114" i="22"/>
  <c r="AE4114" i="22"/>
  <c r="AF4114" i="22"/>
  <c r="AG4114" i="22"/>
  <c r="AH4114" i="22"/>
  <c r="AI4114" i="22"/>
  <c r="AJ4114" i="22"/>
  <c r="AK4114" i="22"/>
  <c r="AL4114" i="22"/>
  <c r="AM4114" i="22"/>
  <c r="AN4114" i="22"/>
  <c r="AO4114" i="22"/>
  <c r="AD4115" i="22"/>
  <c r="AE4115" i="22"/>
  <c r="AF4115" i="22"/>
  <c r="AG4115" i="22"/>
  <c r="AH4115" i="22"/>
  <c r="AI4115" i="22"/>
  <c r="AJ4115" i="22"/>
  <c r="AK4115" i="22"/>
  <c r="AL4115" i="22"/>
  <c r="AM4115" i="22"/>
  <c r="AN4115" i="22"/>
  <c r="AO4115" i="22"/>
  <c r="AD4116" i="22"/>
  <c r="AE4116" i="22"/>
  <c r="AF4116" i="22"/>
  <c r="AG4116" i="22"/>
  <c r="AH4116" i="22"/>
  <c r="AI4116" i="22"/>
  <c r="AJ4116" i="22"/>
  <c r="AK4116" i="22"/>
  <c r="AL4116" i="22"/>
  <c r="AM4116" i="22"/>
  <c r="AN4116" i="22"/>
  <c r="AO4116" i="22"/>
  <c r="AD4117" i="22"/>
  <c r="AE4117" i="22"/>
  <c r="AF4117" i="22"/>
  <c r="AG4117" i="22"/>
  <c r="AH4117" i="22"/>
  <c r="AI4117" i="22"/>
  <c r="AJ4117" i="22"/>
  <c r="AK4117" i="22"/>
  <c r="AL4117" i="22"/>
  <c r="AM4117" i="22"/>
  <c r="AN4117" i="22"/>
  <c r="AO4117" i="22"/>
  <c r="AD4118" i="22"/>
  <c r="AE4118" i="22"/>
  <c r="AF4118" i="22"/>
  <c r="AG4118" i="22"/>
  <c r="AH4118" i="22"/>
  <c r="AI4118" i="22"/>
  <c r="AJ4118" i="22"/>
  <c r="AK4118" i="22"/>
  <c r="AL4118" i="22"/>
  <c r="AM4118" i="22"/>
  <c r="AN4118" i="22"/>
  <c r="AO4118" i="22"/>
  <c r="AD4119" i="22"/>
  <c r="AE4119" i="22"/>
  <c r="AF4119" i="22"/>
  <c r="AG4119" i="22"/>
  <c r="AH4119" i="22"/>
  <c r="AI4119" i="22"/>
  <c r="AJ4119" i="22"/>
  <c r="AK4119" i="22"/>
  <c r="AL4119" i="22"/>
  <c r="AM4119" i="22"/>
  <c r="AN4119" i="22"/>
  <c r="AO4119" i="22"/>
  <c r="AD4120" i="22"/>
  <c r="AE4120" i="22"/>
  <c r="AF4120" i="22"/>
  <c r="AG4120" i="22"/>
  <c r="AH4120" i="22"/>
  <c r="AI4120" i="22"/>
  <c r="AJ4120" i="22"/>
  <c r="AK4120" i="22"/>
  <c r="AL4120" i="22"/>
  <c r="AM4120" i="22"/>
  <c r="AN4120" i="22"/>
  <c r="AO4120" i="22"/>
  <c r="AD4121" i="22"/>
  <c r="AE4121" i="22"/>
  <c r="AF4121" i="22"/>
  <c r="AG4121" i="22"/>
  <c r="AH4121" i="22"/>
  <c r="AI4121" i="22"/>
  <c r="AJ4121" i="22"/>
  <c r="AK4121" i="22"/>
  <c r="AL4121" i="22"/>
  <c r="AM4121" i="22"/>
  <c r="AN4121" i="22"/>
  <c r="AO4121" i="22"/>
  <c r="AD4122" i="22"/>
  <c r="AE4122" i="22"/>
  <c r="AF4122" i="22"/>
  <c r="AG4122" i="22"/>
  <c r="AH4122" i="22"/>
  <c r="AI4122" i="22"/>
  <c r="AJ4122" i="22"/>
  <c r="AK4122" i="22"/>
  <c r="AL4122" i="22"/>
  <c r="AM4122" i="22"/>
  <c r="AN4122" i="22"/>
  <c r="AO4122" i="22"/>
  <c r="AD4123" i="22"/>
  <c r="AE4123" i="22"/>
  <c r="AF4123" i="22"/>
  <c r="AG4123" i="22"/>
  <c r="AH4123" i="22"/>
  <c r="AI4123" i="22"/>
  <c r="AJ4123" i="22"/>
  <c r="AK4123" i="22"/>
  <c r="AL4123" i="22"/>
  <c r="AM4123" i="22"/>
  <c r="AN4123" i="22"/>
  <c r="AO4123" i="22"/>
  <c r="AD4124" i="22"/>
  <c r="AE4124" i="22"/>
  <c r="AF4124" i="22"/>
  <c r="AG4124" i="22"/>
  <c r="AH4124" i="22"/>
  <c r="AI4124" i="22"/>
  <c r="AJ4124" i="22"/>
  <c r="AK4124" i="22"/>
  <c r="AL4124" i="22"/>
  <c r="AM4124" i="22"/>
  <c r="AN4124" i="22"/>
  <c r="AO4124" i="22"/>
  <c r="AD4125" i="22"/>
  <c r="AE4125" i="22"/>
  <c r="AF4125" i="22"/>
  <c r="AG4125" i="22"/>
  <c r="AH4125" i="22"/>
  <c r="AI4125" i="22"/>
  <c r="AJ4125" i="22"/>
  <c r="AK4125" i="22"/>
  <c r="AL4125" i="22"/>
  <c r="AM4125" i="22"/>
  <c r="AN4125" i="22"/>
  <c r="AO4125" i="22"/>
  <c r="AD4126" i="22"/>
  <c r="AE4126" i="22"/>
  <c r="AF4126" i="22"/>
  <c r="AG4126" i="22"/>
  <c r="AH4126" i="22"/>
  <c r="AI4126" i="22"/>
  <c r="AJ4126" i="22"/>
  <c r="AK4126" i="22"/>
  <c r="AL4126" i="22"/>
  <c r="AM4126" i="22"/>
  <c r="AN4126" i="22"/>
  <c r="AO4126" i="22"/>
  <c r="AD4127" i="22"/>
  <c r="AE4127" i="22"/>
  <c r="AF4127" i="22"/>
  <c r="AG4127" i="22"/>
  <c r="AH4127" i="22"/>
  <c r="AI4127" i="22"/>
  <c r="AJ4127" i="22"/>
  <c r="AK4127" i="22"/>
  <c r="AL4127" i="22"/>
  <c r="AM4127" i="22"/>
  <c r="AN4127" i="22"/>
  <c r="AO4127" i="22"/>
  <c r="AD4128" i="22"/>
  <c r="AE4128" i="22"/>
  <c r="AF4128" i="22"/>
  <c r="AG4128" i="22"/>
  <c r="AH4128" i="22"/>
  <c r="AI4128" i="22"/>
  <c r="AJ4128" i="22"/>
  <c r="AK4128" i="22"/>
  <c r="AL4128" i="22"/>
  <c r="AM4128" i="22"/>
  <c r="AN4128" i="22"/>
  <c r="AO4128" i="22"/>
  <c r="AD4129" i="22"/>
  <c r="AE4129" i="22"/>
  <c r="AF4129" i="22"/>
  <c r="AG4129" i="22"/>
  <c r="AH4129" i="22"/>
  <c r="AI4129" i="22"/>
  <c r="AJ4129" i="22"/>
  <c r="AK4129" i="22"/>
  <c r="AL4129" i="22"/>
  <c r="AM4129" i="22"/>
  <c r="AN4129" i="22"/>
  <c r="AO4129" i="22"/>
  <c r="AD4130" i="22"/>
  <c r="AE4130" i="22"/>
  <c r="AF4130" i="22"/>
  <c r="AG4130" i="22"/>
  <c r="AH4130" i="22"/>
  <c r="AI4130" i="22"/>
  <c r="AJ4130" i="22"/>
  <c r="AK4130" i="22"/>
  <c r="AL4130" i="22"/>
  <c r="AM4130" i="22"/>
  <c r="AN4130" i="22"/>
  <c r="AO4130" i="22"/>
  <c r="AD4131" i="22"/>
  <c r="AE4131" i="22"/>
  <c r="AF4131" i="22"/>
  <c r="AG4131" i="22"/>
  <c r="AH4131" i="22"/>
  <c r="AI4131" i="22"/>
  <c r="AJ4131" i="22"/>
  <c r="AK4131" i="22"/>
  <c r="AL4131" i="22"/>
  <c r="AM4131" i="22"/>
  <c r="AN4131" i="22"/>
  <c r="AO4131" i="22"/>
  <c r="AD4132" i="22"/>
  <c r="AE4132" i="22"/>
  <c r="AF4132" i="22"/>
  <c r="AG4132" i="22"/>
  <c r="AH4132" i="22"/>
  <c r="AI4132" i="22"/>
  <c r="AJ4132" i="22"/>
  <c r="AK4132" i="22"/>
  <c r="AL4132" i="22"/>
  <c r="AM4132" i="22"/>
  <c r="AN4132" i="22"/>
  <c r="AO4132" i="22"/>
  <c r="AD4133" i="22"/>
  <c r="AE4133" i="22"/>
  <c r="AF4133" i="22"/>
  <c r="AG4133" i="22"/>
  <c r="AH4133" i="22"/>
  <c r="AI4133" i="22"/>
  <c r="AJ4133" i="22"/>
  <c r="AK4133" i="22"/>
  <c r="AL4133" i="22"/>
  <c r="AM4133" i="22"/>
  <c r="AN4133" i="22"/>
  <c r="AO4133" i="22"/>
  <c r="AD4134" i="22"/>
  <c r="AE4134" i="22"/>
  <c r="AF4134" i="22"/>
  <c r="AG4134" i="22"/>
  <c r="AH4134" i="22"/>
  <c r="AI4134" i="22"/>
  <c r="AJ4134" i="22"/>
  <c r="AK4134" i="22"/>
  <c r="AL4134" i="22"/>
  <c r="AM4134" i="22"/>
  <c r="AN4134" i="22"/>
  <c r="AO4134" i="22"/>
  <c r="AD4135" i="22"/>
  <c r="AE4135" i="22"/>
  <c r="AF4135" i="22"/>
  <c r="AG4135" i="22"/>
  <c r="AH4135" i="22"/>
  <c r="AI4135" i="22"/>
  <c r="AJ4135" i="22"/>
  <c r="AK4135" i="22"/>
  <c r="AL4135" i="22"/>
  <c r="AM4135" i="22"/>
  <c r="AN4135" i="22"/>
  <c r="AO4135" i="22"/>
  <c r="AD4136" i="22"/>
  <c r="AE4136" i="22"/>
  <c r="AF4136" i="22"/>
  <c r="AG4136" i="22"/>
  <c r="AH4136" i="22"/>
  <c r="AI4136" i="22"/>
  <c r="AJ4136" i="22"/>
  <c r="AK4136" i="22"/>
  <c r="AL4136" i="22"/>
  <c r="AM4136" i="22"/>
  <c r="AN4136" i="22"/>
  <c r="AO4136" i="22"/>
  <c r="AD4137" i="22"/>
  <c r="AE4137" i="22"/>
  <c r="AF4137" i="22"/>
  <c r="AG4137" i="22"/>
  <c r="AH4137" i="22"/>
  <c r="AI4137" i="22"/>
  <c r="AJ4137" i="22"/>
  <c r="AK4137" i="22"/>
  <c r="AL4137" i="22"/>
  <c r="AM4137" i="22"/>
  <c r="AN4137" i="22"/>
  <c r="AO4137" i="22"/>
  <c r="AD4138" i="22"/>
  <c r="AE4138" i="22"/>
  <c r="AF4138" i="22"/>
  <c r="AG4138" i="22"/>
  <c r="AH4138" i="22"/>
  <c r="AI4138" i="22"/>
  <c r="AJ4138" i="22"/>
  <c r="AK4138" i="22"/>
  <c r="AL4138" i="22"/>
  <c r="AM4138" i="22"/>
  <c r="AN4138" i="22"/>
  <c r="AO4138" i="22"/>
  <c r="AD4139" i="22"/>
  <c r="AE4139" i="22"/>
  <c r="AF4139" i="22"/>
  <c r="AG4139" i="22"/>
  <c r="AH4139" i="22"/>
  <c r="AI4139" i="22"/>
  <c r="AJ4139" i="22"/>
  <c r="AK4139" i="22"/>
  <c r="AL4139" i="22"/>
  <c r="AM4139" i="22"/>
  <c r="AN4139" i="22"/>
  <c r="AO4139" i="22"/>
  <c r="AD4140" i="22"/>
  <c r="AE4140" i="22"/>
  <c r="AF4140" i="22"/>
  <c r="AG4140" i="22"/>
  <c r="AH4140" i="22"/>
  <c r="AI4140" i="22"/>
  <c r="AJ4140" i="22"/>
  <c r="AK4140" i="22"/>
  <c r="AL4140" i="22"/>
  <c r="AM4140" i="22"/>
  <c r="AN4140" i="22"/>
  <c r="AO4140" i="22"/>
  <c r="AD4141" i="22"/>
  <c r="AE4141" i="22"/>
  <c r="AF4141" i="22"/>
  <c r="AG4141" i="22"/>
  <c r="AH4141" i="22"/>
  <c r="AI4141" i="22"/>
  <c r="AJ4141" i="22"/>
  <c r="AK4141" i="22"/>
  <c r="AL4141" i="22"/>
  <c r="AM4141" i="22"/>
  <c r="AN4141" i="22"/>
  <c r="AO4141" i="22"/>
  <c r="AD4142" i="22"/>
  <c r="AE4142" i="22"/>
  <c r="AF4142" i="22"/>
  <c r="AG4142" i="22"/>
  <c r="AH4142" i="22"/>
  <c r="AI4142" i="22"/>
  <c r="AJ4142" i="22"/>
  <c r="AK4142" i="22"/>
  <c r="AL4142" i="22"/>
  <c r="AM4142" i="22"/>
  <c r="AN4142" i="22"/>
  <c r="AO4142" i="22"/>
  <c r="AD4143" i="22"/>
  <c r="AE4143" i="22"/>
  <c r="AF4143" i="22"/>
  <c r="AG4143" i="22"/>
  <c r="AH4143" i="22"/>
  <c r="AI4143" i="22"/>
  <c r="AJ4143" i="22"/>
  <c r="AK4143" i="22"/>
  <c r="AL4143" i="22"/>
  <c r="AM4143" i="22"/>
  <c r="AN4143" i="22"/>
  <c r="AO4143" i="22"/>
  <c r="AD4144" i="22"/>
  <c r="AE4144" i="22"/>
  <c r="AF4144" i="22"/>
  <c r="AG4144" i="22"/>
  <c r="AH4144" i="22"/>
  <c r="AI4144" i="22"/>
  <c r="AJ4144" i="22"/>
  <c r="AK4144" i="22"/>
  <c r="AL4144" i="22"/>
  <c r="AM4144" i="22"/>
  <c r="AN4144" i="22"/>
  <c r="AO4144" i="22"/>
  <c r="AD4145" i="22"/>
  <c r="AE4145" i="22"/>
  <c r="AF4145" i="22"/>
  <c r="AG4145" i="22"/>
  <c r="AH4145" i="22"/>
  <c r="AI4145" i="22"/>
  <c r="AJ4145" i="22"/>
  <c r="AK4145" i="22"/>
  <c r="AL4145" i="22"/>
  <c r="AM4145" i="22"/>
  <c r="AN4145" i="22"/>
  <c r="AO4145" i="22"/>
  <c r="AE3" i="22"/>
  <c r="AF3" i="22"/>
  <c r="AG3" i="22"/>
  <c r="AH3" i="22"/>
  <c r="AI3" i="22"/>
  <c r="AJ3" i="22"/>
  <c r="AK3" i="22"/>
  <c r="AL3" i="22"/>
  <c r="AM3" i="22"/>
  <c r="AN3" i="22"/>
  <c r="AO3" i="22"/>
  <c r="AD3" i="22"/>
  <c r="D1" i="33" l="1"/>
  <c r="B1" i="33"/>
  <c r="AA4835" i="22" l="1"/>
  <c r="AA4833" i="22"/>
  <c r="AA4831" i="22"/>
  <c r="AA4829" i="22"/>
  <c r="AA4827" i="22"/>
  <c r="AA4825" i="22"/>
  <c r="AA4823" i="22"/>
  <c r="AA4821" i="22"/>
  <c r="AA4819" i="22"/>
  <c r="AA4817" i="22"/>
  <c r="AA4815" i="22"/>
  <c r="AA4813" i="22"/>
  <c r="AA4811" i="22"/>
  <c r="AA4809" i="22"/>
  <c r="AA4807" i="22"/>
  <c r="AA4805" i="22"/>
  <c r="AA4803" i="22"/>
  <c r="AA4801" i="22"/>
  <c r="Z4835" i="22"/>
  <c r="Z4833" i="22"/>
  <c r="Z4831" i="22"/>
  <c r="Z4829" i="22"/>
  <c r="Z4827" i="22"/>
  <c r="Z4825" i="22"/>
  <c r="Z4823" i="22"/>
  <c r="Z4821" i="22"/>
  <c r="Z4819" i="22"/>
  <c r="Z4817" i="22"/>
  <c r="Z4815" i="22"/>
  <c r="Z4813" i="22"/>
  <c r="Z4811" i="22"/>
  <c r="Z4809" i="22"/>
  <c r="Z4807" i="22"/>
  <c r="Z4805" i="22"/>
  <c r="Z4803" i="22"/>
  <c r="Z4801" i="22"/>
  <c r="AA4836" i="22"/>
  <c r="AA4834" i="22"/>
  <c r="AA4832" i="22"/>
  <c r="AA4830" i="22"/>
  <c r="AA4828" i="22"/>
  <c r="AA4826" i="22"/>
  <c r="AA4824" i="22"/>
  <c r="AA4822" i="22"/>
  <c r="AA4820" i="22"/>
  <c r="AA4818" i="22"/>
  <c r="AA4816" i="22"/>
  <c r="AA4814" i="22"/>
  <c r="AA4812" i="22"/>
  <c r="AA4810" i="22"/>
  <c r="AA4808" i="22"/>
  <c r="AA4806" i="22"/>
  <c r="AA4804" i="22"/>
  <c r="AA4802" i="22"/>
  <c r="Z4836" i="22"/>
  <c r="Z4834" i="22"/>
  <c r="Z4832" i="22"/>
  <c r="Z4830" i="22"/>
  <c r="Z4828" i="22"/>
  <c r="Z4826" i="22"/>
  <c r="Z4824" i="22"/>
  <c r="Z4822" i="22"/>
  <c r="Z4820" i="22"/>
  <c r="Z4818" i="22"/>
  <c r="Z4816" i="22"/>
  <c r="Z4814" i="22"/>
  <c r="Z4812" i="22"/>
  <c r="Z4810" i="22"/>
  <c r="Z4808" i="22"/>
  <c r="Z4806" i="22"/>
  <c r="Z4804" i="22"/>
  <c r="Z4802" i="22"/>
  <c r="Z4800" i="22"/>
  <c r="Z4792" i="22"/>
  <c r="Z4784" i="22"/>
  <c r="Z4776" i="22"/>
  <c r="Z4760" i="22"/>
  <c r="Z4783" i="22"/>
  <c r="Z4759" i="22"/>
  <c r="Z4799" i="22"/>
  <c r="Z4791" i="22"/>
  <c r="Z4767" i="22"/>
  <c r="Z4762" i="22"/>
  <c r="Z4798" i="22"/>
  <c r="Z4790" i="22"/>
  <c r="Z4782" i="22"/>
  <c r="Z4774" i="22"/>
  <c r="Z4766" i="22"/>
  <c r="Z4758" i="22"/>
  <c r="Z4750" i="22"/>
  <c r="Z4756" i="22"/>
  <c r="Z4779" i="22"/>
  <c r="Z4786" i="22"/>
  <c r="Z4754" i="22"/>
  <c r="Z4797" i="22"/>
  <c r="Z4789" i="22"/>
  <c r="Z4781" i="22"/>
  <c r="Z4773" i="22"/>
  <c r="Z4765" i="22"/>
  <c r="Z4757" i="22"/>
  <c r="Z4749" i="22"/>
  <c r="Z4748" i="22"/>
  <c r="Z4763" i="22"/>
  <c r="Z4794" i="22"/>
  <c r="Z4796" i="22"/>
  <c r="Z4788" i="22"/>
  <c r="Z4780" i="22"/>
  <c r="Z4772" i="22"/>
  <c r="Z4764" i="22"/>
  <c r="Z4771" i="22"/>
  <c r="Z4747" i="22"/>
  <c r="C24" i="8" s="1"/>
  <c r="Z4795" i="22"/>
  <c r="Z4787" i="22"/>
  <c r="Z4755" i="22"/>
  <c r="Z4770" i="22"/>
  <c r="Z4778" i="22"/>
  <c r="Z4793" i="22"/>
  <c r="Z4785" i="22"/>
  <c r="Z4777" i="22"/>
  <c r="Z4769" i="22"/>
  <c r="Z4761" i="22"/>
  <c r="Z4753" i="22"/>
  <c r="Z4768" i="22"/>
  <c r="Z4752" i="22"/>
  <c r="Z4775" i="22"/>
  <c r="Z4751" i="22"/>
  <c r="AA4748" i="22"/>
  <c r="AA4756" i="22"/>
  <c r="AA4772" i="22"/>
  <c r="AA4788" i="22"/>
  <c r="AA4773" i="22"/>
  <c r="AA4797" i="22"/>
  <c r="AA4766" i="22"/>
  <c r="AA4798" i="22"/>
  <c r="AA4749" i="22"/>
  <c r="AA4757" i="22"/>
  <c r="AA4781" i="22"/>
  <c r="AA4750" i="22"/>
  <c r="AA4774" i="22"/>
  <c r="AA4790" i="22"/>
  <c r="AA4751" i="22"/>
  <c r="AA4759" i="22"/>
  <c r="AA4767" i="22"/>
  <c r="AA4775" i="22"/>
  <c r="AA4783" i="22"/>
  <c r="AA4791" i="22"/>
  <c r="AA4799" i="22"/>
  <c r="AA4776" i="22"/>
  <c r="AA4792" i="22"/>
  <c r="AA4769" i="22"/>
  <c r="AA4785" i="22"/>
  <c r="AA4754" i="22"/>
  <c r="AA4786" i="22"/>
  <c r="AA4752" i="22"/>
  <c r="AA4760" i="22"/>
  <c r="AA4768" i="22"/>
  <c r="AA4784" i="22"/>
  <c r="AA4800" i="22"/>
  <c r="AA4793" i="22"/>
  <c r="AA4762" i="22"/>
  <c r="AA4778" i="22"/>
  <c r="AA4753" i="22"/>
  <c r="AA4761" i="22"/>
  <c r="AA4777" i="22"/>
  <c r="AA4747" i="22"/>
  <c r="D24" i="8" s="1"/>
  <c r="AA4770" i="22"/>
  <c r="AA4794" i="22"/>
  <c r="AA4755" i="22"/>
  <c r="AA4763" i="22"/>
  <c r="AA4771" i="22"/>
  <c r="AA4779" i="22"/>
  <c r="AA4787" i="22"/>
  <c r="AA4795" i="22"/>
  <c r="AA4764" i="22"/>
  <c r="AA4780" i="22"/>
  <c r="AA4796" i="22"/>
  <c r="AA4765" i="22"/>
  <c r="AA4789" i="22"/>
  <c r="AA4758" i="22"/>
  <c r="AA4782" i="22"/>
  <c r="D1" i="31" l="1"/>
  <c r="B1" i="31"/>
  <c r="D1" i="32"/>
  <c r="B1" i="32"/>
  <c r="Q5219" i="22" l="1"/>
  <c r="P2413" i="22"/>
  <c r="Q2414" i="22"/>
  <c r="Q2412" i="22"/>
  <c r="P2414" i="22"/>
  <c r="P2412" i="22"/>
  <c r="Q2413" i="22"/>
  <c r="Q1729" i="22"/>
  <c r="P1729" i="22"/>
  <c r="Q1892" i="22"/>
  <c r="Q1912" i="22"/>
  <c r="P1912" i="22"/>
  <c r="P1892" i="22"/>
  <c r="Q1963" i="22"/>
  <c r="P1963" i="22"/>
  <c r="Q2803" i="22"/>
  <c r="P2803" i="22"/>
  <c r="P2804" i="22"/>
  <c r="Q2806" i="22"/>
  <c r="P2806" i="22"/>
  <c r="Q2804" i="22"/>
  <c r="Q2805" i="22"/>
  <c r="P2805" i="22"/>
  <c r="Q4836" i="22"/>
  <c r="Q4834" i="22"/>
  <c r="Q4832" i="22"/>
  <c r="Q4830" i="22"/>
  <c r="Q4828" i="22"/>
  <c r="Q4826" i="22"/>
  <c r="Q4824" i="22"/>
  <c r="Q4822" i="22"/>
  <c r="Q4820" i="22"/>
  <c r="Q4818" i="22"/>
  <c r="Q4816" i="22"/>
  <c r="Q4814" i="22"/>
  <c r="Q4812" i="22"/>
  <c r="Q4810" i="22"/>
  <c r="Q4808" i="22"/>
  <c r="Q4806" i="22"/>
  <c r="Q4804" i="22"/>
  <c r="Q4802" i="22"/>
  <c r="Q4422" i="22"/>
  <c r="Q4418" i="22"/>
  <c r="Q4414" i="22"/>
  <c r="Q4060" i="22"/>
  <c r="Q3958" i="22"/>
  <c r="Q3858" i="22"/>
  <c r="Q3837" i="22"/>
  <c r="Q3833" i="22"/>
  <c r="Q3774" i="22"/>
  <c r="Q3770" i="22"/>
  <c r="Q3766" i="22"/>
  <c r="Q3762" i="22"/>
  <c r="Q1728" i="22"/>
  <c r="P4836" i="22"/>
  <c r="P4834" i="22"/>
  <c r="P4832" i="22"/>
  <c r="P4830" i="22"/>
  <c r="P4828" i="22"/>
  <c r="P4826" i="22"/>
  <c r="P4824" i="22"/>
  <c r="P4822" i="22"/>
  <c r="P4820" i="22"/>
  <c r="P4818" i="22"/>
  <c r="P4816" i="22"/>
  <c r="P4814" i="22"/>
  <c r="P4812" i="22"/>
  <c r="P4810" i="22"/>
  <c r="P4808" i="22"/>
  <c r="P4806" i="22"/>
  <c r="P4804" i="22"/>
  <c r="P4802" i="22"/>
  <c r="P4422" i="22"/>
  <c r="P4418" i="22"/>
  <c r="P4414" i="22"/>
  <c r="P4060" i="22"/>
  <c r="P3958" i="22"/>
  <c r="P3858" i="22"/>
  <c r="P3837" i="22"/>
  <c r="P3833" i="22"/>
  <c r="P3774" i="22"/>
  <c r="P3770" i="22"/>
  <c r="P3766" i="22"/>
  <c r="P3762" i="22"/>
  <c r="P1728" i="22"/>
  <c r="Q4421" i="22"/>
  <c r="Q4417" i="22"/>
  <c r="Q4413" i="22"/>
  <c r="Q4059" i="22"/>
  <c r="Q3861" i="22"/>
  <c r="Q3840" i="22"/>
  <c r="Q3836" i="22"/>
  <c r="Q3777" i="22"/>
  <c r="Q3773" i="22"/>
  <c r="Q3769" i="22"/>
  <c r="Q3765" i="22"/>
  <c r="Q2366" i="22"/>
  <c r="Q1522" i="22"/>
  <c r="P209" i="22"/>
  <c r="P4421" i="22"/>
  <c r="P4417" i="22"/>
  <c r="P4413" i="22"/>
  <c r="Q4259" i="22"/>
  <c r="P4059" i="22"/>
  <c r="Q4019" i="22"/>
  <c r="P3861" i="22"/>
  <c r="P3840" i="22"/>
  <c r="P3836" i="22"/>
  <c r="P3777" i="22"/>
  <c r="P3773" i="22"/>
  <c r="P3769" i="22"/>
  <c r="P3765" i="22"/>
  <c r="P2366" i="22"/>
  <c r="P1522" i="22"/>
  <c r="Q4835" i="22"/>
  <c r="Q4833" i="22"/>
  <c r="Q4831" i="22"/>
  <c r="Q4829" i="22"/>
  <c r="Q4827" i="22"/>
  <c r="Q4825" i="22"/>
  <c r="Q4823" i="22"/>
  <c r="Q4821" i="22"/>
  <c r="Q4819" i="22"/>
  <c r="Q4817" i="22"/>
  <c r="Q4815" i="22"/>
  <c r="Q4813" i="22"/>
  <c r="Q4811" i="22"/>
  <c r="Q4809" i="22"/>
  <c r="Q4807" i="22"/>
  <c r="Q4805" i="22"/>
  <c r="Q4803" i="22"/>
  <c r="Q4801" i="22"/>
  <c r="Q4420" i="22"/>
  <c r="Q4416" i="22"/>
  <c r="Q4412" i="22"/>
  <c r="P4259" i="22"/>
  <c r="Q4146" i="22"/>
  <c r="P4019" i="22"/>
  <c r="Q4018" i="22"/>
  <c r="Q3860" i="22"/>
  <c r="Q3839" i="22"/>
  <c r="Q3835" i="22"/>
  <c r="Q3776" i="22"/>
  <c r="Q3772" i="22"/>
  <c r="Q3768" i="22"/>
  <c r="Q3764" i="22"/>
  <c r="Q1394" i="22"/>
  <c r="P4835" i="22"/>
  <c r="P4833" i="22"/>
  <c r="P4831" i="22"/>
  <c r="P4829" i="22"/>
  <c r="P4827" i="22"/>
  <c r="P4825" i="22"/>
  <c r="P4823" i="22"/>
  <c r="P4821" i="22"/>
  <c r="P4819" i="22"/>
  <c r="P4817" i="22"/>
  <c r="P4815" i="22"/>
  <c r="P4813" i="22"/>
  <c r="P4811" i="22"/>
  <c r="P4809" i="22"/>
  <c r="P4807" i="22"/>
  <c r="P4805" i="22"/>
  <c r="P4803" i="22"/>
  <c r="P4801" i="22"/>
  <c r="P4420" i="22"/>
  <c r="P4416" i="22"/>
  <c r="P4412" i="22"/>
  <c r="P4146" i="22"/>
  <c r="P4018" i="22"/>
  <c r="P3860" i="22"/>
  <c r="P3839" i="22"/>
  <c r="P3835" i="22"/>
  <c r="P3776" i="22"/>
  <c r="P3772" i="22"/>
  <c r="P3768" i="22"/>
  <c r="P3764" i="22"/>
  <c r="P1394" i="22"/>
  <c r="Q211" i="22"/>
  <c r="Q207" i="22"/>
  <c r="Q4423" i="22"/>
  <c r="Q4419" i="22"/>
  <c r="Q4415" i="22"/>
  <c r="Q4061" i="22"/>
  <c r="Q3959" i="22"/>
  <c r="Q3859" i="22"/>
  <c r="Q3838" i="22"/>
  <c r="Q3834" i="22"/>
  <c r="Q3775" i="22"/>
  <c r="Q3771" i="22"/>
  <c r="Q3767" i="22"/>
  <c r="Q3763" i="22"/>
  <c r="Q1911" i="22"/>
  <c r="Q1224" i="22"/>
  <c r="P211" i="22"/>
  <c r="P4423" i="22"/>
  <c r="P3834" i="22"/>
  <c r="P202" i="22"/>
  <c r="P3767" i="22"/>
  <c r="P3859" i="22"/>
  <c r="Q209" i="22"/>
  <c r="P207" i="22"/>
  <c r="P203" i="22"/>
  <c r="P199" i="22"/>
  <c r="Q204" i="22"/>
  <c r="P4419" i="22"/>
  <c r="P3775" i="22"/>
  <c r="P1911" i="22"/>
  <c r="Q200" i="22"/>
  <c r="P3763" i="22"/>
  <c r="P204" i="22"/>
  <c r="P200" i="22"/>
  <c r="P198" i="22"/>
  <c r="Q199" i="22"/>
  <c r="P3838" i="22"/>
  <c r="Q208" i="22"/>
  <c r="Q205" i="22"/>
  <c r="Q201" i="22"/>
  <c r="Q203" i="22"/>
  <c r="P4415" i="22"/>
  <c r="P4061" i="22"/>
  <c r="P3771" i="22"/>
  <c r="P1224" i="22"/>
  <c r="Q210" i="22"/>
  <c r="P208" i="22"/>
  <c r="P205" i="22"/>
  <c r="P201" i="22"/>
  <c r="P3959" i="22"/>
  <c r="P210" i="22"/>
  <c r="Q206" i="22"/>
  <c r="Q202" i="22"/>
  <c r="Q198" i="22"/>
  <c r="P206" i="22"/>
  <c r="P4838" i="22"/>
  <c r="Q4982" i="22"/>
  <c r="Q4978" i="22"/>
  <c r="P4980" i="22"/>
  <c r="Q4840" i="22"/>
  <c r="P4982" i="22"/>
  <c r="P4978" i="22"/>
  <c r="P4840" i="22"/>
  <c r="Q4837" i="22"/>
  <c r="Q4981" i="22"/>
  <c r="Q4977" i="22"/>
  <c r="P4839" i="22"/>
  <c r="P4837" i="22"/>
  <c r="P4981" i="22"/>
  <c r="P4977" i="22"/>
  <c r="P4984" i="22"/>
  <c r="Q4839" i="22"/>
  <c r="Q4984" i="22"/>
  <c r="Q4980" i="22"/>
  <c r="Q4976" i="22"/>
  <c r="Q4841" i="22"/>
  <c r="Q4983" i="22"/>
  <c r="Q4979" i="22"/>
  <c r="P4976" i="22"/>
  <c r="P4841" i="22"/>
  <c r="Q4838" i="22"/>
  <c r="P4983" i="22"/>
  <c r="P4979" i="22"/>
  <c r="Q5171" i="22"/>
  <c r="P5166" i="22"/>
  <c r="Q5163" i="22"/>
  <c r="P5145" i="22"/>
  <c r="Q5142" i="22"/>
  <c r="P5137" i="22"/>
  <c r="P5120" i="22"/>
  <c r="Q5117" i="22"/>
  <c r="P5112" i="22"/>
  <c r="P5083" i="22"/>
  <c r="Q5080" i="22"/>
  <c r="P5075" i="22"/>
  <c r="Q4800" i="22"/>
  <c r="Q4796" i="22"/>
  <c r="Q4792" i="22"/>
  <c r="Q4788" i="22"/>
  <c r="Q4784" i="22"/>
  <c r="Q4780" i="22"/>
  <c r="Q4776" i="22"/>
  <c r="Q4772" i="22"/>
  <c r="Q4768" i="22"/>
  <c r="Q4411" i="22"/>
  <c r="Q4407" i="22"/>
  <c r="Q4403" i="22"/>
  <c r="Q4258" i="22"/>
  <c r="Q4254" i="22"/>
  <c r="Q4250" i="22"/>
  <c r="Q4246" i="22"/>
  <c r="Q4242" i="22"/>
  <c r="Q4238" i="22"/>
  <c r="Q4145" i="22"/>
  <c r="Q4017" i="22"/>
  <c r="Q3857" i="22"/>
  <c r="Q3832" i="22"/>
  <c r="Q3828" i="22"/>
  <c r="Q3761" i="22"/>
  <c r="Q3757" i="22"/>
  <c r="Q3753" i="22"/>
  <c r="Q3749" i="22"/>
  <c r="Q2409" i="22"/>
  <c r="Q2405" i="22"/>
  <c r="Q2401" i="22"/>
  <c r="Q197" i="22"/>
  <c r="Q193" i="22"/>
  <c r="Q189" i="22"/>
  <c r="Q185" i="22"/>
  <c r="Q1554" i="22"/>
  <c r="Q775" i="22"/>
  <c r="Q408" i="22"/>
  <c r="Q590" i="22"/>
  <c r="Q1553" i="22"/>
  <c r="Q5115" i="22"/>
  <c r="Q4785" i="22"/>
  <c r="Q4400" i="22"/>
  <c r="Q3956" i="22"/>
  <c r="Q2406" i="22"/>
  <c r="P5171" i="22"/>
  <c r="Q5168" i="22"/>
  <c r="P5163" i="22"/>
  <c r="Q5160" i="22"/>
  <c r="P5142" i="22"/>
  <c r="Q5139" i="22"/>
  <c r="P5117" i="22"/>
  <c r="Q5114" i="22"/>
  <c r="P5080" i="22"/>
  <c r="Q5077" i="22"/>
  <c r="P4800" i="22"/>
  <c r="P4796" i="22"/>
  <c r="P4792" i="22"/>
  <c r="P4788" i="22"/>
  <c r="P4784" i="22"/>
  <c r="P4780" i="22"/>
  <c r="P4776" i="22"/>
  <c r="P4772" i="22"/>
  <c r="P4768" i="22"/>
  <c r="P4411" i="22"/>
  <c r="P4407" i="22"/>
  <c r="P4403" i="22"/>
  <c r="P4258" i="22"/>
  <c r="P4254" i="22"/>
  <c r="P4250" i="22"/>
  <c r="P4246" i="22"/>
  <c r="P4242" i="22"/>
  <c r="P4238" i="22"/>
  <c r="P4145" i="22"/>
  <c r="P4017" i="22"/>
  <c r="P3857" i="22"/>
  <c r="P3832" i="22"/>
  <c r="P3828" i="22"/>
  <c r="P3761" i="22"/>
  <c r="P3757" i="22"/>
  <c r="P3753" i="22"/>
  <c r="P3749" i="22"/>
  <c r="P2409" i="22"/>
  <c r="P2405" i="22"/>
  <c r="P2401" i="22"/>
  <c r="P197" i="22"/>
  <c r="P193" i="22"/>
  <c r="P189" i="22"/>
  <c r="P185" i="22"/>
  <c r="P1554" i="22"/>
  <c r="P775" i="22"/>
  <c r="P408" i="22"/>
  <c r="P590" i="22"/>
  <c r="Q188" i="22"/>
  <c r="Q407" i="22"/>
  <c r="Q4793" i="22"/>
  <c r="Q4404" i="22"/>
  <c r="Q4056" i="22"/>
  <c r="Q3750" i="22"/>
  <c r="Q1555" i="22"/>
  <c r="P5168" i="22"/>
  <c r="Q5165" i="22"/>
  <c r="P5160" i="22"/>
  <c r="Q5144" i="22"/>
  <c r="P5139" i="22"/>
  <c r="Q5136" i="22"/>
  <c r="Q5119" i="22"/>
  <c r="P5114" i="22"/>
  <c r="Q5111" i="22"/>
  <c r="Q5082" i="22"/>
  <c r="P5077" i="22"/>
  <c r="Q5074" i="22"/>
  <c r="Q4799" i="22"/>
  <c r="Q4795" i="22"/>
  <c r="Q4791" i="22"/>
  <c r="Q4787" i="22"/>
  <c r="Q4783" i="22"/>
  <c r="Q4779" i="22"/>
  <c r="Q4775" i="22"/>
  <c r="Q4771" i="22"/>
  <c r="Q4767" i="22"/>
  <c r="Q4410" i="22"/>
  <c r="Q4406" i="22"/>
  <c r="Q4402" i="22"/>
  <c r="Q4257" i="22"/>
  <c r="Q4253" i="22"/>
  <c r="Q4249" i="22"/>
  <c r="Q4245" i="22"/>
  <c r="Q4241" i="22"/>
  <c r="Q4237" i="22"/>
  <c r="Q4058" i="22"/>
  <c r="Q4016" i="22"/>
  <c r="Q3856" i="22"/>
  <c r="Q3831" i="22"/>
  <c r="Q3827" i="22"/>
  <c r="Q3760" i="22"/>
  <c r="Q3756" i="22"/>
  <c r="Q3752" i="22"/>
  <c r="Q3748" i="22"/>
  <c r="Q2408" i="22"/>
  <c r="Q2404" i="22"/>
  <c r="Q1821" i="22"/>
  <c r="Q196" i="22"/>
  <c r="Q192" i="22"/>
  <c r="Q774" i="22"/>
  <c r="P5073" i="22"/>
  <c r="Q4769" i="22"/>
  <c r="Q4243" i="22"/>
  <c r="Q3758" i="22"/>
  <c r="Q194" i="22"/>
  <c r="Q5170" i="22"/>
  <c r="P5165" i="22"/>
  <c r="Q5162" i="22"/>
  <c r="P5144" i="22"/>
  <c r="Q5141" i="22"/>
  <c r="P5136" i="22"/>
  <c r="P5119" i="22"/>
  <c r="Q5116" i="22"/>
  <c r="P5111" i="22"/>
  <c r="P5082" i="22"/>
  <c r="Q5079" i="22"/>
  <c r="P5074" i="22"/>
  <c r="P4799" i="22"/>
  <c r="P4795" i="22"/>
  <c r="P4791" i="22"/>
  <c r="P4787" i="22"/>
  <c r="P4783" i="22"/>
  <c r="P4779" i="22"/>
  <c r="P4775" i="22"/>
  <c r="P4771" i="22"/>
  <c r="P4767" i="22"/>
  <c r="P4410" i="22"/>
  <c r="P4406" i="22"/>
  <c r="P4402" i="22"/>
  <c r="P4257" i="22"/>
  <c r="P4253" i="22"/>
  <c r="P4249" i="22"/>
  <c r="P4245" i="22"/>
  <c r="P4241" i="22"/>
  <c r="P4237" i="22"/>
  <c r="P4058" i="22"/>
  <c r="P4016" i="22"/>
  <c r="P3856" i="22"/>
  <c r="P3831" i="22"/>
  <c r="P3827" i="22"/>
  <c r="P3760" i="22"/>
  <c r="P3756" i="22"/>
  <c r="P3752" i="22"/>
  <c r="P3748" i="22"/>
  <c r="P2408" i="22"/>
  <c r="P2404" i="22"/>
  <c r="P1821" i="22"/>
  <c r="P196" i="22"/>
  <c r="P192" i="22"/>
  <c r="P188" i="22"/>
  <c r="P184" i="22"/>
  <c r="P1553" i="22"/>
  <c r="P774" i="22"/>
  <c r="P407" i="22"/>
  <c r="P589" i="22"/>
  <c r="P5143" i="22"/>
  <c r="P5081" i="22"/>
  <c r="Q4781" i="22"/>
  <c r="Q4255" i="22"/>
  <c r="Q3854" i="22"/>
  <c r="Q2410" i="22"/>
  <c r="Q776" i="22"/>
  <c r="P5170" i="22"/>
  <c r="Q5167" i="22"/>
  <c r="P5162" i="22"/>
  <c r="Q5146" i="22"/>
  <c r="P5141" i="22"/>
  <c r="Q5138" i="22"/>
  <c r="Q5121" i="22"/>
  <c r="P5116" i="22"/>
  <c r="Q5113" i="22"/>
  <c r="Q5084" i="22"/>
  <c r="P5079" i="22"/>
  <c r="Q5076" i="22"/>
  <c r="Q4798" i="22"/>
  <c r="Q4794" i="22"/>
  <c r="Q4790" i="22"/>
  <c r="Q4786" i="22"/>
  <c r="Q4782" i="22"/>
  <c r="Q4778" i="22"/>
  <c r="Q4774" i="22"/>
  <c r="Q4770" i="22"/>
  <c r="Q4766" i="22"/>
  <c r="Q4409" i="22"/>
  <c r="Q4405" i="22"/>
  <c r="Q4401" i="22"/>
  <c r="Q4256" i="22"/>
  <c r="Q4252" i="22"/>
  <c r="Q4248" i="22"/>
  <c r="Q4244" i="22"/>
  <c r="Q4240" i="22"/>
  <c r="Q4236" i="22"/>
  <c r="Q4057" i="22"/>
  <c r="Q3957" i="22"/>
  <c r="Q3855" i="22"/>
  <c r="Q3830" i="22"/>
  <c r="Q3826" i="22"/>
  <c r="Q3759" i="22"/>
  <c r="Q3755" i="22"/>
  <c r="Q3751" i="22"/>
  <c r="Q3747" i="22"/>
  <c r="Q2411" i="22"/>
  <c r="Q2407" i="22"/>
  <c r="Q2403" i="22"/>
  <c r="Q1639" i="22"/>
  <c r="Q195" i="22"/>
  <c r="Q191" i="22"/>
  <c r="Q187" i="22"/>
  <c r="Q1577" i="22"/>
  <c r="Q1174" i="22"/>
  <c r="Q409" i="22"/>
  <c r="Q406" i="22"/>
  <c r="Q5140" i="22"/>
  <c r="P5110" i="22"/>
  <c r="Q4777" i="22"/>
  <c r="Q4251" i="22"/>
  <c r="Q3829" i="22"/>
  <c r="Q2402" i="22"/>
  <c r="P5167" i="22"/>
  <c r="Q5164" i="22"/>
  <c r="P5146" i="22"/>
  <c r="Q5143" i="22"/>
  <c r="P5138" i="22"/>
  <c r="Q5135" i="22"/>
  <c r="P5121" i="22"/>
  <c r="Q5118" i="22"/>
  <c r="P5113" i="22"/>
  <c r="Q5110" i="22"/>
  <c r="P5084" i="22"/>
  <c r="Q5081" i="22"/>
  <c r="P5076" i="22"/>
  <c r="Q5073" i="22"/>
  <c r="P4798" i="22"/>
  <c r="P4794" i="22"/>
  <c r="P4790" i="22"/>
  <c r="P4786" i="22"/>
  <c r="P4782" i="22"/>
  <c r="P4778" i="22"/>
  <c r="P4774" i="22"/>
  <c r="P4770" i="22"/>
  <c r="P4766" i="22"/>
  <c r="P4409" i="22"/>
  <c r="P4405" i="22"/>
  <c r="P4401" i="22"/>
  <c r="P4256" i="22"/>
  <c r="P4252" i="22"/>
  <c r="P4248" i="22"/>
  <c r="P4244" i="22"/>
  <c r="P4240" i="22"/>
  <c r="P4236" i="22"/>
  <c r="P4057" i="22"/>
  <c r="P3957" i="22"/>
  <c r="P3855" i="22"/>
  <c r="P3830" i="22"/>
  <c r="P3826" i="22"/>
  <c r="P3759" i="22"/>
  <c r="P3755" i="22"/>
  <c r="P3751" i="22"/>
  <c r="P3747" i="22"/>
  <c r="P2411" i="22"/>
  <c r="P2407" i="22"/>
  <c r="P2403" i="22"/>
  <c r="P1639" i="22"/>
  <c r="P195" i="22"/>
  <c r="P191" i="22"/>
  <c r="P187" i="22"/>
  <c r="P1577" i="22"/>
  <c r="P1174" i="22"/>
  <c r="P409" i="22"/>
  <c r="P406" i="22"/>
  <c r="P5135" i="22"/>
  <c r="Q5078" i="22"/>
  <c r="Q4773" i="22"/>
  <c r="Q4247" i="22"/>
  <c r="Q3825" i="22"/>
  <c r="Q1582" i="22"/>
  <c r="Q405" i="22"/>
  <c r="P4966" i="22"/>
  <c r="Q5169" i="22"/>
  <c r="P5164" i="22"/>
  <c r="Q5161" i="22"/>
  <c r="P5118" i="22"/>
  <c r="Q4797" i="22"/>
  <c r="Q4765" i="22"/>
  <c r="Q4239" i="22"/>
  <c r="Q3754" i="22"/>
  <c r="Q190" i="22"/>
  <c r="P5169" i="22"/>
  <c r="Q5166" i="22"/>
  <c r="P5161" i="22"/>
  <c r="Q5145" i="22"/>
  <c r="P5140" i="22"/>
  <c r="Q5137" i="22"/>
  <c r="Q5120" i="22"/>
  <c r="P5115" i="22"/>
  <c r="Q5112" i="22"/>
  <c r="Q5083" i="22"/>
  <c r="P5078" i="22"/>
  <c r="Q5075" i="22"/>
  <c r="P5235" i="22"/>
  <c r="P4797" i="22"/>
  <c r="P4793" i="22"/>
  <c r="P4789" i="22"/>
  <c r="P4785" i="22"/>
  <c r="P4781" i="22"/>
  <c r="P4777" i="22"/>
  <c r="P4773" i="22"/>
  <c r="P4769" i="22"/>
  <c r="P4765" i="22"/>
  <c r="P4408" i="22"/>
  <c r="P4404" i="22"/>
  <c r="P4400" i="22"/>
  <c r="P4255" i="22"/>
  <c r="P4251" i="22"/>
  <c r="P4247" i="22"/>
  <c r="P4243" i="22"/>
  <c r="P4239" i="22"/>
  <c r="P4235" i="22"/>
  <c r="P4056" i="22"/>
  <c r="P3956" i="22"/>
  <c r="P3854" i="22"/>
  <c r="P3829" i="22"/>
  <c r="P3825" i="22"/>
  <c r="P3758" i="22"/>
  <c r="P3754" i="22"/>
  <c r="P3750" i="22"/>
  <c r="P3746" i="22"/>
  <c r="P2410" i="22"/>
  <c r="P2406" i="22"/>
  <c r="P2402" i="22"/>
  <c r="P1582" i="22"/>
  <c r="P194" i="22"/>
  <c r="P190" i="22"/>
  <c r="P186" i="22"/>
  <c r="P1555" i="22"/>
  <c r="P776" i="22"/>
  <c r="P405" i="22"/>
  <c r="Q184" i="22"/>
  <c r="Q589" i="22"/>
  <c r="Q4789" i="22"/>
  <c r="Q4408" i="22"/>
  <c r="Q4235" i="22"/>
  <c r="Q3746" i="22"/>
  <c r="Q186" i="22"/>
  <c r="Q5228" i="22"/>
  <c r="Q5181" i="22"/>
  <c r="Q5189" i="22"/>
  <c r="Q5197" i="22"/>
  <c r="Q5205" i="22"/>
  <c r="Q5213" i="22"/>
  <c r="Q5174" i="22"/>
  <c r="Q5152" i="22"/>
  <c r="Q5148" i="22"/>
  <c r="Q5131" i="22"/>
  <c r="Q5090" i="22"/>
  <c r="Q5098" i="22"/>
  <c r="Q5106" i="22"/>
  <c r="Q5053" i="22"/>
  <c r="Q5061" i="22"/>
  <c r="Q5069" i="22"/>
  <c r="Q5028" i="22"/>
  <c r="Q5036" i="22"/>
  <c r="Q5044" i="22"/>
  <c r="Q5015" i="22"/>
  <c r="Q5011" i="22"/>
  <c r="Q5006" i="22"/>
  <c r="Q4989" i="22"/>
  <c r="Q4985" i="22"/>
  <c r="Q4961" i="22"/>
  <c r="Q1583" i="22"/>
  <c r="Q1591" i="22"/>
  <c r="Q1599" i="22"/>
  <c r="Q1607" i="22"/>
  <c r="Q1615" i="22"/>
  <c r="Q1623" i="22"/>
  <c r="Q1631" i="22"/>
  <c r="Q1641" i="22"/>
  <c r="Q1649" i="22"/>
  <c r="Q1657" i="22"/>
  <c r="Q1665" i="22"/>
  <c r="Q1672" i="22"/>
  <c r="Q1680" i="22"/>
  <c r="Q1688" i="22"/>
  <c r="Q1696" i="22"/>
  <c r="Q1704" i="22"/>
  <c r="Q1712" i="22"/>
  <c r="Q1720" i="22"/>
  <c r="Q1730" i="22"/>
  <c r="Q1738" i="22"/>
  <c r="Q1746" i="22"/>
  <c r="Q1754" i="22"/>
  <c r="Q1762" i="22"/>
  <c r="Q1770" i="22"/>
  <c r="Q1778" i="22"/>
  <c r="Q1786" i="22"/>
  <c r="Q1794" i="22"/>
  <c r="Q1802" i="22"/>
  <c r="Q1810" i="22"/>
  <c r="Q1819" i="22"/>
  <c r="Q1828" i="22"/>
  <c r="Q1836" i="22"/>
  <c r="Q1844" i="22"/>
  <c r="Q1851" i="22"/>
  <c r="Q1859" i="22"/>
  <c r="Q1867" i="22"/>
  <c r="Q1875" i="22"/>
  <c r="Q1883" i="22"/>
  <c r="Q1891" i="22"/>
  <c r="Q1900" i="22"/>
  <c r="Q1908" i="22"/>
  <c r="Q1918" i="22"/>
  <c r="Q1926" i="22"/>
  <c r="Q1934" i="22"/>
  <c r="Q1942" i="22"/>
  <c r="Q1950" i="22"/>
  <c r="Q1958" i="22"/>
  <c r="Q1967" i="22"/>
  <c r="Q1975" i="22"/>
  <c r="Q1983" i="22"/>
  <c r="Q1991" i="22"/>
  <c r="Q1999" i="22"/>
  <c r="Q2007" i="22"/>
  <c r="Q2015" i="22"/>
  <c r="Q2023" i="22"/>
  <c r="Q2031" i="22"/>
  <c r="Q2039" i="22"/>
  <c r="Q2047" i="22"/>
  <c r="Q2055" i="22"/>
  <c r="Q2063" i="22"/>
  <c r="Q5229" i="22"/>
  <c r="Q5182" i="22"/>
  <c r="Q5190" i="22"/>
  <c r="Q5198" i="22"/>
  <c r="Q5206" i="22"/>
  <c r="Q5214" i="22"/>
  <c r="Q5175" i="22"/>
  <c r="Q5153" i="22"/>
  <c r="Q5124" i="22"/>
  <c r="Q5132" i="22"/>
  <c r="Q5091" i="22"/>
  <c r="Q5099" i="22"/>
  <c r="Q5107" i="22"/>
  <c r="Q5054" i="22"/>
  <c r="Q5062" i="22"/>
  <c r="Q5070" i="22"/>
  <c r="Q5029" i="22"/>
  <c r="Q5037" i="22"/>
  <c r="Q5045" i="22"/>
  <c r="Q5016" i="22"/>
  <c r="Q4999" i="22"/>
  <c r="Q5007" i="22"/>
  <c r="Q4990" i="22"/>
  <c r="Q4954" i="22"/>
  <c r="Q4962" i="22"/>
  <c r="Q1584" i="22"/>
  <c r="Q1592" i="22"/>
  <c r="Q1600" i="22"/>
  <c r="Q1608" i="22"/>
  <c r="Q1616" i="22"/>
  <c r="Q1624" i="22"/>
  <c r="Q1632" i="22"/>
  <c r="Q1642" i="22"/>
  <c r="Q1650" i="22"/>
  <c r="Q1658" i="22"/>
  <c r="Q1666" i="22"/>
  <c r="Q1673" i="22"/>
  <c r="Q1681" i="22"/>
  <c r="Q1689" i="22"/>
  <c r="Q1697" i="22"/>
  <c r="Q1705" i="22"/>
  <c r="Q1713" i="22"/>
  <c r="Q1721" i="22"/>
  <c r="Q1731" i="22"/>
  <c r="Q1739" i="22"/>
  <c r="Q1747" i="22"/>
  <c r="Q1755" i="22"/>
  <c r="Q1763" i="22"/>
  <c r="Q1771" i="22"/>
  <c r="Q1779" i="22"/>
  <c r="Q1787" i="22"/>
  <c r="Q1795" i="22"/>
  <c r="Q1803" i="22"/>
  <c r="Q1811" i="22"/>
  <c r="Q1820" i="22"/>
  <c r="Q1829" i="22"/>
  <c r="Q1837" i="22"/>
  <c r="Q1845" i="22"/>
  <c r="Q1852" i="22"/>
  <c r="Q1860" i="22"/>
  <c r="Q1868" i="22"/>
  <c r="Q1876" i="22"/>
  <c r="Q1884" i="22"/>
  <c r="Q1893" i="22"/>
  <c r="Q1901" i="22"/>
  <c r="Q1909" i="22"/>
  <c r="Q1919" i="22"/>
  <c r="Q1927" i="22"/>
  <c r="Q1935" i="22"/>
  <c r="Q1943" i="22"/>
  <c r="Q1951" i="22"/>
  <c r="Q1959" i="22"/>
  <c r="Q1968" i="22"/>
  <c r="Q1976" i="22"/>
  <c r="Q1984" i="22"/>
  <c r="Q1992" i="22"/>
  <c r="Q2000" i="22"/>
  <c r="Q2008" i="22"/>
  <c r="Q2016" i="22"/>
  <c r="Q2024" i="22"/>
  <c r="Q2032" i="22"/>
  <c r="Q2040" i="22"/>
  <c r="Q2048" i="22"/>
  <c r="Q2056" i="22"/>
  <c r="Q2064" i="22"/>
  <c r="Q5230" i="22"/>
  <c r="Q5183" i="22"/>
  <c r="Q5191" i="22"/>
  <c r="Q5199" i="22"/>
  <c r="Q5207" i="22"/>
  <c r="Q5215" i="22"/>
  <c r="Q5177" i="22"/>
  <c r="Q5154" i="22"/>
  <c r="Q5125" i="22"/>
  <c r="Q5133" i="22"/>
  <c r="Q5092" i="22"/>
  <c r="Q5100" i="22"/>
  <c r="Q5108" i="22"/>
  <c r="Q5055" i="22"/>
  <c r="Q5063" i="22"/>
  <c r="Q5071" i="22"/>
  <c r="Q5030" i="22"/>
  <c r="Q5038" i="22"/>
  <c r="Q5046" i="22"/>
  <c r="Q5017" i="22"/>
  <c r="Q5000" i="22"/>
  <c r="Q5008" i="22"/>
  <c r="Q4991" i="22"/>
  <c r="Q4955" i="22"/>
  <c r="Q4963" i="22"/>
  <c r="Q1585" i="22"/>
  <c r="Q1593" i="22"/>
  <c r="Q1601" i="22"/>
  <c r="Q1609" i="22"/>
  <c r="Q1617" i="22"/>
  <c r="Q1625" i="22"/>
  <c r="Q1633" i="22"/>
  <c r="Q1643" i="22"/>
  <c r="Q1651" i="22"/>
  <c r="Q1659" i="22"/>
  <c r="Q1636" i="22"/>
  <c r="Q1674" i="22"/>
  <c r="Q1682" i="22"/>
  <c r="Q1690" i="22"/>
  <c r="Q1698" i="22"/>
  <c r="Q1706" i="22"/>
  <c r="Q1714" i="22"/>
  <c r="Q1722" i="22"/>
  <c r="Q1732" i="22"/>
  <c r="Q1740" i="22"/>
  <c r="Q1748" i="22"/>
  <c r="Q1756" i="22"/>
  <c r="Q1764" i="22"/>
  <c r="Q1772" i="22"/>
  <c r="Q1780" i="22"/>
  <c r="Q1788" i="22"/>
  <c r="Q1796" i="22"/>
  <c r="Q1804" i="22"/>
  <c r="Q1812" i="22"/>
  <c r="Q1822" i="22"/>
  <c r="Q1830" i="22"/>
  <c r="Q1838" i="22"/>
  <c r="Q1846" i="22"/>
  <c r="Q1853" i="22"/>
  <c r="Q1861" i="22"/>
  <c r="Q1869" i="22"/>
  <c r="Q1877" i="22"/>
  <c r="Q1885" i="22"/>
  <c r="Q1894" i="22"/>
  <c r="Q1902" i="22"/>
  <c r="Q1910" i="22"/>
  <c r="Q1920" i="22"/>
  <c r="Q1928" i="22"/>
  <c r="Q1936" i="22"/>
  <c r="Q1944" i="22"/>
  <c r="Q1952" i="22"/>
  <c r="Q1960" i="22"/>
  <c r="Q1969" i="22"/>
  <c r="Q1977" i="22"/>
  <c r="Q1985" i="22"/>
  <c r="Q1993" i="22"/>
  <c r="Q2001" i="22"/>
  <c r="Q2009" i="22"/>
  <c r="Q2017" i="22"/>
  <c r="Q2025" i="22"/>
  <c r="Q2033" i="22"/>
  <c r="Q2041" i="22"/>
  <c r="Q5223" i="22"/>
  <c r="Q5231" i="22"/>
  <c r="Q5184" i="22"/>
  <c r="Q5192" i="22"/>
  <c r="Q5200" i="22"/>
  <c r="Q5208" i="22"/>
  <c r="Q5216" i="22"/>
  <c r="Q5178" i="22"/>
  <c r="Q5155" i="22"/>
  <c r="Q5126" i="22"/>
  <c r="Q5134" i="22"/>
  <c r="Q5093" i="22"/>
  <c r="Q5101" i="22"/>
  <c r="Q5109" i="22"/>
  <c r="Q5056" i="22"/>
  <c r="Q5064" i="22"/>
  <c r="Q5072" i="22"/>
  <c r="Q5031" i="22"/>
  <c r="Q5039" i="22"/>
  <c r="Q5047" i="22"/>
  <c r="Q5018" i="22"/>
  <c r="Q5001" i="22"/>
  <c r="Q5009" i="22"/>
  <c r="Q4992" i="22"/>
  <c r="Q4956" i="22"/>
  <c r="Q4964" i="22"/>
  <c r="Q1586" i="22"/>
  <c r="Q1594" i="22"/>
  <c r="Q1602" i="22"/>
  <c r="Q1610" i="22"/>
  <c r="Q1618" i="22"/>
  <c r="Q1626" i="22"/>
  <c r="Q1634" i="22"/>
  <c r="Q1644" i="22"/>
  <c r="Q1652" i="22"/>
  <c r="Q1660" i="22"/>
  <c r="Q1667" i="22"/>
  <c r="Q1675" i="22"/>
  <c r="Q1683" i="22"/>
  <c r="Q1691" i="22"/>
  <c r="Q1699" i="22"/>
  <c r="Q1707" i="22"/>
  <c r="Q1715" i="22"/>
  <c r="Q1723" i="22"/>
  <c r="Q1733" i="22"/>
  <c r="Q1741" i="22"/>
  <c r="Q1749" i="22"/>
  <c r="Q1757" i="22"/>
  <c r="Q1765" i="22"/>
  <c r="Q1773" i="22"/>
  <c r="Q1781" i="22"/>
  <c r="Q1789" i="22"/>
  <c r="Q1797" i="22"/>
  <c r="Q1805" i="22"/>
  <c r="Q1813" i="22"/>
  <c r="Q1823" i="22"/>
  <c r="Q1831" i="22"/>
  <c r="Q1839" i="22"/>
  <c r="Q1847" i="22"/>
  <c r="Q1854" i="22"/>
  <c r="Q1862" i="22"/>
  <c r="Q1870" i="22"/>
  <c r="Q1878" i="22"/>
  <c r="Q1886" i="22"/>
  <c r="Q1895" i="22"/>
  <c r="Q1903" i="22"/>
  <c r="Q1913" i="22"/>
  <c r="Q1921" i="22"/>
  <c r="Q1929" i="22"/>
  <c r="Q1937" i="22"/>
  <c r="Q1945" i="22"/>
  <c r="Q1953" i="22"/>
  <c r="Q1961" i="22"/>
  <c r="Q1970" i="22"/>
  <c r="Q1978" i="22"/>
  <c r="Q1986" i="22"/>
  <c r="Q1994" i="22"/>
  <c r="Q2002" i="22"/>
  <c r="Q2010" i="22"/>
  <c r="Q2018" i="22"/>
  <c r="Q2026" i="22"/>
  <c r="Q2034" i="22"/>
  <c r="Q2042" i="22"/>
  <c r="Q5224" i="22"/>
  <c r="Q5232" i="22"/>
  <c r="Q5185" i="22"/>
  <c r="Q5193" i="22"/>
  <c r="Q5201" i="22"/>
  <c r="Q5209" i="22"/>
  <c r="Q5217" i="22"/>
  <c r="Q5173" i="22"/>
  <c r="Q5156" i="22"/>
  <c r="Q5127" i="22"/>
  <c r="Q5123" i="22"/>
  <c r="Q5094" i="22"/>
  <c r="Q5102" i="22"/>
  <c r="Q5086" i="22"/>
  <c r="Q5057" i="22"/>
  <c r="Q5065" i="22"/>
  <c r="Q5049" i="22"/>
  <c r="Q5032" i="22"/>
  <c r="Q5040" i="22"/>
  <c r="Q5024" i="22"/>
  <c r="Q5019" i="22"/>
  <c r="Q5002" i="22"/>
  <c r="Q4998" i="22"/>
  <c r="Q4993" i="22"/>
  <c r="Q4957" i="22"/>
  <c r="Q4953" i="22"/>
  <c r="Q1587" i="22"/>
  <c r="Q1595" i="22"/>
  <c r="Q1603" i="22"/>
  <c r="Q1611" i="22"/>
  <c r="Q1619" i="22"/>
  <c r="Q1627" i="22"/>
  <c r="Q1635" i="22"/>
  <c r="Q1645" i="22"/>
  <c r="Q1653" i="22"/>
  <c r="Q1661" i="22"/>
  <c r="Q1668" i="22"/>
  <c r="Q1676" i="22"/>
  <c r="Q1684" i="22"/>
  <c r="Q1692" i="22"/>
  <c r="Q1700" i="22"/>
  <c r="Q1708" i="22"/>
  <c r="Q1716" i="22"/>
  <c r="Q1724" i="22"/>
  <c r="Q1734" i="22"/>
  <c r="Q1742" i="22"/>
  <c r="Q1750" i="22"/>
  <c r="Q1758" i="22"/>
  <c r="Q1766" i="22"/>
  <c r="Q1774" i="22"/>
  <c r="Q1782" i="22"/>
  <c r="Q1790" i="22"/>
  <c r="Q1798" i="22"/>
  <c r="Q1806" i="22"/>
  <c r="Q1814" i="22"/>
  <c r="Q1824" i="22"/>
  <c r="Q1832" i="22"/>
  <c r="Q1840" i="22"/>
  <c r="Q1848" i="22"/>
  <c r="Q1855" i="22"/>
  <c r="Q1863" i="22"/>
  <c r="Q1871" i="22"/>
  <c r="Q1879" i="22"/>
  <c r="Q1887" i="22"/>
  <c r="Q1896" i="22"/>
  <c r="Q1904" i="22"/>
  <c r="Q1914" i="22"/>
  <c r="Q1922" i="22"/>
  <c r="Q1930" i="22"/>
  <c r="Q1938" i="22"/>
  <c r="Q1946" i="22"/>
  <c r="Q1954" i="22"/>
  <c r="Q1962" i="22"/>
  <c r="Q1971" i="22"/>
  <c r="Q1979" i="22"/>
  <c r="Q1987" i="22"/>
  <c r="Q1995" i="22"/>
  <c r="Q2003" i="22"/>
  <c r="Q2011" i="22"/>
  <c r="Q2019" i="22"/>
  <c r="Q2027" i="22"/>
  <c r="Q2035" i="22"/>
  <c r="Q2043" i="22"/>
  <c r="Q5225" i="22"/>
  <c r="Q5233" i="22"/>
  <c r="Q5186" i="22"/>
  <c r="Q5194" i="22"/>
  <c r="Q5202" i="22"/>
  <c r="Q5210" i="22"/>
  <c r="Q5218" i="22"/>
  <c r="Q5149" i="22"/>
  <c r="Q5157" i="22"/>
  <c r="Q5128" i="22"/>
  <c r="Q5087" i="22"/>
  <c r="Q5095" i="22"/>
  <c r="Q5103" i="22"/>
  <c r="Q5050" i="22"/>
  <c r="Q5058" i="22"/>
  <c r="Q5066" i="22"/>
  <c r="Q5025" i="22"/>
  <c r="Q5033" i="22"/>
  <c r="Q5041" i="22"/>
  <c r="Q5012" i="22"/>
  <c r="Q5020" i="22"/>
  <c r="Q5003" i="22"/>
  <c r="Q4986" i="22"/>
  <c r="Q4994" i="22"/>
  <c r="Q4958" i="22"/>
  <c r="Q1579" i="22"/>
  <c r="Q1588" i="22"/>
  <c r="Q1596" i="22"/>
  <c r="Q1604" i="22"/>
  <c r="Q1612" i="22"/>
  <c r="Q1620" i="22"/>
  <c r="Q1628" i="22"/>
  <c r="Q1637" i="22"/>
  <c r="Q1646" i="22"/>
  <c r="Q1654" i="22"/>
  <c r="Q1662" i="22"/>
  <c r="Q1669" i="22"/>
  <c r="Q1677" i="22"/>
  <c r="Q1685" i="22"/>
  <c r="Q1693" i="22"/>
  <c r="Q1701" i="22"/>
  <c r="Q1709" i="22"/>
  <c r="Q1717" i="22"/>
  <c r="Q1725" i="22"/>
  <c r="Q1735" i="22"/>
  <c r="Q1743" i="22"/>
  <c r="Q1751" i="22"/>
  <c r="Q1759" i="22"/>
  <c r="Q1767" i="22"/>
  <c r="Q1775" i="22"/>
  <c r="Q1783" i="22"/>
  <c r="Q1791" i="22"/>
  <c r="Q1799" i="22"/>
  <c r="Q1807" i="22"/>
  <c r="Q1815" i="22"/>
  <c r="Q1825" i="22"/>
  <c r="Q1833" i="22"/>
  <c r="Q1841" i="22"/>
  <c r="Q1818" i="22"/>
  <c r="Q1856" i="22"/>
  <c r="Q1864" i="22"/>
  <c r="Q1872" i="22"/>
  <c r="Q1880" i="22"/>
  <c r="Q1888" i="22"/>
  <c r="Q1897" i="22"/>
  <c r="Q1905" i="22"/>
  <c r="Q1915" i="22"/>
  <c r="Q1923" i="22"/>
  <c r="Q1931" i="22"/>
  <c r="Q1939" i="22"/>
  <c r="Q1947" i="22"/>
  <c r="Q1955" i="22"/>
  <c r="Q1964" i="22"/>
  <c r="Q1972" i="22"/>
  <c r="Q1980" i="22"/>
  <c r="Q1988" i="22"/>
  <c r="Q1996" i="22"/>
  <c r="Q2004" i="22"/>
  <c r="Q2012" i="22"/>
  <c r="Q2020" i="22"/>
  <c r="Q2028" i="22"/>
  <c r="Q2036" i="22"/>
  <c r="Q2044" i="22"/>
  <c r="Q2052" i="22"/>
  <c r="Q2060" i="22"/>
  <c r="Q5226" i="22"/>
  <c r="Q5234" i="22"/>
  <c r="Q5187" i="22"/>
  <c r="Q5195" i="22"/>
  <c r="Q5203" i="22"/>
  <c r="Q5211" i="22"/>
  <c r="Q5150" i="22"/>
  <c r="Q5158" i="22"/>
  <c r="Q5129" i="22"/>
  <c r="Q5088" i="22"/>
  <c r="Q5096" i="22"/>
  <c r="Q5104" i="22"/>
  <c r="Q5051" i="22"/>
  <c r="Q5059" i="22"/>
  <c r="Q5067" i="22"/>
  <c r="Q5026" i="22"/>
  <c r="Q5034" i="22"/>
  <c r="Q5042" i="22"/>
  <c r="Q5013" i="22"/>
  <c r="Q5021" i="22"/>
  <c r="Q5004" i="22"/>
  <c r="Q4987" i="22"/>
  <c r="Q4995" i="22"/>
  <c r="Q4959" i="22"/>
  <c r="Q1580" i="22"/>
  <c r="Q1589" i="22"/>
  <c r="Q1597" i="22"/>
  <c r="Q1605" i="22"/>
  <c r="Q1613" i="22"/>
  <c r="Q1621" i="22"/>
  <c r="Q1629" i="22"/>
  <c r="Q1638" i="22"/>
  <c r="Q1647" i="22"/>
  <c r="Q1655" i="22"/>
  <c r="Q1663" i="22"/>
  <c r="Q1670" i="22"/>
  <c r="Q1678" i="22"/>
  <c r="Q1686" i="22"/>
  <c r="Q1694" i="22"/>
  <c r="Q1702" i="22"/>
  <c r="Q1710" i="22"/>
  <c r="Q1718" i="22"/>
  <c r="Q1726" i="22"/>
  <c r="Q1736" i="22"/>
  <c r="Q1744" i="22"/>
  <c r="Q1752" i="22"/>
  <c r="Q1760" i="22"/>
  <c r="Q1768" i="22"/>
  <c r="Q1776" i="22"/>
  <c r="Q1784" i="22"/>
  <c r="Q5227" i="22"/>
  <c r="Q5221" i="22"/>
  <c r="Q5188" i="22"/>
  <c r="Q5196" i="22"/>
  <c r="Q5204" i="22"/>
  <c r="Q5212" i="22"/>
  <c r="Q5180" i="22"/>
  <c r="Q5151" i="22"/>
  <c r="Q5159" i="22"/>
  <c r="Q5130" i="22"/>
  <c r="Q5089" i="22"/>
  <c r="Q5097" i="22"/>
  <c r="Q5105" i="22"/>
  <c r="Q5052" i="22"/>
  <c r="Q5060" i="22"/>
  <c r="Q5068" i="22"/>
  <c r="Q5027" i="22"/>
  <c r="Q5035" i="22"/>
  <c r="Q5043" i="22"/>
  <c r="Q5014" i="22"/>
  <c r="Q5022" i="22"/>
  <c r="Q5005" i="22"/>
  <c r="Q4988" i="22"/>
  <c r="Q4996" i="22"/>
  <c r="Q4960" i="22"/>
  <c r="Q1581" i="22"/>
  <c r="Q1590" i="22"/>
  <c r="Q1598" i="22"/>
  <c r="Q1606" i="22"/>
  <c r="Q1614" i="22"/>
  <c r="Q1622" i="22"/>
  <c r="Q1630" i="22"/>
  <c r="Q1640" i="22"/>
  <c r="Q1648" i="22"/>
  <c r="Q1656" i="22"/>
  <c r="Q1664" i="22"/>
  <c r="Q1671" i="22"/>
  <c r="Q1679" i="22"/>
  <c r="Q1687" i="22"/>
  <c r="Q1695" i="22"/>
  <c r="Q1703" i="22"/>
  <c r="Q1711" i="22"/>
  <c r="Q1719" i="22"/>
  <c r="Q1727" i="22"/>
  <c r="Q1737" i="22"/>
  <c r="Q1745" i="22"/>
  <c r="Q1753" i="22"/>
  <c r="Q1761" i="22"/>
  <c r="Q1769" i="22"/>
  <c r="Q1777" i="22"/>
  <c r="Q1785" i="22"/>
  <c r="Q1793" i="22"/>
  <c r="Q1801" i="22"/>
  <c r="Q1809" i="22"/>
  <c r="Q1817" i="22"/>
  <c r="Q1827" i="22"/>
  <c r="Q1835" i="22"/>
  <c r="Q1843" i="22"/>
  <c r="Q1850" i="22"/>
  <c r="Q1858" i="22"/>
  <c r="Q1866" i="22"/>
  <c r="Q1874" i="22"/>
  <c r="Q1882" i="22"/>
  <c r="Q1890" i="22"/>
  <c r="Q1899" i="22"/>
  <c r="Q1907" i="22"/>
  <c r="Q1917" i="22"/>
  <c r="Q1925" i="22"/>
  <c r="Q1933" i="22"/>
  <c r="Q1941" i="22"/>
  <c r="Q1949" i="22"/>
  <c r="Q1957" i="22"/>
  <c r="Q1966" i="22"/>
  <c r="Q1974" i="22"/>
  <c r="Q1982" i="22"/>
  <c r="Q1990" i="22"/>
  <c r="Q1998" i="22"/>
  <c r="Q1834" i="22"/>
  <c r="Q1898" i="22"/>
  <c r="Q1965" i="22"/>
  <c r="Q2014" i="22"/>
  <c r="Q2046" i="22"/>
  <c r="Q2059" i="22"/>
  <c r="Q2070" i="22"/>
  <c r="Q2078" i="22"/>
  <c r="Q2086" i="22"/>
  <c r="Q2094" i="22"/>
  <c r="Q2102" i="22"/>
  <c r="Q2110" i="22"/>
  <c r="Q2118" i="22"/>
  <c r="Q2126" i="22"/>
  <c r="Q2134" i="22"/>
  <c r="Q2142" i="22"/>
  <c r="Q2150" i="22"/>
  <c r="Q2158" i="22"/>
  <c r="Q2166" i="22"/>
  <c r="Q2174" i="22"/>
  <c r="Q2182" i="22"/>
  <c r="Q2190" i="22"/>
  <c r="Q2198" i="22"/>
  <c r="Q2206" i="22"/>
  <c r="Q2214" i="22"/>
  <c r="Q2222" i="22"/>
  <c r="Q2230" i="22"/>
  <c r="Q2238" i="22"/>
  <c r="Q2246" i="22"/>
  <c r="Q2254" i="22"/>
  <c r="Q2262" i="22"/>
  <c r="Q2270" i="22"/>
  <c r="Q2278" i="22"/>
  <c r="Q2286" i="22"/>
  <c r="Q2294" i="22"/>
  <c r="Q2302" i="22"/>
  <c r="Q2310" i="22"/>
  <c r="Q2318" i="22"/>
  <c r="Q2326" i="22"/>
  <c r="Q2334" i="22"/>
  <c r="Q2342" i="22"/>
  <c r="Q2350" i="22"/>
  <c r="Q2358" i="22"/>
  <c r="Q2367" i="22"/>
  <c r="Q2375" i="22"/>
  <c r="Q2383" i="22"/>
  <c r="Q2391" i="22"/>
  <c r="Q2399" i="22"/>
  <c r="Q2421" i="22"/>
  <c r="Q2429" i="22"/>
  <c r="Q2437" i="22"/>
  <c r="Q2445" i="22"/>
  <c r="Q2453" i="22"/>
  <c r="Q2461" i="22"/>
  <c r="Q2469" i="22"/>
  <c r="Q2477" i="22"/>
  <c r="Q2485" i="22"/>
  <c r="Q2493" i="22"/>
  <c r="Q2501" i="22"/>
  <c r="Q2509" i="22"/>
  <c r="Q2517" i="22"/>
  <c r="Q2525" i="22"/>
  <c r="Q2533" i="22"/>
  <c r="Q2541" i="22"/>
  <c r="Q2549" i="22"/>
  <c r="Q2557" i="22"/>
  <c r="Q2565" i="22"/>
  <c r="Q2573" i="22"/>
  <c r="Q2581" i="22"/>
  <c r="Q2589" i="22"/>
  <c r="Q2597" i="22"/>
  <c r="Q2605" i="22"/>
  <c r="Q2613" i="22"/>
  <c r="Q2621" i="22"/>
  <c r="Q2629" i="22"/>
  <c r="Q2637" i="22"/>
  <c r="Q2645" i="22"/>
  <c r="Q2653" i="22"/>
  <c r="Q2661" i="22"/>
  <c r="Q2669" i="22"/>
  <c r="Q2677" i="22"/>
  <c r="Q2685" i="22"/>
  <c r="Q2693" i="22"/>
  <c r="Q2701" i="22"/>
  <c r="Q2709" i="22"/>
  <c r="Q1842" i="22"/>
  <c r="Q1906" i="22"/>
  <c r="Q1973" i="22"/>
  <c r="Q2021" i="22"/>
  <c r="Q2049" i="22"/>
  <c r="Q2061" i="22"/>
  <c r="Q2071" i="22"/>
  <c r="Q2079" i="22"/>
  <c r="Q2087" i="22"/>
  <c r="Q2095" i="22"/>
  <c r="Q2103" i="22"/>
  <c r="Q2111" i="22"/>
  <c r="Q2119" i="22"/>
  <c r="Q2127" i="22"/>
  <c r="Q2135" i="22"/>
  <c r="Q2143" i="22"/>
  <c r="Q2151" i="22"/>
  <c r="Q2159" i="22"/>
  <c r="Q2167" i="22"/>
  <c r="Q2175" i="22"/>
  <c r="Q2183" i="22"/>
  <c r="Q2191" i="22"/>
  <c r="Q2199" i="22"/>
  <c r="Q2207" i="22"/>
  <c r="Q2215" i="22"/>
  <c r="Q2223" i="22"/>
  <c r="Q2231" i="22"/>
  <c r="Q2239" i="22"/>
  <c r="Q2247" i="22"/>
  <c r="Q2255" i="22"/>
  <c r="Q2263" i="22"/>
  <c r="Q2271" i="22"/>
  <c r="Q2279" i="22"/>
  <c r="Q2287" i="22"/>
  <c r="Q2295" i="22"/>
  <c r="Q2303" i="22"/>
  <c r="Q2311" i="22"/>
  <c r="Q2319" i="22"/>
  <c r="Q2327" i="22"/>
  <c r="Q2335" i="22"/>
  <c r="Q2343" i="22"/>
  <c r="Q2351" i="22"/>
  <c r="Q2359" i="22"/>
  <c r="Q2368" i="22"/>
  <c r="Q2376" i="22"/>
  <c r="Q2384" i="22"/>
  <c r="Q2392" i="22"/>
  <c r="Q2400" i="22"/>
  <c r="Q2422" i="22"/>
  <c r="Q2430" i="22"/>
  <c r="Q2438" i="22"/>
  <c r="Q2446" i="22"/>
  <c r="Q2454" i="22"/>
  <c r="Q2462" i="22"/>
  <c r="Q2470" i="22"/>
  <c r="Q2478" i="22"/>
  <c r="Q2486" i="22"/>
  <c r="Q2494" i="22"/>
  <c r="Q2502" i="22"/>
  <c r="Q2510" i="22"/>
  <c r="Q2518" i="22"/>
  <c r="Q2526" i="22"/>
  <c r="Q2534" i="22"/>
  <c r="Q2542" i="22"/>
  <c r="Q2550" i="22"/>
  <c r="Q2558" i="22"/>
  <c r="Q2566" i="22"/>
  <c r="Q2574" i="22"/>
  <c r="Q2582" i="22"/>
  <c r="Q2590" i="22"/>
  <c r="Q2598" i="22"/>
  <c r="Q2606" i="22"/>
  <c r="Q2614" i="22"/>
  <c r="Q2622" i="22"/>
  <c r="Q2630" i="22"/>
  <c r="Q2638" i="22"/>
  <c r="Q2646" i="22"/>
  <c r="Q2654" i="22"/>
  <c r="Q2662" i="22"/>
  <c r="Q2670" i="22"/>
  <c r="Q2678" i="22"/>
  <c r="Q2686" i="22"/>
  <c r="Q2694" i="22"/>
  <c r="Q1849" i="22"/>
  <c r="Q1916" i="22"/>
  <c r="Q1981" i="22"/>
  <c r="Q2022" i="22"/>
  <c r="Q2050" i="22"/>
  <c r="Q2062" i="22"/>
  <c r="Q2072" i="22"/>
  <c r="Q2080" i="22"/>
  <c r="Q2088" i="22"/>
  <c r="Q2096" i="22"/>
  <c r="Q2104" i="22"/>
  <c r="Q2112" i="22"/>
  <c r="Q2120" i="22"/>
  <c r="Q2128" i="22"/>
  <c r="Q2136" i="22"/>
  <c r="Q2144" i="22"/>
  <c r="Q2152" i="22"/>
  <c r="Q2160" i="22"/>
  <c r="Q2168" i="22"/>
  <c r="Q2176" i="22"/>
  <c r="Q2184" i="22"/>
  <c r="Q2192" i="22"/>
  <c r="Q2200" i="22"/>
  <c r="Q2208" i="22"/>
  <c r="Q2216" i="22"/>
  <c r="Q2224" i="22"/>
  <c r="Q2232" i="22"/>
  <c r="Q2240" i="22"/>
  <c r="Q2248" i="22"/>
  <c r="Q2256" i="22"/>
  <c r="Q2264" i="22"/>
  <c r="Q2272" i="22"/>
  <c r="Q2280" i="22"/>
  <c r="Q2288" i="22"/>
  <c r="Q2296" i="22"/>
  <c r="Q2304" i="22"/>
  <c r="Q2312" i="22"/>
  <c r="Q2320" i="22"/>
  <c r="Q2328" i="22"/>
  <c r="Q2336" i="22"/>
  <c r="Q2344" i="22"/>
  <c r="Q2352" i="22"/>
  <c r="Q2360" i="22"/>
  <c r="Q2369" i="22"/>
  <c r="Q2377" i="22"/>
  <c r="Q2385" i="22"/>
  <c r="Q2393" i="22"/>
  <c r="Q2415" i="22"/>
  <c r="Q2423" i="22"/>
  <c r="Q2431" i="22"/>
  <c r="Q2439" i="22"/>
  <c r="Q2447" i="22"/>
  <c r="Q2455" i="22"/>
  <c r="Q2463" i="22"/>
  <c r="Q2471" i="22"/>
  <c r="Q2479" i="22"/>
  <c r="Q2487" i="22"/>
  <c r="Q2495" i="22"/>
  <c r="Q2503" i="22"/>
  <c r="Q2511" i="22"/>
  <c r="Q2519" i="22"/>
  <c r="Q2527" i="22"/>
  <c r="Q2535" i="22"/>
  <c r="Q2543" i="22"/>
  <c r="Q2551" i="22"/>
  <c r="Q2559" i="22"/>
  <c r="Q2567" i="22"/>
  <c r="Q2575" i="22"/>
  <c r="Q2583" i="22"/>
  <c r="Q2591" i="22"/>
  <c r="Q2599" i="22"/>
  <c r="Q2607" i="22"/>
  <c r="Q2615" i="22"/>
  <c r="Q2623" i="22"/>
  <c r="Q2631" i="22"/>
  <c r="Q2639" i="22"/>
  <c r="Q2647" i="22"/>
  <c r="Q2655" i="22"/>
  <c r="Q2663" i="22"/>
  <c r="Q2671" i="22"/>
  <c r="Q2679" i="22"/>
  <c r="Q2687" i="22"/>
  <c r="Q2695" i="22"/>
  <c r="Q1792" i="22"/>
  <c r="Q1857" i="22"/>
  <c r="Q1924" i="22"/>
  <c r="Q1989" i="22"/>
  <c r="Q2029" i="22"/>
  <c r="Q2051" i="22"/>
  <c r="Q2065" i="22"/>
  <c r="Q2073" i="22"/>
  <c r="Q2081" i="22"/>
  <c r="Q2089" i="22"/>
  <c r="Q2097" i="22"/>
  <c r="Q2105" i="22"/>
  <c r="Q2113" i="22"/>
  <c r="Q2121" i="22"/>
  <c r="Q2129" i="22"/>
  <c r="Q2137" i="22"/>
  <c r="Q2145" i="22"/>
  <c r="Q2153" i="22"/>
  <c r="Q2161" i="22"/>
  <c r="Q2169" i="22"/>
  <c r="Q2177" i="22"/>
  <c r="Q2185" i="22"/>
  <c r="Q2193" i="22"/>
  <c r="Q2201" i="22"/>
  <c r="Q2209" i="22"/>
  <c r="Q2217" i="22"/>
  <c r="Q2225" i="22"/>
  <c r="Q2233" i="22"/>
  <c r="Q2241" i="22"/>
  <c r="Q2249" i="22"/>
  <c r="Q2257" i="22"/>
  <c r="Q2265" i="22"/>
  <c r="Q2273" i="22"/>
  <c r="Q2281" i="22"/>
  <c r="Q2289" i="22"/>
  <c r="Q2297" i="22"/>
  <c r="Q2305" i="22"/>
  <c r="Q2313" i="22"/>
  <c r="Q2321" i="22"/>
  <c r="Q2329" i="22"/>
  <c r="Q2337" i="22"/>
  <c r="Q2345" i="22"/>
  <c r="Q2353" i="22"/>
  <c r="Q2361" i="22"/>
  <c r="Q2370" i="22"/>
  <c r="Q2378" i="22"/>
  <c r="Q2386" i="22"/>
  <c r="Q2394" i="22"/>
  <c r="Q2416" i="22"/>
  <c r="Q2424" i="22"/>
  <c r="Q2432" i="22"/>
  <c r="Q2440" i="22"/>
  <c r="Q2448" i="22"/>
  <c r="Q2456" i="22"/>
  <c r="Q2464" i="22"/>
  <c r="Q2472" i="22"/>
  <c r="Q2480" i="22"/>
  <c r="Q2488" i="22"/>
  <c r="Q2496" i="22"/>
  <c r="Q2504" i="22"/>
  <c r="Q2512" i="22"/>
  <c r="Q2520" i="22"/>
  <c r="Q2528" i="22"/>
  <c r="Q2536" i="22"/>
  <c r="Q2544" i="22"/>
  <c r="Q2552" i="22"/>
  <c r="Q2560" i="22"/>
  <c r="Q2568" i="22"/>
  <c r="Q2576" i="22"/>
  <c r="Q2584" i="22"/>
  <c r="Q2592" i="22"/>
  <c r="Q2600" i="22"/>
  <c r="Q2608" i="22"/>
  <c r="Q2616" i="22"/>
  <c r="Q2624" i="22"/>
  <c r="Q2632" i="22"/>
  <c r="Q2640" i="22"/>
  <c r="Q2648" i="22"/>
  <c r="Q2656" i="22"/>
  <c r="Q2664" i="22"/>
  <c r="Q2672" i="22"/>
  <c r="Q2680" i="22"/>
  <c r="Q2688" i="22"/>
  <c r="Q2696" i="22"/>
  <c r="Q1800" i="22"/>
  <c r="Q1865" i="22"/>
  <c r="Q1932" i="22"/>
  <c r="Q1997" i="22"/>
  <c r="Q2030" i="22"/>
  <c r="Q2053" i="22"/>
  <c r="Q2066" i="22"/>
  <c r="Q2074" i="22"/>
  <c r="Q2082" i="22"/>
  <c r="Q2090" i="22"/>
  <c r="Q2098" i="22"/>
  <c r="Q2106" i="22"/>
  <c r="Q2114" i="22"/>
  <c r="Q2122" i="22"/>
  <c r="Q2130" i="22"/>
  <c r="Q2138" i="22"/>
  <c r="Q2146" i="22"/>
  <c r="Q2154" i="22"/>
  <c r="Q2162" i="22"/>
  <c r="Q2170" i="22"/>
  <c r="Q2178" i="22"/>
  <c r="Q2186" i="22"/>
  <c r="Q2194" i="22"/>
  <c r="Q2202" i="22"/>
  <c r="Q2210" i="22"/>
  <c r="Q2218" i="22"/>
  <c r="Q2226" i="22"/>
  <c r="Q2234" i="22"/>
  <c r="Q2242" i="22"/>
  <c r="Q2250" i="22"/>
  <c r="Q2258" i="22"/>
  <c r="Q2266" i="22"/>
  <c r="Q2274" i="22"/>
  <c r="Q2282" i="22"/>
  <c r="Q2290" i="22"/>
  <c r="Q2298" i="22"/>
  <c r="Q2306" i="22"/>
  <c r="Q2314" i="22"/>
  <c r="Q2322" i="22"/>
  <c r="Q2330" i="22"/>
  <c r="Q2338" i="22"/>
  <c r="Q2346" i="22"/>
  <c r="Q2354" i="22"/>
  <c r="Q2362" i="22"/>
  <c r="Q2371" i="22"/>
  <c r="Q2379" i="22"/>
  <c r="Q2387" i="22"/>
  <c r="Q2395" i="22"/>
  <c r="Q2417" i="22"/>
  <c r="Q2425" i="22"/>
  <c r="Q2433" i="22"/>
  <c r="Q2441" i="22"/>
  <c r="Q2449" i="22"/>
  <c r="Q2457" i="22"/>
  <c r="Q2465" i="22"/>
  <c r="Q2473" i="22"/>
  <c r="Q2481" i="22"/>
  <c r="Q2489" i="22"/>
  <c r="Q2497" i="22"/>
  <c r="Q2505" i="22"/>
  <c r="Q2513" i="22"/>
  <c r="Q2521" i="22"/>
  <c r="Q2529" i="22"/>
  <c r="Q2537" i="22"/>
  <c r="Q2545" i="22"/>
  <c r="Q2553" i="22"/>
  <c r="Q2561" i="22"/>
  <c r="Q2569" i="22"/>
  <c r="Q2577" i="22"/>
  <c r="Q2585" i="22"/>
  <c r="Q2593" i="22"/>
  <c r="Q2601" i="22"/>
  <c r="Q2609" i="22"/>
  <c r="Q2617" i="22"/>
  <c r="Q2625" i="22"/>
  <c r="Q2633" i="22"/>
  <c r="Q2641" i="22"/>
  <c r="Q2649" i="22"/>
  <c r="Q2657" i="22"/>
  <c r="Q2665" i="22"/>
  <c r="Q2673" i="22"/>
  <c r="Q2681" i="22"/>
  <c r="Q2689" i="22"/>
  <c r="Q2697" i="22"/>
  <c r="Q2705" i="22"/>
  <c r="Q1808" i="22"/>
  <c r="Q1873" i="22"/>
  <c r="Q1940" i="22"/>
  <c r="Q2005" i="22"/>
  <c r="Q2037" i="22"/>
  <c r="Q2054" i="22"/>
  <c r="Q2067" i="22"/>
  <c r="Q2075" i="22"/>
  <c r="Q2083" i="22"/>
  <c r="Q2091" i="22"/>
  <c r="Q2099" i="22"/>
  <c r="Q2107" i="22"/>
  <c r="Q2115" i="22"/>
  <c r="Q2123" i="22"/>
  <c r="Q2131" i="22"/>
  <c r="Q2139" i="22"/>
  <c r="Q2147" i="22"/>
  <c r="Q2155" i="22"/>
  <c r="Q2163" i="22"/>
  <c r="Q2171" i="22"/>
  <c r="Q2179" i="22"/>
  <c r="Q2187" i="22"/>
  <c r="Q2195" i="22"/>
  <c r="Q2203" i="22"/>
  <c r="Q2211" i="22"/>
  <c r="Q2219" i="22"/>
  <c r="Q2227" i="22"/>
  <c r="Q2235" i="22"/>
  <c r="Q2243" i="22"/>
  <c r="Q2251" i="22"/>
  <c r="Q2259" i="22"/>
  <c r="Q2267" i="22"/>
  <c r="Q2275" i="22"/>
  <c r="Q2283" i="22"/>
  <c r="Q2291" i="22"/>
  <c r="Q2299" i="22"/>
  <c r="Q2307" i="22"/>
  <c r="Q2315" i="22"/>
  <c r="Q2323" i="22"/>
  <c r="Q2331" i="22"/>
  <c r="Q2339" i="22"/>
  <c r="Q2347" i="22"/>
  <c r="Q2355" i="22"/>
  <c r="Q2363" i="22"/>
  <c r="Q2372" i="22"/>
  <c r="Q2380" i="22"/>
  <c r="Q2388" i="22"/>
  <c r="Q2396" i="22"/>
  <c r="Q2418" i="22"/>
  <c r="Q2426" i="22"/>
  <c r="Q2434" i="22"/>
  <c r="Q2442" i="22"/>
  <c r="Q2450" i="22"/>
  <c r="Q2458" i="22"/>
  <c r="Q2466" i="22"/>
  <c r="Q2474" i="22"/>
  <c r="Q2482" i="22"/>
  <c r="Q2490" i="22"/>
  <c r="Q2498" i="22"/>
  <c r="Q2506" i="22"/>
  <c r="Q2514" i="22"/>
  <c r="Q2522" i="22"/>
  <c r="Q2530" i="22"/>
  <c r="Q2538" i="22"/>
  <c r="Q2546" i="22"/>
  <c r="Q2554" i="22"/>
  <c r="Q2562" i="22"/>
  <c r="Q2570" i="22"/>
  <c r="Q2578" i="22"/>
  <c r="Q2586" i="22"/>
  <c r="Q2594" i="22"/>
  <c r="Q2602" i="22"/>
  <c r="Q2610" i="22"/>
  <c r="Q2618" i="22"/>
  <c r="Q2626" i="22"/>
  <c r="Q2634" i="22"/>
  <c r="Q2642" i="22"/>
  <c r="Q2650" i="22"/>
  <c r="Q2658" i="22"/>
  <c r="Q2666" i="22"/>
  <c r="Q2674" i="22"/>
  <c r="Q2682" i="22"/>
  <c r="Q2690" i="22"/>
  <c r="Q1816" i="22"/>
  <c r="Q1881" i="22"/>
  <c r="Q1948" i="22"/>
  <c r="Q2006" i="22"/>
  <c r="Q2038" i="22"/>
  <c r="Q2057" i="22"/>
  <c r="Q2068" i="22"/>
  <c r="Q2076" i="22"/>
  <c r="Q2084" i="22"/>
  <c r="Q2092" i="22"/>
  <c r="Q2100" i="22"/>
  <c r="Q2108" i="22"/>
  <c r="Q2116" i="22"/>
  <c r="Q2124" i="22"/>
  <c r="Q2132" i="22"/>
  <c r="Q2140" i="22"/>
  <c r="Q2148" i="22"/>
  <c r="Q2156" i="22"/>
  <c r="Q2164" i="22"/>
  <c r="Q2172" i="22"/>
  <c r="Q2180" i="22"/>
  <c r="Q2188" i="22"/>
  <c r="Q2196" i="22"/>
  <c r="Q2204" i="22"/>
  <c r="Q2212" i="22"/>
  <c r="Q2220" i="22"/>
  <c r="Q2228" i="22"/>
  <c r="Q2236" i="22"/>
  <c r="Q2244" i="22"/>
  <c r="Q2252" i="22"/>
  <c r="Q2260" i="22"/>
  <c r="Q2268" i="22"/>
  <c r="Q2276" i="22"/>
  <c r="Q2284" i="22"/>
  <c r="Q2292" i="22"/>
  <c r="Q2300" i="22"/>
  <c r="Q2308" i="22"/>
  <c r="Q2316" i="22"/>
  <c r="Q2324" i="22"/>
  <c r="Q2332" i="22"/>
  <c r="Q2340" i="22"/>
  <c r="Q2348" i="22"/>
  <c r="Q2356" i="22"/>
  <c r="Q2364" i="22"/>
  <c r="Q2373" i="22"/>
  <c r="Q2381" i="22"/>
  <c r="Q2389" i="22"/>
  <c r="Q2397" i="22"/>
  <c r="Q2419" i="22"/>
  <c r="Q2427" i="22"/>
  <c r="Q2435" i="22"/>
  <c r="Q2443" i="22"/>
  <c r="Q2451" i="22"/>
  <c r="Q2459" i="22"/>
  <c r="Q2467" i="22"/>
  <c r="Q2475" i="22"/>
  <c r="Q2483" i="22"/>
  <c r="Q2491" i="22"/>
  <c r="Q2499" i="22"/>
  <c r="Q2507" i="22"/>
  <c r="Q2515" i="22"/>
  <c r="Q2523" i="22"/>
  <c r="Q2531" i="22"/>
  <c r="Q1826" i="22"/>
  <c r="Q1889" i="22"/>
  <c r="Q1956" i="22"/>
  <c r="Q2013" i="22"/>
  <c r="Q2045" i="22"/>
  <c r="Q2058" i="22"/>
  <c r="Q2069" i="22"/>
  <c r="Q2077" i="22"/>
  <c r="Q2085" i="22"/>
  <c r="Q2093" i="22"/>
  <c r="Q2101" i="22"/>
  <c r="Q2109" i="22"/>
  <c r="Q2117" i="22"/>
  <c r="Q2125" i="22"/>
  <c r="Q2133" i="22"/>
  <c r="Q2141" i="22"/>
  <c r="Q2149" i="22"/>
  <c r="Q2157" i="22"/>
  <c r="Q2165" i="22"/>
  <c r="Q2173" i="22"/>
  <c r="Q2181" i="22"/>
  <c r="Q2189" i="22"/>
  <c r="Q2197" i="22"/>
  <c r="Q2205" i="22"/>
  <c r="Q2213" i="22"/>
  <c r="Q2221" i="22"/>
  <c r="Q2229" i="22"/>
  <c r="Q2237" i="22"/>
  <c r="Q2245" i="22"/>
  <c r="Q2253" i="22"/>
  <c r="Q2261" i="22"/>
  <c r="Q2269" i="22"/>
  <c r="Q2277" i="22"/>
  <c r="Q2285" i="22"/>
  <c r="Q2293" i="22"/>
  <c r="Q2301" i="22"/>
  <c r="Q2309" i="22"/>
  <c r="Q2317" i="22"/>
  <c r="Q2325" i="22"/>
  <c r="Q2333" i="22"/>
  <c r="Q2341" i="22"/>
  <c r="Q2349" i="22"/>
  <c r="Q2357" i="22"/>
  <c r="Q2365" i="22"/>
  <c r="Q2374" i="22"/>
  <c r="Q2382" i="22"/>
  <c r="Q2390" i="22"/>
  <c r="Q2398" i="22"/>
  <c r="Q2420" i="22"/>
  <c r="Q2428" i="22"/>
  <c r="Q2436" i="22"/>
  <c r="Q2444" i="22"/>
  <c r="Q2452" i="22"/>
  <c r="Q2460" i="22"/>
  <c r="Q2468" i="22"/>
  <c r="Q2476" i="22"/>
  <c r="Q2484" i="22"/>
  <c r="Q2492" i="22"/>
  <c r="Q2500" i="22"/>
  <c r="Q2508" i="22"/>
  <c r="Q2516" i="22"/>
  <c r="Q2524" i="22"/>
  <c r="Q2532" i="22"/>
  <c r="Q2540" i="22"/>
  <c r="Q2548" i="22"/>
  <c r="Q2556" i="22"/>
  <c r="Q2564" i="22"/>
  <c r="Q2572" i="22"/>
  <c r="Q2580" i="22"/>
  <c r="Q2588" i="22"/>
  <c r="Q2596" i="22"/>
  <c r="Q2604" i="22"/>
  <c r="Q2612" i="22"/>
  <c r="Q2620" i="22"/>
  <c r="Q2628" i="22"/>
  <c r="Q2636" i="22"/>
  <c r="Q2644" i="22"/>
  <c r="Q2652" i="22"/>
  <c r="Q2660" i="22"/>
  <c r="Q2668" i="22"/>
  <c r="Q2676" i="22"/>
  <c r="Q2684" i="22"/>
  <c r="Q2579" i="22"/>
  <c r="Q2643" i="22"/>
  <c r="Q2698" i="22"/>
  <c r="Q2708" i="22"/>
  <c r="Q2717" i="22"/>
  <c r="Q2725" i="22"/>
  <c r="Q2733" i="22"/>
  <c r="Q2741" i="22"/>
  <c r="Q2749" i="22"/>
  <c r="Q2757" i="22"/>
  <c r="Q2765" i="22"/>
  <c r="Q2773" i="22"/>
  <c r="Q2781" i="22"/>
  <c r="Q2789" i="22"/>
  <c r="Q2797" i="22"/>
  <c r="Q2809" i="22"/>
  <c r="Q2817" i="22"/>
  <c r="Q2825" i="22"/>
  <c r="Q2833" i="22"/>
  <c r="Q2841" i="22"/>
  <c r="Q2849" i="22"/>
  <c r="Q2857" i="22"/>
  <c r="Q2865" i="22"/>
  <c r="Q2873" i="22"/>
  <c r="Q2881" i="22"/>
  <c r="Q2889" i="22"/>
  <c r="Q2897" i="22"/>
  <c r="Q2905" i="22"/>
  <c r="Q2913" i="22"/>
  <c r="Q2921" i="22"/>
  <c r="Q2929" i="22"/>
  <c r="Q2937" i="22"/>
  <c r="Q2945" i="22"/>
  <c r="Q2953" i="22"/>
  <c r="Q2961" i="22"/>
  <c r="Q2969" i="22"/>
  <c r="Q2977" i="22"/>
  <c r="Q2985" i="22"/>
  <c r="Q2993" i="22"/>
  <c r="Q3001" i="22"/>
  <c r="Q3009" i="22"/>
  <c r="Q3017" i="22"/>
  <c r="Q3025" i="22"/>
  <c r="Q3033" i="22"/>
  <c r="Q3041" i="22"/>
  <c r="Q3049" i="22"/>
  <c r="Q3057" i="22"/>
  <c r="Q3065" i="22"/>
  <c r="Q3073" i="22"/>
  <c r="Q3081" i="22"/>
  <c r="Q3089" i="22"/>
  <c r="Q3097" i="22"/>
  <c r="Q3105" i="22"/>
  <c r="Q3113" i="22"/>
  <c r="Q3121" i="22"/>
  <c r="Q3129" i="22"/>
  <c r="Q3137" i="22"/>
  <c r="Q3145" i="22"/>
  <c r="Q3153" i="22"/>
  <c r="Q3161" i="22"/>
  <c r="Q3169" i="22"/>
  <c r="Q3177" i="22"/>
  <c r="Q3185" i="22"/>
  <c r="Q3193" i="22"/>
  <c r="Q3201" i="22"/>
  <c r="Q3209" i="22"/>
  <c r="Q3217" i="22"/>
  <c r="Q3225" i="22"/>
  <c r="Q3233" i="22"/>
  <c r="Q3241" i="22"/>
  <c r="Q3249" i="22"/>
  <c r="Q3257" i="22"/>
  <c r="Q3265" i="22"/>
  <c r="Q3273" i="22"/>
  <c r="Q3281" i="22"/>
  <c r="Q3289" i="22"/>
  <c r="Q3297" i="22"/>
  <c r="Q3305" i="22"/>
  <c r="Q3313" i="22"/>
  <c r="Q3321" i="22"/>
  <c r="Q3329" i="22"/>
  <c r="Q3337" i="22"/>
  <c r="Q2587" i="22"/>
  <c r="Q2651" i="22"/>
  <c r="Q2699" i="22"/>
  <c r="Q2710" i="22"/>
  <c r="Q2718" i="22"/>
  <c r="Q2726" i="22"/>
  <c r="Q2734" i="22"/>
  <c r="Q2742" i="22"/>
  <c r="Q2750" i="22"/>
  <c r="Q2758" i="22"/>
  <c r="Q2766" i="22"/>
  <c r="Q2774" i="22"/>
  <c r="Q2782" i="22"/>
  <c r="Q2790" i="22"/>
  <c r="Q2798" i="22"/>
  <c r="Q2810" i="22"/>
  <c r="Q2818" i="22"/>
  <c r="Q2826" i="22"/>
  <c r="Q2834" i="22"/>
  <c r="Q2842" i="22"/>
  <c r="Q2850" i="22"/>
  <c r="Q2858" i="22"/>
  <c r="Q2866" i="22"/>
  <c r="Q2874" i="22"/>
  <c r="Q2882" i="22"/>
  <c r="Q2890" i="22"/>
  <c r="Q2898" i="22"/>
  <c r="Q2906" i="22"/>
  <c r="Q2914" i="22"/>
  <c r="Q2922" i="22"/>
  <c r="Q2930" i="22"/>
  <c r="Q2938" i="22"/>
  <c r="Q2946" i="22"/>
  <c r="Q2954" i="22"/>
  <c r="Q2962" i="22"/>
  <c r="Q2970" i="22"/>
  <c r="Q2978" i="22"/>
  <c r="Q2986" i="22"/>
  <c r="Q2994" i="22"/>
  <c r="Q3002" i="22"/>
  <c r="Q3010" i="22"/>
  <c r="Q3018" i="22"/>
  <c r="Q3026" i="22"/>
  <c r="Q3034" i="22"/>
  <c r="Q3042" i="22"/>
  <c r="Q3050" i="22"/>
  <c r="Q3058" i="22"/>
  <c r="Q3066" i="22"/>
  <c r="Q3074" i="22"/>
  <c r="Q3082" i="22"/>
  <c r="Q3090" i="22"/>
  <c r="Q3098" i="22"/>
  <c r="Q3106" i="22"/>
  <c r="Q3114" i="22"/>
  <c r="Q3122" i="22"/>
  <c r="Q3130" i="22"/>
  <c r="Q3138" i="22"/>
  <c r="Q3146" i="22"/>
  <c r="Q3154" i="22"/>
  <c r="Q3162" i="22"/>
  <c r="Q3170" i="22"/>
  <c r="Q3178" i="22"/>
  <c r="Q3186" i="22"/>
  <c r="Q3194" i="22"/>
  <c r="Q3202" i="22"/>
  <c r="Q3210" i="22"/>
  <c r="Q3218" i="22"/>
  <c r="Q3226" i="22"/>
  <c r="Q3234" i="22"/>
  <c r="Q3242" i="22"/>
  <c r="Q3250" i="22"/>
  <c r="Q3258" i="22"/>
  <c r="Q3266" i="22"/>
  <c r="Q3274" i="22"/>
  <c r="Q3282" i="22"/>
  <c r="Q3290" i="22"/>
  <c r="Q3298" i="22"/>
  <c r="Q3306" i="22"/>
  <c r="Q3314" i="22"/>
  <c r="Q3322" i="22"/>
  <c r="Q3330" i="22"/>
  <c r="Q3338" i="22"/>
  <c r="Q2595" i="22"/>
  <c r="Q2659" i="22"/>
  <c r="Q2700" i="22"/>
  <c r="Q2711" i="22"/>
  <c r="Q2719" i="22"/>
  <c r="Q2727" i="22"/>
  <c r="Q2735" i="22"/>
  <c r="Q2743" i="22"/>
  <c r="Q2751" i="22"/>
  <c r="Q2759" i="22"/>
  <c r="Q2767" i="22"/>
  <c r="Q2775" i="22"/>
  <c r="Q2783" i="22"/>
  <c r="Q2791" i="22"/>
  <c r="Q2799" i="22"/>
  <c r="Q2811" i="22"/>
  <c r="Q2819" i="22"/>
  <c r="Q2827" i="22"/>
  <c r="Q2835" i="22"/>
  <c r="Q2843" i="22"/>
  <c r="Q2851" i="22"/>
  <c r="Q2859" i="22"/>
  <c r="Q2867" i="22"/>
  <c r="Q2875" i="22"/>
  <c r="Q2883" i="22"/>
  <c r="Q2891" i="22"/>
  <c r="Q2899" i="22"/>
  <c r="Q2907" i="22"/>
  <c r="Q2915" i="22"/>
  <c r="Q2923" i="22"/>
  <c r="Q2931" i="22"/>
  <c r="Q2939" i="22"/>
  <c r="Q2947" i="22"/>
  <c r="Q2955" i="22"/>
  <c r="Q2963" i="22"/>
  <c r="Q2971" i="22"/>
  <c r="Q2979" i="22"/>
  <c r="Q2987" i="22"/>
  <c r="Q2995" i="22"/>
  <c r="Q3003" i="22"/>
  <c r="Q3011" i="22"/>
  <c r="Q3019" i="22"/>
  <c r="Q3027" i="22"/>
  <c r="Q3035" i="22"/>
  <c r="Q3043" i="22"/>
  <c r="Q3051" i="22"/>
  <c r="Q3059" i="22"/>
  <c r="Q3067" i="22"/>
  <c r="Q3075" i="22"/>
  <c r="Q3083" i="22"/>
  <c r="Q3091" i="22"/>
  <c r="Q3099" i="22"/>
  <c r="Q3107" i="22"/>
  <c r="Q3115" i="22"/>
  <c r="Q3123" i="22"/>
  <c r="Q3131" i="22"/>
  <c r="Q3139" i="22"/>
  <c r="Q3147" i="22"/>
  <c r="Q3155" i="22"/>
  <c r="Q3163" i="22"/>
  <c r="Q3171" i="22"/>
  <c r="Q3179" i="22"/>
  <c r="Q3187" i="22"/>
  <c r="Q3195" i="22"/>
  <c r="Q3203" i="22"/>
  <c r="Q3211" i="22"/>
  <c r="Q3219" i="22"/>
  <c r="Q3227" i="22"/>
  <c r="Q3235" i="22"/>
  <c r="Q3243" i="22"/>
  <c r="Q3251" i="22"/>
  <c r="Q3259" i="22"/>
  <c r="Q3267" i="22"/>
  <c r="Q3275" i="22"/>
  <c r="Q3283" i="22"/>
  <c r="Q3291" i="22"/>
  <c r="Q3299" i="22"/>
  <c r="Q2539" i="22"/>
  <c r="Q2603" i="22"/>
  <c r="Q2667" i="22"/>
  <c r="Q2702" i="22"/>
  <c r="Q2712" i="22"/>
  <c r="Q2720" i="22"/>
  <c r="Q2728" i="22"/>
  <c r="Q2736" i="22"/>
  <c r="Q2744" i="22"/>
  <c r="Q2752" i="22"/>
  <c r="Q2760" i="22"/>
  <c r="Q2768" i="22"/>
  <c r="Q2776" i="22"/>
  <c r="Q2784" i="22"/>
  <c r="Q2792" i="22"/>
  <c r="Q2800" i="22"/>
  <c r="Q2812" i="22"/>
  <c r="Q2820" i="22"/>
  <c r="Q2828" i="22"/>
  <c r="Q2836" i="22"/>
  <c r="Q2844" i="22"/>
  <c r="Q2852" i="22"/>
  <c r="Q2860" i="22"/>
  <c r="Q2868" i="22"/>
  <c r="Q2876" i="22"/>
  <c r="Q2884" i="22"/>
  <c r="Q2892" i="22"/>
  <c r="Q2900" i="22"/>
  <c r="Q2908" i="22"/>
  <c r="Q2916" i="22"/>
  <c r="Q2924" i="22"/>
  <c r="Q2932" i="22"/>
  <c r="Q2940" i="22"/>
  <c r="Q2948" i="22"/>
  <c r="Q2956" i="22"/>
  <c r="Q2964" i="22"/>
  <c r="Q2972" i="22"/>
  <c r="Q2980" i="22"/>
  <c r="Q2988" i="22"/>
  <c r="Q2996" i="22"/>
  <c r="Q3004" i="22"/>
  <c r="Q3012" i="22"/>
  <c r="Q3020" i="22"/>
  <c r="Q3028" i="22"/>
  <c r="Q3036" i="22"/>
  <c r="Q3044" i="22"/>
  <c r="Q3052" i="22"/>
  <c r="Q3060" i="22"/>
  <c r="Q3068" i="22"/>
  <c r="Q3076" i="22"/>
  <c r="Q3084" i="22"/>
  <c r="Q3092" i="22"/>
  <c r="Q3100" i="22"/>
  <c r="Q3108" i="22"/>
  <c r="Q3116" i="22"/>
  <c r="Q3124" i="22"/>
  <c r="Q3132" i="22"/>
  <c r="Q3140" i="22"/>
  <c r="Q3148" i="22"/>
  <c r="Q3156" i="22"/>
  <c r="Q3164" i="22"/>
  <c r="Q3172" i="22"/>
  <c r="Q3180" i="22"/>
  <c r="Q3188" i="22"/>
  <c r="Q3196" i="22"/>
  <c r="Q3204" i="22"/>
  <c r="Q3212" i="22"/>
  <c r="Q3220" i="22"/>
  <c r="Q3228" i="22"/>
  <c r="Q3236" i="22"/>
  <c r="Q3244" i="22"/>
  <c r="Q3252" i="22"/>
  <c r="Q3260" i="22"/>
  <c r="Q3268" i="22"/>
  <c r="Q3276" i="22"/>
  <c r="Q3284" i="22"/>
  <c r="Q3292" i="22"/>
  <c r="Q3300" i="22"/>
  <c r="Q3308" i="22"/>
  <c r="Q3316" i="22"/>
  <c r="Q3324" i="22"/>
  <c r="Q3332" i="22"/>
  <c r="Q3340" i="22"/>
  <c r="Q3348" i="22"/>
  <c r="Q3356" i="22"/>
  <c r="Q2547" i="22"/>
  <c r="Q2611" i="22"/>
  <c r="Q2675" i="22"/>
  <c r="Q2703" i="22"/>
  <c r="Q2713" i="22"/>
  <c r="Q2721" i="22"/>
  <c r="Q2729" i="22"/>
  <c r="Q2737" i="22"/>
  <c r="Q2745" i="22"/>
  <c r="Q2753" i="22"/>
  <c r="Q2761" i="22"/>
  <c r="Q2769" i="22"/>
  <c r="Q2777" i="22"/>
  <c r="Q2785" i="22"/>
  <c r="Q2793" i="22"/>
  <c r="Q2801" i="22"/>
  <c r="Q2813" i="22"/>
  <c r="Q2821" i="22"/>
  <c r="Q2829" i="22"/>
  <c r="Q2837" i="22"/>
  <c r="Q2845" i="22"/>
  <c r="Q2853" i="22"/>
  <c r="Q2861" i="22"/>
  <c r="Q2869" i="22"/>
  <c r="Q2877" i="22"/>
  <c r="Q2885" i="22"/>
  <c r="Q2893" i="22"/>
  <c r="Q2901" i="22"/>
  <c r="Q2909" i="22"/>
  <c r="Q2917" i="22"/>
  <c r="Q2925" i="22"/>
  <c r="Q2933" i="22"/>
  <c r="Q2941" i="22"/>
  <c r="Q2949" i="22"/>
  <c r="Q2957" i="22"/>
  <c r="Q2965" i="22"/>
  <c r="Q2973" i="22"/>
  <c r="Q2981" i="22"/>
  <c r="Q2989" i="22"/>
  <c r="Q2997" i="22"/>
  <c r="Q3005" i="22"/>
  <c r="Q3013" i="22"/>
  <c r="Q3021" i="22"/>
  <c r="Q3029" i="22"/>
  <c r="Q3037" i="22"/>
  <c r="Q3045" i="22"/>
  <c r="Q3053" i="22"/>
  <c r="Q3061" i="22"/>
  <c r="Q3069" i="22"/>
  <c r="Q3077" i="22"/>
  <c r="Q3085" i="22"/>
  <c r="Q3093" i="22"/>
  <c r="Q3101" i="22"/>
  <c r="Q3109" i="22"/>
  <c r="Q3117" i="22"/>
  <c r="Q3125" i="22"/>
  <c r="Q3133" i="22"/>
  <c r="Q3141" i="22"/>
  <c r="Q3149" i="22"/>
  <c r="Q3157" i="22"/>
  <c r="Q3165" i="22"/>
  <c r="Q3173" i="22"/>
  <c r="Q3181" i="22"/>
  <c r="Q3189" i="22"/>
  <c r="Q3197" i="22"/>
  <c r="Q3205" i="22"/>
  <c r="Q3213" i="22"/>
  <c r="Q3221" i="22"/>
  <c r="Q3229" i="22"/>
  <c r="Q3237" i="22"/>
  <c r="Q3245" i="22"/>
  <c r="Q3253" i="22"/>
  <c r="Q3261" i="22"/>
  <c r="Q3269" i="22"/>
  <c r="Q3277" i="22"/>
  <c r="Q3285" i="22"/>
  <c r="Q3293" i="22"/>
  <c r="Q3301" i="22"/>
  <c r="Q3309" i="22"/>
  <c r="Q3317" i="22"/>
  <c r="Q3325" i="22"/>
  <c r="Q3333" i="22"/>
  <c r="Q3341" i="22"/>
  <c r="Q3349" i="22"/>
  <c r="Q2555" i="22"/>
  <c r="Q2619" i="22"/>
  <c r="Q2683" i="22"/>
  <c r="Q2704" i="22"/>
  <c r="Q2714" i="22"/>
  <c r="Q2722" i="22"/>
  <c r="Q2730" i="22"/>
  <c r="Q2738" i="22"/>
  <c r="Q2746" i="22"/>
  <c r="Q2754" i="22"/>
  <c r="Q2762" i="22"/>
  <c r="Q2770" i="22"/>
  <c r="Q2778" i="22"/>
  <c r="Q2786" i="22"/>
  <c r="Q2794" i="22"/>
  <c r="Q2802" i="22"/>
  <c r="Q2814" i="22"/>
  <c r="Q2822" i="22"/>
  <c r="Q2830" i="22"/>
  <c r="Q2838" i="22"/>
  <c r="Q2846" i="22"/>
  <c r="Q2854" i="22"/>
  <c r="Q2862" i="22"/>
  <c r="Q2870" i="22"/>
  <c r="Q2878" i="22"/>
  <c r="Q2886" i="22"/>
  <c r="Q2894" i="22"/>
  <c r="Q2902" i="22"/>
  <c r="Q2910" i="22"/>
  <c r="Q2918" i="22"/>
  <c r="Q2926" i="22"/>
  <c r="Q2934" i="22"/>
  <c r="Q2942" i="22"/>
  <c r="Q2950" i="22"/>
  <c r="Q2958" i="22"/>
  <c r="Q2966" i="22"/>
  <c r="Q2974" i="22"/>
  <c r="Q2982" i="22"/>
  <c r="Q2990" i="22"/>
  <c r="Q2998" i="22"/>
  <c r="Q3006" i="22"/>
  <c r="Q3014" i="22"/>
  <c r="Q3022" i="22"/>
  <c r="Q3030" i="22"/>
  <c r="Q3038" i="22"/>
  <c r="Q3046" i="22"/>
  <c r="Q3054" i="22"/>
  <c r="Q3062" i="22"/>
  <c r="Q3070" i="22"/>
  <c r="Q3078" i="22"/>
  <c r="Q3086" i="22"/>
  <c r="Q3094" i="22"/>
  <c r="Q3102" i="22"/>
  <c r="Q3110" i="22"/>
  <c r="Q3118" i="22"/>
  <c r="Q3126" i="22"/>
  <c r="Q3134" i="22"/>
  <c r="Q3142" i="22"/>
  <c r="Q3150" i="22"/>
  <c r="Q3158" i="22"/>
  <c r="Q3166" i="22"/>
  <c r="Q3174" i="22"/>
  <c r="Q3182" i="22"/>
  <c r="Q3190" i="22"/>
  <c r="Q3198" i="22"/>
  <c r="Q3206" i="22"/>
  <c r="Q3214" i="22"/>
  <c r="Q3222" i="22"/>
  <c r="Q3230" i="22"/>
  <c r="Q3238" i="22"/>
  <c r="Q3246" i="22"/>
  <c r="Q3254" i="22"/>
  <c r="Q3262" i="22"/>
  <c r="Q3270" i="22"/>
  <c r="Q3278" i="22"/>
  <c r="Q3286" i="22"/>
  <c r="Q3294" i="22"/>
  <c r="Q3302" i="22"/>
  <c r="Q3310" i="22"/>
  <c r="Q3318" i="22"/>
  <c r="Q3326" i="22"/>
  <c r="Q3334" i="22"/>
  <c r="Q3342" i="22"/>
  <c r="Q3350" i="22"/>
  <c r="Q2563" i="22"/>
  <c r="Q2627" i="22"/>
  <c r="Q2691" i="22"/>
  <c r="Q2706" i="22"/>
  <c r="Q2715" i="22"/>
  <c r="Q2723" i="22"/>
  <c r="Q2731" i="22"/>
  <c r="Q2739" i="22"/>
  <c r="Q2747" i="22"/>
  <c r="Q2755" i="22"/>
  <c r="Q2763" i="22"/>
  <c r="Q2771" i="22"/>
  <c r="Q2779" i="22"/>
  <c r="Q2787" i="22"/>
  <c r="Q2795" i="22"/>
  <c r="Q2807" i="22"/>
  <c r="Q2815" i="22"/>
  <c r="Q2823" i="22"/>
  <c r="Q2831" i="22"/>
  <c r="Q2839" i="22"/>
  <c r="Q2847" i="22"/>
  <c r="Q2855" i="22"/>
  <c r="Q2863" i="22"/>
  <c r="Q2871" i="22"/>
  <c r="Q2879" i="22"/>
  <c r="Q2887" i="22"/>
  <c r="Q2895" i="22"/>
  <c r="Q2903" i="22"/>
  <c r="Q2911" i="22"/>
  <c r="Q2919" i="22"/>
  <c r="Q2927" i="22"/>
  <c r="Q2935" i="22"/>
  <c r="Q2943" i="22"/>
  <c r="Q2951" i="22"/>
  <c r="Q2959" i="22"/>
  <c r="Q2967" i="22"/>
  <c r="Q2975" i="22"/>
  <c r="Q2983" i="22"/>
  <c r="Q2991" i="22"/>
  <c r="Q2999" i="22"/>
  <c r="Q3007" i="22"/>
  <c r="Q3015" i="22"/>
  <c r="Q3023" i="22"/>
  <c r="Q3031" i="22"/>
  <c r="Q3039" i="22"/>
  <c r="Q3047" i="22"/>
  <c r="Q3055" i="22"/>
  <c r="Q3063" i="22"/>
  <c r="Q3071" i="22"/>
  <c r="Q3079" i="22"/>
  <c r="Q3087" i="22"/>
  <c r="Q3095" i="22"/>
  <c r="Q3103" i="22"/>
  <c r="Q3111" i="22"/>
  <c r="Q3119" i="22"/>
  <c r="Q3127" i="22"/>
  <c r="Q3135" i="22"/>
  <c r="Q3143" i="22"/>
  <c r="Q3151" i="22"/>
  <c r="Q3159" i="22"/>
  <c r="Q3167" i="22"/>
  <c r="Q3175" i="22"/>
  <c r="Q3183" i="22"/>
  <c r="Q3191" i="22"/>
  <c r="Q3199" i="22"/>
  <c r="Q3207" i="22"/>
  <c r="Q3215" i="22"/>
  <c r="Q3223" i="22"/>
  <c r="Q3231" i="22"/>
  <c r="Q3239" i="22"/>
  <c r="Q3247" i="22"/>
  <c r="Q3255" i="22"/>
  <c r="Q3263" i="22"/>
  <c r="Q3271" i="22"/>
  <c r="Q3279" i="22"/>
  <c r="Q3287" i="22"/>
  <c r="Q3295" i="22"/>
  <c r="Q3303" i="22"/>
  <c r="Q3311" i="22"/>
  <c r="Q3319" i="22"/>
  <c r="Q3327" i="22"/>
  <c r="Q3335" i="22"/>
  <c r="Q3343" i="22"/>
  <c r="Q3351" i="22"/>
  <c r="Q3359" i="22"/>
  <c r="Q2571" i="22"/>
  <c r="Q2635" i="22"/>
  <c r="Q2692" i="22"/>
  <c r="Q2707" i="22"/>
  <c r="Q2716" i="22"/>
  <c r="Q2724" i="22"/>
  <c r="Q2732" i="22"/>
  <c r="Q2740" i="22"/>
  <c r="Q2748" i="22"/>
  <c r="Q2756" i="22"/>
  <c r="Q2764" i="22"/>
  <c r="Q2772" i="22"/>
  <c r="Q2780" i="22"/>
  <c r="Q2788" i="22"/>
  <c r="Q2796" i="22"/>
  <c r="Q2808" i="22"/>
  <c r="Q2816" i="22"/>
  <c r="Q2824" i="22"/>
  <c r="Q2832" i="22"/>
  <c r="Q2840" i="22"/>
  <c r="Q2848" i="22"/>
  <c r="Q2856" i="22"/>
  <c r="Q2864" i="22"/>
  <c r="Q2872" i="22"/>
  <c r="Q2880" i="22"/>
  <c r="Q2888" i="22"/>
  <c r="Q2896" i="22"/>
  <c r="Q2904" i="22"/>
  <c r="Q2912" i="22"/>
  <c r="Q2920" i="22"/>
  <c r="Q2928" i="22"/>
  <c r="Q2936" i="22"/>
  <c r="Q2944" i="22"/>
  <c r="Q2952" i="22"/>
  <c r="Q2960" i="22"/>
  <c r="Q2968" i="22"/>
  <c r="Q2976" i="22"/>
  <c r="Q2984" i="22"/>
  <c r="Q2992" i="22"/>
  <c r="Q3000" i="22"/>
  <c r="Q3008" i="22"/>
  <c r="Q3016" i="22"/>
  <c r="Q3024" i="22"/>
  <c r="Q3032" i="22"/>
  <c r="Q3040" i="22"/>
  <c r="Q3048" i="22"/>
  <c r="Q3056" i="22"/>
  <c r="Q3064" i="22"/>
  <c r="Q3072" i="22"/>
  <c r="Q3080" i="22"/>
  <c r="Q3088" i="22"/>
  <c r="Q3096" i="22"/>
  <c r="Q3104" i="22"/>
  <c r="Q3112" i="22"/>
  <c r="Q3120" i="22"/>
  <c r="Q3128" i="22"/>
  <c r="Q3136" i="22"/>
  <c r="Q3184" i="22"/>
  <c r="Q3248" i="22"/>
  <c r="Q3307" i="22"/>
  <c r="Q3339" i="22"/>
  <c r="Q3355" i="22"/>
  <c r="Q3365" i="22"/>
  <c r="Q3373" i="22"/>
  <c r="Q3381" i="22"/>
  <c r="Q3389" i="22"/>
  <c r="Q3397" i="22"/>
  <c r="Q3405" i="22"/>
  <c r="Q3413" i="22"/>
  <c r="Q3421" i="22"/>
  <c r="Q3429" i="22"/>
  <c r="Q3437" i="22"/>
  <c r="Q3445" i="22"/>
  <c r="Q3453" i="22"/>
  <c r="Q3461" i="22"/>
  <c r="Q3469" i="22"/>
  <c r="Q3477" i="22"/>
  <c r="Q3485" i="22"/>
  <c r="Q3493" i="22"/>
  <c r="Q3501" i="22"/>
  <c r="Q3509" i="22"/>
  <c r="Q3517" i="22"/>
  <c r="Q3525" i="22"/>
  <c r="Q3533" i="22"/>
  <c r="Q3541" i="22"/>
  <c r="Q3549" i="22"/>
  <c r="Q3557" i="22"/>
  <c r="Q3565" i="22"/>
  <c r="Q3573" i="22"/>
  <c r="Q3581" i="22"/>
  <c r="Q3589" i="22"/>
  <c r="Q3597" i="22"/>
  <c r="Q3605" i="22"/>
  <c r="Q3613" i="22"/>
  <c r="Q3621" i="22"/>
  <c r="Q3629" i="22"/>
  <c r="Q3637" i="22"/>
  <c r="Q3645" i="22"/>
  <c r="Q3653" i="22"/>
  <c r="Q3661" i="22"/>
  <c r="Q3669" i="22"/>
  <c r="Q3677" i="22"/>
  <c r="Q3685" i="22"/>
  <c r="Q3693" i="22"/>
  <c r="Q3701" i="22"/>
  <c r="Q3709" i="22"/>
  <c r="Q3717" i="22"/>
  <c r="Q3725" i="22"/>
  <c r="Q3733" i="22"/>
  <c r="Q3741" i="22"/>
  <c r="Q3781" i="22"/>
  <c r="Q3789" i="22"/>
  <c r="Q3797" i="22"/>
  <c r="Q3805" i="22"/>
  <c r="Q3813" i="22"/>
  <c r="Q3821" i="22"/>
  <c r="Q3845" i="22"/>
  <c r="Q3853" i="22"/>
  <c r="Q3869" i="22"/>
  <c r="Q3877" i="22"/>
  <c r="Q3885" i="22"/>
  <c r="Q3893" i="22"/>
  <c r="Q3901" i="22"/>
  <c r="Q3909" i="22"/>
  <c r="Q3917" i="22"/>
  <c r="Q3192" i="22"/>
  <c r="Q3256" i="22"/>
  <c r="Q3312" i="22"/>
  <c r="Q3344" i="22"/>
  <c r="Q3357" i="22"/>
  <c r="Q3366" i="22"/>
  <c r="Q3374" i="22"/>
  <c r="Q3382" i="22"/>
  <c r="Q3390" i="22"/>
  <c r="Q3398" i="22"/>
  <c r="Q3406" i="22"/>
  <c r="Q3414" i="22"/>
  <c r="Q3422" i="22"/>
  <c r="Q3430" i="22"/>
  <c r="Q3438" i="22"/>
  <c r="Q3446" i="22"/>
  <c r="Q3454" i="22"/>
  <c r="Q3462" i="22"/>
  <c r="Q3470" i="22"/>
  <c r="Q3478" i="22"/>
  <c r="Q3486" i="22"/>
  <c r="Q3494" i="22"/>
  <c r="Q3502" i="22"/>
  <c r="Q3510" i="22"/>
  <c r="Q3518" i="22"/>
  <c r="Q3526" i="22"/>
  <c r="Q3534" i="22"/>
  <c r="Q3542" i="22"/>
  <c r="Q3550" i="22"/>
  <c r="Q3558" i="22"/>
  <c r="Q3566" i="22"/>
  <c r="Q3574" i="22"/>
  <c r="Q3582" i="22"/>
  <c r="Q3590" i="22"/>
  <c r="Q3598" i="22"/>
  <c r="Q3606" i="22"/>
  <c r="Q3614" i="22"/>
  <c r="Q3622" i="22"/>
  <c r="Q3630" i="22"/>
  <c r="Q3638" i="22"/>
  <c r="Q3646" i="22"/>
  <c r="Q3654" i="22"/>
  <c r="Q3662" i="22"/>
  <c r="Q3670" i="22"/>
  <c r="Q3678" i="22"/>
  <c r="Q3686" i="22"/>
  <c r="Q3694" i="22"/>
  <c r="Q3702" i="22"/>
  <c r="Q3710" i="22"/>
  <c r="Q3718" i="22"/>
  <c r="Q3726" i="22"/>
  <c r="Q3734" i="22"/>
  <c r="Q3742" i="22"/>
  <c r="Q3782" i="22"/>
  <c r="Q3790" i="22"/>
  <c r="Q3798" i="22"/>
  <c r="Q3806" i="22"/>
  <c r="Q3814" i="22"/>
  <c r="Q3822" i="22"/>
  <c r="Q3846" i="22"/>
  <c r="Q3862" i="22"/>
  <c r="Q3870" i="22"/>
  <c r="Q3878" i="22"/>
  <c r="Q3886" i="22"/>
  <c r="Q3894" i="22"/>
  <c r="Q3902" i="22"/>
  <c r="Q3910" i="22"/>
  <c r="Q3918" i="22"/>
  <c r="Q3926" i="22"/>
  <c r="Q3934" i="22"/>
  <c r="Q3942" i="22"/>
  <c r="Q3950" i="22"/>
  <c r="Q3962" i="22"/>
  <c r="Q3970" i="22"/>
  <c r="Q3978" i="22"/>
  <c r="Q3986" i="22"/>
  <c r="Q3994" i="22"/>
  <c r="Q4002" i="22"/>
  <c r="Q4010" i="22"/>
  <c r="Q4022" i="22"/>
  <c r="Q4030" i="22"/>
  <c r="Q4038" i="22"/>
  <c r="Q4046" i="22"/>
  <c r="Q4054" i="22"/>
  <c r="Q4068" i="22"/>
  <c r="Q3200" i="22"/>
  <c r="Q3264" i="22"/>
  <c r="Q3315" i="22"/>
  <c r="Q3345" i="22"/>
  <c r="Q3358" i="22"/>
  <c r="Q3367" i="22"/>
  <c r="Q3375" i="22"/>
  <c r="Q3383" i="22"/>
  <c r="Q3391" i="22"/>
  <c r="Q3399" i="22"/>
  <c r="Q3407" i="22"/>
  <c r="Q3415" i="22"/>
  <c r="Q3423" i="22"/>
  <c r="Q3431" i="22"/>
  <c r="Q3439" i="22"/>
  <c r="Q3447" i="22"/>
  <c r="Q3455" i="22"/>
  <c r="Q3463" i="22"/>
  <c r="Q3471" i="22"/>
  <c r="Q3479" i="22"/>
  <c r="Q3487" i="22"/>
  <c r="Q3495" i="22"/>
  <c r="Q3503" i="22"/>
  <c r="Q3511" i="22"/>
  <c r="Q3519" i="22"/>
  <c r="Q3527" i="22"/>
  <c r="Q3535" i="22"/>
  <c r="Q3543" i="22"/>
  <c r="Q3551" i="22"/>
  <c r="Q3559" i="22"/>
  <c r="Q3567" i="22"/>
  <c r="Q3575" i="22"/>
  <c r="Q3583" i="22"/>
  <c r="Q3591" i="22"/>
  <c r="Q3599" i="22"/>
  <c r="Q3607" i="22"/>
  <c r="Q3615" i="22"/>
  <c r="Q3623" i="22"/>
  <c r="Q3631" i="22"/>
  <c r="Q3639" i="22"/>
  <c r="Q3647" i="22"/>
  <c r="Q3655" i="22"/>
  <c r="Q3663" i="22"/>
  <c r="Q3671" i="22"/>
  <c r="Q3679" i="22"/>
  <c r="Q3687" i="22"/>
  <c r="Q3695" i="22"/>
  <c r="Q3703" i="22"/>
  <c r="Q3711" i="22"/>
  <c r="Q3719" i="22"/>
  <c r="Q3727" i="22"/>
  <c r="Q3735" i="22"/>
  <c r="Q3743" i="22"/>
  <c r="Q3783" i="22"/>
  <c r="Q3791" i="22"/>
  <c r="Q3799" i="22"/>
  <c r="Q3807" i="22"/>
  <c r="Q3815" i="22"/>
  <c r="Q3823" i="22"/>
  <c r="Q3847" i="22"/>
  <c r="Q3863" i="22"/>
  <c r="Q3871" i="22"/>
  <c r="Q3879" i="22"/>
  <c r="Q3887" i="22"/>
  <c r="Q3895" i="22"/>
  <c r="Q3903" i="22"/>
  <c r="Q3911" i="22"/>
  <c r="Q3919" i="22"/>
  <c r="Q3144" i="22"/>
  <c r="Q3208" i="22"/>
  <c r="Q3272" i="22"/>
  <c r="Q3320" i="22"/>
  <c r="Q3346" i="22"/>
  <c r="Q3360" i="22"/>
  <c r="Q3368" i="22"/>
  <c r="Q3376" i="22"/>
  <c r="Q3384" i="22"/>
  <c r="Q3392" i="22"/>
  <c r="Q3400" i="22"/>
  <c r="Q3408" i="22"/>
  <c r="Q3416" i="22"/>
  <c r="Q3424" i="22"/>
  <c r="Q3432" i="22"/>
  <c r="Q3440" i="22"/>
  <c r="Q3448" i="22"/>
  <c r="Q3456" i="22"/>
  <c r="Q3464" i="22"/>
  <c r="Q3472" i="22"/>
  <c r="Q3480" i="22"/>
  <c r="Q3488" i="22"/>
  <c r="Q3496" i="22"/>
  <c r="Q3504" i="22"/>
  <c r="Q3512" i="22"/>
  <c r="Q3520" i="22"/>
  <c r="Q3528" i="22"/>
  <c r="Q3536" i="22"/>
  <c r="Q3544" i="22"/>
  <c r="Q3552" i="22"/>
  <c r="Q3560" i="22"/>
  <c r="Q3568" i="22"/>
  <c r="Q3576" i="22"/>
  <c r="Q3584" i="22"/>
  <c r="Q3592" i="22"/>
  <c r="Q3600" i="22"/>
  <c r="Q3608" i="22"/>
  <c r="Q3616" i="22"/>
  <c r="Q3624" i="22"/>
  <c r="Q3632" i="22"/>
  <c r="Q3640" i="22"/>
  <c r="Q3648" i="22"/>
  <c r="Q3656" i="22"/>
  <c r="Q3664" i="22"/>
  <c r="Q3672" i="22"/>
  <c r="Q3680" i="22"/>
  <c r="Q3688" i="22"/>
  <c r="Q3696" i="22"/>
  <c r="Q3704" i="22"/>
  <c r="Q3712" i="22"/>
  <c r="Q3720" i="22"/>
  <c r="Q3728" i="22"/>
  <c r="Q3736" i="22"/>
  <c r="Q3744" i="22"/>
  <c r="Q3784" i="22"/>
  <c r="Q3792" i="22"/>
  <c r="Q3800" i="22"/>
  <c r="Q3808" i="22"/>
  <c r="Q3816" i="22"/>
  <c r="Q3824" i="22"/>
  <c r="Q3848" i="22"/>
  <c r="Q3864" i="22"/>
  <c r="Q3872" i="22"/>
  <c r="Q3880" i="22"/>
  <c r="Q3888" i="22"/>
  <c r="Q3896" i="22"/>
  <c r="Q3904" i="22"/>
  <c r="Q3912" i="22"/>
  <c r="Q3920" i="22"/>
  <c r="Q3928" i="22"/>
  <c r="Q3936" i="22"/>
  <c r="Q3944" i="22"/>
  <c r="Q3952" i="22"/>
  <c r="Q3964" i="22"/>
  <c r="Q3972" i="22"/>
  <c r="Q3980" i="22"/>
  <c r="Q3988" i="22"/>
  <c r="Q3996" i="22"/>
  <c r="Q4004" i="22"/>
  <c r="Q4012" i="22"/>
  <c r="Q4024" i="22"/>
  <c r="Q4032" i="22"/>
  <c r="Q4040" i="22"/>
  <c r="Q4048" i="22"/>
  <c r="Q4062" i="22"/>
  <c r="Q4070" i="22"/>
  <c r="Q3152" i="22"/>
  <c r="Q3216" i="22"/>
  <c r="Q3280" i="22"/>
  <c r="Q3323" i="22"/>
  <c r="Q3347" i="22"/>
  <c r="Q3361" i="22"/>
  <c r="Q3369" i="22"/>
  <c r="Q3377" i="22"/>
  <c r="Q3385" i="22"/>
  <c r="Q3393" i="22"/>
  <c r="Q3401" i="22"/>
  <c r="Q3409" i="22"/>
  <c r="Q3417" i="22"/>
  <c r="Q3425" i="22"/>
  <c r="Q3433" i="22"/>
  <c r="Q3441" i="22"/>
  <c r="Q3449" i="22"/>
  <c r="Q3457" i="22"/>
  <c r="Q3465" i="22"/>
  <c r="Q3473" i="22"/>
  <c r="Q3481" i="22"/>
  <c r="Q3489" i="22"/>
  <c r="Q3497" i="22"/>
  <c r="Q3505" i="22"/>
  <c r="Q3513" i="22"/>
  <c r="Q3521" i="22"/>
  <c r="Q3529" i="22"/>
  <c r="Q3537" i="22"/>
  <c r="Q3545" i="22"/>
  <c r="Q3553" i="22"/>
  <c r="Q3561" i="22"/>
  <c r="Q3569" i="22"/>
  <c r="Q3577" i="22"/>
  <c r="Q3585" i="22"/>
  <c r="Q3593" i="22"/>
  <c r="Q3601" i="22"/>
  <c r="Q3609" i="22"/>
  <c r="Q3617" i="22"/>
  <c r="Q3625" i="22"/>
  <c r="Q3633" i="22"/>
  <c r="Q3641" i="22"/>
  <c r="Q3649" i="22"/>
  <c r="Q3657" i="22"/>
  <c r="Q3665" i="22"/>
  <c r="Q3673" i="22"/>
  <c r="Q3681" i="22"/>
  <c r="Q3689" i="22"/>
  <c r="Q3697" i="22"/>
  <c r="Q3705" i="22"/>
  <c r="Q3713" i="22"/>
  <c r="Q3721" i="22"/>
  <c r="Q3729" i="22"/>
  <c r="Q3737" i="22"/>
  <c r="Q3745" i="22"/>
  <c r="Q3785" i="22"/>
  <c r="Q3793" i="22"/>
  <c r="Q3801" i="22"/>
  <c r="Q3809" i="22"/>
  <c r="Q3817" i="22"/>
  <c r="Q3841" i="22"/>
  <c r="Q3849" i="22"/>
  <c r="Q3865" i="22"/>
  <c r="Q3873" i="22"/>
  <c r="Q3881" i="22"/>
  <c r="Q3889" i="22"/>
  <c r="Q3897" i="22"/>
  <c r="Q3905" i="22"/>
  <c r="Q3913" i="22"/>
  <c r="Q3921" i="22"/>
  <c r="Q3929" i="22"/>
  <c r="Q3937" i="22"/>
  <c r="Q3945" i="22"/>
  <c r="Q3953" i="22"/>
  <c r="Q3965" i="22"/>
  <c r="Q3973" i="22"/>
  <c r="Q3981" i="22"/>
  <c r="Q3989" i="22"/>
  <c r="Q3160" i="22"/>
  <c r="Q3224" i="22"/>
  <c r="Q3288" i="22"/>
  <c r="Q3328" i="22"/>
  <c r="Q3352" i="22"/>
  <c r="Q3362" i="22"/>
  <c r="Q3370" i="22"/>
  <c r="Q3378" i="22"/>
  <c r="Q3386" i="22"/>
  <c r="Q3394" i="22"/>
  <c r="Q3402" i="22"/>
  <c r="Q3410" i="22"/>
  <c r="Q3418" i="22"/>
  <c r="Q3426" i="22"/>
  <c r="Q3434" i="22"/>
  <c r="Q3442" i="22"/>
  <c r="Q3450" i="22"/>
  <c r="Q3458" i="22"/>
  <c r="Q3466" i="22"/>
  <c r="Q3474" i="22"/>
  <c r="Q3482" i="22"/>
  <c r="Q3490" i="22"/>
  <c r="Q3498" i="22"/>
  <c r="Q3506" i="22"/>
  <c r="Q3514" i="22"/>
  <c r="Q3522" i="22"/>
  <c r="Q3530" i="22"/>
  <c r="Q3538" i="22"/>
  <c r="Q3546" i="22"/>
  <c r="Q3554" i="22"/>
  <c r="Q3562" i="22"/>
  <c r="Q3570" i="22"/>
  <c r="Q3578" i="22"/>
  <c r="Q3586" i="22"/>
  <c r="Q3594" i="22"/>
  <c r="Q3602" i="22"/>
  <c r="Q3610" i="22"/>
  <c r="Q3618" i="22"/>
  <c r="Q3626" i="22"/>
  <c r="Q3634" i="22"/>
  <c r="Q3642" i="22"/>
  <c r="Q3650" i="22"/>
  <c r="Q3658" i="22"/>
  <c r="Q3666" i="22"/>
  <c r="Q3674" i="22"/>
  <c r="Q3682" i="22"/>
  <c r="Q3690" i="22"/>
  <c r="Q3698" i="22"/>
  <c r="Q3706" i="22"/>
  <c r="Q3714" i="22"/>
  <c r="Q3722" i="22"/>
  <c r="Q3730" i="22"/>
  <c r="Q3738" i="22"/>
  <c r="Q3778" i="22"/>
  <c r="Q3786" i="22"/>
  <c r="Q3794" i="22"/>
  <c r="Q3802" i="22"/>
  <c r="Q3810" i="22"/>
  <c r="Q3818" i="22"/>
  <c r="Q3842" i="22"/>
  <c r="Q3850" i="22"/>
  <c r="Q3866" i="22"/>
  <c r="Q3874" i="22"/>
  <c r="Q3882" i="22"/>
  <c r="Q3890" i="22"/>
  <c r="Q3898" i="22"/>
  <c r="Q3906" i="22"/>
  <c r="Q3914" i="22"/>
  <c r="Q3922" i="22"/>
  <c r="Q3930" i="22"/>
  <c r="Q3938" i="22"/>
  <c r="Q3946" i="22"/>
  <c r="Q3954" i="22"/>
  <c r="Q3966" i="22"/>
  <c r="Q3974" i="22"/>
  <c r="Q3982" i="22"/>
  <c r="Q3990" i="22"/>
  <c r="Q3998" i="22"/>
  <c r="Q4006" i="22"/>
  <c r="Q4014" i="22"/>
  <c r="Q4026" i="22"/>
  <c r="Q4034" i="22"/>
  <c r="Q4042" i="22"/>
  <c r="Q4050" i="22"/>
  <c r="Q4064" i="22"/>
  <c r="Q3168" i="22"/>
  <c r="Q3232" i="22"/>
  <c r="Q3296" i="22"/>
  <c r="Q3331" i="22"/>
  <c r="Q3353" i="22"/>
  <c r="Q3363" i="22"/>
  <c r="Q3371" i="22"/>
  <c r="Q3379" i="22"/>
  <c r="Q3387" i="22"/>
  <c r="Q3395" i="22"/>
  <c r="Q3403" i="22"/>
  <c r="Q3411" i="22"/>
  <c r="Q3419" i="22"/>
  <c r="Q3427" i="22"/>
  <c r="Q3435" i="22"/>
  <c r="Q3443" i="22"/>
  <c r="Q3451" i="22"/>
  <c r="Q3459" i="22"/>
  <c r="Q3467" i="22"/>
  <c r="Q3475" i="22"/>
  <c r="Q3483" i="22"/>
  <c r="Q3491" i="22"/>
  <c r="Q3499" i="22"/>
  <c r="Q3507" i="22"/>
  <c r="Q3515" i="22"/>
  <c r="Q3523" i="22"/>
  <c r="Q3531" i="22"/>
  <c r="Q3539" i="22"/>
  <c r="Q3547" i="22"/>
  <c r="Q3555" i="22"/>
  <c r="Q3563" i="22"/>
  <c r="Q3571" i="22"/>
  <c r="Q3579" i="22"/>
  <c r="Q3587" i="22"/>
  <c r="Q3595" i="22"/>
  <c r="Q3603" i="22"/>
  <c r="Q3611" i="22"/>
  <c r="Q3619" i="22"/>
  <c r="Q3627" i="22"/>
  <c r="Q3635" i="22"/>
  <c r="Q3643" i="22"/>
  <c r="Q3651" i="22"/>
  <c r="Q3659" i="22"/>
  <c r="Q3667" i="22"/>
  <c r="Q3675" i="22"/>
  <c r="Q3683" i="22"/>
  <c r="Q3691" i="22"/>
  <c r="Q3699" i="22"/>
  <c r="Q3707" i="22"/>
  <c r="Q3715" i="22"/>
  <c r="Q3176" i="22"/>
  <c r="Q3240" i="22"/>
  <c r="Q3304" i="22"/>
  <c r="Q3336" i="22"/>
  <c r="Q3354" i="22"/>
  <c r="Q3364" i="22"/>
  <c r="Q3372" i="22"/>
  <c r="Q3380" i="22"/>
  <c r="Q3388" i="22"/>
  <c r="Q3396" i="22"/>
  <c r="Q3404" i="22"/>
  <c r="Q3412" i="22"/>
  <c r="Q3420" i="22"/>
  <c r="Q3428" i="22"/>
  <c r="Q3436" i="22"/>
  <c r="Q3444" i="22"/>
  <c r="Q3452" i="22"/>
  <c r="Q3460" i="22"/>
  <c r="Q3468" i="22"/>
  <c r="Q3476" i="22"/>
  <c r="Q3484" i="22"/>
  <c r="Q3492" i="22"/>
  <c r="Q3500" i="22"/>
  <c r="Q3508" i="22"/>
  <c r="Q3516" i="22"/>
  <c r="Q3524" i="22"/>
  <c r="Q3532" i="22"/>
  <c r="Q3540" i="22"/>
  <c r="Q3548" i="22"/>
  <c r="Q3556" i="22"/>
  <c r="Q3564" i="22"/>
  <c r="Q3572" i="22"/>
  <c r="Q3580" i="22"/>
  <c r="Q3588" i="22"/>
  <c r="Q3596" i="22"/>
  <c r="Q3604" i="22"/>
  <c r="Q3612" i="22"/>
  <c r="Q3620" i="22"/>
  <c r="Q3628" i="22"/>
  <c r="Q3636" i="22"/>
  <c r="Q3644" i="22"/>
  <c r="Q3652" i="22"/>
  <c r="Q3660" i="22"/>
  <c r="Q3668" i="22"/>
  <c r="Q3676" i="22"/>
  <c r="Q3684" i="22"/>
  <c r="Q3692" i="22"/>
  <c r="Q3700" i="22"/>
  <c r="Q3708" i="22"/>
  <c r="Q3716" i="22"/>
  <c r="Q3724" i="22"/>
  <c r="Q3732" i="22"/>
  <c r="Q3740" i="22"/>
  <c r="Q3780" i="22"/>
  <c r="Q3788" i="22"/>
  <c r="Q3796" i="22"/>
  <c r="Q3804" i="22"/>
  <c r="Q3812" i="22"/>
  <c r="Q3820" i="22"/>
  <c r="Q3844" i="22"/>
  <c r="Q3852" i="22"/>
  <c r="Q3868" i="22"/>
  <c r="Q3876" i="22"/>
  <c r="Q3884" i="22"/>
  <c r="Q3892" i="22"/>
  <c r="Q3900" i="22"/>
  <c r="Q3908" i="22"/>
  <c r="Q3916" i="22"/>
  <c r="Q3924" i="22"/>
  <c r="Q3932" i="22"/>
  <c r="Q3940" i="22"/>
  <c r="Q3948" i="22"/>
  <c r="Q3960" i="22"/>
  <c r="Q3968" i="22"/>
  <c r="Q3976" i="22"/>
  <c r="Q3984" i="22"/>
  <c r="Q3992" i="22"/>
  <c r="Q4000" i="22"/>
  <c r="Q4008" i="22"/>
  <c r="Q4020" i="22"/>
  <c r="Q4028" i="22"/>
  <c r="Q4036" i="22"/>
  <c r="Q4044" i="22"/>
  <c r="Q4052" i="22"/>
  <c r="Q4066" i="22"/>
  <c r="Q3795" i="22"/>
  <c r="Q3883" i="22"/>
  <c r="Q3931" i="22"/>
  <c r="Q3951" i="22"/>
  <c r="Q3977" i="22"/>
  <c r="Q3997" i="22"/>
  <c r="Q4013" i="22"/>
  <c r="Q4033" i="22"/>
  <c r="Q4049" i="22"/>
  <c r="Q4071" i="22"/>
  <c r="Q4079" i="22"/>
  <c r="Q4087" i="22"/>
  <c r="Q4095" i="22"/>
  <c r="Q4103" i="22"/>
  <c r="Q4111" i="22"/>
  <c r="Q4119" i="22"/>
  <c r="Q4127" i="22"/>
  <c r="Q4135" i="22"/>
  <c r="Q4143" i="22"/>
  <c r="Q4153" i="22"/>
  <c r="Q4161" i="22"/>
  <c r="Q4169" i="22"/>
  <c r="Q4177" i="22"/>
  <c r="Q4185" i="22"/>
  <c r="Q4193" i="22"/>
  <c r="Q4201" i="22"/>
  <c r="Q4209" i="22"/>
  <c r="Q4217" i="22"/>
  <c r="Q4225" i="22"/>
  <c r="Q4233" i="22"/>
  <c r="Q4266" i="22"/>
  <c r="Q4274" i="22"/>
  <c r="Q4282" i="22"/>
  <c r="Q4290" i="22"/>
  <c r="Q4298" i="22"/>
  <c r="Q4306" i="22"/>
  <c r="Q4314" i="22"/>
  <c r="Q4322" i="22"/>
  <c r="Q4330" i="22"/>
  <c r="Q4338" i="22"/>
  <c r="Q4346" i="22"/>
  <c r="Q4354" i="22"/>
  <c r="Q4362" i="22"/>
  <c r="Q4370" i="22"/>
  <c r="Q4378" i="22"/>
  <c r="Q4386" i="22"/>
  <c r="Q4394" i="22"/>
  <c r="Q4426" i="22"/>
  <c r="Q4434" i="22"/>
  <c r="Q4442" i="22"/>
  <c r="Q4450" i="22"/>
  <c r="Q4458" i="22"/>
  <c r="Q4466" i="22"/>
  <c r="Q4474" i="22"/>
  <c r="Q4482" i="22"/>
  <c r="Q4490" i="22"/>
  <c r="Q4498" i="22"/>
  <c r="Q4506" i="22"/>
  <c r="Q4514" i="22"/>
  <c r="Q4522" i="22"/>
  <c r="Q4530" i="22"/>
  <c r="Q4538" i="22"/>
  <c r="Q4546" i="22"/>
  <c r="Q4554" i="22"/>
  <c r="Q4562" i="22"/>
  <c r="Q4570" i="22"/>
  <c r="Q4578" i="22"/>
  <c r="Q4586" i="22"/>
  <c r="Q4594" i="22"/>
  <c r="Q4602" i="22"/>
  <c r="Q4610" i="22"/>
  <c r="Q4618" i="22"/>
  <c r="Q4626" i="22"/>
  <c r="Q4634" i="22"/>
  <c r="Q4642" i="22"/>
  <c r="Q4650" i="22"/>
  <c r="Q4658" i="22"/>
  <c r="Q4666" i="22"/>
  <c r="Q4674" i="22"/>
  <c r="Q4682" i="22"/>
  <c r="Q4690" i="22"/>
  <c r="Q4698" i="22"/>
  <c r="Q4706" i="22"/>
  <c r="Q4714" i="22"/>
  <c r="Q4722" i="22"/>
  <c r="Q3803" i="22"/>
  <c r="Q3891" i="22"/>
  <c r="Q3933" i="22"/>
  <c r="Q3955" i="22"/>
  <c r="Q3979" i="22"/>
  <c r="Q3999" i="22"/>
  <c r="Q4015" i="22"/>
  <c r="Q4035" i="22"/>
  <c r="Q4051" i="22"/>
  <c r="Q4072" i="22"/>
  <c r="Q4080" i="22"/>
  <c r="Q4088" i="22"/>
  <c r="Q4096" i="22"/>
  <c r="Q4104" i="22"/>
  <c r="Q4112" i="22"/>
  <c r="Q4120" i="22"/>
  <c r="Q4128" i="22"/>
  <c r="Q4136" i="22"/>
  <c r="Q4144" i="22"/>
  <c r="Q4154" i="22"/>
  <c r="Q4162" i="22"/>
  <c r="Q4170" i="22"/>
  <c r="Q4178" i="22"/>
  <c r="Q4186" i="22"/>
  <c r="Q4194" i="22"/>
  <c r="Q4202" i="22"/>
  <c r="Q4210" i="22"/>
  <c r="Q4218" i="22"/>
  <c r="Q4226" i="22"/>
  <c r="Q4234" i="22"/>
  <c r="Q4267" i="22"/>
  <c r="Q4275" i="22"/>
  <c r="Q4283" i="22"/>
  <c r="Q4291" i="22"/>
  <c r="Q4299" i="22"/>
  <c r="Q4307" i="22"/>
  <c r="Q4315" i="22"/>
  <c r="Q4323" i="22"/>
  <c r="Q4331" i="22"/>
  <c r="Q4339" i="22"/>
  <c r="Q4347" i="22"/>
  <c r="Q4355" i="22"/>
  <c r="Q4363" i="22"/>
  <c r="Q4371" i="22"/>
  <c r="Q4379" i="22"/>
  <c r="Q4387" i="22"/>
  <c r="Q4395" i="22"/>
  <c r="Q4427" i="22"/>
  <c r="Q4435" i="22"/>
  <c r="Q4443" i="22"/>
  <c r="Q4451" i="22"/>
  <c r="Q4459" i="22"/>
  <c r="Q4467" i="22"/>
  <c r="Q4475" i="22"/>
  <c r="Q4483" i="22"/>
  <c r="Q4491" i="22"/>
  <c r="Q4499" i="22"/>
  <c r="Q4507" i="22"/>
  <c r="Q4515" i="22"/>
  <c r="Q4523" i="22"/>
  <c r="Q4531" i="22"/>
  <c r="Q4539" i="22"/>
  <c r="Q4547" i="22"/>
  <c r="Q4555" i="22"/>
  <c r="Q4563" i="22"/>
  <c r="Q4571" i="22"/>
  <c r="Q4579" i="22"/>
  <c r="Q4587" i="22"/>
  <c r="Q4595" i="22"/>
  <c r="Q4603" i="22"/>
  <c r="Q4611" i="22"/>
  <c r="Q4619" i="22"/>
  <c r="Q4627" i="22"/>
  <c r="Q4635" i="22"/>
  <c r="Q4643" i="22"/>
  <c r="Q4651" i="22"/>
  <c r="Q4659" i="22"/>
  <c r="Q4667" i="22"/>
  <c r="Q4675" i="22"/>
  <c r="Q4683" i="22"/>
  <c r="Q4691" i="22"/>
  <c r="Q4699" i="22"/>
  <c r="Q4707" i="22"/>
  <c r="Q4715" i="22"/>
  <c r="Q4723" i="22"/>
  <c r="Q3811" i="22"/>
  <c r="Q3899" i="22"/>
  <c r="Q3935" i="22"/>
  <c r="Q3961" i="22"/>
  <c r="Q3983" i="22"/>
  <c r="Q4001" i="22"/>
  <c r="Q4021" i="22"/>
  <c r="Q4037" i="22"/>
  <c r="Q4053" i="22"/>
  <c r="Q4073" i="22"/>
  <c r="Q4081" i="22"/>
  <c r="Q4089" i="22"/>
  <c r="Q4097" i="22"/>
  <c r="Q4105" i="22"/>
  <c r="Q4113" i="22"/>
  <c r="Q4121" i="22"/>
  <c r="Q4129" i="22"/>
  <c r="Q4137" i="22"/>
  <c r="Q4147" i="22"/>
  <c r="Q4155" i="22"/>
  <c r="Q4163" i="22"/>
  <c r="Q4171" i="22"/>
  <c r="Q4179" i="22"/>
  <c r="Q4187" i="22"/>
  <c r="Q4195" i="22"/>
  <c r="Q4203" i="22"/>
  <c r="Q4211" i="22"/>
  <c r="Q4219" i="22"/>
  <c r="Q4227" i="22"/>
  <c r="Q4260" i="22"/>
  <c r="Q4268" i="22"/>
  <c r="Q4276" i="22"/>
  <c r="Q4284" i="22"/>
  <c r="Q4292" i="22"/>
  <c r="Q4300" i="22"/>
  <c r="Q4308" i="22"/>
  <c r="Q4316" i="22"/>
  <c r="Q4324" i="22"/>
  <c r="Q4332" i="22"/>
  <c r="Q4340" i="22"/>
  <c r="Q4348" i="22"/>
  <c r="Q4356" i="22"/>
  <c r="Q4364" i="22"/>
  <c r="Q4372" i="22"/>
  <c r="Q4380" i="22"/>
  <c r="Q4388" i="22"/>
  <c r="Q4396" i="22"/>
  <c r="Q4428" i="22"/>
  <c r="Q4436" i="22"/>
  <c r="Q4444" i="22"/>
  <c r="Q4452" i="22"/>
  <c r="Q4460" i="22"/>
  <c r="Q4468" i="22"/>
  <c r="Q4476" i="22"/>
  <c r="Q4484" i="22"/>
  <c r="Q4492" i="22"/>
  <c r="Q4500" i="22"/>
  <c r="Q4508" i="22"/>
  <c r="Q4516" i="22"/>
  <c r="Q4524" i="22"/>
  <c r="Q4532" i="22"/>
  <c r="Q4540" i="22"/>
  <c r="Q4548" i="22"/>
  <c r="Q4556" i="22"/>
  <c r="Q4564" i="22"/>
  <c r="Q4572" i="22"/>
  <c r="Q4580" i="22"/>
  <c r="Q4588" i="22"/>
  <c r="Q4596" i="22"/>
  <c r="Q4604" i="22"/>
  <c r="Q4612" i="22"/>
  <c r="Q4620" i="22"/>
  <c r="Q4628" i="22"/>
  <c r="Q4636" i="22"/>
  <c r="Q4644" i="22"/>
  <c r="Q4652" i="22"/>
  <c r="Q4660" i="22"/>
  <c r="Q4668" i="22"/>
  <c r="Q4676" i="22"/>
  <c r="Q4684" i="22"/>
  <c r="Q4692" i="22"/>
  <c r="Q4700" i="22"/>
  <c r="Q4708" i="22"/>
  <c r="Q4716" i="22"/>
  <c r="Q3723" i="22"/>
  <c r="Q3819" i="22"/>
  <c r="Q3907" i="22"/>
  <c r="Q3939" i="22"/>
  <c r="Q3963" i="22"/>
  <c r="Q3985" i="22"/>
  <c r="Q4003" i="22"/>
  <c r="Q4023" i="22"/>
  <c r="Q4039" i="22"/>
  <c r="Q4055" i="22"/>
  <c r="Q4074" i="22"/>
  <c r="Q4082" i="22"/>
  <c r="Q4090" i="22"/>
  <c r="Q4098" i="22"/>
  <c r="Q4106" i="22"/>
  <c r="Q4114" i="22"/>
  <c r="Q4122" i="22"/>
  <c r="Q4130" i="22"/>
  <c r="Q4138" i="22"/>
  <c r="Q4148" i="22"/>
  <c r="Q4156" i="22"/>
  <c r="Q4164" i="22"/>
  <c r="Q4172" i="22"/>
  <c r="Q4180" i="22"/>
  <c r="Q4188" i="22"/>
  <c r="Q4196" i="22"/>
  <c r="Q4204" i="22"/>
  <c r="Q4212" i="22"/>
  <c r="Q4220" i="22"/>
  <c r="Q4228" i="22"/>
  <c r="Q4261" i="22"/>
  <c r="Q4269" i="22"/>
  <c r="Q4277" i="22"/>
  <c r="Q4285" i="22"/>
  <c r="Q4293" i="22"/>
  <c r="Q4301" i="22"/>
  <c r="Q4309" i="22"/>
  <c r="Q4317" i="22"/>
  <c r="Q4325" i="22"/>
  <c r="Q4333" i="22"/>
  <c r="Q4341" i="22"/>
  <c r="Q4349" i="22"/>
  <c r="Q4357" i="22"/>
  <c r="Q4365" i="22"/>
  <c r="Q4373" i="22"/>
  <c r="Q4381" i="22"/>
  <c r="Q4389" i="22"/>
  <c r="Q4397" i="22"/>
  <c r="Q4429" i="22"/>
  <c r="Q4437" i="22"/>
  <c r="Q4445" i="22"/>
  <c r="Q4453" i="22"/>
  <c r="Q4461" i="22"/>
  <c r="Q4469" i="22"/>
  <c r="Q4477" i="22"/>
  <c r="Q4485" i="22"/>
  <c r="Q4493" i="22"/>
  <c r="Q4501" i="22"/>
  <c r="Q4509" i="22"/>
  <c r="Q4517" i="22"/>
  <c r="Q4525" i="22"/>
  <c r="Q4533" i="22"/>
  <c r="Q4541" i="22"/>
  <c r="Q4549" i="22"/>
  <c r="Q4557" i="22"/>
  <c r="Q4565" i="22"/>
  <c r="Q4573" i="22"/>
  <c r="Q4581" i="22"/>
  <c r="Q4589" i="22"/>
  <c r="Q4597" i="22"/>
  <c r="Q4605" i="22"/>
  <c r="Q4613" i="22"/>
  <c r="Q4621" i="22"/>
  <c r="Q4629" i="22"/>
  <c r="Q4637" i="22"/>
  <c r="Q4645" i="22"/>
  <c r="Q4653" i="22"/>
  <c r="Q4661" i="22"/>
  <c r="Q4669" i="22"/>
  <c r="Q4677" i="22"/>
  <c r="Q4685" i="22"/>
  <c r="Q4693" i="22"/>
  <c r="Q4701" i="22"/>
  <c r="Q4709" i="22"/>
  <c r="Q4717" i="22"/>
  <c r="Q3731" i="22"/>
  <c r="Q3843" i="22"/>
  <c r="Q3915" i="22"/>
  <c r="Q3941" i="22"/>
  <c r="Q3967" i="22"/>
  <c r="Q3987" i="22"/>
  <c r="Q4005" i="22"/>
  <c r="Q4025" i="22"/>
  <c r="Q4041" i="22"/>
  <c r="Q4063" i="22"/>
  <c r="Q4075" i="22"/>
  <c r="Q4083" i="22"/>
  <c r="Q4091" i="22"/>
  <c r="Q4099" i="22"/>
  <c r="Q4107" i="22"/>
  <c r="Q4115" i="22"/>
  <c r="Q4123" i="22"/>
  <c r="Q4131" i="22"/>
  <c r="Q4139" i="22"/>
  <c r="Q4149" i="22"/>
  <c r="Q4157" i="22"/>
  <c r="Q4165" i="22"/>
  <c r="Q4173" i="22"/>
  <c r="Q4181" i="22"/>
  <c r="Q4189" i="22"/>
  <c r="Q4197" i="22"/>
  <c r="Q4205" i="22"/>
  <c r="Q4213" i="22"/>
  <c r="Q4221" i="22"/>
  <c r="Q4229" i="22"/>
  <c r="Q4262" i="22"/>
  <c r="Q4270" i="22"/>
  <c r="Q4278" i="22"/>
  <c r="Q4286" i="22"/>
  <c r="Q4294" i="22"/>
  <c r="Q4302" i="22"/>
  <c r="Q4310" i="22"/>
  <c r="Q4318" i="22"/>
  <c r="Q4326" i="22"/>
  <c r="Q4334" i="22"/>
  <c r="Q4342" i="22"/>
  <c r="Q4350" i="22"/>
  <c r="Q4358" i="22"/>
  <c r="Q4366" i="22"/>
  <c r="Q4374" i="22"/>
  <c r="Q4382" i="22"/>
  <c r="Q4390" i="22"/>
  <c r="Q4398" i="22"/>
  <c r="Q4430" i="22"/>
  <c r="Q4438" i="22"/>
  <c r="Q4446" i="22"/>
  <c r="Q4454" i="22"/>
  <c r="Q4462" i="22"/>
  <c r="Q4470" i="22"/>
  <c r="Q4478" i="22"/>
  <c r="Q4486" i="22"/>
  <c r="Q4494" i="22"/>
  <c r="Q4502" i="22"/>
  <c r="Q4510" i="22"/>
  <c r="Q4518" i="22"/>
  <c r="Q4526" i="22"/>
  <c r="Q4534" i="22"/>
  <c r="Q4542" i="22"/>
  <c r="Q4550" i="22"/>
  <c r="Q4558" i="22"/>
  <c r="Q4566" i="22"/>
  <c r="Q4574" i="22"/>
  <c r="Q4582" i="22"/>
  <c r="Q4590" i="22"/>
  <c r="Q4598" i="22"/>
  <c r="Q4606" i="22"/>
  <c r="Q4614" i="22"/>
  <c r="Q4622" i="22"/>
  <c r="Q4630" i="22"/>
  <c r="Q4638" i="22"/>
  <c r="Q4646" i="22"/>
  <c r="Q4654" i="22"/>
  <c r="Q4662" i="22"/>
  <c r="Q4670" i="22"/>
  <c r="Q4678" i="22"/>
  <c r="Q4686" i="22"/>
  <c r="Q4694" i="22"/>
  <c r="Q4702" i="22"/>
  <c r="Q4710" i="22"/>
  <c r="Q4718" i="22"/>
  <c r="Q4726" i="22"/>
  <c r="Q3739" i="22"/>
  <c r="Q3851" i="22"/>
  <c r="Q3923" i="22"/>
  <c r="Q3943" i="22"/>
  <c r="Q3969" i="22"/>
  <c r="Q3991" i="22"/>
  <c r="Q4007" i="22"/>
  <c r="Q4027" i="22"/>
  <c r="Q4043" i="22"/>
  <c r="Q4065" i="22"/>
  <c r="Q4076" i="22"/>
  <c r="Q4084" i="22"/>
  <c r="Q4092" i="22"/>
  <c r="Q4100" i="22"/>
  <c r="Q4108" i="22"/>
  <c r="Q4116" i="22"/>
  <c r="Q4124" i="22"/>
  <c r="Q4132" i="22"/>
  <c r="Q4140" i="22"/>
  <c r="Q4150" i="22"/>
  <c r="Q4158" i="22"/>
  <c r="Q4166" i="22"/>
  <c r="Q4174" i="22"/>
  <c r="Q4182" i="22"/>
  <c r="Q4190" i="22"/>
  <c r="Q4198" i="22"/>
  <c r="Q4206" i="22"/>
  <c r="Q4214" i="22"/>
  <c r="Q4222" i="22"/>
  <c r="Q4230" i="22"/>
  <c r="Q4263" i="22"/>
  <c r="Q4271" i="22"/>
  <c r="Q4279" i="22"/>
  <c r="Q4287" i="22"/>
  <c r="Q4295" i="22"/>
  <c r="Q4303" i="22"/>
  <c r="Q4311" i="22"/>
  <c r="Q4319" i="22"/>
  <c r="Q4327" i="22"/>
  <c r="Q4335" i="22"/>
  <c r="Q4343" i="22"/>
  <c r="Q4351" i="22"/>
  <c r="Q4359" i="22"/>
  <c r="Q4367" i="22"/>
  <c r="Q4375" i="22"/>
  <c r="Q4383" i="22"/>
  <c r="Q4391" i="22"/>
  <c r="Q4399" i="22"/>
  <c r="Q4431" i="22"/>
  <c r="Q4439" i="22"/>
  <c r="Q4447" i="22"/>
  <c r="Q4455" i="22"/>
  <c r="Q4463" i="22"/>
  <c r="Q4471" i="22"/>
  <c r="Q4479" i="22"/>
  <c r="Q4487" i="22"/>
  <c r="Q4495" i="22"/>
  <c r="Q4503" i="22"/>
  <c r="Q4511" i="22"/>
  <c r="Q4519" i="22"/>
  <c r="Q4527" i="22"/>
  <c r="Q4535" i="22"/>
  <c r="Q4543" i="22"/>
  <c r="Q4551" i="22"/>
  <c r="Q4559" i="22"/>
  <c r="Q4567" i="22"/>
  <c r="Q4575" i="22"/>
  <c r="Q4583" i="22"/>
  <c r="Q4591" i="22"/>
  <c r="Q4599" i="22"/>
  <c r="Q4607" i="22"/>
  <c r="Q4615" i="22"/>
  <c r="Q4623" i="22"/>
  <c r="Q4631" i="22"/>
  <c r="Q4639" i="22"/>
  <c r="Q4647" i="22"/>
  <c r="Q4655" i="22"/>
  <c r="Q4663" i="22"/>
  <c r="Q4671" i="22"/>
  <c r="Q4679" i="22"/>
  <c r="Q4687" i="22"/>
  <c r="Q4695" i="22"/>
  <c r="Q4703" i="22"/>
  <c r="Q4711" i="22"/>
  <c r="Q4719" i="22"/>
  <c r="Q4727" i="22"/>
  <c r="Q3779" i="22"/>
  <c r="Q3867" i="22"/>
  <c r="Q3925" i="22"/>
  <c r="Q3947" i="22"/>
  <c r="Q3971" i="22"/>
  <c r="Q3993" i="22"/>
  <c r="Q4009" i="22"/>
  <c r="Q4029" i="22"/>
  <c r="Q4045" i="22"/>
  <c r="Q4067" i="22"/>
  <c r="Q4077" i="22"/>
  <c r="Q4085" i="22"/>
  <c r="Q4093" i="22"/>
  <c r="Q4101" i="22"/>
  <c r="Q4109" i="22"/>
  <c r="Q4117" i="22"/>
  <c r="Q4125" i="22"/>
  <c r="Q4133" i="22"/>
  <c r="Q4141" i="22"/>
  <c r="Q4151" i="22"/>
  <c r="Q4159" i="22"/>
  <c r="Q4167" i="22"/>
  <c r="Q4175" i="22"/>
  <c r="Q4183" i="22"/>
  <c r="Q4191" i="22"/>
  <c r="Q4199" i="22"/>
  <c r="Q4207" i="22"/>
  <c r="Q4215" i="22"/>
  <c r="Q4223" i="22"/>
  <c r="Q4231" i="22"/>
  <c r="Q4264" i="22"/>
  <c r="Q4272" i="22"/>
  <c r="Q4280" i="22"/>
  <c r="Q4288" i="22"/>
  <c r="Q4296" i="22"/>
  <c r="Q4304" i="22"/>
  <c r="Q4312" i="22"/>
  <c r="Q4320" i="22"/>
  <c r="Q4328" i="22"/>
  <c r="Q4336" i="22"/>
  <c r="Q4344" i="22"/>
  <c r="Q4352" i="22"/>
  <c r="Q4360" i="22"/>
  <c r="Q4368" i="22"/>
  <c r="Q4376" i="22"/>
  <c r="Q4384" i="22"/>
  <c r="Q4392" i="22"/>
  <c r="Q4424" i="22"/>
  <c r="Q4432" i="22"/>
  <c r="Q4440" i="22"/>
  <c r="Q4448" i="22"/>
  <c r="Q4456" i="22"/>
  <c r="Q4464" i="22"/>
  <c r="Q4472" i="22"/>
  <c r="Q4480" i="22"/>
  <c r="Q4488" i="22"/>
  <c r="Q4496" i="22"/>
  <c r="Q3787" i="22"/>
  <c r="Q3875" i="22"/>
  <c r="Q3927" i="22"/>
  <c r="Q3949" i="22"/>
  <c r="Q3975" i="22"/>
  <c r="Q3995" i="22"/>
  <c r="Q4011" i="22"/>
  <c r="Q4031" i="22"/>
  <c r="Q4047" i="22"/>
  <c r="Q4069" i="22"/>
  <c r="Q4078" i="22"/>
  <c r="Q4086" i="22"/>
  <c r="Q4094" i="22"/>
  <c r="Q4102" i="22"/>
  <c r="Q4110" i="22"/>
  <c r="Q4118" i="22"/>
  <c r="Q4126" i="22"/>
  <c r="Q4134" i="22"/>
  <c r="Q4142" i="22"/>
  <c r="Q4152" i="22"/>
  <c r="Q4160" i="22"/>
  <c r="Q4168" i="22"/>
  <c r="Q4176" i="22"/>
  <c r="Q4184" i="22"/>
  <c r="Q4192" i="22"/>
  <c r="Q4200" i="22"/>
  <c r="Q4208" i="22"/>
  <c r="Q4216" i="22"/>
  <c r="Q4224" i="22"/>
  <c r="Q4232" i="22"/>
  <c r="Q4265" i="22"/>
  <c r="Q4273" i="22"/>
  <c r="Q4281" i="22"/>
  <c r="Q4289" i="22"/>
  <c r="Q4297" i="22"/>
  <c r="Q4305" i="22"/>
  <c r="Q4313" i="22"/>
  <c r="Q4321" i="22"/>
  <c r="Q4329" i="22"/>
  <c r="Q4337" i="22"/>
  <c r="Q4345" i="22"/>
  <c r="Q4353" i="22"/>
  <c r="Q4361" i="22"/>
  <c r="Q4369" i="22"/>
  <c r="Q4377" i="22"/>
  <c r="Q4385" i="22"/>
  <c r="Q4393" i="22"/>
  <c r="Q4425" i="22"/>
  <c r="Q4433" i="22"/>
  <c r="Q4441" i="22"/>
  <c r="Q4449" i="22"/>
  <c r="Q4457" i="22"/>
  <c r="Q4465" i="22"/>
  <c r="Q4473" i="22"/>
  <c r="Q4481" i="22"/>
  <c r="Q4489" i="22"/>
  <c r="Q4497" i="22"/>
  <c r="Q4505" i="22"/>
  <c r="Q4513" i="22"/>
  <c r="Q4521" i="22"/>
  <c r="Q4529" i="22"/>
  <c r="Q4537" i="22"/>
  <c r="Q4545" i="22"/>
  <c r="Q4553" i="22"/>
  <c r="Q4561" i="22"/>
  <c r="Q4569" i="22"/>
  <c r="Q4577" i="22"/>
  <c r="Q4585" i="22"/>
  <c r="Q4593" i="22"/>
  <c r="Q4601" i="22"/>
  <c r="Q4609" i="22"/>
  <c r="Q4617" i="22"/>
  <c r="Q4625" i="22"/>
  <c r="Q4633" i="22"/>
  <c r="Q4641" i="22"/>
  <c r="Q4649" i="22"/>
  <c r="Q4657" i="22"/>
  <c r="Q4665" i="22"/>
  <c r="Q4673" i="22"/>
  <c r="Q4681" i="22"/>
  <c r="Q4689" i="22"/>
  <c r="Q4697" i="22"/>
  <c r="Q4705" i="22"/>
  <c r="Q4544" i="22"/>
  <c r="Q4608" i="22"/>
  <c r="Q4672" i="22"/>
  <c r="Q4721" i="22"/>
  <c r="Q4733" i="22"/>
  <c r="Q4741" i="22"/>
  <c r="Q4749" i="22"/>
  <c r="Q4757" i="22"/>
  <c r="Q1578" i="22"/>
  <c r="Q11" i="22"/>
  <c r="Q19" i="22"/>
  <c r="Q27" i="22"/>
  <c r="Q35" i="22"/>
  <c r="Q43" i="22"/>
  <c r="Q51" i="22"/>
  <c r="Q59" i="22"/>
  <c r="Q67" i="22"/>
  <c r="Q75" i="22"/>
  <c r="Q83" i="22"/>
  <c r="Q91" i="22"/>
  <c r="Q99" i="22"/>
  <c r="Q107" i="22"/>
  <c r="Q115" i="22"/>
  <c r="Q123" i="22"/>
  <c r="Q131" i="22"/>
  <c r="Q139" i="22"/>
  <c r="Q147" i="22"/>
  <c r="Q155" i="22"/>
  <c r="Q163" i="22"/>
  <c r="Q171" i="22"/>
  <c r="Q179" i="22"/>
  <c r="Q215" i="22"/>
  <c r="Q223" i="22"/>
  <c r="Q231" i="22"/>
  <c r="Q239" i="22"/>
  <c r="Q247" i="22"/>
  <c r="Q255" i="22"/>
  <c r="Q263" i="22"/>
  <c r="Q271" i="22"/>
  <c r="Q279" i="22"/>
  <c r="Q287" i="22"/>
  <c r="Q295" i="22"/>
  <c r="Q303" i="22"/>
  <c r="Q311" i="22"/>
  <c r="Q319" i="22"/>
  <c r="Q327" i="22"/>
  <c r="Q335" i="22"/>
  <c r="Q343" i="22"/>
  <c r="Q351" i="22"/>
  <c r="Q359" i="22"/>
  <c r="Q367" i="22"/>
  <c r="Q375" i="22"/>
  <c r="Q383" i="22"/>
  <c r="Q391" i="22"/>
  <c r="Q399" i="22"/>
  <c r="Q412" i="22"/>
  <c r="Q420" i="22"/>
  <c r="Q428" i="22"/>
  <c r="Q436" i="22"/>
  <c r="Q444" i="22"/>
  <c r="Q452" i="22"/>
  <c r="Q460" i="22"/>
  <c r="Q468" i="22"/>
  <c r="Q476" i="22"/>
  <c r="Q484" i="22"/>
  <c r="Q492" i="22"/>
  <c r="Q500" i="22"/>
  <c r="Q508" i="22"/>
  <c r="Q516" i="22"/>
  <c r="Q524" i="22"/>
  <c r="Q532" i="22"/>
  <c r="Q540" i="22"/>
  <c r="Q548" i="22"/>
  <c r="Q556" i="22"/>
  <c r="Q564" i="22"/>
  <c r="Q572" i="22"/>
  <c r="Q580" i="22"/>
  <c r="Q588" i="22"/>
  <c r="Q598" i="22"/>
  <c r="Q606" i="22"/>
  <c r="Q614" i="22"/>
  <c r="Q622" i="22"/>
  <c r="Q630" i="22"/>
  <c r="Q4552" i="22"/>
  <c r="Q4616" i="22"/>
  <c r="Q4680" i="22"/>
  <c r="Q4724" i="22"/>
  <c r="Q4734" i="22"/>
  <c r="Q4742" i="22"/>
  <c r="Q4750" i="22"/>
  <c r="Q4758" i="22"/>
  <c r="Q4" i="22"/>
  <c r="Q12" i="22"/>
  <c r="Q20" i="22"/>
  <c r="Q28" i="22"/>
  <c r="Q36" i="22"/>
  <c r="Q44" i="22"/>
  <c r="Q52" i="22"/>
  <c r="Q60" i="22"/>
  <c r="Q68" i="22"/>
  <c r="Q76" i="22"/>
  <c r="Q84" i="22"/>
  <c r="Q92" i="22"/>
  <c r="Q100" i="22"/>
  <c r="Q108" i="22"/>
  <c r="Q116" i="22"/>
  <c r="Q124" i="22"/>
  <c r="Q132" i="22"/>
  <c r="Q140" i="22"/>
  <c r="Q148" i="22"/>
  <c r="Q156" i="22"/>
  <c r="Q164" i="22"/>
  <c r="Q172" i="22"/>
  <c r="Q180" i="22"/>
  <c r="Q216" i="22"/>
  <c r="Q224" i="22"/>
  <c r="Q232" i="22"/>
  <c r="Q240" i="22"/>
  <c r="Q248" i="22"/>
  <c r="Q256" i="22"/>
  <c r="Q264" i="22"/>
  <c r="Q272" i="22"/>
  <c r="Q280" i="22"/>
  <c r="Q288" i="22"/>
  <c r="Q296" i="22"/>
  <c r="Q304" i="22"/>
  <c r="Q312" i="22"/>
  <c r="Q320" i="22"/>
  <c r="Q328" i="22"/>
  <c r="Q336" i="22"/>
  <c r="Q344" i="22"/>
  <c r="Q352" i="22"/>
  <c r="Q360" i="22"/>
  <c r="Q368" i="22"/>
  <c r="Q376" i="22"/>
  <c r="Q384" i="22"/>
  <c r="Q392" i="22"/>
  <c r="Q400" i="22"/>
  <c r="Q413" i="22"/>
  <c r="Q421" i="22"/>
  <c r="Q429" i="22"/>
  <c r="Q437" i="22"/>
  <c r="Q445" i="22"/>
  <c r="Q453" i="22"/>
  <c r="Q461" i="22"/>
  <c r="Q469" i="22"/>
  <c r="Q477" i="22"/>
  <c r="Q485" i="22"/>
  <c r="Q493" i="22"/>
  <c r="Q501" i="22"/>
  <c r="Q509" i="22"/>
  <c r="Q517" i="22"/>
  <c r="Q525" i="22"/>
  <c r="Q533" i="22"/>
  <c r="Q541" i="22"/>
  <c r="Q549" i="22"/>
  <c r="Q557" i="22"/>
  <c r="Q565" i="22"/>
  <c r="Q573" i="22"/>
  <c r="Q581" i="22"/>
  <c r="Q591" i="22"/>
  <c r="Q599" i="22"/>
  <c r="Q607" i="22"/>
  <c r="Q615" i="22"/>
  <c r="Q623" i="22"/>
  <c r="Q631" i="22"/>
  <c r="Q4560" i="22"/>
  <c r="Q4624" i="22"/>
  <c r="Q4688" i="22"/>
  <c r="Q4725" i="22"/>
  <c r="Q4735" i="22"/>
  <c r="Q4743" i="22"/>
  <c r="Q4751" i="22"/>
  <c r="Q4759" i="22"/>
  <c r="Q5" i="22"/>
  <c r="Q13" i="22"/>
  <c r="Q21" i="22"/>
  <c r="Q29" i="22"/>
  <c r="Q37" i="22"/>
  <c r="Q45" i="22"/>
  <c r="Q53" i="22"/>
  <c r="Q61" i="22"/>
  <c r="Q69" i="22"/>
  <c r="Q77" i="22"/>
  <c r="Q85" i="22"/>
  <c r="Q93" i="22"/>
  <c r="Q101" i="22"/>
  <c r="Q109" i="22"/>
  <c r="Q117" i="22"/>
  <c r="Q125" i="22"/>
  <c r="Q133" i="22"/>
  <c r="Q141" i="22"/>
  <c r="Q149" i="22"/>
  <c r="Q157" i="22"/>
  <c r="Q165" i="22"/>
  <c r="Q173" i="22"/>
  <c r="Q181" i="22"/>
  <c r="Q217" i="22"/>
  <c r="Q225" i="22"/>
  <c r="Q233" i="22"/>
  <c r="Q241" i="22"/>
  <c r="Q249" i="22"/>
  <c r="Q257" i="22"/>
  <c r="Q265" i="22"/>
  <c r="Q273" i="22"/>
  <c r="Q281" i="22"/>
  <c r="Q289" i="22"/>
  <c r="Q297" i="22"/>
  <c r="Q305" i="22"/>
  <c r="Q313" i="22"/>
  <c r="Q321" i="22"/>
  <c r="Q329" i="22"/>
  <c r="Q337" i="22"/>
  <c r="Q345" i="22"/>
  <c r="Q353" i="22"/>
  <c r="Q361" i="22"/>
  <c r="Q369" i="22"/>
  <c r="Q377" i="22"/>
  <c r="Q385" i="22"/>
  <c r="Q393" i="22"/>
  <c r="Q401" i="22"/>
  <c r="Q414" i="22"/>
  <c r="Q422" i="22"/>
  <c r="Q430" i="22"/>
  <c r="Q438" i="22"/>
  <c r="Q446" i="22"/>
  <c r="Q454" i="22"/>
  <c r="Q462" i="22"/>
  <c r="Q470" i="22"/>
  <c r="Q478" i="22"/>
  <c r="Q486" i="22"/>
  <c r="Q494" i="22"/>
  <c r="Q502" i="22"/>
  <c r="Q510" i="22"/>
  <c r="Q518" i="22"/>
  <c r="Q526" i="22"/>
  <c r="Q534" i="22"/>
  <c r="Q542" i="22"/>
  <c r="Q550" i="22"/>
  <c r="Q558" i="22"/>
  <c r="Q566" i="22"/>
  <c r="Q574" i="22"/>
  <c r="Q582" i="22"/>
  <c r="Q4504" i="22"/>
  <c r="Q4568" i="22"/>
  <c r="Q4632" i="22"/>
  <c r="Q4696" i="22"/>
  <c r="Q4728" i="22"/>
  <c r="Q4736" i="22"/>
  <c r="Q4744" i="22"/>
  <c r="Q4752" i="22"/>
  <c r="Q4760" i="22"/>
  <c r="Q6" i="22"/>
  <c r="Q14" i="22"/>
  <c r="Q22" i="22"/>
  <c r="Q30" i="22"/>
  <c r="Q38" i="22"/>
  <c r="Q46" i="22"/>
  <c r="Q54" i="22"/>
  <c r="Q62" i="22"/>
  <c r="Q70" i="22"/>
  <c r="Q78" i="22"/>
  <c r="Q86" i="22"/>
  <c r="Q94" i="22"/>
  <c r="Q102" i="22"/>
  <c r="Q110" i="22"/>
  <c r="Q118" i="22"/>
  <c r="Q126" i="22"/>
  <c r="Q134" i="22"/>
  <c r="Q142" i="22"/>
  <c r="Q150" i="22"/>
  <c r="Q158" i="22"/>
  <c r="Q166" i="22"/>
  <c r="Q174" i="22"/>
  <c r="Q182" i="22"/>
  <c r="Q218" i="22"/>
  <c r="Q226" i="22"/>
  <c r="Q234" i="22"/>
  <c r="Q242" i="22"/>
  <c r="Q250" i="22"/>
  <c r="Q258" i="22"/>
  <c r="Q266" i="22"/>
  <c r="Q274" i="22"/>
  <c r="Q282" i="22"/>
  <c r="Q290" i="22"/>
  <c r="Q298" i="22"/>
  <c r="Q306" i="22"/>
  <c r="Q314" i="22"/>
  <c r="Q322" i="22"/>
  <c r="Q330" i="22"/>
  <c r="Q338" i="22"/>
  <c r="Q346" i="22"/>
  <c r="Q354" i="22"/>
  <c r="Q362" i="22"/>
  <c r="Q370" i="22"/>
  <c r="Q378" i="22"/>
  <c r="Q386" i="22"/>
  <c r="Q394" i="22"/>
  <c r="Q402" i="22"/>
  <c r="Q415" i="22"/>
  <c r="Q423" i="22"/>
  <c r="Q431" i="22"/>
  <c r="Q439" i="22"/>
  <c r="Q447" i="22"/>
  <c r="Q455" i="22"/>
  <c r="Q463" i="22"/>
  <c r="Q471" i="22"/>
  <c r="Q479" i="22"/>
  <c r="Q487" i="22"/>
  <c r="Q495" i="22"/>
  <c r="Q503" i="22"/>
  <c r="Q511" i="22"/>
  <c r="Q519" i="22"/>
  <c r="Q527" i="22"/>
  <c r="Q535" i="22"/>
  <c r="Q543" i="22"/>
  <c r="Q551" i="22"/>
  <c r="Q559" i="22"/>
  <c r="Q567" i="22"/>
  <c r="Q575" i="22"/>
  <c r="Q583" i="22"/>
  <c r="Q593" i="22"/>
  <c r="Q601" i="22"/>
  <c r="Q609" i="22"/>
  <c r="Q617" i="22"/>
  <c r="Q625" i="22"/>
  <c r="Q633" i="22"/>
  <c r="Q4512" i="22"/>
  <c r="Q4576" i="22"/>
  <c r="Q4640" i="22"/>
  <c r="Q4704" i="22"/>
  <c r="Q4729" i="22"/>
  <c r="Q4737" i="22"/>
  <c r="Q4745" i="22"/>
  <c r="Q4753" i="22"/>
  <c r="Q4761" i="22"/>
  <c r="Q7" i="22"/>
  <c r="Q15" i="22"/>
  <c r="Q23" i="22"/>
  <c r="Q31" i="22"/>
  <c r="Q39" i="22"/>
  <c r="Q47" i="22"/>
  <c r="Q55" i="22"/>
  <c r="Q63" i="22"/>
  <c r="Q71" i="22"/>
  <c r="Q79" i="22"/>
  <c r="Q87" i="22"/>
  <c r="Q95" i="22"/>
  <c r="Q103" i="22"/>
  <c r="Q111" i="22"/>
  <c r="Q119" i="22"/>
  <c r="Q127" i="22"/>
  <c r="Q135" i="22"/>
  <c r="Q143" i="22"/>
  <c r="Q151" i="22"/>
  <c r="Q159" i="22"/>
  <c r="Q167" i="22"/>
  <c r="Q175" i="22"/>
  <c r="Q183" i="22"/>
  <c r="Q219" i="22"/>
  <c r="Q227" i="22"/>
  <c r="Q235" i="22"/>
  <c r="Q243" i="22"/>
  <c r="Q251" i="22"/>
  <c r="Q259" i="22"/>
  <c r="Q267" i="22"/>
  <c r="Q275" i="22"/>
  <c r="Q283" i="22"/>
  <c r="Q291" i="22"/>
  <c r="Q299" i="22"/>
  <c r="Q307" i="22"/>
  <c r="Q315" i="22"/>
  <c r="Q323" i="22"/>
  <c r="Q331" i="22"/>
  <c r="Q339" i="22"/>
  <c r="Q347" i="22"/>
  <c r="Q355" i="22"/>
  <c r="Q363" i="22"/>
  <c r="Q371" i="22"/>
  <c r="Q379" i="22"/>
  <c r="Q387" i="22"/>
  <c r="Q395" i="22"/>
  <c r="Q403" i="22"/>
  <c r="Q416" i="22"/>
  <c r="Q424" i="22"/>
  <c r="Q432" i="22"/>
  <c r="Q440" i="22"/>
  <c r="Q448" i="22"/>
  <c r="Q456" i="22"/>
  <c r="Q464" i="22"/>
  <c r="Q472" i="22"/>
  <c r="Q480" i="22"/>
  <c r="Q488" i="22"/>
  <c r="Q496" i="22"/>
  <c r="Q504" i="22"/>
  <c r="Q512" i="22"/>
  <c r="Q520" i="22"/>
  <c r="Q528" i="22"/>
  <c r="Q536" i="22"/>
  <c r="Q544" i="22"/>
  <c r="Q552" i="22"/>
  <c r="Q560" i="22"/>
  <c r="Q568" i="22"/>
  <c r="Q576" i="22"/>
  <c r="Q584" i="22"/>
  <c r="Q594" i="22"/>
  <c r="Q602" i="22"/>
  <c r="Q610" i="22"/>
  <c r="Q618" i="22"/>
  <c r="Q626" i="22"/>
  <c r="Q634" i="22"/>
  <c r="Q642" i="22"/>
  <c r="Q650" i="22"/>
  <c r="Q4520" i="22"/>
  <c r="Q4584" i="22"/>
  <c r="Q4648" i="22"/>
  <c r="Q4712" i="22"/>
  <c r="Q4730" i="22"/>
  <c r="Q4738" i="22"/>
  <c r="Q4746" i="22"/>
  <c r="Q4754" i="22"/>
  <c r="Q4762" i="22"/>
  <c r="Q8" i="22"/>
  <c r="Q16" i="22"/>
  <c r="Q24" i="22"/>
  <c r="Q32" i="22"/>
  <c r="Q40" i="22"/>
  <c r="Q48" i="22"/>
  <c r="Q56" i="22"/>
  <c r="Q64" i="22"/>
  <c r="Q72" i="22"/>
  <c r="Q80" i="22"/>
  <c r="Q88" i="22"/>
  <c r="Q96" i="22"/>
  <c r="Q104" i="22"/>
  <c r="Q112" i="22"/>
  <c r="Q120" i="22"/>
  <c r="Q128" i="22"/>
  <c r="Q136" i="22"/>
  <c r="Q144" i="22"/>
  <c r="Q152" i="22"/>
  <c r="Q160" i="22"/>
  <c r="Q168" i="22"/>
  <c r="Q176" i="22"/>
  <c r="Q212" i="22"/>
  <c r="Q220" i="22"/>
  <c r="Q228" i="22"/>
  <c r="Q236" i="22"/>
  <c r="Q244" i="22"/>
  <c r="Q252" i="22"/>
  <c r="Q260" i="22"/>
  <c r="Q268" i="22"/>
  <c r="Q276" i="22"/>
  <c r="Q284" i="22"/>
  <c r="Q292" i="22"/>
  <c r="Q300" i="22"/>
  <c r="Q308" i="22"/>
  <c r="Q316" i="22"/>
  <c r="Q324" i="22"/>
  <c r="Q332" i="22"/>
  <c r="Q340" i="22"/>
  <c r="Q348" i="22"/>
  <c r="Q356" i="22"/>
  <c r="Q364" i="22"/>
  <c r="Q372" i="22"/>
  <c r="Q380" i="22"/>
  <c r="Q388" i="22"/>
  <c r="Q396" i="22"/>
  <c r="Q404" i="22"/>
  <c r="Q417" i="22"/>
  <c r="Q425" i="22"/>
  <c r="Q433" i="22"/>
  <c r="Q441" i="22"/>
  <c r="Q449" i="22"/>
  <c r="Q457" i="22"/>
  <c r="Q465" i="22"/>
  <c r="Q473" i="22"/>
  <c r="Q481" i="22"/>
  <c r="Q489" i="22"/>
  <c r="Q497" i="22"/>
  <c r="Q505" i="22"/>
  <c r="Q513" i="22"/>
  <c r="Q521" i="22"/>
  <c r="Q529" i="22"/>
  <c r="Q537" i="22"/>
  <c r="Q545" i="22"/>
  <c r="Q553" i="22"/>
  <c r="Q561" i="22"/>
  <c r="Q569" i="22"/>
  <c r="Q577" i="22"/>
  <c r="Q585" i="22"/>
  <c r="Q595" i="22"/>
  <c r="Q603" i="22"/>
  <c r="Q611" i="22"/>
  <c r="Q619" i="22"/>
  <c r="Q627" i="22"/>
  <c r="Q4528" i="22"/>
  <c r="Q4592" i="22"/>
  <c r="Q4656" i="22"/>
  <c r="Q4713" i="22"/>
  <c r="Q4731" i="22"/>
  <c r="Q4739" i="22"/>
  <c r="Q4747" i="22"/>
  <c r="Q4755" i="22"/>
  <c r="Q4763" i="22"/>
  <c r="Q9" i="22"/>
  <c r="Q17" i="22"/>
  <c r="Q25" i="22"/>
  <c r="Q33" i="22"/>
  <c r="Q41" i="22"/>
  <c r="Q49" i="22"/>
  <c r="Q57" i="22"/>
  <c r="Q65" i="22"/>
  <c r="Q73" i="22"/>
  <c r="Q81" i="22"/>
  <c r="Q89" i="22"/>
  <c r="Q97" i="22"/>
  <c r="Q105" i="22"/>
  <c r="Q113" i="22"/>
  <c r="Q121" i="22"/>
  <c r="Q129" i="22"/>
  <c r="Q137" i="22"/>
  <c r="Q145" i="22"/>
  <c r="Q153" i="22"/>
  <c r="Q161" i="22"/>
  <c r="Q169" i="22"/>
  <c r="Q177" i="22"/>
  <c r="Q213" i="22"/>
  <c r="Q221" i="22"/>
  <c r="Q229" i="22"/>
  <c r="Q237" i="22"/>
  <c r="Q245" i="22"/>
  <c r="Q253" i="22"/>
  <c r="Q261" i="22"/>
  <c r="Q269" i="22"/>
  <c r="Q277" i="22"/>
  <c r="Q285" i="22"/>
  <c r="Q293" i="22"/>
  <c r="Q301" i="22"/>
  <c r="Q309" i="22"/>
  <c r="Q317" i="22"/>
  <c r="Q325" i="22"/>
  <c r="Q333" i="22"/>
  <c r="Q341" i="22"/>
  <c r="Q349" i="22"/>
  <c r="Q357" i="22"/>
  <c r="Q365" i="22"/>
  <c r="Q373" i="22"/>
  <c r="Q381" i="22"/>
  <c r="Q389" i="22"/>
  <c r="Q397" i="22"/>
  <c r="Q410" i="22"/>
  <c r="Q418" i="22"/>
  <c r="Q426" i="22"/>
  <c r="Q434" i="22"/>
  <c r="Q442" i="22"/>
  <c r="Q450" i="22"/>
  <c r="Q458" i="22"/>
  <c r="Q466" i="22"/>
  <c r="Q474" i="22"/>
  <c r="Q482" i="22"/>
  <c r="Q490" i="22"/>
  <c r="Q498" i="22"/>
  <c r="Q506" i="22"/>
  <c r="Q514" i="22"/>
  <c r="Q522" i="22"/>
  <c r="Q530" i="22"/>
  <c r="Q538" i="22"/>
  <c r="Q546" i="22"/>
  <c r="Q554" i="22"/>
  <c r="Q562" i="22"/>
  <c r="Q570" i="22"/>
  <c r="Q578" i="22"/>
  <c r="Q586" i="22"/>
  <c r="Q596" i="22"/>
  <c r="Q604" i="22"/>
  <c r="Q612" i="22"/>
  <c r="Q620" i="22"/>
  <c r="Q628" i="22"/>
  <c r="Q636" i="22"/>
  <c r="Q644" i="22"/>
  <c r="Q4536" i="22"/>
  <c r="Q4600" i="22"/>
  <c r="Q4664" i="22"/>
  <c r="Q4720" i="22"/>
  <c r="Q4732" i="22"/>
  <c r="Q4740" i="22"/>
  <c r="Q4748" i="22"/>
  <c r="Q4756" i="22"/>
  <c r="Q4764" i="22"/>
  <c r="Q10" i="22"/>
  <c r="Q18" i="22"/>
  <c r="Q26" i="22"/>
  <c r="Q34" i="22"/>
  <c r="Q42" i="22"/>
  <c r="Q50" i="22"/>
  <c r="Q58" i="22"/>
  <c r="Q66" i="22"/>
  <c r="Q74" i="22"/>
  <c r="Q82" i="22"/>
  <c r="Q90" i="22"/>
  <c r="Q98" i="22"/>
  <c r="Q106" i="22"/>
  <c r="Q114" i="22"/>
  <c r="Q122" i="22"/>
  <c r="Q130" i="22"/>
  <c r="Q138" i="22"/>
  <c r="Q146" i="22"/>
  <c r="Q154" i="22"/>
  <c r="Q162" i="22"/>
  <c r="Q170" i="22"/>
  <c r="Q178" i="22"/>
  <c r="Q214" i="22"/>
  <c r="Q222" i="22"/>
  <c r="Q230" i="22"/>
  <c r="Q238" i="22"/>
  <c r="Q246" i="22"/>
  <c r="Q254" i="22"/>
  <c r="Q262" i="22"/>
  <c r="Q270" i="22"/>
  <c r="Q278" i="22"/>
  <c r="Q286" i="22"/>
  <c r="Q294" i="22"/>
  <c r="Q302" i="22"/>
  <c r="Q310" i="22"/>
  <c r="Q318" i="22"/>
  <c r="Q326" i="22"/>
  <c r="Q334" i="22"/>
  <c r="Q342" i="22"/>
  <c r="Q350" i="22"/>
  <c r="Q358" i="22"/>
  <c r="Q366" i="22"/>
  <c r="Q374" i="22"/>
  <c r="Q382" i="22"/>
  <c r="Q390" i="22"/>
  <c r="Q398" i="22"/>
  <c r="Q411" i="22"/>
  <c r="Q419" i="22"/>
  <c r="Q467" i="22"/>
  <c r="Q531" i="22"/>
  <c r="Q592" i="22"/>
  <c r="Q624" i="22"/>
  <c r="Q641" i="22"/>
  <c r="Q652" i="22"/>
  <c r="Q660" i="22"/>
  <c r="Q668" i="22"/>
  <c r="Q676" i="22"/>
  <c r="Q684" i="22"/>
  <c r="Q692" i="22"/>
  <c r="Q700" i="22"/>
  <c r="Q708" i="22"/>
  <c r="Q716" i="22"/>
  <c r="Q724" i="22"/>
  <c r="Q732" i="22"/>
  <c r="Q740" i="22"/>
  <c r="Q748" i="22"/>
  <c r="Q756" i="22"/>
  <c r="Q764" i="22"/>
  <c r="Q772" i="22"/>
  <c r="Q783" i="22"/>
  <c r="Q791" i="22"/>
  <c r="Q799" i="22"/>
  <c r="Q807" i="22"/>
  <c r="Q815" i="22"/>
  <c r="Q823" i="22"/>
  <c r="Q831" i="22"/>
  <c r="Q839" i="22"/>
  <c r="Q847" i="22"/>
  <c r="Q855" i="22"/>
  <c r="Q863" i="22"/>
  <c r="Q871" i="22"/>
  <c r="Q879" i="22"/>
  <c r="Q887" i="22"/>
  <c r="Q895" i="22"/>
  <c r="Q903" i="22"/>
  <c r="Q911" i="22"/>
  <c r="Q919" i="22"/>
  <c r="Q927" i="22"/>
  <c r="Q935" i="22"/>
  <c r="Q943" i="22"/>
  <c r="Q951" i="22"/>
  <c r="Q959" i="22"/>
  <c r="Q967" i="22"/>
  <c r="Q975" i="22"/>
  <c r="Q983" i="22"/>
  <c r="Q991" i="22"/>
  <c r="Q999" i="22"/>
  <c r="Q1007" i="22"/>
  <c r="Q1015" i="22"/>
  <c r="Q1023" i="22"/>
  <c r="Q1031" i="22"/>
  <c r="Q1039" i="22"/>
  <c r="Q1047" i="22"/>
  <c r="Q1055" i="22"/>
  <c r="Q1063" i="22"/>
  <c r="Q1071" i="22"/>
  <c r="Q1079" i="22"/>
  <c r="Q1087" i="22"/>
  <c r="Q1095" i="22"/>
  <c r="Q1103" i="22"/>
  <c r="Q1111" i="22"/>
  <c r="Q1119" i="22"/>
  <c r="Q1127" i="22"/>
  <c r="Q1135" i="22"/>
  <c r="Q1143" i="22"/>
  <c r="Q1151" i="22"/>
  <c r="Q1159" i="22"/>
  <c r="Q1167" i="22"/>
  <c r="Q1176" i="22"/>
  <c r="Q1184" i="22"/>
  <c r="Q1192" i="22"/>
  <c r="Q1200" i="22"/>
  <c r="Q1208" i="22"/>
  <c r="Q1216" i="22"/>
  <c r="Q1225" i="22"/>
  <c r="Q1233" i="22"/>
  <c r="Q1241" i="22"/>
  <c r="Q1249" i="22"/>
  <c r="Q1257" i="22"/>
  <c r="Q1265" i="22"/>
  <c r="Q1273" i="22"/>
  <c r="Q1281" i="22"/>
  <c r="Q1289" i="22"/>
  <c r="Q1297" i="22"/>
  <c r="Q475" i="22"/>
  <c r="Q539" i="22"/>
  <c r="Q597" i="22"/>
  <c r="Q629" i="22"/>
  <c r="Q643" i="22"/>
  <c r="Q653" i="22"/>
  <c r="Q661" i="22"/>
  <c r="Q669" i="22"/>
  <c r="Q677" i="22"/>
  <c r="Q685" i="22"/>
  <c r="Q693" i="22"/>
  <c r="Q701" i="22"/>
  <c r="Q709" i="22"/>
  <c r="Q717" i="22"/>
  <c r="Q725" i="22"/>
  <c r="Q733" i="22"/>
  <c r="Q741" i="22"/>
  <c r="Q749" i="22"/>
  <c r="Q757" i="22"/>
  <c r="Q765" i="22"/>
  <c r="Q773" i="22"/>
  <c r="Q784" i="22"/>
  <c r="Q792" i="22"/>
  <c r="Q800" i="22"/>
  <c r="Q808" i="22"/>
  <c r="Q816" i="22"/>
  <c r="Q824" i="22"/>
  <c r="Q832" i="22"/>
  <c r="Q840" i="22"/>
  <c r="Q848" i="22"/>
  <c r="Q856" i="22"/>
  <c r="Q864" i="22"/>
  <c r="Q872" i="22"/>
  <c r="Q880" i="22"/>
  <c r="Q888" i="22"/>
  <c r="Q896" i="22"/>
  <c r="Q904" i="22"/>
  <c r="Q912" i="22"/>
  <c r="Q920" i="22"/>
  <c r="Q928" i="22"/>
  <c r="Q936" i="22"/>
  <c r="Q944" i="22"/>
  <c r="Q952" i="22"/>
  <c r="Q960" i="22"/>
  <c r="Q968" i="22"/>
  <c r="Q976" i="22"/>
  <c r="Q984" i="22"/>
  <c r="Q992" i="22"/>
  <c r="Q1000" i="22"/>
  <c r="Q1008" i="22"/>
  <c r="Q1016" i="22"/>
  <c r="Q1024" i="22"/>
  <c r="Q1032" i="22"/>
  <c r="Q1040" i="22"/>
  <c r="Q1048" i="22"/>
  <c r="Q1056" i="22"/>
  <c r="Q1064" i="22"/>
  <c r="Q1072" i="22"/>
  <c r="Q1080" i="22"/>
  <c r="Q1088" i="22"/>
  <c r="Q1096" i="22"/>
  <c r="Q1104" i="22"/>
  <c r="Q1112" i="22"/>
  <c r="Q1120" i="22"/>
  <c r="Q1128" i="22"/>
  <c r="Q1136" i="22"/>
  <c r="Q1144" i="22"/>
  <c r="Q1152" i="22"/>
  <c r="Q1160" i="22"/>
  <c r="Q1168" i="22"/>
  <c r="Q1177" i="22"/>
  <c r="Q1185" i="22"/>
  <c r="Q1193" i="22"/>
  <c r="Q1201" i="22"/>
  <c r="Q1209" i="22"/>
  <c r="Q1217" i="22"/>
  <c r="Q1226" i="22"/>
  <c r="Q1234" i="22"/>
  <c r="Q1242" i="22"/>
  <c r="Q1250" i="22"/>
  <c r="Q1258" i="22"/>
  <c r="Q1266" i="22"/>
  <c r="Q1274" i="22"/>
  <c r="Q1282" i="22"/>
  <c r="Q1290" i="22"/>
  <c r="Q483" i="22"/>
  <c r="Q547" i="22"/>
  <c r="Q600" i="22"/>
  <c r="Q632" i="22"/>
  <c r="Q645" i="22"/>
  <c r="Q654" i="22"/>
  <c r="Q662" i="22"/>
  <c r="Q670" i="22"/>
  <c r="Q678" i="22"/>
  <c r="Q686" i="22"/>
  <c r="Q694" i="22"/>
  <c r="Q702" i="22"/>
  <c r="Q710" i="22"/>
  <c r="Q718" i="22"/>
  <c r="Q726" i="22"/>
  <c r="Q734" i="22"/>
  <c r="Q742" i="22"/>
  <c r="Q750" i="22"/>
  <c r="Q758" i="22"/>
  <c r="Q766" i="22"/>
  <c r="Q777" i="22"/>
  <c r="Q785" i="22"/>
  <c r="Q793" i="22"/>
  <c r="Q801" i="22"/>
  <c r="Q809" i="22"/>
  <c r="Q817" i="22"/>
  <c r="Q825" i="22"/>
  <c r="Q833" i="22"/>
  <c r="Q841" i="22"/>
  <c r="Q849" i="22"/>
  <c r="Q857" i="22"/>
  <c r="Q865" i="22"/>
  <c r="Q873" i="22"/>
  <c r="Q881" i="22"/>
  <c r="Q889" i="22"/>
  <c r="Q897" i="22"/>
  <c r="Q905" i="22"/>
  <c r="Q913" i="22"/>
  <c r="Q921" i="22"/>
  <c r="Q929" i="22"/>
  <c r="Q937" i="22"/>
  <c r="Q945" i="22"/>
  <c r="Q953" i="22"/>
  <c r="Q961" i="22"/>
  <c r="Q969" i="22"/>
  <c r="Q977" i="22"/>
  <c r="Q985" i="22"/>
  <c r="Q993" i="22"/>
  <c r="Q1001" i="22"/>
  <c r="Q1009" i="22"/>
  <c r="Q1017" i="22"/>
  <c r="Q1025" i="22"/>
  <c r="Q1033" i="22"/>
  <c r="Q1041" i="22"/>
  <c r="Q1049" i="22"/>
  <c r="Q1057" i="22"/>
  <c r="Q1065" i="22"/>
  <c r="Q1073" i="22"/>
  <c r="Q1081" i="22"/>
  <c r="Q1089" i="22"/>
  <c r="Q1097" i="22"/>
  <c r="Q1105" i="22"/>
  <c r="Q1113" i="22"/>
  <c r="Q1121" i="22"/>
  <c r="Q1129" i="22"/>
  <c r="Q1137" i="22"/>
  <c r="Q1145" i="22"/>
  <c r="Q1153" i="22"/>
  <c r="Q1161" i="22"/>
  <c r="Q1169" i="22"/>
  <c r="Q1178" i="22"/>
  <c r="Q1186" i="22"/>
  <c r="Q1194" i="22"/>
  <c r="Q1202" i="22"/>
  <c r="Q1210" i="22"/>
  <c r="Q1218" i="22"/>
  <c r="Q1227" i="22"/>
  <c r="Q1235" i="22"/>
  <c r="Q1243" i="22"/>
  <c r="Q1251" i="22"/>
  <c r="Q1259" i="22"/>
  <c r="Q1267" i="22"/>
  <c r="Q1275" i="22"/>
  <c r="Q1283" i="22"/>
  <c r="Q1291" i="22"/>
  <c r="Q427" i="22"/>
  <c r="Q491" i="22"/>
  <c r="Q555" i="22"/>
  <c r="Q605" i="22"/>
  <c r="Q635" i="22"/>
  <c r="Q646" i="22"/>
  <c r="Q655" i="22"/>
  <c r="Q663" i="22"/>
  <c r="Q671" i="22"/>
  <c r="Q679" i="22"/>
  <c r="Q687" i="22"/>
  <c r="Q695" i="22"/>
  <c r="Q703" i="22"/>
  <c r="Q711" i="22"/>
  <c r="Q719" i="22"/>
  <c r="Q727" i="22"/>
  <c r="Q735" i="22"/>
  <c r="Q743" i="22"/>
  <c r="Q751" i="22"/>
  <c r="Q759" i="22"/>
  <c r="Q767" i="22"/>
  <c r="Q778" i="22"/>
  <c r="Q786" i="22"/>
  <c r="Q794" i="22"/>
  <c r="Q802" i="22"/>
  <c r="Q810" i="22"/>
  <c r="Q818" i="22"/>
  <c r="Q826" i="22"/>
  <c r="Q834" i="22"/>
  <c r="Q842" i="22"/>
  <c r="Q850" i="22"/>
  <c r="Q858" i="22"/>
  <c r="Q866" i="22"/>
  <c r="Q874" i="22"/>
  <c r="Q882" i="22"/>
  <c r="Q890" i="22"/>
  <c r="Q898" i="22"/>
  <c r="Q906" i="22"/>
  <c r="Q914" i="22"/>
  <c r="Q922" i="22"/>
  <c r="Q930" i="22"/>
  <c r="Q938" i="22"/>
  <c r="Q946" i="22"/>
  <c r="Q954" i="22"/>
  <c r="Q962" i="22"/>
  <c r="Q970" i="22"/>
  <c r="Q978" i="22"/>
  <c r="Q986" i="22"/>
  <c r="Q994" i="22"/>
  <c r="Q1002" i="22"/>
  <c r="Q1010" i="22"/>
  <c r="Q1018" i="22"/>
  <c r="Q1026" i="22"/>
  <c r="Q1034" i="22"/>
  <c r="Q1042" i="22"/>
  <c r="Q1050" i="22"/>
  <c r="Q1058" i="22"/>
  <c r="Q1066" i="22"/>
  <c r="Q1074" i="22"/>
  <c r="Q1082" i="22"/>
  <c r="Q1090" i="22"/>
  <c r="Q1098" i="22"/>
  <c r="Q1106" i="22"/>
  <c r="Q1114" i="22"/>
  <c r="Q1122" i="22"/>
  <c r="Q1130" i="22"/>
  <c r="Q1138" i="22"/>
  <c r="Q1146" i="22"/>
  <c r="Q1154" i="22"/>
  <c r="Q1162" i="22"/>
  <c r="Q1170" i="22"/>
  <c r="Q1179" i="22"/>
  <c r="Q1187" i="22"/>
  <c r="Q1195" i="22"/>
  <c r="Q1203" i="22"/>
  <c r="Q1211" i="22"/>
  <c r="Q1219" i="22"/>
  <c r="Q1228" i="22"/>
  <c r="Q1236" i="22"/>
  <c r="Q1244" i="22"/>
  <c r="Q1252" i="22"/>
  <c r="Q1260" i="22"/>
  <c r="Q1268" i="22"/>
  <c r="Q1276" i="22"/>
  <c r="Q1284" i="22"/>
  <c r="Q1292" i="22"/>
  <c r="Q435" i="22"/>
  <c r="Q499" i="22"/>
  <c r="Q563" i="22"/>
  <c r="Q608" i="22"/>
  <c r="Q637" i="22"/>
  <c r="Q647" i="22"/>
  <c r="Q656" i="22"/>
  <c r="Q664" i="22"/>
  <c r="Q672" i="22"/>
  <c r="Q680" i="22"/>
  <c r="Q688" i="22"/>
  <c r="Q696" i="22"/>
  <c r="Q704" i="22"/>
  <c r="Q712" i="22"/>
  <c r="Q720" i="22"/>
  <c r="Q728" i="22"/>
  <c r="Q736" i="22"/>
  <c r="Q744" i="22"/>
  <c r="Q752" i="22"/>
  <c r="Q760" i="22"/>
  <c r="Q768" i="22"/>
  <c r="Q779" i="22"/>
  <c r="Q787" i="22"/>
  <c r="Q795" i="22"/>
  <c r="Q803" i="22"/>
  <c r="Q811" i="22"/>
  <c r="Q819" i="22"/>
  <c r="Q827" i="22"/>
  <c r="Q835" i="22"/>
  <c r="Q843" i="22"/>
  <c r="Q851" i="22"/>
  <c r="Q859" i="22"/>
  <c r="Q867" i="22"/>
  <c r="Q875" i="22"/>
  <c r="Q883" i="22"/>
  <c r="Q891" i="22"/>
  <c r="Q899" i="22"/>
  <c r="Q907" i="22"/>
  <c r="Q915" i="22"/>
  <c r="Q923" i="22"/>
  <c r="Q931" i="22"/>
  <c r="Q939" i="22"/>
  <c r="Q947" i="22"/>
  <c r="Q955" i="22"/>
  <c r="Q963" i="22"/>
  <c r="Q971" i="22"/>
  <c r="Q979" i="22"/>
  <c r="Q987" i="22"/>
  <c r="Q995" i="22"/>
  <c r="Q1003" i="22"/>
  <c r="Q1011" i="22"/>
  <c r="Q1019" i="22"/>
  <c r="Q1027" i="22"/>
  <c r="Q1035" i="22"/>
  <c r="Q1043" i="22"/>
  <c r="Q1051" i="22"/>
  <c r="Q1059" i="22"/>
  <c r="Q1067" i="22"/>
  <c r="Q1075" i="22"/>
  <c r="Q1083" i="22"/>
  <c r="Q1091" i="22"/>
  <c r="Q1099" i="22"/>
  <c r="Q1107" i="22"/>
  <c r="Q1115" i="22"/>
  <c r="Q1123" i="22"/>
  <c r="Q1131" i="22"/>
  <c r="Q1139" i="22"/>
  <c r="Q1147" i="22"/>
  <c r="Q1155" i="22"/>
  <c r="Q1163" i="22"/>
  <c r="Q1171" i="22"/>
  <c r="Q1180" i="22"/>
  <c r="Q1188" i="22"/>
  <c r="Q1196" i="22"/>
  <c r="Q1204" i="22"/>
  <c r="Q1212" i="22"/>
  <c r="Q1220" i="22"/>
  <c r="Q1229" i="22"/>
  <c r="Q1237" i="22"/>
  <c r="Q1245" i="22"/>
  <c r="Q1253" i="22"/>
  <c r="Q1261" i="22"/>
  <c r="Q1269" i="22"/>
  <c r="Q1277" i="22"/>
  <c r="Q1285" i="22"/>
  <c r="Q1293" i="22"/>
  <c r="Q443" i="22"/>
  <c r="Q507" i="22"/>
  <c r="Q571" i="22"/>
  <c r="Q613" i="22"/>
  <c r="Q638" i="22"/>
  <c r="Q648" i="22"/>
  <c r="Q657" i="22"/>
  <c r="Q665" i="22"/>
  <c r="Q673" i="22"/>
  <c r="Q681" i="22"/>
  <c r="Q689" i="22"/>
  <c r="Q697" i="22"/>
  <c r="Q705" i="22"/>
  <c r="Q713" i="22"/>
  <c r="Q721" i="22"/>
  <c r="Q729" i="22"/>
  <c r="Q737" i="22"/>
  <c r="Q745" i="22"/>
  <c r="Q753" i="22"/>
  <c r="Q761" i="22"/>
  <c r="Q769" i="22"/>
  <c r="Q780" i="22"/>
  <c r="Q788" i="22"/>
  <c r="Q796" i="22"/>
  <c r="Q804" i="22"/>
  <c r="Q812" i="22"/>
  <c r="Q820" i="22"/>
  <c r="Q828" i="22"/>
  <c r="Q836" i="22"/>
  <c r="Q844" i="22"/>
  <c r="Q852" i="22"/>
  <c r="Q860" i="22"/>
  <c r="Q868" i="22"/>
  <c r="Q876" i="22"/>
  <c r="Q884" i="22"/>
  <c r="Q892" i="22"/>
  <c r="Q900" i="22"/>
  <c r="Q908" i="22"/>
  <c r="Q916" i="22"/>
  <c r="Q924" i="22"/>
  <c r="Q932" i="22"/>
  <c r="Q940" i="22"/>
  <c r="Q948" i="22"/>
  <c r="Q956" i="22"/>
  <c r="Q964" i="22"/>
  <c r="Q972" i="22"/>
  <c r="Q980" i="22"/>
  <c r="Q988" i="22"/>
  <c r="Q996" i="22"/>
  <c r="Q1004" i="22"/>
  <c r="Q1012" i="22"/>
  <c r="Q1020" i="22"/>
  <c r="Q1028" i="22"/>
  <c r="Q1036" i="22"/>
  <c r="Q1044" i="22"/>
  <c r="Q1052" i="22"/>
  <c r="Q1060" i="22"/>
  <c r="Q1068" i="22"/>
  <c r="Q1076" i="22"/>
  <c r="Q1084" i="22"/>
  <c r="Q1092" i="22"/>
  <c r="Q1100" i="22"/>
  <c r="Q1108" i="22"/>
  <c r="Q1116" i="22"/>
  <c r="Q1124" i="22"/>
  <c r="Q1132" i="22"/>
  <c r="Q1140" i="22"/>
  <c r="Q1148" i="22"/>
  <c r="Q1156" i="22"/>
  <c r="Q1164" i="22"/>
  <c r="Q1172" i="22"/>
  <c r="Q1181" i="22"/>
  <c r="Q1189" i="22"/>
  <c r="Q1197" i="22"/>
  <c r="Q1205" i="22"/>
  <c r="Q1213" i="22"/>
  <c r="Q1221" i="22"/>
  <c r="Q1230" i="22"/>
  <c r="Q1238" i="22"/>
  <c r="Q1246" i="22"/>
  <c r="Q1254" i="22"/>
  <c r="Q1262" i="22"/>
  <c r="Q1270" i="22"/>
  <c r="Q1278" i="22"/>
  <c r="Q1286" i="22"/>
  <c r="Q1294" i="22"/>
  <c r="Q451" i="22"/>
  <c r="Q515" i="22"/>
  <c r="Q579" i="22"/>
  <c r="Q616" i="22"/>
  <c r="Q639" i="22"/>
  <c r="Q649" i="22"/>
  <c r="Q658" i="22"/>
  <c r="Q666" i="22"/>
  <c r="Q674" i="22"/>
  <c r="Q682" i="22"/>
  <c r="Q690" i="22"/>
  <c r="Q698" i="22"/>
  <c r="Q706" i="22"/>
  <c r="Q714" i="22"/>
  <c r="Q722" i="22"/>
  <c r="Q730" i="22"/>
  <c r="Q738" i="22"/>
  <c r="Q746" i="22"/>
  <c r="Q754" i="22"/>
  <c r="Q762" i="22"/>
  <c r="Q770" i="22"/>
  <c r="Q781" i="22"/>
  <c r="Q789" i="22"/>
  <c r="Q797" i="22"/>
  <c r="Q805" i="22"/>
  <c r="Q813" i="22"/>
  <c r="Q821" i="22"/>
  <c r="Q829" i="22"/>
  <c r="Q837" i="22"/>
  <c r="Q845" i="22"/>
  <c r="Q853" i="22"/>
  <c r="Q861" i="22"/>
  <c r="Q869" i="22"/>
  <c r="Q877" i="22"/>
  <c r="Q885" i="22"/>
  <c r="Q893" i="22"/>
  <c r="Q901" i="22"/>
  <c r="Q909" i="22"/>
  <c r="Q917" i="22"/>
  <c r="Q925" i="22"/>
  <c r="Q933" i="22"/>
  <c r="Q941" i="22"/>
  <c r="Q949" i="22"/>
  <c r="Q957" i="22"/>
  <c r="Q965" i="22"/>
  <c r="Q973" i="22"/>
  <c r="Q981" i="22"/>
  <c r="Q989" i="22"/>
  <c r="Q997" i="22"/>
  <c r="Q1005" i="22"/>
  <c r="Q1013" i="22"/>
  <c r="Q1021" i="22"/>
  <c r="Q1029" i="22"/>
  <c r="Q1037" i="22"/>
  <c r="Q1045" i="22"/>
  <c r="Q1053" i="22"/>
  <c r="Q1061" i="22"/>
  <c r="Q1069" i="22"/>
  <c r="Q1077" i="22"/>
  <c r="Q1085" i="22"/>
  <c r="Q1093" i="22"/>
  <c r="Q1101" i="22"/>
  <c r="Q1109" i="22"/>
  <c r="Q1117" i="22"/>
  <c r="Q1125" i="22"/>
  <c r="Q459" i="22"/>
  <c r="Q523" i="22"/>
  <c r="Q587" i="22"/>
  <c r="Q621" i="22"/>
  <c r="Q640" i="22"/>
  <c r="Q651" i="22"/>
  <c r="Q659" i="22"/>
  <c r="Q667" i="22"/>
  <c r="Q675" i="22"/>
  <c r="Q683" i="22"/>
  <c r="Q691" i="22"/>
  <c r="Q699" i="22"/>
  <c r="Q707" i="22"/>
  <c r="Q715" i="22"/>
  <c r="Q723" i="22"/>
  <c r="Q731" i="22"/>
  <c r="Q739" i="22"/>
  <c r="Q747" i="22"/>
  <c r="Q755" i="22"/>
  <c r="Q763" i="22"/>
  <c r="Q771" i="22"/>
  <c r="Q782" i="22"/>
  <c r="Q790" i="22"/>
  <c r="Q798" i="22"/>
  <c r="Q806" i="22"/>
  <c r="Q814" i="22"/>
  <c r="Q822" i="22"/>
  <c r="Q830" i="22"/>
  <c r="Q838" i="22"/>
  <c r="Q846" i="22"/>
  <c r="Q854" i="22"/>
  <c r="Q862" i="22"/>
  <c r="Q870" i="22"/>
  <c r="Q878" i="22"/>
  <c r="Q886" i="22"/>
  <c r="Q894" i="22"/>
  <c r="Q902" i="22"/>
  <c r="Q910" i="22"/>
  <c r="Q918" i="22"/>
  <c r="Q926" i="22"/>
  <c r="Q934" i="22"/>
  <c r="Q942" i="22"/>
  <c r="Q950" i="22"/>
  <c r="Q958" i="22"/>
  <c r="Q966" i="22"/>
  <c r="Q974" i="22"/>
  <c r="Q982" i="22"/>
  <c r="Q990" i="22"/>
  <c r="Q998" i="22"/>
  <c r="Q1006" i="22"/>
  <c r="Q1014" i="22"/>
  <c r="Q1022" i="22"/>
  <c r="Q1030" i="22"/>
  <c r="Q1038" i="22"/>
  <c r="Q1046" i="22"/>
  <c r="Q1054" i="22"/>
  <c r="Q1062" i="22"/>
  <c r="Q1070" i="22"/>
  <c r="Q1078" i="22"/>
  <c r="Q1086" i="22"/>
  <c r="Q1094" i="22"/>
  <c r="Q1102" i="22"/>
  <c r="Q1110" i="22"/>
  <c r="Q1118" i="22"/>
  <c r="Q1126" i="22"/>
  <c r="Q1134" i="22"/>
  <c r="Q1142" i="22"/>
  <c r="Q1150" i="22"/>
  <c r="Q1158" i="22"/>
  <c r="Q1166" i="22"/>
  <c r="Q1175" i="22"/>
  <c r="Q1183" i="22"/>
  <c r="Q1191" i="22"/>
  <c r="Q1199" i="22"/>
  <c r="Q1207" i="22"/>
  <c r="Q1215" i="22"/>
  <c r="Q1223" i="22"/>
  <c r="Q1232" i="22"/>
  <c r="Q1240" i="22"/>
  <c r="Q1248" i="22"/>
  <c r="Q1256" i="22"/>
  <c r="Q1264" i="22"/>
  <c r="Q1272" i="22"/>
  <c r="Q1280" i="22"/>
  <c r="Q1173" i="22"/>
  <c r="Q1239" i="22"/>
  <c r="Q1295" i="22"/>
  <c r="Q1304" i="22"/>
  <c r="Q1312" i="22"/>
  <c r="Q1320" i="22"/>
  <c r="Q1328" i="22"/>
  <c r="Q1336" i="22"/>
  <c r="Q1344" i="22"/>
  <c r="Q1352" i="22"/>
  <c r="Q1360" i="22"/>
  <c r="Q1368" i="22"/>
  <c r="Q1376" i="22"/>
  <c r="Q1384" i="22"/>
  <c r="Q1392" i="22"/>
  <c r="Q1401" i="22"/>
  <c r="Q1409" i="22"/>
  <c r="Q1417" i="22"/>
  <c r="Q1425" i="22"/>
  <c r="Q1433" i="22"/>
  <c r="Q1441" i="22"/>
  <c r="Q1449" i="22"/>
  <c r="Q1457" i="22"/>
  <c r="Q1465" i="22"/>
  <c r="Q1473" i="22"/>
  <c r="Q1481" i="22"/>
  <c r="Q1489" i="22"/>
  <c r="Q1497" i="22"/>
  <c r="Q1505" i="22"/>
  <c r="Q1513" i="22"/>
  <c r="Q1521" i="22"/>
  <c r="Q1530" i="22"/>
  <c r="Q1538" i="22"/>
  <c r="Q1546" i="22"/>
  <c r="Q1557" i="22"/>
  <c r="Q1565" i="22"/>
  <c r="Q1573" i="22"/>
  <c r="P5212" i="22"/>
  <c r="P5220" i="22"/>
  <c r="P5229" i="22"/>
  <c r="P4954" i="22"/>
  <c r="P4962" i="22"/>
  <c r="P4989" i="22"/>
  <c r="P4997" i="22"/>
  <c r="P5005" i="22"/>
  <c r="P5013" i="22"/>
  <c r="P5021" i="22"/>
  <c r="P5029" i="22"/>
  <c r="P5037" i="22"/>
  <c r="P5045" i="22"/>
  <c r="P5053" i="22"/>
  <c r="P5061" i="22"/>
  <c r="P5069" i="22"/>
  <c r="P5089" i="22"/>
  <c r="P5097" i="22"/>
  <c r="P5105" i="22"/>
  <c r="P5125" i="22"/>
  <c r="P5133" i="22"/>
  <c r="P5153" i="22"/>
  <c r="P5173" i="22"/>
  <c r="P5182" i="22"/>
  <c r="P4933" i="22"/>
  <c r="P1581" i="22"/>
  <c r="P1590" i="22"/>
  <c r="P1598" i="22"/>
  <c r="P1606" i="22"/>
  <c r="P1614" i="22"/>
  <c r="P1622" i="22"/>
  <c r="P1630" i="22"/>
  <c r="P1640" i="22"/>
  <c r="P1648" i="22"/>
  <c r="P1656" i="22"/>
  <c r="P1664" i="22"/>
  <c r="P1671" i="22"/>
  <c r="P1679" i="22"/>
  <c r="P1687" i="22"/>
  <c r="P1695" i="22"/>
  <c r="P1703" i="22"/>
  <c r="P1711" i="22"/>
  <c r="P1719" i="22"/>
  <c r="P1727" i="22"/>
  <c r="P1737" i="22"/>
  <c r="P1745" i="22"/>
  <c r="P1753" i="22"/>
  <c r="P1761" i="22"/>
  <c r="P1769" i="22"/>
  <c r="Q1182" i="22"/>
  <c r="Q1247" i="22"/>
  <c r="Q1296" i="22"/>
  <c r="Q1305" i="22"/>
  <c r="Q1313" i="22"/>
  <c r="Q1321" i="22"/>
  <c r="Q1329" i="22"/>
  <c r="Q1337" i="22"/>
  <c r="Q1345" i="22"/>
  <c r="Q1353" i="22"/>
  <c r="Q1361" i="22"/>
  <c r="Q1369" i="22"/>
  <c r="Q1377" i="22"/>
  <c r="Q1385" i="22"/>
  <c r="Q1393" i="22"/>
  <c r="Q1402" i="22"/>
  <c r="Q1410" i="22"/>
  <c r="Q1418" i="22"/>
  <c r="Q1426" i="22"/>
  <c r="Q1434" i="22"/>
  <c r="Q1442" i="22"/>
  <c r="Q1450" i="22"/>
  <c r="Q1458" i="22"/>
  <c r="Q1466" i="22"/>
  <c r="Q1474" i="22"/>
  <c r="Q1482" i="22"/>
  <c r="Q1490" i="22"/>
  <c r="Q1498" i="22"/>
  <c r="Q1506" i="22"/>
  <c r="Q1514" i="22"/>
  <c r="Q1523" i="22"/>
  <c r="Q1531" i="22"/>
  <c r="Q1539" i="22"/>
  <c r="Q1547" i="22"/>
  <c r="Q1558" i="22"/>
  <c r="Q1566" i="22"/>
  <c r="Q1574" i="22"/>
  <c r="P5213" i="22"/>
  <c r="P5221" i="22"/>
  <c r="P5230" i="22"/>
  <c r="P4955" i="22"/>
  <c r="P4963" i="22"/>
  <c r="P4990" i="22"/>
  <c r="P4998" i="22"/>
  <c r="P5006" i="22"/>
  <c r="P5014" i="22"/>
  <c r="P5022" i="22"/>
  <c r="P5030" i="22"/>
  <c r="P5038" i="22"/>
  <c r="P5046" i="22"/>
  <c r="P5054" i="22"/>
  <c r="P5062" i="22"/>
  <c r="P5070" i="22"/>
  <c r="P5090" i="22"/>
  <c r="P5098" i="22"/>
  <c r="P5106" i="22"/>
  <c r="P5126" i="22"/>
  <c r="P5134" i="22"/>
  <c r="P5154" i="22"/>
  <c r="P5174" i="22"/>
  <c r="P4953" i="22"/>
  <c r="P4934" i="22"/>
  <c r="P1583" i="22"/>
  <c r="P1591" i="22"/>
  <c r="P1599" i="22"/>
  <c r="P1607" i="22"/>
  <c r="P1615" i="22"/>
  <c r="P1623" i="22"/>
  <c r="P1631" i="22"/>
  <c r="P1641" i="22"/>
  <c r="P1649" i="22"/>
  <c r="P1657" i="22"/>
  <c r="P1665" i="22"/>
  <c r="P1672" i="22"/>
  <c r="P1680" i="22"/>
  <c r="P1688" i="22"/>
  <c r="P1696" i="22"/>
  <c r="P1704" i="22"/>
  <c r="P1712" i="22"/>
  <c r="P1720" i="22"/>
  <c r="P1730" i="22"/>
  <c r="P1738" i="22"/>
  <c r="P1746" i="22"/>
  <c r="P1754" i="22"/>
  <c r="P1762" i="22"/>
  <c r="P1770" i="22"/>
  <c r="Q1190" i="22"/>
  <c r="Q1255" i="22"/>
  <c r="Q1298" i="22"/>
  <c r="Q1306" i="22"/>
  <c r="Q1314" i="22"/>
  <c r="Q1322" i="22"/>
  <c r="Q1330" i="22"/>
  <c r="Q1338" i="22"/>
  <c r="Q1346" i="22"/>
  <c r="Q1354" i="22"/>
  <c r="Q1362" i="22"/>
  <c r="Q1370" i="22"/>
  <c r="Q1378" i="22"/>
  <c r="Q1386" i="22"/>
  <c r="Q1395" i="22"/>
  <c r="Q1403" i="22"/>
  <c r="Q1411" i="22"/>
  <c r="Q1419" i="22"/>
  <c r="Q1427" i="22"/>
  <c r="Q1435" i="22"/>
  <c r="Q1443" i="22"/>
  <c r="Q1451" i="22"/>
  <c r="Q1459" i="22"/>
  <c r="Q1467" i="22"/>
  <c r="Q1475" i="22"/>
  <c r="Q1483" i="22"/>
  <c r="Q1491" i="22"/>
  <c r="Q1499" i="22"/>
  <c r="Q1507" i="22"/>
  <c r="Q1515" i="22"/>
  <c r="Q1524" i="22"/>
  <c r="Q1532" i="22"/>
  <c r="Q1540" i="22"/>
  <c r="Q1548" i="22"/>
  <c r="Q1559" i="22"/>
  <c r="Q1567" i="22"/>
  <c r="Q1575" i="22"/>
  <c r="P5214" i="22"/>
  <c r="P5223" i="22"/>
  <c r="P5231" i="22"/>
  <c r="P4956" i="22"/>
  <c r="P4964" i="22"/>
  <c r="P4991" i="22"/>
  <c r="P4999" i="22"/>
  <c r="P5007" i="22"/>
  <c r="P5015" i="22"/>
  <c r="P5023" i="22"/>
  <c r="P5031" i="22"/>
  <c r="P5039" i="22"/>
  <c r="P5047" i="22"/>
  <c r="P5055" i="22"/>
  <c r="P5063" i="22"/>
  <c r="P5071" i="22"/>
  <c r="P5091" i="22"/>
  <c r="P5099" i="22"/>
  <c r="P5107" i="22"/>
  <c r="P5127" i="22"/>
  <c r="P5147" i="22"/>
  <c r="P5155" i="22"/>
  <c r="P5175" i="22"/>
  <c r="P4927" i="22"/>
  <c r="P4935" i="22"/>
  <c r="P1584" i="22"/>
  <c r="P1592" i="22"/>
  <c r="P1600" i="22"/>
  <c r="P1608" i="22"/>
  <c r="P1616" i="22"/>
  <c r="P1624" i="22"/>
  <c r="P1632" i="22"/>
  <c r="P1642" i="22"/>
  <c r="P1650" i="22"/>
  <c r="P1658" i="22"/>
  <c r="P1666" i="22"/>
  <c r="P1673" i="22"/>
  <c r="P1681" i="22"/>
  <c r="P1689" i="22"/>
  <c r="P1697" i="22"/>
  <c r="P1705" i="22"/>
  <c r="P1713" i="22"/>
  <c r="P1721" i="22"/>
  <c r="P1731" i="22"/>
  <c r="P1739" i="22"/>
  <c r="P1747" i="22"/>
  <c r="P1755" i="22"/>
  <c r="P1763" i="22"/>
  <c r="Q1133" i="22"/>
  <c r="Q1198" i="22"/>
  <c r="Q1263" i="22"/>
  <c r="Q1299" i="22"/>
  <c r="Q1307" i="22"/>
  <c r="Q1315" i="22"/>
  <c r="Q1323" i="22"/>
  <c r="Q1331" i="22"/>
  <c r="Q1339" i="22"/>
  <c r="Q1347" i="22"/>
  <c r="Q1355" i="22"/>
  <c r="Q1363" i="22"/>
  <c r="Q1371" i="22"/>
  <c r="Q1379" i="22"/>
  <c r="Q1387" i="22"/>
  <c r="Q1396" i="22"/>
  <c r="Q1404" i="22"/>
  <c r="Q1412" i="22"/>
  <c r="Q1420" i="22"/>
  <c r="Q1428" i="22"/>
  <c r="Q1436" i="22"/>
  <c r="Q1444" i="22"/>
  <c r="Q1452" i="22"/>
  <c r="Q1460" i="22"/>
  <c r="Q1468" i="22"/>
  <c r="Q1476" i="22"/>
  <c r="Q1484" i="22"/>
  <c r="Q1492" i="22"/>
  <c r="Q1500" i="22"/>
  <c r="Q1508" i="22"/>
  <c r="Q1516" i="22"/>
  <c r="Q1525" i="22"/>
  <c r="Q1533" i="22"/>
  <c r="Q1541" i="22"/>
  <c r="Q1549" i="22"/>
  <c r="Q1560" i="22"/>
  <c r="Q1568" i="22"/>
  <c r="Q1576" i="22"/>
  <c r="P5215" i="22"/>
  <c r="P5224" i="22"/>
  <c r="P5232" i="22"/>
  <c r="P4957" i="22"/>
  <c r="P4965" i="22"/>
  <c r="P4992" i="22"/>
  <c r="P5000" i="22"/>
  <c r="P5008" i="22"/>
  <c r="P5016" i="22"/>
  <c r="P5024" i="22"/>
  <c r="P5032" i="22"/>
  <c r="P5040" i="22"/>
  <c r="P5048" i="22"/>
  <c r="P5056" i="22"/>
  <c r="P5064" i="22"/>
  <c r="P5072" i="22"/>
  <c r="P5092" i="22"/>
  <c r="P5100" i="22"/>
  <c r="P5108" i="22"/>
  <c r="P5128" i="22"/>
  <c r="P5148" i="22"/>
  <c r="P5156" i="22"/>
  <c r="P5177" i="22"/>
  <c r="P4928" i="22"/>
  <c r="P4936" i="22"/>
  <c r="P1585" i="22"/>
  <c r="P1593" i="22"/>
  <c r="P1601" i="22"/>
  <c r="P1609" i="22"/>
  <c r="P1617" i="22"/>
  <c r="P1625" i="22"/>
  <c r="P1633" i="22"/>
  <c r="P1643" i="22"/>
  <c r="P1651" i="22"/>
  <c r="P1659" i="22"/>
  <c r="P1636" i="22"/>
  <c r="P1674" i="22"/>
  <c r="P1682" i="22"/>
  <c r="P1690" i="22"/>
  <c r="P1698" i="22"/>
  <c r="P1706" i="22"/>
  <c r="P1714" i="22"/>
  <c r="P1722" i="22"/>
  <c r="P1732" i="22"/>
  <c r="P1740" i="22"/>
  <c r="P1748" i="22"/>
  <c r="P1756" i="22"/>
  <c r="P1764" i="22"/>
  <c r="Q1141" i="22"/>
  <c r="Q1206" i="22"/>
  <c r="Q1271" i="22"/>
  <c r="Q1300" i="22"/>
  <c r="Q1308" i="22"/>
  <c r="Q1316" i="22"/>
  <c r="Q1324" i="22"/>
  <c r="Q1332" i="22"/>
  <c r="Q1340" i="22"/>
  <c r="Q1348" i="22"/>
  <c r="Q1356" i="22"/>
  <c r="Q1364" i="22"/>
  <c r="Q1372" i="22"/>
  <c r="Q1380" i="22"/>
  <c r="Q1388" i="22"/>
  <c r="Q1397" i="22"/>
  <c r="Q1405" i="22"/>
  <c r="Q1413" i="22"/>
  <c r="Q1421" i="22"/>
  <c r="Q1429" i="22"/>
  <c r="Q1437" i="22"/>
  <c r="Q1445" i="22"/>
  <c r="Q1453" i="22"/>
  <c r="Q1461" i="22"/>
  <c r="Q1469" i="22"/>
  <c r="Q1477" i="22"/>
  <c r="Q1485" i="22"/>
  <c r="Q1493" i="22"/>
  <c r="Q1501" i="22"/>
  <c r="Q1509" i="22"/>
  <c r="Q1517" i="22"/>
  <c r="Q1526" i="22"/>
  <c r="Q1534" i="22"/>
  <c r="Q1542" i="22"/>
  <c r="Q1550" i="22"/>
  <c r="Q1561" i="22"/>
  <c r="Q1569" i="22"/>
  <c r="Q3" i="22"/>
  <c r="P5216" i="22"/>
  <c r="P5225" i="22"/>
  <c r="P5233" i="22"/>
  <c r="P4958" i="22"/>
  <c r="P4985" i="22"/>
  <c r="P4993" i="22"/>
  <c r="P5001" i="22"/>
  <c r="P5009" i="22"/>
  <c r="P5017" i="22"/>
  <c r="P5025" i="22"/>
  <c r="P5033" i="22"/>
  <c r="P5041" i="22"/>
  <c r="P5049" i="22"/>
  <c r="P5057" i="22"/>
  <c r="P5065" i="22"/>
  <c r="P5085" i="22"/>
  <c r="P5093" i="22"/>
  <c r="P5101" i="22"/>
  <c r="P5109" i="22"/>
  <c r="P5129" i="22"/>
  <c r="P5149" i="22"/>
  <c r="P5157" i="22"/>
  <c r="P5178" i="22"/>
  <c r="P4929" i="22"/>
  <c r="P4937" i="22"/>
  <c r="P1586" i="22"/>
  <c r="P1594" i="22"/>
  <c r="P1602" i="22"/>
  <c r="P1610" i="22"/>
  <c r="P1618" i="22"/>
  <c r="P1626" i="22"/>
  <c r="P1634" i="22"/>
  <c r="P1644" i="22"/>
  <c r="P1652" i="22"/>
  <c r="P1660" i="22"/>
  <c r="P1667" i="22"/>
  <c r="P1675" i="22"/>
  <c r="P1683" i="22"/>
  <c r="P1691" i="22"/>
  <c r="P1699" i="22"/>
  <c r="P1707" i="22"/>
  <c r="P1715" i="22"/>
  <c r="P1723" i="22"/>
  <c r="P1733" i="22"/>
  <c r="P1741" i="22"/>
  <c r="P1749" i="22"/>
  <c r="P1757" i="22"/>
  <c r="P1765" i="22"/>
  <c r="Q1149" i="22"/>
  <c r="Q1214" i="22"/>
  <c r="Q1279" i="22"/>
  <c r="Q1301" i="22"/>
  <c r="Q1309" i="22"/>
  <c r="Q1317" i="22"/>
  <c r="Q1325" i="22"/>
  <c r="Q1333" i="22"/>
  <c r="Q1341" i="22"/>
  <c r="Q1349" i="22"/>
  <c r="Q1357" i="22"/>
  <c r="Q1365" i="22"/>
  <c r="Q1373" i="22"/>
  <c r="Q1381" i="22"/>
  <c r="Q1389" i="22"/>
  <c r="Q1398" i="22"/>
  <c r="Q1406" i="22"/>
  <c r="Q1414" i="22"/>
  <c r="Q1422" i="22"/>
  <c r="Q1430" i="22"/>
  <c r="Q1438" i="22"/>
  <c r="Q1446" i="22"/>
  <c r="Q1454" i="22"/>
  <c r="Q1462" i="22"/>
  <c r="Q1470" i="22"/>
  <c r="Q1478" i="22"/>
  <c r="Q1486" i="22"/>
  <c r="Q1494" i="22"/>
  <c r="Q1502" i="22"/>
  <c r="Q1510" i="22"/>
  <c r="Q1518" i="22"/>
  <c r="Q1527" i="22"/>
  <c r="Q1535" i="22"/>
  <c r="Q1543" i="22"/>
  <c r="Q1551" i="22"/>
  <c r="Q1562" i="22"/>
  <c r="Q1570" i="22"/>
  <c r="P5209" i="22"/>
  <c r="P5217" i="22"/>
  <c r="P5226" i="22"/>
  <c r="P5234" i="22"/>
  <c r="P4959" i="22"/>
  <c r="P4986" i="22"/>
  <c r="P4994" i="22"/>
  <c r="P5002" i="22"/>
  <c r="P5010" i="22"/>
  <c r="P5018" i="22"/>
  <c r="P5026" i="22"/>
  <c r="P5034" i="22"/>
  <c r="P5042" i="22"/>
  <c r="P5050" i="22"/>
  <c r="P5058" i="22"/>
  <c r="P5066" i="22"/>
  <c r="P5086" i="22"/>
  <c r="P5094" i="22"/>
  <c r="P5102" i="22"/>
  <c r="P5122" i="22"/>
  <c r="P5130" i="22"/>
  <c r="P5150" i="22"/>
  <c r="P5158" i="22"/>
  <c r="P5179" i="22"/>
  <c r="P4930" i="22"/>
  <c r="P4926" i="22"/>
  <c r="P1587" i="22"/>
  <c r="P1595" i="22"/>
  <c r="P1603" i="22"/>
  <c r="P1611" i="22"/>
  <c r="P1619" i="22"/>
  <c r="P1627" i="22"/>
  <c r="P1635" i="22"/>
  <c r="P1645" i="22"/>
  <c r="P1653" i="22"/>
  <c r="P1661" i="22"/>
  <c r="P1668" i="22"/>
  <c r="P1676" i="22"/>
  <c r="P1684" i="22"/>
  <c r="P1692" i="22"/>
  <c r="P1700" i="22"/>
  <c r="P1708" i="22"/>
  <c r="P1716" i="22"/>
  <c r="P1724" i="22"/>
  <c r="P1734" i="22"/>
  <c r="P1742" i="22"/>
  <c r="P1750" i="22"/>
  <c r="P1758" i="22"/>
  <c r="P1766" i="22"/>
  <c r="Q1157" i="22"/>
  <c r="Q1222" i="22"/>
  <c r="Q1287" i="22"/>
  <c r="Q1302" i="22"/>
  <c r="Q1310" i="22"/>
  <c r="Q1318" i="22"/>
  <c r="Q1326" i="22"/>
  <c r="Q1334" i="22"/>
  <c r="Q1342" i="22"/>
  <c r="Q1350" i="22"/>
  <c r="Q1358" i="22"/>
  <c r="Q1366" i="22"/>
  <c r="Q1374" i="22"/>
  <c r="Q1382" i="22"/>
  <c r="Q1390" i="22"/>
  <c r="Q1399" i="22"/>
  <c r="Q1407" i="22"/>
  <c r="Q1415" i="22"/>
  <c r="Q1423" i="22"/>
  <c r="Q1431" i="22"/>
  <c r="Q1439" i="22"/>
  <c r="Q1447" i="22"/>
  <c r="Q1455" i="22"/>
  <c r="Q1463" i="22"/>
  <c r="Q1471" i="22"/>
  <c r="Q1479" i="22"/>
  <c r="Q1487" i="22"/>
  <c r="Q1495" i="22"/>
  <c r="Q1503" i="22"/>
  <c r="Q1511" i="22"/>
  <c r="Q1519" i="22"/>
  <c r="Q1528" i="22"/>
  <c r="Q1536" i="22"/>
  <c r="Q1544" i="22"/>
  <c r="Q1552" i="22"/>
  <c r="Q1563" i="22"/>
  <c r="Q1571" i="22"/>
  <c r="P5210" i="22"/>
  <c r="P5218" i="22"/>
  <c r="P5227" i="22"/>
  <c r="P5208" i="22"/>
  <c r="P4960" i="22"/>
  <c r="P4987" i="22"/>
  <c r="P4995" i="22"/>
  <c r="P5003" i="22"/>
  <c r="P5011" i="22"/>
  <c r="P5019" i="22"/>
  <c r="P5027" i="22"/>
  <c r="P5035" i="22"/>
  <c r="P5043" i="22"/>
  <c r="P5051" i="22"/>
  <c r="P5059" i="22"/>
  <c r="P5067" i="22"/>
  <c r="P5087" i="22"/>
  <c r="P5095" i="22"/>
  <c r="P5103" i="22"/>
  <c r="P5123" i="22"/>
  <c r="P5131" i="22"/>
  <c r="P5151" i="22"/>
  <c r="P5159" i="22"/>
  <c r="P5180" i="22"/>
  <c r="P4931" i="22"/>
  <c r="P1579" i="22"/>
  <c r="P1588" i="22"/>
  <c r="P1596" i="22"/>
  <c r="Q1165" i="22"/>
  <c r="Q1231" i="22"/>
  <c r="Q1288" i="22"/>
  <c r="Q1303" i="22"/>
  <c r="Q1311" i="22"/>
  <c r="Q1319" i="22"/>
  <c r="Q1327" i="22"/>
  <c r="Q1335" i="22"/>
  <c r="Q1343" i="22"/>
  <c r="Q1351" i="22"/>
  <c r="Q1359" i="22"/>
  <c r="Q1367" i="22"/>
  <c r="Q1375" i="22"/>
  <c r="Q1383" i="22"/>
  <c r="Q1391" i="22"/>
  <c r="Q1400" i="22"/>
  <c r="Q1408" i="22"/>
  <c r="Q1416" i="22"/>
  <c r="Q1424" i="22"/>
  <c r="Q1432" i="22"/>
  <c r="Q1440" i="22"/>
  <c r="Q1448" i="22"/>
  <c r="Q1456" i="22"/>
  <c r="Q1464" i="22"/>
  <c r="Q1472" i="22"/>
  <c r="Q1480" i="22"/>
  <c r="Q1488" i="22"/>
  <c r="Q1496" i="22"/>
  <c r="Q1504" i="22"/>
  <c r="Q1512" i="22"/>
  <c r="Q1520" i="22"/>
  <c r="Q1529" i="22"/>
  <c r="Q1537" i="22"/>
  <c r="Q1545" i="22"/>
  <c r="Q1556" i="22"/>
  <c r="Q1564" i="22"/>
  <c r="Q1572" i="22"/>
  <c r="P5211" i="22"/>
  <c r="P5219" i="22"/>
  <c r="P5228" i="22"/>
  <c r="P5195" i="22"/>
  <c r="P4961" i="22"/>
  <c r="P4988" i="22"/>
  <c r="P4996" i="22"/>
  <c r="P5004" i="22"/>
  <c r="P5012" i="22"/>
  <c r="P5020" i="22"/>
  <c r="P5028" i="22"/>
  <c r="P5036" i="22"/>
  <c r="P5044" i="22"/>
  <c r="P5052" i="22"/>
  <c r="P5060" i="22"/>
  <c r="P5068" i="22"/>
  <c r="P5088" i="22"/>
  <c r="P5096" i="22"/>
  <c r="P5104" i="22"/>
  <c r="P5124" i="22"/>
  <c r="P5132" i="22"/>
  <c r="P5152" i="22"/>
  <c r="P5172" i="22"/>
  <c r="P5181" i="22"/>
  <c r="P4932" i="22"/>
  <c r="P1580" i="22"/>
  <c r="P1589" i="22"/>
  <c r="P1597" i="22"/>
  <c r="P1605" i="22"/>
  <c r="P1613" i="22"/>
  <c r="P1621" i="22"/>
  <c r="P1629" i="22"/>
  <c r="P1638" i="22"/>
  <c r="P1647" i="22"/>
  <c r="P1655" i="22"/>
  <c r="P1663" i="22"/>
  <c r="P1670" i="22"/>
  <c r="P1678" i="22"/>
  <c r="P1686" i="22"/>
  <c r="P1694" i="22"/>
  <c r="P1702" i="22"/>
  <c r="P1710" i="22"/>
  <c r="P1718" i="22"/>
  <c r="P1726" i="22"/>
  <c r="P1736" i="22"/>
  <c r="P1744" i="22"/>
  <c r="P1752" i="22"/>
  <c r="P1646" i="22"/>
  <c r="P1709" i="22"/>
  <c r="P1767" i="22"/>
  <c r="P1777" i="22"/>
  <c r="P1785" i="22"/>
  <c r="P1793" i="22"/>
  <c r="P1801" i="22"/>
  <c r="P1809" i="22"/>
  <c r="P1817" i="22"/>
  <c r="P1827" i="22"/>
  <c r="P1835" i="22"/>
  <c r="P1843" i="22"/>
  <c r="P1850" i="22"/>
  <c r="P1858" i="22"/>
  <c r="P1866" i="22"/>
  <c r="P1874" i="22"/>
  <c r="P1882" i="22"/>
  <c r="P1890" i="22"/>
  <c r="P1899" i="22"/>
  <c r="P1907" i="22"/>
  <c r="P1917" i="22"/>
  <c r="P1925" i="22"/>
  <c r="P1933" i="22"/>
  <c r="P1941" i="22"/>
  <c r="P1949" i="22"/>
  <c r="P1957" i="22"/>
  <c r="P1966" i="22"/>
  <c r="P1974" i="22"/>
  <c r="P1982" i="22"/>
  <c r="P1990" i="22"/>
  <c r="P1998" i="22"/>
  <c r="P2006" i="22"/>
  <c r="P2014" i="22"/>
  <c r="P2022" i="22"/>
  <c r="P2030" i="22"/>
  <c r="P2038" i="22"/>
  <c r="P2046" i="22"/>
  <c r="P2054" i="22"/>
  <c r="P2062" i="22"/>
  <c r="P2070" i="22"/>
  <c r="P2078" i="22"/>
  <c r="P2086" i="22"/>
  <c r="P2094" i="22"/>
  <c r="P2102" i="22"/>
  <c r="P2110" i="22"/>
  <c r="P2118" i="22"/>
  <c r="P2126" i="22"/>
  <c r="P2134" i="22"/>
  <c r="P2142" i="22"/>
  <c r="P2150" i="22"/>
  <c r="P2158" i="22"/>
  <c r="P2166" i="22"/>
  <c r="P2174" i="22"/>
  <c r="P2182" i="22"/>
  <c r="P2190" i="22"/>
  <c r="P2198" i="22"/>
  <c r="P2206" i="22"/>
  <c r="P2214" i="22"/>
  <c r="P2222" i="22"/>
  <c r="P2230" i="22"/>
  <c r="P2238" i="22"/>
  <c r="P2246" i="22"/>
  <c r="P2254" i="22"/>
  <c r="P2262" i="22"/>
  <c r="P2270" i="22"/>
  <c r="P2278" i="22"/>
  <c r="P2286" i="22"/>
  <c r="P2294" i="22"/>
  <c r="P2302" i="22"/>
  <c r="P2310" i="22"/>
  <c r="P2318" i="22"/>
  <c r="P2326" i="22"/>
  <c r="P2334" i="22"/>
  <c r="P2342" i="22"/>
  <c r="P2350" i="22"/>
  <c r="P2358" i="22"/>
  <c r="P2367" i="22"/>
  <c r="P2375" i="22"/>
  <c r="P2383" i="22"/>
  <c r="P2391" i="22"/>
  <c r="P2399" i="22"/>
  <c r="P2421" i="22"/>
  <c r="P2429" i="22"/>
  <c r="P2437" i="22"/>
  <c r="P2445" i="22"/>
  <c r="P2453" i="22"/>
  <c r="P2461" i="22"/>
  <c r="P2469" i="22"/>
  <c r="P2477" i="22"/>
  <c r="P2485" i="22"/>
  <c r="P2493" i="22"/>
  <c r="P2501" i="22"/>
  <c r="P2509" i="22"/>
  <c r="P2517" i="22"/>
  <c r="P2525" i="22"/>
  <c r="P2533" i="22"/>
  <c r="P2541" i="22"/>
  <c r="P2549" i="22"/>
  <c r="P2557" i="22"/>
  <c r="P2565" i="22"/>
  <c r="P2573" i="22"/>
  <c r="P2581" i="22"/>
  <c r="P2589" i="22"/>
  <c r="P2597" i="22"/>
  <c r="P2605" i="22"/>
  <c r="P2613" i="22"/>
  <c r="P2621" i="22"/>
  <c r="P2629" i="22"/>
  <c r="P2637" i="22"/>
  <c r="P2645" i="22"/>
  <c r="P2653" i="22"/>
  <c r="P2661" i="22"/>
  <c r="P2669" i="22"/>
  <c r="P2677" i="22"/>
  <c r="P2685" i="22"/>
  <c r="P2693" i="22"/>
  <c r="P2701" i="22"/>
  <c r="P2709" i="22"/>
  <c r="P2717" i="22"/>
  <c r="P2725" i="22"/>
  <c r="P2733" i="22"/>
  <c r="P2741" i="22"/>
  <c r="P2749" i="22"/>
  <c r="P2757" i="22"/>
  <c r="P2765" i="22"/>
  <c r="P2773" i="22"/>
  <c r="P2781" i="22"/>
  <c r="P2789" i="22"/>
  <c r="P2797" i="22"/>
  <c r="P2809" i="22"/>
  <c r="P2817" i="22"/>
  <c r="P2825" i="22"/>
  <c r="P2833" i="22"/>
  <c r="P2841" i="22"/>
  <c r="P2849" i="22"/>
  <c r="P2857" i="22"/>
  <c r="P2865" i="22"/>
  <c r="P2873" i="22"/>
  <c r="P2881" i="22"/>
  <c r="P2889" i="22"/>
  <c r="P2897" i="22"/>
  <c r="P2905" i="22"/>
  <c r="P2913" i="22"/>
  <c r="P2921" i="22"/>
  <c r="P2929" i="22"/>
  <c r="P2937" i="22"/>
  <c r="P2945" i="22"/>
  <c r="P2953" i="22"/>
  <c r="P2961" i="22"/>
  <c r="P2969" i="22"/>
  <c r="P2977" i="22"/>
  <c r="P2985" i="22"/>
  <c r="P2993" i="22"/>
  <c r="P3001" i="22"/>
  <c r="P3009" i="22"/>
  <c r="P3017" i="22"/>
  <c r="P3025" i="22"/>
  <c r="P3033" i="22"/>
  <c r="P3041" i="22"/>
  <c r="P3049" i="22"/>
  <c r="P3057" i="22"/>
  <c r="P3065" i="22"/>
  <c r="P3073" i="22"/>
  <c r="P3081" i="22"/>
  <c r="P1654" i="22"/>
  <c r="P1717" i="22"/>
  <c r="P1768" i="22"/>
  <c r="P1778" i="22"/>
  <c r="P1786" i="22"/>
  <c r="P1794" i="22"/>
  <c r="P1802" i="22"/>
  <c r="P1810" i="22"/>
  <c r="P1819" i="22"/>
  <c r="P1828" i="22"/>
  <c r="P1836" i="22"/>
  <c r="P1844" i="22"/>
  <c r="P1851" i="22"/>
  <c r="P1859" i="22"/>
  <c r="P1867" i="22"/>
  <c r="P1875" i="22"/>
  <c r="P1883" i="22"/>
  <c r="P1891" i="22"/>
  <c r="P1900" i="22"/>
  <c r="P1908" i="22"/>
  <c r="P1918" i="22"/>
  <c r="P1926" i="22"/>
  <c r="P1934" i="22"/>
  <c r="P1942" i="22"/>
  <c r="P1950" i="22"/>
  <c r="P1958" i="22"/>
  <c r="P1967" i="22"/>
  <c r="P1975" i="22"/>
  <c r="P1983" i="22"/>
  <c r="P1991" i="22"/>
  <c r="P1999" i="22"/>
  <c r="P2007" i="22"/>
  <c r="P2015" i="22"/>
  <c r="P2023" i="22"/>
  <c r="P2031" i="22"/>
  <c r="P2039" i="22"/>
  <c r="P2047" i="22"/>
  <c r="P2055" i="22"/>
  <c r="P2063" i="22"/>
  <c r="P2071" i="22"/>
  <c r="P2079" i="22"/>
  <c r="P2087" i="22"/>
  <c r="P2095" i="22"/>
  <c r="P2103" i="22"/>
  <c r="P2111" i="22"/>
  <c r="P2119" i="22"/>
  <c r="P2127" i="22"/>
  <c r="P2135" i="22"/>
  <c r="P2143" i="22"/>
  <c r="P2151" i="22"/>
  <c r="P2159" i="22"/>
  <c r="P2167" i="22"/>
  <c r="P2175" i="22"/>
  <c r="P2183" i="22"/>
  <c r="P2191" i="22"/>
  <c r="P2199" i="22"/>
  <c r="P2207" i="22"/>
  <c r="P2215" i="22"/>
  <c r="P2223" i="22"/>
  <c r="P2231" i="22"/>
  <c r="P2239" i="22"/>
  <c r="P2247" i="22"/>
  <c r="P2255" i="22"/>
  <c r="P2263" i="22"/>
  <c r="P2271" i="22"/>
  <c r="P2279" i="22"/>
  <c r="P2287" i="22"/>
  <c r="P2295" i="22"/>
  <c r="P2303" i="22"/>
  <c r="P2311" i="22"/>
  <c r="P2319" i="22"/>
  <c r="P2327" i="22"/>
  <c r="P2335" i="22"/>
  <c r="P2343" i="22"/>
  <c r="P2351" i="22"/>
  <c r="P2359" i="22"/>
  <c r="P2368" i="22"/>
  <c r="P2376" i="22"/>
  <c r="P2384" i="22"/>
  <c r="P2392" i="22"/>
  <c r="P2400" i="22"/>
  <c r="P2422" i="22"/>
  <c r="P2430" i="22"/>
  <c r="P2438" i="22"/>
  <c r="P2446" i="22"/>
  <c r="P2454" i="22"/>
  <c r="P2462" i="22"/>
  <c r="P2470" i="22"/>
  <c r="P2478" i="22"/>
  <c r="P2486" i="22"/>
  <c r="P2494" i="22"/>
  <c r="P2502" i="22"/>
  <c r="P2510" i="22"/>
  <c r="P2518" i="22"/>
  <c r="P2526" i="22"/>
  <c r="P2534" i="22"/>
  <c r="P2542" i="22"/>
  <c r="P2550" i="22"/>
  <c r="P2558" i="22"/>
  <c r="P2566" i="22"/>
  <c r="P2574" i="22"/>
  <c r="P2582" i="22"/>
  <c r="P2590" i="22"/>
  <c r="P2598" i="22"/>
  <c r="P2606" i="22"/>
  <c r="P2614" i="22"/>
  <c r="P2622" i="22"/>
  <c r="P2630" i="22"/>
  <c r="P2638" i="22"/>
  <c r="P2646" i="22"/>
  <c r="P2654" i="22"/>
  <c r="P2662" i="22"/>
  <c r="P2670" i="22"/>
  <c r="P2678" i="22"/>
  <c r="P2686" i="22"/>
  <c r="P2694" i="22"/>
  <c r="P2702" i="22"/>
  <c r="P2710" i="22"/>
  <c r="P2718" i="22"/>
  <c r="P2726" i="22"/>
  <c r="P2734" i="22"/>
  <c r="P2742" i="22"/>
  <c r="P2750" i="22"/>
  <c r="P2758" i="22"/>
  <c r="P2766" i="22"/>
  <c r="P2774" i="22"/>
  <c r="P2782" i="22"/>
  <c r="P2790" i="22"/>
  <c r="P2798" i="22"/>
  <c r="P2810" i="22"/>
  <c r="P2818" i="22"/>
  <c r="P2826" i="22"/>
  <c r="P2834" i="22"/>
  <c r="P2842" i="22"/>
  <c r="P2850" i="22"/>
  <c r="P2858" i="22"/>
  <c r="P2866" i="22"/>
  <c r="P2874" i="22"/>
  <c r="P2882" i="22"/>
  <c r="P2890" i="22"/>
  <c r="P2898" i="22"/>
  <c r="P2906" i="22"/>
  <c r="P2914" i="22"/>
  <c r="P2922" i="22"/>
  <c r="P2930" i="22"/>
  <c r="P2938" i="22"/>
  <c r="P2946" i="22"/>
  <c r="P2954" i="22"/>
  <c r="P2962" i="22"/>
  <c r="P2970" i="22"/>
  <c r="P2978" i="22"/>
  <c r="P2986" i="22"/>
  <c r="P2994" i="22"/>
  <c r="P3002" i="22"/>
  <c r="P3010" i="22"/>
  <c r="P3018" i="22"/>
  <c r="P3026" i="22"/>
  <c r="P3034" i="22"/>
  <c r="P3042" i="22"/>
  <c r="P3050" i="22"/>
  <c r="P3058" i="22"/>
  <c r="P3066" i="22"/>
  <c r="P3074" i="22"/>
  <c r="P1662" i="22"/>
  <c r="P1725" i="22"/>
  <c r="P1771" i="22"/>
  <c r="P1779" i="22"/>
  <c r="P1787" i="22"/>
  <c r="P1795" i="22"/>
  <c r="P1803" i="22"/>
  <c r="P1811" i="22"/>
  <c r="P1820" i="22"/>
  <c r="P1829" i="22"/>
  <c r="P1837" i="22"/>
  <c r="P1845" i="22"/>
  <c r="P1852" i="22"/>
  <c r="P1860" i="22"/>
  <c r="P1868" i="22"/>
  <c r="P1876" i="22"/>
  <c r="P1884" i="22"/>
  <c r="P1893" i="22"/>
  <c r="P1901" i="22"/>
  <c r="P1909" i="22"/>
  <c r="P1919" i="22"/>
  <c r="P1927" i="22"/>
  <c r="P1935" i="22"/>
  <c r="P1943" i="22"/>
  <c r="P1951" i="22"/>
  <c r="P1959" i="22"/>
  <c r="P1968" i="22"/>
  <c r="P1976" i="22"/>
  <c r="P1984" i="22"/>
  <c r="P1992" i="22"/>
  <c r="P2000" i="22"/>
  <c r="P2008" i="22"/>
  <c r="P2016" i="22"/>
  <c r="P2024" i="22"/>
  <c r="P2032" i="22"/>
  <c r="P2040" i="22"/>
  <c r="P2048" i="22"/>
  <c r="P2056" i="22"/>
  <c r="P2064" i="22"/>
  <c r="P2072" i="22"/>
  <c r="P2080" i="22"/>
  <c r="P2088" i="22"/>
  <c r="P2096" i="22"/>
  <c r="P2104" i="22"/>
  <c r="P2112" i="22"/>
  <c r="P2120" i="22"/>
  <c r="P2128" i="22"/>
  <c r="P2136" i="22"/>
  <c r="P2144" i="22"/>
  <c r="P2152" i="22"/>
  <c r="P2160" i="22"/>
  <c r="P2168" i="22"/>
  <c r="P2176" i="22"/>
  <c r="P2184" i="22"/>
  <c r="P2192" i="22"/>
  <c r="P2200" i="22"/>
  <c r="P2208" i="22"/>
  <c r="P2216" i="22"/>
  <c r="P2224" i="22"/>
  <c r="P2232" i="22"/>
  <c r="P2240" i="22"/>
  <c r="P2248" i="22"/>
  <c r="P2256" i="22"/>
  <c r="P2264" i="22"/>
  <c r="P2272" i="22"/>
  <c r="P2280" i="22"/>
  <c r="P2288" i="22"/>
  <c r="P2296" i="22"/>
  <c r="P2304" i="22"/>
  <c r="P2312" i="22"/>
  <c r="P2320" i="22"/>
  <c r="P2328" i="22"/>
  <c r="P2336" i="22"/>
  <c r="P2344" i="22"/>
  <c r="P2352" i="22"/>
  <c r="P2360" i="22"/>
  <c r="P2369" i="22"/>
  <c r="P2377" i="22"/>
  <c r="P2385" i="22"/>
  <c r="P2393" i="22"/>
  <c r="P2415" i="22"/>
  <c r="P2423" i="22"/>
  <c r="P2431" i="22"/>
  <c r="P2439" i="22"/>
  <c r="P2447" i="22"/>
  <c r="P2455" i="22"/>
  <c r="P2463" i="22"/>
  <c r="P2471" i="22"/>
  <c r="P2479" i="22"/>
  <c r="P2487" i="22"/>
  <c r="P2495" i="22"/>
  <c r="P2503" i="22"/>
  <c r="P2511" i="22"/>
  <c r="P2519" i="22"/>
  <c r="P2527" i="22"/>
  <c r="P2535" i="22"/>
  <c r="P2543" i="22"/>
  <c r="P2551" i="22"/>
  <c r="P2559" i="22"/>
  <c r="P2567" i="22"/>
  <c r="P2575" i="22"/>
  <c r="P2583" i="22"/>
  <c r="P2591" i="22"/>
  <c r="P2599" i="22"/>
  <c r="P2607" i="22"/>
  <c r="P2615" i="22"/>
  <c r="P2623" i="22"/>
  <c r="P2631" i="22"/>
  <c r="P2639" i="22"/>
  <c r="P2647" i="22"/>
  <c r="P2655" i="22"/>
  <c r="P2663" i="22"/>
  <c r="P2671" i="22"/>
  <c r="P2679" i="22"/>
  <c r="P2687" i="22"/>
  <c r="P2695" i="22"/>
  <c r="P2703" i="22"/>
  <c r="P2711" i="22"/>
  <c r="P2719" i="22"/>
  <c r="P2727" i="22"/>
  <c r="P2735" i="22"/>
  <c r="P2743" i="22"/>
  <c r="P2751" i="22"/>
  <c r="P2759" i="22"/>
  <c r="P2767" i="22"/>
  <c r="P2775" i="22"/>
  <c r="P2783" i="22"/>
  <c r="P2791" i="22"/>
  <c r="P2799" i="22"/>
  <c r="P2811" i="22"/>
  <c r="P2819" i="22"/>
  <c r="P2827" i="22"/>
  <c r="P2835" i="22"/>
  <c r="P2843" i="22"/>
  <c r="P2851" i="22"/>
  <c r="P2859" i="22"/>
  <c r="P2867" i="22"/>
  <c r="P2875" i="22"/>
  <c r="P2883" i="22"/>
  <c r="P2891" i="22"/>
  <c r="P2899" i="22"/>
  <c r="P2907" i="22"/>
  <c r="P2915" i="22"/>
  <c r="P2923" i="22"/>
  <c r="P2931" i="22"/>
  <c r="P2939" i="22"/>
  <c r="P2947" i="22"/>
  <c r="P2955" i="22"/>
  <c r="P1604" i="22"/>
  <c r="P1669" i="22"/>
  <c r="P1735" i="22"/>
  <c r="P1772" i="22"/>
  <c r="P1780" i="22"/>
  <c r="P1788" i="22"/>
  <c r="P1796" i="22"/>
  <c r="P1804" i="22"/>
  <c r="P1812" i="22"/>
  <c r="P1822" i="22"/>
  <c r="P1830" i="22"/>
  <c r="P1838" i="22"/>
  <c r="P1846" i="22"/>
  <c r="P1853" i="22"/>
  <c r="P1861" i="22"/>
  <c r="P1869" i="22"/>
  <c r="P1877" i="22"/>
  <c r="P1885" i="22"/>
  <c r="P1894" i="22"/>
  <c r="P1902" i="22"/>
  <c r="P1910" i="22"/>
  <c r="P1920" i="22"/>
  <c r="P1928" i="22"/>
  <c r="P1936" i="22"/>
  <c r="P1944" i="22"/>
  <c r="P1952" i="22"/>
  <c r="P1960" i="22"/>
  <c r="P1969" i="22"/>
  <c r="P1977" i="22"/>
  <c r="P1985" i="22"/>
  <c r="P1993" i="22"/>
  <c r="P2001" i="22"/>
  <c r="P2009" i="22"/>
  <c r="P2017" i="22"/>
  <c r="P2025" i="22"/>
  <c r="P2033" i="22"/>
  <c r="P2041" i="22"/>
  <c r="P2049" i="22"/>
  <c r="P2057" i="22"/>
  <c r="P2065" i="22"/>
  <c r="P2073" i="22"/>
  <c r="P2081" i="22"/>
  <c r="P2089" i="22"/>
  <c r="P2097" i="22"/>
  <c r="P2105" i="22"/>
  <c r="P2113" i="22"/>
  <c r="P2121" i="22"/>
  <c r="P2129" i="22"/>
  <c r="P2137" i="22"/>
  <c r="P2145" i="22"/>
  <c r="P2153" i="22"/>
  <c r="P2161" i="22"/>
  <c r="P2169" i="22"/>
  <c r="P2177" i="22"/>
  <c r="P2185" i="22"/>
  <c r="P2193" i="22"/>
  <c r="P2201" i="22"/>
  <c r="P2209" i="22"/>
  <c r="P2217" i="22"/>
  <c r="P2225" i="22"/>
  <c r="P2233" i="22"/>
  <c r="P2241" i="22"/>
  <c r="P2249" i="22"/>
  <c r="P2257" i="22"/>
  <c r="P2265" i="22"/>
  <c r="P2273" i="22"/>
  <c r="P2281" i="22"/>
  <c r="P2289" i="22"/>
  <c r="P2297" i="22"/>
  <c r="P2305" i="22"/>
  <c r="P2313" i="22"/>
  <c r="P2321" i="22"/>
  <c r="P2329" i="22"/>
  <c r="P2337" i="22"/>
  <c r="P2345" i="22"/>
  <c r="P2353" i="22"/>
  <c r="P2361" i="22"/>
  <c r="P2370" i="22"/>
  <c r="P2378" i="22"/>
  <c r="P2386" i="22"/>
  <c r="P2394" i="22"/>
  <c r="P2416" i="22"/>
  <c r="P2424" i="22"/>
  <c r="P2432" i="22"/>
  <c r="P2440" i="22"/>
  <c r="P2448" i="22"/>
  <c r="P2456" i="22"/>
  <c r="P2464" i="22"/>
  <c r="P2472" i="22"/>
  <c r="P2480" i="22"/>
  <c r="P2488" i="22"/>
  <c r="P2496" i="22"/>
  <c r="P2504" i="22"/>
  <c r="P2512" i="22"/>
  <c r="P2520" i="22"/>
  <c r="P2528" i="22"/>
  <c r="P2536" i="22"/>
  <c r="P2544" i="22"/>
  <c r="P2552" i="22"/>
  <c r="P2560" i="22"/>
  <c r="P2568" i="22"/>
  <c r="P2576" i="22"/>
  <c r="P2584" i="22"/>
  <c r="P2592" i="22"/>
  <c r="P2600" i="22"/>
  <c r="P2608" i="22"/>
  <c r="P2616" i="22"/>
  <c r="P2624" i="22"/>
  <c r="P2632" i="22"/>
  <c r="P2640" i="22"/>
  <c r="P2648" i="22"/>
  <c r="P2656" i="22"/>
  <c r="P2664" i="22"/>
  <c r="P2672" i="22"/>
  <c r="P2680" i="22"/>
  <c r="P2688" i="22"/>
  <c r="P2696" i="22"/>
  <c r="P2704" i="22"/>
  <c r="P2712" i="22"/>
  <c r="P2720" i="22"/>
  <c r="P2728" i="22"/>
  <c r="P2736" i="22"/>
  <c r="P2744" i="22"/>
  <c r="P2752" i="22"/>
  <c r="P2760" i="22"/>
  <c r="P2768" i="22"/>
  <c r="P2776" i="22"/>
  <c r="P2784" i="22"/>
  <c r="P2792" i="22"/>
  <c r="P2800" i="22"/>
  <c r="P2812" i="22"/>
  <c r="P2820" i="22"/>
  <c r="P2828" i="22"/>
  <c r="P2836" i="22"/>
  <c r="P2844" i="22"/>
  <c r="P2852" i="22"/>
  <c r="P2860" i="22"/>
  <c r="P2868" i="22"/>
  <c r="P2876" i="22"/>
  <c r="P2884" i="22"/>
  <c r="P2892" i="22"/>
  <c r="P2900" i="22"/>
  <c r="P2908" i="22"/>
  <c r="P2916" i="22"/>
  <c r="P2924" i="22"/>
  <c r="P2932" i="22"/>
  <c r="P2940" i="22"/>
  <c r="P2948" i="22"/>
  <c r="P2956" i="22"/>
  <c r="P2964" i="22"/>
  <c r="P2972" i="22"/>
  <c r="P2980" i="22"/>
  <c r="P2988" i="22"/>
  <c r="P2996" i="22"/>
  <c r="P3004" i="22"/>
  <c r="P3012" i="22"/>
  <c r="P3020" i="22"/>
  <c r="P3028" i="22"/>
  <c r="P3036" i="22"/>
  <c r="P3044" i="22"/>
  <c r="P3052" i="22"/>
  <c r="P3060" i="22"/>
  <c r="P3068" i="22"/>
  <c r="P3076" i="22"/>
  <c r="P3084" i="22"/>
  <c r="P3092" i="22"/>
  <c r="P3100" i="22"/>
  <c r="P3108" i="22"/>
  <c r="P3116" i="22"/>
  <c r="P3124" i="22"/>
  <c r="P1612" i="22"/>
  <c r="P1677" i="22"/>
  <c r="P1743" i="22"/>
  <c r="P1773" i="22"/>
  <c r="P1781" i="22"/>
  <c r="P1789" i="22"/>
  <c r="P1797" i="22"/>
  <c r="P1805" i="22"/>
  <c r="P1813" i="22"/>
  <c r="P1823" i="22"/>
  <c r="P1831" i="22"/>
  <c r="P1839" i="22"/>
  <c r="P1847" i="22"/>
  <c r="P1854" i="22"/>
  <c r="P1862" i="22"/>
  <c r="P1870" i="22"/>
  <c r="P1878" i="22"/>
  <c r="P1886" i="22"/>
  <c r="P1895" i="22"/>
  <c r="P1903" i="22"/>
  <c r="P1913" i="22"/>
  <c r="P1921" i="22"/>
  <c r="P1929" i="22"/>
  <c r="P1937" i="22"/>
  <c r="P1945" i="22"/>
  <c r="P1953" i="22"/>
  <c r="P1961" i="22"/>
  <c r="P1970" i="22"/>
  <c r="P1978" i="22"/>
  <c r="P1986" i="22"/>
  <c r="P1994" i="22"/>
  <c r="P2002" i="22"/>
  <c r="P2010" i="22"/>
  <c r="P2018" i="22"/>
  <c r="P2026" i="22"/>
  <c r="P2034" i="22"/>
  <c r="P2042" i="22"/>
  <c r="P2050" i="22"/>
  <c r="P2058" i="22"/>
  <c r="P2066" i="22"/>
  <c r="P2074" i="22"/>
  <c r="P2082" i="22"/>
  <c r="P2090" i="22"/>
  <c r="P2098" i="22"/>
  <c r="P2106" i="22"/>
  <c r="P2114" i="22"/>
  <c r="P2122" i="22"/>
  <c r="P2130" i="22"/>
  <c r="P2138" i="22"/>
  <c r="P2146" i="22"/>
  <c r="P2154" i="22"/>
  <c r="P2162" i="22"/>
  <c r="P2170" i="22"/>
  <c r="P2178" i="22"/>
  <c r="P2186" i="22"/>
  <c r="P2194" i="22"/>
  <c r="P2202" i="22"/>
  <c r="P2210" i="22"/>
  <c r="P2218" i="22"/>
  <c r="P2226" i="22"/>
  <c r="P2234" i="22"/>
  <c r="P2242" i="22"/>
  <c r="P2250" i="22"/>
  <c r="P2258" i="22"/>
  <c r="P2266" i="22"/>
  <c r="P2274" i="22"/>
  <c r="P2282" i="22"/>
  <c r="P2290" i="22"/>
  <c r="P2298" i="22"/>
  <c r="P2306" i="22"/>
  <c r="P2314" i="22"/>
  <c r="P2322" i="22"/>
  <c r="P2330" i="22"/>
  <c r="P2338" i="22"/>
  <c r="P2346" i="22"/>
  <c r="P2354" i="22"/>
  <c r="P2362" i="22"/>
  <c r="P2371" i="22"/>
  <c r="P2379" i="22"/>
  <c r="P2387" i="22"/>
  <c r="P2395" i="22"/>
  <c r="P2417" i="22"/>
  <c r="P2425" i="22"/>
  <c r="P2433" i="22"/>
  <c r="P2441" i="22"/>
  <c r="P2449" i="22"/>
  <c r="P2457" i="22"/>
  <c r="P2465" i="22"/>
  <c r="P2473" i="22"/>
  <c r="P2481" i="22"/>
  <c r="P2489" i="22"/>
  <c r="P2497" i="22"/>
  <c r="P2505" i="22"/>
  <c r="P2513" i="22"/>
  <c r="P2521" i="22"/>
  <c r="P2529" i="22"/>
  <c r="P2537" i="22"/>
  <c r="P2545" i="22"/>
  <c r="P2553" i="22"/>
  <c r="P2561" i="22"/>
  <c r="P2569" i="22"/>
  <c r="P2577" i="22"/>
  <c r="P2585" i="22"/>
  <c r="P2593" i="22"/>
  <c r="P2601" i="22"/>
  <c r="P2609" i="22"/>
  <c r="P2617" i="22"/>
  <c r="P2625" i="22"/>
  <c r="P2633" i="22"/>
  <c r="P2641" i="22"/>
  <c r="P2649" i="22"/>
  <c r="P2657" i="22"/>
  <c r="P2665" i="22"/>
  <c r="P2673" i="22"/>
  <c r="P2681" i="22"/>
  <c r="P2689" i="22"/>
  <c r="P2697" i="22"/>
  <c r="P2705" i="22"/>
  <c r="P2713" i="22"/>
  <c r="P2721" i="22"/>
  <c r="P2729" i="22"/>
  <c r="P2737" i="22"/>
  <c r="P2745" i="22"/>
  <c r="P2753" i="22"/>
  <c r="P2761" i="22"/>
  <c r="P2769" i="22"/>
  <c r="P2777" i="22"/>
  <c r="P2785" i="22"/>
  <c r="P2793" i="22"/>
  <c r="P2801" i="22"/>
  <c r="P2813" i="22"/>
  <c r="P2821" i="22"/>
  <c r="P2829" i="22"/>
  <c r="P2837" i="22"/>
  <c r="P2845" i="22"/>
  <c r="P2853" i="22"/>
  <c r="P2861" i="22"/>
  <c r="P2869" i="22"/>
  <c r="P2877" i="22"/>
  <c r="P2885" i="22"/>
  <c r="P2893" i="22"/>
  <c r="P2901" i="22"/>
  <c r="P2909" i="22"/>
  <c r="P2917" i="22"/>
  <c r="P2925" i="22"/>
  <c r="P2933" i="22"/>
  <c r="P2941" i="22"/>
  <c r="P2949" i="22"/>
  <c r="P2957" i="22"/>
  <c r="P2965" i="22"/>
  <c r="P2973" i="22"/>
  <c r="P2981" i="22"/>
  <c r="P2989" i="22"/>
  <c r="P2997" i="22"/>
  <c r="P3005" i="22"/>
  <c r="P3013" i="22"/>
  <c r="P3021" i="22"/>
  <c r="P3029" i="22"/>
  <c r="P3037" i="22"/>
  <c r="P3045" i="22"/>
  <c r="P3053" i="22"/>
  <c r="P3061" i="22"/>
  <c r="P3069" i="22"/>
  <c r="P3077" i="22"/>
  <c r="P1620" i="22"/>
  <c r="P1685" i="22"/>
  <c r="P1751" i="22"/>
  <c r="P1774" i="22"/>
  <c r="P1782" i="22"/>
  <c r="P1790" i="22"/>
  <c r="P1798" i="22"/>
  <c r="P1806" i="22"/>
  <c r="P1814" i="22"/>
  <c r="P1824" i="22"/>
  <c r="P1832" i="22"/>
  <c r="P1840" i="22"/>
  <c r="P1848" i="22"/>
  <c r="P1855" i="22"/>
  <c r="P1863" i="22"/>
  <c r="P1871" i="22"/>
  <c r="P1879" i="22"/>
  <c r="P1887" i="22"/>
  <c r="P1896" i="22"/>
  <c r="P1904" i="22"/>
  <c r="P1914" i="22"/>
  <c r="P1922" i="22"/>
  <c r="P1930" i="22"/>
  <c r="P1938" i="22"/>
  <c r="P1946" i="22"/>
  <c r="P1954" i="22"/>
  <c r="P1962" i="22"/>
  <c r="P1971" i="22"/>
  <c r="P1979" i="22"/>
  <c r="P1987" i="22"/>
  <c r="P1995" i="22"/>
  <c r="P2003" i="22"/>
  <c r="P2011" i="22"/>
  <c r="P2019" i="22"/>
  <c r="P2027" i="22"/>
  <c r="P2035" i="22"/>
  <c r="P2043" i="22"/>
  <c r="P2051" i="22"/>
  <c r="P2059" i="22"/>
  <c r="P2067" i="22"/>
  <c r="P2075" i="22"/>
  <c r="P2083" i="22"/>
  <c r="P2091" i="22"/>
  <c r="P2099" i="22"/>
  <c r="P2107" i="22"/>
  <c r="P2115" i="22"/>
  <c r="P2123" i="22"/>
  <c r="P2131" i="22"/>
  <c r="P2139" i="22"/>
  <c r="P2147" i="22"/>
  <c r="P2155" i="22"/>
  <c r="P2163" i="22"/>
  <c r="P2171" i="22"/>
  <c r="P2179" i="22"/>
  <c r="P2187" i="22"/>
  <c r="P2195" i="22"/>
  <c r="P2203" i="22"/>
  <c r="P2211" i="22"/>
  <c r="P2219" i="22"/>
  <c r="P2227" i="22"/>
  <c r="P2235" i="22"/>
  <c r="P2243" i="22"/>
  <c r="P2251" i="22"/>
  <c r="P2259" i="22"/>
  <c r="P2267" i="22"/>
  <c r="P2275" i="22"/>
  <c r="P2283" i="22"/>
  <c r="P2291" i="22"/>
  <c r="P2299" i="22"/>
  <c r="P2307" i="22"/>
  <c r="P2315" i="22"/>
  <c r="P2323" i="22"/>
  <c r="P2331" i="22"/>
  <c r="P2339" i="22"/>
  <c r="P2347" i="22"/>
  <c r="P2355" i="22"/>
  <c r="P2363" i="22"/>
  <c r="P2372" i="22"/>
  <c r="P2380" i="22"/>
  <c r="P2388" i="22"/>
  <c r="P2396" i="22"/>
  <c r="P2418" i="22"/>
  <c r="P2426" i="22"/>
  <c r="P2434" i="22"/>
  <c r="P2442" i="22"/>
  <c r="P2450" i="22"/>
  <c r="P2458" i="22"/>
  <c r="P2466" i="22"/>
  <c r="P2474" i="22"/>
  <c r="P2482" i="22"/>
  <c r="P2490" i="22"/>
  <c r="P2498" i="22"/>
  <c r="P2506" i="22"/>
  <c r="P2514" i="22"/>
  <c r="P2522" i="22"/>
  <c r="P2530" i="22"/>
  <c r="P2538" i="22"/>
  <c r="P2546" i="22"/>
  <c r="P2554" i="22"/>
  <c r="P2562" i="22"/>
  <c r="P2570" i="22"/>
  <c r="P2578" i="22"/>
  <c r="P2586" i="22"/>
  <c r="P2594" i="22"/>
  <c r="P2602" i="22"/>
  <c r="P2610" i="22"/>
  <c r="P2618" i="22"/>
  <c r="P2626" i="22"/>
  <c r="P2634" i="22"/>
  <c r="P2642" i="22"/>
  <c r="P2650" i="22"/>
  <c r="P2658" i="22"/>
  <c r="P2666" i="22"/>
  <c r="P2674" i="22"/>
  <c r="P2682" i="22"/>
  <c r="P2690" i="22"/>
  <c r="P2698" i="22"/>
  <c r="P2706" i="22"/>
  <c r="P2714" i="22"/>
  <c r="P2722" i="22"/>
  <c r="P2730" i="22"/>
  <c r="P2738" i="22"/>
  <c r="P2746" i="22"/>
  <c r="P2754" i="22"/>
  <c r="P2762" i="22"/>
  <c r="P2770" i="22"/>
  <c r="P2778" i="22"/>
  <c r="P2786" i="22"/>
  <c r="P2794" i="22"/>
  <c r="P2802" i="22"/>
  <c r="P2814" i="22"/>
  <c r="P2822" i="22"/>
  <c r="P2830" i="22"/>
  <c r="P2838" i="22"/>
  <c r="P2846" i="22"/>
  <c r="P2854" i="22"/>
  <c r="P2862" i="22"/>
  <c r="P2870" i="22"/>
  <c r="P2878" i="22"/>
  <c r="P2886" i="22"/>
  <c r="P2894" i="22"/>
  <c r="P2902" i="22"/>
  <c r="P2910" i="22"/>
  <c r="P2918" i="22"/>
  <c r="P2926" i="22"/>
  <c r="P2934" i="22"/>
  <c r="P2942" i="22"/>
  <c r="P2950" i="22"/>
  <c r="P2958" i="22"/>
  <c r="P2966" i="22"/>
  <c r="P2974" i="22"/>
  <c r="P2982" i="22"/>
  <c r="P2990" i="22"/>
  <c r="P2998" i="22"/>
  <c r="P3006" i="22"/>
  <c r="P3014" i="22"/>
  <c r="P3022" i="22"/>
  <c r="P3030" i="22"/>
  <c r="P3038" i="22"/>
  <c r="P3046" i="22"/>
  <c r="P3054" i="22"/>
  <c r="P3062" i="22"/>
  <c r="P3070" i="22"/>
  <c r="P3078" i="22"/>
  <c r="P1628" i="22"/>
  <c r="P1693" i="22"/>
  <c r="P1759" i="22"/>
  <c r="P1775" i="22"/>
  <c r="P1783" i="22"/>
  <c r="P1791" i="22"/>
  <c r="P1799" i="22"/>
  <c r="P1807" i="22"/>
  <c r="P1815" i="22"/>
  <c r="P1825" i="22"/>
  <c r="P1833" i="22"/>
  <c r="P1841" i="22"/>
  <c r="P1818" i="22"/>
  <c r="P1856" i="22"/>
  <c r="P1864" i="22"/>
  <c r="P1872" i="22"/>
  <c r="P1880" i="22"/>
  <c r="P1888" i="22"/>
  <c r="P1897" i="22"/>
  <c r="P1905" i="22"/>
  <c r="P1915" i="22"/>
  <c r="P1923" i="22"/>
  <c r="P1931" i="22"/>
  <c r="P1939" i="22"/>
  <c r="P1947" i="22"/>
  <c r="P1955" i="22"/>
  <c r="P1964" i="22"/>
  <c r="P1972" i="22"/>
  <c r="P1980" i="22"/>
  <c r="P1988" i="22"/>
  <c r="P1996" i="22"/>
  <c r="P2004" i="22"/>
  <c r="P2012" i="22"/>
  <c r="P2020" i="22"/>
  <c r="P2028" i="22"/>
  <c r="P2036" i="22"/>
  <c r="P2044" i="22"/>
  <c r="P2052" i="22"/>
  <c r="P2060" i="22"/>
  <c r="P2068" i="22"/>
  <c r="P2076" i="22"/>
  <c r="P2084" i="22"/>
  <c r="P2092" i="22"/>
  <c r="P2100" i="22"/>
  <c r="P2108" i="22"/>
  <c r="P2116" i="22"/>
  <c r="P2124" i="22"/>
  <c r="P2132" i="22"/>
  <c r="P2140" i="22"/>
  <c r="P2148" i="22"/>
  <c r="P2156" i="22"/>
  <c r="P2164" i="22"/>
  <c r="P2172" i="22"/>
  <c r="P2180" i="22"/>
  <c r="P2188" i="22"/>
  <c r="P2196" i="22"/>
  <c r="P2204" i="22"/>
  <c r="P2212" i="22"/>
  <c r="P2220" i="22"/>
  <c r="P2228" i="22"/>
  <c r="P2236" i="22"/>
  <c r="P2244" i="22"/>
  <c r="P2252" i="22"/>
  <c r="P2260" i="22"/>
  <c r="P2268" i="22"/>
  <c r="P2276" i="22"/>
  <c r="P2284" i="22"/>
  <c r="P2292" i="22"/>
  <c r="P2300" i="22"/>
  <c r="P2308" i="22"/>
  <c r="P2316" i="22"/>
  <c r="P2324" i="22"/>
  <c r="P2332" i="22"/>
  <c r="P2340" i="22"/>
  <c r="P2348" i="22"/>
  <c r="P2356" i="22"/>
  <c r="P2364" i="22"/>
  <c r="P2373" i="22"/>
  <c r="P2381" i="22"/>
  <c r="P2389" i="22"/>
  <c r="P2397" i="22"/>
  <c r="P2419" i="22"/>
  <c r="P2427" i="22"/>
  <c r="P2435" i="22"/>
  <c r="P2443" i="22"/>
  <c r="P2451" i="22"/>
  <c r="P2459" i="22"/>
  <c r="P2467" i="22"/>
  <c r="P2475" i="22"/>
  <c r="P2483" i="22"/>
  <c r="P2491" i="22"/>
  <c r="P2499" i="22"/>
  <c r="P2507" i="22"/>
  <c r="P2515" i="22"/>
  <c r="P2523" i="22"/>
  <c r="P2531" i="22"/>
  <c r="P2539" i="22"/>
  <c r="P2547" i="22"/>
  <c r="P2555" i="22"/>
  <c r="P2563" i="22"/>
  <c r="P2571" i="22"/>
  <c r="P2579" i="22"/>
  <c r="P2587" i="22"/>
  <c r="P2595" i="22"/>
  <c r="P2603" i="22"/>
  <c r="P2611" i="22"/>
  <c r="P2619" i="22"/>
  <c r="P1637" i="22"/>
  <c r="P1701" i="22"/>
  <c r="P1760" i="22"/>
  <c r="P1776" i="22"/>
  <c r="P1784" i="22"/>
  <c r="P1792" i="22"/>
  <c r="P1800" i="22"/>
  <c r="P1808" i="22"/>
  <c r="P1816" i="22"/>
  <c r="P1826" i="22"/>
  <c r="P1834" i="22"/>
  <c r="P1842" i="22"/>
  <c r="P1849" i="22"/>
  <c r="P1857" i="22"/>
  <c r="P1865" i="22"/>
  <c r="P1873" i="22"/>
  <c r="P1881" i="22"/>
  <c r="P1889" i="22"/>
  <c r="P1898" i="22"/>
  <c r="P1906" i="22"/>
  <c r="P1916" i="22"/>
  <c r="P1924" i="22"/>
  <c r="P1932" i="22"/>
  <c r="P1940" i="22"/>
  <c r="P1948" i="22"/>
  <c r="P1956" i="22"/>
  <c r="P1965" i="22"/>
  <c r="P1973" i="22"/>
  <c r="P1981" i="22"/>
  <c r="P1989" i="22"/>
  <c r="P1997" i="22"/>
  <c r="P2005" i="22"/>
  <c r="P2013" i="22"/>
  <c r="P2021" i="22"/>
  <c r="P2029" i="22"/>
  <c r="P2037" i="22"/>
  <c r="P2045" i="22"/>
  <c r="P2053" i="22"/>
  <c r="P2061" i="22"/>
  <c r="P2069" i="22"/>
  <c r="P2077" i="22"/>
  <c r="P2085" i="22"/>
  <c r="P2093" i="22"/>
  <c r="P2101" i="22"/>
  <c r="P2109" i="22"/>
  <c r="P2117" i="22"/>
  <c r="P2125" i="22"/>
  <c r="P2133" i="22"/>
  <c r="P2141" i="22"/>
  <c r="P2149" i="22"/>
  <c r="P2157" i="22"/>
  <c r="P2165" i="22"/>
  <c r="P2173" i="22"/>
  <c r="P2181" i="22"/>
  <c r="P2189" i="22"/>
  <c r="P2197" i="22"/>
  <c r="P2205" i="22"/>
  <c r="P2213" i="22"/>
  <c r="P2221" i="22"/>
  <c r="P2229" i="22"/>
  <c r="P2237" i="22"/>
  <c r="P2245" i="22"/>
  <c r="P2253" i="22"/>
  <c r="P2261" i="22"/>
  <c r="P2269" i="22"/>
  <c r="P2277" i="22"/>
  <c r="P2285" i="22"/>
  <c r="P2293" i="22"/>
  <c r="P2301" i="22"/>
  <c r="P2309" i="22"/>
  <c r="P2317" i="22"/>
  <c r="P2325" i="22"/>
  <c r="P2333" i="22"/>
  <c r="P2341" i="22"/>
  <c r="P2349" i="22"/>
  <c r="P2357" i="22"/>
  <c r="P2365" i="22"/>
  <c r="P2374" i="22"/>
  <c r="P2382" i="22"/>
  <c r="P2390" i="22"/>
  <c r="P2398" i="22"/>
  <c r="P2420" i="22"/>
  <c r="P2428" i="22"/>
  <c r="P2436" i="22"/>
  <c r="P2444" i="22"/>
  <c r="P2452" i="22"/>
  <c r="P2460" i="22"/>
  <c r="P2468" i="22"/>
  <c r="P2476" i="22"/>
  <c r="P2484" i="22"/>
  <c r="P2492" i="22"/>
  <c r="P2500" i="22"/>
  <c r="P2508" i="22"/>
  <c r="P2516" i="22"/>
  <c r="P2524" i="22"/>
  <c r="P2532" i="22"/>
  <c r="P2540" i="22"/>
  <c r="P2548" i="22"/>
  <c r="P2556" i="22"/>
  <c r="P2564" i="22"/>
  <c r="P2572" i="22"/>
  <c r="P2580" i="22"/>
  <c r="P2588" i="22"/>
  <c r="P2596" i="22"/>
  <c r="P2604" i="22"/>
  <c r="P2612" i="22"/>
  <c r="P2620" i="22"/>
  <c r="P2628" i="22"/>
  <c r="P2636" i="22"/>
  <c r="P2644" i="22"/>
  <c r="P2652" i="22"/>
  <c r="P2660" i="22"/>
  <c r="P2668" i="22"/>
  <c r="P2676" i="22"/>
  <c r="P2684" i="22"/>
  <c r="P2692" i="22"/>
  <c r="P2700" i="22"/>
  <c r="P2708" i="22"/>
  <c r="P2716" i="22"/>
  <c r="P2724" i="22"/>
  <c r="P2732" i="22"/>
  <c r="P2740" i="22"/>
  <c r="P2748" i="22"/>
  <c r="P2756" i="22"/>
  <c r="P2764" i="22"/>
  <c r="P2772" i="22"/>
  <c r="P2780" i="22"/>
  <c r="P2788" i="22"/>
  <c r="P2796" i="22"/>
  <c r="P2808" i="22"/>
  <c r="P2816" i="22"/>
  <c r="P2824" i="22"/>
  <c r="P2832" i="22"/>
  <c r="P2840" i="22"/>
  <c r="P2848" i="22"/>
  <c r="P2856" i="22"/>
  <c r="P2864" i="22"/>
  <c r="P2872" i="22"/>
  <c r="P2880" i="22"/>
  <c r="P2888" i="22"/>
  <c r="P2896" i="22"/>
  <c r="P2904" i="22"/>
  <c r="P2912" i="22"/>
  <c r="P2920" i="22"/>
  <c r="P2928" i="22"/>
  <c r="P2936" i="22"/>
  <c r="P2944" i="22"/>
  <c r="P2952" i="22"/>
  <c r="P2960" i="22"/>
  <c r="P2968" i="22"/>
  <c r="P2976" i="22"/>
  <c r="P2984" i="22"/>
  <c r="P2992" i="22"/>
  <c r="P3000" i="22"/>
  <c r="P3008" i="22"/>
  <c r="P3016" i="22"/>
  <c r="P3024" i="22"/>
  <c r="P3032" i="22"/>
  <c r="P3040" i="22"/>
  <c r="P3048" i="22"/>
  <c r="P3056" i="22"/>
  <c r="P3064" i="22"/>
  <c r="P3072" i="22"/>
  <c r="P3080" i="22"/>
  <c r="P3088" i="22"/>
  <c r="P3096" i="22"/>
  <c r="P3104" i="22"/>
  <c r="P3112" i="22"/>
  <c r="P3120" i="22"/>
  <c r="P3128" i="22"/>
  <c r="P2667" i="22"/>
  <c r="P2731" i="22"/>
  <c r="P2795" i="22"/>
  <c r="P2863" i="22"/>
  <c r="P2927" i="22"/>
  <c r="P2975" i="22"/>
  <c r="P3007" i="22"/>
  <c r="P3039" i="22"/>
  <c r="P3071" i="22"/>
  <c r="P3089" i="22"/>
  <c r="P3099" i="22"/>
  <c r="P3110" i="22"/>
  <c r="P3121" i="22"/>
  <c r="P3131" i="22"/>
  <c r="P3139" i="22"/>
  <c r="P3147" i="22"/>
  <c r="P3155" i="22"/>
  <c r="P3163" i="22"/>
  <c r="P3171" i="22"/>
  <c r="P3179" i="22"/>
  <c r="P3187" i="22"/>
  <c r="P3195" i="22"/>
  <c r="P3203" i="22"/>
  <c r="P3211" i="22"/>
  <c r="P3219" i="22"/>
  <c r="P3227" i="22"/>
  <c r="P3235" i="22"/>
  <c r="P3243" i="22"/>
  <c r="P3251" i="22"/>
  <c r="P3259" i="22"/>
  <c r="P3267" i="22"/>
  <c r="P3275" i="22"/>
  <c r="P3283" i="22"/>
  <c r="P3291" i="22"/>
  <c r="P3299" i="22"/>
  <c r="P3307" i="22"/>
  <c r="P3315" i="22"/>
  <c r="P3323" i="22"/>
  <c r="P3331" i="22"/>
  <c r="P3339" i="22"/>
  <c r="P3347" i="22"/>
  <c r="P3355" i="22"/>
  <c r="P3363" i="22"/>
  <c r="P3371" i="22"/>
  <c r="P3379" i="22"/>
  <c r="P3387" i="22"/>
  <c r="P3395" i="22"/>
  <c r="P3403" i="22"/>
  <c r="P3411" i="22"/>
  <c r="P3419" i="22"/>
  <c r="P3427" i="22"/>
  <c r="P3435" i="22"/>
  <c r="P3443" i="22"/>
  <c r="P3451" i="22"/>
  <c r="P3459" i="22"/>
  <c r="P3467" i="22"/>
  <c r="P3475" i="22"/>
  <c r="P3483" i="22"/>
  <c r="P3491" i="22"/>
  <c r="P3499" i="22"/>
  <c r="P3507" i="22"/>
  <c r="P3515" i="22"/>
  <c r="P3523" i="22"/>
  <c r="P3531" i="22"/>
  <c r="P3539" i="22"/>
  <c r="P3547" i="22"/>
  <c r="P3555" i="22"/>
  <c r="P3563" i="22"/>
  <c r="P3571" i="22"/>
  <c r="P3579" i="22"/>
  <c r="P3587" i="22"/>
  <c r="P3595" i="22"/>
  <c r="P3603" i="22"/>
  <c r="P3611" i="22"/>
  <c r="P3619" i="22"/>
  <c r="P3627" i="22"/>
  <c r="P3635" i="22"/>
  <c r="P3643" i="22"/>
  <c r="P3651" i="22"/>
  <c r="P3659" i="22"/>
  <c r="P3667" i="22"/>
  <c r="P3675" i="22"/>
  <c r="P3683" i="22"/>
  <c r="P3691" i="22"/>
  <c r="P3699" i="22"/>
  <c r="P3707" i="22"/>
  <c r="P3715" i="22"/>
  <c r="P3723" i="22"/>
  <c r="P3731" i="22"/>
  <c r="P3739" i="22"/>
  <c r="P3779" i="22"/>
  <c r="P3787" i="22"/>
  <c r="P3795" i="22"/>
  <c r="P3803" i="22"/>
  <c r="P3811" i="22"/>
  <c r="P3819" i="22"/>
  <c r="P3843" i="22"/>
  <c r="P3851" i="22"/>
  <c r="P3867" i="22"/>
  <c r="P3875" i="22"/>
  <c r="P3883" i="22"/>
  <c r="P3891" i="22"/>
  <c r="P3899" i="22"/>
  <c r="P3907" i="22"/>
  <c r="P3915" i="22"/>
  <c r="P3923" i="22"/>
  <c r="P3931" i="22"/>
  <c r="P3939" i="22"/>
  <c r="P3947" i="22"/>
  <c r="P3955" i="22"/>
  <c r="P3967" i="22"/>
  <c r="P3975" i="22"/>
  <c r="P3983" i="22"/>
  <c r="P3991" i="22"/>
  <c r="P3999" i="22"/>
  <c r="P4007" i="22"/>
  <c r="P4015" i="22"/>
  <c r="P4027" i="22"/>
  <c r="P4035" i="22"/>
  <c r="P4043" i="22"/>
  <c r="P4051" i="22"/>
  <c r="P4065" i="22"/>
  <c r="P4073" i="22"/>
  <c r="P4081" i="22"/>
  <c r="P4089" i="22"/>
  <c r="P4097" i="22"/>
  <c r="P4105" i="22"/>
  <c r="P4113" i="22"/>
  <c r="P4121" i="22"/>
  <c r="P4129" i="22"/>
  <c r="P4137" i="22"/>
  <c r="P4147" i="22"/>
  <c r="P4155" i="22"/>
  <c r="P4163" i="22"/>
  <c r="P4171" i="22"/>
  <c r="P4179" i="22"/>
  <c r="P4187" i="22"/>
  <c r="P4195" i="22"/>
  <c r="P4203" i="22"/>
  <c r="P4211" i="22"/>
  <c r="P4219" i="22"/>
  <c r="P4227" i="22"/>
  <c r="P4260" i="22"/>
  <c r="P4268" i="22"/>
  <c r="P4276" i="22"/>
  <c r="P4284" i="22"/>
  <c r="P4292" i="22"/>
  <c r="P4300" i="22"/>
  <c r="P4308" i="22"/>
  <c r="P4316" i="22"/>
  <c r="P4324" i="22"/>
  <c r="P4332" i="22"/>
  <c r="P4340" i="22"/>
  <c r="P4348" i="22"/>
  <c r="P4356" i="22"/>
  <c r="P4364" i="22"/>
  <c r="P4372" i="22"/>
  <c r="P4380" i="22"/>
  <c r="P4388" i="22"/>
  <c r="P4396" i="22"/>
  <c r="P4428" i="22"/>
  <c r="P4436" i="22"/>
  <c r="P4444" i="22"/>
  <c r="P4452" i="22"/>
  <c r="P4460" i="22"/>
  <c r="P4468" i="22"/>
  <c r="P4476" i="22"/>
  <c r="P4484" i="22"/>
  <c r="P4492" i="22"/>
  <c r="P4500" i="22"/>
  <c r="P2675" i="22"/>
  <c r="P2739" i="22"/>
  <c r="P2807" i="22"/>
  <c r="P2871" i="22"/>
  <c r="P2935" i="22"/>
  <c r="P2979" i="22"/>
  <c r="P3011" i="22"/>
  <c r="P3043" i="22"/>
  <c r="P3075" i="22"/>
  <c r="P3090" i="22"/>
  <c r="P3101" i="22"/>
  <c r="P3111" i="22"/>
  <c r="P3122" i="22"/>
  <c r="P3132" i="22"/>
  <c r="P3140" i="22"/>
  <c r="P3148" i="22"/>
  <c r="P3156" i="22"/>
  <c r="P3164" i="22"/>
  <c r="P3172" i="22"/>
  <c r="P3180" i="22"/>
  <c r="P3188" i="22"/>
  <c r="P3196" i="22"/>
  <c r="P3204" i="22"/>
  <c r="P3212" i="22"/>
  <c r="P3220" i="22"/>
  <c r="P3228" i="22"/>
  <c r="P3236" i="22"/>
  <c r="P3244" i="22"/>
  <c r="P3252" i="22"/>
  <c r="P3260" i="22"/>
  <c r="P3268" i="22"/>
  <c r="P3276" i="22"/>
  <c r="P3284" i="22"/>
  <c r="P3292" i="22"/>
  <c r="P3300" i="22"/>
  <c r="P3308" i="22"/>
  <c r="P3316" i="22"/>
  <c r="P3324" i="22"/>
  <c r="P3332" i="22"/>
  <c r="P3340" i="22"/>
  <c r="P3348" i="22"/>
  <c r="P3356" i="22"/>
  <c r="P3364" i="22"/>
  <c r="P3372" i="22"/>
  <c r="P3380" i="22"/>
  <c r="P3388" i="22"/>
  <c r="P3396" i="22"/>
  <c r="P3404" i="22"/>
  <c r="P3412" i="22"/>
  <c r="P3420" i="22"/>
  <c r="P3428" i="22"/>
  <c r="P3436" i="22"/>
  <c r="P3444" i="22"/>
  <c r="P3452" i="22"/>
  <c r="P3460" i="22"/>
  <c r="P3468" i="22"/>
  <c r="P3476" i="22"/>
  <c r="P3484" i="22"/>
  <c r="P3492" i="22"/>
  <c r="P3500" i="22"/>
  <c r="P3508" i="22"/>
  <c r="P3516" i="22"/>
  <c r="P3524" i="22"/>
  <c r="P3532" i="22"/>
  <c r="P3540" i="22"/>
  <c r="P3548" i="22"/>
  <c r="P3556" i="22"/>
  <c r="P3564" i="22"/>
  <c r="P3572" i="22"/>
  <c r="P3580" i="22"/>
  <c r="P3588" i="22"/>
  <c r="P3596" i="22"/>
  <c r="P3604" i="22"/>
  <c r="P3612" i="22"/>
  <c r="P3620" i="22"/>
  <c r="P3628" i="22"/>
  <c r="P3636" i="22"/>
  <c r="P3644" i="22"/>
  <c r="P3652" i="22"/>
  <c r="P3660" i="22"/>
  <c r="P3668" i="22"/>
  <c r="P3676" i="22"/>
  <c r="P3684" i="22"/>
  <c r="P3692" i="22"/>
  <c r="P3700" i="22"/>
  <c r="P3708" i="22"/>
  <c r="P3716" i="22"/>
  <c r="P3724" i="22"/>
  <c r="P3732" i="22"/>
  <c r="P3740" i="22"/>
  <c r="P3780" i="22"/>
  <c r="P3788" i="22"/>
  <c r="P3796" i="22"/>
  <c r="P3804" i="22"/>
  <c r="P3812" i="22"/>
  <c r="P3820" i="22"/>
  <c r="P3844" i="22"/>
  <c r="P3852" i="22"/>
  <c r="P3868" i="22"/>
  <c r="P3876" i="22"/>
  <c r="P3884" i="22"/>
  <c r="P3892" i="22"/>
  <c r="P3900" i="22"/>
  <c r="P3908" i="22"/>
  <c r="P3916" i="22"/>
  <c r="P2683" i="22"/>
  <c r="P2747" i="22"/>
  <c r="P2815" i="22"/>
  <c r="P2879" i="22"/>
  <c r="P2943" i="22"/>
  <c r="P2983" i="22"/>
  <c r="P3015" i="22"/>
  <c r="P3047" i="22"/>
  <c r="P3079" i="22"/>
  <c r="P3091" i="22"/>
  <c r="P3102" i="22"/>
  <c r="P3113" i="22"/>
  <c r="P3123" i="22"/>
  <c r="P3133" i="22"/>
  <c r="P3141" i="22"/>
  <c r="P3149" i="22"/>
  <c r="P3157" i="22"/>
  <c r="P3165" i="22"/>
  <c r="P3173" i="22"/>
  <c r="P3181" i="22"/>
  <c r="P3189" i="22"/>
  <c r="P3197" i="22"/>
  <c r="P3205" i="22"/>
  <c r="P3213" i="22"/>
  <c r="P3221" i="22"/>
  <c r="P3229" i="22"/>
  <c r="P3237" i="22"/>
  <c r="P3245" i="22"/>
  <c r="P3253" i="22"/>
  <c r="P3261" i="22"/>
  <c r="P3269" i="22"/>
  <c r="P3277" i="22"/>
  <c r="P3285" i="22"/>
  <c r="P3293" i="22"/>
  <c r="P3301" i="22"/>
  <c r="P3309" i="22"/>
  <c r="P3317" i="22"/>
  <c r="P3325" i="22"/>
  <c r="P3333" i="22"/>
  <c r="P3341" i="22"/>
  <c r="P3349" i="22"/>
  <c r="P3357" i="22"/>
  <c r="P3365" i="22"/>
  <c r="P3373" i="22"/>
  <c r="P3381" i="22"/>
  <c r="P3389" i="22"/>
  <c r="P3397" i="22"/>
  <c r="P3405" i="22"/>
  <c r="P3413" i="22"/>
  <c r="P3421" i="22"/>
  <c r="P3429" i="22"/>
  <c r="P3437" i="22"/>
  <c r="P3445" i="22"/>
  <c r="P3453" i="22"/>
  <c r="P3461" i="22"/>
  <c r="P3469" i="22"/>
  <c r="P3477" i="22"/>
  <c r="P3485" i="22"/>
  <c r="P3493" i="22"/>
  <c r="P3501" i="22"/>
  <c r="P3509" i="22"/>
  <c r="P3517" i="22"/>
  <c r="P3525" i="22"/>
  <c r="P3533" i="22"/>
  <c r="P3541" i="22"/>
  <c r="P3549" i="22"/>
  <c r="P3557" i="22"/>
  <c r="P3565" i="22"/>
  <c r="P3573" i="22"/>
  <c r="P3581" i="22"/>
  <c r="P3589" i="22"/>
  <c r="P3597" i="22"/>
  <c r="P3605" i="22"/>
  <c r="P3613" i="22"/>
  <c r="P3621" i="22"/>
  <c r="P3629" i="22"/>
  <c r="P3637" i="22"/>
  <c r="P3645" i="22"/>
  <c r="P3653" i="22"/>
  <c r="P3661" i="22"/>
  <c r="P3669" i="22"/>
  <c r="P3677" i="22"/>
  <c r="P3685" i="22"/>
  <c r="P3693" i="22"/>
  <c r="P3701" i="22"/>
  <c r="P3709" i="22"/>
  <c r="P3717" i="22"/>
  <c r="P3725" i="22"/>
  <c r="P3733" i="22"/>
  <c r="P3741" i="22"/>
  <c r="P3781" i="22"/>
  <c r="P3789" i="22"/>
  <c r="P3797" i="22"/>
  <c r="P3805" i="22"/>
  <c r="P3813" i="22"/>
  <c r="P3821" i="22"/>
  <c r="P3845" i="22"/>
  <c r="P3853" i="22"/>
  <c r="P3869" i="22"/>
  <c r="P3877" i="22"/>
  <c r="P3885" i="22"/>
  <c r="P3893" i="22"/>
  <c r="P3901" i="22"/>
  <c r="P3909" i="22"/>
  <c r="P3917" i="22"/>
  <c r="P3925" i="22"/>
  <c r="P3933" i="22"/>
  <c r="P3941" i="22"/>
  <c r="P3949" i="22"/>
  <c r="P3961" i="22"/>
  <c r="P3969" i="22"/>
  <c r="P3977" i="22"/>
  <c r="P3985" i="22"/>
  <c r="P3993" i="22"/>
  <c r="P4001" i="22"/>
  <c r="P4009" i="22"/>
  <c r="P4021" i="22"/>
  <c r="P4029" i="22"/>
  <c r="P4037" i="22"/>
  <c r="P4045" i="22"/>
  <c r="P4053" i="22"/>
  <c r="P4067" i="22"/>
  <c r="P4075" i="22"/>
  <c r="P4083" i="22"/>
  <c r="P4091" i="22"/>
  <c r="P4099" i="22"/>
  <c r="P4107" i="22"/>
  <c r="P4115" i="22"/>
  <c r="P4123" i="22"/>
  <c r="P4131" i="22"/>
  <c r="P4139" i="22"/>
  <c r="P4149" i="22"/>
  <c r="P4157" i="22"/>
  <c r="P4165" i="22"/>
  <c r="P4173" i="22"/>
  <c r="P4181" i="22"/>
  <c r="P4189" i="22"/>
  <c r="P4197" i="22"/>
  <c r="P4205" i="22"/>
  <c r="P4213" i="22"/>
  <c r="P4221" i="22"/>
  <c r="P4229" i="22"/>
  <c r="P4262" i="22"/>
  <c r="P4270" i="22"/>
  <c r="P4278" i="22"/>
  <c r="P4286" i="22"/>
  <c r="P4294" i="22"/>
  <c r="P4302" i="22"/>
  <c r="P4310" i="22"/>
  <c r="P4318" i="22"/>
  <c r="P4326" i="22"/>
  <c r="P2627" i="22"/>
  <c r="P2691" i="22"/>
  <c r="P2755" i="22"/>
  <c r="P2823" i="22"/>
  <c r="P2887" i="22"/>
  <c r="P2951" i="22"/>
  <c r="P2987" i="22"/>
  <c r="P3019" i="22"/>
  <c r="P3051" i="22"/>
  <c r="P3082" i="22"/>
  <c r="P3093" i="22"/>
  <c r="P3103" i="22"/>
  <c r="P3114" i="22"/>
  <c r="P3125" i="22"/>
  <c r="P3134" i="22"/>
  <c r="P3142" i="22"/>
  <c r="P3150" i="22"/>
  <c r="P3158" i="22"/>
  <c r="P3166" i="22"/>
  <c r="P3174" i="22"/>
  <c r="P3182" i="22"/>
  <c r="P3190" i="22"/>
  <c r="P3198" i="22"/>
  <c r="P3206" i="22"/>
  <c r="P3214" i="22"/>
  <c r="P3222" i="22"/>
  <c r="P3230" i="22"/>
  <c r="P3238" i="22"/>
  <c r="P3246" i="22"/>
  <c r="P3254" i="22"/>
  <c r="P3262" i="22"/>
  <c r="P3270" i="22"/>
  <c r="P3278" i="22"/>
  <c r="P3286" i="22"/>
  <c r="P3294" i="22"/>
  <c r="P3302" i="22"/>
  <c r="P3310" i="22"/>
  <c r="P3318" i="22"/>
  <c r="P3326" i="22"/>
  <c r="P3334" i="22"/>
  <c r="P3342" i="22"/>
  <c r="P3350" i="22"/>
  <c r="P3358" i="22"/>
  <c r="P3366" i="22"/>
  <c r="P3374" i="22"/>
  <c r="P3382" i="22"/>
  <c r="P3390" i="22"/>
  <c r="P3398" i="22"/>
  <c r="P3406" i="22"/>
  <c r="P3414" i="22"/>
  <c r="P3422" i="22"/>
  <c r="P3430" i="22"/>
  <c r="P3438" i="22"/>
  <c r="P3446" i="22"/>
  <c r="P3454" i="22"/>
  <c r="P3462" i="22"/>
  <c r="P3470" i="22"/>
  <c r="P3478" i="22"/>
  <c r="P3486" i="22"/>
  <c r="P3494" i="22"/>
  <c r="P3502" i="22"/>
  <c r="P3510" i="22"/>
  <c r="P3518" i="22"/>
  <c r="P3526" i="22"/>
  <c r="P3534" i="22"/>
  <c r="P3542" i="22"/>
  <c r="P3550" i="22"/>
  <c r="P3558" i="22"/>
  <c r="P3566" i="22"/>
  <c r="P3574" i="22"/>
  <c r="P3582" i="22"/>
  <c r="P3590" i="22"/>
  <c r="P3598" i="22"/>
  <c r="P3606" i="22"/>
  <c r="P3614" i="22"/>
  <c r="P3622" i="22"/>
  <c r="P3630" i="22"/>
  <c r="P3638" i="22"/>
  <c r="P3646" i="22"/>
  <c r="P3654" i="22"/>
  <c r="P3662" i="22"/>
  <c r="P3670" i="22"/>
  <c r="P3678" i="22"/>
  <c r="P3686" i="22"/>
  <c r="P3694" i="22"/>
  <c r="P3702" i="22"/>
  <c r="P3710" i="22"/>
  <c r="P3718" i="22"/>
  <c r="P3726" i="22"/>
  <c r="P3734" i="22"/>
  <c r="P3742" i="22"/>
  <c r="P3782" i="22"/>
  <c r="P3790" i="22"/>
  <c r="P3798" i="22"/>
  <c r="P3806" i="22"/>
  <c r="P3814" i="22"/>
  <c r="P3822" i="22"/>
  <c r="P3846" i="22"/>
  <c r="P3862" i="22"/>
  <c r="P3870" i="22"/>
  <c r="P3878" i="22"/>
  <c r="P3886" i="22"/>
  <c r="P3894" i="22"/>
  <c r="P3902" i="22"/>
  <c r="P3910" i="22"/>
  <c r="P3918" i="22"/>
  <c r="P3926" i="22"/>
  <c r="P3934" i="22"/>
  <c r="P3942" i="22"/>
  <c r="P3950" i="22"/>
  <c r="P3962" i="22"/>
  <c r="P3970" i="22"/>
  <c r="P3978" i="22"/>
  <c r="P3986" i="22"/>
  <c r="P3994" i="22"/>
  <c r="P4002" i="22"/>
  <c r="P4010" i="22"/>
  <c r="P4022" i="22"/>
  <c r="P4030" i="22"/>
  <c r="P4038" i="22"/>
  <c r="P4046" i="22"/>
  <c r="P4054" i="22"/>
  <c r="P4068" i="22"/>
  <c r="P4076" i="22"/>
  <c r="P4084" i="22"/>
  <c r="P4092" i="22"/>
  <c r="P4100" i="22"/>
  <c r="P4108" i="22"/>
  <c r="P4116" i="22"/>
  <c r="P4124" i="22"/>
  <c r="P4132" i="22"/>
  <c r="P4140" i="22"/>
  <c r="P4150" i="22"/>
  <c r="P4158" i="22"/>
  <c r="P4166" i="22"/>
  <c r="P4174" i="22"/>
  <c r="P4182" i="22"/>
  <c r="P4190" i="22"/>
  <c r="P4198" i="22"/>
  <c r="P4206" i="22"/>
  <c r="P4214" i="22"/>
  <c r="P4222" i="22"/>
  <c r="P4230" i="22"/>
  <c r="P4263" i="22"/>
  <c r="P4271" i="22"/>
  <c r="P4279" i="22"/>
  <c r="P4287" i="22"/>
  <c r="P4295" i="22"/>
  <c r="P4303" i="22"/>
  <c r="P4311" i="22"/>
  <c r="P4319" i="22"/>
  <c r="P4327" i="22"/>
  <c r="P4335" i="22"/>
  <c r="P4343" i="22"/>
  <c r="P4351" i="22"/>
  <c r="P4359" i="22"/>
  <c r="P4367" i="22"/>
  <c r="P4375" i="22"/>
  <c r="P4383" i="22"/>
  <c r="P4391" i="22"/>
  <c r="P4399" i="22"/>
  <c r="P4431" i="22"/>
  <c r="P4439" i="22"/>
  <c r="P4447" i="22"/>
  <c r="P4455" i="22"/>
  <c r="P4463" i="22"/>
  <c r="P4471" i="22"/>
  <c r="P4479" i="22"/>
  <c r="P4487" i="22"/>
  <c r="P4495" i="22"/>
  <c r="P4503" i="22"/>
  <c r="P2635" i="22"/>
  <c r="P2699" i="22"/>
  <c r="P2763" i="22"/>
  <c r="P2831" i="22"/>
  <c r="P2895" i="22"/>
  <c r="P2959" i="22"/>
  <c r="P2991" i="22"/>
  <c r="P3023" i="22"/>
  <c r="P3055" i="22"/>
  <c r="P3083" i="22"/>
  <c r="P3094" i="22"/>
  <c r="P3105" i="22"/>
  <c r="P3115" i="22"/>
  <c r="P3126" i="22"/>
  <c r="P3135" i="22"/>
  <c r="P3143" i="22"/>
  <c r="P3151" i="22"/>
  <c r="P3159" i="22"/>
  <c r="P3167" i="22"/>
  <c r="P3175" i="22"/>
  <c r="P3183" i="22"/>
  <c r="P3191" i="22"/>
  <c r="P3199" i="22"/>
  <c r="P3207" i="22"/>
  <c r="P3215" i="22"/>
  <c r="P3223" i="22"/>
  <c r="P3231" i="22"/>
  <c r="P3239" i="22"/>
  <c r="P3247" i="22"/>
  <c r="P3255" i="22"/>
  <c r="P3263" i="22"/>
  <c r="P3271" i="22"/>
  <c r="P3279" i="22"/>
  <c r="P3287" i="22"/>
  <c r="P3295" i="22"/>
  <c r="P3303" i="22"/>
  <c r="P3311" i="22"/>
  <c r="P3319" i="22"/>
  <c r="P3327" i="22"/>
  <c r="P3335" i="22"/>
  <c r="P3343" i="22"/>
  <c r="P3351" i="22"/>
  <c r="P3359" i="22"/>
  <c r="P3367" i="22"/>
  <c r="P3375" i="22"/>
  <c r="P3383" i="22"/>
  <c r="P3391" i="22"/>
  <c r="P3399" i="22"/>
  <c r="P3407" i="22"/>
  <c r="P3415" i="22"/>
  <c r="P3423" i="22"/>
  <c r="P3431" i="22"/>
  <c r="P3439" i="22"/>
  <c r="P3447" i="22"/>
  <c r="P3455" i="22"/>
  <c r="P3463" i="22"/>
  <c r="P3471" i="22"/>
  <c r="P3479" i="22"/>
  <c r="P3487" i="22"/>
  <c r="P3495" i="22"/>
  <c r="P3503" i="22"/>
  <c r="P3511" i="22"/>
  <c r="P3519" i="22"/>
  <c r="P3527" i="22"/>
  <c r="P3535" i="22"/>
  <c r="P3543" i="22"/>
  <c r="P3551" i="22"/>
  <c r="P3559" i="22"/>
  <c r="P3567" i="22"/>
  <c r="P3575" i="22"/>
  <c r="P3583" i="22"/>
  <c r="P3591" i="22"/>
  <c r="P3599" i="22"/>
  <c r="P3607" i="22"/>
  <c r="P3615" i="22"/>
  <c r="P3623" i="22"/>
  <c r="P3631" i="22"/>
  <c r="P3639" i="22"/>
  <c r="P3647" i="22"/>
  <c r="P3655" i="22"/>
  <c r="P3663" i="22"/>
  <c r="P3671" i="22"/>
  <c r="P3679" i="22"/>
  <c r="P3687" i="22"/>
  <c r="P3695" i="22"/>
  <c r="P3703" i="22"/>
  <c r="P3711" i="22"/>
  <c r="P3719" i="22"/>
  <c r="P3727" i="22"/>
  <c r="P3735" i="22"/>
  <c r="P3743" i="22"/>
  <c r="P3783" i="22"/>
  <c r="P3791" i="22"/>
  <c r="P3799" i="22"/>
  <c r="P3807" i="22"/>
  <c r="P3815" i="22"/>
  <c r="P3823" i="22"/>
  <c r="P3847" i="22"/>
  <c r="P3863" i="22"/>
  <c r="P3871" i="22"/>
  <c r="P3879" i="22"/>
  <c r="P3887" i="22"/>
  <c r="P3895" i="22"/>
  <c r="P3903" i="22"/>
  <c r="P3911" i="22"/>
  <c r="P3919" i="22"/>
  <c r="P3927" i="22"/>
  <c r="P3935" i="22"/>
  <c r="P3943" i="22"/>
  <c r="P3951" i="22"/>
  <c r="P3963" i="22"/>
  <c r="P3971" i="22"/>
  <c r="P3979" i="22"/>
  <c r="P3987" i="22"/>
  <c r="P3995" i="22"/>
  <c r="P4003" i="22"/>
  <c r="P4011" i="22"/>
  <c r="P4023" i="22"/>
  <c r="P4031" i="22"/>
  <c r="P4039" i="22"/>
  <c r="P4047" i="22"/>
  <c r="P4055" i="22"/>
  <c r="P4069" i="22"/>
  <c r="P4077" i="22"/>
  <c r="P4085" i="22"/>
  <c r="P4093" i="22"/>
  <c r="P4101" i="22"/>
  <c r="P4109" i="22"/>
  <c r="P4117" i="22"/>
  <c r="P4125" i="22"/>
  <c r="P4133" i="22"/>
  <c r="P4141" i="22"/>
  <c r="P4151" i="22"/>
  <c r="P4159" i="22"/>
  <c r="P4167" i="22"/>
  <c r="P4175" i="22"/>
  <c r="P4183" i="22"/>
  <c r="P4191" i="22"/>
  <c r="P4199" i="22"/>
  <c r="P4207" i="22"/>
  <c r="P4215" i="22"/>
  <c r="P4223" i="22"/>
  <c r="P4231" i="22"/>
  <c r="P4264" i="22"/>
  <c r="P4272" i="22"/>
  <c r="P4280" i="22"/>
  <c r="P4288" i="22"/>
  <c r="P4296" i="22"/>
  <c r="P4304" i="22"/>
  <c r="P4312" i="22"/>
  <c r="P4320" i="22"/>
  <c r="P4328" i="22"/>
  <c r="P4336" i="22"/>
  <c r="P4344" i="22"/>
  <c r="P4352" i="22"/>
  <c r="P4360" i="22"/>
  <c r="P4368" i="22"/>
  <c r="P4376" i="22"/>
  <c r="P4384" i="22"/>
  <c r="P4392" i="22"/>
  <c r="P4424" i="22"/>
  <c r="P4432" i="22"/>
  <c r="P4440" i="22"/>
  <c r="P4448" i="22"/>
  <c r="P4456" i="22"/>
  <c r="P4464" i="22"/>
  <c r="P4472" i="22"/>
  <c r="P4480" i="22"/>
  <c r="P4488" i="22"/>
  <c r="P4496" i="22"/>
  <c r="P2643" i="22"/>
  <c r="P2707" i="22"/>
  <c r="P2771" i="22"/>
  <c r="P2839" i="22"/>
  <c r="P2903" i="22"/>
  <c r="P2963" i="22"/>
  <c r="P2995" i="22"/>
  <c r="P3027" i="22"/>
  <c r="P3059" i="22"/>
  <c r="P3085" i="22"/>
  <c r="P3095" i="22"/>
  <c r="P3106" i="22"/>
  <c r="P3117" i="22"/>
  <c r="P3127" i="22"/>
  <c r="P3136" i="22"/>
  <c r="P3144" i="22"/>
  <c r="P3152" i="22"/>
  <c r="P3160" i="22"/>
  <c r="P3168" i="22"/>
  <c r="P3176" i="22"/>
  <c r="P3184" i="22"/>
  <c r="P3192" i="22"/>
  <c r="P3200" i="22"/>
  <c r="P3208" i="22"/>
  <c r="P3216" i="22"/>
  <c r="P3224" i="22"/>
  <c r="P3232" i="22"/>
  <c r="P3240" i="22"/>
  <c r="P3248" i="22"/>
  <c r="P3256" i="22"/>
  <c r="P3264" i="22"/>
  <c r="P3272" i="22"/>
  <c r="P3280" i="22"/>
  <c r="P3288" i="22"/>
  <c r="P3296" i="22"/>
  <c r="P3304" i="22"/>
  <c r="P3312" i="22"/>
  <c r="P3320" i="22"/>
  <c r="P3328" i="22"/>
  <c r="P3336" i="22"/>
  <c r="P3344" i="22"/>
  <c r="P3352" i="22"/>
  <c r="P3360" i="22"/>
  <c r="P3368" i="22"/>
  <c r="P3376" i="22"/>
  <c r="P3384" i="22"/>
  <c r="P3392" i="22"/>
  <c r="P3400" i="22"/>
  <c r="P3408" i="22"/>
  <c r="P3416" i="22"/>
  <c r="P3424" i="22"/>
  <c r="P3432" i="22"/>
  <c r="P3440" i="22"/>
  <c r="P3448" i="22"/>
  <c r="P3456" i="22"/>
  <c r="P3464" i="22"/>
  <c r="P3472" i="22"/>
  <c r="P3480" i="22"/>
  <c r="P3488" i="22"/>
  <c r="P3496" i="22"/>
  <c r="P3504" i="22"/>
  <c r="P3512" i="22"/>
  <c r="P3520" i="22"/>
  <c r="P3528" i="22"/>
  <c r="P3536" i="22"/>
  <c r="P3544" i="22"/>
  <c r="P3552" i="22"/>
  <c r="P3560" i="22"/>
  <c r="P3568" i="22"/>
  <c r="P3576" i="22"/>
  <c r="P3584" i="22"/>
  <c r="P3592" i="22"/>
  <c r="P3600" i="22"/>
  <c r="P3608" i="22"/>
  <c r="P3616" i="22"/>
  <c r="P3624" i="22"/>
  <c r="P3632" i="22"/>
  <c r="P3640" i="22"/>
  <c r="P3648" i="22"/>
  <c r="P3656" i="22"/>
  <c r="P3664" i="22"/>
  <c r="P3672" i="22"/>
  <c r="P3680" i="22"/>
  <c r="P3688" i="22"/>
  <c r="P3696" i="22"/>
  <c r="P3704" i="22"/>
  <c r="P3712" i="22"/>
  <c r="P3720" i="22"/>
  <c r="P3728" i="22"/>
  <c r="P3736" i="22"/>
  <c r="P3744" i="22"/>
  <c r="P3784" i="22"/>
  <c r="P3792" i="22"/>
  <c r="P3800" i="22"/>
  <c r="P3808" i="22"/>
  <c r="P3816" i="22"/>
  <c r="P3824" i="22"/>
  <c r="P3848" i="22"/>
  <c r="P3864" i="22"/>
  <c r="P3872" i="22"/>
  <c r="P3880" i="22"/>
  <c r="P3888" i="22"/>
  <c r="P3896" i="22"/>
  <c r="P3904" i="22"/>
  <c r="P3912" i="22"/>
  <c r="P3920" i="22"/>
  <c r="P3928" i="22"/>
  <c r="P3936" i="22"/>
  <c r="P3944" i="22"/>
  <c r="P3952" i="22"/>
  <c r="P3964" i="22"/>
  <c r="P3972" i="22"/>
  <c r="P3980" i="22"/>
  <c r="P3988" i="22"/>
  <c r="P3996" i="22"/>
  <c r="P4004" i="22"/>
  <c r="P4012" i="22"/>
  <c r="P4024" i="22"/>
  <c r="P4032" i="22"/>
  <c r="P4040" i="22"/>
  <c r="P4048" i="22"/>
  <c r="P4062" i="22"/>
  <c r="P4070" i="22"/>
  <c r="P4078" i="22"/>
  <c r="P4086" i="22"/>
  <c r="P4094" i="22"/>
  <c r="P4102" i="22"/>
  <c r="P4110" i="22"/>
  <c r="P4118" i="22"/>
  <c r="P4126" i="22"/>
  <c r="P4134" i="22"/>
  <c r="P4142" i="22"/>
  <c r="P4152" i="22"/>
  <c r="P4160" i="22"/>
  <c r="P4168" i="22"/>
  <c r="P4176" i="22"/>
  <c r="P4184" i="22"/>
  <c r="P4192" i="22"/>
  <c r="P4200" i="22"/>
  <c r="P4208" i="22"/>
  <c r="P4216" i="22"/>
  <c r="P4224" i="22"/>
  <c r="P4232" i="22"/>
  <c r="P4265" i="22"/>
  <c r="P4273" i="22"/>
  <c r="P4281" i="22"/>
  <c r="P4289" i="22"/>
  <c r="P4297" i="22"/>
  <c r="P4305" i="22"/>
  <c r="P4313" i="22"/>
  <c r="P4321" i="22"/>
  <c r="P4329" i="22"/>
  <c r="P4337" i="22"/>
  <c r="P4345" i="22"/>
  <c r="P4353" i="22"/>
  <c r="P4361" i="22"/>
  <c r="P4369" i="22"/>
  <c r="P4377" i="22"/>
  <c r="P4385" i="22"/>
  <c r="P4393" i="22"/>
  <c r="P4425" i="22"/>
  <c r="P4433" i="22"/>
  <c r="P4441" i="22"/>
  <c r="P4449" i="22"/>
  <c r="P4457" i="22"/>
  <c r="P4465" i="22"/>
  <c r="P4473" i="22"/>
  <c r="P4481" i="22"/>
  <c r="P4489" i="22"/>
  <c r="P4497" i="22"/>
  <c r="P2651" i="22"/>
  <c r="P2715" i="22"/>
  <c r="P2779" i="22"/>
  <c r="P2847" i="22"/>
  <c r="P2911" i="22"/>
  <c r="P2967" i="22"/>
  <c r="P2999" i="22"/>
  <c r="P3031" i="22"/>
  <c r="P3063" i="22"/>
  <c r="P3086" i="22"/>
  <c r="P3097" i="22"/>
  <c r="P3107" i="22"/>
  <c r="P3118" i="22"/>
  <c r="P3129" i="22"/>
  <c r="P3137" i="22"/>
  <c r="P3145" i="22"/>
  <c r="P3153" i="22"/>
  <c r="P3161" i="22"/>
  <c r="P3169" i="22"/>
  <c r="P3177" i="22"/>
  <c r="P3185" i="22"/>
  <c r="P3193" i="22"/>
  <c r="P3201" i="22"/>
  <c r="P3209" i="22"/>
  <c r="P3217" i="22"/>
  <c r="P3225" i="22"/>
  <c r="P3233" i="22"/>
  <c r="P3241" i="22"/>
  <c r="P3249" i="22"/>
  <c r="P3257" i="22"/>
  <c r="P3265" i="22"/>
  <c r="P3273" i="22"/>
  <c r="P3281" i="22"/>
  <c r="P3289" i="22"/>
  <c r="P3297" i="22"/>
  <c r="P3305" i="22"/>
  <c r="P3313" i="22"/>
  <c r="P3321" i="22"/>
  <c r="P3329" i="22"/>
  <c r="P3337" i="22"/>
  <c r="P3345" i="22"/>
  <c r="P3353" i="22"/>
  <c r="P3361" i="22"/>
  <c r="P3369" i="22"/>
  <c r="P3377" i="22"/>
  <c r="P3385" i="22"/>
  <c r="P3393" i="22"/>
  <c r="P3401" i="22"/>
  <c r="P3409" i="22"/>
  <c r="P3417" i="22"/>
  <c r="P3425" i="22"/>
  <c r="P3433" i="22"/>
  <c r="P3441" i="22"/>
  <c r="P3449" i="22"/>
  <c r="P3457" i="22"/>
  <c r="P3465" i="22"/>
  <c r="P3473" i="22"/>
  <c r="P3481" i="22"/>
  <c r="P3489" i="22"/>
  <c r="P3497" i="22"/>
  <c r="P3505" i="22"/>
  <c r="P3513" i="22"/>
  <c r="P3521" i="22"/>
  <c r="P3529" i="22"/>
  <c r="P3537" i="22"/>
  <c r="P3545" i="22"/>
  <c r="P3553" i="22"/>
  <c r="P3561" i="22"/>
  <c r="P3569" i="22"/>
  <c r="P3577" i="22"/>
  <c r="P3585" i="22"/>
  <c r="P3593" i="22"/>
  <c r="P3601" i="22"/>
  <c r="P3609" i="22"/>
  <c r="P3617" i="22"/>
  <c r="P3625" i="22"/>
  <c r="P3633" i="22"/>
  <c r="P3641" i="22"/>
  <c r="P3649" i="22"/>
  <c r="P3657" i="22"/>
  <c r="P3665" i="22"/>
  <c r="P3673" i="22"/>
  <c r="P3681" i="22"/>
  <c r="P3689" i="22"/>
  <c r="P3697" i="22"/>
  <c r="P3705" i="22"/>
  <c r="P3713" i="22"/>
  <c r="P3721" i="22"/>
  <c r="P3729" i="22"/>
  <c r="P3737" i="22"/>
  <c r="P3745" i="22"/>
  <c r="P3785" i="22"/>
  <c r="P3793" i="22"/>
  <c r="P3801" i="22"/>
  <c r="P3809" i="22"/>
  <c r="P3817" i="22"/>
  <c r="P3841" i="22"/>
  <c r="P3849" i="22"/>
  <c r="P3865" i="22"/>
  <c r="P3873" i="22"/>
  <c r="P3881" i="22"/>
  <c r="P3889" i="22"/>
  <c r="P3897" i="22"/>
  <c r="P3905" i="22"/>
  <c r="P3913" i="22"/>
  <c r="P3921" i="22"/>
  <c r="P3929" i="22"/>
  <c r="P3937" i="22"/>
  <c r="P3945" i="22"/>
  <c r="P3953" i="22"/>
  <c r="P3965" i="22"/>
  <c r="P3973" i="22"/>
  <c r="P3981" i="22"/>
  <c r="P3989" i="22"/>
  <c r="P3997" i="22"/>
  <c r="P4005" i="22"/>
  <c r="P4013" i="22"/>
  <c r="P4025" i="22"/>
  <c r="P4033" i="22"/>
  <c r="P4041" i="22"/>
  <c r="P4049" i="22"/>
  <c r="P4063" i="22"/>
  <c r="P4071" i="22"/>
  <c r="P4079" i="22"/>
  <c r="P4087" i="22"/>
  <c r="P4095" i="22"/>
  <c r="P4103" i="22"/>
  <c r="P4111" i="22"/>
  <c r="P4119" i="22"/>
  <c r="P4127" i="22"/>
  <c r="P4135" i="22"/>
  <c r="P4143" i="22"/>
  <c r="P4153" i="22"/>
  <c r="P4161" i="22"/>
  <c r="P4169" i="22"/>
  <c r="P4177" i="22"/>
  <c r="P4185" i="22"/>
  <c r="P4193" i="22"/>
  <c r="P4201" i="22"/>
  <c r="P4209" i="22"/>
  <c r="P4217" i="22"/>
  <c r="P4225" i="22"/>
  <c r="P4233" i="22"/>
  <c r="P4266" i="22"/>
  <c r="P4274" i="22"/>
  <c r="P4282" i="22"/>
  <c r="P4290" i="22"/>
  <c r="P4298" i="22"/>
  <c r="P4306" i="22"/>
  <c r="P4314" i="22"/>
  <c r="P4322" i="22"/>
  <c r="P4330" i="22"/>
  <c r="P4338" i="22"/>
  <c r="P4346" i="22"/>
  <c r="P4354" i="22"/>
  <c r="P4362" i="22"/>
  <c r="P4370" i="22"/>
  <c r="P4378" i="22"/>
  <c r="P4386" i="22"/>
  <c r="P4394" i="22"/>
  <c r="P4426" i="22"/>
  <c r="P4434" i="22"/>
  <c r="P4442" i="22"/>
  <c r="P4450" i="22"/>
  <c r="P4458" i="22"/>
  <c r="P4466" i="22"/>
  <c r="P4474" i="22"/>
  <c r="P4482" i="22"/>
  <c r="P4490" i="22"/>
  <c r="P4498" i="22"/>
  <c r="P2659" i="22"/>
  <c r="P2723" i="22"/>
  <c r="P2787" i="22"/>
  <c r="P2855" i="22"/>
  <c r="P2919" i="22"/>
  <c r="P2971" i="22"/>
  <c r="P3003" i="22"/>
  <c r="P3035" i="22"/>
  <c r="P3067" i="22"/>
  <c r="P3087" i="22"/>
  <c r="P3098" i="22"/>
  <c r="P3109" i="22"/>
  <c r="P3119" i="22"/>
  <c r="P3130" i="22"/>
  <c r="P3138" i="22"/>
  <c r="P3146" i="22"/>
  <c r="P3154" i="22"/>
  <c r="P3162" i="22"/>
  <c r="P3170" i="22"/>
  <c r="P3178" i="22"/>
  <c r="P3186" i="22"/>
  <c r="P3194" i="22"/>
  <c r="P3202" i="22"/>
  <c r="P3210" i="22"/>
  <c r="P3218" i="22"/>
  <c r="P3226" i="22"/>
  <c r="P3234" i="22"/>
  <c r="P3242" i="22"/>
  <c r="P3250" i="22"/>
  <c r="P3258" i="22"/>
  <c r="P3266" i="22"/>
  <c r="P3274" i="22"/>
  <c r="P3282" i="22"/>
  <c r="P3290" i="22"/>
  <c r="P3298" i="22"/>
  <c r="P3306" i="22"/>
  <c r="P3314" i="22"/>
  <c r="P3322" i="22"/>
  <c r="P3330" i="22"/>
  <c r="P3338" i="22"/>
  <c r="P3346" i="22"/>
  <c r="P3354" i="22"/>
  <c r="P3362" i="22"/>
  <c r="P3370" i="22"/>
  <c r="P3378" i="22"/>
  <c r="P3386" i="22"/>
  <c r="P3394" i="22"/>
  <c r="P3402" i="22"/>
  <c r="P3410" i="22"/>
  <c r="P3418" i="22"/>
  <c r="P3426" i="22"/>
  <c r="P3434" i="22"/>
  <c r="P3442" i="22"/>
  <c r="P3450" i="22"/>
  <c r="P3458" i="22"/>
  <c r="P3466" i="22"/>
  <c r="P3474" i="22"/>
  <c r="P3482" i="22"/>
  <c r="P3490" i="22"/>
  <c r="P3498" i="22"/>
  <c r="P3506" i="22"/>
  <c r="P3514" i="22"/>
  <c r="P3522" i="22"/>
  <c r="P3530" i="22"/>
  <c r="P3538" i="22"/>
  <c r="P3546" i="22"/>
  <c r="P3554" i="22"/>
  <c r="P3562" i="22"/>
  <c r="P3570" i="22"/>
  <c r="P3578" i="22"/>
  <c r="P3586" i="22"/>
  <c r="P3594" i="22"/>
  <c r="P3602" i="22"/>
  <c r="P3610" i="22"/>
  <c r="P3618" i="22"/>
  <c r="P3626" i="22"/>
  <c r="P3634" i="22"/>
  <c r="P3642" i="22"/>
  <c r="P3650" i="22"/>
  <c r="P3658" i="22"/>
  <c r="P3666" i="22"/>
  <c r="P3674" i="22"/>
  <c r="P3682" i="22"/>
  <c r="P3690" i="22"/>
  <c r="P3698" i="22"/>
  <c r="P3706" i="22"/>
  <c r="P3714" i="22"/>
  <c r="P3722" i="22"/>
  <c r="P3730" i="22"/>
  <c r="P3738" i="22"/>
  <c r="P3778" i="22"/>
  <c r="P3786" i="22"/>
  <c r="P3794" i="22"/>
  <c r="P3802" i="22"/>
  <c r="P3810" i="22"/>
  <c r="P3818" i="22"/>
  <c r="P3842" i="22"/>
  <c r="P3850" i="22"/>
  <c r="P3866" i="22"/>
  <c r="P3874" i="22"/>
  <c r="P3882" i="22"/>
  <c r="P3890" i="22"/>
  <c r="P3898" i="22"/>
  <c r="P3906" i="22"/>
  <c r="P3914" i="22"/>
  <c r="P3922" i="22"/>
  <c r="P3930" i="22"/>
  <c r="P3938" i="22"/>
  <c r="P3946" i="22"/>
  <c r="P3954" i="22"/>
  <c r="P3966" i="22"/>
  <c r="P3974" i="22"/>
  <c r="P3982" i="22"/>
  <c r="P3990" i="22"/>
  <c r="P3998" i="22"/>
  <c r="P4006" i="22"/>
  <c r="P4014" i="22"/>
  <c r="P4026" i="22"/>
  <c r="P4034" i="22"/>
  <c r="P4042" i="22"/>
  <c r="P4050" i="22"/>
  <c r="P4064" i="22"/>
  <c r="P4072" i="22"/>
  <c r="P4080" i="22"/>
  <c r="P4088" i="22"/>
  <c r="P4096" i="22"/>
  <c r="P4104" i="22"/>
  <c r="P4112" i="22"/>
  <c r="P4120" i="22"/>
  <c r="P4128" i="22"/>
  <c r="P4136" i="22"/>
  <c r="P4144" i="22"/>
  <c r="P4154" i="22"/>
  <c r="P4162" i="22"/>
  <c r="P4170" i="22"/>
  <c r="P4178" i="22"/>
  <c r="P4186" i="22"/>
  <c r="P4194" i="22"/>
  <c r="P4202" i="22"/>
  <c r="P4210" i="22"/>
  <c r="P4218" i="22"/>
  <c r="P4226" i="22"/>
  <c r="P4234" i="22"/>
  <c r="P4267" i="22"/>
  <c r="P4275" i="22"/>
  <c r="P4283" i="22"/>
  <c r="P4291" i="22"/>
  <c r="P4299" i="22"/>
  <c r="P4307" i="22"/>
  <c r="P4315" i="22"/>
  <c r="P4323" i="22"/>
  <c r="P4331" i="22"/>
  <c r="P4339" i="22"/>
  <c r="P4347" i="22"/>
  <c r="P4355" i="22"/>
  <c r="P3968" i="22"/>
  <c r="P4036" i="22"/>
  <c r="P4106" i="22"/>
  <c r="P4172" i="22"/>
  <c r="P4261" i="22"/>
  <c r="P4325" i="22"/>
  <c r="P4358" i="22"/>
  <c r="P4381" i="22"/>
  <c r="P4427" i="22"/>
  <c r="P4446" i="22"/>
  <c r="P4469" i="22"/>
  <c r="P4491" i="22"/>
  <c r="P4506" i="22"/>
  <c r="P4514" i="22"/>
  <c r="P4522" i="22"/>
  <c r="P4530" i="22"/>
  <c r="P4538" i="22"/>
  <c r="P4546" i="22"/>
  <c r="P4554" i="22"/>
  <c r="P4562" i="22"/>
  <c r="P4570" i="22"/>
  <c r="P4578" i="22"/>
  <c r="P4586" i="22"/>
  <c r="P4594" i="22"/>
  <c r="P4602" i="22"/>
  <c r="P4610" i="22"/>
  <c r="P4618" i="22"/>
  <c r="P4626" i="22"/>
  <c r="P4634" i="22"/>
  <c r="P4642" i="22"/>
  <c r="P4650" i="22"/>
  <c r="P4658" i="22"/>
  <c r="P4666" i="22"/>
  <c r="P4674" i="22"/>
  <c r="P4682" i="22"/>
  <c r="P4690" i="22"/>
  <c r="P4698" i="22"/>
  <c r="P4706" i="22"/>
  <c r="P4714" i="22"/>
  <c r="P4722" i="22"/>
  <c r="P4730" i="22"/>
  <c r="P4738" i="22"/>
  <c r="P4746" i="22"/>
  <c r="P4754" i="22"/>
  <c r="P4762" i="22"/>
  <c r="P8" i="22"/>
  <c r="P16" i="22"/>
  <c r="P24" i="22"/>
  <c r="P32" i="22"/>
  <c r="P40" i="22"/>
  <c r="P48" i="22"/>
  <c r="P56" i="22"/>
  <c r="P64" i="22"/>
  <c r="P72" i="22"/>
  <c r="P80" i="22"/>
  <c r="P88" i="22"/>
  <c r="P96" i="22"/>
  <c r="P104" i="22"/>
  <c r="P112" i="22"/>
  <c r="P120" i="22"/>
  <c r="P128" i="22"/>
  <c r="P136" i="22"/>
  <c r="P144" i="22"/>
  <c r="P152" i="22"/>
  <c r="P160" i="22"/>
  <c r="P168" i="22"/>
  <c r="P176" i="22"/>
  <c r="P212" i="22"/>
  <c r="P220" i="22"/>
  <c r="P228" i="22"/>
  <c r="P236" i="22"/>
  <c r="P244" i="22"/>
  <c r="P252" i="22"/>
  <c r="P260" i="22"/>
  <c r="P268" i="22"/>
  <c r="P276" i="22"/>
  <c r="P284" i="22"/>
  <c r="P292" i="22"/>
  <c r="P300" i="22"/>
  <c r="P308" i="22"/>
  <c r="P316" i="22"/>
  <c r="P324" i="22"/>
  <c r="P332" i="22"/>
  <c r="P340" i="22"/>
  <c r="P348" i="22"/>
  <c r="P356" i="22"/>
  <c r="P364" i="22"/>
  <c r="P372" i="22"/>
  <c r="P380" i="22"/>
  <c r="P388" i="22"/>
  <c r="P396" i="22"/>
  <c r="P404" i="22"/>
  <c r="P417" i="22"/>
  <c r="P425" i="22"/>
  <c r="P433" i="22"/>
  <c r="P441" i="22"/>
  <c r="P449" i="22"/>
  <c r="P457" i="22"/>
  <c r="P465" i="22"/>
  <c r="P473" i="22"/>
  <c r="P481" i="22"/>
  <c r="P489" i="22"/>
  <c r="P497" i="22"/>
  <c r="P505" i="22"/>
  <c r="P513" i="22"/>
  <c r="P521" i="22"/>
  <c r="P529" i="22"/>
  <c r="P537" i="22"/>
  <c r="P545" i="22"/>
  <c r="P553" i="22"/>
  <c r="P561" i="22"/>
  <c r="P569" i="22"/>
  <c r="P577" i="22"/>
  <c r="P585" i="22"/>
  <c r="P595" i="22"/>
  <c r="P603" i="22"/>
  <c r="P611" i="22"/>
  <c r="P619" i="22"/>
  <c r="P627" i="22"/>
  <c r="P635" i="22"/>
  <c r="P643" i="22"/>
  <c r="P651" i="22"/>
  <c r="P659" i="22"/>
  <c r="P667" i="22"/>
  <c r="P675" i="22"/>
  <c r="P683" i="22"/>
  <c r="P691" i="22"/>
  <c r="P699" i="22"/>
  <c r="P707" i="22"/>
  <c r="P715" i="22"/>
  <c r="P723" i="22"/>
  <c r="P731" i="22"/>
  <c r="P739" i="22"/>
  <c r="P747" i="22"/>
  <c r="P755" i="22"/>
  <c r="P763" i="22"/>
  <c r="P771" i="22"/>
  <c r="P782" i="22"/>
  <c r="P790" i="22"/>
  <c r="P798" i="22"/>
  <c r="P806" i="22"/>
  <c r="P3976" i="22"/>
  <c r="P4044" i="22"/>
  <c r="P4114" i="22"/>
  <c r="P4180" i="22"/>
  <c r="P4269" i="22"/>
  <c r="P4333" i="22"/>
  <c r="P4363" i="22"/>
  <c r="P4382" i="22"/>
  <c r="P4429" i="22"/>
  <c r="P4451" i="22"/>
  <c r="P4470" i="22"/>
  <c r="P4493" i="22"/>
  <c r="P4507" i="22"/>
  <c r="P4515" i="22"/>
  <c r="P4523" i="22"/>
  <c r="P4531" i="22"/>
  <c r="P4539" i="22"/>
  <c r="P4547" i="22"/>
  <c r="P4555" i="22"/>
  <c r="P4563" i="22"/>
  <c r="P4571" i="22"/>
  <c r="P4579" i="22"/>
  <c r="P4587" i="22"/>
  <c r="P4595" i="22"/>
  <c r="P4603" i="22"/>
  <c r="P4611" i="22"/>
  <c r="P4619" i="22"/>
  <c r="P4627" i="22"/>
  <c r="P4635" i="22"/>
  <c r="P4643" i="22"/>
  <c r="P4651" i="22"/>
  <c r="P4659" i="22"/>
  <c r="P4667" i="22"/>
  <c r="P4675" i="22"/>
  <c r="P4683" i="22"/>
  <c r="P4691" i="22"/>
  <c r="P4699" i="22"/>
  <c r="P4707" i="22"/>
  <c r="P4715" i="22"/>
  <c r="P4723" i="22"/>
  <c r="P4731" i="22"/>
  <c r="P4739" i="22"/>
  <c r="P4747" i="22"/>
  <c r="P4755" i="22"/>
  <c r="P4763" i="22"/>
  <c r="P9" i="22"/>
  <c r="P17" i="22"/>
  <c r="P25" i="22"/>
  <c r="P33" i="22"/>
  <c r="P41" i="22"/>
  <c r="P49" i="22"/>
  <c r="P57" i="22"/>
  <c r="P65" i="22"/>
  <c r="P73" i="22"/>
  <c r="P81" i="22"/>
  <c r="P89" i="22"/>
  <c r="P97" i="22"/>
  <c r="P105" i="22"/>
  <c r="P113" i="22"/>
  <c r="P121" i="22"/>
  <c r="P129" i="22"/>
  <c r="P137" i="22"/>
  <c r="P145" i="22"/>
  <c r="P153" i="22"/>
  <c r="P161" i="22"/>
  <c r="P169" i="22"/>
  <c r="P177" i="22"/>
  <c r="P213" i="22"/>
  <c r="P221" i="22"/>
  <c r="P229" i="22"/>
  <c r="P237" i="22"/>
  <c r="P245" i="22"/>
  <c r="P253" i="22"/>
  <c r="P261" i="22"/>
  <c r="P269" i="22"/>
  <c r="P277" i="22"/>
  <c r="P285" i="22"/>
  <c r="P293" i="22"/>
  <c r="P301" i="22"/>
  <c r="P309" i="22"/>
  <c r="P317" i="22"/>
  <c r="P325" i="22"/>
  <c r="P333" i="22"/>
  <c r="P341" i="22"/>
  <c r="P349" i="22"/>
  <c r="P357" i="22"/>
  <c r="P365" i="22"/>
  <c r="P373" i="22"/>
  <c r="P381" i="22"/>
  <c r="P389" i="22"/>
  <c r="P397" i="22"/>
  <c r="P410" i="22"/>
  <c r="P418" i="22"/>
  <c r="P426" i="22"/>
  <c r="P434" i="22"/>
  <c r="P442" i="22"/>
  <c r="P450" i="22"/>
  <c r="P458" i="22"/>
  <c r="P466" i="22"/>
  <c r="P474" i="22"/>
  <c r="P482" i="22"/>
  <c r="P490" i="22"/>
  <c r="P498" i="22"/>
  <c r="P506" i="22"/>
  <c r="P514" i="22"/>
  <c r="P522" i="22"/>
  <c r="P530" i="22"/>
  <c r="P538" i="22"/>
  <c r="P546" i="22"/>
  <c r="P554" i="22"/>
  <c r="P562" i="22"/>
  <c r="P570" i="22"/>
  <c r="P578" i="22"/>
  <c r="P586" i="22"/>
  <c r="P596" i="22"/>
  <c r="P604" i="22"/>
  <c r="P612" i="22"/>
  <c r="P620" i="22"/>
  <c r="P628" i="22"/>
  <c r="P636" i="22"/>
  <c r="P644" i="22"/>
  <c r="P652" i="22"/>
  <c r="P660" i="22"/>
  <c r="P668" i="22"/>
  <c r="P676" i="22"/>
  <c r="P684" i="22"/>
  <c r="P692" i="22"/>
  <c r="P700" i="22"/>
  <c r="P708" i="22"/>
  <c r="P716" i="22"/>
  <c r="P724" i="22"/>
  <c r="P732" i="22"/>
  <c r="P740" i="22"/>
  <c r="P748" i="22"/>
  <c r="P756" i="22"/>
  <c r="P764" i="22"/>
  <c r="P772" i="22"/>
  <c r="P783" i="22"/>
  <c r="P791" i="22"/>
  <c r="P799" i="22"/>
  <c r="P807" i="22"/>
  <c r="P815" i="22"/>
  <c r="P823" i="22"/>
  <c r="P831" i="22"/>
  <c r="P839" i="22"/>
  <c r="P847" i="22"/>
  <c r="P855" i="22"/>
  <c r="P863" i="22"/>
  <c r="P871" i="22"/>
  <c r="P879" i="22"/>
  <c r="P887" i="22"/>
  <c r="P895" i="22"/>
  <c r="P903" i="22"/>
  <c r="P911" i="22"/>
  <c r="P919" i="22"/>
  <c r="P927" i="22"/>
  <c r="P935" i="22"/>
  <c r="P943" i="22"/>
  <c r="P951" i="22"/>
  <c r="P959" i="22"/>
  <c r="P967" i="22"/>
  <c r="P975" i="22"/>
  <c r="P983" i="22"/>
  <c r="P991" i="22"/>
  <c r="P999" i="22"/>
  <c r="P1007" i="22"/>
  <c r="P1015" i="22"/>
  <c r="P1023" i="22"/>
  <c r="P1031" i="22"/>
  <c r="P1039" i="22"/>
  <c r="P3984" i="22"/>
  <c r="P4052" i="22"/>
  <c r="P4122" i="22"/>
  <c r="P4188" i="22"/>
  <c r="P4277" i="22"/>
  <c r="P4334" i="22"/>
  <c r="P4365" i="22"/>
  <c r="P4387" i="22"/>
  <c r="P4430" i="22"/>
  <c r="P4453" i="22"/>
  <c r="P4475" i="22"/>
  <c r="P4494" i="22"/>
  <c r="P4508" i="22"/>
  <c r="P4516" i="22"/>
  <c r="P4524" i="22"/>
  <c r="P4532" i="22"/>
  <c r="P4540" i="22"/>
  <c r="P4548" i="22"/>
  <c r="P4556" i="22"/>
  <c r="P4564" i="22"/>
  <c r="P4572" i="22"/>
  <c r="P4580" i="22"/>
  <c r="P4588" i="22"/>
  <c r="P4596" i="22"/>
  <c r="P4604" i="22"/>
  <c r="P4612" i="22"/>
  <c r="P4620" i="22"/>
  <c r="P4628" i="22"/>
  <c r="P4636" i="22"/>
  <c r="P4644" i="22"/>
  <c r="P4652" i="22"/>
  <c r="P4660" i="22"/>
  <c r="P4668" i="22"/>
  <c r="P4676" i="22"/>
  <c r="P4684" i="22"/>
  <c r="P4692" i="22"/>
  <c r="P4700" i="22"/>
  <c r="P4708" i="22"/>
  <c r="P4716" i="22"/>
  <c r="P4724" i="22"/>
  <c r="P4732" i="22"/>
  <c r="P4740" i="22"/>
  <c r="P4748" i="22"/>
  <c r="P4756" i="22"/>
  <c r="P4764" i="22"/>
  <c r="P10" i="22"/>
  <c r="P18" i="22"/>
  <c r="P26" i="22"/>
  <c r="P34" i="22"/>
  <c r="P42" i="22"/>
  <c r="P50" i="22"/>
  <c r="P58" i="22"/>
  <c r="P66" i="22"/>
  <c r="P74" i="22"/>
  <c r="P82" i="22"/>
  <c r="P90" i="22"/>
  <c r="P98" i="22"/>
  <c r="P106" i="22"/>
  <c r="P114" i="22"/>
  <c r="P122" i="22"/>
  <c r="P130" i="22"/>
  <c r="P138" i="22"/>
  <c r="P146" i="22"/>
  <c r="P154" i="22"/>
  <c r="P162" i="22"/>
  <c r="P170" i="22"/>
  <c r="P178" i="22"/>
  <c r="P214" i="22"/>
  <c r="P222" i="22"/>
  <c r="P230" i="22"/>
  <c r="P238" i="22"/>
  <c r="P246" i="22"/>
  <c r="P254" i="22"/>
  <c r="P262" i="22"/>
  <c r="P270" i="22"/>
  <c r="P278" i="22"/>
  <c r="P286" i="22"/>
  <c r="P294" i="22"/>
  <c r="P302" i="22"/>
  <c r="P310" i="22"/>
  <c r="P318" i="22"/>
  <c r="P326" i="22"/>
  <c r="P334" i="22"/>
  <c r="P342" i="22"/>
  <c r="P350" i="22"/>
  <c r="P358" i="22"/>
  <c r="P366" i="22"/>
  <c r="P374" i="22"/>
  <c r="P382" i="22"/>
  <c r="P390" i="22"/>
  <c r="P398" i="22"/>
  <c r="P411" i="22"/>
  <c r="P419" i="22"/>
  <c r="P427" i="22"/>
  <c r="P435" i="22"/>
  <c r="P443" i="22"/>
  <c r="P451" i="22"/>
  <c r="P459" i="22"/>
  <c r="P467" i="22"/>
  <c r="P475" i="22"/>
  <c r="P483" i="22"/>
  <c r="P491" i="22"/>
  <c r="P499" i="22"/>
  <c r="P507" i="22"/>
  <c r="P515" i="22"/>
  <c r="P523" i="22"/>
  <c r="P531" i="22"/>
  <c r="P539" i="22"/>
  <c r="P547" i="22"/>
  <c r="P555" i="22"/>
  <c r="P563" i="22"/>
  <c r="P571" i="22"/>
  <c r="P579" i="22"/>
  <c r="P587" i="22"/>
  <c r="P597" i="22"/>
  <c r="P605" i="22"/>
  <c r="P613" i="22"/>
  <c r="P621" i="22"/>
  <c r="P629" i="22"/>
  <c r="P637" i="22"/>
  <c r="P645" i="22"/>
  <c r="P653" i="22"/>
  <c r="P661" i="22"/>
  <c r="P669" i="22"/>
  <c r="P677" i="22"/>
  <c r="P685" i="22"/>
  <c r="P693" i="22"/>
  <c r="P701" i="22"/>
  <c r="P709" i="22"/>
  <c r="P717" i="22"/>
  <c r="P725" i="22"/>
  <c r="P733" i="22"/>
  <c r="P741" i="22"/>
  <c r="P749" i="22"/>
  <c r="P757" i="22"/>
  <c r="P765" i="22"/>
  <c r="P773" i="22"/>
  <c r="P784" i="22"/>
  <c r="P792" i="22"/>
  <c r="P800" i="22"/>
  <c r="P808" i="22"/>
  <c r="P816" i="22"/>
  <c r="P824" i="22"/>
  <c r="P832" i="22"/>
  <c r="P840" i="22"/>
  <c r="P848" i="22"/>
  <c r="P856" i="22"/>
  <c r="P864" i="22"/>
  <c r="P872" i="22"/>
  <c r="P880" i="22"/>
  <c r="P888" i="22"/>
  <c r="P896" i="22"/>
  <c r="P904" i="22"/>
  <c r="P912" i="22"/>
  <c r="P920" i="22"/>
  <c r="P928" i="22"/>
  <c r="P936" i="22"/>
  <c r="P944" i="22"/>
  <c r="P952" i="22"/>
  <c r="P960" i="22"/>
  <c r="P968" i="22"/>
  <c r="P976" i="22"/>
  <c r="P984" i="22"/>
  <c r="P992" i="22"/>
  <c r="P1000" i="22"/>
  <c r="P1008" i="22"/>
  <c r="P1016" i="22"/>
  <c r="P1024" i="22"/>
  <c r="P1032" i="22"/>
  <c r="P1040" i="22"/>
  <c r="P3924" i="22"/>
  <c r="P3992" i="22"/>
  <c r="P4066" i="22"/>
  <c r="P4130" i="22"/>
  <c r="P4196" i="22"/>
  <c r="P4285" i="22"/>
  <c r="P4341" i="22"/>
  <c r="P4366" i="22"/>
  <c r="P4389" i="22"/>
  <c r="P4435" i="22"/>
  <c r="P4454" i="22"/>
  <c r="P4477" i="22"/>
  <c r="P4499" i="22"/>
  <c r="P4509" i="22"/>
  <c r="P4517" i="22"/>
  <c r="P4525" i="22"/>
  <c r="P4533" i="22"/>
  <c r="P4541" i="22"/>
  <c r="P4549" i="22"/>
  <c r="P4557" i="22"/>
  <c r="P4565" i="22"/>
  <c r="P4573" i="22"/>
  <c r="P4581" i="22"/>
  <c r="P4589" i="22"/>
  <c r="P4597" i="22"/>
  <c r="P4605" i="22"/>
  <c r="P4613" i="22"/>
  <c r="P4621" i="22"/>
  <c r="P4629" i="22"/>
  <c r="P4637" i="22"/>
  <c r="P4645" i="22"/>
  <c r="P4653" i="22"/>
  <c r="P4661" i="22"/>
  <c r="P4669" i="22"/>
  <c r="P4677" i="22"/>
  <c r="P4685" i="22"/>
  <c r="P4693" i="22"/>
  <c r="P4701" i="22"/>
  <c r="P4709" i="22"/>
  <c r="P4717" i="22"/>
  <c r="P4725" i="22"/>
  <c r="P4733" i="22"/>
  <c r="P4741" i="22"/>
  <c r="P4749" i="22"/>
  <c r="P4757" i="22"/>
  <c r="P1578" i="22"/>
  <c r="P11" i="22"/>
  <c r="P19" i="22"/>
  <c r="P27" i="22"/>
  <c r="P35" i="22"/>
  <c r="P43" i="22"/>
  <c r="P51" i="22"/>
  <c r="P59" i="22"/>
  <c r="P67" i="22"/>
  <c r="P75" i="22"/>
  <c r="P83" i="22"/>
  <c r="P91" i="22"/>
  <c r="P99" i="22"/>
  <c r="P107" i="22"/>
  <c r="P115" i="22"/>
  <c r="P123" i="22"/>
  <c r="P131" i="22"/>
  <c r="P139" i="22"/>
  <c r="P147" i="22"/>
  <c r="P155" i="22"/>
  <c r="P163" i="22"/>
  <c r="P171" i="22"/>
  <c r="P179" i="22"/>
  <c r="P215" i="22"/>
  <c r="P223" i="22"/>
  <c r="P231" i="22"/>
  <c r="P239" i="22"/>
  <c r="P247" i="22"/>
  <c r="P255" i="22"/>
  <c r="P263" i="22"/>
  <c r="P271" i="22"/>
  <c r="P279" i="22"/>
  <c r="P287" i="22"/>
  <c r="P295" i="22"/>
  <c r="P303" i="22"/>
  <c r="P311" i="22"/>
  <c r="P319" i="22"/>
  <c r="P327" i="22"/>
  <c r="P335" i="22"/>
  <c r="P343" i="22"/>
  <c r="P351" i="22"/>
  <c r="P359" i="22"/>
  <c r="P367" i="22"/>
  <c r="P375" i="22"/>
  <c r="P383" i="22"/>
  <c r="P391" i="22"/>
  <c r="P399" i="22"/>
  <c r="P412" i="22"/>
  <c r="P420" i="22"/>
  <c r="P428" i="22"/>
  <c r="P436" i="22"/>
  <c r="P444" i="22"/>
  <c r="P452" i="22"/>
  <c r="P460" i="22"/>
  <c r="P468" i="22"/>
  <c r="P476" i="22"/>
  <c r="P484" i="22"/>
  <c r="P492" i="22"/>
  <c r="P500" i="22"/>
  <c r="P508" i="22"/>
  <c r="P516" i="22"/>
  <c r="P524" i="22"/>
  <c r="P532" i="22"/>
  <c r="P540" i="22"/>
  <c r="P548" i="22"/>
  <c r="P556" i="22"/>
  <c r="P564" i="22"/>
  <c r="P572" i="22"/>
  <c r="P580" i="22"/>
  <c r="P588" i="22"/>
  <c r="P598" i="22"/>
  <c r="P606" i="22"/>
  <c r="P614" i="22"/>
  <c r="P622" i="22"/>
  <c r="P630" i="22"/>
  <c r="P638" i="22"/>
  <c r="P646" i="22"/>
  <c r="P654" i="22"/>
  <c r="P662" i="22"/>
  <c r="P670" i="22"/>
  <c r="P678" i="22"/>
  <c r="P686" i="22"/>
  <c r="P694" i="22"/>
  <c r="P702" i="22"/>
  <c r="P710" i="22"/>
  <c r="P718" i="22"/>
  <c r="P726" i="22"/>
  <c r="P734" i="22"/>
  <c r="P742" i="22"/>
  <c r="P750" i="22"/>
  <c r="P758" i="22"/>
  <c r="P766" i="22"/>
  <c r="P777" i="22"/>
  <c r="P785" i="22"/>
  <c r="P793" i="22"/>
  <c r="P801" i="22"/>
  <c r="P809" i="22"/>
  <c r="P817" i="22"/>
  <c r="P825" i="22"/>
  <c r="P833" i="22"/>
  <c r="P841" i="22"/>
  <c r="P849" i="22"/>
  <c r="P857" i="22"/>
  <c r="P865" i="22"/>
  <c r="P873" i="22"/>
  <c r="P881" i="22"/>
  <c r="P889" i="22"/>
  <c r="P897" i="22"/>
  <c r="P905" i="22"/>
  <c r="P913" i="22"/>
  <c r="P921" i="22"/>
  <c r="P929" i="22"/>
  <c r="P937" i="22"/>
  <c r="P945" i="22"/>
  <c r="P953" i="22"/>
  <c r="P961" i="22"/>
  <c r="P969" i="22"/>
  <c r="P977" i="22"/>
  <c r="P985" i="22"/>
  <c r="P993" i="22"/>
  <c r="P1001" i="22"/>
  <c r="P1009" i="22"/>
  <c r="P1017" i="22"/>
  <c r="P1025" i="22"/>
  <c r="P1033" i="22"/>
  <c r="P1041" i="22"/>
  <c r="P3932" i="22"/>
  <c r="P4000" i="22"/>
  <c r="P4074" i="22"/>
  <c r="P4138" i="22"/>
  <c r="P4204" i="22"/>
  <c r="P4293" i="22"/>
  <c r="P4342" i="22"/>
  <c r="P4371" i="22"/>
  <c r="P4390" i="22"/>
  <c r="P4437" i="22"/>
  <c r="P4459" i="22"/>
  <c r="P4478" i="22"/>
  <c r="P4501" i="22"/>
  <c r="P4510" i="22"/>
  <c r="P4518" i="22"/>
  <c r="P4526" i="22"/>
  <c r="P4534" i="22"/>
  <c r="P4542" i="22"/>
  <c r="P4550" i="22"/>
  <c r="P4558" i="22"/>
  <c r="P4566" i="22"/>
  <c r="P4574" i="22"/>
  <c r="P4582" i="22"/>
  <c r="P4590" i="22"/>
  <c r="P4598" i="22"/>
  <c r="P4606" i="22"/>
  <c r="P4614" i="22"/>
  <c r="P4622" i="22"/>
  <c r="P4630" i="22"/>
  <c r="P4638" i="22"/>
  <c r="P4646" i="22"/>
  <c r="P4654" i="22"/>
  <c r="P4662" i="22"/>
  <c r="P4670" i="22"/>
  <c r="P4678" i="22"/>
  <c r="P4686" i="22"/>
  <c r="P4694" i="22"/>
  <c r="P4702" i="22"/>
  <c r="P4710" i="22"/>
  <c r="P4718" i="22"/>
  <c r="P4726" i="22"/>
  <c r="P4734" i="22"/>
  <c r="P4742" i="22"/>
  <c r="P4750" i="22"/>
  <c r="P4758" i="22"/>
  <c r="P4" i="22"/>
  <c r="P12" i="22"/>
  <c r="P20" i="22"/>
  <c r="P28" i="22"/>
  <c r="P36" i="22"/>
  <c r="P44" i="22"/>
  <c r="P52" i="22"/>
  <c r="P60" i="22"/>
  <c r="P68" i="22"/>
  <c r="P76" i="22"/>
  <c r="P84" i="22"/>
  <c r="P92" i="22"/>
  <c r="P100" i="22"/>
  <c r="P108" i="22"/>
  <c r="P116" i="22"/>
  <c r="P124" i="22"/>
  <c r="P132" i="22"/>
  <c r="P140" i="22"/>
  <c r="P148" i="22"/>
  <c r="P156" i="22"/>
  <c r="P164" i="22"/>
  <c r="P172" i="22"/>
  <c r="P180" i="22"/>
  <c r="P216" i="22"/>
  <c r="P224" i="22"/>
  <c r="P232" i="22"/>
  <c r="P240" i="22"/>
  <c r="P248" i="22"/>
  <c r="P256" i="22"/>
  <c r="P264" i="22"/>
  <c r="P272" i="22"/>
  <c r="P280" i="22"/>
  <c r="P288" i="22"/>
  <c r="P296" i="22"/>
  <c r="P304" i="22"/>
  <c r="P312" i="22"/>
  <c r="P320" i="22"/>
  <c r="P328" i="22"/>
  <c r="P336" i="22"/>
  <c r="P344" i="22"/>
  <c r="P352" i="22"/>
  <c r="P360" i="22"/>
  <c r="P368" i="22"/>
  <c r="P376" i="22"/>
  <c r="P384" i="22"/>
  <c r="P392" i="22"/>
  <c r="P400" i="22"/>
  <c r="P413" i="22"/>
  <c r="P421" i="22"/>
  <c r="P429" i="22"/>
  <c r="P437" i="22"/>
  <c r="P445" i="22"/>
  <c r="P453" i="22"/>
  <c r="P461" i="22"/>
  <c r="P469" i="22"/>
  <c r="P477" i="22"/>
  <c r="P485" i="22"/>
  <c r="P493" i="22"/>
  <c r="P501" i="22"/>
  <c r="P509" i="22"/>
  <c r="P517" i="22"/>
  <c r="P525" i="22"/>
  <c r="P533" i="22"/>
  <c r="P541" i="22"/>
  <c r="P549" i="22"/>
  <c r="P557" i="22"/>
  <c r="P565" i="22"/>
  <c r="P573" i="22"/>
  <c r="P581" i="22"/>
  <c r="P591" i="22"/>
  <c r="P599" i="22"/>
  <c r="P607" i="22"/>
  <c r="P615" i="22"/>
  <c r="P623" i="22"/>
  <c r="P631" i="22"/>
  <c r="P639" i="22"/>
  <c r="P647" i="22"/>
  <c r="P655" i="22"/>
  <c r="P663" i="22"/>
  <c r="P671" i="22"/>
  <c r="P679" i="22"/>
  <c r="P687" i="22"/>
  <c r="P695" i="22"/>
  <c r="P703" i="22"/>
  <c r="P711" i="22"/>
  <c r="P719" i="22"/>
  <c r="P727" i="22"/>
  <c r="P735" i="22"/>
  <c r="P743" i="22"/>
  <c r="P751" i="22"/>
  <c r="P759" i="22"/>
  <c r="P767" i="22"/>
  <c r="P778" i="22"/>
  <c r="P786" i="22"/>
  <c r="P794" i="22"/>
  <c r="P802" i="22"/>
  <c r="P810" i="22"/>
  <c r="P818" i="22"/>
  <c r="P826" i="22"/>
  <c r="P834" i="22"/>
  <c r="P842" i="22"/>
  <c r="P850" i="22"/>
  <c r="P858" i="22"/>
  <c r="P866" i="22"/>
  <c r="P874" i="22"/>
  <c r="P882" i="22"/>
  <c r="P890" i="22"/>
  <c r="P898" i="22"/>
  <c r="P906" i="22"/>
  <c r="P914" i="22"/>
  <c r="P922" i="22"/>
  <c r="P930" i="22"/>
  <c r="P938" i="22"/>
  <c r="P946" i="22"/>
  <c r="P954" i="22"/>
  <c r="P3940" i="22"/>
  <c r="P4008" i="22"/>
  <c r="P4082" i="22"/>
  <c r="P4148" i="22"/>
  <c r="P4212" i="22"/>
  <c r="P4301" i="22"/>
  <c r="P4349" i="22"/>
  <c r="P4373" i="22"/>
  <c r="P4395" i="22"/>
  <c r="P4438" i="22"/>
  <c r="P4461" i="22"/>
  <c r="P4483" i="22"/>
  <c r="P4502" i="22"/>
  <c r="P4511" i="22"/>
  <c r="P4519" i="22"/>
  <c r="P4527" i="22"/>
  <c r="P4535" i="22"/>
  <c r="P4543" i="22"/>
  <c r="P4551" i="22"/>
  <c r="P4559" i="22"/>
  <c r="P4567" i="22"/>
  <c r="P4575" i="22"/>
  <c r="P4583" i="22"/>
  <c r="P4591" i="22"/>
  <c r="P4599" i="22"/>
  <c r="P4607" i="22"/>
  <c r="P4615" i="22"/>
  <c r="P4623" i="22"/>
  <c r="P4631" i="22"/>
  <c r="P4639" i="22"/>
  <c r="P4647" i="22"/>
  <c r="P4655" i="22"/>
  <c r="P4663" i="22"/>
  <c r="P4671" i="22"/>
  <c r="P4679" i="22"/>
  <c r="P4687" i="22"/>
  <c r="P4695" i="22"/>
  <c r="P4703" i="22"/>
  <c r="P4711" i="22"/>
  <c r="P4719" i="22"/>
  <c r="P4727" i="22"/>
  <c r="P4735" i="22"/>
  <c r="P4743" i="22"/>
  <c r="P4751" i="22"/>
  <c r="P4759" i="22"/>
  <c r="P5" i="22"/>
  <c r="P13" i="22"/>
  <c r="P21" i="22"/>
  <c r="P29" i="22"/>
  <c r="P37" i="22"/>
  <c r="P45" i="22"/>
  <c r="P53" i="22"/>
  <c r="P61" i="22"/>
  <c r="P69" i="22"/>
  <c r="P77" i="22"/>
  <c r="P85" i="22"/>
  <c r="P93" i="22"/>
  <c r="P101" i="22"/>
  <c r="P109" i="22"/>
  <c r="P117" i="22"/>
  <c r="P125" i="22"/>
  <c r="P133" i="22"/>
  <c r="P141" i="22"/>
  <c r="P149" i="22"/>
  <c r="P157" i="22"/>
  <c r="P165" i="22"/>
  <c r="P173" i="22"/>
  <c r="P181" i="22"/>
  <c r="P217" i="22"/>
  <c r="P225" i="22"/>
  <c r="P233" i="22"/>
  <c r="P241" i="22"/>
  <c r="P249" i="22"/>
  <c r="P257" i="22"/>
  <c r="P265" i="22"/>
  <c r="P273" i="22"/>
  <c r="P281" i="22"/>
  <c r="P289" i="22"/>
  <c r="P297" i="22"/>
  <c r="P305" i="22"/>
  <c r="P313" i="22"/>
  <c r="P321" i="22"/>
  <c r="P329" i="22"/>
  <c r="P337" i="22"/>
  <c r="P345" i="22"/>
  <c r="P353" i="22"/>
  <c r="P361" i="22"/>
  <c r="P369" i="22"/>
  <c r="P377" i="22"/>
  <c r="P385" i="22"/>
  <c r="P393" i="22"/>
  <c r="P401" i="22"/>
  <c r="P414" i="22"/>
  <c r="P422" i="22"/>
  <c r="P430" i="22"/>
  <c r="P438" i="22"/>
  <c r="P446" i="22"/>
  <c r="P454" i="22"/>
  <c r="P462" i="22"/>
  <c r="P470" i="22"/>
  <c r="P478" i="22"/>
  <c r="P486" i="22"/>
  <c r="P494" i="22"/>
  <c r="P502" i="22"/>
  <c r="P510" i="22"/>
  <c r="P518" i="22"/>
  <c r="P526" i="22"/>
  <c r="P534" i="22"/>
  <c r="P542" i="22"/>
  <c r="P550" i="22"/>
  <c r="P558" i="22"/>
  <c r="P566" i="22"/>
  <c r="P574" i="22"/>
  <c r="P582" i="22"/>
  <c r="P592" i="22"/>
  <c r="P600" i="22"/>
  <c r="P608" i="22"/>
  <c r="P616" i="22"/>
  <c r="P624" i="22"/>
  <c r="P632" i="22"/>
  <c r="P640" i="22"/>
  <c r="P648" i="22"/>
  <c r="P656" i="22"/>
  <c r="P664" i="22"/>
  <c r="P672" i="22"/>
  <c r="P680" i="22"/>
  <c r="P688" i="22"/>
  <c r="P696" i="22"/>
  <c r="P704" i="22"/>
  <c r="P712" i="22"/>
  <c r="P720" i="22"/>
  <c r="P728" i="22"/>
  <c r="P736" i="22"/>
  <c r="P744" i="22"/>
  <c r="P752" i="22"/>
  <c r="P760" i="22"/>
  <c r="P768" i="22"/>
  <c r="P779" i="22"/>
  <c r="P787" i="22"/>
  <c r="P795" i="22"/>
  <c r="P803" i="22"/>
  <c r="P811" i="22"/>
  <c r="P819" i="22"/>
  <c r="P827" i="22"/>
  <c r="P835" i="22"/>
  <c r="P843" i="22"/>
  <c r="P851" i="22"/>
  <c r="P859" i="22"/>
  <c r="P867" i="22"/>
  <c r="P875" i="22"/>
  <c r="P883" i="22"/>
  <c r="P891" i="22"/>
  <c r="P899" i="22"/>
  <c r="P907" i="22"/>
  <c r="P915" i="22"/>
  <c r="P923" i="22"/>
  <c r="P931" i="22"/>
  <c r="P939" i="22"/>
  <c r="P947" i="22"/>
  <c r="P955" i="22"/>
  <c r="P963" i="22"/>
  <c r="P971" i="22"/>
  <c r="P979" i="22"/>
  <c r="P987" i="22"/>
  <c r="P995" i="22"/>
  <c r="P1003" i="22"/>
  <c r="P1011" i="22"/>
  <c r="P1019" i="22"/>
  <c r="P1027" i="22"/>
  <c r="P1035" i="22"/>
  <c r="P3948" i="22"/>
  <c r="P4020" i="22"/>
  <c r="P4090" i="22"/>
  <c r="P4156" i="22"/>
  <c r="P4220" i="22"/>
  <c r="P4309" i="22"/>
  <c r="P4350" i="22"/>
  <c r="P4374" i="22"/>
  <c r="P4397" i="22"/>
  <c r="P4443" i="22"/>
  <c r="P4462" i="22"/>
  <c r="P4485" i="22"/>
  <c r="P4504" i="22"/>
  <c r="P4512" i="22"/>
  <c r="P4520" i="22"/>
  <c r="P4528" i="22"/>
  <c r="P4536" i="22"/>
  <c r="P4544" i="22"/>
  <c r="P4552" i="22"/>
  <c r="P4560" i="22"/>
  <c r="P4568" i="22"/>
  <c r="P4576" i="22"/>
  <c r="P4584" i="22"/>
  <c r="P4592" i="22"/>
  <c r="P4600" i="22"/>
  <c r="P4608" i="22"/>
  <c r="P4616" i="22"/>
  <c r="P4624" i="22"/>
  <c r="P4632" i="22"/>
  <c r="P4640" i="22"/>
  <c r="P4648" i="22"/>
  <c r="P4656" i="22"/>
  <c r="P4664" i="22"/>
  <c r="P4672" i="22"/>
  <c r="P4680" i="22"/>
  <c r="P4688" i="22"/>
  <c r="P4696" i="22"/>
  <c r="P4704" i="22"/>
  <c r="P4712" i="22"/>
  <c r="P4720" i="22"/>
  <c r="P4728" i="22"/>
  <c r="P4736" i="22"/>
  <c r="P4744" i="22"/>
  <c r="P4752" i="22"/>
  <c r="P4760" i="22"/>
  <c r="P6" i="22"/>
  <c r="P14" i="22"/>
  <c r="P22" i="22"/>
  <c r="P30" i="22"/>
  <c r="P38" i="22"/>
  <c r="P46" i="22"/>
  <c r="P54" i="22"/>
  <c r="P62" i="22"/>
  <c r="P70" i="22"/>
  <c r="P78" i="22"/>
  <c r="P86" i="22"/>
  <c r="P94" i="22"/>
  <c r="P102" i="22"/>
  <c r="P110" i="22"/>
  <c r="P118" i="22"/>
  <c r="P126" i="22"/>
  <c r="P134" i="22"/>
  <c r="P142" i="22"/>
  <c r="P150" i="22"/>
  <c r="P158" i="22"/>
  <c r="P166" i="22"/>
  <c r="P174" i="22"/>
  <c r="P182" i="22"/>
  <c r="P218" i="22"/>
  <c r="P226" i="22"/>
  <c r="P234" i="22"/>
  <c r="P242" i="22"/>
  <c r="P250" i="22"/>
  <c r="P258" i="22"/>
  <c r="P266" i="22"/>
  <c r="P274" i="22"/>
  <c r="P282" i="22"/>
  <c r="P290" i="22"/>
  <c r="P298" i="22"/>
  <c r="P306" i="22"/>
  <c r="P314" i="22"/>
  <c r="P322" i="22"/>
  <c r="P330" i="22"/>
  <c r="P338" i="22"/>
  <c r="P346" i="22"/>
  <c r="P354" i="22"/>
  <c r="P362" i="22"/>
  <c r="P370" i="22"/>
  <c r="P378" i="22"/>
  <c r="P386" i="22"/>
  <c r="P394" i="22"/>
  <c r="P402" i="22"/>
  <c r="P415" i="22"/>
  <c r="P423" i="22"/>
  <c r="P431" i="22"/>
  <c r="P439" i="22"/>
  <c r="P447" i="22"/>
  <c r="P455" i="22"/>
  <c r="P463" i="22"/>
  <c r="P471" i="22"/>
  <c r="P479" i="22"/>
  <c r="P487" i="22"/>
  <c r="P495" i="22"/>
  <c r="P503" i="22"/>
  <c r="P511" i="22"/>
  <c r="P519" i="22"/>
  <c r="P527" i="22"/>
  <c r="P535" i="22"/>
  <c r="P543" i="22"/>
  <c r="P551" i="22"/>
  <c r="P559" i="22"/>
  <c r="P567" i="22"/>
  <c r="P575" i="22"/>
  <c r="P583" i="22"/>
  <c r="P593" i="22"/>
  <c r="P601" i="22"/>
  <c r="P609" i="22"/>
  <c r="P617" i="22"/>
  <c r="P625" i="22"/>
  <c r="P633" i="22"/>
  <c r="P641" i="22"/>
  <c r="P649" i="22"/>
  <c r="P657" i="22"/>
  <c r="P665" i="22"/>
  <c r="P673" i="22"/>
  <c r="P681" i="22"/>
  <c r="P689" i="22"/>
  <c r="P697" i="22"/>
  <c r="P705" i="22"/>
  <c r="P713" i="22"/>
  <c r="P721" i="22"/>
  <c r="P729" i="22"/>
  <c r="P737" i="22"/>
  <c r="P745" i="22"/>
  <c r="P753" i="22"/>
  <c r="P761" i="22"/>
  <c r="P769" i="22"/>
  <c r="P780" i="22"/>
  <c r="P788" i="22"/>
  <c r="P796" i="22"/>
  <c r="P804" i="22"/>
  <c r="P3960" i="22"/>
  <c r="P4028" i="22"/>
  <c r="P4098" i="22"/>
  <c r="P4164" i="22"/>
  <c r="P4228" i="22"/>
  <c r="P4317" i="22"/>
  <c r="P4357" i="22"/>
  <c r="P4379" i="22"/>
  <c r="P4398" i="22"/>
  <c r="P4445" i="22"/>
  <c r="P4467" i="22"/>
  <c r="P4486" i="22"/>
  <c r="P4505" i="22"/>
  <c r="P4513" i="22"/>
  <c r="P4521" i="22"/>
  <c r="P4529" i="22"/>
  <c r="P4537" i="22"/>
  <c r="P4545" i="22"/>
  <c r="P4553" i="22"/>
  <c r="P4561" i="22"/>
  <c r="P4569" i="22"/>
  <c r="P4577" i="22"/>
  <c r="P4585" i="22"/>
  <c r="P4593" i="22"/>
  <c r="P4601" i="22"/>
  <c r="P4609" i="22"/>
  <c r="P4617" i="22"/>
  <c r="P4625" i="22"/>
  <c r="P4633" i="22"/>
  <c r="P4641" i="22"/>
  <c r="P4649" i="22"/>
  <c r="P4657" i="22"/>
  <c r="P4665" i="22"/>
  <c r="P4673" i="22"/>
  <c r="P4681" i="22"/>
  <c r="P4689" i="22"/>
  <c r="P4697" i="22"/>
  <c r="P4705" i="22"/>
  <c r="P4713" i="22"/>
  <c r="P4721" i="22"/>
  <c r="P4729" i="22"/>
  <c r="P4737" i="22"/>
  <c r="P4745" i="22"/>
  <c r="P4753" i="22"/>
  <c r="P4761" i="22"/>
  <c r="P7" i="22"/>
  <c r="P15" i="22"/>
  <c r="P23" i="22"/>
  <c r="P31" i="22"/>
  <c r="P39" i="22"/>
  <c r="P47" i="22"/>
  <c r="P55" i="22"/>
  <c r="P63" i="22"/>
  <c r="P71" i="22"/>
  <c r="P79" i="22"/>
  <c r="P87" i="22"/>
  <c r="P95" i="22"/>
  <c r="P103" i="22"/>
  <c r="P111" i="22"/>
  <c r="P119" i="22"/>
  <c r="P127" i="22"/>
  <c r="P135" i="22"/>
  <c r="P143" i="22"/>
  <c r="P151" i="22"/>
  <c r="P159" i="22"/>
  <c r="P167" i="22"/>
  <c r="P175" i="22"/>
  <c r="P183" i="22"/>
  <c r="P219" i="22"/>
  <c r="P227" i="22"/>
  <c r="P235" i="22"/>
  <c r="P243" i="22"/>
  <c r="P251" i="22"/>
  <c r="P259" i="22"/>
  <c r="P267" i="22"/>
  <c r="P275" i="22"/>
  <c r="P283" i="22"/>
  <c r="P291" i="22"/>
  <c r="P299" i="22"/>
  <c r="P307" i="22"/>
  <c r="P315" i="22"/>
  <c r="P323" i="22"/>
  <c r="P331" i="22"/>
  <c r="P339" i="22"/>
  <c r="P347" i="22"/>
  <c r="P355" i="22"/>
  <c r="P363" i="22"/>
  <c r="P371" i="22"/>
  <c r="P379" i="22"/>
  <c r="P387" i="22"/>
  <c r="P395" i="22"/>
  <c r="P403" i="22"/>
  <c r="P416" i="22"/>
  <c r="P424" i="22"/>
  <c r="P432" i="22"/>
  <c r="P440" i="22"/>
  <c r="P448" i="22"/>
  <c r="P456" i="22"/>
  <c r="P464" i="22"/>
  <c r="P472" i="22"/>
  <c r="P480" i="22"/>
  <c r="P488" i="22"/>
  <c r="P496" i="22"/>
  <c r="P504" i="22"/>
  <c r="P512" i="22"/>
  <c r="P520" i="22"/>
  <c r="P528" i="22"/>
  <c r="P536" i="22"/>
  <c r="P544" i="22"/>
  <c r="P552" i="22"/>
  <c r="P560" i="22"/>
  <c r="P568" i="22"/>
  <c r="P576" i="22"/>
  <c r="P584" i="22"/>
  <c r="P594" i="22"/>
  <c r="P602" i="22"/>
  <c r="P610" i="22"/>
  <c r="P618" i="22"/>
  <c r="P626" i="22"/>
  <c r="P634" i="22"/>
  <c r="P642" i="22"/>
  <c r="P650" i="22"/>
  <c r="P658" i="22"/>
  <c r="P666" i="22"/>
  <c r="P674" i="22"/>
  <c r="P682" i="22"/>
  <c r="P690" i="22"/>
  <c r="P698" i="22"/>
  <c r="P706" i="22"/>
  <c r="P714" i="22"/>
  <c r="P722" i="22"/>
  <c r="P730" i="22"/>
  <c r="P738" i="22"/>
  <c r="P746" i="22"/>
  <c r="P754" i="22"/>
  <c r="P762" i="22"/>
  <c r="P770" i="22"/>
  <c r="P781" i="22"/>
  <c r="P789" i="22"/>
  <c r="P797" i="22"/>
  <c r="P805" i="22"/>
  <c r="P813" i="22"/>
  <c r="P828" i="22"/>
  <c r="P846" i="22"/>
  <c r="P869" i="22"/>
  <c r="P892" i="22"/>
  <c r="P910" i="22"/>
  <c r="P933" i="22"/>
  <c r="P956" i="22"/>
  <c r="P972" i="22"/>
  <c r="P988" i="22"/>
  <c r="P1004" i="22"/>
  <c r="P1020" i="22"/>
  <c r="P1036" i="22"/>
  <c r="P1047" i="22"/>
  <c r="P1055" i="22"/>
  <c r="P1063" i="22"/>
  <c r="P1071" i="22"/>
  <c r="P1079" i="22"/>
  <c r="P1087" i="22"/>
  <c r="P1095" i="22"/>
  <c r="P1103" i="22"/>
  <c r="P1111" i="22"/>
  <c r="P1119" i="22"/>
  <c r="P1127" i="22"/>
  <c r="P1135" i="22"/>
  <c r="P1143" i="22"/>
  <c r="P1151" i="22"/>
  <c r="P1159" i="22"/>
  <c r="P1167" i="22"/>
  <c r="P1176" i="22"/>
  <c r="P1184" i="22"/>
  <c r="P1192" i="22"/>
  <c r="P1200" i="22"/>
  <c r="P1208" i="22"/>
  <c r="P1216" i="22"/>
  <c r="P1225" i="22"/>
  <c r="P1233" i="22"/>
  <c r="P1241" i="22"/>
  <c r="P1249" i="22"/>
  <c r="P1257" i="22"/>
  <c r="P1265" i="22"/>
  <c r="P1273" i="22"/>
  <c r="P1281" i="22"/>
  <c r="P1289" i="22"/>
  <c r="P1297" i="22"/>
  <c r="P1305" i="22"/>
  <c r="P1313" i="22"/>
  <c r="P1321" i="22"/>
  <c r="P1329" i="22"/>
  <c r="P1337" i="22"/>
  <c r="P1345" i="22"/>
  <c r="P1353" i="22"/>
  <c r="P1361" i="22"/>
  <c r="P1369" i="22"/>
  <c r="P1377" i="22"/>
  <c r="P1385" i="22"/>
  <c r="P1393" i="22"/>
  <c r="P1402" i="22"/>
  <c r="P1410" i="22"/>
  <c r="P1418" i="22"/>
  <c r="P1426" i="22"/>
  <c r="P1434" i="22"/>
  <c r="P1442" i="22"/>
  <c r="P1450" i="22"/>
  <c r="P1458" i="22"/>
  <c r="P1466" i="22"/>
  <c r="P1474" i="22"/>
  <c r="P1482" i="22"/>
  <c r="P1490" i="22"/>
  <c r="P1498" i="22"/>
  <c r="P1506" i="22"/>
  <c r="P1514" i="22"/>
  <c r="P1523" i="22"/>
  <c r="P1531" i="22"/>
  <c r="P1539" i="22"/>
  <c r="P1547" i="22"/>
  <c r="P1558" i="22"/>
  <c r="P1566" i="22"/>
  <c r="P1574" i="22"/>
  <c r="P1433" i="22"/>
  <c r="P1505" i="22"/>
  <c r="P1565" i="22"/>
  <c r="P829" i="22"/>
  <c r="P852" i="22"/>
  <c r="P870" i="22"/>
  <c r="P893" i="22"/>
  <c r="P916" i="22"/>
  <c r="P934" i="22"/>
  <c r="P957" i="22"/>
  <c r="P973" i="22"/>
  <c r="P989" i="22"/>
  <c r="P1005" i="22"/>
  <c r="P1021" i="22"/>
  <c r="P1037" i="22"/>
  <c r="P1048" i="22"/>
  <c r="P1056" i="22"/>
  <c r="P1064" i="22"/>
  <c r="P1072" i="22"/>
  <c r="P1080" i="22"/>
  <c r="P1088" i="22"/>
  <c r="P1096" i="22"/>
  <c r="P1104" i="22"/>
  <c r="P1112" i="22"/>
  <c r="P1120" i="22"/>
  <c r="P1128" i="22"/>
  <c r="P1136" i="22"/>
  <c r="P1144" i="22"/>
  <c r="P1152" i="22"/>
  <c r="P1160" i="22"/>
  <c r="P1168" i="22"/>
  <c r="P1177" i="22"/>
  <c r="P1185" i="22"/>
  <c r="P1193" i="22"/>
  <c r="P1201" i="22"/>
  <c r="P1209" i="22"/>
  <c r="P1217" i="22"/>
  <c r="P1226" i="22"/>
  <c r="P1234" i="22"/>
  <c r="P1242" i="22"/>
  <c r="P1250" i="22"/>
  <c r="P1258" i="22"/>
  <c r="P1266" i="22"/>
  <c r="P1274" i="22"/>
  <c r="P1282" i="22"/>
  <c r="P1290" i="22"/>
  <c r="P1298" i="22"/>
  <c r="P1306" i="22"/>
  <c r="P1314" i="22"/>
  <c r="P1322" i="22"/>
  <c r="P1330" i="22"/>
  <c r="P1338" i="22"/>
  <c r="P1346" i="22"/>
  <c r="P1354" i="22"/>
  <c r="P1362" i="22"/>
  <c r="P1370" i="22"/>
  <c r="P1378" i="22"/>
  <c r="P1386" i="22"/>
  <c r="P1395" i="22"/>
  <c r="P1403" i="22"/>
  <c r="P1411" i="22"/>
  <c r="P1419" i="22"/>
  <c r="P1427" i="22"/>
  <c r="P1435" i="22"/>
  <c r="P1443" i="22"/>
  <c r="P1451" i="22"/>
  <c r="P1459" i="22"/>
  <c r="P1467" i="22"/>
  <c r="P1475" i="22"/>
  <c r="P1483" i="22"/>
  <c r="P1491" i="22"/>
  <c r="P1499" i="22"/>
  <c r="P1507" i="22"/>
  <c r="P1515" i="22"/>
  <c r="P1524" i="22"/>
  <c r="P1532" i="22"/>
  <c r="P1540" i="22"/>
  <c r="P1548" i="22"/>
  <c r="P1559" i="22"/>
  <c r="P1567" i="22"/>
  <c r="P1575" i="22"/>
  <c r="P1425" i="22"/>
  <c r="P1489" i="22"/>
  <c r="P1557" i="22"/>
  <c r="P830" i="22"/>
  <c r="P853" i="22"/>
  <c r="P876" i="22"/>
  <c r="P894" i="22"/>
  <c r="P917" i="22"/>
  <c r="P940" i="22"/>
  <c r="P958" i="22"/>
  <c r="P974" i="22"/>
  <c r="P990" i="22"/>
  <c r="P1006" i="22"/>
  <c r="P1022" i="22"/>
  <c r="P1038" i="22"/>
  <c r="P1049" i="22"/>
  <c r="P1057" i="22"/>
  <c r="P1065" i="22"/>
  <c r="P1073" i="22"/>
  <c r="P1081" i="22"/>
  <c r="P1089" i="22"/>
  <c r="P1097" i="22"/>
  <c r="P1105" i="22"/>
  <c r="P1113" i="22"/>
  <c r="P1121" i="22"/>
  <c r="P1129" i="22"/>
  <c r="P1137" i="22"/>
  <c r="P1145" i="22"/>
  <c r="P1153" i="22"/>
  <c r="P1161" i="22"/>
  <c r="P1169" i="22"/>
  <c r="P1178" i="22"/>
  <c r="P1186" i="22"/>
  <c r="P1194" i="22"/>
  <c r="P1202" i="22"/>
  <c r="P1210" i="22"/>
  <c r="P1218" i="22"/>
  <c r="P1227" i="22"/>
  <c r="P1235" i="22"/>
  <c r="P1243" i="22"/>
  <c r="P1251" i="22"/>
  <c r="P1259" i="22"/>
  <c r="P1267" i="22"/>
  <c r="P1275" i="22"/>
  <c r="P1283" i="22"/>
  <c r="P1291" i="22"/>
  <c r="P1299" i="22"/>
  <c r="P1307" i="22"/>
  <c r="P1315" i="22"/>
  <c r="P1323" i="22"/>
  <c r="P1331" i="22"/>
  <c r="P1339" i="22"/>
  <c r="P1347" i="22"/>
  <c r="P1355" i="22"/>
  <c r="P1363" i="22"/>
  <c r="P1371" i="22"/>
  <c r="P1379" i="22"/>
  <c r="P1387" i="22"/>
  <c r="P1396" i="22"/>
  <c r="P1404" i="22"/>
  <c r="P1412" i="22"/>
  <c r="P1420" i="22"/>
  <c r="P1428" i="22"/>
  <c r="P1436" i="22"/>
  <c r="P1444" i="22"/>
  <c r="P1452" i="22"/>
  <c r="P1460" i="22"/>
  <c r="P1468" i="22"/>
  <c r="P1476" i="22"/>
  <c r="P1484" i="22"/>
  <c r="P1492" i="22"/>
  <c r="P1500" i="22"/>
  <c r="P1508" i="22"/>
  <c r="P1516" i="22"/>
  <c r="P1525" i="22"/>
  <c r="P1533" i="22"/>
  <c r="P1541" i="22"/>
  <c r="P1549" i="22"/>
  <c r="P1560" i="22"/>
  <c r="P1568" i="22"/>
  <c r="P1576" i="22"/>
  <c r="P1441" i="22"/>
  <c r="P1530" i="22"/>
  <c r="P812" i="22"/>
  <c r="P836" i="22"/>
  <c r="P854" i="22"/>
  <c r="P877" i="22"/>
  <c r="P900" i="22"/>
  <c r="P918" i="22"/>
  <c r="P941" i="22"/>
  <c r="P962" i="22"/>
  <c r="P978" i="22"/>
  <c r="P994" i="22"/>
  <c r="P1010" i="22"/>
  <c r="P1026" i="22"/>
  <c r="P1042" i="22"/>
  <c r="P1050" i="22"/>
  <c r="P1058" i="22"/>
  <c r="P1066" i="22"/>
  <c r="P1074" i="22"/>
  <c r="P1082" i="22"/>
  <c r="P1090" i="22"/>
  <c r="P1098" i="22"/>
  <c r="P1106" i="22"/>
  <c r="P1114" i="22"/>
  <c r="P1122" i="22"/>
  <c r="P1130" i="22"/>
  <c r="P1138" i="22"/>
  <c r="P1146" i="22"/>
  <c r="P1154" i="22"/>
  <c r="P1162" i="22"/>
  <c r="P1170" i="22"/>
  <c r="P1179" i="22"/>
  <c r="P1187" i="22"/>
  <c r="P1195" i="22"/>
  <c r="P1203" i="22"/>
  <c r="P1211" i="22"/>
  <c r="P1219" i="22"/>
  <c r="P1228" i="22"/>
  <c r="P1236" i="22"/>
  <c r="P1244" i="22"/>
  <c r="P1252" i="22"/>
  <c r="P1260" i="22"/>
  <c r="P1268" i="22"/>
  <c r="P1276" i="22"/>
  <c r="P1284" i="22"/>
  <c r="P1292" i="22"/>
  <c r="P1300" i="22"/>
  <c r="P1308" i="22"/>
  <c r="P1316" i="22"/>
  <c r="P1324" i="22"/>
  <c r="P1332" i="22"/>
  <c r="P1340" i="22"/>
  <c r="P1348" i="22"/>
  <c r="P1356" i="22"/>
  <c r="P1364" i="22"/>
  <c r="P1372" i="22"/>
  <c r="P1380" i="22"/>
  <c r="P1388" i="22"/>
  <c r="P1397" i="22"/>
  <c r="P1405" i="22"/>
  <c r="P1413" i="22"/>
  <c r="P1421" i="22"/>
  <c r="P1429" i="22"/>
  <c r="P1437" i="22"/>
  <c r="P1445" i="22"/>
  <c r="P1453" i="22"/>
  <c r="P1461" i="22"/>
  <c r="P1469" i="22"/>
  <c r="P1477" i="22"/>
  <c r="P1485" i="22"/>
  <c r="P1493" i="22"/>
  <c r="P1501" i="22"/>
  <c r="P1509" i="22"/>
  <c r="P1517" i="22"/>
  <c r="P1526" i="22"/>
  <c r="P1534" i="22"/>
  <c r="P1542" i="22"/>
  <c r="P1550" i="22"/>
  <c r="P1561" i="22"/>
  <c r="P1569" i="22"/>
  <c r="P3" i="22"/>
  <c r="P1401" i="22"/>
  <c r="P1457" i="22"/>
  <c r="P1497" i="22"/>
  <c r="P1546" i="22"/>
  <c r="P814" i="22"/>
  <c r="P837" i="22"/>
  <c r="P860" i="22"/>
  <c r="P878" i="22"/>
  <c r="P901" i="22"/>
  <c r="P924" i="22"/>
  <c r="P942" i="22"/>
  <c r="P964" i="22"/>
  <c r="P980" i="22"/>
  <c r="P996" i="22"/>
  <c r="P1012" i="22"/>
  <c r="P1028" i="22"/>
  <c r="P1043" i="22"/>
  <c r="P1051" i="22"/>
  <c r="P1059" i="22"/>
  <c r="P1067" i="22"/>
  <c r="P1075" i="22"/>
  <c r="P1083" i="22"/>
  <c r="P1091" i="22"/>
  <c r="P1099" i="22"/>
  <c r="P1107" i="22"/>
  <c r="P1115" i="22"/>
  <c r="P1123" i="22"/>
  <c r="P1131" i="22"/>
  <c r="P1139" i="22"/>
  <c r="P1147" i="22"/>
  <c r="P1155" i="22"/>
  <c r="P1163" i="22"/>
  <c r="P1171" i="22"/>
  <c r="P1180" i="22"/>
  <c r="P1188" i="22"/>
  <c r="P1196" i="22"/>
  <c r="P1204" i="22"/>
  <c r="P1212" i="22"/>
  <c r="P1220" i="22"/>
  <c r="P1229" i="22"/>
  <c r="P1237" i="22"/>
  <c r="P1245" i="22"/>
  <c r="P1253" i="22"/>
  <c r="P1261" i="22"/>
  <c r="P1269" i="22"/>
  <c r="P1277" i="22"/>
  <c r="P1285" i="22"/>
  <c r="P1293" i="22"/>
  <c r="P1301" i="22"/>
  <c r="P1309" i="22"/>
  <c r="P1317" i="22"/>
  <c r="P1325" i="22"/>
  <c r="P1333" i="22"/>
  <c r="P1341" i="22"/>
  <c r="P1349" i="22"/>
  <c r="P1357" i="22"/>
  <c r="P1365" i="22"/>
  <c r="P1373" i="22"/>
  <c r="P1381" i="22"/>
  <c r="P1389" i="22"/>
  <c r="P1398" i="22"/>
  <c r="P1406" i="22"/>
  <c r="P1414" i="22"/>
  <c r="P1422" i="22"/>
  <c r="P1430" i="22"/>
  <c r="P1438" i="22"/>
  <c r="P1446" i="22"/>
  <c r="P1454" i="22"/>
  <c r="P1462" i="22"/>
  <c r="P1470" i="22"/>
  <c r="P1478" i="22"/>
  <c r="P1486" i="22"/>
  <c r="P1494" i="22"/>
  <c r="P1502" i="22"/>
  <c r="P1510" i="22"/>
  <c r="P1518" i="22"/>
  <c r="P1527" i="22"/>
  <c r="P1535" i="22"/>
  <c r="P1543" i="22"/>
  <c r="P1551" i="22"/>
  <c r="P1562" i="22"/>
  <c r="P1570" i="22"/>
  <c r="P1392" i="22"/>
  <c r="P1465" i="22"/>
  <c r="P1513" i="22"/>
  <c r="P1573" i="22"/>
  <c r="P820" i="22"/>
  <c r="P838" i="22"/>
  <c r="P861" i="22"/>
  <c r="P884" i="22"/>
  <c r="P902" i="22"/>
  <c r="P925" i="22"/>
  <c r="P948" i="22"/>
  <c r="P965" i="22"/>
  <c r="P981" i="22"/>
  <c r="P997" i="22"/>
  <c r="P1013" i="22"/>
  <c r="P1029" i="22"/>
  <c r="P1044" i="22"/>
  <c r="P1052" i="22"/>
  <c r="P1060" i="22"/>
  <c r="P1068" i="22"/>
  <c r="P1076" i="22"/>
  <c r="P1084" i="22"/>
  <c r="P1092" i="22"/>
  <c r="P1100" i="22"/>
  <c r="P1108" i="22"/>
  <c r="P1116" i="22"/>
  <c r="P1124" i="22"/>
  <c r="P1132" i="22"/>
  <c r="P1140" i="22"/>
  <c r="P1148" i="22"/>
  <c r="P1156" i="22"/>
  <c r="P1164" i="22"/>
  <c r="P1172" i="22"/>
  <c r="P1181" i="22"/>
  <c r="P1189" i="22"/>
  <c r="P1197" i="22"/>
  <c r="P1205" i="22"/>
  <c r="P1213" i="22"/>
  <c r="P1221" i="22"/>
  <c r="P1230" i="22"/>
  <c r="P1238" i="22"/>
  <c r="P1246" i="22"/>
  <c r="P1254" i="22"/>
  <c r="P1262" i="22"/>
  <c r="P1270" i="22"/>
  <c r="P1278" i="22"/>
  <c r="P1286" i="22"/>
  <c r="P1294" i="22"/>
  <c r="P1302" i="22"/>
  <c r="P1310" i="22"/>
  <c r="P1318" i="22"/>
  <c r="P1326" i="22"/>
  <c r="P1334" i="22"/>
  <c r="P1342" i="22"/>
  <c r="P1350" i="22"/>
  <c r="P1358" i="22"/>
  <c r="P1366" i="22"/>
  <c r="P1374" i="22"/>
  <c r="P1382" i="22"/>
  <c r="P1390" i="22"/>
  <c r="P1399" i="22"/>
  <c r="P1407" i="22"/>
  <c r="P1415" i="22"/>
  <c r="P1423" i="22"/>
  <c r="P1431" i="22"/>
  <c r="P1439" i="22"/>
  <c r="P1447" i="22"/>
  <c r="P1455" i="22"/>
  <c r="P1463" i="22"/>
  <c r="P1471" i="22"/>
  <c r="P1479" i="22"/>
  <c r="P1487" i="22"/>
  <c r="P1495" i="22"/>
  <c r="P1503" i="22"/>
  <c r="P1511" i="22"/>
  <c r="P1519" i="22"/>
  <c r="P1528" i="22"/>
  <c r="P1536" i="22"/>
  <c r="P1544" i="22"/>
  <c r="P1552" i="22"/>
  <c r="P1563" i="22"/>
  <c r="P1571" i="22"/>
  <c r="P1409" i="22"/>
  <c r="P1473" i="22"/>
  <c r="P1521" i="22"/>
  <c r="P821" i="22"/>
  <c r="P844" i="22"/>
  <c r="P862" i="22"/>
  <c r="P885" i="22"/>
  <c r="P908" i="22"/>
  <c r="P926" i="22"/>
  <c r="P949" i="22"/>
  <c r="P966" i="22"/>
  <c r="P982" i="22"/>
  <c r="P998" i="22"/>
  <c r="P1014" i="22"/>
  <c r="P1030" i="22"/>
  <c r="P1045" i="22"/>
  <c r="P1053" i="22"/>
  <c r="P1061" i="22"/>
  <c r="P1069" i="22"/>
  <c r="P1077" i="22"/>
  <c r="P1085" i="22"/>
  <c r="P1093" i="22"/>
  <c r="P1101" i="22"/>
  <c r="P1109" i="22"/>
  <c r="P1117" i="22"/>
  <c r="P1125" i="22"/>
  <c r="P1133" i="22"/>
  <c r="P1141" i="22"/>
  <c r="P1149" i="22"/>
  <c r="P1157" i="22"/>
  <c r="P1165" i="22"/>
  <c r="P1173" i="22"/>
  <c r="P1182" i="22"/>
  <c r="P1190" i="22"/>
  <c r="P1198" i="22"/>
  <c r="P1206" i="22"/>
  <c r="P1214" i="22"/>
  <c r="P1222" i="22"/>
  <c r="P1231" i="22"/>
  <c r="P1239" i="22"/>
  <c r="P1247" i="22"/>
  <c r="P1255" i="22"/>
  <c r="P1263" i="22"/>
  <c r="P1271" i="22"/>
  <c r="P1279" i="22"/>
  <c r="P1287" i="22"/>
  <c r="P1295" i="22"/>
  <c r="P1303" i="22"/>
  <c r="P1311" i="22"/>
  <c r="P1319" i="22"/>
  <c r="P1327" i="22"/>
  <c r="P1335" i="22"/>
  <c r="P1343" i="22"/>
  <c r="P1351" i="22"/>
  <c r="P1359" i="22"/>
  <c r="P1367" i="22"/>
  <c r="P1375" i="22"/>
  <c r="P1383" i="22"/>
  <c r="P1391" i="22"/>
  <c r="P1400" i="22"/>
  <c r="P1408" i="22"/>
  <c r="P1416" i="22"/>
  <c r="P1424" i="22"/>
  <c r="P1432" i="22"/>
  <c r="P1440" i="22"/>
  <c r="P1448" i="22"/>
  <c r="P1456" i="22"/>
  <c r="P1464" i="22"/>
  <c r="P1472" i="22"/>
  <c r="P1480" i="22"/>
  <c r="P1488" i="22"/>
  <c r="P1496" i="22"/>
  <c r="P1504" i="22"/>
  <c r="P1512" i="22"/>
  <c r="P1520" i="22"/>
  <c r="P1529" i="22"/>
  <c r="P1537" i="22"/>
  <c r="P1545" i="22"/>
  <c r="P1556" i="22"/>
  <c r="P1564" i="22"/>
  <c r="P1572" i="22"/>
  <c r="P1384" i="22"/>
  <c r="P1417" i="22"/>
  <c r="P1449" i="22"/>
  <c r="P1481" i="22"/>
  <c r="P1538" i="22"/>
  <c r="P822" i="22"/>
  <c r="P845" i="22"/>
  <c r="P868" i="22"/>
  <c r="P886" i="22"/>
  <c r="P909" i="22"/>
  <c r="P932" i="22"/>
  <c r="P950" i="22"/>
  <c r="P970" i="22"/>
  <c r="P986" i="22"/>
  <c r="P1002" i="22"/>
  <c r="P1018" i="22"/>
  <c r="P1034" i="22"/>
  <c r="P1046" i="22"/>
  <c r="P1054" i="22"/>
  <c r="P1062" i="22"/>
  <c r="P1070" i="22"/>
  <c r="P1078" i="22"/>
  <c r="P1086" i="22"/>
  <c r="P1094" i="22"/>
  <c r="P1102" i="22"/>
  <c r="P1110" i="22"/>
  <c r="P1118" i="22"/>
  <c r="P1126" i="22"/>
  <c r="P1134" i="22"/>
  <c r="P1142" i="22"/>
  <c r="P1150" i="22"/>
  <c r="P1158" i="22"/>
  <c r="P1166" i="22"/>
  <c r="P1175" i="22"/>
  <c r="P1183" i="22"/>
  <c r="P1191" i="22"/>
  <c r="P1199" i="22"/>
  <c r="P1207" i="22"/>
  <c r="P1215" i="22"/>
  <c r="P1223" i="22"/>
  <c r="P1232" i="22"/>
  <c r="P1240" i="22"/>
  <c r="P1248" i="22"/>
  <c r="P1256" i="22"/>
  <c r="P1264" i="22"/>
  <c r="P1272" i="22"/>
  <c r="P1280" i="22"/>
  <c r="P1288" i="22"/>
  <c r="P1296" i="22"/>
  <c r="P1304" i="22"/>
  <c r="P1312" i="22"/>
  <c r="P1320" i="22"/>
  <c r="P1328" i="22"/>
  <c r="P1336" i="22"/>
  <c r="P1344" i="22"/>
  <c r="P1352" i="22"/>
  <c r="P1360" i="22"/>
  <c r="P1368" i="22"/>
  <c r="P1376" i="22"/>
  <c r="K5235" i="22"/>
  <c r="L5223" i="22"/>
  <c r="L5231" i="22"/>
  <c r="L5184" i="22"/>
  <c r="L5192" i="22"/>
  <c r="L5200" i="22"/>
  <c r="L5224" i="22"/>
  <c r="L5232" i="22"/>
  <c r="L5185" i="22"/>
  <c r="L5193" i="22"/>
  <c r="L5201" i="22"/>
  <c r="L5225" i="22"/>
  <c r="L5233" i="22"/>
  <c r="L5186" i="22"/>
  <c r="L5194" i="22"/>
  <c r="L5202" i="22"/>
  <c r="L5226" i="22"/>
  <c r="L5234" i="22"/>
  <c r="L5187" i="22"/>
  <c r="L5203" i="22"/>
  <c r="L5227" i="22"/>
  <c r="L5188" i="22"/>
  <c r="L5196" i="22"/>
  <c r="L5204" i="22"/>
  <c r="L5228" i="22"/>
  <c r="L5189" i="22"/>
  <c r="L5197" i="22"/>
  <c r="L5205" i="22"/>
  <c r="L5229" i="22"/>
  <c r="L5190" i="22"/>
  <c r="L5198" i="22"/>
  <c r="L5206" i="22"/>
  <c r="L5191" i="22"/>
  <c r="L5199" i="22"/>
  <c r="L5207" i="22"/>
  <c r="L5230" i="22"/>
  <c r="L5183" i="22"/>
  <c r="L5" i="22"/>
  <c r="L13" i="22"/>
  <c r="L6" i="22"/>
  <c r="L14" i="22"/>
  <c r="L7" i="22"/>
  <c r="L15" i="22"/>
  <c r="L8" i="22"/>
  <c r="L16" i="22"/>
  <c r="L9" i="22"/>
  <c r="L17" i="22"/>
  <c r="L10" i="22"/>
  <c r="L18" i="22"/>
  <c r="L11" i="22"/>
  <c r="L19" i="22"/>
  <c r="L4" i="22"/>
  <c r="L12" i="22"/>
  <c r="L20" i="22"/>
  <c r="K5230" i="22"/>
  <c r="K5223" i="22"/>
  <c r="K5231" i="22"/>
  <c r="K5224" i="22"/>
  <c r="K5232" i="22"/>
  <c r="K5225" i="22"/>
  <c r="K5233" i="22"/>
  <c r="K5226" i="22"/>
  <c r="K5234" i="22"/>
  <c r="L3" i="22"/>
  <c r="K5227" i="22"/>
  <c r="K5229" i="22"/>
  <c r="K5228" i="22"/>
  <c r="K10" i="22"/>
  <c r="K18" i="22"/>
  <c r="K11" i="22"/>
  <c r="K19" i="22"/>
  <c r="K4" i="22"/>
  <c r="K12" i="22"/>
  <c r="K20" i="22"/>
  <c r="K5" i="22"/>
  <c r="K13" i="22"/>
  <c r="K21" i="22"/>
  <c r="K6" i="22"/>
  <c r="K14" i="22"/>
  <c r="K7" i="22"/>
  <c r="K15" i="22"/>
  <c r="K8" i="22"/>
  <c r="K16" i="22"/>
  <c r="K9" i="22"/>
  <c r="K17" i="22"/>
  <c r="K3" i="22"/>
  <c r="B24" i="12"/>
  <c r="D1" i="26" l="1"/>
  <c r="B1" i="26"/>
  <c r="D1" i="6"/>
  <c r="B1" i="6"/>
  <c r="E1" i="28"/>
  <c r="B1" i="28"/>
  <c r="D1" i="29"/>
  <c r="B1" i="29"/>
  <c r="D1" i="4"/>
  <c r="B1" i="4"/>
  <c r="B11" i="20"/>
  <c r="C11" i="20" s="1"/>
  <c r="B3" i="20"/>
  <c r="B5" i="8"/>
  <c r="C33" i="17"/>
  <c r="D32" i="17"/>
  <c r="C32" i="17"/>
  <c r="C31" i="17"/>
  <c r="C30" i="17"/>
  <c r="C29" i="17"/>
  <c r="C28" i="17"/>
  <c r="C27" i="17"/>
  <c r="B4" i="17"/>
  <c r="C23" i="12"/>
  <c r="V21" i="22" l="1"/>
  <c r="V13" i="22"/>
  <c r="V12" i="22"/>
  <c r="V9" i="22"/>
  <c r="V6" i="22"/>
  <c r="V4" i="22"/>
  <c r="V5" i="22"/>
  <c r="V30" i="22"/>
  <c r="V94" i="22"/>
  <c r="V158" i="22"/>
  <c r="V222" i="22"/>
  <c r="V286" i="22"/>
  <c r="V55" i="22"/>
  <c r="V119" i="22"/>
  <c r="V183" i="22"/>
  <c r="V247" i="22"/>
  <c r="V16" i="22"/>
  <c r="V80" i="22"/>
  <c r="V144" i="22"/>
  <c r="V208" i="22"/>
  <c r="V272" i="22"/>
  <c r="V57" i="22"/>
  <c r="V121" i="22"/>
  <c r="V185" i="22"/>
  <c r="V249" i="22"/>
  <c r="V26" i="22"/>
  <c r="V90" i="22"/>
  <c r="V154" i="22"/>
  <c r="V218" i="22"/>
  <c r="V282" i="22"/>
  <c r="V51" i="22"/>
  <c r="V115" i="22"/>
  <c r="V179" i="22"/>
  <c r="V243" i="22"/>
  <c r="V28" i="22"/>
  <c r="V92" i="22"/>
  <c r="V156" i="22"/>
  <c r="V220" i="22"/>
  <c r="V284" i="22"/>
  <c r="V85" i="22"/>
  <c r="V149" i="22"/>
  <c r="V213" i="22"/>
  <c r="V277" i="22"/>
  <c r="U4837" i="22"/>
  <c r="U4829" i="22"/>
  <c r="U4821" i="22"/>
  <c r="U4813" i="22"/>
  <c r="U4805" i="22"/>
  <c r="U4797" i="22"/>
  <c r="U4789" i="22"/>
  <c r="U4781" i="22"/>
  <c r="U4773" i="22"/>
  <c r="U4765" i="22"/>
  <c r="U4757" i="22"/>
  <c r="U4749" i="22"/>
  <c r="U4741" i="22"/>
  <c r="U4733" i="22"/>
  <c r="U4725" i="22"/>
  <c r="U4717" i="22"/>
  <c r="U4709" i="22"/>
  <c r="U4701" i="22"/>
  <c r="U4693" i="22"/>
  <c r="U4685" i="22"/>
  <c r="U4677" i="22"/>
  <c r="U4669" i="22"/>
  <c r="U4661" i="22"/>
  <c r="U4653" i="22"/>
  <c r="U4645" i="22"/>
  <c r="U4637" i="22"/>
  <c r="U4629" i="22"/>
  <c r="U4621" i="22"/>
  <c r="U4613" i="22"/>
  <c r="U4605" i="22"/>
  <c r="U4597" i="22"/>
  <c r="U4589" i="22"/>
  <c r="U4581" i="22"/>
  <c r="U4573" i="22"/>
  <c r="U4565" i="22"/>
  <c r="U4557" i="22"/>
  <c r="U4549" i="22"/>
  <c r="U4541" i="22"/>
  <c r="U4533" i="22"/>
  <c r="U4525" i="22"/>
  <c r="U4517" i="22"/>
  <c r="U4509" i="22"/>
  <c r="U4501" i="22"/>
  <c r="U4493" i="22"/>
  <c r="U4485" i="22"/>
  <c r="U4477" i="22"/>
  <c r="U4469" i="22"/>
  <c r="U4461" i="22"/>
  <c r="U4453" i="22"/>
  <c r="V38" i="22"/>
  <c r="V102" i="22"/>
  <c r="V166" i="22"/>
  <c r="V230" i="22"/>
  <c r="V22" i="22"/>
  <c r="V63" i="22"/>
  <c r="V127" i="22"/>
  <c r="V191" i="22"/>
  <c r="V255" i="22"/>
  <c r="V24" i="22"/>
  <c r="V88" i="22"/>
  <c r="V152" i="22"/>
  <c r="V216" i="22"/>
  <c r="V280" i="22"/>
  <c r="V65" i="22"/>
  <c r="V129" i="22"/>
  <c r="V193" i="22"/>
  <c r="V257" i="22"/>
  <c r="V34" i="22"/>
  <c r="V98" i="22"/>
  <c r="V162" i="22"/>
  <c r="V226" i="22"/>
  <c r="V290" i="22"/>
  <c r="V59" i="22"/>
  <c r="V123" i="22"/>
  <c r="V187" i="22"/>
  <c r="V251" i="22"/>
  <c r="V36" i="22"/>
  <c r="V100" i="22"/>
  <c r="V164" i="22"/>
  <c r="V228" i="22"/>
  <c r="V29" i="22"/>
  <c r="V93" i="22"/>
  <c r="V157" i="22"/>
  <c r="V221" i="22"/>
  <c r="V285" i="22"/>
  <c r="U4836" i="22"/>
  <c r="U4828" i="22"/>
  <c r="U4820" i="22"/>
  <c r="U4812" i="22"/>
  <c r="U4804" i="22"/>
  <c r="U4796" i="22"/>
  <c r="U4788" i="22"/>
  <c r="U4780" i="22"/>
  <c r="U4772" i="22"/>
  <c r="U4764" i="22"/>
  <c r="U4756" i="22"/>
  <c r="U4748" i="22"/>
  <c r="U4740" i="22"/>
  <c r="U4732" i="22"/>
  <c r="U4724" i="22"/>
  <c r="U4716" i="22"/>
  <c r="U4708" i="22"/>
  <c r="U4700" i="22"/>
  <c r="U4692" i="22"/>
  <c r="U4684" i="22"/>
  <c r="U4676" i="22"/>
  <c r="U4668" i="22"/>
  <c r="U4660" i="22"/>
  <c r="U4652" i="22"/>
  <c r="V46" i="22"/>
  <c r="V110" i="22"/>
  <c r="V174" i="22"/>
  <c r="V238" i="22"/>
  <c r="V7" i="22"/>
  <c r="V71" i="22"/>
  <c r="V135" i="22"/>
  <c r="V199" i="22"/>
  <c r="V263" i="22"/>
  <c r="V32" i="22"/>
  <c r="V96" i="22"/>
  <c r="V160" i="22"/>
  <c r="V224" i="22"/>
  <c r="V288" i="22"/>
  <c r="V73" i="22"/>
  <c r="V137" i="22"/>
  <c r="V201" i="22"/>
  <c r="V265" i="22"/>
  <c r="V42" i="22"/>
  <c r="V106" i="22"/>
  <c r="V170" i="22"/>
  <c r="V234" i="22"/>
  <c r="V292" i="22"/>
  <c r="V67" i="22"/>
  <c r="V131" i="22"/>
  <c r="V195" i="22"/>
  <c r="V259" i="22"/>
  <c r="V44" i="22"/>
  <c r="V108" i="22"/>
  <c r="V172" i="22"/>
  <c r="V236" i="22"/>
  <c r="V37" i="22"/>
  <c r="V101" i="22"/>
  <c r="V165" i="22"/>
  <c r="V229" i="22"/>
  <c r="U4965" i="22"/>
  <c r="U4835" i="22"/>
  <c r="U4827" i="22"/>
  <c r="U4819" i="22"/>
  <c r="U4811" i="22"/>
  <c r="U4803" i="22"/>
  <c r="U4795" i="22"/>
  <c r="U4787" i="22"/>
  <c r="U4779" i="22"/>
  <c r="U4771" i="22"/>
  <c r="U4763" i="22"/>
  <c r="U4755" i="22"/>
  <c r="U4747" i="22"/>
  <c r="U4739" i="22"/>
  <c r="U4731" i="22"/>
  <c r="U4723" i="22"/>
  <c r="U4715" i="22"/>
  <c r="U4707" i="22"/>
  <c r="U4699" i="22"/>
  <c r="U4691" i="22"/>
  <c r="U4683" i="22"/>
  <c r="U4675" i="22"/>
  <c r="U4667" i="22"/>
  <c r="U4659" i="22"/>
  <c r="U4651" i="22"/>
  <c r="U4643" i="22"/>
  <c r="U4635" i="22"/>
  <c r="U4627" i="22"/>
  <c r="U4619" i="22"/>
  <c r="U4611" i="22"/>
  <c r="U4603" i="22"/>
  <c r="U4595" i="22"/>
  <c r="U4587" i="22"/>
  <c r="U4579" i="22"/>
  <c r="U4571" i="22"/>
  <c r="U4563" i="22"/>
  <c r="U4555" i="22"/>
  <c r="U4547" i="22"/>
  <c r="U4539" i="22"/>
  <c r="U4531" i="22"/>
  <c r="U4523" i="22"/>
  <c r="U4515" i="22"/>
  <c r="U4507" i="22"/>
  <c r="U4499" i="22"/>
  <c r="U4491" i="22"/>
  <c r="U4483" i="22"/>
  <c r="U4475" i="22"/>
  <c r="U4467" i="22"/>
  <c r="U4459" i="22"/>
  <c r="U4451" i="22"/>
  <c r="V54" i="22"/>
  <c r="V118" i="22"/>
  <c r="V182" i="22"/>
  <c r="V246" i="22"/>
  <c r="V15" i="22"/>
  <c r="V79" i="22"/>
  <c r="V143" i="22"/>
  <c r="V207" i="22"/>
  <c r="V271" i="22"/>
  <c r="V40" i="22"/>
  <c r="V104" i="22"/>
  <c r="V168" i="22"/>
  <c r="V232" i="22"/>
  <c r="V17" i="22"/>
  <c r="V81" i="22"/>
  <c r="V145" i="22"/>
  <c r="V209" i="22"/>
  <c r="V273" i="22"/>
  <c r="V50" i="22"/>
  <c r="V114" i="22"/>
  <c r="V178" i="22"/>
  <c r="V242" i="22"/>
  <c r="V11" i="22"/>
  <c r="V75" i="22"/>
  <c r="V139" i="22"/>
  <c r="V203" i="22"/>
  <c r="V267" i="22"/>
  <c r="V52" i="22"/>
  <c r="V116" i="22"/>
  <c r="V180" i="22"/>
  <c r="V244" i="22"/>
  <c r="V45" i="22"/>
  <c r="V109" i="22"/>
  <c r="V173" i="22"/>
  <c r="V237" i="22"/>
  <c r="U4834" i="22"/>
  <c r="U4826" i="22"/>
  <c r="U4818" i="22"/>
  <c r="U4810" i="22"/>
  <c r="U4802" i="22"/>
  <c r="U4794" i="22"/>
  <c r="U4786" i="22"/>
  <c r="U4778" i="22"/>
  <c r="U4770" i="22"/>
  <c r="U4762" i="22"/>
  <c r="U4754" i="22"/>
  <c r="U4746" i="22"/>
  <c r="U4738" i="22"/>
  <c r="U4730" i="22"/>
  <c r="U4722" i="22"/>
  <c r="U4714" i="22"/>
  <c r="U4706" i="22"/>
  <c r="U4698" i="22"/>
  <c r="U4690" i="22"/>
  <c r="V62" i="22"/>
  <c r="V126" i="22"/>
  <c r="V190" i="22"/>
  <c r="V254" i="22"/>
  <c r="V23" i="22"/>
  <c r="V87" i="22"/>
  <c r="V151" i="22"/>
  <c r="V215" i="22"/>
  <c r="V279" i="22"/>
  <c r="V48" i="22"/>
  <c r="V112" i="22"/>
  <c r="V176" i="22"/>
  <c r="V240" i="22"/>
  <c r="V25" i="22"/>
  <c r="V89" i="22"/>
  <c r="V153" i="22"/>
  <c r="V217" i="22"/>
  <c r="V281" i="22"/>
  <c r="V58" i="22"/>
  <c r="V122" i="22"/>
  <c r="V186" i="22"/>
  <c r="V250" i="22"/>
  <c r="V19" i="22"/>
  <c r="V83" i="22"/>
  <c r="V147" i="22"/>
  <c r="V211" i="22"/>
  <c r="V275" i="22"/>
  <c r="V60" i="22"/>
  <c r="V124" i="22"/>
  <c r="V188" i="22"/>
  <c r="V252" i="22"/>
  <c r="V53" i="22"/>
  <c r="V117" i="22"/>
  <c r="V181" i="22"/>
  <c r="V245" i="22"/>
  <c r="U4841" i="22"/>
  <c r="U4833" i="22"/>
  <c r="U4825" i="22"/>
  <c r="U4817" i="22"/>
  <c r="U4809" i="22"/>
  <c r="U4801" i="22"/>
  <c r="U4793" i="22"/>
  <c r="U4785" i="22"/>
  <c r="U4777" i="22"/>
  <c r="U4769" i="22"/>
  <c r="U4761" i="22"/>
  <c r="U4753" i="22"/>
  <c r="U4745" i="22"/>
  <c r="U4737" i="22"/>
  <c r="U4729" i="22"/>
  <c r="U4721" i="22"/>
  <c r="U4713" i="22"/>
  <c r="U4705" i="22"/>
  <c r="U4697" i="22"/>
  <c r="U4689" i="22"/>
  <c r="U4681" i="22"/>
  <c r="U4673" i="22"/>
  <c r="U4665" i="22"/>
  <c r="U4657" i="22"/>
  <c r="U4649" i="22"/>
  <c r="U4641" i="22"/>
  <c r="U4633" i="22"/>
  <c r="U4625" i="22"/>
  <c r="U4617" i="22"/>
  <c r="U4609" i="22"/>
  <c r="U4601" i="22"/>
  <c r="U4593" i="22"/>
  <c r="U4585" i="22"/>
  <c r="U4577" i="22"/>
  <c r="U4569" i="22"/>
  <c r="U4561" i="22"/>
  <c r="U4553" i="22"/>
  <c r="U4545" i="22"/>
  <c r="U4537" i="22"/>
  <c r="U4529" i="22"/>
  <c r="U4521" i="22"/>
  <c r="U4513" i="22"/>
  <c r="U4505" i="22"/>
  <c r="U4497" i="22"/>
  <c r="U4489" i="22"/>
  <c r="U4481" i="22"/>
  <c r="U4473" i="22"/>
  <c r="U4465" i="22"/>
  <c r="U4457" i="22"/>
  <c r="U4449" i="22"/>
  <c r="V70" i="22"/>
  <c r="V134" i="22"/>
  <c r="V198" i="22"/>
  <c r="V262" i="22"/>
  <c r="V31" i="22"/>
  <c r="V95" i="22"/>
  <c r="V159" i="22"/>
  <c r="V223" i="22"/>
  <c r="V287" i="22"/>
  <c r="V56" i="22"/>
  <c r="V120" i="22"/>
  <c r="V184" i="22"/>
  <c r="V248" i="22"/>
  <c r="V33" i="22"/>
  <c r="V97" i="22"/>
  <c r="V161" i="22"/>
  <c r="V225" i="22"/>
  <c r="V289" i="22"/>
  <c r="V66" i="22"/>
  <c r="V130" i="22"/>
  <c r="V194" i="22"/>
  <c r="V258" i="22"/>
  <c r="V27" i="22"/>
  <c r="V91" i="22"/>
  <c r="V155" i="22"/>
  <c r="V219" i="22"/>
  <c r="V283" i="22"/>
  <c r="V68" i="22"/>
  <c r="V132" i="22"/>
  <c r="V196" i="22"/>
  <c r="V260" i="22"/>
  <c r="V61" i="22"/>
  <c r="V125" i="22"/>
  <c r="V189" i="22"/>
  <c r="V253" i="22"/>
  <c r="U4840" i="22"/>
  <c r="U4832" i="22"/>
  <c r="U4824" i="22"/>
  <c r="U4816" i="22"/>
  <c r="U4808" i="22"/>
  <c r="U4800" i="22"/>
  <c r="U4792" i="22"/>
  <c r="U4784" i="22"/>
  <c r="U4776" i="22"/>
  <c r="U4768" i="22"/>
  <c r="U4760" i="22"/>
  <c r="U4752" i="22"/>
  <c r="U4744" i="22"/>
  <c r="U4736" i="22"/>
  <c r="U4728" i="22"/>
  <c r="U4720" i="22"/>
  <c r="U4712" i="22"/>
  <c r="U4704" i="22"/>
  <c r="U4696" i="22"/>
  <c r="U4688" i="22"/>
  <c r="U4680" i="22"/>
  <c r="U4672" i="22"/>
  <c r="U4664" i="22"/>
  <c r="U4656" i="22"/>
  <c r="U4648" i="22"/>
  <c r="U4640" i="22"/>
  <c r="U4632" i="22"/>
  <c r="U4624" i="22"/>
  <c r="U4616" i="22"/>
  <c r="U4608" i="22"/>
  <c r="U4600" i="22"/>
  <c r="U4592" i="22"/>
  <c r="U4584" i="22"/>
  <c r="U4576" i="22"/>
  <c r="U4568" i="22"/>
  <c r="U4560" i="22"/>
  <c r="U4552" i="22"/>
  <c r="U4544" i="22"/>
  <c r="U4536" i="22"/>
  <c r="U4528" i="22"/>
  <c r="U4520" i="22"/>
  <c r="U4512" i="22"/>
  <c r="U4504" i="22"/>
  <c r="U4496" i="22"/>
  <c r="U4488" i="22"/>
  <c r="U4480" i="22"/>
  <c r="U4472" i="22"/>
  <c r="U4464" i="22"/>
  <c r="U4456" i="22"/>
  <c r="U4448" i="22"/>
  <c r="V86" i="22"/>
  <c r="V150" i="22"/>
  <c r="V214" i="22"/>
  <c r="V278" i="22"/>
  <c r="V47" i="22"/>
  <c r="V111" i="22"/>
  <c r="V175" i="22"/>
  <c r="V239" i="22"/>
  <c r="V8" i="22"/>
  <c r="V72" i="22"/>
  <c r="V136" i="22"/>
  <c r="V200" i="22"/>
  <c r="V264" i="22"/>
  <c r="V49" i="22"/>
  <c r="V113" i="22"/>
  <c r="V177" i="22"/>
  <c r="V241" i="22"/>
  <c r="V18" i="22"/>
  <c r="V82" i="22"/>
  <c r="V146" i="22"/>
  <c r="V210" i="22"/>
  <c r="V274" i="22"/>
  <c r="V43" i="22"/>
  <c r="V107" i="22"/>
  <c r="V171" i="22"/>
  <c r="V235" i="22"/>
  <c r="V20" i="22"/>
  <c r="V84" i="22"/>
  <c r="V148" i="22"/>
  <c r="V212" i="22"/>
  <c r="V276" i="22"/>
  <c r="V77" i="22"/>
  <c r="V141" i="22"/>
  <c r="V205" i="22"/>
  <c r="V269" i="22"/>
  <c r="U4838" i="22"/>
  <c r="U4830" i="22"/>
  <c r="U4822" i="22"/>
  <c r="U4814" i="22"/>
  <c r="U4806" i="22"/>
  <c r="U4798" i="22"/>
  <c r="U4790" i="22"/>
  <c r="U4782" i="22"/>
  <c r="V78" i="22"/>
  <c r="V14" i="22"/>
  <c r="V233" i="22"/>
  <c r="V163" i="22"/>
  <c r="V133" i="22"/>
  <c r="U4799" i="22"/>
  <c r="U4758" i="22"/>
  <c r="U4726" i="22"/>
  <c r="U4694" i="22"/>
  <c r="U4670" i="22"/>
  <c r="U4647" i="22"/>
  <c r="U4631" i="22"/>
  <c r="U4615" i="22"/>
  <c r="U4599" i="22"/>
  <c r="U4583" i="22"/>
  <c r="U4567" i="22"/>
  <c r="U4551" i="22"/>
  <c r="U4535" i="22"/>
  <c r="U4519" i="22"/>
  <c r="U4503" i="22"/>
  <c r="U4487" i="22"/>
  <c r="U4471" i="22"/>
  <c r="U4455" i="22"/>
  <c r="U4443" i="22"/>
  <c r="U4435" i="22"/>
  <c r="U4427" i="22"/>
  <c r="U4419" i="22"/>
  <c r="U4411" i="22"/>
  <c r="U4403" i="22"/>
  <c r="U4395" i="22"/>
  <c r="U4387" i="22"/>
  <c r="U4379" i="22"/>
  <c r="U4371" i="22"/>
  <c r="U4363" i="22"/>
  <c r="U4355" i="22"/>
  <c r="U4347" i="22"/>
  <c r="U4339" i="22"/>
  <c r="U4331" i="22"/>
  <c r="U4323" i="22"/>
  <c r="U4315" i="22"/>
  <c r="U4307" i="22"/>
  <c r="U4299" i="22"/>
  <c r="U4291" i="22"/>
  <c r="U4283" i="22"/>
  <c r="U4275" i="22"/>
  <c r="U4267" i="22"/>
  <c r="U4259" i="22"/>
  <c r="U4251" i="22"/>
  <c r="U4243" i="22"/>
  <c r="U4235" i="22"/>
  <c r="U4227" i="22"/>
  <c r="U4219" i="22"/>
  <c r="U4211" i="22"/>
  <c r="U4203" i="22"/>
  <c r="U4195" i="22"/>
  <c r="U4187" i="22"/>
  <c r="U4179" i="22"/>
  <c r="U4171" i="22"/>
  <c r="U4163" i="22"/>
  <c r="U4155" i="22"/>
  <c r="U4147" i="22"/>
  <c r="U4139" i="22"/>
  <c r="U4131" i="22"/>
  <c r="U4123" i="22"/>
  <c r="U4115" i="22"/>
  <c r="U4107" i="22"/>
  <c r="U4099" i="22"/>
  <c r="U4091" i="22"/>
  <c r="U4083" i="22"/>
  <c r="U4075" i="22"/>
  <c r="U4067" i="22"/>
  <c r="U4059" i="22"/>
  <c r="U4051" i="22"/>
  <c r="U4043" i="22"/>
  <c r="U4035" i="22"/>
  <c r="U4027" i="22"/>
  <c r="U4019" i="22"/>
  <c r="U4011" i="22"/>
  <c r="U4003" i="22"/>
  <c r="U3995" i="22"/>
  <c r="U3987" i="22"/>
  <c r="U3979" i="22"/>
  <c r="U3971" i="22"/>
  <c r="U3963" i="22"/>
  <c r="U3955" i="22"/>
  <c r="U3947" i="22"/>
  <c r="V142" i="22"/>
  <c r="V64" i="22"/>
  <c r="V10" i="22"/>
  <c r="V227" i="22"/>
  <c r="V197" i="22"/>
  <c r="U4791" i="22"/>
  <c r="U4751" i="22"/>
  <c r="U4719" i="22"/>
  <c r="U4687" i="22"/>
  <c r="U4666" i="22"/>
  <c r="U4646" i="22"/>
  <c r="U4630" i="22"/>
  <c r="U4614" i="22"/>
  <c r="U4598" i="22"/>
  <c r="U4582" i="22"/>
  <c r="U4566" i="22"/>
  <c r="U4550" i="22"/>
  <c r="U4534" i="22"/>
  <c r="U4518" i="22"/>
  <c r="U4502" i="22"/>
  <c r="U4486" i="22"/>
  <c r="U4470" i="22"/>
  <c r="U4454" i="22"/>
  <c r="U4442" i="22"/>
  <c r="U4434" i="22"/>
  <c r="U4426" i="22"/>
  <c r="U4418" i="22"/>
  <c r="U4410" i="22"/>
  <c r="U4402" i="22"/>
  <c r="U4394" i="22"/>
  <c r="U4386" i="22"/>
  <c r="U4378" i="22"/>
  <c r="U4370" i="22"/>
  <c r="U4362" i="22"/>
  <c r="U4354" i="22"/>
  <c r="U4346" i="22"/>
  <c r="U4338" i="22"/>
  <c r="U4330" i="22"/>
  <c r="U4322" i="22"/>
  <c r="U4314" i="22"/>
  <c r="U4306" i="22"/>
  <c r="U4298" i="22"/>
  <c r="U4290" i="22"/>
  <c r="U4282" i="22"/>
  <c r="U4274" i="22"/>
  <c r="U4266" i="22"/>
  <c r="U4258" i="22"/>
  <c r="U4250" i="22"/>
  <c r="U4242" i="22"/>
  <c r="U4234" i="22"/>
  <c r="U4226" i="22"/>
  <c r="U4218" i="22"/>
  <c r="U4210" i="22"/>
  <c r="U4202" i="22"/>
  <c r="U4194" i="22"/>
  <c r="U4186" i="22"/>
  <c r="U4178" i="22"/>
  <c r="U4170" i="22"/>
  <c r="U4162" i="22"/>
  <c r="U4154" i="22"/>
  <c r="U4146" i="22"/>
  <c r="U4138" i="22"/>
  <c r="U4130" i="22"/>
  <c r="U4122" i="22"/>
  <c r="U4114" i="22"/>
  <c r="U4106" i="22"/>
  <c r="U4098" i="22"/>
  <c r="U4090" i="22"/>
  <c r="U4082" i="22"/>
  <c r="U4074" i="22"/>
  <c r="U4066" i="22"/>
  <c r="U4058" i="22"/>
  <c r="U4050" i="22"/>
  <c r="U4042" i="22"/>
  <c r="U4034" i="22"/>
  <c r="U4026" i="22"/>
  <c r="U4018" i="22"/>
  <c r="U4010" i="22"/>
  <c r="U4002" i="22"/>
  <c r="U3994" i="22"/>
  <c r="U3986" i="22"/>
  <c r="U3978" i="22"/>
  <c r="U3970" i="22"/>
  <c r="U3962" i="22"/>
  <c r="U3954" i="22"/>
  <c r="V206" i="22"/>
  <c r="V128" i="22"/>
  <c r="V74" i="22"/>
  <c r="V291" i="22"/>
  <c r="V261" i="22"/>
  <c r="U4783" i="22"/>
  <c r="U4750" i="22"/>
  <c r="U4718" i="22"/>
  <c r="U4686" i="22"/>
  <c r="U4663" i="22"/>
  <c r="U4644" i="22"/>
  <c r="U4628" i="22"/>
  <c r="U4612" i="22"/>
  <c r="U4596" i="22"/>
  <c r="U4580" i="22"/>
  <c r="U4564" i="22"/>
  <c r="U4548" i="22"/>
  <c r="U4532" i="22"/>
  <c r="U4516" i="22"/>
  <c r="U4500" i="22"/>
  <c r="U4484" i="22"/>
  <c r="U4468" i="22"/>
  <c r="U4452" i="22"/>
  <c r="U4441" i="22"/>
  <c r="U4433" i="22"/>
  <c r="U4425" i="22"/>
  <c r="U4417" i="22"/>
  <c r="U4409" i="22"/>
  <c r="U4401" i="22"/>
  <c r="U4393" i="22"/>
  <c r="U4385" i="22"/>
  <c r="U4377" i="22"/>
  <c r="U4369" i="22"/>
  <c r="U4361" i="22"/>
  <c r="U4353" i="22"/>
  <c r="U4345" i="22"/>
  <c r="U4337" i="22"/>
  <c r="U4329" i="22"/>
  <c r="U4321" i="22"/>
  <c r="U4313" i="22"/>
  <c r="U4305" i="22"/>
  <c r="U4297" i="22"/>
  <c r="U4289" i="22"/>
  <c r="U4281" i="22"/>
  <c r="U4273" i="22"/>
  <c r="U4265" i="22"/>
  <c r="U4257" i="22"/>
  <c r="U4249" i="22"/>
  <c r="U4241" i="22"/>
  <c r="U4233" i="22"/>
  <c r="U4225" i="22"/>
  <c r="U4217" i="22"/>
  <c r="U4209" i="22"/>
  <c r="U4201" i="22"/>
  <c r="U4193" i="22"/>
  <c r="U4185" i="22"/>
  <c r="U4177" i="22"/>
  <c r="U4169" i="22"/>
  <c r="U4161" i="22"/>
  <c r="U4153" i="22"/>
  <c r="U4145" i="22"/>
  <c r="U4137" i="22"/>
  <c r="U4129" i="22"/>
  <c r="U4121" i="22"/>
  <c r="U4113" i="22"/>
  <c r="U4105" i="22"/>
  <c r="U4097" i="22"/>
  <c r="U4089" i="22"/>
  <c r="U4081" i="22"/>
  <c r="U4073" i="22"/>
  <c r="U4065" i="22"/>
  <c r="U4057" i="22"/>
  <c r="U4049" i="22"/>
  <c r="U4041" i="22"/>
  <c r="U4033" i="22"/>
  <c r="U4025" i="22"/>
  <c r="U4017" i="22"/>
  <c r="U4009" i="22"/>
  <c r="U4001" i="22"/>
  <c r="U3993" i="22"/>
  <c r="U3985" i="22"/>
  <c r="U3977" i="22"/>
  <c r="U3969" i="22"/>
  <c r="U3961" i="22"/>
  <c r="U3953" i="22"/>
  <c r="V270" i="22"/>
  <c r="V192" i="22"/>
  <c r="V138" i="22"/>
  <c r="V76" i="22"/>
  <c r="U4839" i="22"/>
  <c r="U4775" i="22"/>
  <c r="U4743" i="22"/>
  <c r="U4711" i="22"/>
  <c r="U4682" i="22"/>
  <c r="U4662" i="22"/>
  <c r="U4642" i="22"/>
  <c r="U4626" i="22"/>
  <c r="U4610" i="22"/>
  <c r="U4594" i="22"/>
  <c r="U4578" i="22"/>
  <c r="U4562" i="22"/>
  <c r="U4546" i="22"/>
  <c r="U4530" i="22"/>
  <c r="U4514" i="22"/>
  <c r="U4498" i="22"/>
  <c r="U4482" i="22"/>
  <c r="U4466" i="22"/>
  <c r="U4450" i="22"/>
  <c r="U4440" i="22"/>
  <c r="U4432" i="22"/>
  <c r="U4424" i="22"/>
  <c r="U4416" i="22"/>
  <c r="U4408" i="22"/>
  <c r="U4400" i="22"/>
  <c r="U4392" i="22"/>
  <c r="U4384" i="22"/>
  <c r="U4376" i="22"/>
  <c r="U4368" i="22"/>
  <c r="U4360" i="22"/>
  <c r="U4352" i="22"/>
  <c r="U4344" i="22"/>
  <c r="U4336" i="22"/>
  <c r="U4328" i="22"/>
  <c r="U4320" i="22"/>
  <c r="U4312" i="22"/>
  <c r="U4304" i="22"/>
  <c r="U4296" i="22"/>
  <c r="U4288" i="22"/>
  <c r="U4280" i="22"/>
  <c r="U4272" i="22"/>
  <c r="U4264" i="22"/>
  <c r="U4256" i="22"/>
  <c r="U4248" i="22"/>
  <c r="U4240" i="22"/>
  <c r="U4232" i="22"/>
  <c r="U4224" i="22"/>
  <c r="U4216" i="22"/>
  <c r="U4208" i="22"/>
  <c r="U4200" i="22"/>
  <c r="U4192" i="22"/>
  <c r="U4184" i="22"/>
  <c r="U4176" i="22"/>
  <c r="U4168" i="22"/>
  <c r="U4160" i="22"/>
  <c r="U4152" i="22"/>
  <c r="U4144" i="22"/>
  <c r="U4136" i="22"/>
  <c r="U4128" i="22"/>
  <c r="U4120" i="22"/>
  <c r="U4112" i="22"/>
  <c r="U4104" i="22"/>
  <c r="U4096" i="22"/>
  <c r="U4088" i="22"/>
  <c r="U4080" i="22"/>
  <c r="U4072" i="22"/>
  <c r="U4064" i="22"/>
  <c r="U4056" i="22"/>
  <c r="U4048" i="22"/>
  <c r="U4040" i="22"/>
  <c r="U4032" i="22"/>
  <c r="U4024" i="22"/>
  <c r="U4016" i="22"/>
  <c r="U4008" i="22"/>
  <c r="U4000" i="22"/>
  <c r="U3992" i="22"/>
  <c r="U3984" i="22"/>
  <c r="U3976" i="22"/>
  <c r="U3968" i="22"/>
  <c r="U3960" i="22"/>
  <c r="U3952" i="22"/>
  <c r="V39" i="22"/>
  <c r="V256" i="22"/>
  <c r="V202" i="22"/>
  <c r="V140" i="22"/>
  <c r="U4831" i="22"/>
  <c r="U4774" i="22"/>
  <c r="U4742" i="22"/>
  <c r="U4710" i="22"/>
  <c r="U4679" i="22"/>
  <c r="U4658" i="22"/>
  <c r="U4639" i="22"/>
  <c r="U4623" i="22"/>
  <c r="U4607" i="22"/>
  <c r="U4591" i="22"/>
  <c r="U4575" i="22"/>
  <c r="U4559" i="22"/>
  <c r="U4543" i="22"/>
  <c r="U4527" i="22"/>
  <c r="U4511" i="22"/>
  <c r="U4495" i="22"/>
  <c r="U4479" i="22"/>
  <c r="U4463" i="22"/>
  <c r="U4447" i="22"/>
  <c r="U4439" i="22"/>
  <c r="U4431" i="22"/>
  <c r="U4423" i="22"/>
  <c r="U4415" i="22"/>
  <c r="U4407" i="22"/>
  <c r="U4399" i="22"/>
  <c r="U4391" i="22"/>
  <c r="U4383" i="22"/>
  <c r="U4375" i="22"/>
  <c r="U4367" i="22"/>
  <c r="U4359" i="22"/>
  <c r="U4351" i="22"/>
  <c r="U4343" i="22"/>
  <c r="U4335" i="22"/>
  <c r="U4327" i="22"/>
  <c r="U4319" i="22"/>
  <c r="U4311" i="22"/>
  <c r="U4303" i="22"/>
  <c r="U4295" i="22"/>
  <c r="U4287" i="22"/>
  <c r="U4279" i="22"/>
  <c r="U4271" i="22"/>
  <c r="U4263" i="22"/>
  <c r="U4255" i="22"/>
  <c r="U4247" i="22"/>
  <c r="U4239" i="22"/>
  <c r="U4231" i="22"/>
  <c r="U4223" i="22"/>
  <c r="U4215" i="22"/>
  <c r="U4207" i="22"/>
  <c r="U4199" i="22"/>
  <c r="U4191" i="22"/>
  <c r="U4183" i="22"/>
  <c r="U4175" i="22"/>
  <c r="U4167" i="22"/>
  <c r="U4159" i="22"/>
  <c r="U4151" i="22"/>
  <c r="U4143" i="22"/>
  <c r="V103" i="22"/>
  <c r="V41" i="22"/>
  <c r="V266" i="22"/>
  <c r="V204" i="22"/>
  <c r="U4823" i="22"/>
  <c r="U4767" i="22"/>
  <c r="U4735" i="22"/>
  <c r="U4703" i="22"/>
  <c r="U4678" i="22"/>
  <c r="U4655" i="22"/>
  <c r="U4638" i="22"/>
  <c r="U4622" i="22"/>
  <c r="U4606" i="22"/>
  <c r="U4590" i="22"/>
  <c r="U4574" i="22"/>
  <c r="U4558" i="22"/>
  <c r="U4542" i="22"/>
  <c r="U4526" i="22"/>
  <c r="U4510" i="22"/>
  <c r="U4494" i="22"/>
  <c r="U4478" i="22"/>
  <c r="U4462" i="22"/>
  <c r="U4446" i="22"/>
  <c r="U4438" i="22"/>
  <c r="U4430" i="22"/>
  <c r="U4422" i="22"/>
  <c r="U4414" i="22"/>
  <c r="U4406" i="22"/>
  <c r="U4398" i="22"/>
  <c r="U4390" i="22"/>
  <c r="U4382" i="22"/>
  <c r="U4374" i="22"/>
  <c r="U4366" i="22"/>
  <c r="U4358" i="22"/>
  <c r="U4350" i="22"/>
  <c r="U4342" i="22"/>
  <c r="U4334" i="22"/>
  <c r="U4326" i="22"/>
  <c r="U4318" i="22"/>
  <c r="U4310" i="22"/>
  <c r="U4302" i="22"/>
  <c r="U4294" i="22"/>
  <c r="U4286" i="22"/>
  <c r="U4278" i="22"/>
  <c r="U4270" i="22"/>
  <c r="U4262" i="22"/>
  <c r="U4254" i="22"/>
  <c r="U4246" i="22"/>
  <c r="U4238" i="22"/>
  <c r="U4230" i="22"/>
  <c r="U4222" i="22"/>
  <c r="U4214" i="22"/>
  <c r="U4206" i="22"/>
  <c r="U4198" i="22"/>
  <c r="U4190" i="22"/>
  <c r="U4182" i="22"/>
  <c r="U4174" i="22"/>
  <c r="U4166" i="22"/>
  <c r="U4158" i="22"/>
  <c r="U4150" i="22"/>
  <c r="U4142" i="22"/>
  <c r="U4134" i="22"/>
  <c r="U4126" i="22"/>
  <c r="U4118" i="22"/>
  <c r="U4110" i="22"/>
  <c r="U4102" i="22"/>
  <c r="U4094" i="22"/>
  <c r="U4086" i="22"/>
  <c r="U4078" i="22"/>
  <c r="U4070" i="22"/>
  <c r="U4062" i="22"/>
  <c r="U4054" i="22"/>
  <c r="U4046" i="22"/>
  <c r="U4038" i="22"/>
  <c r="U4030" i="22"/>
  <c r="U4022" i="22"/>
  <c r="U4014" i="22"/>
  <c r="U4006" i="22"/>
  <c r="U3998" i="22"/>
  <c r="U3990" i="22"/>
  <c r="U3982" i="22"/>
  <c r="U3974" i="22"/>
  <c r="U3966" i="22"/>
  <c r="U3958" i="22"/>
  <c r="U3950" i="22"/>
  <c r="V231" i="22"/>
  <c r="V169" i="22"/>
  <c r="V99" i="22"/>
  <c r="V69" i="22"/>
  <c r="U4807" i="22"/>
  <c r="U4759" i="22"/>
  <c r="U4727" i="22"/>
  <c r="U4695" i="22"/>
  <c r="U4671" i="22"/>
  <c r="U4650" i="22"/>
  <c r="U4634" i="22"/>
  <c r="U4618" i="22"/>
  <c r="U4602" i="22"/>
  <c r="U4586" i="22"/>
  <c r="U4570" i="22"/>
  <c r="U4554" i="22"/>
  <c r="U4538" i="22"/>
  <c r="U4522" i="22"/>
  <c r="U4506" i="22"/>
  <c r="U4490" i="22"/>
  <c r="U4474" i="22"/>
  <c r="U4458" i="22"/>
  <c r="U4444" i="22"/>
  <c r="U4436" i="22"/>
  <c r="U4428" i="22"/>
  <c r="U4420" i="22"/>
  <c r="U4412" i="22"/>
  <c r="U4404" i="22"/>
  <c r="U4396" i="22"/>
  <c r="U4388" i="22"/>
  <c r="U4380" i="22"/>
  <c r="U4372" i="22"/>
  <c r="U4364" i="22"/>
  <c r="U4356" i="22"/>
  <c r="U4348" i="22"/>
  <c r="U4340" i="22"/>
  <c r="U4332" i="22"/>
  <c r="U4324" i="22"/>
  <c r="U4316" i="22"/>
  <c r="U4308" i="22"/>
  <c r="U4300" i="22"/>
  <c r="U4292" i="22"/>
  <c r="U4284" i="22"/>
  <c r="U4276" i="22"/>
  <c r="U4268" i="22"/>
  <c r="U4260" i="22"/>
  <c r="U4252" i="22"/>
  <c r="U4244" i="22"/>
  <c r="U4236" i="22"/>
  <c r="U4228" i="22"/>
  <c r="U4220" i="22"/>
  <c r="U4212" i="22"/>
  <c r="U4204" i="22"/>
  <c r="U4196" i="22"/>
  <c r="U4188" i="22"/>
  <c r="U4180" i="22"/>
  <c r="U4172" i="22"/>
  <c r="U4164" i="22"/>
  <c r="U4156" i="22"/>
  <c r="U4148" i="22"/>
  <c r="U4140" i="22"/>
  <c r="U4132" i="22"/>
  <c r="U4124" i="22"/>
  <c r="U4116" i="22"/>
  <c r="U4108" i="22"/>
  <c r="U4100" i="22"/>
  <c r="U4092" i="22"/>
  <c r="U4084" i="22"/>
  <c r="U4076" i="22"/>
  <c r="U4068" i="22"/>
  <c r="U4060" i="22"/>
  <c r="U4052" i="22"/>
  <c r="U4044" i="22"/>
  <c r="U4036" i="22"/>
  <c r="U4028" i="22"/>
  <c r="U4020" i="22"/>
  <c r="U4012" i="22"/>
  <c r="U4004" i="22"/>
  <c r="U3996" i="22"/>
  <c r="U3988" i="22"/>
  <c r="U3980" i="22"/>
  <c r="U3972" i="22"/>
  <c r="U3964" i="22"/>
  <c r="U3956" i="22"/>
  <c r="U3948" i="22"/>
  <c r="V167" i="22"/>
  <c r="U4674" i="22"/>
  <c r="U4540" i="22"/>
  <c r="U4429" i="22"/>
  <c r="U4365" i="22"/>
  <c r="U4301" i="22"/>
  <c r="U4237" i="22"/>
  <c r="U4173" i="22"/>
  <c r="U4125" i="22"/>
  <c r="U4093" i="22"/>
  <c r="U4061" i="22"/>
  <c r="U4029" i="22"/>
  <c r="U3997" i="22"/>
  <c r="U3965" i="22"/>
  <c r="U3943" i="22"/>
  <c r="U3935" i="22"/>
  <c r="U3927" i="22"/>
  <c r="U3919" i="22"/>
  <c r="U3911" i="22"/>
  <c r="U3903" i="22"/>
  <c r="U3895" i="22"/>
  <c r="U3887" i="22"/>
  <c r="U3879" i="22"/>
  <c r="U3871" i="22"/>
  <c r="U3863" i="22"/>
  <c r="U3855" i="22"/>
  <c r="U3847" i="22"/>
  <c r="U3839" i="22"/>
  <c r="U3831" i="22"/>
  <c r="U3823" i="22"/>
  <c r="U3815" i="22"/>
  <c r="U3807" i="22"/>
  <c r="U3799" i="22"/>
  <c r="U3791" i="22"/>
  <c r="U3783" i="22"/>
  <c r="U3775" i="22"/>
  <c r="U3767" i="22"/>
  <c r="U3759" i="22"/>
  <c r="U3751" i="22"/>
  <c r="U3743" i="22"/>
  <c r="U3735" i="22"/>
  <c r="U3727" i="22"/>
  <c r="U3719" i="22"/>
  <c r="U3711" i="22"/>
  <c r="U3703" i="22"/>
  <c r="U3695" i="22"/>
  <c r="U3687" i="22"/>
  <c r="U3679" i="22"/>
  <c r="U3671" i="22"/>
  <c r="U3663" i="22"/>
  <c r="U3655" i="22"/>
  <c r="U3647" i="22"/>
  <c r="U3639" i="22"/>
  <c r="U3631" i="22"/>
  <c r="U3623" i="22"/>
  <c r="U3615" i="22"/>
  <c r="U3607" i="22"/>
  <c r="U3599" i="22"/>
  <c r="U3591" i="22"/>
  <c r="U3583" i="22"/>
  <c r="U3575" i="22"/>
  <c r="U3567" i="22"/>
  <c r="U3559" i="22"/>
  <c r="U3551" i="22"/>
  <c r="U3543" i="22"/>
  <c r="U3535" i="22"/>
  <c r="U3527" i="22"/>
  <c r="U3519" i="22"/>
  <c r="U3511" i="22"/>
  <c r="U3503" i="22"/>
  <c r="U3495" i="22"/>
  <c r="U3487" i="22"/>
  <c r="U3479" i="22"/>
  <c r="U3471" i="22"/>
  <c r="U3463" i="22"/>
  <c r="U3455" i="22"/>
  <c r="U3447" i="22"/>
  <c r="U3439" i="22"/>
  <c r="U3431" i="22"/>
  <c r="U3423" i="22"/>
  <c r="U3415" i="22"/>
  <c r="U3407" i="22"/>
  <c r="U3399" i="22"/>
  <c r="U3391" i="22"/>
  <c r="U3383" i="22"/>
  <c r="U3375" i="22"/>
  <c r="V105" i="22"/>
  <c r="U4654" i="22"/>
  <c r="U4524" i="22"/>
  <c r="U4421" i="22"/>
  <c r="U4357" i="22"/>
  <c r="U4293" i="22"/>
  <c r="U4229" i="22"/>
  <c r="U4165" i="22"/>
  <c r="U4119" i="22"/>
  <c r="U4087" i="22"/>
  <c r="U4055" i="22"/>
  <c r="U4023" i="22"/>
  <c r="U3991" i="22"/>
  <c r="U3959" i="22"/>
  <c r="U3942" i="22"/>
  <c r="U3934" i="22"/>
  <c r="U3926" i="22"/>
  <c r="U3918" i="22"/>
  <c r="U3910" i="22"/>
  <c r="U3902" i="22"/>
  <c r="U3894" i="22"/>
  <c r="U3886" i="22"/>
  <c r="U3878" i="22"/>
  <c r="U3870" i="22"/>
  <c r="U3862" i="22"/>
  <c r="U3854" i="22"/>
  <c r="U3846" i="22"/>
  <c r="U3838" i="22"/>
  <c r="U3830" i="22"/>
  <c r="U3822" i="22"/>
  <c r="U3814" i="22"/>
  <c r="U3806" i="22"/>
  <c r="U3798" i="22"/>
  <c r="U3790" i="22"/>
  <c r="U3782" i="22"/>
  <c r="U3774" i="22"/>
  <c r="U3766" i="22"/>
  <c r="U3758" i="22"/>
  <c r="U3750" i="22"/>
  <c r="U3742" i="22"/>
  <c r="U3734" i="22"/>
  <c r="U3726" i="22"/>
  <c r="U3718" i="22"/>
  <c r="U3710" i="22"/>
  <c r="U3702" i="22"/>
  <c r="U3694" i="22"/>
  <c r="U3686" i="22"/>
  <c r="U3678" i="22"/>
  <c r="U3670" i="22"/>
  <c r="U3662" i="22"/>
  <c r="U3654" i="22"/>
  <c r="U3646" i="22"/>
  <c r="U3638" i="22"/>
  <c r="U3630" i="22"/>
  <c r="U3622" i="22"/>
  <c r="U3614" i="22"/>
  <c r="U3606" i="22"/>
  <c r="U3598" i="22"/>
  <c r="U3590" i="22"/>
  <c r="V35" i="22"/>
  <c r="U4636" i="22"/>
  <c r="U4508" i="22"/>
  <c r="U4413" i="22"/>
  <c r="U4349" i="22"/>
  <c r="U4285" i="22"/>
  <c r="U4221" i="22"/>
  <c r="U4157" i="22"/>
  <c r="U4117" i="22"/>
  <c r="U4085" i="22"/>
  <c r="U4053" i="22"/>
  <c r="U4021" i="22"/>
  <c r="U3989" i="22"/>
  <c r="U3957" i="22"/>
  <c r="U3941" i="22"/>
  <c r="U3933" i="22"/>
  <c r="U3925" i="22"/>
  <c r="U3917" i="22"/>
  <c r="U3909" i="22"/>
  <c r="U3901" i="22"/>
  <c r="U3893" i="22"/>
  <c r="U3885" i="22"/>
  <c r="U3877" i="22"/>
  <c r="U3869" i="22"/>
  <c r="U3861" i="22"/>
  <c r="U3853" i="22"/>
  <c r="U3845" i="22"/>
  <c r="U3837" i="22"/>
  <c r="U3829" i="22"/>
  <c r="U3821" i="22"/>
  <c r="U3813" i="22"/>
  <c r="U3805" i="22"/>
  <c r="U3797" i="22"/>
  <c r="U3789" i="22"/>
  <c r="U3781" i="22"/>
  <c r="U3773" i="22"/>
  <c r="U3765" i="22"/>
  <c r="U3757" i="22"/>
  <c r="U3749" i="22"/>
  <c r="U3741" i="22"/>
  <c r="U3733" i="22"/>
  <c r="U3725" i="22"/>
  <c r="U3717" i="22"/>
  <c r="U3709" i="22"/>
  <c r="U3701" i="22"/>
  <c r="U3693" i="22"/>
  <c r="U3685" i="22"/>
  <c r="U3677" i="22"/>
  <c r="U3669" i="22"/>
  <c r="U3661" i="22"/>
  <c r="U3653" i="22"/>
  <c r="U3645" i="22"/>
  <c r="U3637" i="22"/>
  <c r="U3629" i="22"/>
  <c r="U3621" i="22"/>
  <c r="U3613" i="22"/>
  <c r="U3605" i="22"/>
  <c r="U3597" i="22"/>
  <c r="U3589" i="22"/>
  <c r="U3581" i="22"/>
  <c r="U3573" i="22"/>
  <c r="U3565" i="22"/>
  <c r="U3557" i="22"/>
  <c r="U3549" i="22"/>
  <c r="U3541" i="22"/>
  <c r="U3533" i="22"/>
  <c r="U3525" i="22"/>
  <c r="U3517" i="22"/>
  <c r="U3509" i="22"/>
  <c r="U3501" i="22"/>
  <c r="U3493" i="22"/>
  <c r="U3485" i="22"/>
  <c r="U3477" i="22"/>
  <c r="U3469" i="22"/>
  <c r="U3461" i="22"/>
  <c r="U3453" i="22"/>
  <c r="U3445" i="22"/>
  <c r="U3437" i="22"/>
  <c r="U3429" i="22"/>
  <c r="U3421" i="22"/>
  <c r="U3413" i="22"/>
  <c r="U3405" i="22"/>
  <c r="U3397" i="22"/>
  <c r="U3389" i="22"/>
  <c r="U3381" i="22"/>
  <c r="U3373" i="22"/>
  <c r="V268" i="22"/>
  <c r="U4620" i="22"/>
  <c r="U4492" i="22"/>
  <c r="U4405" i="22"/>
  <c r="U4341" i="22"/>
  <c r="U4277" i="22"/>
  <c r="U4213" i="22"/>
  <c r="U4149" i="22"/>
  <c r="U4111" i="22"/>
  <c r="U4079" i="22"/>
  <c r="U4047" i="22"/>
  <c r="U4015" i="22"/>
  <c r="U3983" i="22"/>
  <c r="U3951" i="22"/>
  <c r="U3940" i="22"/>
  <c r="U3932" i="22"/>
  <c r="U3924" i="22"/>
  <c r="U3916" i="22"/>
  <c r="U3908" i="22"/>
  <c r="U3900" i="22"/>
  <c r="U3892" i="22"/>
  <c r="U3884" i="22"/>
  <c r="U3876" i="22"/>
  <c r="U3868" i="22"/>
  <c r="U3860" i="22"/>
  <c r="U3852" i="22"/>
  <c r="U3844" i="22"/>
  <c r="U3836" i="22"/>
  <c r="U3828" i="22"/>
  <c r="U3820" i="22"/>
  <c r="U3812" i="22"/>
  <c r="U3804" i="22"/>
  <c r="U3796" i="22"/>
  <c r="U3788" i="22"/>
  <c r="U3780" i="22"/>
  <c r="U3772" i="22"/>
  <c r="U3764" i="22"/>
  <c r="U3756" i="22"/>
  <c r="U3748" i="22"/>
  <c r="U3740" i="22"/>
  <c r="U3732" i="22"/>
  <c r="U3724" i="22"/>
  <c r="U3716" i="22"/>
  <c r="U3708" i="22"/>
  <c r="U3700" i="22"/>
  <c r="U3692" i="22"/>
  <c r="U3684" i="22"/>
  <c r="U3676" i="22"/>
  <c r="U3668" i="22"/>
  <c r="U3660" i="22"/>
  <c r="U3652" i="22"/>
  <c r="U3644" i="22"/>
  <c r="U3636" i="22"/>
  <c r="U3628" i="22"/>
  <c r="U3620" i="22"/>
  <c r="U3612" i="22"/>
  <c r="U3604" i="22"/>
  <c r="U3596" i="22"/>
  <c r="U3588" i="22"/>
  <c r="U3580" i="22"/>
  <c r="U3572" i="22"/>
  <c r="U3564" i="22"/>
  <c r="U3556" i="22"/>
  <c r="U3548" i="22"/>
  <c r="U3540" i="22"/>
  <c r="U3532" i="22"/>
  <c r="U3524" i="22"/>
  <c r="U3516" i="22"/>
  <c r="U3508" i="22"/>
  <c r="U3500" i="22"/>
  <c r="U3492" i="22"/>
  <c r="U3484" i="22"/>
  <c r="U3476" i="22"/>
  <c r="U3468" i="22"/>
  <c r="U3460" i="22"/>
  <c r="U3452" i="22"/>
  <c r="U3444" i="22"/>
  <c r="U3436" i="22"/>
  <c r="U3428" i="22"/>
  <c r="U3420" i="22"/>
  <c r="U4815" i="22"/>
  <c r="U4604" i="22"/>
  <c r="U4476" i="22"/>
  <c r="U4397" i="22"/>
  <c r="U4333" i="22"/>
  <c r="U4269" i="22"/>
  <c r="U4205" i="22"/>
  <c r="U4141" i="22"/>
  <c r="U4109" i="22"/>
  <c r="U4077" i="22"/>
  <c r="U4045" i="22"/>
  <c r="U4013" i="22"/>
  <c r="U3981" i="22"/>
  <c r="U3949" i="22"/>
  <c r="U3939" i="22"/>
  <c r="U3931" i="22"/>
  <c r="U3923" i="22"/>
  <c r="U3915" i="22"/>
  <c r="U3907" i="22"/>
  <c r="U3899" i="22"/>
  <c r="U3891" i="22"/>
  <c r="U3883" i="22"/>
  <c r="U3875" i="22"/>
  <c r="U3867" i="22"/>
  <c r="U3859" i="22"/>
  <c r="U3851" i="22"/>
  <c r="U3843" i="22"/>
  <c r="U3835" i="22"/>
  <c r="U3827" i="22"/>
  <c r="U3819" i="22"/>
  <c r="U3811" i="22"/>
  <c r="U3803" i="22"/>
  <c r="U3795" i="22"/>
  <c r="U3787" i="22"/>
  <c r="U3779" i="22"/>
  <c r="U3771" i="22"/>
  <c r="U3763" i="22"/>
  <c r="U3755" i="22"/>
  <c r="U3747" i="22"/>
  <c r="U3739" i="22"/>
  <c r="U3731" i="22"/>
  <c r="U3723" i="22"/>
  <c r="U3715" i="22"/>
  <c r="U3707" i="22"/>
  <c r="U3699" i="22"/>
  <c r="U3691" i="22"/>
  <c r="U3683" i="22"/>
  <c r="U3675" i="22"/>
  <c r="U3667" i="22"/>
  <c r="U3659" i="22"/>
  <c r="U3651" i="22"/>
  <c r="U3643" i="22"/>
  <c r="U3635" i="22"/>
  <c r="U3627" i="22"/>
  <c r="U3619" i="22"/>
  <c r="U3611" i="22"/>
  <c r="U3603" i="22"/>
  <c r="U3595" i="22"/>
  <c r="U3587" i="22"/>
  <c r="U3579" i="22"/>
  <c r="U3571" i="22"/>
  <c r="U3563" i="22"/>
  <c r="U3555" i="22"/>
  <c r="U3547" i="22"/>
  <c r="U3539" i="22"/>
  <c r="U3531" i="22"/>
  <c r="U3523" i="22"/>
  <c r="U3515" i="22"/>
  <c r="U3507" i="22"/>
  <c r="U3499" i="22"/>
  <c r="U3491" i="22"/>
  <c r="U3483" i="22"/>
  <c r="U4766" i="22"/>
  <c r="U4588" i="22"/>
  <c r="U4460" i="22"/>
  <c r="U4389" i="22"/>
  <c r="U4325" i="22"/>
  <c r="U4261" i="22"/>
  <c r="U4197" i="22"/>
  <c r="U4135" i="22"/>
  <c r="U4103" i="22"/>
  <c r="U4071" i="22"/>
  <c r="U4039" i="22"/>
  <c r="U4007" i="22"/>
  <c r="U3975" i="22"/>
  <c r="U3946" i="22"/>
  <c r="U3938" i="22"/>
  <c r="U3930" i="22"/>
  <c r="U3922" i="22"/>
  <c r="U3914" i="22"/>
  <c r="U3906" i="22"/>
  <c r="U3898" i="22"/>
  <c r="U3890" i="22"/>
  <c r="U3882" i="22"/>
  <c r="U3874" i="22"/>
  <c r="U3866" i="22"/>
  <c r="U3858" i="22"/>
  <c r="U3850" i="22"/>
  <c r="U3842" i="22"/>
  <c r="U3834" i="22"/>
  <c r="U3826" i="22"/>
  <c r="U3818" i="22"/>
  <c r="U3810" i="22"/>
  <c r="U3802" i="22"/>
  <c r="U3794" i="22"/>
  <c r="U3786" i="22"/>
  <c r="U3778" i="22"/>
  <c r="U3770" i="22"/>
  <c r="U3762" i="22"/>
  <c r="U3754" i="22"/>
  <c r="U3746" i="22"/>
  <c r="U3738" i="22"/>
  <c r="U3730" i="22"/>
  <c r="U3722" i="22"/>
  <c r="U3714" i="22"/>
  <c r="U3706" i="22"/>
  <c r="U3698" i="22"/>
  <c r="U3690" i="22"/>
  <c r="U3682" i="22"/>
  <c r="U3674" i="22"/>
  <c r="U3666" i="22"/>
  <c r="U3658" i="22"/>
  <c r="U3650" i="22"/>
  <c r="U3642" i="22"/>
  <c r="U3634" i="22"/>
  <c r="U3626" i="22"/>
  <c r="U3618" i="22"/>
  <c r="U3610" i="22"/>
  <c r="U3602" i="22"/>
  <c r="U3594" i="22"/>
  <c r="U3586" i="22"/>
  <c r="U3578" i="22"/>
  <c r="U3570" i="22"/>
  <c r="U3562" i="22"/>
  <c r="U3554" i="22"/>
  <c r="U3546" i="22"/>
  <c r="U3538" i="22"/>
  <c r="U3530" i="22"/>
  <c r="U3522" i="22"/>
  <c r="U3514" i="22"/>
  <c r="U3506" i="22"/>
  <c r="U3498" i="22"/>
  <c r="U3490" i="22"/>
  <c r="U3482" i="22"/>
  <c r="U3474" i="22"/>
  <c r="U3466" i="22"/>
  <c r="U3458" i="22"/>
  <c r="U3450" i="22"/>
  <c r="U3442" i="22"/>
  <c r="U3434" i="22"/>
  <c r="U3426" i="22"/>
  <c r="U3418" i="22"/>
  <c r="U3410" i="22"/>
  <c r="U3402" i="22"/>
  <c r="U3394" i="22"/>
  <c r="U3386" i="22"/>
  <c r="U3378" i="22"/>
  <c r="U4734" i="22"/>
  <c r="U4572" i="22"/>
  <c r="U4445" i="22"/>
  <c r="U4381" i="22"/>
  <c r="U4317" i="22"/>
  <c r="U4253" i="22"/>
  <c r="U4189" i="22"/>
  <c r="U4133" i="22"/>
  <c r="U4101" i="22"/>
  <c r="U4069" i="22"/>
  <c r="U4037" i="22"/>
  <c r="U4005" i="22"/>
  <c r="U3973" i="22"/>
  <c r="U3945" i="22"/>
  <c r="U3937" i="22"/>
  <c r="U3929" i="22"/>
  <c r="U3921" i="22"/>
  <c r="U3913" i="22"/>
  <c r="U3905" i="22"/>
  <c r="U3897" i="22"/>
  <c r="U3889" i="22"/>
  <c r="U4702" i="22"/>
  <c r="U4556" i="22"/>
  <c r="U4437" i="22"/>
  <c r="U4373" i="22"/>
  <c r="U4309" i="22"/>
  <c r="U4245" i="22"/>
  <c r="U4181" i="22"/>
  <c r="U4127" i="22"/>
  <c r="U4095" i="22"/>
  <c r="U4063" i="22"/>
  <c r="U4031" i="22"/>
  <c r="U3999" i="22"/>
  <c r="U3967" i="22"/>
  <c r="U3944" i="22"/>
  <c r="U3936" i="22"/>
  <c r="U3928" i="22"/>
  <c r="U3920" i="22"/>
  <c r="U3912" i="22"/>
  <c r="U3904" i="22"/>
  <c r="U3896" i="22"/>
  <c r="U3888" i="22"/>
  <c r="U3880" i="22"/>
  <c r="U3872" i="22"/>
  <c r="U3864" i="22"/>
  <c r="U3856" i="22"/>
  <c r="U3848" i="22"/>
  <c r="U3840" i="22"/>
  <c r="U3832" i="22"/>
  <c r="U3824" i="22"/>
  <c r="U3816" i="22"/>
  <c r="U3808" i="22"/>
  <c r="U3800" i="22"/>
  <c r="U3792" i="22"/>
  <c r="U3784" i="22"/>
  <c r="U3776" i="22"/>
  <c r="U3768" i="22"/>
  <c r="U3760" i="22"/>
  <c r="U3752" i="22"/>
  <c r="U3744" i="22"/>
  <c r="U3736" i="22"/>
  <c r="U3728" i="22"/>
  <c r="U3720" i="22"/>
  <c r="U3712" i="22"/>
  <c r="U3704" i="22"/>
  <c r="U3696" i="22"/>
  <c r="U3688" i="22"/>
  <c r="U3680" i="22"/>
  <c r="U3672" i="22"/>
  <c r="U3664" i="22"/>
  <c r="U3656" i="22"/>
  <c r="U3648" i="22"/>
  <c r="U3640" i="22"/>
  <c r="U3632" i="22"/>
  <c r="U3624" i="22"/>
  <c r="U3616" i="22"/>
  <c r="U3608" i="22"/>
  <c r="U3600" i="22"/>
  <c r="U3592" i="22"/>
  <c r="U3584" i="22"/>
  <c r="U3576" i="22"/>
  <c r="U3568" i="22"/>
  <c r="U3560" i="22"/>
  <c r="U3552" i="22"/>
  <c r="U3544" i="22"/>
  <c r="U3536" i="22"/>
  <c r="U3528" i="22"/>
  <c r="U3520" i="22"/>
  <c r="U3512" i="22"/>
  <c r="U3504" i="22"/>
  <c r="U3496" i="22"/>
  <c r="U3488" i="22"/>
  <c r="U3480" i="22"/>
  <c r="U3472" i="22"/>
  <c r="U3464" i="22"/>
  <c r="U3456" i="22"/>
  <c r="U3448" i="22"/>
  <c r="U3440" i="22"/>
  <c r="U3432" i="22"/>
  <c r="U3424" i="22"/>
  <c r="U3416" i="22"/>
  <c r="U3408" i="22"/>
  <c r="U3400" i="22"/>
  <c r="U3392" i="22"/>
  <c r="U3384" i="22"/>
  <c r="U3376" i="22"/>
  <c r="U3881" i="22"/>
  <c r="U3817" i="22"/>
  <c r="U3753" i="22"/>
  <c r="U3689" i="22"/>
  <c r="U3625" i="22"/>
  <c r="U3574" i="22"/>
  <c r="U3542" i="22"/>
  <c r="U3510" i="22"/>
  <c r="U3478" i="22"/>
  <c r="U3457" i="22"/>
  <c r="U3435" i="22"/>
  <c r="U3414" i="22"/>
  <c r="U3398" i="22"/>
  <c r="U3382" i="22"/>
  <c r="U3369" i="22"/>
  <c r="U3361" i="22"/>
  <c r="U3353" i="22"/>
  <c r="U3345" i="22"/>
  <c r="U3337" i="22"/>
  <c r="U3329" i="22"/>
  <c r="U3321" i="22"/>
  <c r="U3313" i="22"/>
  <c r="U3305" i="22"/>
  <c r="U3297" i="22"/>
  <c r="U3289" i="22"/>
  <c r="U3281" i="22"/>
  <c r="U3273" i="22"/>
  <c r="U3265" i="22"/>
  <c r="U3257" i="22"/>
  <c r="U3249" i="22"/>
  <c r="U3241" i="22"/>
  <c r="U3233" i="22"/>
  <c r="U3225" i="22"/>
  <c r="U3217" i="22"/>
  <c r="U3209" i="22"/>
  <c r="U3201" i="22"/>
  <c r="U3193" i="22"/>
  <c r="U3185" i="22"/>
  <c r="U3177" i="22"/>
  <c r="U3169" i="22"/>
  <c r="U3161" i="22"/>
  <c r="U3153" i="22"/>
  <c r="U3145" i="22"/>
  <c r="U3137" i="22"/>
  <c r="U3129" i="22"/>
  <c r="U3121" i="22"/>
  <c r="U3113" i="22"/>
  <c r="U3105" i="22"/>
  <c r="U3097" i="22"/>
  <c r="U3089" i="22"/>
  <c r="U3081" i="22"/>
  <c r="U3073" i="22"/>
  <c r="U3065" i="22"/>
  <c r="U3057" i="22"/>
  <c r="U3049" i="22"/>
  <c r="U3041" i="22"/>
  <c r="U3033" i="22"/>
  <c r="U3025" i="22"/>
  <c r="U3017" i="22"/>
  <c r="U3009" i="22"/>
  <c r="U3001" i="22"/>
  <c r="U2993" i="22"/>
  <c r="U2985" i="22"/>
  <c r="U2977" i="22"/>
  <c r="U2969" i="22"/>
  <c r="U2961" i="22"/>
  <c r="U2953" i="22"/>
  <c r="U2945" i="22"/>
  <c r="U2937" i="22"/>
  <c r="U2929" i="22"/>
  <c r="U2921" i="22"/>
  <c r="U2913" i="22"/>
  <c r="U2905" i="22"/>
  <c r="U2897" i="22"/>
  <c r="U2889" i="22"/>
  <c r="U2881" i="22"/>
  <c r="U2873" i="22"/>
  <c r="U2865" i="22"/>
  <c r="U2857" i="22"/>
  <c r="U2849" i="22"/>
  <c r="U2841" i="22"/>
  <c r="U2833" i="22"/>
  <c r="U2825" i="22"/>
  <c r="U2817" i="22"/>
  <c r="U2809" i="22"/>
  <c r="U2801" i="22"/>
  <c r="U3873" i="22"/>
  <c r="U3809" i="22"/>
  <c r="U3745" i="22"/>
  <c r="U3681" i="22"/>
  <c r="U3617" i="22"/>
  <c r="U3569" i="22"/>
  <c r="U3537" i="22"/>
  <c r="U3505" i="22"/>
  <c r="U3475" i="22"/>
  <c r="U3454" i="22"/>
  <c r="U3433" i="22"/>
  <c r="U3412" i="22"/>
  <c r="U3396" i="22"/>
  <c r="U3380" i="22"/>
  <c r="U3368" i="22"/>
  <c r="U3360" i="22"/>
  <c r="U3352" i="22"/>
  <c r="U3344" i="22"/>
  <c r="U3336" i="22"/>
  <c r="U3328" i="22"/>
  <c r="U3320" i="22"/>
  <c r="U3312" i="22"/>
  <c r="U3304" i="22"/>
  <c r="U3296" i="22"/>
  <c r="U3288" i="22"/>
  <c r="U3280" i="22"/>
  <c r="U3272" i="22"/>
  <c r="U3264" i="22"/>
  <c r="U3256" i="22"/>
  <c r="U3248" i="22"/>
  <c r="U3240" i="22"/>
  <c r="U3232" i="22"/>
  <c r="U3224" i="22"/>
  <c r="U3216" i="22"/>
  <c r="U3208" i="22"/>
  <c r="U3200" i="22"/>
  <c r="U3192" i="22"/>
  <c r="U3184" i="22"/>
  <c r="U3176" i="22"/>
  <c r="U3168" i="22"/>
  <c r="U3160" i="22"/>
  <c r="U3152" i="22"/>
  <c r="U3144" i="22"/>
  <c r="U3136" i="22"/>
  <c r="U3128" i="22"/>
  <c r="U3120" i="22"/>
  <c r="U3112" i="22"/>
  <c r="U3104" i="22"/>
  <c r="U3096" i="22"/>
  <c r="U3088" i="22"/>
  <c r="U3080" i="22"/>
  <c r="U3072" i="22"/>
  <c r="U3064" i="22"/>
  <c r="U3056" i="22"/>
  <c r="U3048" i="22"/>
  <c r="U3040" i="22"/>
  <c r="U3032" i="22"/>
  <c r="U3024" i="22"/>
  <c r="U3016" i="22"/>
  <c r="U3008" i="22"/>
  <c r="U3000" i="22"/>
  <c r="U2992" i="22"/>
  <c r="U2984" i="22"/>
  <c r="U2976" i="22"/>
  <c r="U2968" i="22"/>
  <c r="U2960" i="22"/>
  <c r="U2952" i="22"/>
  <c r="U2944" i="22"/>
  <c r="U2936" i="22"/>
  <c r="U2928" i="22"/>
  <c r="U2920" i="22"/>
  <c r="U2912" i="22"/>
  <c r="U2904" i="22"/>
  <c r="U2896" i="22"/>
  <c r="U2888" i="22"/>
  <c r="U2880" i="22"/>
  <c r="U2872" i="22"/>
  <c r="U2864" i="22"/>
  <c r="U2856" i="22"/>
  <c r="U2848" i="22"/>
  <c r="U2840" i="22"/>
  <c r="U2832" i="22"/>
  <c r="U2824" i="22"/>
  <c r="U2816" i="22"/>
  <c r="U2808" i="22"/>
  <c r="U3865" i="22"/>
  <c r="U3801" i="22"/>
  <c r="U3737" i="22"/>
  <c r="U3673" i="22"/>
  <c r="U3609" i="22"/>
  <c r="U3566" i="22"/>
  <c r="U3534" i="22"/>
  <c r="U3502" i="22"/>
  <c r="U3473" i="22"/>
  <c r="U3451" i="22"/>
  <c r="U3430" i="22"/>
  <c r="U3411" i="22"/>
  <c r="U3395" i="22"/>
  <c r="U3379" i="22"/>
  <c r="U3367" i="22"/>
  <c r="U3359" i="22"/>
  <c r="U3351" i="22"/>
  <c r="U3343" i="22"/>
  <c r="U3335" i="22"/>
  <c r="U3327" i="22"/>
  <c r="U3319" i="22"/>
  <c r="U3311" i="22"/>
  <c r="U3303" i="22"/>
  <c r="U3295" i="22"/>
  <c r="U3287" i="22"/>
  <c r="U3279" i="22"/>
  <c r="U3271" i="22"/>
  <c r="U3263" i="22"/>
  <c r="U3255" i="22"/>
  <c r="U3247" i="22"/>
  <c r="U3239" i="22"/>
  <c r="U3231" i="22"/>
  <c r="U3223" i="22"/>
  <c r="U3215" i="22"/>
  <c r="U3207" i="22"/>
  <c r="U3199" i="22"/>
  <c r="U3191" i="22"/>
  <c r="U3183" i="22"/>
  <c r="U3175" i="22"/>
  <c r="U3167" i="22"/>
  <c r="U3159" i="22"/>
  <c r="U3151" i="22"/>
  <c r="U3143" i="22"/>
  <c r="U3135" i="22"/>
  <c r="U3127" i="22"/>
  <c r="U3119" i="22"/>
  <c r="U3111" i="22"/>
  <c r="U3103" i="22"/>
  <c r="U3095" i="22"/>
  <c r="U3087" i="22"/>
  <c r="U3079" i="22"/>
  <c r="U3071" i="22"/>
  <c r="U3063" i="22"/>
  <c r="U3055" i="22"/>
  <c r="U3047" i="22"/>
  <c r="U3039" i="22"/>
  <c r="U3031" i="22"/>
  <c r="U3023" i="22"/>
  <c r="U3015" i="22"/>
  <c r="U3007" i="22"/>
  <c r="U2999" i="22"/>
  <c r="U2991" i="22"/>
  <c r="U2983" i="22"/>
  <c r="U2975" i="22"/>
  <c r="U2967" i="22"/>
  <c r="U2959" i="22"/>
  <c r="U2951" i="22"/>
  <c r="U2943" i="22"/>
  <c r="U2935" i="22"/>
  <c r="U2927" i="22"/>
  <c r="U2919" i="22"/>
  <c r="U2911" i="22"/>
  <c r="U2903" i="22"/>
  <c r="U2895" i="22"/>
  <c r="U2887" i="22"/>
  <c r="U2879" i="22"/>
  <c r="U2871" i="22"/>
  <c r="U2863" i="22"/>
  <c r="U2855" i="22"/>
  <c r="U2847" i="22"/>
  <c r="U2839" i="22"/>
  <c r="U2831" i="22"/>
  <c r="U2823" i="22"/>
  <c r="U2815" i="22"/>
  <c r="U2807" i="22"/>
  <c r="U3857" i="22"/>
  <c r="U3793" i="22"/>
  <c r="U3729" i="22"/>
  <c r="U3665" i="22"/>
  <c r="U3601" i="22"/>
  <c r="U3561" i="22"/>
  <c r="U3529" i="22"/>
  <c r="U3497" i="22"/>
  <c r="U3470" i="22"/>
  <c r="U3449" i="22"/>
  <c r="U3427" i="22"/>
  <c r="U3409" i="22"/>
  <c r="U3393" i="22"/>
  <c r="U3377" i="22"/>
  <c r="U3366" i="22"/>
  <c r="U3358" i="22"/>
  <c r="U3350" i="22"/>
  <c r="U3342" i="22"/>
  <c r="U3334" i="22"/>
  <c r="U3326" i="22"/>
  <c r="U3318" i="22"/>
  <c r="U3310" i="22"/>
  <c r="U3302" i="22"/>
  <c r="U3294" i="22"/>
  <c r="U3286" i="22"/>
  <c r="U3278" i="22"/>
  <c r="U3270" i="22"/>
  <c r="U3262" i="22"/>
  <c r="U3254" i="22"/>
  <c r="U3246" i="22"/>
  <c r="U3238" i="22"/>
  <c r="U3230" i="22"/>
  <c r="U3222" i="22"/>
  <c r="U3214" i="22"/>
  <c r="U3206" i="22"/>
  <c r="U3198" i="22"/>
  <c r="U3190" i="22"/>
  <c r="U3182" i="22"/>
  <c r="U3174" i="22"/>
  <c r="U3166" i="22"/>
  <c r="U3158" i="22"/>
  <c r="U3150" i="22"/>
  <c r="U3142" i="22"/>
  <c r="U3134" i="22"/>
  <c r="U3126" i="22"/>
  <c r="U3118" i="22"/>
  <c r="U3110" i="22"/>
  <c r="U3102" i="22"/>
  <c r="U3094" i="22"/>
  <c r="U3086" i="22"/>
  <c r="U3078" i="22"/>
  <c r="U3070" i="22"/>
  <c r="U3062" i="22"/>
  <c r="U3054" i="22"/>
  <c r="U3046" i="22"/>
  <c r="U3038" i="22"/>
  <c r="U3030" i="22"/>
  <c r="U3022" i="22"/>
  <c r="U3014" i="22"/>
  <c r="U3006" i="22"/>
  <c r="U2998" i="22"/>
  <c r="U3849" i="22"/>
  <c r="U3785" i="22"/>
  <c r="U3721" i="22"/>
  <c r="U3657" i="22"/>
  <c r="U3593" i="22"/>
  <c r="U3558" i="22"/>
  <c r="U3526" i="22"/>
  <c r="U3494" i="22"/>
  <c r="U3467" i="22"/>
  <c r="U3446" i="22"/>
  <c r="U3425" i="22"/>
  <c r="U3406" i="22"/>
  <c r="U3390" i="22"/>
  <c r="U3374" i="22"/>
  <c r="U3365" i="22"/>
  <c r="U3357" i="22"/>
  <c r="U3349" i="22"/>
  <c r="U3341" i="22"/>
  <c r="U3333" i="22"/>
  <c r="U3325" i="22"/>
  <c r="U3317" i="22"/>
  <c r="U3309" i="22"/>
  <c r="U3301" i="22"/>
  <c r="U3293" i="22"/>
  <c r="U3285" i="22"/>
  <c r="U3277" i="22"/>
  <c r="U3269" i="22"/>
  <c r="U3261" i="22"/>
  <c r="U3253" i="22"/>
  <c r="U3245" i="22"/>
  <c r="U3237" i="22"/>
  <c r="U3229" i="22"/>
  <c r="U3221" i="22"/>
  <c r="U3213" i="22"/>
  <c r="U3205" i="22"/>
  <c r="U3197" i="22"/>
  <c r="U3189" i="22"/>
  <c r="U3181" i="22"/>
  <c r="U3173" i="22"/>
  <c r="U3165" i="22"/>
  <c r="U3157" i="22"/>
  <c r="U3149" i="22"/>
  <c r="U3141" i="22"/>
  <c r="U3133" i="22"/>
  <c r="U3125" i="22"/>
  <c r="U3117" i="22"/>
  <c r="U3109" i="22"/>
  <c r="U3101" i="22"/>
  <c r="U3093" i="22"/>
  <c r="U3085" i="22"/>
  <c r="U3077" i="22"/>
  <c r="U3069" i="22"/>
  <c r="U3061" i="22"/>
  <c r="U3053" i="22"/>
  <c r="U3045" i="22"/>
  <c r="U3037" i="22"/>
  <c r="U3029" i="22"/>
  <c r="U3021" i="22"/>
  <c r="U3013" i="22"/>
  <c r="U3005" i="22"/>
  <c r="U2997" i="22"/>
  <c r="U2989" i="22"/>
  <c r="U2981" i="22"/>
  <c r="U2973" i="22"/>
  <c r="U2965" i="22"/>
  <c r="U2957" i="22"/>
  <c r="U2949" i="22"/>
  <c r="U2941" i="22"/>
  <c r="U2933" i="22"/>
  <c r="U2925" i="22"/>
  <c r="U2917" i="22"/>
  <c r="U2909" i="22"/>
  <c r="U2901" i="22"/>
  <c r="U2893" i="22"/>
  <c r="U2885" i="22"/>
  <c r="U2877" i="22"/>
  <c r="U2869" i="22"/>
  <c r="U2861" i="22"/>
  <c r="U2853" i="22"/>
  <c r="U2845" i="22"/>
  <c r="U2837" i="22"/>
  <c r="U2829" i="22"/>
  <c r="U2821" i="22"/>
  <c r="U2813" i="22"/>
  <c r="U2805" i="22"/>
  <c r="U3841" i="22"/>
  <c r="U3777" i="22"/>
  <c r="U3713" i="22"/>
  <c r="U3649" i="22"/>
  <c r="U3585" i="22"/>
  <c r="U3553" i="22"/>
  <c r="U3521" i="22"/>
  <c r="U3489" i="22"/>
  <c r="U3465" i="22"/>
  <c r="U3443" i="22"/>
  <c r="U3422" i="22"/>
  <c r="U3404" i="22"/>
  <c r="U3388" i="22"/>
  <c r="U3372" i="22"/>
  <c r="U3364" i="22"/>
  <c r="U3356" i="22"/>
  <c r="U3348" i="22"/>
  <c r="U3340" i="22"/>
  <c r="U3332" i="22"/>
  <c r="U3324" i="22"/>
  <c r="U3316" i="22"/>
  <c r="U3308" i="22"/>
  <c r="U3300" i="22"/>
  <c r="U3292" i="22"/>
  <c r="U3284" i="22"/>
  <c r="U3276" i="22"/>
  <c r="U3268" i="22"/>
  <c r="U3260" i="22"/>
  <c r="U3252" i="22"/>
  <c r="U3244" i="22"/>
  <c r="U3236" i="22"/>
  <c r="U3228" i="22"/>
  <c r="U3220" i="22"/>
  <c r="U3212" i="22"/>
  <c r="U3204" i="22"/>
  <c r="U3196" i="22"/>
  <c r="U3188" i="22"/>
  <c r="U3180" i="22"/>
  <c r="U3172" i="22"/>
  <c r="U3164" i="22"/>
  <c r="U3156" i="22"/>
  <c r="U3148" i="22"/>
  <c r="U3140" i="22"/>
  <c r="U3132" i="22"/>
  <c r="U3124" i="22"/>
  <c r="U3116" i="22"/>
  <c r="U3108" i="22"/>
  <c r="U3100" i="22"/>
  <c r="U3092" i="22"/>
  <c r="U3084" i="22"/>
  <c r="U3076" i="22"/>
  <c r="U3068" i="22"/>
  <c r="U3060" i="22"/>
  <c r="U3052" i="22"/>
  <c r="U3044" i="22"/>
  <c r="U3036" i="22"/>
  <c r="U3028" i="22"/>
  <c r="U3020" i="22"/>
  <c r="U3012" i="22"/>
  <c r="U3004" i="22"/>
  <c r="U2996" i="22"/>
  <c r="U2988" i="22"/>
  <c r="U2980" i="22"/>
  <c r="U2972" i="22"/>
  <c r="U2964" i="22"/>
  <c r="U2956" i="22"/>
  <c r="U2948" i="22"/>
  <c r="U2940" i="22"/>
  <c r="U2932" i="22"/>
  <c r="U2924" i="22"/>
  <c r="U2916" i="22"/>
  <c r="U2908" i="22"/>
  <c r="U2900" i="22"/>
  <c r="U2892" i="22"/>
  <c r="U2884" i="22"/>
  <c r="U2876" i="22"/>
  <c r="U2868" i="22"/>
  <c r="U2860" i="22"/>
  <c r="U2852" i="22"/>
  <c r="U2844" i="22"/>
  <c r="U2836" i="22"/>
  <c r="U2828" i="22"/>
  <c r="U2820" i="22"/>
  <c r="U2812" i="22"/>
  <c r="U2804" i="22"/>
  <c r="U3825" i="22"/>
  <c r="U3761" i="22"/>
  <c r="U3697" i="22"/>
  <c r="U3633" i="22"/>
  <c r="U3577" i="22"/>
  <c r="U3545" i="22"/>
  <c r="U3513" i="22"/>
  <c r="U3481" i="22"/>
  <c r="U3459" i="22"/>
  <c r="U3438" i="22"/>
  <c r="U3417" i="22"/>
  <c r="U3401" i="22"/>
  <c r="U3385" i="22"/>
  <c r="U3370" i="22"/>
  <c r="U3362" i="22"/>
  <c r="U3354" i="22"/>
  <c r="U3346" i="22"/>
  <c r="U3338" i="22"/>
  <c r="U3330" i="22"/>
  <c r="U3322" i="22"/>
  <c r="U3314" i="22"/>
  <c r="U3306" i="22"/>
  <c r="U3298" i="22"/>
  <c r="U3290" i="22"/>
  <c r="U3282" i="22"/>
  <c r="U3274" i="22"/>
  <c r="U3266" i="22"/>
  <c r="U3258" i="22"/>
  <c r="U3250" i="22"/>
  <c r="U3242" i="22"/>
  <c r="U3234" i="22"/>
  <c r="U3226" i="22"/>
  <c r="U3218" i="22"/>
  <c r="U3210" i="22"/>
  <c r="U3202" i="22"/>
  <c r="U3194" i="22"/>
  <c r="U3186" i="22"/>
  <c r="U3178" i="22"/>
  <c r="U3170" i="22"/>
  <c r="U3162" i="22"/>
  <c r="U3154" i="22"/>
  <c r="U3146" i="22"/>
  <c r="U3138" i="22"/>
  <c r="U3130" i="22"/>
  <c r="U3122" i="22"/>
  <c r="U3114" i="22"/>
  <c r="U3106" i="22"/>
  <c r="U3098" i="22"/>
  <c r="U3090" i="22"/>
  <c r="U3082" i="22"/>
  <c r="U3074" i="22"/>
  <c r="U3066" i="22"/>
  <c r="U3058" i="22"/>
  <c r="U3050" i="22"/>
  <c r="U3042" i="22"/>
  <c r="U3034" i="22"/>
  <c r="U3026" i="22"/>
  <c r="U3018" i="22"/>
  <c r="U3010" i="22"/>
  <c r="U3002" i="22"/>
  <c r="U2994" i="22"/>
  <c r="U2986" i="22"/>
  <c r="U2978" i="22"/>
  <c r="U2970" i="22"/>
  <c r="U2962" i="22"/>
  <c r="U2954" i="22"/>
  <c r="U2946" i="22"/>
  <c r="U2938" i="22"/>
  <c r="U2930" i="22"/>
  <c r="U2922" i="22"/>
  <c r="U2914" i="22"/>
  <c r="U2906" i="22"/>
  <c r="U2898" i="22"/>
  <c r="U2890" i="22"/>
  <c r="U2882" i="22"/>
  <c r="U2874" i="22"/>
  <c r="U2866" i="22"/>
  <c r="U2858" i="22"/>
  <c r="U2850" i="22"/>
  <c r="U2842" i="22"/>
  <c r="U2834" i="22"/>
  <c r="U2826" i="22"/>
  <c r="U2818" i="22"/>
  <c r="U2810" i="22"/>
  <c r="U2802" i="22"/>
  <c r="U3833" i="22"/>
  <c r="U3462" i="22"/>
  <c r="U3347" i="22"/>
  <c r="U3283" i="22"/>
  <c r="U3219" i="22"/>
  <c r="U3155" i="22"/>
  <c r="U3091" i="22"/>
  <c r="U3027" i="22"/>
  <c r="U2979" i="22"/>
  <c r="U2947" i="22"/>
  <c r="U2915" i="22"/>
  <c r="U2883" i="22"/>
  <c r="U2851" i="22"/>
  <c r="U2819" i="22"/>
  <c r="U2797" i="22"/>
  <c r="U2789" i="22"/>
  <c r="U2781" i="22"/>
  <c r="U2773" i="22"/>
  <c r="U2765" i="22"/>
  <c r="U2757" i="22"/>
  <c r="U2749" i="22"/>
  <c r="U2741" i="22"/>
  <c r="U2733" i="22"/>
  <c r="U2725" i="22"/>
  <c r="U2717" i="22"/>
  <c r="U2709" i="22"/>
  <c r="U2701" i="22"/>
  <c r="U2693" i="22"/>
  <c r="U2685" i="22"/>
  <c r="U2677" i="22"/>
  <c r="U2669" i="22"/>
  <c r="U2661" i="22"/>
  <c r="U2653" i="22"/>
  <c r="U2645" i="22"/>
  <c r="U2637" i="22"/>
  <c r="U2629" i="22"/>
  <c r="U2621" i="22"/>
  <c r="U2613" i="22"/>
  <c r="U2605" i="22"/>
  <c r="U2597" i="22"/>
  <c r="U2589" i="22"/>
  <c r="U2581" i="22"/>
  <c r="U2573" i="22"/>
  <c r="U2565" i="22"/>
  <c r="U2557" i="22"/>
  <c r="U2549" i="22"/>
  <c r="U2541" i="22"/>
  <c r="U2533" i="22"/>
  <c r="U2525" i="22"/>
  <c r="U2517" i="22"/>
  <c r="U2509" i="22"/>
  <c r="U2501" i="22"/>
  <c r="U2493" i="22"/>
  <c r="U2485" i="22"/>
  <c r="U2477" i="22"/>
  <c r="U2469" i="22"/>
  <c r="U2461" i="22"/>
  <c r="U2453" i="22"/>
  <c r="U2445" i="22"/>
  <c r="U2437" i="22"/>
  <c r="U2429" i="22"/>
  <c r="U2421" i="22"/>
  <c r="U2413" i="22"/>
  <c r="U2405" i="22"/>
  <c r="U2397" i="22"/>
  <c r="U2389" i="22"/>
  <c r="U2381" i="22"/>
  <c r="U2373" i="22"/>
  <c r="U2365" i="22"/>
  <c r="U2357" i="22"/>
  <c r="U2349" i="22"/>
  <c r="U2341" i="22"/>
  <c r="U2333" i="22"/>
  <c r="U2325" i="22"/>
  <c r="U2317" i="22"/>
  <c r="U2309" i="22"/>
  <c r="U2301" i="22"/>
  <c r="U2293" i="22"/>
  <c r="U2285" i="22"/>
  <c r="U2277" i="22"/>
  <c r="U2269" i="22"/>
  <c r="U2261" i="22"/>
  <c r="U2253" i="22"/>
  <c r="U2245" i="22"/>
  <c r="U2237" i="22"/>
  <c r="U2229" i="22"/>
  <c r="U3769" i="22"/>
  <c r="U3441" i="22"/>
  <c r="U3339" i="22"/>
  <c r="U3275" i="22"/>
  <c r="U3211" i="22"/>
  <c r="U3147" i="22"/>
  <c r="U3083" i="22"/>
  <c r="U3019" i="22"/>
  <c r="U2974" i="22"/>
  <c r="U2942" i="22"/>
  <c r="U2910" i="22"/>
  <c r="U2878" i="22"/>
  <c r="U2846" i="22"/>
  <c r="U2814" i="22"/>
  <c r="U2796" i="22"/>
  <c r="U2788" i="22"/>
  <c r="U2780" i="22"/>
  <c r="U2772" i="22"/>
  <c r="U2764" i="22"/>
  <c r="U2756" i="22"/>
  <c r="U2748" i="22"/>
  <c r="U2740" i="22"/>
  <c r="U2732" i="22"/>
  <c r="U2724" i="22"/>
  <c r="U2716" i="22"/>
  <c r="U2708" i="22"/>
  <c r="U2700" i="22"/>
  <c r="U2692" i="22"/>
  <c r="U2684" i="22"/>
  <c r="U2676" i="22"/>
  <c r="U2668" i="22"/>
  <c r="U2660" i="22"/>
  <c r="U2652" i="22"/>
  <c r="U2644" i="22"/>
  <c r="U2636" i="22"/>
  <c r="U2628" i="22"/>
  <c r="U2620" i="22"/>
  <c r="U2612" i="22"/>
  <c r="U2604" i="22"/>
  <c r="U2596" i="22"/>
  <c r="U2588" i="22"/>
  <c r="U2580" i="22"/>
  <c r="U2572" i="22"/>
  <c r="U2564" i="22"/>
  <c r="U2556" i="22"/>
  <c r="U2548" i="22"/>
  <c r="U2540" i="22"/>
  <c r="U2532" i="22"/>
  <c r="U2524" i="22"/>
  <c r="U2516" i="22"/>
  <c r="U2508" i="22"/>
  <c r="U2500" i="22"/>
  <c r="U2492" i="22"/>
  <c r="U2484" i="22"/>
  <c r="U2476" i="22"/>
  <c r="U2468" i="22"/>
  <c r="U2460" i="22"/>
  <c r="U2452" i="22"/>
  <c r="U2444" i="22"/>
  <c r="U2436" i="22"/>
  <c r="U2428" i="22"/>
  <c r="U2420" i="22"/>
  <c r="U2412" i="22"/>
  <c r="U2404" i="22"/>
  <c r="U2396" i="22"/>
  <c r="U2388" i="22"/>
  <c r="U2380" i="22"/>
  <c r="U2372" i="22"/>
  <c r="U2364" i="22"/>
  <c r="U2356" i="22"/>
  <c r="U2348" i="22"/>
  <c r="U2340" i="22"/>
  <c r="U2332" i="22"/>
  <c r="U2324" i="22"/>
  <c r="U2316" i="22"/>
  <c r="U2308" i="22"/>
  <c r="U2300" i="22"/>
  <c r="U2292" i="22"/>
  <c r="U2284" i="22"/>
  <c r="U2276" i="22"/>
  <c r="U2268" i="22"/>
  <c r="U2260" i="22"/>
  <c r="U2252" i="22"/>
  <c r="U2244" i="22"/>
  <c r="U2236" i="22"/>
  <c r="U3705" i="22"/>
  <c r="U3419" i="22"/>
  <c r="U3331" i="22"/>
  <c r="U3267" i="22"/>
  <c r="U3203" i="22"/>
  <c r="U3139" i="22"/>
  <c r="U3075" i="22"/>
  <c r="U3011" i="22"/>
  <c r="U2971" i="22"/>
  <c r="U2939" i="22"/>
  <c r="U2907" i="22"/>
  <c r="U2875" i="22"/>
  <c r="U2843" i="22"/>
  <c r="U2811" i="22"/>
  <c r="U2795" i="22"/>
  <c r="U2787" i="22"/>
  <c r="U2779" i="22"/>
  <c r="U2771" i="22"/>
  <c r="U2763" i="22"/>
  <c r="U2755" i="22"/>
  <c r="U2747" i="22"/>
  <c r="U2739" i="22"/>
  <c r="U2731" i="22"/>
  <c r="U2723" i="22"/>
  <c r="U2715" i="22"/>
  <c r="U2707" i="22"/>
  <c r="U2699" i="22"/>
  <c r="U2691" i="22"/>
  <c r="U2683" i="22"/>
  <c r="U2675" i="22"/>
  <c r="U2667" i="22"/>
  <c r="U2659" i="22"/>
  <c r="U2651" i="22"/>
  <c r="U2643" i="22"/>
  <c r="U2635" i="22"/>
  <c r="U2627" i="22"/>
  <c r="U2619" i="22"/>
  <c r="U2611" i="22"/>
  <c r="U2603" i="22"/>
  <c r="U2595" i="22"/>
  <c r="U2587" i="22"/>
  <c r="U2579" i="22"/>
  <c r="U2571" i="22"/>
  <c r="U2563" i="22"/>
  <c r="U2555" i="22"/>
  <c r="U2547" i="22"/>
  <c r="U2539" i="22"/>
  <c r="U2531" i="22"/>
  <c r="U2523" i="22"/>
  <c r="U2515" i="22"/>
  <c r="U2507" i="22"/>
  <c r="U2499" i="22"/>
  <c r="U2491" i="22"/>
  <c r="U2483" i="22"/>
  <c r="U2475" i="22"/>
  <c r="U2467" i="22"/>
  <c r="U2459" i="22"/>
  <c r="U2451" i="22"/>
  <c r="U2443" i="22"/>
  <c r="U2435" i="22"/>
  <c r="U2427" i="22"/>
  <c r="U2419" i="22"/>
  <c r="U2411" i="22"/>
  <c r="U2403" i="22"/>
  <c r="U2395" i="22"/>
  <c r="U2387" i="22"/>
  <c r="U2379" i="22"/>
  <c r="U2371" i="22"/>
  <c r="U2363" i="22"/>
  <c r="U2355" i="22"/>
  <c r="U2347" i="22"/>
  <c r="U2339" i="22"/>
  <c r="U2331" i="22"/>
  <c r="U2323" i="22"/>
  <c r="U2315" i="22"/>
  <c r="U2307" i="22"/>
  <c r="U2299" i="22"/>
  <c r="U2291" i="22"/>
  <c r="U2283" i="22"/>
  <c r="U2275" i="22"/>
  <c r="U2267" i="22"/>
  <c r="U2259" i="22"/>
  <c r="U2251" i="22"/>
  <c r="U2243" i="22"/>
  <c r="U2235" i="22"/>
  <c r="U3641" i="22"/>
  <c r="U3403" i="22"/>
  <c r="U3323" i="22"/>
  <c r="U3259" i="22"/>
  <c r="U3195" i="22"/>
  <c r="U3131" i="22"/>
  <c r="U3067" i="22"/>
  <c r="U3003" i="22"/>
  <c r="U2966" i="22"/>
  <c r="U2934" i="22"/>
  <c r="U2902" i="22"/>
  <c r="U2870" i="22"/>
  <c r="U2838" i="22"/>
  <c r="U2806" i="22"/>
  <c r="U2794" i="22"/>
  <c r="U2786" i="22"/>
  <c r="U2778" i="22"/>
  <c r="U2770" i="22"/>
  <c r="U2762" i="22"/>
  <c r="U2754" i="22"/>
  <c r="U2746" i="22"/>
  <c r="U2738" i="22"/>
  <c r="U2730" i="22"/>
  <c r="U2722" i="22"/>
  <c r="U2714" i="22"/>
  <c r="U2706" i="22"/>
  <c r="U2698" i="22"/>
  <c r="U2690" i="22"/>
  <c r="U2682" i="22"/>
  <c r="U2674" i="22"/>
  <c r="U2666" i="22"/>
  <c r="U2658" i="22"/>
  <c r="U2650" i="22"/>
  <c r="U2642" i="22"/>
  <c r="U2634" i="22"/>
  <c r="U2626" i="22"/>
  <c r="U2618" i="22"/>
  <c r="U2610" i="22"/>
  <c r="U2602" i="22"/>
  <c r="U2594" i="22"/>
  <c r="U2586" i="22"/>
  <c r="U2578" i="22"/>
  <c r="U2570" i="22"/>
  <c r="U2562" i="22"/>
  <c r="U2554" i="22"/>
  <c r="U2546" i="22"/>
  <c r="U2538" i="22"/>
  <c r="U2530" i="22"/>
  <c r="U2522" i="22"/>
  <c r="U2514" i="22"/>
  <c r="U2506" i="22"/>
  <c r="U2498" i="22"/>
  <c r="U2490" i="22"/>
  <c r="U2482" i="22"/>
  <c r="U2474" i="22"/>
  <c r="U2466" i="22"/>
  <c r="U2458" i="22"/>
  <c r="U2450" i="22"/>
  <c r="U2442" i="22"/>
  <c r="U2434" i="22"/>
  <c r="U2426" i="22"/>
  <c r="U2418" i="22"/>
  <c r="U2410" i="22"/>
  <c r="U2402" i="22"/>
  <c r="U2394" i="22"/>
  <c r="U2386" i="22"/>
  <c r="U2378" i="22"/>
  <c r="U2370" i="22"/>
  <c r="U2362" i="22"/>
  <c r="U2354" i="22"/>
  <c r="U2346" i="22"/>
  <c r="U2338" i="22"/>
  <c r="U2330" i="22"/>
  <c r="U2322" i="22"/>
  <c r="U2314" i="22"/>
  <c r="U2306" i="22"/>
  <c r="U2298" i="22"/>
  <c r="U2290" i="22"/>
  <c r="U2282" i="22"/>
  <c r="U2274" i="22"/>
  <c r="U2266" i="22"/>
  <c r="U2258" i="22"/>
  <c r="U2250" i="22"/>
  <c r="U2242" i="22"/>
  <c r="U2234" i="22"/>
  <c r="U3582" i="22"/>
  <c r="U3387" i="22"/>
  <c r="U3315" i="22"/>
  <c r="U3251" i="22"/>
  <c r="U3187" i="22"/>
  <c r="U3123" i="22"/>
  <c r="U3059" i="22"/>
  <c r="U2995" i="22"/>
  <c r="U2963" i="22"/>
  <c r="U2931" i="22"/>
  <c r="U2899" i="22"/>
  <c r="U2867" i="22"/>
  <c r="U2835" i="22"/>
  <c r="U2803" i="22"/>
  <c r="U2793" i="22"/>
  <c r="U2785" i="22"/>
  <c r="U2777" i="22"/>
  <c r="U2769" i="22"/>
  <c r="U2761" i="22"/>
  <c r="U2753" i="22"/>
  <c r="U2745" i="22"/>
  <c r="U2737" i="22"/>
  <c r="U2729" i="22"/>
  <c r="U2721" i="22"/>
  <c r="U2713" i="22"/>
  <c r="U2705" i="22"/>
  <c r="U2697" i="22"/>
  <c r="U2689" i="22"/>
  <c r="U2681" i="22"/>
  <c r="U2673" i="22"/>
  <c r="U2665" i="22"/>
  <c r="U2657" i="22"/>
  <c r="U2649" i="22"/>
  <c r="U2641" i="22"/>
  <c r="U2633" i="22"/>
  <c r="U2625" i="22"/>
  <c r="U2617" i="22"/>
  <c r="U2609" i="22"/>
  <c r="U2601" i="22"/>
  <c r="U2593" i="22"/>
  <c r="U2585" i="22"/>
  <c r="U2577" i="22"/>
  <c r="U2569" i="22"/>
  <c r="U2561" i="22"/>
  <c r="U2553" i="22"/>
  <c r="U2545" i="22"/>
  <c r="U2537" i="22"/>
  <c r="U2529" i="22"/>
  <c r="U2521" i="22"/>
  <c r="U2513" i="22"/>
  <c r="U2505" i="22"/>
  <c r="U2497" i="22"/>
  <c r="U2489" i="22"/>
  <c r="U2481" i="22"/>
  <c r="U2473" i="22"/>
  <c r="U2465" i="22"/>
  <c r="U2457" i="22"/>
  <c r="U2449" i="22"/>
  <c r="U2441" i="22"/>
  <c r="U2433" i="22"/>
  <c r="U2425" i="22"/>
  <c r="U2417" i="22"/>
  <c r="U2409" i="22"/>
  <c r="U2401" i="22"/>
  <c r="U2393" i="22"/>
  <c r="U2385" i="22"/>
  <c r="U2377" i="22"/>
  <c r="U2369" i="22"/>
  <c r="U2361" i="22"/>
  <c r="U2353" i="22"/>
  <c r="U2345" i="22"/>
  <c r="U2337" i="22"/>
  <c r="U2329" i="22"/>
  <c r="U2321" i="22"/>
  <c r="U2313" i="22"/>
  <c r="U2305" i="22"/>
  <c r="U2297" i="22"/>
  <c r="U2289" i="22"/>
  <c r="U2281" i="22"/>
  <c r="U2273" i="22"/>
  <c r="U2265" i="22"/>
  <c r="U2257" i="22"/>
  <c r="U2249" i="22"/>
  <c r="U2241" i="22"/>
  <c r="U2233" i="22"/>
  <c r="U3550" i="22"/>
  <c r="U3371" i="22"/>
  <c r="U3307" i="22"/>
  <c r="U3243" i="22"/>
  <c r="U3179" i="22"/>
  <c r="U3115" i="22"/>
  <c r="U3051" i="22"/>
  <c r="U2990" i="22"/>
  <c r="U2958" i="22"/>
  <c r="U2926" i="22"/>
  <c r="U2894" i="22"/>
  <c r="U2862" i="22"/>
  <c r="U2830" i="22"/>
  <c r="U2800" i="22"/>
  <c r="U2792" i="22"/>
  <c r="U2784" i="22"/>
  <c r="U2776" i="22"/>
  <c r="U2768" i="22"/>
  <c r="U2760" i="22"/>
  <c r="U2752" i="22"/>
  <c r="U2744" i="22"/>
  <c r="U2736" i="22"/>
  <c r="U2728" i="22"/>
  <c r="U2720" i="22"/>
  <c r="U2712" i="22"/>
  <c r="U2704" i="22"/>
  <c r="U2696" i="22"/>
  <c r="U2688" i="22"/>
  <c r="U2680" i="22"/>
  <c r="U2672" i="22"/>
  <c r="U2664" i="22"/>
  <c r="U2656" i="22"/>
  <c r="U2648" i="22"/>
  <c r="U2640" i="22"/>
  <c r="U2632" i="22"/>
  <c r="U2624" i="22"/>
  <c r="U2616" i="22"/>
  <c r="U2608" i="22"/>
  <c r="U2600" i="22"/>
  <c r="U2592" i="22"/>
  <c r="U2584" i="22"/>
  <c r="U2576" i="22"/>
  <c r="U2568" i="22"/>
  <c r="U2560" i="22"/>
  <c r="U2552" i="22"/>
  <c r="U2544" i="22"/>
  <c r="U2536" i="22"/>
  <c r="U2528" i="22"/>
  <c r="U2520" i="22"/>
  <c r="U2512" i="22"/>
  <c r="U2504" i="22"/>
  <c r="U2496" i="22"/>
  <c r="U2488" i="22"/>
  <c r="U2480" i="22"/>
  <c r="U2472" i="22"/>
  <c r="U2464" i="22"/>
  <c r="U2456" i="22"/>
  <c r="U2448" i="22"/>
  <c r="U2440" i="22"/>
  <c r="U2432" i="22"/>
  <c r="U2424" i="22"/>
  <c r="U2416" i="22"/>
  <c r="U2408" i="22"/>
  <c r="U2400" i="22"/>
  <c r="U2392" i="22"/>
  <c r="U2384" i="22"/>
  <c r="U2376" i="22"/>
  <c r="U2368" i="22"/>
  <c r="U2360" i="22"/>
  <c r="U2352" i="22"/>
  <c r="U2344" i="22"/>
  <c r="U2336" i="22"/>
  <c r="U2328" i="22"/>
  <c r="U2320" i="22"/>
  <c r="U2312" i="22"/>
  <c r="U2304" i="22"/>
  <c r="U2296" i="22"/>
  <c r="U2288" i="22"/>
  <c r="U2280" i="22"/>
  <c r="U2272" i="22"/>
  <c r="U2264" i="22"/>
  <c r="U2256" i="22"/>
  <c r="U2248" i="22"/>
  <c r="U2240" i="22"/>
  <c r="U2232" i="22"/>
  <c r="U3486" i="22"/>
  <c r="U3355" i="22"/>
  <c r="U3291" i="22"/>
  <c r="U3227" i="22"/>
  <c r="U3163" i="22"/>
  <c r="U3099" i="22"/>
  <c r="U3035" i="22"/>
  <c r="U2982" i="22"/>
  <c r="U2950" i="22"/>
  <c r="U2918" i="22"/>
  <c r="U2886" i="22"/>
  <c r="U2854" i="22"/>
  <c r="U2822" i="22"/>
  <c r="U2798" i="22"/>
  <c r="U2790" i="22"/>
  <c r="U2782" i="22"/>
  <c r="U2774" i="22"/>
  <c r="U2766" i="22"/>
  <c r="U2758" i="22"/>
  <c r="U2750" i="22"/>
  <c r="U2742" i="22"/>
  <c r="U2734" i="22"/>
  <c r="U2726" i="22"/>
  <c r="U2718" i="22"/>
  <c r="U2710" i="22"/>
  <c r="U2702" i="22"/>
  <c r="U2694" i="22"/>
  <c r="U2686" i="22"/>
  <c r="U2678" i="22"/>
  <c r="U2670" i="22"/>
  <c r="U2662" i="22"/>
  <c r="U2654" i="22"/>
  <c r="U2646" i="22"/>
  <c r="U2638" i="22"/>
  <c r="U2630" i="22"/>
  <c r="U2622" i="22"/>
  <c r="U2614" i="22"/>
  <c r="U2606" i="22"/>
  <c r="U2598" i="22"/>
  <c r="U2590" i="22"/>
  <c r="U2582" i="22"/>
  <c r="U2574" i="22"/>
  <c r="U2566" i="22"/>
  <c r="U2558" i="22"/>
  <c r="U2550" i="22"/>
  <c r="U2542" i="22"/>
  <c r="U2534" i="22"/>
  <c r="U2526" i="22"/>
  <c r="U2518" i="22"/>
  <c r="U2510" i="22"/>
  <c r="U2502" i="22"/>
  <c r="U2494" i="22"/>
  <c r="U2486" i="22"/>
  <c r="U2478" i="22"/>
  <c r="U2470" i="22"/>
  <c r="U2462" i="22"/>
  <c r="U2454" i="22"/>
  <c r="U2446" i="22"/>
  <c r="U2438" i="22"/>
  <c r="U2430" i="22"/>
  <c r="U2422" i="22"/>
  <c r="U2414" i="22"/>
  <c r="U2406" i="22"/>
  <c r="U2398" i="22"/>
  <c r="U2390" i="22"/>
  <c r="U2382" i="22"/>
  <c r="U2374" i="22"/>
  <c r="U2366" i="22"/>
  <c r="U2358" i="22"/>
  <c r="U2350" i="22"/>
  <c r="U2342" i="22"/>
  <c r="U3518" i="22"/>
  <c r="U2955" i="22"/>
  <c r="U2775" i="22"/>
  <c r="U2711" i="22"/>
  <c r="U2647" i="22"/>
  <c r="U2583" i="22"/>
  <c r="U2519" i="22"/>
  <c r="U2455" i="22"/>
  <c r="U2391" i="22"/>
  <c r="U2334" i="22"/>
  <c r="U2302" i="22"/>
  <c r="U2270" i="22"/>
  <c r="U2238" i="22"/>
  <c r="U2223" i="22"/>
  <c r="U2215" i="22"/>
  <c r="U2207" i="22"/>
  <c r="U2199" i="22"/>
  <c r="U2191" i="22"/>
  <c r="U2183" i="22"/>
  <c r="U2175" i="22"/>
  <c r="U2167" i="22"/>
  <c r="U2159" i="22"/>
  <c r="U2151" i="22"/>
  <c r="U2143" i="22"/>
  <c r="U2135" i="22"/>
  <c r="U2127" i="22"/>
  <c r="U2119" i="22"/>
  <c r="U2111" i="22"/>
  <c r="U2103" i="22"/>
  <c r="U2095" i="22"/>
  <c r="U2087" i="22"/>
  <c r="U2079" i="22"/>
  <c r="U2071" i="22"/>
  <c r="U2063" i="22"/>
  <c r="U2055" i="22"/>
  <c r="U2047" i="22"/>
  <c r="U2039" i="22"/>
  <c r="U2031" i="22"/>
  <c r="U2023" i="22"/>
  <c r="U2015" i="22"/>
  <c r="U2007" i="22"/>
  <c r="U1999" i="22"/>
  <c r="U1991" i="22"/>
  <c r="U1983" i="22"/>
  <c r="U1975" i="22"/>
  <c r="U1967" i="22"/>
  <c r="U1959" i="22"/>
  <c r="U1951" i="22"/>
  <c r="U1943" i="22"/>
  <c r="U1935" i="22"/>
  <c r="U1927" i="22"/>
  <c r="U1919" i="22"/>
  <c r="U1911" i="22"/>
  <c r="U1903" i="22"/>
  <c r="U1895" i="22"/>
  <c r="U1887" i="22"/>
  <c r="U1879" i="22"/>
  <c r="U1871" i="22"/>
  <c r="U1863" i="22"/>
  <c r="U1855" i="22"/>
  <c r="U1847" i="22"/>
  <c r="U1839" i="22"/>
  <c r="U1831" i="22"/>
  <c r="U1823" i="22"/>
  <c r="U1815" i="22"/>
  <c r="U1807" i="22"/>
  <c r="U1799" i="22"/>
  <c r="U1791" i="22"/>
  <c r="U1783" i="22"/>
  <c r="U1775" i="22"/>
  <c r="U1767" i="22"/>
  <c r="U1759" i="22"/>
  <c r="U1751" i="22"/>
  <c r="U1743" i="22"/>
  <c r="U1735" i="22"/>
  <c r="U1727" i="22"/>
  <c r="U1719" i="22"/>
  <c r="U1711" i="22"/>
  <c r="U1703" i="22"/>
  <c r="U1695" i="22"/>
  <c r="U1687" i="22"/>
  <c r="U1679" i="22"/>
  <c r="U1671" i="22"/>
  <c r="U1663" i="22"/>
  <c r="U1655" i="22"/>
  <c r="U1647" i="22"/>
  <c r="U3363" i="22"/>
  <c r="U3299" i="22"/>
  <c r="U2891" i="22"/>
  <c r="U2759" i="22"/>
  <c r="U2695" i="22"/>
  <c r="U2631" i="22"/>
  <c r="U2567" i="22"/>
  <c r="U2503" i="22"/>
  <c r="U2439" i="22"/>
  <c r="U2375" i="22"/>
  <c r="U2326" i="22"/>
  <c r="U2294" i="22"/>
  <c r="U2262" i="22"/>
  <c r="U2230" i="22"/>
  <c r="U2221" i="22"/>
  <c r="U2213" i="22"/>
  <c r="U2205" i="22"/>
  <c r="U2197" i="22"/>
  <c r="U2189" i="22"/>
  <c r="U2181" i="22"/>
  <c r="U2173" i="22"/>
  <c r="U2165" i="22"/>
  <c r="U2157" i="22"/>
  <c r="U2149" i="22"/>
  <c r="U2141" i="22"/>
  <c r="U2133" i="22"/>
  <c r="U2125" i="22"/>
  <c r="U2117" i="22"/>
  <c r="U2109" i="22"/>
  <c r="U2101" i="22"/>
  <c r="U2093" i="22"/>
  <c r="U2085" i="22"/>
  <c r="U2077" i="22"/>
  <c r="U2069" i="22"/>
  <c r="U2061" i="22"/>
  <c r="U2053" i="22"/>
  <c r="U2045" i="22"/>
  <c r="U2037" i="22"/>
  <c r="U2029" i="22"/>
  <c r="U2021" i="22"/>
  <c r="U2013" i="22"/>
  <c r="U2005" i="22"/>
  <c r="U1997" i="22"/>
  <c r="U1989" i="22"/>
  <c r="U1981" i="22"/>
  <c r="U1973" i="22"/>
  <c r="U1965" i="22"/>
  <c r="U1957" i="22"/>
  <c r="U1949" i="22"/>
  <c r="U1941" i="22"/>
  <c r="U1933" i="22"/>
  <c r="U1925" i="22"/>
  <c r="U1917" i="22"/>
  <c r="U1909" i="22"/>
  <c r="U1901" i="22"/>
  <c r="U1893" i="22"/>
  <c r="U1885" i="22"/>
  <c r="U1877" i="22"/>
  <c r="U1869" i="22"/>
  <c r="U1861" i="22"/>
  <c r="U1853" i="22"/>
  <c r="U1845" i="22"/>
  <c r="U1837" i="22"/>
  <c r="U1829" i="22"/>
  <c r="U1821" i="22"/>
  <c r="U1813" i="22"/>
  <c r="U1805" i="22"/>
  <c r="U1797" i="22"/>
  <c r="U1789" i="22"/>
  <c r="U1781" i="22"/>
  <c r="U1773" i="22"/>
  <c r="U1765" i="22"/>
  <c r="U1757" i="22"/>
  <c r="U1749" i="22"/>
  <c r="U1741" i="22"/>
  <c r="U1733" i="22"/>
  <c r="U1725" i="22"/>
  <c r="U1717" i="22"/>
  <c r="U1709" i="22"/>
  <c r="U1701" i="22"/>
  <c r="U3235" i="22"/>
  <c r="U2859" i="22"/>
  <c r="U2751" i="22"/>
  <c r="U2687" i="22"/>
  <c r="U2623" i="22"/>
  <c r="U2559" i="22"/>
  <c r="U2495" i="22"/>
  <c r="U2431" i="22"/>
  <c r="U2367" i="22"/>
  <c r="U2319" i="22"/>
  <c r="U2287" i="22"/>
  <c r="U2255" i="22"/>
  <c r="U2228" i="22"/>
  <c r="U2220" i="22"/>
  <c r="U2212" i="22"/>
  <c r="U2204" i="22"/>
  <c r="U2196" i="22"/>
  <c r="U2188" i="22"/>
  <c r="U2180" i="22"/>
  <c r="U2172" i="22"/>
  <c r="U2164" i="22"/>
  <c r="U2156" i="22"/>
  <c r="U2148" i="22"/>
  <c r="U2140" i="22"/>
  <c r="U2132" i="22"/>
  <c r="U2124" i="22"/>
  <c r="U2116" i="22"/>
  <c r="U2108" i="22"/>
  <c r="U2100" i="22"/>
  <c r="U2092" i="22"/>
  <c r="U2084" i="22"/>
  <c r="U2076" i="22"/>
  <c r="U2068" i="22"/>
  <c r="U2060" i="22"/>
  <c r="U2052" i="22"/>
  <c r="U2044" i="22"/>
  <c r="U2036" i="22"/>
  <c r="U2028" i="22"/>
  <c r="U2020" i="22"/>
  <c r="U2012" i="22"/>
  <c r="U2004" i="22"/>
  <c r="U1996" i="22"/>
  <c r="U1988" i="22"/>
  <c r="U1980" i="22"/>
  <c r="U1972" i="22"/>
  <c r="U1964" i="22"/>
  <c r="U1956" i="22"/>
  <c r="U1948" i="22"/>
  <c r="U1940" i="22"/>
  <c r="U1932" i="22"/>
  <c r="U1924" i="22"/>
  <c r="U1916" i="22"/>
  <c r="U1908" i="22"/>
  <c r="U1900" i="22"/>
  <c r="U1892" i="22"/>
  <c r="U1884" i="22"/>
  <c r="U1876" i="22"/>
  <c r="U1868" i="22"/>
  <c r="U1860" i="22"/>
  <c r="U1852" i="22"/>
  <c r="U1844" i="22"/>
  <c r="U1836" i="22"/>
  <c r="U1828" i="22"/>
  <c r="U1820" i="22"/>
  <c r="U1812" i="22"/>
  <c r="U1804" i="22"/>
  <c r="U1796" i="22"/>
  <c r="U1788" i="22"/>
  <c r="U1780" i="22"/>
  <c r="U1772" i="22"/>
  <c r="U1764" i="22"/>
  <c r="U1756" i="22"/>
  <c r="U1748" i="22"/>
  <c r="U1740" i="22"/>
  <c r="U1732" i="22"/>
  <c r="U1724" i="22"/>
  <c r="U1716" i="22"/>
  <c r="U1708" i="22"/>
  <c r="U1700" i="22"/>
  <c r="U1692" i="22"/>
  <c r="U1684" i="22"/>
  <c r="U1676" i="22"/>
  <c r="U1668" i="22"/>
  <c r="U1660" i="22"/>
  <c r="U1652" i="22"/>
  <c r="U3171" i="22"/>
  <c r="U2827" i="22"/>
  <c r="U2743" i="22"/>
  <c r="U2679" i="22"/>
  <c r="U2615" i="22"/>
  <c r="U2551" i="22"/>
  <c r="U2487" i="22"/>
  <c r="U2423" i="22"/>
  <c r="U2359" i="22"/>
  <c r="U2318" i="22"/>
  <c r="U2286" i="22"/>
  <c r="U2254" i="22"/>
  <c r="U2227" i="22"/>
  <c r="U2219" i="22"/>
  <c r="U2211" i="22"/>
  <c r="U2203" i="22"/>
  <c r="U2195" i="22"/>
  <c r="U2187" i="22"/>
  <c r="U2179" i="22"/>
  <c r="U2171" i="22"/>
  <c r="U2163" i="22"/>
  <c r="U2155" i="22"/>
  <c r="U2147" i="22"/>
  <c r="U2139" i="22"/>
  <c r="U2131" i="22"/>
  <c r="U2123" i="22"/>
  <c r="U2115" i="22"/>
  <c r="U2107" i="22"/>
  <c r="U2099" i="22"/>
  <c r="U2091" i="22"/>
  <c r="U2083" i="22"/>
  <c r="U2075" i="22"/>
  <c r="U2067" i="22"/>
  <c r="U2059" i="22"/>
  <c r="U2051" i="22"/>
  <c r="U2043" i="22"/>
  <c r="U2035" i="22"/>
  <c r="U2027" i="22"/>
  <c r="U2019" i="22"/>
  <c r="U2011" i="22"/>
  <c r="U2003" i="22"/>
  <c r="U1995" i="22"/>
  <c r="U1987" i="22"/>
  <c r="U1979" i="22"/>
  <c r="U1971" i="22"/>
  <c r="U1963" i="22"/>
  <c r="U1955" i="22"/>
  <c r="U1947" i="22"/>
  <c r="U1939" i="22"/>
  <c r="U1931" i="22"/>
  <c r="U1923" i="22"/>
  <c r="U1915" i="22"/>
  <c r="U1907" i="22"/>
  <c r="U1899" i="22"/>
  <c r="U1891" i="22"/>
  <c r="U1883" i="22"/>
  <c r="U1875" i="22"/>
  <c r="U1867" i="22"/>
  <c r="U1859" i="22"/>
  <c r="U1851" i="22"/>
  <c r="U1843" i="22"/>
  <c r="U1835" i="22"/>
  <c r="U1827" i="22"/>
  <c r="U1819" i="22"/>
  <c r="U1811" i="22"/>
  <c r="U1803" i="22"/>
  <c r="U1795" i="22"/>
  <c r="U1787" i="22"/>
  <c r="U1779" i="22"/>
  <c r="U1771" i="22"/>
  <c r="U1763" i="22"/>
  <c r="U1755" i="22"/>
  <c r="U1747" i="22"/>
  <c r="U1739" i="22"/>
  <c r="U1731" i="22"/>
  <c r="U1723" i="22"/>
  <c r="U1715" i="22"/>
  <c r="U1707" i="22"/>
  <c r="U1699" i="22"/>
  <c r="U1691" i="22"/>
  <c r="U1683" i="22"/>
  <c r="U1675" i="22"/>
  <c r="U3107" i="22"/>
  <c r="U2799" i="22"/>
  <c r="U2735" i="22"/>
  <c r="U2671" i="22"/>
  <c r="U2607" i="22"/>
  <c r="U2543" i="22"/>
  <c r="U2479" i="22"/>
  <c r="U2415" i="22"/>
  <c r="U2351" i="22"/>
  <c r="U2311" i="22"/>
  <c r="U2279" i="22"/>
  <c r="U2247" i="22"/>
  <c r="U2226" i="22"/>
  <c r="U2218" i="22"/>
  <c r="U2210" i="22"/>
  <c r="U2202" i="22"/>
  <c r="U2194" i="22"/>
  <c r="U2186" i="22"/>
  <c r="U2178" i="22"/>
  <c r="U2170" i="22"/>
  <c r="U2162" i="22"/>
  <c r="U2154" i="22"/>
  <c r="U2146" i="22"/>
  <c r="U2138" i="22"/>
  <c r="U2130" i="22"/>
  <c r="U2122" i="22"/>
  <c r="U2114" i="22"/>
  <c r="U2106" i="22"/>
  <c r="U2098" i="22"/>
  <c r="U2090" i="22"/>
  <c r="U2082" i="22"/>
  <c r="U2074" i="22"/>
  <c r="U2066" i="22"/>
  <c r="U2058" i="22"/>
  <c r="U2050" i="22"/>
  <c r="U2042" i="22"/>
  <c r="U2034" i="22"/>
  <c r="U2026" i="22"/>
  <c r="U2018" i="22"/>
  <c r="U2010" i="22"/>
  <c r="U2002" i="22"/>
  <c r="U1994" i="22"/>
  <c r="U2987" i="22"/>
  <c r="U2783" i="22"/>
  <c r="U2719" i="22"/>
  <c r="U2655" i="22"/>
  <c r="U2591" i="22"/>
  <c r="U2527" i="22"/>
  <c r="U2463" i="22"/>
  <c r="U2399" i="22"/>
  <c r="U2335" i="22"/>
  <c r="U2303" i="22"/>
  <c r="U2271" i="22"/>
  <c r="U2239" i="22"/>
  <c r="U2224" i="22"/>
  <c r="U2216" i="22"/>
  <c r="U2208" i="22"/>
  <c r="U2200" i="22"/>
  <c r="U2192" i="22"/>
  <c r="U2184" i="22"/>
  <c r="U2176" i="22"/>
  <c r="U2168" i="22"/>
  <c r="U2160" i="22"/>
  <c r="U2152" i="22"/>
  <c r="U2144" i="22"/>
  <c r="U2136" i="22"/>
  <c r="U2128" i="22"/>
  <c r="U2120" i="22"/>
  <c r="U2112" i="22"/>
  <c r="U2104" i="22"/>
  <c r="U2096" i="22"/>
  <c r="U2088" i="22"/>
  <c r="U2080" i="22"/>
  <c r="U2072" i="22"/>
  <c r="U2064" i="22"/>
  <c r="U2056" i="22"/>
  <c r="U2048" i="22"/>
  <c r="U2040" i="22"/>
  <c r="U2032" i="22"/>
  <c r="U2024" i="22"/>
  <c r="U2016" i="22"/>
  <c r="U2008" i="22"/>
  <c r="U2000" i="22"/>
  <c r="U1992" i="22"/>
  <c r="U1984" i="22"/>
  <c r="U1976" i="22"/>
  <c r="U1968" i="22"/>
  <c r="U1960" i="22"/>
  <c r="U1952" i="22"/>
  <c r="U1944" i="22"/>
  <c r="U1936" i="22"/>
  <c r="U1928" i="22"/>
  <c r="U1920" i="22"/>
  <c r="U1912" i="22"/>
  <c r="U1904" i="22"/>
  <c r="U1896" i="22"/>
  <c r="U1888" i="22"/>
  <c r="U1880" i="22"/>
  <c r="U1872" i="22"/>
  <c r="U1864" i="22"/>
  <c r="U1856" i="22"/>
  <c r="U1848" i="22"/>
  <c r="U1840" i="22"/>
  <c r="U1832" i="22"/>
  <c r="U1824" i="22"/>
  <c r="U1816" i="22"/>
  <c r="U1808" i="22"/>
  <c r="U1800" i="22"/>
  <c r="U1792" i="22"/>
  <c r="U1784" i="22"/>
  <c r="U3043" i="22"/>
  <c r="U2599" i="22"/>
  <c r="U2343" i="22"/>
  <c r="U2225" i="22"/>
  <c r="U2193" i="22"/>
  <c r="U2161" i="22"/>
  <c r="U2129" i="22"/>
  <c r="U2097" i="22"/>
  <c r="U2065" i="22"/>
  <c r="U2033" i="22"/>
  <c r="U2001" i="22"/>
  <c r="U1977" i="22"/>
  <c r="U1954" i="22"/>
  <c r="U1934" i="22"/>
  <c r="U1913" i="22"/>
  <c r="U1890" i="22"/>
  <c r="U1870" i="22"/>
  <c r="U1849" i="22"/>
  <c r="U1826" i="22"/>
  <c r="U1806" i="22"/>
  <c r="U1785" i="22"/>
  <c r="U1768" i="22"/>
  <c r="U1752" i="22"/>
  <c r="U1736" i="22"/>
  <c r="U1720" i="22"/>
  <c r="U1704" i="22"/>
  <c r="U1689" i="22"/>
  <c r="U1677" i="22"/>
  <c r="U1665" i="22"/>
  <c r="U1654" i="22"/>
  <c r="U1644" i="22"/>
  <c r="U1636" i="22"/>
  <c r="U1628" i="22"/>
  <c r="U1620" i="22"/>
  <c r="U1612" i="22"/>
  <c r="U1635" i="22"/>
  <c r="U1619" i="22"/>
  <c r="U1762" i="22"/>
  <c r="U1730" i="22"/>
  <c r="U1698" i="22"/>
  <c r="U1673" i="22"/>
  <c r="U1642" i="22"/>
  <c r="U1618" i="22"/>
  <c r="U2246" i="22"/>
  <c r="U2009" i="22"/>
  <c r="U1918" i="22"/>
  <c r="U1770" i="22"/>
  <c r="U1693" i="22"/>
  <c r="U1646" i="22"/>
  <c r="U1614" i="22"/>
  <c r="U2198" i="22"/>
  <c r="U2006" i="22"/>
  <c r="U1914" i="22"/>
  <c r="U1830" i="22"/>
  <c r="U1753" i="22"/>
  <c r="U1678" i="22"/>
  <c r="U1629" i="22"/>
  <c r="U2923" i="22"/>
  <c r="U2575" i="22"/>
  <c r="U2327" i="22"/>
  <c r="U2222" i="22"/>
  <c r="U2190" i="22"/>
  <c r="U2158" i="22"/>
  <c r="U2126" i="22"/>
  <c r="U2094" i="22"/>
  <c r="U2062" i="22"/>
  <c r="U2030" i="22"/>
  <c r="U1998" i="22"/>
  <c r="U1974" i="22"/>
  <c r="U1953" i="22"/>
  <c r="U1930" i="22"/>
  <c r="U1910" i="22"/>
  <c r="U1889" i="22"/>
  <c r="U1866" i="22"/>
  <c r="U1846" i="22"/>
  <c r="U1825" i="22"/>
  <c r="U1802" i="22"/>
  <c r="U1782" i="22"/>
  <c r="U1766" i="22"/>
  <c r="U1750" i="22"/>
  <c r="U1734" i="22"/>
  <c r="U1718" i="22"/>
  <c r="U1702" i="22"/>
  <c r="U1688" i="22"/>
  <c r="U1674" i="22"/>
  <c r="U1664" i="22"/>
  <c r="U1653" i="22"/>
  <c r="U1643" i="22"/>
  <c r="U1627" i="22"/>
  <c r="U1611" i="22"/>
  <c r="U1746" i="22"/>
  <c r="U1686" i="22"/>
  <c r="U1651" i="22"/>
  <c r="U1626" i="22"/>
  <c r="U1610" i="22"/>
  <c r="U2169" i="22"/>
  <c r="U1982" i="22"/>
  <c r="U1854" i="22"/>
  <c r="U1738" i="22"/>
  <c r="U1667" i="22"/>
  <c r="U2383" i="22"/>
  <c r="U2038" i="22"/>
  <c r="U1850" i="22"/>
  <c r="U1721" i="22"/>
  <c r="U1637" i="22"/>
  <c r="U2791" i="22"/>
  <c r="U2535" i="22"/>
  <c r="U2310" i="22"/>
  <c r="U2217" i="22"/>
  <c r="U2185" i="22"/>
  <c r="U2153" i="22"/>
  <c r="U2121" i="22"/>
  <c r="U2089" i="22"/>
  <c r="U2057" i="22"/>
  <c r="U2025" i="22"/>
  <c r="U1993" i="22"/>
  <c r="U1970" i="22"/>
  <c r="U1950" i="22"/>
  <c r="U1929" i="22"/>
  <c r="U1906" i="22"/>
  <c r="U1886" i="22"/>
  <c r="U1865" i="22"/>
  <c r="U1842" i="22"/>
  <c r="U1822" i="22"/>
  <c r="U1801" i="22"/>
  <c r="U1778" i="22"/>
  <c r="U1714" i="22"/>
  <c r="U1662" i="22"/>
  <c r="U1634" i="22"/>
  <c r="U2407" i="22"/>
  <c r="U1790" i="22"/>
  <c r="U1630" i="22"/>
  <c r="U2134" i="22"/>
  <c r="U1958" i="22"/>
  <c r="U1873" i="22"/>
  <c r="U1786" i="22"/>
  <c r="U1705" i="22"/>
  <c r="U1656" i="22"/>
  <c r="U1613" i="22"/>
  <c r="U2767" i="22"/>
  <c r="U2511" i="22"/>
  <c r="U2295" i="22"/>
  <c r="U2214" i="22"/>
  <c r="U2182" i="22"/>
  <c r="U2150" i="22"/>
  <c r="U2118" i="22"/>
  <c r="U2086" i="22"/>
  <c r="U2054" i="22"/>
  <c r="U2022" i="22"/>
  <c r="U1990" i="22"/>
  <c r="U1969" i="22"/>
  <c r="U1946" i="22"/>
  <c r="U1926" i="22"/>
  <c r="U1905" i="22"/>
  <c r="U1882" i="22"/>
  <c r="U1862" i="22"/>
  <c r="U1841" i="22"/>
  <c r="U1818" i="22"/>
  <c r="U1798" i="22"/>
  <c r="U1777" i="22"/>
  <c r="U1761" i="22"/>
  <c r="U1745" i="22"/>
  <c r="U1729" i="22"/>
  <c r="U1713" i="22"/>
  <c r="U1697" i="22"/>
  <c r="U1685" i="22"/>
  <c r="U1672" i="22"/>
  <c r="U1661" i="22"/>
  <c r="U1650" i="22"/>
  <c r="U1641" i="22"/>
  <c r="U1633" i="22"/>
  <c r="U1625" i="22"/>
  <c r="U1617" i="22"/>
  <c r="U1640" i="22"/>
  <c r="U1632" i="22"/>
  <c r="U1616" i="22"/>
  <c r="U2447" i="22"/>
  <c r="U2206" i="22"/>
  <c r="U2142" i="22"/>
  <c r="U2078" i="22"/>
  <c r="U2046" i="22"/>
  <c r="U1985" i="22"/>
  <c r="U1942" i="22"/>
  <c r="U1898" i="22"/>
  <c r="U1857" i="22"/>
  <c r="U1814" i="22"/>
  <c r="U1774" i="22"/>
  <c r="U1742" i="22"/>
  <c r="U1710" i="22"/>
  <c r="U1681" i="22"/>
  <c r="U1658" i="22"/>
  <c r="U1639" i="22"/>
  <c r="U1623" i="22"/>
  <c r="U2663" i="22"/>
  <c r="U2137" i="22"/>
  <c r="U2073" i="22"/>
  <c r="U1961" i="22"/>
  <c r="U1897" i="22"/>
  <c r="U1833" i="22"/>
  <c r="U1754" i="22"/>
  <c r="U1706" i="22"/>
  <c r="U1657" i="22"/>
  <c r="U1622" i="22"/>
  <c r="U2231" i="22"/>
  <c r="U2102" i="22"/>
  <c r="U1978" i="22"/>
  <c r="U1894" i="22"/>
  <c r="U1769" i="22"/>
  <c r="U1690" i="22"/>
  <c r="U1645" i="22"/>
  <c r="U2727" i="22"/>
  <c r="U2471" i="22"/>
  <c r="U2278" i="22"/>
  <c r="U2209" i="22"/>
  <c r="U2177" i="22"/>
  <c r="U2145" i="22"/>
  <c r="U2113" i="22"/>
  <c r="U2081" i="22"/>
  <c r="U2049" i="22"/>
  <c r="U2017" i="22"/>
  <c r="U1986" i="22"/>
  <c r="U1966" i="22"/>
  <c r="U1945" i="22"/>
  <c r="U1922" i="22"/>
  <c r="U1902" i="22"/>
  <c r="U1881" i="22"/>
  <c r="U1858" i="22"/>
  <c r="U1838" i="22"/>
  <c r="U1817" i="22"/>
  <c r="U1794" i="22"/>
  <c r="U1776" i="22"/>
  <c r="U1760" i="22"/>
  <c r="U1744" i="22"/>
  <c r="U1728" i="22"/>
  <c r="U1712" i="22"/>
  <c r="U1696" i="22"/>
  <c r="U1682" i="22"/>
  <c r="U1670" i="22"/>
  <c r="U1659" i="22"/>
  <c r="U1649" i="22"/>
  <c r="U1624" i="22"/>
  <c r="U2703" i="22"/>
  <c r="U2263" i="22"/>
  <c r="U2174" i="22"/>
  <c r="U2110" i="22"/>
  <c r="U2014" i="22"/>
  <c r="U1962" i="22"/>
  <c r="U1921" i="22"/>
  <c r="U1878" i="22"/>
  <c r="U1834" i="22"/>
  <c r="U1793" i="22"/>
  <c r="U1758" i="22"/>
  <c r="U1726" i="22"/>
  <c r="U1694" i="22"/>
  <c r="U1669" i="22"/>
  <c r="U1648" i="22"/>
  <c r="U1631" i="22"/>
  <c r="U1615" i="22"/>
  <c r="U2201" i="22"/>
  <c r="U2105" i="22"/>
  <c r="U2041" i="22"/>
  <c r="U1938" i="22"/>
  <c r="U1874" i="22"/>
  <c r="U1810" i="22"/>
  <c r="U1722" i="22"/>
  <c r="U1680" i="22"/>
  <c r="U1638" i="22"/>
  <c r="U2639" i="22"/>
  <c r="U2166" i="22"/>
  <c r="U2070" i="22"/>
  <c r="U1937" i="22"/>
  <c r="U1809" i="22"/>
  <c r="U1737" i="22"/>
  <c r="U1666" i="22"/>
  <c r="U1621" i="22"/>
  <c r="V293" i="22"/>
  <c r="U4931" i="22"/>
  <c r="U4929" i="22"/>
  <c r="U4932" i="22"/>
  <c r="U4966" i="22"/>
  <c r="U4930" i="22"/>
  <c r="U4926" i="22"/>
  <c r="U4937" i="22"/>
  <c r="U4927" i="22"/>
  <c r="U4936" i="22"/>
  <c r="U4928" i="22"/>
  <c r="U4935" i="22"/>
  <c r="U4934" i="22"/>
  <c r="U4933" i="22"/>
  <c r="V294" i="22"/>
  <c r="U4997" i="22"/>
  <c r="V295" i="22"/>
  <c r="U5010" i="22"/>
  <c r="V296" i="22"/>
  <c r="U5011" i="22"/>
  <c r="V297" i="22"/>
  <c r="U5012" i="22"/>
  <c r="V298" i="22"/>
  <c r="U5013" i="22"/>
  <c r="V299" i="22"/>
  <c r="U5014" i="22"/>
  <c r="V300" i="22"/>
  <c r="U5015" i="22"/>
  <c r="V301" i="22"/>
  <c r="U5016" i="22"/>
  <c r="V302" i="22"/>
  <c r="U5017" i="22"/>
  <c r="V303" i="22"/>
  <c r="U5018" i="22"/>
  <c r="V304" i="22"/>
  <c r="U5019" i="22"/>
  <c r="V305" i="22"/>
  <c r="U5020" i="22"/>
  <c r="V306" i="22"/>
  <c r="U5021" i="22"/>
  <c r="U5022" i="22"/>
  <c r="V307" i="22"/>
  <c r="K5278" i="22"/>
  <c r="K5277" i="22"/>
  <c r="K5276" i="22"/>
  <c r="K5275" i="22"/>
  <c r="U5023" i="22"/>
  <c r="V308" i="22"/>
  <c r="V309" i="22"/>
  <c r="U5024" i="22"/>
  <c r="L21" i="22"/>
  <c r="K22" i="22"/>
  <c r="U1522" i="22"/>
  <c r="U210" i="22"/>
  <c r="U1394" i="22"/>
  <c r="U1224" i="22"/>
  <c r="U208" i="22"/>
  <c r="U209" i="22"/>
  <c r="U207" i="22"/>
  <c r="U211" i="22"/>
  <c r="U204" i="22"/>
  <c r="U200" i="22"/>
  <c r="U205" i="22"/>
  <c r="U201" i="22"/>
  <c r="U206" i="22"/>
  <c r="U202" i="22"/>
  <c r="U198" i="22"/>
  <c r="U203" i="22"/>
  <c r="U199" i="22"/>
  <c r="L5280" i="22"/>
  <c r="L5272" i="22"/>
  <c r="L5265" i="22"/>
  <c r="K5267" i="22"/>
  <c r="L5268" i="22"/>
  <c r="K5269" i="22"/>
  <c r="L5279" i="22"/>
  <c r="L5271" i="22"/>
  <c r="L5264" i="22"/>
  <c r="K5266" i="22"/>
  <c r="L5275" i="22"/>
  <c r="L5278" i="22"/>
  <c r="L5270" i="22"/>
  <c r="K5272" i="22"/>
  <c r="K5265" i="22"/>
  <c r="L5276" i="22"/>
  <c r="L5277" i="22"/>
  <c r="L5269" i="22"/>
  <c r="K5271" i="22"/>
  <c r="K5264" i="22"/>
  <c r="K5270" i="22"/>
  <c r="L5274" i="22"/>
  <c r="L5267" i="22"/>
  <c r="K5268" i="22"/>
  <c r="L5273" i="22"/>
  <c r="L5266" i="22"/>
  <c r="K5274" i="22"/>
  <c r="K5273" i="22"/>
  <c r="D10" i="23"/>
  <c r="C10" i="23"/>
  <c r="D11" i="23"/>
  <c r="C11" i="23"/>
  <c r="L4921" i="22"/>
  <c r="L4913" i="22"/>
  <c r="L4905" i="22"/>
  <c r="L4897" i="22"/>
  <c r="L4889" i="22"/>
  <c r="L4881" i="22"/>
  <c r="L4873" i="22"/>
  <c r="L4865" i="22"/>
  <c r="L4849" i="22"/>
  <c r="L4845" i="22"/>
  <c r="L4867" i="22"/>
  <c r="L4920" i="22"/>
  <c r="L4912" i="22"/>
  <c r="L4904" i="22"/>
  <c r="L4896" i="22"/>
  <c r="L4888" i="22"/>
  <c r="L4880" i="22"/>
  <c r="L4872" i="22"/>
  <c r="L4864" i="22"/>
  <c r="L4856" i="22"/>
  <c r="L4848" i="22"/>
  <c r="L4863" i="22"/>
  <c r="L4847" i="22"/>
  <c r="L4915" i="22"/>
  <c r="L4859" i="22"/>
  <c r="L4919" i="22"/>
  <c r="L4911" i="22"/>
  <c r="L4903" i="22"/>
  <c r="L4895" i="22"/>
  <c r="L4887" i="22"/>
  <c r="L4879" i="22"/>
  <c r="L4871" i="22"/>
  <c r="L4855" i="22"/>
  <c r="L4853" i="22"/>
  <c r="L4883" i="22"/>
  <c r="L4918" i="22"/>
  <c r="L4910" i="22"/>
  <c r="L4902" i="22"/>
  <c r="L4894" i="22"/>
  <c r="L4886" i="22"/>
  <c r="L4878" i="22"/>
  <c r="L4870" i="22"/>
  <c r="L4862" i="22"/>
  <c r="L4846" i="22"/>
  <c r="L4875" i="22"/>
  <c r="L4925" i="22"/>
  <c r="L4917" i="22"/>
  <c r="L4909" i="22"/>
  <c r="L4901" i="22"/>
  <c r="L4893" i="22"/>
  <c r="L4885" i="22"/>
  <c r="L4877" i="22"/>
  <c r="L4869" i="22"/>
  <c r="L4861" i="22"/>
  <c r="L4899" i="22"/>
  <c r="L4843" i="22"/>
  <c r="L4924" i="22"/>
  <c r="L4916" i="22"/>
  <c r="L4908" i="22"/>
  <c r="L4900" i="22"/>
  <c r="L4892" i="22"/>
  <c r="L4884" i="22"/>
  <c r="L4876" i="22"/>
  <c r="L4868" i="22"/>
  <c r="L4860" i="22"/>
  <c r="L4852" i="22"/>
  <c r="L4844" i="22"/>
  <c r="L4923" i="22"/>
  <c r="L4891" i="22"/>
  <c r="L4922" i="22"/>
  <c r="L4914" i="22"/>
  <c r="L4906" i="22"/>
  <c r="L4898" i="22"/>
  <c r="L4890" i="22"/>
  <c r="L4882" i="22"/>
  <c r="L4874" i="22"/>
  <c r="L4866" i="22"/>
  <c r="L4858" i="22"/>
  <c r="L4850" i="22"/>
  <c r="L4842" i="22"/>
  <c r="L4857" i="22"/>
  <c r="L4854" i="22"/>
  <c r="L4907" i="22"/>
  <c r="L4851" i="22"/>
  <c r="U4974" i="22"/>
  <c r="U4970" i="22"/>
  <c r="U4973" i="22"/>
  <c r="U4969" i="22"/>
  <c r="U4972" i="22"/>
  <c r="U4968" i="22"/>
  <c r="U4975" i="22"/>
  <c r="U4971" i="22"/>
  <c r="U4967" i="22"/>
  <c r="V4952" i="22"/>
  <c r="V4951" i="22"/>
  <c r="V4950" i="22"/>
  <c r="D32" i="8" s="1"/>
  <c r="U7" i="22"/>
  <c r="U11" i="22"/>
  <c r="U15" i="22"/>
  <c r="U19" i="22"/>
  <c r="U23" i="22"/>
  <c r="U27" i="22"/>
  <c r="U31" i="22"/>
  <c r="U35" i="22"/>
  <c r="U39" i="22"/>
  <c r="U43" i="22"/>
  <c r="U47" i="22"/>
  <c r="U51" i="22"/>
  <c r="U55" i="22"/>
  <c r="U59" i="22"/>
  <c r="U63" i="22"/>
  <c r="U67" i="22"/>
  <c r="U71" i="22"/>
  <c r="U75" i="22"/>
  <c r="U79" i="22"/>
  <c r="U83" i="22"/>
  <c r="U87" i="22"/>
  <c r="U91" i="22"/>
  <c r="U95" i="22"/>
  <c r="U99" i="22"/>
  <c r="U103" i="22"/>
  <c r="U107" i="22"/>
  <c r="U111" i="22"/>
  <c r="U115" i="22"/>
  <c r="U119" i="22"/>
  <c r="U123" i="22"/>
  <c r="U127" i="22"/>
  <c r="U131" i="22"/>
  <c r="U135" i="22"/>
  <c r="U139" i="22"/>
  <c r="U143" i="22"/>
  <c r="U147" i="22"/>
  <c r="U151" i="22"/>
  <c r="U155" i="22"/>
  <c r="U159" i="22"/>
  <c r="U163" i="22"/>
  <c r="U167" i="22"/>
  <c r="U171" i="22"/>
  <c r="U175" i="22"/>
  <c r="U179" i="22"/>
  <c r="U183" i="22"/>
  <c r="U187" i="22"/>
  <c r="U191" i="22"/>
  <c r="U195" i="22"/>
  <c r="U213" i="22"/>
  <c r="U217" i="22"/>
  <c r="U221" i="22"/>
  <c r="U225" i="22"/>
  <c r="U229" i="22"/>
  <c r="U233" i="22"/>
  <c r="U237" i="22"/>
  <c r="U241" i="22"/>
  <c r="U245" i="22"/>
  <c r="U249" i="22"/>
  <c r="U253" i="22"/>
  <c r="U257" i="22"/>
  <c r="U261" i="22"/>
  <c r="U265" i="22"/>
  <c r="U269" i="22"/>
  <c r="U273" i="22"/>
  <c r="U277" i="22"/>
  <c r="U281" i="22"/>
  <c r="U285" i="22"/>
  <c r="U289" i="22"/>
  <c r="U293" i="22"/>
  <c r="U297" i="22"/>
  <c r="U301" i="22"/>
  <c r="U305" i="22"/>
  <c r="U309" i="22"/>
  <c r="U313" i="22"/>
  <c r="U317" i="22"/>
  <c r="U321" i="22"/>
  <c r="U325" i="22"/>
  <c r="U329" i="22"/>
  <c r="U333" i="22"/>
  <c r="U4" i="22"/>
  <c r="U8" i="22"/>
  <c r="U12" i="22"/>
  <c r="U16" i="22"/>
  <c r="U20" i="22"/>
  <c r="U24" i="22"/>
  <c r="U28" i="22"/>
  <c r="U32" i="22"/>
  <c r="U36" i="22"/>
  <c r="U40" i="22"/>
  <c r="U44" i="22"/>
  <c r="U48" i="22"/>
  <c r="U52" i="22"/>
  <c r="U56" i="22"/>
  <c r="U60" i="22"/>
  <c r="U64" i="22"/>
  <c r="U68" i="22"/>
  <c r="U72" i="22"/>
  <c r="U76" i="22"/>
  <c r="U80" i="22"/>
  <c r="U84" i="22"/>
  <c r="U88" i="22"/>
  <c r="U92" i="22"/>
  <c r="U96" i="22"/>
  <c r="U100" i="22"/>
  <c r="U104" i="22"/>
  <c r="U108" i="22"/>
  <c r="U112" i="22"/>
  <c r="U116" i="22"/>
  <c r="U120" i="22"/>
  <c r="U124" i="22"/>
  <c r="U128" i="22"/>
  <c r="U132" i="22"/>
  <c r="U136" i="22"/>
  <c r="U140" i="22"/>
  <c r="U144" i="22"/>
  <c r="U148" i="22"/>
  <c r="U152" i="22"/>
  <c r="U156" i="22"/>
  <c r="U160" i="22"/>
  <c r="U164" i="22"/>
  <c r="U168" i="22"/>
  <c r="U172" i="22"/>
  <c r="U176" i="22"/>
  <c r="U180" i="22"/>
  <c r="U184" i="22"/>
  <c r="U188" i="22"/>
  <c r="U192" i="22"/>
  <c r="U196" i="22"/>
  <c r="U214" i="22"/>
  <c r="U218" i="22"/>
  <c r="U222" i="22"/>
  <c r="U226" i="22"/>
  <c r="U230" i="22"/>
  <c r="U234" i="22"/>
  <c r="U238" i="22"/>
  <c r="U242" i="22"/>
  <c r="U246" i="22"/>
  <c r="U250" i="22"/>
  <c r="U254" i="22"/>
  <c r="U258" i="22"/>
  <c r="U262" i="22"/>
  <c r="U266" i="22"/>
  <c r="U270" i="22"/>
  <c r="U274" i="22"/>
  <c r="U278" i="22"/>
  <c r="U282" i="22"/>
  <c r="U286" i="22"/>
  <c r="U290" i="22"/>
  <c r="U294" i="22"/>
  <c r="U298" i="22"/>
  <c r="U302" i="22"/>
  <c r="U306" i="22"/>
  <c r="U310" i="22"/>
  <c r="U314" i="22"/>
  <c r="U318" i="22"/>
  <c r="U322" i="22"/>
  <c r="U326" i="22"/>
  <c r="U330" i="22"/>
  <c r="U334" i="22"/>
  <c r="U5" i="22"/>
  <c r="U9" i="22"/>
  <c r="U13" i="22"/>
  <c r="U17" i="22"/>
  <c r="U21" i="22"/>
  <c r="U25" i="22"/>
  <c r="U29" i="22"/>
  <c r="U33" i="22"/>
  <c r="U37" i="22"/>
  <c r="U41" i="22"/>
  <c r="U45" i="22"/>
  <c r="U49" i="22"/>
  <c r="U53" i="22"/>
  <c r="U57" i="22"/>
  <c r="U61" i="22"/>
  <c r="U65" i="22"/>
  <c r="U69" i="22"/>
  <c r="U73" i="22"/>
  <c r="U77" i="22"/>
  <c r="U81" i="22"/>
  <c r="U85" i="22"/>
  <c r="U89" i="22"/>
  <c r="U93" i="22"/>
  <c r="U97" i="22"/>
  <c r="U101" i="22"/>
  <c r="U105" i="22"/>
  <c r="U109" i="22"/>
  <c r="U113" i="22"/>
  <c r="U117" i="22"/>
  <c r="U121" i="22"/>
  <c r="U125" i="22"/>
  <c r="U129" i="22"/>
  <c r="U133" i="22"/>
  <c r="U137" i="22"/>
  <c r="U141" i="22"/>
  <c r="U145" i="22"/>
  <c r="U149" i="22"/>
  <c r="U153" i="22"/>
  <c r="U157" i="22"/>
  <c r="U161" i="22"/>
  <c r="U165" i="22"/>
  <c r="U169" i="22"/>
  <c r="U173" i="22"/>
  <c r="U177" i="22"/>
  <c r="U181" i="22"/>
  <c r="U185" i="22"/>
  <c r="U189" i="22"/>
  <c r="U193" i="22"/>
  <c r="U197" i="22"/>
  <c r="U215" i="22"/>
  <c r="U219" i="22"/>
  <c r="U223" i="22"/>
  <c r="U227" i="22"/>
  <c r="U231" i="22"/>
  <c r="U235" i="22"/>
  <c r="U239" i="22"/>
  <c r="U243" i="22"/>
  <c r="U247" i="22"/>
  <c r="U251" i="22"/>
  <c r="U255" i="22"/>
  <c r="U259" i="22"/>
  <c r="U263" i="22"/>
  <c r="U267" i="22"/>
  <c r="U271" i="22"/>
  <c r="U275" i="22"/>
  <c r="U279" i="22"/>
  <c r="U283" i="22"/>
  <c r="U287" i="22"/>
  <c r="U291" i="22"/>
  <c r="U295" i="22"/>
  <c r="U299" i="22"/>
  <c r="U303" i="22"/>
  <c r="U307" i="22"/>
  <c r="U311" i="22"/>
  <c r="U315" i="22"/>
  <c r="U319" i="22"/>
  <c r="U323" i="22"/>
  <c r="U327" i="22"/>
  <c r="U331" i="22"/>
  <c r="U6" i="22"/>
  <c r="U10" i="22"/>
  <c r="U14" i="22"/>
  <c r="U18" i="22"/>
  <c r="U22" i="22"/>
  <c r="U26" i="22"/>
  <c r="U30" i="22"/>
  <c r="U34" i="22"/>
  <c r="U38" i="22"/>
  <c r="U42" i="22"/>
  <c r="U46" i="22"/>
  <c r="U50" i="22"/>
  <c r="U54" i="22"/>
  <c r="U58" i="22"/>
  <c r="U62" i="22"/>
  <c r="U66" i="22"/>
  <c r="U70" i="22"/>
  <c r="U74" i="22"/>
  <c r="U78" i="22"/>
  <c r="U82" i="22"/>
  <c r="U86" i="22"/>
  <c r="U90" i="22"/>
  <c r="U94" i="22"/>
  <c r="U98" i="22"/>
  <c r="U102" i="22"/>
  <c r="U106" i="22"/>
  <c r="U110" i="22"/>
  <c r="U114" i="22"/>
  <c r="U118" i="22"/>
  <c r="U122" i="22"/>
  <c r="U126" i="22"/>
  <c r="U130" i="22"/>
  <c r="U134" i="22"/>
  <c r="U138" i="22"/>
  <c r="U142" i="22"/>
  <c r="U146" i="22"/>
  <c r="U150" i="22"/>
  <c r="U154" i="22"/>
  <c r="U158" i="22"/>
  <c r="U162" i="22"/>
  <c r="U166" i="22"/>
  <c r="U170" i="22"/>
  <c r="U174" i="22"/>
  <c r="U178" i="22"/>
  <c r="U182" i="22"/>
  <c r="U186" i="22"/>
  <c r="U190" i="22"/>
  <c r="U194" i="22"/>
  <c r="U212" i="22"/>
  <c r="U216" i="22"/>
  <c r="U220" i="22"/>
  <c r="U224" i="22"/>
  <c r="U228" i="22"/>
  <c r="U232" i="22"/>
  <c r="U236" i="22"/>
  <c r="U240" i="22"/>
  <c r="U244" i="22"/>
  <c r="U248" i="22"/>
  <c r="U252" i="22"/>
  <c r="U256" i="22"/>
  <c r="U260" i="22"/>
  <c r="U264" i="22"/>
  <c r="U268" i="22"/>
  <c r="U272" i="22"/>
  <c r="U276" i="22"/>
  <c r="U280" i="22"/>
  <c r="U284" i="22"/>
  <c r="U288" i="22"/>
  <c r="U292" i="22"/>
  <c r="U296" i="22"/>
  <c r="U300" i="22"/>
  <c r="U304" i="22"/>
  <c r="U308" i="22"/>
  <c r="U312" i="22"/>
  <c r="U316" i="22"/>
  <c r="U320" i="22"/>
  <c r="U324" i="22"/>
  <c r="U328" i="22"/>
  <c r="U332" i="22"/>
  <c r="U336" i="22"/>
  <c r="U340" i="22"/>
  <c r="U344" i="22"/>
  <c r="U348" i="22"/>
  <c r="U352" i="22"/>
  <c r="U356" i="22"/>
  <c r="U337" i="22"/>
  <c r="U346" i="22"/>
  <c r="U355" i="22"/>
  <c r="U342" i="22"/>
  <c r="U351" i="22"/>
  <c r="U360" i="22"/>
  <c r="U364" i="22"/>
  <c r="U368" i="22"/>
  <c r="U372" i="22"/>
  <c r="U376" i="22"/>
  <c r="U380" i="22"/>
  <c r="U384" i="22"/>
  <c r="U388" i="22"/>
  <c r="U392" i="22"/>
  <c r="U396" i="22"/>
  <c r="U400" i="22"/>
  <c r="U404" i="22"/>
  <c r="U408" i="22"/>
  <c r="U411" i="22"/>
  <c r="U415" i="22"/>
  <c r="U419" i="22"/>
  <c r="U423" i="22"/>
  <c r="U427" i="22"/>
  <c r="U431" i="22"/>
  <c r="U435" i="22"/>
  <c r="U439" i="22"/>
  <c r="U443" i="22"/>
  <c r="U447" i="22"/>
  <c r="U451" i="22"/>
  <c r="U455" i="22"/>
  <c r="U459" i="22"/>
  <c r="U463" i="22"/>
  <c r="U467" i="22"/>
  <c r="U471" i="22"/>
  <c r="U475" i="22"/>
  <c r="U479" i="22"/>
  <c r="U483" i="22"/>
  <c r="U487" i="22"/>
  <c r="U491" i="22"/>
  <c r="U495" i="22"/>
  <c r="U499" i="22"/>
  <c r="U503" i="22"/>
  <c r="U507" i="22"/>
  <c r="U511" i="22"/>
  <c r="U515" i="22"/>
  <c r="U519" i="22"/>
  <c r="U523" i="22"/>
  <c r="U527" i="22"/>
  <c r="U531" i="22"/>
  <c r="U535" i="22"/>
  <c r="U539" i="22"/>
  <c r="U543" i="22"/>
  <c r="U547" i="22"/>
  <c r="U551" i="22"/>
  <c r="U555" i="22"/>
  <c r="U559" i="22"/>
  <c r="U563" i="22"/>
  <c r="U567" i="22"/>
  <c r="U571" i="22"/>
  <c r="U575" i="22"/>
  <c r="U579" i="22"/>
  <c r="U583" i="22"/>
  <c r="U587" i="22"/>
  <c r="U591" i="22"/>
  <c r="U595" i="22"/>
  <c r="U599" i="22"/>
  <c r="U603" i="22"/>
  <c r="U607" i="22"/>
  <c r="U611" i="22"/>
  <c r="U615" i="22"/>
  <c r="U619" i="22"/>
  <c r="U623" i="22"/>
  <c r="U627" i="22"/>
  <c r="U343" i="22"/>
  <c r="U357" i="22"/>
  <c r="U361" i="22"/>
  <c r="U365" i="22"/>
  <c r="U369" i="22"/>
  <c r="U373" i="22"/>
  <c r="U377" i="22"/>
  <c r="U381" i="22"/>
  <c r="U385" i="22"/>
  <c r="U389" i="22"/>
  <c r="U393" i="22"/>
  <c r="U397" i="22"/>
  <c r="U401" i="22"/>
  <c r="U405" i="22"/>
  <c r="U412" i="22"/>
  <c r="U416" i="22"/>
  <c r="U420" i="22"/>
  <c r="U424" i="22"/>
  <c r="U428" i="22"/>
  <c r="U432" i="22"/>
  <c r="U436" i="22"/>
  <c r="U440" i="22"/>
  <c r="U444" i="22"/>
  <c r="U448" i="22"/>
  <c r="U452" i="22"/>
  <c r="U456" i="22"/>
  <c r="U460" i="22"/>
  <c r="U464" i="22"/>
  <c r="U468" i="22"/>
  <c r="U472" i="22"/>
  <c r="U476" i="22"/>
  <c r="U480" i="22"/>
  <c r="U484" i="22"/>
  <c r="U488" i="22"/>
  <c r="U492" i="22"/>
  <c r="U496" i="22"/>
  <c r="U500" i="22"/>
  <c r="U504" i="22"/>
  <c r="U508" i="22"/>
  <c r="U512" i="22"/>
  <c r="U516" i="22"/>
  <c r="U520" i="22"/>
  <c r="U524" i="22"/>
  <c r="U528" i="22"/>
  <c r="U532" i="22"/>
  <c r="U536" i="22"/>
  <c r="U540" i="22"/>
  <c r="U544" i="22"/>
  <c r="U548" i="22"/>
  <c r="U552" i="22"/>
  <c r="U556" i="22"/>
  <c r="U560" i="22"/>
  <c r="U564" i="22"/>
  <c r="U568" i="22"/>
  <c r="U572" i="22"/>
  <c r="U576" i="22"/>
  <c r="U339" i="22"/>
  <c r="U353" i="22"/>
  <c r="U335" i="22"/>
  <c r="U349" i="22"/>
  <c r="U358" i="22"/>
  <c r="U362" i="22"/>
  <c r="U366" i="22"/>
  <c r="U370" i="22"/>
  <c r="U374" i="22"/>
  <c r="U378" i="22"/>
  <c r="U382" i="22"/>
  <c r="U386" i="22"/>
  <c r="U390" i="22"/>
  <c r="U394" i="22"/>
  <c r="U398" i="22"/>
  <c r="U402" i="22"/>
  <c r="U406" i="22"/>
  <c r="U409" i="22"/>
  <c r="U413" i="22"/>
  <c r="U417" i="22"/>
  <c r="U421" i="22"/>
  <c r="U425" i="22"/>
  <c r="U429" i="22"/>
  <c r="U433" i="22"/>
  <c r="U437" i="22"/>
  <c r="U441" i="22"/>
  <c r="U445" i="22"/>
  <c r="U449" i="22"/>
  <c r="U453" i="22"/>
  <c r="U457" i="22"/>
  <c r="U461" i="22"/>
  <c r="U465" i="22"/>
  <c r="U469" i="22"/>
  <c r="U473" i="22"/>
  <c r="U477" i="22"/>
  <c r="U481" i="22"/>
  <c r="U485" i="22"/>
  <c r="U489" i="22"/>
  <c r="U493" i="22"/>
  <c r="U497" i="22"/>
  <c r="U501" i="22"/>
  <c r="U505" i="22"/>
  <c r="U509" i="22"/>
  <c r="U513" i="22"/>
  <c r="U517" i="22"/>
  <c r="U521" i="22"/>
  <c r="U525" i="22"/>
  <c r="U529" i="22"/>
  <c r="U533" i="22"/>
  <c r="U537" i="22"/>
  <c r="U541" i="22"/>
  <c r="U545" i="22"/>
  <c r="U549" i="22"/>
  <c r="U553" i="22"/>
  <c r="U557" i="22"/>
  <c r="U561" i="22"/>
  <c r="U565" i="22"/>
  <c r="U569" i="22"/>
  <c r="U573" i="22"/>
  <c r="U577" i="22"/>
  <c r="U581" i="22"/>
  <c r="U585" i="22"/>
  <c r="U589" i="22"/>
  <c r="U593" i="22"/>
  <c r="U597" i="22"/>
  <c r="U601" i="22"/>
  <c r="U605" i="22"/>
  <c r="U609" i="22"/>
  <c r="U613" i="22"/>
  <c r="U617" i="22"/>
  <c r="U621" i="22"/>
  <c r="U625" i="22"/>
  <c r="U629" i="22"/>
  <c r="U345" i="22"/>
  <c r="U354" i="22"/>
  <c r="U338" i="22"/>
  <c r="U590" i="22"/>
  <c r="U600" i="22"/>
  <c r="U622" i="22"/>
  <c r="U631" i="22"/>
  <c r="U341" i="22"/>
  <c r="U359" i="22"/>
  <c r="U375" i="22"/>
  <c r="U391" i="22"/>
  <c r="U407" i="22"/>
  <c r="U422" i="22"/>
  <c r="U438" i="22"/>
  <c r="U454" i="22"/>
  <c r="U470" i="22"/>
  <c r="U486" i="22"/>
  <c r="U502" i="22"/>
  <c r="U518" i="22"/>
  <c r="U534" i="22"/>
  <c r="U550" i="22"/>
  <c r="U566" i="22"/>
  <c r="U580" i="22"/>
  <c r="U602" i="22"/>
  <c r="U612" i="22"/>
  <c r="U636" i="22"/>
  <c r="U640" i="22"/>
  <c r="U644" i="22"/>
  <c r="U648" i="22"/>
  <c r="U652" i="22"/>
  <c r="U656" i="22"/>
  <c r="U660" i="22"/>
  <c r="U664" i="22"/>
  <c r="U668" i="22"/>
  <c r="U672" i="22"/>
  <c r="U676" i="22"/>
  <c r="U680" i="22"/>
  <c r="U684" i="22"/>
  <c r="U688" i="22"/>
  <c r="U692" i="22"/>
  <c r="U696" i="22"/>
  <c r="U700" i="22"/>
  <c r="U704" i="22"/>
  <c r="U708" i="22"/>
  <c r="U712" i="22"/>
  <c r="U716" i="22"/>
  <c r="U720" i="22"/>
  <c r="U724" i="22"/>
  <c r="U728" i="22"/>
  <c r="U732" i="22"/>
  <c r="U736" i="22"/>
  <c r="U740" i="22"/>
  <c r="U744" i="22"/>
  <c r="U748" i="22"/>
  <c r="U752" i="22"/>
  <c r="U756" i="22"/>
  <c r="U760" i="22"/>
  <c r="U764" i="22"/>
  <c r="U768" i="22"/>
  <c r="U772" i="22"/>
  <c r="U776" i="22"/>
  <c r="U780" i="22"/>
  <c r="U784" i="22"/>
  <c r="U788" i="22"/>
  <c r="U792" i="22"/>
  <c r="U796" i="22"/>
  <c r="U800" i="22"/>
  <c r="U804" i="22"/>
  <c r="U808" i="22"/>
  <c r="U812" i="22"/>
  <c r="U816" i="22"/>
  <c r="U820" i="22"/>
  <c r="U824" i="22"/>
  <c r="U828" i="22"/>
  <c r="U832" i="22"/>
  <c r="U836" i="22"/>
  <c r="U840" i="22"/>
  <c r="U844" i="22"/>
  <c r="U848" i="22"/>
  <c r="U852" i="22"/>
  <c r="U856" i="22"/>
  <c r="U860" i="22"/>
  <c r="U864" i="22"/>
  <c r="U868" i="22"/>
  <c r="U872" i="22"/>
  <c r="U876" i="22"/>
  <c r="U880" i="22"/>
  <c r="U582" i="22"/>
  <c r="U592" i="22"/>
  <c r="U614" i="22"/>
  <c r="U624" i="22"/>
  <c r="U632" i="22"/>
  <c r="U363" i="22"/>
  <c r="U379" i="22"/>
  <c r="U395" i="22"/>
  <c r="U410" i="22"/>
  <c r="U426" i="22"/>
  <c r="U442" i="22"/>
  <c r="U458" i="22"/>
  <c r="U474" i="22"/>
  <c r="U490" i="22"/>
  <c r="U506" i="22"/>
  <c r="U522" i="22"/>
  <c r="U538" i="22"/>
  <c r="U554" i="22"/>
  <c r="U570" i="22"/>
  <c r="U594" i="22"/>
  <c r="U604" i="22"/>
  <c r="U626" i="22"/>
  <c r="U637" i="22"/>
  <c r="U641" i="22"/>
  <c r="U645" i="22"/>
  <c r="U649" i="22"/>
  <c r="U653" i="22"/>
  <c r="U657" i="22"/>
  <c r="U661" i="22"/>
  <c r="U665" i="22"/>
  <c r="U669" i="22"/>
  <c r="U673" i="22"/>
  <c r="U677" i="22"/>
  <c r="U681" i="22"/>
  <c r="U685" i="22"/>
  <c r="U689" i="22"/>
  <c r="U693" i="22"/>
  <c r="U697" i="22"/>
  <c r="U701" i="22"/>
  <c r="U705" i="22"/>
  <c r="U709" i="22"/>
  <c r="U713" i="22"/>
  <c r="U717" i="22"/>
  <c r="U721" i="22"/>
  <c r="U725" i="22"/>
  <c r="U729" i="22"/>
  <c r="U733" i="22"/>
  <c r="U737" i="22"/>
  <c r="U741" i="22"/>
  <c r="U745" i="22"/>
  <c r="U749" i="22"/>
  <c r="U753" i="22"/>
  <c r="U757" i="22"/>
  <c r="U761" i="22"/>
  <c r="U765" i="22"/>
  <c r="U769" i="22"/>
  <c r="U773" i="22"/>
  <c r="U777" i="22"/>
  <c r="U781" i="22"/>
  <c r="U785" i="22"/>
  <c r="U789" i="22"/>
  <c r="U793" i="22"/>
  <c r="U797" i="22"/>
  <c r="U801" i="22"/>
  <c r="U805" i="22"/>
  <c r="U809" i="22"/>
  <c r="U813" i="22"/>
  <c r="U817" i="22"/>
  <c r="U821" i="22"/>
  <c r="U825" i="22"/>
  <c r="U829" i="22"/>
  <c r="U833" i="22"/>
  <c r="U837" i="22"/>
  <c r="U841" i="22"/>
  <c r="U845" i="22"/>
  <c r="U849" i="22"/>
  <c r="U853" i="22"/>
  <c r="U857" i="22"/>
  <c r="U861" i="22"/>
  <c r="U865" i="22"/>
  <c r="U869" i="22"/>
  <c r="U873" i="22"/>
  <c r="U877" i="22"/>
  <c r="U347" i="22"/>
  <c r="U584" i="22"/>
  <c r="U606" i="22"/>
  <c r="U616" i="22"/>
  <c r="U633" i="22"/>
  <c r="U350" i="22"/>
  <c r="U367" i="22"/>
  <c r="U383" i="22"/>
  <c r="U399" i="22"/>
  <c r="U414" i="22"/>
  <c r="U430" i="22"/>
  <c r="U446" i="22"/>
  <c r="U462" i="22"/>
  <c r="U478" i="22"/>
  <c r="U494" i="22"/>
  <c r="U510" i="22"/>
  <c r="U526" i="22"/>
  <c r="U542" i="22"/>
  <c r="U558" i="22"/>
  <c r="U574" i="22"/>
  <c r="U586" i="22"/>
  <c r="U596" i="22"/>
  <c r="U618" i="22"/>
  <c r="U628" i="22"/>
  <c r="U634" i="22"/>
  <c r="U638" i="22"/>
  <c r="U642" i="22"/>
  <c r="U646" i="22"/>
  <c r="U650" i="22"/>
  <c r="U654" i="22"/>
  <c r="U658" i="22"/>
  <c r="U662" i="22"/>
  <c r="U666" i="22"/>
  <c r="U670" i="22"/>
  <c r="U674" i="22"/>
  <c r="U678" i="22"/>
  <c r="U682" i="22"/>
  <c r="U686" i="22"/>
  <c r="U690" i="22"/>
  <c r="U694" i="22"/>
  <c r="U698" i="22"/>
  <c r="U702" i="22"/>
  <c r="U706" i="22"/>
  <c r="U710" i="22"/>
  <c r="U714" i="22"/>
  <c r="U718" i="22"/>
  <c r="U722" i="22"/>
  <c r="U726" i="22"/>
  <c r="U730" i="22"/>
  <c r="U734" i="22"/>
  <c r="U738" i="22"/>
  <c r="U742" i="22"/>
  <c r="U746" i="22"/>
  <c r="U750" i="22"/>
  <c r="U754" i="22"/>
  <c r="U758" i="22"/>
  <c r="U762" i="22"/>
  <c r="U766" i="22"/>
  <c r="U770" i="22"/>
  <c r="U774" i="22"/>
  <c r="U778" i="22"/>
  <c r="U782" i="22"/>
  <c r="U786" i="22"/>
  <c r="U790" i="22"/>
  <c r="U794" i="22"/>
  <c r="U798" i="22"/>
  <c r="U802" i="22"/>
  <c r="U806" i="22"/>
  <c r="U810" i="22"/>
  <c r="U814" i="22"/>
  <c r="U818" i="22"/>
  <c r="U822" i="22"/>
  <c r="U826" i="22"/>
  <c r="U830" i="22"/>
  <c r="U834" i="22"/>
  <c r="U838" i="22"/>
  <c r="U842" i="22"/>
  <c r="U846" i="22"/>
  <c r="U850" i="22"/>
  <c r="U854" i="22"/>
  <c r="U858" i="22"/>
  <c r="U862" i="22"/>
  <c r="U866" i="22"/>
  <c r="U870" i="22"/>
  <c r="U874" i="22"/>
  <c r="U878" i="22"/>
  <c r="U598" i="22"/>
  <c r="U608" i="22"/>
  <c r="U371" i="22"/>
  <c r="U387" i="22"/>
  <c r="U403" i="22"/>
  <c r="U418" i="22"/>
  <c r="U434" i="22"/>
  <c r="U450" i="22"/>
  <c r="U466" i="22"/>
  <c r="U482" i="22"/>
  <c r="U498" i="22"/>
  <c r="U514" i="22"/>
  <c r="U530" i="22"/>
  <c r="U546" i="22"/>
  <c r="U562" i="22"/>
  <c r="U578" i="22"/>
  <c r="U588" i="22"/>
  <c r="U610" i="22"/>
  <c r="U620" i="22"/>
  <c r="U630" i="22"/>
  <c r="U635" i="22"/>
  <c r="U639" i="22"/>
  <c r="U643" i="22"/>
  <c r="U647" i="22"/>
  <c r="U651" i="22"/>
  <c r="U655" i="22"/>
  <c r="U659" i="22"/>
  <c r="U663" i="22"/>
  <c r="U667" i="22"/>
  <c r="U671" i="22"/>
  <c r="U675" i="22"/>
  <c r="U679" i="22"/>
  <c r="U683" i="22"/>
  <c r="U687" i="22"/>
  <c r="U691" i="22"/>
  <c r="U695" i="22"/>
  <c r="U699" i="22"/>
  <c r="U703" i="22"/>
  <c r="U707" i="22"/>
  <c r="U711" i="22"/>
  <c r="U715" i="22"/>
  <c r="U719" i="22"/>
  <c r="U723" i="22"/>
  <c r="U727" i="22"/>
  <c r="U731" i="22"/>
  <c r="U735" i="22"/>
  <c r="U739" i="22"/>
  <c r="U743" i="22"/>
  <c r="U747" i="22"/>
  <c r="U751" i="22"/>
  <c r="U771" i="22"/>
  <c r="U787" i="22"/>
  <c r="U803" i="22"/>
  <c r="U819" i="22"/>
  <c r="U835" i="22"/>
  <c r="U851" i="22"/>
  <c r="U867" i="22"/>
  <c r="U879" i="22"/>
  <c r="U884" i="22"/>
  <c r="U888" i="22"/>
  <c r="U892" i="22"/>
  <c r="U896" i="22"/>
  <c r="U900" i="22"/>
  <c r="U904" i="22"/>
  <c r="U908" i="22"/>
  <c r="U912" i="22"/>
  <c r="U916" i="22"/>
  <c r="U920" i="22"/>
  <c r="U924" i="22"/>
  <c r="U928" i="22"/>
  <c r="U932" i="22"/>
  <c r="U936" i="22"/>
  <c r="U940" i="22"/>
  <c r="U944" i="22"/>
  <c r="U948" i="22"/>
  <c r="U952" i="22"/>
  <c r="U956" i="22"/>
  <c r="U960" i="22"/>
  <c r="U964" i="22"/>
  <c r="U968" i="22"/>
  <c r="U972" i="22"/>
  <c r="U976" i="22"/>
  <c r="U980" i="22"/>
  <c r="U984" i="22"/>
  <c r="U988" i="22"/>
  <c r="U992" i="22"/>
  <c r="U996" i="22"/>
  <c r="U1000" i="22"/>
  <c r="U1004" i="22"/>
  <c r="U1008" i="22"/>
  <c r="U1012" i="22"/>
  <c r="U1016" i="22"/>
  <c r="U1020" i="22"/>
  <c r="U1024" i="22"/>
  <c r="U1028" i="22"/>
  <c r="U1032" i="22"/>
  <c r="U1036" i="22"/>
  <c r="U1040" i="22"/>
  <c r="U1044" i="22"/>
  <c r="U1048" i="22"/>
  <c r="U1052" i="22"/>
  <c r="U1056" i="22"/>
  <c r="U1060" i="22"/>
  <c r="U1064" i="22"/>
  <c r="U1068" i="22"/>
  <c r="U1072" i="22"/>
  <c r="U1076" i="22"/>
  <c r="U1080" i="22"/>
  <c r="U1084" i="22"/>
  <c r="U1088" i="22"/>
  <c r="U1092" i="22"/>
  <c r="U1096" i="22"/>
  <c r="U1100" i="22"/>
  <c r="U1104" i="22"/>
  <c r="U1108" i="22"/>
  <c r="U1112" i="22"/>
  <c r="U1116" i="22"/>
  <c r="U1120" i="22"/>
  <c r="U1124" i="22"/>
  <c r="U1128" i="22"/>
  <c r="U1132" i="22"/>
  <c r="U1136" i="22"/>
  <c r="U1140" i="22"/>
  <c r="U1144" i="22"/>
  <c r="U1148" i="22"/>
  <c r="U1152" i="22"/>
  <c r="U1156" i="22"/>
  <c r="U1160" i="22"/>
  <c r="U1164" i="22"/>
  <c r="U1168" i="22"/>
  <c r="U1172" i="22"/>
  <c r="U1176" i="22"/>
  <c r="U1180" i="22"/>
  <c r="U1184" i="22"/>
  <c r="U1188" i="22"/>
  <c r="U755" i="22"/>
  <c r="U775" i="22"/>
  <c r="U791" i="22"/>
  <c r="U807" i="22"/>
  <c r="U823" i="22"/>
  <c r="U839" i="22"/>
  <c r="U855" i="22"/>
  <c r="U871" i="22"/>
  <c r="U881" i="22"/>
  <c r="U885" i="22"/>
  <c r="U889" i="22"/>
  <c r="U893" i="22"/>
  <c r="U897" i="22"/>
  <c r="U901" i="22"/>
  <c r="U905" i="22"/>
  <c r="U909" i="22"/>
  <c r="U913" i="22"/>
  <c r="U917" i="22"/>
  <c r="U921" i="22"/>
  <c r="U925" i="22"/>
  <c r="U929" i="22"/>
  <c r="U933" i="22"/>
  <c r="U937" i="22"/>
  <c r="U941" i="22"/>
  <c r="U945" i="22"/>
  <c r="U949" i="22"/>
  <c r="U953" i="22"/>
  <c r="U957" i="22"/>
  <c r="U961" i="22"/>
  <c r="U965" i="22"/>
  <c r="U969" i="22"/>
  <c r="U973" i="22"/>
  <c r="U977" i="22"/>
  <c r="U981" i="22"/>
  <c r="U985" i="22"/>
  <c r="U989" i="22"/>
  <c r="U993" i="22"/>
  <c r="U997" i="22"/>
  <c r="U1001" i="22"/>
  <c r="U1005" i="22"/>
  <c r="U1009" i="22"/>
  <c r="U1013" i="22"/>
  <c r="U1017" i="22"/>
  <c r="U1021" i="22"/>
  <c r="U1025" i="22"/>
  <c r="U1029" i="22"/>
  <c r="U1033" i="22"/>
  <c r="U1037" i="22"/>
  <c r="U1041" i="22"/>
  <c r="U1045" i="22"/>
  <c r="U1049" i="22"/>
  <c r="U1053" i="22"/>
  <c r="U1057" i="22"/>
  <c r="U1061" i="22"/>
  <c r="U1065" i="22"/>
  <c r="U1069" i="22"/>
  <c r="U1073" i="22"/>
  <c r="U1077" i="22"/>
  <c r="U1081" i="22"/>
  <c r="U1085" i="22"/>
  <c r="U1089" i="22"/>
  <c r="U1093" i="22"/>
  <c r="U1097" i="22"/>
  <c r="U1101" i="22"/>
  <c r="U1105" i="22"/>
  <c r="U1109" i="22"/>
  <c r="U1113" i="22"/>
  <c r="U1117" i="22"/>
  <c r="U1121" i="22"/>
  <c r="U1125" i="22"/>
  <c r="U1129" i="22"/>
  <c r="U1133" i="22"/>
  <c r="U1137" i="22"/>
  <c r="U1141" i="22"/>
  <c r="U1145" i="22"/>
  <c r="U1149" i="22"/>
  <c r="U1153" i="22"/>
  <c r="U1157" i="22"/>
  <c r="U1161" i="22"/>
  <c r="U1165" i="22"/>
  <c r="U1169" i="22"/>
  <c r="U1173" i="22"/>
  <c r="U1177" i="22"/>
  <c r="U1181" i="22"/>
  <c r="U1185" i="22"/>
  <c r="U1189" i="22"/>
  <c r="U759" i="22"/>
  <c r="U763" i="22"/>
  <c r="U779" i="22"/>
  <c r="U795" i="22"/>
  <c r="U811" i="22"/>
  <c r="U827" i="22"/>
  <c r="U843" i="22"/>
  <c r="U859" i="22"/>
  <c r="U875" i="22"/>
  <c r="U882" i="22"/>
  <c r="U886" i="22"/>
  <c r="U890" i="22"/>
  <c r="U894" i="22"/>
  <c r="U898" i="22"/>
  <c r="U902" i="22"/>
  <c r="U906" i="22"/>
  <c r="U910" i="22"/>
  <c r="U914" i="22"/>
  <c r="U918" i="22"/>
  <c r="U922" i="22"/>
  <c r="U926" i="22"/>
  <c r="U930" i="22"/>
  <c r="U934" i="22"/>
  <c r="U938" i="22"/>
  <c r="U942" i="22"/>
  <c r="U946" i="22"/>
  <c r="U950" i="22"/>
  <c r="U954" i="22"/>
  <c r="U958" i="22"/>
  <c r="U962" i="22"/>
  <c r="U966" i="22"/>
  <c r="U970" i="22"/>
  <c r="U974" i="22"/>
  <c r="U978" i="22"/>
  <c r="U982" i="22"/>
  <c r="U986" i="22"/>
  <c r="U990" i="22"/>
  <c r="U994" i="22"/>
  <c r="U998" i="22"/>
  <c r="U1002" i="22"/>
  <c r="U1006" i="22"/>
  <c r="U1010" i="22"/>
  <c r="U1014" i="22"/>
  <c r="U1018" i="22"/>
  <c r="U1022" i="22"/>
  <c r="U1026" i="22"/>
  <c r="U1030" i="22"/>
  <c r="U1034" i="22"/>
  <c r="U1038" i="22"/>
  <c r="U1042" i="22"/>
  <c r="U1046" i="22"/>
  <c r="U1050" i="22"/>
  <c r="U1054" i="22"/>
  <c r="U1058" i="22"/>
  <c r="U1062" i="22"/>
  <c r="U1066" i="22"/>
  <c r="U1070" i="22"/>
  <c r="U1074" i="22"/>
  <c r="U1078" i="22"/>
  <c r="U1082" i="22"/>
  <c r="U1086" i="22"/>
  <c r="U1090" i="22"/>
  <c r="U1094" i="22"/>
  <c r="U1098" i="22"/>
  <c r="U1102" i="22"/>
  <c r="U1106" i="22"/>
  <c r="U1110" i="22"/>
  <c r="U1114" i="22"/>
  <c r="U1118" i="22"/>
  <c r="U1122" i="22"/>
  <c r="U1126" i="22"/>
  <c r="U1130" i="22"/>
  <c r="U1134" i="22"/>
  <c r="U1138" i="22"/>
  <c r="U767" i="22"/>
  <c r="U783" i="22"/>
  <c r="U799" i="22"/>
  <c r="U815" i="22"/>
  <c r="U831" i="22"/>
  <c r="U847" i="22"/>
  <c r="U863" i="22"/>
  <c r="U883" i="22"/>
  <c r="U887" i="22"/>
  <c r="U891" i="22"/>
  <c r="U895" i="22"/>
  <c r="U899" i="22"/>
  <c r="U903" i="22"/>
  <c r="U907" i="22"/>
  <c r="U911" i="22"/>
  <c r="U915" i="22"/>
  <c r="U919" i="22"/>
  <c r="U923" i="22"/>
  <c r="U927" i="22"/>
  <c r="U931" i="22"/>
  <c r="U935" i="22"/>
  <c r="U939" i="22"/>
  <c r="U943" i="22"/>
  <c r="U947" i="22"/>
  <c r="U951" i="22"/>
  <c r="U955" i="22"/>
  <c r="U959" i="22"/>
  <c r="U963" i="22"/>
  <c r="U967" i="22"/>
  <c r="U971" i="22"/>
  <c r="U975" i="22"/>
  <c r="U979" i="22"/>
  <c r="U983" i="22"/>
  <c r="U987" i="22"/>
  <c r="U991" i="22"/>
  <c r="U995" i="22"/>
  <c r="U999" i="22"/>
  <c r="U1003" i="22"/>
  <c r="U1007" i="22"/>
  <c r="U1011" i="22"/>
  <c r="U1015" i="22"/>
  <c r="U1019" i="22"/>
  <c r="U1023" i="22"/>
  <c r="U1027" i="22"/>
  <c r="U1031" i="22"/>
  <c r="U1035" i="22"/>
  <c r="U1039" i="22"/>
  <c r="U1043" i="22"/>
  <c r="U1047" i="22"/>
  <c r="U1051" i="22"/>
  <c r="U1055" i="22"/>
  <c r="U1059" i="22"/>
  <c r="U1063" i="22"/>
  <c r="U1067" i="22"/>
  <c r="U1071" i="22"/>
  <c r="U1075" i="22"/>
  <c r="U1079" i="22"/>
  <c r="U1083" i="22"/>
  <c r="U1087" i="22"/>
  <c r="U1091" i="22"/>
  <c r="U1095" i="22"/>
  <c r="U1099" i="22"/>
  <c r="U1103" i="22"/>
  <c r="U1107" i="22"/>
  <c r="U1111" i="22"/>
  <c r="U1115" i="22"/>
  <c r="U1119" i="22"/>
  <c r="U1123" i="22"/>
  <c r="U1127" i="22"/>
  <c r="U1131" i="22"/>
  <c r="U1135" i="22"/>
  <c r="U1139" i="22"/>
  <c r="U1143" i="22"/>
  <c r="U1147" i="22"/>
  <c r="U1151" i="22"/>
  <c r="U1155" i="22"/>
  <c r="U1159" i="22"/>
  <c r="U1163" i="22"/>
  <c r="U1167" i="22"/>
  <c r="U1171" i="22"/>
  <c r="U1175" i="22"/>
  <c r="U1179" i="22"/>
  <c r="U1183" i="22"/>
  <c r="U1187" i="22"/>
  <c r="U1191" i="22"/>
  <c r="U1154" i="22"/>
  <c r="U1186" i="22"/>
  <c r="U1166" i="22"/>
  <c r="U1193" i="22"/>
  <c r="U1197" i="22"/>
  <c r="U1201" i="22"/>
  <c r="U1205" i="22"/>
  <c r="U1209" i="22"/>
  <c r="U1213" i="22"/>
  <c r="U1217" i="22"/>
  <c r="U1221" i="22"/>
  <c r="U1226" i="22"/>
  <c r="U1230" i="22"/>
  <c r="U1234" i="22"/>
  <c r="U1238" i="22"/>
  <c r="U1242" i="22"/>
  <c r="U1246" i="22"/>
  <c r="U1250" i="22"/>
  <c r="U1254" i="22"/>
  <c r="U1258" i="22"/>
  <c r="U1262" i="22"/>
  <c r="U1266" i="22"/>
  <c r="U1270" i="22"/>
  <c r="U1274" i="22"/>
  <c r="U1278" i="22"/>
  <c r="U1282" i="22"/>
  <c r="U1286" i="22"/>
  <c r="U1290" i="22"/>
  <c r="U1294" i="22"/>
  <c r="U1298" i="22"/>
  <c r="U1302" i="22"/>
  <c r="U1306" i="22"/>
  <c r="U1310" i="22"/>
  <c r="U1314" i="22"/>
  <c r="U1318" i="22"/>
  <c r="U1322" i="22"/>
  <c r="U1326" i="22"/>
  <c r="U1330" i="22"/>
  <c r="U1334" i="22"/>
  <c r="U1338" i="22"/>
  <c r="U1342" i="22"/>
  <c r="U1346" i="22"/>
  <c r="U1350" i="22"/>
  <c r="U1354" i="22"/>
  <c r="U1358" i="22"/>
  <c r="U1362" i="22"/>
  <c r="U1366" i="22"/>
  <c r="U1370" i="22"/>
  <c r="U1374" i="22"/>
  <c r="U1378" i="22"/>
  <c r="U1382" i="22"/>
  <c r="U1386" i="22"/>
  <c r="U1390" i="22"/>
  <c r="U1395" i="22"/>
  <c r="U1399" i="22"/>
  <c r="U1403" i="22"/>
  <c r="U1407" i="22"/>
  <c r="U1411" i="22"/>
  <c r="U1415" i="22"/>
  <c r="U1419" i="22"/>
  <c r="U1423" i="22"/>
  <c r="U1427" i="22"/>
  <c r="U1431" i="22"/>
  <c r="U1435" i="22"/>
  <c r="U1439" i="22"/>
  <c r="U1443" i="22"/>
  <c r="U1447" i="22"/>
  <c r="U1451" i="22"/>
  <c r="U1455" i="22"/>
  <c r="U1459" i="22"/>
  <c r="U1463" i="22"/>
  <c r="U1467" i="22"/>
  <c r="U1471" i="22"/>
  <c r="U1475" i="22"/>
  <c r="U1479" i="22"/>
  <c r="U1483" i="22"/>
  <c r="U1487" i="22"/>
  <c r="U1146" i="22"/>
  <c r="U1178" i="22"/>
  <c r="U1158" i="22"/>
  <c r="U1194" i="22"/>
  <c r="U1198" i="22"/>
  <c r="U1202" i="22"/>
  <c r="U1206" i="22"/>
  <c r="U1210" i="22"/>
  <c r="U1214" i="22"/>
  <c r="U1218" i="22"/>
  <c r="U1222" i="22"/>
  <c r="U1227" i="22"/>
  <c r="U1231" i="22"/>
  <c r="U1235" i="22"/>
  <c r="U1239" i="22"/>
  <c r="U1243" i="22"/>
  <c r="U1247" i="22"/>
  <c r="U1251" i="22"/>
  <c r="U1255" i="22"/>
  <c r="U1259" i="22"/>
  <c r="U1263" i="22"/>
  <c r="U1267" i="22"/>
  <c r="U1271" i="22"/>
  <c r="U1275" i="22"/>
  <c r="U1279" i="22"/>
  <c r="U1283" i="22"/>
  <c r="U1287" i="22"/>
  <c r="U1291" i="22"/>
  <c r="U1295" i="22"/>
  <c r="U1299" i="22"/>
  <c r="U1303" i="22"/>
  <c r="U1307" i="22"/>
  <c r="U1311" i="22"/>
  <c r="U1315" i="22"/>
  <c r="U1319" i="22"/>
  <c r="U1323" i="22"/>
  <c r="U1327" i="22"/>
  <c r="U1331" i="22"/>
  <c r="U1335" i="22"/>
  <c r="U1339" i="22"/>
  <c r="U1343" i="22"/>
  <c r="U1347" i="22"/>
  <c r="U1351" i="22"/>
  <c r="U1355" i="22"/>
  <c r="U1359" i="22"/>
  <c r="U1363" i="22"/>
  <c r="U1367" i="22"/>
  <c r="U1371" i="22"/>
  <c r="U1375" i="22"/>
  <c r="U1379" i="22"/>
  <c r="U1383" i="22"/>
  <c r="U1387" i="22"/>
  <c r="U1391" i="22"/>
  <c r="U1396" i="22"/>
  <c r="U1400" i="22"/>
  <c r="U1404" i="22"/>
  <c r="U1408" i="22"/>
  <c r="U1412" i="22"/>
  <c r="U1416" i="22"/>
  <c r="U1420" i="22"/>
  <c r="U1424" i="22"/>
  <c r="U1428" i="22"/>
  <c r="U1432" i="22"/>
  <c r="U1436" i="22"/>
  <c r="U1440" i="22"/>
  <c r="U1444" i="22"/>
  <c r="U1448" i="22"/>
  <c r="U1452" i="22"/>
  <c r="U1456" i="22"/>
  <c r="U1460" i="22"/>
  <c r="U1464" i="22"/>
  <c r="U1468" i="22"/>
  <c r="U1472" i="22"/>
  <c r="U1476" i="22"/>
  <c r="U1480" i="22"/>
  <c r="U1484" i="22"/>
  <c r="U1488" i="22"/>
  <c r="U1170" i="22"/>
  <c r="U1190" i="22"/>
  <c r="U1150" i="22"/>
  <c r="U1182" i="22"/>
  <c r="U1195" i="22"/>
  <c r="U1199" i="22"/>
  <c r="U1203" i="22"/>
  <c r="U1207" i="22"/>
  <c r="U1211" i="22"/>
  <c r="U1215" i="22"/>
  <c r="U1219" i="22"/>
  <c r="U1223" i="22"/>
  <c r="U1228" i="22"/>
  <c r="U1232" i="22"/>
  <c r="U1236" i="22"/>
  <c r="U1240" i="22"/>
  <c r="U1244" i="22"/>
  <c r="U1248" i="22"/>
  <c r="U1252" i="22"/>
  <c r="U1256" i="22"/>
  <c r="U1260" i="22"/>
  <c r="U1264" i="22"/>
  <c r="U1268" i="22"/>
  <c r="U1272" i="22"/>
  <c r="U1276" i="22"/>
  <c r="U1280" i="22"/>
  <c r="U1284" i="22"/>
  <c r="U1288" i="22"/>
  <c r="U1292" i="22"/>
  <c r="U1296" i="22"/>
  <c r="U1300" i="22"/>
  <c r="U1304" i="22"/>
  <c r="U1308" i="22"/>
  <c r="U1312" i="22"/>
  <c r="U1316" i="22"/>
  <c r="U1320" i="22"/>
  <c r="U1324" i="22"/>
  <c r="U1328" i="22"/>
  <c r="U1332" i="22"/>
  <c r="U1336" i="22"/>
  <c r="U1340" i="22"/>
  <c r="U1344" i="22"/>
  <c r="U1348" i="22"/>
  <c r="U1352" i="22"/>
  <c r="U1356" i="22"/>
  <c r="U1360" i="22"/>
  <c r="U1364" i="22"/>
  <c r="U1368" i="22"/>
  <c r="U1372" i="22"/>
  <c r="U1376" i="22"/>
  <c r="U1380" i="22"/>
  <c r="U1384" i="22"/>
  <c r="U1388" i="22"/>
  <c r="U1392" i="22"/>
  <c r="U1397" i="22"/>
  <c r="U1401" i="22"/>
  <c r="U1405" i="22"/>
  <c r="U1409" i="22"/>
  <c r="U1413" i="22"/>
  <c r="U1417" i="22"/>
  <c r="U1421" i="22"/>
  <c r="U1425" i="22"/>
  <c r="U1429" i="22"/>
  <c r="U1433" i="22"/>
  <c r="U1437" i="22"/>
  <c r="U1441" i="22"/>
  <c r="U1445" i="22"/>
  <c r="U1449" i="22"/>
  <c r="U1453" i="22"/>
  <c r="U1457" i="22"/>
  <c r="U1461" i="22"/>
  <c r="U1465" i="22"/>
  <c r="U1469" i="22"/>
  <c r="U1473" i="22"/>
  <c r="U1477" i="22"/>
  <c r="U1481" i="22"/>
  <c r="U1485" i="22"/>
  <c r="U1162" i="22"/>
  <c r="U1142" i="22"/>
  <c r="U1174" i="22"/>
  <c r="U1192" i="22"/>
  <c r="U1196" i="22"/>
  <c r="U1200" i="22"/>
  <c r="U1204" i="22"/>
  <c r="U1208" i="22"/>
  <c r="U1212" i="22"/>
  <c r="U1216" i="22"/>
  <c r="U1220" i="22"/>
  <c r="U1225" i="22"/>
  <c r="U1229" i="22"/>
  <c r="U1233" i="22"/>
  <c r="U1237" i="22"/>
  <c r="U1241" i="22"/>
  <c r="U1245" i="22"/>
  <c r="U1249" i="22"/>
  <c r="U1253" i="22"/>
  <c r="U1257" i="22"/>
  <c r="U1261" i="22"/>
  <c r="U1265" i="22"/>
  <c r="U1269" i="22"/>
  <c r="U1273" i="22"/>
  <c r="U1277" i="22"/>
  <c r="U1281" i="22"/>
  <c r="U1285" i="22"/>
  <c r="U1289" i="22"/>
  <c r="U1293" i="22"/>
  <c r="U1297" i="22"/>
  <c r="U1301" i="22"/>
  <c r="U1305" i="22"/>
  <c r="U1329" i="22"/>
  <c r="U1361" i="22"/>
  <c r="U1393" i="22"/>
  <c r="U1426" i="22"/>
  <c r="U1458" i="22"/>
  <c r="U1474" i="22"/>
  <c r="U1333" i="22"/>
  <c r="U1365" i="22"/>
  <c r="U1398" i="22"/>
  <c r="U1430" i="22"/>
  <c r="U1489" i="22"/>
  <c r="U1493" i="22"/>
  <c r="U1497" i="22"/>
  <c r="U1501" i="22"/>
  <c r="U1505" i="22"/>
  <c r="U1509" i="22"/>
  <c r="U1513" i="22"/>
  <c r="U1517" i="22"/>
  <c r="U1521" i="22"/>
  <c r="U1526" i="22"/>
  <c r="U1530" i="22"/>
  <c r="U1534" i="22"/>
  <c r="U1538" i="22"/>
  <c r="U1542" i="22"/>
  <c r="U1546" i="22"/>
  <c r="U1550" i="22"/>
  <c r="U1554" i="22"/>
  <c r="U1558" i="22"/>
  <c r="U1562" i="22"/>
  <c r="U1566" i="22"/>
  <c r="U1570" i="22"/>
  <c r="U1574" i="22"/>
  <c r="U1578" i="22"/>
  <c r="U1582" i="22"/>
  <c r="U1586" i="22"/>
  <c r="U1590" i="22"/>
  <c r="U1594" i="22"/>
  <c r="U1598" i="22"/>
  <c r="U1602" i="22"/>
  <c r="U1606" i="22"/>
  <c r="U1337" i="22"/>
  <c r="U1369" i="22"/>
  <c r="U1402" i="22"/>
  <c r="U1434" i="22"/>
  <c r="U1462" i="22"/>
  <c r="U1478" i="22"/>
  <c r="U1309" i="22"/>
  <c r="U1341" i="22"/>
  <c r="U1373" i="22"/>
  <c r="U1406" i="22"/>
  <c r="U1438" i="22"/>
  <c r="U1490" i="22"/>
  <c r="U1494" i="22"/>
  <c r="U1498" i="22"/>
  <c r="U1502" i="22"/>
  <c r="U1506" i="22"/>
  <c r="U1510" i="22"/>
  <c r="U1514" i="22"/>
  <c r="U1518" i="22"/>
  <c r="U1523" i="22"/>
  <c r="U1527" i="22"/>
  <c r="U1531" i="22"/>
  <c r="U1535" i="22"/>
  <c r="U1539" i="22"/>
  <c r="U1543" i="22"/>
  <c r="U1547" i="22"/>
  <c r="U1551" i="22"/>
  <c r="U1555" i="22"/>
  <c r="U1559" i="22"/>
  <c r="U1563" i="22"/>
  <c r="U1567" i="22"/>
  <c r="U1571" i="22"/>
  <c r="U1575" i="22"/>
  <c r="U1579" i="22"/>
  <c r="U1583" i="22"/>
  <c r="U1587" i="22"/>
  <c r="U1591" i="22"/>
  <c r="U1595" i="22"/>
  <c r="U1599" i="22"/>
  <c r="U1603" i="22"/>
  <c r="U1607" i="22"/>
  <c r="U1313" i="22"/>
  <c r="U1345" i="22"/>
  <c r="U1377" i="22"/>
  <c r="U1410" i="22"/>
  <c r="U1442" i="22"/>
  <c r="U1466" i="22"/>
  <c r="U1482" i="22"/>
  <c r="U1317" i="22"/>
  <c r="U1349" i="22"/>
  <c r="U1381" i="22"/>
  <c r="U1414" i="22"/>
  <c r="U1446" i="22"/>
  <c r="U1491" i="22"/>
  <c r="U1495" i="22"/>
  <c r="U1499" i="22"/>
  <c r="U1503" i="22"/>
  <c r="U1507" i="22"/>
  <c r="U1511" i="22"/>
  <c r="U1515" i="22"/>
  <c r="U1519" i="22"/>
  <c r="U1524" i="22"/>
  <c r="U1528" i="22"/>
  <c r="U1532" i="22"/>
  <c r="U1536" i="22"/>
  <c r="U1540" i="22"/>
  <c r="U1544" i="22"/>
  <c r="U1548" i="22"/>
  <c r="U1552" i="22"/>
  <c r="U1556" i="22"/>
  <c r="U1560" i="22"/>
  <c r="U1564" i="22"/>
  <c r="U1568" i="22"/>
  <c r="U1572" i="22"/>
  <c r="U1576" i="22"/>
  <c r="U1580" i="22"/>
  <c r="U1584" i="22"/>
  <c r="U1588" i="22"/>
  <c r="U1592" i="22"/>
  <c r="U1596" i="22"/>
  <c r="U1600" i="22"/>
  <c r="U1604" i="22"/>
  <c r="U1608" i="22"/>
  <c r="U1321" i="22"/>
  <c r="U1353" i="22"/>
  <c r="U1385" i="22"/>
  <c r="U1418" i="22"/>
  <c r="U1450" i="22"/>
  <c r="U1470" i="22"/>
  <c r="U1486" i="22"/>
  <c r="U1325" i="22"/>
  <c r="U1357" i="22"/>
  <c r="U1389" i="22"/>
  <c r="U1422" i="22"/>
  <c r="U1454" i="22"/>
  <c r="U1492" i="22"/>
  <c r="U1496" i="22"/>
  <c r="U1500" i="22"/>
  <c r="U1504" i="22"/>
  <c r="U1508" i="22"/>
  <c r="U1512" i="22"/>
  <c r="U1516" i="22"/>
  <c r="U1520" i="22"/>
  <c r="U1525" i="22"/>
  <c r="U1529" i="22"/>
  <c r="U1533" i="22"/>
  <c r="U1537" i="22"/>
  <c r="U1541" i="22"/>
  <c r="U1545" i="22"/>
  <c r="U1549" i="22"/>
  <c r="U1553" i="22"/>
  <c r="U1557" i="22"/>
  <c r="U1561" i="22"/>
  <c r="U1565" i="22"/>
  <c r="U1569" i="22"/>
  <c r="U1573" i="22"/>
  <c r="U1577" i="22"/>
  <c r="U1581" i="22"/>
  <c r="U1585" i="22"/>
  <c r="U1589" i="22"/>
  <c r="U1593" i="22"/>
  <c r="U1597" i="22"/>
  <c r="U1601" i="22"/>
  <c r="U1605" i="22"/>
  <c r="U1609" i="22"/>
  <c r="V5186" i="22"/>
  <c r="V5194" i="22"/>
  <c r="V5201" i="22"/>
  <c r="U4954" i="22"/>
  <c r="U4958" i="22"/>
  <c r="U4962" i="22"/>
  <c r="U4986" i="22"/>
  <c r="U4990" i="22"/>
  <c r="U4994" i="22"/>
  <c r="U4999" i="22"/>
  <c r="U5003" i="22"/>
  <c r="U5007" i="22"/>
  <c r="V5187" i="22"/>
  <c r="V5202" i="22"/>
  <c r="U5223" i="22"/>
  <c r="U4955" i="22"/>
  <c r="U4959" i="22"/>
  <c r="U4963" i="22"/>
  <c r="U4987" i="22"/>
  <c r="U4991" i="22"/>
  <c r="U4995" i="22"/>
  <c r="U5000" i="22"/>
  <c r="U5004" i="22"/>
  <c r="U5008" i="22"/>
  <c r="V5189" i="22"/>
  <c r="V5196" i="22"/>
  <c r="V5204" i="22"/>
  <c r="U5224" i="22"/>
  <c r="V5190" i="22"/>
  <c r="V5197" i="22"/>
  <c r="V5205" i="22"/>
  <c r="V5224" i="22"/>
  <c r="U4956" i="22"/>
  <c r="U4960" i="22"/>
  <c r="U4964" i="22"/>
  <c r="U4988" i="22"/>
  <c r="U4992" i="22"/>
  <c r="U4996" i="22"/>
  <c r="U5001" i="22"/>
  <c r="U5005" i="22"/>
  <c r="U5009" i="22"/>
  <c r="V5183" i="22"/>
  <c r="V5191" i="22"/>
  <c r="V5198" i="22"/>
  <c r="V5206" i="22"/>
  <c r="U5225" i="22"/>
  <c r="U4957" i="22"/>
  <c r="U4961" i="22"/>
  <c r="U4985" i="22"/>
  <c r="U4989" i="22"/>
  <c r="U4993" i="22"/>
  <c r="U4998" i="22"/>
  <c r="U5002" i="22"/>
  <c r="U5006" i="22"/>
  <c r="V5185" i="22"/>
  <c r="V5193" i="22"/>
  <c r="V5200" i="22"/>
  <c r="V5199" i="22"/>
  <c r="V5228" i="22"/>
  <c r="V5232" i="22"/>
  <c r="U4939" i="22"/>
  <c r="U4947" i="22"/>
  <c r="V5254" i="22"/>
  <c r="V5238" i="22"/>
  <c r="V5246" i="22"/>
  <c r="V5247" i="22"/>
  <c r="V5252" i="22"/>
  <c r="V5203" i="22"/>
  <c r="V5223" i="22"/>
  <c r="U5229" i="22"/>
  <c r="U5233" i="22"/>
  <c r="U4940" i="22"/>
  <c r="U4948" i="22"/>
  <c r="V5255" i="22"/>
  <c r="V5239" i="22"/>
  <c r="V5192" i="22"/>
  <c r="V5244" i="22"/>
  <c r="V5207" i="22"/>
  <c r="V5225" i="22"/>
  <c r="V5229" i="22"/>
  <c r="V5233" i="22"/>
  <c r="U4941" i="22"/>
  <c r="U4949" i="22"/>
  <c r="V5256" i="22"/>
  <c r="V5240" i="22"/>
  <c r="V5248" i="22"/>
  <c r="V5237" i="22"/>
  <c r="U4953" i="22"/>
  <c r="U5226" i="22"/>
  <c r="U5230" i="22"/>
  <c r="U5234" i="22"/>
  <c r="U4942" i="22"/>
  <c r="U4938" i="22"/>
  <c r="V5257" i="22"/>
  <c r="V5241" i="22"/>
  <c r="V5231" i="22"/>
  <c r="V5184" i="22"/>
  <c r="V5226" i="22"/>
  <c r="V5230" i="22"/>
  <c r="V5234" i="22"/>
  <c r="U4943" i="22"/>
  <c r="V5250" i="22"/>
  <c r="V5258" i="22"/>
  <c r="V5242" i="22"/>
  <c r="U4945" i="22"/>
  <c r="V5188" i="22"/>
  <c r="U5227" i="22"/>
  <c r="U5231" i="22"/>
  <c r="U4944" i="22"/>
  <c r="V5251" i="22"/>
  <c r="V5259" i="22"/>
  <c r="V5243" i="22"/>
  <c r="U3" i="22"/>
  <c r="V5260" i="22"/>
  <c r="U5228" i="22"/>
  <c r="U5232" i="22"/>
  <c r="V3" i="22"/>
  <c r="U4946" i="22"/>
  <c r="V5253" i="22"/>
  <c r="V5249" i="22"/>
  <c r="V5245" i="22"/>
  <c r="V5227" i="22"/>
  <c r="C9" i="23"/>
  <c r="C26" i="23"/>
  <c r="D26" i="23"/>
  <c r="C14" i="23"/>
  <c r="D44" i="23"/>
  <c r="B31" i="12" s="1"/>
  <c r="D9" i="23"/>
  <c r="D36" i="23"/>
  <c r="D35" i="23"/>
  <c r="C36" i="23"/>
  <c r="C35" i="23"/>
  <c r="B7" i="20"/>
  <c r="V310" i="22" l="1"/>
  <c r="U5025" i="22"/>
  <c r="D9" i="8"/>
  <c r="D12" i="8"/>
  <c r="D11" i="8"/>
  <c r="K23" i="22"/>
  <c r="L22" i="22"/>
  <c r="D33" i="8"/>
  <c r="D34" i="8" s="1"/>
  <c r="B25" i="12" s="1"/>
  <c r="B9" i="20"/>
  <c r="B8" i="20"/>
  <c r="B10" i="20"/>
  <c r="B6" i="20"/>
  <c r="B12" i="20"/>
  <c r="D10" i="8"/>
  <c r="D13" i="8"/>
  <c r="D15" i="8"/>
  <c r="B29" i="12"/>
  <c r="D12" i="23"/>
  <c r="B28" i="12" s="1"/>
  <c r="C12" i="23"/>
  <c r="D37" i="23"/>
  <c r="B30" i="12" s="1"/>
  <c r="C37" i="23"/>
  <c r="V311" i="22" l="1"/>
  <c r="U5026" i="22"/>
  <c r="L23" i="22"/>
  <c r="K24" i="22"/>
  <c r="D16" i="8"/>
  <c r="B13" i="20"/>
  <c r="B26" i="12" s="1"/>
  <c r="B32" i="12"/>
  <c r="V312" i="22" l="1"/>
  <c r="U5027" i="22"/>
  <c r="K25" i="22"/>
  <c r="L24" i="22"/>
  <c r="C26" i="12"/>
  <c r="V313" i="22" l="1"/>
  <c r="U5028" i="22"/>
  <c r="L25" i="22"/>
  <c r="K26" i="22"/>
  <c r="V314" i="22" l="1"/>
  <c r="U5029" i="22"/>
  <c r="K27" i="22"/>
  <c r="L26" i="22"/>
  <c r="V315" i="22" l="1"/>
  <c r="U5030" i="22"/>
  <c r="L27" i="22"/>
  <c r="K28" i="22"/>
  <c r="V316" i="22" l="1"/>
  <c r="U5031" i="22"/>
  <c r="K29" i="22"/>
  <c r="L28" i="22"/>
  <c r="V317" i="22" l="1"/>
  <c r="U5032" i="22"/>
  <c r="L29" i="22"/>
  <c r="K30" i="22"/>
  <c r="V318" i="22" l="1"/>
  <c r="U5033" i="22"/>
  <c r="K31" i="22"/>
  <c r="L30" i="22"/>
  <c r="V319" i="22" l="1"/>
  <c r="U5034" i="22"/>
  <c r="L31" i="22"/>
  <c r="K32" i="22"/>
  <c r="V320" i="22" l="1"/>
  <c r="U5035" i="22"/>
  <c r="K33" i="22"/>
  <c r="L32" i="22"/>
  <c r="V321" i="22" l="1"/>
  <c r="U5036" i="22"/>
  <c r="L33" i="22"/>
  <c r="K34" i="22"/>
  <c r="V322" i="22" l="1"/>
  <c r="U5037" i="22"/>
  <c r="K35" i="22"/>
  <c r="L34" i="22"/>
  <c r="V323" i="22" l="1"/>
  <c r="U5038" i="22"/>
  <c r="L35" i="22"/>
  <c r="K36" i="22"/>
  <c r="V324" i="22" l="1"/>
  <c r="U5039" i="22"/>
  <c r="K37" i="22"/>
  <c r="L36" i="22"/>
  <c r="V325" i="22" l="1"/>
  <c r="U5040" i="22"/>
  <c r="L37" i="22"/>
  <c r="K38" i="22"/>
  <c r="V326" i="22" l="1"/>
  <c r="U5041" i="22"/>
  <c r="K39" i="22"/>
  <c r="L38" i="22"/>
  <c r="V327" i="22" l="1"/>
  <c r="U5042" i="22"/>
  <c r="L39" i="22"/>
  <c r="K40" i="22"/>
  <c r="V328" i="22" l="1"/>
  <c r="U5043" i="22"/>
  <c r="K41" i="22"/>
  <c r="L40" i="22"/>
  <c r="V329" i="22" l="1"/>
  <c r="U5044" i="22"/>
  <c r="L41" i="22"/>
  <c r="K42" i="22"/>
  <c r="V330" i="22" l="1"/>
  <c r="U5045" i="22"/>
  <c r="K43" i="22"/>
  <c r="L42" i="22"/>
  <c r="V331" i="22" l="1"/>
  <c r="U5046" i="22"/>
  <c r="L43" i="22"/>
  <c r="K44" i="22"/>
  <c r="V332" i="22" l="1"/>
  <c r="U5047" i="22"/>
  <c r="K45" i="22"/>
  <c r="L44" i="22"/>
  <c r="V333" i="22" l="1"/>
  <c r="U5048" i="22"/>
  <c r="L45" i="22"/>
  <c r="K46" i="22"/>
  <c r="V334" i="22" l="1"/>
  <c r="U5049" i="22"/>
  <c r="K47" i="22"/>
  <c r="L46" i="22"/>
  <c r="V335" i="22" l="1"/>
  <c r="U5050" i="22"/>
  <c r="L47" i="22"/>
  <c r="K48" i="22"/>
  <c r="V336" i="22" l="1"/>
  <c r="U5051" i="22"/>
  <c r="K49" i="22"/>
  <c r="L48" i="22"/>
  <c r="V337" i="22" l="1"/>
  <c r="U5052" i="22"/>
  <c r="L49" i="22"/>
  <c r="K50" i="22"/>
  <c r="V338" i="22" l="1"/>
  <c r="U5053" i="22"/>
  <c r="K51" i="22"/>
  <c r="L50" i="22"/>
  <c r="V339" i="22" l="1"/>
  <c r="U5054" i="22"/>
  <c r="L51" i="22"/>
  <c r="K52" i="22"/>
  <c r="V340" i="22" l="1"/>
  <c r="U5055" i="22"/>
  <c r="K53" i="22"/>
  <c r="L52" i="22"/>
  <c r="V341" i="22" l="1"/>
  <c r="U5056" i="22"/>
  <c r="L53" i="22"/>
  <c r="K54" i="22"/>
  <c r="V342" i="22" l="1"/>
  <c r="U5057" i="22"/>
  <c r="K55" i="22"/>
  <c r="L54" i="22"/>
  <c r="V343" i="22" l="1"/>
  <c r="U5058" i="22"/>
  <c r="L55" i="22"/>
  <c r="K56" i="22"/>
  <c r="V344" i="22" l="1"/>
  <c r="U5059" i="22"/>
  <c r="K57" i="22"/>
  <c r="L56" i="22"/>
  <c r="V345" i="22" l="1"/>
  <c r="U5060" i="22"/>
  <c r="L57" i="22"/>
  <c r="K58" i="22"/>
  <c r="V346" i="22" l="1"/>
  <c r="U5061" i="22"/>
  <c r="K59" i="22"/>
  <c r="L58" i="22"/>
  <c r="V347" i="22" l="1"/>
  <c r="U5062" i="22"/>
  <c r="L59" i="22"/>
  <c r="K60" i="22"/>
  <c r="V348" i="22" l="1"/>
  <c r="U5063" i="22"/>
  <c r="K61" i="22"/>
  <c r="L60" i="22"/>
  <c r="V349" i="22" l="1"/>
  <c r="U5064" i="22"/>
  <c r="L61" i="22"/>
  <c r="K62" i="22"/>
  <c r="V350" i="22" l="1"/>
  <c r="U5065" i="22"/>
  <c r="K63" i="22"/>
  <c r="L62" i="22"/>
  <c r="V351" i="22" l="1"/>
  <c r="U5066" i="22"/>
  <c r="L63" i="22"/>
  <c r="K64" i="22"/>
  <c r="V352" i="22" l="1"/>
  <c r="U5067" i="22"/>
  <c r="K65" i="22"/>
  <c r="L64" i="22"/>
  <c r="V353" i="22" l="1"/>
  <c r="U5068" i="22"/>
  <c r="L65" i="22"/>
  <c r="K66" i="22"/>
  <c r="V354" i="22" l="1"/>
  <c r="U5069" i="22"/>
  <c r="K67" i="22"/>
  <c r="L66" i="22"/>
  <c r="V355" i="22" l="1"/>
  <c r="U5070" i="22"/>
  <c r="L67" i="22"/>
  <c r="K68" i="22"/>
  <c r="V356" i="22" l="1"/>
  <c r="U5071" i="22"/>
  <c r="K69" i="22"/>
  <c r="L68" i="22"/>
  <c r="V357" i="22" l="1"/>
  <c r="U5072" i="22"/>
  <c r="L69" i="22"/>
  <c r="K70" i="22"/>
  <c r="V358" i="22" l="1"/>
  <c r="U5073" i="22"/>
  <c r="K71" i="22"/>
  <c r="L70" i="22"/>
  <c r="V359" i="22" l="1"/>
  <c r="U5074" i="22"/>
  <c r="L71" i="22"/>
  <c r="K72" i="22"/>
  <c r="V360" i="22" l="1"/>
  <c r="U5075" i="22"/>
  <c r="K73" i="22"/>
  <c r="L72" i="22"/>
  <c r="V361" i="22" l="1"/>
  <c r="U5076" i="22"/>
  <c r="L73" i="22"/>
  <c r="K74" i="22"/>
  <c r="V362" i="22" l="1"/>
  <c r="U5077" i="22"/>
  <c r="K75" i="22"/>
  <c r="L74" i="22"/>
  <c r="V363" i="22" l="1"/>
  <c r="U5078" i="22"/>
  <c r="L75" i="22"/>
  <c r="K76" i="22"/>
  <c r="V364" i="22" l="1"/>
  <c r="U5079" i="22"/>
  <c r="K77" i="22"/>
  <c r="L76" i="22"/>
  <c r="V365" i="22" l="1"/>
  <c r="U5080" i="22"/>
  <c r="L77" i="22"/>
  <c r="K78" i="22"/>
  <c r="V366" i="22" l="1"/>
  <c r="U5081" i="22"/>
  <c r="K79" i="22"/>
  <c r="L78" i="22"/>
  <c r="V367" i="22" l="1"/>
  <c r="U5082" i="22"/>
  <c r="L79" i="22"/>
  <c r="K80" i="22"/>
  <c r="V368" i="22" l="1"/>
  <c r="U5083" i="22"/>
  <c r="K81" i="22"/>
  <c r="L80" i="22"/>
  <c r="V369" i="22" l="1"/>
  <c r="U5084" i="22"/>
  <c r="L81" i="22"/>
  <c r="K82" i="22"/>
  <c r="V370" i="22" l="1"/>
  <c r="U5085" i="22"/>
  <c r="K83" i="22"/>
  <c r="L82" i="22"/>
  <c r="V371" i="22" l="1"/>
  <c r="U5098" i="22"/>
  <c r="L83" i="22"/>
  <c r="K84" i="22"/>
  <c r="V372" i="22" l="1"/>
  <c r="U5099" i="22"/>
  <c r="K85" i="22"/>
  <c r="L84" i="22"/>
  <c r="V373" i="22" l="1"/>
  <c r="U5100" i="22"/>
  <c r="L85" i="22"/>
  <c r="K86" i="22"/>
  <c r="V374" i="22" l="1"/>
  <c r="U5101" i="22"/>
  <c r="K87" i="22"/>
  <c r="L86" i="22"/>
  <c r="V375" i="22" l="1"/>
  <c r="U5102" i="22"/>
  <c r="L87" i="22"/>
  <c r="K88" i="22"/>
  <c r="V376" i="22" l="1"/>
  <c r="U5103" i="22"/>
  <c r="K89" i="22"/>
  <c r="L88" i="22"/>
  <c r="V377" i="22" l="1"/>
  <c r="U5104" i="22"/>
  <c r="L89" i="22"/>
  <c r="K90" i="22"/>
  <c r="V378" i="22" l="1"/>
  <c r="U5105" i="22"/>
  <c r="K91" i="22"/>
  <c r="L90" i="22"/>
  <c r="V379" i="22" l="1"/>
  <c r="U5106" i="22"/>
  <c r="L91" i="22"/>
  <c r="K92" i="22"/>
  <c r="V380" i="22" l="1"/>
  <c r="U5107" i="22"/>
  <c r="K93" i="22"/>
  <c r="L92" i="22"/>
  <c r="V381" i="22" l="1"/>
  <c r="U5108" i="22"/>
  <c r="L93" i="22"/>
  <c r="K94" i="22"/>
  <c r="V382" i="22" l="1"/>
  <c r="U5109" i="22"/>
  <c r="K95" i="22"/>
  <c r="L94" i="22"/>
  <c r="V383" i="22" l="1"/>
  <c r="U5110" i="22"/>
  <c r="L95" i="22"/>
  <c r="K96" i="22"/>
  <c r="V384" i="22" l="1"/>
  <c r="U5111" i="22"/>
  <c r="K97" i="22"/>
  <c r="L96" i="22"/>
  <c r="V385" i="22" l="1"/>
  <c r="U5112" i="22"/>
  <c r="L97" i="22"/>
  <c r="K98" i="22"/>
  <c r="V386" i="22" l="1"/>
  <c r="U5113" i="22"/>
  <c r="K99" i="22"/>
  <c r="L98" i="22"/>
  <c r="V387" i="22" l="1"/>
  <c r="U5114" i="22"/>
  <c r="L99" i="22"/>
  <c r="K100" i="22"/>
  <c r="V388" i="22" l="1"/>
  <c r="U5115" i="22"/>
  <c r="K101" i="22"/>
  <c r="L100" i="22"/>
  <c r="V389" i="22" l="1"/>
  <c r="U5116" i="22"/>
  <c r="L101" i="22"/>
  <c r="K102" i="22"/>
  <c r="V390" i="22" l="1"/>
  <c r="U5117" i="22"/>
  <c r="K103" i="22"/>
  <c r="L102" i="22"/>
  <c r="V391" i="22" l="1"/>
  <c r="U5118" i="22"/>
  <c r="L103" i="22"/>
  <c r="K104" i="22"/>
  <c r="V392" i="22" l="1"/>
  <c r="U5119" i="22"/>
  <c r="K105" i="22"/>
  <c r="L104" i="22"/>
  <c r="V393" i="22" l="1"/>
  <c r="U5120" i="22"/>
  <c r="L105" i="22"/>
  <c r="K106" i="22"/>
  <c r="V394" i="22" l="1"/>
  <c r="U5121" i="22"/>
  <c r="K107" i="22"/>
  <c r="L106" i="22"/>
  <c r="V395" i="22" l="1"/>
  <c r="U5122" i="22"/>
  <c r="L107" i="22"/>
  <c r="K108" i="22"/>
  <c r="V396" i="22" l="1"/>
  <c r="U5123" i="22"/>
  <c r="K109" i="22"/>
  <c r="L108" i="22"/>
  <c r="V397" i="22" l="1"/>
  <c r="U5124" i="22"/>
  <c r="L109" i="22"/>
  <c r="K110" i="22"/>
  <c r="V398" i="22" l="1"/>
  <c r="U5125" i="22"/>
  <c r="K111" i="22"/>
  <c r="L110" i="22"/>
  <c r="V399" i="22" l="1"/>
  <c r="U5126" i="22"/>
  <c r="L111" i="22"/>
  <c r="K112" i="22"/>
  <c r="V400" i="22" l="1"/>
  <c r="U5127" i="22"/>
  <c r="K113" i="22"/>
  <c r="L112" i="22"/>
  <c r="V401" i="22" l="1"/>
  <c r="U5128" i="22"/>
  <c r="L113" i="22"/>
  <c r="K114" i="22"/>
  <c r="V402" i="22" l="1"/>
  <c r="U5129" i="22"/>
  <c r="K115" i="22"/>
  <c r="L114" i="22"/>
  <c r="V403" i="22" l="1"/>
  <c r="U5130" i="22"/>
  <c r="L115" i="22"/>
  <c r="K116" i="22"/>
  <c r="V404" i="22" l="1"/>
  <c r="U5131" i="22"/>
  <c r="K117" i="22"/>
  <c r="L116" i="22"/>
  <c r="V405" i="22" l="1"/>
  <c r="U5132" i="22"/>
  <c r="L117" i="22"/>
  <c r="K118" i="22"/>
  <c r="V406" i="22" l="1"/>
  <c r="U5133" i="22"/>
  <c r="K119" i="22"/>
  <c r="L118" i="22"/>
  <c r="V407" i="22" l="1"/>
  <c r="U5134" i="22"/>
  <c r="L119" i="22"/>
  <c r="K120" i="22"/>
  <c r="V408" i="22" l="1"/>
  <c r="U5135" i="22"/>
  <c r="K121" i="22"/>
  <c r="L120" i="22"/>
  <c r="V409" i="22" l="1"/>
  <c r="U5136" i="22"/>
  <c r="L121" i="22"/>
  <c r="K122" i="22"/>
  <c r="V410" i="22" l="1"/>
  <c r="U5137" i="22"/>
  <c r="K123" i="22"/>
  <c r="L122" i="22"/>
  <c r="V411" i="22" l="1"/>
  <c r="U5138" i="22"/>
  <c r="L123" i="22"/>
  <c r="K124" i="22"/>
  <c r="V412" i="22" l="1"/>
  <c r="U5139" i="22"/>
  <c r="K125" i="22"/>
  <c r="L124" i="22"/>
  <c r="V413" i="22" l="1"/>
  <c r="U5140" i="22"/>
  <c r="L125" i="22"/>
  <c r="K126" i="22"/>
  <c r="V414" i="22" l="1"/>
  <c r="U5141" i="22"/>
  <c r="K127" i="22"/>
  <c r="L126" i="22"/>
  <c r="V415" i="22" l="1"/>
  <c r="U5142" i="22"/>
  <c r="L127" i="22"/>
  <c r="K128" i="22"/>
  <c r="V416" i="22" l="1"/>
  <c r="U5143" i="22"/>
  <c r="K129" i="22"/>
  <c r="L128" i="22"/>
  <c r="V417" i="22" l="1"/>
  <c r="U5144" i="22"/>
  <c r="L129" i="22"/>
  <c r="K130" i="22"/>
  <c r="V418" i="22" l="1"/>
  <c r="U5145" i="22"/>
  <c r="K131" i="22"/>
  <c r="L130" i="22"/>
  <c r="V419" i="22" l="1"/>
  <c r="U5146" i="22"/>
  <c r="L131" i="22"/>
  <c r="K132" i="22"/>
  <c r="V420" i="22" l="1"/>
  <c r="U5147" i="22"/>
  <c r="K133" i="22"/>
  <c r="L132" i="22"/>
  <c r="V421" i="22" l="1"/>
  <c r="U5148" i="22"/>
  <c r="L133" i="22"/>
  <c r="K134" i="22"/>
  <c r="V422" i="22" l="1"/>
  <c r="U5149" i="22"/>
  <c r="K135" i="22"/>
  <c r="L134" i="22"/>
  <c r="V423" i="22" l="1"/>
  <c r="U5150" i="22"/>
  <c r="L135" i="22"/>
  <c r="K136" i="22"/>
  <c r="V424" i="22" l="1"/>
  <c r="U5151" i="22"/>
  <c r="K137" i="22"/>
  <c r="L136" i="22"/>
  <c r="V425" i="22" l="1"/>
  <c r="U5152" i="22"/>
  <c r="L137" i="22"/>
  <c r="K138" i="22"/>
  <c r="V426" i="22" l="1"/>
  <c r="U5153" i="22"/>
  <c r="K139" i="22"/>
  <c r="L138" i="22"/>
  <c r="V427" i="22" l="1"/>
  <c r="U5154" i="22"/>
  <c r="L139" i="22"/>
  <c r="K140" i="22"/>
  <c r="V428" i="22" l="1"/>
  <c r="U5155" i="22"/>
  <c r="K141" i="22"/>
  <c r="L140" i="22"/>
  <c r="V429" i="22" l="1"/>
  <c r="U5156" i="22"/>
  <c r="L141" i="22"/>
  <c r="K142" i="22"/>
  <c r="V430" i="22" l="1"/>
  <c r="U5157" i="22"/>
  <c r="K143" i="22"/>
  <c r="L142" i="22"/>
  <c r="V431" i="22" l="1"/>
  <c r="U5158" i="22"/>
  <c r="L143" i="22"/>
  <c r="K144" i="22"/>
  <c r="V432" i="22" l="1"/>
  <c r="U5159" i="22"/>
  <c r="K145" i="22"/>
  <c r="L144" i="22"/>
  <c r="V433" i="22" l="1"/>
  <c r="U5160" i="22"/>
  <c r="L145" i="22"/>
  <c r="K146" i="22"/>
  <c r="V434" i="22" l="1"/>
  <c r="U5161" i="22"/>
  <c r="K147" i="22"/>
  <c r="L146" i="22"/>
  <c r="V435" i="22" l="1"/>
  <c r="U5162" i="22"/>
  <c r="L147" i="22"/>
  <c r="K148" i="22"/>
  <c r="V436" i="22" l="1"/>
  <c r="U5163" i="22"/>
  <c r="K149" i="22"/>
  <c r="L148" i="22"/>
  <c r="V437" i="22" l="1"/>
  <c r="U5164" i="22"/>
  <c r="L149" i="22"/>
  <c r="K150" i="22"/>
  <c r="V438" i="22" l="1"/>
  <c r="U5165" i="22"/>
  <c r="K151" i="22"/>
  <c r="L150" i="22"/>
  <c r="V439" i="22" l="1"/>
  <c r="U5166" i="22"/>
  <c r="L151" i="22"/>
  <c r="K152" i="22"/>
  <c r="V440" i="22" l="1"/>
  <c r="U5167" i="22"/>
  <c r="K153" i="22"/>
  <c r="L152" i="22"/>
  <c r="V441" i="22" l="1"/>
  <c r="U5168" i="22"/>
  <c r="L153" i="22"/>
  <c r="K154" i="22"/>
  <c r="V442" i="22" l="1"/>
  <c r="U5169" i="22"/>
  <c r="K155" i="22"/>
  <c r="L154" i="22"/>
  <c r="V443" i="22" l="1"/>
  <c r="U5170" i="22"/>
  <c r="L155" i="22"/>
  <c r="K156" i="22"/>
  <c r="V444" i="22" l="1"/>
  <c r="U5171" i="22"/>
  <c r="K157" i="22"/>
  <c r="L156" i="22"/>
  <c r="V445" i="22" l="1"/>
  <c r="U5172" i="22"/>
  <c r="L157" i="22"/>
  <c r="K158" i="22"/>
  <c r="V446" i="22" l="1"/>
  <c r="U5173" i="22"/>
  <c r="K159" i="22"/>
  <c r="L158" i="22"/>
  <c r="V447" i="22" l="1"/>
  <c r="U5174" i="22"/>
  <c r="L159" i="22"/>
  <c r="K160" i="22"/>
  <c r="V448" i="22" l="1"/>
  <c r="U5176" i="22"/>
  <c r="K161" i="22"/>
  <c r="L160" i="22"/>
  <c r="V449" i="22" l="1"/>
  <c r="U5177" i="22"/>
  <c r="L161" i="22"/>
  <c r="K162" i="22"/>
  <c r="V450" i="22" l="1"/>
  <c r="U5178" i="22"/>
  <c r="K163" i="22"/>
  <c r="L162" i="22"/>
  <c r="V451" i="22" l="1"/>
  <c r="U5179" i="22"/>
  <c r="L163" i="22"/>
  <c r="K164" i="22"/>
  <c r="V452" i="22" l="1"/>
  <c r="U5180" i="22"/>
  <c r="K165" i="22"/>
  <c r="L164" i="22"/>
  <c r="V453" i="22" l="1"/>
  <c r="U5181" i="22"/>
  <c r="L165" i="22"/>
  <c r="K166" i="22"/>
  <c r="V454" i="22" l="1"/>
  <c r="U5182" i="22"/>
  <c r="K167" i="22"/>
  <c r="L166" i="22"/>
  <c r="V455" i="22" l="1"/>
  <c r="U5195" i="22"/>
  <c r="L167" i="22"/>
  <c r="K168" i="22"/>
  <c r="V456" i="22" l="1"/>
  <c r="U5208" i="22"/>
  <c r="L168" i="22"/>
  <c r="K169" i="22"/>
  <c r="V457" i="22" l="1"/>
  <c r="U5209" i="22"/>
  <c r="K170" i="22"/>
  <c r="L169" i="22"/>
  <c r="V458" i="22" l="1"/>
  <c r="U5210" i="22"/>
  <c r="L170" i="22"/>
  <c r="K171" i="22"/>
  <c r="V459" i="22" l="1"/>
  <c r="U5211" i="22"/>
  <c r="K172" i="22"/>
  <c r="L171" i="22"/>
  <c r="V460" i="22" l="1"/>
  <c r="U5212" i="22"/>
  <c r="L172" i="22"/>
  <c r="K173" i="22"/>
  <c r="V461" i="22" l="1"/>
  <c r="U5213" i="22"/>
  <c r="K174" i="22"/>
  <c r="L173" i="22"/>
  <c r="V462" i="22" l="1"/>
  <c r="U5214" i="22"/>
  <c r="L174" i="22"/>
  <c r="K175" i="22"/>
  <c r="V463" i="22" l="1"/>
  <c r="U5215" i="22"/>
  <c r="K176" i="22"/>
  <c r="L175" i="22"/>
  <c r="V464" i="22" l="1"/>
  <c r="U5216" i="22"/>
  <c r="K177" i="22"/>
  <c r="L176" i="22"/>
  <c r="V465" i="22" l="1"/>
  <c r="U5217" i="22"/>
  <c r="L177" i="22"/>
  <c r="K178" i="22"/>
  <c r="V466" i="22" l="1"/>
  <c r="U5218" i="22"/>
  <c r="L178" i="22"/>
  <c r="K179" i="22"/>
  <c r="V467" i="22" l="1"/>
  <c r="U5219" i="22"/>
  <c r="K180" i="22"/>
  <c r="L179" i="22"/>
  <c r="V468" i="22" l="1"/>
  <c r="U5221" i="22"/>
  <c r="U5220" i="22"/>
  <c r="L180" i="22"/>
  <c r="K181" i="22"/>
  <c r="V469" i="22" l="1"/>
  <c r="K182" i="22"/>
  <c r="L181" i="22"/>
  <c r="V470" i="22" l="1"/>
  <c r="L182" i="22"/>
  <c r="K183" i="22"/>
  <c r="V471" i="22" l="1"/>
  <c r="K184" i="22"/>
  <c r="L183" i="22"/>
  <c r="V472" i="22" l="1"/>
  <c r="L184" i="22"/>
  <c r="K185" i="22"/>
  <c r="V473" i="22" l="1"/>
  <c r="K186" i="22"/>
  <c r="L185" i="22"/>
  <c r="V474" i="22" l="1"/>
  <c r="L186" i="22"/>
  <c r="K187" i="22"/>
  <c r="V475" i="22" l="1"/>
  <c r="K188" i="22"/>
  <c r="L187" i="22"/>
  <c r="V476" i="22" l="1"/>
  <c r="L188" i="22"/>
  <c r="K189" i="22"/>
  <c r="V477" i="22" l="1"/>
  <c r="K190" i="22"/>
  <c r="L189" i="22"/>
  <c r="V478" i="22" l="1"/>
  <c r="L190" i="22"/>
  <c r="K191" i="22"/>
  <c r="V479" i="22" l="1"/>
  <c r="K192" i="22"/>
  <c r="L191" i="22"/>
  <c r="V480" i="22" l="1"/>
  <c r="L192" i="22"/>
  <c r="K193" i="22"/>
  <c r="V481" i="22" l="1"/>
  <c r="K194" i="22"/>
  <c r="L193" i="22"/>
  <c r="V482" i="22" l="1"/>
  <c r="L194" i="22"/>
  <c r="K195" i="22"/>
  <c r="V483" i="22" l="1"/>
  <c r="K196" i="22"/>
  <c r="L195" i="22"/>
  <c r="V484" i="22" l="1"/>
  <c r="L196" i="22"/>
  <c r="K197" i="22"/>
  <c r="V485" i="22" l="1"/>
  <c r="K198" i="22"/>
  <c r="L197" i="22"/>
  <c r="V486" i="22" l="1"/>
  <c r="L198" i="22"/>
  <c r="K199" i="22"/>
  <c r="V487" i="22" l="1"/>
  <c r="K200" i="22"/>
  <c r="L199" i="22"/>
  <c r="V488" i="22" l="1"/>
  <c r="L200" i="22"/>
  <c r="K201" i="22"/>
  <c r="V489" i="22" l="1"/>
  <c r="K202" i="22"/>
  <c r="L201" i="22"/>
  <c r="V490" i="22" l="1"/>
  <c r="L202" i="22"/>
  <c r="K203" i="22"/>
  <c r="V491" i="22" l="1"/>
  <c r="K204" i="22"/>
  <c r="L203" i="22"/>
  <c r="V492" i="22" l="1"/>
  <c r="L204" i="22"/>
  <c r="K205" i="22"/>
  <c r="V493" i="22" l="1"/>
  <c r="K206" i="22"/>
  <c r="L205" i="22"/>
  <c r="V494" i="22" l="1"/>
  <c r="L206" i="22"/>
  <c r="K207" i="22"/>
  <c r="V495" i="22" l="1"/>
  <c r="K208" i="22"/>
  <c r="L207" i="22"/>
  <c r="V496" i="22" l="1"/>
  <c r="L208" i="22"/>
  <c r="K209" i="22"/>
  <c r="V497" i="22" l="1"/>
  <c r="K210" i="22"/>
  <c r="L209" i="22"/>
  <c r="V498" i="22" l="1"/>
  <c r="L210" i="22"/>
  <c r="K211" i="22"/>
  <c r="V499" i="22" l="1"/>
  <c r="K212" i="22"/>
  <c r="L211" i="22"/>
  <c r="V500" i="22" l="1"/>
  <c r="L212" i="22"/>
  <c r="K213" i="22"/>
  <c r="V501" i="22" l="1"/>
  <c r="K214" i="22"/>
  <c r="L213" i="22"/>
  <c r="V502" i="22" l="1"/>
  <c r="L214" i="22"/>
  <c r="K215" i="22"/>
  <c r="V503" i="22" l="1"/>
  <c r="K216" i="22"/>
  <c r="L215" i="22"/>
  <c r="V504" i="22" l="1"/>
  <c r="K217" i="22"/>
  <c r="L216" i="22"/>
  <c r="V505" i="22" l="1"/>
  <c r="L217" i="22"/>
  <c r="K218" i="22"/>
  <c r="V506" i="22" l="1"/>
  <c r="K219" i="22"/>
  <c r="L218" i="22"/>
  <c r="V507" i="22" l="1"/>
  <c r="L219" i="22"/>
  <c r="K220" i="22"/>
  <c r="V508" i="22" l="1"/>
  <c r="K221" i="22"/>
  <c r="L220" i="22"/>
  <c r="V509" i="22" l="1"/>
  <c r="L221" i="22"/>
  <c r="K222" i="22"/>
  <c r="V510" i="22" l="1"/>
  <c r="K223" i="22"/>
  <c r="L222" i="22"/>
  <c r="V511" i="22" l="1"/>
  <c r="L223" i="22"/>
  <c r="K224" i="22"/>
  <c r="V512" i="22" l="1"/>
  <c r="K225" i="22"/>
  <c r="L224" i="22"/>
  <c r="V513" i="22" l="1"/>
  <c r="L225" i="22"/>
  <c r="K226" i="22"/>
  <c r="V514" i="22" l="1"/>
  <c r="K227" i="22"/>
  <c r="L226" i="22"/>
  <c r="V515" i="22" l="1"/>
  <c r="L227" i="22"/>
  <c r="K228" i="22"/>
  <c r="V516" i="22" l="1"/>
  <c r="K229" i="22"/>
  <c r="L228" i="22"/>
  <c r="V517" i="22" l="1"/>
  <c r="L229" i="22"/>
  <c r="K230" i="22"/>
  <c r="V518" i="22" l="1"/>
  <c r="K231" i="22"/>
  <c r="L230" i="22"/>
  <c r="V519" i="22" l="1"/>
  <c r="L231" i="22"/>
  <c r="K232" i="22"/>
  <c r="V520" i="22" l="1"/>
  <c r="K233" i="22"/>
  <c r="L232" i="22"/>
  <c r="V521" i="22" l="1"/>
  <c r="L233" i="22"/>
  <c r="K234" i="22"/>
  <c r="V522" i="22" l="1"/>
  <c r="K235" i="22"/>
  <c r="L234" i="22"/>
  <c r="V523" i="22" l="1"/>
  <c r="L235" i="22"/>
  <c r="K236" i="22"/>
  <c r="V524" i="22" l="1"/>
  <c r="K237" i="22"/>
  <c r="L236" i="22"/>
  <c r="V525" i="22" l="1"/>
  <c r="L237" i="22"/>
  <c r="K238" i="22"/>
  <c r="V526" i="22" l="1"/>
  <c r="K239" i="22"/>
  <c r="L238" i="22"/>
  <c r="V527" i="22" l="1"/>
  <c r="L239" i="22"/>
  <c r="K240" i="22"/>
  <c r="V528" i="22" l="1"/>
  <c r="K241" i="22"/>
  <c r="L240" i="22"/>
  <c r="V529" i="22" l="1"/>
  <c r="K242" i="22"/>
  <c r="L241" i="22"/>
  <c r="V530" i="22" l="1"/>
  <c r="L242" i="22"/>
  <c r="K243" i="22"/>
  <c r="V531" i="22" l="1"/>
  <c r="K244" i="22"/>
  <c r="L243" i="22"/>
  <c r="V532" i="22" l="1"/>
  <c r="L244" i="22"/>
  <c r="K245" i="22"/>
  <c r="V533" i="22" l="1"/>
  <c r="K246" i="22"/>
  <c r="L245" i="22"/>
  <c r="V534" i="22" l="1"/>
  <c r="L246" i="22"/>
  <c r="K247" i="22"/>
  <c r="V535" i="22" l="1"/>
  <c r="K248" i="22"/>
  <c r="L247" i="22"/>
  <c r="V536" i="22" l="1"/>
  <c r="L248" i="22"/>
  <c r="K249" i="22"/>
  <c r="V537" i="22" l="1"/>
  <c r="K250" i="22"/>
  <c r="L249" i="22"/>
  <c r="V538" i="22" l="1"/>
  <c r="L250" i="22"/>
  <c r="K251" i="22"/>
  <c r="V539" i="22" l="1"/>
  <c r="K252" i="22"/>
  <c r="L251" i="22"/>
  <c r="V540" i="22" l="1"/>
  <c r="C10" i="8"/>
  <c r="C16" i="8" s="1"/>
  <c r="C13" i="8"/>
  <c r="C15" i="8"/>
  <c r="C12" i="8"/>
  <c r="C9" i="8"/>
  <c r="C11" i="8"/>
  <c r="L252" i="22"/>
  <c r="K253" i="22"/>
  <c r="V541" i="22" l="1"/>
  <c r="K254" i="22"/>
  <c r="L253" i="22"/>
  <c r="V542" i="22" l="1"/>
  <c r="L254" i="22"/>
  <c r="K255" i="22"/>
  <c r="V543" i="22" l="1"/>
  <c r="K256" i="22"/>
  <c r="L255" i="22"/>
  <c r="V544" i="22" l="1"/>
  <c r="L256" i="22"/>
  <c r="K257" i="22"/>
  <c r="V545" i="22" l="1"/>
  <c r="K258" i="22"/>
  <c r="L257" i="22"/>
  <c r="V546" i="22" l="1"/>
  <c r="L258" i="22"/>
  <c r="K259" i="22"/>
  <c r="V547" i="22" l="1"/>
  <c r="K260" i="22"/>
  <c r="L259" i="22"/>
  <c r="V548" i="22" l="1"/>
  <c r="L260" i="22"/>
  <c r="K261" i="22"/>
  <c r="V549" i="22" l="1"/>
  <c r="K262" i="22"/>
  <c r="L261" i="22"/>
  <c r="V550" i="22" l="1"/>
  <c r="L262" i="22"/>
  <c r="K263" i="22"/>
  <c r="V551" i="22" l="1"/>
  <c r="K264" i="22"/>
  <c r="L263" i="22"/>
  <c r="V552" i="22" l="1"/>
  <c r="L264" i="22"/>
  <c r="K265" i="22"/>
  <c r="V553" i="22" l="1"/>
  <c r="K266" i="22"/>
  <c r="L265" i="22"/>
  <c r="V554" i="22" l="1"/>
  <c r="L266" i="22"/>
  <c r="K267" i="22"/>
  <c r="V555" i="22" l="1"/>
  <c r="K268" i="22"/>
  <c r="L267" i="22"/>
  <c r="V556" i="22" l="1"/>
  <c r="L268" i="22"/>
  <c r="K269" i="22"/>
  <c r="V557" i="22" l="1"/>
  <c r="K270" i="22"/>
  <c r="L269" i="22"/>
  <c r="V558" i="22" l="1"/>
  <c r="L270" i="22"/>
  <c r="K271" i="22"/>
  <c r="V559" i="22" l="1"/>
  <c r="K272" i="22"/>
  <c r="L271" i="22"/>
  <c r="V560" i="22" l="1"/>
  <c r="L272" i="22"/>
  <c r="K273" i="22"/>
  <c r="V561" i="22" l="1"/>
  <c r="K274" i="22"/>
  <c r="L273" i="22"/>
  <c r="V562" i="22" l="1"/>
  <c r="L274" i="22"/>
  <c r="K275" i="22"/>
  <c r="V563" i="22" l="1"/>
  <c r="K276" i="22"/>
  <c r="L275" i="22"/>
  <c r="V564" i="22" l="1"/>
  <c r="L276" i="22"/>
  <c r="K277" i="22"/>
  <c r="V565" i="22" l="1"/>
  <c r="K278" i="22"/>
  <c r="L277" i="22"/>
  <c r="V566" i="22" l="1"/>
  <c r="L278" i="22"/>
  <c r="K279" i="22"/>
  <c r="V567" i="22" l="1"/>
  <c r="K280" i="22"/>
  <c r="L279" i="22"/>
  <c r="V568" i="22" l="1"/>
  <c r="L280" i="22"/>
  <c r="K281" i="22"/>
  <c r="V569" i="22" l="1"/>
  <c r="K282" i="22"/>
  <c r="L281" i="22"/>
  <c r="V570" i="22" l="1"/>
  <c r="L282" i="22"/>
  <c r="K283" i="22"/>
  <c r="V571" i="22" l="1"/>
  <c r="K284" i="22"/>
  <c r="L283" i="22"/>
  <c r="V572" i="22" l="1"/>
  <c r="L284" i="22"/>
  <c r="K285" i="22"/>
  <c r="V573" i="22" l="1"/>
  <c r="K286" i="22"/>
  <c r="L285" i="22"/>
  <c r="V574" i="22" l="1"/>
  <c r="L286" i="22"/>
  <c r="K287" i="22"/>
  <c r="V575" i="22" l="1"/>
  <c r="K288" i="22"/>
  <c r="L287" i="22"/>
  <c r="V576" i="22" l="1"/>
  <c r="L288" i="22"/>
  <c r="K289" i="22"/>
  <c r="V577" i="22" l="1"/>
  <c r="K290" i="22"/>
  <c r="L289" i="22"/>
  <c r="V578" i="22" l="1"/>
  <c r="L290" i="22"/>
  <c r="K291" i="22"/>
  <c r="V579" i="22" l="1"/>
  <c r="K292" i="22"/>
  <c r="L291" i="22"/>
  <c r="V580" i="22" l="1"/>
  <c r="L292" i="22"/>
  <c r="K293" i="22"/>
  <c r="V581" i="22" l="1"/>
  <c r="K294" i="22"/>
  <c r="L293" i="22"/>
  <c r="V582" i="22" l="1"/>
  <c r="L294" i="22"/>
  <c r="K295" i="22"/>
  <c r="V583" i="22" l="1"/>
  <c r="K296" i="22"/>
  <c r="L295" i="22"/>
  <c r="V584" i="22" l="1"/>
  <c r="L296" i="22"/>
  <c r="K297" i="22"/>
  <c r="V585" i="22" l="1"/>
  <c r="K298" i="22"/>
  <c r="L297" i="22"/>
  <c r="V586" i="22" l="1"/>
  <c r="L298" i="22"/>
  <c r="K299" i="22"/>
  <c r="V587" i="22" l="1"/>
  <c r="K300" i="22"/>
  <c r="L299" i="22"/>
  <c r="V588" i="22" l="1"/>
  <c r="L300" i="22"/>
  <c r="K301" i="22"/>
  <c r="V589" i="22" l="1"/>
  <c r="K302" i="22"/>
  <c r="L301" i="22"/>
  <c r="V590" i="22" l="1"/>
  <c r="L302" i="22"/>
  <c r="K303" i="22"/>
  <c r="V591" i="22" l="1"/>
  <c r="L303" i="22"/>
  <c r="K304" i="22"/>
  <c r="V592" i="22" l="1"/>
  <c r="L304" i="22"/>
  <c r="K305" i="22"/>
  <c r="V593" i="22" l="1"/>
  <c r="K306" i="22"/>
  <c r="L305" i="22"/>
  <c r="V594" i="22" l="1"/>
  <c r="K307" i="22"/>
  <c r="L306" i="22"/>
  <c r="V595" i="22" l="1"/>
  <c r="L307" i="22"/>
  <c r="K308" i="22"/>
  <c r="V596" i="22" l="1"/>
  <c r="K309" i="22"/>
  <c r="L308" i="22"/>
  <c r="V597" i="22" l="1"/>
  <c r="L309" i="22"/>
  <c r="K310" i="22"/>
  <c r="V598" i="22" l="1"/>
  <c r="K311" i="22"/>
  <c r="L310" i="22"/>
  <c r="V599" i="22" l="1"/>
  <c r="L311" i="22"/>
  <c r="K312" i="22"/>
  <c r="V600" i="22" l="1"/>
  <c r="K313" i="22"/>
  <c r="L312" i="22"/>
  <c r="V601" i="22" l="1"/>
  <c r="L313" i="22"/>
  <c r="K314" i="22"/>
  <c r="V602" i="22" l="1"/>
  <c r="K315" i="22"/>
  <c r="L314" i="22"/>
  <c r="V603" i="22" l="1"/>
  <c r="L315" i="22"/>
  <c r="K316" i="22"/>
  <c r="V604" i="22" l="1"/>
  <c r="K317" i="22"/>
  <c r="L316" i="22"/>
  <c r="V605" i="22" l="1"/>
  <c r="L317" i="22"/>
  <c r="K318" i="22"/>
  <c r="V606" i="22" l="1"/>
  <c r="K319" i="22"/>
  <c r="L318" i="22"/>
  <c r="V607" i="22" l="1"/>
  <c r="L319" i="22"/>
  <c r="K320" i="22"/>
  <c r="V608" i="22" l="1"/>
  <c r="K321" i="22"/>
  <c r="L320" i="22"/>
  <c r="V609" i="22" l="1"/>
  <c r="L321" i="22"/>
  <c r="K322" i="22"/>
  <c r="V610" i="22" l="1"/>
  <c r="K323" i="22"/>
  <c r="L322" i="22"/>
  <c r="V611" i="22" l="1"/>
  <c r="L323" i="22"/>
  <c r="K324" i="22"/>
  <c r="V612" i="22" l="1"/>
  <c r="K325" i="22"/>
  <c r="L324" i="22"/>
  <c r="V613" i="22" l="1"/>
  <c r="L325" i="22"/>
  <c r="K326" i="22"/>
  <c r="V614" i="22" l="1"/>
  <c r="K327" i="22"/>
  <c r="L326" i="22"/>
  <c r="V615" i="22" l="1"/>
  <c r="L327" i="22"/>
  <c r="K328" i="22"/>
  <c r="V616" i="22" l="1"/>
  <c r="K329" i="22"/>
  <c r="L328" i="22"/>
  <c r="V617" i="22" l="1"/>
  <c r="L329" i="22"/>
  <c r="K330" i="22"/>
  <c r="V618" i="22" l="1"/>
  <c r="K331" i="22"/>
  <c r="L330" i="22"/>
  <c r="V619" i="22" l="1"/>
  <c r="L331" i="22"/>
  <c r="K332" i="22"/>
  <c r="V620" i="22" l="1"/>
  <c r="K333" i="22"/>
  <c r="L332" i="22"/>
  <c r="V621" i="22" l="1"/>
  <c r="L333" i="22"/>
  <c r="K334" i="22"/>
  <c r="V622" i="22" l="1"/>
  <c r="K335" i="22"/>
  <c r="L334" i="22"/>
  <c r="V623" i="22" l="1"/>
  <c r="L335" i="22"/>
  <c r="K336" i="22"/>
  <c r="V624" i="22" l="1"/>
  <c r="K337" i="22"/>
  <c r="L336" i="22"/>
  <c r="V625" i="22" l="1"/>
  <c r="L337" i="22"/>
  <c r="K338" i="22"/>
  <c r="V626" i="22" l="1"/>
  <c r="K339" i="22"/>
  <c r="L338" i="22"/>
  <c r="V627" i="22" l="1"/>
  <c r="L339" i="22"/>
  <c r="K340" i="22"/>
  <c r="V628" i="22" l="1"/>
  <c r="K341" i="22"/>
  <c r="L340" i="22"/>
  <c r="V629" i="22" l="1"/>
  <c r="L341" i="22"/>
  <c r="K342" i="22"/>
  <c r="V630" i="22" l="1"/>
  <c r="K343" i="22"/>
  <c r="L342" i="22"/>
  <c r="V631" i="22" l="1"/>
  <c r="L343" i="22"/>
  <c r="K344" i="22"/>
  <c r="V632" i="22" l="1"/>
  <c r="K345" i="22"/>
  <c r="L344" i="22"/>
  <c r="V633" i="22" l="1"/>
  <c r="L345" i="22"/>
  <c r="K346" i="22"/>
  <c r="V634" i="22" l="1"/>
  <c r="K347" i="22"/>
  <c r="L346" i="22"/>
  <c r="V635" i="22" l="1"/>
  <c r="L347" i="22"/>
  <c r="K348" i="22"/>
  <c r="V636" i="22" l="1"/>
  <c r="K349" i="22"/>
  <c r="L348" i="22"/>
  <c r="V637" i="22" l="1"/>
  <c r="L349" i="22"/>
  <c r="K350" i="22"/>
  <c r="V638" i="22" l="1"/>
  <c r="K351" i="22"/>
  <c r="L350" i="22"/>
  <c r="V639" i="22" l="1"/>
  <c r="L351" i="22"/>
  <c r="K352" i="22"/>
  <c r="V640" i="22" l="1"/>
  <c r="K353" i="22"/>
  <c r="L352" i="22"/>
  <c r="V641" i="22" l="1"/>
  <c r="L353" i="22"/>
  <c r="K354" i="22"/>
  <c r="V642" i="22" l="1"/>
  <c r="K355" i="22"/>
  <c r="L354" i="22"/>
  <c r="V643" i="22" l="1"/>
  <c r="L355" i="22"/>
  <c r="K356" i="22"/>
  <c r="V644" i="22" l="1"/>
  <c r="K357" i="22"/>
  <c r="L356" i="22"/>
  <c r="V645" i="22" l="1"/>
  <c r="L357" i="22"/>
  <c r="K358" i="22"/>
  <c r="V646" i="22" l="1"/>
  <c r="K359" i="22"/>
  <c r="L358" i="22"/>
  <c r="V647" i="22" l="1"/>
  <c r="L359" i="22"/>
  <c r="K360" i="22"/>
  <c r="V648" i="22" l="1"/>
  <c r="K361" i="22"/>
  <c r="L360" i="22"/>
  <c r="V649" i="22" l="1"/>
  <c r="L361" i="22"/>
  <c r="K362" i="22"/>
  <c r="V650" i="22" l="1"/>
  <c r="K363" i="22"/>
  <c r="L362" i="22"/>
  <c r="V651" i="22" l="1"/>
  <c r="L363" i="22"/>
  <c r="K364" i="22"/>
  <c r="V652" i="22" l="1"/>
  <c r="K365" i="22"/>
  <c r="L364" i="22"/>
  <c r="V653" i="22" l="1"/>
  <c r="L365" i="22"/>
  <c r="K366" i="22"/>
  <c r="V654" i="22" l="1"/>
  <c r="K367" i="22"/>
  <c r="L366" i="22"/>
  <c r="V655" i="22" l="1"/>
  <c r="L367" i="22"/>
  <c r="K368" i="22"/>
  <c r="V656" i="22" l="1"/>
  <c r="K369" i="22"/>
  <c r="L368" i="22"/>
  <c r="V657" i="22" l="1"/>
  <c r="L369" i="22"/>
  <c r="K370" i="22"/>
  <c r="V658" i="22" l="1"/>
  <c r="K371" i="22"/>
  <c r="L370" i="22"/>
  <c r="V659" i="22" l="1"/>
  <c r="L371" i="22"/>
  <c r="K372" i="22"/>
  <c r="V660" i="22" l="1"/>
  <c r="K373" i="22"/>
  <c r="L372" i="22"/>
  <c r="V661" i="22" l="1"/>
  <c r="L373" i="22"/>
  <c r="K374" i="22"/>
  <c r="V662" i="22" l="1"/>
  <c r="K375" i="22"/>
  <c r="L374" i="22"/>
  <c r="V663" i="22" l="1"/>
  <c r="L375" i="22"/>
  <c r="K376" i="22"/>
  <c r="V664" i="22" l="1"/>
  <c r="K377" i="22"/>
  <c r="L376" i="22"/>
  <c r="V665" i="22" l="1"/>
  <c r="L377" i="22"/>
  <c r="K378" i="22"/>
  <c r="V666" i="22" l="1"/>
  <c r="K379" i="22"/>
  <c r="L378" i="22"/>
  <c r="V667" i="22" l="1"/>
  <c r="L379" i="22"/>
  <c r="K380" i="22"/>
  <c r="V668" i="22" l="1"/>
  <c r="K381" i="22"/>
  <c r="L380" i="22"/>
  <c r="V669" i="22" l="1"/>
  <c r="L381" i="22"/>
  <c r="K382" i="22"/>
  <c r="V670" i="22" l="1"/>
  <c r="K383" i="22"/>
  <c r="L382" i="22"/>
  <c r="V671" i="22" l="1"/>
  <c r="L383" i="22"/>
  <c r="K384" i="22"/>
  <c r="V672" i="22" l="1"/>
  <c r="K385" i="22"/>
  <c r="L384" i="22"/>
  <c r="V673" i="22" l="1"/>
  <c r="L385" i="22"/>
  <c r="K386" i="22"/>
  <c r="V674" i="22" l="1"/>
  <c r="K387" i="22"/>
  <c r="L386" i="22"/>
  <c r="V675" i="22" l="1"/>
  <c r="L387" i="22"/>
  <c r="K388" i="22"/>
  <c r="V676" i="22" l="1"/>
  <c r="K389" i="22"/>
  <c r="L388" i="22"/>
  <c r="V677" i="22" l="1"/>
  <c r="L389" i="22"/>
  <c r="K390" i="22"/>
  <c r="V678" i="22" l="1"/>
  <c r="K391" i="22"/>
  <c r="L390" i="22"/>
  <c r="V679" i="22" l="1"/>
  <c r="L391" i="22"/>
  <c r="K392" i="22"/>
  <c r="V680" i="22" l="1"/>
  <c r="K393" i="22"/>
  <c r="L392" i="22"/>
  <c r="V681" i="22" l="1"/>
  <c r="L393" i="22"/>
  <c r="K394" i="22"/>
  <c r="V682" i="22" l="1"/>
  <c r="K395" i="22"/>
  <c r="L394" i="22"/>
  <c r="V683" i="22" l="1"/>
  <c r="L395" i="22"/>
  <c r="K396" i="22"/>
  <c r="V684" i="22" l="1"/>
  <c r="K397" i="22"/>
  <c r="L396" i="22"/>
  <c r="V685" i="22" l="1"/>
  <c r="L397" i="22"/>
  <c r="K398" i="22"/>
  <c r="V686" i="22" l="1"/>
  <c r="K399" i="22"/>
  <c r="L398" i="22"/>
  <c r="V687" i="22" l="1"/>
  <c r="L399" i="22"/>
  <c r="K400" i="22"/>
  <c r="V688" i="22" l="1"/>
  <c r="K401" i="22"/>
  <c r="L400" i="22"/>
  <c r="V689" i="22" l="1"/>
  <c r="L401" i="22"/>
  <c r="K402" i="22"/>
  <c r="V690" i="22" l="1"/>
  <c r="K403" i="22"/>
  <c r="L402" i="22"/>
  <c r="V691" i="22" l="1"/>
  <c r="L403" i="22"/>
  <c r="K404" i="22"/>
  <c r="V692" i="22" l="1"/>
  <c r="L404" i="22"/>
  <c r="K405" i="22"/>
  <c r="V693" i="22" l="1"/>
  <c r="K406" i="22"/>
  <c r="L405" i="22"/>
  <c r="V694" i="22" l="1"/>
  <c r="L406" i="22"/>
  <c r="K407" i="22"/>
  <c r="V695" i="22" l="1"/>
  <c r="K408" i="22"/>
  <c r="L407" i="22"/>
  <c r="V696" i="22" l="1"/>
  <c r="L408" i="22"/>
  <c r="K409" i="22"/>
  <c r="V697" i="22" l="1"/>
  <c r="K410" i="22"/>
  <c r="L409" i="22"/>
  <c r="V698" i="22" l="1"/>
  <c r="L410" i="22"/>
  <c r="K411" i="22"/>
  <c r="V699" i="22" l="1"/>
  <c r="K412" i="22"/>
  <c r="L411" i="22"/>
  <c r="V700" i="22" l="1"/>
  <c r="L412" i="22"/>
  <c r="K413" i="22"/>
  <c r="V701" i="22" l="1"/>
  <c r="K414" i="22"/>
  <c r="L413" i="22"/>
  <c r="V702" i="22" l="1"/>
  <c r="L414" i="22"/>
  <c r="K415" i="22"/>
  <c r="V703" i="22" l="1"/>
  <c r="K416" i="22"/>
  <c r="L415" i="22"/>
  <c r="V704" i="22" l="1"/>
  <c r="L416" i="22"/>
  <c r="K417" i="22"/>
  <c r="V705" i="22" l="1"/>
  <c r="K418" i="22"/>
  <c r="L417" i="22"/>
  <c r="V706" i="22" l="1"/>
  <c r="L418" i="22"/>
  <c r="K419" i="22"/>
  <c r="V707" i="22" l="1"/>
  <c r="K420" i="22"/>
  <c r="L419" i="22"/>
  <c r="V708" i="22" l="1"/>
  <c r="L420" i="22"/>
  <c r="K421" i="22"/>
  <c r="V709" i="22" l="1"/>
  <c r="K422" i="22"/>
  <c r="L421" i="22"/>
  <c r="V710" i="22" l="1"/>
  <c r="L422" i="22"/>
  <c r="K423" i="22"/>
  <c r="V711" i="22" l="1"/>
  <c r="K424" i="22"/>
  <c r="L423" i="22"/>
  <c r="V712" i="22" l="1"/>
  <c r="L424" i="22"/>
  <c r="K425" i="22"/>
  <c r="V713" i="22" l="1"/>
  <c r="K426" i="22"/>
  <c r="L425" i="22"/>
  <c r="V714" i="22" l="1"/>
  <c r="L426" i="22"/>
  <c r="K427" i="22"/>
  <c r="V715" i="22" l="1"/>
  <c r="K428" i="22"/>
  <c r="L427" i="22"/>
  <c r="V716" i="22" l="1"/>
  <c r="L428" i="22"/>
  <c r="K429" i="22"/>
  <c r="V717" i="22" l="1"/>
  <c r="K430" i="22"/>
  <c r="L429" i="22"/>
  <c r="V718" i="22" l="1"/>
  <c r="L430" i="22"/>
  <c r="K431" i="22"/>
  <c r="V719" i="22" l="1"/>
  <c r="K432" i="22"/>
  <c r="L431" i="22"/>
  <c r="V720" i="22" l="1"/>
  <c r="L432" i="22"/>
  <c r="K433" i="22"/>
  <c r="V721" i="22" l="1"/>
  <c r="K434" i="22"/>
  <c r="L433" i="22"/>
  <c r="V722" i="22" l="1"/>
  <c r="L434" i="22"/>
  <c r="K435" i="22"/>
  <c r="V723" i="22" l="1"/>
  <c r="K436" i="22"/>
  <c r="L435" i="22"/>
  <c r="V724" i="22" l="1"/>
  <c r="L436" i="22"/>
  <c r="K437" i="22"/>
  <c r="V725" i="22" l="1"/>
  <c r="K438" i="22"/>
  <c r="L437" i="22"/>
  <c r="V726" i="22" l="1"/>
  <c r="L438" i="22"/>
  <c r="K439" i="22"/>
  <c r="V727" i="22" l="1"/>
  <c r="K440" i="22"/>
  <c r="L439" i="22"/>
  <c r="V728" i="22" l="1"/>
  <c r="L440" i="22"/>
  <c r="K441" i="22"/>
  <c r="V729" i="22" l="1"/>
  <c r="K442" i="22"/>
  <c r="L441" i="22"/>
  <c r="V730" i="22" l="1"/>
  <c r="L442" i="22"/>
  <c r="K443" i="22"/>
  <c r="V731" i="22" l="1"/>
  <c r="K444" i="22"/>
  <c r="L443" i="22"/>
  <c r="V732" i="22" l="1"/>
  <c r="L444" i="22"/>
  <c r="K445" i="22"/>
  <c r="V733" i="22" l="1"/>
  <c r="K446" i="22"/>
  <c r="L445" i="22"/>
  <c r="V734" i="22" l="1"/>
  <c r="L446" i="22"/>
  <c r="K447" i="22"/>
  <c r="V735" i="22" l="1"/>
  <c r="K448" i="22"/>
  <c r="L447" i="22"/>
  <c r="V736" i="22" l="1"/>
  <c r="L448" i="22"/>
  <c r="K449" i="22"/>
  <c r="V737" i="22" l="1"/>
  <c r="K450" i="22"/>
  <c r="L449" i="22"/>
  <c r="V738" i="22" l="1"/>
  <c r="L450" i="22"/>
  <c r="K451" i="22"/>
  <c r="V739" i="22" l="1"/>
  <c r="K452" i="22"/>
  <c r="L451" i="22"/>
  <c r="V740" i="22" l="1"/>
  <c r="L452" i="22"/>
  <c r="K453" i="22"/>
  <c r="V741" i="22" l="1"/>
  <c r="K454" i="22"/>
  <c r="L453" i="22"/>
  <c r="V742" i="22" l="1"/>
  <c r="L454" i="22"/>
  <c r="K455" i="22"/>
  <c r="V743" i="22" l="1"/>
  <c r="K456" i="22"/>
  <c r="L455" i="22"/>
  <c r="V744" i="22" l="1"/>
  <c r="L456" i="22"/>
  <c r="K457" i="22"/>
  <c r="V745" i="22" l="1"/>
  <c r="K458" i="22"/>
  <c r="L457" i="22"/>
  <c r="V746" i="22" l="1"/>
  <c r="L458" i="22"/>
  <c r="K459" i="22"/>
  <c r="V747" i="22" l="1"/>
  <c r="K460" i="22"/>
  <c r="L459" i="22"/>
  <c r="V748" i="22" l="1"/>
  <c r="L460" i="22"/>
  <c r="K461" i="22"/>
  <c r="V749" i="22" l="1"/>
  <c r="K462" i="22"/>
  <c r="L461" i="22"/>
  <c r="V750" i="22" l="1"/>
  <c r="K463" i="22"/>
  <c r="L462" i="22"/>
  <c r="V751" i="22" l="1"/>
  <c r="L463" i="22"/>
  <c r="K464" i="22"/>
  <c r="V752" i="22" l="1"/>
  <c r="K465" i="22"/>
  <c r="L464" i="22"/>
  <c r="V753" i="22" l="1"/>
  <c r="L465" i="22"/>
  <c r="K466" i="22"/>
  <c r="V754" i="22" l="1"/>
  <c r="K467" i="22"/>
  <c r="L466" i="22"/>
  <c r="V755" i="22" l="1"/>
  <c r="L467" i="22"/>
  <c r="K468" i="22"/>
  <c r="V756" i="22" l="1"/>
  <c r="K469" i="22"/>
  <c r="L468" i="22"/>
  <c r="V757" i="22" l="1"/>
  <c r="L469" i="22"/>
  <c r="K470" i="22"/>
  <c r="V758" i="22" l="1"/>
  <c r="K471" i="22"/>
  <c r="L470" i="22"/>
  <c r="V759" i="22" l="1"/>
  <c r="L471" i="22"/>
  <c r="K472" i="22"/>
  <c r="V760" i="22" l="1"/>
  <c r="K473" i="22"/>
  <c r="L472" i="22"/>
  <c r="V761" i="22" l="1"/>
  <c r="L473" i="22"/>
  <c r="K474" i="22"/>
  <c r="V762" i="22" l="1"/>
  <c r="K475" i="22"/>
  <c r="L474" i="22"/>
  <c r="V763" i="22" l="1"/>
  <c r="L475" i="22"/>
  <c r="K476" i="22"/>
  <c r="V764" i="22" l="1"/>
  <c r="K477" i="22"/>
  <c r="L476" i="22"/>
  <c r="V765" i="22" l="1"/>
  <c r="L477" i="22"/>
  <c r="K478" i="22"/>
  <c r="V766" i="22" l="1"/>
  <c r="K479" i="22"/>
  <c r="L478" i="22"/>
  <c r="V767" i="22" l="1"/>
  <c r="L479" i="22"/>
  <c r="K480" i="22"/>
  <c r="V768" i="22" l="1"/>
  <c r="K481" i="22"/>
  <c r="L480" i="22"/>
  <c r="V769" i="22" l="1"/>
  <c r="L481" i="22"/>
  <c r="K482" i="22"/>
  <c r="V770" i="22" l="1"/>
  <c r="K483" i="22"/>
  <c r="L482" i="22"/>
  <c r="V771" i="22" l="1"/>
  <c r="L483" i="22"/>
  <c r="K484" i="22"/>
  <c r="V772" i="22" l="1"/>
  <c r="K485" i="22"/>
  <c r="L484" i="22"/>
  <c r="V773" i="22" l="1"/>
  <c r="L485" i="22"/>
  <c r="K486" i="22"/>
  <c r="V774" i="22" l="1"/>
  <c r="K487" i="22"/>
  <c r="L486" i="22"/>
  <c r="V775" i="22" l="1"/>
  <c r="L487" i="22"/>
  <c r="K488" i="22"/>
  <c r="V776" i="22" l="1"/>
  <c r="K489" i="22"/>
  <c r="L488" i="22"/>
  <c r="V777" i="22" l="1"/>
  <c r="L489" i="22"/>
  <c r="K490" i="22"/>
  <c r="V778" i="22" l="1"/>
  <c r="K491" i="22"/>
  <c r="L490" i="22"/>
  <c r="V779" i="22" l="1"/>
  <c r="L491" i="22"/>
  <c r="K492" i="22"/>
  <c r="V780" i="22" l="1"/>
  <c r="K493" i="22"/>
  <c r="L492" i="22"/>
  <c r="V781" i="22" l="1"/>
  <c r="L493" i="22"/>
  <c r="K494" i="22"/>
  <c r="V782" i="22" l="1"/>
  <c r="K495" i="22"/>
  <c r="L494" i="22"/>
  <c r="V783" i="22" l="1"/>
  <c r="K496" i="22"/>
  <c r="L495" i="22"/>
  <c r="V784" i="22" l="1"/>
  <c r="L496" i="22"/>
  <c r="K497" i="22"/>
  <c r="V785" i="22" l="1"/>
  <c r="L497" i="22"/>
  <c r="K498" i="22"/>
  <c r="V786" i="22" l="1"/>
  <c r="L498" i="22"/>
  <c r="K499" i="22"/>
  <c r="V787" i="22" l="1"/>
  <c r="L499" i="22"/>
  <c r="K500" i="22"/>
  <c r="V788" i="22" l="1"/>
  <c r="K501" i="22"/>
  <c r="L500" i="22"/>
  <c r="V789" i="22" l="1"/>
  <c r="L501" i="22"/>
  <c r="K502" i="22"/>
  <c r="V790" i="22" l="1"/>
  <c r="K503" i="22"/>
  <c r="L502" i="22"/>
  <c r="V791" i="22" l="1"/>
  <c r="L503" i="22"/>
  <c r="K504" i="22"/>
  <c r="V792" i="22" l="1"/>
  <c r="K505" i="22"/>
  <c r="L504" i="22"/>
  <c r="V793" i="22" l="1"/>
  <c r="L505" i="22"/>
  <c r="K506" i="22"/>
  <c r="V794" i="22" l="1"/>
  <c r="K507" i="22"/>
  <c r="L506" i="22"/>
  <c r="V795" i="22" l="1"/>
  <c r="L507" i="22"/>
  <c r="K508" i="22"/>
  <c r="V796" i="22" l="1"/>
  <c r="K509" i="22"/>
  <c r="L508" i="22"/>
  <c r="V797" i="22" l="1"/>
  <c r="L509" i="22"/>
  <c r="K510" i="22"/>
  <c r="V798" i="22" l="1"/>
  <c r="K511" i="22"/>
  <c r="L510" i="22"/>
  <c r="V799" i="22" l="1"/>
  <c r="L511" i="22"/>
  <c r="K512" i="22"/>
  <c r="V800" i="22" l="1"/>
  <c r="K513" i="22"/>
  <c r="L512" i="22"/>
  <c r="V801" i="22" l="1"/>
  <c r="L513" i="22"/>
  <c r="K514" i="22"/>
  <c r="V802" i="22" l="1"/>
  <c r="K515" i="22"/>
  <c r="L514" i="22"/>
  <c r="V803" i="22" l="1"/>
  <c r="L515" i="22"/>
  <c r="K516" i="22"/>
  <c r="V804" i="22" l="1"/>
  <c r="K517" i="22"/>
  <c r="L516" i="22"/>
  <c r="V805" i="22" l="1"/>
  <c r="L517" i="22"/>
  <c r="K518" i="22"/>
  <c r="V806" i="22" l="1"/>
  <c r="K519" i="22"/>
  <c r="L518" i="22"/>
  <c r="V807" i="22" l="1"/>
  <c r="L519" i="22"/>
  <c r="K520" i="22"/>
  <c r="V808" i="22" l="1"/>
  <c r="K521" i="22"/>
  <c r="L520" i="22"/>
  <c r="V809" i="22" l="1"/>
  <c r="K522" i="22"/>
  <c r="L521" i="22"/>
  <c r="V810" i="22" l="1"/>
  <c r="K523" i="22"/>
  <c r="L522" i="22"/>
  <c r="V811" i="22" l="1"/>
  <c r="K524" i="22"/>
  <c r="L523" i="22"/>
  <c r="V812" i="22" l="1"/>
  <c r="K525" i="22"/>
  <c r="L524" i="22"/>
  <c r="V813" i="22" l="1"/>
  <c r="K526" i="22"/>
  <c r="L525" i="22"/>
  <c r="V814" i="22" l="1"/>
  <c r="L526" i="22"/>
  <c r="K527" i="22"/>
  <c r="V815" i="22" l="1"/>
  <c r="K528" i="22"/>
  <c r="L527" i="22"/>
  <c r="V816" i="22" l="1"/>
  <c r="L528" i="22"/>
  <c r="K529" i="22"/>
  <c r="V817" i="22" l="1"/>
  <c r="K530" i="22"/>
  <c r="L529" i="22"/>
  <c r="V818" i="22" l="1"/>
  <c r="L530" i="22"/>
  <c r="K531" i="22"/>
  <c r="V819" i="22" l="1"/>
  <c r="K532" i="22"/>
  <c r="L531" i="22"/>
  <c r="V820" i="22" l="1"/>
  <c r="L532" i="22"/>
  <c r="K533" i="22"/>
  <c r="V821" i="22" l="1"/>
  <c r="K534" i="22"/>
  <c r="L533" i="22"/>
  <c r="V822" i="22" l="1"/>
  <c r="L534" i="22"/>
  <c r="K535" i="22"/>
  <c r="V823" i="22" l="1"/>
  <c r="K536" i="22"/>
  <c r="L535" i="22"/>
  <c r="V824" i="22" l="1"/>
  <c r="L536" i="22"/>
  <c r="K537" i="22"/>
  <c r="V825" i="22" l="1"/>
  <c r="K538" i="22"/>
  <c r="L537" i="22"/>
  <c r="V826" i="22" l="1"/>
  <c r="L538" i="22"/>
  <c r="K539" i="22"/>
  <c r="V827" i="22" l="1"/>
  <c r="K540" i="22"/>
  <c r="L539" i="22"/>
  <c r="V828" i="22" l="1"/>
  <c r="L540" i="22"/>
  <c r="K541" i="22"/>
  <c r="V829" i="22" l="1"/>
  <c r="K542" i="22"/>
  <c r="L541" i="22"/>
  <c r="V830" i="22" l="1"/>
  <c r="L542" i="22"/>
  <c r="K543" i="22"/>
  <c r="V831" i="22" l="1"/>
  <c r="K544" i="22"/>
  <c r="L543" i="22"/>
  <c r="V832" i="22" l="1"/>
  <c r="L544" i="22"/>
  <c r="K545" i="22"/>
  <c r="V833" i="22" l="1"/>
  <c r="K546" i="22"/>
  <c r="L545" i="22"/>
  <c r="V834" i="22" l="1"/>
  <c r="L546" i="22"/>
  <c r="K547" i="22"/>
  <c r="V835" i="22" l="1"/>
  <c r="K548" i="22"/>
  <c r="L547" i="22"/>
  <c r="V836" i="22" l="1"/>
  <c r="L548" i="22"/>
  <c r="K549" i="22"/>
  <c r="V837" i="22" l="1"/>
  <c r="K550" i="22"/>
  <c r="L549" i="22"/>
  <c r="V838" i="22" l="1"/>
  <c r="L550" i="22"/>
  <c r="K551" i="22"/>
  <c r="V839" i="22" l="1"/>
  <c r="K552" i="22"/>
  <c r="L551" i="22"/>
  <c r="V840" i="22" l="1"/>
  <c r="L552" i="22"/>
  <c r="K553" i="22"/>
  <c r="V841" i="22" l="1"/>
  <c r="K554" i="22"/>
  <c r="L553" i="22"/>
  <c r="V842" i="22" l="1"/>
  <c r="L554" i="22"/>
  <c r="K555" i="22"/>
  <c r="V843" i="22" l="1"/>
  <c r="K556" i="22"/>
  <c r="L555" i="22"/>
  <c r="V844" i="22" l="1"/>
  <c r="L556" i="22"/>
  <c r="K557" i="22"/>
  <c r="V845" i="22" l="1"/>
  <c r="K558" i="22"/>
  <c r="L557" i="22"/>
  <c r="V846" i="22" l="1"/>
  <c r="L558" i="22"/>
  <c r="K559" i="22"/>
  <c r="V847" i="22" l="1"/>
  <c r="K560" i="22"/>
  <c r="L559" i="22"/>
  <c r="V848" i="22" l="1"/>
  <c r="L560" i="22"/>
  <c r="K561" i="22"/>
  <c r="V849" i="22" l="1"/>
  <c r="K562" i="22"/>
  <c r="L561" i="22"/>
  <c r="V850" i="22" l="1"/>
  <c r="L562" i="22"/>
  <c r="K563" i="22"/>
  <c r="V851" i="22" l="1"/>
  <c r="K564" i="22"/>
  <c r="L563" i="22"/>
  <c r="V852" i="22" l="1"/>
  <c r="L564" i="22"/>
  <c r="K565" i="22"/>
  <c r="V853" i="22" l="1"/>
  <c r="K566" i="22"/>
  <c r="L565" i="22"/>
  <c r="V854" i="22" l="1"/>
  <c r="L566" i="22"/>
  <c r="K567" i="22"/>
  <c r="V855" i="22" l="1"/>
  <c r="K568" i="22"/>
  <c r="L567" i="22"/>
  <c r="V856" i="22" l="1"/>
  <c r="L568" i="22"/>
  <c r="K569" i="22"/>
  <c r="V857" i="22" l="1"/>
  <c r="K570" i="22"/>
  <c r="L569" i="22"/>
  <c r="V858" i="22" l="1"/>
  <c r="L570" i="22"/>
  <c r="K571" i="22"/>
  <c r="V859" i="22" l="1"/>
  <c r="K572" i="22"/>
  <c r="L571" i="22"/>
  <c r="V860" i="22" l="1"/>
  <c r="L572" i="22"/>
  <c r="K573" i="22"/>
  <c r="V861" i="22" l="1"/>
  <c r="K574" i="22"/>
  <c r="L573" i="22"/>
  <c r="V862" i="22" l="1"/>
  <c r="L574" i="22"/>
  <c r="K575" i="22"/>
  <c r="V863" i="22" l="1"/>
  <c r="K576" i="22"/>
  <c r="L575" i="22"/>
  <c r="V864" i="22" l="1"/>
  <c r="L576" i="22"/>
  <c r="K577" i="22"/>
  <c r="V865" i="22" l="1"/>
  <c r="K578" i="22"/>
  <c r="L577" i="22"/>
  <c r="V866" i="22" l="1"/>
  <c r="L578" i="22"/>
  <c r="K579" i="22"/>
  <c r="V867" i="22" l="1"/>
  <c r="K580" i="22"/>
  <c r="L579" i="22"/>
  <c r="V868" i="22" l="1"/>
  <c r="L580" i="22"/>
  <c r="K581" i="22"/>
  <c r="V869" i="22" l="1"/>
  <c r="K582" i="22"/>
  <c r="L581" i="22"/>
  <c r="V870" i="22" l="1"/>
  <c r="L582" i="22"/>
  <c r="K583" i="22"/>
  <c r="V871" i="22" l="1"/>
  <c r="K584" i="22"/>
  <c r="L583" i="22"/>
  <c r="V872" i="22" l="1"/>
  <c r="L584" i="22"/>
  <c r="K585" i="22"/>
  <c r="V873" i="22" l="1"/>
  <c r="K586" i="22"/>
  <c r="L585" i="22"/>
  <c r="V874" i="22" l="1"/>
  <c r="L586" i="22"/>
  <c r="K587" i="22"/>
  <c r="V875" i="22" l="1"/>
  <c r="K588" i="22"/>
  <c r="L587" i="22"/>
  <c r="V876" i="22" l="1"/>
  <c r="L588" i="22"/>
  <c r="K589" i="22"/>
  <c r="V877" i="22" l="1"/>
  <c r="K590" i="22"/>
  <c r="L589" i="22"/>
  <c r="V878" i="22" l="1"/>
  <c r="L590" i="22"/>
  <c r="K591" i="22"/>
  <c r="V879" i="22" l="1"/>
  <c r="K592" i="22"/>
  <c r="L591" i="22"/>
  <c r="V880" i="22" l="1"/>
  <c r="L592" i="22"/>
  <c r="K593" i="22"/>
  <c r="V881" i="22" l="1"/>
  <c r="K594" i="22"/>
  <c r="L593" i="22"/>
  <c r="V882" i="22" l="1"/>
  <c r="L594" i="22"/>
  <c r="K595" i="22"/>
  <c r="V883" i="22" l="1"/>
  <c r="K596" i="22"/>
  <c r="L595" i="22"/>
  <c r="V884" i="22" l="1"/>
  <c r="L596" i="22"/>
  <c r="K597" i="22"/>
  <c r="V885" i="22" l="1"/>
  <c r="K598" i="22"/>
  <c r="L597" i="22"/>
  <c r="V886" i="22" l="1"/>
  <c r="K599" i="22"/>
  <c r="L598" i="22"/>
  <c r="V887" i="22" l="1"/>
  <c r="L599" i="22"/>
  <c r="K600" i="22"/>
  <c r="V888" i="22" l="1"/>
  <c r="K601" i="22"/>
  <c r="L600" i="22"/>
  <c r="V889" i="22" l="1"/>
  <c r="L601" i="22"/>
  <c r="K602" i="22"/>
  <c r="V890" i="22" l="1"/>
  <c r="K603" i="22"/>
  <c r="L602" i="22"/>
  <c r="V891" i="22" l="1"/>
  <c r="L603" i="22"/>
  <c r="K604" i="22"/>
  <c r="V892" i="22" l="1"/>
  <c r="K605" i="22"/>
  <c r="L604" i="22"/>
  <c r="V893" i="22" l="1"/>
  <c r="L605" i="22"/>
  <c r="K606" i="22"/>
  <c r="V894" i="22" l="1"/>
  <c r="K607" i="22"/>
  <c r="L606" i="22"/>
  <c r="V895" i="22" l="1"/>
  <c r="L607" i="22"/>
  <c r="K608" i="22"/>
  <c r="V896" i="22" l="1"/>
  <c r="K609" i="22"/>
  <c r="L608" i="22"/>
  <c r="V897" i="22" l="1"/>
  <c r="L609" i="22"/>
  <c r="K610" i="22"/>
  <c r="V898" i="22" l="1"/>
  <c r="K611" i="22"/>
  <c r="L610" i="22"/>
  <c r="V899" i="22" l="1"/>
  <c r="L611" i="22"/>
  <c r="K612" i="22"/>
  <c r="V900" i="22" l="1"/>
  <c r="K613" i="22"/>
  <c r="L612" i="22"/>
  <c r="V901" i="22" l="1"/>
  <c r="L613" i="22"/>
  <c r="K614" i="22"/>
  <c r="V902" i="22" l="1"/>
  <c r="K615" i="22"/>
  <c r="L614" i="22"/>
  <c r="V903" i="22" l="1"/>
  <c r="L615" i="22"/>
  <c r="K616" i="22"/>
  <c r="V904" i="22" l="1"/>
  <c r="K617" i="22"/>
  <c r="L616" i="22"/>
  <c r="V905" i="22" l="1"/>
  <c r="L617" i="22"/>
  <c r="K618" i="22"/>
  <c r="V906" i="22" l="1"/>
  <c r="K619" i="22"/>
  <c r="L618" i="22"/>
  <c r="V907" i="22" l="1"/>
  <c r="L619" i="22"/>
  <c r="K620" i="22"/>
  <c r="V908" i="22" l="1"/>
  <c r="K621" i="22"/>
  <c r="L620" i="22"/>
  <c r="V909" i="22" l="1"/>
  <c r="L621" i="22"/>
  <c r="K622" i="22"/>
  <c r="V910" i="22" l="1"/>
  <c r="K623" i="22"/>
  <c r="L622" i="22"/>
  <c r="V911" i="22" l="1"/>
  <c r="L623" i="22"/>
  <c r="K624" i="22"/>
  <c r="V912" i="22" l="1"/>
  <c r="K625" i="22"/>
  <c r="L624" i="22"/>
  <c r="V913" i="22" l="1"/>
  <c r="L625" i="22"/>
  <c r="K626" i="22"/>
  <c r="V914" i="22" l="1"/>
  <c r="K627" i="22"/>
  <c r="L626" i="22"/>
  <c r="V915" i="22" l="1"/>
  <c r="L627" i="22"/>
  <c r="K628" i="22"/>
  <c r="V916" i="22" l="1"/>
  <c r="K629" i="22"/>
  <c r="L628" i="22"/>
  <c r="V917" i="22" l="1"/>
  <c r="L629" i="22"/>
  <c r="K630" i="22"/>
  <c r="V918" i="22" l="1"/>
  <c r="K631" i="22"/>
  <c r="L630" i="22"/>
  <c r="V919" i="22" l="1"/>
  <c r="L631" i="22"/>
  <c r="K632" i="22"/>
  <c r="V920" i="22" l="1"/>
  <c r="K633" i="22"/>
  <c r="L632" i="22"/>
  <c r="V921" i="22" l="1"/>
  <c r="L633" i="22"/>
  <c r="K634" i="22"/>
  <c r="V922" i="22" l="1"/>
  <c r="K635" i="22"/>
  <c r="L634" i="22"/>
  <c r="V923" i="22" l="1"/>
  <c r="L635" i="22"/>
  <c r="K636" i="22"/>
  <c r="V924" i="22" l="1"/>
  <c r="K637" i="22"/>
  <c r="L636" i="22"/>
  <c r="V925" i="22" l="1"/>
  <c r="L637" i="22"/>
  <c r="K638" i="22"/>
  <c r="V926" i="22" l="1"/>
  <c r="K639" i="22"/>
  <c r="L638" i="22"/>
  <c r="V927" i="22" l="1"/>
  <c r="L639" i="22"/>
  <c r="K640" i="22"/>
  <c r="V928" i="22" l="1"/>
  <c r="K641" i="22"/>
  <c r="L640" i="22"/>
  <c r="V929" i="22" l="1"/>
  <c r="L641" i="22"/>
  <c r="K642" i="22"/>
  <c r="V930" i="22" l="1"/>
  <c r="K643" i="22"/>
  <c r="L642" i="22"/>
  <c r="V931" i="22" l="1"/>
  <c r="L643" i="22"/>
  <c r="K644" i="22"/>
  <c r="V932" i="22" l="1"/>
  <c r="K645" i="22"/>
  <c r="L644" i="22"/>
  <c r="V933" i="22" l="1"/>
  <c r="L645" i="22"/>
  <c r="K646" i="22"/>
  <c r="V934" i="22" l="1"/>
  <c r="K647" i="22"/>
  <c r="L646" i="22"/>
  <c r="V935" i="22" l="1"/>
  <c r="L647" i="22"/>
  <c r="K648" i="22"/>
  <c r="V936" i="22" l="1"/>
  <c r="K649" i="22"/>
  <c r="L648" i="22"/>
  <c r="V937" i="22" l="1"/>
  <c r="L649" i="22"/>
  <c r="K650" i="22"/>
  <c r="V938" i="22" l="1"/>
  <c r="K651" i="22"/>
  <c r="L650" i="22"/>
  <c r="V939" i="22" l="1"/>
  <c r="L651" i="22"/>
  <c r="K652" i="22"/>
  <c r="V940" i="22" l="1"/>
  <c r="K653" i="22"/>
  <c r="L652" i="22"/>
  <c r="V941" i="22" l="1"/>
  <c r="L653" i="22"/>
  <c r="K654" i="22"/>
  <c r="V942" i="22" l="1"/>
  <c r="K655" i="22"/>
  <c r="L654" i="22"/>
  <c r="V943" i="22" l="1"/>
  <c r="L655" i="22"/>
  <c r="K656" i="22"/>
  <c r="V944" i="22" l="1"/>
  <c r="K657" i="22"/>
  <c r="L656" i="22"/>
  <c r="V945" i="22" l="1"/>
  <c r="L657" i="22"/>
  <c r="K658" i="22"/>
  <c r="V946" i="22" l="1"/>
  <c r="K659" i="22"/>
  <c r="L658" i="22"/>
  <c r="V947" i="22" l="1"/>
  <c r="L659" i="22"/>
  <c r="K660" i="22"/>
  <c r="V948" i="22" l="1"/>
  <c r="K661" i="22"/>
  <c r="L660" i="22"/>
  <c r="V949" i="22" l="1"/>
  <c r="L661" i="22"/>
  <c r="K662" i="22"/>
  <c r="V950" i="22" l="1"/>
  <c r="K663" i="22"/>
  <c r="L662" i="22"/>
  <c r="V951" i="22" l="1"/>
  <c r="L663" i="22"/>
  <c r="K664" i="22"/>
  <c r="V952" i="22" l="1"/>
  <c r="K665" i="22"/>
  <c r="L664" i="22"/>
  <c r="V953" i="22" l="1"/>
  <c r="L665" i="22"/>
  <c r="K666" i="22"/>
  <c r="V954" i="22" l="1"/>
  <c r="K667" i="22"/>
  <c r="L666" i="22"/>
  <c r="V955" i="22" l="1"/>
  <c r="L667" i="22"/>
  <c r="K668" i="22"/>
  <c r="V956" i="22" l="1"/>
  <c r="K669" i="22"/>
  <c r="L668" i="22"/>
  <c r="V957" i="22" l="1"/>
  <c r="L669" i="22"/>
  <c r="K670" i="22"/>
  <c r="V958" i="22" l="1"/>
  <c r="K671" i="22"/>
  <c r="L670" i="22"/>
  <c r="V959" i="22" l="1"/>
  <c r="L671" i="22"/>
  <c r="K672" i="22"/>
  <c r="V960" i="22" l="1"/>
  <c r="K673" i="22"/>
  <c r="L672" i="22"/>
  <c r="V961" i="22" l="1"/>
  <c r="L673" i="22"/>
  <c r="K674" i="22"/>
  <c r="V962" i="22" l="1"/>
  <c r="K675" i="22"/>
  <c r="L674" i="22"/>
  <c r="V963" i="22" l="1"/>
  <c r="L675" i="22"/>
  <c r="K676" i="22"/>
  <c r="V964" i="22" l="1"/>
  <c r="K677" i="22"/>
  <c r="L676" i="22"/>
  <c r="V965" i="22" l="1"/>
  <c r="L677" i="22"/>
  <c r="K678" i="22"/>
  <c r="V966" i="22" l="1"/>
  <c r="K679" i="22"/>
  <c r="L678" i="22"/>
  <c r="V967" i="22" l="1"/>
  <c r="L679" i="22"/>
  <c r="K680" i="22"/>
  <c r="V968" i="22" l="1"/>
  <c r="K681" i="22"/>
  <c r="L680" i="22"/>
  <c r="V969" i="22" l="1"/>
  <c r="L681" i="22"/>
  <c r="K682" i="22"/>
  <c r="V970" i="22" l="1"/>
  <c r="K683" i="22"/>
  <c r="L682" i="22"/>
  <c r="V971" i="22" l="1"/>
  <c r="L683" i="22"/>
  <c r="K684" i="22"/>
  <c r="V972" i="22" l="1"/>
  <c r="K685" i="22"/>
  <c r="L684" i="22"/>
  <c r="V973" i="22" l="1"/>
  <c r="L685" i="22"/>
  <c r="K686" i="22"/>
  <c r="V974" i="22" l="1"/>
  <c r="K687" i="22"/>
  <c r="L686" i="22"/>
  <c r="V975" i="22" l="1"/>
  <c r="L687" i="22"/>
  <c r="K688" i="22"/>
  <c r="V976" i="22" l="1"/>
  <c r="K689" i="22"/>
  <c r="L688" i="22"/>
  <c r="V977" i="22" l="1"/>
  <c r="L689" i="22"/>
  <c r="K690" i="22"/>
  <c r="V978" i="22" l="1"/>
  <c r="K691" i="22"/>
  <c r="L690" i="22"/>
  <c r="V979" i="22" l="1"/>
  <c r="L691" i="22"/>
  <c r="K692" i="22"/>
  <c r="V980" i="22" l="1"/>
  <c r="K693" i="22"/>
  <c r="L692" i="22"/>
  <c r="V981" i="22" l="1"/>
  <c r="L693" i="22"/>
  <c r="K694" i="22"/>
  <c r="V982" i="22" l="1"/>
  <c r="K695" i="22"/>
  <c r="L694" i="22"/>
  <c r="V983" i="22" l="1"/>
  <c r="L695" i="22"/>
  <c r="K696" i="22"/>
  <c r="V984" i="22" l="1"/>
  <c r="K697" i="22"/>
  <c r="L696" i="22"/>
  <c r="V985" i="22" l="1"/>
  <c r="L697" i="22"/>
  <c r="K698" i="22"/>
  <c r="V986" i="22" l="1"/>
  <c r="K699" i="22"/>
  <c r="L698" i="22"/>
  <c r="V987" i="22" l="1"/>
  <c r="L699" i="22"/>
  <c r="K700" i="22"/>
  <c r="V988" i="22" l="1"/>
  <c r="K701" i="22"/>
  <c r="L700" i="22"/>
  <c r="V989" i="22" l="1"/>
  <c r="L701" i="22"/>
  <c r="K702" i="22"/>
  <c r="V990" i="22" l="1"/>
  <c r="K703" i="22"/>
  <c r="L702" i="22"/>
  <c r="V991" i="22" l="1"/>
  <c r="L703" i="22"/>
  <c r="K704" i="22"/>
  <c r="V992" i="22" l="1"/>
  <c r="K705" i="22"/>
  <c r="L704" i="22"/>
  <c r="V993" i="22" l="1"/>
  <c r="L705" i="22"/>
  <c r="K706" i="22"/>
  <c r="V994" i="22" l="1"/>
  <c r="K707" i="22"/>
  <c r="L706" i="22"/>
  <c r="V995" i="22" l="1"/>
  <c r="L707" i="22"/>
  <c r="K708" i="22"/>
  <c r="V996" i="22" l="1"/>
  <c r="K709" i="22"/>
  <c r="L708" i="22"/>
  <c r="V997" i="22" l="1"/>
  <c r="L709" i="22"/>
  <c r="K710" i="22"/>
  <c r="V998" i="22" l="1"/>
  <c r="K711" i="22"/>
  <c r="L710" i="22"/>
  <c r="V999" i="22" l="1"/>
  <c r="L711" i="22"/>
  <c r="K712" i="22"/>
  <c r="V1000" i="22" l="1"/>
  <c r="K713" i="22"/>
  <c r="L712" i="22"/>
  <c r="V1001" i="22" l="1"/>
  <c r="L713" i="22"/>
  <c r="K714" i="22"/>
  <c r="V1002" i="22" l="1"/>
  <c r="K715" i="22"/>
  <c r="L714" i="22"/>
  <c r="V1003" i="22" l="1"/>
  <c r="L715" i="22"/>
  <c r="K716" i="22"/>
  <c r="V1004" i="22" l="1"/>
  <c r="K717" i="22"/>
  <c r="L716" i="22"/>
  <c r="V1005" i="22" l="1"/>
  <c r="L717" i="22"/>
  <c r="K718" i="22"/>
  <c r="V1006" i="22" l="1"/>
  <c r="K719" i="22"/>
  <c r="L718" i="22"/>
  <c r="V1007" i="22" l="1"/>
  <c r="L719" i="22"/>
  <c r="K720" i="22"/>
  <c r="V1008" i="22" l="1"/>
  <c r="K721" i="22"/>
  <c r="L720" i="22"/>
  <c r="V1009" i="22" l="1"/>
  <c r="L721" i="22"/>
  <c r="K722" i="22"/>
  <c r="V1010" i="22" l="1"/>
  <c r="K723" i="22"/>
  <c r="L722" i="22"/>
  <c r="V1011" i="22" l="1"/>
  <c r="L723" i="22"/>
  <c r="K724" i="22"/>
  <c r="V1012" i="22" l="1"/>
  <c r="K725" i="22"/>
  <c r="L724" i="22"/>
  <c r="V1013" i="22" l="1"/>
  <c r="L725" i="22"/>
  <c r="K726" i="22"/>
  <c r="V1014" i="22" l="1"/>
  <c r="K727" i="22"/>
  <c r="L726" i="22"/>
  <c r="V1015" i="22" l="1"/>
  <c r="L727" i="22"/>
  <c r="K728" i="22"/>
  <c r="V1016" i="22" l="1"/>
  <c r="K729" i="22"/>
  <c r="L728" i="22"/>
  <c r="V1017" i="22" l="1"/>
  <c r="L729" i="22"/>
  <c r="K730" i="22"/>
  <c r="V1018" i="22" l="1"/>
  <c r="K731" i="22"/>
  <c r="L730" i="22"/>
  <c r="V1019" i="22" l="1"/>
  <c r="L731" i="22"/>
  <c r="K732" i="22"/>
  <c r="V1020" i="22" l="1"/>
  <c r="K733" i="22"/>
  <c r="L732" i="22"/>
  <c r="V1021" i="22" l="1"/>
  <c r="L733" i="22"/>
  <c r="K734" i="22"/>
  <c r="V1022" i="22" l="1"/>
  <c r="K735" i="22"/>
  <c r="L734" i="22"/>
  <c r="V1023" i="22" l="1"/>
  <c r="L735" i="22"/>
  <c r="K736" i="22"/>
  <c r="V1024" i="22" l="1"/>
  <c r="K737" i="22"/>
  <c r="L736" i="22"/>
  <c r="V1025" i="22" l="1"/>
  <c r="L737" i="22"/>
  <c r="K738" i="22"/>
  <c r="V1026" i="22" l="1"/>
  <c r="K739" i="22"/>
  <c r="L738" i="22"/>
  <c r="V1027" i="22" l="1"/>
  <c r="L739" i="22"/>
  <c r="K740" i="22"/>
  <c r="V1028" i="22" l="1"/>
  <c r="K741" i="22"/>
  <c r="L740" i="22"/>
  <c r="V1029" i="22" l="1"/>
  <c r="L741" i="22"/>
  <c r="K742" i="22"/>
  <c r="V1030" i="22" l="1"/>
  <c r="K743" i="22"/>
  <c r="L742" i="22"/>
  <c r="V1031" i="22" l="1"/>
  <c r="L743" i="22"/>
  <c r="K744" i="22"/>
  <c r="V1032" i="22" l="1"/>
  <c r="K745" i="22"/>
  <c r="L744" i="22"/>
  <c r="V1033" i="22" l="1"/>
  <c r="L745" i="22"/>
  <c r="K746" i="22"/>
  <c r="V1034" i="22" l="1"/>
  <c r="K747" i="22"/>
  <c r="L746" i="22"/>
  <c r="V1035" i="22" l="1"/>
  <c r="L747" i="22"/>
  <c r="K748" i="22"/>
  <c r="V1036" i="22" l="1"/>
  <c r="K749" i="22"/>
  <c r="L748" i="22"/>
  <c r="V1037" i="22" l="1"/>
  <c r="L749" i="22"/>
  <c r="K750" i="22"/>
  <c r="V1038" i="22" l="1"/>
  <c r="K751" i="22"/>
  <c r="L750" i="22"/>
  <c r="V1039" i="22" l="1"/>
  <c r="L751" i="22"/>
  <c r="K752" i="22"/>
  <c r="V1040" i="22" l="1"/>
  <c r="K753" i="22"/>
  <c r="L752" i="22"/>
  <c r="V1041" i="22" l="1"/>
  <c r="L753" i="22"/>
  <c r="K754" i="22"/>
  <c r="V1042" i="22" l="1"/>
  <c r="K755" i="22"/>
  <c r="L754" i="22"/>
  <c r="V1043" i="22" l="1"/>
  <c r="L755" i="22"/>
  <c r="K756" i="22"/>
  <c r="V1044" i="22" l="1"/>
  <c r="K757" i="22"/>
  <c r="L756" i="22"/>
  <c r="V1045" i="22" l="1"/>
  <c r="L757" i="22"/>
  <c r="K758" i="22"/>
  <c r="V1046" i="22" l="1"/>
  <c r="K759" i="22"/>
  <c r="L758" i="22"/>
  <c r="V1047" i="22" l="1"/>
  <c r="L759" i="22"/>
  <c r="K760" i="22"/>
  <c r="V1048" i="22" l="1"/>
  <c r="K761" i="22"/>
  <c r="L760" i="22"/>
  <c r="V1049" i="22" l="1"/>
  <c r="L761" i="22"/>
  <c r="K762" i="22"/>
  <c r="V1050" i="22" l="1"/>
  <c r="K763" i="22"/>
  <c r="L762" i="22"/>
  <c r="V1051" i="22" l="1"/>
  <c r="L763" i="22"/>
  <c r="K764" i="22"/>
  <c r="V1052" i="22" l="1"/>
  <c r="K765" i="22"/>
  <c r="L764" i="22"/>
  <c r="V1053" i="22" l="1"/>
  <c r="L765" i="22"/>
  <c r="K766" i="22"/>
  <c r="V1054" i="22" l="1"/>
  <c r="K767" i="22"/>
  <c r="L766" i="22"/>
  <c r="V1055" i="22" l="1"/>
  <c r="L767" i="22"/>
  <c r="K768" i="22"/>
  <c r="V1056" i="22" l="1"/>
  <c r="K769" i="22"/>
  <c r="L768" i="22"/>
  <c r="V1057" i="22" l="1"/>
  <c r="L769" i="22"/>
  <c r="K770" i="22"/>
  <c r="V1058" i="22" l="1"/>
  <c r="K771" i="22"/>
  <c r="L770" i="22"/>
  <c r="V1059" i="22" l="1"/>
  <c r="L771" i="22"/>
  <c r="K772" i="22"/>
  <c r="V1060" i="22" l="1"/>
  <c r="K773" i="22"/>
  <c r="L772" i="22"/>
  <c r="V1061" i="22" l="1"/>
  <c r="L773" i="22"/>
  <c r="K774" i="22"/>
  <c r="V1062" i="22" l="1"/>
  <c r="K775" i="22"/>
  <c r="L774" i="22"/>
  <c r="V1063" i="22" l="1"/>
  <c r="K776" i="22"/>
  <c r="L775" i="22"/>
  <c r="V1064" i="22" l="1"/>
  <c r="L776" i="22"/>
  <c r="K777" i="22"/>
  <c r="V1065" i="22" l="1"/>
  <c r="K778" i="22"/>
  <c r="L777" i="22"/>
  <c r="V1066" i="22" l="1"/>
  <c r="L778" i="22"/>
  <c r="K779" i="22"/>
  <c r="V1067" i="22" l="1"/>
  <c r="K780" i="22"/>
  <c r="L779" i="22"/>
  <c r="V1068" i="22" l="1"/>
  <c r="L780" i="22"/>
  <c r="K781" i="22"/>
  <c r="V1069" i="22" l="1"/>
  <c r="K782" i="22"/>
  <c r="L781" i="22"/>
  <c r="V1070" i="22" l="1"/>
  <c r="L782" i="22"/>
  <c r="K783" i="22"/>
  <c r="V1071" i="22" l="1"/>
  <c r="K784" i="22"/>
  <c r="L783" i="22"/>
  <c r="V1072" i="22" l="1"/>
  <c r="L784" i="22"/>
  <c r="K785" i="22"/>
  <c r="V1073" i="22" l="1"/>
  <c r="K786" i="22"/>
  <c r="L785" i="22"/>
  <c r="V1074" i="22" l="1"/>
  <c r="L786" i="22"/>
  <c r="K787" i="22"/>
  <c r="V1075" i="22" l="1"/>
  <c r="K788" i="22"/>
  <c r="L787" i="22"/>
  <c r="V1076" i="22" l="1"/>
  <c r="L788" i="22"/>
  <c r="K789" i="22"/>
  <c r="V1077" i="22" l="1"/>
  <c r="K790" i="22"/>
  <c r="L789" i="22"/>
  <c r="V1078" i="22" l="1"/>
  <c r="L790" i="22"/>
  <c r="K791" i="22"/>
  <c r="V1079" i="22" l="1"/>
  <c r="K792" i="22"/>
  <c r="L791" i="22"/>
  <c r="V1080" i="22" l="1"/>
  <c r="L792" i="22"/>
  <c r="K793" i="22"/>
  <c r="V1081" i="22" l="1"/>
  <c r="K794" i="22"/>
  <c r="L793" i="22"/>
  <c r="V1082" i="22" l="1"/>
  <c r="L794" i="22"/>
  <c r="K795" i="22"/>
  <c r="V1083" i="22" l="1"/>
  <c r="K796" i="22"/>
  <c r="L795" i="22"/>
  <c r="V1084" i="22" l="1"/>
  <c r="L796" i="22"/>
  <c r="K797" i="22"/>
  <c r="V1085" i="22" l="1"/>
  <c r="K798" i="22"/>
  <c r="L797" i="22"/>
  <c r="V1086" i="22" l="1"/>
  <c r="L798" i="22"/>
  <c r="K799" i="22"/>
  <c r="V1087" i="22" l="1"/>
  <c r="K800" i="22"/>
  <c r="L799" i="22"/>
  <c r="V1088" i="22" l="1"/>
  <c r="L800" i="22"/>
  <c r="K801" i="22"/>
  <c r="V1089" i="22" l="1"/>
  <c r="K802" i="22"/>
  <c r="L801" i="22"/>
  <c r="V1090" i="22" l="1"/>
  <c r="L802" i="22"/>
  <c r="K803" i="22"/>
  <c r="V1091" i="22" l="1"/>
  <c r="K804" i="22"/>
  <c r="L803" i="22"/>
  <c r="V1092" i="22" l="1"/>
  <c r="L804" i="22"/>
  <c r="K805" i="22"/>
  <c r="V1093" i="22" l="1"/>
  <c r="K806" i="22"/>
  <c r="L805" i="22"/>
  <c r="V1094" i="22" l="1"/>
  <c r="L806" i="22"/>
  <c r="K807" i="22"/>
  <c r="V1095" i="22" l="1"/>
  <c r="K808" i="22"/>
  <c r="L807" i="22"/>
  <c r="V1096" i="22" l="1"/>
  <c r="L808" i="22"/>
  <c r="K809" i="22"/>
  <c r="V1097" i="22" l="1"/>
  <c r="K810" i="22"/>
  <c r="L809" i="22"/>
  <c r="V1098" i="22" l="1"/>
  <c r="L810" i="22"/>
  <c r="K811" i="22"/>
  <c r="V1099" i="22" l="1"/>
  <c r="K812" i="22"/>
  <c r="L811" i="22"/>
  <c r="V1100" i="22" l="1"/>
  <c r="K813" i="22"/>
  <c r="L812" i="22"/>
  <c r="V1101" i="22" l="1"/>
  <c r="L813" i="22"/>
  <c r="K814" i="22"/>
  <c r="V1102" i="22" l="1"/>
  <c r="K815" i="22"/>
  <c r="L814" i="22"/>
  <c r="V1103" i="22" l="1"/>
  <c r="L815" i="22"/>
  <c r="K816" i="22"/>
  <c r="V1104" i="22" l="1"/>
  <c r="K817" i="22"/>
  <c r="L816" i="22"/>
  <c r="V1105" i="22" l="1"/>
  <c r="L817" i="22"/>
  <c r="K818" i="22"/>
  <c r="V1106" i="22" l="1"/>
  <c r="K819" i="22"/>
  <c r="L818" i="22"/>
  <c r="V1107" i="22" l="1"/>
  <c r="L819" i="22"/>
  <c r="K820" i="22"/>
  <c r="V1108" i="22" l="1"/>
  <c r="K821" i="22"/>
  <c r="L820" i="22"/>
  <c r="V1109" i="22" l="1"/>
  <c r="L821" i="22"/>
  <c r="K822" i="22"/>
  <c r="V1110" i="22" l="1"/>
  <c r="K823" i="22"/>
  <c r="L822" i="22"/>
  <c r="V1111" i="22" l="1"/>
  <c r="L823" i="22"/>
  <c r="K824" i="22"/>
  <c r="V1112" i="22" l="1"/>
  <c r="K825" i="22"/>
  <c r="L824" i="22"/>
  <c r="V1113" i="22" l="1"/>
  <c r="L825" i="22"/>
  <c r="K826" i="22"/>
  <c r="V1114" i="22" l="1"/>
  <c r="K827" i="22"/>
  <c r="L826" i="22"/>
  <c r="V1115" i="22" l="1"/>
  <c r="L827" i="22"/>
  <c r="K828" i="22"/>
  <c r="V1116" i="22" l="1"/>
  <c r="K829" i="22"/>
  <c r="L828" i="22"/>
  <c r="V1117" i="22" l="1"/>
  <c r="L829" i="22"/>
  <c r="K830" i="22"/>
  <c r="V1118" i="22" l="1"/>
  <c r="K831" i="22"/>
  <c r="L830" i="22"/>
  <c r="V1119" i="22" l="1"/>
  <c r="L831" i="22"/>
  <c r="K832" i="22"/>
  <c r="V1120" i="22" l="1"/>
  <c r="K833" i="22"/>
  <c r="L832" i="22"/>
  <c r="V1121" i="22" l="1"/>
  <c r="L833" i="22"/>
  <c r="K834" i="22"/>
  <c r="V1122" i="22" l="1"/>
  <c r="K835" i="22"/>
  <c r="L834" i="22"/>
  <c r="V1123" i="22" l="1"/>
  <c r="L835" i="22"/>
  <c r="K836" i="22"/>
  <c r="V1124" i="22" l="1"/>
  <c r="K837" i="22"/>
  <c r="L836" i="22"/>
  <c r="V1125" i="22" l="1"/>
  <c r="L837" i="22"/>
  <c r="K838" i="22"/>
  <c r="V1126" i="22" l="1"/>
  <c r="K839" i="22"/>
  <c r="L838" i="22"/>
  <c r="V1127" i="22" l="1"/>
  <c r="L839" i="22"/>
  <c r="K840" i="22"/>
  <c r="V1128" i="22" l="1"/>
  <c r="K841" i="22"/>
  <c r="L840" i="22"/>
  <c r="V1129" i="22" l="1"/>
  <c r="L841" i="22"/>
  <c r="K842" i="22"/>
  <c r="V1130" i="22" l="1"/>
  <c r="K843" i="22"/>
  <c r="L842" i="22"/>
  <c r="V1131" i="22" l="1"/>
  <c r="L843" i="22"/>
  <c r="K844" i="22"/>
  <c r="V1132" i="22" l="1"/>
  <c r="K845" i="22"/>
  <c r="L844" i="22"/>
  <c r="V1133" i="22" l="1"/>
  <c r="L845" i="22"/>
  <c r="K846" i="22"/>
  <c r="V1134" i="22" l="1"/>
  <c r="K847" i="22"/>
  <c r="L846" i="22"/>
  <c r="V1135" i="22" l="1"/>
  <c r="L847" i="22"/>
  <c r="K848" i="22"/>
  <c r="V1136" i="22" l="1"/>
  <c r="K849" i="22"/>
  <c r="L848" i="22"/>
  <c r="V1137" i="22" l="1"/>
  <c r="L849" i="22"/>
  <c r="K850" i="22"/>
  <c r="V1138" i="22" l="1"/>
  <c r="K851" i="22"/>
  <c r="L850" i="22"/>
  <c r="V1139" i="22" l="1"/>
  <c r="L851" i="22"/>
  <c r="K852" i="22"/>
  <c r="V1140" i="22" l="1"/>
  <c r="K853" i="22"/>
  <c r="L852" i="22"/>
  <c r="V1141" i="22" l="1"/>
  <c r="L853" i="22"/>
  <c r="K854" i="22"/>
  <c r="V1142" i="22" l="1"/>
  <c r="K855" i="22"/>
  <c r="L854" i="22"/>
  <c r="V1143" i="22" l="1"/>
  <c r="L855" i="22"/>
  <c r="K856" i="22"/>
  <c r="V1144" i="22" l="1"/>
  <c r="K857" i="22"/>
  <c r="L856" i="22"/>
  <c r="V1145" i="22" l="1"/>
  <c r="L857" i="22"/>
  <c r="K858" i="22"/>
  <c r="V1146" i="22" l="1"/>
  <c r="K859" i="22"/>
  <c r="L858" i="22"/>
  <c r="V1147" i="22" l="1"/>
  <c r="L859" i="22"/>
  <c r="K860" i="22"/>
  <c r="V1148" i="22" l="1"/>
  <c r="K861" i="22"/>
  <c r="L860" i="22"/>
  <c r="V1149" i="22" l="1"/>
  <c r="L861" i="22"/>
  <c r="K862" i="22"/>
  <c r="V1150" i="22" l="1"/>
  <c r="K863" i="22"/>
  <c r="L862" i="22"/>
  <c r="V1151" i="22" l="1"/>
  <c r="L863" i="22"/>
  <c r="K864" i="22"/>
  <c r="V1152" i="22" l="1"/>
  <c r="K865" i="22"/>
  <c r="L864" i="22"/>
  <c r="V1153" i="22" l="1"/>
  <c r="L865" i="22"/>
  <c r="K866" i="22"/>
  <c r="V1154" i="22" l="1"/>
  <c r="K867" i="22"/>
  <c r="L866" i="22"/>
  <c r="V1155" i="22" l="1"/>
  <c r="L867" i="22"/>
  <c r="K868" i="22"/>
  <c r="V1156" i="22" l="1"/>
  <c r="K869" i="22"/>
  <c r="L868" i="22"/>
  <c r="V1157" i="22" l="1"/>
  <c r="L869" i="22"/>
  <c r="K870" i="22"/>
  <c r="V1158" i="22" l="1"/>
  <c r="K871" i="22"/>
  <c r="L870" i="22"/>
  <c r="V1159" i="22" l="1"/>
  <c r="L871" i="22"/>
  <c r="K872" i="22"/>
  <c r="V1160" i="22" l="1"/>
  <c r="K873" i="22"/>
  <c r="L872" i="22"/>
  <c r="V1161" i="22" l="1"/>
  <c r="L873" i="22"/>
  <c r="K874" i="22"/>
  <c r="V1162" i="22" l="1"/>
  <c r="K875" i="22"/>
  <c r="L874" i="22"/>
  <c r="V1163" i="22" l="1"/>
  <c r="L875" i="22"/>
  <c r="K876" i="22"/>
  <c r="V1164" i="22" l="1"/>
  <c r="K877" i="22"/>
  <c r="L876" i="22"/>
  <c r="V1165" i="22" l="1"/>
  <c r="L877" i="22"/>
  <c r="K878" i="22"/>
  <c r="V1166" i="22" l="1"/>
  <c r="K879" i="22"/>
  <c r="L878" i="22"/>
  <c r="V1167" i="22" l="1"/>
  <c r="L879" i="22"/>
  <c r="K880" i="22"/>
  <c r="V1168" i="22" l="1"/>
  <c r="K881" i="22"/>
  <c r="L880" i="22"/>
  <c r="V1169" i="22" l="1"/>
  <c r="L881" i="22"/>
  <c r="K882" i="22"/>
  <c r="V1170" i="22" l="1"/>
  <c r="K883" i="22"/>
  <c r="L882" i="22"/>
  <c r="V1171" i="22" l="1"/>
  <c r="L883" i="22"/>
  <c r="K884" i="22"/>
  <c r="V1172" i="22" l="1"/>
  <c r="K885" i="22"/>
  <c r="L884" i="22"/>
  <c r="V1173" i="22" l="1"/>
  <c r="L885" i="22"/>
  <c r="K886" i="22"/>
  <c r="V1174" i="22" l="1"/>
  <c r="K887" i="22"/>
  <c r="L886" i="22"/>
  <c r="V1175" i="22" l="1"/>
  <c r="L887" i="22"/>
  <c r="K888" i="22"/>
  <c r="V1176" i="22" l="1"/>
  <c r="K889" i="22"/>
  <c r="L888" i="22"/>
  <c r="V1177" i="22" l="1"/>
  <c r="L889" i="22"/>
  <c r="K890" i="22"/>
  <c r="V1178" i="22" l="1"/>
  <c r="K891" i="22"/>
  <c r="L890" i="22"/>
  <c r="V1179" i="22" l="1"/>
  <c r="L891" i="22"/>
  <c r="K892" i="22"/>
  <c r="V1180" i="22" l="1"/>
  <c r="K893" i="22"/>
  <c r="L892" i="22"/>
  <c r="V1181" i="22" l="1"/>
  <c r="L893" i="22"/>
  <c r="K894" i="22"/>
  <c r="V1182" i="22" l="1"/>
  <c r="K895" i="22"/>
  <c r="L894" i="22"/>
  <c r="V1183" i="22" l="1"/>
  <c r="L895" i="22"/>
  <c r="K896" i="22"/>
  <c r="V1184" i="22" l="1"/>
  <c r="K897" i="22"/>
  <c r="L896" i="22"/>
  <c r="V1185" i="22" l="1"/>
  <c r="L897" i="22"/>
  <c r="K898" i="22"/>
  <c r="V1186" i="22" l="1"/>
  <c r="K899" i="22"/>
  <c r="L898" i="22"/>
  <c r="V1187" i="22" l="1"/>
  <c r="L899" i="22"/>
  <c r="K900" i="22"/>
  <c r="V1188" i="22" l="1"/>
  <c r="K901" i="22"/>
  <c r="L900" i="22"/>
  <c r="V1189" i="22" l="1"/>
  <c r="L901" i="22"/>
  <c r="K902" i="22"/>
  <c r="V1190" i="22" l="1"/>
  <c r="K903" i="22"/>
  <c r="L902" i="22"/>
  <c r="V1191" i="22" l="1"/>
  <c r="L903" i="22"/>
  <c r="K904" i="22"/>
  <c r="V1192" i="22" l="1"/>
  <c r="K905" i="22"/>
  <c r="L904" i="22"/>
  <c r="V1193" i="22" l="1"/>
  <c r="L905" i="22"/>
  <c r="K906" i="22"/>
  <c r="V1194" i="22" l="1"/>
  <c r="K907" i="22"/>
  <c r="L906" i="22"/>
  <c r="V1195" i="22" l="1"/>
  <c r="L907" i="22"/>
  <c r="K908" i="22"/>
  <c r="V1196" i="22" l="1"/>
  <c r="K909" i="22"/>
  <c r="L908" i="22"/>
  <c r="V1197" i="22" l="1"/>
  <c r="L909" i="22"/>
  <c r="K910" i="22"/>
  <c r="V1198" i="22" l="1"/>
  <c r="K911" i="22"/>
  <c r="L910" i="22"/>
  <c r="V1199" i="22" l="1"/>
  <c r="L911" i="22"/>
  <c r="K912" i="22"/>
  <c r="V1200" i="22" l="1"/>
  <c r="K913" i="22"/>
  <c r="L912" i="22"/>
  <c r="V1201" i="22" l="1"/>
  <c r="L913" i="22"/>
  <c r="K914" i="22"/>
  <c r="V1202" i="22" l="1"/>
  <c r="K915" i="22"/>
  <c r="L914" i="22"/>
  <c r="V1203" i="22" l="1"/>
  <c r="L915" i="22"/>
  <c r="K916" i="22"/>
  <c r="V1204" i="22" l="1"/>
  <c r="K917" i="22"/>
  <c r="L916" i="22"/>
  <c r="V1205" i="22" l="1"/>
  <c r="L917" i="22"/>
  <c r="K918" i="22"/>
  <c r="V1206" i="22" l="1"/>
  <c r="K919" i="22"/>
  <c r="L918" i="22"/>
  <c r="V1207" i="22" l="1"/>
  <c r="L919" i="22"/>
  <c r="K920" i="22"/>
  <c r="V1208" i="22" l="1"/>
  <c r="K921" i="22"/>
  <c r="L920" i="22"/>
  <c r="V1209" i="22" l="1"/>
  <c r="L921" i="22"/>
  <c r="K922" i="22"/>
  <c r="V1210" i="22" l="1"/>
  <c r="K923" i="22"/>
  <c r="L922" i="22"/>
  <c r="V1211" i="22" l="1"/>
  <c r="L923" i="22"/>
  <c r="K924" i="22"/>
  <c r="V1212" i="22" l="1"/>
  <c r="K925" i="22"/>
  <c r="L924" i="22"/>
  <c r="V1213" i="22" l="1"/>
  <c r="L925" i="22"/>
  <c r="K926" i="22"/>
  <c r="V1214" i="22" l="1"/>
  <c r="K927" i="22"/>
  <c r="L926" i="22"/>
  <c r="V1215" i="22" l="1"/>
  <c r="L927" i="22"/>
  <c r="K928" i="22"/>
  <c r="V1216" i="22" l="1"/>
  <c r="K929" i="22"/>
  <c r="L928" i="22"/>
  <c r="V1217" i="22" l="1"/>
  <c r="L929" i="22"/>
  <c r="K930" i="22"/>
  <c r="V1218" i="22" l="1"/>
  <c r="K931" i="22"/>
  <c r="L930" i="22"/>
  <c r="V1219" i="22" l="1"/>
  <c r="L931" i="22"/>
  <c r="K932" i="22"/>
  <c r="V1220" i="22" l="1"/>
  <c r="L932" i="22"/>
  <c r="K933" i="22"/>
  <c r="V1221" i="22" l="1"/>
  <c r="K934" i="22"/>
  <c r="L933" i="22"/>
  <c r="V1222" i="22" l="1"/>
  <c r="L934" i="22"/>
  <c r="K935" i="22"/>
  <c r="V1223" i="22" l="1"/>
  <c r="K936" i="22"/>
  <c r="L935" i="22"/>
  <c r="V1224" i="22" l="1"/>
  <c r="L936" i="22"/>
  <c r="K937" i="22"/>
  <c r="V1225" i="22" l="1"/>
  <c r="K938" i="22"/>
  <c r="L937" i="22"/>
  <c r="V1226" i="22" l="1"/>
  <c r="L938" i="22"/>
  <c r="K939" i="22"/>
  <c r="V1227" i="22" l="1"/>
  <c r="K940" i="22"/>
  <c r="L939" i="22"/>
  <c r="V1228" i="22" l="1"/>
  <c r="L940" i="22"/>
  <c r="K941" i="22"/>
  <c r="V1229" i="22" l="1"/>
  <c r="L941" i="22"/>
  <c r="K942" i="22"/>
  <c r="V1230" i="22" l="1"/>
  <c r="K943" i="22"/>
  <c r="L942" i="22"/>
  <c r="V1231" i="22" l="1"/>
  <c r="L943" i="22"/>
  <c r="K944" i="22"/>
  <c r="V1232" i="22" l="1"/>
  <c r="K945" i="22"/>
  <c r="L944" i="22"/>
  <c r="V1233" i="22" l="1"/>
  <c r="L945" i="22"/>
  <c r="K946" i="22"/>
  <c r="V1234" i="22" l="1"/>
  <c r="K947" i="22"/>
  <c r="L946" i="22"/>
  <c r="V1235" i="22" l="1"/>
  <c r="L947" i="22"/>
  <c r="K948" i="22"/>
  <c r="V1236" i="22" l="1"/>
  <c r="K949" i="22"/>
  <c r="L948" i="22"/>
  <c r="V1237" i="22" l="1"/>
  <c r="L949" i="22"/>
  <c r="K950" i="22"/>
  <c r="V1238" i="22" l="1"/>
  <c r="K951" i="22"/>
  <c r="L950" i="22"/>
  <c r="V1239" i="22" l="1"/>
  <c r="L951" i="22"/>
  <c r="K952" i="22"/>
  <c r="V1240" i="22" l="1"/>
  <c r="K953" i="22"/>
  <c r="L952" i="22"/>
  <c r="V1241" i="22" l="1"/>
  <c r="L953" i="22"/>
  <c r="K954" i="22"/>
  <c r="V1242" i="22" l="1"/>
  <c r="K955" i="22"/>
  <c r="L954" i="22"/>
  <c r="V1243" i="22" l="1"/>
  <c r="L955" i="22"/>
  <c r="K956" i="22"/>
  <c r="V1244" i="22" l="1"/>
  <c r="K957" i="22"/>
  <c r="L956" i="22"/>
  <c r="V1245" i="22" l="1"/>
  <c r="L957" i="22"/>
  <c r="K958" i="22"/>
  <c r="V1246" i="22" l="1"/>
  <c r="K959" i="22"/>
  <c r="L958" i="22"/>
  <c r="V1247" i="22" l="1"/>
  <c r="L959" i="22"/>
  <c r="K960" i="22"/>
  <c r="V1248" i="22" l="1"/>
  <c r="K961" i="22"/>
  <c r="L960" i="22"/>
  <c r="V1249" i="22" l="1"/>
  <c r="L961" i="22"/>
  <c r="K962" i="22"/>
  <c r="V1250" i="22" l="1"/>
  <c r="K963" i="22"/>
  <c r="L962" i="22"/>
  <c r="V1251" i="22" l="1"/>
  <c r="L963" i="22"/>
  <c r="K964" i="22"/>
  <c r="V1252" i="22" l="1"/>
  <c r="K965" i="22"/>
  <c r="L964" i="22"/>
  <c r="V1253" i="22" l="1"/>
  <c r="L965" i="22"/>
  <c r="K966" i="22"/>
  <c r="V1254" i="22" l="1"/>
  <c r="K967" i="22"/>
  <c r="L966" i="22"/>
  <c r="V1255" i="22" l="1"/>
  <c r="L967" i="22"/>
  <c r="K968" i="22"/>
  <c r="V1256" i="22" l="1"/>
  <c r="K969" i="22"/>
  <c r="L968" i="22"/>
  <c r="V1257" i="22" l="1"/>
  <c r="L969" i="22"/>
  <c r="K970" i="22"/>
  <c r="V1258" i="22" l="1"/>
  <c r="K971" i="22"/>
  <c r="L970" i="22"/>
  <c r="V1259" i="22" l="1"/>
  <c r="L971" i="22"/>
  <c r="K972" i="22"/>
  <c r="V1260" i="22" l="1"/>
  <c r="K973" i="22"/>
  <c r="L972" i="22"/>
  <c r="V1261" i="22" l="1"/>
  <c r="L973" i="22"/>
  <c r="K974" i="22"/>
  <c r="V1262" i="22" l="1"/>
  <c r="K975" i="22"/>
  <c r="L974" i="22"/>
  <c r="V1263" i="22" l="1"/>
  <c r="L975" i="22"/>
  <c r="K976" i="22"/>
  <c r="V1264" i="22" l="1"/>
  <c r="K977" i="22"/>
  <c r="L976" i="22"/>
  <c r="V1265" i="22" l="1"/>
  <c r="L977" i="22"/>
  <c r="K978" i="22"/>
  <c r="V1266" i="22" l="1"/>
  <c r="K979" i="22"/>
  <c r="L978" i="22"/>
  <c r="V1267" i="22" l="1"/>
  <c r="L979" i="22"/>
  <c r="K980" i="22"/>
  <c r="V1268" i="22" l="1"/>
  <c r="K981" i="22"/>
  <c r="L980" i="22"/>
  <c r="V1269" i="22" l="1"/>
  <c r="L981" i="22"/>
  <c r="K982" i="22"/>
  <c r="V1270" i="22" l="1"/>
  <c r="K983" i="22"/>
  <c r="L982" i="22"/>
  <c r="V1271" i="22" l="1"/>
  <c r="L983" i="22"/>
  <c r="K984" i="22"/>
  <c r="V1272" i="22" l="1"/>
  <c r="K985" i="22"/>
  <c r="L984" i="22"/>
  <c r="V1273" i="22" l="1"/>
  <c r="L985" i="22"/>
  <c r="K986" i="22"/>
  <c r="V1274" i="22" l="1"/>
  <c r="K987" i="22"/>
  <c r="L986" i="22"/>
  <c r="V1275" i="22" l="1"/>
  <c r="L987" i="22"/>
  <c r="K988" i="22"/>
  <c r="V1276" i="22" l="1"/>
  <c r="K989" i="22"/>
  <c r="L988" i="22"/>
  <c r="V1277" i="22" l="1"/>
  <c r="L989" i="22"/>
  <c r="K990" i="22"/>
  <c r="V1278" i="22" l="1"/>
  <c r="K991" i="22"/>
  <c r="L990" i="22"/>
  <c r="V1279" i="22" l="1"/>
  <c r="L991" i="22"/>
  <c r="K992" i="22"/>
  <c r="V1280" i="22" l="1"/>
  <c r="K993" i="22"/>
  <c r="L992" i="22"/>
  <c r="V1281" i="22" l="1"/>
  <c r="L993" i="22"/>
  <c r="K994" i="22"/>
  <c r="V1282" i="22" l="1"/>
  <c r="K995" i="22"/>
  <c r="L994" i="22"/>
  <c r="V1283" i="22" l="1"/>
  <c r="L995" i="22"/>
  <c r="K996" i="22"/>
  <c r="V1284" i="22" l="1"/>
  <c r="K997" i="22"/>
  <c r="L996" i="22"/>
  <c r="V1285" i="22" l="1"/>
  <c r="L997" i="22"/>
  <c r="K998" i="22"/>
  <c r="V1286" i="22" l="1"/>
  <c r="K999" i="22"/>
  <c r="L998" i="22"/>
  <c r="V1287" i="22" l="1"/>
  <c r="L999" i="22"/>
  <c r="K1000" i="22"/>
  <c r="V1288" i="22" l="1"/>
  <c r="K1001" i="22"/>
  <c r="L1000" i="22"/>
  <c r="V1289" i="22" l="1"/>
  <c r="L1001" i="22"/>
  <c r="K1002" i="22"/>
  <c r="V1290" i="22" l="1"/>
  <c r="K1003" i="22"/>
  <c r="L1002" i="22"/>
  <c r="V1291" i="22" l="1"/>
  <c r="L1003" i="22"/>
  <c r="K1004" i="22"/>
  <c r="V1292" i="22" l="1"/>
  <c r="K1005" i="22"/>
  <c r="L1004" i="22"/>
  <c r="V1293" i="22" l="1"/>
  <c r="L1005" i="22"/>
  <c r="K1006" i="22"/>
  <c r="V1294" i="22" l="1"/>
  <c r="K1007" i="22"/>
  <c r="L1006" i="22"/>
  <c r="V1295" i="22" l="1"/>
  <c r="L1007" i="22"/>
  <c r="K1008" i="22"/>
  <c r="V1296" i="22" l="1"/>
  <c r="K1009" i="22"/>
  <c r="L1008" i="22"/>
  <c r="V1297" i="22" l="1"/>
  <c r="L1009" i="22"/>
  <c r="K1010" i="22"/>
  <c r="V1298" i="22" l="1"/>
  <c r="K1011" i="22"/>
  <c r="L1010" i="22"/>
  <c r="V1299" i="22" l="1"/>
  <c r="L1011" i="22"/>
  <c r="K1012" i="22"/>
  <c r="V1300" i="22" l="1"/>
  <c r="K1013" i="22"/>
  <c r="L1012" i="22"/>
  <c r="V1301" i="22" l="1"/>
  <c r="L1013" i="22"/>
  <c r="K1014" i="22"/>
  <c r="V1302" i="22" l="1"/>
  <c r="K1015" i="22"/>
  <c r="L1014" i="22"/>
  <c r="V1303" i="22" l="1"/>
  <c r="L1015" i="22"/>
  <c r="K1016" i="22"/>
  <c r="V1304" i="22" l="1"/>
  <c r="K1017" i="22"/>
  <c r="L1016" i="22"/>
  <c r="V1305" i="22" l="1"/>
  <c r="L1017" i="22"/>
  <c r="K1018" i="22"/>
  <c r="V1306" i="22" l="1"/>
  <c r="K1019" i="22"/>
  <c r="L1018" i="22"/>
  <c r="V1307" i="22" l="1"/>
  <c r="L1019" i="22"/>
  <c r="K1020" i="22"/>
  <c r="V1308" i="22" l="1"/>
  <c r="K1021" i="22"/>
  <c r="L1020" i="22"/>
  <c r="V1309" i="22" l="1"/>
  <c r="L1021" i="22"/>
  <c r="K1022" i="22"/>
  <c r="V1310" i="22" l="1"/>
  <c r="K1023" i="22"/>
  <c r="L1022" i="22"/>
  <c r="V1311" i="22" l="1"/>
  <c r="L1023" i="22"/>
  <c r="K1024" i="22"/>
  <c r="V1312" i="22" l="1"/>
  <c r="K1025" i="22"/>
  <c r="L1024" i="22"/>
  <c r="V1313" i="22" l="1"/>
  <c r="K1026" i="22"/>
  <c r="L1025" i="22"/>
  <c r="V1314" i="22" l="1"/>
  <c r="L1026" i="22"/>
  <c r="K1027" i="22"/>
  <c r="V1315" i="22" l="1"/>
  <c r="K1028" i="22"/>
  <c r="L1027" i="22"/>
  <c r="V1316" i="22" l="1"/>
  <c r="L1028" i="22"/>
  <c r="K1029" i="22"/>
  <c r="V1317" i="22" l="1"/>
  <c r="K1030" i="22"/>
  <c r="L1029" i="22"/>
  <c r="V1318" i="22" l="1"/>
  <c r="L1030" i="22"/>
  <c r="K1031" i="22"/>
  <c r="V1319" i="22" l="1"/>
  <c r="K1032" i="22"/>
  <c r="L1031" i="22"/>
  <c r="V1320" i="22" l="1"/>
  <c r="L1032" i="22"/>
  <c r="K1033" i="22"/>
  <c r="V1321" i="22" l="1"/>
  <c r="K1034" i="22"/>
  <c r="L1033" i="22"/>
  <c r="V1322" i="22" l="1"/>
  <c r="L1034" i="22"/>
  <c r="K1035" i="22"/>
  <c r="V1323" i="22" l="1"/>
  <c r="K1036" i="22"/>
  <c r="L1035" i="22"/>
  <c r="V1324" i="22" l="1"/>
  <c r="L1036" i="22"/>
  <c r="K1037" i="22"/>
  <c r="V1325" i="22" l="1"/>
  <c r="K1038" i="22"/>
  <c r="L1037" i="22"/>
  <c r="V1326" i="22" l="1"/>
  <c r="L1038" i="22"/>
  <c r="K1039" i="22"/>
  <c r="V1327" i="22" l="1"/>
  <c r="K1040" i="22"/>
  <c r="L1039" i="22"/>
  <c r="V1328" i="22" l="1"/>
  <c r="L1040" i="22"/>
  <c r="K1041" i="22"/>
  <c r="V1329" i="22" l="1"/>
  <c r="K1042" i="22"/>
  <c r="L1041" i="22"/>
  <c r="V1330" i="22" l="1"/>
  <c r="L1042" i="22"/>
  <c r="K1043" i="22"/>
  <c r="V1331" i="22" l="1"/>
  <c r="K1044" i="22"/>
  <c r="L1043" i="22"/>
  <c r="V1332" i="22" l="1"/>
  <c r="L1044" i="22"/>
  <c r="K1045" i="22"/>
  <c r="V1333" i="22" l="1"/>
  <c r="K1046" i="22"/>
  <c r="L1045" i="22"/>
  <c r="V1334" i="22" l="1"/>
  <c r="L1046" i="22"/>
  <c r="K1047" i="22"/>
  <c r="V1335" i="22" l="1"/>
  <c r="K1048" i="22"/>
  <c r="L1047" i="22"/>
  <c r="V1336" i="22" l="1"/>
  <c r="L1048" i="22"/>
  <c r="K1049" i="22"/>
  <c r="V1337" i="22" l="1"/>
  <c r="K1050" i="22"/>
  <c r="L1049" i="22"/>
  <c r="V1338" i="22" l="1"/>
  <c r="L1050" i="22"/>
  <c r="K1051" i="22"/>
  <c r="V1339" i="22" l="1"/>
  <c r="K1052" i="22"/>
  <c r="L1051" i="22"/>
  <c r="V1340" i="22" l="1"/>
  <c r="L1052" i="22"/>
  <c r="K1053" i="22"/>
  <c r="V1341" i="22" l="1"/>
  <c r="K1054" i="22"/>
  <c r="L1053" i="22"/>
  <c r="V1342" i="22" l="1"/>
  <c r="L1054" i="22"/>
  <c r="K1055" i="22"/>
  <c r="V1343" i="22" l="1"/>
  <c r="K1056" i="22"/>
  <c r="L1055" i="22"/>
  <c r="V1344" i="22" l="1"/>
  <c r="L1056" i="22"/>
  <c r="K1057" i="22"/>
  <c r="V1345" i="22" l="1"/>
  <c r="K1058" i="22"/>
  <c r="L1057" i="22"/>
  <c r="V1346" i="22" l="1"/>
  <c r="L1058" i="22"/>
  <c r="K1059" i="22"/>
  <c r="V1347" i="22" l="1"/>
  <c r="K1060" i="22"/>
  <c r="L1059" i="22"/>
  <c r="V1348" i="22" l="1"/>
  <c r="L1060" i="22"/>
  <c r="K1061" i="22"/>
  <c r="V1349" i="22" l="1"/>
  <c r="K1062" i="22"/>
  <c r="L1061" i="22"/>
  <c r="V1350" i="22" l="1"/>
  <c r="L1062" i="22"/>
  <c r="K1063" i="22"/>
  <c r="V1351" i="22" l="1"/>
  <c r="K1064" i="22"/>
  <c r="L1063" i="22"/>
  <c r="V1352" i="22" l="1"/>
  <c r="L1064" i="22"/>
  <c r="K1065" i="22"/>
  <c r="V1353" i="22" l="1"/>
  <c r="K1066" i="22"/>
  <c r="L1065" i="22"/>
  <c r="V1354" i="22" l="1"/>
  <c r="L1066" i="22"/>
  <c r="K1067" i="22"/>
  <c r="V1355" i="22" l="1"/>
  <c r="K1068" i="22"/>
  <c r="L1067" i="22"/>
  <c r="V1356" i="22" l="1"/>
  <c r="L1068" i="22"/>
  <c r="K1069" i="22"/>
  <c r="V1357" i="22" l="1"/>
  <c r="K1070" i="22"/>
  <c r="L1069" i="22"/>
  <c r="V1358" i="22" l="1"/>
  <c r="L1070" i="22"/>
  <c r="K1071" i="22"/>
  <c r="V1359" i="22" l="1"/>
  <c r="K1072" i="22"/>
  <c r="L1071" i="22"/>
  <c r="V1360" i="22" l="1"/>
  <c r="L1072" i="22"/>
  <c r="K1073" i="22"/>
  <c r="V1361" i="22" l="1"/>
  <c r="K1074" i="22"/>
  <c r="L1073" i="22"/>
  <c r="V1362" i="22" l="1"/>
  <c r="L1074" i="22"/>
  <c r="K1075" i="22"/>
  <c r="V1363" i="22" l="1"/>
  <c r="K1076" i="22"/>
  <c r="L1075" i="22"/>
  <c r="V1364" i="22" l="1"/>
  <c r="L1076" i="22"/>
  <c r="K1077" i="22"/>
  <c r="V1365" i="22" l="1"/>
  <c r="K1078" i="22"/>
  <c r="L1077" i="22"/>
  <c r="V1366" i="22" l="1"/>
  <c r="L1078" i="22"/>
  <c r="K1079" i="22"/>
  <c r="V1367" i="22" l="1"/>
  <c r="K1080" i="22"/>
  <c r="L1079" i="22"/>
  <c r="V1368" i="22" l="1"/>
  <c r="L1080" i="22"/>
  <c r="K1081" i="22"/>
  <c r="V1369" i="22" l="1"/>
  <c r="K1082" i="22"/>
  <c r="L1081" i="22"/>
  <c r="V1370" i="22" l="1"/>
  <c r="L1082" i="22"/>
  <c r="K1083" i="22"/>
  <c r="V1371" i="22" l="1"/>
  <c r="K1084" i="22"/>
  <c r="L1083" i="22"/>
  <c r="V1372" i="22" l="1"/>
  <c r="L1084" i="22"/>
  <c r="K1085" i="22"/>
  <c r="V1373" i="22" l="1"/>
  <c r="K1086" i="22"/>
  <c r="L1085" i="22"/>
  <c r="V1374" i="22" l="1"/>
  <c r="L1086" i="22"/>
  <c r="K1087" i="22"/>
  <c r="V1375" i="22" l="1"/>
  <c r="K1088" i="22"/>
  <c r="L1087" i="22"/>
  <c r="V1376" i="22" l="1"/>
  <c r="L1088" i="22"/>
  <c r="K1089" i="22"/>
  <c r="V1377" i="22" l="1"/>
  <c r="K1090" i="22"/>
  <c r="L1089" i="22"/>
  <c r="V1378" i="22" l="1"/>
  <c r="L1090" i="22"/>
  <c r="K1091" i="22"/>
  <c r="V1379" i="22" l="1"/>
  <c r="K1092" i="22"/>
  <c r="L1091" i="22"/>
  <c r="V1380" i="22" l="1"/>
  <c r="L1092" i="22"/>
  <c r="K1093" i="22"/>
  <c r="V1381" i="22" l="1"/>
  <c r="K1094" i="22"/>
  <c r="L1093" i="22"/>
  <c r="V1382" i="22" l="1"/>
  <c r="L1094" i="22"/>
  <c r="K1095" i="22"/>
  <c r="V1383" i="22" l="1"/>
  <c r="K1096" i="22"/>
  <c r="L1095" i="22"/>
  <c r="V1384" i="22" l="1"/>
  <c r="L1096" i="22"/>
  <c r="K1097" i="22"/>
  <c r="V1385" i="22" l="1"/>
  <c r="K1098" i="22"/>
  <c r="L1097" i="22"/>
  <c r="V1386" i="22" l="1"/>
  <c r="L1098" i="22"/>
  <c r="K1099" i="22"/>
  <c r="V1387" i="22" l="1"/>
  <c r="K1100" i="22"/>
  <c r="L1099" i="22"/>
  <c r="V1388" i="22" l="1"/>
  <c r="L1100" i="22"/>
  <c r="K1101" i="22"/>
  <c r="V1389" i="22" l="1"/>
  <c r="K1102" i="22"/>
  <c r="L1101" i="22"/>
  <c r="V1390" i="22" l="1"/>
  <c r="L1102" i="22"/>
  <c r="K1103" i="22"/>
  <c r="V1391" i="22" l="1"/>
  <c r="K1104" i="22"/>
  <c r="L1103" i="22"/>
  <c r="V1392" i="22" l="1"/>
  <c r="L1104" i="22"/>
  <c r="K1105" i="22"/>
  <c r="V1393" i="22" l="1"/>
  <c r="K1106" i="22"/>
  <c r="L1105" i="22"/>
  <c r="V1394" i="22" l="1"/>
  <c r="L1106" i="22"/>
  <c r="K1107" i="22"/>
  <c r="V1395" i="22" l="1"/>
  <c r="K1108" i="22"/>
  <c r="L1107" i="22"/>
  <c r="V1396" i="22" l="1"/>
  <c r="L1108" i="22"/>
  <c r="K1109" i="22"/>
  <c r="V1397" i="22" l="1"/>
  <c r="K1110" i="22"/>
  <c r="L1109" i="22"/>
  <c r="V1398" i="22" l="1"/>
  <c r="L1110" i="22"/>
  <c r="K1111" i="22"/>
  <c r="V1399" i="22" l="1"/>
  <c r="K1112" i="22"/>
  <c r="L1111" i="22"/>
  <c r="V1400" i="22" l="1"/>
  <c r="L1112" i="22"/>
  <c r="K1113" i="22"/>
  <c r="V1401" i="22" l="1"/>
  <c r="K1114" i="22"/>
  <c r="L1113" i="22"/>
  <c r="V1402" i="22" l="1"/>
  <c r="L1114" i="22"/>
  <c r="K1115" i="22"/>
  <c r="V1403" i="22" l="1"/>
  <c r="K1116" i="22"/>
  <c r="L1115" i="22"/>
  <c r="V1404" i="22" l="1"/>
  <c r="L1116" i="22"/>
  <c r="K1117" i="22"/>
  <c r="V1405" i="22" l="1"/>
  <c r="K1118" i="22"/>
  <c r="L1117" i="22"/>
  <c r="V1406" i="22" l="1"/>
  <c r="L1118" i="22"/>
  <c r="K1119" i="22"/>
  <c r="V1407" i="22" l="1"/>
  <c r="K1120" i="22"/>
  <c r="L1119" i="22"/>
  <c r="V1408" i="22" l="1"/>
  <c r="L1120" i="22"/>
  <c r="K1121" i="22"/>
  <c r="V1409" i="22" l="1"/>
  <c r="K1122" i="22"/>
  <c r="L1121" i="22"/>
  <c r="V1410" i="22" l="1"/>
  <c r="L1122" i="22"/>
  <c r="K1123" i="22"/>
  <c r="V1411" i="22" l="1"/>
  <c r="K1124" i="22"/>
  <c r="L1123" i="22"/>
  <c r="V1412" i="22" l="1"/>
  <c r="L1124" i="22"/>
  <c r="K1125" i="22"/>
  <c r="V1413" i="22" l="1"/>
  <c r="K1126" i="22"/>
  <c r="L1125" i="22"/>
  <c r="V1414" i="22" l="1"/>
  <c r="L1126" i="22"/>
  <c r="K1127" i="22"/>
  <c r="V1415" i="22" l="1"/>
  <c r="K1128" i="22"/>
  <c r="L1127" i="22"/>
  <c r="V1416" i="22" l="1"/>
  <c r="L1128" i="22"/>
  <c r="K1129" i="22"/>
  <c r="V1417" i="22" l="1"/>
  <c r="K1130" i="22"/>
  <c r="L1129" i="22"/>
  <c r="V1418" i="22" l="1"/>
  <c r="L1130" i="22"/>
  <c r="K1131" i="22"/>
  <c r="V1419" i="22" l="1"/>
  <c r="K1132" i="22"/>
  <c r="L1131" i="22"/>
  <c r="V1420" i="22" l="1"/>
  <c r="L1132" i="22"/>
  <c r="K1133" i="22"/>
  <c r="V1421" i="22" l="1"/>
  <c r="K1134" i="22"/>
  <c r="L1133" i="22"/>
  <c r="V1422" i="22" l="1"/>
  <c r="L1134" i="22"/>
  <c r="K1135" i="22"/>
  <c r="V1423" i="22" l="1"/>
  <c r="K1136" i="22"/>
  <c r="L1135" i="22"/>
  <c r="V1424" i="22" l="1"/>
  <c r="L1136" i="22"/>
  <c r="K1137" i="22"/>
  <c r="V1425" i="22" l="1"/>
  <c r="K1138" i="22"/>
  <c r="L1137" i="22"/>
  <c r="V1426" i="22" l="1"/>
  <c r="L1138" i="22"/>
  <c r="K1139" i="22"/>
  <c r="V1427" i="22" l="1"/>
  <c r="K1140" i="22"/>
  <c r="L1139" i="22"/>
  <c r="V1428" i="22" l="1"/>
  <c r="L1140" i="22"/>
  <c r="K1141" i="22"/>
  <c r="V1429" i="22" l="1"/>
  <c r="K1142" i="22"/>
  <c r="L1141" i="22"/>
  <c r="V1430" i="22" l="1"/>
  <c r="L1142" i="22"/>
  <c r="K1143" i="22"/>
  <c r="V1431" i="22" l="1"/>
  <c r="K1144" i="22"/>
  <c r="L1143" i="22"/>
  <c r="V1432" i="22" l="1"/>
  <c r="L1144" i="22"/>
  <c r="K1145" i="22"/>
  <c r="V1433" i="22" l="1"/>
  <c r="K1146" i="22"/>
  <c r="L1145" i="22"/>
  <c r="V1434" i="22" l="1"/>
  <c r="L1146" i="22"/>
  <c r="K1147" i="22"/>
  <c r="V1435" i="22" l="1"/>
  <c r="K1148" i="22"/>
  <c r="L1147" i="22"/>
  <c r="V1436" i="22" l="1"/>
  <c r="L1148" i="22"/>
  <c r="K1149" i="22"/>
  <c r="V1437" i="22" l="1"/>
  <c r="K1150" i="22"/>
  <c r="L1149" i="22"/>
  <c r="V1438" i="22" l="1"/>
  <c r="L1150" i="22"/>
  <c r="K1151" i="22"/>
  <c r="V1439" i="22" l="1"/>
  <c r="K1152" i="22"/>
  <c r="L1151" i="22"/>
  <c r="V1440" i="22" l="1"/>
  <c r="L1152" i="22"/>
  <c r="K1153" i="22"/>
  <c r="V1441" i="22" l="1"/>
  <c r="K1154" i="22"/>
  <c r="L1153" i="22"/>
  <c r="V1442" i="22" l="1"/>
  <c r="L1154" i="22"/>
  <c r="K1155" i="22"/>
  <c r="V1443" i="22" l="1"/>
  <c r="K1156" i="22"/>
  <c r="L1155" i="22"/>
  <c r="V1444" i="22" l="1"/>
  <c r="L1156" i="22"/>
  <c r="K1157" i="22"/>
  <c r="V1445" i="22" l="1"/>
  <c r="K1158" i="22"/>
  <c r="L1157" i="22"/>
  <c r="V1446" i="22" l="1"/>
  <c r="L1158" i="22"/>
  <c r="K1159" i="22"/>
  <c r="V1447" i="22" l="1"/>
  <c r="K1160" i="22"/>
  <c r="L1159" i="22"/>
  <c r="V1448" i="22" l="1"/>
  <c r="K1161" i="22"/>
  <c r="L1160" i="22"/>
  <c r="V1449" i="22" l="1"/>
  <c r="L1161" i="22"/>
  <c r="K1162" i="22"/>
  <c r="V1450" i="22" l="1"/>
  <c r="K1163" i="22"/>
  <c r="L1162" i="22"/>
  <c r="V1451" i="22" l="1"/>
  <c r="L1163" i="22"/>
  <c r="K1164" i="22"/>
  <c r="V1452" i="22" l="1"/>
  <c r="K1165" i="22"/>
  <c r="L1164" i="22"/>
  <c r="V1453" i="22" l="1"/>
  <c r="L1165" i="22"/>
  <c r="K1166" i="22"/>
  <c r="V1454" i="22" l="1"/>
  <c r="K1167" i="22"/>
  <c r="L1166" i="22"/>
  <c r="V1455" i="22" l="1"/>
  <c r="L1167" i="22"/>
  <c r="K1168" i="22"/>
  <c r="V1456" i="22" l="1"/>
  <c r="K1169" i="22"/>
  <c r="L1168" i="22"/>
  <c r="V1457" i="22" l="1"/>
  <c r="L1169" i="22"/>
  <c r="K1170" i="22"/>
  <c r="V1458" i="22" l="1"/>
  <c r="K1171" i="22"/>
  <c r="L1170" i="22"/>
  <c r="V1459" i="22" l="1"/>
  <c r="L1171" i="22"/>
  <c r="K1172" i="22"/>
  <c r="V1460" i="22" l="1"/>
  <c r="K1173" i="22"/>
  <c r="L1172" i="22"/>
  <c r="V1461" i="22" l="1"/>
  <c r="L1173" i="22"/>
  <c r="K1174" i="22"/>
  <c r="V1462" i="22" l="1"/>
  <c r="K1175" i="22"/>
  <c r="L1174" i="22"/>
  <c r="V1463" i="22" l="1"/>
  <c r="L1175" i="22"/>
  <c r="K1176" i="22"/>
  <c r="V1464" i="22" l="1"/>
  <c r="K1177" i="22"/>
  <c r="L1176" i="22"/>
  <c r="V1465" i="22" l="1"/>
  <c r="K1178" i="22"/>
  <c r="L1177" i="22"/>
  <c r="V1466" i="22" l="1"/>
  <c r="L1178" i="22"/>
  <c r="K1179" i="22"/>
  <c r="V1467" i="22" l="1"/>
  <c r="K1180" i="22"/>
  <c r="L1179" i="22"/>
  <c r="V1468" i="22" l="1"/>
  <c r="L1180" i="22"/>
  <c r="K1181" i="22"/>
  <c r="V1469" i="22" l="1"/>
  <c r="K1182" i="22"/>
  <c r="L1181" i="22"/>
  <c r="V1470" i="22" l="1"/>
  <c r="L1182" i="22"/>
  <c r="K1183" i="22"/>
  <c r="V1471" i="22" l="1"/>
  <c r="K1184" i="22"/>
  <c r="L1183" i="22"/>
  <c r="V1472" i="22" l="1"/>
  <c r="L1184" i="22"/>
  <c r="K1185" i="22"/>
  <c r="V1473" i="22" l="1"/>
  <c r="K1186" i="22"/>
  <c r="L1185" i="22"/>
  <c r="V1474" i="22" l="1"/>
  <c r="L1186" i="22"/>
  <c r="K1187" i="22"/>
  <c r="V1475" i="22" l="1"/>
  <c r="K1188" i="22"/>
  <c r="L1187" i="22"/>
  <c r="V1476" i="22" l="1"/>
  <c r="L1188" i="22"/>
  <c r="K1189" i="22"/>
  <c r="V1477" i="22" l="1"/>
  <c r="K1190" i="22"/>
  <c r="L1189" i="22"/>
  <c r="V1478" i="22" l="1"/>
  <c r="L1190" i="22"/>
  <c r="K1191" i="22"/>
  <c r="V1479" i="22" l="1"/>
  <c r="K1192" i="22"/>
  <c r="L1191" i="22"/>
  <c r="V1480" i="22" l="1"/>
  <c r="L1192" i="22"/>
  <c r="K1193" i="22"/>
  <c r="V1481" i="22" l="1"/>
  <c r="K1194" i="22"/>
  <c r="L1193" i="22"/>
  <c r="V1482" i="22" l="1"/>
  <c r="L1194" i="22"/>
  <c r="K1195" i="22"/>
  <c r="V1483" i="22" l="1"/>
  <c r="K1196" i="22"/>
  <c r="L1195" i="22"/>
  <c r="V1484" i="22" l="1"/>
  <c r="L1196" i="22"/>
  <c r="K1197" i="22"/>
  <c r="V1485" i="22" l="1"/>
  <c r="K1198" i="22"/>
  <c r="L1197" i="22"/>
  <c r="V1486" i="22" l="1"/>
  <c r="L1198" i="22"/>
  <c r="K1199" i="22"/>
  <c r="V1487" i="22" l="1"/>
  <c r="K1200" i="22"/>
  <c r="L1199" i="22"/>
  <c r="V1488" i="22" l="1"/>
  <c r="L1200" i="22"/>
  <c r="K1201" i="22"/>
  <c r="V1489" i="22" l="1"/>
  <c r="K1202" i="22"/>
  <c r="L1201" i="22"/>
  <c r="V1490" i="22" l="1"/>
  <c r="L1202" i="22"/>
  <c r="K1203" i="22"/>
  <c r="V1491" i="22" l="1"/>
  <c r="K1204" i="22"/>
  <c r="L1203" i="22"/>
  <c r="V1492" i="22" l="1"/>
  <c r="L1204" i="22"/>
  <c r="K1205" i="22"/>
  <c r="V1493" i="22" l="1"/>
  <c r="K1206" i="22"/>
  <c r="L1205" i="22"/>
  <c r="V1494" i="22" l="1"/>
  <c r="L1206" i="22"/>
  <c r="K1207" i="22"/>
  <c r="V1495" i="22" l="1"/>
  <c r="K1208" i="22"/>
  <c r="L1207" i="22"/>
  <c r="V1496" i="22" l="1"/>
  <c r="L1208" i="22"/>
  <c r="K1209" i="22"/>
  <c r="V1497" i="22" l="1"/>
  <c r="K1210" i="22"/>
  <c r="L1209" i="22"/>
  <c r="V1498" i="22" l="1"/>
  <c r="L1210" i="22"/>
  <c r="K1211" i="22"/>
  <c r="V1499" i="22" l="1"/>
  <c r="K1212" i="22"/>
  <c r="L1211" i="22"/>
  <c r="V1500" i="22" l="1"/>
  <c r="L1212" i="22"/>
  <c r="K1213" i="22"/>
  <c r="V1501" i="22" l="1"/>
  <c r="K1214" i="22"/>
  <c r="L1213" i="22"/>
  <c r="V1502" i="22" l="1"/>
  <c r="L1214" i="22"/>
  <c r="K1215" i="22"/>
  <c r="V1503" i="22" l="1"/>
  <c r="K1216" i="22"/>
  <c r="L1215" i="22"/>
  <c r="V1504" i="22" l="1"/>
  <c r="L1216" i="22"/>
  <c r="K1217" i="22"/>
  <c r="V1505" i="22" l="1"/>
  <c r="K1218" i="22"/>
  <c r="L1217" i="22"/>
  <c r="V1506" i="22" l="1"/>
  <c r="L1218" i="22"/>
  <c r="K1219" i="22"/>
  <c r="V1507" i="22" l="1"/>
  <c r="K1220" i="22"/>
  <c r="L1219" i="22"/>
  <c r="V1508" i="22" l="1"/>
  <c r="L1220" i="22"/>
  <c r="K1221" i="22"/>
  <c r="V1509" i="22" l="1"/>
  <c r="K1222" i="22"/>
  <c r="L1221" i="22"/>
  <c r="V1510" i="22" l="1"/>
  <c r="L1222" i="22"/>
  <c r="K1223" i="22"/>
  <c r="V1511" i="22" l="1"/>
  <c r="K1224" i="22"/>
  <c r="L1223" i="22"/>
  <c r="V1512" i="22" l="1"/>
  <c r="L1224" i="22"/>
  <c r="K1225" i="22"/>
  <c r="V1513" i="22" l="1"/>
  <c r="K1226" i="22"/>
  <c r="L1225" i="22"/>
  <c r="V1514" i="22" l="1"/>
  <c r="L1226" i="22"/>
  <c r="K1227" i="22"/>
  <c r="V1515" i="22" l="1"/>
  <c r="K1228" i="22"/>
  <c r="L1227" i="22"/>
  <c r="V1516" i="22" l="1"/>
  <c r="L1228" i="22"/>
  <c r="K1229" i="22"/>
  <c r="V1517" i="22" l="1"/>
  <c r="L1229" i="22"/>
  <c r="K1230" i="22"/>
  <c r="V1518" i="22" l="1"/>
  <c r="K1231" i="22"/>
  <c r="L1230" i="22"/>
  <c r="V1519" i="22" l="1"/>
  <c r="L1231" i="22"/>
  <c r="K1232" i="22"/>
  <c r="V1520" i="22" l="1"/>
  <c r="K1233" i="22"/>
  <c r="L1232" i="22"/>
  <c r="V1521" i="22" l="1"/>
  <c r="L1233" i="22"/>
  <c r="K1234" i="22"/>
  <c r="V1522" i="22" l="1"/>
  <c r="L1234" i="22"/>
  <c r="K1235" i="22"/>
  <c r="V1523" i="22" l="1"/>
  <c r="L1235" i="22"/>
  <c r="K1236" i="22"/>
  <c r="V1524" i="22" l="1"/>
  <c r="L1236" i="22"/>
  <c r="K1237" i="22"/>
  <c r="V1525" i="22" l="1"/>
  <c r="K1238" i="22"/>
  <c r="L1237" i="22"/>
  <c r="V1526" i="22" l="1"/>
  <c r="L1238" i="22"/>
  <c r="K1239" i="22"/>
  <c r="V1527" i="22" l="1"/>
  <c r="L1239" i="22"/>
  <c r="K1240" i="22"/>
  <c r="V1528" i="22" l="1"/>
  <c r="K1241" i="22"/>
  <c r="L1240" i="22"/>
  <c r="V1529" i="22" l="1"/>
  <c r="L1241" i="22"/>
  <c r="K1242" i="22"/>
  <c r="V1530" i="22" l="1"/>
  <c r="K1243" i="22"/>
  <c r="L1242" i="22"/>
  <c r="V1531" i="22" l="1"/>
  <c r="L1243" i="22"/>
  <c r="K1244" i="22"/>
  <c r="V1532" i="22" l="1"/>
  <c r="L1244" i="22"/>
  <c r="K1245" i="22"/>
  <c r="V1533" i="22" l="1"/>
  <c r="K1246" i="22"/>
  <c r="L1245" i="22"/>
  <c r="V1534" i="22" l="1"/>
  <c r="L1246" i="22"/>
  <c r="K1247" i="22"/>
  <c r="V1535" i="22" l="1"/>
  <c r="K1248" i="22"/>
  <c r="L1247" i="22"/>
  <c r="V1536" i="22" l="1"/>
  <c r="L1248" i="22"/>
  <c r="K1249" i="22"/>
  <c r="V1537" i="22" l="1"/>
  <c r="K1250" i="22"/>
  <c r="L1249" i="22"/>
  <c r="V1538" i="22" l="1"/>
  <c r="L1250" i="22"/>
  <c r="K1251" i="22"/>
  <c r="V1539" i="22" l="1"/>
  <c r="K1252" i="22"/>
  <c r="L1251" i="22"/>
  <c r="V1540" i="22" l="1"/>
  <c r="L1252" i="22"/>
  <c r="K1253" i="22"/>
  <c r="V1541" i="22" l="1"/>
  <c r="K1254" i="22"/>
  <c r="L1253" i="22"/>
  <c r="V1542" i="22" l="1"/>
  <c r="L1254" i="22"/>
  <c r="K1255" i="22"/>
  <c r="V1543" i="22" l="1"/>
  <c r="K1256" i="22"/>
  <c r="L1255" i="22"/>
  <c r="V1544" i="22" l="1"/>
  <c r="L1256" i="22"/>
  <c r="K1257" i="22"/>
  <c r="V1545" i="22" l="1"/>
  <c r="K1258" i="22"/>
  <c r="L1257" i="22"/>
  <c r="V1546" i="22" l="1"/>
  <c r="L1258" i="22"/>
  <c r="K1259" i="22"/>
  <c r="V1547" i="22" l="1"/>
  <c r="K1260" i="22"/>
  <c r="L1259" i="22"/>
  <c r="V1548" i="22" l="1"/>
  <c r="L1260" i="22"/>
  <c r="K1261" i="22"/>
  <c r="V1549" i="22" l="1"/>
  <c r="K1262" i="22"/>
  <c r="L1261" i="22"/>
  <c r="V1550" i="22" l="1"/>
  <c r="L1262" i="22"/>
  <c r="K1263" i="22"/>
  <c r="V1551" i="22" l="1"/>
  <c r="K1264" i="22"/>
  <c r="L1263" i="22"/>
  <c r="V1552" i="22" l="1"/>
  <c r="L1264" i="22"/>
  <c r="K1265" i="22"/>
  <c r="V1553" i="22" l="1"/>
  <c r="K1266" i="22"/>
  <c r="L1265" i="22"/>
  <c r="V1554" i="22" l="1"/>
  <c r="L1266" i="22"/>
  <c r="K1267" i="22"/>
  <c r="V1555" i="22" l="1"/>
  <c r="K1268" i="22"/>
  <c r="L1267" i="22"/>
  <c r="V1556" i="22" l="1"/>
  <c r="L1268" i="22"/>
  <c r="K1269" i="22"/>
  <c r="V1557" i="22" l="1"/>
  <c r="K1270" i="22"/>
  <c r="L1269" i="22"/>
  <c r="V1558" i="22" l="1"/>
  <c r="L1270" i="22"/>
  <c r="K1271" i="22"/>
  <c r="V1559" i="22" l="1"/>
  <c r="K1272" i="22"/>
  <c r="L1271" i="22"/>
  <c r="V1560" i="22" l="1"/>
  <c r="L1272" i="22"/>
  <c r="K1273" i="22"/>
  <c r="V1561" i="22" l="1"/>
  <c r="K1274" i="22"/>
  <c r="L1273" i="22"/>
  <c r="V1562" i="22" l="1"/>
  <c r="L1274" i="22"/>
  <c r="K1275" i="22"/>
  <c r="V1563" i="22" l="1"/>
  <c r="K1276" i="22"/>
  <c r="L1275" i="22"/>
  <c r="V1564" i="22" l="1"/>
  <c r="L1276" i="22"/>
  <c r="K1277" i="22"/>
  <c r="V1565" i="22" l="1"/>
  <c r="K1278" i="22"/>
  <c r="L1277" i="22"/>
  <c r="V1566" i="22" l="1"/>
  <c r="L1278" i="22"/>
  <c r="K1279" i="22"/>
  <c r="V1567" i="22" l="1"/>
  <c r="K1280" i="22"/>
  <c r="L1279" i="22"/>
  <c r="V1568" i="22" l="1"/>
  <c r="L1280" i="22"/>
  <c r="K1281" i="22"/>
  <c r="V1569" i="22" l="1"/>
  <c r="K1282" i="22"/>
  <c r="L1281" i="22"/>
  <c r="V1570" i="22" l="1"/>
  <c r="L1282" i="22"/>
  <c r="K1283" i="22"/>
  <c r="V1571" i="22" l="1"/>
  <c r="K1284" i="22"/>
  <c r="L1283" i="22"/>
  <c r="V1572" i="22" l="1"/>
  <c r="L1284" i="22"/>
  <c r="K1285" i="22"/>
  <c r="V1573" i="22" l="1"/>
  <c r="K1286" i="22"/>
  <c r="L1285" i="22"/>
  <c r="V1574" i="22" l="1"/>
  <c r="L1286" i="22"/>
  <c r="K1287" i="22"/>
  <c r="V1575" i="22" l="1"/>
  <c r="K1288" i="22"/>
  <c r="L1287" i="22"/>
  <c r="V1576" i="22" l="1"/>
  <c r="L1288" i="22"/>
  <c r="K1289" i="22"/>
  <c r="V1577" i="22" l="1"/>
  <c r="K1290" i="22"/>
  <c r="L1289" i="22"/>
  <c r="V1578" i="22" l="1"/>
  <c r="L1290" i="22"/>
  <c r="K1291" i="22"/>
  <c r="V1579" i="22" l="1"/>
  <c r="K1292" i="22"/>
  <c r="L1291" i="22"/>
  <c r="V1580" i="22" l="1"/>
  <c r="L1292" i="22"/>
  <c r="K1293" i="22"/>
  <c r="V1581" i="22" l="1"/>
  <c r="K1294" i="22"/>
  <c r="L1293" i="22"/>
  <c r="V1582" i="22" l="1"/>
  <c r="L1294" i="22"/>
  <c r="K1295" i="22"/>
  <c r="V1583" i="22" l="1"/>
  <c r="K1296" i="22"/>
  <c r="L1295" i="22"/>
  <c r="V1584" i="22" l="1"/>
  <c r="L1296" i="22"/>
  <c r="K1297" i="22"/>
  <c r="V1585" i="22" l="1"/>
  <c r="K1298" i="22"/>
  <c r="L1297" i="22"/>
  <c r="V1586" i="22" l="1"/>
  <c r="L1298" i="22"/>
  <c r="K1299" i="22"/>
  <c r="V1587" i="22" l="1"/>
  <c r="K1300" i="22"/>
  <c r="L1299" i="22"/>
  <c r="V1588" i="22" l="1"/>
  <c r="L1300" i="22"/>
  <c r="K1301" i="22"/>
  <c r="V1589" i="22" l="1"/>
  <c r="K1302" i="22"/>
  <c r="L1301" i="22"/>
  <c r="V1590" i="22" l="1"/>
  <c r="L1302" i="22"/>
  <c r="K1303" i="22"/>
  <c r="V1591" i="22" l="1"/>
  <c r="K1304" i="22"/>
  <c r="L1303" i="22"/>
  <c r="V1592" i="22" l="1"/>
  <c r="L1304" i="22"/>
  <c r="K1305" i="22"/>
  <c r="V1593" i="22" l="1"/>
  <c r="K1306" i="22"/>
  <c r="L1305" i="22"/>
  <c r="V1594" i="22" l="1"/>
  <c r="K1307" i="22"/>
  <c r="L1306" i="22"/>
  <c r="V1595" i="22" l="1"/>
  <c r="L1307" i="22"/>
  <c r="K1308" i="22"/>
  <c r="V1596" i="22" l="1"/>
  <c r="L1308" i="22"/>
  <c r="K1309" i="22"/>
  <c r="V1597" i="22" l="1"/>
  <c r="L1309" i="22"/>
  <c r="K1310" i="22"/>
  <c r="V1598" i="22" l="1"/>
  <c r="K1311" i="22"/>
  <c r="L1310" i="22"/>
  <c r="V1599" i="22" l="1"/>
  <c r="L1311" i="22"/>
  <c r="K1312" i="22"/>
  <c r="V1600" i="22" l="1"/>
  <c r="K1313" i="22"/>
  <c r="L1312" i="22"/>
  <c r="V1601" i="22" l="1"/>
  <c r="L1313" i="22"/>
  <c r="K1314" i="22"/>
  <c r="V1602" i="22" l="1"/>
  <c r="K1315" i="22"/>
  <c r="L1314" i="22"/>
  <c r="V1603" i="22" l="1"/>
  <c r="L1315" i="22"/>
  <c r="K1316" i="22"/>
  <c r="V1604" i="22" l="1"/>
  <c r="K1317" i="22"/>
  <c r="L1316" i="22"/>
  <c r="V1605" i="22" l="1"/>
  <c r="L1317" i="22"/>
  <c r="K1318" i="22"/>
  <c r="V1606" i="22" l="1"/>
  <c r="K1319" i="22"/>
  <c r="L1318" i="22"/>
  <c r="V1607" i="22" l="1"/>
  <c r="L1319" i="22"/>
  <c r="K1320" i="22"/>
  <c r="V1608" i="22" l="1"/>
  <c r="K1321" i="22"/>
  <c r="L1320" i="22"/>
  <c r="V1609" i="22" l="1"/>
  <c r="L1321" i="22"/>
  <c r="K1322" i="22"/>
  <c r="V1610" i="22" l="1"/>
  <c r="K1323" i="22"/>
  <c r="L1322" i="22"/>
  <c r="V1611" i="22" l="1"/>
  <c r="L1323" i="22"/>
  <c r="K1324" i="22"/>
  <c r="V1612" i="22" l="1"/>
  <c r="K1325" i="22"/>
  <c r="L1324" i="22"/>
  <c r="V1613" i="22" l="1"/>
  <c r="L1325" i="22"/>
  <c r="K1326" i="22"/>
  <c r="V1614" i="22" l="1"/>
  <c r="K1327" i="22"/>
  <c r="L1326" i="22"/>
  <c r="V1615" i="22" l="1"/>
  <c r="L1327" i="22"/>
  <c r="K1328" i="22"/>
  <c r="V1616" i="22" l="1"/>
  <c r="K1329" i="22"/>
  <c r="L1328" i="22"/>
  <c r="V1617" i="22" l="1"/>
  <c r="L1329" i="22"/>
  <c r="K1330" i="22"/>
  <c r="V1618" i="22" l="1"/>
  <c r="K1331" i="22"/>
  <c r="L1330" i="22"/>
  <c r="V1619" i="22" l="1"/>
  <c r="L1331" i="22"/>
  <c r="K1332" i="22"/>
  <c r="V1620" i="22" l="1"/>
  <c r="K1333" i="22"/>
  <c r="L1332" i="22"/>
  <c r="V1621" i="22" l="1"/>
  <c r="L1333" i="22"/>
  <c r="K1334" i="22"/>
  <c r="V1622" i="22" l="1"/>
  <c r="K1335" i="22"/>
  <c r="L1334" i="22"/>
  <c r="V1623" i="22" l="1"/>
  <c r="L1335" i="22"/>
  <c r="K1336" i="22"/>
  <c r="V1624" i="22" l="1"/>
  <c r="K1337" i="22"/>
  <c r="L1336" i="22"/>
  <c r="V1625" i="22" l="1"/>
  <c r="L1337" i="22"/>
  <c r="K1338" i="22"/>
  <c r="V1626" i="22" l="1"/>
  <c r="K1339" i="22"/>
  <c r="L1338" i="22"/>
  <c r="V1627" i="22" l="1"/>
  <c r="L1339" i="22"/>
  <c r="K1340" i="22"/>
  <c r="V1628" i="22" l="1"/>
  <c r="K1341" i="22"/>
  <c r="L1340" i="22"/>
  <c r="V1629" i="22" l="1"/>
  <c r="L1341" i="22"/>
  <c r="K1342" i="22"/>
  <c r="V1630" i="22" l="1"/>
  <c r="K1343" i="22"/>
  <c r="L1342" i="22"/>
  <c r="V1631" i="22" l="1"/>
  <c r="L1343" i="22"/>
  <c r="K1344" i="22"/>
  <c r="V1632" i="22" l="1"/>
  <c r="K1345" i="22"/>
  <c r="L1344" i="22"/>
  <c r="V1633" i="22" l="1"/>
  <c r="L1345" i="22"/>
  <c r="K1346" i="22"/>
  <c r="V1634" i="22" l="1"/>
  <c r="K1347" i="22"/>
  <c r="L1346" i="22"/>
  <c r="V1635" i="22" l="1"/>
  <c r="L1347" i="22"/>
  <c r="K1348" i="22"/>
  <c r="V1636" i="22" l="1"/>
  <c r="K1349" i="22"/>
  <c r="L1348" i="22"/>
  <c r="V1637" i="22" l="1"/>
  <c r="L1349" i="22"/>
  <c r="K1350" i="22"/>
  <c r="V1638" i="22" l="1"/>
  <c r="K1351" i="22"/>
  <c r="L1350" i="22"/>
  <c r="V1639" i="22" l="1"/>
  <c r="L1351" i="22"/>
  <c r="K1352" i="22"/>
  <c r="V1640" i="22" l="1"/>
  <c r="K1353" i="22"/>
  <c r="L1352" i="22"/>
  <c r="V1641" i="22" l="1"/>
  <c r="L1353" i="22"/>
  <c r="K1354" i="22"/>
  <c r="V1642" i="22" l="1"/>
  <c r="K1355" i="22"/>
  <c r="L1354" i="22"/>
  <c r="V1643" i="22" l="1"/>
  <c r="L1355" i="22"/>
  <c r="K1356" i="22"/>
  <c r="V1644" i="22" l="1"/>
  <c r="K1357" i="22"/>
  <c r="L1356" i="22"/>
  <c r="V1645" i="22" l="1"/>
  <c r="L1357" i="22"/>
  <c r="K1358" i="22"/>
  <c r="V1646" i="22" l="1"/>
  <c r="K1359" i="22"/>
  <c r="L1358" i="22"/>
  <c r="V1647" i="22" l="1"/>
  <c r="L1359" i="22"/>
  <c r="K1360" i="22"/>
  <c r="V1648" i="22" l="1"/>
  <c r="K1361" i="22"/>
  <c r="L1360" i="22"/>
  <c r="V1649" i="22" l="1"/>
  <c r="L1361" i="22"/>
  <c r="K1362" i="22"/>
  <c r="V1650" i="22" l="1"/>
  <c r="K1363" i="22"/>
  <c r="L1362" i="22"/>
  <c r="V1651" i="22" l="1"/>
  <c r="L1363" i="22"/>
  <c r="K1364" i="22"/>
  <c r="V1652" i="22" l="1"/>
  <c r="K1365" i="22"/>
  <c r="L1364" i="22"/>
  <c r="V1653" i="22" l="1"/>
  <c r="L1365" i="22"/>
  <c r="K1366" i="22"/>
  <c r="V1654" i="22" l="1"/>
  <c r="K1367" i="22"/>
  <c r="L1366" i="22"/>
  <c r="V1655" i="22" l="1"/>
  <c r="L1367" i="22"/>
  <c r="K1368" i="22"/>
  <c r="V1656" i="22" l="1"/>
  <c r="K1369" i="22"/>
  <c r="L1368" i="22"/>
  <c r="V1657" i="22" l="1"/>
  <c r="L1369" i="22"/>
  <c r="K1370" i="22"/>
  <c r="V1658" i="22" l="1"/>
  <c r="K1371" i="22"/>
  <c r="L1370" i="22"/>
  <c r="V1659" i="22" l="1"/>
  <c r="L1371" i="22"/>
  <c r="K1372" i="22"/>
  <c r="V1660" i="22" l="1"/>
  <c r="K1373" i="22"/>
  <c r="L1372" i="22"/>
  <c r="V1661" i="22" l="1"/>
  <c r="L1373" i="22"/>
  <c r="K1374" i="22"/>
  <c r="V1662" i="22" l="1"/>
  <c r="K1375" i="22"/>
  <c r="L1374" i="22"/>
  <c r="V1663" i="22" l="1"/>
  <c r="L1375" i="22"/>
  <c r="K1376" i="22"/>
  <c r="V1664" i="22" l="1"/>
  <c r="K1377" i="22"/>
  <c r="L1376" i="22"/>
  <c r="V1665" i="22" l="1"/>
  <c r="L1377" i="22"/>
  <c r="K1378" i="22"/>
  <c r="V1666" i="22" l="1"/>
  <c r="K1379" i="22"/>
  <c r="L1378" i="22"/>
  <c r="V1667" i="22" l="1"/>
  <c r="L1379" i="22"/>
  <c r="K1380" i="22"/>
  <c r="V1668" i="22" l="1"/>
  <c r="K1381" i="22"/>
  <c r="L1380" i="22"/>
  <c r="V1669" i="22" l="1"/>
  <c r="L1381" i="22"/>
  <c r="K1382" i="22"/>
  <c r="V1670" i="22" l="1"/>
  <c r="K1383" i="22"/>
  <c r="L1382" i="22"/>
  <c r="V1671" i="22" l="1"/>
  <c r="L1383" i="22"/>
  <c r="K1384" i="22"/>
  <c r="V1672" i="22" l="1"/>
  <c r="K1385" i="22"/>
  <c r="L1384" i="22"/>
  <c r="V1673" i="22" l="1"/>
  <c r="L1385" i="22"/>
  <c r="K1386" i="22"/>
  <c r="V1674" i="22" l="1"/>
  <c r="K1387" i="22"/>
  <c r="L1386" i="22"/>
  <c r="V1675" i="22" l="1"/>
  <c r="L1387" i="22"/>
  <c r="K1388" i="22"/>
  <c r="V1676" i="22" l="1"/>
  <c r="K1389" i="22"/>
  <c r="L1388" i="22"/>
  <c r="V1677" i="22" l="1"/>
  <c r="L1389" i="22"/>
  <c r="K1390" i="22"/>
  <c r="V1678" i="22" l="1"/>
  <c r="K1391" i="22"/>
  <c r="L1390" i="22"/>
  <c r="V1679" i="22" l="1"/>
  <c r="L1391" i="22"/>
  <c r="K1392" i="22"/>
  <c r="V1680" i="22" l="1"/>
  <c r="K1393" i="22"/>
  <c r="L1392" i="22"/>
  <c r="V1681" i="22" l="1"/>
  <c r="L1393" i="22"/>
  <c r="K1394" i="22"/>
  <c r="V1682" i="22" l="1"/>
  <c r="K1395" i="22"/>
  <c r="L1394" i="22"/>
  <c r="V1683" i="22" l="1"/>
  <c r="L1395" i="22"/>
  <c r="K1396" i="22"/>
  <c r="V1684" i="22" l="1"/>
  <c r="K1397" i="22"/>
  <c r="L1396" i="22"/>
  <c r="V1685" i="22" l="1"/>
  <c r="L1397" i="22"/>
  <c r="K1398" i="22"/>
  <c r="V1686" i="22" l="1"/>
  <c r="K1399" i="22"/>
  <c r="L1398" i="22"/>
  <c r="V1687" i="22" l="1"/>
  <c r="L1399" i="22"/>
  <c r="K1400" i="22"/>
  <c r="V1688" i="22" l="1"/>
  <c r="K1401" i="22"/>
  <c r="L1400" i="22"/>
  <c r="V1689" i="22" l="1"/>
  <c r="L1401" i="22"/>
  <c r="K1402" i="22"/>
  <c r="V1690" i="22" l="1"/>
  <c r="K1403" i="22"/>
  <c r="L1402" i="22"/>
  <c r="V1691" i="22" l="1"/>
  <c r="L1403" i="22"/>
  <c r="K1404" i="22"/>
  <c r="V1692" i="22" l="1"/>
  <c r="K1405" i="22"/>
  <c r="L1404" i="22"/>
  <c r="V1693" i="22" l="1"/>
  <c r="L1405" i="22"/>
  <c r="K1406" i="22"/>
  <c r="V1694" i="22" l="1"/>
  <c r="K1407" i="22"/>
  <c r="L1406" i="22"/>
  <c r="V1695" i="22" l="1"/>
  <c r="L1407" i="22"/>
  <c r="K1408" i="22"/>
  <c r="V1696" i="22" l="1"/>
  <c r="K1409" i="22"/>
  <c r="L1408" i="22"/>
  <c r="V1697" i="22" l="1"/>
  <c r="L1409" i="22"/>
  <c r="K1410" i="22"/>
  <c r="V1698" i="22" l="1"/>
  <c r="K1411" i="22"/>
  <c r="L1410" i="22"/>
  <c r="V1699" i="22" l="1"/>
  <c r="L1411" i="22"/>
  <c r="K1412" i="22"/>
  <c r="V1700" i="22" l="1"/>
  <c r="K1413" i="22"/>
  <c r="L1412" i="22"/>
  <c r="V1701" i="22" l="1"/>
  <c r="L1413" i="22"/>
  <c r="K1414" i="22"/>
  <c r="V1702" i="22" l="1"/>
  <c r="K1415" i="22"/>
  <c r="L1414" i="22"/>
  <c r="V1703" i="22" l="1"/>
  <c r="L1415" i="22"/>
  <c r="K1416" i="22"/>
  <c r="V1704" i="22" l="1"/>
  <c r="K1417" i="22"/>
  <c r="L1416" i="22"/>
  <c r="V1705" i="22" l="1"/>
  <c r="L1417" i="22"/>
  <c r="K1418" i="22"/>
  <c r="V1706" i="22" l="1"/>
  <c r="K1419" i="22"/>
  <c r="L1418" i="22"/>
  <c r="V1707" i="22" l="1"/>
  <c r="L1419" i="22"/>
  <c r="K1420" i="22"/>
  <c r="V1708" i="22" l="1"/>
  <c r="K1421" i="22"/>
  <c r="L1420" i="22"/>
  <c r="V1709" i="22" l="1"/>
  <c r="L1421" i="22"/>
  <c r="K1422" i="22"/>
  <c r="V1710" i="22" l="1"/>
  <c r="K1423" i="22"/>
  <c r="L1422" i="22"/>
  <c r="V1711" i="22" l="1"/>
  <c r="L1423" i="22"/>
  <c r="K1424" i="22"/>
  <c r="V1712" i="22" l="1"/>
  <c r="K1425" i="22"/>
  <c r="L1424" i="22"/>
  <c r="V1713" i="22" l="1"/>
  <c r="L1425" i="22"/>
  <c r="K1426" i="22"/>
  <c r="V1714" i="22" l="1"/>
  <c r="K1427" i="22"/>
  <c r="L1426" i="22"/>
  <c r="V1715" i="22" l="1"/>
  <c r="L1427" i="22"/>
  <c r="K1428" i="22"/>
  <c r="V1716" i="22" l="1"/>
  <c r="K1429" i="22"/>
  <c r="L1428" i="22"/>
  <c r="V1717" i="22" l="1"/>
  <c r="L1429" i="22"/>
  <c r="K1430" i="22"/>
  <c r="V1718" i="22" l="1"/>
  <c r="K1431" i="22"/>
  <c r="L1430" i="22"/>
  <c r="V1719" i="22" l="1"/>
  <c r="L1431" i="22"/>
  <c r="K1432" i="22"/>
  <c r="V1720" i="22" l="1"/>
  <c r="K1433" i="22"/>
  <c r="L1432" i="22"/>
  <c r="V1721" i="22" l="1"/>
  <c r="L1433" i="22"/>
  <c r="K1434" i="22"/>
  <c r="V1722" i="22" l="1"/>
  <c r="K1435" i="22"/>
  <c r="L1434" i="22"/>
  <c r="V1723" i="22" l="1"/>
  <c r="L1435" i="22"/>
  <c r="K1436" i="22"/>
  <c r="V1724" i="22" l="1"/>
  <c r="K1437" i="22"/>
  <c r="L1436" i="22"/>
  <c r="V1725" i="22" l="1"/>
  <c r="L1437" i="22"/>
  <c r="K1438" i="22"/>
  <c r="V1726" i="22" l="1"/>
  <c r="K1439" i="22"/>
  <c r="L1438" i="22"/>
  <c r="V1727" i="22" l="1"/>
  <c r="L1439" i="22"/>
  <c r="K1440" i="22"/>
  <c r="V1728" i="22" l="1"/>
  <c r="K1441" i="22"/>
  <c r="L1440" i="22"/>
  <c r="V1729" i="22" l="1"/>
  <c r="L1441" i="22"/>
  <c r="K1442" i="22"/>
  <c r="V1730" i="22" l="1"/>
  <c r="K1443" i="22"/>
  <c r="L1442" i="22"/>
  <c r="V1731" i="22" l="1"/>
  <c r="L1443" i="22"/>
  <c r="K1444" i="22"/>
  <c r="V1732" i="22" l="1"/>
  <c r="K1445" i="22"/>
  <c r="L1444" i="22"/>
  <c r="V1733" i="22" l="1"/>
  <c r="L1445" i="22"/>
  <c r="K1446" i="22"/>
  <c r="V1734" i="22" l="1"/>
  <c r="K1447" i="22"/>
  <c r="L1446" i="22"/>
  <c r="V1735" i="22" l="1"/>
  <c r="L1447" i="22"/>
  <c r="K1448" i="22"/>
  <c r="V1736" i="22" l="1"/>
  <c r="K1449" i="22"/>
  <c r="L1448" i="22"/>
  <c r="V1737" i="22" l="1"/>
  <c r="L1449" i="22"/>
  <c r="K1450" i="22"/>
  <c r="V1738" i="22" l="1"/>
  <c r="K1451" i="22"/>
  <c r="L1450" i="22"/>
  <c r="V1739" i="22" l="1"/>
  <c r="L1451" i="22"/>
  <c r="K1452" i="22"/>
  <c r="V1740" i="22" l="1"/>
  <c r="K1453" i="22"/>
  <c r="L1452" i="22"/>
  <c r="V1741" i="22" l="1"/>
  <c r="L1453" i="22"/>
  <c r="K1454" i="22"/>
  <c r="V1742" i="22" l="1"/>
  <c r="K1455" i="22"/>
  <c r="L1454" i="22"/>
  <c r="V1743" i="22" l="1"/>
  <c r="L1455" i="22"/>
  <c r="K1456" i="22"/>
  <c r="V1744" i="22" l="1"/>
  <c r="K1457" i="22"/>
  <c r="L1456" i="22"/>
  <c r="V1745" i="22" l="1"/>
  <c r="L1457" i="22"/>
  <c r="K1458" i="22"/>
  <c r="V1746" i="22" l="1"/>
  <c r="K1459" i="22"/>
  <c r="L1458" i="22"/>
  <c r="V1747" i="22" l="1"/>
  <c r="L1459" i="22"/>
  <c r="K1460" i="22"/>
  <c r="V1748" i="22" l="1"/>
  <c r="K1461" i="22"/>
  <c r="L1460" i="22"/>
  <c r="V1749" i="22" l="1"/>
  <c r="L1461" i="22"/>
  <c r="K1462" i="22"/>
  <c r="V1750" i="22" l="1"/>
  <c r="K1463" i="22"/>
  <c r="L1462" i="22"/>
  <c r="V1751" i="22" l="1"/>
  <c r="L1463" i="22"/>
  <c r="K1464" i="22"/>
  <c r="V1752" i="22" l="1"/>
  <c r="K1465" i="22"/>
  <c r="L1464" i="22"/>
  <c r="V1753" i="22" l="1"/>
  <c r="L1465" i="22"/>
  <c r="K1466" i="22"/>
  <c r="V1754" i="22" l="1"/>
  <c r="K1467" i="22"/>
  <c r="L1466" i="22"/>
  <c r="V1755" i="22" l="1"/>
  <c r="L1467" i="22"/>
  <c r="K1468" i="22"/>
  <c r="V1756" i="22" l="1"/>
  <c r="K1469" i="22"/>
  <c r="L1468" i="22"/>
  <c r="V1757" i="22" l="1"/>
  <c r="L1469" i="22"/>
  <c r="K1470" i="22"/>
  <c r="V1758" i="22" l="1"/>
  <c r="K1471" i="22"/>
  <c r="L1470" i="22"/>
  <c r="V1759" i="22" l="1"/>
  <c r="L1471" i="22"/>
  <c r="K1472" i="22"/>
  <c r="V1760" i="22" l="1"/>
  <c r="K1473" i="22"/>
  <c r="L1472" i="22"/>
  <c r="V1761" i="22" l="1"/>
  <c r="L1473" i="22"/>
  <c r="K1474" i="22"/>
  <c r="V1762" i="22" l="1"/>
  <c r="K1475" i="22"/>
  <c r="L1474" i="22"/>
  <c r="V1763" i="22" l="1"/>
  <c r="L1475" i="22"/>
  <c r="K1476" i="22"/>
  <c r="V1764" i="22" l="1"/>
  <c r="K1477" i="22"/>
  <c r="L1476" i="22"/>
  <c r="V1765" i="22" l="1"/>
  <c r="L1477" i="22"/>
  <c r="K1478" i="22"/>
  <c r="V1766" i="22" l="1"/>
  <c r="K1479" i="22"/>
  <c r="L1478" i="22"/>
  <c r="V1767" i="22" l="1"/>
  <c r="L1479" i="22"/>
  <c r="K1480" i="22"/>
  <c r="V1768" i="22" l="1"/>
  <c r="K1481" i="22"/>
  <c r="L1480" i="22"/>
  <c r="V1769" i="22" l="1"/>
  <c r="L1481" i="22"/>
  <c r="K1482" i="22"/>
  <c r="V1770" i="22" l="1"/>
  <c r="K1483" i="22"/>
  <c r="L1482" i="22"/>
  <c r="V1771" i="22" l="1"/>
  <c r="L1483" i="22"/>
  <c r="K1484" i="22"/>
  <c r="V1772" i="22" l="1"/>
  <c r="K1485" i="22"/>
  <c r="L1484" i="22"/>
  <c r="V1773" i="22" l="1"/>
  <c r="L1485" i="22"/>
  <c r="K1486" i="22"/>
  <c r="V1774" i="22" l="1"/>
  <c r="K1487" i="22"/>
  <c r="L1486" i="22"/>
  <c r="V1775" i="22" l="1"/>
  <c r="L1487" i="22"/>
  <c r="K1488" i="22"/>
  <c r="V1776" i="22" l="1"/>
  <c r="K1489" i="22"/>
  <c r="L1488" i="22"/>
  <c r="V1777" i="22" l="1"/>
  <c r="L1489" i="22"/>
  <c r="K1490" i="22"/>
  <c r="V1778" i="22" l="1"/>
  <c r="K1491" i="22"/>
  <c r="L1490" i="22"/>
  <c r="V1779" i="22" l="1"/>
  <c r="L1491" i="22"/>
  <c r="K1492" i="22"/>
  <c r="V1780" i="22" l="1"/>
  <c r="K1493" i="22"/>
  <c r="L1492" i="22"/>
  <c r="V1781" i="22" l="1"/>
  <c r="L1493" i="22"/>
  <c r="K1494" i="22"/>
  <c r="V1782" i="22" l="1"/>
  <c r="K1495" i="22"/>
  <c r="L1494" i="22"/>
  <c r="V1783" i="22" l="1"/>
  <c r="L1495" i="22"/>
  <c r="K1496" i="22"/>
  <c r="V1784" i="22" l="1"/>
  <c r="K1497" i="22"/>
  <c r="L1496" i="22"/>
  <c r="V1785" i="22" l="1"/>
  <c r="L1497" i="22"/>
  <c r="K1498" i="22"/>
  <c r="V1786" i="22" l="1"/>
  <c r="K1499" i="22"/>
  <c r="L1498" i="22"/>
  <c r="V1787" i="22" l="1"/>
  <c r="L1499" i="22"/>
  <c r="K1500" i="22"/>
  <c r="V1788" i="22" l="1"/>
  <c r="L1500" i="22"/>
  <c r="K1501" i="22"/>
  <c r="V1789" i="22" l="1"/>
  <c r="K1502" i="22"/>
  <c r="L1501" i="22"/>
  <c r="V1790" i="22" l="1"/>
  <c r="L1502" i="22"/>
  <c r="K1503" i="22"/>
  <c r="V1791" i="22" l="1"/>
  <c r="K1504" i="22"/>
  <c r="L1503" i="22"/>
  <c r="V1792" i="22" l="1"/>
  <c r="L1504" i="22"/>
  <c r="K1505" i="22"/>
  <c r="V1793" i="22" l="1"/>
  <c r="K1506" i="22"/>
  <c r="L1505" i="22"/>
  <c r="V1794" i="22" l="1"/>
  <c r="L1506" i="22"/>
  <c r="K1507" i="22"/>
  <c r="V1795" i="22" l="1"/>
  <c r="K1508" i="22"/>
  <c r="L1507" i="22"/>
  <c r="V1796" i="22" l="1"/>
  <c r="L1508" i="22"/>
  <c r="K1509" i="22"/>
  <c r="V1797" i="22" l="1"/>
  <c r="K1510" i="22"/>
  <c r="L1509" i="22"/>
  <c r="V1798" i="22" l="1"/>
  <c r="L1510" i="22"/>
  <c r="K1511" i="22"/>
  <c r="V1799" i="22" l="1"/>
  <c r="K1512" i="22"/>
  <c r="L1511" i="22"/>
  <c r="V1800" i="22" l="1"/>
  <c r="L1512" i="22"/>
  <c r="K1513" i="22"/>
  <c r="V1801" i="22" l="1"/>
  <c r="K1514" i="22"/>
  <c r="L1513" i="22"/>
  <c r="V1802" i="22" l="1"/>
  <c r="L1514" i="22"/>
  <c r="K1515" i="22"/>
  <c r="V1803" i="22" l="1"/>
  <c r="K1516" i="22"/>
  <c r="L1515" i="22"/>
  <c r="V1804" i="22" l="1"/>
  <c r="L1516" i="22"/>
  <c r="K1517" i="22"/>
  <c r="V1805" i="22" l="1"/>
  <c r="K1518" i="22"/>
  <c r="L1517" i="22"/>
  <c r="V1806" i="22" l="1"/>
  <c r="L1518" i="22"/>
  <c r="K1519" i="22"/>
  <c r="V1807" i="22" l="1"/>
  <c r="K1520" i="22"/>
  <c r="L1519" i="22"/>
  <c r="V1808" i="22" l="1"/>
  <c r="L1520" i="22"/>
  <c r="K1521" i="22"/>
  <c r="V1809" i="22" l="1"/>
  <c r="K1522" i="22"/>
  <c r="L1521" i="22"/>
  <c r="V1810" i="22" l="1"/>
  <c r="L1522" i="22"/>
  <c r="K1523" i="22"/>
  <c r="V1811" i="22" l="1"/>
  <c r="K1524" i="22"/>
  <c r="L1523" i="22"/>
  <c r="V1812" i="22" l="1"/>
  <c r="L1524" i="22"/>
  <c r="K1525" i="22"/>
  <c r="V1813" i="22" l="1"/>
  <c r="K1526" i="22"/>
  <c r="L1525" i="22"/>
  <c r="V1814" i="22" l="1"/>
  <c r="L1526" i="22"/>
  <c r="K1527" i="22"/>
  <c r="V1815" i="22" l="1"/>
  <c r="K1528" i="22"/>
  <c r="L1527" i="22"/>
  <c r="V1816" i="22" l="1"/>
  <c r="L1528" i="22"/>
  <c r="K1529" i="22"/>
  <c r="V1817" i="22" l="1"/>
  <c r="K1530" i="22"/>
  <c r="L1529" i="22"/>
  <c r="V1818" i="22" l="1"/>
  <c r="L1530" i="22"/>
  <c r="K1531" i="22"/>
  <c r="V1819" i="22" l="1"/>
  <c r="K1532" i="22"/>
  <c r="L1531" i="22"/>
  <c r="V1820" i="22" l="1"/>
  <c r="L1532" i="22"/>
  <c r="K1533" i="22"/>
  <c r="V1821" i="22" l="1"/>
  <c r="K1534" i="22"/>
  <c r="L1533" i="22"/>
  <c r="V1822" i="22" l="1"/>
  <c r="L1534" i="22"/>
  <c r="K1535" i="22"/>
  <c r="V1823" i="22" l="1"/>
  <c r="K1536" i="22"/>
  <c r="L1535" i="22"/>
  <c r="V1824" i="22" l="1"/>
  <c r="L1536" i="22"/>
  <c r="K1537" i="22"/>
  <c r="V1825" i="22" l="1"/>
  <c r="K1538" i="22"/>
  <c r="L1537" i="22"/>
  <c r="V1826" i="22" l="1"/>
  <c r="L1538" i="22"/>
  <c r="K1539" i="22"/>
  <c r="V1827" i="22" l="1"/>
  <c r="K1540" i="22"/>
  <c r="L1539" i="22"/>
  <c r="V1828" i="22" l="1"/>
  <c r="L1540" i="22"/>
  <c r="K1541" i="22"/>
  <c r="V1829" i="22" l="1"/>
  <c r="K1542" i="22"/>
  <c r="L1541" i="22"/>
  <c r="V1830" i="22" l="1"/>
  <c r="L1542" i="22"/>
  <c r="K1543" i="22"/>
  <c r="V1831" i="22" l="1"/>
  <c r="K1544" i="22"/>
  <c r="L1543" i="22"/>
  <c r="V1832" i="22" l="1"/>
  <c r="L1544" i="22"/>
  <c r="K1545" i="22"/>
  <c r="V1833" i="22" l="1"/>
  <c r="K1546" i="22"/>
  <c r="L1545" i="22"/>
  <c r="V1834" i="22" l="1"/>
  <c r="L1546" i="22"/>
  <c r="K1547" i="22"/>
  <c r="V1835" i="22" l="1"/>
  <c r="K1548" i="22"/>
  <c r="L1547" i="22"/>
  <c r="V1836" i="22" l="1"/>
  <c r="L1548" i="22"/>
  <c r="K1549" i="22"/>
  <c r="V1837" i="22" l="1"/>
  <c r="K1550" i="22"/>
  <c r="L1549" i="22"/>
  <c r="V1838" i="22" l="1"/>
  <c r="L1550" i="22"/>
  <c r="K1551" i="22"/>
  <c r="V1839" i="22" l="1"/>
  <c r="K1552" i="22"/>
  <c r="L1551" i="22"/>
  <c r="V1840" i="22" l="1"/>
  <c r="L1552" i="22"/>
  <c r="K1553" i="22"/>
  <c r="V1841" i="22" l="1"/>
  <c r="K1554" i="22"/>
  <c r="L1553" i="22"/>
  <c r="V1842" i="22" l="1"/>
  <c r="L1554" i="22"/>
  <c r="K1555" i="22"/>
  <c r="V1843" i="22" l="1"/>
  <c r="K1556" i="22"/>
  <c r="L1555" i="22"/>
  <c r="V1844" i="22" l="1"/>
  <c r="L1556" i="22"/>
  <c r="K1557" i="22"/>
  <c r="V1845" i="22" l="1"/>
  <c r="K1558" i="22"/>
  <c r="L1557" i="22"/>
  <c r="V1846" i="22" l="1"/>
  <c r="L1558" i="22"/>
  <c r="K1559" i="22"/>
  <c r="V1847" i="22" l="1"/>
  <c r="K1560" i="22"/>
  <c r="L1559" i="22"/>
  <c r="V1848" i="22" l="1"/>
  <c r="L1560" i="22"/>
  <c r="K1561" i="22"/>
  <c r="V1849" i="22" l="1"/>
  <c r="K1562" i="22"/>
  <c r="L1561" i="22"/>
  <c r="V1850" i="22" l="1"/>
  <c r="L1562" i="22"/>
  <c r="K1563" i="22"/>
  <c r="V1851" i="22" l="1"/>
  <c r="K1564" i="22"/>
  <c r="L1563" i="22"/>
  <c r="V1852" i="22" l="1"/>
  <c r="L1564" i="22"/>
  <c r="K1565" i="22"/>
  <c r="V1853" i="22" l="1"/>
  <c r="K1566" i="22"/>
  <c r="L1565" i="22"/>
  <c r="V1854" i="22" l="1"/>
  <c r="L1566" i="22"/>
  <c r="K1567" i="22"/>
  <c r="V1855" i="22" l="1"/>
  <c r="K1568" i="22"/>
  <c r="L1567" i="22"/>
  <c r="V1856" i="22" l="1"/>
  <c r="L1568" i="22"/>
  <c r="K1569" i="22"/>
  <c r="V1857" i="22" l="1"/>
  <c r="K1570" i="22"/>
  <c r="L1569" i="22"/>
  <c r="V1858" i="22" l="1"/>
  <c r="L1570" i="22"/>
  <c r="K1571" i="22"/>
  <c r="V1859" i="22" l="1"/>
  <c r="K1572" i="22"/>
  <c r="L1571" i="22"/>
  <c r="V1860" i="22" l="1"/>
  <c r="L1572" i="22"/>
  <c r="K1573" i="22"/>
  <c r="V1861" i="22" l="1"/>
  <c r="K1574" i="22"/>
  <c r="L1573" i="22"/>
  <c r="V1862" i="22" l="1"/>
  <c r="L1574" i="22"/>
  <c r="K1575" i="22"/>
  <c r="V1863" i="22" l="1"/>
  <c r="K1576" i="22"/>
  <c r="L1575" i="22"/>
  <c r="V1864" i="22" l="1"/>
  <c r="L1576" i="22"/>
  <c r="K1577" i="22"/>
  <c r="V1865" i="22" l="1"/>
  <c r="K1578" i="22"/>
  <c r="L1577" i="22"/>
  <c r="V1866" i="22" l="1"/>
  <c r="L1578" i="22"/>
  <c r="K1579" i="22"/>
  <c r="V1867" i="22" l="1"/>
  <c r="K1580" i="22"/>
  <c r="L1579" i="22"/>
  <c r="V1868" i="22" l="1"/>
  <c r="L1580" i="22"/>
  <c r="K1581" i="22"/>
  <c r="V1869" i="22" l="1"/>
  <c r="K1582" i="22"/>
  <c r="L1581" i="22"/>
  <c r="V1870" i="22" l="1"/>
  <c r="L1582" i="22"/>
  <c r="K1583" i="22"/>
  <c r="V1871" i="22" l="1"/>
  <c r="K1584" i="22"/>
  <c r="L1583" i="22"/>
  <c r="V1872" i="22" l="1"/>
  <c r="L1584" i="22"/>
  <c r="K1585" i="22"/>
  <c r="V1873" i="22" l="1"/>
  <c r="K1586" i="22"/>
  <c r="L1585" i="22"/>
  <c r="V1874" i="22" l="1"/>
  <c r="L1586" i="22"/>
  <c r="K1587" i="22"/>
  <c r="V1875" i="22" l="1"/>
  <c r="K1588" i="22"/>
  <c r="L1587" i="22"/>
  <c r="V1876" i="22" l="1"/>
  <c r="L1588" i="22"/>
  <c r="K1589" i="22"/>
  <c r="V1877" i="22" l="1"/>
  <c r="K1590" i="22"/>
  <c r="L1589" i="22"/>
  <c r="V1878" i="22" l="1"/>
  <c r="L1590" i="22"/>
  <c r="K1591" i="22"/>
  <c r="V1879" i="22" l="1"/>
  <c r="K1592" i="22"/>
  <c r="L1591" i="22"/>
  <c r="V1880" i="22" l="1"/>
  <c r="L1592" i="22"/>
  <c r="K1593" i="22"/>
  <c r="V1881" i="22" l="1"/>
  <c r="K1594" i="22"/>
  <c r="L1593" i="22"/>
  <c r="V1882" i="22" l="1"/>
  <c r="L1594" i="22"/>
  <c r="K1595" i="22"/>
  <c r="V1883" i="22" l="1"/>
  <c r="K1596" i="22"/>
  <c r="L1595" i="22"/>
  <c r="V1884" i="22" l="1"/>
  <c r="K1597" i="22"/>
  <c r="L1596" i="22"/>
  <c r="V1885" i="22" l="1"/>
  <c r="L1597" i="22"/>
  <c r="K1598" i="22"/>
  <c r="V1886" i="22" l="1"/>
  <c r="K1599" i="22"/>
  <c r="L1598" i="22"/>
  <c r="V1887" i="22" l="1"/>
  <c r="L1599" i="22"/>
  <c r="K1600" i="22"/>
  <c r="V1888" i="22" l="1"/>
  <c r="K1601" i="22"/>
  <c r="L1600" i="22"/>
  <c r="V1889" i="22" l="1"/>
  <c r="L1601" i="22"/>
  <c r="K1602" i="22"/>
  <c r="V1890" i="22" l="1"/>
  <c r="K1603" i="22"/>
  <c r="L1602" i="22"/>
  <c r="V1891" i="22" l="1"/>
  <c r="L1603" i="22"/>
  <c r="K1604" i="22"/>
  <c r="V1892" i="22" l="1"/>
  <c r="K1605" i="22"/>
  <c r="L1604" i="22"/>
  <c r="V1893" i="22" l="1"/>
  <c r="L1605" i="22"/>
  <c r="K1606" i="22"/>
  <c r="V1894" i="22" l="1"/>
  <c r="K1607" i="22"/>
  <c r="L1606" i="22"/>
  <c r="V1895" i="22" l="1"/>
  <c r="L1607" i="22"/>
  <c r="K1608" i="22"/>
  <c r="V1896" i="22" l="1"/>
  <c r="K1609" i="22"/>
  <c r="L1608" i="22"/>
  <c r="V1897" i="22" l="1"/>
  <c r="L1609" i="22"/>
  <c r="K1610" i="22"/>
  <c r="V1898" i="22" l="1"/>
  <c r="K1611" i="22"/>
  <c r="L1610" i="22"/>
  <c r="V1899" i="22" l="1"/>
  <c r="L1611" i="22"/>
  <c r="K1612" i="22"/>
  <c r="V1900" i="22" l="1"/>
  <c r="K1613" i="22"/>
  <c r="L1612" i="22"/>
  <c r="V1901" i="22" l="1"/>
  <c r="L1613" i="22"/>
  <c r="K1614" i="22"/>
  <c r="V1902" i="22" l="1"/>
  <c r="K1615" i="22"/>
  <c r="L1614" i="22"/>
  <c r="V1903" i="22" l="1"/>
  <c r="L1615" i="22"/>
  <c r="K1616" i="22"/>
  <c r="V1904" i="22" l="1"/>
  <c r="K1617" i="22"/>
  <c r="L1616" i="22"/>
  <c r="V1905" i="22" l="1"/>
  <c r="L1617" i="22"/>
  <c r="K1618" i="22"/>
  <c r="V1906" i="22" l="1"/>
  <c r="K1619" i="22"/>
  <c r="L1618" i="22"/>
  <c r="V1907" i="22" l="1"/>
  <c r="L1619" i="22"/>
  <c r="K1620" i="22"/>
  <c r="V1908" i="22" l="1"/>
  <c r="K1621" i="22"/>
  <c r="L1620" i="22"/>
  <c r="V1909" i="22" l="1"/>
  <c r="L1621" i="22"/>
  <c r="K1622" i="22"/>
  <c r="V1910" i="22" l="1"/>
  <c r="K1623" i="22"/>
  <c r="L1622" i="22"/>
  <c r="V1911" i="22" l="1"/>
  <c r="L1623" i="22"/>
  <c r="K1624" i="22"/>
  <c r="V1912" i="22" l="1"/>
  <c r="K1625" i="22"/>
  <c r="L1624" i="22"/>
  <c r="V1913" i="22" l="1"/>
  <c r="K1626" i="22"/>
  <c r="L1625" i="22"/>
  <c r="V1914" i="22" l="1"/>
  <c r="L1626" i="22"/>
  <c r="K1627" i="22"/>
  <c r="V1915" i="22" l="1"/>
  <c r="K1628" i="22"/>
  <c r="L1627" i="22"/>
  <c r="V1916" i="22" l="1"/>
  <c r="L1628" i="22"/>
  <c r="K1629" i="22"/>
  <c r="V1917" i="22" l="1"/>
  <c r="K1630" i="22"/>
  <c r="L1629" i="22"/>
  <c r="V1918" i="22" l="1"/>
  <c r="L1630" i="22"/>
  <c r="K1631" i="22"/>
  <c r="V1919" i="22" l="1"/>
  <c r="K1632" i="22"/>
  <c r="L1631" i="22"/>
  <c r="V1920" i="22" l="1"/>
  <c r="L1632" i="22"/>
  <c r="K1633" i="22"/>
  <c r="V1921" i="22" l="1"/>
  <c r="K1634" i="22"/>
  <c r="L1633" i="22"/>
  <c r="V1922" i="22" l="1"/>
  <c r="L1634" i="22"/>
  <c r="K1635" i="22"/>
  <c r="V1923" i="22" l="1"/>
  <c r="K1636" i="22"/>
  <c r="L1635" i="22"/>
  <c r="V1924" i="22" l="1"/>
  <c r="L1636" i="22"/>
  <c r="K1637" i="22"/>
  <c r="V1925" i="22" l="1"/>
  <c r="K1638" i="22"/>
  <c r="L1637" i="22"/>
  <c r="V1926" i="22" l="1"/>
  <c r="L1638" i="22"/>
  <c r="K1639" i="22"/>
  <c r="V1927" i="22" l="1"/>
  <c r="K1640" i="22"/>
  <c r="L1639" i="22"/>
  <c r="V1928" i="22" l="1"/>
  <c r="L1640" i="22"/>
  <c r="K1641" i="22"/>
  <c r="V1929" i="22" l="1"/>
  <c r="K1642" i="22"/>
  <c r="L1641" i="22"/>
  <c r="V1930" i="22" l="1"/>
  <c r="L1642" i="22"/>
  <c r="K1643" i="22"/>
  <c r="V1931" i="22" l="1"/>
  <c r="K1644" i="22"/>
  <c r="L1643" i="22"/>
  <c r="V1932" i="22" l="1"/>
  <c r="L1644" i="22"/>
  <c r="K1645" i="22"/>
  <c r="V1933" i="22" l="1"/>
  <c r="K1646" i="22"/>
  <c r="L1645" i="22"/>
  <c r="V1934" i="22" l="1"/>
  <c r="L1646" i="22"/>
  <c r="K1647" i="22"/>
  <c r="V1935" i="22" l="1"/>
  <c r="K1648" i="22"/>
  <c r="L1647" i="22"/>
  <c r="V1936" i="22" l="1"/>
  <c r="L1648" i="22"/>
  <c r="K1649" i="22"/>
  <c r="V1937" i="22" l="1"/>
  <c r="K1650" i="22"/>
  <c r="L1649" i="22"/>
  <c r="V1938" i="22" l="1"/>
  <c r="L1650" i="22"/>
  <c r="K1651" i="22"/>
  <c r="V1939" i="22" l="1"/>
  <c r="K1652" i="22"/>
  <c r="L1651" i="22"/>
  <c r="V1940" i="22" l="1"/>
  <c r="L1652" i="22"/>
  <c r="K1653" i="22"/>
  <c r="V1941" i="22" l="1"/>
  <c r="K1654" i="22"/>
  <c r="L1653" i="22"/>
  <c r="V1942" i="22" l="1"/>
  <c r="L1654" i="22"/>
  <c r="K1655" i="22"/>
  <c r="V1943" i="22" l="1"/>
  <c r="K1656" i="22"/>
  <c r="L1655" i="22"/>
  <c r="V1944" i="22" l="1"/>
  <c r="L1656" i="22"/>
  <c r="K1657" i="22"/>
  <c r="V1945" i="22" l="1"/>
  <c r="K1658" i="22"/>
  <c r="L1657" i="22"/>
  <c r="V1946" i="22" l="1"/>
  <c r="L1658" i="22"/>
  <c r="K1659" i="22"/>
  <c r="V1947" i="22" l="1"/>
  <c r="K1660" i="22"/>
  <c r="L1659" i="22"/>
  <c r="V1948" i="22" l="1"/>
  <c r="K1661" i="22"/>
  <c r="L1660" i="22"/>
  <c r="V1949" i="22" l="1"/>
  <c r="L1661" i="22"/>
  <c r="K1662" i="22"/>
  <c r="V1950" i="22" l="1"/>
  <c r="K1663" i="22"/>
  <c r="L1662" i="22"/>
  <c r="V1951" i="22" l="1"/>
  <c r="L1663" i="22"/>
  <c r="K1664" i="22"/>
  <c r="V1952" i="22" l="1"/>
  <c r="K1665" i="22"/>
  <c r="L1664" i="22"/>
  <c r="V1953" i="22" l="1"/>
  <c r="L1665" i="22"/>
  <c r="K1666" i="22"/>
  <c r="V1954" i="22" l="1"/>
  <c r="K1667" i="22"/>
  <c r="L1666" i="22"/>
  <c r="V1955" i="22" l="1"/>
  <c r="L1667" i="22"/>
  <c r="K1668" i="22"/>
  <c r="V1956" i="22" l="1"/>
  <c r="K1669" i="22"/>
  <c r="L1668" i="22"/>
  <c r="V1957" i="22" l="1"/>
  <c r="L1669" i="22"/>
  <c r="K1670" i="22"/>
  <c r="V1958" i="22" l="1"/>
  <c r="K1671" i="22"/>
  <c r="L1670" i="22"/>
  <c r="V1959" i="22" l="1"/>
  <c r="L1671" i="22"/>
  <c r="K1672" i="22"/>
  <c r="V1960" i="22" l="1"/>
  <c r="K1673" i="22"/>
  <c r="L1672" i="22"/>
  <c r="V1961" i="22" l="1"/>
  <c r="L1673" i="22"/>
  <c r="K1674" i="22"/>
  <c r="V1962" i="22" l="1"/>
  <c r="K1675" i="22"/>
  <c r="L1674" i="22"/>
  <c r="V1963" i="22" l="1"/>
  <c r="L1675" i="22"/>
  <c r="K1676" i="22"/>
  <c r="V1964" i="22" l="1"/>
  <c r="K1677" i="22"/>
  <c r="L1676" i="22"/>
  <c r="V1965" i="22" l="1"/>
  <c r="L1677" i="22"/>
  <c r="K1678" i="22"/>
  <c r="V1966" i="22" l="1"/>
  <c r="K1679" i="22"/>
  <c r="L1678" i="22"/>
  <c r="V1967" i="22" l="1"/>
  <c r="L1679" i="22"/>
  <c r="K1680" i="22"/>
  <c r="V1968" i="22" l="1"/>
  <c r="K1681" i="22"/>
  <c r="L1680" i="22"/>
  <c r="V1969" i="22" l="1"/>
  <c r="L1681" i="22"/>
  <c r="K1682" i="22"/>
  <c r="V1970" i="22" l="1"/>
  <c r="K1683" i="22"/>
  <c r="L1682" i="22"/>
  <c r="V1971" i="22" l="1"/>
  <c r="L1683" i="22"/>
  <c r="K1684" i="22"/>
  <c r="V1972" i="22" l="1"/>
  <c r="K1685" i="22"/>
  <c r="L1684" i="22"/>
  <c r="V1973" i="22" l="1"/>
  <c r="L1685" i="22"/>
  <c r="K1686" i="22"/>
  <c r="V1974" i="22" l="1"/>
  <c r="K1687" i="22"/>
  <c r="L1686" i="22"/>
  <c r="V1975" i="22" l="1"/>
  <c r="L1687" i="22"/>
  <c r="K1688" i="22"/>
  <c r="V1976" i="22" l="1"/>
  <c r="K1689" i="22"/>
  <c r="L1688" i="22"/>
  <c r="V1977" i="22" l="1"/>
  <c r="L1689" i="22"/>
  <c r="K1690" i="22"/>
  <c r="V1978" i="22" l="1"/>
  <c r="K1691" i="22"/>
  <c r="L1690" i="22"/>
  <c r="V1979" i="22" l="1"/>
  <c r="L1691" i="22"/>
  <c r="K1692" i="22"/>
  <c r="V1980" i="22" l="1"/>
  <c r="K1693" i="22"/>
  <c r="L1692" i="22"/>
  <c r="V1981" i="22" l="1"/>
  <c r="L1693" i="22"/>
  <c r="K1694" i="22"/>
  <c r="V1982" i="22" l="1"/>
  <c r="K1695" i="22"/>
  <c r="L1694" i="22"/>
  <c r="V1983" i="22" l="1"/>
  <c r="L1695" i="22"/>
  <c r="K1696" i="22"/>
  <c r="V1984" i="22" l="1"/>
  <c r="K1697" i="22"/>
  <c r="L1696" i="22"/>
  <c r="V1985" i="22" l="1"/>
  <c r="L1697" i="22"/>
  <c r="K1698" i="22"/>
  <c r="V1986" i="22" l="1"/>
  <c r="K1699" i="22"/>
  <c r="L1698" i="22"/>
  <c r="V1987" i="22" l="1"/>
  <c r="L1699" i="22"/>
  <c r="K1700" i="22"/>
  <c r="V1988" i="22" l="1"/>
  <c r="K1701" i="22"/>
  <c r="L1700" i="22"/>
  <c r="V1989" i="22" l="1"/>
  <c r="L1701" i="22"/>
  <c r="K1702" i="22"/>
  <c r="V1990" i="22" l="1"/>
  <c r="L1702" i="22"/>
  <c r="K1703" i="22"/>
  <c r="V1991" i="22" l="1"/>
  <c r="L1703" i="22"/>
  <c r="K1704" i="22"/>
  <c r="V1992" i="22" l="1"/>
  <c r="L1704" i="22"/>
  <c r="K1705" i="22"/>
  <c r="V1993" i="22" l="1"/>
  <c r="K1706" i="22"/>
  <c r="L1705" i="22"/>
  <c r="V1994" i="22" l="1"/>
  <c r="L1706" i="22"/>
  <c r="K1707" i="22"/>
  <c r="V1995" i="22" l="1"/>
  <c r="K1708" i="22"/>
  <c r="L1707" i="22"/>
  <c r="V1996" i="22" l="1"/>
  <c r="L1708" i="22"/>
  <c r="K1709" i="22"/>
  <c r="V1997" i="22" l="1"/>
  <c r="K1710" i="22"/>
  <c r="L1709" i="22"/>
  <c r="V1998" i="22" l="1"/>
  <c r="L1710" i="22"/>
  <c r="K1711" i="22"/>
  <c r="V1999" i="22" l="1"/>
  <c r="K1712" i="22"/>
  <c r="L1711" i="22"/>
  <c r="V2000" i="22" l="1"/>
  <c r="L1712" i="22"/>
  <c r="K1713" i="22"/>
  <c r="V2001" i="22" l="1"/>
  <c r="K1714" i="22"/>
  <c r="L1713" i="22"/>
  <c r="V2002" i="22" l="1"/>
  <c r="L1714" i="22"/>
  <c r="K1715" i="22"/>
  <c r="V2003" i="22" l="1"/>
  <c r="K1716" i="22"/>
  <c r="L1715" i="22"/>
  <c r="V2004" i="22" l="1"/>
  <c r="L1716" i="22"/>
  <c r="K1717" i="22"/>
  <c r="V2005" i="22" l="1"/>
  <c r="K1718" i="22"/>
  <c r="L1717" i="22"/>
  <c r="V2006" i="22" l="1"/>
  <c r="L1718" i="22"/>
  <c r="K1719" i="22"/>
  <c r="V2007" i="22" l="1"/>
  <c r="K1720" i="22"/>
  <c r="L1719" i="22"/>
  <c r="V2008" i="22" l="1"/>
  <c r="L1720" i="22"/>
  <c r="K1721" i="22"/>
  <c r="V2009" i="22" l="1"/>
  <c r="K1722" i="22"/>
  <c r="L1721" i="22"/>
  <c r="V2010" i="22" l="1"/>
  <c r="L1722" i="22"/>
  <c r="K1723" i="22"/>
  <c r="V2011" i="22" l="1"/>
  <c r="K1724" i="22"/>
  <c r="L1723" i="22"/>
  <c r="V2012" i="22" l="1"/>
  <c r="L1724" i="22"/>
  <c r="K1725" i="22"/>
  <c r="V2013" i="22" l="1"/>
  <c r="K1726" i="22"/>
  <c r="L1725" i="22"/>
  <c r="V2014" i="22" l="1"/>
  <c r="L1726" i="22"/>
  <c r="K1727" i="22"/>
  <c r="V2015" i="22" l="1"/>
  <c r="K1728" i="22"/>
  <c r="L1727" i="22"/>
  <c r="V2016" i="22" l="1"/>
  <c r="L1728" i="22"/>
  <c r="K1729" i="22"/>
  <c r="V2017" i="22" l="1"/>
  <c r="K1730" i="22"/>
  <c r="L1729" i="22"/>
  <c r="V2018" i="22" l="1"/>
  <c r="L1730" i="22"/>
  <c r="K1731" i="22"/>
  <c r="V2019" i="22" l="1"/>
  <c r="K1732" i="22"/>
  <c r="L1731" i="22"/>
  <c r="V2020" i="22" l="1"/>
  <c r="L1732" i="22"/>
  <c r="K1733" i="22"/>
  <c r="V2021" i="22" l="1"/>
  <c r="K1734" i="22"/>
  <c r="L1733" i="22"/>
  <c r="V2022" i="22" l="1"/>
  <c r="L1734" i="22"/>
  <c r="K1735" i="22"/>
  <c r="V2023" i="22" l="1"/>
  <c r="K1736" i="22"/>
  <c r="L1735" i="22"/>
  <c r="V2024" i="22" l="1"/>
  <c r="L1736" i="22"/>
  <c r="K1737" i="22"/>
  <c r="V2025" i="22" l="1"/>
  <c r="L1737" i="22"/>
  <c r="K1738" i="22"/>
  <c r="V2026" i="22" l="1"/>
  <c r="K1739" i="22"/>
  <c r="L1738" i="22"/>
  <c r="V2027" i="22" l="1"/>
  <c r="K1740" i="22"/>
  <c r="L1739" i="22"/>
  <c r="V2028" i="22" l="1"/>
  <c r="L1740" i="22"/>
  <c r="K1741" i="22"/>
  <c r="V2029" i="22" l="1"/>
  <c r="L1741" i="22"/>
  <c r="K1742" i="22"/>
  <c r="V2030" i="22" l="1"/>
  <c r="K1743" i="22"/>
  <c r="L1742" i="22"/>
  <c r="V2031" i="22" l="1"/>
  <c r="L1743" i="22"/>
  <c r="K1744" i="22"/>
  <c r="V2032" i="22" l="1"/>
  <c r="K1745" i="22"/>
  <c r="L1744" i="22"/>
  <c r="V2033" i="22" l="1"/>
  <c r="L1745" i="22"/>
  <c r="K1746" i="22"/>
  <c r="V2034" i="22" l="1"/>
  <c r="K1747" i="22"/>
  <c r="L1746" i="22"/>
  <c r="V2035" i="22" l="1"/>
  <c r="L1747" i="22"/>
  <c r="K1748" i="22"/>
  <c r="V2036" i="22" l="1"/>
  <c r="K1749" i="22"/>
  <c r="L1748" i="22"/>
  <c r="V2037" i="22" l="1"/>
  <c r="L1749" i="22"/>
  <c r="K1750" i="22"/>
  <c r="V2038" i="22" l="1"/>
  <c r="K1751" i="22"/>
  <c r="L1750" i="22"/>
  <c r="V2039" i="22" l="1"/>
  <c r="L1751" i="22"/>
  <c r="K1752" i="22"/>
  <c r="V2040" i="22" l="1"/>
  <c r="K1753" i="22"/>
  <c r="L1752" i="22"/>
  <c r="V2041" i="22" l="1"/>
  <c r="L1753" i="22"/>
  <c r="K1754" i="22"/>
  <c r="V2042" i="22" l="1"/>
  <c r="K1755" i="22"/>
  <c r="L1754" i="22"/>
  <c r="V2043" i="22" l="1"/>
  <c r="L1755" i="22"/>
  <c r="K1756" i="22"/>
  <c r="V2044" i="22" l="1"/>
  <c r="K1757" i="22"/>
  <c r="L1756" i="22"/>
  <c r="V2045" i="22" l="1"/>
  <c r="L1757" i="22"/>
  <c r="K1758" i="22"/>
  <c r="V2046" i="22" l="1"/>
  <c r="K1759" i="22"/>
  <c r="L1758" i="22"/>
  <c r="V2047" i="22" l="1"/>
  <c r="L1759" i="22"/>
  <c r="K1760" i="22"/>
  <c r="V2048" i="22" l="1"/>
  <c r="K1761" i="22"/>
  <c r="L1760" i="22"/>
  <c r="V2049" i="22" l="1"/>
  <c r="L1761" i="22"/>
  <c r="K1762" i="22"/>
  <c r="V2050" i="22" l="1"/>
  <c r="K1763" i="22"/>
  <c r="L1762" i="22"/>
  <c r="V2051" i="22" l="1"/>
  <c r="L1763" i="22"/>
  <c r="K1764" i="22"/>
  <c r="V2052" i="22" l="1"/>
  <c r="K1765" i="22"/>
  <c r="L1764" i="22"/>
  <c r="V2053" i="22" l="1"/>
  <c r="L1765" i="22"/>
  <c r="K1766" i="22"/>
  <c r="V2054" i="22" l="1"/>
  <c r="K1767" i="22"/>
  <c r="L1766" i="22"/>
  <c r="V2055" i="22" l="1"/>
  <c r="L1767" i="22"/>
  <c r="K1768" i="22"/>
  <c r="V2056" i="22" l="1"/>
  <c r="K1769" i="22"/>
  <c r="L1768" i="22"/>
  <c r="V2057" i="22" l="1"/>
  <c r="L1769" i="22"/>
  <c r="K1770" i="22"/>
  <c r="V2058" i="22" l="1"/>
  <c r="K1771" i="22"/>
  <c r="L1770" i="22"/>
  <c r="V2059" i="22" l="1"/>
  <c r="L1771" i="22"/>
  <c r="K1772" i="22"/>
  <c r="V2060" i="22" l="1"/>
  <c r="K1773" i="22"/>
  <c r="L1772" i="22"/>
  <c r="V2061" i="22" l="1"/>
  <c r="L1773" i="22"/>
  <c r="K1774" i="22"/>
  <c r="V2062" i="22" l="1"/>
  <c r="K1775" i="22"/>
  <c r="L1774" i="22"/>
  <c r="V2063" i="22" l="1"/>
  <c r="L1775" i="22"/>
  <c r="K1776" i="22"/>
  <c r="V2064" i="22" l="1"/>
  <c r="K1777" i="22"/>
  <c r="L1776" i="22"/>
  <c r="V2065" i="22" l="1"/>
  <c r="L1777" i="22"/>
  <c r="K1778" i="22"/>
  <c r="V2066" i="22" l="1"/>
  <c r="K1779" i="22"/>
  <c r="L1778" i="22"/>
  <c r="V2067" i="22" l="1"/>
  <c r="L1779" i="22"/>
  <c r="K1780" i="22"/>
  <c r="V2068" i="22" l="1"/>
  <c r="K1781" i="22"/>
  <c r="L1780" i="22"/>
  <c r="V2069" i="22" l="1"/>
  <c r="L1781" i="22"/>
  <c r="K1782" i="22"/>
  <c r="V2070" i="22" l="1"/>
  <c r="K1783" i="22"/>
  <c r="L1782" i="22"/>
  <c r="V2071" i="22" l="1"/>
  <c r="L1783" i="22"/>
  <c r="K1784" i="22"/>
  <c r="V2072" i="22" l="1"/>
  <c r="K1785" i="22"/>
  <c r="L1784" i="22"/>
  <c r="V2073" i="22" l="1"/>
  <c r="L1785" i="22"/>
  <c r="K1786" i="22"/>
  <c r="V2074" i="22" l="1"/>
  <c r="K1787" i="22"/>
  <c r="L1786" i="22"/>
  <c r="V2075" i="22" l="1"/>
  <c r="L1787" i="22"/>
  <c r="K1788" i="22"/>
  <c r="V2076" i="22" l="1"/>
  <c r="K1789" i="22"/>
  <c r="L1788" i="22"/>
  <c r="V2077" i="22" l="1"/>
  <c r="L1789" i="22"/>
  <c r="K1790" i="22"/>
  <c r="V2078" i="22" l="1"/>
  <c r="K1791" i="22"/>
  <c r="L1790" i="22"/>
  <c r="V2079" i="22" l="1"/>
  <c r="L1791" i="22"/>
  <c r="K1792" i="22"/>
  <c r="V2080" i="22" l="1"/>
  <c r="K1793" i="22"/>
  <c r="L1792" i="22"/>
  <c r="V2081" i="22" l="1"/>
  <c r="L1793" i="22"/>
  <c r="K1794" i="22"/>
  <c r="V2082" i="22" l="1"/>
  <c r="K1795" i="22"/>
  <c r="L1794" i="22"/>
  <c r="V2083" i="22" l="1"/>
  <c r="L1795" i="22"/>
  <c r="K1796" i="22"/>
  <c r="V2084" i="22" l="1"/>
  <c r="K1797" i="22"/>
  <c r="L1796" i="22"/>
  <c r="V2085" i="22" l="1"/>
  <c r="L1797" i="22"/>
  <c r="K1798" i="22"/>
  <c r="V2086" i="22" l="1"/>
  <c r="K1799" i="22"/>
  <c r="L1798" i="22"/>
  <c r="V2087" i="22" l="1"/>
  <c r="L1799" i="22"/>
  <c r="K1800" i="22"/>
  <c r="V2088" i="22" l="1"/>
  <c r="K1801" i="22"/>
  <c r="L1800" i="22"/>
  <c r="V2089" i="22" l="1"/>
  <c r="L1801" i="22"/>
  <c r="K1802" i="22"/>
  <c r="V2090" i="22" l="1"/>
  <c r="K1803" i="22"/>
  <c r="L1802" i="22"/>
  <c r="V2091" i="22" l="1"/>
  <c r="L1803" i="22"/>
  <c r="K1804" i="22"/>
  <c r="V2092" i="22" l="1"/>
  <c r="K1805" i="22"/>
  <c r="L1804" i="22"/>
  <c r="V2093" i="22" l="1"/>
  <c r="L1805" i="22"/>
  <c r="K1806" i="22"/>
  <c r="V2094" i="22" l="1"/>
  <c r="K1807" i="22"/>
  <c r="L1806" i="22"/>
  <c r="V2095" i="22" l="1"/>
  <c r="L1807" i="22"/>
  <c r="K1808" i="22"/>
  <c r="V2096" i="22" l="1"/>
  <c r="K1809" i="22"/>
  <c r="L1808" i="22"/>
  <c r="V2097" i="22" l="1"/>
  <c r="L1809" i="22"/>
  <c r="K1810" i="22"/>
  <c r="V2098" i="22" l="1"/>
  <c r="K1811" i="22"/>
  <c r="L1810" i="22"/>
  <c r="V2099" i="22" l="1"/>
  <c r="L1811" i="22"/>
  <c r="K1812" i="22"/>
  <c r="V2100" i="22" l="1"/>
  <c r="K1813" i="22"/>
  <c r="L1812" i="22"/>
  <c r="V2101" i="22" l="1"/>
  <c r="L1813" i="22"/>
  <c r="K1814" i="22"/>
  <c r="V2102" i="22" l="1"/>
  <c r="K1815" i="22"/>
  <c r="L1814" i="22"/>
  <c r="V2103" i="22" l="1"/>
  <c r="L1815" i="22"/>
  <c r="K1816" i="22"/>
  <c r="V2104" i="22" l="1"/>
  <c r="K1817" i="22"/>
  <c r="L1816" i="22"/>
  <c r="V2105" i="22" l="1"/>
  <c r="L1817" i="22"/>
  <c r="K1818" i="22"/>
  <c r="V2106" i="22" l="1"/>
  <c r="K1819" i="22"/>
  <c r="L1818" i="22"/>
  <c r="V2107" i="22" l="1"/>
  <c r="L1819" i="22"/>
  <c r="K1820" i="22"/>
  <c r="V2108" i="22" l="1"/>
  <c r="K1821" i="22"/>
  <c r="L1820" i="22"/>
  <c r="V2109" i="22" l="1"/>
  <c r="L1821" i="22"/>
  <c r="K1822" i="22"/>
  <c r="V2110" i="22" l="1"/>
  <c r="K1823" i="22"/>
  <c r="L1822" i="22"/>
  <c r="V2111" i="22" l="1"/>
  <c r="L1823" i="22"/>
  <c r="K1824" i="22"/>
  <c r="V2112" i="22" l="1"/>
  <c r="K1825" i="22"/>
  <c r="L1824" i="22"/>
  <c r="V2113" i="22" l="1"/>
  <c r="L1825" i="22"/>
  <c r="K1826" i="22"/>
  <c r="V2114" i="22" l="1"/>
  <c r="K1827" i="22"/>
  <c r="L1826" i="22"/>
  <c r="V2115" i="22" l="1"/>
  <c r="L1827" i="22"/>
  <c r="K1828" i="22"/>
  <c r="V2116" i="22" l="1"/>
  <c r="K1829" i="22"/>
  <c r="L1828" i="22"/>
  <c r="V2117" i="22" l="1"/>
  <c r="L1829" i="22"/>
  <c r="K1830" i="22"/>
  <c r="V2118" i="22" l="1"/>
  <c r="K1831" i="22"/>
  <c r="L1830" i="22"/>
  <c r="V2119" i="22" l="1"/>
  <c r="L1831" i="22"/>
  <c r="K1832" i="22"/>
  <c r="V2120" i="22" l="1"/>
  <c r="K1833" i="22"/>
  <c r="L1832" i="22"/>
  <c r="V2121" i="22" l="1"/>
  <c r="L1833" i="22"/>
  <c r="K1834" i="22"/>
  <c r="V2122" i="22" l="1"/>
  <c r="K1835" i="22"/>
  <c r="L1834" i="22"/>
  <c r="V2123" i="22" l="1"/>
  <c r="L1835" i="22"/>
  <c r="K1836" i="22"/>
  <c r="V2124" i="22" l="1"/>
  <c r="K1837" i="22"/>
  <c r="L1836" i="22"/>
  <c r="V2125" i="22" l="1"/>
  <c r="L1837" i="22"/>
  <c r="K1838" i="22"/>
  <c r="V2126" i="22" l="1"/>
  <c r="K1839" i="22"/>
  <c r="L1838" i="22"/>
  <c r="V2127" i="22" l="1"/>
  <c r="L1839" i="22"/>
  <c r="K1840" i="22"/>
  <c r="V2128" i="22" l="1"/>
  <c r="K1841" i="22"/>
  <c r="L1840" i="22"/>
  <c r="V2129" i="22" l="1"/>
  <c r="L1841" i="22"/>
  <c r="K1842" i="22"/>
  <c r="V2130" i="22" l="1"/>
  <c r="K1843" i="22"/>
  <c r="L1842" i="22"/>
  <c r="V2131" i="22" l="1"/>
  <c r="L1843" i="22"/>
  <c r="K1844" i="22"/>
  <c r="V2132" i="22" l="1"/>
  <c r="K1845" i="22"/>
  <c r="L1844" i="22"/>
  <c r="V2133" i="22" l="1"/>
  <c r="L1845" i="22"/>
  <c r="K1846" i="22"/>
  <c r="V2134" i="22" l="1"/>
  <c r="K1847" i="22"/>
  <c r="L1846" i="22"/>
  <c r="V2135" i="22" l="1"/>
  <c r="L1847" i="22"/>
  <c r="K1848" i="22"/>
  <c r="V2136" i="22" l="1"/>
  <c r="K1849" i="22"/>
  <c r="L1848" i="22"/>
  <c r="V2137" i="22" l="1"/>
  <c r="L1849" i="22"/>
  <c r="K1850" i="22"/>
  <c r="V2138" i="22" l="1"/>
  <c r="K1851" i="22"/>
  <c r="L1850" i="22"/>
  <c r="V2139" i="22" l="1"/>
  <c r="L1851" i="22"/>
  <c r="K1852" i="22"/>
  <c r="V2140" i="22" l="1"/>
  <c r="L1852" i="22"/>
  <c r="K1853" i="22"/>
  <c r="V2141" i="22" l="1"/>
  <c r="K1854" i="22"/>
  <c r="L1853" i="22"/>
  <c r="V2142" i="22" l="1"/>
  <c r="L1854" i="22"/>
  <c r="K1855" i="22"/>
  <c r="V2143" i="22" l="1"/>
  <c r="K1856" i="22"/>
  <c r="L1855" i="22"/>
  <c r="V2144" i="22" l="1"/>
  <c r="L1856" i="22"/>
  <c r="K1857" i="22"/>
  <c r="V2145" i="22" l="1"/>
  <c r="K1858" i="22"/>
  <c r="L1857" i="22"/>
  <c r="V2146" i="22" l="1"/>
  <c r="L1858" i="22"/>
  <c r="K1859" i="22"/>
  <c r="V2147" i="22" l="1"/>
  <c r="K1860" i="22"/>
  <c r="L1859" i="22"/>
  <c r="V2148" i="22" l="1"/>
  <c r="L1860" i="22"/>
  <c r="K1861" i="22"/>
  <c r="V2149" i="22" l="1"/>
  <c r="K1862" i="22"/>
  <c r="L1861" i="22"/>
  <c r="V2150" i="22" l="1"/>
  <c r="L1862" i="22"/>
  <c r="K1863" i="22"/>
  <c r="V2151" i="22" l="1"/>
  <c r="K1864" i="22"/>
  <c r="L1863" i="22"/>
  <c r="V2152" i="22" l="1"/>
  <c r="L1864" i="22"/>
  <c r="K1865" i="22"/>
  <c r="V2153" i="22" l="1"/>
  <c r="K1866" i="22"/>
  <c r="L1865" i="22"/>
  <c r="V2154" i="22" l="1"/>
  <c r="L1866" i="22"/>
  <c r="K1867" i="22"/>
  <c r="V2155" i="22" l="1"/>
  <c r="K1868" i="22"/>
  <c r="L1867" i="22"/>
  <c r="V2156" i="22" l="1"/>
  <c r="L1868" i="22"/>
  <c r="K1869" i="22"/>
  <c r="V2157" i="22" l="1"/>
  <c r="K1870" i="22"/>
  <c r="L1869" i="22"/>
  <c r="V2158" i="22" l="1"/>
  <c r="L1870" i="22"/>
  <c r="K1871" i="22"/>
  <c r="V2159" i="22" l="1"/>
  <c r="K1872" i="22"/>
  <c r="L1871" i="22"/>
  <c r="V2160" i="22" l="1"/>
  <c r="L1872" i="22"/>
  <c r="K1873" i="22"/>
  <c r="V2161" i="22" l="1"/>
  <c r="K1874" i="22"/>
  <c r="L1873" i="22"/>
  <c r="V2162" i="22" l="1"/>
  <c r="L1874" i="22"/>
  <c r="K1875" i="22"/>
  <c r="V2163" i="22" l="1"/>
  <c r="K1876" i="22"/>
  <c r="L1875" i="22"/>
  <c r="V2164" i="22" l="1"/>
  <c r="L1876" i="22"/>
  <c r="K1877" i="22"/>
  <c r="V2165" i="22" l="1"/>
  <c r="K1878" i="22"/>
  <c r="L1877" i="22"/>
  <c r="V2166" i="22" l="1"/>
  <c r="L1878" i="22"/>
  <c r="K1879" i="22"/>
  <c r="V2167" i="22" l="1"/>
  <c r="K1880" i="22"/>
  <c r="L1879" i="22"/>
  <c r="V2168" i="22" l="1"/>
  <c r="L1880" i="22"/>
  <c r="K1881" i="22"/>
  <c r="V2169" i="22" l="1"/>
  <c r="K1882" i="22"/>
  <c r="L1881" i="22"/>
  <c r="V2170" i="22" l="1"/>
  <c r="L1882" i="22"/>
  <c r="K1883" i="22"/>
  <c r="V2171" i="22" l="1"/>
  <c r="K1884" i="22"/>
  <c r="L1883" i="22"/>
  <c r="V2172" i="22" l="1"/>
  <c r="L1884" i="22"/>
  <c r="K1885" i="22"/>
  <c r="V2173" i="22" l="1"/>
  <c r="K1886" i="22"/>
  <c r="L1885" i="22"/>
  <c r="V2174" i="22" l="1"/>
  <c r="L1886" i="22"/>
  <c r="K1887" i="22"/>
  <c r="V2175" i="22" l="1"/>
  <c r="K1888" i="22"/>
  <c r="L1887" i="22"/>
  <c r="V2176" i="22" l="1"/>
  <c r="L1888" i="22"/>
  <c r="K1889" i="22"/>
  <c r="V2177" i="22" l="1"/>
  <c r="K1890" i="22"/>
  <c r="L1889" i="22"/>
  <c r="V2178" i="22" l="1"/>
  <c r="L1890" i="22"/>
  <c r="K1891" i="22"/>
  <c r="V2179" i="22" l="1"/>
  <c r="K1892" i="22"/>
  <c r="L1891" i="22"/>
  <c r="V2180" i="22" l="1"/>
  <c r="L1892" i="22"/>
  <c r="K1893" i="22"/>
  <c r="V2181" i="22" l="1"/>
  <c r="K1894" i="22"/>
  <c r="L1893" i="22"/>
  <c r="V2182" i="22" l="1"/>
  <c r="L1894" i="22"/>
  <c r="K1895" i="22"/>
  <c r="V2183" i="22" l="1"/>
  <c r="K1896" i="22"/>
  <c r="L1895" i="22"/>
  <c r="V2184" i="22" l="1"/>
  <c r="L1896" i="22"/>
  <c r="K1897" i="22"/>
  <c r="V2185" i="22" l="1"/>
  <c r="K1898" i="22"/>
  <c r="L1897" i="22"/>
  <c r="V2186" i="22" l="1"/>
  <c r="L1898" i="22"/>
  <c r="K1899" i="22"/>
  <c r="V2187" i="22" l="1"/>
  <c r="K1900" i="22"/>
  <c r="L1899" i="22"/>
  <c r="V2188" i="22" l="1"/>
  <c r="L1900" i="22"/>
  <c r="K1901" i="22"/>
  <c r="V2189" i="22" l="1"/>
  <c r="K1902" i="22"/>
  <c r="L1901" i="22"/>
  <c r="V2190" i="22" l="1"/>
  <c r="L1902" i="22"/>
  <c r="K1903" i="22"/>
  <c r="V2191" i="22" l="1"/>
  <c r="K1904" i="22"/>
  <c r="L1903" i="22"/>
  <c r="V2192" i="22" l="1"/>
  <c r="L1904" i="22"/>
  <c r="K1905" i="22"/>
  <c r="V2193" i="22" l="1"/>
  <c r="K1906" i="22"/>
  <c r="L1905" i="22"/>
  <c r="V2194" i="22" l="1"/>
  <c r="L1906" i="22"/>
  <c r="K1907" i="22"/>
  <c r="V2195" i="22" l="1"/>
  <c r="K1908" i="22"/>
  <c r="L1907" i="22"/>
  <c r="V2196" i="22" l="1"/>
  <c r="L1908" i="22"/>
  <c r="K1909" i="22"/>
  <c r="V2197" i="22" l="1"/>
  <c r="K1910" i="22"/>
  <c r="L1909" i="22"/>
  <c r="V2198" i="22" l="1"/>
  <c r="L1910" i="22"/>
  <c r="K1911" i="22"/>
  <c r="V2199" i="22" l="1"/>
  <c r="K1912" i="22"/>
  <c r="L1911" i="22"/>
  <c r="V2200" i="22" l="1"/>
  <c r="L1912" i="22"/>
  <c r="K1913" i="22"/>
  <c r="V2201" i="22" l="1"/>
  <c r="K1914" i="22"/>
  <c r="L1913" i="22"/>
  <c r="V2202" i="22" l="1"/>
  <c r="L1914" i="22"/>
  <c r="K1915" i="22"/>
  <c r="V2203" i="22" l="1"/>
  <c r="K1916" i="22"/>
  <c r="L1915" i="22"/>
  <c r="V2204" i="22" l="1"/>
  <c r="L1916" i="22"/>
  <c r="K1917" i="22"/>
  <c r="V2205" i="22" l="1"/>
  <c r="K1918" i="22"/>
  <c r="L1917" i="22"/>
  <c r="V2206" i="22" l="1"/>
  <c r="L1918" i="22"/>
  <c r="K1919" i="22"/>
  <c r="V2207" i="22" l="1"/>
  <c r="K1920" i="22"/>
  <c r="L1919" i="22"/>
  <c r="V2208" i="22" l="1"/>
  <c r="L1920" i="22"/>
  <c r="K1921" i="22"/>
  <c r="V2209" i="22" l="1"/>
  <c r="K1922" i="22"/>
  <c r="L1921" i="22"/>
  <c r="V2210" i="22" l="1"/>
  <c r="L1922" i="22"/>
  <c r="K1923" i="22"/>
  <c r="V2211" i="22" l="1"/>
  <c r="K1924" i="22"/>
  <c r="L1923" i="22"/>
  <c r="V2212" i="22" l="1"/>
  <c r="L1924" i="22"/>
  <c r="K1925" i="22"/>
  <c r="V2213" i="22" l="1"/>
  <c r="K1926" i="22"/>
  <c r="L1925" i="22"/>
  <c r="V2214" i="22" l="1"/>
  <c r="L1926" i="22"/>
  <c r="K1927" i="22"/>
  <c r="V2215" i="22" l="1"/>
  <c r="K1928" i="22"/>
  <c r="L1927" i="22"/>
  <c r="V2216" i="22" l="1"/>
  <c r="L1928" i="22"/>
  <c r="K1929" i="22"/>
  <c r="V2217" i="22" l="1"/>
  <c r="K1930" i="22"/>
  <c r="L1929" i="22"/>
  <c r="V2218" i="22" l="1"/>
  <c r="L1930" i="22"/>
  <c r="K1931" i="22"/>
  <c r="V2219" i="22" l="1"/>
  <c r="K1932" i="22"/>
  <c r="L1931" i="22"/>
  <c r="V2220" i="22" l="1"/>
  <c r="L1932" i="22"/>
  <c r="K1933" i="22"/>
  <c r="V2221" i="22" l="1"/>
  <c r="K1934" i="22"/>
  <c r="L1933" i="22"/>
  <c r="V2222" i="22" l="1"/>
  <c r="K1935" i="22"/>
  <c r="L1934" i="22"/>
  <c r="V2223" i="22" l="1"/>
  <c r="L1935" i="22"/>
  <c r="K1936" i="22"/>
  <c r="V2224" i="22" l="1"/>
  <c r="K1937" i="22"/>
  <c r="L1936" i="22"/>
  <c r="V2225" i="22" l="1"/>
  <c r="L1937" i="22"/>
  <c r="K1938" i="22"/>
  <c r="V2226" i="22" l="1"/>
  <c r="K1939" i="22"/>
  <c r="L1938" i="22"/>
  <c r="V2227" i="22" l="1"/>
  <c r="L1939" i="22"/>
  <c r="K1940" i="22"/>
  <c r="V2228" i="22" l="1"/>
  <c r="K1941" i="22"/>
  <c r="L1940" i="22"/>
  <c r="V2229" i="22" l="1"/>
  <c r="L1941" i="22"/>
  <c r="K1942" i="22"/>
  <c r="V2230" i="22" l="1"/>
  <c r="K1943" i="22"/>
  <c r="L1942" i="22"/>
  <c r="V2231" i="22" l="1"/>
  <c r="L1943" i="22"/>
  <c r="K1944" i="22"/>
  <c r="V2232" i="22" l="1"/>
  <c r="K1945" i="22"/>
  <c r="L1944" i="22"/>
  <c r="V2233" i="22" l="1"/>
  <c r="L1945" i="22"/>
  <c r="K1946" i="22"/>
  <c r="V2234" i="22" l="1"/>
  <c r="K1947" i="22"/>
  <c r="L1946" i="22"/>
  <c r="V2235" i="22" l="1"/>
  <c r="L1947" i="22"/>
  <c r="K1948" i="22"/>
  <c r="V2236" i="22" l="1"/>
  <c r="K1949" i="22"/>
  <c r="L1948" i="22"/>
  <c r="V2237" i="22" l="1"/>
  <c r="L1949" i="22"/>
  <c r="K1950" i="22"/>
  <c r="V2238" i="22" l="1"/>
  <c r="K1951" i="22"/>
  <c r="L1950" i="22"/>
  <c r="V2239" i="22" l="1"/>
  <c r="L1951" i="22"/>
  <c r="K1952" i="22"/>
  <c r="V2240" i="22" l="1"/>
  <c r="K1953" i="22"/>
  <c r="L1952" i="22"/>
  <c r="V2241" i="22" l="1"/>
  <c r="L1953" i="22"/>
  <c r="K1954" i="22"/>
  <c r="V2242" i="22" l="1"/>
  <c r="K1955" i="22"/>
  <c r="L1954" i="22"/>
  <c r="V2243" i="22" l="1"/>
  <c r="L1955" i="22"/>
  <c r="K1956" i="22"/>
  <c r="V2244" i="22" l="1"/>
  <c r="K1957" i="22"/>
  <c r="L1956" i="22"/>
  <c r="V2245" i="22" l="1"/>
  <c r="L1957" i="22"/>
  <c r="K1958" i="22"/>
  <c r="V2246" i="22" l="1"/>
  <c r="K1959" i="22"/>
  <c r="L1958" i="22"/>
  <c r="V2247" i="22" l="1"/>
  <c r="L1959" i="22"/>
  <c r="K1960" i="22"/>
  <c r="V2248" i="22" l="1"/>
  <c r="K1961" i="22"/>
  <c r="L1960" i="22"/>
  <c r="V2249" i="22" l="1"/>
  <c r="L1961" i="22"/>
  <c r="K1962" i="22"/>
  <c r="V2250" i="22" l="1"/>
  <c r="K1963" i="22"/>
  <c r="L1962" i="22"/>
  <c r="V2251" i="22" l="1"/>
  <c r="L1963" i="22"/>
  <c r="K1964" i="22"/>
  <c r="V2252" i="22" l="1"/>
  <c r="K1965" i="22"/>
  <c r="L1964" i="22"/>
  <c r="V2253" i="22" l="1"/>
  <c r="L1965" i="22"/>
  <c r="K1966" i="22"/>
  <c r="V2254" i="22" l="1"/>
  <c r="K1967" i="22"/>
  <c r="L1966" i="22"/>
  <c r="V2255" i="22" l="1"/>
  <c r="L1967" i="22"/>
  <c r="K1968" i="22"/>
  <c r="V2256" i="22" l="1"/>
  <c r="K1969" i="22"/>
  <c r="L1968" i="22"/>
  <c r="V2257" i="22" l="1"/>
  <c r="L1969" i="22"/>
  <c r="K1970" i="22"/>
  <c r="V2258" i="22" l="1"/>
  <c r="K1971" i="22"/>
  <c r="L1970" i="22"/>
  <c r="V2259" i="22" l="1"/>
  <c r="L1971" i="22"/>
  <c r="K1972" i="22"/>
  <c r="V2260" i="22" l="1"/>
  <c r="K1973" i="22"/>
  <c r="L1972" i="22"/>
  <c r="V2261" i="22" l="1"/>
  <c r="L1973" i="22"/>
  <c r="K1974" i="22"/>
  <c r="V2262" i="22" l="1"/>
  <c r="K1975" i="22"/>
  <c r="L1974" i="22"/>
  <c r="V2263" i="22" l="1"/>
  <c r="L1975" i="22"/>
  <c r="K1976" i="22"/>
  <c r="V2264" i="22" l="1"/>
  <c r="K1977" i="22"/>
  <c r="L1976" i="22"/>
  <c r="V2265" i="22" l="1"/>
  <c r="L1977" i="22"/>
  <c r="K1978" i="22"/>
  <c r="V2266" i="22" l="1"/>
  <c r="K1979" i="22"/>
  <c r="L1978" i="22"/>
  <c r="V2267" i="22" l="1"/>
  <c r="L1979" i="22"/>
  <c r="K1980" i="22"/>
  <c r="V2268" i="22" l="1"/>
  <c r="K1981" i="22"/>
  <c r="L1980" i="22"/>
  <c r="V2269" i="22" l="1"/>
  <c r="L1981" i="22"/>
  <c r="K1982" i="22"/>
  <c r="V2270" i="22" l="1"/>
  <c r="K1983" i="22"/>
  <c r="L1982" i="22"/>
  <c r="V2271" i="22" l="1"/>
  <c r="L1983" i="22"/>
  <c r="K1984" i="22"/>
  <c r="V2272" i="22" l="1"/>
  <c r="K1985" i="22"/>
  <c r="L1984" i="22"/>
  <c r="V2273" i="22" l="1"/>
  <c r="L1985" i="22"/>
  <c r="K1986" i="22"/>
  <c r="V2274" i="22" l="1"/>
  <c r="K1987" i="22"/>
  <c r="L1986" i="22"/>
  <c r="V2275" i="22" l="1"/>
  <c r="L1987" i="22"/>
  <c r="K1988" i="22"/>
  <c r="V2276" i="22" l="1"/>
  <c r="K1989" i="22"/>
  <c r="L1988" i="22"/>
  <c r="V2277" i="22" l="1"/>
  <c r="L1989" i="22"/>
  <c r="K1990" i="22"/>
  <c r="V2278" i="22" l="1"/>
  <c r="K1991" i="22"/>
  <c r="L1990" i="22"/>
  <c r="V2279" i="22" l="1"/>
  <c r="L1991" i="22"/>
  <c r="K1992" i="22"/>
  <c r="V2280" i="22" l="1"/>
  <c r="K1993" i="22"/>
  <c r="L1992" i="22"/>
  <c r="V2281" i="22" l="1"/>
  <c r="L1993" i="22"/>
  <c r="K1994" i="22"/>
  <c r="V2282" i="22" l="1"/>
  <c r="K1995" i="22"/>
  <c r="L1994" i="22"/>
  <c r="V2283" i="22" l="1"/>
  <c r="L1995" i="22"/>
  <c r="K1996" i="22"/>
  <c r="V2284" i="22" l="1"/>
  <c r="K1997" i="22"/>
  <c r="L1996" i="22"/>
  <c r="V2285" i="22" l="1"/>
  <c r="L1997" i="22"/>
  <c r="K1998" i="22"/>
  <c r="V2286" i="22" l="1"/>
  <c r="K1999" i="22"/>
  <c r="L1998" i="22"/>
  <c r="V2287" i="22" l="1"/>
  <c r="L1999" i="22"/>
  <c r="K2000" i="22"/>
  <c r="V2288" i="22" l="1"/>
  <c r="K2001" i="22"/>
  <c r="L2000" i="22"/>
  <c r="V2289" i="22" l="1"/>
  <c r="L2001" i="22"/>
  <c r="K2002" i="22"/>
  <c r="V2290" i="22" l="1"/>
  <c r="K2003" i="22"/>
  <c r="L2002" i="22"/>
  <c r="V2291" i="22" l="1"/>
  <c r="L2003" i="22"/>
  <c r="K2004" i="22"/>
  <c r="V2292" i="22" l="1"/>
  <c r="K2005" i="22"/>
  <c r="L2004" i="22"/>
  <c r="V2293" i="22" l="1"/>
  <c r="L2005" i="22"/>
  <c r="K2006" i="22"/>
  <c r="V2294" i="22" l="1"/>
  <c r="K2007" i="22"/>
  <c r="L2006" i="22"/>
  <c r="V2295" i="22" l="1"/>
  <c r="L2007" i="22"/>
  <c r="K2008" i="22"/>
  <c r="V2296" i="22" l="1"/>
  <c r="K2009" i="22"/>
  <c r="L2008" i="22"/>
  <c r="V2297" i="22" l="1"/>
  <c r="L2009" i="22"/>
  <c r="K2010" i="22"/>
  <c r="V2298" i="22" l="1"/>
  <c r="K2011" i="22"/>
  <c r="L2010" i="22"/>
  <c r="V2299" i="22" l="1"/>
  <c r="L2011" i="22"/>
  <c r="K2012" i="22"/>
  <c r="V2300" i="22" l="1"/>
  <c r="K2013" i="22"/>
  <c r="L2012" i="22"/>
  <c r="V2301" i="22" l="1"/>
  <c r="L2013" i="22"/>
  <c r="K2014" i="22"/>
  <c r="V2302" i="22" l="1"/>
  <c r="K2015" i="22"/>
  <c r="L2014" i="22"/>
  <c r="V2303" i="22" l="1"/>
  <c r="L2015" i="22"/>
  <c r="K2016" i="22"/>
  <c r="V2304" i="22" l="1"/>
  <c r="K2017" i="22"/>
  <c r="L2016" i="22"/>
  <c r="V2305" i="22" l="1"/>
  <c r="L2017" i="22"/>
  <c r="K2018" i="22"/>
  <c r="V2306" i="22" l="1"/>
  <c r="K2019" i="22"/>
  <c r="L2018" i="22"/>
  <c r="V2307" i="22" l="1"/>
  <c r="L2019" i="22"/>
  <c r="K2020" i="22"/>
  <c r="V2308" i="22" l="1"/>
  <c r="K2021" i="22"/>
  <c r="L2020" i="22"/>
  <c r="V2309" i="22" l="1"/>
  <c r="L2021" i="22"/>
  <c r="K2022" i="22"/>
  <c r="V2310" i="22" l="1"/>
  <c r="K2023" i="22"/>
  <c r="L2022" i="22"/>
  <c r="V2311" i="22" l="1"/>
  <c r="L2023" i="22"/>
  <c r="K2024" i="22"/>
  <c r="V2312" i="22" l="1"/>
  <c r="K2025" i="22"/>
  <c r="L2024" i="22"/>
  <c r="V2313" i="22" l="1"/>
  <c r="L2025" i="22"/>
  <c r="K2026" i="22"/>
  <c r="V2314" i="22" l="1"/>
  <c r="K2027" i="22"/>
  <c r="L2026" i="22"/>
  <c r="V2315" i="22" l="1"/>
  <c r="L2027" i="22"/>
  <c r="K2028" i="22"/>
  <c r="V2316" i="22" l="1"/>
  <c r="K2029" i="22"/>
  <c r="L2028" i="22"/>
  <c r="V2317" i="22" l="1"/>
  <c r="L2029" i="22"/>
  <c r="K2030" i="22"/>
  <c r="V2318" i="22" l="1"/>
  <c r="K2031" i="22"/>
  <c r="L2030" i="22"/>
  <c r="V2319" i="22" l="1"/>
  <c r="L2031" i="22"/>
  <c r="K2032" i="22"/>
  <c r="V2320" i="22" l="1"/>
  <c r="K2033" i="22"/>
  <c r="L2032" i="22"/>
  <c r="V2321" i="22" l="1"/>
  <c r="L2033" i="22"/>
  <c r="K2034" i="22"/>
  <c r="V2322" i="22" l="1"/>
  <c r="K2035" i="22"/>
  <c r="L2034" i="22"/>
  <c r="V2323" i="22" l="1"/>
  <c r="L2035" i="22"/>
  <c r="K2036" i="22"/>
  <c r="V2324" i="22" l="1"/>
  <c r="K2037" i="22"/>
  <c r="L2036" i="22"/>
  <c r="V2325" i="22" l="1"/>
  <c r="L2037" i="22"/>
  <c r="K2038" i="22"/>
  <c r="V2326" i="22" l="1"/>
  <c r="K2039" i="22"/>
  <c r="L2038" i="22"/>
  <c r="V2327" i="22" l="1"/>
  <c r="L2039" i="22"/>
  <c r="K2040" i="22"/>
  <c r="V2328" i="22" l="1"/>
  <c r="K2041" i="22"/>
  <c r="L2040" i="22"/>
  <c r="V2329" i="22" l="1"/>
  <c r="L2041" i="22"/>
  <c r="K2042" i="22"/>
  <c r="V2330" i="22" l="1"/>
  <c r="K2043" i="22"/>
  <c r="L2042" i="22"/>
  <c r="V2331" i="22" l="1"/>
  <c r="L2043" i="22"/>
  <c r="K2044" i="22"/>
  <c r="V2332" i="22" l="1"/>
  <c r="K2045" i="22"/>
  <c r="L2044" i="22"/>
  <c r="V2333" i="22" l="1"/>
  <c r="L2045" i="22"/>
  <c r="K2046" i="22"/>
  <c r="V2334" i="22" l="1"/>
  <c r="K2047" i="22"/>
  <c r="L2046" i="22"/>
  <c r="V2335" i="22" l="1"/>
  <c r="L2047" i="22"/>
  <c r="K2048" i="22"/>
  <c r="V2336" i="22" l="1"/>
  <c r="K2049" i="22"/>
  <c r="L2048" i="22"/>
  <c r="V2337" i="22" l="1"/>
  <c r="L2049" i="22"/>
  <c r="K2050" i="22"/>
  <c r="V2338" i="22" l="1"/>
  <c r="K2051" i="22"/>
  <c r="L2050" i="22"/>
  <c r="V2339" i="22" l="1"/>
  <c r="L2051" i="22"/>
  <c r="K2052" i="22"/>
  <c r="V2340" i="22" l="1"/>
  <c r="K2053" i="22"/>
  <c r="L2052" i="22"/>
  <c r="V2341" i="22" l="1"/>
  <c r="L2053" i="22"/>
  <c r="K2054" i="22"/>
  <c r="V2342" i="22" l="1"/>
  <c r="K2055" i="22"/>
  <c r="L2054" i="22"/>
  <c r="V2343" i="22" l="1"/>
  <c r="L2055" i="22"/>
  <c r="K2056" i="22"/>
  <c r="V2344" i="22" l="1"/>
  <c r="K2057" i="22"/>
  <c r="L2056" i="22"/>
  <c r="V2345" i="22" l="1"/>
  <c r="L2057" i="22"/>
  <c r="K2058" i="22"/>
  <c r="V2346" i="22" l="1"/>
  <c r="K2059" i="22"/>
  <c r="L2058" i="22"/>
  <c r="V2347" i="22" l="1"/>
  <c r="L2059" i="22"/>
  <c r="K2060" i="22"/>
  <c r="V2348" i="22" l="1"/>
  <c r="K2061" i="22"/>
  <c r="L2060" i="22"/>
  <c r="V2349" i="22" l="1"/>
  <c r="L2061" i="22"/>
  <c r="K2062" i="22"/>
  <c r="V2350" i="22" l="1"/>
  <c r="K2063" i="22"/>
  <c r="L2062" i="22"/>
  <c r="V2351" i="22" l="1"/>
  <c r="L2063" i="22"/>
  <c r="K2064" i="22"/>
  <c r="V2352" i="22" l="1"/>
  <c r="K2065" i="22"/>
  <c r="L2064" i="22"/>
  <c r="V2353" i="22" l="1"/>
  <c r="L2065" i="22"/>
  <c r="K2066" i="22"/>
  <c r="V2354" i="22" l="1"/>
  <c r="K2067" i="22"/>
  <c r="L2066" i="22"/>
  <c r="V2355" i="22" l="1"/>
  <c r="L2067" i="22"/>
  <c r="K2068" i="22"/>
  <c r="V2356" i="22" l="1"/>
  <c r="K2069" i="22"/>
  <c r="L2068" i="22"/>
  <c r="V2357" i="22" l="1"/>
  <c r="L2069" i="22"/>
  <c r="K2070" i="22"/>
  <c r="V2358" i="22" l="1"/>
  <c r="K2071" i="22"/>
  <c r="L2070" i="22"/>
  <c r="V2359" i="22" l="1"/>
  <c r="L2071" i="22"/>
  <c r="K2072" i="22"/>
  <c r="V2360" i="22" l="1"/>
  <c r="K2073" i="22"/>
  <c r="L2072" i="22"/>
  <c r="V2361" i="22" l="1"/>
  <c r="L2073" i="22"/>
  <c r="K2074" i="22"/>
  <c r="V2362" i="22" l="1"/>
  <c r="K2075" i="22"/>
  <c r="L2074" i="22"/>
  <c r="V2363" i="22" l="1"/>
  <c r="L2075" i="22"/>
  <c r="K2076" i="22"/>
  <c r="V2364" i="22" l="1"/>
  <c r="K2077" i="22"/>
  <c r="L2076" i="22"/>
  <c r="V2365" i="22" l="1"/>
  <c r="L2077" i="22"/>
  <c r="K2078" i="22"/>
  <c r="V2366" i="22" l="1"/>
  <c r="K2079" i="22"/>
  <c r="L2078" i="22"/>
  <c r="V2367" i="22" l="1"/>
  <c r="L2079" i="22"/>
  <c r="K2080" i="22"/>
  <c r="V2368" i="22" l="1"/>
  <c r="K2081" i="22"/>
  <c r="L2080" i="22"/>
  <c r="V2369" i="22" l="1"/>
  <c r="L2081" i="22"/>
  <c r="K2082" i="22"/>
  <c r="V2370" i="22" l="1"/>
  <c r="K2083" i="22"/>
  <c r="L2082" i="22"/>
  <c r="V2371" i="22" l="1"/>
  <c r="L2083" i="22"/>
  <c r="K2084" i="22"/>
  <c r="V2372" i="22" l="1"/>
  <c r="K2085" i="22"/>
  <c r="L2084" i="22"/>
  <c r="V2373" i="22" l="1"/>
  <c r="L2085" i="22"/>
  <c r="K2086" i="22"/>
  <c r="V2374" i="22" l="1"/>
  <c r="K2087" i="22"/>
  <c r="L2086" i="22"/>
  <c r="V2375" i="22" l="1"/>
  <c r="L2087" i="22"/>
  <c r="K2088" i="22"/>
  <c r="V2376" i="22" l="1"/>
  <c r="K2089" i="22"/>
  <c r="L2088" i="22"/>
  <c r="V2377" i="22" l="1"/>
  <c r="L2089" i="22"/>
  <c r="K2090" i="22"/>
  <c r="V2378" i="22" l="1"/>
  <c r="K2091" i="22"/>
  <c r="L2090" i="22"/>
  <c r="V2379" i="22" l="1"/>
  <c r="L2091" i="22"/>
  <c r="K2092" i="22"/>
  <c r="V2380" i="22" l="1"/>
  <c r="K2093" i="22"/>
  <c r="L2092" i="22"/>
  <c r="V2381" i="22" l="1"/>
  <c r="L2093" i="22"/>
  <c r="K2094" i="22"/>
  <c r="V2382" i="22" l="1"/>
  <c r="K2095" i="22"/>
  <c r="L2094" i="22"/>
  <c r="V2383" i="22" l="1"/>
  <c r="L2095" i="22"/>
  <c r="K2096" i="22"/>
  <c r="V2384" i="22" l="1"/>
  <c r="K2097" i="22"/>
  <c r="L2096" i="22"/>
  <c r="V2385" i="22" l="1"/>
  <c r="L2097" i="22"/>
  <c r="K2098" i="22"/>
  <c r="V2386" i="22" l="1"/>
  <c r="K2099" i="22"/>
  <c r="L2098" i="22"/>
  <c r="V2387" i="22" l="1"/>
  <c r="L2099" i="22"/>
  <c r="K2100" i="22"/>
  <c r="V2388" i="22" l="1"/>
  <c r="K2101" i="22"/>
  <c r="L2100" i="22"/>
  <c r="V2389" i="22" l="1"/>
  <c r="L2101" i="22"/>
  <c r="K2102" i="22"/>
  <c r="V2390" i="22" l="1"/>
  <c r="K2103" i="22"/>
  <c r="L2102" i="22"/>
  <c r="V2391" i="22" l="1"/>
  <c r="L2103" i="22"/>
  <c r="K2104" i="22"/>
  <c r="V2392" i="22" l="1"/>
  <c r="K2105" i="22"/>
  <c r="L2104" i="22"/>
  <c r="V2393" i="22" l="1"/>
  <c r="L2105" i="22"/>
  <c r="K2106" i="22"/>
  <c r="V2394" i="22" l="1"/>
  <c r="K2107" i="22"/>
  <c r="L2106" i="22"/>
  <c r="V2395" i="22" l="1"/>
  <c r="L2107" i="22"/>
  <c r="K2108" i="22"/>
  <c r="V2396" i="22" l="1"/>
  <c r="K2109" i="22"/>
  <c r="L2108" i="22"/>
  <c r="V2397" i="22" l="1"/>
  <c r="L2109" i="22"/>
  <c r="K2110" i="22"/>
  <c r="V2398" i="22" l="1"/>
  <c r="K2111" i="22"/>
  <c r="L2110" i="22"/>
  <c r="V2399" i="22" l="1"/>
  <c r="L2111" i="22"/>
  <c r="K2112" i="22"/>
  <c r="V2400" i="22" l="1"/>
  <c r="K2113" i="22"/>
  <c r="L2112" i="22"/>
  <c r="V2401" i="22" l="1"/>
  <c r="L2113" i="22"/>
  <c r="K2114" i="22"/>
  <c r="V2402" i="22" l="1"/>
  <c r="K2115" i="22"/>
  <c r="L2114" i="22"/>
  <c r="V2403" i="22" l="1"/>
  <c r="L2115" i="22"/>
  <c r="K2116" i="22"/>
  <c r="V2404" i="22" l="1"/>
  <c r="K2117" i="22"/>
  <c r="L2116" i="22"/>
  <c r="V2405" i="22" l="1"/>
  <c r="L2117" i="22"/>
  <c r="K2118" i="22"/>
  <c r="V2406" i="22" l="1"/>
  <c r="K2119" i="22"/>
  <c r="L2118" i="22"/>
  <c r="V2407" i="22" l="1"/>
  <c r="L2119" i="22"/>
  <c r="K2120" i="22"/>
  <c r="V2408" i="22" l="1"/>
  <c r="K2121" i="22"/>
  <c r="L2120" i="22"/>
  <c r="V2409" i="22" l="1"/>
  <c r="L2121" i="22"/>
  <c r="K2122" i="22"/>
  <c r="V2410" i="22" l="1"/>
  <c r="K2123" i="22"/>
  <c r="L2122" i="22"/>
  <c r="V2411" i="22" l="1"/>
  <c r="L2123" i="22"/>
  <c r="K2124" i="22"/>
  <c r="V2412" i="22" l="1"/>
  <c r="K2125" i="22"/>
  <c r="L2124" i="22"/>
  <c r="V2413" i="22" l="1"/>
  <c r="L2125" i="22"/>
  <c r="K2126" i="22"/>
  <c r="V2414" i="22" l="1"/>
  <c r="K2127" i="22"/>
  <c r="L2126" i="22"/>
  <c r="V2415" i="22" l="1"/>
  <c r="L2127" i="22"/>
  <c r="K2128" i="22"/>
  <c r="V2416" i="22" l="1"/>
  <c r="K2129" i="22"/>
  <c r="L2128" i="22"/>
  <c r="V2417" i="22" l="1"/>
  <c r="L2129" i="22"/>
  <c r="K2130" i="22"/>
  <c r="V2418" i="22" l="1"/>
  <c r="K2131" i="22"/>
  <c r="L2130" i="22"/>
  <c r="V2419" i="22" l="1"/>
  <c r="L2131" i="22"/>
  <c r="K2132" i="22"/>
  <c r="V2420" i="22" l="1"/>
  <c r="K2133" i="22"/>
  <c r="L2132" i="22"/>
  <c r="V2421" i="22" l="1"/>
  <c r="L2133" i="22"/>
  <c r="K2134" i="22"/>
  <c r="V2422" i="22" l="1"/>
  <c r="K2135" i="22"/>
  <c r="L2134" i="22"/>
  <c r="V2423" i="22" l="1"/>
  <c r="L2135" i="22"/>
  <c r="K2136" i="22"/>
  <c r="V2424" i="22" l="1"/>
  <c r="K2137" i="22"/>
  <c r="L2136" i="22"/>
  <c r="V2425" i="22" l="1"/>
  <c r="L2137" i="22"/>
  <c r="K2138" i="22"/>
  <c r="V2426" i="22" l="1"/>
  <c r="K2139" i="22"/>
  <c r="L2138" i="22"/>
  <c r="V2427" i="22" l="1"/>
  <c r="L2139" i="22"/>
  <c r="K2140" i="22"/>
  <c r="V2428" i="22" l="1"/>
  <c r="K2141" i="22"/>
  <c r="L2140" i="22"/>
  <c r="V2429" i="22" l="1"/>
  <c r="L2141" i="22"/>
  <c r="K2142" i="22"/>
  <c r="V2430" i="22" l="1"/>
  <c r="K2143" i="22"/>
  <c r="L2142" i="22"/>
  <c r="V2431" i="22" l="1"/>
  <c r="L2143" i="22"/>
  <c r="K2144" i="22"/>
  <c r="V2432" i="22" l="1"/>
  <c r="K2145" i="22"/>
  <c r="L2144" i="22"/>
  <c r="V2433" i="22" l="1"/>
  <c r="L2145" i="22"/>
  <c r="K2146" i="22"/>
  <c r="V2434" i="22" l="1"/>
  <c r="K2147" i="22"/>
  <c r="L2146" i="22"/>
  <c r="V2435" i="22" l="1"/>
  <c r="L2147" i="22"/>
  <c r="K2148" i="22"/>
  <c r="V2436" i="22" l="1"/>
  <c r="K2149" i="22"/>
  <c r="L2148" i="22"/>
  <c r="V2437" i="22" l="1"/>
  <c r="L2149" i="22"/>
  <c r="K2150" i="22"/>
  <c r="V2438" i="22" l="1"/>
  <c r="K2151" i="22"/>
  <c r="L2150" i="22"/>
  <c r="V2439" i="22" l="1"/>
  <c r="L2151" i="22"/>
  <c r="K2152" i="22"/>
  <c r="V2440" i="22" l="1"/>
  <c r="K2153" i="22"/>
  <c r="L2152" i="22"/>
  <c r="V2441" i="22" l="1"/>
  <c r="L2153" i="22"/>
  <c r="K2154" i="22"/>
  <c r="V2442" i="22" l="1"/>
  <c r="K2155" i="22"/>
  <c r="L2154" i="22"/>
  <c r="V2443" i="22" l="1"/>
  <c r="L2155" i="22"/>
  <c r="K2156" i="22"/>
  <c r="V2444" i="22" l="1"/>
  <c r="K2157" i="22"/>
  <c r="L2156" i="22"/>
  <c r="V2445" i="22" l="1"/>
  <c r="L2157" i="22"/>
  <c r="K2158" i="22"/>
  <c r="V2446" i="22" l="1"/>
  <c r="K2159" i="22"/>
  <c r="L2158" i="22"/>
  <c r="V2447" i="22" l="1"/>
  <c r="L2159" i="22"/>
  <c r="K2160" i="22"/>
  <c r="V2448" i="22" l="1"/>
  <c r="K2161" i="22"/>
  <c r="L2160" i="22"/>
  <c r="V2449" i="22" l="1"/>
  <c r="L2161" i="22"/>
  <c r="K2162" i="22"/>
  <c r="V2450" i="22" l="1"/>
  <c r="K2163" i="22"/>
  <c r="L2162" i="22"/>
  <c r="V2451" i="22" l="1"/>
  <c r="L2163" i="22"/>
  <c r="K2164" i="22"/>
  <c r="V2452" i="22" l="1"/>
  <c r="K2165" i="22"/>
  <c r="L2164" i="22"/>
  <c r="V2453" i="22" l="1"/>
  <c r="L2165" i="22"/>
  <c r="K2166" i="22"/>
  <c r="V2454" i="22" l="1"/>
  <c r="K2167" i="22"/>
  <c r="L2166" i="22"/>
  <c r="V2455" i="22" l="1"/>
  <c r="L2167" i="22"/>
  <c r="K2168" i="22"/>
  <c r="V2456" i="22" l="1"/>
  <c r="K2169" i="22"/>
  <c r="L2168" i="22"/>
  <c r="V2457" i="22" l="1"/>
  <c r="L2169" i="22"/>
  <c r="K2170" i="22"/>
  <c r="V2458" i="22" l="1"/>
  <c r="K2171" i="22"/>
  <c r="L2170" i="22"/>
  <c r="V2459" i="22" l="1"/>
  <c r="L2171" i="22"/>
  <c r="K2172" i="22"/>
  <c r="V2460" i="22" l="1"/>
  <c r="K2173" i="22"/>
  <c r="L2172" i="22"/>
  <c r="V2461" i="22" l="1"/>
  <c r="L2173" i="22"/>
  <c r="K2174" i="22"/>
  <c r="V2462" i="22" l="1"/>
  <c r="K2175" i="22"/>
  <c r="L2174" i="22"/>
  <c r="V2463" i="22" l="1"/>
  <c r="L2175" i="22"/>
  <c r="K2176" i="22"/>
  <c r="V2464" i="22" l="1"/>
  <c r="K2177" i="22"/>
  <c r="L2176" i="22"/>
  <c r="V2465" i="22" l="1"/>
  <c r="L2177" i="22"/>
  <c r="K2178" i="22"/>
  <c r="V2466" i="22" l="1"/>
  <c r="K2179" i="22"/>
  <c r="L2178" i="22"/>
  <c r="V2467" i="22" l="1"/>
  <c r="L2179" i="22"/>
  <c r="K2180" i="22"/>
  <c r="V2468" i="22" l="1"/>
  <c r="K2181" i="22"/>
  <c r="L2180" i="22"/>
  <c r="V2469" i="22" l="1"/>
  <c r="L2181" i="22"/>
  <c r="K2182" i="22"/>
  <c r="V2470" i="22" l="1"/>
  <c r="K2183" i="22"/>
  <c r="L2182" i="22"/>
  <c r="V2471" i="22" l="1"/>
  <c r="L2183" i="22"/>
  <c r="K2184" i="22"/>
  <c r="V2472" i="22" l="1"/>
  <c r="K2185" i="22"/>
  <c r="L2184" i="22"/>
  <c r="V2473" i="22" l="1"/>
  <c r="L2185" i="22"/>
  <c r="K2186" i="22"/>
  <c r="V2474" i="22" l="1"/>
  <c r="K2187" i="22"/>
  <c r="L2186" i="22"/>
  <c r="V2475" i="22" l="1"/>
  <c r="L2187" i="22"/>
  <c r="K2188" i="22"/>
  <c r="V2476" i="22" l="1"/>
  <c r="K2189" i="22"/>
  <c r="L2188" i="22"/>
  <c r="V2477" i="22" l="1"/>
  <c r="L2189" i="22"/>
  <c r="K2190" i="22"/>
  <c r="V2478" i="22" l="1"/>
  <c r="K2191" i="22"/>
  <c r="L2190" i="22"/>
  <c r="V2479" i="22" l="1"/>
  <c r="L2191" i="22"/>
  <c r="K2192" i="22"/>
  <c r="V2480" i="22" l="1"/>
  <c r="K2193" i="22"/>
  <c r="L2192" i="22"/>
  <c r="V2481" i="22" l="1"/>
  <c r="L2193" i="22"/>
  <c r="K2194" i="22"/>
  <c r="V2482" i="22" l="1"/>
  <c r="K2195" i="22"/>
  <c r="L2194" i="22"/>
  <c r="V2483" i="22" l="1"/>
  <c r="L2195" i="22"/>
  <c r="K2196" i="22"/>
  <c r="V2484" i="22" l="1"/>
  <c r="K2197" i="22"/>
  <c r="L2196" i="22"/>
  <c r="V2485" i="22" l="1"/>
  <c r="L2197" i="22"/>
  <c r="K2198" i="22"/>
  <c r="V2486" i="22" l="1"/>
  <c r="K2199" i="22"/>
  <c r="L2198" i="22"/>
  <c r="V2487" i="22" l="1"/>
  <c r="L2199" i="22"/>
  <c r="K2200" i="22"/>
  <c r="V2488" i="22" l="1"/>
  <c r="K2201" i="22"/>
  <c r="L2200" i="22"/>
  <c r="V2489" i="22" l="1"/>
  <c r="L2201" i="22"/>
  <c r="K2202" i="22"/>
  <c r="V2490" i="22" l="1"/>
  <c r="K2203" i="22"/>
  <c r="L2202" i="22"/>
  <c r="V2491" i="22" l="1"/>
  <c r="L2203" i="22"/>
  <c r="K2204" i="22"/>
  <c r="V2492" i="22" l="1"/>
  <c r="K2205" i="22"/>
  <c r="L2204" i="22"/>
  <c r="V2493" i="22" l="1"/>
  <c r="L2205" i="22"/>
  <c r="K2206" i="22"/>
  <c r="V2494" i="22" l="1"/>
  <c r="K2207" i="22"/>
  <c r="L2206" i="22"/>
  <c r="V2495" i="22" l="1"/>
  <c r="L2207" i="22"/>
  <c r="K2208" i="22"/>
  <c r="V2496" i="22" l="1"/>
  <c r="K2209" i="22"/>
  <c r="L2208" i="22"/>
  <c r="V2497" i="22" l="1"/>
  <c r="L2209" i="22"/>
  <c r="K2210" i="22"/>
  <c r="V2498" i="22" l="1"/>
  <c r="K2211" i="22"/>
  <c r="L2210" i="22"/>
  <c r="V2499" i="22" l="1"/>
  <c r="L2211" i="22"/>
  <c r="K2212" i="22"/>
  <c r="V2500" i="22" l="1"/>
  <c r="K2213" i="22"/>
  <c r="L2212" i="22"/>
  <c r="V2501" i="22" l="1"/>
  <c r="L2213" i="22"/>
  <c r="K2214" i="22"/>
  <c r="V2502" i="22" l="1"/>
  <c r="K2215" i="22"/>
  <c r="L2214" i="22"/>
  <c r="V2503" i="22" l="1"/>
  <c r="L2215" i="22"/>
  <c r="K2216" i="22"/>
  <c r="V2504" i="22" l="1"/>
  <c r="K2217" i="22"/>
  <c r="L2216" i="22"/>
  <c r="V2505" i="22" l="1"/>
  <c r="L2217" i="22"/>
  <c r="K2218" i="22"/>
  <c r="V2506" i="22" l="1"/>
  <c r="K2219" i="22"/>
  <c r="L2218" i="22"/>
  <c r="V2507" i="22" l="1"/>
  <c r="L2219" i="22"/>
  <c r="K2220" i="22"/>
  <c r="V2508" i="22" l="1"/>
  <c r="K2221" i="22"/>
  <c r="L2220" i="22"/>
  <c r="V2509" i="22" l="1"/>
  <c r="L2221" i="22"/>
  <c r="K2222" i="22"/>
  <c r="V2510" i="22" l="1"/>
  <c r="K2223" i="22"/>
  <c r="L2222" i="22"/>
  <c r="V2511" i="22" l="1"/>
  <c r="L2223" i="22"/>
  <c r="K2224" i="22"/>
  <c r="V2512" i="22" l="1"/>
  <c r="K2225" i="22"/>
  <c r="L2224" i="22"/>
  <c r="V2513" i="22" l="1"/>
  <c r="L2225" i="22"/>
  <c r="K2226" i="22"/>
  <c r="V2514" i="22" l="1"/>
  <c r="K2227" i="22"/>
  <c r="L2226" i="22"/>
  <c r="V2515" i="22" l="1"/>
  <c r="L2227" i="22"/>
  <c r="K2228" i="22"/>
  <c r="V2516" i="22" l="1"/>
  <c r="K2229" i="22"/>
  <c r="L2228" i="22"/>
  <c r="V2517" i="22" l="1"/>
  <c r="L2229" i="22"/>
  <c r="K2230" i="22"/>
  <c r="V2518" i="22" l="1"/>
  <c r="K2231" i="22"/>
  <c r="L2230" i="22"/>
  <c r="V2519" i="22" l="1"/>
  <c r="L2231" i="22"/>
  <c r="K2232" i="22"/>
  <c r="V2520" i="22" l="1"/>
  <c r="K2233" i="22"/>
  <c r="L2232" i="22"/>
  <c r="V2521" i="22" l="1"/>
  <c r="L2233" i="22"/>
  <c r="K2234" i="22"/>
  <c r="V2522" i="22" l="1"/>
  <c r="K2235" i="22"/>
  <c r="L2234" i="22"/>
  <c r="V2523" i="22" l="1"/>
  <c r="L2235" i="22"/>
  <c r="K2236" i="22"/>
  <c r="V2524" i="22" l="1"/>
  <c r="K2237" i="22"/>
  <c r="L2236" i="22"/>
  <c r="V2525" i="22" l="1"/>
  <c r="L2237" i="22"/>
  <c r="K2238" i="22"/>
  <c r="V2526" i="22" l="1"/>
  <c r="K2239" i="22"/>
  <c r="L2238" i="22"/>
  <c r="V2527" i="22" l="1"/>
  <c r="L2239" i="22"/>
  <c r="K2240" i="22"/>
  <c r="V2528" i="22" l="1"/>
  <c r="K2241" i="22"/>
  <c r="L2240" i="22"/>
  <c r="V2529" i="22" l="1"/>
  <c r="L2241" i="22"/>
  <c r="K2242" i="22"/>
  <c r="V2530" i="22" l="1"/>
  <c r="K2243" i="22"/>
  <c r="L2242" i="22"/>
  <c r="V2531" i="22" l="1"/>
  <c r="L2243" i="22"/>
  <c r="K2244" i="22"/>
  <c r="V2532" i="22" l="1"/>
  <c r="K2245" i="22"/>
  <c r="L2244" i="22"/>
  <c r="V2533" i="22" l="1"/>
  <c r="L2245" i="22"/>
  <c r="K2246" i="22"/>
  <c r="V2534" i="22" l="1"/>
  <c r="K2247" i="22"/>
  <c r="L2246" i="22"/>
  <c r="V2535" i="22" l="1"/>
  <c r="L2247" i="22"/>
  <c r="K2248" i="22"/>
  <c r="V2536" i="22" l="1"/>
  <c r="K2249" i="22"/>
  <c r="L2248" i="22"/>
  <c r="V2537" i="22" l="1"/>
  <c r="L2249" i="22"/>
  <c r="K2250" i="22"/>
  <c r="V2538" i="22" l="1"/>
  <c r="K2251" i="22"/>
  <c r="L2250" i="22"/>
  <c r="V2539" i="22" l="1"/>
  <c r="L2251" i="22"/>
  <c r="K2252" i="22"/>
  <c r="V2540" i="22" l="1"/>
  <c r="K2253" i="22"/>
  <c r="L2252" i="22"/>
  <c r="V2541" i="22" l="1"/>
  <c r="L2253" i="22"/>
  <c r="K2254" i="22"/>
  <c r="V2542" i="22" l="1"/>
  <c r="K2255" i="22"/>
  <c r="L2254" i="22"/>
  <c r="V2543" i="22" l="1"/>
  <c r="L2255" i="22"/>
  <c r="K2256" i="22"/>
  <c r="V2544" i="22" l="1"/>
  <c r="K2257" i="22"/>
  <c r="L2256" i="22"/>
  <c r="V2545" i="22" l="1"/>
  <c r="L2257" i="22"/>
  <c r="K2258" i="22"/>
  <c r="V2546" i="22" l="1"/>
  <c r="K2259" i="22"/>
  <c r="L2258" i="22"/>
  <c r="V2547" i="22" l="1"/>
  <c r="L2259" i="22"/>
  <c r="K2260" i="22"/>
  <c r="V2548" i="22" l="1"/>
  <c r="K2261" i="22"/>
  <c r="L2260" i="22"/>
  <c r="V2549" i="22" l="1"/>
  <c r="L2261" i="22"/>
  <c r="K2262" i="22"/>
  <c r="V2550" i="22" l="1"/>
  <c r="K2263" i="22"/>
  <c r="L2262" i="22"/>
  <c r="V2551" i="22" l="1"/>
  <c r="L2263" i="22"/>
  <c r="K2264" i="22"/>
  <c r="V2552" i="22" l="1"/>
  <c r="K2265" i="22"/>
  <c r="L2264" i="22"/>
  <c r="V2553" i="22" l="1"/>
  <c r="L2265" i="22"/>
  <c r="K2266" i="22"/>
  <c r="V2554" i="22" l="1"/>
  <c r="K2267" i="22"/>
  <c r="L2266" i="22"/>
  <c r="V2555" i="22" l="1"/>
  <c r="L2267" i="22"/>
  <c r="K2268" i="22"/>
  <c r="V2556" i="22" l="1"/>
  <c r="K2269" i="22"/>
  <c r="L2268" i="22"/>
  <c r="V2557" i="22" l="1"/>
  <c r="L2269" i="22"/>
  <c r="K2270" i="22"/>
  <c r="V2558" i="22" l="1"/>
  <c r="K2271" i="22"/>
  <c r="L2270" i="22"/>
  <c r="V2559" i="22" l="1"/>
  <c r="L2271" i="22"/>
  <c r="K2272" i="22"/>
  <c r="V2560" i="22" l="1"/>
  <c r="K2273" i="22"/>
  <c r="L2272" i="22"/>
  <c r="V2561" i="22" l="1"/>
  <c r="L2273" i="22"/>
  <c r="K2274" i="22"/>
  <c r="V2562" i="22" l="1"/>
  <c r="K2275" i="22"/>
  <c r="L2274" i="22"/>
  <c r="V2563" i="22" l="1"/>
  <c r="L2275" i="22"/>
  <c r="K2276" i="22"/>
  <c r="V2564" i="22" l="1"/>
  <c r="K2277" i="22"/>
  <c r="L2276" i="22"/>
  <c r="V2565" i="22" l="1"/>
  <c r="L2277" i="22"/>
  <c r="K2278" i="22"/>
  <c r="V2566" i="22" l="1"/>
  <c r="K2279" i="22"/>
  <c r="L2278" i="22"/>
  <c r="V2567" i="22" l="1"/>
  <c r="L2279" i="22"/>
  <c r="K2280" i="22"/>
  <c r="V2568" i="22" l="1"/>
  <c r="K2281" i="22"/>
  <c r="L2280" i="22"/>
  <c r="V2569" i="22" l="1"/>
  <c r="L2281" i="22"/>
  <c r="K2282" i="22"/>
  <c r="V2570" i="22" l="1"/>
  <c r="K2283" i="22"/>
  <c r="L2282" i="22"/>
  <c r="V2571" i="22" l="1"/>
  <c r="L2283" i="22"/>
  <c r="K2284" i="22"/>
  <c r="V2572" i="22" l="1"/>
  <c r="K2285" i="22"/>
  <c r="L2284" i="22"/>
  <c r="V2573" i="22" l="1"/>
  <c r="L2285" i="22"/>
  <c r="K2286" i="22"/>
  <c r="V2574" i="22" l="1"/>
  <c r="K2287" i="22"/>
  <c r="L2286" i="22"/>
  <c r="V2575" i="22" l="1"/>
  <c r="L2287" i="22"/>
  <c r="K2288" i="22"/>
  <c r="V2576" i="22" l="1"/>
  <c r="K2289" i="22"/>
  <c r="L2288" i="22"/>
  <c r="V2577" i="22" l="1"/>
  <c r="L2289" i="22"/>
  <c r="K2290" i="22"/>
  <c r="V2578" i="22" l="1"/>
  <c r="K2291" i="22"/>
  <c r="L2290" i="22"/>
  <c r="V2579" i="22" l="1"/>
  <c r="L2291" i="22"/>
  <c r="K2292" i="22"/>
  <c r="V2580" i="22" l="1"/>
  <c r="K2293" i="22"/>
  <c r="L2292" i="22"/>
  <c r="V2581" i="22" l="1"/>
  <c r="L2293" i="22"/>
  <c r="K2294" i="22"/>
  <c r="V2582" i="22" l="1"/>
  <c r="K2295" i="22"/>
  <c r="L2294" i="22"/>
  <c r="V2583" i="22" l="1"/>
  <c r="L2295" i="22"/>
  <c r="K2296" i="22"/>
  <c r="V2584" i="22" l="1"/>
  <c r="K2297" i="22"/>
  <c r="L2296" i="22"/>
  <c r="V2585" i="22" l="1"/>
  <c r="L2297" i="22"/>
  <c r="K2298" i="22"/>
  <c r="V2586" i="22" l="1"/>
  <c r="K2299" i="22"/>
  <c r="L2298" i="22"/>
  <c r="V2587" i="22" l="1"/>
  <c r="L2299" i="22"/>
  <c r="K2300" i="22"/>
  <c r="V2588" i="22" l="1"/>
  <c r="K2301" i="22"/>
  <c r="L2300" i="22"/>
  <c r="V2589" i="22" l="1"/>
  <c r="L2301" i="22"/>
  <c r="K2302" i="22"/>
  <c r="V2590" i="22" l="1"/>
  <c r="K2303" i="22"/>
  <c r="L2302" i="22"/>
  <c r="V2591" i="22" l="1"/>
  <c r="L2303" i="22"/>
  <c r="K2304" i="22"/>
  <c r="V2592" i="22" l="1"/>
  <c r="K2305" i="22"/>
  <c r="L2304" i="22"/>
  <c r="V2593" i="22" l="1"/>
  <c r="L2305" i="22"/>
  <c r="K2306" i="22"/>
  <c r="V2594" i="22" l="1"/>
  <c r="K2307" i="22"/>
  <c r="L2306" i="22"/>
  <c r="V2595" i="22" l="1"/>
  <c r="L2307" i="22"/>
  <c r="K2308" i="22"/>
  <c r="V2596" i="22" l="1"/>
  <c r="K2309" i="22"/>
  <c r="L2308" i="22"/>
  <c r="V2597" i="22" l="1"/>
  <c r="L2309" i="22"/>
  <c r="K2310" i="22"/>
  <c r="V2598" i="22" l="1"/>
  <c r="K2311" i="22"/>
  <c r="L2310" i="22"/>
  <c r="V2599" i="22" l="1"/>
  <c r="L2311" i="22"/>
  <c r="K2312" i="22"/>
  <c r="V2600" i="22" l="1"/>
  <c r="K2313" i="22"/>
  <c r="L2312" i="22"/>
  <c r="V2601" i="22" l="1"/>
  <c r="L2313" i="22"/>
  <c r="K2314" i="22"/>
  <c r="V2602" i="22" l="1"/>
  <c r="K2315" i="22"/>
  <c r="L2314" i="22"/>
  <c r="V2603" i="22" l="1"/>
  <c r="L2315" i="22"/>
  <c r="K2316" i="22"/>
  <c r="V2604" i="22" l="1"/>
  <c r="K2317" i="22"/>
  <c r="L2316" i="22"/>
  <c r="V2605" i="22" l="1"/>
  <c r="L2317" i="22"/>
  <c r="K2318" i="22"/>
  <c r="V2606" i="22" l="1"/>
  <c r="K2319" i="22"/>
  <c r="L2318" i="22"/>
  <c r="V2607" i="22" l="1"/>
  <c r="L2319" i="22"/>
  <c r="K2320" i="22"/>
  <c r="V2608" i="22" l="1"/>
  <c r="K2321" i="22"/>
  <c r="L2320" i="22"/>
  <c r="V2609" i="22" l="1"/>
  <c r="L2321" i="22"/>
  <c r="K2322" i="22"/>
  <c r="V2610" i="22" l="1"/>
  <c r="K2323" i="22"/>
  <c r="L2322" i="22"/>
  <c r="V2611" i="22" l="1"/>
  <c r="L2323" i="22"/>
  <c r="K2324" i="22"/>
  <c r="V2612" i="22" l="1"/>
  <c r="K2325" i="22"/>
  <c r="L2324" i="22"/>
  <c r="V2613" i="22" l="1"/>
  <c r="L2325" i="22"/>
  <c r="K2326" i="22"/>
  <c r="V2614" i="22" l="1"/>
  <c r="K2327" i="22"/>
  <c r="L2326" i="22"/>
  <c r="V2615" i="22" l="1"/>
  <c r="L2327" i="22"/>
  <c r="K2328" i="22"/>
  <c r="V2616" i="22" l="1"/>
  <c r="K2329" i="22"/>
  <c r="L2328" i="22"/>
  <c r="V2617" i="22" l="1"/>
  <c r="L2329" i="22"/>
  <c r="K2330" i="22"/>
  <c r="V2618" i="22" l="1"/>
  <c r="K2331" i="22"/>
  <c r="L2330" i="22"/>
  <c r="V2619" i="22" l="1"/>
  <c r="L2331" i="22"/>
  <c r="K2332" i="22"/>
  <c r="V2620" i="22" l="1"/>
  <c r="K2333" i="22"/>
  <c r="L2332" i="22"/>
  <c r="V2621" i="22" l="1"/>
  <c r="L2333" i="22"/>
  <c r="K2334" i="22"/>
  <c r="V2622" i="22" l="1"/>
  <c r="K2335" i="22"/>
  <c r="L2334" i="22"/>
  <c r="V2623" i="22" l="1"/>
  <c r="L2335" i="22"/>
  <c r="K2336" i="22"/>
  <c r="V2624" i="22" l="1"/>
  <c r="K2337" i="22"/>
  <c r="L2336" i="22"/>
  <c r="V2625" i="22" l="1"/>
  <c r="L2337" i="22"/>
  <c r="K2338" i="22"/>
  <c r="V2626" i="22" l="1"/>
  <c r="K2339" i="22"/>
  <c r="L2338" i="22"/>
  <c r="V2627" i="22" l="1"/>
  <c r="L2339" i="22"/>
  <c r="K2340" i="22"/>
  <c r="V2628" i="22" l="1"/>
  <c r="K2341" i="22"/>
  <c r="L2340" i="22"/>
  <c r="V2629" i="22" l="1"/>
  <c r="L2341" i="22"/>
  <c r="K2342" i="22"/>
  <c r="V2630" i="22" l="1"/>
  <c r="K2343" i="22"/>
  <c r="L2342" i="22"/>
  <c r="V2631" i="22" l="1"/>
  <c r="L2343" i="22"/>
  <c r="K2344" i="22"/>
  <c r="V2632" i="22" l="1"/>
  <c r="K2345" i="22"/>
  <c r="L2344" i="22"/>
  <c r="V2633" i="22" l="1"/>
  <c r="L2345" i="22"/>
  <c r="K2346" i="22"/>
  <c r="V2634" i="22" l="1"/>
  <c r="K2347" i="22"/>
  <c r="L2346" i="22"/>
  <c r="V2635" i="22" l="1"/>
  <c r="L2347" i="22"/>
  <c r="K2348" i="22"/>
  <c r="V2636" i="22" l="1"/>
  <c r="K2349" i="22"/>
  <c r="L2348" i="22"/>
  <c r="V2637" i="22" l="1"/>
  <c r="L2349" i="22"/>
  <c r="K2350" i="22"/>
  <c r="V2638" i="22" l="1"/>
  <c r="K2351" i="22"/>
  <c r="L2350" i="22"/>
  <c r="V2639" i="22" l="1"/>
  <c r="L2351" i="22"/>
  <c r="K2352" i="22"/>
  <c r="V2640" i="22" l="1"/>
  <c r="K2353" i="22"/>
  <c r="L2352" i="22"/>
  <c r="V2641" i="22" l="1"/>
  <c r="L2353" i="22"/>
  <c r="K2354" i="22"/>
  <c r="V2642" i="22" l="1"/>
  <c r="K2355" i="22"/>
  <c r="L2354" i="22"/>
  <c r="V2643" i="22" l="1"/>
  <c r="L2355" i="22"/>
  <c r="K2356" i="22"/>
  <c r="V2644" i="22" l="1"/>
  <c r="K2357" i="22"/>
  <c r="L2356" i="22"/>
  <c r="V2645" i="22" l="1"/>
  <c r="L2357" i="22"/>
  <c r="K2358" i="22"/>
  <c r="V2646" i="22" l="1"/>
  <c r="K2359" i="22"/>
  <c r="L2358" i="22"/>
  <c r="V2647" i="22" l="1"/>
  <c r="L2359" i="22"/>
  <c r="K2360" i="22"/>
  <c r="V2648" i="22" l="1"/>
  <c r="K2361" i="22"/>
  <c r="L2360" i="22"/>
  <c r="V2649" i="22" l="1"/>
  <c r="L2361" i="22"/>
  <c r="K2362" i="22"/>
  <c r="V2650" i="22" l="1"/>
  <c r="K2363" i="22"/>
  <c r="L2362" i="22"/>
  <c r="V2651" i="22" l="1"/>
  <c r="L2363" i="22"/>
  <c r="K2364" i="22"/>
  <c r="V2652" i="22" l="1"/>
  <c r="K2365" i="22"/>
  <c r="L2364" i="22"/>
  <c r="V2653" i="22" l="1"/>
  <c r="L2365" i="22"/>
  <c r="K2366" i="22"/>
  <c r="V2654" i="22" l="1"/>
  <c r="K2367" i="22"/>
  <c r="L2366" i="22"/>
  <c r="V2655" i="22" l="1"/>
  <c r="L2367" i="22"/>
  <c r="K2368" i="22"/>
  <c r="V2656" i="22" l="1"/>
  <c r="K2369" i="22"/>
  <c r="L2368" i="22"/>
  <c r="V2657" i="22" l="1"/>
  <c r="L2369" i="22"/>
  <c r="K2370" i="22"/>
  <c r="V2658" i="22" l="1"/>
  <c r="K2371" i="22"/>
  <c r="L2370" i="22"/>
  <c r="V2659" i="22" l="1"/>
  <c r="L2371" i="22"/>
  <c r="K2372" i="22"/>
  <c r="V2660" i="22" l="1"/>
  <c r="K2373" i="22"/>
  <c r="L2372" i="22"/>
  <c r="V2661" i="22" l="1"/>
  <c r="L2373" i="22"/>
  <c r="K2374" i="22"/>
  <c r="V2662" i="22" l="1"/>
  <c r="K2375" i="22"/>
  <c r="L2374" i="22"/>
  <c r="V2663" i="22" l="1"/>
  <c r="L2375" i="22"/>
  <c r="K2376" i="22"/>
  <c r="V2664" i="22" l="1"/>
  <c r="K2377" i="22"/>
  <c r="L2376" i="22"/>
  <c r="V2665" i="22" l="1"/>
  <c r="L2377" i="22"/>
  <c r="K2378" i="22"/>
  <c r="V2666" i="22" l="1"/>
  <c r="K2379" i="22"/>
  <c r="L2378" i="22"/>
  <c r="V2667" i="22" l="1"/>
  <c r="L2379" i="22"/>
  <c r="K2380" i="22"/>
  <c r="V2668" i="22" l="1"/>
  <c r="K2381" i="22"/>
  <c r="L2380" i="22"/>
  <c r="V2669" i="22" l="1"/>
  <c r="L2381" i="22"/>
  <c r="K2382" i="22"/>
  <c r="V2670" i="22" l="1"/>
  <c r="K2383" i="22"/>
  <c r="L2382" i="22"/>
  <c r="V2671" i="22" l="1"/>
  <c r="L2383" i="22"/>
  <c r="K2384" i="22"/>
  <c r="V2672" i="22" l="1"/>
  <c r="K2385" i="22"/>
  <c r="L2384" i="22"/>
  <c r="V2673" i="22" l="1"/>
  <c r="L2385" i="22"/>
  <c r="K2386" i="22"/>
  <c r="V2674" i="22" l="1"/>
  <c r="K2387" i="22"/>
  <c r="L2386" i="22"/>
  <c r="V2675" i="22" l="1"/>
  <c r="L2387" i="22"/>
  <c r="K2388" i="22"/>
  <c r="V2676" i="22" l="1"/>
  <c r="K2389" i="22"/>
  <c r="L2388" i="22"/>
  <c r="V2677" i="22" l="1"/>
  <c r="L2389" i="22"/>
  <c r="K2390" i="22"/>
  <c r="V2678" i="22" l="1"/>
  <c r="K2391" i="22"/>
  <c r="L2390" i="22"/>
  <c r="V2679" i="22" l="1"/>
  <c r="L2391" i="22"/>
  <c r="K2392" i="22"/>
  <c r="V2680" i="22" l="1"/>
  <c r="K2393" i="22"/>
  <c r="L2392" i="22"/>
  <c r="V2681" i="22" l="1"/>
  <c r="L2393" i="22"/>
  <c r="K2394" i="22"/>
  <c r="V2682" i="22" l="1"/>
  <c r="K2395" i="22"/>
  <c r="L2394" i="22"/>
  <c r="V2683" i="22" l="1"/>
  <c r="L2395" i="22"/>
  <c r="K2396" i="22"/>
  <c r="V2684" i="22" l="1"/>
  <c r="K2397" i="22"/>
  <c r="L2396" i="22"/>
  <c r="V2685" i="22" l="1"/>
  <c r="L2397" i="22"/>
  <c r="K2398" i="22"/>
  <c r="V2686" i="22" l="1"/>
  <c r="K2399" i="22"/>
  <c r="L2398" i="22"/>
  <c r="V2687" i="22" l="1"/>
  <c r="L2399" i="22"/>
  <c r="K2400" i="22"/>
  <c r="V2688" i="22" l="1"/>
  <c r="K2401" i="22"/>
  <c r="L2400" i="22"/>
  <c r="V2689" i="22" l="1"/>
  <c r="L2401" i="22"/>
  <c r="K2402" i="22"/>
  <c r="V2690" i="22" l="1"/>
  <c r="K2403" i="22"/>
  <c r="L2402" i="22"/>
  <c r="V2691" i="22" l="1"/>
  <c r="L2403" i="22"/>
  <c r="K2404" i="22"/>
  <c r="V2692" i="22" l="1"/>
  <c r="K2405" i="22"/>
  <c r="L2404" i="22"/>
  <c r="V2693" i="22" l="1"/>
  <c r="L2405" i="22"/>
  <c r="K2406" i="22"/>
  <c r="V2694" i="22" l="1"/>
  <c r="K2407" i="22"/>
  <c r="L2406" i="22"/>
  <c r="V2695" i="22" l="1"/>
  <c r="L2407" i="22"/>
  <c r="K2408" i="22"/>
  <c r="V2696" i="22" l="1"/>
  <c r="K2409" i="22"/>
  <c r="L2408" i="22"/>
  <c r="V2697" i="22" l="1"/>
  <c r="L2409" i="22"/>
  <c r="K2410" i="22"/>
  <c r="V2698" i="22" l="1"/>
  <c r="K2411" i="22"/>
  <c r="L2410" i="22"/>
  <c r="V2699" i="22" l="1"/>
  <c r="L2411" i="22"/>
  <c r="K2412" i="22"/>
  <c r="V2700" i="22" l="1"/>
  <c r="K2413" i="22"/>
  <c r="L2412" i="22"/>
  <c r="V2701" i="22" l="1"/>
  <c r="L2413" i="22"/>
  <c r="K2414" i="22"/>
  <c r="V2702" i="22" l="1"/>
  <c r="K2415" i="22"/>
  <c r="L2414" i="22"/>
  <c r="V2703" i="22" l="1"/>
  <c r="L2415" i="22"/>
  <c r="K2416" i="22"/>
  <c r="V2704" i="22" l="1"/>
  <c r="K2417" i="22"/>
  <c r="L2416" i="22"/>
  <c r="V2705" i="22" l="1"/>
  <c r="L2417" i="22"/>
  <c r="K2418" i="22"/>
  <c r="V2706" i="22" l="1"/>
  <c r="K2419" i="22"/>
  <c r="L2418" i="22"/>
  <c r="V2707" i="22" l="1"/>
  <c r="L2419" i="22"/>
  <c r="K2420" i="22"/>
  <c r="V2708" i="22" l="1"/>
  <c r="K2421" i="22"/>
  <c r="L2420" i="22"/>
  <c r="V2709" i="22" l="1"/>
  <c r="L2421" i="22"/>
  <c r="K2422" i="22"/>
  <c r="V2710" i="22" l="1"/>
  <c r="K2423" i="22"/>
  <c r="L2422" i="22"/>
  <c r="V2711" i="22" l="1"/>
  <c r="L2423" i="22"/>
  <c r="K2424" i="22"/>
  <c r="V2712" i="22" l="1"/>
  <c r="K2425" i="22"/>
  <c r="L2424" i="22"/>
  <c r="V2713" i="22" l="1"/>
  <c r="L2425" i="22"/>
  <c r="K2426" i="22"/>
  <c r="V2714" i="22" l="1"/>
  <c r="K2427" i="22"/>
  <c r="L2426" i="22"/>
  <c r="V2715" i="22" l="1"/>
  <c r="L2427" i="22"/>
  <c r="K2428" i="22"/>
  <c r="V2716" i="22" l="1"/>
  <c r="K2429" i="22"/>
  <c r="L2428" i="22"/>
  <c r="V2717" i="22" l="1"/>
  <c r="L2429" i="22"/>
  <c r="K2430" i="22"/>
  <c r="V2718" i="22" l="1"/>
  <c r="K2431" i="22"/>
  <c r="L2430" i="22"/>
  <c r="V2719" i="22" l="1"/>
  <c r="L2431" i="22"/>
  <c r="K2432" i="22"/>
  <c r="V2720" i="22" l="1"/>
  <c r="K2433" i="22"/>
  <c r="L2432" i="22"/>
  <c r="V2721" i="22" l="1"/>
  <c r="L2433" i="22"/>
  <c r="K2434" i="22"/>
  <c r="V2722" i="22" l="1"/>
  <c r="K2435" i="22"/>
  <c r="L2434" i="22"/>
  <c r="V2723" i="22" l="1"/>
  <c r="L2435" i="22"/>
  <c r="K2436" i="22"/>
  <c r="V2724" i="22" l="1"/>
  <c r="K2437" i="22"/>
  <c r="L2436" i="22"/>
  <c r="V2725" i="22" l="1"/>
  <c r="L2437" i="22"/>
  <c r="K2438" i="22"/>
  <c r="V2726" i="22" l="1"/>
  <c r="K2439" i="22"/>
  <c r="L2438" i="22"/>
  <c r="V2727" i="22" l="1"/>
  <c r="L2439" i="22"/>
  <c r="K2440" i="22"/>
  <c r="V2728" i="22" l="1"/>
  <c r="K2441" i="22"/>
  <c r="L2440" i="22"/>
  <c r="V2729" i="22" l="1"/>
  <c r="L2441" i="22"/>
  <c r="K2442" i="22"/>
  <c r="V2730" i="22" l="1"/>
  <c r="K2443" i="22"/>
  <c r="L2442" i="22"/>
  <c r="V2731" i="22" l="1"/>
  <c r="L2443" i="22"/>
  <c r="K2444" i="22"/>
  <c r="V2732" i="22" l="1"/>
  <c r="K2445" i="22"/>
  <c r="L2444" i="22"/>
  <c r="V2733" i="22" l="1"/>
  <c r="L2445" i="22"/>
  <c r="K2446" i="22"/>
  <c r="V2734" i="22" l="1"/>
  <c r="K2447" i="22"/>
  <c r="L2446" i="22"/>
  <c r="V2735" i="22" l="1"/>
  <c r="L2447" i="22"/>
  <c r="K2448" i="22"/>
  <c r="V2736" i="22" l="1"/>
  <c r="K2449" i="22"/>
  <c r="L2448" i="22"/>
  <c r="V2737" i="22" l="1"/>
  <c r="L2449" i="22"/>
  <c r="K2450" i="22"/>
  <c r="V2738" i="22" l="1"/>
  <c r="K2451" i="22"/>
  <c r="L2450" i="22"/>
  <c r="V2739" i="22" l="1"/>
  <c r="L2451" i="22"/>
  <c r="K2452" i="22"/>
  <c r="V2740" i="22" l="1"/>
  <c r="K2453" i="22"/>
  <c r="L2452" i="22"/>
  <c r="V2741" i="22" l="1"/>
  <c r="L2453" i="22"/>
  <c r="K2454" i="22"/>
  <c r="V2742" i="22" l="1"/>
  <c r="K2455" i="22"/>
  <c r="L2454" i="22"/>
  <c r="V2743" i="22" l="1"/>
  <c r="L2455" i="22"/>
  <c r="K2456" i="22"/>
  <c r="V2744" i="22" l="1"/>
  <c r="K2457" i="22"/>
  <c r="L2456" i="22"/>
  <c r="V2745" i="22" l="1"/>
  <c r="L2457" i="22"/>
  <c r="K2458" i="22"/>
  <c r="V2746" i="22" l="1"/>
  <c r="K2459" i="22"/>
  <c r="L2458" i="22"/>
  <c r="V2747" i="22" l="1"/>
  <c r="L2459" i="22"/>
  <c r="K2460" i="22"/>
  <c r="V2748" i="22" l="1"/>
  <c r="K2461" i="22"/>
  <c r="L2460" i="22"/>
  <c r="V2749" i="22" l="1"/>
  <c r="L2461" i="22"/>
  <c r="K2462" i="22"/>
  <c r="V2750" i="22" l="1"/>
  <c r="K2463" i="22"/>
  <c r="L2462" i="22"/>
  <c r="V2751" i="22" l="1"/>
  <c r="L2463" i="22"/>
  <c r="K2464" i="22"/>
  <c r="V2752" i="22" l="1"/>
  <c r="K2465" i="22"/>
  <c r="L2464" i="22"/>
  <c r="V2753" i="22" l="1"/>
  <c r="L2465" i="22"/>
  <c r="K2466" i="22"/>
  <c r="V2754" i="22" l="1"/>
  <c r="K2467" i="22"/>
  <c r="L2466" i="22"/>
  <c r="V2755" i="22" l="1"/>
  <c r="L2467" i="22"/>
  <c r="K2468" i="22"/>
  <c r="V2756" i="22" l="1"/>
  <c r="K2469" i="22"/>
  <c r="L2468" i="22"/>
  <c r="V2757" i="22" l="1"/>
  <c r="L2469" i="22"/>
  <c r="K2470" i="22"/>
  <c r="V2758" i="22" l="1"/>
  <c r="K2471" i="22"/>
  <c r="L2470" i="22"/>
  <c r="V2759" i="22" l="1"/>
  <c r="L2471" i="22"/>
  <c r="K2472" i="22"/>
  <c r="V2760" i="22" l="1"/>
  <c r="K2473" i="22"/>
  <c r="L2472" i="22"/>
  <c r="V2761" i="22" l="1"/>
  <c r="L2473" i="22"/>
  <c r="K2474" i="22"/>
  <c r="V2762" i="22" l="1"/>
  <c r="K2475" i="22"/>
  <c r="L2474" i="22"/>
  <c r="V2763" i="22" l="1"/>
  <c r="L2475" i="22"/>
  <c r="K2476" i="22"/>
  <c r="V2764" i="22" l="1"/>
  <c r="K2477" i="22"/>
  <c r="L2476" i="22"/>
  <c r="V2765" i="22" l="1"/>
  <c r="L2477" i="22"/>
  <c r="K2478" i="22"/>
  <c r="V2766" i="22" l="1"/>
  <c r="K2479" i="22"/>
  <c r="L2478" i="22"/>
  <c r="V2767" i="22" l="1"/>
  <c r="L2479" i="22"/>
  <c r="K2480" i="22"/>
  <c r="V2768" i="22" l="1"/>
  <c r="K2481" i="22"/>
  <c r="L2480" i="22"/>
  <c r="V2769" i="22" l="1"/>
  <c r="L2481" i="22"/>
  <c r="K2482" i="22"/>
  <c r="V2770" i="22" l="1"/>
  <c r="K2483" i="22"/>
  <c r="L2482" i="22"/>
  <c r="V2771" i="22" l="1"/>
  <c r="L2483" i="22"/>
  <c r="K2484" i="22"/>
  <c r="V2772" i="22" l="1"/>
  <c r="K2485" i="22"/>
  <c r="L2484" i="22"/>
  <c r="V2773" i="22" l="1"/>
  <c r="L2485" i="22"/>
  <c r="K2486" i="22"/>
  <c r="V2774" i="22" l="1"/>
  <c r="K2487" i="22"/>
  <c r="L2486" i="22"/>
  <c r="V2775" i="22" l="1"/>
  <c r="L2487" i="22"/>
  <c r="K2488" i="22"/>
  <c r="V2776" i="22" l="1"/>
  <c r="K2489" i="22"/>
  <c r="L2488" i="22"/>
  <c r="V2777" i="22" l="1"/>
  <c r="L2489" i="22"/>
  <c r="K2490" i="22"/>
  <c r="V2778" i="22" l="1"/>
  <c r="K2491" i="22"/>
  <c r="L2490" i="22"/>
  <c r="V2779" i="22" l="1"/>
  <c r="L2491" i="22"/>
  <c r="K2492" i="22"/>
  <c r="V2780" i="22" l="1"/>
  <c r="K2493" i="22"/>
  <c r="L2492" i="22"/>
  <c r="V2781" i="22" l="1"/>
  <c r="L2493" i="22"/>
  <c r="K2494" i="22"/>
  <c r="V2782" i="22" l="1"/>
  <c r="K2495" i="22"/>
  <c r="L2494" i="22"/>
  <c r="V2783" i="22" l="1"/>
  <c r="L2495" i="22"/>
  <c r="K2496" i="22"/>
  <c r="V2784" i="22" l="1"/>
  <c r="K2497" i="22"/>
  <c r="L2496" i="22"/>
  <c r="V2785" i="22" l="1"/>
  <c r="L2497" i="22"/>
  <c r="K2498" i="22"/>
  <c r="V2786" i="22" l="1"/>
  <c r="K2499" i="22"/>
  <c r="L2498" i="22"/>
  <c r="V2787" i="22" l="1"/>
  <c r="L2499" i="22"/>
  <c r="K2500" i="22"/>
  <c r="V2788" i="22" l="1"/>
  <c r="K2501" i="22"/>
  <c r="L2500" i="22"/>
  <c r="V2789" i="22" l="1"/>
  <c r="L2501" i="22"/>
  <c r="K2502" i="22"/>
  <c r="V2790" i="22" l="1"/>
  <c r="K2503" i="22"/>
  <c r="L2502" i="22"/>
  <c r="V2791" i="22" l="1"/>
  <c r="L2503" i="22"/>
  <c r="K2504" i="22"/>
  <c r="V2792" i="22" l="1"/>
  <c r="K2505" i="22"/>
  <c r="L2504" i="22"/>
  <c r="V2793" i="22" l="1"/>
  <c r="L2505" i="22"/>
  <c r="K2506" i="22"/>
  <c r="V2794" i="22" l="1"/>
  <c r="K2507" i="22"/>
  <c r="L2506" i="22"/>
  <c r="V2795" i="22" l="1"/>
  <c r="L2507" i="22"/>
  <c r="K2508" i="22"/>
  <c r="V2796" i="22" l="1"/>
  <c r="K2509" i="22"/>
  <c r="L2508" i="22"/>
  <c r="V2797" i="22" l="1"/>
  <c r="L2509" i="22"/>
  <c r="K2510" i="22"/>
  <c r="V2798" i="22" l="1"/>
  <c r="K2511" i="22"/>
  <c r="L2510" i="22"/>
  <c r="V2799" i="22" l="1"/>
  <c r="L2511" i="22"/>
  <c r="K2512" i="22"/>
  <c r="V2800" i="22" l="1"/>
  <c r="K2513" i="22"/>
  <c r="L2512" i="22"/>
  <c r="V2801" i="22" l="1"/>
  <c r="L2513" i="22"/>
  <c r="K2514" i="22"/>
  <c r="V2802" i="22" l="1"/>
  <c r="K2515" i="22"/>
  <c r="L2514" i="22"/>
  <c r="V2803" i="22" l="1"/>
  <c r="L2515" i="22"/>
  <c r="K2516" i="22"/>
  <c r="V2804" i="22" l="1"/>
  <c r="K2517" i="22"/>
  <c r="L2516" i="22"/>
  <c r="V2805" i="22" l="1"/>
  <c r="L2517" i="22"/>
  <c r="K2518" i="22"/>
  <c r="V2806" i="22" l="1"/>
  <c r="K2519" i="22"/>
  <c r="L2518" i="22"/>
  <c r="V2807" i="22" l="1"/>
  <c r="L2519" i="22"/>
  <c r="K2520" i="22"/>
  <c r="V2808" i="22" l="1"/>
  <c r="K2521" i="22"/>
  <c r="L2520" i="22"/>
  <c r="V2809" i="22" l="1"/>
  <c r="L2521" i="22"/>
  <c r="K2522" i="22"/>
  <c r="V2810" i="22" l="1"/>
  <c r="K2523" i="22"/>
  <c r="L2522" i="22"/>
  <c r="V2811" i="22" l="1"/>
  <c r="L2523" i="22"/>
  <c r="K2524" i="22"/>
  <c r="V2812" i="22" l="1"/>
  <c r="K2525" i="22"/>
  <c r="L2524" i="22"/>
  <c r="V2813" i="22" l="1"/>
  <c r="L2525" i="22"/>
  <c r="K2526" i="22"/>
  <c r="V2814" i="22" l="1"/>
  <c r="K2527" i="22"/>
  <c r="L2526" i="22"/>
  <c r="V2815" i="22" l="1"/>
  <c r="L2527" i="22"/>
  <c r="K2528" i="22"/>
  <c r="V2816" i="22" l="1"/>
  <c r="K2529" i="22"/>
  <c r="L2528" i="22"/>
  <c r="V2817" i="22" l="1"/>
  <c r="L2529" i="22"/>
  <c r="K2530" i="22"/>
  <c r="V2818" i="22" l="1"/>
  <c r="K2531" i="22"/>
  <c r="L2530" i="22"/>
  <c r="V2819" i="22" l="1"/>
  <c r="L2531" i="22"/>
  <c r="K2532" i="22"/>
  <c r="V2820" i="22" l="1"/>
  <c r="K2533" i="22"/>
  <c r="L2532" i="22"/>
  <c r="V2821" i="22" l="1"/>
  <c r="L2533" i="22"/>
  <c r="K2534" i="22"/>
  <c r="V2822" i="22" l="1"/>
  <c r="K2535" i="22"/>
  <c r="L2534" i="22"/>
  <c r="V2823" i="22" l="1"/>
  <c r="L2535" i="22"/>
  <c r="K2536" i="22"/>
  <c r="V2824" i="22" l="1"/>
  <c r="K2537" i="22"/>
  <c r="L2536" i="22"/>
  <c r="V2825" i="22" l="1"/>
  <c r="L2537" i="22"/>
  <c r="K2538" i="22"/>
  <c r="V2826" i="22" l="1"/>
  <c r="K2539" i="22"/>
  <c r="L2538" i="22"/>
  <c r="V2827" i="22" l="1"/>
  <c r="L2539" i="22"/>
  <c r="K2540" i="22"/>
  <c r="V2828" i="22" l="1"/>
  <c r="K2541" i="22"/>
  <c r="L2540" i="22"/>
  <c r="V2829" i="22" l="1"/>
  <c r="L2541" i="22"/>
  <c r="K2542" i="22"/>
  <c r="V2830" i="22" l="1"/>
  <c r="K2543" i="22"/>
  <c r="L2542" i="22"/>
  <c r="V2831" i="22" l="1"/>
  <c r="L2543" i="22"/>
  <c r="K2544" i="22"/>
  <c r="V2832" i="22" l="1"/>
  <c r="K2545" i="22"/>
  <c r="L2544" i="22"/>
  <c r="V2833" i="22" l="1"/>
  <c r="L2545" i="22"/>
  <c r="K2546" i="22"/>
  <c r="V2834" i="22" l="1"/>
  <c r="K2547" i="22"/>
  <c r="L2546" i="22"/>
  <c r="V2835" i="22" l="1"/>
  <c r="L2547" i="22"/>
  <c r="K2548" i="22"/>
  <c r="V2836" i="22" l="1"/>
  <c r="K2549" i="22"/>
  <c r="L2548" i="22"/>
  <c r="V2837" i="22" l="1"/>
  <c r="L2549" i="22"/>
  <c r="K2550" i="22"/>
  <c r="V2838" i="22" l="1"/>
  <c r="K2551" i="22"/>
  <c r="L2550" i="22"/>
  <c r="V2839" i="22" l="1"/>
  <c r="L2551" i="22"/>
  <c r="K2552" i="22"/>
  <c r="V2840" i="22" l="1"/>
  <c r="K2553" i="22"/>
  <c r="L2552" i="22"/>
  <c r="V2841" i="22" l="1"/>
  <c r="L2553" i="22"/>
  <c r="K2554" i="22"/>
  <c r="V2842" i="22" l="1"/>
  <c r="K2555" i="22"/>
  <c r="L2554" i="22"/>
  <c r="V2843" i="22" l="1"/>
  <c r="L2555" i="22"/>
  <c r="K2556" i="22"/>
  <c r="V2844" i="22" l="1"/>
  <c r="K2557" i="22"/>
  <c r="L2556" i="22"/>
  <c r="V2845" i="22" l="1"/>
  <c r="L2557" i="22"/>
  <c r="K2558" i="22"/>
  <c r="V2846" i="22" l="1"/>
  <c r="K2559" i="22"/>
  <c r="L2558" i="22"/>
  <c r="V2847" i="22" l="1"/>
  <c r="L2559" i="22"/>
  <c r="K2560" i="22"/>
  <c r="V2848" i="22" l="1"/>
  <c r="K2561" i="22"/>
  <c r="L2560" i="22"/>
  <c r="V2849" i="22" l="1"/>
  <c r="L2561" i="22"/>
  <c r="K2562" i="22"/>
  <c r="V2850" i="22" l="1"/>
  <c r="K2563" i="22"/>
  <c r="L2562" i="22"/>
  <c r="V2851" i="22" l="1"/>
  <c r="L2563" i="22"/>
  <c r="K2564" i="22"/>
  <c r="V2852" i="22" l="1"/>
  <c r="K2565" i="22"/>
  <c r="L2564" i="22"/>
  <c r="V2853" i="22" l="1"/>
  <c r="L2565" i="22"/>
  <c r="K2566" i="22"/>
  <c r="V2854" i="22" l="1"/>
  <c r="K2567" i="22"/>
  <c r="L2566" i="22"/>
  <c r="V2855" i="22" l="1"/>
  <c r="L2567" i="22"/>
  <c r="K2568" i="22"/>
  <c r="V2856" i="22" l="1"/>
  <c r="K2569" i="22"/>
  <c r="L2568" i="22"/>
  <c r="V2857" i="22" l="1"/>
  <c r="L2569" i="22"/>
  <c r="K2570" i="22"/>
  <c r="V2858" i="22" l="1"/>
  <c r="K2571" i="22"/>
  <c r="L2570" i="22"/>
  <c r="V2859" i="22" l="1"/>
  <c r="L2571" i="22"/>
  <c r="K2572" i="22"/>
  <c r="V2860" i="22" l="1"/>
  <c r="K2573" i="22"/>
  <c r="L2572" i="22"/>
  <c r="V2861" i="22" l="1"/>
  <c r="L2573" i="22"/>
  <c r="K2574" i="22"/>
  <c r="V2862" i="22" l="1"/>
  <c r="K2575" i="22"/>
  <c r="L2574" i="22"/>
  <c r="V2863" i="22" l="1"/>
  <c r="L2575" i="22"/>
  <c r="K2576" i="22"/>
  <c r="V2864" i="22" l="1"/>
  <c r="K2577" i="22"/>
  <c r="L2576" i="22"/>
  <c r="V2865" i="22" l="1"/>
  <c r="L2577" i="22"/>
  <c r="K2578" i="22"/>
  <c r="V2866" i="22" l="1"/>
  <c r="K2579" i="22"/>
  <c r="L2578" i="22"/>
  <c r="V2867" i="22" l="1"/>
  <c r="L2579" i="22"/>
  <c r="K2580" i="22"/>
  <c r="V2868" i="22" l="1"/>
  <c r="K2581" i="22"/>
  <c r="L2580" i="22"/>
  <c r="V2869" i="22" l="1"/>
  <c r="L2581" i="22"/>
  <c r="K2582" i="22"/>
  <c r="V2870" i="22" l="1"/>
  <c r="K2583" i="22"/>
  <c r="L2582" i="22"/>
  <c r="V2871" i="22" l="1"/>
  <c r="L2583" i="22"/>
  <c r="K2584" i="22"/>
  <c r="V2872" i="22" l="1"/>
  <c r="K2585" i="22"/>
  <c r="L2584" i="22"/>
  <c r="V2873" i="22" l="1"/>
  <c r="L2585" i="22"/>
  <c r="K2586" i="22"/>
  <c r="V2874" i="22" l="1"/>
  <c r="K2587" i="22"/>
  <c r="L2586" i="22"/>
  <c r="V2875" i="22" l="1"/>
  <c r="L2587" i="22"/>
  <c r="K2588" i="22"/>
  <c r="V2876" i="22" l="1"/>
  <c r="K2589" i="22"/>
  <c r="L2588" i="22"/>
  <c r="V2877" i="22" l="1"/>
  <c r="L2589" i="22"/>
  <c r="K2590" i="22"/>
  <c r="V2878" i="22" l="1"/>
  <c r="K2591" i="22"/>
  <c r="L2590" i="22"/>
  <c r="V2879" i="22" l="1"/>
  <c r="L2591" i="22"/>
  <c r="K2592" i="22"/>
  <c r="V2880" i="22" l="1"/>
  <c r="K2593" i="22"/>
  <c r="L2592" i="22"/>
  <c r="V2881" i="22" l="1"/>
  <c r="L2593" i="22"/>
  <c r="K2594" i="22"/>
  <c r="V2882" i="22" l="1"/>
  <c r="K2595" i="22"/>
  <c r="L2594" i="22"/>
  <c r="V2883" i="22" l="1"/>
  <c r="L2595" i="22"/>
  <c r="K2596" i="22"/>
  <c r="V2884" i="22" l="1"/>
  <c r="K2597" i="22"/>
  <c r="L2596" i="22"/>
  <c r="V2885" i="22" l="1"/>
  <c r="L2597" i="22"/>
  <c r="K2598" i="22"/>
  <c r="V2886" i="22" l="1"/>
  <c r="K2599" i="22"/>
  <c r="L2598" i="22"/>
  <c r="V2887" i="22" l="1"/>
  <c r="L2599" i="22"/>
  <c r="K2600" i="22"/>
  <c r="V2888" i="22" l="1"/>
  <c r="K2601" i="22"/>
  <c r="L2600" i="22"/>
  <c r="V2889" i="22" l="1"/>
  <c r="L2601" i="22"/>
  <c r="K2602" i="22"/>
  <c r="V2890" i="22" l="1"/>
  <c r="K2603" i="22"/>
  <c r="L2602" i="22"/>
  <c r="V2891" i="22" l="1"/>
  <c r="L2603" i="22"/>
  <c r="K2604" i="22"/>
  <c r="V2892" i="22" l="1"/>
  <c r="K2605" i="22"/>
  <c r="L2604" i="22"/>
  <c r="V2893" i="22" l="1"/>
  <c r="L2605" i="22"/>
  <c r="K2606" i="22"/>
  <c r="V2894" i="22" l="1"/>
  <c r="K2607" i="22"/>
  <c r="L2606" i="22"/>
  <c r="V2895" i="22" l="1"/>
  <c r="L2607" i="22"/>
  <c r="K2608" i="22"/>
  <c r="V2896" i="22" l="1"/>
  <c r="K2609" i="22"/>
  <c r="L2608" i="22"/>
  <c r="V2897" i="22" l="1"/>
  <c r="L2609" i="22"/>
  <c r="K2610" i="22"/>
  <c r="V2898" i="22" l="1"/>
  <c r="K2611" i="22"/>
  <c r="L2610" i="22"/>
  <c r="V2899" i="22" l="1"/>
  <c r="L2611" i="22"/>
  <c r="K2612" i="22"/>
  <c r="V2900" i="22" l="1"/>
  <c r="K2613" i="22"/>
  <c r="L2612" i="22"/>
  <c r="V2901" i="22" l="1"/>
  <c r="L2613" i="22"/>
  <c r="K2614" i="22"/>
  <c r="V2902" i="22" l="1"/>
  <c r="K2615" i="22"/>
  <c r="L2614" i="22"/>
  <c r="V2903" i="22" l="1"/>
  <c r="L2615" i="22"/>
  <c r="K2616" i="22"/>
  <c r="V2904" i="22" l="1"/>
  <c r="K2617" i="22"/>
  <c r="L2616" i="22"/>
  <c r="V2905" i="22" l="1"/>
  <c r="L2617" i="22"/>
  <c r="K2618" i="22"/>
  <c r="V2906" i="22" l="1"/>
  <c r="K2619" i="22"/>
  <c r="L2618" i="22"/>
  <c r="V2907" i="22" l="1"/>
  <c r="L2619" i="22"/>
  <c r="K2620" i="22"/>
  <c r="V2908" i="22" l="1"/>
  <c r="K2621" i="22"/>
  <c r="L2620" i="22"/>
  <c r="V2909" i="22" l="1"/>
  <c r="L2621" i="22"/>
  <c r="K2622" i="22"/>
  <c r="V2910" i="22" l="1"/>
  <c r="K2623" i="22"/>
  <c r="L2622" i="22"/>
  <c r="V2911" i="22" l="1"/>
  <c r="L2623" i="22"/>
  <c r="K2624" i="22"/>
  <c r="V2912" i="22" l="1"/>
  <c r="K2625" i="22"/>
  <c r="L2624" i="22"/>
  <c r="V2913" i="22" l="1"/>
  <c r="L2625" i="22"/>
  <c r="K2626" i="22"/>
  <c r="V2914" i="22" l="1"/>
  <c r="K2627" i="22"/>
  <c r="L2626" i="22"/>
  <c r="V2915" i="22" l="1"/>
  <c r="L2627" i="22"/>
  <c r="K2628" i="22"/>
  <c r="V2916" i="22" l="1"/>
  <c r="K2629" i="22"/>
  <c r="L2628" i="22"/>
  <c r="V2917" i="22" l="1"/>
  <c r="L2629" i="22"/>
  <c r="K2630" i="22"/>
  <c r="V2918" i="22" l="1"/>
  <c r="K2631" i="22"/>
  <c r="L2630" i="22"/>
  <c r="V2919" i="22" l="1"/>
  <c r="L2631" i="22"/>
  <c r="K2632" i="22"/>
  <c r="V2920" i="22" l="1"/>
  <c r="K2633" i="22"/>
  <c r="L2632" i="22"/>
  <c r="V2921" i="22" l="1"/>
  <c r="L2633" i="22"/>
  <c r="K2634" i="22"/>
  <c r="V2922" i="22" l="1"/>
  <c r="K2635" i="22"/>
  <c r="L2634" i="22"/>
  <c r="V2923" i="22" l="1"/>
  <c r="L2635" i="22"/>
  <c r="K2636" i="22"/>
  <c r="V2924" i="22" l="1"/>
  <c r="K2637" i="22"/>
  <c r="L2636" i="22"/>
  <c r="V2925" i="22" l="1"/>
  <c r="L2637" i="22"/>
  <c r="K2638" i="22"/>
  <c r="V2926" i="22" l="1"/>
  <c r="K2639" i="22"/>
  <c r="L2638" i="22"/>
  <c r="V2927" i="22" l="1"/>
  <c r="L2639" i="22"/>
  <c r="K2640" i="22"/>
  <c r="V2928" i="22" l="1"/>
  <c r="K2641" i="22"/>
  <c r="L2640" i="22"/>
  <c r="V2929" i="22" l="1"/>
  <c r="L2641" i="22"/>
  <c r="K2642" i="22"/>
  <c r="V2930" i="22" l="1"/>
  <c r="K2643" i="22"/>
  <c r="L2642" i="22"/>
  <c r="V2931" i="22" l="1"/>
  <c r="L2643" i="22"/>
  <c r="K2644" i="22"/>
  <c r="V2932" i="22" l="1"/>
  <c r="K2645" i="22"/>
  <c r="L2644" i="22"/>
  <c r="V2933" i="22" l="1"/>
  <c r="L2645" i="22"/>
  <c r="K2646" i="22"/>
  <c r="V2934" i="22" l="1"/>
  <c r="K2647" i="22"/>
  <c r="L2646" i="22"/>
  <c r="V2935" i="22" l="1"/>
  <c r="L2647" i="22"/>
  <c r="K2648" i="22"/>
  <c r="V2936" i="22" l="1"/>
  <c r="K2649" i="22"/>
  <c r="L2648" i="22"/>
  <c r="V2937" i="22" l="1"/>
  <c r="L2649" i="22"/>
  <c r="K2650" i="22"/>
  <c r="V2938" i="22" l="1"/>
  <c r="K2651" i="22"/>
  <c r="L2650" i="22"/>
  <c r="V2939" i="22" l="1"/>
  <c r="L2651" i="22"/>
  <c r="K2652" i="22"/>
  <c r="V2940" i="22" l="1"/>
  <c r="K2653" i="22"/>
  <c r="L2652" i="22"/>
  <c r="V2941" i="22" l="1"/>
  <c r="L2653" i="22"/>
  <c r="K2654" i="22"/>
  <c r="V2942" i="22" l="1"/>
  <c r="K2655" i="22"/>
  <c r="L2654" i="22"/>
  <c r="V2943" i="22" l="1"/>
  <c r="L2655" i="22"/>
  <c r="K2656" i="22"/>
  <c r="V2944" i="22" l="1"/>
  <c r="K2657" i="22"/>
  <c r="L2656" i="22"/>
  <c r="V2945" i="22" l="1"/>
  <c r="L2657" i="22"/>
  <c r="K2658" i="22"/>
  <c r="V2946" i="22" l="1"/>
  <c r="K2659" i="22"/>
  <c r="L2658" i="22"/>
  <c r="V2947" i="22" l="1"/>
  <c r="L2659" i="22"/>
  <c r="K2660" i="22"/>
  <c r="V2948" i="22" l="1"/>
  <c r="K2661" i="22"/>
  <c r="L2660" i="22"/>
  <c r="V2949" i="22" l="1"/>
  <c r="L2661" i="22"/>
  <c r="K2662" i="22"/>
  <c r="V2950" i="22" l="1"/>
  <c r="K2663" i="22"/>
  <c r="L2662" i="22"/>
  <c r="V2951" i="22" l="1"/>
  <c r="L2663" i="22"/>
  <c r="K2664" i="22"/>
  <c r="V2952" i="22" l="1"/>
  <c r="K2665" i="22"/>
  <c r="L2664" i="22"/>
  <c r="V2953" i="22" l="1"/>
  <c r="L2665" i="22"/>
  <c r="K2666" i="22"/>
  <c r="V2954" i="22" l="1"/>
  <c r="K2667" i="22"/>
  <c r="L2666" i="22"/>
  <c r="V2955" i="22" l="1"/>
  <c r="L2667" i="22"/>
  <c r="K2668" i="22"/>
  <c r="V2956" i="22" l="1"/>
  <c r="K2669" i="22"/>
  <c r="L2668" i="22"/>
  <c r="V2957" i="22" l="1"/>
  <c r="L2669" i="22"/>
  <c r="K2670" i="22"/>
  <c r="V2958" i="22" l="1"/>
  <c r="K2671" i="22"/>
  <c r="L2670" i="22"/>
  <c r="V2959" i="22" l="1"/>
  <c r="L2671" i="22"/>
  <c r="K2672" i="22"/>
  <c r="V2960" i="22" l="1"/>
  <c r="K2673" i="22"/>
  <c r="L2672" i="22"/>
  <c r="V2961" i="22" l="1"/>
  <c r="L2673" i="22"/>
  <c r="K2674" i="22"/>
  <c r="V2962" i="22" l="1"/>
  <c r="K2675" i="22"/>
  <c r="L2674" i="22"/>
  <c r="V2963" i="22" l="1"/>
  <c r="L2675" i="22"/>
  <c r="K2676" i="22"/>
  <c r="V2964" i="22" l="1"/>
  <c r="K2677" i="22"/>
  <c r="L2676" i="22"/>
  <c r="V2965" i="22" l="1"/>
  <c r="L2677" i="22"/>
  <c r="K2678" i="22"/>
  <c r="V2966" i="22" l="1"/>
  <c r="K2679" i="22"/>
  <c r="L2678" i="22"/>
  <c r="V2967" i="22" l="1"/>
  <c r="L2679" i="22"/>
  <c r="K2680" i="22"/>
  <c r="V2968" i="22" l="1"/>
  <c r="K2681" i="22"/>
  <c r="L2680" i="22"/>
  <c r="V2969" i="22" l="1"/>
  <c r="L2681" i="22"/>
  <c r="K2682" i="22"/>
  <c r="V2970" i="22" l="1"/>
  <c r="K2683" i="22"/>
  <c r="L2682" i="22"/>
  <c r="V2971" i="22" l="1"/>
  <c r="L2683" i="22"/>
  <c r="K2684" i="22"/>
  <c r="V2972" i="22" l="1"/>
  <c r="K2685" i="22"/>
  <c r="L2684" i="22"/>
  <c r="V2973" i="22" l="1"/>
  <c r="L2685" i="22"/>
  <c r="K2686" i="22"/>
  <c r="V2974" i="22" l="1"/>
  <c r="K2687" i="22"/>
  <c r="L2686" i="22"/>
  <c r="V2975" i="22" l="1"/>
  <c r="L2687" i="22"/>
  <c r="K2688" i="22"/>
  <c r="V2976" i="22" l="1"/>
  <c r="K2689" i="22"/>
  <c r="L2688" i="22"/>
  <c r="V2977" i="22" l="1"/>
  <c r="L2689" i="22"/>
  <c r="K2690" i="22"/>
  <c r="V2978" i="22" l="1"/>
  <c r="K2691" i="22"/>
  <c r="L2690" i="22"/>
  <c r="V2979" i="22" l="1"/>
  <c r="L2691" i="22"/>
  <c r="K2692" i="22"/>
  <c r="V2980" i="22" l="1"/>
  <c r="K2693" i="22"/>
  <c r="L2692" i="22"/>
  <c r="V2981" i="22" l="1"/>
  <c r="L2693" i="22"/>
  <c r="K2694" i="22"/>
  <c r="V2982" i="22" l="1"/>
  <c r="K2695" i="22"/>
  <c r="L2694" i="22"/>
  <c r="V2983" i="22" l="1"/>
  <c r="L2695" i="22"/>
  <c r="K2696" i="22"/>
  <c r="V2984" i="22" l="1"/>
  <c r="K2697" i="22"/>
  <c r="L2696" i="22"/>
  <c r="V2985" i="22" l="1"/>
  <c r="L2697" i="22"/>
  <c r="K2698" i="22"/>
  <c r="V2986" i="22" l="1"/>
  <c r="K2699" i="22"/>
  <c r="L2698" i="22"/>
  <c r="V2987" i="22" l="1"/>
  <c r="L2699" i="22"/>
  <c r="K2700" i="22"/>
  <c r="V2988" i="22" l="1"/>
  <c r="K2701" i="22"/>
  <c r="L2700" i="22"/>
  <c r="V2989" i="22" l="1"/>
  <c r="L2701" i="22"/>
  <c r="K2702" i="22"/>
  <c r="V2990" i="22" l="1"/>
  <c r="K2703" i="22"/>
  <c r="L2702" i="22"/>
  <c r="V2991" i="22" l="1"/>
  <c r="L2703" i="22"/>
  <c r="K2704" i="22"/>
  <c r="V2992" i="22" l="1"/>
  <c r="K2705" i="22"/>
  <c r="L2704" i="22"/>
  <c r="V2993" i="22" l="1"/>
  <c r="L2705" i="22"/>
  <c r="K2706" i="22"/>
  <c r="V2994" i="22" l="1"/>
  <c r="K2707" i="22"/>
  <c r="L2706" i="22"/>
  <c r="V2995" i="22" l="1"/>
  <c r="L2707" i="22"/>
  <c r="K2708" i="22"/>
  <c r="V2996" i="22" l="1"/>
  <c r="K2709" i="22"/>
  <c r="L2708" i="22"/>
  <c r="V2997" i="22" l="1"/>
  <c r="L2709" i="22"/>
  <c r="K2710" i="22"/>
  <c r="V2998" i="22" l="1"/>
  <c r="K2711" i="22"/>
  <c r="L2710" i="22"/>
  <c r="V2999" i="22" l="1"/>
  <c r="L2711" i="22"/>
  <c r="K2712" i="22"/>
  <c r="V3000" i="22" l="1"/>
  <c r="K2713" i="22"/>
  <c r="L2712" i="22"/>
  <c r="V3001" i="22" l="1"/>
  <c r="L2713" i="22"/>
  <c r="K2714" i="22"/>
  <c r="V3002" i="22" l="1"/>
  <c r="K2715" i="22"/>
  <c r="L2714" i="22"/>
  <c r="V3003" i="22" l="1"/>
  <c r="L2715" i="22"/>
  <c r="K2716" i="22"/>
  <c r="V3004" i="22" l="1"/>
  <c r="K2717" i="22"/>
  <c r="L2716" i="22"/>
  <c r="V3005" i="22" l="1"/>
  <c r="L2717" i="22"/>
  <c r="K2718" i="22"/>
  <c r="V3006" i="22" l="1"/>
  <c r="K2719" i="22"/>
  <c r="L2718" i="22"/>
  <c r="V3007" i="22" l="1"/>
  <c r="L2719" i="22"/>
  <c r="K2720" i="22"/>
  <c r="V3008" i="22" l="1"/>
  <c r="K2721" i="22"/>
  <c r="L2720" i="22"/>
  <c r="V3009" i="22" l="1"/>
  <c r="L2721" i="22"/>
  <c r="K2722" i="22"/>
  <c r="V3010" i="22" l="1"/>
  <c r="K2723" i="22"/>
  <c r="L2722" i="22"/>
  <c r="V3011" i="22" l="1"/>
  <c r="L2723" i="22"/>
  <c r="K2724" i="22"/>
  <c r="V3012" i="22" l="1"/>
  <c r="K2725" i="22"/>
  <c r="L2724" i="22"/>
  <c r="V3013" i="22" l="1"/>
  <c r="L2725" i="22"/>
  <c r="K2726" i="22"/>
  <c r="V3014" i="22" l="1"/>
  <c r="K2727" i="22"/>
  <c r="L2726" i="22"/>
  <c r="V3015" i="22" l="1"/>
  <c r="L2727" i="22"/>
  <c r="K2728" i="22"/>
  <c r="V3016" i="22" l="1"/>
  <c r="K2729" i="22"/>
  <c r="L2728" i="22"/>
  <c r="V3017" i="22" l="1"/>
  <c r="L2729" i="22"/>
  <c r="K2730" i="22"/>
  <c r="V3018" i="22" l="1"/>
  <c r="K2731" i="22"/>
  <c r="L2730" i="22"/>
  <c r="V3019" i="22" l="1"/>
  <c r="L2731" i="22"/>
  <c r="K2732" i="22"/>
  <c r="V3020" i="22" l="1"/>
  <c r="K2733" i="22"/>
  <c r="L2732" i="22"/>
  <c r="V3021" i="22" l="1"/>
  <c r="L2733" i="22"/>
  <c r="K2734" i="22"/>
  <c r="V3022" i="22" l="1"/>
  <c r="K2735" i="22"/>
  <c r="L2734" i="22"/>
  <c r="V3023" i="22" l="1"/>
  <c r="L2735" i="22"/>
  <c r="K2736" i="22"/>
  <c r="V3024" i="22" l="1"/>
  <c r="K2737" i="22"/>
  <c r="L2736" i="22"/>
  <c r="V3025" i="22" l="1"/>
  <c r="L2737" i="22"/>
  <c r="K2738" i="22"/>
  <c r="V3026" i="22" l="1"/>
  <c r="K2739" i="22"/>
  <c r="L2738" i="22"/>
  <c r="V3027" i="22" l="1"/>
  <c r="L2739" i="22"/>
  <c r="K2740" i="22"/>
  <c r="V3028" i="22" l="1"/>
  <c r="K2741" i="22"/>
  <c r="L2740" i="22"/>
  <c r="V3029" i="22" l="1"/>
  <c r="L2741" i="22"/>
  <c r="K2742" i="22"/>
  <c r="V3030" i="22" l="1"/>
  <c r="K2743" i="22"/>
  <c r="L2742" i="22"/>
  <c r="V3031" i="22" l="1"/>
  <c r="L2743" i="22"/>
  <c r="K2744" i="22"/>
  <c r="V3032" i="22" l="1"/>
  <c r="K2745" i="22"/>
  <c r="L2744" i="22"/>
  <c r="V3033" i="22" l="1"/>
  <c r="L2745" i="22"/>
  <c r="K2746" i="22"/>
  <c r="V3034" i="22" l="1"/>
  <c r="K2747" i="22"/>
  <c r="L2746" i="22"/>
  <c r="V3035" i="22" l="1"/>
  <c r="L2747" i="22"/>
  <c r="K2748" i="22"/>
  <c r="V3036" i="22" l="1"/>
  <c r="K2749" i="22"/>
  <c r="L2748" i="22"/>
  <c r="V3037" i="22" l="1"/>
  <c r="L2749" i="22"/>
  <c r="K2750" i="22"/>
  <c r="V3038" i="22" l="1"/>
  <c r="K2751" i="22"/>
  <c r="L2750" i="22"/>
  <c r="V3039" i="22" l="1"/>
  <c r="L2751" i="22"/>
  <c r="K2752" i="22"/>
  <c r="V3040" i="22" l="1"/>
  <c r="K2753" i="22"/>
  <c r="L2752" i="22"/>
  <c r="V3041" i="22" l="1"/>
  <c r="L2753" i="22"/>
  <c r="K2754" i="22"/>
  <c r="V3042" i="22" l="1"/>
  <c r="K2755" i="22"/>
  <c r="L2754" i="22"/>
  <c r="V3043" i="22" l="1"/>
  <c r="L2755" i="22"/>
  <c r="K2756" i="22"/>
  <c r="V3044" i="22" l="1"/>
  <c r="K2757" i="22"/>
  <c r="L2756" i="22"/>
  <c r="V3045" i="22" l="1"/>
  <c r="L2757" i="22"/>
  <c r="K2758" i="22"/>
  <c r="V3046" i="22" l="1"/>
  <c r="K2759" i="22"/>
  <c r="L2758" i="22"/>
  <c r="V3047" i="22" l="1"/>
  <c r="L2759" i="22"/>
  <c r="K2760" i="22"/>
  <c r="V3048" i="22" l="1"/>
  <c r="K2761" i="22"/>
  <c r="L2760" i="22"/>
  <c r="V3049" i="22" l="1"/>
  <c r="L2761" i="22"/>
  <c r="K2762" i="22"/>
  <c r="V3050" i="22" l="1"/>
  <c r="K2763" i="22"/>
  <c r="L2762" i="22"/>
  <c r="V3051" i="22" l="1"/>
  <c r="L2763" i="22"/>
  <c r="K2764" i="22"/>
  <c r="V3052" i="22" l="1"/>
  <c r="K2765" i="22"/>
  <c r="L2764" i="22"/>
  <c r="V3053" i="22" l="1"/>
  <c r="L2765" i="22"/>
  <c r="K2766" i="22"/>
  <c r="V3054" i="22" l="1"/>
  <c r="K2767" i="22"/>
  <c r="L2766" i="22"/>
  <c r="V3055" i="22" l="1"/>
  <c r="L2767" i="22"/>
  <c r="K2768" i="22"/>
  <c r="V3056" i="22" l="1"/>
  <c r="K2769" i="22"/>
  <c r="L2768" i="22"/>
  <c r="V3057" i="22" l="1"/>
  <c r="L2769" i="22"/>
  <c r="K2770" i="22"/>
  <c r="V3058" i="22" l="1"/>
  <c r="K2771" i="22"/>
  <c r="L2770" i="22"/>
  <c r="V3059" i="22" l="1"/>
  <c r="L2771" i="22"/>
  <c r="K2772" i="22"/>
  <c r="V3060" i="22" l="1"/>
  <c r="K2773" i="22"/>
  <c r="L2772" i="22"/>
  <c r="V3061" i="22" l="1"/>
  <c r="L2773" i="22"/>
  <c r="K2774" i="22"/>
  <c r="V3062" i="22" l="1"/>
  <c r="K2775" i="22"/>
  <c r="L2774" i="22"/>
  <c r="V3063" i="22" l="1"/>
  <c r="L2775" i="22"/>
  <c r="K2776" i="22"/>
  <c r="V3064" i="22" l="1"/>
  <c r="K2777" i="22"/>
  <c r="L2776" i="22"/>
  <c r="V3065" i="22" l="1"/>
  <c r="L2777" i="22"/>
  <c r="K2778" i="22"/>
  <c r="V3066" i="22" l="1"/>
  <c r="K2779" i="22"/>
  <c r="L2778" i="22"/>
  <c r="V3067" i="22" l="1"/>
  <c r="L2779" i="22"/>
  <c r="K2780" i="22"/>
  <c r="V3068" i="22" l="1"/>
  <c r="K2781" i="22"/>
  <c r="L2780" i="22"/>
  <c r="V3069" i="22" l="1"/>
  <c r="L2781" i="22"/>
  <c r="K2782" i="22"/>
  <c r="V3070" i="22" l="1"/>
  <c r="K2783" i="22"/>
  <c r="L2782" i="22"/>
  <c r="V3071" i="22" l="1"/>
  <c r="L2783" i="22"/>
  <c r="K2784" i="22"/>
  <c r="V3072" i="22" l="1"/>
  <c r="K2785" i="22"/>
  <c r="L2784" i="22"/>
  <c r="V3073" i="22" l="1"/>
  <c r="L2785" i="22"/>
  <c r="K2786" i="22"/>
  <c r="V3074" i="22" l="1"/>
  <c r="K2787" i="22"/>
  <c r="L2786" i="22"/>
  <c r="V3075" i="22" l="1"/>
  <c r="L2787" i="22"/>
  <c r="K2788" i="22"/>
  <c r="V3076" i="22" l="1"/>
  <c r="K2789" i="22"/>
  <c r="L2788" i="22"/>
  <c r="V3077" i="22" l="1"/>
  <c r="L2789" i="22"/>
  <c r="K2790" i="22"/>
  <c r="V3078" i="22" l="1"/>
  <c r="K2791" i="22"/>
  <c r="L2790" i="22"/>
  <c r="V3079" i="22" l="1"/>
  <c r="L2791" i="22"/>
  <c r="K2792" i="22"/>
  <c r="V3080" i="22" l="1"/>
  <c r="K2793" i="22"/>
  <c r="L2792" i="22"/>
  <c r="V3081" i="22" l="1"/>
  <c r="L2793" i="22"/>
  <c r="K2794" i="22"/>
  <c r="V3082" i="22" l="1"/>
  <c r="K2795" i="22"/>
  <c r="L2794" i="22"/>
  <c r="V3083" i="22" l="1"/>
  <c r="L2795" i="22"/>
  <c r="K2796" i="22"/>
  <c r="V3084" i="22" l="1"/>
  <c r="K2797" i="22"/>
  <c r="L2796" i="22"/>
  <c r="V3085" i="22" l="1"/>
  <c r="L2797" i="22"/>
  <c r="K2798" i="22"/>
  <c r="V3086" i="22" l="1"/>
  <c r="K2799" i="22"/>
  <c r="L2798" i="22"/>
  <c r="V3087" i="22" l="1"/>
  <c r="L2799" i="22"/>
  <c r="K2800" i="22"/>
  <c r="V3088" i="22" l="1"/>
  <c r="K2801" i="22"/>
  <c r="L2800" i="22"/>
  <c r="V3089" i="22" l="1"/>
  <c r="L2801" i="22"/>
  <c r="K2802" i="22"/>
  <c r="V3090" i="22" l="1"/>
  <c r="K2803" i="22"/>
  <c r="L2802" i="22"/>
  <c r="V3091" i="22" l="1"/>
  <c r="L2803" i="22"/>
  <c r="K2804" i="22"/>
  <c r="V3092" i="22" l="1"/>
  <c r="K2805" i="22"/>
  <c r="L2804" i="22"/>
  <c r="V3093" i="22" l="1"/>
  <c r="L2805" i="22"/>
  <c r="K2806" i="22"/>
  <c r="V3094" i="22" l="1"/>
  <c r="K2807" i="22"/>
  <c r="L2806" i="22"/>
  <c r="V3095" i="22" l="1"/>
  <c r="L2807" i="22"/>
  <c r="K2808" i="22"/>
  <c r="V3096" i="22" l="1"/>
  <c r="K2809" i="22"/>
  <c r="L2808" i="22"/>
  <c r="V3097" i="22" l="1"/>
  <c r="L2809" i="22"/>
  <c r="K2810" i="22"/>
  <c r="V3098" i="22" l="1"/>
  <c r="K2811" i="22"/>
  <c r="L2810" i="22"/>
  <c r="V3099" i="22" l="1"/>
  <c r="L2811" i="22"/>
  <c r="K2812" i="22"/>
  <c r="V3100" i="22" l="1"/>
  <c r="K2813" i="22"/>
  <c r="L2812" i="22"/>
  <c r="V3101" i="22" l="1"/>
  <c r="L2813" i="22"/>
  <c r="K2814" i="22"/>
  <c r="V3102" i="22" l="1"/>
  <c r="K2815" i="22"/>
  <c r="L2814" i="22"/>
  <c r="V3103" i="22" l="1"/>
  <c r="L2815" i="22"/>
  <c r="K2816" i="22"/>
  <c r="V3104" i="22" l="1"/>
  <c r="K2817" i="22"/>
  <c r="L2816" i="22"/>
  <c r="V3105" i="22" l="1"/>
  <c r="L2817" i="22"/>
  <c r="K2818" i="22"/>
  <c r="V3106" i="22" l="1"/>
  <c r="K2819" i="22"/>
  <c r="L2818" i="22"/>
  <c r="V3107" i="22" l="1"/>
  <c r="L2819" i="22"/>
  <c r="K2820" i="22"/>
  <c r="V3108" i="22" l="1"/>
  <c r="K2821" i="22"/>
  <c r="L2820" i="22"/>
  <c r="V3109" i="22" l="1"/>
  <c r="L2821" i="22"/>
  <c r="K2822" i="22"/>
  <c r="V3110" i="22" l="1"/>
  <c r="K2823" i="22"/>
  <c r="L2822" i="22"/>
  <c r="V3111" i="22" l="1"/>
  <c r="L2823" i="22"/>
  <c r="K2824" i="22"/>
  <c r="V3112" i="22" l="1"/>
  <c r="K2825" i="22"/>
  <c r="L2824" i="22"/>
  <c r="V3113" i="22" l="1"/>
  <c r="L2825" i="22"/>
  <c r="K2826" i="22"/>
  <c r="V3114" i="22" l="1"/>
  <c r="K2827" i="22"/>
  <c r="L2826" i="22"/>
  <c r="V3115" i="22" l="1"/>
  <c r="L2827" i="22"/>
  <c r="K2828" i="22"/>
  <c r="V3116" i="22" l="1"/>
  <c r="K2829" i="22"/>
  <c r="L2828" i="22"/>
  <c r="V3117" i="22" l="1"/>
  <c r="L2829" i="22"/>
  <c r="K2830" i="22"/>
  <c r="V3118" i="22" l="1"/>
  <c r="K2831" i="22"/>
  <c r="L2830" i="22"/>
  <c r="V3119" i="22" l="1"/>
  <c r="L2831" i="22"/>
  <c r="K2832" i="22"/>
  <c r="V3120" i="22" l="1"/>
  <c r="K2833" i="22"/>
  <c r="L2832" i="22"/>
  <c r="V3121" i="22" l="1"/>
  <c r="L2833" i="22"/>
  <c r="K2834" i="22"/>
  <c r="V3122" i="22" l="1"/>
  <c r="K2835" i="22"/>
  <c r="L2834" i="22"/>
  <c r="V3123" i="22" l="1"/>
  <c r="L2835" i="22"/>
  <c r="K2836" i="22"/>
  <c r="V3124" i="22" l="1"/>
  <c r="K2837" i="22"/>
  <c r="L2836" i="22"/>
  <c r="V3125" i="22" l="1"/>
  <c r="L2837" i="22"/>
  <c r="K2838" i="22"/>
  <c r="V3126" i="22" l="1"/>
  <c r="K2839" i="22"/>
  <c r="L2838" i="22"/>
  <c r="V3127" i="22" l="1"/>
  <c r="L2839" i="22"/>
  <c r="K2840" i="22"/>
  <c r="V3128" i="22" l="1"/>
  <c r="K2841" i="22"/>
  <c r="L2840" i="22"/>
  <c r="V3129" i="22" l="1"/>
  <c r="L2841" i="22"/>
  <c r="K2842" i="22"/>
  <c r="V3130" i="22" l="1"/>
  <c r="K2843" i="22"/>
  <c r="L2842" i="22"/>
  <c r="V3131" i="22" l="1"/>
  <c r="L2843" i="22"/>
  <c r="K2844" i="22"/>
  <c r="V3132" i="22" l="1"/>
  <c r="K2845" i="22"/>
  <c r="L2844" i="22"/>
  <c r="V3133" i="22" l="1"/>
  <c r="L2845" i="22"/>
  <c r="K2846" i="22"/>
  <c r="V3134" i="22" l="1"/>
  <c r="K2847" i="22"/>
  <c r="L2846" i="22"/>
  <c r="V3135" i="22" l="1"/>
  <c r="L2847" i="22"/>
  <c r="K2848" i="22"/>
  <c r="V3136" i="22" l="1"/>
  <c r="K2849" i="22"/>
  <c r="L2848" i="22"/>
  <c r="V3137" i="22" l="1"/>
  <c r="L2849" i="22"/>
  <c r="K2850" i="22"/>
  <c r="V3138" i="22" l="1"/>
  <c r="K2851" i="22"/>
  <c r="L2850" i="22"/>
  <c r="V3139" i="22" l="1"/>
  <c r="L2851" i="22"/>
  <c r="K2852" i="22"/>
  <c r="V3140" i="22" l="1"/>
  <c r="K2853" i="22"/>
  <c r="L2852" i="22"/>
  <c r="V3141" i="22" l="1"/>
  <c r="L2853" i="22"/>
  <c r="K2854" i="22"/>
  <c r="V3142" i="22" l="1"/>
  <c r="K2855" i="22"/>
  <c r="L2854" i="22"/>
  <c r="V3143" i="22" l="1"/>
  <c r="L2855" i="22"/>
  <c r="K2856" i="22"/>
  <c r="V3144" i="22" l="1"/>
  <c r="K2857" i="22"/>
  <c r="L2856" i="22"/>
  <c r="V3145" i="22" l="1"/>
  <c r="L2857" i="22"/>
  <c r="K2858" i="22"/>
  <c r="V3146" i="22" l="1"/>
  <c r="K2859" i="22"/>
  <c r="L2858" i="22"/>
  <c r="V3147" i="22" l="1"/>
  <c r="L2859" i="22"/>
  <c r="K2860" i="22"/>
  <c r="V3148" i="22" l="1"/>
  <c r="K2861" i="22"/>
  <c r="L2860" i="22"/>
  <c r="V3149" i="22" l="1"/>
  <c r="L2861" i="22"/>
  <c r="K2862" i="22"/>
  <c r="V3150" i="22" l="1"/>
  <c r="K2863" i="22"/>
  <c r="L2862" i="22"/>
  <c r="V3151" i="22" l="1"/>
  <c r="L2863" i="22"/>
  <c r="K2864" i="22"/>
  <c r="V3152" i="22" l="1"/>
  <c r="K2865" i="22"/>
  <c r="L2864" i="22"/>
  <c r="V3153" i="22" l="1"/>
  <c r="L2865" i="22"/>
  <c r="K2866" i="22"/>
  <c r="V3154" i="22" l="1"/>
  <c r="K2867" i="22"/>
  <c r="L2866" i="22"/>
  <c r="V3155" i="22" l="1"/>
  <c r="L2867" i="22"/>
  <c r="K2868" i="22"/>
  <c r="V3156" i="22" l="1"/>
  <c r="K2869" i="22"/>
  <c r="L2868" i="22"/>
  <c r="V3157" i="22" l="1"/>
  <c r="L2869" i="22"/>
  <c r="K2870" i="22"/>
  <c r="V3158" i="22" l="1"/>
  <c r="K2871" i="22"/>
  <c r="L2870" i="22"/>
  <c r="V3159" i="22" l="1"/>
  <c r="L2871" i="22"/>
  <c r="K2872" i="22"/>
  <c r="V3160" i="22" l="1"/>
  <c r="K2873" i="22"/>
  <c r="L2872" i="22"/>
  <c r="V3161" i="22" l="1"/>
  <c r="L2873" i="22"/>
  <c r="K2874" i="22"/>
  <c r="V3162" i="22" l="1"/>
  <c r="K2875" i="22"/>
  <c r="L2874" i="22"/>
  <c r="V3163" i="22" l="1"/>
  <c r="L2875" i="22"/>
  <c r="K2876" i="22"/>
  <c r="V3164" i="22" l="1"/>
  <c r="K2877" i="22"/>
  <c r="L2876" i="22"/>
  <c r="V3165" i="22" l="1"/>
  <c r="L2877" i="22"/>
  <c r="K2878" i="22"/>
  <c r="V3166" i="22" l="1"/>
  <c r="K2879" i="22"/>
  <c r="L2878" i="22"/>
  <c r="V3167" i="22" l="1"/>
  <c r="L2879" i="22"/>
  <c r="K2880" i="22"/>
  <c r="V3168" i="22" l="1"/>
  <c r="K2881" i="22"/>
  <c r="L2880" i="22"/>
  <c r="V3169" i="22" l="1"/>
  <c r="L2881" i="22"/>
  <c r="K2882" i="22"/>
  <c r="V3170" i="22" l="1"/>
  <c r="K2883" i="22"/>
  <c r="L2882" i="22"/>
  <c r="V3171" i="22" l="1"/>
  <c r="L2883" i="22"/>
  <c r="K2884" i="22"/>
  <c r="V3172" i="22" l="1"/>
  <c r="K2885" i="22"/>
  <c r="L2884" i="22"/>
  <c r="V3173" i="22" l="1"/>
  <c r="L2885" i="22"/>
  <c r="K2886" i="22"/>
  <c r="V3174" i="22" l="1"/>
  <c r="K2887" i="22"/>
  <c r="L2886" i="22"/>
  <c r="V3175" i="22" l="1"/>
  <c r="L2887" i="22"/>
  <c r="K2888" i="22"/>
  <c r="V3176" i="22" l="1"/>
  <c r="K2889" i="22"/>
  <c r="L2888" i="22"/>
  <c r="V3177" i="22" l="1"/>
  <c r="L2889" i="22"/>
  <c r="K2890" i="22"/>
  <c r="V3178" i="22" l="1"/>
  <c r="K2891" i="22"/>
  <c r="L2890" i="22"/>
  <c r="V3179" i="22" l="1"/>
  <c r="L2891" i="22"/>
  <c r="K2892" i="22"/>
  <c r="V3180" i="22" l="1"/>
  <c r="K2893" i="22"/>
  <c r="L2892" i="22"/>
  <c r="V3181" i="22" l="1"/>
  <c r="L2893" i="22"/>
  <c r="K2894" i="22"/>
  <c r="V3182" i="22" l="1"/>
  <c r="K2895" i="22"/>
  <c r="L2894" i="22"/>
  <c r="V3183" i="22" l="1"/>
  <c r="L2895" i="22"/>
  <c r="K2896" i="22"/>
  <c r="V3184" i="22" l="1"/>
  <c r="K2897" i="22"/>
  <c r="L2896" i="22"/>
  <c r="V3185" i="22" l="1"/>
  <c r="L2897" i="22"/>
  <c r="K2898" i="22"/>
  <c r="V3186" i="22" l="1"/>
  <c r="K2899" i="22"/>
  <c r="L2898" i="22"/>
  <c r="V3187" i="22" l="1"/>
  <c r="L2899" i="22"/>
  <c r="K2900" i="22"/>
  <c r="V3188" i="22" l="1"/>
  <c r="K2901" i="22"/>
  <c r="L2900" i="22"/>
  <c r="V3189" i="22" l="1"/>
  <c r="L2901" i="22"/>
  <c r="K2902" i="22"/>
  <c r="V3190" i="22" l="1"/>
  <c r="K2903" i="22"/>
  <c r="L2902" i="22"/>
  <c r="V3191" i="22" l="1"/>
  <c r="L2903" i="22"/>
  <c r="K2904" i="22"/>
  <c r="V3192" i="22" l="1"/>
  <c r="K2905" i="22"/>
  <c r="L2904" i="22"/>
  <c r="V3193" i="22" l="1"/>
  <c r="L2905" i="22"/>
  <c r="K2906" i="22"/>
  <c r="V3194" i="22" l="1"/>
  <c r="K2907" i="22"/>
  <c r="L2906" i="22"/>
  <c r="V3195" i="22" l="1"/>
  <c r="L2907" i="22"/>
  <c r="K2908" i="22"/>
  <c r="V3196" i="22" l="1"/>
  <c r="K2909" i="22"/>
  <c r="L2908" i="22"/>
  <c r="V3197" i="22" l="1"/>
  <c r="L2909" i="22"/>
  <c r="K2910" i="22"/>
  <c r="V3198" i="22" l="1"/>
  <c r="K2911" i="22"/>
  <c r="L2910" i="22"/>
  <c r="V3199" i="22" l="1"/>
  <c r="L2911" i="22"/>
  <c r="K2912" i="22"/>
  <c r="V3200" i="22" l="1"/>
  <c r="K2913" i="22"/>
  <c r="L2912" i="22"/>
  <c r="V3201" i="22" l="1"/>
  <c r="L2913" i="22"/>
  <c r="K2914" i="22"/>
  <c r="V3202" i="22" l="1"/>
  <c r="K2915" i="22"/>
  <c r="L2914" i="22"/>
  <c r="V3203" i="22" l="1"/>
  <c r="L2915" i="22"/>
  <c r="K2916" i="22"/>
  <c r="V3204" i="22" l="1"/>
  <c r="K2917" i="22"/>
  <c r="L2916" i="22"/>
  <c r="V3205" i="22" l="1"/>
  <c r="L2917" i="22"/>
  <c r="K2918" i="22"/>
  <c r="V3206" i="22" l="1"/>
  <c r="K2919" i="22"/>
  <c r="L2918" i="22"/>
  <c r="V3207" i="22" l="1"/>
  <c r="L2919" i="22"/>
  <c r="K2920" i="22"/>
  <c r="V3208" i="22" l="1"/>
  <c r="K2921" i="22"/>
  <c r="L2920" i="22"/>
  <c r="V3209" i="22" l="1"/>
  <c r="L2921" i="22"/>
  <c r="K2922" i="22"/>
  <c r="V3210" i="22" l="1"/>
  <c r="K2923" i="22"/>
  <c r="L2922" i="22"/>
  <c r="V3211" i="22" l="1"/>
  <c r="L2923" i="22"/>
  <c r="K2924" i="22"/>
  <c r="V3212" i="22" l="1"/>
  <c r="K2925" i="22"/>
  <c r="L2924" i="22"/>
  <c r="V3213" i="22" l="1"/>
  <c r="L2925" i="22"/>
  <c r="K2926" i="22"/>
  <c r="V3214" i="22" l="1"/>
  <c r="K2927" i="22"/>
  <c r="L2926" i="22"/>
  <c r="V3215" i="22" l="1"/>
  <c r="L2927" i="22"/>
  <c r="K2928" i="22"/>
  <c r="V3216" i="22" l="1"/>
  <c r="K2929" i="22"/>
  <c r="L2928" i="22"/>
  <c r="V3217" i="22" l="1"/>
  <c r="L2929" i="22"/>
  <c r="K2930" i="22"/>
  <c r="V3218" i="22" l="1"/>
  <c r="K2931" i="22"/>
  <c r="L2930" i="22"/>
  <c r="V3219" i="22" l="1"/>
  <c r="L2931" i="22"/>
  <c r="K2932" i="22"/>
  <c r="V3220" i="22" l="1"/>
  <c r="K2933" i="22"/>
  <c r="L2932" i="22"/>
  <c r="V3221" i="22" l="1"/>
  <c r="L2933" i="22"/>
  <c r="K2934" i="22"/>
  <c r="V3222" i="22" l="1"/>
  <c r="K2935" i="22"/>
  <c r="L2934" i="22"/>
  <c r="V3223" i="22" l="1"/>
  <c r="L2935" i="22"/>
  <c r="K2936" i="22"/>
  <c r="V3224" i="22" l="1"/>
  <c r="K2937" i="22"/>
  <c r="L2936" i="22"/>
  <c r="V3225" i="22" l="1"/>
  <c r="L2937" i="22"/>
  <c r="K2938" i="22"/>
  <c r="V3226" i="22" l="1"/>
  <c r="K2939" i="22"/>
  <c r="L2938" i="22"/>
  <c r="V3227" i="22" l="1"/>
  <c r="L2939" i="22"/>
  <c r="K2940" i="22"/>
  <c r="V3228" i="22" l="1"/>
  <c r="K2941" i="22"/>
  <c r="L2940" i="22"/>
  <c r="V3229" i="22" l="1"/>
  <c r="L2941" i="22"/>
  <c r="K2942" i="22"/>
  <c r="V3230" i="22" l="1"/>
  <c r="K2943" i="22"/>
  <c r="L2942" i="22"/>
  <c r="V3231" i="22" l="1"/>
  <c r="L2943" i="22"/>
  <c r="K2944" i="22"/>
  <c r="V3232" i="22" l="1"/>
  <c r="K2945" i="22"/>
  <c r="L2944" i="22"/>
  <c r="V3233" i="22" l="1"/>
  <c r="L2945" i="22"/>
  <c r="K2946" i="22"/>
  <c r="V3234" i="22" l="1"/>
  <c r="K2947" i="22"/>
  <c r="L2946" i="22"/>
  <c r="V3235" i="22" l="1"/>
  <c r="L2947" i="22"/>
  <c r="K2948" i="22"/>
  <c r="V3236" i="22" l="1"/>
  <c r="K2949" i="22"/>
  <c r="L2948" i="22"/>
  <c r="V3237" i="22" l="1"/>
  <c r="L2949" i="22"/>
  <c r="K2950" i="22"/>
  <c r="V3238" i="22" l="1"/>
  <c r="K2951" i="22"/>
  <c r="L2950" i="22"/>
  <c r="V3239" i="22" l="1"/>
  <c r="L2951" i="22"/>
  <c r="K2952" i="22"/>
  <c r="V3240" i="22" l="1"/>
  <c r="K2953" i="22"/>
  <c r="L2952" i="22"/>
  <c r="V3241" i="22" l="1"/>
  <c r="L2953" i="22"/>
  <c r="K2954" i="22"/>
  <c r="V3242" i="22" l="1"/>
  <c r="K2955" i="22"/>
  <c r="L2954" i="22"/>
  <c r="V3243" i="22" l="1"/>
  <c r="L2955" i="22"/>
  <c r="K2956" i="22"/>
  <c r="V3244" i="22" l="1"/>
  <c r="K2957" i="22"/>
  <c r="L2956" i="22"/>
  <c r="V3245" i="22" l="1"/>
  <c r="L2957" i="22"/>
  <c r="K2958" i="22"/>
  <c r="V3246" i="22" l="1"/>
  <c r="K2959" i="22"/>
  <c r="L2958" i="22"/>
  <c r="V3247" i="22" l="1"/>
  <c r="L2959" i="22"/>
  <c r="K2960" i="22"/>
  <c r="V3248" i="22" l="1"/>
  <c r="K2961" i="22"/>
  <c r="L2960" i="22"/>
  <c r="V3249" i="22" l="1"/>
  <c r="L2961" i="22"/>
  <c r="K2962" i="22"/>
  <c r="V3250" i="22" l="1"/>
  <c r="K2963" i="22"/>
  <c r="L2962" i="22"/>
  <c r="V3251" i="22" l="1"/>
  <c r="L2963" i="22"/>
  <c r="K2964" i="22"/>
  <c r="V3252" i="22" l="1"/>
  <c r="K2965" i="22"/>
  <c r="L2964" i="22"/>
  <c r="V3253" i="22" l="1"/>
  <c r="L2965" i="22"/>
  <c r="K2966" i="22"/>
  <c r="V3254" i="22" l="1"/>
  <c r="K2967" i="22"/>
  <c r="L2966" i="22"/>
  <c r="V3255" i="22" l="1"/>
  <c r="L2967" i="22"/>
  <c r="K2968" i="22"/>
  <c r="V3256" i="22" l="1"/>
  <c r="K2969" i="22"/>
  <c r="L2968" i="22"/>
  <c r="V3257" i="22" l="1"/>
  <c r="L2969" i="22"/>
  <c r="K2970" i="22"/>
  <c r="V3258" i="22" l="1"/>
  <c r="K2971" i="22"/>
  <c r="L2970" i="22"/>
  <c r="V3259" i="22" l="1"/>
  <c r="L2971" i="22"/>
  <c r="K2972" i="22"/>
  <c r="V3260" i="22" l="1"/>
  <c r="K2973" i="22"/>
  <c r="L2972" i="22"/>
  <c r="V3261" i="22" l="1"/>
  <c r="L2973" i="22"/>
  <c r="K2974" i="22"/>
  <c r="V3262" i="22" l="1"/>
  <c r="K2975" i="22"/>
  <c r="L2974" i="22"/>
  <c r="V3263" i="22" l="1"/>
  <c r="L2975" i="22"/>
  <c r="K2976" i="22"/>
  <c r="V3264" i="22" l="1"/>
  <c r="K2977" i="22"/>
  <c r="L2976" i="22"/>
  <c r="V3265" i="22" l="1"/>
  <c r="L2977" i="22"/>
  <c r="K2978" i="22"/>
  <c r="V3266" i="22" l="1"/>
  <c r="K2979" i="22"/>
  <c r="L2978" i="22"/>
  <c r="V3267" i="22" l="1"/>
  <c r="L2979" i="22"/>
  <c r="K2980" i="22"/>
  <c r="V3268" i="22" l="1"/>
  <c r="K2981" i="22"/>
  <c r="L2980" i="22"/>
  <c r="V3269" i="22" l="1"/>
  <c r="L2981" i="22"/>
  <c r="K2982" i="22"/>
  <c r="V3270" i="22" l="1"/>
  <c r="K2983" i="22"/>
  <c r="L2982" i="22"/>
  <c r="V3271" i="22" l="1"/>
  <c r="L2983" i="22"/>
  <c r="K2984" i="22"/>
  <c r="V3272" i="22" l="1"/>
  <c r="K2985" i="22"/>
  <c r="L2984" i="22"/>
  <c r="V3273" i="22" l="1"/>
  <c r="L2985" i="22"/>
  <c r="K2986" i="22"/>
  <c r="V3274" i="22" l="1"/>
  <c r="K2987" i="22"/>
  <c r="L2986" i="22"/>
  <c r="V3275" i="22" l="1"/>
  <c r="L2987" i="22"/>
  <c r="K2988" i="22"/>
  <c r="V3276" i="22" l="1"/>
  <c r="K2989" i="22"/>
  <c r="L2988" i="22"/>
  <c r="V3277" i="22" l="1"/>
  <c r="L2989" i="22"/>
  <c r="K2990" i="22"/>
  <c r="V3278" i="22" l="1"/>
  <c r="K2991" i="22"/>
  <c r="L2990" i="22"/>
  <c r="V3279" i="22" l="1"/>
  <c r="L2991" i="22"/>
  <c r="K2992" i="22"/>
  <c r="V3280" i="22" l="1"/>
  <c r="K2993" i="22"/>
  <c r="L2992" i="22"/>
  <c r="V3281" i="22" l="1"/>
  <c r="L2993" i="22"/>
  <c r="K2994" i="22"/>
  <c r="V3282" i="22" l="1"/>
  <c r="K2995" i="22"/>
  <c r="L2994" i="22"/>
  <c r="V3283" i="22" l="1"/>
  <c r="L2995" i="22"/>
  <c r="K2996" i="22"/>
  <c r="V3284" i="22" l="1"/>
  <c r="K2997" i="22"/>
  <c r="L2996" i="22"/>
  <c r="V3285" i="22" l="1"/>
  <c r="L2997" i="22"/>
  <c r="K2998" i="22"/>
  <c r="V3286" i="22" l="1"/>
  <c r="K2999" i="22"/>
  <c r="L2998" i="22"/>
  <c r="V3287" i="22" l="1"/>
  <c r="L2999" i="22"/>
  <c r="K3000" i="22"/>
  <c r="V3288" i="22" l="1"/>
  <c r="K3001" i="22"/>
  <c r="L3000" i="22"/>
  <c r="V3289" i="22" l="1"/>
  <c r="L3001" i="22"/>
  <c r="K3002" i="22"/>
  <c r="V3290" i="22" l="1"/>
  <c r="K3003" i="22"/>
  <c r="L3002" i="22"/>
  <c r="V3291" i="22" l="1"/>
  <c r="L3003" i="22"/>
  <c r="K3004" i="22"/>
  <c r="V3292" i="22" l="1"/>
  <c r="K3005" i="22"/>
  <c r="L3004" i="22"/>
  <c r="V3293" i="22" l="1"/>
  <c r="L3005" i="22"/>
  <c r="K3006" i="22"/>
  <c r="V3294" i="22" l="1"/>
  <c r="K3007" i="22"/>
  <c r="L3006" i="22"/>
  <c r="V3295" i="22" l="1"/>
  <c r="L3007" i="22"/>
  <c r="K3008" i="22"/>
  <c r="V3296" i="22" l="1"/>
  <c r="K3009" i="22"/>
  <c r="L3008" i="22"/>
  <c r="V3297" i="22" l="1"/>
  <c r="L3009" i="22"/>
  <c r="K3010" i="22"/>
  <c r="V3298" i="22" l="1"/>
  <c r="K3011" i="22"/>
  <c r="L3010" i="22"/>
  <c r="V3299" i="22" l="1"/>
  <c r="L3011" i="22"/>
  <c r="K3012" i="22"/>
  <c r="V3300" i="22" l="1"/>
  <c r="K3013" i="22"/>
  <c r="L3012" i="22"/>
  <c r="V3301" i="22" l="1"/>
  <c r="L3013" i="22"/>
  <c r="K3014" i="22"/>
  <c r="V3302" i="22" l="1"/>
  <c r="K3015" i="22"/>
  <c r="L3014" i="22"/>
  <c r="V3303" i="22" l="1"/>
  <c r="L3015" i="22"/>
  <c r="K3016" i="22"/>
  <c r="V3304" i="22" l="1"/>
  <c r="K3017" i="22"/>
  <c r="L3016" i="22"/>
  <c r="V3305" i="22" l="1"/>
  <c r="L3017" i="22"/>
  <c r="K3018" i="22"/>
  <c r="V3306" i="22" l="1"/>
  <c r="K3019" i="22"/>
  <c r="L3018" i="22"/>
  <c r="V3307" i="22" l="1"/>
  <c r="L3019" i="22"/>
  <c r="K3020" i="22"/>
  <c r="V3308" i="22" l="1"/>
  <c r="K3021" i="22"/>
  <c r="L3020" i="22"/>
  <c r="V3309" i="22" l="1"/>
  <c r="L3021" i="22"/>
  <c r="K3022" i="22"/>
  <c r="V3310" i="22" l="1"/>
  <c r="K3023" i="22"/>
  <c r="L3022" i="22"/>
  <c r="V3311" i="22" l="1"/>
  <c r="L3023" i="22"/>
  <c r="K3024" i="22"/>
  <c r="V3312" i="22" l="1"/>
  <c r="K3025" i="22"/>
  <c r="L3024" i="22"/>
  <c r="V3313" i="22" l="1"/>
  <c r="L3025" i="22"/>
  <c r="K3026" i="22"/>
  <c r="V3314" i="22" l="1"/>
  <c r="K3027" i="22"/>
  <c r="L3026" i="22"/>
  <c r="V3315" i="22" l="1"/>
  <c r="L3027" i="22"/>
  <c r="K3028" i="22"/>
  <c r="V3316" i="22" l="1"/>
  <c r="K3029" i="22"/>
  <c r="L3028" i="22"/>
  <c r="V3317" i="22" l="1"/>
  <c r="L3029" i="22"/>
  <c r="K3030" i="22"/>
  <c r="V3318" i="22" l="1"/>
  <c r="K3031" i="22"/>
  <c r="L3030" i="22"/>
  <c r="V3319" i="22" l="1"/>
  <c r="L3031" i="22"/>
  <c r="K3032" i="22"/>
  <c r="V3320" i="22" l="1"/>
  <c r="K3033" i="22"/>
  <c r="L3032" i="22"/>
  <c r="V3321" i="22" l="1"/>
  <c r="L3033" i="22"/>
  <c r="K3034" i="22"/>
  <c r="V3322" i="22" l="1"/>
  <c r="K3035" i="22"/>
  <c r="L3034" i="22"/>
  <c r="V3323" i="22" l="1"/>
  <c r="L3035" i="22"/>
  <c r="K3036" i="22"/>
  <c r="V3324" i="22" l="1"/>
  <c r="K3037" i="22"/>
  <c r="L3036" i="22"/>
  <c r="V3325" i="22" l="1"/>
  <c r="L3037" i="22"/>
  <c r="K3038" i="22"/>
  <c r="V3326" i="22" l="1"/>
  <c r="K3039" i="22"/>
  <c r="L3038" i="22"/>
  <c r="V3327" i="22" l="1"/>
  <c r="L3039" i="22"/>
  <c r="K3040" i="22"/>
  <c r="V3328" i="22" l="1"/>
  <c r="K3041" i="22"/>
  <c r="L3040" i="22"/>
  <c r="V3329" i="22" l="1"/>
  <c r="L3041" i="22"/>
  <c r="K3042" i="22"/>
  <c r="V3330" i="22" l="1"/>
  <c r="K3043" i="22"/>
  <c r="L3042" i="22"/>
  <c r="V3331" i="22" l="1"/>
  <c r="L3043" i="22"/>
  <c r="K3044" i="22"/>
  <c r="V3332" i="22" l="1"/>
  <c r="K3045" i="22"/>
  <c r="L3044" i="22"/>
  <c r="V3333" i="22" l="1"/>
  <c r="L3045" i="22"/>
  <c r="K3046" i="22"/>
  <c r="V3334" i="22" l="1"/>
  <c r="K3047" i="22"/>
  <c r="L3046" i="22"/>
  <c r="V3335" i="22" l="1"/>
  <c r="L3047" i="22"/>
  <c r="K3048" i="22"/>
  <c r="V3336" i="22" l="1"/>
  <c r="K3049" i="22"/>
  <c r="L3048" i="22"/>
  <c r="V3337" i="22" l="1"/>
  <c r="L3049" i="22"/>
  <c r="K3050" i="22"/>
  <c r="V3338" i="22" l="1"/>
  <c r="K3051" i="22"/>
  <c r="L3050" i="22"/>
  <c r="V3339" i="22" l="1"/>
  <c r="L3051" i="22"/>
  <c r="K3052" i="22"/>
  <c r="V3340" i="22" l="1"/>
  <c r="K3053" i="22"/>
  <c r="L3052" i="22"/>
  <c r="V3341" i="22" l="1"/>
  <c r="L3053" i="22"/>
  <c r="K3054" i="22"/>
  <c r="V3342" i="22" l="1"/>
  <c r="K3055" i="22"/>
  <c r="L3054" i="22"/>
  <c r="V3343" i="22" l="1"/>
  <c r="L3055" i="22"/>
  <c r="K3056" i="22"/>
  <c r="V3344" i="22" l="1"/>
  <c r="K3057" i="22"/>
  <c r="L3056" i="22"/>
  <c r="V3345" i="22" l="1"/>
  <c r="L3057" i="22"/>
  <c r="K3058" i="22"/>
  <c r="V3346" i="22" l="1"/>
  <c r="K3059" i="22"/>
  <c r="L3058" i="22"/>
  <c r="V3347" i="22" l="1"/>
  <c r="L3059" i="22"/>
  <c r="K3060" i="22"/>
  <c r="V3348" i="22" l="1"/>
  <c r="K3061" i="22"/>
  <c r="L3060" i="22"/>
  <c r="V3349" i="22" l="1"/>
  <c r="L3061" i="22"/>
  <c r="K3062" i="22"/>
  <c r="V3350" i="22" l="1"/>
  <c r="K3063" i="22"/>
  <c r="L3062" i="22"/>
  <c r="V3351" i="22" l="1"/>
  <c r="L3063" i="22"/>
  <c r="K3064" i="22"/>
  <c r="V3352" i="22" l="1"/>
  <c r="K3065" i="22"/>
  <c r="L3064" i="22"/>
  <c r="V3353" i="22" l="1"/>
  <c r="L3065" i="22"/>
  <c r="K3066" i="22"/>
  <c r="V3354" i="22" l="1"/>
  <c r="K3067" i="22"/>
  <c r="L3066" i="22"/>
  <c r="V3355" i="22" l="1"/>
  <c r="L3067" i="22"/>
  <c r="K3068" i="22"/>
  <c r="V3356" i="22" l="1"/>
  <c r="K3069" i="22"/>
  <c r="L3068" i="22"/>
  <c r="V3357" i="22" l="1"/>
  <c r="L3069" i="22"/>
  <c r="K3070" i="22"/>
  <c r="V3358" i="22" l="1"/>
  <c r="K3071" i="22"/>
  <c r="L3070" i="22"/>
  <c r="V3359" i="22" l="1"/>
  <c r="L3071" i="22"/>
  <c r="K3072" i="22"/>
  <c r="V3360" i="22" l="1"/>
  <c r="K3073" i="22"/>
  <c r="L3072" i="22"/>
  <c r="V3361" i="22" l="1"/>
  <c r="L3073" i="22"/>
  <c r="K3074" i="22"/>
  <c r="V3362" i="22" l="1"/>
  <c r="K3075" i="22"/>
  <c r="L3074" i="22"/>
  <c r="V3363" i="22" l="1"/>
  <c r="L3075" i="22"/>
  <c r="K3076" i="22"/>
  <c r="V3364" i="22" l="1"/>
  <c r="K3077" i="22"/>
  <c r="L3076" i="22"/>
  <c r="V3365" i="22" l="1"/>
  <c r="L3077" i="22"/>
  <c r="K3078" i="22"/>
  <c r="V3366" i="22" l="1"/>
  <c r="K3079" i="22"/>
  <c r="L3078" i="22"/>
  <c r="V3367" i="22" l="1"/>
  <c r="L3079" i="22"/>
  <c r="K3080" i="22"/>
  <c r="V3368" i="22" l="1"/>
  <c r="K3081" i="22"/>
  <c r="L3080" i="22"/>
  <c r="V3369" i="22" l="1"/>
  <c r="L3081" i="22"/>
  <c r="K3082" i="22"/>
  <c r="V3370" i="22" l="1"/>
  <c r="K3083" i="22"/>
  <c r="L3082" i="22"/>
  <c r="V3371" i="22" l="1"/>
  <c r="L3083" i="22"/>
  <c r="K3084" i="22"/>
  <c r="V3372" i="22" l="1"/>
  <c r="K3085" i="22"/>
  <c r="L3084" i="22"/>
  <c r="V3373" i="22" l="1"/>
  <c r="L3085" i="22"/>
  <c r="K3086" i="22"/>
  <c r="V3374" i="22" l="1"/>
  <c r="K3087" i="22"/>
  <c r="L3086" i="22"/>
  <c r="V3375" i="22" l="1"/>
  <c r="L3087" i="22"/>
  <c r="K3088" i="22"/>
  <c r="V3376" i="22" l="1"/>
  <c r="K3089" i="22"/>
  <c r="L3088" i="22"/>
  <c r="V3377" i="22" l="1"/>
  <c r="L3089" i="22"/>
  <c r="K3090" i="22"/>
  <c r="V3378" i="22" l="1"/>
  <c r="K3091" i="22"/>
  <c r="L3090" i="22"/>
  <c r="V3379" i="22" l="1"/>
  <c r="L3091" i="22"/>
  <c r="K3092" i="22"/>
  <c r="V3380" i="22" l="1"/>
  <c r="K3093" i="22"/>
  <c r="L3092" i="22"/>
  <c r="V3381" i="22" l="1"/>
  <c r="L3093" i="22"/>
  <c r="K3094" i="22"/>
  <c r="V3382" i="22" l="1"/>
  <c r="K3095" i="22"/>
  <c r="L3094" i="22"/>
  <c r="V3383" i="22" l="1"/>
  <c r="L3095" i="22"/>
  <c r="K3096" i="22"/>
  <c r="V3384" i="22" l="1"/>
  <c r="K3097" i="22"/>
  <c r="L3096" i="22"/>
  <c r="V3385" i="22" l="1"/>
  <c r="L3097" i="22"/>
  <c r="K3098" i="22"/>
  <c r="V3386" i="22" l="1"/>
  <c r="K3099" i="22"/>
  <c r="L3098" i="22"/>
  <c r="V3387" i="22" l="1"/>
  <c r="L3099" i="22"/>
  <c r="K3100" i="22"/>
  <c r="V3388" i="22" l="1"/>
  <c r="K3101" i="22"/>
  <c r="L3100" i="22"/>
  <c r="V3389" i="22" l="1"/>
  <c r="L3101" i="22"/>
  <c r="K3102" i="22"/>
  <c r="V3390" i="22" l="1"/>
  <c r="K3103" i="22"/>
  <c r="L3102" i="22"/>
  <c r="V3391" i="22" l="1"/>
  <c r="L3103" i="22"/>
  <c r="K3104" i="22"/>
  <c r="V3392" i="22" l="1"/>
  <c r="K3105" i="22"/>
  <c r="L3104" i="22"/>
  <c r="V3393" i="22" l="1"/>
  <c r="L3105" i="22"/>
  <c r="K3106" i="22"/>
  <c r="V3394" i="22" l="1"/>
  <c r="K3107" i="22"/>
  <c r="L3106" i="22"/>
  <c r="V3395" i="22" l="1"/>
  <c r="L3107" i="22"/>
  <c r="K3108" i="22"/>
  <c r="V3396" i="22" l="1"/>
  <c r="K3109" i="22"/>
  <c r="L3108" i="22"/>
  <c r="V3397" i="22" l="1"/>
  <c r="L3109" i="22"/>
  <c r="K3110" i="22"/>
  <c r="V3398" i="22" l="1"/>
  <c r="K3111" i="22"/>
  <c r="L3110" i="22"/>
  <c r="V3399" i="22" l="1"/>
  <c r="L3111" i="22"/>
  <c r="K3112" i="22"/>
  <c r="V3400" i="22" l="1"/>
  <c r="K3113" i="22"/>
  <c r="L3112" i="22"/>
  <c r="V3401" i="22" l="1"/>
  <c r="L3113" i="22"/>
  <c r="K3114" i="22"/>
  <c r="V3402" i="22" l="1"/>
  <c r="K3115" i="22"/>
  <c r="L3114" i="22"/>
  <c r="V3403" i="22" l="1"/>
  <c r="L3115" i="22"/>
  <c r="K3116" i="22"/>
  <c r="V3404" i="22" l="1"/>
  <c r="K3117" i="22"/>
  <c r="L3116" i="22"/>
  <c r="V3405" i="22" l="1"/>
  <c r="L3117" i="22"/>
  <c r="K3118" i="22"/>
  <c r="V3406" i="22" l="1"/>
  <c r="K3119" i="22"/>
  <c r="L3118" i="22"/>
  <c r="V3407" i="22" l="1"/>
  <c r="L3119" i="22"/>
  <c r="K3120" i="22"/>
  <c r="V3408" i="22" l="1"/>
  <c r="K3121" i="22"/>
  <c r="L3120" i="22"/>
  <c r="V3409" i="22" l="1"/>
  <c r="L3121" i="22"/>
  <c r="K3122" i="22"/>
  <c r="V3410" i="22" l="1"/>
  <c r="K3123" i="22"/>
  <c r="L3122" i="22"/>
  <c r="V3411" i="22" l="1"/>
  <c r="L3123" i="22"/>
  <c r="K3124" i="22"/>
  <c r="V3412" i="22" l="1"/>
  <c r="K3125" i="22"/>
  <c r="L3124" i="22"/>
  <c r="V3413" i="22" l="1"/>
  <c r="L3125" i="22"/>
  <c r="K3126" i="22"/>
  <c r="V3414" i="22" l="1"/>
  <c r="K3127" i="22"/>
  <c r="L3126" i="22"/>
  <c r="V3415" i="22" l="1"/>
  <c r="L3127" i="22"/>
  <c r="K3128" i="22"/>
  <c r="V3416" i="22" l="1"/>
  <c r="K3129" i="22"/>
  <c r="L3128" i="22"/>
  <c r="V3417" i="22" l="1"/>
  <c r="L3129" i="22"/>
  <c r="K3130" i="22"/>
  <c r="V3418" i="22" l="1"/>
  <c r="K3131" i="22"/>
  <c r="L3130" i="22"/>
  <c r="V3419" i="22" l="1"/>
  <c r="L3131" i="22"/>
  <c r="K3132" i="22"/>
  <c r="V3420" i="22" l="1"/>
  <c r="K3133" i="22"/>
  <c r="L3132" i="22"/>
  <c r="V3421" i="22" l="1"/>
  <c r="L3133" i="22"/>
  <c r="K3134" i="22"/>
  <c r="V3422" i="22" l="1"/>
  <c r="K3135" i="22"/>
  <c r="L3134" i="22"/>
  <c r="V3423" i="22" l="1"/>
  <c r="L3135" i="22"/>
  <c r="K3136" i="22"/>
  <c r="V3424" i="22" l="1"/>
  <c r="K3137" i="22"/>
  <c r="L3136" i="22"/>
  <c r="V3425" i="22" l="1"/>
  <c r="L3137" i="22"/>
  <c r="K3138" i="22"/>
  <c r="V3426" i="22" l="1"/>
  <c r="K3139" i="22"/>
  <c r="L3138" i="22"/>
  <c r="V3427" i="22" l="1"/>
  <c r="L3139" i="22"/>
  <c r="K3140" i="22"/>
  <c r="V3428" i="22" l="1"/>
  <c r="K3141" i="22"/>
  <c r="L3140" i="22"/>
  <c r="V3429" i="22" l="1"/>
  <c r="L3141" i="22"/>
  <c r="K3142" i="22"/>
  <c r="V3430" i="22" l="1"/>
  <c r="K3143" i="22"/>
  <c r="L3142" i="22"/>
  <c r="V3431" i="22" l="1"/>
  <c r="L3143" i="22"/>
  <c r="K3144" i="22"/>
  <c r="V3432" i="22" l="1"/>
  <c r="K3145" i="22"/>
  <c r="L3144" i="22"/>
  <c r="V3433" i="22" l="1"/>
  <c r="L3145" i="22"/>
  <c r="K3146" i="22"/>
  <c r="V3434" i="22" l="1"/>
  <c r="K3147" i="22"/>
  <c r="L3146" i="22"/>
  <c r="V3435" i="22" l="1"/>
  <c r="L3147" i="22"/>
  <c r="K3148" i="22"/>
  <c r="V3436" i="22" l="1"/>
  <c r="K3149" i="22"/>
  <c r="L3148" i="22"/>
  <c r="V3437" i="22" l="1"/>
  <c r="L3149" i="22"/>
  <c r="K3150" i="22"/>
  <c r="V3438" i="22" l="1"/>
  <c r="K3151" i="22"/>
  <c r="L3150" i="22"/>
  <c r="V3439" i="22" l="1"/>
  <c r="L3151" i="22"/>
  <c r="K3152" i="22"/>
  <c r="V3440" i="22" l="1"/>
  <c r="K3153" i="22"/>
  <c r="L3152" i="22"/>
  <c r="V3441" i="22" l="1"/>
  <c r="L3153" i="22"/>
  <c r="K3154" i="22"/>
  <c r="V3442" i="22" l="1"/>
  <c r="K3155" i="22"/>
  <c r="L3154" i="22"/>
  <c r="V3443" i="22" l="1"/>
  <c r="L3155" i="22"/>
  <c r="K3156" i="22"/>
  <c r="V3444" i="22" l="1"/>
  <c r="K3157" i="22"/>
  <c r="L3156" i="22"/>
  <c r="V3445" i="22" l="1"/>
  <c r="L3157" i="22"/>
  <c r="K3158" i="22"/>
  <c r="V3446" i="22" l="1"/>
  <c r="K3159" i="22"/>
  <c r="L3158" i="22"/>
  <c r="V3447" i="22" l="1"/>
  <c r="L3159" i="22"/>
  <c r="K3160" i="22"/>
  <c r="V3448" i="22" l="1"/>
  <c r="K3161" i="22"/>
  <c r="L3160" i="22"/>
  <c r="V3449" i="22" l="1"/>
  <c r="L3161" i="22"/>
  <c r="K3162" i="22"/>
  <c r="V3450" i="22" l="1"/>
  <c r="K3163" i="22"/>
  <c r="L3162" i="22"/>
  <c r="V3451" i="22" l="1"/>
  <c r="L3163" i="22"/>
  <c r="K3164" i="22"/>
  <c r="V3452" i="22" l="1"/>
  <c r="K3165" i="22"/>
  <c r="L3164" i="22"/>
  <c r="V3453" i="22" l="1"/>
  <c r="L3165" i="22"/>
  <c r="K3166" i="22"/>
  <c r="V3454" i="22" l="1"/>
  <c r="K3167" i="22"/>
  <c r="L3166" i="22"/>
  <c r="V3455" i="22" l="1"/>
  <c r="L3167" i="22"/>
  <c r="K3168" i="22"/>
  <c r="V3456" i="22" l="1"/>
  <c r="K3169" i="22"/>
  <c r="L3168" i="22"/>
  <c r="V3457" i="22" l="1"/>
  <c r="L3169" i="22"/>
  <c r="K3170" i="22"/>
  <c r="V3458" i="22" l="1"/>
  <c r="K3171" i="22"/>
  <c r="L3170" i="22"/>
  <c r="V3459" i="22" l="1"/>
  <c r="L3171" i="22"/>
  <c r="K3172" i="22"/>
  <c r="V3460" i="22" l="1"/>
  <c r="K3173" i="22"/>
  <c r="L3172" i="22"/>
  <c r="V3461" i="22" l="1"/>
  <c r="L3173" i="22"/>
  <c r="K3174" i="22"/>
  <c r="V3462" i="22" l="1"/>
  <c r="K3175" i="22"/>
  <c r="L3174" i="22"/>
  <c r="V3463" i="22" l="1"/>
  <c r="L3175" i="22"/>
  <c r="K3176" i="22"/>
  <c r="V3464" i="22" l="1"/>
  <c r="K3177" i="22"/>
  <c r="L3176" i="22"/>
  <c r="V3465" i="22" l="1"/>
  <c r="L3177" i="22"/>
  <c r="K3178" i="22"/>
  <c r="V3466" i="22" l="1"/>
  <c r="K3179" i="22"/>
  <c r="L3178" i="22"/>
  <c r="V3467" i="22" l="1"/>
  <c r="L3179" i="22"/>
  <c r="K3180" i="22"/>
  <c r="V3468" i="22" l="1"/>
  <c r="K3181" i="22"/>
  <c r="L3180" i="22"/>
  <c r="V3469" i="22" l="1"/>
  <c r="L3181" i="22"/>
  <c r="K3182" i="22"/>
  <c r="V3470" i="22" l="1"/>
  <c r="K3183" i="22"/>
  <c r="L3182" i="22"/>
  <c r="V3471" i="22" l="1"/>
  <c r="L3183" i="22"/>
  <c r="K3184" i="22"/>
  <c r="V3472" i="22" l="1"/>
  <c r="K3185" i="22"/>
  <c r="L3184" i="22"/>
  <c r="V3473" i="22" l="1"/>
  <c r="L3185" i="22"/>
  <c r="K3186" i="22"/>
  <c r="V3474" i="22" l="1"/>
  <c r="K3187" i="22"/>
  <c r="L3186" i="22"/>
  <c r="V3475" i="22" l="1"/>
  <c r="L3187" i="22"/>
  <c r="K3188" i="22"/>
  <c r="V3476" i="22" l="1"/>
  <c r="K3189" i="22"/>
  <c r="L3188" i="22"/>
  <c r="V3477" i="22" l="1"/>
  <c r="L3189" i="22"/>
  <c r="K3190" i="22"/>
  <c r="V3478" i="22" l="1"/>
  <c r="K3191" i="22"/>
  <c r="L3190" i="22"/>
  <c r="V3479" i="22" l="1"/>
  <c r="L3191" i="22"/>
  <c r="K3192" i="22"/>
  <c r="V3480" i="22" l="1"/>
  <c r="K3193" i="22"/>
  <c r="L3192" i="22"/>
  <c r="V3481" i="22" l="1"/>
  <c r="L3193" i="22"/>
  <c r="K3194" i="22"/>
  <c r="V3482" i="22" l="1"/>
  <c r="K3195" i="22"/>
  <c r="L3194" i="22"/>
  <c r="V3483" i="22" l="1"/>
  <c r="L3195" i="22"/>
  <c r="K3196" i="22"/>
  <c r="V3484" i="22" l="1"/>
  <c r="K3197" i="22"/>
  <c r="L3196" i="22"/>
  <c r="V3485" i="22" l="1"/>
  <c r="L3197" i="22"/>
  <c r="K3198" i="22"/>
  <c r="V3486" i="22" l="1"/>
  <c r="K3199" i="22"/>
  <c r="L3198" i="22"/>
  <c r="V3487" i="22" l="1"/>
  <c r="L3199" i="22"/>
  <c r="K3200" i="22"/>
  <c r="V3488" i="22" l="1"/>
  <c r="K3201" i="22"/>
  <c r="L3200" i="22"/>
  <c r="V3489" i="22" l="1"/>
  <c r="L3201" i="22"/>
  <c r="K3202" i="22"/>
  <c r="V3490" i="22" l="1"/>
  <c r="K3203" i="22"/>
  <c r="L3202" i="22"/>
  <c r="V3491" i="22" l="1"/>
  <c r="L3203" i="22"/>
  <c r="K3204" i="22"/>
  <c r="V3492" i="22" l="1"/>
  <c r="K3205" i="22"/>
  <c r="L3204" i="22"/>
  <c r="V3493" i="22" l="1"/>
  <c r="L3205" i="22"/>
  <c r="K3206" i="22"/>
  <c r="V3494" i="22" l="1"/>
  <c r="K3207" i="22"/>
  <c r="L3206" i="22"/>
  <c r="V3495" i="22" l="1"/>
  <c r="L3207" i="22"/>
  <c r="K3208" i="22"/>
  <c r="V3496" i="22" l="1"/>
  <c r="K3209" i="22"/>
  <c r="L3208" i="22"/>
  <c r="V3497" i="22" l="1"/>
  <c r="L3209" i="22"/>
  <c r="K3210" i="22"/>
  <c r="V3498" i="22" l="1"/>
  <c r="K3211" i="22"/>
  <c r="L3210" i="22"/>
  <c r="V3499" i="22" l="1"/>
  <c r="L3211" i="22"/>
  <c r="K3212" i="22"/>
  <c r="V3500" i="22" l="1"/>
  <c r="K3213" i="22"/>
  <c r="L3212" i="22"/>
  <c r="V3501" i="22" l="1"/>
  <c r="L3213" i="22"/>
  <c r="K3214" i="22"/>
  <c r="V3502" i="22" l="1"/>
  <c r="K3215" i="22"/>
  <c r="L3214" i="22"/>
  <c r="V3503" i="22" l="1"/>
  <c r="L3215" i="22"/>
  <c r="K3216" i="22"/>
  <c r="V3504" i="22" l="1"/>
  <c r="K3217" i="22"/>
  <c r="L3216" i="22"/>
  <c r="V3505" i="22" l="1"/>
  <c r="L3217" i="22"/>
  <c r="K3218" i="22"/>
  <c r="V3506" i="22" l="1"/>
  <c r="K3219" i="22"/>
  <c r="L3218" i="22"/>
  <c r="V3507" i="22" l="1"/>
  <c r="L3219" i="22"/>
  <c r="K3220" i="22"/>
  <c r="V3508" i="22" l="1"/>
  <c r="K3221" i="22"/>
  <c r="L3220" i="22"/>
  <c r="V3509" i="22" l="1"/>
  <c r="L3221" i="22"/>
  <c r="K3222" i="22"/>
  <c r="V3510" i="22" l="1"/>
  <c r="K3223" i="22"/>
  <c r="L3222" i="22"/>
  <c r="V3511" i="22" l="1"/>
  <c r="L3223" i="22"/>
  <c r="K3224" i="22"/>
  <c r="V3512" i="22" l="1"/>
  <c r="K3225" i="22"/>
  <c r="L3224" i="22"/>
  <c r="V3513" i="22" l="1"/>
  <c r="L3225" i="22"/>
  <c r="K3226" i="22"/>
  <c r="V3514" i="22" l="1"/>
  <c r="K3227" i="22"/>
  <c r="L3226" i="22"/>
  <c r="V3515" i="22" l="1"/>
  <c r="L3227" i="22"/>
  <c r="K3228" i="22"/>
  <c r="V3516" i="22" l="1"/>
  <c r="K3229" i="22"/>
  <c r="L3228" i="22"/>
  <c r="V3517" i="22" l="1"/>
  <c r="L3229" i="22"/>
  <c r="K3230" i="22"/>
  <c r="V3518" i="22" l="1"/>
  <c r="K3231" i="22"/>
  <c r="L3230" i="22"/>
  <c r="V3519" i="22" l="1"/>
  <c r="L3231" i="22"/>
  <c r="K3232" i="22"/>
  <c r="V3520" i="22" l="1"/>
  <c r="K3233" i="22"/>
  <c r="L3232" i="22"/>
  <c r="V3521" i="22" l="1"/>
  <c r="L3233" i="22"/>
  <c r="K3234" i="22"/>
  <c r="V3522" i="22" l="1"/>
  <c r="K3235" i="22"/>
  <c r="L3234" i="22"/>
  <c r="V3523" i="22" l="1"/>
  <c r="L3235" i="22"/>
  <c r="K3236" i="22"/>
  <c r="V3524" i="22" l="1"/>
  <c r="K3237" i="22"/>
  <c r="L3236" i="22"/>
  <c r="V3525" i="22" l="1"/>
  <c r="L3237" i="22"/>
  <c r="K3238" i="22"/>
  <c r="V3526" i="22" l="1"/>
  <c r="K3239" i="22"/>
  <c r="L3238" i="22"/>
  <c r="V3527" i="22" l="1"/>
  <c r="L3239" i="22"/>
  <c r="K3240" i="22"/>
  <c r="V3528" i="22" l="1"/>
  <c r="K3241" i="22"/>
  <c r="L3240" i="22"/>
  <c r="V3529" i="22" l="1"/>
  <c r="L3241" i="22"/>
  <c r="K3242" i="22"/>
  <c r="V3530" i="22" l="1"/>
  <c r="K3243" i="22"/>
  <c r="L3242" i="22"/>
  <c r="V3531" i="22" l="1"/>
  <c r="L3243" i="22"/>
  <c r="K3244" i="22"/>
  <c r="V3532" i="22" l="1"/>
  <c r="K3245" i="22"/>
  <c r="L3244" i="22"/>
  <c r="V3533" i="22" l="1"/>
  <c r="L3245" i="22"/>
  <c r="K3246" i="22"/>
  <c r="V3534" i="22" l="1"/>
  <c r="K3247" i="22"/>
  <c r="L3246" i="22"/>
  <c r="V3535" i="22" l="1"/>
  <c r="L3247" i="22"/>
  <c r="K3248" i="22"/>
  <c r="V3536" i="22" l="1"/>
  <c r="K3249" i="22"/>
  <c r="L3248" i="22"/>
  <c r="V3537" i="22" l="1"/>
  <c r="L3249" i="22"/>
  <c r="K3250" i="22"/>
  <c r="V3538" i="22" l="1"/>
  <c r="K3251" i="22"/>
  <c r="L3250" i="22"/>
  <c r="V3539" i="22" l="1"/>
  <c r="L3251" i="22"/>
  <c r="K3252" i="22"/>
  <c r="V3540" i="22" l="1"/>
  <c r="K3253" i="22"/>
  <c r="L3252" i="22"/>
  <c r="V3541" i="22" l="1"/>
  <c r="L3253" i="22"/>
  <c r="K3254" i="22"/>
  <c r="V3542" i="22" l="1"/>
  <c r="K3255" i="22"/>
  <c r="L3254" i="22"/>
  <c r="V3543" i="22" l="1"/>
  <c r="L3255" i="22"/>
  <c r="K3256" i="22"/>
  <c r="V3544" i="22" l="1"/>
  <c r="K3257" i="22"/>
  <c r="L3256" i="22"/>
  <c r="V3545" i="22" l="1"/>
  <c r="L3257" i="22"/>
  <c r="K3258" i="22"/>
  <c r="V3546" i="22" l="1"/>
  <c r="K3259" i="22"/>
  <c r="L3258" i="22"/>
  <c r="V3547" i="22" l="1"/>
  <c r="L3259" i="22"/>
  <c r="K3260" i="22"/>
  <c r="V3548" i="22" l="1"/>
  <c r="K3261" i="22"/>
  <c r="L3260" i="22"/>
  <c r="V3549" i="22" l="1"/>
  <c r="L3261" i="22"/>
  <c r="K3262" i="22"/>
  <c r="V3550" i="22" l="1"/>
  <c r="K3263" i="22"/>
  <c r="L3262" i="22"/>
  <c r="V3551" i="22" l="1"/>
  <c r="L3263" i="22"/>
  <c r="K3264" i="22"/>
  <c r="V3552" i="22" l="1"/>
  <c r="K3265" i="22"/>
  <c r="L3264" i="22"/>
  <c r="V3553" i="22" l="1"/>
  <c r="L3265" i="22"/>
  <c r="K3266" i="22"/>
  <c r="V3554" i="22" l="1"/>
  <c r="K3267" i="22"/>
  <c r="L3266" i="22"/>
  <c r="V3555" i="22" l="1"/>
  <c r="L3267" i="22"/>
  <c r="K3268" i="22"/>
  <c r="V3556" i="22" l="1"/>
  <c r="K3269" i="22"/>
  <c r="L3268" i="22"/>
  <c r="V3557" i="22" l="1"/>
  <c r="L3269" i="22"/>
  <c r="K3270" i="22"/>
  <c r="V3558" i="22" l="1"/>
  <c r="K3271" i="22"/>
  <c r="L3270" i="22"/>
  <c r="V3559" i="22" l="1"/>
  <c r="L3271" i="22"/>
  <c r="K3272" i="22"/>
  <c r="V3560" i="22" l="1"/>
  <c r="K3273" i="22"/>
  <c r="L3272" i="22"/>
  <c r="V3561" i="22" l="1"/>
  <c r="L3273" i="22"/>
  <c r="K3274" i="22"/>
  <c r="V3562" i="22" l="1"/>
  <c r="K3275" i="22"/>
  <c r="L3274" i="22"/>
  <c r="V3563" i="22" l="1"/>
  <c r="L3275" i="22"/>
  <c r="K3276" i="22"/>
  <c r="V3564" i="22" l="1"/>
  <c r="K3277" i="22"/>
  <c r="L3276" i="22"/>
  <c r="V3565" i="22" l="1"/>
  <c r="L3277" i="22"/>
  <c r="K3278" i="22"/>
  <c r="V3566" i="22" l="1"/>
  <c r="K3279" i="22"/>
  <c r="L3278" i="22"/>
  <c r="V3567" i="22" l="1"/>
  <c r="L3279" i="22"/>
  <c r="K3280" i="22"/>
  <c r="V3568" i="22" l="1"/>
  <c r="K3281" i="22"/>
  <c r="L3280" i="22"/>
  <c r="V3569" i="22" l="1"/>
  <c r="L3281" i="22"/>
  <c r="K3282" i="22"/>
  <c r="V3570" i="22" l="1"/>
  <c r="K3283" i="22"/>
  <c r="L3282" i="22"/>
  <c r="V3571" i="22" l="1"/>
  <c r="L3283" i="22"/>
  <c r="K3284" i="22"/>
  <c r="V3572" i="22" l="1"/>
  <c r="K3285" i="22"/>
  <c r="L3284" i="22"/>
  <c r="V3573" i="22" l="1"/>
  <c r="L3285" i="22"/>
  <c r="K3286" i="22"/>
  <c r="V3574" i="22" l="1"/>
  <c r="K3287" i="22"/>
  <c r="L3286" i="22"/>
  <c r="V3575" i="22" l="1"/>
  <c r="L3287" i="22"/>
  <c r="K3288" i="22"/>
  <c r="V3576" i="22" l="1"/>
  <c r="K3289" i="22"/>
  <c r="L3288" i="22"/>
  <c r="V3577" i="22" l="1"/>
  <c r="L3289" i="22"/>
  <c r="K3290" i="22"/>
  <c r="V3578" i="22" l="1"/>
  <c r="K3291" i="22"/>
  <c r="L3290" i="22"/>
  <c r="V3579" i="22" l="1"/>
  <c r="L3291" i="22"/>
  <c r="K3292" i="22"/>
  <c r="V3580" i="22" l="1"/>
  <c r="K3293" i="22"/>
  <c r="L3292" i="22"/>
  <c r="V3581" i="22" l="1"/>
  <c r="L3293" i="22"/>
  <c r="K3294" i="22"/>
  <c r="V3582" i="22" l="1"/>
  <c r="K3295" i="22"/>
  <c r="L3294" i="22"/>
  <c r="V3583" i="22" l="1"/>
  <c r="L3295" i="22"/>
  <c r="K3296" i="22"/>
  <c r="V3584" i="22" l="1"/>
  <c r="K3297" i="22"/>
  <c r="L3296" i="22"/>
  <c r="V3585" i="22" l="1"/>
  <c r="L3297" i="22"/>
  <c r="K3298" i="22"/>
  <c r="V3586" i="22" l="1"/>
  <c r="K3299" i="22"/>
  <c r="L3298" i="22"/>
  <c r="V3587" i="22" l="1"/>
  <c r="L3299" i="22"/>
  <c r="K3300" i="22"/>
  <c r="V3588" i="22" l="1"/>
  <c r="K3301" i="22"/>
  <c r="L3300" i="22"/>
  <c r="V3589" i="22" l="1"/>
  <c r="L3301" i="22"/>
  <c r="K3302" i="22"/>
  <c r="V3590" i="22" l="1"/>
  <c r="K3303" i="22"/>
  <c r="L3302" i="22"/>
  <c r="V3591" i="22" l="1"/>
  <c r="L3303" i="22"/>
  <c r="K3304" i="22"/>
  <c r="V3592" i="22" l="1"/>
  <c r="K3305" i="22"/>
  <c r="L3304" i="22"/>
  <c r="V3593" i="22" l="1"/>
  <c r="L3305" i="22"/>
  <c r="K3306" i="22"/>
  <c r="V3594" i="22" l="1"/>
  <c r="K3307" i="22"/>
  <c r="L3306" i="22"/>
  <c r="V3595" i="22" l="1"/>
  <c r="L3307" i="22"/>
  <c r="K3308" i="22"/>
  <c r="V3596" i="22" l="1"/>
  <c r="K3309" i="22"/>
  <c r="L3308" i="22"/>
  <c r="V3597" i="22" l="1"/>
  <c r="L3309" i="22"/>
  <c r="K3310" i="22"/>
  <c r="V3598" i="22" l="1"/>
  <c r="K3311" i="22"/>
  <c r="L3310" i="22"/>
  <c r="V3599" i="22" l="1"/>
  <c r="L3311" i="22"/>
  <c r="K3312" i="22"/>
  <c r="V3600" i="22" l="1"/>
  <c r="K3313" i="22"/>
  <c r="L3312" i="22"/>
  <c r="V3601" i="22" l="1"/>
  <c r="L3313" i="22"/>
  <c r="K3314" i="22"/>
  <c r="V3602" i="22" l="1"/>
  <c r="K3315" i="22"/>
  <c r="L3314" i="22"/>
  <c r="V3603" i="22" l="1"/>
  <c r="L3315" i="22"/>
  <c r="K3316" i="22"/>
  <c r="V3604" i="22" l="1"/>
  <c r="K3317" i="22"/>
  <c r="L3316" i="22"/>
  <c r="V3605" i="22" l="1"/>
  <c r="L3317" i="22"/>
  <c r="K3318" i="22"/>
  <c r="V3606" i="22" l="1"/>
  <c r="K3319" i="22"/>
  <c r="L3318" i="22"/>
  <c r="V3607" i="22" l="1"/>
  <c r="L3319" i="22"/>
  <c r="K3320" i="22"/>
  <c r="V3608" i="22" l="1"/>
  <c r="K3321" i="22"/>
  <c r="L3320" i="22"/>
  <c r="V3609" i="22" l="1"/>
  <c r="L3321" i="22"/>
  <c r="K3322" i="22"/>
  <c r="V3610" i="22" l="1"/>
  <c r="K3323" i="22"/>
  <c r="L3322" i="22"/>
  <c r="V3611" i="22" l="1"/>
  <c r="L3323" i="22"/>
  <c r="K3324" i="22"/>
  <c r="V3612" i="22" l="1"/>
  <c r="K3325" i="22"/>
  <c r="L3324" i="22"/>
  <c r="V3613" i="22" l="1"/>
  <c r="L3325" i="22"/>
  <c r="K3326" i="22"/>
  <c r="V3614" i="22" l="1"/>
  <c r="K3327" i="22"/>
  <c r="L3326" i="22"/>
  <c r="V3615" i="22" l="1"/>
  <c r="L3327" i="22"/>
  <c r="K3328" i="22"/>
  <c r="V3616" i="22" l="1"/>
  <c r="K3329" i="22"/>
  <c r="L3328" i="22"/>
  <c r="V3617" i="22" l="1"/>
  <c r="L3329" i="22"/>
  <c r="K3330" i="22"/>
  <c r="V3618" i="22" l="1"/>
  <c r="K3331" i="22"/>
  <c r="L3330" i="22"/>
  <c r="V3619" i="22" l="1"/>
  <c r="L3331" i="22"/>
  <c r="K3332" i="22"/>
  <c r="V3620" i="22" l="1"/>
  <c r="K3333" i="22"/>
  <c r="L3332" i="22"/>
  <c r="V3621" i="22" l="1"/>
  <c r="L3333" i="22"/>
  <c r="K3334" i="22"/>
  <c r="V3622" i="22" l="1"/>
  <c r="K3335" i="22"/>
  <c r="L3334" i="22"/>
  <c r="V3623" i="22" l="1"/>
  <c r="L3335" i="22"/>
  <c r="K3336" i="22"/>
  <c r="V3624" i="22" l="1"/>
  <c r="K3337" i="22"/>
  <c r="L3336" i="22"/>
  <c r="V3625" i="22" l="1"/>
  <c r="L3337" i="22"/>
  <c r="K3338" i="22"/>
  <c r="V3626" i="22" l="1"/>
  <c r="K3339" i="22"/>
  <c r="L3338" i="22"/>
  <c r="V3627" i="22" l="1"/>
  <c r="L3339" i="22"/>
  <c r="K3340" i="22"/>
  <c r="V3628" i="22" l="1"/>
  <c r="K3341" i="22"/>
  <c r="L3340" i="22"/>
  <c r="V3629" i="22" l="1"/>
  <c r="L3341" i="22"/>
  <c r="K3342" i="22"/>
  <c r="V3630" i="22" l="1"/>
  <c r="K3343" i="22"/>
  <c r="L3342" i="22"/>
  <c r="V3631" i="22" l="1"/>
  <c r="L3343" i="22"/>
  <c r="K3344" i="22"/>
  <c r="V3632" i="22" l="1"/>
  <c r="K3345" i="22"/>
  <c r="L3344" i="22"/>
  <c r="V3633" i="22" l="1"/>
  <c r="L3345" i="22"/>
  <c r="K3346" i="22"/>
  <c r="V3634" i="22" l="1"/>
  <c r="K3347" i="22"/>
  <c r="L3346" i="22"/>
  <c r="V3635" i="22" l="1"/>
  <c r="L3347" i="22"/>
  <c r="K3348" i="22"/>
  <c r="V3636" i="22" l="1"/>
  <c r="K3349" i="22"/>
  <c r="L3348" i="22"/>
  <c r="V3637" i="22" l="1"/>
  <c r="L3349" i="22"/>
  <c r="K3350" i="22"/>
  <c r="V3638" i="22" l="1"/>
  <c r="K3351" i="22"/>
  <c r="L3350" i="22"/>
  <c r="V3639" i="22" l="1"/>
  <c r="L3351" i="22"/>
  <c r="K3352" i="22"/>
  <c r="V3640" i="22" l="1"/>
  <c r="K3353" i="22"/>
  <c r="L3352" i="22"/>
  <c r="V3641" i="22" l="1"/>
  <c r="L3353" i="22"/>
  <c r="K3354" i="22"/>
  <c r="V3642" i="22" l="1"/>
  <c r="K3355" i="22"/>
  <c r="L3354" i="22"/>
  <c r="V3643" i="22" l="1"/>
  <c r="L3355" i="22"/>
  <c r="K3356" i="22"/>
  <c r="V3644" i="22" l="1"/>
  <c r="K3357" i="22"/>
  <c r="L3356" i="22"/>
  <c r="V3645" i="22" l="1"/>
  <c r="L3357" i="22"/>
  <c r="K3358" i="22"/>
  <c r="V3646" i="22" l="1"/>
  <c r="K3359" i="22"/>
  <c r="L3358" i="22"/>
  <c r="V3647" i="22" l="1"/>
  <c r="L3359" i="22"/>
  <c r="K3360" i="22"/>
  <c r="V3648" i="22" l="1"/>
  <c r="K3361" i="22"/>
  <c r="L3360" i="22"/>
  <c r="V3649" i="22" l="1"/>
  <c r="L3361" i="22"/>
  <c r="K3362" i="22"/>
  <c r="V3650" i="22" l="1"/>
  <c r="K3363" i="22"/>
  <c r="L3362" i="22"/>
  <c r="V3651" i="22" l="1"/>
  <c r="L3363" i="22"/>
  <c r="K3364" i="22"/>
  <c r="V3652" i="22" l="1"/>
  <c r="K3365" i="22"/>
  <c r="L3364" i="22"/>
  <c r="V3653" i="22" l="1"/>
  <c r="L3365" i="22"/>
  <c r="K3366" i="22"/>
  <c r="V3654" i="22" l="1"/>
  <c r="K3367" i="22"/>
  <c r="L3366" i="22"/>
  <c r="V3655" i="22" l="1"/>
  <c r="L3367" i="22"/>
  <c r="K3368" i="22"/>
  <c r="V3656" i="22" l="1"/>
  <c r="K3369" i="22"/>
  <c r="L3368" i="22"/>
  <c r="V3657" i="22" l="1"/>
  <c r="L3369" i="22"/>
  <c r="K3370" i="22"/>
  <c r="V3658" i="22" l="1"/>
  <c r="K3371" i="22"/>
  <c r="L3370" i="22"/>
  <c r="V3659" i="22" l="1"/>
  <c r="L3371" i="22"/>
  <c r="K3372" i="22"/>
  <c r="V3660" i="22" l="1"/>
  <c r="K3373" i="22"/>
  <c r="L3372" i="22"/>
  <c r="V3661" i="22" l="1"/>
  <c r="L3373" i="22"/>
  <c r="K3374" i="22"/>
  <c r="V3662" i="22" l="1"/>
  <c r="K3375" i="22"/>
  <c r="L3374" i="22"/>
  <c r="V3663" i="22" l="1"/>
  <c r="L3375" i="22"/>
  <c r="K3376" i="22"/>
  <c r="V3664" i="22" l="1"/>
  <c r="K3377" i="22"/>
  <c r="L3376" i="22"/>
  <c r="V3665" i="22" l="1"/>
  <c r="L3377" i="22"/>
  <c r="K3378" i="22"/>
  <c r="V3666" i="22" l="1"/>
  <c r="K3379" i="22"/>
  <c r="L3378" i="22"/>
  <c r="V3667" i="22" l="1"/>
  <c r="L3379" i="22"/>
  <c r="K3380" i="22"/>
  <c r="V3668" i="22" l="1"/>
  <c r="K3381" i="22"/>
  <c r="L3380" i="22"/>
  <c r="V3669" i="22" l="1"/>
  <c r="L3381" i="22"/>
  <c r="K3382" i="22"/>
  <c r="V3670" i="22" l="1"/>
  <c r="K3383" i="22"/>
  <c r="L3382" i="22"/>
  <c r="V3671" i="22" l="1"/>
  <c r="L3383" i="22"/>
  <c r="K3384" i="22"/>
  <c r="V3672" i="22" l="1"/>
  <c r="K3385" i="22"/>
  <c r="L3384" i="22"/>
  <c r="V3673" i="22" l="1"/>
  <c r="L3385" i="22"/>
  <c r="K3386" i="22"/>
  <c r="V3674" i="22" l="1"/>
  <c r="K3387" i="22"/>
  <c r="L3386" i="22"/>
  <c r="V3675" i="22" l="1"/>
  <c r="L3387" i="22"/>
  <c r="K3388" i="22"/>
  <c r="V3676" i="22" l="1"/>
  <c r="K3389" i="22"/>
  <c r="L3388" i="22"/>
  <c r="V3677" i="22" l="1"/>
  <c r="L3389" i="22"/>
  <c r="K3390" i="22"/>
  <c r="V3678" i="22" l="1"/>
  <c r="K3391" i="22"/>
  <c r="L3390" i="22"/>
  <c r="V3679" i="22" l="1"/>
  <c r="L3391" i="22"/>
  <c r="K3392" i="22"/>
  <c r="V3680" i="22" l="1"/>
  <c r="K3393" i="22"/>
  <c r="L3392" i="22"/>
  <c r="V3681" i="22" l="1"/>
  <c r="L3393" i="22"/>
  <c r="K3394" i="22"/>
  <c r="V3682" i="22" l="1"/>
  <c r="K3395" i="22"/>
  <c r="L3394" i="22"/>
  <c r="V3683" i="22" l="1"/>
  <c r="L3395" i="22"/>
  <c r="K3396" i="22"/>
  <c r="V3684" i="22" l="1"/>
  <c r="K3397" i="22"/>
  <c r="L3396" i="22"/>
  <c r="V3685" i="22" l="1"/>
  <c r="L3397" i="22"/>
  <c r="K3398" i="22"/>
  <c r="V3686" i="22" l="1"/>
  <c r="K3399" i="22"/>
  <c r="L3398" i="22"/>
  <c r="V3687" i="22" l="1"/>
  <c r="L3399" i="22"/>
  <c r="K3400" i="22"/>
  <c r="V3688" i="22" l="1"/>
  <c r="K3401" i="22"/>
  <c r="L3400" i="22"/>
  <c r="V3689" i="22" l="1"/>
  <c r="L3401" i="22"/>
  <c r="K3402" i="22"/>
  <c r="V3690" i="22" l="1"/>
  <c r="K3403" i="22"/>
  <c r="L3402" i="22"/>
  <c r="V3691" i="22" l="1"/>
  <c r="L3403" i="22"/>
  <c r="K3404" i="22"/>
  <c r="V3692" i="22" l="1"/>
  <c r="K3405" i="22"/>
  <c r="L3404" i="22"/>
  <c r="V3693" i="22" l="1"/>
  <c r="L3405" i="22"/>
  <c r="K3406" i="22"/>
  <c r="V3694" i="22" l="1"/>
  <c r="K3407" i="22"/>
  <c r="L3406" i="22"/>
  <c r="V3695" i="22" l="1"/>
  <c r="L3407" i="22"/>
  <c r="K3408" i="22"/>
  <c r="V3696" i="22" l="1"/>
  <c r="K3409" i="22"/>
  <c r="L3408" i="22"/>
  <c r="V3697" i="22" l="1"/>
  <c r="L3409" i="22"/>
  <c r="K3410" i="22"/>
  <c r="V3698" i="22" l="1"/>
  <c r="K3411" i="22"/>
  <c r="L3410" i="22"/>
  <c r="V3699" i="22" l="1"/>
  <c r="L3411" i="22"/>
  <c r="K3412" i="22"/>
  <c r="V3700" i="22" l="1"/>
  <c r="K3413" i="22"/>
  <c r="L3412" i="22"/>
  <c r="V3701" i="22" l="1"/>
  <c r="L3413" i="22"/>
  <c r="K3414" i="22"/>
  <c r="V3702" i="22" l="1"/>
  <c r="K3415" i="22"/>
  <c r="L3414" i="22"/>
  <c r="V3703" i="22" l="1"/>
  <c r="L3415" i="22"/>
  <c r="K3416" i="22"/>
  <c r="V3704" i="22" l="1"/>
  <c r="K3417" i="22"/>
  <c r="L3416" i="22"/>
  <c r="V3705" i="22" l="1"/>
  <c r="L3417" i="22"/>
  <c r="K3418" i="22"/>
  <c r="V3706" i="22" l="1"/>
  <c r="K3419" i="22"/>
  <c r="L3418" i="22"/>
  <c r="V3707" i="22" l="1"/>
  <c r="L3419" i="22"/>
  <c r="K3420" i="22"/>
  <c r="V3708" i="22" l="1"/>
  <c r="K3421" i="22"/>
  <c r="L3420" i="22"/>
  <c r="V3709" i="22" l="1"/>
  <c r="L3421" i="22"/>
  <c r="K3422" i="22"/>
  <c r="V3710" i="22" l="1"/>
  <c r="K3423" i="22"/>
  <c r="L3422" i="22"/>
  <c r="V3711" i="22" l="1"/>
  <c r="L3423" i="22"/>
  <c r="K3424" i="22"/>
  <c r="V3712" i="22" l="1"/>
  <c r="K3425" i="22"/>
  <c r="L3424" i="22"/>
  <c r="V3713" i="22" l="1"/>
  <c r="L3425" i="22"/>
  <c r="K3426" i="22"/>
  <c r="V3714" i="22" l="1"/>
  <c r="K3427" i="22"/>
  <c r="L3426" i="22"/>
  <c r="V3715" i="22" l="1"/>
  <c r="L3427" i="22"/>
  <c r="K3428" i="22"/>
  <c r="V3716" i="22" l="1"/>
  <c r="K3429" i="22"/>
  <c r="L3428" i="22"/>
  <c r="V3717" i="22" l="1"/>
  <c r="L3429" i="22"/>
  <c r="K3430" i="22"/>
  <c r="V3718" i="22" l="1"/>
  <c r="K3431" i="22"/>
  <c r="L3430" i="22"/>
  <c r="V3719" i="22" l="1"/>
  <c r="L3431" i="22"/>
  <c r="K3432" i="22"/>
  <c r="V3720" i="22" l="1"/>
  <c r="K3433" i="22"/>
  <c r="L3432" i="22"/>
  <c r="V3721" i="22" l="1"/>
  <c r="L3433" i="22"/>
  <c r="K3434" i="22"/>
  <c r="V3722" i="22" l="1"/>
  <c r="K3435" i="22"/>
  <c r="L3434" i="22"/>
  <c r="V3723" i="22" l="1"/>
  <c r="L3435" i="22"/>
  <c r="K3436" i="22"/>
  <c r="V3724" i="22" l="1"/>
  <c r="K3437" i="22"/>
  <c r="L3436" i="22"/>
  <c r="V3725" i="22" l="1"/>
  <c r="L3437" i="22"/>
  <c r="K3438" i="22"/>
  <c r="V3726" i="22" l="1"/>
  <c r="K3439" i="22"/>
  <c r="L3438" i="22"/>
  <c r="V3727" i="22" l="1"/>
  <c r="L3439" i="22"/>
  <c r="K3440" i="22"/>
  <c r="V3728" i="22" l="1"/>
  <c r="K3441" i="22"/>
  <c r="L3440" i="22"/>
  <c r="V3729" i="22" l="1"/>
  <c r="L3441" i="22"/>
  <c r="K3442" i="22"/>
  <c r="V3730" i="22" l="1"/>
  <c r="K3443" i="22"/>
  <c r="L3442" i="22"/>
  <c r="V3731" i="22" l="1"/>
  <c r="L3443" i="22"/>
  <c r="K3444" i="22"/>
  <c r="V3732" i="22" l="1"/>
  <c r="K3445" i="22"/>
  <c r="L3444" i="22"/>
  <c r="V3733" i="22" l="1"/>
  <c r="L3445" i="22"/>
  <c r="K3446" i="22"/>
  <c r="V3734" i="22" l="1"/>
  <c r="K3447" i="22"/>
  <c r="L3446" i="22"/>
  <c r="V3735" i="22" l="1"/>
  <c r="L3447" i="22"/>
  <c r="K3448" i="22"/>
  <c r="V3736" i="22" l="1"/>
  <c r="K3449" i="22"/>
  <c r="L3448" i="22"/>
  <c r="V3737" i="22" l="1"/>
  <c r="L3449" i="22"/>
  <c r="K3450" i="22"/>
  <c r="V3738" i="22" l="1"/>
  <c r="K3451" i="22"/>
  <c r="L3450" i="22"/>
  <c r="V3739" i="22" l="1"/>
  <c r="L3451" i="22"/>
  <c r="K3452" i="22"/>
  <c r="V3740" i="22" l="1"/>
  <c r="K3453" i="22"/>
  <c r="L3452" i="22"/>
  <c r="V3741" i="22" l="1"/>
  <c r="L3453" i="22"/>
  <c r="K3454" i="22"/>
  <c r="V3742" i="22" l="1"/>
  <c r="K3455" i="22"/>
  <c r="L3454" i="22"/>
  <c r="V3743" i="22" l="1"/>
  <c r="L3455" i="22"/>
  <c r="K3456" i="22"/>
  <c r="V3744" i="22" l="1"/>
  <c r="K3457" i="22"/>
  <c r="L3456" i="22"/>
  <c r="V3745" i="22" l="1"/>
  <c r="L3457" i="22"/>
  <c r="K3458" i="22"/>
  <c r="V3746" i="22" l="1"/>
  <c r="K3459" i="22"/>
  <c r="L3458" i="22"/>
  <c r="V3747" i="22" l="1"/>
  <c r="L3459" i="22"/>
  <c r="K3460" i="22"/>
  <c r="V3748" i="22" l="1"/>
  <c r="K3461" i="22"/>
  <c r="L3460" i="22"/>
  <c r="V3749" i="22" l="1"/>
  <c r="L3461" i="22"/>
  <c r="K3462" i="22"/>
  <c r="V3750" i="22" l="1"/>
  <c r="K3463" i="22"/>
  <c r="L3462" i="22"/>
  <c r="V3751" i="22" l="1"/>
  <c r="L3463" i="22"/>
  <c r="K3464" i="22"/>
  <c r="V3752" i="22" l="1"/>
  <c r="K3465" i="22"/>
  <c r="L3464" i="22"/>
  <c r="V3753" i="22" l="1"/>
  <c r="L3465" i="22"/>
  <c r="K3466" i="22"/>
  <c r="V3754" i="22" l="1"/>
  <c r="K3467" i="22"/>
  <c r="L3466" i="22"/>
  <c r="V3755" i="22" l="1"/>
  <c r="L3467" i="22"/>
  <c r="K3468" i="22"/>
  <c r="V3756" i="22" l="1"/>
  <c r="K3469" i="22"/>
  <c r="L3468" i="22"/>
  <c r="V3757" i="22" l="1"/>
  <c r="L3469" i="22"/>
  <c r="K3470" i="22"/>
  <c r="V3758" i="22" l="1"/>
  <c r="K3471" i="22"/>
  <c r="L3470" i="22"/>
  <c r="V3759" i="22" l="1"/>
  <c r="L3471" i="22"/>
  <c r="K3472" i="22"/>
  <c r="V3760" i="22" l="1"/>
  <c r="K3473" i="22"/>
  <c r="L3472" i="22"/>
  <c r="V3761" i="22" l="1"/>
  <c r="L3473" i="22"/>
  <c r="K3474" i="22"/>
  <c r="V3762" i="22" l="1"/>
  <c r="K3475" i="22"/>
  <c r="L3474" i="22"/>
  <c r="V3763" i="22" l="1"/>
  <c r="L3475" i="22"/>
  <c r="K3476" i="22"/>
  <c r="V3764" i="22" l="1"/>
  <c r="K3477" i="22"/>
  <c r="L3476" i="22"/>
  <c r="V3765" i="22" l="1"/>
  <c r="L3477" i="22"/>
  <c r="K3478" i="22"/>
  <c r="V3766" i="22" l="1"/>
  <c r="K3479" i="22"/>
  <c r="L3478" i="22"/>
  <c r="V3767" i="22" l="1"/>
  <c r="L3479" i="22"/>
  <c r="K3480" i="22"/>
  <c r="V3768" i="22" l="1"/>
  <c r="K3481" i="22"/>
  <c r="L3480" i="22"/>
  <c r="V3769" i="22" l="1"/>
  <c r="L3481" i="22"/>
  <c r="K3482" i="22"/>
  <c r="V3770" i="22" l="1"/>
  <c r="K3483" i="22"/>
  <c r="L3482" i="22"/>
  <c r="V3771" i="22" l="1"/>
  <c r="L3483" i="22"/>
  <c r="K3484" i="22"/>
  <c r="V3772" i="22" l="1"/>
  <c r="K3485" i="22"/>
  <c r="L3484" i="22"/>
  <c r="V3773" i="22" l="1"/>
  <c r="L3485" i="22"/>
  <c r="K3486" i="22"/>
  <c r="V3774" i="22" l="1"/>
  <c r="K3487" i="22"/>
  <c r="L3486" i="22"/>
  <c r="V3775" i="22" l="1"/>
  <c r="L3487" i="22"/>
  <c r="K3488" i="22"/>
  <c r="V3776" i="22" l="1"/>
  <c r="K3489" i="22"/>
  <c r="L3488" i="22"/>
  <c r="V3777" i="22" l="1"/>
  <c r="L3489" i="22"/>
  <c r="K3490" i="22"/>
  <c r="V3778" i="22" l="1"/>
  <c r="K3491" i="22"/>
  <c r="L3490" i="22"/>
  <c r="V3779" i="22" l="1"/>
  <c r="L3491" i="22"/>
  <c r="K3492" i="22"/>
  <c r="V3780" i="22" l="1"/>
  <c r="K3493" i="22"/>
  <c r="L3492" i="22"/>
  <c r="V3781" i="22" l="1"/>
  <c r="L3493" i="22"/>
  <c r="K3494" i="22"/>
  <c r="V3782" i="22" l="1"/>
  <c r="K3495" i="22"/>
  <c r="L3494" i="22"/>
  <c r="V3783" i="22" l="1"/>
  <c r="L3495" i="22"/>
  <c r="K3496" i="22"/>
  <c r="V3784" i="22" l="1"/>
  <c r="K3497" i="22"/>
  <c r="L3496" i="22"/>
  <c r="V3785" i="22" l="1"/>
  <c r="L3497" i="22"/>
  <c r="K3498" i="22"/>
  <c r="V3786" i="22" l="1"/>
  <c r="K3499" i="22"/>
  <c r="L3498" i="22"/>
  <c r="V3787" i="22" l="1"/>
  <c r="L3499" i="22"/>
  <c r="K3500" i="22"/>
  <c r="V3788" i="22" l="1"/>
  <c r="K3501" i="22"/>
  <c r="L3500" i="22"/>
  <c r="V3789" i="22" l="1"/>
  <c r="L3501" i="22"/>
  <c r="K3502" i="22"/>
  <c r="V3790" i="22" l="1"/>
  <c r="K3503" i="22"/>
  <c r="L3502" i="22"/>
  <c r="V3791" i="22" l="1"/>
  <c r="L3503" i="22"/>
  <c r="K3504" i="22"/>
  <c r="V3792" i="22" l="1"/>
  <c r="K3505" i="22"/>
  <c r="L3504" i="22"/>
  <c r="V3793" i="22" l="1"/>
  <c r="L3505" i="22"/>
  <c r="K3506" i="22"/>
  <c r="V3794" i="22" l="1"/>
  <c r="K3507" i="22"/>
  <c r="L3506" i="22"/>
  <c r="V3795" i="22" l="1"/>
  <c r="L3507" i="22"/>
  <c r="K3508" i="22"/>
  <c r="V3796" i="22" l="1"/>
  <c r="K3509" i="22"/>
  <c r="L3508" i="22"/>
  <c r="V3797" i="22" l="1"/>
  <c r="L3509" i="22"/>
  <c r="K3510" i="22"/>
  <c r="V3798" i="22" l="1"/>
  <c r="K3511" i="22"/>
  <c r="L3510" i="22"/>
  <c r="V3799" i="22" l="1"/>
  <c r="L3511" i="22"/>
  <c r="K3512" i="22"/>
  <c r="V3800" i="22" l="1"/>
  <c r="K3513" i="22"/>
  <c r="L3512" i="22"/>
  <c r="V3801" i="22" l="1"/>
  <c r="L3513" i="22"/>
  <c r="K3514" i="22"/>
  <c r="V3802" i="22" l="1"/>
  <c r="K3515" i="22"/>
  <c r="L3514" i="22"/>
  <c r="V3803" i="22" l="1"/>
  <c r="L3515" i="22"/>
  <c r="K3516" i="22"/>
  <c r="V3804" i="22" l="1"/>
  <c r="K3517" i="22"/>
  <c r="L3516" i="22"/>
  <c r="V3805" i="22" l="1"/>
  <c r="L3517" i="22"/>
  <c r="K3518" i="22"/>
  <c r="V3806" i="22" l="1"/>
  <c r="K3519" i="22"/>
  <c r="L3518" i="22"/>
  <c r="V3807" i="22" l="1"/>
  <c r="L3519" i="22"/>
  <c r="K3520" i="22"/>
  <c r="V3808" i="22" l="1"/>
  <c r="K3521" i="22"/>
  <c r="L3520" i="22"/>
  <c r="V3809" i="22" l="1"/>
  <c r="L3521" i="22"/>
  <c r="K3522" i="22"/>
  <c r="V3810" i="22" l="1"/>
  <c r="K3523" i="22"/>
  <c r="L3522" i="22"/>
  <c r="V3811" i="22" l="1"/>
  <c r="L3523" i="22"/>
  <c r="K3524" i="22"/>
  <c r="V3812" i="22" l="1"/>
  <c r="K3525" i="22"/>
  <c r="L3524" i="22"/>
  <c r="V3813" i="22" l="1"/>
  <c r="L3525" i="22"/>
  <c r="K3526" i="22"/>
  <c r="V3814" i="22" l="1"/>
  <c r="K3527" i="22"/>
  <c r="L3526" i="22"/>
  <c r="V3815" i="22" l="1"/>
  <c r="L3527" i="22"/>
  <c r="K3528" i="22"/>
  <c r="V3816" i="22" l="1"/>
  <c r="K3529" i="22"/>
  <c r="L3528" i="22"/>
  <c r="V3817" i="22" l="1"/>
  <c r="L3529" i="22"/>
  <c r="K3530" i="22"/>
  <c r="V3818" i="22" l="1"/>
  <c r="K3531" i="22"/>
  <c r="L3530" i="22"/>
  <c r="V3819" i="22" l="1"/>
  <c r="L3531" i="22"/>
  <c r="K3532" i="22"/>
  <c r="V3820" i="22" l="1"/>
  <c r="K3533" i="22"/>
  <c r="L3532" i="22"/>
  <c r="V3821" i="22" l="1"/>
  <c r="L3533" i="22"/>
  <c r="K3534" i="22"/>
  <c r="V3822" i="22" l="1"/>
  <c r="K3535" i="22"/>
  <c r="L3534" i="22"/>
  <c r="V3823" i="22" l="1"/>
  <c r="L3535" i="22"/>
  <c r="K3536" i="22"/>
  <c r="V3824" i="22" l="1"/>
  <c r="K3537" i="22"/>
  <c r="L3536" i="22"/>
  <c r="V3825" i="22" l="1"/>
  <c r="L3537" i="22"/>
  <c r="K3538" i="22"/>
  <c r="V3826" i="22" l="1"/>
  <c r="K3539" i="22"/>
  <c r="L3538" i="22"/>
  <c r="V3827" i="22" l="1"/>
  <c r="L3539" i="22"/>
  <c r="K3540" i="22"/>
  <c r="V3828" i="22" l="1"/>
  <c r="K3541" i="22"/>
  <c r="L3540" i="22"/>
  <c r="V3829" i="22" l="1"/>
  <c r="L3541" i="22"/>
  <c r="K3542" i="22"/>
  <c r="V3830" i="22" l="1"/>
  <c r="K3543" i="22"/>
  <c r="L3542" i="22"/>
  <c r="V3831" i="22" l="1"/>
  <c r="L3543" i="22"/>
  <c r="K3544" i="22"/>
  <c r="V3832" i="22" l="1"/>
  <c r="K3545" i="22"/>
  <c r="L3544" i="22"/>
  <c r="V3833" i="22" l="1"/>
  <c r="L3545" i="22"/>
  <c r="K3546" i="22"/>
  <c r="V3834" i="22" l="1"/>
  <c r="K3547" i="22"/>
  <c r="L3546" i="22"/>
  <c r="V3835" i="22" l="1"/>
  <c r="L3547" i="22"/>
  <c r="K3548" i="22"/>
  <c r="V3836" i="22" l="1"/>
  <c r="K3549" i="22"/>
  <c r="L3548" i="22"/>
  <c r="V3837" i="22" l="1"/>
  <c r="L3549" i="22"/>
  <c r="K3550" i="22"/>
  <c r="V3838" i="22" l="1"/>
  <c r="K3551" i="22"/>
  <c r="L3550" i="22"/>
  <c r="V3839" i="22" l="1"/>
  <c r="L3551" i="22"/>
  <c r="K3552" i="22"/>
  <c r="V3840" i="22" l="1"/>
  <c r="K3553" i="22"/>
  <c r="L3552" i="22"/>
  <c r="V3841" i="22" l="1"/>
  <c r="L3553" i="22"/>
  <c r="K3554" i="22"/>
  <c r="V3842" i="22" l="1"/>
  <c r="K3555" i="22"/>
  <c r="L3554" i="22"/>
  <c r="V3843" i="22" l="1"/>
  <c r="L3555" i="22"/>
  <c r="K3556" i="22"/>
  <c r="V3844" i="22" l="1"/>
  <c r="K3557" i="22"/>
  <c r="L3556" i="22"/>
  <c r="V3845" i="22" l="1"/>
  <c r="L3557" i="22"/>
  <c r="K3558" i="22"/>
  <c r="V3846" i="22" l="1"/>
  <c r="K3559" i="22"/>
  <c r="L3558" i="22"/>
  <c r="V3847" i="22" l="1"/>
  <c r="L3559" i="22"/>
  <c r="K3560" i="22"/>
  <c r="V3848" i="22" l="1"/>
  <c r="K3561" i="22"/>
  <c r="L3560" i="22"/>
  <c r="V3849" i="22" l="1"/>
  <c r="L3561" i="22"/>
  <c r="K3562" i="22"/>
  <c r="V3850" i="22" l="1"/>
  <c r="K3563" i="22"/>
  <c r="L3562" i="22"/>
  <c r="V3851" i="22" l="1"/>
  <c r="L3563" i="22"/>
  <c r="K3564" i="22"/>
  <c r="V3852" i="22" l="1"/>
  <c r="K3565" i="22"/>
  <c r="L3564" i="22"/>
  <c r="V3853" i="22" l="1"/>
  <c r="L3565" i="22"/>
  <c r="K3566" i="22"/>
  <c r="V3854" i="22" l="1"/>
  <c r="K3567" i="22"/>
  <c r="L3566" i="22"/>
  <c r="V3855" i="22" l="1"/>
  <c r="L3567" i="22"/>
  <c r="K3568" i="22"/>
  <c r="V3856" i="22" l="1"/>
  <c r="K3569" i="22"/>
  <c r="L3568" i="22"/>
  <c r="V3857" i="22" l="1"/>
  <c r="L3569" i="22"/>
  <c r="K3570" i="22"/>
  <c r="V3858" i="22" l="1"/>
  <c r="K3571" i="22"/>
  <c r="L3570" i="22"/>
  <c r="V3859" i="22" l="1"/>
  <c r="L3571" i="22"/>
  <c r="K3572" i="22"/>
  <c r="V3860" i="22" l="1"/>
  <c r="K3573" i="22"/>
  <c r="L3572" i="22"/>
  <c r="V3861" i="22" l="1"/>
  <c r="L3573" i="22"/>
  <c r="K3574" i="22"/>
  <c r="V3862" i="22" l="1"/>
  <c r="K3575" i="22"/>
  <c r="L3574" i="22"/>
  <c r="V3863" i="22" l="1"/>
  <c r="L3575" i="22"/>
  <c r="K3576" i="22"/>
  <c r="V3864" i="22" l="1"/>
  <c r="K3577" i="22"/>
  <c r="L3576" i="22"/>
  <c r="V3865" i="22" l="1"/>
  <c r="L3577" i="22"/>
  <c r="K3578" i="22"/>
  <c r="V3866" i="22" l="1"/>
  <c r="K3579" i="22"/>
  <c r="L3578" i="22"/>
  <c r="V3867" i="22" l="1"/>
  <c r="L3579" i="22"/>
  <c r="K3580" i="22"/>
  <c r="V3868" i="22" l="1"/>
  <c r="K3581" i="22"/>
  <c r="L3580" i="22"/>
  <c r="V3869" i="22" l="1"/>
  <c r="L3581" i="22"/>
  <c r="K3582" i="22"/>
  <c r="V3870" i="22" l="1"/>
  <c r="K3583" i="22"/>
  <c r="L3582" i="22"/>
  <c r="V3871" i="22" l="1"/>
  <c r="L3583" i="22"/>
  <c r="K3584" i="22"/>
  <c r="V3872" i="22" l="1"/>
  <c r="K3585" i="22"/>
  <c r="L3584" i="22"/>
  <c r="V3873" i="22" l="1"/>
  <c r="L3585" i="22"/>
  <c r="K3586" i="22"/>
  <c r="V3874" i="22" l="1"/>
  <c r="K3587" i="22"/>
  <c r="L3586" i="22"/>
  <c r="V3875" i="22" l="1"/>
  <c r="L3587" i="22"/>
  <c r="K3588" i="22"/>
  <c r="V3876" i="22" l="1"/>
  <c r="K3589" i="22"/>
  <c r="L3588" i="22"/>
  <c r="V3877" i="22" l="1"/>
  <c r="L3589" i="22"/>
  <c r="K3590" i="22"/>
  <c r="V3878" i="22" l="1"/>
  <c r="K3591" i="22"/>
  <c r="L3590" i="22"/>
  <c r="V3879" i="22" l="1"/>
  <c r="L3591" i="22"/>
  <c r="K3592" i="22"/>
  <c r="V3880" i="22" l="1"/>
  <c r="K3593" i="22"/>
  <c r="L3592" i="22"/>
  <c r="V3881" i="22" l="1"/>
  <c r="L3593" i="22"/>
  <c r="K3594" i="22"/>
  <c r="V3882" i="22" l="1"/>
  <c r="K3595" i="22"/>
  <c r="L3594" i="22"/>
  <c r="V3883" i="22" l="1"/>
  <c r="L3595" i="22"/>
  <c r="K3596" i="22"/>
  <c r="V3884" i="22" l="1"/>
  <c r="K3597" i="22"/>
  <c r="L3596" i="22"/>
  <c r="V3885" i="22" l="1"/>
  <c r="L3597" i="22"/>
  <c r="K3598" i="22"/>
  <c r="V3886" i="22" l="1"/>
  <c r="K3599" i="22"/>
  <c r="L3598" i="22"/>
  <c r="V3887" i="22" l="1"/>
  <c r="L3599" i="22"/>
  <c r="K3600" i="22"/>
  <c r="V3888" i="22" l="1"/>
  <c r="K3601" i="22"/>
  <c r="L3600" i="22"/>
  <c r="V3889" i="22" l="1"/>
  <c r="L3601" i="22"/>
  <c r="K3602" i="22"/>
  <c r="V3890" i="22" l="1"/>
  <c r="K3603" i="22"/>
  <c r="L3602" i="22"/>
  <c r="V3891" i="22" l="1"/>
  <c r="L3603" i="22"/>
  <c r="K3604" i="22"/>
  <c r="V3892" i="22" l="1"/>
  <c r="K3605" i="22"/>
  <c r="L3604" i="22"/>
  <c r="V3893" i="22" l="1"/>
  <c r="L3605" i="22"/>
  <c r="K3606" i="22"/>
  <c r="V3894" i="22" l="1"/>
  <c r="K3607" i="22"/>
  <c r="L3606" i="22"/>
  <c r="V3895" i="22" l="1"/>
  <c r="L3607" i="22"/>
  <c r="K3608" i="22"/>
  <c r="V3896" i="22" l="1"/>
  <c r="K3609" i="22"/>
  <c r="L3608" i="22"/>
  <c r="V3897" i="22" l="1"/>
  <c r="L3609" i="22"/>
  <c r="K3610" i="22"/>
  <c r="V3898" i="22" l="1"/>
  <c r="K3611" i="22"/>
  <c r="L3610" i="22"/>
  <c r="V3899" i="22" l="1"/>
  <c r="L3611" i="22"/>
  <c r="K3612" i="22"/>
  <c r="V3900" i="22" l="1"/>
  <c r="K3613" i="22"/>
  <c r="L3612" i="22"/>
  <c r="V3901" i="22" l="1"/>
  <c r="L3613" i="22"/>
  <c r="K3614" i="22"/>
  <c r="V3902" i="22" l="1"/>
  <c r="K3615" i="22"/>
  <c r="L3614" i="22"/>
  <c r="V3903" i="22" l="1"/>
  <c r="L3615" i="22"/>
  <c r="K3616" i="22"/>
  <c r="V3904" i="22" l="1"/>
  <c r="K3617" i="22"/>
  <c r="L3616" i="22"/>
  <c r="V3905" i="22" l="1"/>
  <c r="L3617" i="22"/>
  <c r="K3618" i="22"/>
  <c r="V3906" i="22" l="1"/>
  <c r="K3619" i="22"/>
  <c r="L3618" i="22"/>
  <c r="V3907" i="22" l="1"/>
  <c r="L3619" i="22"/>
  <c r="K3620" i="22"/>
  <c r="V3908" i="22" l="1"/>
  <c r="K3621" i="22"/>
  <c r="L3620" i="22"/>
  <c r="V3909" i="22" l="1"/>
  <c r="L3621" i="22"/>
  <c r="K3622" i="22"/>
  <c r="V3910" i="22" l="1"/>
  <c r="K3623" i="22"/>
  <c r="L3622" i="22"/>
  <c r="V3911" i="22" l="1"/>
  <c r="L3623" i="22"/>
  <c r="K3624" i="22"/>
  <c r="V3912" i="22" l="1"/>
  <c r="K3625" i="22"/>
  <c r="L3624" i="22"/>
  <c r="V3913" i="22" l="1"/>
  <c r="L3625" i="22"/>
  <c r="K3626" i="22"/>
  <c r="V3914" i="22" l="1"/>
  <c r="K3627" i="22"/>
  <c r="L3626" i="22"/>
  <c r="V3915" i="22" l="1"/>
  <c r="L3627" i="22"/>
  <c r="K3628" i="22"/>
  <c r="V3916" i="22" l="1"/>
  <c r="K3629" i="22"/>
  <c r="L3628" i="22"/>
  <c r="V3917" i="22" l="1"/>
  <c r="L3629" i="22"/>
  <c r="K3630" i="22"/>
  <c r="V3918" i="22" l="1"/>
  <c r="K3631" i="22"/>
  <c r="L3630" i="22"/>
  <c r="V3919" i="22" l="1"/>
  <c r="L3631" i="22"/>
  <c r="K3632" i="22"/>
  <c r="V3920" i="22" l="1"/>
  <c r="K3633" i="22"/>
  <c r="L3632" i="22"/>
  <c r="V3921" i="22" l="1"/>
  <c r="L3633" i="22"/>
  <c r="K3634" i="22"/>
  <c r="V3922" i="22" l="1"/>
  <c r="K3635" i="22"/>
  <c r="L3634" i="22"/>
  <c r="V3923" i="22" l="1"/>
  <c r="L3635" i="22"/>
  <c r="K3636" i="22"/>
  <c r="V3924" i="22" l="1"/>
  <c r="K3637" i="22"/>
  <c r="L3636" i="22"/>
  <c r="V3925" i="22" l="1"/>
  <c r="L3637" i="22"/>
  <c r="K3638" i="22"/>
  <c r="V3926" i="22" l="1"/>
  <c r="K3639" i="22"/>
  <c r="L3638" i="22"/>
  <c r="V3927" i="22" l="1"/>
  <c r="L3639" i="22"/>
  <c r="K3640" i="22"/>
  <c r="V3928" i="22" l="1"/>
  <c r="K3641" i="22"/>
  <c r="L3640" i="22"/>
  <c r="V3929" i="22" l="1"/>
  <c r="L3641" i="22"/>
  <c r="K3642" i="22"/>
  <c r="V3930" i="22" l="1"/>
  <c r="K3643" i="22"/>
  <c r="L3642" i="22"/>
  <c r="V3931" i="22" l="1"/>
  <c r="L3643" i="22"/>
  <c r="K3644" i="22"/>
  <c r="V3932" i="22" l="1"/>
  <c r="K3645" i="22"/>
  <c r="L3644" i="22"/>
  <c r="V3933" i="22" l="1"/>
  <c r="L3645" i="22"/>
  <c r="K3646" i="22"/>
  <c r="V3934" i="22" l="1"/>
  <c r="K3647" i="22"/>
  <c r="L3646" i="22"/>
  <c r="V3935" i="22" l="1"/>
  <c r="L3647" i="22"/>
  <c r="K3648" i="22"/>
  <c r="V3936" i="22" l="1"/>
  <c r="K3649" i="22"/>
  <c r="L3648" i="22"/>
  <c r="V3937" i="22" l="1"/>
  <c r="L3649" i="22"/>
  <c r="K3650" i="22"/>
  <c r="V3938" i="22" l="1"/>
  <c r="K3651" i="22"/>
  <c r="L3650" i="22"/>
  <c r="V3939" i="22" l="1"/>
  <c r="L3651" i="22"/>
  <c r="K3652" i="22"/>
  <c r="V3940" i="22" l="1"/>
  <c r="K3653" i="22"/>
  <c r="L3652" i="22"/>
  <c r="V3941" i="22" l="1"/>
  <c r="L3653" i="22"/>
  <c r="K3654" i="22"/>
  <c r="V3942" i="22" l="1"/>
  <c r="K3655" i="22"/>
  <c r="L3654" i="22"/>
  <c r="V3943" i="22" l="1"/>
  <c r="L3655" i="22"/>
  <c r="K3656" i="22"/>
  <c r="V3944" i="22" l="1"/>
  <c r="K3657" i="22"/>
  <c r="L3656" i="22"/>
  <c r="V3945" i="22" l="1"/>
  <c r="L3657" i="22"/>
  <c r="K3658" i="22"/>
  <c r="V3946" i="22" l="1"/>
  <c r="K3659" i="22"/>
  <c r="L3658" i="22"/>
  <c r="V3947" i="22" l="1"/>
  <c r="L3659" i="22"/>
  <c r="K3660" i="22"/>
  <c r="V3948" i="22" l="1"/>
  <c r="K3661" i="22"/>
  <c r="L3660" i="22"/>
  <c r="V3949" i="22" l="1"/>
  <c r="L3661" i="22"/>
  <c r="K3662" i="22"/>
  <c r="V3950" i="22" l="1"/>
  <c r="K3663" i="22"/>
  <c r="L3662" i="22"/>
  <c r="V3951" i="22" l="1"/>
  <c r="L3663" i="22"/>
  <c r="K3664" i="22"/>
  <c r="V3952" i="22" l="1"/>
  <c r="K3665" i="22"/>
  <c r="L3664" i="22"/>
  <c r="V3953" i="22" l="1"/>
  <c r="L3665" i="22"/>
  <c r="K3666" i="22"/>
  <c r="V3954" i="22" l="1"/>
  <c r="K3667" i="22"/>
  <c r="L3666" i="22"/>
  <c r="V3955" i="22" l="1"/>
  <c r="L3667" i="22"/>
  <c r="K3668" i="22"/>
  <c r="V3956" i="22" l="1"/>
  <c r="K3669" i="22"/>
  <c r="L3668" i="22"/>
  <c r="V3957" i="22" l="1"/>
  <c r="L3669" i="22"/>
  <c r="K3670" i="22"/>
  <c r="V3958" i="22" l="1"/>
  <c r="K3671" i="22"/>
  <c r="L3670" i="22"/>
  <c r="V3959" i="22" l="1"/>
  <c r="L3671" i="22"/>
  <c r="K3672" i="22"/>
  <c r="V3960" i="22" l="1"/>
  <c r="K3673" i="22"/>
  <c r="L3672" i="22"/>
  <c r="V3961" i="22" l="1"/>
  <c r="L3673" i="22"/>
  <c r="K3674" i="22"/>
  <c r="V3962" i="22" l="1"/>
  <c r="K3675" i="22"/>
  <c r="L3674" i="22"/>
  <c r="V3963" i="22" l="1"/>
  <c r="L3675" i="22"/>
  <c r="K3676" i="22"/>
  <c r="V3964" i="22" l="1"/>
  <c r="K3677" i="22"/>
  <c r="L3676" i="22"/>
  <c r="V3965" i="22" l="1"/>
  <c r="L3677" i="22"/>
  <c r="K3678" i="22"/>
  <c r="V3966" i="22" l="1"/>
  <c r="K3679" i="22"/>
  <c r="L3678" i="22"/>
  <c r="V3967" i="22" l="1"/>
  <c r="L3679" i="22"/>
  <c r="K3680" i="22"/>
  <c r="V3968" i="22" l="1"/>
  <c r="K3681" i="22"/>
  <c r="L3680" i="22"/>
  <c r="V3969" i="22" l="1"/>
  <c r="L3681" i="22"/>
  <c r="K3682" i="22"/>
  <c r="V3970" i="22" l="1"/>
  <c r="K3683" i="22"/>
  <c r="L3682" i="22"/>
  <c r="V3971" i="22" l="1"/>
  <c r="L3683" i="22"/>
  <c r="K3684" i="22"/>
  <c r="V3972" i="22" l="1"/>
  <c r="K3685" i="22"/>
  <c r="L3684" i="22"/>
  <c r="V3973" i="22" l="1"/>
  <c r="L3685" i="22"/>
  <c r="K3686" i="22"/>
  <c r="V3974" i="22" l="1"/>
  <c r="K3687" i="22"/>
  <c r="L3686" i="22"/>
  <c r="V3975" i="22" l="1"/>
  <c r="L3687" i="22"/>
  <c r="K3688" i="22"/>
  <c r="V3976" i="22" l="1"/>
  <c r="K3689" i="22"/>
  <c r="L3688" i="22"/>
  <c r="V3977" i="22" l="1"/>
  <c r="L3689" i="22"/>
  <c r="K3690" i="22"/>
  <c r="V3978" i="22" l="1"/>
  <c r="K3691" i="22"/>
  <c r="L3690" i="22"/>
  <c r="V3979" i="22" l="1"/>
  <c r="L3691" i="22"/>
  <c r="K3692" i="22"/>
  <c r="V3980" i="22" l="1"/>
  <c r="K3693" i="22"/>
  <c r="L3692" i="22"/>
  <c r="V3981" i="22" l="1"/>
  <c r="L3693" i="22"/>
  <c r="K3694" i="22"/>
  <c r="V3982" i="22" l="1"/>
  <c r="K3695" i="22"/>
  <c r="L3694" i="22"/>
  <c r="V3983" i="22" l="1"/>
  <c r="L3695" i="22"/>
  <c r="K3696" i="22"/>
  <c r="V3984" i="22" l="1"/>
  <c r="K3697" i="22"/>
  <c r="L3696" i="22"/>
  <c r="V3985" i="22" l="1"/>
  <c r="L3697" i="22"/>
  <c r="K3698" i="22"/>
  <c r="V3986" i="22" l="1"/>
  <c r="K3699" i="22"/>
  <c r="L3698" i="22"/>
  <c r="V3987" i="22" l="1"/>
  <c r="L3699" i="22"/>
  <c r="K3700" i="22"/>
  <c r="V3988" i="22" l="1"/>
  <c r="K3701" i="22"/>
  <c r="L3700" i="22"/>
  <c r="V3989" i="22" l="1"/>
  <c r="L3701" i="22"/>
  <c r="K3702" i="22"/>
  <c r="V3990" i="22" l="1"/>
  <c r="K3703" i="22"/>
  <c r="L3702" i="22"/>
  <c r="V3991" i="22" l="1"/>
  <c r="L3703" i="22"/>
  <c r="K3704" i="22"/>
  <c r="V3992" i="22" l="1"/>
  <c r="K3705" i="22"/>
  <c r="L3704" i="22"/>
  <c r="V3993" i="22" l="1"/>
  <c r="L3705" i="22"/>
  <c r="K3706" i="22"/>
  <c r="V3994" i="22" l="1"/>
  <c r="K3707" i="22"/>
  <c r="L3706" i="22"/>
  <c r="V3995" i="22" l="1"/>
  <c r="L3707" i="22"/>
  <c r="K3708" i="22"/>
  <c r="V3996" i="22" l="1"/>
  <c r="K3709" i="22"/>
  <c r="L3708" i="22"/>
  <c r="V3997" i="22" l="1"/>
  <c r="L3709" i="22"/>
  <c r="K3710" i="22"/>
  <c r="V3998" i="22" l="1"/>
  <c r="K3711" i="22"/>
  <c r="L3710" i="22"/>
  <c r="V3999" i="22" l="1"/>
  <c r="L3711" i="22"/>
  <c r="K3712" i="22"/>
  <c r="V4000" i="22" l="1"/>
  <c r="K3713" i="22"/>
  <c r="L3712" i="22"/>
  <c r="V4001" i="22" l="1"/>
  <c r="L3713" i="22"/>
  <c r="K3714" i="22"/>
  <c r="V4002" i="22" l="1"/>
  <c r="K3715" i="22"/>
  <c r="L3714" i="22"/>
  <c r="V4003" i="22" l="1"/>
  <c r="L3715" i="22"/>
  <c r="K3716" i="22"/>
  <c r="V4004" i="22" l="1"/>
  <c r="K3717" i="22"/>
  <c r="L3716" i="22"/>
  <c r="V4005" i="22" l="1"/>
  <c r="L3717" i="22"/>
  <c r="K3718" i="22"/>
  <c r="V4006" i="22" l="1"/>
  <c r="K3719" i="22"/>
  <c r="L3718" i="22"/>
  <c r="V4007" i="22" l="1"/>
  <c r="L3719" i="22"/>
  <c r="K3720" i="22"/>
  <c r="V4008" i="22" l="1"/>
  <c r="K3721" i="22"/>
  <c r="L3720" i="22"/>
  <c r="V4009" i="22" l="1"/>
  <c r="L3721" i="22"/>
  <c r="K3722" i="22"/>
  <c r="V4010" i="22" l="1"/>
  <c r="K3723" i="22"/>
  <c r="L3722" i="22"/>
  <c r="V4011" i="22" l="1"/>
  <c r="L3723" i="22"/>
  <c r="K3724" i="22"/>
  <c r="V4012" i="22" l="1"/>
  <c r="K3725" i="22"/>
  <c r="L3724" i="22"/>
  <c r="V4013" i="22" l="1"/>
  <c r="L3725" i="22"/>
  <c r="K3726" i="22"/>
  <c r="V4014" i="22" l="1"/>
  <c r="K3727" i="22"/>
  <c r="L3726" i="22"/>
  <c r="V4015" i="22" l="1"/>
  <c r="L3727" i="22"/>
  <c r="K3728" i="22"/>
  <c r="V4016" i="22" l="1"/>
  <c r="K3729" i="22"/>
  <c r="L3728" i="22"/>
  <c r="V4017" i="22" l="1"/>
  <c r="L3729" i="22"/>
  <c r="K3730" i="22"/>
  <c r="V4018" i="22" l="1"/>
  <c r="K3731" i="22"/>
  <c r="L3730" i="22"/>
  <c r="V4019" i="22" l="1"/>
  <c r="L3731" i="22"/>
  <c r="K3732" i="22"/>
  <c r="V4020" i="22" l="1"/>
  <c r="K3733" i="22"/>
  <c r="L3732" i="22"/>
  <c r="V4021" i="22" l="1"/>
  <c r="L3733" i="22"/>
  <c r="K3734" i="22"/>
  <c r="V4022" i="22" l="1"/>
  <c r="K3735" i="22"/>
  <c r="L3734" i="22"/>
  <c r="V4023" i="22" l="1"/>
  <c r="L3735" i="22"/>
  <c r="K3736" i="22"/>
  <c r="V4024" i="22" l="1"/>
  <c r="K3737" i="22"/>
  <c r="L3736" i="22"/>
  <c r="V4025" i="22" l="1"/>
  <c r="L3737" i="22"/>
  <c r="K3738" i="22"/>
  <c r="V4026" i="22" l="1"/>
  <c r="K3739" i="22"/>
  <c r="L3738" i="22"/>
  <c r="V4027" i="22" l="1"/>
  <c r="L3739" i="22"/>
  <c r="K3740" i="22"/>
  <c r="V4028" i="22" l="1"/>
  <c r="K3741" i="22"/>
  <c r="L3740" i="22"/>
  <c r="V4029" i="22" l="1"/>
  <c r="L3741" i="22"/>
  <c r="K3742" i="22"/>
  <c r="V4030" i="22" l="1"/>
  <c r="K3743" i="22"/>
  <c r="L3742" i="22"/>
  <c r="V4031" i="22" l="1"/>
  <c r="L3743" i="22"/>
  <c r="K3744" i="22"/>
  <c r="V4032" i="22" l="1"/>
  <c r="K3745" i="22"/>
  <c r="L3744" i="22"/>
  <c r="V4033" i="22" l="1"/>
  <c r="L3745" i="22"/>
  <c r="K3746" i="22"/>
  <c r="V4034" i="22" l="1"/>
  <c r="K3747" i="22"/>
  <c r="L3746" i="22"/>
  <c r="V4035" i="22" l="1"/>
  <c r="L3747" i="22"/>
  <c r="K3748" i="22"/>
  <c r="V4036" i="22" l="1"/>
  <c r="K3749" i="22"/>
  <c r="L3748" i="22"/>
  <c r="V4037" i="22" l="1"/>
  <c r="L3749" i="22"/>
  <c r="K3750" i="22"/>
  <c r="V4038" i="22" l="1"/>
  <c r="K3751" i="22"/>
  <c r="L3750" i="22"/>
  <c r="V4039" i="22" l="1"/>
  <c r="L3751" i="22"/>
  <c r="K3752" i="22"/>
  <c r="V4040" i="22" l="1"/>
  <c r="K3753" i="22"/>
  <c r="L3752" i="22"/>
  <c r="V4041" i="22" l="1"/>
  <c r="L3753" i="22"/>
  <c r="K3754" i="22"/>
  <c r="V4042" i="22" l="1"/>
  <c r="K3755" i="22"/>
  <c r="L3754" i="22"/>
  <c r="V4043" i="22" l="1"/>
  <c r="L3755" i="22"/>
  <c r="K3756" i="22"/>
  <c r="V4044" i="22" l="1"/>
  <c r="K3757" i="22"/>
  <c r="L3756" i="22"/>
  <c r="V4045" i="22" l="1"/>
  <c r="L3757" i="22"/>
  <c r="K3758" i="22"/>
  <c r="V4046" i="22" l="1"/>
  <c r="K3759" i="22"/>
  <c r="L3758" i="22"/>
  <c r="V4047" i="22" l="1"/>
  <c r="L3759" i="22"/>
  <c r="K3760" i="22"/>
  <c r="V4048" i="22" l="1"/>
  <c r="K3761" i="22"/>
  <c r="L3760" i="22"/>
  <c r="V4049" i="22" l="1"/>
  <c r="L3761" i="22"/>
  <c r="K3762" i="22"/>
  <c r="V4050" i="22" l="1"/>
  <c r="K3763" i="22"/>
  <c r="L3762" i="22"/>
  <c r="V4051" i="22" l="1"/>
  <c r="L3763" i="22"/>
  <c r="K3764" i="22"/>
  <c r="V4052" i="22" l="1"/>
  <c r="K3765" i="22"/>
  <c r="L3764" i="22"/>
  <c r="V4053" i="22" l="1"/>
  <c r="L3765" i="22"/>
  <c r="K3766" i="22"/>
  <c r="V4054" i="22" l="1"/>
  <c r="K3767" i="22"/>
  <c r="L3766" i="22"/>
  <c r="V4055" i="22" l="1"/>
  <c r="L3767" i="22"/>
  <c r="K3768" i="22"/>
  <c r="V4056" i="22" l="1"/>
  <c r="K3769" i="22"/>
  <c r="L3768" i="22"/>
  <c r="V4057" i="22" l="1"/>
  <c r="L3769" i="22"/>
  <c r="K3770" i="22"/>
  <c r="V4058" i="22" l="1"/>
  <c r="K3771" i="22"/>
  <c r="L3770" i="22"/>
  <c r="V4059" i="22" l="1"/>
  <c r="L3771" i="22"/>
  <c r="K3772" i="22"/>
  <c r="V4060" i="22" l="1"/>
  <c r="K3773" i="22"/>
  <c r="L3772" i="22"/>
  <c r="V4061" i="22" l="1"/>
  <c r="L3773" i="22"/>
  <c r="K3774" i="22"/>
  <c r="V4062" i="22" l="1"/>
  <c r="K3775" i="22"/>
  <c r="L3774" i="22"/>
  <c r="V4063" i="22" l="1"/>
  <c r="L3775" i="22"/>
  <c r="K3776" i="22"/>
  <c r="V4064" i="22" l="1"/>
  <c r="K3777" i="22"/>
  <c r="L3776" i="22"/>
  <c r="V4065" i="22" l="1"/>
  <c r="L3777" i="22"/>
  <c r="K3778" i="22"/>
  <c r="V4066" i="22" l="1"/>
  <c r="K3779" i="22"/>
  <c r="L3778" i="22"/>
  <c r="V4067" i="22" l="1"/>
  <c r="L3779" i="22"/>
  <c r="K3780" i="22"/>
  <c r="V4068" i="22" l="1"/>
  <c r="K3781" i="22"/>
  <c r="L3780" i="22"/>
  <c r="V4069" i="22" l="1"/>
  <c r="L3781" i="22"/>
  <c r="K3782" i="22"/>
  <c r="V4070" i="22" l="1"/>
  <c r="K3783" i="22"/>
  <c r="L3782" i="22"/>
  <c r="V4071" i="22" l="1"/>
  <c r="L3783" i="22"/>
  <c r="K3784" i="22"/>
  <c r="V4072" i="22" l="1"/>
  <c r="K3785" i="22"/>
  <c r="L3784" i="22"/>
  <c r="V4073" i="22" l="1"/>
  <c r="L3785" i="22"/>
  <c r="K3786" i="22"/>
  <c r="V4074" i="22" l="1"/>
  <c r="K3787" i="22"/>
  <c r="L3786" i="22"/>
  <c r="V4075" i="22" l="1"/>
  <c r="L3787" i="22"/>
  <c r="K3788" i="22"/>
  <c r="V4076" i="22" l="1"/>
  <c r="K3789" i="22"/>
  <c r="L3788" i="22"/>
  <c r="V4077" i="22" l="1"/>
  <c r="L3789" i="22"/>
  <c r="K3790" i="22"/>
  <c r="V4078" i="22" l="1"/>
  <c r="K3791" i="22"/>
  <c r="L3790" i="22"/>
  <c r="V4079" i="22" l="1"/>
  <c r="L3791" i="22"/>
  <c r="K3792" i="22"/>
  <c r="V4080" i="22" l="1"/>
  <c r="K3793" i="22"/>
  <c r="L3792" i="22"/>
  <c r="V4081" i="22" l="1"/>
  <c r="L3793" i="22"/>
  <c r="K3794" i="22"/>
  <c r="V4082" i="22" l="1"/>
  <c r="K3795" i="22"/>
  <c r="L3794" i="22"/>
  <c r="V4083" i="22" l="1"/>
  <c r="L3795" i="22"/>
  <c r="K3796" i="22"/>
  <c r="V4084" i="22" l="1"/>
  <c r="K3797" i="22"/>
  <c r="L3796" i="22"/>
  <c r="V4085" i="22" l="1"/>
  <c r="L3797" i="22"/>
  <c r="K3798" i="22"/>
  <c r="V4086" i="22" l="1"/>
  <c r="K3799" i="22"/>
  <c r="L3798" i="22"/>
  <c r="V4087" i="22" l="1"/>
  <c r="L3799" i="22"/>
  <c r="K3800" i="22"/>
  <c r="V4088" i="22" l="1"/>
  <c r="K3801" i="22"/>
  <c r="L3800" i="22"/>
  <c r="V4089" i="22" l="1"/>
  <c r="L3801" i="22"/>
  <c r="K3802" i="22"/>
  <c r="V4090" i="22" l="1"/>
  <c r="K3803" i="22"/>
  <c r="L3802" i="22"/>
  <c r="V4091" i="22" l="1"/>
  <c r="L3803" i="22"/>
  <c r="K3804" i="22"/>
  <c r="V4092" i="22" l="1"/>
  <c r="K3805" i="22"/>
  <c r="L3804" i="22"/>
  <c r="V4093" i="22" l="1"/>
  <c r="L3805" i="22"/>
  <c r="K3806" i="22"/>
  <c r="V4094" i="22" l="1"/>
  <c r="K3807" i="22"/>
  <c r="L3806" i="22"/>
  <c r="V4095" i="22" l="1"/>
  <c r="L3807" i="22"/>
  <c r="K3808" i="22"/>
  <c r="V4096" i="22" l="1"/>
  <c r="K3809" i="22"/>
  <c r="L3808" i="22"/>
  <c r="V4097" i="22" l="1"/>
  <c r="L3809" i="22"/>
  <c r="K3810" i="22"/>
  <c r="V4098" i="22" l="1"/>
  <c r="K3811" i="22"/>
  <c r="L3810" i="22"/>
  <c r="V4099" i="22" l="1"/>
  <c r="L3811" i="22"/>
  <c r="K3812" i="22"/>
  <c r="V4100" i="22" l="1"/>
  <c r="K3813" i="22"/>
  <c r="L3812" i="22"/>
  <c r="V4101" i="22" l="1"/>
  <c r="L3813" i="22"/>
  <c r="K3814" i="22"/>
  <c r="V4102" i="22" l="1"/>
  <c r="K3815" i="22"/>
  <c r="L3814" i="22"/>
  <c r="V4103" i="22" l="1"/>
  <c r="L3815" i="22"/>
  <c r="K3816" i="22"/>
  <c r="V4104" i="22" l="1"/>
  <c r="K3817" i="22"/>
  <c r="L3816" i="22"/>
  <c r="V4105" i="22" l="1"/>
  <c r="L3817" i="22"/>
  <c r="K3818" i="22"/>
  <c r="V4106" i="22" l="1"/>
  <c r="K3819" i="22"/>
  <c r="L3818" i="22"/>
  <c r="V4107" i="22" l="1"/>
  <c r="L3819" i="22"/>
  <c r="K3820" i="22"/>
  <c r="V4108" i="22" l="1"/>
  <c r="K3821" i="22"/>
  <c r="L3820" i="22"/>
  <c r="V4109" i="22" l="1"/>
  <c r="L3821" i="22"/>
  <c r="K3822" i="22"/>
  <c r="V4110" i="22" l="1"/>
  <c r="K3823" i="22"/>
  <c r="L3822" i="22"/>
  <c r="V4111" i="22" l="1"/>
  <c r="L3823" i="22"/>
  <c r="K3824" i="22"/>
  <c r="V4112" i="22" l="1"/>
  <c r="K3825" i="22"/>
  <c r="L3824" i="22"/>
  <c r="V4113" i="22" l="1"/>
  <c r="L3825" i="22"/>
  <c r="K3826" i="22"/>
  <c r="V4114" i="22" l="1"/>
  <c r="K3827" i="22"/>
  <c r="L3826" i="22"/>
  <c r="V4115" i="22" l="1"/>
  <c r="L3827" i="22"/>
  <c r="K3828" i="22"/>
  <c r="V4116" i="22" l="1"/>
  <c r="K3829" i="22"/>
  <c r="L3828" i="22"/>
  <c r="V4117" i="22" l="1"/>
  <c r="L3829" i="22"/>
  <c r="K3830" i="22"/>
  <c r="V4118" i="22" l="1"/>
  <c r="K3831" i="22"/>
  <c r="L3830" i="22"/>
  <c r="V4119" i="22" l="1"/>
  <c r="L3831" i="22"/>
  <c r="K3832" i="22"/>
  <c r="V4120" i="22" l="1"/>
  <c r="K3833" i="22"/>
  <c r="L3832" i="22"/>
  <c r="V4121" i="22" l="1"/>
  <c r="L3833" i="22"/>
  <c r="K3834" i="22"/>
  <c r="V4122" i="22" l="1"/>
  <c r="K3835" i="22"/>
  <c r="L3834" i="22"/>
  <c r="V4123" i="22" l="1"/>
  <c r="L3835" i="22"/>
  <c r="K3836" i="22"/>
  <c r="V4124" i="22" l="1"/>
  <c r="K3837" i="22"/>
  <c r="L3836" i="22"/>
  <c r="V4125" i="22" l="1"/>
  <c r="L3837" i="22"/>
  <c r="K3838" i="22"/>
  <c r="V4126" i="22" l="1"/>
  <c r="K3839" i="22"/>
  <c r="L3838" i="22"/>
  <c r="V4127" i="22" l="1"/>
  <c r="L3839" i="22"/>
  <c r="K3840" i="22"/>
  <c r="V4128" i="22" l="1"/>
  <c r="K3841" i="22"/>
  <c r="L3840" i="22"/>
  <c r="V4129" i="22" l="1"/>
  <c r="L3841" i="22"/>
  <c r="K3842" i="22"/>
  <c r="V4130" i="22" l="1"/>
  <c r="K3843" i="22"/>
  <c r="L3842" i="22"/>
  <c r="V4131" i="22" l="1"/>
  <c r="L3843" i="22"/>
  <c r="K3844" i="22"/>
  <c r="V4132" i="22" l="1"/>
  <c r="K3845" i="22"/>
  <c r="L3844" i="22"/>
  <c r="V4133" i="22" l="1"/>
  <c r="L3845" i="22"/>
  <c r="K3846" i="22"/>
  <c r="V4134" i="22" l="1"/>
  <c r="K3847" i="22"/>
  <c r="L3846" i="22"/>
  <c r="V4135" i="22" l="1"/>
  <c r="L3847" i="22"/>
  <c r="K3848" i="22"/>
  <c r="V4136" i="22" l="1"/>
  <c r="K3849" i="22"/>
  <c r="L3848" i="22"/>
  <c r="V4137" i="22" l="1"/>
  <c r="L3849" i="22"/>
  <c r="K3850" i="22"/>
  <c r="V4138" i="22" l="1"/>
  <c r="K3851" i="22"/>
  <c r="L3850" i="22"/>
  <c r="V4139" i="22" l="1"/>
  <c r="L3851" i="22"/>
  <c r="K3852" i="22"/>
  <c r="V4140" i="22" l="1"/>
  <c r="K3853" i="22"/>
  <c r="L3852" i="22"/>
  <c r="V4141" i="22" l="1"/>
  <c r="L3853" i="22"/>
  <c r="K3854" i="22"/>
  <c r="V4142" i="22" l="1"/>
  <c r="K3855" i="22"/>
  <c r="L3854" i="22"/>
  <c r="V4143" i="22" l="1"/>
  <c r="L3855" i="22"/>
  <c r="K3856" i="22"/>
  <c r="V4144" i="22" l="1"/>
  <c r="K3857" i="22"/>
  <c r="L3856" i="22"/>
  <c r="V4145" i="22" l="1"/>
  <c r="L3857" i="22"/>
  <c r="K3858" i="22"/>
  <c r="V4146" i="22" l="1"/>
  <c r="K3859" i="22"/>
  <c r="L3858" i="22"/>
  <c r="V4147" i="22" l="1"/>
  <c r="L3859" i="22"/>
  <c r="K3860" i="22"/>
  <c r="V4148" i="22" l="1"/>
  <c r="K3861" i="22"/>
  <c r="L3860" i="22"/>
  <c r="V4149" i="22" l="1"/>
  <c r="L3861" i="22"/>
  <c r="K3862" i="22"/>
  <c r="V4150" i="22" l="1"/>
  <c r="K3863" i="22"/>
  <c r="L3862" i="22"/>
  <c r="V4151" i="22" l="1"/>
  <c r="L3863" i="22"/>
  <c r="K3864" i="22"/>
  <c r="V4152" i="22" l="1"/>
  <c r="K3865" i="22"/>
  <c r="L3864" i="22"/>
  <c r="V4153" i="22" l="1"/>
  <c r="L3865" i="22"/>
  <c r="K3866" i="22"/>
  <c r="V4154" i="22" l="1"/>
  <c r="K3867" i="22"/>
  <c r="L3866" i="22"/>
  <c r="V4155" i="22" l="1"/>
  <c r="L3867" i="22"/>
  <c r="K3868" i="22"/>
  <c r="V4156" i="22" l="1"/>
  <c r="K3869" i="22"/>
  <c r="L3868" i="22"/>
  <c r="V4157" i="22" l="1"/>
  <c r="L3869" i="22"/>
  <c r="K3870" i="22"/>
  <c r="V4158" i="22" l="1"/>
  <c r="K3871" i="22"/>
  <c r="L3870" i="22"/>
  <c r="V4159" i="22" l="1"/>
  <c r="L3871" i="22"/>
  <c r="K3872" i="22"/>
  <c r="V4160" i="22" l="1"/>
  <c r="K3873" i="22"/>
  <c r="L3872" i="22"/>
  <c r="V4161" i="22" l="1"/>
  <c r="L3873" i="22"/>
  <c r="K3874" i="22"/>
  <c r="V4162" i="22" l="1"/>
  <c r="K3875" i="22"/>
  <c r="L3874" i="22"/>
  <c r="V4163" i="22" l="1"/>
  <c r="L3875" i="22"/>
  <c r="K3876" i="22"/>
  <c r="V4164" i="22" l="1"/>
  <c r="K3877" i="22"/>
  <c r="L3876" i="22"/>
  <c r="V4165" i="22" l="1"/>
  <c r="L3877" i="22"/>
  <c r="K3878" i="22"/>
  <c r="V4166" i="22" l="1"/>
  <c r="K3879" i="22"/>
  <c r="L3878" i="22"/>
  <c r="V4167" i="22" l="1"/>
  <c r="L3879" i="22"/>
  <c r="K3880" i="22"/>
  <c r="V4168" i="22" l="1"/>
  <c r="K3881" i="22"/>
  <c r="L3880" i="22"/>
  <c r="V4169" i="22" l="1"/>
  <c r="L3881" i="22"/>
  <c r="K3882" i="22"/>
  <c r="V4170" i="22" l="1"/>
  <c r="K3883" i="22"/>
  <c r="L3882" i="22"/>
  <c r="V4171" i="22" l="1"/>
  <c r="L3883" i="22"/>
  <c r="K3884" i="22"/>
  <c r="V4172" i="22" l="1"/>
  <c r="K3885" i="22"/>
  <c r="L3884" i="22"/>
  <c r="V4173" i="22" l="1"/>
  <c r="L3885" i="22"/>
  <c r="K3886" i="22"/>
  <c r="V4174" i="22" l="1"/>
  <c r="K3887" i="22"/>
  <c r="L3886" i="22"/>
  <c r="V4175" i="22" l="1"/>
  <c r="L3887" i="22"/>
  <c r="K3888" i="22"/>
  <c r="V4176" i="22" l="1"/>
  <c r="K3889" i="22"/>
  <c r="L3888" i="22"/>
  <c r="V4177" i="22" l="1"/>
  <c r="L3889" i="22"/>
  <c r="K3890" i="22"/>
  <c r="V4178" i="22" l="1"/>
  <c r="K3891" i="22"/>
  <c r="L3890" i="22"/>
  <c r="V4179" i="22" l="1"/>
  <c r="L3891" i="22"/>
  <c r="K3892" i="22"/>
  <c r="V4180" i="22" l="1"/>
  <c r="K3893" i="22"/>
  <c r="L3892" i="22"/>
  <c r="V4181" i="22" l="1"/>
  <c r="L3893" i="22"/>
  <c r="K3894" i="22"/>
  <c r="V4182" i="22" l="1"/>
  <c r="K3895" i="22"/>
  <c r="L3894" i="22"/>
  <c r="V4183" i="22" l="1"/>
  <c r="L3895" i="22"/>
  <c r="K3896" i="22"/>
  <c r="V4184" i="22" l="1"/>
  <c r="K3897" i="22"/>
  <c r="L3896" i="22"/>
  <c r="V4185" i="22" l="1"/>
  <c r="L3897" i="22"/>
  <c r="K3898" i="22"/>
  <c r="V4186" i="22" l="1"/>
  <c r="K3899" i="22"/>
  <c r="L3898" i="22"/>
  <c r="V4187" i="22" l="1"/>
  <c r="L3899" i="22"/>
  <c r="K3900" i="22"/>
  <c r="V4188" i="22" l="1"/>
  <c r="K3901" i="22"/>
  <c r="L3900" i="22"/>
  <c r="V4189" i="22" l="1"/>
  <c r="L3901" i="22"/>
  <c r="K3902" i="22"/>
  <c r="V4190" i="22" l="1"/>
  <c r="K3903" i="22"/>
  <c r="L3902" i="22"/>
  <c r="V4191" i="22" l="1"/>
  <c r="L3903" i="22"/>
  <c r="K3904" i="22"/>
  <c r="V4192" i="22" l="1"/>
  <c r="K3905" i="22"/>
  <c r="L3904" i="22"/>
  <c r="V4193" i="22" l="1"/>
  <c r="L3905" i="22"/>
  <c r="K3906" i="22"/>
  <c r="V4194" i="22" l="1"/>
  <c r="K3907" i="22"/>
  <c r="L3906" i="22"/>
  <c r="V4195" i="22" l="1"/>
  <c r="L3907" i="22"/>
  <c r="K3908" i="22"/>
  <c r="V4196" i="22" l="1"/>
  <c r="K3909" i="22"/>
  <c r="L3908" i="22"/>
  <c r="V4197" i="22" l="1"/>
  <c r="L3909" i="22"/>
  <c r="K3910" i="22"/>
  <c r="V4198" i="22" l="1"/>
  <c r="K3911" i="22"/>
  <c r="L3910" i="22"/>
  <c r="V4199" i="22" l="1"/>
  <c r="L3911" i="22"/>
  <c r="K3912" i="22"/>
  <c r="V4200" i="22" l="1"/>
  <c r="K3913" i="22"/>
  <c r="L3912" i="22"/>
  <c r="V4201" i="22" l="1"/>
  <c r="L3913" i="22"/>
  <c r="K3914" i="22"/>
  <c r="V4202" i="22" l="1"/>
  <c r="K3915" i="22"/>
  <c r="L3914" i="22"/>
  <c r="V4203" i="22" l="1"/>
  <c r="L3915" i="22"/>
  <c r="K3916" i="22"/>
  <c r="V4204" i="22" l="1"/>
  <c r="K3917" i="22"/>
  <c r="L3916" i="22"/>
  <c r="V4205" i="22" l="1"/>
  <c r="L3917" i="22"/>
  <c r="K3918" i="22"/>
  <c r="V4206" i="22" l="1"/>
  <c r="K3919" i="22"/>
  <c r="L3918" i="22"/>
  <c r="V4207" i="22" l="1"/>
  <c r="L3919" i="22"/>
  <c r="K3920" i="22"/>
  <c r="V4208" i="22" l="1"/>
  <c r="K3921" i="22"/>
  <c r="L3920" i="22"/>
  <c r="V4209" i="22" l="1"/>
  <c r="L3921" i="22"/>
  <c r="K3922" i="22"/>
  <c r="V4210" i="22" l="1"/>
  <c r="K3923" i="22"/>
  <c r="L3922" i="22"/>
  <c r="V4211" i="22" l="1"/>
  <c r="L3923" i="22"/>
  <c r="K3924" i="22"/>
  <c r="V4212" i="22" l="1"/>
  <c r="K3925" i="22"/>
  <c r="L3924" i="22"/>
  <c r="V4213" i="22" l="1"/>
  <c r="L3925" i="22"/>
  <c r="K3926" i="22"/>
  <c r="V4214" i="22" l="1"/>
  <c r="K3927" i="22"/>
  <c r="L3926" i="22"/>
  <c r="V4215" i="22" l="1"/>
  <c r="L3927" i="22"/>
  <c r="K3928" i="22"/>
  <c r="V4216" i="22" l="1"/>
  <c r="K3929" i="22"/>
  <c r="L3928" i="22"/>
  <c r="V4217" i="22" l="1"/>
  <c r="L3929" i="22"/>
  <c r="K3930" i="22"/>
  <c r="V4218" i="22" l="1"/>
  <c r="K3931" i="22"/>
  <c r="L3930" i="22"/>
  <c r="V4219" i="22" l="1"/>
  <c r="L3931" i="22"/>
  <c r="K3932" i="22"/>
  <c r="V4220" i="22" l="1"/>
  <c r="K3933" i="22"/>
  <c r="L3932" i="22"/>
  <c r="V4221" i="22" l="1"/>
  <c r="L3933" i="22"/>
  <c r="K3934" i="22"/>
  <c r="V4222" i="22" l="1"/>
  <c r="K3935" i="22"/>
  <c r="L3934" i="22"/>
  <c r="V4223" i="22" l="1"/>
  <c r="L3935" i="22"/>
  <c r="K3936" i="22"/>
  <c r="V4224" i="22" l="1"/>
  <c r="K3937" i="22"/>
  <c r="L3936" i="22"/>
  <c r="V4225" i="22" l="1"/>
  <c r="L3937" i="22"/>
  <c r="K3938" i="22"/>
  <c r="V4226" i="22" l="1"/>
  <c r="K3939" i="22"/>
  <c r="L3938" i="22"/>
  <c r="V4227" i="22" l="1"/>
  <c r="L3939" i="22"/>
  <c r="K3940" i="22"/>
  <c r="V4228" i="22" l="1"/>
  <c r="K3941" i="22"/>
  <c r="L3940" i="22"/>
  <c r="V4229" i="22" l="1"/>
  <c r="L3941" i="22"/>
  <c r="K3942" i="22"/>
  <c r="V4230" i="22" l="1"/>
  <c r="K3943" i="22"/>
  <c r="L3942" i="22"/>
  <c r="V4231" i="22" l="1"/>
  <c r="L3943" i="22"/>
  <c r="K3944" i="22"/>
  <c r="V4232" i="22" l="1"/>
  <c r="K3945" i="22"/>
  <c r="L3944" i="22"/>
  <c r="V4233" i="22" l="1"/>
  <c r="L3945" i="22"/>
  <c r="K3946" i="22"/>
  <c r="V4234" i="22" l="1"/>
  <c r="K3947" i="22"/>
  <c r="L3946" i="22"/>
  <c r="V4235" i="22" l="1"/>
  <c r="L3947" i="22"/>
  <c r="K3948" i="22"/>
  <c r="V4236" i="22" l="1"/>
  <c r="K3949" i="22"/>
  <c r="L3948" i="22"/>
  <c r="V4237" i="22" l="1"/>
  <c r="L3949" i="22"/>
  <c r="K3950" i="22"/>
  <c r="V4238" i="22" l="1"/>
  <c r="K3951" i="22"/>
  <c r="L3950" i="22"/>
  <c r="V4239" i="22" l="1"/>
  <c r="L3951" i="22"/>
  <c r="K3952" i="22"/>
  <c r="V4240" i="22" l="1"/>
  <c r="K3953" i="22"/>
  <c r="L3952" i="22"/>
  <c r="V4241" i="22" l="1"/>
  <c r="L3953" i="22"/>
  <c r="K3954" i="22"/>
  <c r="V4242" i="22" l="1"/>
  <c r="K3955" i="22"/>
  <c r="L3954" i="22"/>
  <c r="V4243" i="22" l="1"/>
  <c r="L3955" i="22"/>
  <c r="K3956" i="22"/>
  <c r="V4244" i="22" l="1"/>
  <c r="K3957" i="22"/>
  <c r="L3956" i="22"/>
  <c r="V4245" i="22" l="1"/>
  <c r="L3957" i="22"/>
  <c r="K3958" i="22"/>
  <c r="V4246" i="22" l="1"/>
  <c r="K3959" i="22"/>
  <c r="L3958" i="22"/>
  <c r="V4247" i="22" l="1"/>
  <c r="L3959" i="22"/>
  <c r="K3960" i="22"/>
  <c r="V4248" i="22" l="1"/>
  <c r="K3961" i="22"/>
  <c r="L3960" i="22"/>
  <c r="V4249" i="22" l="1"/>
  <c r="L3961" i="22"/>
  <c r="K3962" i="22"/>
  <c r="V4250" i="22" l="1"/>
  <c r="K3963" i="22"/>
  <c r="L3962" i="22"/>
  <c r="V4251" i="22" l="1"/>
  <c r="L3963" i="22"/>
  <c r="K3964" i="22"/>
  <c r="V4252" i="22" l="1"/>
  <c r="K3965" i="22"/>
  <c r="L3964" i="22"/>
  <c r="V4253" i="22" l="1"/>
  <c r="L3965" i="22"/>
  <c r="K3966" i="22"/>
  <c r="V4254" i="22" l="1"/>
  <c r="K3967" i="22"/>
  <c r="L3966" i="22"/>
  <c r="V4255" i="22" l="1"/>
  <c r="L3967" i="22"/>
  <c r="K3968" i="22"/>
  <c r="V4256" i="22" l="1"/>
  <c r="K3969" i="22"/>
  <c r="L3968" i="22"/>
  <c r="V4257" i="22" l="1"/>
  <c r="L3969" i="22"/>
  <c r="K3970" i="22"/>
  <c r="V4258" i="22" l="1"/>
  <c r="K3971" i="22"/>
  <c r="L3970" i="22"/>
  <c r="V4259" i="22" l="1"/>
  <c r="L3971" i="22"/>
  <c r="K3972" i="22"/>
  <c r="V4260" i="22" l="1"/>
  <c r="K3973" i="22"/>
  <c r="L3972" i="22"/>
  <c r="V4261" i="22" l="1"/>
  <c r="L3973" i="22"/>
  <c r="K3974" i="22"/>
  <c r="V4262" i="22" l="1"/>
  <c r="K3975" i="22"/>
  <c r="L3974" i="22"/>
  <c r="V4263" i="22" l="1"/>
  <c r="L3975" i="22"/>
  <c r="K3976" i="22"/>
  <c r="V4264" i="22" l="1"/>
  <c r="K3977" i="22"/>
  <c r="L3976" i="22"/>
  <c r="V4265" i="22" l="1"/>
  <c r="L3977" i="22"/>
  <c r="K3978" i="22"/>
  <c r="V4266" i="22" l="1"/>
  <c r="K3979" i="22"/>
  <c r="L3978" i="22"/>
  <c r="V4267" i="22" l="1"/>
  <c r="L3979" i="22"/>
  <c r="K3980" i="22"/>
  <c r="V4268" i="22" l="1"/>
  <c r="K3981" i="22"/>
  <c r="L3980" i="22"/>
  <c r="V4269" i="22" l="1"/>
  <c r="L3981" i="22"/>
  <c r="K3982" i="22"/>
  <c r="V4270" i="22" l="1"/>
  <c r="K3983" i="22"/>
  <c r="L3982" i="22"/>
  <c r="V4271" i="22" l="1"/>
  <c r="L3983" i="22"/>
  <c r="K3984" i="22"/>
  <c r="V4272" i="22" l="1"/>
  <c r="K3985" i="22"/>
  <c r="L3984" i="22"/>
  <c r="V4273" i="22" l="1"/>
  <c r="L3985" i="22"/>
  <c r="K3986" i="22"/>
  <c r="V4274" i="22" l="1"/>
  <c r="K3987" i="22"/>
  <c r="L3986" i="22"/>
  <c r="V4275" i="22" l="1"/>
  <c r="L3987" i="22"/>
  <c r="K3988" i="22"/>
  <c r="V4276" i="22" l="1"/>
  <c r="K3989" i="22"/>
  <c r="L3988" i="22"/>
  <c r="V4277" i="22" l="1"/>
  <c r="L3989" i="22"/>
  <c r="K3990" i="22"/>
  <c r="V4278" i="22" l="1"/>
  <c r="K3991" i="22"/>
  <c r="L3990" i="22"/>
  <c r="V4279" i="22" l="1"/>
  <c r="L3991" i="22"/>
  <c r="K3992" i="22"/>
  <c r="V4280" i="22" l="1"/>
  <c r="K3993" i="22"/>
  <c r="L3992" i="22"/>
  <c r="V4281" i="22" l="1"/>
  <c r="L3993" i="22"/>
  <c r="K3994" i="22"/>
  <c r="V4282" i="22" l="1"/>
  <c r="K3995" i="22"/>
  <c r="L3994" i="22"/>
  <c r="V4283" i="22" l="1"/>
  <c r="L3995" i="22"/>
  <c r="K3996" i="22"/>
  <c r="V4284" i="22" l="1"/>
  <c r="K3997" i="22"/>
  <c r="L3996" i="22"/>
  <c r="V4285" i="22" l="1"/>
  <c r="L3997" i="22"/>
  <c r="K3998" i="22"/>
  <c r="V4286" i="22" l="1"/>
  <c r="K3999" i="22"/>
  <c r="L3998" i="22"/>
  <c r="V4287" i="22" l="1"/>
  <c r="L3999" i="22"/>
  <c r="K4000" i="22"/>
  <c r="V4288" i="22" l="1"/>
  <c r="K4001" i="22"/>
  <c r="L4000" i="22"/>
  <c r="V4289" i="22" l="1"/>
  <c r="L4001" i="22"/>
  <c r="K4002" i="22"/>
  <c r="V4290" i="22" l="1"/>
  <c r="K4003" i="22"/>
  <c r="L4002" i="22"/>
  <c r="V4291" i="22" l="1"/>
  <c r="L4003" i="22"/>
  <c r="K4004" i="22"/>
  <c r="V4292" i="22" l="1"/>
  <c r="K4005" i="22"/>
  <c r="L4004" i="22"/>
  <c r="V4293" i="22" l="1"/>
  <c r="L4005" i="22"/>
  <c r="K4006" i="22"/>
  <c r="V4294" i="22" l="1"/>
  <c r="K4007" i="22"/>
  <c r="L4006" i="22"/>
  <c r="V4295" i="22" l="1"/>
  <c r="L4007" i="22"/>
  <c r="K4008" i="22"/>
  <c r="V4296" i="22" l="1"/>
  <c r="K4009" i="22"/>
  <c r="L4008" i="22"/>
  <c r="V4297" i="22" l="1"/>
  <c r="L4009" i="22"/>
  <c r="K4010" i="22"/>
  <c r="V4298" i="22" l="1"/>
  <c r="K4011" i="22"/>
  <c r="L4010" i="22"/>
  <c r="V4299" i="22" l="1"/>
  <c r="L4011" i="22"/>
  <c r="K4012" i="22"/>
  <c r="V4300" i="22" l="1"/>
  <c r="K4013" i="22"/>
  <c r="L4012" i="22"/>
  <c r="V4301" i="22" l="1"/>
  <c r="L4013" i="22"/>
  <c r="K4014" i="22"/>
  <c r="V4302" i="22" l="1"/>
  <c r="K4015" i="22"/>
  <c r="L4014" i="22"/>
  <c r="V4303" i="22" l="1"/>
  <c r="L4015" i="22"/>
  <c r="K4016" i="22"/>
  <c r="V4304" i="22" l="1"/>
  <c r="K4017" i="22"/>
  <c r="L4016" i="22"/>
  <c r="V4305" i="22" l="1"/>
  <c r="L4017" i="22"/>
  <c r="K4018" i="22"/>
  <c r="V4306" i="22" l="1"/>
  <c r="K4019" i="22"/>
  <c r="L4018" i="22"/>
  <c r="V4307" i="22" l="1"/>
  <c r="L4019" i="22"/>
  <c r="K4020" i="22"/>
  <c r="V4308" i="22" l="1"/>
  <c r="K4021" i="22"/>
  <c r="L4020" i="22"/>
  <c r="V4309" i="22" l="1"/>
  <c r="L4021" i="22"/>
  <c r="K4022" i="22"/>
  <c r="V4310" i="22" l="1"/>
  <c r="K4023" i="22"/>
  <c r="L4022" i="22"/>
  <c r="V4311" i="22" l="1"/>
  <c r="L4023" i="22"/>
  <c r="K4024" i="22"/>
  <c r="V4312" i="22" l="1"/>
  <c r="K4025" i="22"/>
  <c r="L4024" i="22"/>
  <c r="V4313" i="22" l="1"/>
  <c r="L4025" i="22"/>
  <c r="K4026" i="22"/>
  <c r="V4314" i="22" l="1"/>
  <c r="K4027" i="22"/>
  <c r="L4026" i="22"/>
  <c r="V4315" i="22" l="1"/>
  <c r="L4027" i="22"/>
  <c r="K4028" i="22"/>
  <c r="V4316" i="22" l="1"/>
  <c r="K4029" i="22"/>
  <c r="L4028" i="22"/>
  <c r="V4317" i="22" l="1"/>
  <c r="L4029" i="22"/>
  <c r="K4030" i="22"/>
  <c r="V4318" i="22" l="1"/>
  <c r="K4031" i="22"/>
  <c r="L4030" i="22"/>
  <c r="V4319" i="22" l="1"/>
  <c r="L4031" i="22"/>
  <c r="K4032" i="22"/>
  <c r="V4320" i="22" l="1"/>
  <c r="K4033" i="22"/>
  <c r="L4032" i="22"/>
  <c r="V4321" i="22" l="1"/>
  <c r="L4033" i="22"/>
  <c r="K4034" i="22"/>
  <c r="V4322" i="22" l="1"/>
  <c r="K4035" i="22"/>
  <c r="L4034" i="22"/>
  <c r="V4323" i="22" l="1"/>
  <c r="L4035" i="22"/>
  <c r="K4036" i="22"/>
  <c r="V4324" i="22" l="1"/>
  <c r="K4037" i="22"/>
  <c r="L4036" i="22"/>
  <c r="V4325" i="22" l="1"/>
  <c r="L4037" i="22"/>
  <c r="K4038" i="22"/>
  <c r="V4326" i="22" l="1"/>
  <c r="K4039" i="22"/>
  <c r="L4038" i="22"/>
  <c r="V4327" i="22" l="1"/>
  <c r="L4039" i="22"/>
  <c r="K4040" i="22"/>
  <c r="V4328" i="22" l="1"/>
  <c r="K4041" i="22"/>
  <c r="L4040" i="22"/>
  <c r="V4329" i="22" l="1"/>
  <c r="L4041" i="22"/>
  <c r="K4042" i="22"/>
  <c r="V4330" i="22" l="1"/>
  <c r="K4043" i="22"/>
  <c r="L4042" i="22"/>
  <c r="V4331" i="22" l="1"/>
  <c r="L4043" i="22"/>
  <c r="K4044" i="22"/>
  <c r="V4332" i="22" l="1"/>
  <c r="K4045" i="22"/>
  <c r="L4044" i="22"/>
  <c r="V4333" i="22" l="1"/>
  <c r="L4045" i="22"/>
  <c r="K4046" i="22"/>
  <c r="V4334" i="22" l="1"/>
  <c r="K4047" i="22"/>
  <c r="L4046" i="22"/>
  <c r="V4335" i="22" l="1"/>
  <c r="L4047" i="22"/>
  <c r="K4048" i="22"/>
  <c r="V4336" i="22" l="1"/>
  <c r="K4049" i="22"/>
  <c r="L4048" i="22"/>
  <c r="V4337" i="22" l="1"/>
  <c r="L4049" i="22"/>
  <c r="K4050" i="22"/>
  <c r="V4338" i="22" l="1"/>
  <c r="K4051" i="22"/>
  <c r="L4050" i="22"/>
  <c r="V4339" i="22" l="1"/>
  <c r="L4051" i="22"/>
  <c r="K4052" i="22"/>
  <c r="V4340" i="22" l="1"/>
  <c r="K4053" i="22"/>
  <c r="L4052" i="22"/>
  <c r="V4341" i="22" l="1"/>
  <c r="L4053" i="22"/>
  <c r="K4054" i="22"/>
  <c r="V4342" i="22" l="1"/>
  <c r="K4055" i="22"/>
  <c r="L4054" i="22"/>
  <c r="V4343" i="22" l="1"/>
  <c r="L4055" i="22"/>
  <c r="K4056" i="22"/>
  <c r="V4344" i="22" l="1"/>
  <c r="K4057" i="22"/>
  <c r="L4056" i="22"/>
  <c r="V4345" i="22" l="1"/>
  <c r="L4057" i="22"/>
  <c r="K4058" i="22"/>
  <c r="V4346" i="22" l="1"/>
  <c r="K4059" i="22"/>
  <c r="L4058" i="22"/>
  <c r="V4347" i="22" l="1"/>
  <c r="L4059" i="22"/>
  <c r="K4060" i="22"/>
  <c r="V4348" i="22" l="1"/>
  <c r="K4061" i="22"/>
  <c r="L4060" i="22"/>
  <c r="V4349" i="22" l="1"/>
  <c r="L4061" i="22"/>
  <c r="K4062" i="22"/>
  <c r="V4350" i="22" l="1"/>
  <c r="K4063" i="22"/>
  <c r="L4062" i="22"/>
  <c r="V4351" i="22" l="1"/>
  <c r="L4063" i="22"/>
  <c r="K4064" i="22"/>
  <c r="V4352" i="22" l="1"/>
  <c r="K4065" i="22"/>
  <c r="L4064" i="22"/>
  <c r="V4353" i="22" l="1"/>
  <c r="L4065" i="22"/>
  <c r="K4066" i="22"/>
  <c r="V4354" i="22" l="1"/>
  <c r="K4067" i="22"/>
  <c r="L4066" i="22"/>
  <c r="V4355" i="22" l="1"/>
  <c r="L4067" i="22"/>
  <c r="K4068" i="22"/>
  <c r="V4356" i="22" l="1"/>
  <c r="K4069" i="22"/>
  <c r="L4068" i="22"/>
  <c r="V4357" i="22" l="1"/>
  <c r="L4069" i="22"/>
  <c r="K4070" i="22"/>
  <c r="V4358" i="22" l="1"/>
  <c r="K4071" i="22"/>
  <c r="L4070" i="22"/>
  <c r="V4359" i="22" l="1"/>
  <c r="L4071" i="22"/>
  <c r="K4072" i="22"/>
  <c r="V4360" i="22" l="1"/>
  <c r="K4073" i="22"/>
  <c r="L4072" i="22"/>
  <c r="V4361" i="22" l="1"/>
  <c r="L4073" i="22"/>
  <c r="K4074" i="22"/>
  <c r="V4362" i="22" l="1"/>
  <c r="K4075" i="22"/>
  <c r="L4074" i="22"/>
  <c r="V4363" i="22" l="1"/>
  <c r="L4075" i="22"/>
  <c r="K4076" i="22"/>
  <c r="V4364" i="22" l="1"/>
  <c r="K4077" i="22"/>
  <c r="L4076" i="22"/>
  <c r="V4365" i="22" l="1"/>
  <c r="L4077" i="22"/>
  <c r="K4078" i="22"/>
  <c r="V4366" i="22" l="1"/>
  <c r="K4079" i="22"/>
  <c r="L4078" i="22"/>
  <c r="V4367" i="22" l="1"/>
  <c r="L4079" i="22"/>
  <c r="K4080" i="22"/>
  <c r="V4368" i="22" l="1"/>
  <c r="K4081" i="22"/>
  <c r="L4080" i="22"/>
  <c r="V4369" i="22" l="1"/>
  <c r="L4081" i="22"/>
  <c r="K4082" i="22"/>
  <c r="V4370" i="22" l="1"/>
  <c r="K4083" i="22"/>
  <c r="L4082" i="22"/>
  <c r="V4371" i="22" l="1"/>
  <c r="L4083" i="22"/>
  <c r="K4084" i="22"/>
  <c r="V4372" i="22" l="1"/>
  <c r="K4085" i="22"/>
  <c r="L4084" i="22"/>
  <c r="V4373" i="22" l="1"/>
  <c r="L4085" i="22"/>
  <c r="K4086" i="22"/>
  <c r="V4374" i="22" l="1"/>
  <c r="K4087" i="22"/>
  <c r="L4086" i="22"/>
  <c r="V4375" i="22" l="1"/>
  <c r="L4087" i="22"/>
  <c r="K4088" i="22"/>
  <c r="V4376" i="22" l="1"/>
  <c r="K4089" i="22"/>
  <c r="L4088" i="22"/>
  <c r="V4377" i="22" l="1"/>
  <c r="L4089" i="22"/>
  <c r="K4090" i="22"/>
  <c r="V4378" i="22" l="1"/>
  <c r="K4091" i="22"/>
  <c r="L4090" i="22"/>
  <c r="V4379" i="22" l="1"/>
  <c r="L4091" i="22"/>
  <c r="K4092" i="22"/>
  <c r="V4380" i="22" l="1"/>
  <c r="K4093" i="22"/>
  <c r="L4092" i="22"/>
  <c r="V4381" i="22" l="1"/>
  <c r="L4093" i="22"/>
  <c r="K4094" i="22"/>
  <c r="V4382" i="22" l="1"/>
  <c r="K4095" i="22"/>
  <c r="L4094" i="22"/>
  <c r="V4383" i="22" l="1"/>
  <c r="L4095" i="22"/>
  <c r="K4096" i="22"/>
  <c r="V4384" i="22" l="1"/>
  <c r="K4097" i="22"/>
  <c r="L4096" i="22"/>
  <c r="V4385" i="22" l="1"/>
  <c r="L4097" i="22"/>
  <c r="K4098" i="22"/>
  <c r="V4386" i="22" l="1"/>
  <c r="K4099" i="22"/>
  <c r="L4098" i="22"/>
  <c r="V4387" i="22" l="1"/>
  <c r="L4099" i="22"/>
  <c r="K4100" i="22"/>
  <c r="V4388" i="22" l="1"/>
  <c r="K4101" i="22"/>
  <c r="L4100" i="22"/>
  <c r="V4389" i="22" l="1"/>
  <c r="L4101" i="22"/>
  <c r="K4102" i="22"/>
  <c r="V4390" i="22" l="1"/>
  <c r="K4103" i="22"/>
  <c r="L4102" i="22"/>
  <c r="V4391" i="22" l="1"/>
  <c r="L4103" i="22"/>
  <c r="K4104" i="22"/>
  <c r="V4392" i="22" l="1"/>
  <c r="K4105" i="22"/>
  <c r="L4104" i="22"/>
  <c r="V4393" i="22" l="1"/>
  <c r="L4105" i="22"/>
  <c r="K4106" i="22"/>
  <c r="V4394" i="22" l="1"/>
  <c r="K4107" i="22"/>
  <c r="L4106" i="22"/>
  <c r="V4395" i="22" l="1"/>
  <c r="L4107" i="22"/>
  <c r="K4108" i="22"/>
  <c r="V4396" i="22" l="1"/>
  <c r="K4109" i="22"/>
  <c r="L4108" i="22"/>
  <c r="V4397" i="22" l="1"/>
  <c r="L4109" i="22"/>
  <c r="K4110" i="22"/>
  <c r="V4398" i="22" l="1"/>
  <c r="K4111" i="22"/>
  <c r="L4110" i="22"/>
  <c r="V4399" i="22" l="1"/>
  <c r="L4111" i="22"/>
  <c r="K4112" i="22"/>
  <c r="V4400" i="22" l="1"/>
  <c r="K4113" i="22"/>
  <c r="L4112" i="22"/>
  <c r="V4401" i="22" l="1"/>
  <c r="L4113" i="22"/>
  <c r="K4114" i="22"/>
  <c r="V4402" i="22" l="1"/>
  <c r="K4115" i="22"/>
  <c r="L4114" i="22"/>
  <c r="V4403" i="22" l="1"/>
  <c r="L4115" i="22"/>
  <c r="K4116" i="22"/>
  <c r="V4404" i="22" l="1"/>
  <c r="K4117" i="22"/>
  <c r="L4116" i="22"/>
  <c r="V4405" i="22" l="1"/>
  <c r="L4117" i="22"/>
  <c r="K4118" i="22"/>
  <c r="V4406" i="22" l="1"/>
  <c r="K4119" i="22"/>
  <c r="L4118" i="22"/>
  <c r="V4407" i="22" l="1"/>
  <c r="L4119" i="22"/>
  <c r="K4120" i="22"/>
  <c r="V4408" i="22" l="1"/>
  <c r="K4121" i="22"/>
  <c r="L4120" i="22"/>
  <c r="V4409" i="22" l="1"/>
  <c r="L4121" i="22"/>
  <c r="K4122" i="22"/>
  <c r="V4410" i="22" l="1"/>
  <c r="K4123" i="22"/>
  <c r="L4122" i="22"/>
  <c r="V4411" i="22" l="1"/>
  <c r="L4123" i="22"/>
  <c r="K4124" i="22"/>
  <c r="V4412" i="22" l="1"/>
  <c r="K4125" i="22"/>
  <c r="L4124" i="22"/>
  <c r="V4413" i="22" l="1"/>
  <c r="L4125" i="22"/>
  <c r="K4126" i="22"/>
  <c r="V4414" i="22" l="1"/>
  <c r="K4127" i="22"/>
  <c r="L4126" i="22"/>
  <c r="V4415" i="22" l="1"/>
  <c r="L4127" i="22"/>
  <c r="K4128" i="22"/>
  <c r="V4416" i="22" l="1"/>
  <c r="K4129" i="22"/>
  <c r="L4128" i="22"/>
  <c r="V4417" i="22" l="1"/>
  <c r="L4129" i="22"/>
  <c r="K4130" i="22"/>
  <c r="V4418" i="22" l="1"/>
  <c r="K4131" i="22"/>
  <c r="L4130" i="22"/>
  <c r="V4419" i="22" l="1"/>
  <c r="L4131" i="22"/>
  <c r="K4132" i="22"/>
  <c r="V4420" i="22" l="1"/>
  <c r="K4133" i="22"/>
  <c r="L4132" i="22"/>
  <c r="V4421" i="22" l="1"/>
  <c r="L4133" i="22"/>
  <c r="K4134" i="22"/>
  <c r="V4422" i="22" l="1"/>
  <c r="K4135" i="22"/>
  <c r="L4134" i="22"/>
  <c r="V4423" i="22" l="1"/>
  <c r="L4135" i="22"/>
  <c r="K4136" i="22"/>
  <c r="V4424" i="22" l="1"/>
  <c r="K4137" i="22"/>
  <c r="L4136" i="22"/>
  <c r="V4425" i="22" l="1"/>
  <c r="L4137" i="22"/>
  <c r="K4138" i="22"/>
  <c r="V4426" i="22" l="1"/>
  <c r="K4139" i="22"/>
  <c r="L4138" i="22"/>
  <c r="V4427" i="22" l="1"/>
  <c r="L4139" i="22"/>
  <c r="K4140" i="22"/>
  <c r="V4428" i="22" l="1"/>
  <c r="K4141" i="22"/>
  <c r="L4140" i="22"/>
  <c r="V4429" i="22" l="1"/>
  <c r="L4141" i="22"/>
  <c r="K4142" i="22"/>
  <c r="V4430" i="22" l="1"/>
  <c r="K4143" i="22"/>
  <c r="L4142" i="22"/>
  <c r="V4431" i="22" l="1"/>
  <c r="L4143" i="22"/>
  <c r="K4144" i="22"/>
  <c r="V4432" i="22" l="1"/>
  <c r="K4145" i="22"/>
  <c r="L4144" i="22"/>
  <c r="V4433" i="22" l="1"/>
  <c r="L4145" i="22"/>
  <c r="K4146" i="22"/>
  <c r="V4434" i="22" l="1"/>
  <c r="K4147" i="22"/>
  <c r="L4146" i="22"/>
  <c r="V4435" i="22" l="1"/>
  <c r="L4147" i="22"/>
  <c r="K4148" i="22"/>
  <c r="V4436" i="22" l="1"/>
  <c r="K4149" i="22"/>
  <c r="L4148" i="22"/>
  <c r="V4437" i="22" l="1"/>
  <c r="L4149" i="22"/>
  <c r="K4150" i="22"/>
  <c r="V4438" i="22" l="1"/>
  <c r="K4151" i="22"/>
  <c r="L4150" i="22"/>
  <c r="V4439" i="22" l="1"/>
  <c r="L4151" i="22"/>
  <c r="K4152" i="22"/>
  <c r="V4440" i="22" l="1"/>
  <c r="K4153" i="22"/>
  <c r="L4152" i="22"/>
  <c r="V4441" i="22" l="1"/>
  <c r="L4153" i="22"/>
  <c r="K4154" i="22"/>
  <c r="V4442" i="22" l="1"/>
  <c r="K4155" i="22"/>
  <c r="L4154" i="22"/>
  <c r="V4443" i="22" l="1"/>
  <c r="L4155" i="22"/>
  <c r="K4156" i="22"/>
  <c r="V4444" i="22" l="1"/>
  <c r="K4157" i="22"/>
  <c r="L4156" i="22"/>
  <c r="V4445" i="22" l="1"/>
  <c r="L4157" i="22"/>
  <c r="K4158" i="22"/>
  <c r="V4446" i="22" l="1"/>
  <c r="K4159" i="22"/>
  <c r="L4158" i="22"/>
  <c r="V4447" i="22" l="1"/>
  <c r="L4159" i="22"/>
  <c r="K4160" i="22"/>
  <c r="V4448" i="22" l="1"/>
  <c r="K4161" i="22"/>
  <c r="L4160" i="22"/>
  <c r="V4449" i="22" l="1"/>
  <c r="L4161" i="22"/>
  <c r="K4162" i="22"/>
  <c r="V4450" i="22" l="1"/>
  <c r="K4163" i="22"/>
  <c r="L4162" i="22"/>
  <c r="V4451" i="22" l="1"/>
  <c r="L4163" i="22"/>
  <c r="K4164" i="22"/>
  <c r="V4452" i="22" l="1"/>
  <c r="K4165" i="22"/>
  <c r="L4164" i="22"/>
  <c r="V4453" i="22" l="1"/>
  <c r="L4165" i="22"/>
  <c r="K4166" i="22"/>
  <c r="V4454" i="22" l="1"/>
  <c r="K4167" i="22"/>
  <c r="L4166" i="22"/>
  <c r="V4455" i="22" l="1"/>
  <c r="L4167" i="22"/>
  <c r="K4168" i="22"/>
  <c r="V4456" i="22" l="1"/>
  <c r="K4169" i="22"/>
  <c r="L4168" i="22"/>
  <c r="V4457" i="22" l="1"/>
  <c r="L4169" i="22"/>
  <c r="K4170" i="22"/>
  <c r="V4458" i="22" l="1"/>
  <c r="K4171" i="22"/>
  <c r="L4170" i="22"/>
  <c r="V4459" i="22" l="1"/>
  <c r="L4171" i="22"/>
  <c r="K4172" i="22"/>
  <c r="V4460" i="22" l="1"/>
  <c r="K4173" i="22"/>
  <c r="L4172" i="22"/>
  <c r="V4461" i="22" l="1"/>
  <c r="L4173" i="22"/>
  <c r="K4174" i="22"/>
  <c r="V4462" i="22" l="1"/>
  <c r="K4175" i="22"/>
  <c r="L4174" i="22"/>
  <c r="V4463" i="22" l="1"/>
  <c r="L4175" i="22"/>
  <c r="K4176" i="22"/>
  <c r="V4464" i="22" l="1"/>
  <c r="K4177" i="22"/>
  <c r="L4176" i="22"/>
  <c r="V4465" i="22" l="1"/>
  <c r="L4177" i="22"/>
  <c r="K4178" i="22"/>
  <c r="V4466" i="22" l="1"/>
  <c r="K4179" i="22"/>
  <c r="L4178" i="22"/>
  <c r="V4467" i="22" l="1"/>
  <c r="L4179" i="22"/>
  <c r="K4180" i="22"/>
  <c r="V4468" i="22" l="1"/>
  <c r="K4181" i="22"/>
  <c r="L4180" i="22"/>
  <c r="V4469" i="22" l="1"/>
  <c r="L4181" i="22"/>
  <c r="K4182" i="22"/>
  <c r="V4470" i="22" l="1"/>
  <c r="K4183" i="22"/>
  <c r="L4182" i="22"/>
  <c r="V4471" i="22" l="1"/>
  <c r="L4183" i="22"/>
  <c r="K4184" i="22"/>
  <c r="V4472" i="22" l="1"/>
  <c r="K4185" i="22"/>
  <c r="L4184" i="22"/>
  <c r="V4473" i="22" l="1"/>
  <c r="L4185" i="22"/>
  <c r="K4186" i="22"/>
  <c r="V4474" i="22" l="1"/>
  <c r="K4187" i="22"/>
  <c r="L4186" i="22"/>
  <c r="V4475" i="22" l="1"/>
  <c r="L4187" i="22"/>
  <c r="K4188" i="22"/>
  <c r="V4476" i="22" l="1"/>
  <c r="K4189" i="22"/>
  <c r="L4188" i="22"/>
  <c r="V4477" i="22" l="1"/>
  <c r="L4189" i="22"/>
  <c r="K4190" i="22"/>
  <c r="V4478" i="22" l="1"/>
  <c r="K4191" i="22"/>
  <c r="L4190" i="22"/>
  <c r="V4479" i="22" l="1"/>
  <c r="L4191" i="22"/>
  <c r="K4192" i="22"/>
  <c r="V4480" i="22" l="1"/>
  <c r="K4193" i="22"/>
  <c r="L4192" i="22"/>
  <c r="V4481" i="22" l="1"/>
  <c r="L4193" i="22"/>
  <c r="K4194" i="22"/>
  <c r="V4482" i="22" l="1"/>
  <c r="K4195" i="22"/>
  <c r="L4194" i="22"/>
  <c r="V4483" i="22" l="1"/>
  <c r="L4195" i="22"/>
  <c r="K4196" i="22"/>
  <c r="V4484" i="22" l="1"/>
  <c r="K4197" i="22"/>
  <c r="L4196" i="22"/>
  <c r="V4485" i="22" l="1"/>
  <c r="L4197" i="22"/>
  <c r="K4198" i="22"/>
  <c r="V4486" i="22" l="1"/>
  <c r="K4199" i="22"/>
  <c r="L4198" i="22"/>
  <c r="V4487" i="22" l="1"/>
  <c r="L4199" i="22"/>
  <c r="K4200" i="22"/>
  <c r="V4488" i="22" l="1"/>
  <c r="K4201" i="22"/>
  <c r="L4200" i="22"/>
  <c r="V4489" i="22" l="1"/>
  <c r="L4201" i="22"/>
  <c r="K4202" i="22"/>
  <c r="V4490" i="22" l="1"/>
  <c r="K4203" i="22"/>
  <c r="L4202" i="22"/>
  <c r="V4491" i="22" l="1"/>
  <c r="L4203" i="22"/>
  <c r="K4204" i="22"/>
  <c r="V4492" i="22" l="1"/>
  <c r="K4205" i="22"/>
  <c r="L4204" i="22"/>
  <c r="V4493" i="22" l="1"/>
  <c r="L4205" i="22"/>
  <c r="K4206" i="22"/>
  <c r="V4494" i="22" l="1"/>
  <c r="K4207" i="22"/>
  <c r="L4206" i="22"/>
  <c r="V4495" i="22" l="1"/>
  <c r="L4207" i="22"/>
  <c r="K4208" i="22"/>
  <c r="V4496" i="22" l="1"/>
  <c r="K4209" i="22"/>
  <c r="L4208" i="22"/>
  <c r="V4497" i="22" l="1"/>
  <c r="L4209" i="22"/>
  <c r="K4210" i="22"/>
  <c r="V4498" i="22" l="1"/>
  <c r="K4211" i="22"/>
  <c r="L4210" i="22"/>
  <c r="V4499" i="22" l="1"/>
  <c r="L4211" i="22"/>
  <c r="K4212" i="22"/>
  <c r="V4500" i="22" l="1"/>
  <c r="K4213" i="22"/>
  <c r="L4212" i="22"/>
  <c r="V4501" i="22" l="1"/>
  <c r="L4213" i="22"/>
  <c r="K4214" i="22"/>
  <c r="V4502" i="22" l="1"/>
  <c r="K4215" i="22"/>
  <c r="L4214" i="22"/>
  <c r="V4503" i="22" l="1"/>
  <c r="L4215" i="22"/>
  <c r="K4216" i="22"/>
  <c r="V4504" i="22" l="1"/>
  <c r="K4217" i="22"/>
  <c r="L4216" i="22"/>
  <c r="V4505" i="22" l="1"/>
  <c r="L4217" i="22"/>
  <c r="K4218" i="22"/>
  <c r="V4506" i="22" l="1"/>
  <c r="K4219" i="22"/>
  <c r="L4218" i="22"/>
  <c r="V4507" i="22" l="1"/>
  <c r="L4219" i="22"/>
  <c r="K4220" i="22"/>
  <c r="V4508" i="22" l="1"/>
  <c r="K4221" i="22"/>
  <c r="L4220" i="22"/>
  <c r="V4509" i="22" l="1"/>
  <c r="L4221" i="22"/>
  <c r="K4222" i="22"/>
  <c r="V4510" i="22" l="1"/>
  <c r="K4223" i="22"/>
  <c r="L4222" i="22"/>
  <c r="V4511" i="22" l="1"/>
  <c r="L4223" i="22"/>
  <c r="K4224" i="22"/>
  <c r="V4512" i="22" l="1"/>
  <c r="K4225" i="22"/>
  <c r="L4224" i="22"/>
  <c r="V4513" i="22" l="1"/>
  <c r="L4225" i="22"/>
  <c r="K4226" i="22"/>
  <c r="V4514" i="22" l="1"/>
  <c r="K4227" i="22"/>
  <c r="L4226" i="22"/>
  <c r="V4515" i="22" l="1"/>
  <c r="L4227" i="22"/>
  <c r="K4228" i="22"/>
  <c r="V4516" i="22" l="1"/>
  <c r="K4229" i="22"/>
  <c r="L4228" i="22"/>
  <c r="V4517" i="22" l="1"/>
  <c r="L4229" i="22"/>
  <c r="K4230" i="22"/>
  <c r="V4518" i="22" l="1"/>
  <c r="K4231" i="22"/>
  <c r="L4230" i="22"/>
  <c r="V4519" i="22" l="1"/>
  <c r="L4231" i="22"/>
  <c r="K4232" i="22"/>
  <c r="V4520" i="22" l="1"/>
  <c r="K4233" i="22"/>
  <c r="L4232" i="22"/>
  <c r="V4521" i="22" l="1"/>
  <c r="L4233" i="22"/>
  <c r="K4234" i="22"/>
  <c r="V4522" i="22" l="1"/>
  <c r="K4235" i="22"/>
  <c r="L4234" i="22"/>
  <c r="V4523" i="22" l="1"/>
  <c r="L4235" i="22"/>
  <c r="K4236" i="22"/>
  <c r="V4524" i="22" l="1"/>
  <c r="K4237" i="22"/>
  <c r="L4236" i="22"/>
  <c r="V4525" i="22" l="1"/>
  <c r="L4237" i="22"/>
  <c r="K4238" i="22"/>
  <c r="V4526" i="22" l="1"/>
  <c r="K4239" i="22"/>
  <c r="L4238" i="22"/>
  <c r="V4527" i="22" l="1"/>
  <c r="L4239" i="22"/>
  <c r="K4240" i="22"/>
  <c r="V4528" i="22" l="1"/>
  <c r="K4241" i="22"/>
  <c r="L4240" i="22"/>
  <c r="V4529" i="22" l="1"/>
  <c r="L4241" i="22"/>
  <c r="K4242" i="22"/>
  <c r="V4530" i="22" l="1"/>
  <c r="K4243" i="22"/>
  <c r="L4242" i="22"/>
  <c r="V4531" i="22" l="1"/>
  <c r="L4243" i="22"/>
  <c r="K4244" i="22"/>
  <c r="V4532" i="22" l="1"/>
  <c r="K4245" i="22"/>
  <c r="L4244" i="22"/>
  <c r="V4533" i="22" l="1"/>
  <c r="L4245" i="22"/>
  <c r="K4246" i="22"/>
  <c r="V4534" i="22" l="1"/>
  <c r="K4247" i="22"/>
  <c r="L4246" i="22"/>
  <c r="V4535" i="22" l="1"/>
  <c r="L4247" i="22"/>
  <c r="K4248" i="22"/>
  <c r="V4536" i="22" l="1"/>
  <c r="K4249" i="22"/>
  <c r="L4248" i="22"/>
  <c r="V4537" i="22" l="1"/>
  <c r="L4249" i="22"/>
  <c r="K4250" i="22"/>
  <c r="V4538" i="22" l="1"/>
  <c r="K4251" i="22"/>
  <c r="L4250" i="22"/>
  <c r="V4539" i="22" l="1"/>
  <c r="L4251" i="22"/>
  <c r="K4252" i="22"/>
  <c r="V4540" i="22" l="1"/>
  <c r="K4253" i="22"/>
  <c r="L4252" i="22"/>
  <c r="V4541" i="22" l="1"/>
  <c r="L4253" i="22"/>
  <c r="K4254" i="22"/>
  <c r="V4542" i="22" l="1"/>
  <c r="K4255" i="22"/>
  <c r="L4254" i="22"/>
  <c r="V4543" i="22" l="1"/>
  <c r="L4255" i="22"/>
  <c r="K4256" i="22"/>
  <c r="V4544" i="22" l="1"/>
  <c r="K4257" i="22"/>
  <c r="L4256" i="22"/>
  <c r="V4545" i="22" l="1"/>
  <c r="L4257" i="22"/>
  <c r="K4258" i="22"/>
  <c r="V4546" i="22" l="1"/>
  <c r="K4259" i="22"/>
  <c r="L4258" i="22"/>
  <c r="V4547" i="22" l="1"/>
  <c r="L4259" i="22"/>
  <c r="K4260" i="22"/>
  <c r="V4548" i="22" l="1"/>
  <c r="K4261" i="22"/>
  <c r="L4260" i="22"/>
  <c r="V4549" i="22" l="1"/>
  <c r="L4261" i="22"/>
  <c r="K4262" i="22"/>
  <c r="V4550" i="22" l="1"/>
  <c r="K4263" i="22"/>
  <c r="L4262" i="22"/>
  <c r="V4551" i="22" l="1"/>
  <c r="L4263" i="22"/>
  <c r="K4264" i="22"/>
  <c r="V4552" i="22" l="1"/>
  <c r="K4265" i="22"/>
  <c r="L4264" i="22"/>
  <c r="V4553" i="22" l="1"/>
  <c r="L4265" i="22"/>
  <c r="K4266" i="22"/>
  <c r="V4554" i="22" l="1"/>
  <c r="K4267" i="22"/>
  <c r="L4266" i="22"/>
  <c r="V4555" i="22" l="1"/>
  <c r="L4267" i="22"/>
  <c r="K4268" i="22"/>
  <c r="V4556" i="22" l="1"/>
  <c r="K4269" i="22"/>
  <c r="L4268" i="22"/>
  <c r="V4557" i="22" l="1"/>
  <c r="L4269" i="22"/>
  <c r="K4270" i="22"/>
  <c r="V4558" i="22" l="1"/>
  <c r="K4271" i="22"/>
  <c r="L4270" i="22"/>
  <c r="V4559" i="22" l="1"/>
  <c r="L4271" i="22"/>
  <c r="K4272" i="22"/>
  <c r="V4560" i="22" l="1"/>
  <c r="K4273" i="22"/>
  <c r="L4272" i="22"/>
  <c r="V4561" i="22" l="1"/>
  <c r="L4273" i="22"/>
  <c r="K4274" i="22"/>
  <c r="V4562" i="22" l="1"/>
  <c r="K4275" i="22"/>
  <c r="L4274" i="22"/>
  <c r="V4563" i="22" l="1"/>
  <c r="L4275" i="22"/>
  <c r="K4276" i="22"/>
  <c r="V4564" i="22" l="1"/>
  <c r="K4277" i="22"/>
  <c r="L4276" i="22"/>
  <c r="V4565" i="22" l="1"/>
  <c r="L4277" i="22"/>
  <c r="K4278" i="22"/>
  <c r="V4566" i="22" l="1"/>
  <c r="K4279" i="22"/>
  <c r="L4278" i="22"/>
  <c r="V4567" i="22" l="1"/>
  <c r="L4279" i="22"/>
  <c r="K4280" i="22"/>
  <c r="V4568" i="22" l="1"/>
  <c r="K4281" i="22"/>
  <c r="L4280" i="22"/>
  <c r="V4569" i="22" l="1"/>
  <c r="L4281" i="22"/>
  <c r="K4282" i="22"/>
  <c r="V4570" i="22" l="1"/>
  <c r="K4283" i="22"/>
  <c r="L4282" i="22"/>
  <c r="V4571" i="22" l="1"/>
  <c r="L4283" i="22"/>
  <c r="K4284" i="22"/>
  <c r="V4572" i="22" l="1"/>
  <c r="K4285" i="22"/>
  <c r="L4284" i="22"/>
  <c r="V4573" i="22" l="1"/>
  <c r="L4285" i="22"/>
  <c r="K4286" i="22"/>
  <c r="V4574" i="22" l="1"/>
  <c r="K4287" i="22"/>
  <c r="L4286" i="22"/>
  <c r="V4575" i="22" l="1"/>
  <c r="L4287" i="22"/>
  <c r="K4288" i="22"/>
  <c r="V4576" i="22" l="1"/>
  <c r="K4289" i="22"/>
  <c r="L4288" i="22"/>
  <c r="V4577" i="22" l="1"/>
  <c r="L4289" i="22"/>
  <c r="K4290" i="22"/>
  <c r="V4578" i="22" l="1"/>
  <c r="K4291" i="22"/>
  <c r="L4290" i="22"/>
  <c r="V4579" i="22" l="1"/>
  <c r="L4291" i="22"/>
  <c r="K4292" i="22"/>
  <c r="V4580" i="22" l="1"/>
  <c r="K4293" i="22"/>
  <c r="L4292" i="22"/>
  <c r="V4581" i="22" l="1"/>
  <c r="L4293" i="22"/>
  <c r="K4294" i="22"/>
  <c r="V4582" i="22" l="1"/>
  <c r="K4295" i="22"/>
  <c r="L4294" i="22"/>
  <c r="V4583" i="22" l="1"/>
  <c r="L4295" i="22"/>
  <c r="K4296" i="22"/>
  <c r="V4584" i="22" l="1"/>
  <c r="K4297" i="22"/>
  <c r="L4296" i="22"/>
  <c r="V4585" i="22" l="1"/>
  <c r="L4297" i="22"/>
  <c r="K4298" i="22"/>
  <c r="V4586" i="22" l="1"/>
  <c r="K4299" i="22"/>
  <c r="L4298" i="22"/>
  <c r="V4587" i="22" l="1"/>
  <c r="L4299" i="22"/>
  <c r="K4300" i="22"/>
  <c r="V4588" i="22" l="1"/>
  <c r="K4301" i="22"/>
  <c r="L4300" i="22"/>
  <c r="V4589" i="22" l="1"/>
  <c r="L4301" i="22"/>
  <c r="K4302" i="22"/>
  <c r="V4590" i="22" l="1"/>
  <c r="K4303" i="22"/>
  <c r="L4302" i="22"/>
  <c r="V4591" i="22" l="1"/>
  <c r="L4303" i="22"/>
  <c r="K4304" i="22"/>
  <c r="V4592" i="22" l="1"/>
  <c r="K4305" i="22"/>
  <c r="L4304" i="22"/>
  <c r="V4593" i="22" l="1"/>
  <c r="L4305" i="22"/>
  <c r="K4306" i="22"/>
  <c r="V4594" i="22" l="1"/>
  <c r="K4307" i="22"/>
  <c r="L4306" i="22"/>
  <c r="V4595" i="22" l="1"/>
  <c r="L4307" i="22"/>
  <c r="K4308" i="22"/>
  <c r="V4596" i="22" l="1"/>
  <c r="K4309" i="22"/>
  <c r="L4308" i="22"/>
  <c r="V4597" i="22" l="1"/>
  <c r="L4309" i="22"/>
  <c r="K4310" i="22"/>
  <c r="V4598" i="22" l="1"/>
  <c r="K4311" i="22"/>
  <c r="L4310" i="22"/>
  <c r="V4599" i="22" l="1"/>
  <c r="L4311" i="22"/>
  <c r="K4312" i="22"/>
  <c r="V4600" i="22" l="1"/>
  <c r="K4313" i="22"/>
  <c r="L4312" i="22"/>
  <c r="V4601" i="22" l="1"/>
  <c r="L4313" i="22"/>
  <c r="K4314" i="22"/>
  <c r="V4602" i="22" l="1"/>
  <c r="K4315" i="22"/>
  <c r="L4314" i="22"/>
  <c r="V4603" i="22" l="1"/>
  <c r="L4315" i="22"/>
  <c r="K4316" i="22"/>
  <c r="V4604" i="22" l="1"/>
  <c r="K4317" i="22"/>
  <c r="L4316" i="22"/>
  <c r="V4605" i="22" l="1"/>
  <c r="L4317" i="22"/>
  <c r="K4318" i="22"/>
  <c r="V4606" i="22" l="1"/>
  <c r="K4319" i="22"/>
  <c r="L4318" i="22"/>
  <c r="V4607" i="22" l="1"/>
  <c r="L4319" i="22"/>
  <c r="K4320" i="22"/>
  <c r="V4608" i="22" l="1"/>
  <c r="K4321" i="22"/>
  <c r="L4320" i="22"/>
  <c r="V4609" i="22" l="1"/>
  <c r="L4321" i="22"/>
  <c r="K4322" i="22"/>
  <c r="V4610" i="22" l="1"/>
  <c r="K4323" i="22"/>
  <c r="L4322" i="22"/>
  <c r="V4611" i="22" l="1"/>
  <c r="L4323" i="22"/>
  <c r="K4324" i="22"/>
  <c r="V4612" i="22" l="1"/>
  <c r="K4325" i="22"/>
  <c r="L4324" i="22"/>
  <c r="V4613" i="22" l="1"/>
  <c r="L4325" i="22"/>
  <c r="K4326" i="22"/>
  <c r="V4614" i="22" l="1"/>
  <c r="K4327" i="22"/>
  <c r="L4326" i="22"/>
  <c r="V4615" i="22" l="1"/>
  <c r="L4327" i="22"/>
  <c r="K4328" i="22"/>
  <c r="V4616" i="22" l="1"/>
  <c r="K4329" i="22"/>
  <c r="L4328" i="22"/>
  <c r="V4617" i="22" l="1"/>
  <c r="L4329" i="22"/>
  <c r="K4330" i="22"/>
  <c r="V4618" i="22" l="1"/>
  <c r="K4331" i="22"/>
  <c r="L4330" i="22"/>
  <c r="V4619" i="22" l="1"/>
  <c r="L4331" i="22"/>
  <c r="K4332" i="22"/>
  <c r="V4620" i="22" l="1"/>
  <c r="K4333" i="22"/>
  <c r="L4332" i="22"/>
  <c r="V4621" i="22" l="1"/>
  <c r="L4333" i="22"/>
  <c r="K4334" i="22"/>
  <c r="V4622" i="22" l="1"/>
  <c r="K4335" i="22"/>
  <c r="L4334" i="22"/>
  <c r="V4623" i="22" l="1"/>
  <c r="L4335" i="22"/>
  <c r="K4336" i="22"/>
  <c r="V4624" i="22" l="1"/>
  <c r="K4337" i="22"/>
  <c r="L4336" i="22"/>
  <c r="V4625" i="22" l="1"/>
  <c r="L4337" i="22"/>
  <c r="K4338" i="22"/>
  <c r="V4626" i="22" l="1"/>
  <c r="K4339" i="22"/>
  <c r="L4338" i="22"/>
  <c r="V4627" i="22" l="1"/>
  <c r="L4339" i="22"/>
  <c r="K4340" i="22"/>
  <c r="V4628" i="22" l="1"/>
  <c r="K4341" i="22"/>
  <c r="L4340" i="22"/>
  <c r="V4629" i="22" l="1"/>
  <c r="L4341" i="22"/>
  <c r="K4342" i="22"/>
  <c r="V4630" i="22" l="1"/>
  <c r="K4343" i="22"/>
  <c r="L4342" i="22"/>
  <c r="V4631" i="22" l="1"/>
  <c r="L4343" i="22"/>
  <c r="K4344" i="22"/>
  <c r="V4632" i="22" l="1"/>
  <c r="K4345" i="22"/>
  <c r="L4344" i="22"/>
  <c r="V4633" i="22" l="1"/>
  <c r="L4345" i="22"/>
  <c r="K4346" i="22"/>
  <c r="V4634" i="22" l="1"/>
  <c r="K4347" i="22"/>
  <c r="L4346" i="22"/>
  <c r="V4635" i="22" l="1"/>
  <c r="L4347" i="22"/>
  <c r="K4348" i="22"/>
  <c r="V4636" i="22" l="1"/>
  <c r="K4349" i="22"/>
  <c r="L4348" i="22"/>
  <c r="V4637" i="22" l="1"/>
  <c r="L4349" i="22"/>
  <c r="K4350" i="22"/>
  <c r="V4638" i="22" l="1"/>
  <c r="K4351" i="22"/>
  <c r="L4350" i="22"/>
  <c r="V4639" i="22" l="1"/>
  <c r="L4351" i="22"/>
  <c r="K4352" i="22"/>
  <c r="V4640" i="22" l="1"/>
  <c r="K4353" i="22"/>
  <c r="L4352" i="22"/>
  <c r="V4641" i="22" l="1"/>
  <c r="L4353" i="22"/>
  <c r="K4354" i="22"/>
  <c r="V4642" i="22" l="1"/>
  <c r="K4355" i="22"/>
  <c r="L4354" i="22"/>
  <c r="V4643" i="22" l="1"/>
  <c r="L4355" i="22"/>
  <c r="K4356" i="22"/>
  <c r="V4644" i="22" l="1"/>
  <c r="K4357" i="22"/>
  <c r="L4356" i="22"/>
  <c r="V4645" i="22" l="1"/>
  <c r="L4357" i="22"/>
  <c r="K4358" i="22"/>
  <c r="V4646" i="22" l="1"/>
  <c r="K4359" i="22"/>
  <c r="L4358" i="22"/>
  <c r="V4647" i="22" l="1"/>
  <c r="L4359" i="22"/>
  <c r="K4360" i="22"/>
  <c r="V4648" i="22" l="1"/>
  <c r="K4361" i="22"/>
  <c r="L4360" i="22"/>
  <c r="V4649" i="22" l="1"/>
  <c r="L4361" i="22"/>
  <c r="K4362" i="22"/>
  <c r="V4650" i="22" l="1"/>
  <c r="K4363" i="22"/>
  <c r="L4362" i="22"/>
  <c r="V4651" i="22" l="1"/>
  <c r="L4363" i="22"/>
  <c r="K4364" i="22"/>
  <c r="V4652" i="22" l="1"/>
  <c r="K4365" i="22"/>
  <c r="L4364" i="22"/>
  <c r="V4653" i="22" l="1"/>
  <c r="L4365" i="22"/>
  <c r="K4366" i="22"/>
  <c r="V4654" i="22" l="1"/>
  <c r="K4367" i="22"/>
  <c r="L4366" i="22"/>
  <c r="V4655" i="22" l="1"/>
  <c r="L4367" i="22"/>
  <c r="K4368" i="22"/>
  <c r="V4656" i="22" l="1"/>
  <c r="K4369" i="22"/>
  <c r="L4368" i="22"/>
  <c r="V4657" i="22" l="1"/>
  <c r="L4369" i="22"/>
  <c r="K4370" i="22"/>
  <c r="V4658" i="22" l="1"/>
  <c r="K4371" i="22"/>
  <c r="L4370" i="22"/>
  <c r="V4659" i="22" l="1"/>
  <c r="L4371" i="22"/>
  <c r="K4372" i="22"/>
  <c r="V4660" i="22" l="1"/>
  <c r="K4373" i="22"/>
  <c r="L4372" i="22"/>
  <c r="V4661" i="22" l="1"/>
  <c r="L4373" i="22"/>
  <c r="K4374" i="22"/>
  <c r="V4662" i="22" l="1"/>
  <c r="K4375" i="22"/>
  <c r="L4374" i="22"/>
  <c r="V4663" i="22" l="1"/>
  <c r="L4375" i="22"/>
  <c r="K4376" i="22"/>
  <c r="V4664" i="22" l="1"/>
  <c r="K4377" i="22"/>
  <c r="L4376" i="22"/>
  <c r="V4665" i="22" l="1"/>
  <c r="L4377" i="22"/>
  <c r="K4378" i="22"/>
  <c r="V4666" i="22" l="1"/>
  <c r="K4379" i="22"/>
  <c r="L4378" i="22"/>
  <c r="V4667" i="22" l="1"/>
  <c r="L4379" i="22"/>
  <c r="K4380" i="22"/>
  <c r="V4668" i="22" l="1"/>
  <c r="K4381" i="22"/>
  <c r="L4380" i="22"/>
  <c r="V4669" i="22" l="1"/>
  <c r="L4381" i="22"/>
  <c r="K4382" i="22"/>
  <c r="V4670" i="22" l="1"/>
  <c r="K4383" i="22"/>
  <c r="L4382" i="22"/>
  <c r="V4671" i="22" l="1"/>
  <c r="L4383" i="22"/>
  <c r="K4384" i="22"/>
  <c r="V4672" i="22" l="1"/>
  <c r="K4385" i="22"/>
  <c r="L4384" i="22"/>
  <c r="V4673" i="22" l="1"/>
  <c r="L4385" i="22"/>
  <c r="K4386" i="22"/>
  <c r="V4674" i="22" l="1"/>
  <c r="K4387" i="22"/>
  <c r="L4386" i="22"/>
  <c r="V4675" i="22" l="1"/>
  <c r="L4387" i="22"/>
  <c r="K4388" i="22"/>
  <c r="V4676" i="22" l="1"/>
  <c r="K4389" i="22"/>
  <c r="L4388" i="22"/>
  <c r="V4677" i="22" l="1"/>
  <c r="L4389" i="22"/>
  <c r="K4390" i="22"/>
  <c r="V4678" i="22" l="1"/>
  <c r="K4391" i="22"/>
  <c r="L4390" i="22"/>
  <c r="V4679" i="22" l="1"/>
  <c r="L4391" i="22"/>
  <c r="K4392" i="22"/>
  <c r="V4680" i="22" l="1"/>
  <c r="K4393" i="22"/>
  <c r="L4392" i="22"/>
  <c r="V4681" i="22" l="1"/>
  <c r="L4393" i="22"/>
  <c r="K4394" i="22"/>
  <c r="V4682" i="22" l="1"/>
  <c r="K4395" i="22"/>
  <c r="L4394" i="22"/>
  <c r="V4683" i="22" l="1"/>
  <c r="L4395" i="22"/>
  <c r="K4396" i="22"/>
  <c r="V4684" i="22" l="1"/>
  <c r="K4397" i="22"/>
  <c r="L4396" i="22"/>
  <c r="V4685" i="22" l="1"/>
  <c r="L4397" i="22"/>
  <c r="K4398" i="22"/>
  <c r="V4686" i="22" l="1"/>
  <c r="K4399" i="22"/>
  <c r="L4398" i="22"/>
  <c r="V4687" i="22" l="1"/>
  <c r="L4399" i="22"/>
  <c r="K4400" i="22"/>
  <c r="V4688" i="22" l="1"/>
  <c r="K4401" i="22"/>
  <c r="L4400" i="22"/>
  <c r="V4689" i="22" l="1"/>
  <c r="L4401" i="22"/>
  <c r="K4402" i="22"/>
  <c r="V4690" i="22" l="1"/>
  <c r="K4403" i="22"/>
  <c r="L4402" i="22"/>
  <c r="V4691" i="22" l="1"/>
  <c r="L4403" i="22"/>
  <c r="K4404" i="22"/>
  <c r="V4692" i="22" l="1"/>
  <c r="K4405" i="22"/>
  <c r="L4404" i="22"/>
  <c r="V4693" i="22" l="1"/>
  <c r="L4405" i="22"/>
  <c r="K4406" i="22"/>
  <c r="V4694" i="22" l="1"/>
  <c r="K4407" i="22"/>
  <c r="L4406" i="22"/>
  <c r="V4695" i="22" l="1"/>
  <c r="L4407" i="22"/>
  <c r="K4408" i="22"/>
  <c r="V4696" i="22" l="1"/>
  <c r="K4409" i="22"/>
  <c r="L4408" i="22"/>
  <c r="V4697" i="22" l="1"/>
  <c r="L4409" i="22"/>
  <c r="K4410" i="22"/>
  <c r="V4698" i="22" l="1"/>
  <c r="K4411" i="22"/>
  <c r="L4410" i="22"/>
  <c r="V4699" i="22" l="1"/>
  <c r="L4411" i="22"/>
  <c r="K4412" i="22"/>
  <c r="V4700" i="22" l="1"/>
  <c r="K4413" i="22"/>
  <c r="L4412" i="22"/>
  <c r="V4701" i="22" l="1"/>
  <c r="L4413" i="22"/>
  <c r="K4414" i="22"/>
  <c r="V4702" i="22" l="1"/>
  <c r="K4415" i="22"/>
  <c r="L4414" i="22"/>
  <c r="V4703" i="22" l="1"/>
  <c r="L4415" i="22"/>
  <c r="K4416" i="22"/>
  <c r="V4704" i="22" l="1"/>
  <c r="K4417" i="22"/>
  <c r="L4416" i="22"/>
  <c r="V4705" i="22" l="1"/>
  <c r="L4417" i="22"/>
  <c r="K4418" i="22"/>
  <c r="V4706" i="22" l="1"/>
  <c r="K4419" i="22"/>
  <c r="L4418" i="22"/>
  <c r="V4707" i="22" l="1"/>
  <c r="L4419" i="22"/>
  <c r="K4420" i="22"/>
  <c r="V4708" i="22" l="1"/>
  <c r="K4421" i="22"/>
  <c r="L4420" i="22"/>
  <c r="V4709" i="22" l="1"/>
  <c r="L4421" i="22"/>
  <c r="K4422" i="22"/>
  <c r="V4710" i="22" l="1"/>
  <c r="K4423" i="22"/>
  <c r="L4422" i="22"/>
  <c r="V4711" i="22" l="1"/>
  <c r="L4423" i="22"/>
  <c r="K4424" i="22"/>
  <c r="V4712" i="22" l="1"/>
  <c r="K4425" i="22"/>
  <c r="L4424" i="22"/>
  <c r="V4713" i="22" l="1"/>
  <c r="L4425" i="22"/>
  <c r="K4426" i="22"/>
  <c r="V4714" i="22" l="1"/>
  <c r="K4427" i="22"/>
  <c r="L4426" i="22"/>
  <c r="V4715" i="22" l="1"/>
  <c r="L4427" i="22"/>
  <c r="K4428" i="22"/>
  <c r="V4716" i="22" l="1"/>
  <c r="K4429" i="22"/>
  <c r="L4428" i="22"/>
  <c r="V4717" i="22" l="1"/>
  <c r="L4429" i="22"/>
  <c r="K4430" i="22"/>
  <c r="V4718" i="22" l="1"/>
  <c r="K4431" i="22"/>
  <c r="L4430" i="22"/>
  <c r="V4719" i="22" l="1"/>
  <c r="L4431" i="22"/>
  <c r="K4432" i="22"/>
  <c r="V4720" i="22" l="1"/>
  <c r="K4433" i="22"/>
  <c r="L4432" i="22"/>
  <c r="V4721" i="22" l="1"/>
  <c r="L4433" i="22"/>
  <c r="K4434" i="22"/>
  <c r="V4722" i="22" l="1"/>
  <c r="K4435" i="22"/>
  <c r="L4434" i="22"/>
  <c r="V4723" i="22" l="1"/>
  <c r="L4435" i="22"/>
  <c r="K4436" i="22"/>
  <c r="V4724" i="22" l="1"/>
  <c r="K4437" i="22"/>
  <c r="L4436" i="22"/>
  <c r="V4725" i="22" l="1"/>
  <c r="L4437" i="22"/>
  <c r="K4438" i="22"/>
  <c r="V4726" i="22" l="1"/>
  <c r="K4439" i="22"/>
  <c r="L4438" i="22"/>
  <c r="V4727" i="22" l="1"/>
  <c r="L4439" i="22"/>
  <c r="K4440" i="22"/>
  <c r="V4728" i="22" l="1"/>
  <c r="K4441" i="22"/>
  <c r="L4440" i="22"/>
  <c r="V4729" i="22" l="1"/>
  <c r="L4441" i="22"/>
  <c r="K4442" i="22"/>
  <c r="V4730" i="22" l="1"/>
  <c r="K4443" i="22"/>
  <c r="L4442" i="22"/>
  <c r="V4731" i="22" l="1"/>
  <c r="L4443" i="22"/>
  <c r="K4444" i="22"/>
  <c r="V4732" i="22" l="1"/>
  <c r="K4445" i="22"/>
  <c r="L4444" i="22"/>
  <c r="V4733" i="22" l="1"/>
  <c r="L4445" i="22"/>
  <c r="K4446" i="22"/>
  <c r="V4734" i="22" l="1"/>
  <c r="K4447" i="22"/>
  <c r="L4446" i="22"/>
  <c r="V4735" i="22" l="1"/>
  <c r="L4447" i="22"/>
  <c r="K4448" i="22"/>
  <c r="V4736" i="22" l="1"/>
  <c r="K4449" i="22"/>
  <c r="L4448" i="22"/>
  <c r="V4737" i="22" l="1"/>
  <c r="L4449" i="22"/>
  <c r="K4450" i="22"/>
  <c r="V4738" i="22" l="1"/>
  <c r="K4451" i="22"/>
  <c r="L4450" i="22"/>
  <c r="V4739" i="22" l="1"/>
  <c r="L4451" i="22"/>
  <c r="K4452" i="22"/>
  <c r="V4740" i="22" l="1"/>
  <c r="K4453" i="22"/>
  <c r="L4452" i="22"/>
  <c r="V4741" i="22" l="1"/>
  <c r="L4453" i="22"/>
  <c r="K4454" i="22"/>
  <c r="V4742" i="22" l="1"/>
  <c r="K4455" i="22"/>
  <c r="L4454" i="22"/>
  <c r="V4743" i="22" l="1"/>
  <c r="L4455" i="22"/>
  <c r="K4456" i="22"/>
  <c r="V4744" i="22" l="1"/>
  <c r="K4457" i="22"/>
  <c r="L4456" i="22"/>
  <c r="V4745" i="22" l="1"/>
  <c r="L4457" i="22"/>
  <c r="K4458" i="22"/>
  <c r="V4746" i="22" l="1"/>
  <c r="K4459" i="22"/>
  <c r="L4458" i="22"/>
  <c r="V4747" i="22" l="1"/>
  <c r="L4459" i="22"/>
  <c r="K4460" i="22"/>
  <c r="V4748" i="22" l="1"/>
  <c r="K4461" i="22"/>
  <c r="L4460" i="22"/>
  <c r="V4749" i="22" l="1"/>
  <c r="L4461" i="22"/>
  <c r="K4462" i="22"/>
  <c r="V4750" i="22" l="1"/>
  <c r="K4463" i="22"/>
  <c r="L4462" i="22"/>
  <c r="V4751" i="22" l="1"/>
  <c r="L4463" i="22"/>
  <c r="K4464" i="22"/>
  <c r="V4752" i="22" l="1"/>
  <c r="K4465" i="22"/>
  <c r="L4464" i="22"/>
  <c r="V4753" i="22" l="1"/>
  <c r="L4465" i="22"/>
  <c r="K4466" i="22"/>
  <c r="V4754" i="22" l="1"/>
  <c r="K4467" i="22"/>
  <c r="L4466" i="22"/>
  <c r="V4755" i="22" l="1"/>
  <c r="L4467" i="22"/>
  <c r="K4468" i="22"/>
  <c r="V4756" i="22" l="1"/>
  <c r="K4469" i="22"/>
  <c r="L4468" i="22"/>
  <c r="V4757" i="22" l="1"/>
  <c r="L4469" i="22"/>
  <c r="K4470" i="22"/>
  <c r="V4758" i="22" l="1"/>
  <c r="K4471" i="22"/>
  <c r="L4470" i="22"/>
  <c r="V4759" i="22" l="1"/>
  <c r="L4471" i="22"/>
  <c r="K4472" i="22"/>
  <c r="V4760" i="22" l="1"/>
  <c r="K4473" i="22"/>
  <c r="L4472" i="22"/>
  <c r="V4761" i="22" l="1"/>
  <c r="L4473" i="22"/>
  <c r="K4474" i="22"/>
  <c r="V4762" i="22" l="1"/>
  <c r="K4475" i="22"/>
  <c r="L4474" i="22"/>
  <c r="V4763" i="22" l="1"/>
  <c r="L4475" i="22"/>
  <c r="K4476" i="22"/>
  <c r="V4764" i="22" l="1"/>
  <c r="K4477" i="22"/>
  <c r="L4476" i="22"/>
  <c r="V4765" i="22" l="1"/>
  <c r="L4477" i="22"/>
  <c r="K4478" i="22"/>
  <c r="V4766" i="22" l="1"/>
  <c r="K4479" i="22"/>
  <c r="L4478" i="22"/>
  <c r="V4767" i="22" l="1"/>
  <c r="L4479" i="22"/>
  <c r="K4480" i="22"/>
  <c r="V4768" i="22" l="1"/>
  <c r="K4481" i="22"/>
  <c r="L4480" i="22"/>
  <c r="V4769" i="22" l="1"/>
  <c r="L4481" i="22"/>
  <c r="K4482" i="22"/>
  <c r="V4770" i="22" l="1"/>
  <c r="K4483" i="22"/>
  <c r="L4482" i="22"/>
  <c r="V4771" i="22" l="1"/>
  <c r="L4483" i="22"/>
  <c r="K4484" i="22"/>
  <c r="V4772" i="22" l="1"/>
  <c r="K4485" i="22"/>
  <c r="L4484" i="22"/>
  <c r="V4773" i="22" l="1"/>
  <c r="L4485" i="22"/>
  <c r="K4486" i="22"/>
  <c r="V4774" i="22" l="1"/>
  <c r="K4487" i="22"/>
  <c r="L4486" i="22"/>
  <c r="V4775" i="22" l="1"/>
  <c r="L4487" i="22"/>
  <c r="K4488" i="22"/>
  <c r="V4776" i="22" l="1"/>
  <c r="K4489" i="22"/>
  <c r="L4488" i="22"/>
  <c r="V4777" i="22" l="1"/>
  <c r="L4489" i="22"/>
  <c r="K4490" i="22"/>
  <c r="V4778" i="22" l="1"/>
  <c r="K4491" i="22"/>
  <c r="L4490" i="22"/>
  <c r="V4779" i="22" l="1"/>
  <c r="L4491" i="22"/>
  <c r="K4492" i="22"/>
  <c r="V4780" i="22" l="1"/>
  <c r="K4493" i="22"/>
  <c r="L4492" i="22"/>
  <c r="V4781" i="22" l="1"/>
  <c r="L4493" i="22"/>
  <c r="K4494" i="22"/>
  <c r="V4782" i="22" l="1"/>
  <c r="K4495" i="22"/>
  <c r="L4494" i="22"/>
  <c r="V4783" i="22" l="1"/>
  <c r="L4495" i="22"/>
  <c r="K4496" i="22"/>
  <c r="V4784" i="22" l="1"/>
  <c r="K4497" i="22"/>
  <c r="L4496" i="22"/>
  <c r="V4785" i="22" l="1"/>
  <c r="L4497" i="22"/>
  <c r="K4498" i="22"/>
  <c r="V4786" i="22" l="1"/>
  <c r="K4499" i="22"/>
  <c r="L4498" i="22"/>
  <c r="V4787" i="22" l="1"/>
  <c r="L4499" i="22"/>
  <c r="K4500" i="22"/>
  <c r="V4788" i="22" l="1"/>
  <c r="K4501" i="22"/>
  <c r="L4500" i="22"/>
  <c r="V4789" i="22" l="1"/>
  <c r="L4501" i="22"/>
  <c r="K4502" i="22"/>
  <c r="V4790" i="22" l="1"/>
  <c r="K4503" i="22"/>
  <c r="L4502" i="22"/>
  <c r="V4791" i="22" l="1"/>
  <c r="L4503" i="22"/>
  <c r="K4504" i="22"/>
  <c r="V4792" i="22" l="1"/>
  <c r="K4505" i="22"/>
  <c r="L4504" i="22"/>
  <c r="V4793" i="22" l="1"/>
  <c r="L4505" i="22"/>
  <c r="K4506" i="22"/>
  <c r="V4794" i="22" l="1"/>
  <c r="K4507" i="22"/>
  <c r="L4506" i="22"/>
  <c r="V4795" i="22" l="1"/>
  <c r="L4507" i="22"/>
  <c r="K4508" i="22"/>
  <c r="V4796" i="22" l="1"/>
  <c r="K4509" i="22"/>
  <c r="L4508" i="22"/>
  <c r="V4797" i="22" l="1"/>
  <c r="L4509" i="22"/>
  <c r="K4510" i="22"/>
  <c r="V4798" i="22" l="1"/>
  <c r="K4511" i="22"/>
  <c r="L4510" i="22"/>
  <c r="V4799" i="22" l="1"/>
  <c r="L4511" i="22"/>
  <c r="K4512" i="22"/>
  <c r="V4800" i="22" l="1"/>
  <c r="K4513" i="22"/>
  <c r="L4512" i="22"/>
  <c r="V4801" i="22" l="1"/>
  <c r="L4513" i="22"/>
  <c r="K4514" i="22"/>
  <c r="V4802" i="22" l="1"/>
  <c r="K4515" i="22"/>
  <c r="L4514" i="22"/>
  <c r="V4803" i="22" l="1"/>
  <c r="L4515" i="22"/>
  <c r="K4516" i="22"/>
  <c r="V4804" i="22" l="1"/>
  <c r="K4517" i="22"/>
  <c r="L4516" i="22"/>
  <c r="V4805" i="22" l="1"/>
  <c r="L4517" i="22"/>
  <c r="K4518" i="22"/>
  <c r="V4806" i="22" l="1"/>
  <c r="K4519" i="22"/>
  <c r="L4518" i="22"/>
  <c r="V4807" i="22" l="1"/>
  <c r="L4519" i="22"/>
  <c r="K4520" i="22"/>
  <c r="V4808" i="22" l="1"/>
  <c r="K4521" i="22"/>
  <c r="L4520" i="22"/>
  <c r="V4809" i="22" l="1"/>
  <c r="L4521" i="22"/>
  <c r="K4522" i="22"/>
  <c r="V4810" i="22" l="1"/>
  <c r="K4523" i="22"/>
  <c r="L4522" i="22"/>
  <c r="V4811" i="22" l="1"/>
  <c r="L4523" i="22"/>
  <c r="K4524" i="22"/>
  <c r="V4812" i="22" l="1"/>
  <c r="K4525" i="22"/>
  <c r="L4524" i="22"/>
  <c r="V4813" i="22" l="1"/>
  <c r="L4525" i="22"/>
  <c r="K4526" i="22"/>
  <c r="V4814" i="22" l="1"/>
  <c r="K4527" i="22"/>
  <c r="L4526" i="22"/>
  <c r="V4815" i="22" l="1"/>
  <c r="L4527" i="22"/>
  <c r="K4528" i="22"/>
  <c r="V4816" i="22" l="1"/>
  <c r="K4529" i="22"/>
  <c r="L4528" i="22"/>
  <c r="V4817" i="22" l="1"/>
  <c r="V4953" i="22"/>
  <c r="L4529" i="22"/>
  <c r="K4530" i="22"/>
  <c r="V4818" i="22" l="1"/>
  <c r="V4954" i="22"/>
  <c r="K4531" i="22"/>
  <c r="L4530" i="22"/>
  <c r="V4819" i="22" l="1"/>
  <c r="V4955" i="22"/>
  <c r="L4531" i="22"/>
  <c r="K4532" i="22"/>
  <c r="V4820" i="22" l="1"/>
  <c r="V4956" i="22"/>
  <c r="K4533" i="22"/>
  <c r="L4532" i="22"/>
  <c r="V4821" i="22" l="1"/>
  <c r="V4957" i="22"/>
  <c r="L4533" i="22"/>
  <c r="K4534" i="22"/>
  <c r="V4822" i="22" l="1"/>
  <c r="V4958" i="22"/>
  <c r="K4535" i="22"/>
  <c r="L4534" i="22"/>
  <c r="V4823" i="22" l="1"/>
  <c r="V4959" i="22"/>
  <c r="L4535" i="22"/>
  <c r="K4536" i="22"/>
  <c r="V4824" i="22" l="1"/>
  <c r="V4960" i="22"/>
  <c r="K4537" i="22"/>
  <c r="L4536" i="22"/>
  <c r="V4825" i="22" l="1"/>
  <c r="V4961" i="22"/>
  <c r="L4537" i="22"/>
  <c r="K4538" i="22"/>
  <c r="V4826" i="22" l="1"/>
  <c r="V4962" i="22"/>
  <c r="K4539" i="22"/>
  <c r="L4538" i="22"/>
  <c r="V4827" i="22" l="1"/>
  <c r="V4963" i="22"/>
  <c r="L4539" i="22"/>
  <c r="K4540" i="22"/>
  <c r="V4828" i="22" l="1"/>
  <c r="V4964" i="22"/>
  <c r="K4541" i="22"/>
  <c r="L4540" i="22"/>
  <c r="V4829" i="22" l="1"/>
  <c r="L4541" i="22"/>
  <c r="K4542" i="22"/>
  <c r="V4830" i="22" l="1"/>
  <c r="K4543" i="22"/>
  <c r="L4542" i="22"/>
  <c r="V4831" i="22" l="1"/>
  <c r="V4967" i="22"/>
  <c r="L4543" i="22"/>
  <c r="K4544" i="22"/>
  <c r="V4832" i="22" l="1"/>
  <c r="V4968" i="22"/>
  <c r="K4545" i="22"/>
  <c r="L4544" i="22"/>
  <c r="V4833" i="22" l="1"/>
  <c r="V4969" i="22"/>
  <c r="L4545" i="22"/>
  <c r="K4546" i="22"/>
  <c r="V4834" i="22" l="1"/>
  <c r="V4970" i="22"/>
  <c r="K4547" i="22"/>
  <c r="L4546" i="22"/>
  <c r="V4835" i="22" l="1"/>
  <c r="V4971" i="22"/>
  <c r="L4547" i="22"/>
  <c r="K4548" i="22"/>
  <c r="V4836" i="22" l="1"/>
  <c r="V4972" i="22"/>
  <c r="K4549" i="22"/>
  <c r="L4548" i="22"/>
  <c r="V4837" i="22" l="1"/>
  <c r="V4973" i="22"/>
  <c r="L4549" i="22"/>
  <c r="K4550" i="22"/>
  <c r="V4838" i="22" l="1"/>
  <c r="V4974" i="22"/>
  <c r="K4551" i="22"/>
  <c r="L4550" i="22"/>
  <c r="V4839" i="22" l="1"/>
  <c r="V4975" i="22"/>
  <c r="L4551" i="22"/>
  <c r="K4552" i="22"/>
  <c r="V4841" i="22" l="1"/>
  <c r="V4840" i="22"/>
  <c r="V4985" i="22"/>
  <c r="K4553" i="22"/>
  <c r="L4552" i="22"/>
  <c r="V4986" i="22" l="1"/>
  <c r="L4553" i="22"/>
  <c r="K4554" i="22"/>
  <c r="V4987" i="22" l="1"/>
  <c r="K4555" i="22"/>
  <c r="L4554" i="22"/>
  <c r="V4988" i="22" l="1"/>
  <c r="L4555" i="22"/>
  <c r="K4556" i="22"/>
  <c r="V4989" i="22" l="1"/>
  <c r="K4557" i="22"/>
  <c r="L4556" i="22"/>
  <c r="V4990" i="22" l="1"/>
  <c r="L4557" i="22"/>
  <c r="K4558" i="22"/>
  <c r="V4991" i="22" l="1"/>
  <c r="K4559" i="22"/>
  <c r="L4558" i="22"/>
  <c r="V4992" i="22" l="1"/>
  <c r="L4559" i="22"/>
  <c r="K4560" i="22"/>
  <c r="V4993" i="22" l="1"/>
  <c r="K4561" i="22"/>
  <c r="L4560" i="22"/>
  <c r="V4994" i="22" l="1"/>
  <c r="L4561" i="22"/>
  <c r="K4562" i="22"/>
  <c r="V4995" i="22" l="1"/>
  <c r="K4563" i="22"/>
  <c r="L4562" i="22"/>
  <c r="V4996" i="22" l="1"/>
  <c r="L4563" i="22"/>
  <c r="K4564" i="22"/>
  <c r="K4565" i="22" l="1"/>
  <c r="L4564" i="22"/>
  <c r="V4998" i="22" l="1"/>
  <c r="L4565" i="22"/>
  <c r="K4566" i="22"/>
  <c r="V4999" i="22" l="1"/>
  <c r="K4567" i="22"/>
  <c r="L4566" i="22"/>
  <c r="V5000" i="22" l="1"/>
  <c r="L4567" i="22"/>
  <c r="K4568" i="22"/>
  <c r="V5001" i="22" l="1"/>
  <c r="K4569" i="22"/>
  <c r="L4568" i="22"/>
  <c r="V5002" i="22" l="1"/>
  <c r="L4569" i="22"/>
  <c r="K4570" i="22"/>
  <c r="V5003" i="22" l="1"/>
  <c r="K4571" i="22"/>
  <c r="L4570" i="22"/>
  <c r="V5004" i="22" l="1"/>
  <c r="L4571" i="22"/>
  <c r="K4572" i="22"/>
  <c r="V5005" i="22" l="1"/>
  <c r="K4573" i="22"/>
  <c r="L4572" i="22"/>
  <c r="V5006" i="22" l="1"/>
  <c r="L4573" i="22"/>
  <c r="K4574" i="22"/>
  <c r="V5007" i="22" l="1"/>
  <c r="K4575" i="22"/>
  <c r="L4574" i="22"/>
  <c r="V5008" i="22" l="1"/>
  <c r="L4575" i="22"/>
  <c r="K4576" i="22"/>
  <c r="V5009" i="22" l="1"/>
  <c r="K4577" i="22"/>
  <c r="L4576" i="22"/>
  <c r="L4577" i="22" l="1"/>
  <c r="K4578" i="22"/>
  <c r="V5011" i="22" l="1"/>
  <c r="K4579" i="22"/>
  <c r="L4578" i="22"/>
  <c r="V5012" i="22" l="1"/>
  <c r="L4579" i="22"/>
  <c r="K4580" i="22"/>
  <c r="V5013" i="22" l="1"/>
  <c r="K4581" i="22"/>
  <c r="L4580" i="22"/>
  <c r="V5014" i="22" l="1"/>
  <c r="L4581" i="22"/>
  <c r="K4582" i="22"/>
  <c r="V5015" i="22" l="1"/>
  <c r="K4583" i="22"/>
  <c r="L4582" i="22"/>
  <c r="V5016" i="22" l="1"/>
  <c r="L4583" i="22"/>
  <c r="K4584" i="22"/>
  <c r="V5017" i="22" l="1"/>
  <c r="K4585" i="22"/>
  <c r="L4584" i="22"/>
  <c r="V5018" i="22" l="1"/>
  <c r="L4585" i="22"/>
  <c r="K4586" i="22"/>
  <c r="V5019" i="22" l="1"/>
  <c r="K4587" i="22"/>
  <c r="L4586" i="22"/>
  <c r="V5020" i="22" l="1"/>
  <c r="L4587" i="22"/>
  <c r="K4588" i="22"/>
  <c r="V5021" i="22" l="1"/>
  <c r="K4589" i="22"/>
  <c r="L4588" i="22"/>
  <c r="V5022" i="22" l="1"/>
  <c r="L4589" i="22"/>
  <c r="K4590" i="22"/>
  <c r="K4591" i="22" l="1"/>
  <c r="L4590" i="22"/>
  <c r="V5024" i="22" l="1"/>
  <c r="L4591" i="22"/>
  <c r="K4592" i="22"/>
  <c r="V5025" i="22" l="1"/>
  <c r="K4593" i="22"/>
  <c r="L4592" i="22"/>
  <c r="V5026" i="22" l="1"/>
  <c r="L4593" i="22"/>
  <c r="K4594" i="22"/>
  <c r="V5027" i="22" l="1"/>
  <c r="K4595" i="22"/>
  <c r="L4594" i="22"/>
  <c r="V5028" i="22" l="1"/>
  <c r="L4595" i="22"/>
  <c r="K4596" i="22"/>
  <c r="V5029" i="22" l="1"/>
  <c r="K4597" i="22"/>
  <c r="L4596" i="22"/>
  <c r="V5030" i="22" l="1"/>
  <c r="L4597" i="22"/>
  <c r="K4598" i="22"/>
  <c r="V5031" i="22" l="1"/>
  <c r="K4599" i="22"/>
  <c r="L4598" i="22"/>
  <c r="V5032" i="22" l="1"/>
  <c r="L4599" i="22"/>
  <c r="K4600" i="22"/>
  <c r="V5033" i="22" l="1"/>
  <c r="K4601" i="22"/>
  <c r="L4600" i="22"/>
  <c r="V5034" i="22" l="1"/>
  <c r="L4601" i="22"/>
  <c r="K4602" i="22"/>
  <c r="V5035" i="22" l="1"/>
  <c r="K4603" i="22"/>
  <c r="L4602" i="22"/>
  <c r="V5036" i="22" l="1"/>
  <c r="L4603" i="22"/>
  <c r="K4604" i="22"/>
  <c r="V5037" i="22" l="1"/>
  <c r="K4605" i="22"/>
  <c r="L4604" i="22"/>
  <c r="V5038" i="22" l="1"/>
  <c r="L4605" i="22"/>
  <c r="K4606" i="22"/>
  <c r="V5039" i="22" l="1"/>
  <c r="K4607" i="22"/>
  <c r="L4606" i="22"/>
  <c r="V5040" i="22" l="1"/>
  <c r="L4607" i="22"/>
  <c r="K4608" i="22"/>
  <c r="V5041" i="22" l="1"/>
  <c r="K4609" i="22"/>
  <c r="L4608" i="22"/>
  <c r="V5042" i="22" l="1"/>
  <c r="L4609" i="22"/>
  <c r="K4610" i="22"/>
  <c r="V5043" i="22" l="1"/>
  <c r="K4611" i="22"/>
  <c r="L4610" i="22"/>
  <c r="V5044" i="22" l="1"/>
  <c r="L4611" i="22"/>
  <c r="K4612" i="22"/>
  <c r="V5045" i="22" l="1"/>
  <c r="K4613" i="22"/>
  <c r="L4612" i="22"/>
  <c r="V5046" i="22" l="1"/>
  <c r="L4613" i="22"/>
  <c r="K4614" i="22"/>
  <c r="V5047" i="22" l="1"/>
  <c r="K4615" i="22"/>
  <c r="L4614" i="22"/>
  <c r="L4615" i="22" l="1"/>
  <c r="K4616" i="22"/>
  <c r="V5049" i="22" l="1"/>
  <c r="K4617" i="22"/>
  <c r="L4616" i="22"/>
  <c r="V5050" i="22" l="1"/>
  <c r="L4617" i="22"/>
  <c r="K4618" i="22"/>
  <c r="V5051" i="22" l="1"/>
  <c r="K4619" i="22"/>
  <c r="L4618" i="22"/>
  <c r="V5052" i="22" l="1"/>
  <c r="L4619" i="22"/>
  <c r="K4620" i="22"/>
  <c r="V5053" i="22" l="1"/>
  <c r="K4621" i="22"/>
  <c r="L4620" i="22"/>
  <c r="V5054" i="22" l="1"/>
  <c r="L4621" i="22"/>
  <c r="K4622" i="22"/>
  <c r="V5055" i="22" l="1"/>
  <c r="K4623" i="22"/>
  <c r="L4622" i="22"/>
  <c r="V5056" i="22" l="1"/>
  <c r="L4623" i="22"/>
  <c r="K4624" i="22"/>
  <c r="V5057" i="22" l="1"/>
  <c r="K4625" i="22"/>
  <c r="L4624" i="22"/>
  <c r="V5058" i="22" l="1"/>
  <c r="L4625" i="22"/>
  <c r="K4626" i="22"/>
  <c r="V5059" i="22" l="1"/>
  <c r="K4627" i="22"/>
  <c r="L4626" i="22"/>
  <c r="V5060" i="22" l="1"/>
  <c r="L4627" i="22"/>
  <c r="K4628" i="22"/>
  <c r="V5061" i="22" l="1"/>
  <c r="K4629" i="22"/>
  <c r="L4628" i="22"/>
  <c r="V5062" i="22" l="1"/>
  <c r="L4629" i="22"/>
  <c r="K4630" i="22"/>
  <c r="V5063" i="22" l="1"/>
  <c r="K4631" i="22"/>
  <c r="L4630" i="22"/>
  <c r="V5064" i="22" l="1"/>
  <c r="L4631" i="22"/>
  <c r="K4632" i="22"/>
  <c r="V5065" i="22" l="1"/>
  <c r="K4633" i="22"/>
  <c r="L4632" i="22"/>
  <c r="V5066" i="22" l="1"/>
  <c r="L4633" i="22"/>
  <c r="K4634" i="22"/>
  <c r="V5067" i="22" l="1"/>
  <c r="K4635" i="22"/>
  <c r="L4634" i="22"/>
  <c r="V5068" i="22" l="1"/>
  <c r="L4635" i="22"/>
  <c r="K4636" i="22"/>
  <c r="V5069" i="22" l="1"/>
  <c r="K4637" i="22"/>
  <c r="L4636" i="22"/>
  <c r="V5070" i="22" l="1"/>
  <c r="L4637" i="22"/>
  <c r="K4638" i="22"/>
  <c r="V5071" i="22" l="1"/>
  <c r="K4639" i="22"/>
  <c r="L4638" i="22"/>
  <c r="V5072" i="22" l="1"/>
  <c r="L4639" i="22"/>
  <c r="K4640" i="22"/>
  <c r="V5073" i="22" l="1"/>
  <c r="K4641" i="22"/>
  <c r="L4640" i="22"/>
  <c r="V5074" i="22" l="1"/>
  <c r="L4641" i="22"/>
  <c r="K4642" i="22"/>
  <c r="V5075" i="22" l="1"/>
  <c r="K4643" i="22"/>
  <c r="L4642" i="22"/>
  <c r="V5076" i="22" l="1"/>
  <c r="L4643" i="22"/>
  <c r="K4644" i="22"/>
  <c r="V5077" i="22" l="1"/>
  <c r="K4645" i="22"/>
  <c r="L4644" i="22"/>
  <c r="V5078" i="22" l="1"/>
  <c r="L4645" i="22"/>
  <c r="K4646" i="22"/>
  <c r="V5079" i="22" l="1"/>
  <c r="K4647" i="22"/>
  <c r="L4646" i="22"/>
  <c r="V5080" i="22" l="1"/>
  <c r="L4647" i="22"/>
  <c r="K4648" i="22"/>
  <c r="V5081" i="22" l="1"/>
  <c r="K4649" i="22"/>
  <c r="L4648" i="22"/>
  <c r="V5082" i="22" l="1"/>
  <c r="L4649" i="22"/>
  <c r="K4650" i="22"/>
  <c r="V5083" i="22" l="1"/>
  <c r="K4651" i="22"/>
  <c r="L4650" i="22"/>
  <c r="V5084" i="22" l="1"/>
  <c r="L4651" i="22"/>
  <c r="K4652" i="22"/>
  <c r="K4653" i="22" l="1"/>
  <c r="L4652" i="22"/>
  <c r="V5098" i="22" l="1"/>
  <c r="L4653" i="22"/>
  <c r="K4654" i="22"/>
  <c r="V5099" i="22" l="1"/>
  <c r="K4655" i="22"/>
  <c r="L4654" i="22"/>
  <c r="V5100" i="22" l="1"/>
  <c r="L4655" i="22"/>
  <c r="K4656" i="22"/>
  <c r="V5101" i="22" l="1"/>
  <c r="K4657" i="22"/>
  <c r="L4656" i="22"/>
  <c r="V5102" i="22" l="1"/>
  <c r="L4657" i="22"/>
  <c r="K4658" i="22"/>
  <c r="V5103" i="22" l="1"/>
  <c r="K4659" i="22"/>
  <c r="L4658" i="22"/>
  <c r="V5104" i="22" l="1"/>
  <c r="L4659" i="22"/>
  <c r="K4660" i="22"/>
  <c r="V5105" i="22" l="1"/>
  <c r="K4661" i="22"/>
  <c r="L4660" i="22"/>
  <c r="V5106" i="22" l="1"/>
  <c r="L4661" i="22"/>
  <c r="K4662" i="22"/>
  <c r="V5107" i="22" l="1"/>
  <c r="K4663" i="22"/>
  <c r="L4662" i="22"/>
  <c r="V5108" i="22" l="1"/>
  <c r="L4663" i="22"/>
  <c r="K4664" i="22"/>
  <c r="V5109" i="22" l="1"/>
  <c r="K4665" i="22"/>
  <c r="L4664" i="22"/>
  <c r="V5110" i="22" l="1"/>
  <c r="L4665" i="22"/>
  <c r="K4666" i="22"/>
  <c r="V5111" i="22" l="1"/>
  <c r="K4667" i="22"/>
  <c r="L4666" i="22"/>
  <c r="V5112" i="22" l="1"/>
  <c r="L4667" i="22"/>
  <c r="K4668" i="22"/>
  <c r="V5113" i="22" l="1"/>
  <c r="K4669" i="22"/>
  <c r="L4668" i="22"/>
  <c r="V5114" i="22" l="1"/>
  <c r="L4669" i="22"/>
  <c r="K4670" i="22"/>
  <c r="V5115" i="22" l="1"/>
  <c r="K4671" i="22"/>
  <c r="L4670" i="22"/>
  <c r="V5116" i="22" l="1"/>
  <c r="L4671" i="22"/>
  <c r="K4672" i="22"/>
  <c r="V5117" i="22" l="1"/>
  <c r="K4673" i="22"/>
  <c r="L4672" i="22"/>
  <c r="V5118" i="22" l="1"/>
  <c r="L4673" i="22"/>
  <c r="K4674" i="22"/>
  <c r="V5119" i="22" l="1"/>
  <c r="K4675" i="22"/>
  <c r="L4674" i="22"/>
  <c r="V5120" i="22" l="1"/>
  <c r="L4675" i="22"/>
  <c r="K4676" i="22"/>
  <c r="V5121" i="22" l="1"/>
  <c r="K4677" i="22"/>
  <c r="L4676" i="22"/>
  <c r="L4677" i="22" l="1"/>
  <c r="K4678" i="22"/>
  <c r="V5123" i="22" l="1"/>
  <c r="K4679" i="22"/>
  <c r="L4678" i="22"/>
  <c r="V5124" i="22" l="1"/>
  <c r="L4679" i="22"/>
  <c r="K4680" i="22"/>
  <c r="V5125" i="22" l="1"/>
  <c r="K4681" i="22"/>
  <c r="L4680" i="22"/>
  <c r="V5126" i="22" l="1"/>
  <c r="L4681" i="22"/>
  <c r="K4682" i="22"/>
  <c r="V5127" i="22" l="1"/>
  <c r="K4683" i="22"/>
  <c r="L4682" i="22"/>
  <c r="V5128" i="22" l="1"/>
  <c r="L4683" i="22"/>
  <c r="K4684" i="22"/>
  <c r="V5129" i="22" l="1"/>
  <c r="K4685" i="22"/>
  <c r="L4684" i="22"/>
  <c r="V5130" i="22" l="1"/>
  <c r="L4685" i="22"/>
  <c r="K4686" i="22"/>
  <c r="V5131" i="22" l="1"/>
  <c r="K4687" i="22"/>
  <c r="L4686" i="22"/>
  <c r="V5132" i="22" l="1"/>
  <c r="L4687" i="22"/>
  <c r="K4688" i="22"/>
  <c r="V5133" i="22" l="1"/>
  <c r="K4689" i="22"/>
  <c r="L4688" i="22"/>
  <c r="V5134" i="22" l="1"/>
  <c r="L4689" i="22"/>
  <c r="K4690" i="22"/>
  <c r="V5135" i="22" l="1"/>
  <c r="K4691" i="22"/>
  <c r="L4690" i="22"/>
  <c r="V5136" i="22" l="1"/>
  <c r="L4691" i="22"/>
  <c r="K4692" i="22"/>
  <c r="V5137" i="22" l="1"/>
  <c r="K4693" i="22"/>
  <c r="L4692" i="22"/>
  <c r="V5138" i="22" l="1"/>
  <c r="L4693" i="22"/>
  <c r="K4694" i="22"/>
  <c r="V5139" i="22" l="1"/>
  <c r="K4695" i="22"/>
  <c r="L4694" i="22"/>
  <c r="V5140" i="22" l="1"/>
  <c r="L4695" i="22"/>
  <c r="K4696" i="22"/>
  <c r="V5141" i="22" l="1"/>
  <c r="K4697" i="22"/>
  <c r="L4696" i="22"/>
  <c r="V5142" i="22" l="1"/>
  <c r="L4697" i="22"/>
  <c r="K4698" i="22"/>
  <c r="V5143" i="22" l="1"/>
  <c r="K4699" i="22"/>
  <c r="L4698" i="22"/>
  <c r="V5144" i="22" l="1"/>
  <c r="L4699" i="22"/>
  <c r="K4700" i="22"/>
  <c r="V5145" i="22" l="1"/>
  <c r="K4701" i="22"/>
  <c r="L4700" i="22"/>
  <c r="V5146" i="22" l="1"/>
  <c r="L4701" i="22"/>
  <c r="K4702" i="22"/>
  <c r="K4703" i="22" l="1"/>
  <c r="L4702" i="22"/>
  <c r="V5148" i="22" l="1"/>
  <c r="L4703" i="22"/>
  <c r="K4704" i="22"/>
  <c r="V5149" i="22" l="1"/>
  <c r="K4705" i="22"/>
  <c r="L4704" i="22"/>
  <c r="V5150" i="22" l="1"/>
  <c r="L4705" i="22"/>
  <c r="K4706" i="22"/>
  <c r="V5151" i="22" l="1"/>
  <c r="K4707" i="22"/>
  <c r="L4706" i="22"/>
  <c r="V5152" i="22" l="1"/>
  <c r="L4707" i="22"/>
  <c r="K4708" i="22"/>
  <c r="V5153" i="22" l="1"/>
  <c r="K4709" i="22"/>
  <c r="L4708" i="22"/>
  <c r="V5154" i="22" l="1"/>
  <c r="L4709" i="22"/>
  <c r="K4710" i="22"/>
  <c r="V5155" i="22" l="1"/>
  <c r="K4711" i="22"/>
  <c r="L4710" i="22"/>
  <c r="V5156" i="22" l="1"/>
  <c r="L4711" i="22"/>
  <c r="K4712" i="22"/>
  <c r="V5157" i="22" l="1"/>
  <c r="K4713" i="22"/>
  <c r="L4712" i="22"/>
  <c r="V5158" i="22" l="1"/>
  <c r="L4713" i="22"/>
  <c r="K4714" i="22"/>
  <c r="V5159" i="22" l="1"/>
  <c r="K4715" i="22"/>
  <c r="L4714" i="22"/>
  <c r="V5160" i="22" l="1"/>
  <c r="L4715" i="22"/>
  <c r="K4716" i="22"/>
  <c r="V5161" i="22" l="1"/>
  <c r="K4717" i="22"/>
  <c r="L4716" i="22"/>
  <c r="V5162" i="22" l="1"/>
  <c r="L4717" i="22"/>
  <c r="K4718" i="22"/>
  <c r="V5163" i="22" l="1"/>
  <c r="K4719" i="22"/>
  <c r="L4718" i="22"/>
  <c r="V5164" i="22" l="1"/>
  <c r="L4719" i="22"/>
  <c r="K4720" i="22"/>
  <c r="V5165" i="22" l="1"/>
  <c r="K4721" i="22"/>
  <c r="L4720" i="22"/>
  <c r="V5166" i="22" l="1"/>
  <c r="L4721" i="22"/>
  <c r="K4722" i="22"/>
  <c r="V5167" i="22" l="1"/>
  <c r="K4723" i="22"/>
  <c r="L4722" i="22"/>
  <c r="V5168" i="22" l="1"/>
  <c r="L4723" i="22"/>
  <c r="K4724" i="22"/>
  <c r="V5169" i="22" l="1"/>
  <c r="K4725" i="22"/>
  <c r="L4724" i="22"/>
  <c r="V5170" i="22" l="1"/>
  <c r="L4725" i="22"/>
  <c r="K4726" i="22"/>
  <c r="V5171" i="22" l="1"/>
  <c r="K4727" i="22"/>
  <c r="L4726" i="22"/>
  <c r="L4727" i="22" l="1"/>
  <c r="K4728" i="22"/>
  <c r="V5173" i="22" l="1"/>
  <c r="K4729" i="22"/>
  <c r="L4728" i="22"/>
  <c r="V5174" i="22" l="1"/>
  <c r="L4729" i="22"/>
  <c r="K4730" i="22"/>
  <c r="V5176" i="22" l="1"/>
  <c r="K4731" i="22"/>
  <c r="L4730" i="22"/>
  <c r="V5177" i="22" l="1"/>
  <c r="L4731" i="22"/>
  <c r="K4732" i="22"/>
  <c r="V5178" i="22" l="1"/>
  <c r="K4733" i="22"/>
  <c r="L4732" i="22"/>
  <c r="L4733" i="22" l="1"/>
  <c r="K4734" i="22"/>
  <c r="V5180" i="22" l="1"/>
  <c r="K4735" i="22"/>
  <c r="L4734" i="22"/>
  <c r="V5181" i="22" l="1"/>
  <c r="L4735" i="22"/>
  <c r="K4736" i="22"/>
  <c r="V5182" i="22" l="1"/>
  <c r="K4737" i="22"/>
  <c r="L4736" i="22"/>
  <c r="V5195" i="22" l="1"/>
  <c r="L4737" i="22"/>
  <c r="K4738" i="22"/>
  <c r="V5208" i="22" l="1"/>
  <c r="K4739" i="22"/>
  <c r="L4738" i="22"/>
  <c r="V5209" i="22" l="1"/>
  <c r="L4739" i="22"/>
  <c r="K4740" i="22"/>
  <c r="V5210" i="22" l="1"/>
  <c r="K4741" i="22"/>
  <c r="L4740" i="22"/>
  <c r="V5211" i="22" l="1"/>
  <c r="L4741" i="22"/>
  <c r="K4742" i="22"/>
  <c r="V5212" i="22" l="1"/>
  <c r="K4743" i="22"/>
  <c r="L4742" i="22"/>
  <c r="V5213" i="22" l="1"/>
  <c r="L4743" i="22"/>
  <c r="K4744" i="22"/>
  <c r="V5214" i="22" l="1"/>
  <c r="K4745" i="22"/>
  <c r="L4744" i="22"/>
  <c r="V5215" i="22" l="1"/>
  <c r="L4745" i="22"/>
  <c r="K4746" i="22"/>
  <c r="V5216" i="22" l="1"/>
  <c r="K4747" i="22"/>
  <c r="L4746" i="22"/>
  <c r="V5217" i="22" l="1"/>
  <c r="L4747" i="22"/>
  <c r="K4748" i="22"/>
  <c r="V5218" i="22" l="1"/>
  <c r="K4749" i="22"/>
  <c r="L4748" i="22"/>
  <c r="V5219" i="22" l="1"/>
  <c r="L4749" i="22"/>
  <c r="K4750" i="22"/>
  <c r="V5221" i="22" l="1"/>
  <c r="B9" i="8" s="1"/>
  <c r="K4751" i="22"/>
  <c r="L4750" i="22"/>
  <c r="B10" i="8" l="1"/>
  <c r="B12" i="8"/>
  <c r="B13" i="8"/>
  <c r="B15" i="8"/>
  <c r="U5235" i="22"/>
  <c r="B11" i="8"/>
  <c r="L4751" i="22"/>
  <c r="K4752" i="22"/>
  <c r="B16" i="8" l="1"/>
  <c r="B23" i="12" s="1"/>
  <c r="K4753" i="22"/>
  <c r="L4752" i="22"/>
  <c r="L4753" i="22" l="1"/>
  <c r="K4754" i="22"/>
  <c r="K4755" i="22" l="1"/>
  <c r="L4754" i="22"/>
  <c r="L4755" i="22" l="1"/>
  <c r="K4756" i="22"/>
  <c r="K4757" i="22" l="1"/>
  <c r="L4756" i="22"/>
  <c r="L4757" i="22" l="1"/>
  <c r="K4758" i="22"/>
  <c r="K4759" i="22" l="1"/>
  <c r="L4758" i="22"/>
  <c r="L4759" i="22" l="1"/>
  <c r="K4760" i="22"/>
  <c r="K4761" i="22" l="1"/>
  <c r="L4760" i="22"/>
  <c r="L4761" i="22" l="1"/>
  <c r="K4762" i="22"/>
  <c r="K4763" i="22" l="1"/>
  <c r="L4762" i="22"/>
  <c r="L4763" i="22" l="1"/>
  <c r="K4764" i="22"/>
  <c r="K4765" i="22" l="1"/>
  <c r="L4764" i="22"/>
  <c r="L4765" i="22" l="1"/>
  <c r="K4766" i="22"/>
  <c r="K4767" i="22" l="1"/>
  <c r="L4766" i="22"/>
  <c r="L4767" i="22" l="1"/>
  <c r="K4768" i="22"/>
  <c r="K4769" i="22" l="1"/>
  <c r="L4768" i="22"/>
  <c r="L4769" i="22" l="1"/>
  <c r="K4770" i="22"/>
  <c r="K4771" i="22" l="1"/>
  <c r="L4770" i="22"/>
  <c r="L4771" i="22" l="1"/>
  <c r="K4772" i="22"/>
  <c r="K4773" i="22" l="1"/>
  <c r="L4772" i="22"/>
  <c r="L4773" i="22" l="1"/>
  <c r="K4774" i="22"/>
  <c r="K4775" i="22" l="1"/>
  <c r="L4774" i="22"/>
  <c r="L4775" i="22" l="1"/>
  <c r="K4776" i="22"/>
  <c r="K4777" i="22" l="1"/>
  <c r="L4776" i="22"/>
  <c r="L4777" i="22" l="1"/>
  <c r="K4778" i="22"/>
  <c r="K4779" i="22" l="1"/>
  <c r="L4778" i="22"/>
  <c r="L4779" i="22" l="1"/>
  <c r="K4780" i="22"/>
  <c r="K4781" i="22" l="1"/>
  <c r="L4780" i="22"/>
  <c r="L4781" i="22" l="1"/>
  <c r="K4782" i="22"/>
  <c r="K4783" i="22" l="1"/>
  <c r="L4782" i="22"/>
  <c r="L4783" i="22" l="1"/>
  <c r="K4784" i="22"/>
  <c r="K4785" i="22" l="1"/>
  <c r="L4784" i="22"/>
  <c r="L4785" i="22" l="1"/>
  <c r="K4786" i="22"/>
  <c r="K4787" i="22" l="1"/>
  <c r="L4786" i="22"/>
  <c r="L4787" i="22" l="1"/>
  <c r="K4788" i="22"/>
  <c r="K4789" i="22" l="1"/>
  <c r="L4788" i="22"/>
  <c r="L4789" i="22" l="1"/>
  <c r="K4790" i="22"/>
  <c r="K4791" i="22" l="1"/>
  <c r="L4790" i="22"/>
  <c r="L4791" i="22" l="1"/>
  <c r="K4792" i="22"/>
  <c r="K4793" i="22" l="1"/>
  <c r="L4792" i="22"/>
  <c r="L4793" i="22" l="1"/>
  <c r="K4794" i="22"/>
  <c r="K4795" i="22" l="1"/>
  <c r="L4794" i="22"/>
  <c r="L4795" i="22" l="1"/>
  <c r="K4796" i="22"/>
  <c r="K4797" i="22" l="1"/>
  <c r="L4796" i="22"/>
  <c r="L4797" i="22" l="1"/>
  <c r="K4798" i="22"/>
  <c r="K4799" i="22" l="1"/>
  <c r="L4798" i="22"/>
  <c r="L4799" i="22" l="1"/>
  <c r="K4800" i="22"/>
  <c r="K4801" i="22" l="1"/>
  <c r="L4800" i="22"/>
  <c r="L4801" i="22" l="1"/>
  <c r="K4802" i="22"/>
  <c r="K4803" i="22" l="1"/>
  <c r="L4802" i="22"/>
  <c r="L4803" i="22" l="1"/>
  <c r="K4804" i="22"/>
  <c r="K4805" i="22" l="1"/>
  <c r="L4804" i="22"/>
  <c r="L4805" i="22" l="1"/>
  <c r="K4806" i="22"/>
  <c r="K4807" i="22" l="1"/>
  <c r="L4806" i="22"/>
  <c r="L4807" i="22" l="1"/>
  <c r="K4808" i="22"/>
  <c r="K4809" i="22" l="1"/>
  <c r="L4808" i="22"/>
  <c r="L4809" i="22" l="1"/>
  <c r="K4810" i="22"/>
  <c r="K4811" i="22" l="1"/>
  <c r="L4810" i="22"/>
  <c r="L4811" i="22" l="1"/>
  <c r="K4812" i="22"/>
  <c r="K4813" i="22" l="1"/>
  <c r="L4812" i="22"/>
  <c r="L4813" i="22" l="1"/>
  <c r="K4814" i="22"/>
  <c r="K4815" i="22" l="1"/>
  <c r="L4814" i="22"/>
  <c r="L4815" i="22" l="1"/>
  <c r="K4816" i="22"/>
  <c r="K4817" i="22" l="1"/>
  <c r="L4816" i="22"/>
  <c r="L4817" i="22" l="1"/>
  <c r="K4818" i="22"/>
  <c r="K4819" i="22" l="1"/>
  <c r="L4818" i="22"/>
  <c r="L4819" i="22" l="1"/>
  <c r="K4820" i="22"/>
  <c r="K4821" i="22" l="1"/>
  <c r="L4820" i="22"/>
  <c r="L4821" i="22" l="1"/>
  <c r="K4822" i="22"/>
  <c r="K4823" i="22" l="1"/>
  <c r="L4822" i="22"/>
  <c r="L4823" i="22" l="1"/>
  <c r="K4824" i="22"/>
  <c r="K4825" i="22" l="1"/>
  <c r="L4824" i="22"/>
  <c r="L4825" i="22" l="1"/>
  <c r="K4826" i="22"/>
  <c r="K4827" i="22" l="1"/>
  <c r="L4826" i="22"/>
  <c r="L4827" i="22" l="1"/>
  <c r="K4828" i="22"/>
  <c r="K4829" i="22" l="1"/>
  <c r="L4828" i="22"/>
  <c r="L4829" i="22" l="1"/>
  <c r="K4830" i="22"/>
  <c r="K4831" i="22" l="1"/>
  <c r="L4830" i="22"/>
  <c r="L4831" i="22" l="1"/>
  <c r="K4832" i="22"/>
  <c r="K4833" i="22" l="1"/>
  <c r="L4832" i="22"/>
  <c r="L4833" i="22" l="1"/>
  <c r="K4834" i="22"/>
  <c r="K4835" i="22" l="1"/>
  <c r="L4834" i="22"/>
  <c r="L4835" i="22" l="1"/>
  <c r="K4836" i="22"/>
  <c r="K4837" i="22" l="1"/>
  <c r="L4836" i="22"/>
  <c r="L4837" i="22" l="1"/>
  <c r="K4838" i="22"/>
  <c r="K4839" i="22" l="1"/>
  <c r="L4838" i="22"/>
  <c r="L4839" i="22" l="1"/>
  <c r="K4840" i="22"/>
  <c r="K4841" i="22" l="1"/>
  <c r="L4840" i="22"/>
  <c r="L4841" i="22" l="1"/>
  <c r="K4926" i="22"/>
  <c r="B27" i="17" l="1"/>
  <c r="K4927" i="22"/>
  <c r="B29" i="17" l="1"/>
  <c r="K4928" i="22"/>
  <c r="K4929" i="22" l="1"/>
  <c r="K4930" i="22" l="1"/>
  <c r="B28" i="17" l="1"/>
  <c r="K4931" i="22"/>
  <c r="K4932" i="22" l="1"/>
  <c r="B30" i="17" l="1"/>
  <c r="K4933" i="22"/>
  <c r="K4934" i="22" l="1"/>
  <c r="K4935" i="22" l="1"/>
  <c r="B31" i="17" l="1"/>
  <c r="K4936" i="22"/>
  <c r="K4937" i="22" l="1"/>
  <c r="K4953" i="22" l="1"/>
  <c r="K4954" i="22" l="1"/>
  <c r="L4953" i="22"/>
  <c r="L4954" i="22" l="1"/>
  <c r="K4955" i="22"/>
  <c r="K4956" i="22" l="1"/>
  <c r="L4955" i="22"/>
  <c r="L4956" i="22" l="1"/>
  <c r="K4957" i="22"/>
  <c r="K4958" i="22" l="1"/>
  <c r="L4957" i="22"/>
  <c r="L4958" i="22" l="1"/>
  <c r="K4959" i="22"/>
  <c r="K4960" i="22" l="1"/>
  <c r="L4959" i="22"/>
  <c r="L4960" i="22" l="1"/>
  <c r="K4961" i="22"/>
  <c r="K4962" i="22" l="1"/>
  <c r="L4961" i="22"/>
  <c r="L4962" i="22" l="1"/>
  <c r="K4963" i="22"/>
  <c r="K4964" i="22" l="1"/>
  <c r="L4963" i="22"/>
  <c r="L4964" i="22" l="1"/>
  <c r="K4965" i="22"/>
  <c r="K4966" i="22" l="1"/>
  <c r="K4985" i="22" l="1"/>
  <c r="K4986" i="22" l="1"/>
  <c r="L4985" i="22"/>
  <c r="L4986" i="22" l="1"/>
  <c r="K4987" i="22"/>
  <c r="K4988" i="22" l="1"/>
  <c r="L4987" i="22"/>
  <c r="L4988" i="22" l="1"/>
  <c r="K4989" i="22"/>
  <c r="K4990" i="22" l="1"/>
  <c r="L4989" i="22"/>
  <c r="L4990" i="22" l="1"/>
  <c r="K4991" i="22"/>
  <c r="K4992" i="22" l="1"/>
  <c r="L4991" i="22"/>
  <c r="L4992" i="22" l="1"/>
  <c r="K4993" i="22"/>
  <c r="K4994" i="22" l="1"/>
  <c r="L4993" i="22"/>
  <c r="L4994" i="22" l="1"/>
  <c r="K4995" i="22"/>
  <c r="K4996" i="22" l="1"/>
  <c r="L4995" i="22"/>
  <c r="L4996" i="22" l="1"/>
  <c r="K4997" i="22"/>
  <c r="K4998" i="22" l="1"/>
  <c r="L4998" i="22" l="1"/>
  <c r="K4999" i="22"/>
  <c r="K5000" i="22" l="1"/>
  <c r="L4999" i="22"/>
  <c r="L5000" i="22" l="1"/>
  <c r="K5001" i="22"/>
  <c r="K5002" i="22" l="1"/>
  <c r="L5001" i="22"/>
  <c r="L5002" i="22" l="1"/>
  <c r="K5003" i="22"/>
  <c r="K5004" i="22" l="1"/>
  <c r="L5003" i="22"/>
  <c r="L5004" i="22" l="1"/>
  <c r="K5005" i="22"/>
  <c r="K5006" i="22" l="1"/>
  <c r="L5005" i="22"/>
  <c r="L5006" i="22" l="1"/>
  <c r="K5007" i="22"/>
  <c r="K5008" i="22" l="1"/>
  <c r="L5007" i="22"/>
  <c r="L5008" i="22" l="1"/>
  <c r="K5009" i="22"/>
  <c r="K5010" i="22" l="1"/>
  <c r="L5009" i="22"/>
  <c r="K5011" i="22" l="1"/>
  <c r="K5012" i="22" l="1"/>
  <c r="L5011" i="22"/>
  <c r="L5012" i="22" l="1"/>
  <c r="K5013" i="22"/>
  <c r="K5014" i="22" l="1"/>
  <c r="L5013" i="22"/>
  <c r="L5014" i="22" l="1"/>
  <c r="K5015" i="22"/>
  <c r="K5016" i="22" l="1"/>
  <c r="L5015" i="22"/>
  <c r="L5016" i="22" l="1"/>
  <c r="K5017" i="22"/>
  <c r="K5018" i="22" l="1"/>
  <c r="L5017" i="22"/>
  <c r="L5018" i="22" l="1"/>
  <c r="K5019" i="22"/>
  <c r="K5020" i="22" l="1"/>
  <c r="L5019" i="22"/>
  <c r="L5020" i="22" l="1"/>
  <c r="K5021" i="22"/>
  <c r="K5022" i="22" l="1"/>
  <c r="L5021" i="22"/>
  <c r="L5022" i="22" l="1"/>
  <c r="K5023" i="22"/>
  <c r="K5024" i="22" l="1"/>
  <c r="L5024" i="22" l="1"/>
  <c r="K5025" i="22"/>
  <c r="K5026" i="22" l="1"/>
  <c r="L5025" i="22"/>
  <c r="L5026" i="22" l="1"/>
  <c r="K5027" i="22"/>
  <c r="K5028" i="22" l="1"/>
  <c r="L5027" i="22"/>
  <c r="L5028" i="22" l="1"/>
  <c r="K5029" i="22"/>
  <c r="K5030" i="22" l="1"/>
  <c r="L5029" i="22"/>
  <c r="L5030" i="22" l="1"/>
  <c r="K5031" i="22"/>
  <c r="K5032" i="22" l="1"/>
  <c r="L5031" i="22"/>
  <c r="L5032" i="22" l="1"/>
  <c r="K5033" i="22"/>
  <c r="K5034" i="22" l="1"/>
  <c r="L5033" i="22"/>
  <c r="L5034" i="22" l="1"/>
  <c r="K5035" i="22"/>
  <c r="K5036" i="22" l="1"/>
  <c r="L5035" i="22"/>
  <c r="L5036" i="22" l="1"/>
  <c r="K5037" i="22"/>
  <c r="K5038" i="22" l="1"/>
  <c r="L5037" i="22"/>
  <c r="L5038" i="22" l="1"/>
  <c r="K5039" i="22"/>
  <c r="K5040" i="22" l="1"/>
  <c r="L5039" i="22"/>
  <c r="L5040" i="22" l="1"/>
  <c r="K5041" i="22"/>
  <c r="K5042" i="22" l="1"/>
  <c r="L5041" i="22"/>
  <c r="L5042" i="22" l="1"/>
  <c r="K5043" i="22"/>
  <c r="K5044" i="22" l="1"/>
  <c r="L5043" i="22"/>
  <c r="L5044" i="22" l="1"/>
  <c r="K5045" i="22"/>
  <c r="K5046" i="22" l="1"/>
  <c r="L5045" i="22"/>
  <c r="L5046" i="22" l="1"/>
  <c r="K5047" i="22"/>
  <c r="K5048" i="22" l="1"/>
  <c r="L5047" i="22"/>
  <c r="K5049" i="22" l="1"/>
  <c r="K5050" i="22" l="1"/>
  <c r="L5049" i="22"/>
  <c r="L5050" i="22" l="1"/>
  <c r="K5051" i="22"/>
  <c r="K5052" i="22" l="1"/>
  <c r="L5051" i="22"/>
  <c r="L5052" i="22" l="1"/>
  <c r="K5053" i="22"/>
  <c r="K5054" i="22" l="1"/>
  <c r="L5053" i="22"/>
  <c r="L5054" i="22" l="1"/>
  <c r="K5055" i="22"/>
  <c r="K5056" i="22" l="1"/>
  <c r="L5055" i="22"/>
  <c r="L5056" i="22" l="1"/>
  <c r="K5057" i="22"/>
  <c r="K5058" i="22" l="1"/>
  <c r="L5057" i="22"/>
  <c r="L5058" i="22" l="1"/>
  <c r="K5059" i="22"/>
  <c r="K5060" i="22" l="1"/>
  <c r="L5059" i="22"/>
  <c r="L5060" i="22" l="1"/>
  <c r="K5061" i="22"/>
  <c r="K5062" i="22" l="1"/>
  <c r="L5061" i="22"/>
  <c r="L5062" i="22" l="1"/>
  <c r="K5063" i="22"/>
  <c r="K5064" i="22" l="1"/>
  <c r="L5063" i="22"/>
  <c r="L5064" i="22" l="1"/>
  <c r="K5065" i="22"/>
  <c r="K5066" i="22" l="1"/>
  <c r="L5065" i="22"/>
  <c r="L5066" i="22" l="1"/>
  <c r="K5067" i="22"/>
  <c r="K5068" i="22" l="1"/>
  <c r="L5067" i="22"/>
  <c r="L5068" i="22" l="1"/>
  <c r="K5069" i="22"/>
  <c r="K5070" i="22" l="1"/>
  <c r="L5069" i="22"/>
  <c r="L5070" i="22" l="1"/>
  <c r="K5071" i="22"/>
  <c r="K5072" i="22" l="1"/>
  <c r="L5071" i="22"/>
  <c r="L5072" i="22" l="1"/>
  <c r="K5073" i="22"/>
  <c r="K5074" i="22" l="1"/>
  <c r="L5073" i="22"/>
  <c r="L5074" i="22" l="1"/>
  <c r="K5075" i="22"/>
  <c r="K5076" i="22" l="1"/>
  <c r="L5075" i="22"/>
  <c r="L5076" i="22" l="1"/>
  <c r="K5077" i="22"/>
  <c r="K5078" i="22" l="1"/>
  <c r="L5077" i="22"/>
  <c r="L5078" i="22" l="1"/>
  <c r="K5079" i="22"/>
  <c r="K5080" i="22" l="1"/>
  <c r="L5079" i="22"/>
  <c r="L5080" i="22" l="1"/>
  <c r="K5081" i="22"/>
  <c r="K5082" i="22" l="1"/>
  <c r="L5081" i="22"/>
  <c r="L5082" i="22" l="1"/>
  <c r="K5083" i="22"/>
  <c r="K5084" i="22" l="1"/>
  <c r="L5083" i="22"/>
  <c r="L5084" i="22" l="1"/>
  <c r="K5085" i="22"/>
  <c r="K5098" i="22" l="1"/>
  <c r="L5098" i="22" l="1"/>
  <c r="K5099" i="22"/>
  <c r="K5100" i="22" l="1"/>
  <c r="L5099" i="22"/>
  <c r="L5100" i="22" l="1"/>
  <c r="K5101" i="22"/>
  <c r="K5102" i="22" l="1"/>
  <c r="L5101" i="22"/>
  <c r="L5102" i="22" l="1"/>
  <c r="K5103" i="22"/>
  <c r="K5104" i="22" l="1"/>
  <c r="L5103" i="22"/>
  <c r="L5104" i="22" l="1"/>
  <c r="K5105" i="22"/>
  <c r="K5106" i="22" l="1"/>
  <c r="L5105" i="22"/>
  <c r="L5106" i="22" l="1"/>
  <c r="K5107" i="22"/>
  <c r="K5108" i="22" l="1"/>
  <c r="L5107" i="22"/>
  <c r="L5108" i="22" l="1"/>
  <c r="K5109" i="22"/>
  <c r="K5110" i="22" l="1"/>
  <c r="L5109" i="22"/>
  <c r="L5110" i="22" l="1"/>
  <c r="K5111" i="22"/>
  <c r="K5112" i="22" l="1"/>
  <c r="L5111" i="22"/>
  <c r="L5112" i="22" l="1"/>
  <c r="K5113" i="22"/>
  <c r="K5114" i="22" l="1"/>
  <c r="L5113" i="22"/>
  <c r="L5114" i="22" l="1"/>
  <c r="K5115" i="22"/>
  <c r="K5116" i="22" l="1"/>
  <c r="L5115" i="22"/>
  <c r="L5116" i="22" l="1"/>
  <c r="K5117" i="22"/>
  <c r="K5118" i="22" l="1"/>
  <c r="L5117" i="22"/>
  <c r="L5118" i="22" l="1"/>
  <c r="K5119" i="22"/>
  <c r="K5120" i="22" l="1"/>
  <c r="L5119" i="22"/>
  <c r="L5120" i="22" l="1"/>
  <c r="K5121" i="22"/>
  <c r="K5122" i="22" l="1"/>
  <c r="L5121" i="22"/>
  <c r="K5123" i="22" l="1"/>
  <c r="K5124" i="22" l="1"/>
  <c r="L5123" i="22"/>
  <c r="L5124" i="22" l="1"/>
  <c r="K5125" i="22"/>
  <c r="K5126" i="22" l="1"/>
  <c r="L5125" i="22"/>
  <c r="L5126" i="22" l="1"/>
  <c r="K5127" i="22"/>
  <c r="K5128" i="22" l="1"/>
  <c r="L5127" i="22"/>
  <c r="L5128" i="22" l="1"/>
  <c r="K5129" i="22"/>
  <c r="K5130" i="22" l="1"/>
  <c r="L5129" i="22"/>
  <c r="L5130" i="22" l="1"/>
  <c r="K5131" i="22"/>
  <c r="K5132" i="22" l="1"/>
  <c r="L5131" i="22"/>
  <c r="L5132" i="22" l="1"/>
  <c r="K5133" i="22"/>
  <c r="K5134" i="22" l="1"/>
  <c r="L5133" i="22"/>
  <c r="L5134" i="22" l="1"/>
  <c r="K5135" i="22"/>
  <c r="K5136" i="22" l="1"/>
  <c r="L5135" i="22"/>
  <c r="L5136" i="22" l="1"/>
  <c r="K5137" i="22"/>
  <c r="K5138" i="22" l="1"/>
  <c r="L5137" i="22"/>
  <c r="L5138" i="22" l="1"/>
  <c r="K5139" i="22"/>
  <c r="K5140" i="22" l="1"/>
  <c r="L5139" i="22"/>
  <c r="L5140" i="22" l="1"/>
  <c r="K5141" i="22"/>
  <c r="K5142" i="22" l="1"/>
  <c r="L5141" i="22"/>
  <c r="L5142" i="22" l="1"/>
  <c r="K5143" i="22"/>
  <c r="K5144" i="22" l="1"/>
  <c r="L5143" i="22"/>
  <c r="L5144" i="22" l="1"/>
  <c r="K5145" i="22"/>
  <c r="K5146" i="22" l="1"/>
  <c r="L5145" i="22"/>
  <c r="L5146" i="22" l="1"/>
  <c r="K5147" i="22"/>
  <c r="K5148" i="22" l="1"/>
  <c r="L5148" i="22" l="1"/>
  <c r="K5149" i="22"/>
  <c r="K5150" i="22" l="1"/>
  <c r="L5149" i="22"/>
  <c r="L5150" i="22" l="1"/>
  <c r="K5151" i="22"/>
  <c r="K5152" i="22" l="1"/>
  <c r="L5151" i="22"/>
  <c r="L5152" i="22" l="1"/>
  <c r="K5153" i="22"/>
  <c r="K5154" i="22" l="1"/>
  <c r="L5153" i="22"/>
  <c r="L5154" i="22" l="1"/>
  <c r="K5155" i="22"/>
  <c r="K5156" i="22" l="1"/>
  <c r="L5155" i="22"/>
  <c r="L5156" i="22" l="1"/>
  <c r="K5157" i="22"/>
  <c r="K5158" i="22" l="1"/>
  <c r="L5157" i="22"/>
  <c r="L5158" i="22" l="1"/>
  <c r="K5159" i="22"/>
  <c r="K5160" i="22" l="1"/>
  <c r="L5159" i="22"/>
  <c r="L5160" i="22" l="1"/>
  <c r="K5161" i="22"/>
  <c r="L5161" i="22" l="1"/>
  <c r="K5162" i="22"/>
  <c r="L5162" i="22" l="1"/>
  <c r="K5163" i="22"/>
  <c r="L5163" i="22" l="1"/>
  <c r="K5164" i="22"/>
  <c r="L5164" i="22" l="1"/>
  <c r="K5165" i="22"/>
  <c r="L5165" i="22" l="1"/>
  <c r="K5166" i="22"/>
  <c r="L5166" i="22" l="1"/>
  <c r="K5167" i="22"/>
  <c r="L5167" i="22" l="1"/>
  <c r="K5168" i="22"/>
  <c r="L5168" i="22" l="1"/>
  <c r="K5169" i="22"/>
  <c r="L5169" i="22" l="1"/>
  <c r="K5170" i="22"/>
  <c r="L5170" i="22" l="1"/>
  <c r="K5171" i="22"/>
  <c r="L5171" i="22" l="1"/>
  <c r="K5172" i="22"/>
  <c r="K5173" i="22" l="1"/>
  <c r="K5174" i="22" l="1"/>
  <c r="L5173" i="22"/>
  <c r="L5174" i="22" l="1"/>
  <c r="K5175" i="22"/>
  <c r="K5177" i="22" l="1"/>
  <c r="L5175" i="22"/>
  <c r="L5177" i="22" l="1"/>
  <c r="K5178" i="22"/>
  <c r="K5179" i="22" l="1"/>
  <c r="L5178" i="22"/>
  <c r="K5180" i="22" l="1"/>
  <c r="K5181" i="22" l="1"/>
  <c r="L5180" i="22"/>
  <c r="L5181" i="22" l="1"/>
  <c r="K5182" i="22"/>
  <c r="K5195" i="22" l="1"/>
  <c r="L5182" i="22"/>
  <c r="L5195" i="22" l="1"/>
  <c r="K5208" i="22"/>
  <c r="K5209" i="22" l="1"/>
  <c r="L5208" i="22"/>
  <c r="L5209" i="22" l="1"/>
  <c r="K5210" i="22"/>
  <c r="K5211" i="22" l="1"/>
  <c r="L5210" i="22"/>
  <c r="L5211" i="22" l="1"/>
  <c r="K5212" i="22"/>
  <c r="K5213" i="22" l="1"/>
  <c r="L5212" i="22"/>
  <c r="L5213" i="22" l="1"/>
  <c r="K5214" i="22"/>
  <c r="K5215" i="22" l="1"/>
  <c r="L5214" i="22"/>
  <c r="L5215" i="22" l="1"/>
  <c r="K5216" i="22"/>
  <c r="K5217" i="22" l="1"/>
  <c r="L5216" i="22"/>
  <c r="L5217" i="22" l="1"/>
  <c r="K5218" i="22"/>
  <c r="K5219" i="22" l="1"/>
  <c r="L5218" i="22"/>
  <c r="L5219" i="22" l="1"/>
  <c r="K5220" i="22"/>
  <c r="K5221" i="22" l="1"/>
  <c r="B8" i="17" l="1"/>
  <c r="B10" i="17"/>
  <c r="B11" i="17"/>
  <c r="B13" i="17"/>
  <c r="A15" i="17"/>
  <c r="A17" i="17"/>
  <c r="A16" i="17"/>
  <c r="B33" i="17"/>
  <c r="B34" i="17" s="1"/>
  <c r="L5221" i="22"/>
  <c r="B7" i="17"/>
  <c r="B9" i="17"/>
  <c r="C8" i="17" l="1"/>
  <c r="C10" i="17"/>
  <c r="C11" i="17"/>
  <c r="C13" i="17"/>
  <c r="B14" i="17"/>
  <c r="C7" i="17"/>
  <c r="C9" i="17"/>
  <c r="C14" i="17" l="1"/>
  <c r="B22" i="12" s="1"/>
  <c r="B33" i="12" l="1"/>
  <c r="B27" i="12"/>
</calcChain>
</file>

<file path=xl/comments1.xml><?xml version="1.0" encoding="utf-8"?>
<comments xmlns="http://schemas.openxmlformats.org/spreadsheetml/2006/main">
  <authors>
    <author>Bodo Meyer</author>
    <author>r358901</author>
  </authors>
  <commentList>
    <comment ref="A9" authorId="0" shapeId="0">
      <text>
        <r>
          <rPr>
            <b/>
            <sz val="8"/>
            <color indexed="81"/>
            <rFont val="Tahoma"/>
            <family val="2"/>
          </rPr>
          <t xml:space="preserve">Kürzel bitte den Rechnungen/Mitteilungen zum EEG entnehmen.
</t>
        </r>
        <r>
          <rPr>
            <sz val="8"/>
            <color indexed="81"/>
            <rFont val="Tahoma"/>
            <family val="2"/>
          </rPr>
          <t xml:space="preserve">
</t>
        </r>
      </text>
    </comment>
    <comment ref="A10" authorId="1" shapeId="0">
      <text>
        <r>
          <rPr>
            <b/>
            <sz val="8"/>
            <color indexed="81"/>
            <rFont val="Tahoma"/>
            <family val="2"/>
          </rPr>
          <t>Die Betriebsnummer wird von der Bundesnetzagentur als Kennzahl für die Zuordnung und Identifikation des Unternehmens je Tätigkeitsfeld vergeben.</t>
        </r>
      </text>
    </comment>
    <comment ref="A11" authorId="1" shapeId="0">
      <text>
        <r>
          <rPr>
            <b/>
            <sz val="8"/>
            <color indexed="81"/>
            <rFont val="Tahoma"/>
            <family val="2"/>
          </rPr>
          <t>Die Netznummer wird von der Bundesnetzagentur als Kennzahl für die Zuordnung und Identifikation eines Unternehmens für je ein Netzgebiet vergeben.</t>
        </r>
      </text>
    </comment>
    <comment ref="A12" authorId="1" shapeId="0">
      <text>
        <r>
          <rPr>
            <b/>
            <sz val="8"/>
            <color indexed="81"/>
            <rFont val="Tahoma"/>
            <family val="2"/>
          </rPr>
          <t>Datum der letzten Änderung</t>
        </r>
      </text>
    </comment>
  </commentList>
</comments>
</file>

<file path=xl/comments2.xml><?xml version="1.0" encoding="utf-8"?>
<comments xmlns="http://schemas.openxmlformats.org/spreadsheetml/2006/main">
  <authors>
    <author>Kirchenbaur Stephan</author>
  </authors>
  <commentList>
    <comment ref="E4259" authorId="0" shapeId="0">
      <text>
        <r>
          <rPr>
            <sz val="9"/>
            <color indexed="81"/>
            <rFont val="Segoe UI"/>
            <family val="2"/>
          </rPr>
          <t>Der hier angegebene anzulegende Wert gilt für den Referenzstandort bei einer Inbetriebnahme der Anlage im Jahr 2019. Er wurde von der BNetzA gemäß § 46b Abs. 2 EEG ermittelt und veröffentlicht.
Der anlagenindividuelle anzulegende Wert wird nach § 36h Abs. 1 EEG anhand des Gütefaktors der individuellen Anlage ermittelt und gemäß § 36h Abs. 2 bis 4 EEG zu bestimmten Stichtagen anhand des tatsächlichen Standortertrags anzupassen.</t>
        </r>
      </text>
    </comment>
  </commentList>
</comments>
</file>

<file path=xl/comments3.xml><?xml version="1.0" encoding="utf-8"?>
<comments xmlns="http://schemas.openxmlformats.org/spreadsheetml/2006/main">
  <authors>
    <author>Benjamin Düvel</author>
  </authors>
  <commentList>
    <comment ref="A1588" authorId="0" shape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2198" authorId="0" shape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4147" authorId="0" shape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4744" authorId="0" shape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List>
</comments>
</file>

<file path=xl/sharedStrings.xml><?xml version="1.0" encoding="utf-8"?>
<sst xmlns="http://schemas.openxmlformats.org/spreadsheetml/2006/main" count="40153" uniqueCount="7093">
  <si>
    <t>BiK81KA3----04</t>
  </si>
  <si>
    <t xml:space="preserve"> 0-0,15 MW, Bonusregel K wenn Anlage 3 erfüllt</t>
  </si>
  <si>
    <t>BiK81K09----04</t>
  </si>
  <si>
    <t xml:space="preserve"> 0-0,15 MW, Bonusregel K erstmals 2009</t>
  </si>
  <si>
    <t>BiK81y------04</t>
  </si>
  <si>
    <t xml:space="preserve"> 0-0,15 MW, Bonusregel y</t>
  </si>
  <si>
    <t>BiK81KWKy---04</t>
  </si>
  <si>
    <t xml:space="preserve"> 0-0,15 MW, Bonusregeln y und KWK</t>
  </si>
  <si>
    <t>BiK81KA3y---04</t>
  </si>
  <si>
    <t xml:space="preserve"> 0-0,15 MW, Bonusregeln y und K wenn Anlage 3 erfüllt</t>
  </si>
  <si>
    <t>BiK81K09y---04</t>
  </si>
  <si>
    <t xml:space="preserve"> 0-0,15 MW, Bonusregeln y und K erstmals 2009</t>
  </si>
  <si>
    <t xml:space="preserve"> 0-0,15 MW, Bonusregeln a1 und KWK</t>
  </si>
  <si>
    <t>BiK81a1KA3--04</t>
  </si>
  <si>
    <t xml:space="preserve"> 0-0,15 MW, Bonusregeln a1 und K wenn Anlage 3 erfüllt</t>
  </si>
  <si>
    <t>BiK81a1K09--04</t>
  </si>
  <si>
    <t xml:space="preserve"> 0-0,15 MW, Bonusregeln a1, K erstmals 2009</t>
  </si>
  <si>
    <t>BiK81a1y----04</t>
  </si>
  <si>
    <t xml:space="preserve"> 0-0,15 MW, Bonusregeln a1, y</t>
  </si>
  <si>
    <t>BiK81a1KWKy-04</t>
  </si>
  <si>
    <t xml:space="preserve"> 0-0,15 MW, Bonusregeln a1, y und KWK</t>
  </si>
  <si>
    <t>BiK81a1KA3y-04</t>
  </si>
  <si>
    <t xml:space="preserve"> 0-0,15 MW, Bonusregeln a1, y und K wenn Anlage 3 erfüllt</t>
  </si>
  <si>
    <t>BiK81a1K09y-04</t>
  </si>
  <si>
    <t xml:space="preserve"> 0-0,15 MW, Bonusregeln a1, y und K erstmals 2009</t>
  </si>
  <si>
    <t>BiK81G------04</t>
  </si>
  <si>
    <t>BiK81GKWK---04</t>
  </si>
  <si>
    <t xml:space="preserve"> 0-0,15 MW, Bonusregeln G und KWK</t>
  </si>
  <si>
    <t>BiK81GKA3---04</t>
  </si>
  <si>
    <t>BiK81GK09---04</t>
  </si>
  <si>
    <t>BiK81Gy-----04</t>
  </si>
  <si>
    <t>BiK81GKWKy--04</t>
  </si>
  <si>
    <t xml:space="preserve"> 0-0,15 MW, Bonusregeln G, y und KWK</t>
  </si>
  <si>
    <t>BiK81GKA3y--04</t>
  </si>
  <si>
    <t>BiK81GK09y--04</t>
  </si>
  <si>
    <t>BiK81M1-----04</t>
  </si>
  <si>
    <t>BiK81M1KWK--04</t>
  </si>
  <si>
    <t xml:space="preserve"> 0-0,15 MW, Bonusregeln M1 und KWK</t>
  </si>
  <si>
    <t>BiK81M1KA3--04</t>
  </si>
  <si>
    <t>BiK81M1K09--04</t>
  </si>
  <si>
    <t xml:space="preserve"> 0-0,15 MW, Bonusregeln M1, K erstmals 2009</t>
  </si>
  <si>
    <t>BiK81M1y----04</t>
  </si>
  <si>
    <t>BiK81M1KWKy-04</t>
  </si>
  <si>
    <t xml:space="preserve"> 0-0,15 MW, Bonusregeln M1, y und KWK</t>
  </si>
  <si>
    <t>BiK81M1KA3y-04</t>
  </si>
  <si>
    <t>BiK81M1K09y-04</t>
  </si>
  <si>
    <t>BiK81L------04</t>
  </si>
  <si>
    <t>BiK81LKWK---04</t>
  </si>
  <si>
    <t xml:space="preserve"> 0-0,15 MW, Bonusregeln L und KWK</t>
  </si>
  <si>
    <t>BiK81LKA3---04</t>
  </si>
  <si>
    <t>BiK81LK09---04</t>
  </si>
  <si>
    <t>BiK81Ly-----04</t>
  </si>
  <si>
    <t>BiK81LKWKy--04</t>
  </si>
  <si>
    <t xml:space="preserve"> 0-0,15 MW, Bonusregeln L, y und KWK</t>
  </si>
  <si>
    <t>BiK81LKA3y--04</t>
  </si>
  <si>
    <t>BiK81LK09y--04</t>
  </si>
  <si>
    <t>BiK81X1-----04</t>
  </si>
  <si>
    <t>BiK81X1KWK--04</t>
  </si>
  <si>
    <t xml:space="preserve"> 0-0,15 MW, Bonusregeln X1 und KWK</t>
  </si>
  <si>
    <t>BiK81X1KA3--04</t>
  </si>
  <si>
    <t>BiK81X1K09--04</t>
  </si>
  <si>
    <t>BiK81X1y----04</t>
  </si>
  <si>
    <t>BiK81X1KWKy-04</t>
  </si>
  <si>
    <t xml:space="preserve"> 0-0,15 MW, Bonusregeln X1, y und KWK</t>
  </si>
  <si>
    <t>BiK81X1KA3y-04</t>
  </si>
  <si>
    <t>BiK81X1K09y-04</t>
  </si>
  <si>
    <t xml:space="preserve"> 0-0,15 MW, Bonusregeln b und KWK</t>
  </si>
  <si>
    <t>BiK81bKA3---04</t>
  </si>
  <si>
    <t xml:space="preserve"> 0-0,15 MW, Bonusregeln b und K wenn Anlage 3 erfüllt</t>
  </si>
  <si>
    <t>BiK81bK09---04</t>
  </si>
  <si>
    <t xml:space="preserve"> 0-0,15 MW, Bonusregeln b und K erstmals 2009</t>
  </si>
  <si>
    <t>BiK81by-----04</t>
  </si>
  <si>
    <t>KlK255------09</t>
  </si>
  <si>
    <t>KlK256------09</t>
  </si>
  <si>
    <t>KlK257------09</t>
  </si>
  <si>
    <t>KlK258------09</t>
  </si>
  <si>
    <t>GrK260------09</t>
  </si>
  <si>
    <t>Grubengas</t>
  </si>
  <si>
    <t>0-1 MW</t>
  </si>
  <si>
    <t>GrK263------09</t>
  </si>
  <si>
    <t>0-1 MW, Bonusregel t3</t>
  </si>
  <si>
    <t>GrK265------09</t>
  </si>
  <si>
    <t>1-5 MW</t>
  </si>
  <si>
    <t>GrK268------09</t>
  </si>
  <si>
    <t>1-5 MW, Bonusregel t3</t>
  </si>
  <si>
    <t>GrK2610-----09</t>
  </si>
  <si>
    <t>&gt;5 MW</t>
  </si>
  <si>
    <t>GeK91W------04</t>
  </si>
  <si>
    <t xml:space="preserve"> 0-5 MW, Bonusregel W</t>
  </si>
  <si>
    <t>GeK91P------04</t>
  </si>
  <si>
    <t xml:space="preserve"> 0-5 MW, Bonusregel P</t>
  </si>
  <si>
    <t>GeK91WP-----04</t>
  </si>
  <si>
    <t xml:space="preserve"> 0-5 MW, Bonusregeln W, P</t>
  </si>
  <si>
    <t>GeK92W------04</t>
  </si>
  <si>
    <t xml:space="preserve"> 5-10 MW, Bonusregel W</t>
  </si>
  <si>
    <t>GeK92P------04</t>
  </si>
  <si>
    <t xml:space="preserve"> 5-10 MW, Bonusregel P</t>
  </si>
  <si>
    <t>GeK92WP-----04</t>
  </si>
  <si>
    <t xml:space="preserve"> 5-10 MW, Bonusregeln W, P</t>
  </si>
  <si>
    <t>GeK91W------05</t>
  </si>
  <si>
    <t>GeK91P------05</t>
  </si>
  <si>
    <t>GeK91WP-----05</t>
  </si>
  <si>
    <t>GeK92W------05</t>
  </si>
  <si>
    <t>GeK92P------05</t>
  </si>
  <si>
    <t>GeK92WP-----05</t>
  </si>
  <si>
    <t>GeK91W------06</t>
  </si>
  <si>
    <t>GeK91P------06</t>
  </si>
  <si>
    <t>GeK91WP-----06</t>
  </si>
  <si>
    <t>GeK92W------06</t>
  </si>
  <si>
    <t>GeK92P------06</t>
  </si>
  <si>
    <t>GeK92WP-----06</t>
  </si>
  <si>
    <t>GeK91W------07</t>
  </si>
  <si>
    <t>GeK91P------07</t>
  </si>
  <si>
    <t>GeK91WP-----07</t>
  </si>
  <si>
    <t>GeK92W------07</t>
  </si>
  <si>
    <t>GeK92P------07</t>
  </si>
  <si>
    <t>GeK92WP-----07</t>
  </si>
  <si>
    <t>GeK91W------08</t>
  </si>
  <si>
    <t>GeK91P------08</t>
  </si>
  <si>
    <t>GeK91WP-----08</t>
  </si>
  <si>
    <t>GeK92W------08</t>
  </si>
  <si>
    <t>GeK92P------08</t>
  </si>
  <si>
    <t>GeK92WP-----08</t>
  </si>
  <si>
    <t>GeK280------09</t>
  </si>
  <si>
    <t>0-10 MW</t>
  </si>
  <si>
    <t>GeK280W-----09</t>
  </si>
  <si>
    <t>0-10 MW, Bonusregel W</t>
  </si>
  <si>
    <t>GeK280P-----09</t>
  </si>
  <si>
    <t>0-10 MW, Bonusregel P</t>
  </si>
  <si>
    <t>GeK280WP----09</t>
  </si>
  <si>
    <t>0-10 MW, Bonusregeln W, P</t>
  </si>
  <si>
    <t>GeK281------09</t>
  </si>
  <si>
    <t>&gt; 10 MW</t>
  </si>
  <si>
    <t>WiK71aS-----02</t>
  </si>
  <si>
    <t>Anfangsvergütung, Bonusregel S</t>
  </si>
  <si>
    <t>WiK72aS-----02</t>
  </si>
  <si>
    <t>Endvergütung, Bonusregel S</t>
  </si>
  <si>
    <t>WiK71aS-----03</t>
  </si>
  <si>
    <t>WiK72aS-----03</t>
  </si>
  <si>
    <t>WiK71aS-----04</t>
  </si>
  <si>
    <t>WiK72aS-----04</t>
  </si>
  <si>
    <t>WiK101S-----04</t>
  </si>
  <si>
    <t>WiK102S-----04</t>
  </si>
  <si>
    <t>WiK101S-----05</t>
  </si>
  <si>
    <t>WiK102S-----05</t>
  </si>
  <si>
    <t>WiK101S-----06</t>
  </si>
  <si>
    <t>WiK102S-----06</t>
  </si>
  <si>
    <t>WiK101S-----07</t>
  </si>
  <si>
    <t>WiK102S-----07</t>
  </si>
  <si>
    <t>WiK101S-----08</t>
  </si>
  <si>
    <t>WiK102S-----08</t>
  </si>
  <si>
    <t>WnK290------09</t>
  </si>
  <si>
    <t>Wind onshore</t>
  </si>
  <si>
    <t>Onshore, Anfangsvergütung</t>
  </si>
  <si>
    <t>WnK290S-----09</t>
  </si>
  <si>
    <t>Onshore, Anfangsvergütung, Bonusregel S</t>
  </si>
  <si>
    <t>WnK291------09</t>
  </si>
  <si>
    <t>Onshore, Endvergütung</t>
  </si>
  <si>
    <t>WrK300------09</t>
  </si>
  <si>
    <t>Wind Repowering</t>
  </si>
  <si>
    <t>Repowering, Anfangsvergütung</t>
  </si>
  <si>
    <t>WrK300S-----09</t>
  </si>
  <si>
    <t>Repowering, Anfangsvergütung, Bonusregel S</t>
  </si>
  <si>
    <t>WrK301------09</t>
  </si>
  <si>
    <t>Repowering, Endvergütung</t>
  </si>
  <si>
    <t>WfK310------09</t>
  </si>
  <si>
    <t>WfK311------09</t>
  </si>
  <si>
    <t>SoK320------09</t>
  </si>
  <si>
    <t>SgK330------09</t>
  </si>
  <si>
    <t>Solar/Gebäude</t>
  </si>
  <si>
    <t>SgK331------09</t>
  </si>
  <si>
    <t>SgK332------09</t>
  </si>
  <si>
    <t>SgK333------09</t>
  </si>
  <si>
    <t>SgK3341-----09</t>
  </si>
  <si>
    <t>SgK3342-----09</t>
  </si>
  <si>
    <t>Summe</t>
  </si>
  <si>
    <t>De-vNNe--SpE01</t>
  </si>
  <si>
    <t>De-vNNe--SpE02</t>
  </si>
  <si>
    <t>De-vNNe--SpE03</t>
  </si>
  <si>
    <t>De-vNNe--SpE04</t>
  </si>
  <si>
    <t>De-vNNe--SpE05</t>
  </si>
  <si>
    <t>De-vNNe--SpE06</t>
  </si>
  <si>
    <t>De-vNNe--SpE07</t>
  </si>
  <si>
    <t>Kl-vNNe--SpE01</t>
  </si>
  <si>
    <t>Kl-vNNe--SpE02</t>
  </si>
  <si>
    <t>Kl-vNNe--SpE03</t>
  </si>
  <si>
    <t>Kl-vNNe--SpE04</t>
  </si>
  <si>
    <t>Kl-vNNe--SpE05</t>
  </si>
  <si>
    <t>Kl-vNNe--SpE06</t>
  </si>
  <si>
    <t>Kl-vNNe--SpE07</t>
  </si>
  <si>
    <t>Gr-vNNe--SpE01</t>
  </si>
  <si>
    <t>Gr-vNNe--SpE02</t>
  </si>
  <si>
    <t>Gr-vNNe--SpE03</t>
  </si>
  <si>
    <t>Gr-vNNe--SpE04</t>
  </si>
  <si>
    <t>Gr-vNNe--SpE05</t>
  </si>
  <si>
    <t>Gr-vNNe--SpE06</t>
  </si>
  <si>
    <t>Gr-vNNe--SpE07</t>
  </si>
  <si>
    <t>Wn-vNNe--SpE01</t>
  </si>
  <si>
    <t>Wn-vNNe--SpE02</t>
  </si>
  <si>
    <t>Wn-vNNe--SpE03</t>
  </si>
  <si>
    <t>Wn-vNNe--SpE04</t>
  </si>
  <si>
    <t>Wn-vNNe--SpE05</t>
  </si>
  <si>
    <t>Wn-vNNe--SpE06</t>
  </si>
  <si>
    <t>Wn-vNNe--SpE07</t>
  </si>
  <si>
    <t>Wr-vNNe--SpE01</t>
  </si>
  <si>
    <t>Wr-vNNe--SpE02</t>
  </si>
  <si>
    <t>Wr-vNNe--SpE03</t>
  </si>
  <si>
    <t>Wr-vNNe--SpE04</t>
  </si>
  <si>
    <t>Wr-vNNe--SpE05</t>
  </si>
  <si>
    <t>Wr-vNNe--SpE06</t>
  </si>
  <si>
    <t>Wr-vNNe--SpE07</t>
  </si>
  <si>
    <t>Wf-vNNe--SpE01</t>
  </si>
  <si>
    <t>Wf-vNNe--SpE02</t>
  </si>
  <si>
    <t>Wf-vNNe--SpE03</t>
  </si>
  <si>
    <t>Wf-vNNe--SpE04</t>
  </si>
  <si>
    <t>Wf-vNNe--SpE05</t>
  </si>
  <si>
    <t>Wf-vNNe--SpE06</t>
  </si>
  <si>
    <t>Wf-vNNe--SpE07</t>
  </si>
  <si>
    <t>Sg-vNNe--SpE01</t>
  </si>
  <si>
    <t>Sg-vNNe--SpE02</t>
  </si>
  <si>
    <t>Sg-vNNe--SpE03</t>
  </si>
  <si>
    <t>Sg-vNNe--SpE04</t>
  </si>
  <si>
    <t>Sg-vNNe--SpE05</t>
  </si>
  <si>
    <t>Sg-vNNe--SpE06</t>
  </si>
  <si>
    <t>Sg-vNNe--SpE07</t>
  </si>
  <si>
    <t xml:space="preserve"> 0,150-0,5 MW, Bonusregeln a1, y und K wenn Anlage 3 erfüllt</t>
  </si>
  <si>
    <t>BiK51aa1K09y01</t>
  </si>
  <si>
    <t xml:space="preserve"> 0,150-0,5 MW, Bonusregeln a1, y und K erstmals 2009</t>
  </si>
  <si>
    <t>BiK51aG-----01</t>
  </si>
  <si>
    <t xml:space="preserve"> 0,15-0,5 MW, Bonusregel G</t>
  </si>
  <si>
    <t>BiK51aGKA3--01</t>
  </si>
  <si>
    <t xml:space="preserve"> 0,15-0,5 MW, Bonusregeln G und K wenn Anlage 3 erfüllt</t>
  </si>
  <si>
    <t>BiK51aGK09--01</t>
  </si>
  <si>
    <t xml:space="preserve"> 0,15-0,5 MW, Bonusregeln G und K erstmals 2009</t>
  </si>
  <si>
    <t>BiK51aGy----01</t>
  </si>
  <si>
    <t xml:space="preserve"> 0,15-0,5 MW, Bonusregel G, y</t>
  </si>
  <si>
    <t>BiK51aGKA3y-01</t>
  </si>
  <si>
    <t xml:space="preserve"> 0,15-0,5 MW, Bonusregeln G, y und K wenn Anlage 3 erfüllt</t>
  </si>
  <si>
    <t>BiK51aGK09y-01</t>
  </si>
  <si>
    <t xml:space="preserve"> 0,15-0,5 MW, Bonusregeln G, y und K erstmals 2009</t>
  </si>
  <si>
    <t>BiK51aM2----01</t>
  </si>
  <si>
    <t xml:space="preserve"> 0,15-0,5 MW, Bonusregel M2</t>
  </si>
  <si>
    <t>BiK51aM2KA3-01</t>
  </si>
  <si>
    <t xml:space="preserve"> 0,15-0,5 MW, Bonusregeln M2 und K wenn Anlage 3 erfüllt</t>
  </si>
  <si>
    <t>BiK51aM2K09-01</t>
  </si>
  <si>
    <t xml:space="preserve"> 0,15-0,5 MW, Bonusregeln M2 und K erstmals 2009</t>
  </si>
  <si>
    <t>BiK51aM2y---01</t>
  </si>
  <si>
    <t xml:space="preserve"> 0,15-0,5 MW, Bonusregeln M2, y</t>
  </si>
  <si>
    <t>BiK51aM2KA3y01</t>
  </si>
  <si>
    <t xml:space="preserve"> 0,15-0,5 MW, Bonusregeln M2, y und K wenn Anlage 3 erfüllt</t>
  </si>
  <si>
    <t>BiK51aM2K09y01</t>
  </si>
  <si>
    <t xml:space="preserve"> 0,15-0,5 MW, Bonusregeln M2, y und K erstmals 2009</t>
  </si>
  <si>
    <t>BiK51aL-----01</t>
  </si>
  <si>
    <t xml:space="preserve"> 0,15-0,5 MW, Bonusregel L</t>
  </si>
  <si>
    <t>BiK51aLKA3--01</t>
  </si>
  <si>
    <t xml:space="preserve"> 0,15-0,5 MW, Bonusregeln L und K wenn Anlage 3 erfüllt</t>
  </si>
  <si>
    <t>BiK51aLK09--01</t>
  </si>
  <si>
    <t xml:space="preserve"> 0,15-0,5 MW, Bonusregeln L und K erstmals 2009</t>
  </si>
  <si>
    <t>BiK51aLy----01</t>
  </si>
  <si>
    <t xml:space="preserve"> 0,15-0,5 MW, Bonusregeln L, y</t>
  </si>
  <si>
    <t>BiK51aLKA3y-01</t>
  </si>
  <si>
    <t xml:space="preserve"> 0,15-0,5 MW, Bonusregeln L, y und K wenn Anlage 3 erfüllt</t>
  </si>
  <si>
    <t>BiK51aLK09y-01</t>
  </si>
  <si>
    <t xml:space="preserve"> 0,15-0,5 MW, Bonusregeln L, y und K erstmals 2009</t>
  </si>
  <si>
    <t>BiK51aX2----01</t>
  </si>
  <si>
    <t xml:space="preserve"> 0,15-0,5 MW, Bonusregel X2</t>
  </si>
  <si>
    <t>Das Feld muss folgenden Aufbau haben: TT.MM.JJJJ</t>
  </si>
  <si>
    <t>Deckblatt</t>
  </si>
  <si>
    <t>Name Unternehmen</t>
  </si>
  <si>
    <t>Vollständiger Unternehmensname des Netzbetreibers. Soweit die Rechtsform</t>
  </si>
  <si>
    <t>Namensbestandteil ist, ist sie ebenfalls anzugeben (z. B.: Schneller Netz GmbH).</t>
  </si>
  <si>
    <t>EIC-Code</t>
  </si>
  <si>
    <t>EIC-Code Netzbetreiber (11Y0000000..........)</t>
  </si>
  <si>
    <t>Betriebsnummer/Netznummer BNetzA</t>
  </si>
  <si>
    <t>Mit der Vergabe einer Betriebsnummer wird automatisch die Netznummer „1“ vergeben.</t>
  </si>
  <si>
    <t>Netzbetreiber, die auf Antrag von der Bundesnetzagentur weitere Netznummern erhalten haben,</t>
  </si>
  <si>
    <t>Erhebungsbogen beziehen.</t>
  </si>
  <si>
    <t>Abgabedatum</t>
  </si>
  <si>
    <t xml:space="preserve">Datum der durch Sie am Erhebungsbogen vorgenommenen letzten Änderungen. </t>
  </si>
  <si>
    <t>Tabellenblättern zusammengefasste Übersicht über Ihre eingetragenen Daten.</t>
  </si>
  <si>
    <t>BiK82GKA3y--05</t>
  </si>
  <si>
    <t>BiK82GK09y--05</t>
  </si>
  <si>
    <t>BiK82M2-----05</t>
  </si>
  <si>
    <t>BiK82M2KWK--05</t>
  </si>
  <si>
    <t>BiK82M2KA3--05</t>
  </si>
  <si>
    <t>BiK82M2K09--05</t>
  </si>
  <si>
    <t>BiK82M2y----05</t>
  </si>
  <si>
    <t>BiK82M2KWKy-05</t>
  </si>
  <si>
    <t>BiK82M2KA3y-05</t>
  </si>
  <si>
    <t>BiK82M2K09y-05</t>
  </si>
  <si>
    <t>BiK82L------05</t>
  </si>
  <si>
    <t>BiK82LKWK---05</t>
  </si>
  <si>
    <t>BiK82LKA3---05</t>
  </si>
  <si>
    <t>BiK82LK09---05</t>
  </si>
  <si>
    <t>BiK82Ly-----05</t>
  </si>
  <si>
    <t>BiK82LKWKy--05</t>
  </si>
  <si>
    <t>BiK82LKA3y--05</t>
  </si>
  <si>
    <t>BiK82LK09y--05</t>
  </si>
  <si>
    <t>BiK82X2-----05</t>
  </si>
  <si>
    <t>BiK82X2KWK--05</t>
  </si>
  <si>
    <t>BiK82X2KA3--05</t>
  </si>
  <si>
    <t>BiK82X2K09--05</t>
  </si>
  <si>
    <t>BiK82X2y----05</t>
  </si>
  <si>
    <t>BiK82X2KWKy-05</t>
  </si>
  <si>
    <t>BiK82X2KA3y-05</t>
  </si>
  <si>
    <t>BiK82X2K09y-05</t>
  </si>
  <si>
    <t>BiK82bKA3---05</t>
  </si>
  <si>
    <t>BiK82bK09---05</t>
  </si>
  <si>
    <t>BiK82by-----05</t>
  </si>
  <si>
    <t>BiK82bKWKy--05</t>
  </si>
  <si>
    <t>BiK82bKA3y--05</t>
  </si>
  <si>
    <t>BiK82bK09y--05</t>
  </si>
  <si>
    <t>BiK82a1bKA3-05</t>
  </si>
  <si>
    <t>BiK82a1bK09-05</t>
  </si>
  <si>
    <t>BiK82a1by---05</t>
  </si>
  <si>
    <t>BiK82a1bKWKy05</t>
  </si>
  <si>
    <t>BiK82a1bKA3y05</t>
  </si>
  <si>
    <t>BiK82a1bK09y05</t>
  </si>
  <si>
    <t>BiK82Gb-----05</t>
  </si>
  <si>
    <t>BiK82GbKWK--05</t>
  </si>
  <si>
    <t>BiK82GbKA3--05</t>
  </si>
  <si>
    <t>BiK82GbK09--05</t>
  </si>
  <si>
    <t>BiK82Gby----05</t>
  </si>
  <si>
    <t>BiK82GbKWKy-05</t>
  </si>
  <si>
    <t>BiK82GbKA3y-05</t>
  </si>
  <si>
    <t>BiK82GbK09y-05</t>
  </si>
  <si>
    <t>BiK82M2b----05</t>
  </si>
  <si>
    <t>BiK82M2bKWK-05</t>
  </si>
  <si>
    <t>BiK82M2bKA3-05</t>
  </si>
  <si>
    <t>BiK82M2bK09-05</t>
  </si>
  <si>
    <t>BiK82M2by---05</t>
  </si>
  <si>
    <t>BiK82M2bKWKy05</t>
  </si>
  <si>
    <t>BiK82M2bKA3y05</t>
  </si>
  <si>
    <t>BiK82M2bK09y05</t>
  </si>
  <si>
    <t>BiK82Lb-----05</t>
  </si>
  <si>
    <t>BiK82LbKWK--05</t>
  </si>
  <si>
    <t>BiK82LbKA3--05</t>
  </si>
  <si>
    <t>BiK82LbK09--05</t>
  </si>
  <si>
    <t>BiK82Lby----05</t>
  </si>
  <si>
    <t>BiK82LbKWKy-05</t>
  </si>
  <si>
    <t>BiK82LbKA3y-05</t>
  </si>
  <si>
    <t>BiK82LbK09y-05</t>
  </si>
  <si>
    <t>BiK82X2b----05</t>
  </si>
  <si>
    <t>BiK82X2bKWK-05</t>
  </si>
  <si>
    <t>BiK82X2bKA3-05</t>
  </si>
  <si>
    <t>BiK82X2bK09-05</t>
  </si>
  <si>
    <t>BiK82X2by---05</t>
  </si>
  <si>
    <t>BiK82X2bKWKy05</t>
  </si>
  <si>
    <t>BiK82X2bKA3y05</t>
  </si>
  <si>
    <t>BiK82X2bK09y05</t>
  </si>
  <si>
    <t>BiK83K09----05</t>
  </si>
  <si>
    <t>BiK83a2K09--05</t>
  </si>
  <si>
    <t>BiK83a3K09--05</t>
  </si>
  <si>
    <t>BiK83bK09---05</t>
  </si>
  <si>
    <t>BiK83a2bK09-05</t>
  </si>
  <si>
    <t>BiK83a3bK09-05</t>
  </si>
  <si>
    <t>BiK84K09----05</t>
  </si>
  <si>
    <t>BiK81KA3----06</t>
  </si>
  <si>
    <t>BiK81K09----06</t>
  </si>
  <si>
    <t>BiK81y------06</t>
  </si>
  <si>
    <t>BiK81KWKy---06</t>
  </si>
  <si>
    <t>BiK81KA3y---06</t>
  </si>
  <si>
    <t>BiK81K09y---06</t>
  </si>
  <si>
    <t>BiK81a1KA3--06</t>
  </si>
  <si>
    <t>BiK81a1K09--06</t>
  </si>
  <si>
    <t>BiK81a1y----06</t>
  </si>
  <si>
    <t>BiK81a1KWKy-06</t>
  </si>
  <si>
    <t>BiK81a1KA3y-06</t>
  </si>
  <si>
    <t>BiK81a1K09y-06</t>
  </si>
  <si>
    <t>BiK81G------06</t>
  </si>
  <si>
    <t>BiK81GKWK---06</t>
  </si>
  <si>
    <t>BiK81GKA3---06</t>
  </si>
  <si>
    <t>BiK81GK09---06</t>
  </si>
  <si>
    <t>BiK81Gy-----06</t>
  </si>
  <si>
    <t>BiK81GKWKy--06</t>
  </si>
  <si>
    <t>BiK81GKA3y--06</t>
  </si>
  <si>
    <t>BiK81GK09y--06</t>
  </si>
  <si>
    <t>BiK81M1-----06</t>
  </si>
  <si>
    <t>BiK81M1KWK--06</t>
  </si>
  <si>
    <t>BiK81M1KA3--06</t>
  </si>
  <si>
    <t>BiK81M1K09--06</t>
  </si>
  <si>
    <t>BiK81M1y----06</t>
  </si>
  <si>
    <t>BiK81M1KWKy-06</t>
  </si>
  <si>
    <t>BiK81M1KA3y-06</t>
  </si>
  <si>
    <t>BiK81M1K09y-06</t>
  </si>
  <si>
    <t>BiK81L------06</t>
  </si>
  <si>
    <t>BiK81LKWK---06</t>
  </si>
  <si>
    <t>BiK81LKA3---06</t>
  </si>
  <si>
    <t>BiK81LK09---06</t>
  </si>
  <si>
    <t>BiK81Ly-----06</t>
  </si>
  <si>
    <t>BiK81LKWKy--06</t>
  </si>
  <si>
    <t>BiK81LKA3y--06</t>
  </si>
  <si>
    <t>BiK81LK09y--06</t>
  </si>
  <si>
    <t>BiK81X1-----06</t>
  </si>
  <si>
    <t>BiK81X1KWK--06</t>
  </si>
  <si>
    <t>BiK81X1KA3--06</t>
  </si>
  <si>
    <t>BiK81X1K09--06</t>
  </si>
  <si>
    <t>BiK81X1y----06</t>
  </si>
  <si>
    <t>BiK81X1KWKy-06</t>
  </si>
  <si>
    <t>BiK81X1KA3y-06</t>
  </si>
  <si>
    <t>BiK81X1K09y-06</t>
  </si>
  <si>
    <t>BiK81bKA3---06</t>
  </si>
  <si>
    <t>BiK81bK09---06</t>
  </si>
  <si>
    <t>BiK81by-----06</t>
  </si>
  <si>
    <t>BiK81bKWKy--06</t>
  </si>
  <si>
    <t>BiK81bKA3y--06</t>
  </si>
  <si>
    <t>BiK81bK09y--06</t>
  </si>
  <si>
    <t>BiK81a1bKA3-06</t>
  </si>
  <si>
    <t>BiK81a1bK09-06</t>
  </si>
  <si>
    <t>BiK81a1by---06</t>
  </si>
  <si>
    <t>BiK81a1bKWKy06</t>
  </si>
  <si>
    <t>BiK81a1bKA3y06</t>
  </si>
  <si>
    <t>BiK81a1bK09y06</t>
  </si>
  <si>
    <t>BiK81Gb-----06</t>
  </si>
  <si>
    <t>BiK81GbKWK--06</t>
  </si>
  <si>
    <t>BiK81GbKA3--06</t>
  </si>
  <si>
    <t>BiK81GbK09--06</t>
  </si>
  <si>
    <t>BiK81Gby----06</t>
  </si>
  <si>
    <t>BiK81GbKWKy-06</t>
  </si>
  <si>
    <t>BiK81GbKA3y-06</t>
  </si>
  <si>
    <t>BiK81GbK09y-06</t>
  </si>
  <si>
    <t>BiK81M1b----06</t>
  </si>
  <si>
    <t>BiK81M1bKWK-06</t>
  </si>
  <si>
    <t>BiK81M1bKA3-06</t>
  </si>
  <si>
    <t>BiK81M1bK09-06</t>
  </si>
  <si>
    <t>BiK81M1by---06</t>
  </si>
  <si>
    <t>BiK81M1bKWKy06</t>
  </si>
  <si>
    <t>BiK81M1bKA3y06</t>
  </si>
  <si>
    <t>BiK81M1bK09y06</t>
  </si>
  <si>
    <t>BiK81Lb-----06</t>
  </si>
  <si>
    <t>BiK81LbKWK--06</t>
  </si>
  <si>
    <t>BiK81LbKA3--06</t>
  </si>
  <si>
    <t>BiK81LbK09--06</t>
  </si>
  <si>
    <t>BiK81Lby----06</t>
  </si>
  <si>
    <t>BiK81LbKWKy-06</t>
  </si>
  <si>
    <t>BiK81LbKA3y-06</t>
  </si>
  <si>
    <t>BiK81LbK09y-06</t>
  </si>
  <si>
    <t>BiK81X1b----06</t>
  </si>
  <si>
    <t>BiK81X1bKWK-06</t>
  </si>
  <si>
    <t>BiK81X1bKA3-06</t>
  </si>
  <si>
    <t>BiK81X1bK09-06</t>
  </si>
  <si>
    <t>BiK81X1by---06</t>
  </si>
  <si>
    <t>BiK81X1bKWKy06</t>
  </si>
  <si>
    <t>BiK81X1bKA3y06</t>
  </si>
  <si>
    <t>BiK81X1bK09y06</t>
  </si>
  <si>
    <t>BiK82KA3----06</t>
  </si>
  <si>
    <t>BiK82K09----06</t>
  </si>
  <si>
    <t>BiK82y------06</t>
  </si>
  <si>
    <t>BiK82KWKy---06</t>
  </si>
  <si>
    <t>BiK82KA3y---06</t>
  </si>
  <si>
    <t>BiK82K09y---06</t>
  </si>
  <si>
    <t>BiK82a1KA3--06</t>
  </si>
  <si>
    <t>BiK82a1K09--06</t>
  </si>
  <si>
    <t>BiK82a1y----06</t>
  </si>
  <si>
    <t>BiK82a1KWKy-06</t>
  </si>
  <si>
    <t>BiK82a1KA3y-06</t>
  </si>
  <si>
    <t>BiK82a1K09y-06</t>
  </si>
  <si>
    <t>BiK82G------06</t>
  </si>
  <si>
    <t>BiK82GKWK---06</t>
  </si>
  <si>
    <t>BiK82GKA3---06</t>
  </si>
  <si>
    <t>BiK82GK09---06</t>
  </si>
  <si>
    <t>BiK82Gy-----06</t>
  </si>
  <si>
    <t>BiK82GKWKy--06</t>
  </si>
  <si>
    <t>BiK82GKA3y--06</t>
  </si>
  <si>
    <t>BiK82GK09y--06</t>
  </si>
  <si>
    <t>BiK82M2-----06</t>
  </si>
  <si>
    <t>BiK82M2KWK--06</t>
  </si>
  <si>
    <t>BiK82M2KA3--06</t>
  </si>
  <si>
    <t>BiK82M2K09--06</t>
  </si>
  <si>
    <t>BiK82M2y----06</t>
  </si>
  <si>
    <t>BiK82M2KWKy-06</t>
  </si>
  <si>
    <t>BiK82M2KA3y-06</t>
  </si>
  <si>
    <t>BiK82M2K09y-06</t>
  </si>
  <si>
    <t>BiK82L------06</t>
  </si>
  <si>
    <t>BiK82LKWK---06</t>
  </si>
  <si>
    <t>BiK82LKA3---06</t>
  </si>
  <si>
    <t>BiK82LK09---06</t>
  </si>
  <si>
    <t>BiK82Ly-----06</t>
  </si>
  <si>
    <t>BiK82LKWKy--06</t>
  </si>
  <si>
    <t>BiK82LKA3y--06</t>
  </si>
  <si>
    <t>BiK82LK09y--06</t>
  </si>
  <si>
    <t>BiK82X2-----06</t>
  </si>
  <si>
    <t>BiK82X2KWK--06</t>
  </si>
  <si>
    <t>BiK82X2KA3--06</t>
  </si>
  <si>
    <t>BiK82X2K09--06</t>
  </si>
  <si>
    <t>BiK82X2y----06</t>
  </si>
  <si>
    <t>BiK82X2KWKy-06</t>
  </si>
  <si>
    <t>BiK82X2KA3y-06</t>
  </si>
  <si>
    <t>BiK82X2K09y-06</t>
  </si>
  <si>
    <t>BiK82bKA3---06</t>
  </si>
  <si>
    <t>BiK82bK09---06</t>
  </si>
  <si>
    <t>BiK82by-----06</t>
  </si>
  <si>
    <t>BiK82bKWKy--06</t>
  </si>
  <si>
    <t>BiK82bKA3y--06</t>
  </si>
  <si>
    <t>BiK82bK09y--06</t>
  </si>
  <si>
    <t>BiK82a1bKA3-06</t>
  </si>
  <si>
    <t>BiK82a1bK09-06</t>
  </si>
  <si>
    <t>BiK82a1by---06</t>
  </si>
  <si>
    <t>BiK82a1bKWKy06</t>
  </si>
  <si>
    <t>BiK82a1bKA3y06</t>
  </si>
  <si>
    <t>BiK82a1bK09y06</t>
  </si>
  <si>
    <t>BiK82Gb-----06</t>
  </si>
  <si>
    <t>BiK82GbKWK--06</t>
  </si>
  <si>
    <t>BiK82GbKA3--06</t>
  </si>
  <si>
    <t>BiK82GbK09--06</t>
  </si>
  <si>
    <t>BiK82Gby----06</t>
  </si>
  <si>
    <t>BiK82GbKWKy-06</t>
  </si>
  <si>
    <t>BiK82GbKA3y-06</t>
  </si>
  <si>
    <t>BiK82GbK09y-06</t>
  </si>
  <si>
    <t>BiK82M2b----06</t>
  </si>
  <si>
    <t>BiK82M2bKWK-06</t>
  </si>
  <si>
    <t>BiK82M2bKA3-06</t>
  </si>
  <si>
    <t>BiK82M2bK09-06</t>
  </si>
  <si>
    <t>BiK82M2by---06</t>
  </si>
  <si>
    <t>BiK82M2bKWKy06</t>
  </si>
  <si>
    <t>BiK82M2bKA3y06</t>
  </si>
  <si>
    <t>BiK82M2bK09y06</t>
  </si>
  <si>
    <t>BiK82Lb-----06</t>
  </si>
  <si>
    <t>BiK82LbKWK--06</t>
  </si>
  <si>
    <t>BiK82LbKA3--06</t>
  </si>
  <si>
    <t>BiK82LbK09--06</t>
  </si>
  <si>
    <t>BiK82Lby----06</t>
  </si>
  <si>
    <t>BiK82LbKWKy-06</t>
  </si>
  <si>
    <t>BiK82LbKA3y-06</t>
  </si>
  <si>
    <t>BiK82LbK09y-06</t>
  </si>
  <si>
    <t>BiK82X2b----06</t>
  </si>
  <si>
    <t>BiK82X2bKWK-06</t>
  </si>
  <si>
    <t>BiK82X2bKA3-06</t>
  </si>
  <si>
    <t>BiK82X2bK09-06</t>
  </si>
  <si>
    <t>BiK82X2by---06</t>
  </si>
  <si>
    <t>BiK82X2bKWKy06</t>
  </si>
  <si>
    <t>BiK82X2bKA3y06</t>
  </si>
  <si>
    <t>BiK82X2bK09y06</t>
  </si>
  <si>
    <t>BiK83K09----06</t>
  </si>
  <si>
    <t>BiK83a2K09--06</t>
  </si>
  <si>
    <t>BiK83a3K09--06</t>
  </si>
  <si>
    <t>BiK83bK09---06</t>
  </si>
  <si>
    <t>BiK83a2bK09-06</t>
  </si>
  <si>
    <t>BiK83a3bK09-06</t>
  </si>
  <si>
    <t>BiK84K09----06</t>
  </si>
  <si>
    <t xml:space="preserve"> &lt;20 MW, Altholz</t>
  </si>
  <si>
    <t>BiK85K09----06</t>
  </si>
  <si>
    <t xml:space="preserve"> &lt;20 MW, Altholz, Bonusregel K erstmals 2009</t>
  </si>
  <si>
    <t>BiK81KA3----07</t>
  </si>
  <si>
    <t>BiK81K09----07</t>
  </si>
  <si>
    <t>BiK82LbK09y-04</t>
  </si>
  <si>
    <t xml:space="preserve"> 0,15-0,5 MW, Bonusregeln L, y, b und K erstmals 2009</t>
  </si>
  <si>
    <t>BiK82X2b----04</t>
  </si>
  <si>
    <t xml:space="preserve"> 0,15-0,5 MW, Bonusregeln X2, b</t>
  </si>
  <si>
    <t>BiK82X2bKWK-04</t>
  </si>
  <si>
    <t xml:space="preserve"> 0,15-0,5 MW, Bonusregeln X2, b und KWK</t>
  </si>
  <si>
    <t>BiK82X2bKA3-04</t>
  </si>
  <si>
    <t xml:space="preserve"> 0,15-0,5 MW, Bonusregeln X2, b und K wenn Anlage 3 erfüllt</t>
  </si>
  <si>
    <t>BiK82X2bK09-04</t>
  </si>
  <si>
    <t xml:space="preserve"> 0,15-0,5 MW, Bonusregeln X2, b und K erstmals 2009</t>
  </si>
  <si>
    <t>BiK82X2by---04</t>
  </si>
  <si>
    <t xml:space="preserve"> 0,15-0,5 MW, Bonusregeln X2, y, b</t>
  </si>
  <si>
    <t>BiK82X2bKWKy04</t>
  </si>
  <si>
    <t xml:space="preserve"> 0,15-0,5 MW, Bonusregeln X2, y, b und KWK</t>
  </si>
  <si>
    <t>BiK82X2bKA3y04</t>
  </si>
  <si>
    <t xml:space="preserve"> 0,15-0,5 MW, Bonusregeln X2, y, b und K wenn Anlage 3 erfüllt</t>
  </si>
  <si>
    <t>BiK82X2bK09y04</t>
  </si>
  <si>
    <t xml:space="preserve"> 0,15-0,5 MW, Bonusregeln X2, y, b und K erstmals 2009</t>
  </si>
  <si>
    <t>BiK83K09----04</t>
  </si>
  <si>
    <t>BiK83a2K09--04</t>
  </si>
  <si>
    <t xml:space="preserve"> 0,5-5 MW, Bonusregeln a2 und K erstmals 2009</t>
  </si>
  <si>
    <t>BiK83a3K09--04</t>
  </si>
  <si>
    <t xml:space="preserve"> 0,5-5 MW, Bonusregeln a3 und K erstmals 2009</t>
  </si>
  <si>
    <t>BiK83bK09---04</t>
  </si>
  <si>
    <t xml:space="preserve"> 0,5-5 MW, Bonusregel b und K erstmals 2009</t>
  </si>
  <si>
    <t>BiK83a2bK09-04</t>
  </si>
  <si>
    <t xml:space="preserve"> 0,5-5 MW, Bonusregeln a2, b und K erstmals 2009</t>
  </si>
  <si>
    <t>BiK83a3bK09-04</t>
  </si>
  <si>
    <t xml:space="preserve"> 0,5-5 MW, Bonusregeln a3, b und K erstmals 2009</t>
  </si>
  <si>
    <t>BiK84K09----04</t>
  </si>
  <si>
    <t>BiK85-------04</t>
  </si>
  <si>
    <t>BiK85K09----04</t>
  </si>
  <si>
    <t>BiK81KA3----05</t>
  </si>
  <si>
    <t>BiK81K09----05</t>
  </si>
  <si>
    <t>BiK81y------05</t>
  </si>
  <si>
    <t>BiK81KWKy---05</t>
  </si>
  <si>
    <t>BiK81KA3y---05</t>
  </si>
  <si>
    <t>BiK81K09y---05</t>
  </si>
  <si>
    <t>BiK81a1KA3--05</t>
  </si>
  <si>
    <t>BiK81a1K09--05</t>
  </si>
  <si>
    <t xml:space="preserve"> 0-0,15 MW, Bonusregeln a1 und K erstmals 2009</t>
  </si>
  <si>
    <t>BiK81a1y----05</t>
  </si>
  <si>
    <t>BiK81a1KWKy-05</t>
  </si>
  <si>
    <t>BiK81a1KA3y-05</t>
  </si>
  <si>
    <t>BiK81a1K09y-05</t>
  </si>
  <si>
    <t>BiK81G------05</t>
  </si>
  <si>
    <t>BiK81GKWK---05</t>
  </si>
  <si>
    <t>BiK81GKA3---05</t>
  </si>
  <si>
    <t>BiK81GK09---05</t>
  </si>
  <si>
    <t>BiK81Gy-----05</t>
  </si>
  <si>
    <t>BiK81GKWKy--05</t>
  </si>
  <si>
    <t>BiK81GKA3y--05</t>
  </si>
  <si>
    <t>BiK81GK09y--05</t>
  </si>
  <si>
    <t>BiK81M1-----05</t>
  </si>
  <si>
    <t>BiK81M1KWK--05</t>
  </si>
  <si>
    <t>BiK81M1KA3--05</t>
  </si>
  <si>
    <t>BiK81M1K09--05</t>
  </si>
  <si>
    <t>BiK81M1y----05</t>
  </si>
  <si>
    <t>BiK81M1KWKy-05</t>
  </si>
  <si>
    <t>BiK81M1KA3y-05</t>
  </si>
  <si>
    <t>BiK81M1K09y-05</t>
  </si>
  <si>
    <t>BiK81L------05</t>
  </si>
  <si>
    <t>BiK81LKWK---05</t>
  </si>
  <si>
    <t>BiK81LKA3---05</t>
  </si>
  <si>
    <t>BiK81LK09---05</t>
  </si>
  <si>
    <t>BiK81Ly-----05</t>
  </si>
  <si>
    <t>BiK81LKWKy--05</t>
  </si>
  <si>
    <t>BiK81LKA3y--05</t>
  </si>
  <si>
    <t>BiK81LK09y--05</t>
  </si>
  <si>
    <t>BiK81X1-----05</t>
  </si>
  <si>
    <t>BiK81X1KWK--05</t>
  </si>
  <si>
    <t>BiK81X1KA3--05</t>
  </si>
  <si>
    <t>BiK81X1K09--05</t>
  </si>
  <si>
    <t>BiK81X1y----05</t>
  </si>
  <si>
    <t>BiK81X1KWKy-05</t>
  </si>
  <si>
    <t>BiK81X1KA3y-05</t>
  </si>
  <si>
    <t>BiK81X1K09y-05</t>
  </si>
  <si>
    <t>BiK81bKA3---05</t>
  </si>
  <si>
    <t>BiK81bK09---05</t>
  </si>
  <si>
    <t>BiK81by-----05</t>
  </si>
  <si>
    <t>BiK81bKWKy--05</t>
  </si>
  <si>
    <t>BiK81bKA3y--05</t>
  </si>
  <si>
    <t>BiK81bK09y--05</t>
  </si>
  <si>
    <t>BiK81a1bKA3-05</t>
  </si>
  <si>
    <t>BiK81a1bK09-05</t>
  </si>
  <si>
    <t>BiK81a1by---05</t>
  </si>
  <si>
    <t>BiK81a1bKWKy05</t>
  </si>
  <si>
    <t>BiK81a1bKA3y05</t>
  </si>
  <si>
    <t>BiK81a1bK09y05</t>
  </si>
  <si>
    <t>BiK81Gb-----05</t>
  </si>
  <si>
    <t>BiK81GbKWK--05</t>
  </si>
  <si>
    <t>BiK81GbKA3--05</t>
  </si>
  <si>
    <t>BiK81GbK09--05</t>
  </si>
  <si>
    <t>BiK81Gby----05</t>
  </si>
  <si>
    <t>BiK81GbKWKy-05</t>
  </si>
  <si>
    <t>BiK81GbKA3y-05</t>
  </si>
  <si>
    <t>BiK81GbK09y-05</t>
  </si>
  <si>
    <t>BiK81M1b----05</t>
  </si>
  <si>
    <t>BiK81M1bKWK-05</t>
  </si>
  <si>
    <t>BiK81M1bKA3-05</t>
  </si>
  <si>
    <t>BiK81M1bK09-05</t>
  </si>
  <si>
    <t>BiK81M1by---05</t>
  </si>
  <si>
    <t>BiK81M1bKWKy05</t>
  </si>
  <si>
    <t>BiK81M1bKA3y05</t>
  </si>
  <si>
    <t>BiK81M1bK09y05</t>
  </si>
  <si>
    <t>BiK81Lb-----05</t>
  </si>
  <si>
    <t>BiK81LbKWK--05</t>
  </si>
  <si>
    <t>BiK81LbKA3--05</t>
  </si>
  <si>
    <t>BiK81LbK09--05</t>
  </si>
  <si>
    <t>BiK81Lby----05</t>
  </si>
  <si>
    <t>BiK81LbKWKy-05</t>
  </si>
  <si>
    <t>BiK81LbKA3y-05</t>
  </si>
  <si>
    <t>BiK81LbK09y-05</t>
  </si>
  <si>
    <t>BiK81X1b----05</t>
  </si>
  <si>
    <t>BiK81X1bKWK-05</t>
  </si>
  <si>
    <t>BiK81X1bKA3-05</t>
  </si>
  <si>
    <t>BiK81X1bK09-05</t>
  </si>
  <si>
    <t>BiK81X1by---05</t>
  </si>
  <si>
    <t>BiK81X1bKWKy05</t>
  </si>
  <si>
    <t>BiK81X1bKA3y05</t>
  </si>
  <si>
    <t>BiK81X1bK09y05</t>
  </si>
  <si>
    <t>BiK82KA3----05</t>
  </si>
  <si>
    <t>BiK82K09----05</t>
  </si>
  <si>
    <t>BiK82y------05</t>
  </si>
  <si>
    <t>BiK82KWKy---05</t>
  </si>
  <si>
    <t>BiK82KA3y---05</t>
  </si>
  <si>
    <t>BiK82K09y---05</t>
  </si>
  <si>
    <t xml:space="preserve"> 0,15-0,5 MW, Bonusregeln a1 und KWK</t>
  </si>
  <si>
    <t>BiK82a1KA3--05</t>
  </si>
  <si>
    <t>BiK82a1K09--05</t>
  </si>
  <si>
    <t>BiK82a1y----05</t>
  </si>
  <si>
    <t>BiK82a1KWKy-05</t>
  </si>
  <si>
    <t>BiK82a1KA3y-05</t>
  </si>
  <si>
    <t>BiK82a1K09y-05</t>
  </si>
  <si>
    <t>BiK82G------05</t>
  </si>
  <si>
    <t>BiK82GKWK---05</t>
  </si>
  <si>
    <t>BiK82GKA3---05</t>
  </si>
  <si>
    <t>BiK82GK09---05</t>
  </si>
  <si>
    <t>BiK82Gy-----05</t>
  </si>
  <si>
    <t>BiK82GKWKy--05</t>
  </si>
  <si>
    <t>Anlagenschlüssel (33-stellig)</t>
  </si>
  <si>
    <t>Angabe des Bundeslandes, in dem die Anlage errichtet wurde.</t>
  </si>
  <si>
    <t>BiK83a3b----05</t>
  </si>
  <si>
    <t>BiK83a3bKWK-05</t>
  </si>
  <si>
    <t>BiK84-------05</t>
  </si>
  <si>
    <t>BiK84KWK----05</t>
  </si>
  <si>
    <t>BiK81-------06</t>
  </si>
  <si>
    <t>BiK81KWK----06</t>
  </si>
  <si>
    <t>BiK81a1-----06</t>
  </si>
  <si>
    <t>BiK81a1KWK--06</t>
  </si>
  <si>
    <t>BiK81b------06</t>
  </si>
  <si>
    <t>BiK81bKWK---06</t>
  </si>
  <si>
    <t>BiK81a1b----06</t>
  </si>
  <si>
    <t>BiK81a1bKWK-06</t>
  </si>
  <si>
    <t>BiK82-------06</t>
  </si>
  <si>
    <t>BiK82KWK----06</t>
  </si>
  <si>
    <t>BiK82a1-----06</t>
  </si>
  <si>
    <t>BiK82a1KWK--06</t>
  </si>
  <si>
    <t>BiK82b------06</t>
  </si>
  <si>
    <t>BiK82bKWK---06</t>
  </si>
  <si>
    <t>BiK82a1b----06</t>
  </si>
  <si>
    <t>BiK82a1bKWK-06</t>
  </si>
  <si>
    <t>BiK83-------06</t>
  </si>
  <si>
    <t>BiK83KWK----06</t>
  </si>
  <si>
    <t>BiK83a2-----06</t>
  </si>
  <si>
    <t>BiK83a2KWK--06</t>
  </si>
  <si>
    <t>BiK83a3-----06</t>
  </si>
  <si>
    <t>BiK83a3KWK--06</t>
  </si>
  <si>
    <t>BiK83b------06</t>
  </si>
  <si>
    <t>BiK83bKWK---06</t>
  </si>
  <si>
    <t>BiK83a2b----06</t>
  </si>
  <si>
    <t>BiK83a2bKWK-06</t>
  </si>
  <si>
    <t>BiK83a3b----06</t>
  </si>
  <si>
    <t>BiK83a3bKWK-06</t>
  </si>
  <si>
    <t>Direkt------De</t>
  </si>
  <si>
    <t>Direkt------Kl</t>
  </si>
  <si>
    <t>Direkt------Gr</t>
  </si>
  <si>
    <t>Direkt------Wn</t>
  </si>
  <si>
    <t>Direkt------Wr</t>
  </si>
  <si>
    <t>Direkt------Wf</t>
  </si>
  <si>
    <t>Direkt------Sg</t>
  </si>
  <si>
    <t>Hinweis</t>
  </si>
  <si>
    <t>Hinweis 1</t>
  </si>
  <si>
    <t>Hinweis 2</t>
  </si>
  <si>
    <t>Direkt------Wa</t>
  </si>
  <si>
    <t>Direkt------Ga</t>
  </si>
  <si>
    <t>Direkt------Bi</t>
  </si>
  <si>
    <t>Direkt------Ge</t>
  </si>
  <si>
    <t>Direkt------Wi</t>
  </si>
  <si>
    <t>Direkt------So</t>
  </si>
  <si>
    <t>Technische Anlageninformationen</t>
  </si>
  <si>
    <t>PLZ</t>
  </si>
  <si>
    <t>Straße / Flurstück</t>
  </si>
  <si>
    <t>BiK81X1bKWK-07</t>
  </si>
  <si>
    <t>BiK81X1bKA3-07</t>
  </si>
  <si>
    <t>BiK81X1bK09-07</t>
  </si>
  <si>
    <t>BiK81X1by---07</t>
  </si>
  <si>
    <t>BiK81X1bKWKy07</t>
  </si>
  <si>
    <t>BiK81X1bKA3y07</t>
  </si>
  <si>
    <t>BiK81X1bK09y07</t>
  </si>
  <si>
    <t>BiK82KA3----07</t>
  </si>
  <si>
    <t>BiK82K09----07</t>
  </si>
  <si>
    <t>BiK82y------07</t>
  </si>
  <si>
    <t>BiK82KWKy---07</t>
  </si>
  <si>
    <t>BiK82KA3y---07</t>
  </si>
  <si>
    <t>BiK82K09y---07</t>
  </si>
  <si>
    <t>BiK82a1KA3--07</t>
  </si>
  <si>
    <t>BiK82a1K09--07</t>
  </si>
  <si>
    <t>BiK82a1y----07</t>
  </si>
  <si>
    <t>BiK82a1KWKy-07</t>
  </si>
  <si>
    <t>BiK82a1KA3y-07</t>
  </si>
  <si>
    <t>BiK82a1K09y-07</t>
  </si>
  <si>
    <t>BiK82G------07</t>
  </si>
  <si>
    <t>BiK82GKWK---07</t>
  </si>
  <si>
    <t>BiK82GKA3---07</t>
  </si>
  <si>
    <t>BiK82GK09---07</t>
  </si>
  <si>
    <t>BiK82Gy-----07</t>
  </si>
  <si>
    <t>BiK82GKWKy--07</t>
  </si>
  <si>
    <t>BiK82GKA3y--07</t>
  </si>
  <si>
    <t>BiK82GK09y--07</t>
  </si>
  <si>
    <t>BiK82M2-----07</t>
  </si>
  <si>
    <t>BiK82M2KWK--07</t>
  </si>
  <si>
    <t>BiK82M2KA3--07</t>
  </si>
  <si>
    <t>BiK82M2K09--07</t>
  </si>
  <si>
    <t>BiK82M2y----07</t>
  </si>
  <si>
    <t>BiK82M2KWKy-07</t>
  </si>
  <si>
    <t>BiK82M2KA3y-07</t>
  </si>
  <si>
    <t>BiK82M2K09y-07</t>
  </si>
  <si>
    <t>BiK82L------07</t>
  </si>
  <si>
    <t>BiK82LKWK---07</t>
  </si>
  <si>
    <t>BiK82LKA3---07</t>
  </si>
  <si>
    <t>BiK82LK09---07</t>
  </si>
  <si>
    <t>BiK82Ly-----07</t>
  </si>
  <si>
    <t>BiK82LKWKy--07</t>
  </si>
  <si>
    <t>BiK82LKA3y--07</t>
  </si>
  <si>
    <t>BiK82LK09y--07</t>
  </si>
  <si>
    <t>BiK82X2-----07</t>
  </si>
  <si>
    <t>BiK82X2KWK--07</t>
  </si>
  <si>
    <t>BiK82X2KA3--07</t>
  </si>
  <si>
    <t>BiK82X2K09--07</t>
  </si>
  <si>
    <t>BiK82X2y----07</t>
  </si>
  <si>
    <t>BiK82X2KWKy-07</t>
  </si>
  <si>
    <t>BiK82X2KA3y-07</t>
  </si>
  <si>
    <t>BiK82X2K09y-07</t>
  </si>
  <si>
    <t>BiK82bKA3---07</t>
  </si>
  <si>
    <t>BiK82bK09---07</t>
  </si>
  <si>
    <t>BiK82by-----07</t>
  </si>
  <si>
    <t>BiK82bKWKy--07</t>
  </si>
  <si>
    <t>BiK82bKA3y--07</t>
  </si>
  <si>
    <t>BiK82bK09y--07</t>
  </si>
  <si>
    <t>BiK82a1bKA3-07</t>
  </si>
  <si>
    <t>BiK82a1bK09-07</t>
  </si>
  <si>
    <t>BiK82a1by---07</t>
  </si>
  <si>
    <t>BiK82a1bKWKy07</t>
  </si>
  <si>
    <t>BiK82a1bKA3y07</t>
  </si>
  <si>
    <t>0-0,150 MW, Bonusregeln t1, L, K</t>
  </si>
  <si>
    <t>BiK270t1Li--09</t>
  </si>
  <si>
    <t>0-0,150 MW, Bonusregeln t1, L, i</t>
  </si>
  <si>
    <t>BiK270t1LiK-09</t>
  </si>
  <si>
    <t>0-0,150 MW, Bonusregeln t1, L, i, K</t>
  </si>
  <si>
    <t>BiK270t1M1--09</t>
  </si>
  <si>
    <t>0-0,150 MW, Bonusregeln t1, M1</t>
  </si>
  <si>
    <t>BiK270t1M1K-09</t>
  </si>
  <si>
    <t>0-0,150 MW, Bonusregeln t1, M1, K</t>
  </si>
  <si>
    <t>BiK270t1M1i-09</t>
  </si>
  <si>
    <t>0-0,150 MW, Bonusregeln t1, M1, i</t>
  </si>
  <si>
    <t>BiK270t1M1iK09</t>
  </si>
  <si>
    <t>0-0,150 MW, Bonusregeln t1, M1, i, K</t>
  </si>
  <si>
    <t>BiK270t1X1--09</t>
  </si>
  <si>
    <t>0-0,150 MW, Bonusregeln t1, X1</t>
  </si>
  <si>
    <t>BiK270t1X1K-09</t>
  </si>
  <si>
    <t>0-0,150 MW, Bonusregeln t1, X1, K</t>
  </si>
  <si>
    <t>BiK270t1X1i-09</t>
  </si>
  <si>
    <t>0-0,150 MW, Bonusregeln t1, X1, i</t>
  </si>
  <si>
    <t>BiK270t1X1iK09</t>
  </si>
  <si>
    <t>0-0,150 MW, Bonusregeln t1, X1, i, K</t>
  </si>
  <si>
    <t>BiK270t2----09</t>
  </si>
  <si>
    <t>0-0,150 MW, Bonusregel t2</t>
  </si>
  <si>
    <t>BiK270t2K---09</t>
  </si>
  <si>
    <t>0-0,150 MW, Bonusregeln t2, K</t>
  </si>
  <si>
    <t>BiK270t2i---09</t>
  </si>
  <si>
    <t>0-0,150 MW, Bonusregeln t2, i</t>
  </si>
  <si>
    <t>BiK270t2iK--09</t>
  </si>
  <si>
    <t>0-0,150 MW, Bonusregeln t2, i, K</t>
  </si>
  <si>
    <t>BiK270t2a1--09</t>
  </si>
  <si>
    <t>0-0,150 MW, Bonusregeln t2, a1</t>
  </si>
  <si>
    <t>BiK270t2a1K-09</t>
  </si>
  <si>
    <t>0-0,150 MW, Bonusregeln t2, a1, K</t>
  </si>
  <si>
    <t>BiK270t2a1i-09</t>
  </si>
  <si>
    <t>0-0,150 MW, Bonusregeln t2, a1, i</t>
  </si>
  <si>
    <t>BiK270t2a1iK09</t>
  </si>
  <si>
    <t>0-0,150 MW, Bonusregeln t2, a1, i, K</t>
  </si>
  <si>
    <t>BiK270t2G---09</t>
  </si>
  <si>
    <t>0-0,150 MW, Bonusregeln t2, G</t>
  </si>
  <si>
    <t>BiK270t2GK--09</t>
  </si>
  <si>
    <t>0-0,150 MW, Bonusregeln t2, G, K</t>
  </si>
  <si>
    <t>BiK270t2Gi--09</t>
  </si>
  <si>
    <t>0-0,150 MW, Bonusregeln t2, G, i</t>
  </si>
  <si>
    <t>BiK270t2GiK-09</t>
  </si>
  <si>
    <t>0-0,150 MW, Bonusregeln t2, G, i, K</t>
  </si>
  <si>
    <t>BiK270t2L---09</t>
  </si>
  <si>
    <t>0-0,150 MW, Bonusregeln t2, L</t>
  </si>
  <si>
    <t>BiK270t2LK--09</t>
  </si>
  <si>
    <t>0-0,150 MW, Bonusregeln t2, L, K</t>
  </si>
  <si>
    <t>BiK270t2Li--09</t>
  </si>
  <si>
    <t>0-0,150 MW, Bonusregeln t2, L, i</t>
  </si>
  <si>
    <t>BiK270t2LiK-09</t>
  </si>
  <si>
    <t>0-0,150 MW, Bonusregeln t2, L, i, K</t>
  </si>
  <si>
    <t>BiK270t2M1--09</t>
  </si>
  <si>
    <t>0-0,150 MW, Bonusregeln t2, M1</t>
  </si>
  <si>
    <t>BiK270t2M1K-09</t>
  </si>
  <si>
    <t>0-0,150 MW, Bonusregeln t2, M1, K</t>
  </si>
  <si>
    <t>BiK270t2M1i-09</t>
  </si>
  <si>
    <t>0-0,150 MW, Bonusregeln t2, M1, i</t>
  </si>
  <si>
    <t>BiK270t2M1iK09</t>
  </si>
  <si>
    <t>0-0,150 MW, Bonusregeln t2, M1, i, K</t>
  </si>
  <si>
    <t>BiK270t2X1--09</t>
  </si>
  <si>
    <t>0-0,150 MW, Bonusregeln t2, X1</t>
  </si>
  <si>
    <t>BiK270t2X1K-09</t>
  </si>
  <si>
    <t>0-0,150 MW, Bonusregeln t2, X1, K</t>
  </si>
  <si>
    <t>BiK270t2X1i-09</t>
  </si>
  <si>
    <t>0-0,150 MW, Bonusregeln t2, X1, i</t>
  </si>
  <si>
    <t>BiK270t2X1iK09</t>
  </si>
  <si>
    <t>0-0,150 MW, Bonusregeln t2, X1, i, K</t>
  </si>
  <si>
    <t>BiK270t3----09</t>
  </si>
  <si>
    <t>0-0,150 MW, Bonusregel t3</t>
  </si>
  <si>
    <t>BiK270t3K---09</t>
  </si>
  <si>
    <t>0-0,150 MW, Bonusregeln t3, K</t>
  </si>
  <si>
    <t>BiK270t3i---09</t>
  </si>
  <si>
    <t>0-0,150 MW, Bonusregeln t3, i</t>
  </si>
  <si>
    <t>BiK270t3iK--09</t>
  </si>
  <si>
    <t>0-0,150 MW, Bonusregeln t3, i, K</t>
  </si>
  <si>
    <t>BiK270t3a1--09</t>
  </si>
  <si>
    <t>0-0,150 MW, Bonusregeln t3, a1</t>
  </si>
  <si>
    <t>BiK270t3a1K-09</t>
  </si>
  <si>
    <t>0-0,150 MW, Bonusregeln t3, a1, K</t>
  </si>
  <si>
    <t>BiK270t3a1i-09</t>
  </si>
  <si>
    <t>0-0,150 MW, Bonusregeln t3, a1, i</t>
  </si>
  <si>
    <t>BiK270t3a1iK09</t>
  </si>
  <si>
    <t>0-0,150 MW, Bonusregeln t3, a1, i, K</t>
  </si>
  <si>
    <t>BiK270t3G---09</t>
  </si>
  <si>
    <t>0-0,150 MW, Bonusregeln t3, G</t>
  </si>
  <si>
    <t>BiK270t3GK--09</t>
  </si>
  <si>
    <t>0-0,150 MW, Bonusregeln t3, G, K</t>
  </si>
  <si>
    <t>BiK270t3Gi--09</t>
  </si>
  <si>
    <t>0-0,150 MW, Bonusregeln t3, G, i</t>
  </si>
  <si>
    <t>BiK270t3GiK-09</t>
  </si>
  <si>
    <t>0-0,150 MW, Bonusregeln t3, G, i, K</t>
  </si>
  <si>
    <t>BiK270t3L---09</t>
  </si>
  <si>
    <t>0-0,150 MW, Bonusregeln t3, L</t>
  </si>
  <si>
    <t>BiK270t3LK--09</t>
  </si>
  <si>
    <t>0-0,150 MW, Bonusregeln t3, L, K</t>
  </si>
  <si>
    <t>BiK270t3Li--09</t>
  </si>
  <si>
    <t>0-0,150 MW, Bonusregeln t3, L, i</t>
  </si>
  <si>
    <t>BiK270t3LiK-09</t>
  </si>
  <si>
    <t>0-0,150 MW, Bonusregeln t3, L, i, K</t>
  </si>
  <si>
    <t>BiK270t3M1--09</t>
  </si>
  <si>
    <t>0-0,150 MW, Bonusregeln t3, M1</t>
  </si>
  <si>
    <t>BiK270t3M1K-09</t>
  </si>
  <si>
    <t>0-0,150 MW, Bonusregeln t3, M1, K</t>
  </si>
  <si>
    <t>BiK270t3M1i-09</t>
  </si>
  <si>
    <t>0-0,150 MW, Bonusregeln t3, M1, i</t>
  </si>
  <si>
    <t>BiK270t3M1iK09</t>
  </si>
  <si>
    <t>0-0,150 MW, Bonusregeln t3, M1, i, K</t>
  </si>
  <si>
    <t>BiK270t3X1--09</t>
  </si>
  <si>
    <t>0-0,150 MW, Bonusregeln t3, X1</t>
  </si>
  <si>
    <t>BiK270t3X1K-09</t>
  </si>
  <si>
    <t>0-0,150 MW, Bonusregeln t3, X1, K</t>
  </si>
  <si>
    <t>BiK270t3X1i-09</t>
  </si>
  <si>
    <t>0-0,150 MW, Bonusregeln t3, X1, i</t>
  </si>
  <si>
    <t>BiK270t3X1iK09</t>
  </si>
  <si>
    <t>0-0,150 MW, Bonusregeln t3, X1, i, K</t>
  </si>
  <si>
    <t>BiK271------09</t>
  </si>
  <si>
    <t>0,150-0,5 MW</t>
  </si>
  <si>
    <t>BiK271K-----09</t>
  </si>
  <si>
    <t>0,150-0,5 MW, Bonusregel K</t>
  </si>
  <si>
    <t>BiK271i-----09</t>
  </si>
  <si>
    <t>0,150-0,5 MW, Bonusregel i</t>
  </si>
  <si>
    <t>BiK271iK----09</t>
  </si>
  <si>
    <t>0,150-0,5 MW, Bonusregeln i, K</t>
  </si>
  <si>
    <t>BiK271a1----09</t>
  </si>
  <si>
    <t>0,150-0,5 MW, Bonusregel a1</t>
  </si>
  <si>
    <t>BiK271a1K---09</t>
  </si>
  <si>
    <t>0,150-0,5 MW, Bonusregeln a1, K</t>
  </si>
  <si>
    <t>BiK271a1i---09</t>
  </si>
  <si>
    <t>0,150-0,5 MW, Bonusregeln a1, i</t>
  </si>
  <si>
    <t>BiK271a1iK--09</t>
  </si>
  <si>
    <t>0,150-0,5 MW, Bonusregeln a1, i, K</t>
  </si>
  <si>
    <t>BiK271G-----09</t>
  </si>
  <si>
    <t>0,150-0,5 MW, Bonusregel G</t>
  </si>
  <si>
    <t>BiK271GK----09</t>
  </si>
  <si>
    <t>0,150-0,5 MW, Bonusregeln G, K</t>
  </si>
  <si>
    <t>BiK271Gi----09</t>
  </si>
  <si>
    <t>0,150-0,5 MW, Bonusregeln G, i</t>
  </si>
  <si>
    <t>BiK271GiK---09</t>
  </si>
  <si>
    <t>0,150-0,5 MW, Bonusregeln G, i, K</t>
  </si>
  <si>
    <t>BiK271L-----09</t>
  </si>
  <si>
    <t>0,150-0,5 MW, Bonusregel L</t>
  </si>
  <si>
    <t>BiK271LK----09</t>
  </si>
  <si>
    <t>0,150-0,5 MW, Bonusregeln L, K</t>
  </si>
  <si>
    <t>BiK271Li----09</t>
  </si>
  <si>
    <t>0,150-0,5 MW, Bonusregeln L, i</t>
  </si>
  <si>
    <t>BiK271LiK---09</t>
  </si>
  <si>
    <t>0,150-0,5 MW, Bonusregeln L, i, K</t>
  </si>
  <si>
    <t>BiK271M2----09</t>
  </si>
  <si>
    <t>0,150-0,5 MW, Bonusregel M2</t>
  </si>
  <si>
    <t>BiK271M2K---09</t>
  </si>
  <si>
    <t>0,150-0,5 MW, Bonusregeln M2, K</t>
  </si>
  <si>
    <t>BiK271M2i---09</t>
  </si>
  <si>
    <t>0,150-0,5 MW, Bonusregeln M2, i</t>
  </si>
  <si>
    <t>BiK271M2iK--09</t>
  </si>
  <si>
    <t>0,150-0,5 MW, Bonusregeln M2, i, K</t>
  </si>
  <si>
    <t>BiK271X2----09</t>
  </si>
  <si>
    <t>0,150-0,5 MW, Bonusregel X2</t>
  </si>
  <si>
    <t>BiK271X2K---09</t>
  </si>
  <si>
    <t>0,150-0,5 MW, Bonusregeln X2, K</t>
  </si>
  <si>
    <t>BiK271X2i---09</t>
  </si>
  <si>
    <t>0,150-0,5 MW, Bonusregeln X2, i</t>
  </si>
  <si>
    <t>BiK271X2iK--09</t>
  </si>
  <si>
    <t>0,150-0,5 MW, Bonusregeln X2, i, K</t>
  </si>
  <si>
    <t>BiK271t1----09</t>
  </si>
  <si>
    <t>BiK82-------08</t>
  </si>
  <si>
    <t>BiK82KWK----08</t>
  </si>
  <si>
    <t>BiK82a1-----08</t>
  </si>
  <si>
    <t>BiK82a1KWK--08</t>
  </si>
  <si>
    <t>BiK82b------08</t>
  </si>
  <si>
    <t>BiK82bKWK---08</t>
  </si>
  <si>
    <t>BiK82a1b----08</t>
  </si>
  <si>
    <t>BiK82a1bKWK-08</t>
  </si>
  <si>
    <t>BiK83-------08</t>
  </si>
  <si>
    <t>BiK83KWK----08</t>
  </si>
  <si>
    <t>BiK83a2-----08</t>
  </si>
  <si>
    <t>BiK83a2KWK--08</t>
  </si>
  <si>
    <t>BiK83a3-----08</t>
  </si>
  <si>
    <t>BiK83a3KWK--08</t>
  </si>
  <si>
    <t>BiK83b------08</t>
  </si>
  <si>
    <t>BiK83bKWK---08</t>
  </si>
  <si>
    <t>BiK83a2b----08</t>
  </si>
  <si>
    <t>BiK83a2bKWK-08</t>
  </si>
  <si>
    <t>BiK83a3b----08</t>
  </si>
  <si>
    <t>BiK83a3bKWK-08</t>
  </si>
  <si>
    <t>BiK84-------08</t>
  </si>
  <si>
    <t>BiK84KWK----08</t>
  </si>
  <si>
    <t>BiK85-------08</t>
  </si>
  <si>
    <t>GaK41a------01</t>
  </si>
  <si>
    <t>Deponie-,Klär-,Grubengas</t>
  </si>
  <si>
    <t>GaK42a------01</t>
  </si>
  <si>
    <t>GaK41a------02</t>
  </si>
  <si>
    <t>GaK42a------02</t>
  </si>
  <si>
    <t>GaK41a------03</t>
  </si>
  <si>
    <t>GaK42a------03</t>
  </si>
  <si>
    <t>GaK41a------04</t>
  </si>
  <si>
    <t>GaK42a------04</t>
  </si>
  <si>
    <t>GaK71-------04</t>
  </si>
  <si>
    <t>GaK72-------04</t>
  </si>
  <si>
    <t>GaK73-------04</t>
  </si>
  <si>
    <t xml:space="preserve"> &gt;5 MW, nur Grubengas</t>
  </si>
  <si>
    <t>GaK74-------04</t>
  </si>
  <si>
    <t xml:space="preserve"> 0-0,5 MW, Zuschlag</t>
  </si>
  <si>
    <t>GaK75-------04</t>
  </si>
  <si>
    <t xml:space="preserve"> 0,5-5 MW, Zuschlag</t>
  </si>
  <si>
    <t>GaK76-------04</t>
  </si>
  <si>
    <t xml:space="preserve"> &gt;5 MW, Zuschlag; nur Grubengas</t>
  </si>
  <si>
    <t>GaK71-------05</t>
  </si>
  <si>
    <t>GaK72-------05</t>
  </si>
  <si>
    <t>GaK73-------05</t>
  </si>
  <si>
    <t>GaK74-------05</t>
  </si>
  <si>
    <t>GaK75-------05</t>
  </si>
  <si>
    <t>GaK76-------05</t>
  </si>
  <si>
    <t>GaK71-------06</t>
  </si>
  <si>
    <t>GaK72-------06</t>
  </si>
  <si>
    <t>GaK73-------06</t>
  </si>
  <si>
    <t>GaK74-------06</t>
  </si>
  <si>
    <t>GaK75-------06</t>
  </si>
  <si>
    <t>GaK76-------06</t>
  </si>
  <si>
    <t>GaK71-------07</t>
  </si>
  <si>
    <t>GaK72-------07</t>
  </si>
  <si>
    <t>GaK73-------07</t>
  </si>
  <si>
    <t>GaK74-------07</t>
  </si>
  <si>
    <t>GaK75-------07</t>
  </si>
  <si>
    <t>GaK76-------07</t>
  </si>
  <si>
    <t>GaK71-------08</t>
  </si>
  <si>
    <t>GaK72-------08</t>
  </si>
  <si>
    <t>GaK73-------08</t>
  </si>
  <si>
    <t>GaK74-------08</t>
  </si>
  <si>
    <t>GaK75-------08</t>
  </si>
  <si>
    <t>GaK76-------08</t>
  </si>
  <si>
    <t>GeK61a------01</t>
  </si>
  <si>
    <t xml:space="preserve"> 0-20 MW</t>
  </si>
  <si>
    <t>GeK62a------01</t>
  </si>
  <si>
    <t xml:space="preserve"> &gt;20 MW</t>
  </si>
  <si>
    <t>GeK61a------02</t>
  </si>
  <si>
    <t>GeK62a------02</t>
  </si>
  <si>
    <t>GeK61a------03</t>
  </si>
  <si>
    <t>GeK62a------03</t>
  </si>
  <si>
    <t>GeK61a------04</t>
  </si>
  <si>
    <t>GeK62a------04</t>
  </si>
  <si>
    <t>GeK91-------04</t>
  </si>
  <si>
    <t xml:space="preserve"> 0-5 MW</t>
  </si>
  <si>
    <t>GeK92-------04</t>
  </si>
  <si>
    <t xml:space="preserve"> 5-10 MW</t>
  </si>
  <si>
    <t>GeK93-------04</t>
  </si>
  <si>
    <t xml:space="preserve"> 10-20 MW</t>
  </si>
  <si>
    <t>GeK94-------04</t>
  </si>
  <si>
    <t>GeK91-------05</t>
  </si>
  <si>
    <t>GeK92-------05</t>
  </si>
  <si>
    <t>GeK93-------05</t>
  </si>
  <si>
    <t>GeK94-------05</t>
  </si>
  <si>
    <t>GeK91-------06</t>
  </si>
  <si>
    <t>GeK92-------06</t>
  </si>
  <si>
    <t>GeK93-------06</t>
  </si>
  <si>
    <t>GeK94-------06</t>
  </si>
  <si>
    <t>GeK91-------07</t>
  </si>
  <si>
    <t>GeK92-------07</t>
  </si>
  <si>
    <t>GeK93-------07</t>
  </si>
  <si>
    <t>GeK94-------07</t>
  </si>
  <si>
    <t>GeK91-------08</t>
  </si>
  <si>
    <t>GeK92-------08</t>
  </si>
  <si>
    <t>GeK93-------08</t>
  </si>
  <si>
    <t>GeK94-------08</t>
  </si>
  <si>
    <t>WiK71a------01</t>
  </si>
  <si>
    <t>Anfangsvergütung</t>
  </si>
  <si>
    <t>WiK72a------01</t>
  </si>
  <si>
    <t>Endvergütung</t>
  </si>
  <si>
    <t>WiK71a------02</t>
  </si>
  <si>
    <t>WiK72a------02</t>
  </si>
  <si>
    <t>WiK71a------03</t>
  </si>
  <si>
    <t>WiK72a------03</t>
  </si>
  <si>
    <t>WiK71a------04</t>
  </si>
  <si>
    <t>WiK72a------04</t>
  </si>
  <si>
    <t>WiK101------04</t>
  </si>
  <si>
    <t>WiK102------04</t>
  </si>
  <si>
    <t>WiK103------04</t>
  </si>
  <si>
    <t>WiK104------04</t>
  </si>
  <si>
    <t>WiK101------05</t>
  </si>
  <si>
    <t>WiK102------05</t>
  </si>
  <si>
    <t>WiK103------05</t>
  </si>
  <si>
    <t>WiK104------05</t>
  </si>
  <si>
    <t>WiK101------06</t>
  </si>
  <si>
    <t>WiK102------06</t>
  </si>
  <si>
    <t>WiK103------06</t>
  </si>
  <si>
    <t>WiK104------06</t>
  </si>
  <si>
    <t>WiK101------07</t>
  </si>
  <si>
    <t>WiK102------07</t>
  </si>
  <si>
    <t>WiK103------07</t>
  </si>
  <si>
    <t>WiK101------08</t>
  </si>
  <si>
    <t>WiK102------08</t>
  </si>
  <si>
    <t>WiK103------08</t>
  </si>
  <si>
    <t>SoK81a------01</t>
  </si>
  <si>
    <t>SoK81a------02</t>
  </si>
  <si>
    <t>SoK81a------03</t>
  </si>
  <si>
    <t>SoK111------04</t>
  </si>
  <si>
    <t>SoK112------04</t>
  </si>
  <si>
    <t>SoK113------04</t>
  </si>
  <si>
    <t>SoK114------04</t>
  </si>
  <si>
    <t>SoK115------04</t>
  </si>
  <si>
    <t>SoK116------04</t>
  </si>
  <si>
    <t>SoK117------04</t>
  </si>
  <si>
    <t>SoK111------05</t>
  </si>
  <si>
    <t>SoK112------05</t>
  </si>
  <si>
    <t>SoK113------05</t>
  </si>
  <si>
    <t>SoK114------05</t>
  </si>
  <si>
    <t>SoK115------05</t>
  </si>
  <si>
    <t>SoK116------05</t>
  </si>
  <si>
    <t>SoK117------05</t>
  </si>
  <si>
    <t>SoK111------06</t>
  </si>
  <si>
    <t>SoK112------06</t>
  </si>
  <si>
    <t>SoK113------06</t>
  </si>
  <si>
    <t>SoK114------06</t>
  </si>
  <si>
    <t>SoK115------06</t>
  </si>
  <si>
    <t>SoK116------06</t>
  </si>
  <si>
    <t>SoK117------06</t>
  </si>
  <si>
    <t>SoK111------07</t>
  </si>
  <si>
    <t>SoK112------07</t>
  </si>
  <si>
    <t>SoK113------07</t>
  </si>
  <si>
    <t>SoK114------07</t>
  </si>
  <si>
    <t>SoK115------07</t>
  </si>
  <si>
    <t>SoK116------07</t>
  </si>
  <si>
    <t>SoK117------07</t>
  </si>
  <si>
    <t>SoK111------08</t>
  </si>
  <si>
    <t>SoK112------08</t>
  </si>
  <si>
    <t>SoK113------08</t>
  </si>
  <si>
    <t>SoK114------08</t>
  </si>
  <si>
    <t>SoK115------08</t>
  </si>
  <si>
    <t>SoK116------08</t>
  </si>
  <si>
    <t>SoK117------08</t>
  </si>
  <si>
    <t>Wa-vNNe--SpE01</t>
  </si>
  <si>
    <t>Wa-vNNe--SpE02</t>
  </si>
  <si>
    <t>Wa-vNNe--SpE03</t>
  </si>
  <si>
    <t>Wa-vNNe--SpE04</t>
  </si>
  <si>
    <t>Wa-vNNe--SpE05</t>
  </si>
  <si>
    <t>Wa-vNNe--SpE06</t>
  </si>
  <si>
    <t>Wa-vNNe--SpE07</t>
  </si>
  <si>
    <t>Ga-vNNe--SpE01</t>
  </si>
  <si>
    <t>Ga-vNNe--SpE02</t>
  </si>
  <si>
    <t>Ga-vNNe--SpE03</t>
  </si>
  <si>
    <t>Ga-vNNe--SpE04</t>
  </si>
  <si>
    <t>Ga-vNNe--SpE05</t>
  </si>
  <si>
    <t>Ga-vNNe--SpE06</t>
  </si>
  <si>
    <t>Ga-vNNe--SpE07</t>
  </si>
  <si>
    <t>Bi-vNNe--SpE01</t>
  </si>
  <si>
    <t>Bi-vNNe--SpE02</t>
  </si>
  <si>
    <t>Bi-vNNe--SpE03</t>
  </si>
  <si>
    <t>Bi-vNNe--SpE04</t>
  </si>
  <si>
    <t>Bi-vNNe--SpE05</t>
  </si>
  <si>
    <t>Bi-vNNe--SpE06</t>
  </si>
  <si>
    <t>Bi-vNNe--SpE07</t>
  </si>
  <si>
    <t>Ge-vNNe--SpE01</t>
  </si>
  <si>
    <t>Ge-vNNe--SpE02</t>
  </si>
  <si>
    <t>Ge-vNNe--SpE03</t>
  </si>
  <si>
    <t>Ge-vNNe--SpE04</t>
  </si>
  <si>
    <t>Ge-vNNe--SpE05</t>
  </si>
  <si>
    <t>Ge-vNNe--SpE06</t>
  </si>
  <si>
    <t>Ge-vNNe--SpE07</t>
  </si>
  <si>
    <t>Wi-vNNe--SpE01</t>
  </si>
  <si>
    <t>Wi-vNNe--SpE02</t>
  </si>
  <si>
    <t>Wi-vNNe--SpE03</t>
  </si>
  <si>
    <t>Wi-vNNe--SpE04</t>
  </si>
  <si>
    <t>Wi-vNNe--SpE05</t>
  </si>
  <si>
    <t>Wi-vNNe--SpE06</t>
  </si>
  <si>
    <t>Wi-vNNe--SpE07</t>
  </si>
  <si>
    <t>So-vNNe--SpE01</t>
  </si>
  <si>
    <t>So-vNNe--SpE02</t>
  </si>
  <si>
    <t>So-vNNe--SpE03</t>
  </si>
  <si>
    <t>So-vNNe--SpE04</t>
  </si>
  <si>
    <t>So-vNNe--SpE05</t>
  </si>
  <si>
    <t>So-vNNe--SpE06</t>
  </si>
  <si>
    <t>So-vNNe--SpE07</t>
  </si>
  <si>
    <t>Kennungen</t>
  </si>
  <si>
    <t>Standort / Lage der Anlage</t>
  </si>
  <si>
    <t>WiK104------07</t>
  </si>
  <si>
    <t>WiK104------08</t>
  </si>
  <si>
    <t>Jahresmeldung</t>
  </si>
  <si>
    <t>Anlagenschlüssel (!!! 33-stellig !!!)</t>
  </si>
  <si>
    <t>BiK82M2bKA3y08</t>
  </si>
  <si>
    <t>BiK82M2bK09y08</t>
  </si>
  <si>
    <t>BiK82Lb-----08</t>
  </si>
  <si>
    <t>BiK82LbKWK--08</t>
  </si>
  <si>
    <t>BiK82LbKA3--08</t>
  </si>
  <si>
    <t>BiK82LbK09--08</t>
  </si>
  <si>
    <t>BiK82Lby----08</t>
  </si>
  <si>
    <t>BiK82LbKWKy-08</t>
  </si>
  <si>
    <t>BiK82LbKA3y-08</t>
  </si>
  <si>
    <t>BiK82LbK09y-08</t>
  </si>
  <si>
    <t>BiK82X2b----08</t>
  </si>
  <si>
    <t>BiK82X2bKWK-08</t>
  </si>
  <si>
    <t>BiK82X2bKA3-08</t>
  </si>
  <si>
    <t>BiK82X2bK09-08</t>
  </si>
  <si>
    <t>BiK82X2by---08</t>
  </si>
  <si>
    <t>BiK82X2bKWKy08</t>
  </si>
  <si>
    <t>BiK82X2bKA3y08</t>
  </si>
  <si>
    <t>BiK82X2bK09y08</t>
  </si>
  <si>
    <t>BiK83K09----08</t>
  </si>
  <si>
    <t>BiK83a2K09--08</t>
  </si>
  <si>
    <t>BiK83a3K09--08</t>
  </si>
  <si>
    <t>BiK83bK09---08</t>
  </si>
  <si>
    <t>BiK83a2bK09-08</t>
  </si>
  <si>
    <t>BiK83a3bK09-08</t>
  </si>
  <si>
    <t>BiK84K09----08</t>
  </si>
  <si>
    <t>BiK85K09----08</t>
  </si>
  <si>
    <t>BiK270------09</t>
  </si>
  <si>
    <t>0-0,150 MW</t>
  </si>
  <si>
    <t>BiK270K-----09</t>
  </si>
  <si>
    <t>0-0,150 MW, Bonusregel K</t>
  </si>
  <si>
    <t>BiK270i-----09</t>
  </si>
  <si>
    <t>0-0,150 MW, Bonusregel i</t>
  </si>
  <si>
    <t>BiK270iK----09</t>
  </si>
  <si>
    <t>0-0,150 MW, Bonusregel i, K</t>
  </si>
  <si>
    <t>BiK270a1----09</t>
  </si>
  <si>
    <t>0-0,150 MW, Bonusregel a1</t>
  </si>
  <si>
    <t>BiK270a1K---09</t>
  </si>
  <si>
    <t>0-0,150 MW, Bonusregeln a1, K</t>
  </si>
  <si>
    <t>BiK270a1i---09</t>
  </si>
  <si>
    <t>0-0,150 MW, Bonusregeln a1, i</t>
  </si>
  <si>
    <t>BiK270a1iK--09</t>
  </si>
  <si>
    <t>0-0,150 MW, Bonusregeln a1, i, K</t>
  </si>
  <si>
    <t>BiK270G-----09</t>
  </si>
  <si>
    <t>0-0,150 MW, Bonusregel G</t>
  </si>
  <si>
    <t>BiK270GK----09</t>
  </si>
  <si>
    <t>0-0,150 MW, Bonusregeln G, K</t>
  </si>
  <si>
    <t>BiK270Gi----09</t>
  </si>
  <si>
    <t>0-0,150 MW, Bonusregeln G, i</t>
  </si>
  <si>
    <t>BiK270GiK---09</t>
  </si>
  <si>
    <t>0-0,150 MW, Bonusregeln G, i, K</t>
  </si>
  <si>
    <t>BiK270L-----09</t>
  </si>
  <si>
    <t>0-0,150 MW, Bonusregel L</t>
  </si>
  <si>
    <t>BiK270LK----09</t>
  </si>
  <si>
    <t>0-0,150 MW, Bonusregeln L, K</t>
  </si>
  <si>
    <t>BiK270Li----09</t>
  </si>
  <si>
    <t>0-0,150 MW, Bonusregeln L, i</t>
  </si>
  <si>
    <t>BiK270LiK---09</t>
  </si>
  <si>
    <t>0-0,150 MW, Bonusregeln L, i, K</t>
  </si>
  <si>
    <t>BiK270M1----09</t>
  </si>
  <si>
    <t>0-0,150 MW, Bonusregel M1</t>
  </si>
  <si>
    <t>BiK270M1K---09</t>
  </si>
  <si>
    <t>0-0,150 MW, Bonusregeln M1, K</t>
  </si>
  <si>
    <t>BiK270M1i---09</t>
  </si>
  <si>
    <t>0-0,150 MW, Bonusregeln M1, i</t>
  </si>
  <si>
    <t>BiK270M1iK--09</t>
  </si>
  <si>
    <t>0-0,150 MW, Bonusregeln M1, i, K</t>
  </si>
  <si>
    <t>BiK270X1----09</t>
  </si>
  <si>
    <t>0-0,150 MW, Bonusregeln X1</t>
  </si>
  <si>
    <t>BiK270X1K---09</t>
  </si>
  <si>
    <t>0-0,150 MW, Bonusregeln X1, K</t>
  </si>
  <si>
    <t>BiK270X1i---09</t>
  </si>
  <si>
    <t>0-0,150 MW, Bonusregeln X1, i</t>
  </si>
  <si>
    <t>BiK270X1iK--09</t>
  </si>
  <si>
    <t>0-0,150 MW, Bonusregeln X1, i, K</t>
  </si>
  <si>
    <t>BiK270t1----09</t>
  </si>
  <si>
    <t>0-0,150 MW, Bonusregel t1</t>
  </si>
  <si>
    <t>BiK270t1K---09</t>
  </si>
  <si>
    <t>0-0,150 MW, Bonusregeln t1, K</t>
  </si>
  <si>
    <t>BiK270t1i---09</t>
  </si>
  <si>
    <t>0-0,150 MW, Bonusregeln t1, i</t>
  </si>
  <si>
    <t>BiK270t1iK--09</t>
  </si>
  <si>
    <t>0-0,150 MW, Bonusregeln t1, i, K</t>
  </si>
  <si>
    <t>BiK270t1a1--09</t>
  </si>
  <si>
    <t>0-0,150 MW, Bonusregeln t1, a1</t>
  </si>
  <si>
    <t>BiK270t1a1K-09</t>
  </si>
  <si>
    <t>0-0,150 MW, Bonusregeln t1, a1, K</t>
  </si>
  <si>
    <t>BiK270t1a1i-09</t>
  </si>
  <si>
    <t>0-0,150 MW, Bonusregeln t1, a1, i</t>
  </si>
  <si>
    <t>BiK270t1a1iK09</t>
  </si>
  <si>
    <t>0-0,150 MW, Bonusregeln t1, a1, i, K</t>
  </si>
  <si>
    <t>BiK270t1G---09</t>
  </si>
  <si>
    <t>0-0,150 MW, Bonusregeln t1, G</t>
  </si>
  <si>
    <t>BiK270t1GK--09</t>
  </si>
  <si>
    <t>0-0,150 MW, Bonusregeln t1, G, K</t>
  </si>
  <si>
    <t>BiK270t1Gi--09</t>
  </si>
  <si>
    <t>0-0,150 MW, Bonusregeln t1, G, i</t>
  </si>
  <si>
    <t>BiK270t1GiK-09</t>
  </si>
  <si>
    <t>0-0,150 MW, Bonusregeln t1, G, i, K</t>
  </si>
  <si>
    <t>BiK270t1L---09</t>
  </si>
  <si>
    <t>0-0,150 MW, Bonusregeln t1, L</t>
  </si>
  <si>
    <t>BiK270t1LK--09</t>
  </si>
  <si>
    <t>gem. Definition</t>
  </si>
  <si>
    <t>s.o.</t>
  </si>
  <si>
    <t>0,150-0,5 MW, Bonusregel t1</t>
  </si>
  <si>
    <t>BiK271t1K---09</t>
  </si>
  <si>
    <t>0,150-0,5 MW, Bonusregeln t1, K</t>
  </si>
  <si>
    <t>BiK271t1i---09</t>
  </si>
  <si>
    <t>BiK271t1iK--09</t>
  </si>
  <si>
    <t>BiK271t1a1--09</t>
  </si>
  <si>
    <t>0,150-0,5 MW, Bonusregeln t1, a1</t>
  </si>
  <si>
    <t>BiK271t1a1K-09</t>
  </si>
  <si>
    <t>0,150-0,5 MW, Bonusregeln t1, a1, K</t>
  </si>
  <si>
    <t>BiK271t1a1i-09</t>
  </si>
  <si>
    <t>0,150-0,5 MW, Bonusregeln t1, a1, i</t>
  </si>
  <si>
    <t>BiK271t1a1iK09</t>
  </si>
  <si>
    <t>0,150-0,5 MW, Bonusregeln t1, a1, i, K</t>
  </si>
  <si>
    <t>BiK271t1G---09</t>
  </si>
  <si>
    <t>0,150-0,5 MW, Bonusregeln t1, G</t>
  </si>
  <si>
    <t>BiK271t1GK--09</t>
  </si>
  <si>
    <t>0,150-0,5 MW, Bonusregeln t1, G, K</t>
  </si>
  <si>
    <t>BiK271t1Gi--09</t>
  </si>
  <si>
    <t>0,150-0,5 MW, Bonusregeln t1, G, i</t>
  </si>
  <si>
    <t>BiK271t1GiK-09</t>
  </si>
  <si>
    <t>0,150-0,5 MW, Bonusregeln t1, G, i, K</t>
  </si>
  <si>
    <t>BiK271t1L---09</t>
  </si>
  <si>
    <t>0,150-0,5 MW, Bonusregeln t1, L</t>
  </si>
  <si>
    <t>BiK271t1LK--09</t>
  </si>
  <si>
    <t>0,150-0,5 MW, Bonusregeln t1, L, K</t>
  </si>
  <si>
    <t>BiK271t1Li--09</t>
  </si>
  <si>
    <t>0,150-0,5 MW, Bonusregeln t1, L, i</t>
  </si>
  <si>
    <t>BiK271t1LiK-09</t>
  </si>
  <si>
    <t>0,150-0,5 MW, Bonusregeln t1, L, i, K</t>
  </si>
  <si>
    <t>BiK271t1M2--09</t>
  </si>
  <si>
    <t>0,150-0,5 MW, Bonusregeln t1, M2</t>
  </si>
  <si>
    <t>BiK271t1M2K-09</t>
  </si>
  <si>
    <t>0,150-0,5 MW, Bonusregeln t1, M2, K</t>
  </si>
  <si>
    <t>BiK271t1M2i-09</t>
  </si>
  <si>
    <t>0,150-0,5 MW, Bonusregeln t1, M2, i</t>
  </si>
  <si>
    <t>BiK271t1M2iK09</t>
  </si>
  <si>
    <t>0,150-0,5 MW, Bonusregeln t1, M2, i, K</t>
  </si>
  <si>
    <t>BiK271t1X2--09</t>
  </si>
  <si>
    <t>0,150-0,5 MW, Bonusregeln t1, X2</t>
  </si>
  <si>
    <t>BiK271t1X2K-09</t>
  </si>
  <si>
    <t>0,150-0,5 MW, Bonusregeln t1, X2, K</t>
  </si>
  <si>
    <t>BiK271t1X2i-09</t>
  </si>
  <si>
    <t>0,150-0,5 MW, Bonusregeln t1, X2, i</t>
  </si>
  <si>
    <t>BiK271t1X2iK09</t>
  </si>
  <si>
    <t>0,150-0,5 MW, Bonusregeln t1, X2, i, K</t>
  </si>
  <si>
    <t>BiK271t2----09</t>
  </si>
  <si>
    <t>0,150-0,5 MW, Bonusregel t2</t>
  </si>
  <si>
    <t>BiK271t2K---09</t>
  </si>
  <si>
    <t>0,150-0,5 MW, Bonusregeln t2, K</t>
  </si>
  <si>
    <t>BiK271t2i---09</t>
  </si>
  <si>
    <t>0,150-0,5 MW, Bonusregeln t2, i</t>
  </si>
  <si>
    <t>BiK271t2iK--09</t>
  </si>
  <si>
    <t>0,150-0,5 MW, Bonusregeln t2, i, K</t>
  </si>
  <si>
    <t>BiK271t2a1--09</t>
  </si>
  <si>
    <t>0,150-0,5 MW, Bonusregeln t2, a1</t>
  </si>
  <si>
    <t>BiK271t2a1K-09</t>
  </si>
  <si>
    <t>0,150-0,5 MW, Bonusregeln t2, a1, K</t>
  </si>
  <si>
    <t>BiK271t2a1i-09</t>
  </si>
  <si>
    <t>0,150-0,5 MW, Bonusregeln t2, a1, i</t>
  </si>
  <si>
    <t>BiK271t2a1iK09</t>
  </si>
  <si>
    <t>0,150-0,5 MW, Bonusregeln t2, a1, i, K</t>
  </si>
  <si>
    <t>BiK271t2G---09</t>
  </si>
  <si>
    <t>0,150-0,5 MW, Bonusregeln t2, G</t>
  </si>
  <si>
    <t>BiK271t2GK--09</t>
  </si>
  <si>
    <t>0,150-0,5 MW, Bonusregeln t2, G, K</t>
  </si>
  <si>
    <t>BiK271t2Gi--09</t>
  </si>
  <si>
    <t>0,150-0,5 MW, Bonusregeln t2, G, i</t>
  </si>
  <si>
    <t>BiK271t2GiK-09</t>
  </si>
  <si>
    <t>0,150-0,5 MW, Bonusregeln t2, G, i, K</t>
  </si>
  <si>
    <t>BiK271t2L---09</t>
  </si>
  <si>
    <t>0,150-0,5 MW, Bonusregeln t2, L</t>
  </si>
  <si>
    <t>BiK271t2LK--09</t>
  </si>
  <si>
    <t>0,150-0,5 MW, Bonusregeln t2, L, K</t>
  </si>
  <si>
    <t>BiK271t2Li--09</t>
  </si>
  <si>
    <t>0,150-0,5 MW, Bonusregeln t2, L, i</t>
  </si>
  <si>
    <t>BiK271t2LiK-09</t>
  </si>
  <si>
    <t>0,150-0,5 MW, Bonusregeln t2, L, i, K</t>
  </si>
  <si>
    <t>BiK271t2M2--09</t>
  </si>
  <si>
    <t>0,150-0,5 MW, Bonusregeln t2, M2</t>
  </si>
  <si>
    <t>BiK271t2M2K-09</t>
  </si>
  <si>
    <t>0,150-0,5 MW, Bonusregeln t2, M2, K</t>
  </si>
  <si>
    <t>BiK271t2M2i-09</t>
  </si>
  <si>
    <t>0,150-0,5 MW, Bonusregeln t2, M2, i</t>
  </si>
  <si>
    <t>BiK271t2M2iK09</t>
  </si>
  <si>
    <t>0,150-0,5 MW, Bonusregeln t2, M2, i, K</t>
  </si>
  <si>
    <t>BiK271t2X2--09</t>
  </si>
  <si>
    <t>0,150-0,5 MW, Bonusregeln t2, X2</t>
  </si>
  <si>
    <t>BiK271t2X2K-09</t>
  </si>
  <si>
    <t>0,150-0,5 MW, Bonusregeln t2, X2, K</t>
  </si>
  <si>
    <t>BiK271t2X2i-09</t>
  </si>
  <si>
    <t>0,150-0,5 MW, Bonusregeln t2, X2, i</t>
  </si>
  <si>
    <t>BiK271t2X2iK09</t>
  </si>
  <si>
    <t>0,150-0,5 MW, Bonusregeln t2, X2, i, K</t>
  </si>
  <si>
    <t>BiK271t3----09</t>
  </si>
  <si>
    <t>0,150-0,5 MW, Bonusregel t3</t>
  </si>
  <si>
    <t>BiK271t3K---09</t>
  </si>
  <si>
    <t>0,150-0,5 MW, Bonusregeln t3, K</t>
  </si>
  <si>
    <t>BiK271t3i---09</t>
  </si>
  <si>
    <t>0,150-0,5 MW, Bonusregeln t3, i</t>
  </si>
  <si>
    <t>BiK271t3iK--09</t>
  </si>
  <si>
    <t>0,150-0,5 MW, Bonusregeln t3, i, K</t>
  </si>
  <si>
    <t>BiK271t3a1--09</t>
  </si>
  <si>
    <t>0,150-0,5 MW, Bonusregeln t3, a1</t>
  </si>
  <si>
    <t>BiK271t3a1K-09</t>
  </si>
  <si>
    <t>0,150-0,5 MW, Bonusregeln t3, a1, K</t>
  </si>
  <si>
    <t>BiK271t3a1i-09</t>
  </si>
  <si>
    <t>0,150-0,5 MW, Bonusregeln t3, a1, i</t>
  </si>
  <si>
    <t>BiK271t3a1iK09</t>
  </si>
  <si>
    <t>0,150-0,5 MW, Bonusregeln t3, a1, i, K</t>
  </si>
  <si>
    <t>BiK271t3G---09</t>
  </si>
  <si>
    <t>0,150-0,5 MW, Bonusregeln t3, G</t>
  </si>
  <si>
    <t>BiK271t3GK--09</t>
  </si>
  <si>
    <t>0,150-0,5 MW, Bonusregeln t3, G, K</t>
  </si>
  <si>
    <t>BiK271t3Gi--09</t>
  </si>
  <si>
    <t>0,150-0,5 MW, Bonusregeln t3, G, i</t>
  </si>
  <si>
    <t>BiK271t3GiK-09</t>
  </si>
  <si>
    <t>0,150-0,5 MW, Bonusregeln t3, G, i, K</t>
  </si>
  <si>
    <t>BiK271t3L---09</t>
  </si>
  <si>
    <t>0,150-0,5 MW, Bonusregeln t3, L</t>
  </si>
  <si>
    <t>BiK271t3LK--09</t>
  </si>
  <si>
    <t>0,150-0,5 MW, Bonusregeln t3, L, K</t>
  </si>
  <si>
    <t>BiK271t3Li--09</t>
  </si>
  <si>
    <t>0,150-0,5 MW, Bonusregeln t3, L, i</t>
  </si>
  <si>
    <t>BiK271t3LiK-09</t>
  </si>
  <si>
    <t>0,150-0,5 MW, Bonusregeln t3, L, i, K</t>
  </si>
  <si>
    <t>BiK271t3M2--09</t>
  </si>
  <si>
    <t>0,150-0,5 MW, Bonusregeln t3, M2</t>
  </si>
  <si>
    <t>BiK271t3M2K-09</t>
  </si>
  <si>
    <t>0,150-0,5 MW, Bonusregeln t3, M2, K</t>
  </si>
  <si>
    <t>BiK271t3M2i-09</t>
  </si>
  <si>
    <t>0,150-0,5 MW, Bonusregeln t3, M2, i</t>
  </si>
  <si>
    <t>BiK271t3M2iK09</t>
  </si>
  <si>
    <t>0,150-0,5 MW, Bonusregeln t3, M2, i, K</t>
  </si>
  <si>
    <t>BiK271t3X2--09</t>
  </si>
  <si>
    <t>0,150-0,5 MW, Bonusregeln t3, X2</t>
  </si>
  <si>
    <t>BiK271t3X2K-09</t>
  </si>
  <si>
    <t>0,150-0,5 MW, Bonusregeln t3, X2, K</t>
  </si>
  <si>
    <t>BiK271t3X2i-09</t>
  </si>
  <si>
    <t>0,150-0,5 MW, Bonusregeln t3, X2, i</t>
  </si>
  <si>
    <t>BiK271t3X2iK09</t>
  </si>
  <si>
    <t>0,150-0,5 MW, Bonusregeln t3, X2, i, K</t>
  </si>
  <si>
    <t>BiK272------09</t>
  </si>
  <si>
    <t>0,5-5 MW</t>
  </si>
  <si>
    <t>BiK272K-----09</t>
  </si>
  <si>
    <t>0,5-5 MW, Bonusregel K</t>
  </si>
  <si>
    <t>BiK272a2----09</t>
  </si>
  <si>
    <t>0,5-5 MW, Bonusregel a2</t>
  </si>
  <si>
    <t>BiK272a2K---09</t>
  </si>
  <si>
    <t>0,5-5 MW, Bonusregeln a2, K</t>
  </si>
  <si>
    <t>BiK272ah----09</t>
  </si>
  <si>
    <t>0,5-5 MW, Bonusregel ah</t>
  </si>
  <si>
    <t>BiK272ahK---09</t>
  </si>
  <si>
    <t>0,5-5 MW, Bonusregeln ah, K</t>
  </si>
  <si>
    <t>BiK272t1----09</t>
  </si>
  <si>
    <t>0,5-5 MW, Bonusregel t1</t>
  </si>
  <si>
    <t>BiK272t1K---09</t>
  </si>
  <si>
    <t>0,5-5 MW, Bonusregeln t1, K</t>
  </si>
  <si>
    <t>BiK272t1a2--09</t>
  </si>
  <si>
    <t>0,5-5 MW, Bonusregeln t1, a2</t>
  </si>
  <si>
    <t>BiK272t1a2K-09</t>
  </si>
  <si>
    <t>0,5-5 MW, Bonusregeln t1, a2, K</t>
  </si>
  <si>
    <t>BiK272t1ah--09</t>
  </si>
  <si>
    <t>0,5-5 MW, Bonusregeln t1, ah</t>
  </si>
  <si>
    <t>BiK272t1ahK-09</t>
  </si>
  <si>
    <t>0,5-5 MW, Bonusregeln t1, ah, K</t>
  </si>
  <si>
    <t>BiK272t2----09</t>
  </si>
  <si>
    <t>0,5-5 MW, Bonusregel t2</t>
  </si>
  <si>
    <t>BiK272t2K---09</t>
  </si>
  <si>
    <t>0,5-5 MW, Bonusregeln t2, K</t>
  </si>
  <si>
    <t>BiK272t2a2--09</t>
  </si>
  <si>
    <t>0,5-5 MW, Bonusregeln t2, a2</t>
  </si>
  <si>
    <t>BiK272t2a2K-09</t>
  </si>
  <si>
    <t>0,5-5 MW, Bonusregeln t2, a2, K</t>
  </si>
  <si>
    <t>BiK272t2ah--09</t>
  </si>
  <si>
    <t>0,5-5 MW, Bonusregeln t2, ah</t>
  </si>
  <si>
    <t>BiK272t2ahK-09</t>
  </si>
  <si>
    <t>0,5-5 MW, Bonusregeln t2, ah, K</t>
  </si>
  <si>
    <t>BiK272t3----09</t>
  </si>
  <si>
    <t>0,5-5 MW, Bonusregel t3</t>
  </si>
  <si>
    <t>BiK272t3K---09</t>
  </si>
  <si>
    <t>0,5-5 MW, Bonusregeln t3, K</t>
  </si>
  <si>
    <t>BiK272t3a2--09</t>
  </si>
  <si>
    <t>0,5-5 MW, Bonusregeln t3, a2</t>
  </si>
  <si>
    <t>BiK272t3a2K-09</t>
  </si>
  <si>
    <t>0,5-5 MW, Bonusregeln t3, a2, K</t>
  </si>
  <si>
    <t>BiK272t3ah--09</t>
  </si>
  <si>
    <t>0,5-5 MW, Bonusregeln t3, ah</t>
  </si>
  <si>
    <t>BiK272t3ahK-09</t>
  </si>
  <si>
    <t>0,5-5 MW, Bonusregeln t3, ah, K</t>
  </si>
  <si>
    <t>BiK273K-----09</t>
  </si>
  <si>
    <t>5-20 MW, Bonusregel K</t>
  </si>
  <si>
    <t>DeK240------09</t>
  </si>
  <si>
    <t>Deponiegas</t>
  </si>
  <si>
    <t>0-0,5 MW</t>
  </si>
  <si>
    <t>DeK241------09</t>
  </si>
  <si>
    <t>0-0,5 MW, Bonusregel t1</t>
  </si>
  <si>
    <t>DeK242------09</t>
  </si>
  <si>
    <t>0-0,5 MW, Bonusregel t2</t>
  </si>
  <si>
    <t>DeK243------09</t>
  </si>
  <si>
    <t>0-0,5 MW, Bonusregel t3</t>
  </si>
  <si>
    <t>DeK245------09</t>
  </si>
  <si>
    <t>DeK246------09</t>
  </si>
  <si>
    <t>DeK247------09</t>
  </si>
  <si>
    <t>DeK248------09</t>
  </si>
  <si>
    <t>KlK250------09</t>
  </si>
  <si>
    <t>Klärgas</t>
  </si>
  <si>
    <t>KlK251------09</t>
  </si>
  <si>
    <t>Erfassungsbogen für die Regelzone 10YDE-RWENET---I der Amprion GmbH</t>
  </si>
  <si>
    <t>Einspeisegebiet (EIC):</t>
  </si>
  <si>
    <t>EIC-Netzbetreiber</t>
  </si>
  <si>
    <t>Deponie-, Klär-, Grubengas</t>
  </si>
  <si>
    <t>BiK51aM2KA3y03</t>
  </si>
  <si>
    <t>BiK51aM2K09y03</t>
  </si>
  <si>
    <t>BiK51aL-----03</t>
  </si>
  <si>
    <t>BiK51aLKA3--03</t>
  </si>
  <si>
    <t>BiK51aLK09--03</t>
  </si>
  <si>
    <t>BiK51aLy----03</t>
  </si>
  <si>
    <t>BiK51aLKA3y-03</t>
  </si>
  <si>
    <t>BiK51aLK09y-03</t>
  </si>
  <si>
    <t>BiK51aX2----03</t>
  </si>
  <si>
    <t>BiK51aX2KA3-03</t>
  </si>
  <si>
    <t>BiK51aX2K09-03</t>
  </si>
  <si>
    <t>BiK51aX2y---03</t>
  </si>
  <si>
    <t>BiK51aX2KA3y03</t>
  </si>
  <si>
    <t>BiK51aX2K09y03</t>
  </si>
  <si>
    <t>BiK52aK09---03</t>
  </si>
  <si>
    <t>BiK52aa2K09-03</t>
  </si>
  <si>
    <t>BiK52aa3K09-03</t>
  </si>
  <si>
    <t>BiK53aK09---03</t>
  </si>
  <si>
    <t>BiK54a------03</t>
  </si>
  <si>
    <t>BiK54aK09---03</t>
  </si>
  <si>
    <t>KlK252------09</t>
  </si>
  <si>
    <t>KlK253------09</t>
  </si>
  <si>
    <t>WaK230------09</t>
  </si>
  <si>
    <t>WaK231------09</t>
  </si>
  <si>
    <t xml:space="preserve"> 0-0,5 MW, Anlage &lt; 5 MW, Modernisierung </t>
  </si>
  <si>
    <t>WaK232------09</t>
  </si>
  <si>
    <t xml:space="preserve"> 0,5-2 MW, Anlage &lt; 5 MW</t>
  </si>
  <si>
    <t>WaK233------09</t>
  </si>
  <si>
    <t xml:space="preserve"> 2-5 MW, Anlage &lt; 5 MW</t>
  </si>
  <si>
    <t>WaK234------09</t>
  </si>
  <si>
    <t xml:space="preserve"> 0,5-5 MW, Anlage &lt; 5 MW, Modernisierung </t>
  </si>
  <si>
    <t>WaK235------09</t>
  </si>
  <si>
    <t xml:space="preserve">&gt;5 MW, Zubau 0-0,5 MW </t>
  </si>
  <si>
    <t>WaK236------09</t>
  </si>
  <si>
    <t>&gt;5 MW, Zubau 0,5-10 MW</t>
  </si>
  <si>
    <t>WaK237------09</t>
  </si>
  <si>
    <t>&gt;5 MW, Zubau 10-20 MW</t>
  </si>
  <si>
    <t>WaK238------09</t>
  </si>
  <si>
    <t>&gt;5 MW, Zubau 20-50 MW</t>
  </si>
  <si>
    <t>WaK239------09</t>
  </si>
  <si>
    <t>&gt;5 MW, Zubau &gt;50 MW</t>
  </si>
  <si>
    <t>BiK51n------01</t>
  </si>
  <si>
    <t xml:space="preserve"> 0-0,150 MW</t>
  </si>
  <si>
    <t>BiK51nKA3---01</t>
  </si>
  <si>
    <t xml:space="preserve"> 0-0,150 MW, Bonusregel K wenn Anlage 3 erfüllt</t>
  </si>
  <si>
    <t>Anteil KWK gemäß Anlage 3</t>
  </si>
  <si>
    <t>BiK51nK09---01</t>
  </si>
  <si>
    <t xml:space="preserve"> 0-0,150 MW, Bonusregel K erstmals 2009</t>
  </si>
  <si>
    <t>Anteil KWK, erstmals 2009</t>
  </si>
  <si>
    <t>BiK51ny-----01</t>
  </si>
  <si>
    <t xml:space="preserve"> 0-0,150 MW, Bonusregel y</t>
  </si>
  <si>
    <t>BiK51nKA3y--01</t>
  </si>
  <si>
    <t xml:space="preserve"> 0-0,150 MW, Bonusregeln y und K wenn Anlage 3 erfüllt</t>
  </si>
  <si>
    <t>BiK51nK09y--01</t>
  </si>
  <si>
    <t xml:space="preserve"> 0-0,150 MW, Bonusregeln y und K erstmals 2009</t>
  </si>
  <si>
    <t>BiK51na1----01</t>
  </si>
  <si>
    <t xml:space="preserve"> 0-0,150 MW; Bonusregel a1</t>
  </si>
  <si>
    <t>BiK51na1KA3-01</t>
  </si>
  <si>
    <t xml:space="preserve"> 0-0,150 MW, Bonusregeln a1, K wenn Anlage 3 erfüllt</t>
  </si>
  <si>
    <t>BiK51na1K09-01</t>
  </si>
  <si>
    <t xml:space="preserve"> 0-0,150 MW, Bonusregeln a1, K erstmals 2009</t>
  </si>
  <si>
    <t>BiK51na1y---01</t>
  </si>
  <si>
    <t xml:space="preserve"> 0-0,150 MW; Bonusregeln a1, y</t>
  </si>
  <si>
    <t>BiK51na1KA3y01</t>
  </si>
  <si>
    <t xml:space="preserve"> 0-0,150 MW, Bonusregeln a1, y und K wenn Anlage 3 erfüllt</t>
  </si>
  <si>
    <t>BiK51na1K09y01</t>
  </si>
  <si>
    <t xml:space="preserve"> 0-0,150 MW, Bonusregeln a1, y und K erstmals 2009</t>
  </si>
  <si>
    <t>BiK51nG-----01</t>
  </si>
  <si>
    <t xml:space="preserve"> 0-0,15 MW, Bonusregel G</t>
  </si>
  <si>
    <t>BiK51nGKA3--01</t>
  </si>
  <si>
    <t xml:space="preserve"> 0-0,15 MW, Bonusregeln G und K wenn Anlage 3 erfüllt</t>
  </si>
  <si>
    <t>BiK51nGK09--01</t>
  </si>
  <si>
    <t xml:space="preserve"> 0-0,15 MW, Bonusregeln G und K erstmals 2009</t>
  </si>
  <si>
    <t>BiK51nGy----01</t>
  </si>
  <si>
    <t xml:space="preserve"> 0-0,15 MW, Bonusregel G, y</t>
  </si>
  <si>
    <t>BiK51nGKA3y-01</t>
  </si>
  <si>
    <t xml:space="preserve"> 0-0,15 MW, Bonusregeln G, y und K wenn Anlage 3 erfüllt</t>
  </si>
  <si>
    <t>BiK51nGK09y-01</t>
  </si>
  <si>
    <t xml:space="preserve"> 0-0,15 MW, Bonusregeln G, y und K erstmals 2009</t>
  </si>
  <si>
    <t>BiK51nM1----01</t>
  </si>
  <si>
    <t xml:space="preserve"> 0-0,15 MW, Bonusregel M1</t>
  </si>
  <si>
    <t>BiK51nM1KA3-01</t>
  </si>
  <si>
    <t xml:space="preserve"> 0-0,15 MW, Bonusregeln M1 und K wenn Anlage 3 erfüllt</t>
  </si>
  <si>
    <t>BiK51nM1K09-01</t>
  </si>
  <si>
    <t xml:space="preserve"> 0-0,15 MW, Bonusregeln M1 und K erstmals 2009</t>
  </si>
  <si>
    <t>BiK51nM1y---01</t>
  </si>
  <si>
    <t xml:space="preserve"> 0-0,15 MW, Bonusregeln M1, y</t>
  </si>
  <si>
    <t>BiK51nM1KA3y01</t>
  </si>
  <si>
    <t xml:space="preserve"> 0-0,15 MW, Bonusregeln M1, y und K wenn Anlage 3 erfüllt</t>
  </si>
  <si>
    <t>BiK51nM1K09y01</t>
  </si>
  <si>
    <t xml:space="preserve"> 0-0,15 MW, Bonusregeln M1, y und K erstmals 2009</t>
  </si>
  <si>
    <t>BiK51nL-----01</t>
  </si>
  <si>
    <t xml:space="preserve"> 0-0,15 MW, Bonusregel L</t>
  </si>
  <si>
    <t>BiK51nLKA3--01</t>
  </si>
  <si>
    <t xml:space="preserve"> 0-0,15 MW, Bonusregeln L und K wenn Anlage 3 erfüllt</t>
  </si>
  <si>
    <t>BiK51nLK09--01</t>
  </si>
  <si>
    <t xml:space="preserve"> 0-0,15 MW, Bonusregeln L und K erstmals 2009</t>
  </si>
  <si>
    <t>BiK51nLy----01</t>
  </si>
  <si>
    <t xml:space="preserve"> 0-0,15 MW, Bonusregeln L, y</t>
  </si>
  <si>
    <t>BiK51nLKA3y-01</t>
  </si>
  <si>
    <t xml:space="preserve"> 0-0,15 MW, Bonusregeln L, y und K wenn Anlage 3 erfüllt</t>
  </si>
  <si>
    <t>BiK51nLK09y-01</t>
  </si>
  <si>
    <t xml:space="preserve"> 0-0,15 MW, Bonusregeln L, y und K erstmals 2009</t>
  </si>
  <si>
    <t>BiK51nX1----01</t>
  </si>
  <si>
    <t xml:space="preserve"> 0-0,15 MW, Bonusregel X1</t>
  </si>
  <si>
    <t>BiK51nX1KA3-01</t>
  </si>
  <si>
    <t xml:space="preserve"> 0-0,15 MW, Bonusregeln X1 und K wenn Anlage 3 erfüllt</t>
  </si>
  <si>
    <t>BiK51nX1K09-01</t>
  </si>
  <si>
    <t xml:space="preserve"> 0-0,15 MW, Bonusregeln X1 und K erstmals 2009</t>
  </si>
  <si>
    <t>BiK51nX1y---01</t>
  </si>
  <si>
    <t xml:space="preserve"> 0-0,15 MW, Bonusregeln X1, y</t>
  </si>
  <si>
    <t>BiK51nX1KA3y01</t>
  </si>
  <si>
    <t xml:space="preserve"> 0-0,15 MW, Bonusregeln X1, y und K wenn Anlage 3 erfüllt</t>
  </si>
  <si>
    <t>BiK51nX1K09y01</t>
  </si>
  <si>
    <t xml:space="preserve"> 0-0,15 MW, Bonusregeln X1, y und K erstmals 2009</t>
  </si>
  <si>
    <t xml:space="preserve"> 0,150-0,5 MW</t>
  </si>
  <si>
    <t>BiK51aKA3---01</t>
  </si>
  <si>
    <t xml:space="preserve"> 0,150-0,5 MW, Bonusregel K wenn Anlage 3 erfüllt</t>
  </si>
  <si>
    <t>BiK51aK09---01</t>
  </si>
  <si>
    <t xml:space="preserve"> 0,150-0,5 MW, Bonusregel K erstmals 2009</t>
  </si>
  <si>
    <t>BiK51ay-----01</t>
  </si>
  <si>
    <t xml:space="preserve"> 0,150-0,5 MW, Bonusregel y</t>
  </si>
  <si>
    <t>BiK51aKA3y--01</t>
  </si>
  <si>
    <t xml:space="preserve"> 0,150-0,5 MW, Bonusregeln y und K wenn Anlage 3 erfüllt</t>
  </si>
  <si>
    <t>BiK51aK09y--01</t>
  </si>
  <si>
    <t xml:space="preserve"> 0,150-0,5 MW, Bonusregeln y und K erstmals 2009</t>
  </si>
  <si>
    <t xml:space="preserve"> 0,150-0,5 MW, Bonusregel a1</t>
  </si>
  <si>
    <t>BiK51aa1KA3-01</t>
  </si>
  <si>
    <t xml:space="preserve"> 0,150-0,5 MW, Bonusregeln a1 und K wenn Anlage 3 erfüllt</t>
  </si>
  <si>
    <t>BiK51aa1K09-01</t>
  </si>
  <si>
    <t xml:space="preserve"> 0,150-0,5 MW, Bonusregeln a1 und K erstmals 2009</t>
  </si>
  <si>
    <t>BiK51aa1y---01</t>
  </si>
  <si>
    <t xml:space="preserve"> 0,150-0,5 MW, Bonusregeln a1, y</t>
  </si>
  <si>
    <t>BiK51aa1KA3y01</t>
  </si>
  <si>
    <t>BiK51aX2KA3-01</t>
  </si>
  <si>
    <t xml:space="preserve"> 0,15-0,5 MW, Bonusregeln X2 und K wenn Anlage 3 erfüllt</t>
  </si>
  <si>
    <t>BiK51aX2K09-01</t>
  </si>
  <si>
    <t xml:space="preserve"> 0,15-0,5 MW, Bonusregeln X2 und K erstmals 2009</t>
  </si>
  <si>
    <t>BiK51aX2y---01</t>
  </si>
  <si>
    <t xml:space="preserve"> 0,15-0,5 MW, Bonusregeln X2, y</t>
  </si>
  <si>
    <t>BiK51aX2KA3y01</t>
  </si>
  <si>
    <t xml:space="preserve"> 0,15-0,5 MW, Bonusregeln X2, y und K wenn Anlage 3 erfüllt</t>
  </si>
  <si>
    <t>BiK51aX2K09y01</t>
  </si>
  <si>
    <t xml:space="preserve"> 0,15-0,5 MW, Bonusregeln X2, y und K erstmals 2009</t>
  </si>
  <si>
    <t>BiK52aK09---01</t>
  </si>
  <si>
    <t xml:space="preserve"> 0,5-5 MW, Bonusregel K erstmals 2009</t>
  </si>
  <si>
    <t>BiK52aa2K09-01</t>
  </si>
  <si>
    <t xml:space="preserve"> 0,5-5 MW, Bonusregeln a2, K erstmals 2009</t>
  </si>
  <si>
    <t>BiK52aa3K09-01</t>
  </si>
  <si>
    <t xml:space="preserve"> 0,5-5 MW, Bonusregeln a3, K erstmals 2009</t>
  </si>
  <si>
    <t>BiK53aK09---01</t>
  </si>
  <si>
    <t xml:space="preserve"> 5-20 MW, Bonusregel K erstmals 2009</t>
  </si>
  <si>
    <t>BiK54a------01</t>
  </si>
  <si>
    <t>BiK54aK09---01</t>
  </si>
  <si>
    <t>BiK51n------02</t>
  </si>
  <si>
    <t>BiK51nKA3---02</t>
  </si>
  <si>
    <t>BiK51nK09---02</t>
  </si>
  <si>
    <t>BiK51ny-----02</t>
  </si>
  <si>
    <t>BiK51nKA3y--02</t>
  </si>
  <si>
    <t>BiK51nK09y--02</t>
  </si>
  <si>
    <t>BiK51na1----02</t>
  </si>
  <si>
    <t>BiK51na1KA3-02</t>
  </si>
  <si>
    <t>BiK51na1K09-02</t>
  </si>
  <si>
    <t>BiK51na1y---02</t>
  </si>
  <si>
    <t>BiK51na1KA3y02</t>
  </si>
  <si>
    <t>BiK51na1K09y02</t>
  </si>
  <si>
    <t>BiK51nG-----02</t>
  </si>
  <si>
    <t>BiK51nGKA3--02</t>
  </si>
  <si>
    <t>BiK51nGK09--02</t>
  </si>
  <si>
    <t>BiK51nGy----02</t>
  </si>
  <si>
    <t>BiK51nGKA3y-02</t>
  </si>
  <si>
    <t>BiK51nGK09y-02</t>
  </si>
  <si>
    <t>BiK51nM1----02</t>
  </si>
  <si>
    <t>BiK51nM1KA3-02</t>
  </si>
  <si>
    <t>BiK51nM1K09-02</t>
  </si>
  <si>
    <t>BiK51nM1y---02</t>
  </si>
  <si>
    <t>BiK51nM1KA3y02</t>
  </si>
  <si>
    <t>BiK51nM1K09y02</t>
  </si>
  <si>
    <t>BiK51nL-----02</t>
  </si>
  <si>
    <t>BiK51nLKA3--02</t>
  </si>
  <si>
    <t>BiK51nLK09--02</t>
  </si>
  <si>
    <t>BiK51nLy----02</t>
  </si>
  <si>
    <t>BiK51nLKA3y-02</t>
  </si>
  <si>
    <t>BiK51nLK09y-02</t>
  </si>
  <si>
    <t>BiK51nX1----02</t>
  </si>
  <si>
    <t>BiK51nX1KA3-02</t>
  </si>
  <si>
    <t>BiK51nX1K09-02</t>
  </si>
  <si>
    <t>BiK51nX1y---02</t>
  </si>
  <si>
    <t>BiK51nX1KA3y02</t>
  </si>
  <si>
    <t>BiK51nX1K09y02</t>
  </si>
  <si>
    <t>BiK51aKA3---02</t>
  </si>
  <si>
    <t>BiK51aK09---02</t>
  </si>
  <si>
    <t>BiK51ay-----02</t>
  </si>
  <si>
    <t>BiK51aKA3y--02</t>
  </si>
  <si>
    <t>BiK51aK09y--02</t>
  </si>
  <si>
    <t>BiK51aa1KA3-02</t>
  </si>
  <si>
    <t xml:space="preserve"> 0,150-0,5 MW, Bonusregeln a1, K wenn Anlage 3 erfüllt</t>
  </si>
  <si>
    <t>BiK51aa1K09-02</t>
  </si>
  <si>
    <t xml:space="preserve"> 0,150-0,5 MW, Bonusregeln a1, K erstmals 2009</t>
  </si>
  <si>
    <t>BiK51aa1y---02</t>
  </si>
  <si>
    <t>BiK51aa1KA3y02</t>
  </si>
  <si>
    <t>BiK51aa1K09y02</t>
  </si>
  <si>
    <t>BiK51aG-----02</t>
  </si>
  <si>
    <t>BiK51aGKA3--02</t>
  </si>
  <si>
    <t>BiK51aGK09--02</t>
  </si>
  <si>
    <t>BiK51aGy----02</t>
  </si>
  <si>
    <t>BiK51aGKA3y-02</t>
  </si>
  <si>
    <t>BiK51aGK09y-02</t>
  </si>
  <si>
    <t>BiK51aM2----02</t>
  </si>
  <si>
    <t>BiK51aM2KA3-02</t>
  </si>
  <si>
    <t>BiK51aM2K09-02</t>
  </si>
  <si>
    <t>BiK51aM2y---02</t>
  </si>
  <si>
    <t>BiK51aM2KA3y02</t>
  </si>
  <si>
    <t>BiK51aM2K09y02</t>
  </si>
  <si>
    <t>BiK51aL-----02</t>
  </si>
  <si>
    <t>BiK51aLKA3--02</t>
  </si>
  <si>
    <t>BiK51aLK09--02</t>
  </si>
  <si>
    <t>BiK51aLy----02</t>
  </si>
  <si>
    <t>BiK51aLKA3y-02</t>
  </si>
  <si>
    <t>BiK51aLK09y-02</t>
  </si>
  <si>
    <t>BiK51aX2----02</t>
  </si>
  <si>
    <t>BiK51aX2KA3-02</t>
  </si>
  <si>
    <t>BiK51aX2K09-02</t>
  </si>
  <si>
    <t>BiK51aX2y---02</t>
  </si>
  <si>
    <t>BiK51aX2KA3y02</t>
  </si>
  <si>
    <t>BiK51aX2K09y02</t>
  </si>
  <si>
    <t>BiK52aK09---02</t>
  </si>
  <si>
    <t>BiK52aa2K09-02</t>
  </si>
  <si>
    <t>BiK52aa3K09-02</t>
  </si>
  <si>
    <t>BiK53aK09---02</t>
  </si>
  <si>
    <t>BiK54a------02</t>
  </si>
  <si>
    <t>BiK54aK09---02</t>
  </si>
  <si>
    <t>BiK51n------03</t>
  </si>
  <si>
    <t>BiK51nKA3---03</t>
  </si>
  <si>
    <t>BiK51nK09---03</t>
  </si>
  <si>
    <t>BiK51ny-----03</t>
  </si>
  <si>
    <t>BiK51nKA3y--03</t>
  </si>
  <si>
    <t xml:space="preserve"> 0-0,150 MW, Bonusregeln y und wenn Anlage 3 erfüllt</t>
  </si>
  <si>
    <t>BiK51nK09y--03</t>
  </si>
  <si>
    <t>BiK51na1----03</t>
  </si>
  <si>
    <t>BiK51na1KA3-03</t>
  </si>
  <si>
    <t>BiK51na1K09-03</t>
  </si>
  <si>
    <t>BiK51na1y---03</t>
  </si>
  <si>
    <t>BiK51na1KA3y03</t>
  </si>
  <si>
    <t>BiK51na1K09y03</t>
  </si>
  <si>
    <t>BiK51nG-----03</t>
  </si>
  <si>
    <t>BiK51nGKA3--03</t>
  </si>
  <si>
    <t>BiK51nGK09--03</t>
  </si>
  <si>
    <t>BiK51nGy----03</t>
  </si>
  <si>
    <t xml:space="preserve"> 0-0,15 MW, Bonusregeln G, y</t>
  </si>
  <si>
    <t>BiK51nGKA3y-03</t>
  </si>
  <si>
    <t>BiK51nGK09y-03</t>
  </si>
  <si>
    <t>BiK51nM1----03</t>
  </si>
  <si>
    <t>BiK51nM1KA3-03</t>
  </si>
  <si>
    <t>BiK51nM1K09-03</t>
  </si>
  <si>
    <t>BiK51nM1y---03</t>
  </si>
  <si>
    <t>BiK51nM1KA3y03</t>
  </si>
  <si>
    <t>BiK51nM1K09y03</t>
  </si>
  <si>
    <t>BiK51nL-----03</t>
  </si>
  <si>
    <t>BiK51nLKA3--03</t>
  </si>
  <si>
    <t>BiK51nLK09--03</t>
  </si>
  <si>
    <t>BiK51nLy----03</t>
  </si>
  <si>
    <t>BiK51nLKA3y-03</t>
  </si>
  <si>
    <t>BiK51nLK09y-03</t>
  </si>
  <si>
    <t>BiK51nX1----03</t>
  </si>
  <si>
    <t>BiK51nX1KA3-03</t>
  </si>
  <si>
    <t>BiK51nX1K09-03</t>
  </si>
  <si>
    <t>BiK51nX1y---03</t>
  </si>
  <si>
    <t>BiK51nX1KA3y03</t>
  </si>
  <si>
    <t>BiK51nX1K09y03</t>
  </si>
  <si>
    <t>BiK51aKA3---03</t>
  </si>
  <si>
    <t>BiK51aK09---03</t>
  </si>
  <si>
    <t>BiK51ay-----03</t>
  </si>
  <si>
    <t>BiK51aKA3y--03</t>
  </si>
  <si>
    <t>BiK51aK09y--03</t>
  </si>
  <si>
    <t>BiK51aa1KA3-03</t>
  </si>
  <si>
    <t>BiK51aa1K09-03</t>
  </si>
  <si>
    <t>BiK51aa1y---03</t>
  </si>
  <si>
    <t>BiK51aa1KA3y03</t>
  </si>
  <si>
    <t>BiK51aa1K09y03</t>
  </si>
  <si>
    <t>BiK51aG-----03</t>
  </si>
  <si>
    <t>BiK51aGKA3--03</t>
  </si>
  <si>
    <t>BiK51aGK09--03</t>
  </si>
  <si>
    <t>BiK51aGy----03</t>
  </si>
  <si>
    <t xml:space="preserve"> 0,15-0,5 MW, Bonusregeln G, y</t>
  </si>
  <si>
    <t>BiK51aGKA3y-03</t>
  </si>
  <si>
    <t>BiK51aGK09y-03</t>
  </si>
  <si>
    <t>BiK51aM2----03</t>
  </si>
  <si>
    <t>BiK51aM2KA3-03</t>
  </si>
  <si>
    <t>BiK51aM2K09-03</t>
  </si>
  <si>
    <t>BiK51aM2y---03</t>
  </si>
  <si>
    <t>vNNE</t>
  </si>
  <si>
    <t xml:space="preserve"> 0,15-0,5 MW, Bonusregeln M2, y und KWK</t>
  </si>
  <si>
    <t>BiK82M2KA3y-04</t>
  </si>
  <si>
    <t>BiK82M2K09y-04</t>
  </si>
  <si>
    <t>BiK82L------04</t>
  </si>
  <si>
    <t>BiK82LKWK---04</t>
  </si>
  <si>
    <t xml:space="preserve"> 0,15-0,5 MW, Bonusregeln L und KWK</t>
  </si>
  <si>
    <t>BiK82LKA3---04</t>
  </si>
  <si>
    <t>BiK82LK09---04</t>
  </si>
  <si>
    <t>BiK82Ly-----04</t>
  </si>
  <si>
    <t>BiK82LKWKy--04</t>
  </si>
  <si>
    <t xml:space="preserve"> 0,15-0,5 MW, Bonusregeln L, y und KWK</t>
  </si>
  <si>
    <t>BiK82LKA3y--04</t>
  </si>
  <si>
    <t>BiK82LK09y--04</t>
  </si>
  <si>
    <t>BiK82X2-----04</t>
  </si>
  <si>
    <t>BiK82X2KWK--04</t>
  </si>
  <si>
    <t xml:space="preserve"> 0,15-0,5 MW, Bonusregeln X2 und KWK</t>
  </si>
  <si>
    <t>BiK82X2KA3--04</t>
  </si>
  <si>
    <t>BiK82X2K09--04</t>
  </si>
  <si>
    <t>BiK82X2y----04</t>
  </si>
  <si>
    <t>BiK82X2KWKy-04</t>
  </si>
  <si>
    <t xml:space="preserve"> 0,15-0,5 MW, Bonusregeln X2, y und KWK</t>
  </si>
  <si>
    <t>BiK82X2KA3y-04</t>
  </si>
  <si>
    <t>BiK82X2K09y-04</t>
  </si>
  <si>
    <t xml:space="preserve"> 0,15-0,5 MW, Bonusregeln b und KWK</t>
  </si>
  <si>
    <t>BiK82bKA3---04</t>
  </si>
  <si>
    <t xml:space="preserve"> 0,15-0,5 MW, Bonusregeln b und K wenn Anlage 3 erfüllt</t>
  </si>
  <si>
    <t>BiK82bK09---04</t>
  </si>
  <si>
    <t xml:space="preserve"> 0,15-0,5 MW, Bonusregeln b und K erstmals 2009</t>
  </si>
  <si>
    <t>BiK82by-----04</t>
  </si>
  <si>
    <t xml:space="preserve"> 0,15-0,5 MW, Bonusregeln b, y</t>
  </si>
  <si>
    <t>BiK82bKWKy--04</t>
  </si>
  <si>
    <t xml:space="preserve"> 0,15-0,5 MW, Bonusregeln b, y und KWK</t>
  </si>
  <si>
    <t>BiK82bKA3y--04</t>
  </si>
  <si>
    <t xml:space="preserve"> 0,15-0,5 MW, Bonusregeln b, y und K wenn Anlage 3 erfüllt</t>
  </si>
  <si>
    <t>BiK82bK09y--04</t>
  </si>
  <si>
    <t xml:space="preserve"> 0,15-0,5 MW, Bonusregeln b, y und K erstmals 2009</t>
  </si>
  <si>
    <t>BiK82a1bKA3-04</t>
  </si>
  <si>
    <t xml:space="preserve"> 0,15-0,5 MW, Bonusregeln a1, b und K wenn Anlage 3 erfüllt</t>
  </si>
  <si>
    <t>BiK82a1bK09-04</t>
  </si>
  <si>
    <t xml:space="preserve"> 0,15-0,5 MW, Bonusregeln a1, b und K erstmals 2009</t>
  </si>
  <si>
    <t>BiK82a1by---04</t>
  </si>
  <si>
    <t xml:space="preserve"> 0,15-0,5 MW, Bonusregeln a1, b, y</t>
  </si>
  <si>
    <t>BiK82a1bKWKy04</t>
  </si>
  <si>
    <t xml:space="preserve"> 0,15-0,5 MW, Bonusregeln a1, b, y und KWK</t>
  </si>
  <si>
    <t>BiK82a1bKA3y04</t>
  </si>
  <si>
    <t xml:space="preserve"> 0,15-0,5 MW, Bonusregeln a1, b, y und K wenn Anlage 3 erfüllt</t>
  </si>
  <si>
    <t>BiK82a1bK09y04</t>
  </si>
  <si>
    <t xml:space="preserve"> 0,15-0,5 MW, Bonusregeln a1, b, y und K erstmals 2009</t>
  </si>
  <si>
    <t>BiK82Gb-----04</t>
  </si>
  <si>
    <t xml:space="preserve"> 0,15-0,5 MW, Bonusregeln G, b</t>
  </si>
  <si>
    <t>BiK82GbKWK--04</t>
  </si>
  <si>
    <t xml:space="preserve"> 0,15-0,5 MW, Bonusregeln G, b und KWK</t>
  </si>
  <si>
    <t>BiK82GbKA3--04</t>
  </si>
  <si>
    <t xml:space="preserve"> 0,15-0,5 MW, Bonusregeln G, b und K wenn Anlage 3 erfüllt</t>
  </si>
  <si>
    <t>BiK82GbK09--04</t>
  </si>
  <si>
    <t xml:space="preserve"> 0,15-0,5 MW, Bonusregeln G, b und K erstmals 2009</t>
  </si>
  <si>
    <t>BiK82Gby----04</t>
  </si>
  <si>
    <t xml:space="preserve"> 0,15-0,5 MW, Bonusregeln G, y, b</t>
  </si>
  <si>
    <t>BiK82GbKWKy-04</t>
  </si>
  <si>
    <t xml:space="preserve"> 0,15-0,5 MW, Bonusregeln G, y, b und KWK</t>
  </si>
  <si>
    <t>BiK82GbKA3y-04</t>
  </si>
  <si>
    <t xml:space="preserve"> 0,15-0,5 MW, Bonusregeln G, y, b und K wenn Anlage 3 erfüllt</t>
  </si>
  <si>
    <t>BiK82GbK09y-04</t>
  </si>
  <si>
    <t xml:space="preserve"> 0,15-0,5 MW, Bonusregeln G, y, b und K erstmals 2009</t>
  </si>
  <si>
    <t>BiK82M2b----04</t>
  </si>
  <si>
    <t xml:space="preserve"> 0,15-0,5 MW, Bonusregeln M2, b</t>
  </si>
  <si>
    <t>BiK82M2bKWK-04</t>
  </si>
  <si>
    <t xml:space="preserve"> 0,15-0,5 MW, Bonusregeln M2, b und KWK</t>
  </si>
  <si>
    <t>BiK82M2bKA3-04</t>
  </si>
  <si>
    <t xml:space="preserve"> 0,15-0,5 MW, Bonusregeln M2, b und K wenn Anlage 3 erfüllt</t>
  </si>
  <si>
    <t>BiK82M2bK09-04</t>
  </si>
  <si>
    <t xml:space="preserve"> 0,15-0,5 MW, Bonusregeln M2, b und K erstmals 2009</t>
  </si>
  <si>
    <t>BiK82M2by---04</t>
  </si>
  <si>
    <t xml:space="preserve"> 0,15-0,5 MW, Bonusregeln M2, y, b</t>
  </si>
  <si>
    <t>BiK82M2bKWKy04</t>
  </si>
  <si>
    <t xml:space="preserve"> 0,15-0,5 MW, Bonusregeln M2, y, b und KWK</t>
  </si>
  <si>
    <t>BiK82M2bKA3y04</t>
  </si>
  <si>
    <t xml:space="preserve"> 0,15-0,5 MW, Bonusregeln M2, y, b und K wenn Anlage 3 erfüllt</t>
  </si>
  <si>
    <t>BiK82M2bK09y04</t>
  </si>
  <si>
    <t xml:space="preserve"> 0,15-0,5 MW, Bonusregeln M2, y, b und K erstmals 2009</t>
  </si>
  <si>
    <t>BiK82Lb-----04</t>
  </si>
  <si>
    <t xml:space="preserve"> 0,15-0,5 MW, Bonusregeln L, b</t>
  </si>
  <si>
    <t>BiK82LbKWK--04</t>
  </si>
  <si>
    <t xml:space="preserve"> 0,15-0,5 MW, Bonusregeln L, b und KWK</t>
  </si>
  <si>
    <t>BiK82LbKA3--04</t>
  </si>
  <si>
    <t xml:space="preserve"> 0,15-0,5 MW, Bonusregeln L, b und K wenn Anlage 3 erfüllt</t>
  </si>
  <si>
    <t>BiK82LbK09--04</t>
  </si>
  <si>
    <t xml:space="preserve"> 0,15-0,5 MW, Bonusregeln L, b und K erstmals 2009</t>
  </si>
  <si>
    <t>BiK82Lby----04</t>
  </si>
  <si>
    <t xml:space="preserve"> 0,15-0,5 MW, Bonusregeln L, y, b</t>
  </si>
  <si>
    <t>BiK82LbKWKy-04</t>
  </si>
  <si>
    <t xml:space="preserve"> 0,15-0,5 MW, Bonusregeln L, y, b und KWK</t>
  </si>
  <si>
    <t>BiK82LbKA3y-04</t>
  </si>
  <si>
    <t xml:space="preserve"> 0,15-0,5 MW, Bonusregeln L, y, b und K wenn Anlage 3 erfüllt</t>
  </si>
  <si>
    <t xml:space="preserve"> 0-0,15 MW, Bonusregeln b, y</t>
  </si>
  <si>
    <t>BiK81bKWKy--04</t>
  </si>
  <si>
    <t xml:space="preserve"> 0-0,15 MW, Bonusregeln b, y und KWK</t>
  </si>
  <si>
    <t>BiK81bKA3y--04</t>
  </si>
  <si>
    <t xml:space="preserve"> 0-0,15 MW, Bonusregeln b, y und K wenn Anlage 3 erfüllt</t>
  </si>
  <si>
    <t>BiK81bK09y--04</t>
  </si>
  <si>
    <t xml:space="preserve"> 0-0,15 MW, Bonusregeln b, y und K erstmals 2009</t>
  </si>
  <si>
    <t>BiK81a1bKA3-04</t>
  </si>
  <si>
    <t xml:space="preserve"> 0-0,15 MW, Bonusregeln a1, b und K wenn Anlage 3 erfüllt</t>
  </si>
  <si>
    <t>BiK81a1bK09-04</t>
  </si>
  <si>
    <t xml:space="preserve"> 0-0,15 MW, Bonusregeln a1, b und K erstmals 2009</t>
  </si>
  <si>
    <t>BiK81a1by---04</t>
  </si>
  <si>
    <t xml:space="preserve"> 0-0,15 MW, Bonusregeln a1, b, y</t>
  </si>
  <si>
    <t>BiK81a1bKWKy04</t>
  </si>
  <si>
    <t xml:space="preserve"> 0-0,15 MW, Bonusregeln a1, b, y und KWK</t>
  </si>
  <si>
    <t>BiK81a1bKA3y04</t>
  </si>
  <si>
    <t xml:space="preserve"> 0-0,15 MW, Bonusregeln a1, b, y und K wenn Anlage 3 erfüllt</t>
  </si>
  <si>
    <t>BiK81a1bK09y04</t>
  </si>
  <si>
    <t xml:space="preserve"> 0-0,15 MW, Bonusregeln a1, b, y und K erstmals 2009</t>
  </si>
  <si>
    <t>BiK81Gb-----04</t>
  </si>
  <si>
    <t xml:space="preserve"> 0-0,15 MW, Bonusregeln G, b</t>
  </si>
  <si>
    <t>BiK81GbKWK--04</t>
  </si>
  <si>
    <t xml:space="preserve"> 0-0,15 MW, Bonusregeln G, b und KWK</t>
  </si>
  <si>
    <t>BiK81GbKA3--04</t>
  </si>
  <si>
    <t xml:space="preserve"> 0-0,15 MW, Bonusregeln G, b und K wenn Anlage 3 erfüllt</t>
  </si>
  <si>
    <t>BiK81GbK09--04</t>
  </si>
  <si>
    <t xml:space="preserve"> 0-0,15 MW, Bonusregeln G, b und K erstmals 2009</t>
  </si>
  <si>
    <t>BiK81Gby----04</t>
  </si>
  <si>
    <t xml:space="preserve"> 0-0,15 MW, Bonusregeln G, y, b</t>
  </si>
  <si>
    <t>BiK81GbKWKy-04</t>
  </si>
  <si>
    <t xml:space="preserve"> 0-0,15 MW, Bonusregeln G, y, b und KWK</t>
  </si>
  <si>
    <t>BiK81GbKA3y-04</t>
  </si>
  <si>
    <t xml:space="preserve"> 0-0,15 MW, Bonusregeln G, y, b und K wenn Anlage 3 erfüllt</t>
  </si>
  <si>
    <t>BiK81GbK09y-04</t>
  </si>
  <si>
    <t xml:space="preserve"> 0-0,15 MW, Bonusregeln G, y, b und K erstmals 2009</t>
  </si>
  <si>
    <t>BiK81M1b----04</t>
  </si>
  <si>
    <t xml:space="preserve"> 0-0,15 MW, Bonusregeln M1, b</t>
  </si>
  <si>
    <t>BiK81M1bKWK-04</t>
  </si>
  <si>
    <t xml:space="preserve"> 0-0,15 MW, Bonusregeln M1, b und KWK</t>
  </si>
  <si>
    <t>BiK81M1bKA3-04</t>
  </si>
  <si>
    <t xml:space="preserve"> 0-0,15 MW, Bonusregeln M1, b und K wenn Anlage 3 erfüllt</t>
  </si>
  <si>
    <t>BiK81M1bK09-04</t>
  </si>
  <si>
    <t xml:space="preserve"> 0-0,15 MW, Bonusregeln M1, b und K erstmals 2009</t>
  </si>
  <si>
    <t>BiK81M1by---04</t>
  </si>
  <si>
    <t xml:space="preserve"> 0-0,15 MW, Bonusregeln M1, y, b</t>
  </si>
  <si>
    <t>BiK81M1bKWKy04</t>
  </si>
  <si>
    <t xml:space="preserve"> 0-0,15 MW, Bonusregeln M1, y, b und KWK</t>
  </si>
  <si>
    <t>BiK81M1bKA3y04</t>
  </si>
  <si>
    <t xml:space="preserve"> 0-0,15 MW, Bonusregeln M1, y, b und K wenn Anlage 3 erfüllt</t>
  </si>
  <si>
    <t>BiK81M1bK09y04</t>
  </si>
  <si>
    <t xml:space="preserve"> 0-0,15 MW, Bonusregeln M1, y, b und K erstmals 2009</t>
  </si>
  <si>
    <t>BiK81Lb-----04</t>
  </si>
  <si>
    <t xml:space="preserve"> 0-0,15 MW, Bonusregeln L, b</t>
  </si>
  <si>
    <t>BiK81LbKWK--04</t>
  </si>
  <si>
    <t xml:space="preserve"> 0-0,15 MW, Bonusregeln L, b und KWK</t>
  </si>
  <si>
    <t>BiK81LbKA3--04</t>
  </si>
  <si>
    <t xml:space="preserve"> 0-0,15 MW, Bonusregeln L, b und K wenn Anlage 3 erfüllt</t>
  </si>
  <si>
    <t>BiK81LbK09--04</t>
  </si>
  <si>
    <t xml:space="preserve"> 0-0,15 MW, Bonusregeln L, b und K erstmals 2009</t>
  </si>
  <si>
    <t>BiK81Lby----04</t>
  </si>
  <si>
    <t xml:space="preserve"> 0-0,15 MW, Bonusregeln L, y, b</t>
  </si>
  <si>
    <t>BiK81LbKWKy-04</t>
  </si>
  <si>
    <t xml:space="preserve"> 0-0,15 MW, Bonusregeln L, y, b und KWK</t>
  </si>
  <si>
    <t>BiK81LbKA3y-04</t>
  </si>
  <si>
    <t xml:space="preserve"> 0-0,15 MW, Bonusregeln L, y, b und K wenn Anlage 3 erfüllt</t>
  </si>
  <si>
    <t>BiK81LbK09y-04</t>
  </si>
  <si>
    <t xml:space="preserve"> 0-0,15 MW, Bonusregeln L, y, b und K erstmals 2009</t>
  </si>
  <si>
    <t>BiK81X1b----04</t>
  </si>
  <si>
    <t xml:space="preserve"> 0-0,15 MW, Bonusregeln X1, b</t>
  </si>
  <si>
    <t>BiK81X1bKWK-04</t>
  </si>
  <si>
    <t xml:space="preserve"> 0-0,15 MW, Bonusregeln X1, b und KWK</t>
  </si>
  <si>
    <t>BiK81X1bKA3-04</t>
  </si>
  <si>
    <t xml:space="preserve"> 0-0,15 MW, Bonusregeln X1, b und K wenn Anlage 3 erfüllt</t>
  </si>
  <si>
    <t>BiK81X1bK09-04</t>
  </si>
  <si>
    <t xml:space="preserve"> 0-0,15 MW, Bonusregeln X1, b und K erstmals 2009</t>
  </si>
  <si>
    <t>BiK81X1by---04</t>
  </si>
  <si>
    <t xml:space="preserve"> 0-0,15 MW, Bonusregeln X1, y, b</t>
  </si>
  <si>
    <t>BiK81X1bKWKy04</t>
  </si>
  <si>
    <t xml:space="preserve"> 0-0,15 MW, Bonusregeln X1, y, b und KWK</t>
  </si>
  <si>
    <t>BiK81X1bKA3y04</t>
  </si>
  <si>
    <t xml:space="preserve"> 0-0,15 MW, Bonusregeln X1, y, b und K wenn Anlage 3 erfüllt</t>
  </si>
  <si>
    <t>BiK81X1bK09y04</t>
  </si>
  <si>
    <t xml:space="preserve"> 0-0,15 MW, Bonusregeln X1, y, b und K erstmals 2009</t>
  </si>
  <si>
    <t>BiK82KA3----04</t>
  </si>
  <si>
    <t xml:space="preserve"> 0,15-0,5 MW, Bonusregel K wenn Anlage 3 erfüllt</t>
  </si>
  <si>
    <t>BiK82K09----04</t>
  </si>
  <si>
    <t xml:space="preserve"> 0,15-0,5 MW, Bonusregel K erstmals 2009</t>
  </si>
  <si>
    <t>BiK82y------04</t>
  </si>
  <si>
    <t xml:space="preserve"> 0,15-0,5 MW, Bonusregel y</t>
  </si>
  <si>
    <t>BiK82KWKy---04</t>
  </si>
  <si>
    <t xml:space="preserve"> 0,15-0,5 MW, Bonusregeln y und KWK</t>
  </si>
  <si>
    <t>BiK82KA3y---04</t>
  </si>
  <si>
    <t xml:space="preserve"> 0,15-0,5 MW, Bonusregeln y und K wenn Anlage 3 erfüllt</t>
  </si>
  <si>
    <t>BiK82K09y---04</t>
  </si>
  <si>
    <t xml:space="preserve"> 0,15-0,5 MW, Bonusregeln y und K erstmals 2009</t>
  </si>
  <si>
    <t>BiK82a1KA3--04</t>
  </si>
  <si>
    <t xml:space="preserve"> 0,15-0,5 MW, Bonusregeln a1 und K wenn Anlage 3 erfüllt</t>
  </si>
  <si>
    <t>BiK82a1K09--04</t>
  </si>
  <si>
    <t xml:space="preserve"> 0,15-0,5 MW, Bonusregeln a1 und K erstmals 2009</t>
  </si>
  <si>
    <t>BiK82a1y----04</t>
  </si>
  <si>
    <t xml:space="preserve"> 0,15-0,5 MW, Bonusregeln a1, y</t>
  </si>
  <si>
    <t>BiK82a1KWKy-04</t>
  </si>
  <si>
    <t xml:space="preserve"> 0,15-0,5 MW, Bonusregeln a1, y und KWK</t>
  </si>
  <si>
    <t>BiK82a1KA3y-04</t>
  </si>
  <si>
    <t xml:space="preserve"> 0,15-0,5 MW, Bonusregeln a1, y und K wenn Anlage 3 erfüllt</t>
  </si>
  <si>
    <t>BiK82a1K09y-04</t>
  </si>
  <si>
    <t xml:space="preserve"> 0,15-0,5 MW, Bonusregeln a1, y und K erstmals 2009</t>
  </si>
  <si>
    <t>BiK82G------04</t>
  </si>
  <si>
    <t>BiK82GKWK---04</t>
  </si>
  <si>
    <t xml:space="preserve"> 0,15-0,5 MW, Bonusregeln G und KWK</t>
  </si>
  <si>
    <t>BiK82GKA3---04</t>
  </si>
  <si>
    <t>BiK82GK09---04</t>
  </si>
  <si>
    <t>BiK82Gy-----04</t>
  </si>
  <si>
    <t>BiK82GKWKy--04</t>
  </si>
  <si>
    <t xml:space="preserve"> 0,15-0,5 MW, Bonusregeln G, y und KWK</t>
  </si>
  <si>
    <t>BiK82GKA3y--04</t>
  </si>
  <si>
    <t>BiK82GK09y--04</t>
  </si>
  <si>
    <t>BiK82M2-----04</t>
  </si>
  <si>
    <t>BiK82M2KWK--04</t>
  </si>
  <si>
    <t xml:space="preserve"> 0,15-0,5 MW, Bonusregeln M2 und KWK</t>
  </si>
  <si>
    <t>BiK82M2KA3--04</t>
  </si>
  <si>
    <t>BiK82M2K09--04</t>
  </si>
  <si>
    <t xml:space="preserve"> 0,15-0,5 MW, Bonusregeln M2, K erstmals 2009</t>
  </si>
  <si>
    <t>BiK82M2y----04</t>
  </si>
  <si>
    <t>BiK82M2KWKy-04</t>
  </si>
  <si>
    <t>nein</t>
  </si>
  <si>
    <t>ja</t>
  </si>
  <si>
    <t>BB = Brandenburg</t>
  </si>
  <si>
    <t>BE = Berlin</t>
  </si>
  <si>
    <t>BW = Baden-Württemberg</t>
  </si>
  <si>
    <t>BY = Freistaat Bayern</t>
  </si>
  <si>
    <t>HB = Freie Hansestadt Bremen</t>
  </si>
  <si>
    <t>HE = Hessen</t>
  </si>
  <si>
    <t>HH = Hansestadt Hamburg</t>
  </si>
  <si>
    <t>MV = Mecklenburg-Vorpommern</t>
  </si>
  <si>
    <t>NI = Niedersachsen</t>
  </si>
  <si>
    <t>NW = Nordrhein-Westfalen</t>
  </si>
  <si>
    <t>RP = Rheinland-Pfalz</t>
  </si>
  <si>
    <t>SH = Schleswig-Holstein</t>
  </si>
  <si>
    <t>SL = Saarland</t>
  </si>
  <si>
    <t>SN = Freistaat Sachsen</t>
  </si>
  <si>
    <t>ST = Sachsen-Anhalt</t>
  </si>
  <si>
    <t>TH = Thüringen</t>
  </si>
  <si>
    <t>Leistung eines Solargenerators bei Standardtestbedingungen, anzugeben.</t>
  </si>
  <si>
    <t>Angabe, an welcher Netz-/Umspannebene die Anlage angeschlossen ist. Hier ist immer die</t>
  </si>
  <si>
    <t>physikalische Netz-/Umspannebene anzugeben.</t>
  </si>
  <si>
    <t>Auswahlfeld: Diese Abkürzungen stehen für die folgenden Netz-/ Umspannebenen:</t>
  </si>
  <si>
    <t>HöS = Höchstspannung</t>
  </si>
  <si>
    <t>HöS/HS = Umspannung Höchstspannung/Hochspannung</t>
  </si>
  <si>
    <t>HS = Hochspannung</t>
  </si>
  <si>
    <t>HS/MS = Umspannung Hochspannung/Mittelspannung</t>
  </si>
  <si>
    <t>MS = Mittelspannung</t>
  </si>
  <si>
    <t>MS/NS = Umspannung Mittelspannung/Niederspannung</t>
  </si>
  <si>
    <t>NS = Niederspannung</t>
  </si>
  <si>
    <t>Angabe der Postleitzahl.</t>
  </si>
  <si>
    <t>Angabe der Straße oder des Flurstücks, in der die Anlage errichtet wurde.</t>
  </si>
  <si>
    <t>Einspeisespannungsebene</t>
  </si>
  <si>
    <t>BiK81a1by---07</t>
  </si>
  <si>
    <t>BiK81a1bKWKy07</t>
  </si>
  <si>
    <t>BiK81a1bKA3y07</t>
  </si>
  <si>
    <t>BiK81a1bK09y07</t>
  </si>
  <si>
    <t>BiK81Gb-----07</t>
  </si>
  <si>
    <t>BiK81GbKWK--07</t>
  </si>
  <si>
    <t>BiK81GbKA3--07</t>
  </si>
  <si>
    <t>BiK81GbK09--07</t>
  </si>
  <si>
    <t>BiK81Gby----07</t>
  </si>
  <si>
    <t>BiK81GbKWKy-07</t>
  </si>
  <si>
    <t>BiK81GbKA3y-07</t>
  </si>
  <si>
    <t>BiK81GbK09y-07</t>
  </si>
  <si>
    <t>BiK81M1b----07</t>
  </si>
  <si>
    <t>BiK81M1bKWK-07</t>
  </si>
  <si>
    <t>BiK81M1bKA3-07</t>
  </si>
  <si>
    <t>BiK81M1bK09-07</t>
  </si>
  <si>
    <t>BiK81M1by---07</t>
  </si>
  <si>
    <t>BiK81M1bKWKy07</t>
  </si>
  <si>
    <t>BiK81M1bKA3y07</t>
  </si>
  <si>
    <t>BiK81M1bK09y07</t>
  </si>
  <si>
    <t>BiK81Lb-----07</t>
  </si>
  <si>
    <t>BiK81LbKWK--07</t>
  </si>
  <si>
    <t>BiK81LbKA3--07</t>
  </si>
  <si>
    <t>BiK81LbK09--07</t>
  </si>
  <si>
    <t>BiK81Lby----07</t>
  </si>
  <si>
    <t>BiK81LbKWKy-07</t>
  </si>
  <si>
    <t>BiK81LbKA3y-07</t>
  </si>
  <si>
    <t>BiK81LbK09y-07</t>
  </si>
  <si>
    <t>BiK81X1b----07</t>
  </si>
  <si>
    <t>(Netzbetreiber)</t>
  </si>
  <si>
    <t>Betriebsnummer der Bundesnetzagentur:</t>
  </si>
  <si>
    <t>Netznummer der Bundesnetzagentur:</t>
  </si>
  <si>
    <t>Abgabedatum:</t>
  </si>
  <si>
    <t>Informationen zur Ausfüllung</t>
  </si>
  <si>
    <t>Grundsätze</t>
  </si>
  <si>
    <t>Energieträger</t>
  </si>
  <si>
    <t>Inbetriebnahme</t>
  </si>
  <si>
    <t>Weitere Kriterien</t>
  </si>
  <si>
    <t>Anlagenschlüssel</t>
  </si>
  <si>
    <t>Ort / Gemarkung</t>
  </si>
  <si>
    <t>Wasser</t>
  </si>
  <si>
    <t>Biomasse</t>
  </si>
  <si>
    <t>Geothermie</t>
  </si>
  <si>
    <t>Wind</t>
  </si>
  <si>
    <t>Solar</t>
  </si>
  <si>
    <t>BiK82a1bK09y07</t>
  </si>
  <si>
    <t>BiK82Gb-----07</t>
  </si>
  <si>
    <t>BiK82GbKWK--07</t>
  </si>
  <si>
    <t>BiK82GbKA3--07</t>
  </si>
  <si>
    <t>BiK82GbK09--07</t>
  </si>
  <si>
    <t>BiK82Gby----07</t>
  </si>
  <si>
    <t>BiK82GbKWKy-07</t>
  </si>
  <si>
    <t>BiK82GbKA3y-07</t>
  </si>
  <si>
    <t>BiK82GbK09y-07</t>
  </si>
  <si>
    <t>BiK82M2b----07</t>
  </si>
  <si>
    <t>BiK82M2bKWK-07</t>
  </si>
  <si>
    <t>BiK82M2bKA3-07</t>
  </si>
  <si>
    <t>BiK82M2bK09-07</t>
  </si>
  <si>
    <t>BiK82M2by---07</t>
  </si>
  <si>
    <t>BiK82M2bKWKy07</t>
  </si>
  <si>
    <t>BiK82M2bKA3y07</t>
  </si>
  <si>
    <t>BiK82M2bK09y07</t>
  </si>
  <si>
    <t>BiK82Lb-----07</t>
  </si>
  <si>
    <t>BiK82LbKWK--07</t>
  </si>
  <si>
    <t>BiK82LbKA3--07</t>
  </si>
  <si>
    <t>BiK82LbK09--07</t>
  </si>
  <si>
    <t>BiK82Lby----07</t>
  </si>
  <si>
    <t>BiK82LbKWKy-07</t>
  </si>
  <si>
    <t>BiK82LbKA3y-07</t>
  </si>
  <si>
    <t>BiK82LbK09y-07</t>
  </si>
  <si>
    <t>BiK82X2b----07</t>
  </si>
  <si>
    <t>BiK82X2bKWK-07</t>
  </si>
  <si>
    <t>BiK82X2bKA3-07</t>
  </si>
  <si>
    <t>BiK82X2bK09-07</t>
  </si>
  <si>
    <t>BiK82X2by---07</t>
  </si>
  <si>
    <t>BiK82X2bKWKy07</t>
  </si>
  <si>
    <t>BiK82X2bKA3y07</t>
  </si>
  <si>
    <t>BiK82X2bK09y07</t>
  </si>
  <si>
    <t>BiK83K09----07</t>
  </si>
  <si>
    <t>BiK83a2K09--07</t>
  </si>
  <si>
    <t>BiK83a3K09--07</t>
  </si>
  <si>
    <t>BiK83bK09---07</t>
  </si>
  <si>
    <t>BiK83a2bK09-07</t>
  </si>
  <si>
    <t>BiK83a3bK09-07</t>
  </si>
  <si>
    <t>BiK84K09----07</t>
  </si>
  <si>
    <t>&lt;20 MW, Altholz</t>
  </si>
  <si>
    <t>BiK85K09----07</t>
  </si>
  <si>
    <t>BiK81KA3----08</t>
  </si>
  <si>
    <t>BiK81K09----08</t>
  </si>
  <si>
    <t>BiK81y------08</t>
  </si>
  <si>
    <t>BiK81KWKy---08</t>
  </si>
  <si>
    <t xml:space="preserve"> 0-0,15 MW, Bonusregeln y, KWK</t>
  </si>
  <si>
    <t>BiK81KA3y---08</t>
  </si>
  <si>
    <t xml:space="preserve"> 0-0,15 MW, Bonusregeln y, K wenn Anlage 3 erfüllt</t>
  </si>
  <si>
    <t>BiK81K09y---08</t>
  </si>
  <si>
    <t xml:space="preserve"> 0-0,15 MW, Bonusregeln y, K erstmals 2009</t>
  </si>
  <si>
    <t>BiK81a1KA3--08</t>
  </si>
  <si>
    <t>BiK81a1K09--08</t>
  </si>
  <si>
    <t>BiK81a1y----08</t>
  </si>
  <si>
    <t>BiK81a1KWKy-08</t>
  </si>
  <si>
    <t>BiK81a1KA3y-08</t>
  </si>
  <si>
    <t>BiK81a1K09y-08</t>
  </si>
  <si>
    <t>BiK81G------08</t>
  </si>
  <si>
    <t>BiK81GKWK---08</t>
  </si>
  <si>
    <t>BiK81GKA3---08</t>
  </si>
  <si>
    <t>BiK81GK09---08</t>
  </si>
  <si>
    <t>BiK81Gy-----08</t>
  </si>
  <si>
    <t>BiK81GKWKy--08</t>
  </si>
  <si>
    <t>BiK81GKA3y--08</t>
  </si>
  <si>
    <t>BiK81GK09y--08</t>
  </si>
  <si>
    <t>BiK81M1-----08</t>
  </si>
  <si>
    <t>BiK81M1KWK--08</t>
  </si>
  <si>
    <t>BiK81M1KA3--08</t>
  </si>
  <si>
    <t>BiK81M1K09--08</t>
  </si>
  <si>
    <t>BiK81M1y----08</t>
  </si>
  <si>
    <t>BiK81M1KWKy-08</t>
  </si>
  <si>
    <t>BiK81M1KA3y-08</t>
  </si>
  <si>
    <t>BiK81M1K09y-08</t>
  </si>
  <si>
    <t>BiK81L------08</t>
  </si>
  <si>
    <t>BiK81LKWK---08</t>
  </si>
  <si>
    <t>BiK81LKA3---08</t>
  </si>
  <si>
    <t>BiK81LK09---08</t>
  </si>
  <si>
    <t>BiK81Ly-----08</t>
  </si>
  <si>
    <t>BiK81LKWKy--08</t>
  </si>
  <si>
    <t>BiK81LKA3y--08</t>
  </si>
  <si>
    <t>BiK81LK09y--08</t>
  </si>
  <si>
    <t>BiK81X1-----08</t>
  </si>
  <si>
    <t>BiK81X1KWK--08</t>
  </si>
  <si>
    <t>BiK81X1KA3--08</t>
  </si>
  <si>
    <t>BiK81X1K09--08</t>
  </si>
  <si>
    <t>BiK81X1y----08</t>
  </si>
  <si>
    <t>BiK81X1KWKy-08</t>
  </si>
  <si>
    <t>BiK81X1KA3y-08</t>
  </si>
  <si>
    <t>BiK81X1K09y-08</t>
  </si>
  <si>
    <t>BiK81bKA3---08</t>
  </si>
  <si>
    <t>BiK81bK09---08</t>
  </si>
  <si>
    <t>BiK81by-----08</t>
  </si>
  <si>
    <t>BiK81bKWKy--08</t>
  </si>
  <si>
    <t>BiK81bKA3y--08</t>
  </si>
  <si>
    <t>BiK81bK09y--08</t>
  </si>
  <si>
    <t xml:space="preserve"> 0-0,15 MW, Bonusregeln a1, b</t>
  </si>
  <si>
    <t>BiK81a1bKA3-08</t>
  </si>
  <si>
    <t>BiK81a1bK09-08</t>
  </si>
  <si>
    <t>BiK81a1by---08</t>
  </si>
  <si>
    <t>BiK81a1bKWKy08</t>
  </si>
  <si>
    <t>BiK81a1bKA3y08</t>
  </si>
  <si>
    <t>BiK81a1bK09y08</t>
  </si>
  <si>
    <t>BiK81Gb-----08</t>
  </si>
  <si>
    <t>BiK81GbKWK--08</t>
  </si>
  <si>
    <t>BiK81GbKA3--08</t>
  </si>
  <si>
    <t>BiK81GbK09--08</t>
  </si>
  <si>
    <t>BiK81Gby----08</t>
  </si>
  <si>
    <t>BiK81GbKWKy-08</t>
  </si>
  <si>
    <t>BiK81GbKA3y-08</t>
  </si>
  <si>
    <t>BiK81GbK09y-08</t>
  </si>
  <si>
    <t>BiK81M1b----08</t>
  </si>
  <si>
    <t>BiK81M1bKWK-08</t>
  </si>
  <si>
    <t>BiK81M1bKA3-08</t>
  </si>
  <si>
    <t>BiK81M1bK09-08</t>
  </si>
  <si>
    <t>BiK81M1by---08</t>
  </si>
  <si>
    <t>BiK81M1bKWKy08</t>
  </si>
  <si>
    <t>BiK81M1bKA3y08</t>
  </si>
  <si>
    <t>BiK81M1bK09y08</t>
  </si>
  <si>
    <t>BiK81Lb-----08</t>
  </si>
  <si>
    <t>BiK81LbKWK--08</t>
  </si>
  <si>
    <t>BiK81LbKA3--08</t>
  </si>
  <si>
    <t>BiK81LbK09--08</t>
  </si>
  <si>
    <t>BiK81Lby----08</t>
  </si>
  <si>
    <t>BiK81LbKWKy-08</t>
  </si>
  <si>
    <t>BiK81LbKA3y-08</t>
  </si>
  <si>
    <t>BiK81LbK09y-08</t>
  </si>
  <si>
    <t>BiK81X1b----08</t>
  </si>
  <si>
    <t>BiK81X1bKWK-08</t>
  </si>
  <si>
    <t>BiK81X1bKA3-08</t>
  </si>
  <si>
    <t>BiK81X1bK09-08</t>
  </si>
  <si>
    <t>BiK81X1by---08</t>
  </si>
  <si>
    <t>BiK81X1bKWKy08</t>
  </si>
  <si>
    <t>BiK81X1bKA3y08</t>
  </si>
  <si>
    <t>BiK81X1bK09y08</t>
  </si>
  <si>
    <t>BiK82KA3----08</t>
  </si>
  <si>
    <t>BiK82K09----08</t>
  </si>
  <si>
    <t>BiK82y------08</t>
  </si>
  <si>
    <t>BiK82KWKy---08</t>
  </si>
  <si>
    <t>BiK82KA3y---08</t>
  </si>
  <si>
    <t>BiK82K09y---08</t>
  </si>
  <si>
    <t>BiK82a1KA3--08</t>
  </si>
  <si>
    <t>BiK82a1K09--08</t>
  </si>
  <si>
    <t>BiK82a1y----08</t>
  </si>
  <si>
    <t>BiK82a1KWKy-08</t>
  </si>
  <si>
    <t>BiK82a1KA3y-08</t>
  </si>
  <si>
    <t>BiK82a1K09y-08</t>
  </si>
  <si>
    <t>BiK82G------08</t>
  </si>
  <si>
    <t>BiK82GKWK---08</t>
  </si>
  <si>
    <t>BiK82GKA3---08</t>
  </si>
  <si>
    <t>BiK82GK09---08</t>
  </si>
  <si>
    <t>BiK82Gy-----08</t>
  </si>
  <si>
    <t>BiK82GKWKy--08</t>
  </si>
  <si>
    <t>BiK82GKA3y--08</t>
  </si>
  <si>
    <t>BiK82GK09y--08</t>
  </si>
  <si>
    <t>BiK82M2-----08</t>
  </si>
  <si>
    <t>BiK82M2KWK--08</t>
  </si>
  <si>
    <t>BiK82M2KA3--08</t>
  </si>
  <si>
    <t>BiK82M2K09--08</t>
  </si>
  <si>
    <t>BiK82M2y----08</t>
  </si>
  <si>
    <t>BiK82M2KWKy-08</t>
  </si>
  <si>
    <t>BiK82M2KA3y-08</t>
  </si>
  <si>
    <t>BiK82M2K09y-08</t>
  </si>
  <si>
    <t>BiK82L------08</t>
  </si>
  <si>
    <t>BiK82LKWK---08</t>
  </si>
  <si>
    <t>BiK82LKA3---08</t>
  </si>
  <si>
    <t>BiK82LK09---08</t>
  </si>
  <si>
    <t>BiK82Ly-----08</t>
  </si>
  <si>
    <t>BiK82LKWKy--08</t>
  </si>
  <si>
    <t>BiK82LKA3y--08</t>
  </si>
  <si>
    <t>BiK82LK09y--08</t>
  </si>
  <si>
    <t>BiK82X2-----08</t>
  </si>
  <si>
    <t>BiK82X2KWK--08</t>
  </si>
  <si>
    <t>BiK82X2KA3--08</t>
  </si>
  <si>
    <t>BiK82X2K09--08</t>
  </si>
  <si>
    <t>BiK82X2y----08</t>
  </si>
  <si>
    <t>BiK82X2KWKy-08</t>
  </si>
  <si>
    <t>BiK82X2KA3y-08</t>
  </si>
  <si>
    <t>BiK82X2K09y-08</t>
  </si>
  <si>
    <t>BiK82bKA3---08</t>
  </si>
  <si>
    <t>BiK82bK09---08</t>
  </si>
  <si>
    <t>BiK82by-----08</t>
  </si>
  <si>
    <t>BiK82bKWKy--08</t>
  </si>
  <si>
    <t>BiK82bKA3y--08</t>
  </si>
  <si>
    <t>BiK82bK09y--08</t>
  </si>
  <si>
    <t>BiK82a1bKA3-08</t>
  </si>
  <si>
    <t>BiK82a1bK09-08</t>
  </si>
  <si>
    <t>BiK82a1by---08</t>
  </si>
  <si>
    <t>BiK82a1bKWKy08</t>
  </si>
  <si>
    <t>BiK82a1bKA3y08</t>
  </si>
  <si>
    <t>BiK82a1bK09y08</t>
  </si>
  <si>
    <t>BiK82Gb-----08</t>
  </si>
  <si>
    <t>BiK82GbKWK--08</t>
  </si>
  <si>
    <t>BiK82GbKA3--08</t>
  </si>
  <si>
    <t>BiK82GbK09--08</t>
  </si>
  <si>
    <t>BiK82Gby----08</t>
  </si>
  <si>
    <t>BiK82GbKWKy-08</t>
  </si>
  <si>
    <t>BiK82GbKA3y-08</t>
  </si>
  <si>
    <t>BiK82GbK09y-08</t>
  </si>
  <si>
    <t>BiK82M2b----08</t>
  </si>
  <si>
    <t>BiK82M2bKWK-08</t>
  </si>
  <si>
    <t>BiK82M2bKA3-08</t>
  </si>
  <si>
    <t>BiK82M2bK09-08</t>
  </si>
  <si>
    <t>BiK82M2by---08</t>
  </si>
  <si>
    <t>BiK82M2bKWKy08</t>
  </si>
  <si>
    <t>BiK84-------06</t>
  </si>
  <si>
    <t>BiK84KWK----06</t>
  </si>
  <si>
    <t>BiK85-------06</t>
  </si>
  <si>
    <t>BiK81-------07</t>
  </si>
  <si>
    <t>BiK81KWK----07</t>
  </si>
  <si>
    <t>BiK81a1-----07</t>
  </si>
  <si>
    <t>BiK81a1KWK--07</t>
  </si>
  <si>
    <t>BiK81b------07</t>
  </si>
  <si>
    <t>BiK81bKWK---07</t>
  </si>
  <si>
    <t>BiK81a1b----07</t>
  </si>
  <si>
    <t>BiK81a1bKWK-07</t>
  </si>
  <si>
    <t>BiK82-------07</t>
  </si>
  <si>
    <t>BiK82KWK----07</t>
  </si>
  <si>
    <t>BiK82a1-----07</t>
  </si>
  <si>
    <t>BiK82a1KWK--07</t>
  </si>
  <si>
    <t>BiK82b------07</t>
  </si>
  <si>
    <t>BiK82bKWK---07</t>
  </si>
  <si>
    <t>BiK82a1b----07</t>
  </si>
  <si>
    <t>BiK82a1bKWK-07</t>
  </si>
  <si>
    <t>BiK83-------07</t>
  </si>
  <si>
    <t>BiK83KWK----07</t>
  </si>
  <si>
    <t>BiK83a2-----07</t>
  </si>
  <si>
    <t>BiK83a2KWK--07</t>
  </si>
  <si>
    <t>BiK83a3-----07</t>
  </si>
  <si>
    <t>BiK83a3KWK--07</t>
  </si>
  <si>
    <t>BiK83b------07</t>
  </si>
  <si>
    <t>BiK83bKWK---07</t>
  </si>
  <si>
    <t>BiK83a2b----07</t>
  </si>
  <si>
    <t>BiK83a2bKWK-07</t>
  </si>
  <si>
    <t>BiK83a3b----07</t>
  </si>
  <si>
    <t>BiK83a3bKWK-07</t>
  </si>
  <si>
    <t>BiK84-------07</t>
  </si>
  <si>
    <t>BiK84KWK----07</t>
  </si>
  <si>
    <t>BiK85-------07</t>
  </si>
  <si>
    <t>BiK81-------08</t>
  </si>
  <si>
    <t>BiK81KWK----08</t>
  </si>
  <si>
    <t>BiK81a1-----08</t>
  </si>
  <si>
    <t>BiK81a1KWK--08</t>
  </si>
  <si>
    <t>BiK81b------08</t>
  </si>
  <si>
    <t>BiK81bKWK---08</t>
  </si>
  <si>
    <t>BiK81a1b----08</t>
  </si>
  <si>
    <t>BiK81a1bKWK-08</t>
  </si>
  <si>
    <t>BiK81y------07</t>
  </si>
  <si>
    <t>BiK81KWKy---07</t>
  </si>
  <si>
    <t>BiK81KA3y---07</t>
  </si>
  <si>
    <t>BiK81K09y---07</t>
  </si>
  <si>
    <t>BiK81a1KA3--07</t>
  </si>
  <si>
    <t>BiK81a1K09--07</t>
  </si>
  <si>
    <t>BiK81a1y----07</t>
  </si>
  <si>
    <t>BiK81a1KWKy-07</t>
  </si>
  <si>
    <t>BiK81a1KA3y-07</t>
  </si>
  <si>
    <t>BiK81a1K09y-07</t>
  </si>
  <si>
    <t>BiK81G------07</t>
  </si>
  <si>
    <t>BiK81GKWK---07</t>
  </si>
  <si>
    <t>BiK81GKA3---07</t>
  </si>
  <si>
    <t>BiK81GK09---07</t>
  </si>
  <si>
    <t>BiK81Gy-----07</t>
  </si>
  <si>
    <t>BiK81GKWKy--07</t>
  </si>
  <si>
    <t>BiK81GKA3y--07</t>
  </si>
  <si>
    <t>BiK81GK09y--07</t>
  </si>
  <si>
    <t>BiK81M1-----07</t>
  </si>
  <si>
    <t>BiK81M1KWK--07</t>
  </si>
  <si>
    <t>BiK81M1KA3--07</t>
  </si>
  <si>
    <t>BiK81M1K09--07</t>
  </si>
  <si>
    <t>BiK81M1y----07</t>
  </si>
  <si>
    <t>BiK81M1KWKy-07</t>
  </si>
  <si>
    <t>BiK81M1KA3y-07</t>
  </si>
  <si>
    <t>BiK81M1K09y-07</t>
  </si>
  <si>
    <t>BiK81L------07</t>
  </si>
  <si>
    <t>BiK81LKWK---07</t>
  </si>
  <si>
    <t>BiK81LKA3---07</t>
  </si>
  <si>
    <t>BiK81LK09---07</t>
  </si>
  <si>
    <t>BiK81Ly-----07</t>
  </si>
  <si>
    <t>BiK81LKWKy--07</t>
  </si>
  <si>
    <t>BiK81LKA3y--07</t>
  </si>
  <si>
    <t>BiK81LK09y--07</t>
  </si>
  <si>
    <t>BiK81X1-----07</t>
  </si>
  <si>
    <t>BiK81X1KWK--07</t>
  </si>
  <si>
    <t>BiK81X1KA3--07</t>
  </si>
  <si>
    <t>BiK81X1K09--07</t>
  </si>
  <si>
    <t>BiK81X1y----07</t>
  </si>
  <si>
    <t>BiK81X1KWKy-07</t>
  </si>
  <si>
    <t>BiK81X1KA3y-07</t>
  </si>
  <si>
    <t>BiK81X1K09y-07</t>
  </si>
  <si>
    <t>BiK81bKA3---07</t>
  </si>
  <si>
    <t>BiK81bK09---07</t>
  </si>
  <si>
    <t>BiK81by-----07</t>
  </si>
  <si>
    <t>BiK81bKWKy--07</t>
  </si>
  <si>
    <t>BiK81bKA3y--07</t>
  </si>
  <si>
    <t>BiK81bK09y--07</t>
  </si>
  <si>
    <t>BiK81a1bKA3-07</t>
  </si>
  <si>
    <t>BiK81a1bK09-07</t>
  </si>
  <si>
    <t>WaK41a------01</t>
  </si>
  <si>
    <t xml:space="preserve"> 0-0,5 MW</t>
  </si>
  <si>
    <t>WaK42a------01</t>
  </si>
  <si>
    <t xml:space="preserve"> 0,5-5 MW</t>
  </si>
  <si>
    <t>WaK41a------02</t>
  </si>
  <si>
    <t>WaK42a------02</t>
  </si>
  <si>
    <t>WaK41a------03</t>
  </si>
  <si>
    <t>WaK42a------03</t>
  </si>
  <si>
    <t>WaK41a------04</t>
  </si>
  <si>
    <t>WaK42a------04</t>
  </si>
  <si>
    <t>WaK61-------04</t>
  </si>
  <si>
    <t>WaK62-------04</t>
  </si>
  <si>
    <t>WaK63-------04</t>
  </si>
  <si>
    <t xml:space="preserve"> &gt;5 MW , Zubau 0-0,5 MW</t>
  </si>
  <si>
    <t>WaK64-------04</t>
  </si>
  <si>
    <t xml:space="preserve"> &gt;5 MW , Zubau 0,5-10 MW</t>
  </si>
  <si>
    <t>WaK65-------04</t>
  </si>
  <si>
    <t xml:space="preserve"> &gt;5 MW , Zubau 10-20 MW</t>
  </si>
  <si>
    <t>WaK66-------04</t>
  </si>
  <si>
    <t xml:space="preserve"> &gt;5 MW , Zubau 20-50 MW</t>
  </si>
  <si>
    <t>WaK67-------04</t>
  </si>
  <si>
    <t xml:space="preserve"> &gt;5 MW , Zubau 50-150 MW</t>
  </si>
  <si>
    <t>WaK61-------05</t>
  </si>
  <si>
    <t>WaK62-------05</t>
  </si>
  <si>
    <t>WaK63-------05</t>
  </si>
  <si>
    <t>WaK64-------05</t>
  </si>
  <si>
    <t>WaK65-------05</t>
  </si>
  <si>
    <t>WaK66-------05</t>
  </si>
  <si>
    <t>WaK67-------05</t>
  </si>
  <si>
    <t>WaK61-------06</t>
  </si>
  <si>
    <t>WaK62-------06</t>
  </si>
  <si>
    <t>WaK63-------06</t>
  </si>
  <si>
    <t xml:space="preserve"> &gt;5 MW, Zubau 0-0,5 MW</t>
  </si>
  <si>
    <t>WaK64-------06</t>
  </si>
  <si>
    <t xml:space="preserve"> &gt;5 MW, Zubau 0,5-10 MW</t>
  </si>
  <si>
    <t>WaK65-------06</t>
  </si>
  <si>
    <t>WaK66-------06</t>
  </si>
  <si>
    <t>WaK67-------06</t>
  </si>
  <si>
    <t>WaK61-------07</t>
  </si>
  <si>
    <t>WaK62-------07</t>
  </si>
  <si>
    <t>WaK63-------07</t>
  </si>
  <si>
    <t>WaK64-------07</t>
  </si>
  <si>
    <t>WaK65-------07</t>
  </si>
  <si>
    <t>WaK66-------07</t>
  </si>
  <si>
    <t>WaK67-------07</t>
  </si>
  <si>
    <t>WaK61-------08</t>
  </si>
  <si>
    <t>WaK62-------08</t>
  </si>
  <si>
    <t>WaK63-------08</t>
  </si>
  <si>
    <t>WaK64-------08</t>
  </si>
  <si>
    <t>WaK65-------08</t>
  </si>
  <si>
    <t>WaK66-------08</t>
  </si>
  <si>
    <t>WaK67-------08</t>
  </si>
  <si>
    <t>BiK51a------01</t>
  </si>
  <si>
    <t>BiK51aa1----01</t>
  </si>
  <si>
    <t>BiK52a------01</t>
  </si>
  <si>
    <t>BiK52aa2----01</t>
  </si>
  <si>
    <t xml:space="preserve"> 0,5-5 MW, Bonusregel a2</t>
  </si>
  <si>
    <t>BiK52aa3----01</t>
  </si>
  <si>
    <t xml:space="preserve"> 0,5-5 MW, Bonusregel a3</t>
  </si>
  <si>
    <t>BiK53a------01</t>
  </si>
  <si>
    <t xml:space="preserve"> 5-20 MW </t>
  </si>
  <si>
    <t>BiK51a------02</t>
  </si>
  <si>
    <t>BiK51aa1----02</t>
  </si>
  <si>
    <t>BiK52a------02</t>
  </si>
  <si>
    <t>BiK52aa2----02</t>
  </si>
  <si>
    <t>BiK52aa3----02</t>
  </si>
  <si>
    <t>BiK53a------02</t>
  </si>
  <si>
    <t>BiK51a------03</t>
  </si>
  <si>
    <t>BiK51aa1----03</t>
  </si>
  <si>
    <t>BiK52a------03</t>
  </si>
  <si>
    <t>BiK52aa2----03</t>
  </si>
  <si>
    <t>BiK52aa3----03</t>
  </si>
  <si>
    <t>BiK53a------03</t>
  </si>
  <si>
    <t>BiK81-------04</t>
  </si>
  <si>
    <t xml:space="preserve"> 0-0,15 MW</t>
  </si>
  <si>
    <t>Anteil Nicht-KWK</t>
  </si>
  <si>
    <t>BiK81KWK----04</t>
  </si>
  <si>
    <t xml:space="preserve"> 0-0,15 MW, Bonusregel KWK</t>
  </si>
  <si>
    <t>Anteil KWK</t>
  </si>
  <si>
    <t>BiK81a1-----04</t>
  </si>
  <si>
    <t xml:space="preserve"> 0-0,15 MW, Bonusregel a1</t>
  </si>
  <si>
    <t>BiK81a1KWK--04</t>
  </si>
  <si>
    <t>BiK81b------04</t>
  </si>
  <si>
    <t xml:space="preserve"> 0-0,15 MW, Bonusregel b</t>
  </si>
  <si>
    <t>BiK81bKWK---04</t>
  </si>
  <si>
    <t>BiK81a1b----04</t>
  </si>
  <si>
    <t xml:space="preserve"> 0-0,15 MW, Bonusregeln a1 und b</t>
  </si>
  <si>
    <t>BiK81a1bKWK-04</t>
  </si>
  <si>
    <t xml:space="preserve"> 0-0,15 MW, Bonusregeln a1, b und KWK</t>
  </si>
  <si>
    <t>BiK82-------04</t>
  </si>
  <si>
    <t xml:space="preserve"> 0,15-0,5 MW</t>
  </si>
  <si>
    <t>BiK82KWK----04</t>
  </si>
  <si>
    <t xml:space="preserve"> 0,15-0,5 MW, Bonusregel KWK</t>
  </si>
  <si>
    <t>BiK82a1-----04</t>
  </si>
  <si>
    <t xml:space="preserve"> 0,15-0,5 MW, Bonusregel a1</t>
  </si>
  <si>
    <t>BiK82a1KWK--04</t>
  </si>
  <si>
    <t xml:space="preserve"> 0,15-0,5 MW, Bonusregel a1 und KWK</t>
  </si>
  <si>
    <t>BiK82b------04</t>
  </si>
  <si>
    <t xml:space="preserve"> 0,15-0,5 MW, Bonusregel b</t>
  </si>
  <si>
    <t>BiK82bKWK---04</t>
  </si>
  <si>
    <t>BiK82a1b----04</t>
  </si>
  <si>
    <t xml:space="preserve"> 0,15-0,5 MW, Bonusregeln a1 und b</t>
  </si>
  <si>
    <t>BiK82a1bKWK-04</t>
  </si>
  <si>
    <t xml:space="preserve"> 0,15-0,5 MW, Bonusregeln a1, b und KWK</t>
  </si>
  <si>
    <t>BiK83-------04</t>
  </si>
  <si>
    <t>BiK83KWK----04</t>
  </si>
  <si>
    <t xml:space="preserve"> 0,5-5 MW, Bonusregel KWK</t>
  </si>
  <si>
    <t>BiK83a2-----04</t>
  </si>
  <si>
    <t>BiK83a2KWK--04</t>
  </si>
  <si>
    <t xml:space="preserve"> 0,5-5 MW, Bonusregel a2 und KWK</t>
  </si>
  <si>
    <t>BiK83a3-----04</t>
  </si>
  <si>
    <t>BiK83a3KWK--04</t>
  </si>
  <si>
    <t xml:space="preserve"> 0,5-5 MW, Bonusregel a3 und KWK</t>
  </si>
  <si>
    <t>BiK83b------04</t>
  </si>
  <si>
    <t xml:space="preserve"> 0,5-5 MW, Bonusregel b</t>
  </si>
  <si>
    <t>BiK83bKWK---04</t>
  </si>
  <si>
    <t xml:space="preserve"> 0,5-5 MW, Bonusregel b und KWK</t>
  </si>
  <si>
    <t>BiK83a2b----04</t>
  </si>
  <si>
    <t xml:space="preserve"> 0,5-5 MW, Bonusregeln a2 und b</t>
  </si>
  <si>
    <t>BiK83a2bKWK-04</t>
  </si>
  <si>
    <t xml:space="preserve"> 0,5-5 MW, Bonusregeln a2, b und KWK</t>
  </si>
  <si>
    <t>BiK83a3b----04</t>
  </si>
  <si>
    <t xml:space="preserve"> 0,5-5 MW, Bonusregeln a3 und b</t>
  </si>
  <si>
    <t>BiK83a3bKWK-04</t>
  </si>
  <si>
    <t xml:space="preserve"> 0,5-5 MW, Bonusregeln a3, b und KWK</t>
  </si>
  <si>
    <t>BiK84-------04</t>
  </si>
  <si>
    <t xml:space="preserve"> 5-20 MW</t>
  </si>
  <si>
    <t>BiK84KWK----04</t>
  </si>
  <si>
    <t xml:space="preserve"> 5-20 MW, Bonusregel KWK</t>
  </si>
  <si>
    <t>BiK81-------05</t>
  </si>
  <si>
    <t>BiK81KWK----05</t>
  </si>
  <si>
    <t>BiK81a1-----05</t>
  </si>
  <si>
    <t>BiK81a1KWK--05</t>
  </si>
  <si>
    <t>BiK81b------05</t>
  </si>
  <si>
    <t>BiK81bKWK---05</t>
  </si>
  <si>
    <t>BiK81a1b----05</t>
  </si>
  <si>
    <t>BiK81a1bKWK-05</t>
  </si>
  <si>
    <t>BiK82-------05</t>
  </si>
  <si>
    <t>BiK82KWK----05</t>
  </si>
  <si>
    <t>BiK82a1-----05</t>
  </si>
  <si>
    <t>BiK82a1KWK--05</t>
  </si>
  <si>
    <t>BiK82b------05</t>
  </si>
  <si>
    <t>BiK82bKWK---05</t>
  </si>
  <si>
    <t>BiK82a1b----05</t>
  </si>
  <si>
    <t>BiK82a1bKWK-05</t>
  </si>
  <si>
    <t>BiK83-------05</t>
  </si>
  <si>
    <t>BiK83KWK----05</t>
  </si>
  <si>
    <t>BiK83a2-----05</t>
  </si>
  <si>
    <t>BiK83a2KWK--05</t>
  </si>
  <si>
    <t>BiK83a3-----05</t>
  </si>
  <si>
    <t>BiK83a3KWK--05</t>
  </si>
  <si>
    <t>BiK83b------05</t>
  </si>
  <si>
    <t>BiK83bKWK---05</t>
  </si>
  <si>
    <t>BiK83a2b----05</t>
  </si>
  <si>
    <t>BiK83a2bKWK-05</t>
  </si>
  <si>
    <t>WaK230------10</t>
  </si>
  <si>
    <t xml:space="preserve"> 0-0,5 MW, Anlage &lt; 5 MW</t>
  </si>
  <si>
    <t>WaK231------10</t>
  </si>
  <si>
    <t>WaK232------10</t>
  </si>
  <si>
    <t>WaK233------10</t>
  </si>
  <si>
    <t>WaK234------10</t>
  </si>
  <si>
    <t>WaK235------10</t>
  </si>
  <si>
    <t>WaK236------10</t>
  </si>
  <si>
    <t>WaK237------10</t>
  </si>
  <si>
    <t>WaK238------10</t>
  </si>
  <si>
    <t>WaK239------10</t>
  </si>
  <si>
    <t>BiK51nK10---01</t>
  </si>
  <si>
    <t xml:space="preserve"> 0-0,150 MW, Bonusregel K erstmals 2010</t>
  </si>
  <si>
    <t>Anteil KWK, erstmals 2010</t>
  </si>
  <si>
    <t>BiK51nK10y--01</t>
  </si>
  <si>
    <t xml:space="preserve"> 0-0,150 MW, Bonusregeln y und K erstmals 2010</t>
  </si>
  <si>
    <t>BiK51na1K10-01</t>
  </si>
  <si>
    <t xml:space="preserve"> 0-0,150 MW, Bonusregeln a1, K erstmals 2010</t>
  </si>
  <si>
    <t>BiK51na1K10y01</t>
  </si>
  <si>
    <t xml:space="preserve"> 0-0,150 MW, Bonusregeln a1, y und K erstmals 2010</t>
  </si>
  <si>
    <t>BiK51nGK10--01</t>
  </si>
  <si>
    <t xml:space="preserve"> 0-0,15 MW, Bonusregeln G und K erstmals 2010</t>
  </si>
  <si>
    <t>BiK51nGK10y-01</t>
  </si>
  <si>
    <t xml:space="preserve"> 0-0,15 MW, Bonusregeln G, y und K erstmals 2010</t>
  </si>
  <si>
    <t>BiK51nM1K10-01</t>
  </si>
  <si>
    <t xml:space="preserve"> 0-0,15 MW, Bonusregeln M1 und K erstmals 2010</t>
  </si>
  <si>
    <t>BiK51nM1K10y01</t>
  </si>
  <si>
    <t xml:space="preserve"> 0-0,15 MW, Bonusregeln M1, y und K erstmals 2010</t>
  </si>
  <si>
    <t>BiK51nLK10--01</t>
  </si>
  <si>
    <t xml:space="preserve"> 0-0,15 MW, Bonusregeln L und K erstmals 2010</t>
  </si>
  <si>
    <t>BiK51nLK10y-01</t>
  </si>
  <si>
    <t xml:space="preserve"> 0-0,15 MW, Bonusregeln L, y und K erstmals 2010</t>
  </si>
  <si>
    <t>BiK51nX1K10-01</t>
  </si>
  <si>
    <t xml:space="preserve"> 0-0,15 MW, Bonusregeln X1 und K erstmals 2010</t>
  </si>
  <si>
    <t>BiK51nX1K10y01</t>
  </si>
  <si>
    <t xml:space="preserve"> 0-0,15 MW, Bonusregeln X1, y und K erstmals 2010</t>
  </si>
  <si>
    <t>BiK51aK10---01</t>
  </si>
  <si>
    <t xml:space="preserve"> 0,150-0,5 MW, Bonusregel K erstmals 2010</t>
  </si>
  <si>
    <t>BiK51aK10y--01</t>
  </si>
  <si>
    <t xml:space="preserve"> 0,150-0,5 MW, Bonusregeln y und K erstmals 2010</t>
  </si>
  <si>
    <t>BiK51aa1K10-01</t>
  </si>
  <si>
    <t xml:space="preserve"> 0,150-0,5 MW, Bonusregeln a1 und K erstmals 2010</t>
  </si>
  <si>
    <t>BiK51aa1K10y01</t>
  </si>
  <si>
    <t xml:space="preserve"> 0,150-0,5 MW, Bonusregeln a1, y und K erstmals 2010</t>
  </si>
  <si>
    <t>BiK51aGK10--01</t>
  </si>
  <si>
    <t xml:space="preserve"> 0,15-0,5 MW, Bonusregeln G und K erstmals 2010</t>
  </si>
  <si>
    <t>BiK51aGK10y-01</t>
  </si>
  <si>
    <t xml:space="preserve"> 0,15-0,5 MW, Bonusregeln G, y und K erstmals 2010</t>
  </si>
  <si>
    <t>BiK51aM2K10-01</t>
  </si>
  <si>
    <t xml:space="preserve"> 0,15-0,5 MW, Bonusregeln M2 und K erstmals 2010</t>
  </si>
  <si>
    <t>BiK51aM2K10y01</t>
  </si>
  <si>
    <t xml:space="preserve"> 0,15-0,5 MW, Bonusregeln M2, y und K erstmals 2010</t>
  </si>
  <si>
    <t>BiK51aLK10--01</t>
  </si>
  <si>
    <t xml:space="preserve"> 0,15-0,5 MW, Bonusregeln L und K erstmals 2010</t>
  </si>
  <si>
    <t>BiK51aLK10y-01</t>
  </si>
  <si>
    <t xml:space="preserve"> 0,15-0,5 MW, Bonusregeln L, y und K erstmals 2010</t>
  </si>
  <si>
    <t>BiK51aX2K10-01</t>
  </si>
  <si>
    <t xml:space="preserve"> 0,15-0,5 MW, Bonusregeln X2 und K erstmals 2010</t>
  </si>
  <si>
    <t>BiK51aX2K10y01</t>
  </si>
  <si>
    <t xml:space="preserve"> 0,15-0,5 MW, Bonusregeln X2, y und K erstmals 2010</t>
  </si>
  <si>
    <t>BiK52aK10---01</t>
  </si>
  <si>
    <t xml:space="preserve"> 0,5-5 MW, Bonusregel K erstmals 2010</t>
  </si>
  <si>
    <t>BiK52aa2K10-01</t>
  </si>
  <si>
    <t xml:space="preserve"> 0,5-5 MW, Bonusregeln a2, K erstmals 2010</t>
  </si>
  <si>
    <t>BiK52aa3K10-01</t>
  </si>
  <si>
    <t xml:space="preserve"> 0,5-5 MW, Bonusregeln a3, K erstmals 2010</t>
  </si>
  <si>
    <t>BiK53aK10---01</t>
  </si>
  <si>
    <t xml:space="preserve"> 5-20 MW, Bonusregel K erstmals 2010</t>
  </si>
  <si>
    <t>BiK54aK10---01</t>
  </si>
  <si>
    <t>BiK51nK10---02</t>
  </si>
  <si>
    <t>BiK51nK10y--02</t>
  </si>
  <si>
    <t>BiK51na1K10-02</t>
  </si>
  <si>
    <t>BiK51na1K10y02</t>
  </si>
  <si>
    <t>BiK51nGK10--02</t>
  </si>
  <si>
    <t>BiK51nGK10y-02</t>
  </si>
  <si>
    <t>BiK51nM1K10-02</t>
  </si>
  <si>
    <t>BiK51nM1K10y02</t>
  </si>
  <si>
    <t>BiK51nLK10--02</t>
  </si>
  <si>
    <t>BiK51nLK10y-02</t>
  </si>
  <si>
    <t>BiK51nX1K10-02</t>
  </si>
  <si>
    <t>BiK51nX1K10y02</t>
  </si>
  <si>
    <t>BiK51aK10---02</t>
  </si>
  <si>
    <t>BiK51aK10y--02</t>
  </si>
  <si>
    <t>BiK51aa1K10-02</t>
  </si>
  <si>
    <t xml:space="preserve"> 0,150-0,5 MW, Bonusregeln a1, K erstmals 2010</t>
  </si>
  <si>
    <t>BiK51aa1K10y02</t>
  </si>
  <si>
    <t>BiK51aGK10--02</t>
  </si>
  <si>
    <t>BiK51aGK10y-02</t>
  </si>
  <si>
    <t>BiK51aM2K10-02</t>
  </si>
  <si>
    <t>BiK51aM2K10y02</t>
  </si>
  <si>
    <t>BiK51aLK10--02</t>
  </si>
  <si>
    <t>BiK51aLK10y-02</t>
  </si>
  <si>
    <t>BiK51aX2K10-02</t>
  </si>
  <si>
    <t>BiK51aX2K10y02</t>
  </si>
  <si>
    <t>BiK52aK10---02</t>
  </si>
  <si>
    <t>BiK52aa2K10-02</t>
  </si>
  <si>
    <t>BiK52aa3K10-02</t>
  </si>
  <si>
    <t>BiK53aK10---02</t>
  </si>
  <si>
    <t>BiK54aK10---02</t>
  </si>
  <si>
    <t>BiK51nK10---03</t>
  </si>
  <si>
    <t>BiK51nK10y--03</t>
  </si>
  <si>
    <t>BiK51na1K10-03</t>
  </si>
  <si>
    <t>BiK51na1K10y03</t>
  </si>
  <si>
    <t>BiK51nGK10--03</t>
  </si>
  <si>
    <t>BiK51nGK10y-03</t>
  </si>
  <si>
    <t>BiK51nM1K10-03</t>
  </si>
  <si>
    <t>BiK51nM1K10y03</t>
  </si>
  <si>
    <t>BiK51nLK10--03</t>
  </si>
  <si>
    <t>BiK51nLK10y-03</t>
  </si>
  <si>
    <t>BiK51nX1K10-03</t>
  </si>
  <si>
    <t>BiK51nX1K10y03</t>
  </si>
  <si>
    <t>BiK51aK10---03</t>
  </si>
  <si>
    <t>BiK51aK10y--03</t>
  </si>
  <si>
    <t>BiK51aa1K10-03</t>
  </si>
  <si>
    <t>BiK51aa1K10y03</t>
  </si>
  <si>
    <t>BiK51aGK10--03</t>
  </si>
  <si>
    <t>BiK51aGK10y-03</t>
  </si>
  <si>
    <t>BiK51aM2K10-03</t>
  </si>
  <si>
    <t>BiK51aM2K10y03</t>
  </si>
  <si>
    <t>BiK51aLK10--03</t>
  </si>
  <si>
    <t>BiK51aLK10y-03</t>
  </si>
  <si>
    <t>BiK51aX2K10-03</t>
  </si>
  <si>
    <t>BiK51aX2K10y03</t>
  </si>
  <si>
    <t>BiK52aK10---03</t>
  </si>
  <si>
    <t>BiK52aa2K10-03</t>
  </si>
  <si>
    <t>BiK52aa3K10-03</t>
  </si>
  <si>
    <t>BiK53aK10---03</t>
  </si>
  <si>
    <t>BiK54aK10---03</t>
  </si>
  <si>
    <t>BiK81K10----04</t>
  </si>
  <si>
    <t xml:space="preserve"> 0-0,15 MW, Bonusregel K erstmals 2010</t>
  </si>
  <si>
    <t>BiK81K10y---04</t>
  </si>
  <si>
    <t xml:space="preserve"> 0-0,15 MW, Bonusregeln y und K erstmals 2010</t>
  </si>
  <si>
    <t>BiK81a1K10--04</t>
  </si>
  <si>
    <t xml:space="preserve"> 0-0,15 MW, Bonusregeln a1, K erstmals 2010</t>
  </si>
  <si>
    <t>BiK81a1K10y-04</t>
  </si>
  <si>
    <t xml:space="preserve"> 0-0,15 MW, Bonusregeln a1, y und K erstmals 2010</t>
  </si>
  <si>
    <t>BiK81GK10---04</t>
  </si>
  <si>
    <t>BiK81GK10y--04</t>
  </si>
  <si>
    <t>BiK81M1K10--04</t>
  </si>
  <si>
    <t xml:space="preserve"> 0-0,15 MW, Bonusregeln M1, K erstmals 2010</t>
  </si>
  <si>
    <t>BiK81M1K10y-04</t>
  </si>
  <si>
    <t>BiK81LK10---04</t>
  </si>
  <si>
    <t>BiK81LK10y--04</t>
  </si>
  <si>
    <t>BiK81X1K10--04</t>
  </si>
  <si>
    <t>BiK81X1K10y-04</t>
  </si>
  <si>
    <t>BiK81bK10---04</t>
  </si>
  <si>
    <t xml:space="preserve"> 0-0,15 MW, Bonusregeln b und K erstmals 2010</t>
  </si>
  <si>
    <t>BiK81bK10y--04</t>
  </si>
  <si>
    <t xml:space="preserve"> 0-0,15 MW, Bonusregeln b, y und K erstmals 2010</t>
  </si>
  <si>
    <t>BiK81a1bK10-04</t>
  </si>
  <si>
    <t xml:space="preserve"> 0-0,15 MW, Bonusregeln a1, b und K erstmals 2010</t>
  </si>
  <si>
    <t>BiK81a1bK10y04</t>
  </si>
  <si>
    <t xml:space="preserve"> 0-0,15 MW, Bonusregeln a1, b, y und K erstmals 2010</t>
  </si>
  <si>
    <t>BiK81GbK10--04</t>
  </si>
  <si>
    <t xml:space="preserve"> 0-0,15 MW, Bonusregeln G, b und K erstmals 2010</t>
  </si>
  <si>
    <t>BiK81GbK10y-04</t>
  </si>
  <si>
    <t xml:space="preserve"> 0-0,15 MW, Bonusregeln G, y, b und K erstmals 2010</t>
  </si>
  <si>
    <t>BiK81M1bK10-04</t>
  </si>
  <si>
    <t xml:space="preserve"> 0-0,15 MW, Bonusregeln M1, b und K erstmals 2010</t>
  </si>
  <si>
    <t>BiK81M1bK10y04</t>
  </si>
  <si>
    <t xml:space="preserve"> 0-0,15 MW, Bonusregeln M1, y, b und K erstmals 2010</t>
  </si>
  <si>
    <t>BiK81LbK10--04</t>
  </si>
  <si>
    <t xml:space="preserve"> 0-0,15 MW, Bonusregeln L, b und K erstmals 2010</t>
  </si>
  <si>
    <t>BiK81LbK10y-04</t>
  </si>
  <si>
    <t xml:space="preserve"> 0-0,15 MW, Bonusregeln L, y, b und K erstmals 2010</t>
  </si>
  <si>
    <t>BiK81X1bK10-04</t>
  </si>
  <si>
    <t xml:space="preserve"> 0-0,15 MW, Bonusregeln X1, b und K erstmals 2010</t>
  </si>
  <si>
    <t>BiK81X1bK10y04</t>
  </si>
  <si>
    <t xml:space="preserve"> 0-0,15 MW, Bonusregeln X1, y, b und K erstmals 2010</t>
  </si>
  <si>
    <t>BiK82K10----04</t>
  </si>
  <si>
    <t xml:space="preserve"> 0,15-0,5 MW, Bonusregel K erstmals 2010</t>
  </si>
  <si>
    <t>BiK82K10y---04</t>
  </si>
  <si>
    <t xml:space="preserve"> 0,15-0,5 MW, Bonusregeln y und K erstmals 2010</t>
  </si>
  <si>
    <t>BiK82a1K10--04</t>
  </si>
  <si>
    <t xml:space="preserve"> 0,15-0,5 MW, Bonusregeln a1 und K erstmals 2010</t>
  </si>
  <si>
    <t>BiK82a1K10y-04</t>
  </si>
  <si>
    <t xml:space="preserve"> 0,15-0,5 MW, Bonusregeln a1, y und K erstmals 2010</t>
  </si>
  <si>
    <t>BiK82GK10---04</t>
  </si>
  <si>
    <t>BiK82GK10y--04</t>
  </si>
  <si>
    <t>BiK82M2K10--04</t>
  </si>
  <si>
    <t xml:space="preserve"> 0,15-0,5 MW, Bonusregeln M2, K erstmals 2010</t>
  </si>
  <si>
    <t>BiK82M2K10y-04</t>
  </si>
  <si>
    <t>BiK82LK10---04</t>
  </si>
  <si>
    <t>BiK82LK10y--04</t>
  </si>
  <si>
    <t>BiK82X2K10--04</t>
  </si>
  <si>
    <t>BiK82X2K10y-04</t>
  </si>
  <si>
    <t>BiK82bK10---04</t>
  </si>
  <si>
    <t xml:space="preserve"> 0,15-0,5 MW, Bonusregeln b und K erstmals 2010</t>
  </si>
  <si>
    <t>BiK82bK10y--04</t>
  </si>
  <si>
    <t xml:space="preserve"> 0,15-0,5 MW, Bonusregeln b, y und K erstmals 2010</t>
  </si>
  <si>
    <t>BiK82a1bK10-04</t>
  </si>
  <si>
    <t xml:space="preserve"> 0,15-0,5 MW, Bonusregeln a1, b und K erstmals 2010</t>
  </si>
  <si>
    <t>BiK82a1bK10y04</t>
  </si>
  <si>
    <t xml:space="preserve"> 0,15-0,5 MW, Bonusregeln a1, b, y und K erstmals 2010</t>
  </si>
  <si>
    <t>BiK82GbK10--04</t>
  </si>
  <si>
    <t xml:space="preserve"> 0,15-0,5 MW, Bonusregeln G, b und K erstmals 2010</t>
  </si>
  <si>
    <t>BiK82GbK10y-04</t>
  </si>
  <si>
    <t xml:space="preserve"> 0,15-0,5 MW, Bonusregeln G, y, b und K erstmals 2010</t>
  </si>
  <si>
    <t>BiK82M2bK10-04</t>
  </si>
  <si>
    <t xml:space="preserve"> 0,15-0,5 MW, Bonusregeln M2, b und K erstmals 2010</t>
  </si>
  <si>
    <t>BiK82M2bK10y04</t>
  </si>
  <si>
    <t xml:space="preserve"> 0,15-0,5 MW, Bonusregeln M2, y, b und K erstmals 2010</t>
  </si>
  <si>
    <t>BiK82LbK10--04</t>
  </si>
  <si>
    <t xml:space="preserve"> 0,15-0,5 MW, Bonusregeln L, b und K erstmals 2010</t>
  </si>
  <si>
    <t>BiK82LbK10y-04</t>
  </si>
  <si>
    <t xml:space="preserve"> 0,15-0,5 MW, Bonusregeln L, y, b und K erstmals 2010</t>
  </si>
  <si>
    <t>BiK82X2bK10-04</t>
  </si>
  <si>
    <t xml:space="preserve"> 0,15-0,5 MW, Bonusregeln X2, b und K erstmals 2010</t>
  </si>
  <si>
    <t>BiK82X2bK10y04</t>
  </si>
  <si>
    <t xml:space="preserve"> 0,15-0,5 MW, Bonusregeln X2, y, b und K erstmals 2010</t>
  </si>
  <si>
    <t>BiK83K10----04</t>
  </si>
  <si>
    <t>BiK83a2K10--04</t>
  </si>
  <si>
    <t xml:space="preserve"> 0,5-5 MW, Bonusregeln a2 und K erstmals 2010</t>
  </si>
  <si>
    <t>BiK83a3K10--04</t>
  </si>
  <si>
    <t xml:space="preserve"> 0,5-5 MW, Bonusregeln a3 und K erstmals 2010</t>
  </si>
  <si>
    <t>BiK83bK10---04</t>
  </si>
  <si>
    <t xml:space="preserve"> 0,5-5 MW, Bonusregel b und K erstmals 2010</t>
  </si>
  <si>
    <t>BiK83a2bK10-04</t>
  </si>
  <si>
    <t xml:space="preserve"> 0,5-5 MW, Bonusregeln a2, b und K erstmals 2010</t>
  </si>
  <si>
    <t>BiK83a3bK10-04</t>
  </si>
  <si>
    <t xml:space="preserve"> 0,5-5 MW, Bonusregeln a3, b und K erstmals 2010</t>
  </si>
  <si>
    <t>BiK84K10----04</t>
  </si>
  <si>
    <t>BiK85K10----04</t>
  </si>
  <si>
    <t>BiK81K10----05</t>
  </si>
  <si>
    <t>BiK81K10y---05</t>
  </si>
  <si>
    <t>BiK81a1K10--05</t>
  </si>
  <si>
    <t xml:space="preserve"> 0-0,15 MW, Bonusregeln a1 und K erstmals 2010</t>
  </si>
  <si>
    <t>BiK81a1K10y-05</t>
  </si>
  <si>
    <t>BiK81GK10---05</t>
  </si>
  <si>
    <t>BiK81GK10y--05</t>
  </si>
  <si>
    <t>BiK81M1K10--05</t>
  </si>
  <si>
    <t>BiK81M1K10y-05</t>
  </si>
  <si>
    <t>BiK81LK10---05</t>
  </si>
  <si>
    <t>BiK81LK10y--05</t>
  </si>
  <si>
    <t>BiK81X1K10--05</t>
  </si>
  <si>
    <t>BiK81X1K10y-05</t>
  </si>
  <si>
    <t>BiK81bK10---05</t>
  </si>
  <si>
    <t>BiK81bK10y--05</t>
  </si>
  <si>
    <t>BiK81a1bK10-05</t>
  </si>
  <si>
    <t>BiK81a1bK10y05</t>
  </si>
  <si>
    <t>BiK81GbK10--05</t>
  </si>
  <si>
    <t>BiK81GbK10y-05</t>
  </si>
  <si>
    <t>BiK81M1bK10-05</t>
  </si>
  <si>
    <t>BiK81M1bK10y05</t>
  </si>
  <si>
    <t>BiK81LbK10--05</t>
  </si>
  <si>
    <t>BiK81LbK10y-05</t>
  </si>
  <si>
    <t>BiK81X1bK10-05</t>
  </si>
  <si>
    <t>BiK81X1bK10y05</t>
  </si>
  <si>
    <t>BiK82K10----05</t>
  </si>
  <si>
    <t>BiK82K10y---05</t>
  </si>
  <si>
    <t>BiK82a1K10--05</t>
  </si>
  <si>
    <t>BiK82a1K10y-05</t>
  </si>
  <si>
    <t>BiK82GK10---05</t>
  </si>
  <si>
    <t>BiK82GK10y--05</t>
  </si>
  <si>
    <t>BiK82M2K10--05</t>
  </si>
  <si>
    <t>BiK82M2K10y-05</t>
  </si>
  <si>
    <t>BiK82LK10---05</t>
  </si>
  <si>
    <t>BiK82LK10y--05</t>
  </si>
  <si>
    <t>BiK82X2K10--05</t>
  </si>
  <si>
    <t>BiK82X2K10y-05</t>
  </si>
  <si>
    <t>BiK82bK10---05</t>
  </si>
  <si>
    <t>BiK82bK10y--05</t>
  </si>
  <si>
    <t>BiK82a1bK10-05</t>
  </si>
  <si>
    <t>BiK82a1bK10y05</t>
  </si>
  <si>
    <t>BiK82GbK10--05</t>
  </si>
  <si>
    <t>BiK82GbK10y-05</t>
  </si>
  <si>
    <t>BiK82M2bK10-05</t>
  </si>
  <si>
    <t>BiK82M2bK10y05</t>
  </si>
  <si>
    <t>BiK82LbK10--05</t>
  </si>
  <si>
    <t>BiK82LbK10y-05</t>
  </si>
  <si>
    <t>BiK82X2bK10-05</t>
  </si>
  <si>
    <t>BiK82X2bK10y05</t>
  </si>
  <si>
    <t>BiK83K10----05</t>
  </si>
  <si>
    <t>BiK83a2K10--05</t>
  </si>
  <si>
    <t>BiK83a3K10--05</t>
  </si>
  <si>
    <t>BiK83bK10---05</t>
  </si>
  <si>
    <t>BiK83a2bK10-05</t>
  </si>
  <si>
    <t>BiK83a3bK10-05</t>
  </si>
  <si>
    <t>BiK84K10----05</t>
  </si>
  <si>
    <t>BiK81K10----06</t>
  </si>
  <si>
    <t>BiK81K10y---06</t>
  </si>
  <si>
    <t>BiK81a1K10--06</t>
  </si>
  <si>
    <t>BiK81a1K10y-06</t>
  </si>
  <si>
    <t>BiK81GK10---06</t>
  </si>
  <si>
    <t>BiK81GK10y--06</t>
  </si>
  <si>
    <t>BiK81M1K10--06</t>
  </si>
  <si>
    <t>BiK81M1K10y-06</t>
  </si>
  <si>
    <t>BiK81LK10---06</t>
  </si>
  <si>
    <t>BiK81LK10y--06</t>
  </si>
  <si>
    <t>BiK81X1K10--06</t>
  </si>
  <si>
    <t>BiK81X1K10y-06</t>
  </si>
  <si>
    <t>BiK81bK10---06</t>
  </si>
  <si>
    <t>BiK81bK10y--06</t>
  </si>
  <si>
    <t>BiK81a1bK10-06</t>
  </si>
  <si>
    <t>BiK81a1bK10y06</t>
  </si>
  <si>
    <t>BiK81GbK10--06</t>
  </si>
  <si>
    <t>BiK81GbK10y-06</t>
  </si>
  <si>
    <t>BiK81M1bK10-06</t>
  </si>
  <si>
    <t>BiK81M1bK10y06</t>
  </si>
  <si>
    <t>BiK81LbK10--06</t>
  </si>
  <si>
    <t>BiK81LbK10y-06</t>
  </si>
  <si>
    <t>BiK81X1bK10-06</t>
  </si>
  <si>
    <t>BiK81X1bK10y06</t>
  </si>
  <si>
    <t>BiK82K10----06</t>
  </si>
  <si>
    <t>BiK82K10y---06</t>
  </si>
  <si>
    <t>BiK82a1K10--06</t>
  </si>
  <si>
    <t>BiK82a1K10y-06</t>
  </si>
  <si>
    <t>BiK82GK10---06</t>
  </si>
  <si>
    <t>BiK82GK10y--06</t>
  </si>
  <si>
    <t>BiK82M2K10--06</t>
  </si>
  <si>
    <t>BiK82M2K10y-06</t>
  </si>
  <si>
    <t>BiK82LK10---06</t>
  </si>
  <si>
    <t>BiK82LK10y--06</t>
  </si>
  <si>
    <t>BiK82X2K10--06</t>
  </si>
  <si>
    <t>BiK82X2K10y-06</t>
  </si>
  <si>
    <t>BiK82bK10---06</t>
  </si>
  <si>
    <t>BiK82bK10y--06</t>
  </si>
  <si>
    <t>BiK82a1bK10-06</t>
  </si>
  <si>
    <t>BiK82a1bK10y06</t>
  </si>
  <si>
    <t>BiK82GbK10--06</t>
  </si>
  <si>
    <t>BiK82GbK10y-06</t>
  </si>
  <si>
    <t>BiK82M2bK10-06</t>
  </si>
  <si>
    <t>BiK82M2bK10y06</t>
  </si>
  <si>
    <t>BiK82LbK10--06</t>
  </si>
  <si>
    <t>BiK82LbK10y-06</t>
  </si>
  <si>
    <t>BiK82X2bK10-06</t>
  </si>
  <si>
    <t>BiK82X2bK10y06</t>
  </si>
  <si>
    <t>BiK83K10----06</t>
  </si>
  <si>
    <t>BiK83a2K10--06</t>
  </si>
  <si>
    <t>BiK83a3K10--06</t>
  </si>
  <si>
    <t>BiK83bK10---06</t>
  </si>
  <si>
    <t>BiK83a2bK10-06</t>
  </si>
  <si>
    <t>BiK83a3bK10-06</t>
  </si>
  <si>
    <t>BiK84K10----06</t>
  </si>
  <si>
    <t>BiK85K10----06</t>
  </si>
  <si>
    <t xml:space="preserve"> &lt;20 MW, Altholz, Bonusregel K erstmals 2010</t>
  </si>
  <si>
    <t>BiK81K10----07</t>
  </si>
  <si>
    <t>BiK81K10y---07</t>
  </si>
  <si>
    <t>BiK81a1K10--07</t>
  </si>
  <si>
    <t>BiK81a1K10y-07</t>
  </si>
  <si>
    <t>BiK81GK10---07</t>
  </si>
  <si>
    <t>BiK81GK10y--07</t>
  </si>
  <si>
    <t>BiK81M1K10--07</t>
  </si>
  <si>
    <t>BiK81M1K10y-07</t>
  </si>
  <si>
    <t>BiK81LK10---07</t>
  </si>
  <si>
    <t>BiK81LK10y--07</t>
  </si>
  <si>
    <t>BiK81X1K10--07</t>
  </si>
  <si>
    <t>BiK81X1K10y-07</t>
  </si>
  <si>
    <t>BiK81bK10---07</t>
  </si>
  <si>
    <t>BiK81bK10y--07</t>
  </si>
  <si>
    <t>BiK81a1bK10-07</t>
  </si>
  <si>
    <t>BiK81a1bK10y07</t>
  </si>
  <si>
    <t>BiK81GbK10--07</t>
  </si>
  <si>
    <t>BiK81GbK10y-07</t>
  </si>
  <si>
    <t>BiK81M1bK10-07</t>
  </si>
  <si>
    <t>BiK81M1bK10y07</t>
  </si>
  <si>
    <t>BiK81LbK10--07</t>
  </si>
  <si>
    <t>BiK81LbK10y-07</t>
  </si>
  <si>
    <t>BiK81X1bK10-07</t>
  </si>
  <si>
    <t>BiK81X1bK10y07</t>
  </si>
  <si>
    <t>BiK82K10----07</t>
  </si>
  <si>
    <t>BiK82K10y---07</t>
  </si>
  <si>
    <t>BiK82a1K10--07</t>
  </si>
  <si>
    <t>BiK82a1K10y-07</t>
  </si>
  <si>
    <t>BiK82GK10---07</t>
  </si>
  <si>
    <t>BiK82GK10y--07</t>
  </si>
  <si>
    <t>BiK82M2K10--07</t>
  </si>
  <si>
    <t>BiK82M2K10y-07</t>
  </si>
  <si>
    <t>BiK82LK10---07</t>
  </si>
  <si>
    <t>BiK82LK10y--07</t>
  </si>
  <si>
    <t>BiK82X2K10--07</t>
  </si>
  <si>
    <t>BiK82X2K10y-07</t>
  </si>
  <si>
    <t>BiK82bK10---07</t>
  </si>
  <si>
    <t>BiK82bK10y--07</t>
  </si>
  <si>
    <t>BiK82a1bK10-07</t>
  </si>
  <si>
    <t>BiK82a1bK10y07</t>
  </si>
  <si>
    <t>BiK82GbK10--07</t>
  </si>
  <si>
    <t>BiK82GbK10y-07</t>
  </si>
  <si>
    <t>BiK82M2bK10-07</t>
  </si>
  <si>
    <t>BiK82M2bK10y07</t>
  </si>
  <si>
    <t>BiK82LbK10--07</t>
  </si>
  <si>
    <t>BiK82LbK10y-07</t>
  </si>
  <si>
    <t>BiK82X2bK10-07</t>
  </si>
  <si>
    <t>BiK82X2bK10y07</t>
  </si>
  <si>
    <t>BiK83K10----07</t>
  </si>
  <si>
    <t>BiK83a2K10--07</t>
  </si>
  <si>
    <t>BiK83a3K10--07</t>
  </si>
  <si>
    <t>BiK83bK10---07</t>
  </si>
  <si>
    <t>BiK83a2bK10-07</t>
  </si>
  <si>
    <t>BiK83a3bK10-07</t>
  </si>
  <si>
    <t>BiK84K10----07</t>
  </si>
  <si>
    <t>BiK85K10----07</t>
  </si>
  <si>
    <t>BiK81K10----08</t>
  </si>
  <si>
    <t>BiK81K10y---08</t>
  </si>
  <si>
    <t xml:space="preserve"> 0-0,15 MW, Bonusregeln y, K erstmals 2010</t>
  </si>
  <si>
    <t>BiK81a1K10--08</t>
  </si>
  <si>
    <t>BiK81a1K10y-08</t>
  </si>
  <si>
    <t>BiK81GK10---08</t>
  </si>
  <si>
    <t>BiK81GK10y--08</t>
  </si>
  <si>
    <t>BiK81M1K10--08</t>
  </si>
  <si>
    <t>BiK81M1K10y-08</t>
  </si>
  <si>
    <t>BiK81LK10---08</t>
  </si>
  <si>
    <t>BiK81LK10y--08</t>
  </si>
  <si>
    <t>BiK81X1K10--08</t>
  </si>
  <si>
    <t>BiK81X1K10y-08</t>
  </si>
  <si>
    <t>BiK81bK10---08</t>
  </si>
  <si>
    <t>BiK81bK10y--08</t>
  </si>
  <si>
    <t>BiK81a1bK10-08</t>
  </si>
  <si>
    <t>BiK81a1bK10y08</t>
  </si>
  <si>
    <t>BiK81GbK10--08</t>
  </si>
  <si>
    <t>BiK81GbK10y-08</t>
  </si>
  <si>
    <t>BiK81M1bK10-08</t>
  </si>
  <si>
    <t>BiK81M1bK10y08</t>
  </si>
  <si>
    <t>BiK81LbK10--08</t>
  </si>
  <si>
    <t>BiK81LbK10y-08</t>
  </si>
  <si>
    <t>BiK81X1bK10-08</t>
  </si>
  <si>
    <t>BiK81X1bK10y08</t>
  </si>
  <si>
    <t>BiK82K10----08</t>
  </si>
  <si>
    <t>BiK82K10y---08</t>
  </si>
  <si>
    <t>BiK82a1K10--08</t>
  </si>
  <si>
    <t>BiK82a1K10y-08</t>
  </si>
  <si>
    <t>BiK82GK10---08</t>
  </si>
  <si>
    <t>BiK82GK10y--08</t>
  </si>
  <si>
    <t>BiK82M2K10--08</t>
  </si>
  <si>
    <t>BiK82M2K10y-08</t>
  </si>
  <si>
    <t>BiK82LK10---08</t>
  </si>
  <si>
    <t>BiK82LK10y--08</t>
  </si>
  <si>
    <t>BiK82X2K10--08</t>
  </si>
  <si>
    <t>BiK82X2K10y-08</t>
  </si>
  <si>
    <t>BiK82bK10---08</t>
  </si>
  <si>
    <t>BiK82bK10y--08</t>
  </si>
  <si>
    <t>BiK82a1bK10-08</t>
  </si>
  <si>
    <t>BiK82a1bK10y08</t>
  </si>
  <si>
    <t>BiK82GbK10--08</t>
  </si>
  <si>
    <t>BiK82GbK10y-08</t>
  </si>
  <si>
    <t>BiK82M2bK10-08</t>
  </si>
  <si>
    <t>BiK82M2bK10y08</t>
  </si>
  <si>
    <t>BiK82LbK10--08</t>
  </si>
  <si>
    <t>BiK82LbK10y-08</t>
  </si>
  <si>
    <t>BiK82X2bK10-08</t>
  </si>
  <si>
    <t>BiK82X2bK10y08</t>
  </si>
  <si>
    <t>BiK83K10----08</t>
  </si>
  <si>
    <t>BiK83a2K10--08</t>
  </si>
  <si>
    <t>BiK83a3K10--08</t>
  </si>
  <si>
    <t>BiK83bK10---08</t>
  </si>
  <si>
    <t>BiK83a2bK10-08</t>
  </si>
  <si>
    <t>BiK83a3bK10-08</t>
  </si>
  <si>
    <t>BiK84K10----08</t>
  </si>
  <si>
    <t>BiK85K10----08</t>
  </si>
  <si>
    <t>BiK270------10</t>
  </si>
  <si>
    <t>BiK270K-----10</t>
  </si>
  <si>
    <t>BiK270i-----10</t>
  </si>
  <si>
    <t>BiK270iK----10</t>
  </si>
  <si>
    <t>BiK270a1----10</t>
  </si>
  <si>
    <t>BiK270a1K---10</t>
  </si>
  <si>
    <t>BiK270a1i---10</t>
  </si>
  <si>
    <t>BiK270a1iK--10</t>
  </si>
  <si>
    <t>BiK270G-----10</t>
  </si>
  <si>
    <t>BiK270GK----10</t>
  </si>
  <si>
    <t>BiK270Gi----10</t>
  </si>
  <si>
    <t>BiK270GiK---10</t>
  </si>
  <si>
    <t>BiK270L-----10</t>
  </si>
  <si>
    <t>BiK270LK----10</t>
  </si>
  <si>
    <t>BiK270Li----10</t>
  </si>
  <si>
    <t>BiK270LiK---10</t>
  </si>
  <si>
    <t>BiK270M1----10</t>
  </si>
  <si>
    <t>BiK270M1K---10</t>
  </si>
  <si>
    <t>BiK270M1i---10</t>
  </si>
  <si>
    <t>BiK270M1iK--10</t>
  </si>
  <si>
    <t>BiK270X1----10</t>
  </si>
  <si>
    <t>BiK270X1K---10</t>
  </si>
  <si>
    <t>BiK270X1i---10</t>
  </si>
  <si>
    <t>BiK270X1iK--10</t>
  </si>
  <si>
    <t>BiK270t1----10</t>
  </si>
  <si>
    <t>BiK270t1K---10</t>
  </si>
  <si>
    <t>BiK270t1i---10</t>
  </si>
  <si>
    <t>BiK270t1iK--10</t>
  </si>
  <si>
    <t>BiK270t1a1--10</t>
  </si>
  <si>
    <t>BiK270t1a1K-10</t>
  </si>
  <si>
    <t>BiK270t1a1i-10</t>
  </si>
  <si>
    <t>BiK270t1a1iK10</t>
  </si>
  <si>
    <t>BiK270t1G---10</t>
  </si>
  <si>
    <t>BiK270t1GK--10</t>
  </si>
  <si>
    <t>BiK270t1Gi--10</t>
  </si>
  <si>
    <t>BiK270t1GiK-10</t>
  </si>
  <si>
    <t>BiK270t1L---10</t>
  </si>
  <si>
    <t>BiK270t1LK--10</t>
  </si>
  <si>
    <t>BiK270t1Li--10</t>
  </si>
  <si>
    <t>BiK270t1LiK-10</t>
  </si>
  <si>
    <t>BiK270t1M1--10</t>
  </si>
  <si>
    <t>BiK270t1M1K-10</t>
  </si>
  <si>
    <t>BiK270t1M1i-10</t>
  </si>
  <si>
    <t>BiK270t1M1iK10</t>
  </si>
  <si>
    <t>BiK270t1X1--10</t>
  </si>
  <si>
    <t>BiK270t1X1K-10</t>
  </si>
  <si>
    <t>BiK270t1X1i-10</t>
  </si>
  <si>
    <t>BiK270t1X1iK10</t>
  </si>
  <si>
    <t>BiK270t2----10</t>
  </si>
  <si>
    <t>BiK270t2K---10</t>
  </si>
  <si>
    <t>BiK270t2i---10</t>
  </si>
  <si>
    <t>BiK270t2iK--10</t>
  </si>
  <si>
    <t>BiK270t2a1--10</t>
  </si>
  <si>
    <t>BiK270t2a1K-10</t>
  </si>
  <si>
    <t>BiK270t2a1i-10</t>
  </si>
  <si>
    <t>BiK270t2a1iK10</t>
  </si>
  <si>
    <t>BiK270t2G---10</t>
  </si>
  <si>
    <t>BiK270t2GK--10</t>
  </si>
  <si>
    <t>BiK270t2Gi--10</t>
  </si>
  <si>
    <t>BiK270t2GiK-10</t>
  </si>
  <si>
    <t>BiK270t2L---10</t>
  </si>
  <si>
    <t>BiK270t2LK--10</t>
  </si>
  <si>
    <t>BiK270t2Li--10</t>
  </si>
  <si>
    <t>BiK270t2LiK-10</t>
  </si>
  <si>
    <t>BiK270t2M1--10</t>
  </si>
  <si>
    <t>BiK270t2M1K-10</t>
  </si>
  <si>
    <t>BiK270t2M1i-10</t>
  </si>
  <si>
    <t>BiK270t2M1iK10</t>
  </si>
  <si>
    <t>BiK270t2X1--10</t>
  </si>
  <si>
    <t>BiK270t2X1K-10</t>
  </si>
  <si>
    <t>BiK270t2X1i-10</t>
  </si>
  <si>
    <t>BiK270t2X1iK10</t>
  </si>
  <si>
    <t>BiK270t3----10</t>
  </si>
  <si>
    <t>BiK270t3K---10</t>
  </si>
  <si>
    <t>BiK270t3i---10</t>
  </si>
  <si>
    <t>BiK270t3iK--10</t>
  </si>
  <si>
    <t>BiK270t3a1--10</t>
  </si>
  <si>
    <t>BiK270t3a1K-10</t>
  </si>
  <si>
    <t>BiK270t3a1i-10</t>
  </si>
  <si>
    <t>BiK270t3a1iK10</t>
  </si>
  <si>
    <t>BiK270t3G---10</t>
  </si>
  <si>
    <t>BiK270t3GK--10</t>
  </si>
  <si>
    <t>BiK270t3Gi--10</t>
  </si>
  <si>
    <t>BiK270t3GiK-10</t>
  </si>
  <si>
    <t>BiK270t3L---10</t>
  </si>
  <si>
    <t>BiK270t3LK--10</t>
  </si>
  <si>
    <t>BiK270t3Li--10</t>
  </si>
  <si>
    <t>BiK270t3LiK-10</t>
  </si>
  <si>
    <t>BiK270t3M1--10</t>
  </si>
  <si>
    <t>BiK270t3M1K-10</t>
  </si>
  <si>
    <t>BiK270t3M1i-10</t>
  </si>
  <si>
    <t>BiK270t3M1iK10</t>
  </si>
  <si>
    <t>BiK270t3X1--10</t>
  </si>
  <si>
    <t>BiK270t3X1K-10</t>
  </si>
  <si>
    <t>BiK270t3X1i-10</t>
  </si>
  <si>
    <t>BiK270t3X1iK10</t>
  </si>
  <si>
    <t>BiK271------10</t>
  </si>
  <si>
    <t>BiK271K-----10</t>
  </si>
  <si>
    <t>BiK271i-----10</t>
  </si>
  <si>
    <t>BiK271iK----10</t>
  </si>
  <si>
    <t>BiK271a1----10</t>
  </si>
  <si>
    <t>BiK271a1K---10</t>
  </si>
  <si>
    <t>BiK271a1i---10</t>
  </si>
  <si>
    <t>BiK271a1iK--10</t>
  </si>
  <si>
    <t>BiK271G-----10</t>
  </si>
  <si>
    <t>BiK271GK----10</t>
  </si>
  <si>
    <t>BiK271Gi----10</t>
  </si>
  <si>
    <t>BiK271GiK---10</t>
  </si>
  <si>
    <t>BiK271L-----10</t>
  </si>
  <si>
    <t>BiK271LK----10</t>
  </si>
  <si>
    <t>BiK271Li----10</t>
  </si>
  <si>
    <t>BiK271LiK---10</t>
  </si>
  <si>
    <t>BiK271M2----10</t>
  </si>
  <si>
    <t>BiK271M2K---10</t>
  </si>
  <si>
    <t>BiK271M2i---10</t>
  </si>
  <si>
    <t>BiK271M2iK--10</t>
  </si>
  <si>
    <t>BiK271X2----10</t>
  </si>
  <si>
    <t>BiK271X2K---10</t>
  </si>
  <si>
    <t>BiK271X2i---10</t>
  </si>
  <si>
    <t>BiK271X2iK--10</t>
  </si>
  <si>
    <t>BiK271t1----10</t>
  </si>
  <si>
    <t>BiK271t1K---10</t>
  </si>
  <si>
    <t>BiK271t1i---10</t>
  </si>
  <si>
    <t>BiK271t1iK--10</t>
  </si>
  <si>
    <t>BiK271t1a1--10</t>
  </si>
  <si>
    <t>BiK271t1a1K-10</t>
  </si>
  <si>
    <t>BiK271t1a1i-10</t>
  </si>
  <si>
    <t>BiK271t1a1iK10</t>
  </si>
  <si>
    <t>BiK271t1G---10</t>
  </si>
  <si>
    <t>BiK271t1GK--10</t>
  </si>
  <si>
    <t>BiK271t1Gi--10</t>
  </si>
  <si>
    <t>BiK271t1GiK-10</t>
  </si>
  <si>
    <t>BiK271t1L---10</t>
  </si>
  <si>
    <t>BiK271t1LK--10</t>
  </si>
  <si>
    <t>BiK271t1Li--10</t>
  </si>
  <si>
    <t>BiK271t1LiK-10</t>
  </si>
  <si>
    <t>BiK271t1M2--10</t>
  </si>
  <si>
    <t>BiK271t1M2K-10</t>
  </si>
  <si>
    <t>BiK271t1M2i-10</t>
  </si>
  <si>
    <t>BiK271t1M2iK10</t>
  </si>
  <si>
    <t>BiK271t1X2--10</t>
  </si>
  <si>
    <t>BiK271t1X2K-10</t>
  </si>
  <si>
    <t>BiK271t1X2i-10</t>
  </si>
  <si>
    <t>BiK271t1X2iK10</t>
  </si>
  <si>
    <t>BiK271t2----10</t>
  </si>
  <si>
    <t>BiK271t2K---10</t>
  </si>
  <si>
    <t>BiK271t2i---10</t>
  </si>
  <si>
    <t>BiK271t2iK--10</t>
  </si>
  <si>
    <t>BiK271t2a1--10</t>
  </si>
  <si>
    <t>BiK271t2a1K-10</t>
  </si>
  <si>
    <t>BiK271t2a1i-10</t>
  </si>
  <si>
    <t>BiK271t2a1iK10</t>
  </si>
  <si>
    <t>BiK271t2G---10</t>
  </si>
  <si>
    <t>BiK271t2GK--10</t>
  </si>
  <si>
    <t>BiK271t2Gi--10</t>
  </si>
  <si>
    <t>BiK271t2GiK-10</t>
  </si>
  <si>
    <t>BiK271t2L---10</t>
  </si>
  <si>
    <t>BiK271t2LK--10</t>
  </si>
  <si>
    <t>BiK271t2Li--10</t>
  </si>
  <si>
    <t>BiK271t2LiK-10</t>
  </si>
  <si>
    <t>BiK271t2M2--10</t>
  </si>
  <si>
    <t>BiK271t2M2K-10</t>
  </si>
  <si>
    <t>BiK271t2M2i-10</t>
  </si>
  <si>
    <t>BiK271t2M2iK10</t>
  </si>
  <si>
    <t>BiK271t2X2--10</t>
  </si>
  <si>
    <t>BiK271t2X2K-10</t>
  </si>
  <si>
    <t>BiK271t2X2i-10</t>
  </si>
  <si>
    <t>BiK271t2X2iK10</t>
  </si>
  <si>
    <t>BiK271t3----10</t>
  </si>
  <si>
    <t>BiK271t3K---10</t>
  </si>
  <si>
    <t>BiK271t3i---10</t>
  </si>
  <si>
    <t>BiK271t3iK--10</t>
  </si>
  <si>
    <t>BiK271t3a1--10</t>
  </si>
  <si>
    <t>BiK271t3a1K-10</t>
  </si>
  <si>
    <t>BiK271t3a1i-10</t>
  </si>
  <si>
    <t>BiK271t3a1iK10</t>
  </si>
  <si>
    <t>BiK271t3G---10</t>
  </si>
  <si>
    <t>BiK271t3GK--10</t>
  </si>
  <si>
    <t>BiK271t3Gi--10</t>
  </si>
  <si>
    <t>BiK271t3GiK-10</t>
  </si>
  <si>
    <t>BiK271t3L---10</t>
  </si>
  <si>
    <t>BiK271t3LK--10</t>
  </si>
  <si>
    <t>BiK271t3Li--10</t>
  </si>
  <si>
    <t>BiK271t3LiK-10</t>
  </si>
  <si>
    <t>BiK271t3M2--10</t>
  </si>
  <si>
    <t>BiK271t3M2K-10</t>
  </si>
  <si>
    <t>BiK271t3M2i-10</t>
  </si>
  <si>
    <t>BiK271t3M2iK10</t>
  </si>
  <si>
    <t>BiK271t3X2--10</t>
  </si>
  <si>
    <t>BiK271t3X2K-10</t>
  </si>
  <si>
    <t>BiK271t3X2i-10</t>
  </si>
  <si>
    <t>BiK271t3X2iK10</t>
  </si>
  <si>
    <t>BiK272------10</t>
  </si>
  <si>
    <t>BiK272K-----10</t>
  </si>
  <si>
    <t>BiK272a2----10</t>
  </si>
  <si>
    <t>BiK272a2K---10</t>
  </si>
  <si>
    <t>BiK272ah----10</t>
  </si>
  <si>
    <t>BiK272ahK---10</t>
  </si>
  <si>
    <t>BiK272t1----10</t>
  </si>
  <si>
    <t>BiK272t1K---10</t>
  </si>
  <si>
    <t>BiK272t1a2--10</t>
  </si>
  <si>
    <t>BiK272t1a2K-10</t>
  </si>
  <si>
    <t>BiK272t1ah--10</t>
  </si>
  <si>
    <t>BiK272t1ahK-10</t>
  </si>
  <si>
    <t>BiK272t2----10</t>
  </si>
  <si>
    <t>BiK272t2K---10</t>
  </si>
  <si>
    <t>BiK272t2a2--10</t>
  </si>
  <si>
    <t>BiK272t2a2K-10</t>
  </si>
  <si>
    <t>BiK272t2ah--10</t>
  </si>
  <si>
    <t>BiK272t2ahK-10</t>
  </si>
  <si>
    <t>BiK272t3----10</t>
  </si>
  <si>
    <t>BiK272t3K---10</t>
  </si>
  <si>
    <t>BiK272t3a2--10</t>
  </si>
  <si>
    <t>BiK272t3a2K-10</t>
  </si>
  <si>
    <t>BiK272t3ah--10</t>
  </si>
  <si>
    <t>BiK272t3ahK-10</t>
  </si>
  <si>
    <t>BiK273K-----10</t>
  </si>
  <si>
    <t>DeK240------10</t>
  </si>
  <si>
    <t>DeK241------10</t>
  </si>
  <si>
    <t>DeK242------10</t>
  </si>
  <si>
    <t>DeK243------10</t>
  </si>
  <si>
    <t>DeK245------10</t>
  </si>
  <si>
    <t>DeK246------10</t>
  </si>
  <si>
    <t>DeK247------10</t>
  </si>
  <si>
    <t>DeK248------10</t>
  </si>
  <si>
    <t>KlK250------10</t>
  </si>
  <si>
    <t>KlK251------10</t>
  </si>
  <si>
    <t>KlK252------10</t>
  </si>
  <si>
    <t>KlK253------10</t>
  </si>
  <si>
    <t>KlK255------10</t>
  </si>
  <si>
    <t>KlK256------10</t>
  </si>
  <si>
    <t>KlK257------10</t>
  </si>
  <si>
    <t>KlK258------10</t>
  </si>
  <si>
    <t>GrK260------10</t>
  </si>
  <si>
    <t>GrK263------10</t>
  </si>
  <si>
    <t>GrK265------10</t>
  </si>
  <si>
    <t>GrK268------10</t>
  </si>
  <si>
    <t>GrK2610-----10</t>
  </si>
  <si>
    <t>GeK280------10</t>
  </si>
  <si>
    <t>GeK280W-----10</t>
  </si>
  <si>
    <t>GeK280P-----10</t>
  </si>
  <si>
    <t>GeK280WP----10</t>
  </si>
  <si>
    <t>GeK281------10</t>
  </si>
  <si>
    <t>WnK290------10</t>
  </si>
  <si>
    <t>WnK290S-----10</t>
  </si>
  <si>
    <t>WnK291------10</t>
  </si>
  <si>
    <t>WrK300------10</t>
  </si>
  <si>
    <t>WrK300S-----10</t>
  </si>
  <si>
    <t>WrK301------10</t>
  </si>
  <si>
    <t>WfK310------10</t>
  </si>
  <si>
    <t>WfK311------10</t>
  </si>
  <si>
    <t>SoK320------10</t>
  </si>
  <si>
    <t>SgK330------10</t>
  </si>
  <si>
    <t>SgK331------10</t>
  </si>
  <si>
    <t>SgK332------10</t>
  </si>
  <si>
    <t>SgK333------10</t>
  </si>
  <si>
    <t>SgK3341-----10</t>
  </si>
  <si>
    <t>SgK3342-----10</t>
  </si>
  <si>
    <t>SoK320BS-Jul10</t>
  </si>
  <si>
    <t>Bestandsschutz bei gültigem Bebauungsplan vor 25.3.2010</t>
  </si>
  <si>
    <t>SoK320---Jul10</t>
  </si>
  <si>
    <t>SoK321---Jul10</t>
  </si>
  <si>
    <t>Bebauungsplan, versiegelte bzw. Konversionsflächen (§ 32 Abs. 3 Nr. 1 und 2)</t>
  </si>
  <si>
    <t>SgK330---Jul10</t>
  </si>
  <si>
    <t>SgK331---Jul10</t>
  </si>
  <si>
    <t>SgK332---Jul10</t>
  </si>
  <si>
    <t>SgK333---Jul10</t>
  </si>
  <si>
    <t>SgK33410-Jul10</t>
  </si>
  <si>
    <t>SgK33420-Jul10</t>
  </si>
  <si>
    <t>SgK33430-Jul10</t>
  </si>
  <si>
    <t>SgK33411-Jul10</t>
  </si>
  <si>
    <t>SgK33421-Jul10</t>
  </si>
  <si>
    <t>SgK33431-Jul10</t>
  </si>
  <si>
    <t>SgK33412-Jul10</t>
  </si>
  <si>
    <t>SgK33422-Jul10</t>
  </si>
  <si>
    <t>SgK33432-Jul10</t>
  </si>
  <si>
    <t>SoK320BS-Okt10</t>
  </si>
  <si>
    <t>SoK320---Okt10</t>
  </si>
  <si>
    <t>SoK321---Okt10</t>
  </si>
  <si>
    <t>SgK330---Okt10</t>
  </si>
  <si>
    <t>SgK331---Okt10</t>
  </si>
  <si>
    <t>SgK332---Okt10</t>
  </si>
  <si>
    <t>SgK333---Okt10</t>
  </si>
  <si>
    <t>SgK33410-Okt10</t>
  </si>
  <si>
    <t>SgK33420-Okt10</t>
  </si>
  <si>
    <t>SgK33430-Okt10</t>
  </si>
  <si>
    <t>SgK33411-Okt10</t>
  </si>
  <si>
    <t>SgK33421-Okt10</t>
  </si>
  <si>
    <t>SgK33431-Okt10</t>
  </si>
  <si>
    <t>SgK33412-Okt10</t>
  </si>
  <si>
    <t>SgK33422-Okt10</t>
  </si>
  <si>
    <t>SgK33432-Okt10</t>
  </si>
  <si>
    <t>VGT2010</t>
  </si>
  <si>
    <r>
      <t xml:space="preserve">Es sind nur positive Werte ohne Einheiten anzugeben. </t>
    </r>
    <r>
      <rPr>
        <b/>
        <i/>
        <u/>
        <sz val="8"/>
        <rFont val="Arial"/>
        <family val="2"/>
      </rPr>
      <t>!!!Ausnahmen!!! bei den Kategorien SgK3342… bzw. SgK3343…..</t>
    </r>
    <r>
      <rPr>
        <b/>
        <sz val="8"/>
        <rFont val="Arial"/>
        <family val="2"/>
      </rPr>
      <t xml:space="preserve"> sind die Strommengen und Vergütungszahlungen mit negativem Vorzeichen einzutragen.</t>
    </r>
  </si>
  <si>
    <t>kWh</t>
  </si>
  <si>
    <t>Summe:</t>
  </si>
  <si>
    <t>WaK230------11</t>
  </si>
  <si>
    <t>WaK231------11</t>
  </si>
  <si>
    <t>WaK232------11</t>
  </si>
  <si>
    <t>WaK233------11</t>
  </si>
  <si>
    <t>WaK234------11</t>
  </si>
  <si>
    <t>WaK235------11</t>
  </si>
  <si>
    <t>WaK236------11</t>
  </si>
  <si>
    <t>WaK237------11</t>
  </si>
  <si>
    <t>WaK238------11</t>
  </si>
  <si>
    <t>WaK239------11</t>
  </si>
  <si>
    <t>BiK51nK11---01</t>
  </si>
  <si>
    <t xml:space="preserve"> 0-0,150 MW, Bonusregel K erstmals 2011</t>
  </si>
  <si>
    <t>Anteil KWK, erstmals 2011</t>
  </si>
  <si>
    <t>BiK51nK11y--01</t>
  </si>
  <si>
    <t xml:space="preserve"> 0-0,150 MW, Bonusregeln y und K erstmals 2011</t>
  </si>
  <si>
    <t>BiK51na1K11-01</t>
  </si>
  <si>
    <t xml:space="preserve"> 0-0,150 MW, Bonusregeln a1, K erstmals 2011</t>
  </si>
  <si>
    <t>BiK51na1K11y01</t>
  </si>
  <si>
    <t xml:space="preserve"> 0-0,150 MW, Bonusregeln a1, y und K erstmals 2011</t>
  </si>
  <si>
    <t>BiK51nGK11--01</t>
  </si>
  <si>
    <t xml:space="preserve"> 0-0,15 MW, Bonusregeln G und K erstmals 2011</t>
  </si>
  <si>
    <t>BiK51nGK11y-01</t>
  </si>
  <si>
    <t xml:space="preserve"> 0-0,15 MW, Bonusregeln G, y und K erstmals 2011</t>
  </si>
  <si>
    <t>BiK51nM1K11-01</t>
  </si>
  <si>
    <t xml:space="preserve"> 0-0,15 MW, Bonusregeln M1 und K erstmals 2011</t>
  </si>
  <si>
    <t>BiK51nM1K11y01</t>
  </si>
  <si>
    <t xml:space="preserve"> 0-0,15 MW, Bonusregeln M1, y und K erstmals 2011</t>
  </si>
  <si>
    <t>BiK51nLK11--01</t>
  </si>
  <si>
    <t xml:space="preserve"> 0-0,15 MW, Bonusregeln L und K erstmals 2011</t>
  </si>
  <si>
    <t>BiK51nLK11y-01</t>
  </si>
  <si>
    <t xml:space="preserve"> 0-0,15 MW, Bonusregeln L, y und K erstmals 2011</t>
  </si>
  <si>
    <t>BiK51nX1K11-01</t>
  </si>
  <si>
    <t xml:space="preserve"> 0-0,15 MW, Bonusregeln X1 und K erstmals 2011</t>
  </si>
  <si>
    <t>BiK51nX1K11y01</t>
  </si>
  <si>
    <t xml:space="preserve"> 0-0,15 MW, Bonusregeln X1, y und K erstmals 2011</t>
  </si>
  <si>
    <t>BiK51aK11---01</t>
  </si>
  <si>
    <t xml:space="preserve"> 0,150-0,5 MW, Bonusregel K erstmals 2011</t>
  </si>
  <si>
    <t>BiK51aK11y--01</t>
  </si>
  <si>
    <t xml:space="preserve"> 0,150-0,5 MW, Bonusregeln y und K erstmals 2011</t>
  </si>
  <si>
    <t>BiK51aa1K11-01</t>
  </si>
  <si>
    <t xml:space="preserve"> 0,150-0,5 MW, Bonusregeln a1 und K erstmals 2011</t>
  </si>
  <si>
    <t>BiK51aa1K11y01</t>
  </si>
  <si>
    <t xml:space="preserve"> 0,150-0,5 MW, Bonusregeln a1, y und K erstmals 2011</t>
  </si>
  <si>
    <t>BiK51aGK11--01</t>
  </si>
  <si>
    <t xml:space="preserve"> 0,15-0,5 MW, Bonusregeln G und K erstmals 2011</t>
  </si>
  <si>
    <t>BiK51aGK11y-01</t>
  </si>
  <si>
    <t xml:space="preserve"> 0,15-0,5 MW, Bonusregeln G, y und K erstmals 2011</t>
  </si>
  <si>
    <t>BiK51aM2K11-01</t>
  </si>
  <si>
    <t xml:space="preserve"> 0,15-0,5 MW, Bonusregeln M2 und K erstmals 2011</t>
  </si>
  <si>
    <t>BiK51aM2K11y01</t>
  </si>
  <si>
    <t xml:space="preserve"> 0,15-0,5 MW, Bonusregeln M2, y und K erstmals 2011</t>
  </si>
  <si>
    <t>BiK51aLK11--01</t>
  </si>
  <si>
    <t xml:space="preserve"> 0,15-0,5 MW, Bonusregeln L und K erstmals 2011</t>
  </si>
  <si>
    <t>BiK51aLK11y-01</t>
  </si>
  <si>
    <t xml:space="preserve"> 0,15-0,5 MW, Bonusregeln L, y und K erstmals 2011</t>
  </si>
  <si>
    <t>BiK51aX2K11-01</t>
  </si>
  <si>
    <t xml:space="preserve"> 0,15-0,5 MW, Bonusregeln X2 und K erstmals 2011</t>
  </si>
  <si>
    <t>BiK51aX2K11y01</t>
  </si>
  <si>
    <t xml:space="preserve"> 0,15-0,5 MW, Bonusregeln X2, y und K erstmals 2011</t>
  </si>
  <si>
    <t>BiK52aK11---01</t>
  </si>
  <si>
    <t xml:space="preserve"> 0,5-5 MW, Bonusregel K erstmals 2011</t>
  </si>
  <si>
    <t>BiK52aa2K11-01</t>
  </si>
  <si>
    <t xml:space="preserve"> 0,5-5 MW, Bonusregeln a2, K erstmals 2011</t>
  </si>
  <si>
    <t>BiK52aa3K11-01</t>
  </si>
  <si>
    <t xml:space="preserve"> 0,5-5 MW, Bonusregeln a3, K erstmals 2011</t>
  </si>
  <si>
    <t>BiK53aK11---01</t>
  </si>
  <si>
    <t xml:space="preserve"> 5-20 MW, Bonusregel K erstmals 2011</t>
  </si>
  <si>
    <t>BiK54aK11---01</t>
  </si>
  <si>
    <t>BiK51nK11---02</t>
  </si>
  <si>
    <t>BiK51nK11y--02</t>
  </si>
  <si>
    <t>BiK51na1K11-02</t>
  </si>
  <si>
    <t>BiK51na1K11y02</t>
  </si>
  <si>
    <t>BiK51nGK11--02</t>
  </si>
  <si>
    <t>BiK51nGK11y-02</t>
  </si>
  <si>
    <t>BiK51nM1K11-02</t>
  </si>
  <si>
    <t>BiK51nM1K11y02</t>
  </si>
  <si>
    <t>BiK51nLK11--02</t>
  </si>
  <si>
    <t>BiK51nLK11y-02</t>
  </si>
  <si>
    <t>BiK51nX1K11-02</t>
  </si>
  <si>
    <t>BiK51nX1K11y02</t>
  </si>
  <si>
    <t>BiK51aK11---02</t>
  </si>
  <si>
    <t>BiK51aK11y--02</t>
  </si>
  <si>
    <t>BiK51aa1K11-02</t>
  </si>
  <si>
    <t xml:space="preserve"> 0,150-0,5 MW, Bonusregeln a1, K erstmals 2011</t>
  </si>
  <si>
    <t>BiK51aa1K11y02</t>
  </si>
  <si>
    <t>BiK51aGK11--02</t>
  </si>
  <si>
    <t>BiK51aGK11y-02</t>
  </si>
  <si>
    <t>BiK51aM2K11-02</t>
  </si>
  <si>
    <t>BiK51aM2K11y02</t>
  </si>
  <si>
    <t>BiK51aLK11--02</t>
  </si>
  <si>
    <t>BiK51aLK11y-02</t>
  </si>
  <si>
    <t>BiK51aX2K11-02</t>
  </si>
  <si>
    <t>BiK51aX2K11y02</t>
  </si>
  <si>
    <t>BiK52aK11---02</t>
  </si>
  <si>
    <t>BiK52aa2K11-02</t>
  </si>
  <si>
    <t>BiK52aa3K11-02</t>
  </si>
  <si>
    <t>BiK53aK11---02</t>
  </si>
  <si>
    <t>BiK54aK11---02</t>
  </si>
  <si>
    <t>BiK51nK11---03</t>
  </si>
  <si>
    <t>BiK51nK11y--03</t>
  </si>
  <si>
    <t>BiK51na1K11-03</t>
  </si>
  <si>
    <t>BiK51na1K11y03</t>
  </si>
  <si>
    <t>BiK51nGK11--03</t>
  </si>
  <si>
    <t>BiK51nGK11y-03</t>
  </si>
  <si>
    <t>BiK51nM1K11-03</t>
  </si>
  <si>
    <t>BiK51nM1K11y03</t>
  </si>
  <si>
    <t>BiK51nLK11--03</t>
  </si>
  <si>
    <t>BiK51nLK11y-03</t>
  </si>
  <si>
    <t>BiK51nX1K11-03</t>
  </si>
  <si>
    <t>BiK51nX1K11y03</t>
  </si>
  <si>
    <t>BiK51aK11---03</t>
  </si>
  <si>
    <t>BiK51aK11y--03</t>
  </si>
  <si>
    <t>BiK51aa1K11-03</t>
  </si>
  <si>
    <t>BiK51aa1K11y03</t>
  </si>
  <si>
    <t>BiK51aGK11--03</t>
  </si>
  <si>
    <t>BiK51aGK11y-03</t>
  </si>
  <si>
    <t>BiK51aM2K11-03</t>
  </si>
  <si>
    <t>BiK51aM2K11y03</t>
  </si>
  <si>
    <t>BiK51aLK11--03</t>
  </si>
  <si>
    <t>BiK51aLK11y-03</t>
  </si>
  <si>
    <t>BiK51aX2K11-03</t>
  </si>
  <si>
    <t>BiK51aX2K11y03</t>
  </si>
  <si>
    <t>BiK52aK11---03</t>
  </si>
  <si>
    <t>BiK52aa2K11-03</t>
  </si>
  <si>
    <t>BiK52aa3K11-03</t>
  </si>
  <si>
    <t>BiK53aK11---03</t>
  </si>
  <si>
    <t>BiK54aK11---03</t>
  </si>
  <si>
    <t>BiK81K11----04</t>
  </si>
  <si>
    <t xml:space="preserve"> 0-0,15 MW, Bonusregel K erstmals 2011</t>
  </si>
  <si>
    <t>BiK81K11y---04</t>
  </si>
  <si>
    <t xml:space="preserve"> 0-0,15 MW, Bonusregeln y und K erstmals 2011</t>
  </si>
  <si>
    <t>BiK81a1K11--04</t>
  </si>
  <si>
    <t xml:space="preserve"> 0-0,15 MW, Bonusregeln a1, K erstmals 2011</t>
  </si>
  <si>
    <t>BiK81a1K11y-04</t>
  </si>
  <si>
    <t xml:space="preserve"> 0-0,15 MW, Bonusregeln a1, y und K erstmals 2011</t>
  </si>
  <si>
    <t>BiK81GK11---04</t>
  </si>
  <si>
    <t>BiK81GK11y--04</t>
  </si>
  <si>
    <t>BiK81M1K11--04</t>
  </si>
  <si>
    <t xml:space="preserve"> 0-0,15 MW, Bonusregeln M1, K erstmals 2011</t>
  </si>
  <si>
    <t>BiK81M1K11y-04</t>
  </si>
  <si>
    <t>BiK81LK11---04</t>
  </si>
  <si>
    <t>BiK81LK11y--04</t>
  </si>
  <si>
    <t>BiK81X1K11--04</t>
  </si>
  <si>
    <t>BiK81X1K11y-04</t>
  </si>
  <si>
    <t>BiK81bK11---04</t>
  </si>
  <si>
    <t xml:space="preserve"> 0-0,15 MW, Bonusregeln b und K erstmals 2011</t>
  </si>
  <si>
    <t>BiK81bK11y--04</t>
  </si>
  <si>
    <t xml:space="preserve"> 0-0,15 MW, Bonusregeln b, y und K erstmals 2011</t>
  </si>
  <si>
    <t>BiK81a1bK11-04</t>
  </si>
  <si>
    <t xml:space="preserve"> 0-0,15 MW, Bonusregeln a1, b und K erstmals 2011</t>
  </si>
  <si>
    <t>BiK81a1bK11y04</t>
  </si>
  <si>
    <t xml:space="preserve"> 0-0,15 MW, Bonusregeln a1, b, y und K erstmals 2011</t>
  </si>
  <si>
    <t>BiK81GbK11--04</t>
  </si>
  <si>
    <t xml:space="preserve"> 0-0,15 MW, Bonusregeln G, b und K erstmals 2011</t>
  </si>
  <si>
    <t>BiK81GbK11y-04</t>
  </si>
  <si>
    <t xml:space="preserve"> 0-0,15 MW, Bonusregeln G, y, b und K erstmals 2011</t>
  </si>
  <si>
    <t>BiK81M1bK11-04</t>
  </si>
  <si>
    <t xml:space="preserve"> 0-0,15 MW, Bonusregeln M1, b und K erstmals 2011</t>
  </si>
  <si>
    <t>BiK81M1bK11y04</t>
  </si>
  <si>
    <t xml:space="preserve"> 0-0,15 MW, Bonusregeln M1, y, b und K erstmals 2011</t>
  </si>
  <si>
    <t>BiK81LbK11--04</t>
  </si>
  <si>
    <t xml:space="preserve"> 0-0,15 MW, Bonusregeln L, b und K erstmals 2011</t>
  </si>
  <si>
    <t>BiK81LbK11y-04</t>
  </si>
  <si>
    <t xml:space="preserve"> 0-0,15 MW, Bonusregeln L, y, b und K erstmals 2011</t>
  </si>
  <si>
    <t>BiK81X1bK11-04</t>
  </si>
  <si>
    <t xml:space="preserve"> 0-0,15 MW, Bonusregeln X1, b und K erstmals 2011</t>
  </si>
  <si>
    <t>BiK81X1bK11y04</t>
  </si>
  <si>
    <t xml:space="preserve"> 0-0,15 MW, Bonusregeln X1, y, b und K erstmals 2011</t>
  </si>
  <si>
    <t>BiK82K11----04</t>
  </si>
  <si>
    <t xml:space="preserve"> 0,15-0,5 MW, Bonusregel K erstmals 2011</t>
  </si>
  <si>
    <t>BiK82K11y---04</t>
  </si>
  <si>
    <t xml:space="preserve"> 0,15-0,5 MW, Bonusregeln y und K erstmals 2011</t>
  </si>
  <si>
    <t>BiK82a1K11--04</t>
  </si>
  <si>
    <t xml:space="preserve"> 0,15-0,5 MW, Bonusregeln a1 und K erstmals 2011</t>
  </si>
  <si>
    <t>BiK82a1K11y-04</t>
  </si>
  <si>
    <t xml:space="preserve"> 0,15-0,5 MW, Bonusregeln a1, y und K erstmals 2011</t>
  </si>
  <si>
    <t>BiK82GK11---04</t>
  </si>
  <si>
    <t>BiK82GK11y--04</t>
  </si>
  <si>
    <t>BiK82M2K11--04</t>
  </si>
  <si>
    <t xml:space="preserve"> 0,15-0,5 MW, Bonusregeln M2, K erstmals 2011</t>
  </si>
  <si>
    <t>BiK82M2K11y-04</t>
  </si>
  <si>
    <t>BiK82LK11---04</t>
  </si>
  <si>
    <t>BiK82LK11y--04</t>
  </si>
  <si>
    <t>BiK82X2K11--04</t>
  </si>
  <si>
    <t>BiK82X2K11y-04</t>
  </si>
  <si>
    <t>BiK82bK11---04</t>
  </si>
  <si>
    <t xml:space="preserve"> 0,15-0,5 MW, Bonusregeln b und K erstmals 2011</t>
  </si>
  <si>
    <t>BiK82bK11y--04</t>
  </si>
  <si>
    <t xml:space="preserve"> 0,15-0,5 MW, Bonusregeln b, y und K erstmals 2011</t>
  </si>
  <si>
    <t>BiK82a1bK11-04</t>
  </si>
  <si>
    <t xml:space="preserve"> 0,15-0,5 MW, Bonusregeln a1, b und K erstmals 2011</t>
  </si>
  <si>
    <t>BiK82a1bK11y04</t>
  </si>
  <si>
    <t xml:space="preserve"> 0,15-0,5 MW, Bonusregeln a1, b, y und K erstmals 2011</t>
  </si>
  <si>
    <t>BiK82GbK11--04</t>
  </si>
  <si>
    <t xml:space="preserve"> 0,15-0,5 MW, Bonusregeln G, b und K erstmals 2011</t>
  </si>
  <si>
    <t>BiK82GbK11y-04</t>
  </si>
  <si>
    <t xml:space="preserve"> 0,15-0,5 MW, Bonusregeln G, y, b und K erstmals 2011</t>
  </si>
  <si>
    <t>BiK82M2bK11-04</t>
  </si>
  <si>
    <t xml:space="preserve"> 0,15-0,5 MW, Bonusregeln M2, b und K erstmals 2011</t>
  </si>
  <si>
    <t>BiK82M2bK11y04</t>
  </si>
  <si>
    <t xml:space="preserve"> 0,15-0,5 MW, Bonusregeln M2, y, b und K erstmals 2011</t>
  </si>
  <si>
    <t>BiK82LbK11--04</t>
  </si>
  <si>
    <t xml:space="preserve"> 0,15-0,5 MW, Bonusregeln L, b und K erstmals 2011</t>
  </si>
  <si>
    <t>BiK82LbK11y-04</t>
  </si>
  <si>
    <t xml:space="preserve"> 0,15-0,5 MW, Bonusregeln L, y, b und K erstmals 2011</t>
  </si>
  <si>
    <t>BiK82X2bK11-04</t>
  </si>
  <si>
    <t xml:space="preserve"> 0,15-0,5 MW, Bonusregeln X2, b und K erstmals 2011</t>
  </si>
  <si>
    <t>BiK82X2bK11y04</t>
  </si>
  <si>
    <t xml:space="preserve"> 0,15-0,5 MW, Bonusregeln X2, y, b und K erstmals 2011</t>
  </si>
  <si>
    <t>BiK83K11----04</t>
  </si>
  <si>
    <t>BiK83a2K11--04</t>
  </si>
  <si>
    <t xml:space="preserve"> 0,5-5 MW, Bonusregeln a2 und K erstmals 2011</t>
  </si>
  <si>
    <t>BiK83a3K11--04</t>
  </si>
  <si>
    <t xml:space="preserve"> 0,5-5 MW, Bonusregeln a3 und K erstmals 2011</t>
  </si>
  <si>
    <t>BiK83bK11---04</t>
  </si>
  <si>
    <t xml:space="preserve"> 0,5-5 MW, Bonusregel b und K erstmals 2011</t>
  </si>
  <si>
    <t>BiK83a2bK11-04</t>
  </si>
  <si>
    <t xml:space="preserve"> 0,5-5 MW, Bonusregeln a2, b und K erstmals 2011</t>
  </si>
  <si>
    <t>BiK83a3bK11-04</t>
  </si>
  <si>
    <t xml:space="preserve"> 0,5-5 MW, Bonusregeln a3, b und K erstmals 2011</t>
  </si>
  <si>
    <t>BiK84K11----04</t>
  </si>
  <si>
    <t>BiK85K11----04</t>
  </si>
  <si>
    <t>BiK81K11----05</t>
  </si>
  <si>
    <t>BiK81K11y---05</t>
  </si>
  <si>
    <t>BiK81a1K11--05</t>
  </si>
  <si>
    <t xml:space="preserve"> 0-0,15 MW, Bonusregeln a1 und K erstmals 2011</t>
  </si>
  <si>
    <t>BiK81a1K11y-05</t>
  </si>
  <si>
    <t>BiK81GK11---05</t>
  </si>
  <si>
    <t>BiK81GK11y--05</t>
  </si>
  <si>
    <t>BiK81M1K11--05</t>
  </si>
  <si>
    <t>BiK81M1K11y-05</t>
  </si>
  <si>
    <t>BiK81LK11---05</t>
  </si>
  <si>
    <t>BiK81LK11y--05</t>
  </si>
  <si>
    <t>BiK81X1K11--05</t>
  </si>
  <si>
    <t>BiK81X1K11y-05</t>
  </si>
  <si>
    <t>BiK81bK11---05</t>
  </si>
  <si>
    <t>BiK81bK11y--05</t>
  </si>
  <si>
    <t>BiK81a1bK11-05</t>
  </si>
  <si>
    <t>BiK81a1bK11y05</t>
  </si>
  <si>
    <t>BiK81GbK11--05</t>
  </si>
  <si>
    <t>BiK81GbK11y-05</t>
  </si>
  <si>
    <t>BiK81M1bK11-05</t>
  </si>
  <si>
    <t>BiK81M1bK11y05</t>
  </si>
  <si>
    <t>BiK81LbK11--05</t>
  </si>
  <si>
    <t>BiK81LbK11y-05</t>
  </si>
  <si>
    <t>BiK81X1bK11-05</t>
  </si>
  <si>
    <t>BiK81X1bK11y05</t>
  </si>
  <si>
    <t>BiK82K11----05</t>
  </si>
  <si>
    <t>BiK82K11y---05</t>
  </si>
  <si>
    <t>BiK82a1K11--05</t>
  </si>
  <si>
    <t>BiK82a1K11y-05</t>
  </si>
  <si>
    <t>BiK82GK11---05</t>
  </si>
  <si>
    <t>BiK82GK11y--05</t>
  </si>
  <si>
    <t>BiK82M2K11--05</t>
  </si>
  <si>
    <t>BiK82M2K11y-05</t>
  </si>
  <si>
    <t>BiK82LK11---05</t>
  </si>
  <si>
    <t>BiK82LK11y--05</t>
  </si>
  <si>
    <t>BiK82X2K11--05</t>
  </si>
  <si>
    <t>BiK82X2K11y-05</t>
  </si>
  <si>
    <t>BiK82bK11---05</t>
  </si>
  <si>
    <t>BiK82bK11y--05</t>
  </si>
  <si>
    <t>BiK82a1bK11-05</t>
  </si>
  <si>
    <t>BiK82a1bK11y05</t>
  </si>
  <si>
    <t>BiK82GbK11--05</t>
  </si>
  <si>
    <t>BiK82GbK11y-05</t>
  </si>
  <si>
    <t>BiK82M2bK11-05</t>
  </si>
  <si>
    <t>BiK82M2bK11y05</t>
  </si>
  <si>
    <t>BiK82LbK11--05</t>
  </si>
  <si>
    <t>BiK82LbK11y-05</t>
  </si>
  <si>
    <t>BiK82X2bK11-05</t>
  </si>
  <si>
    <t>BiK82X2bK11y05</t>
  </si>
  <si>
    <t>BiK83K11----05</t>
  </si>
  <si>
    <t>BiK83a2K11--05</t>
  </si>
  <si>
    <t>BiK83a3K11--05</t>
  </si>
  <si>
    <t>BiK83bK11---05</t>
  </si>
  <si>
    <t>BiK83a2bK11-05</t>
  </si>
  <si>
    <t>BiK83a3bK11-05</t>
  </si>
  <si>
    <t>BiK84K11----05</t>
  </si>
  <si>
    <t>BiK81K11----06</t>
  </si>
  <si>
    <t>BiK81K11y---06</t>
  </si>
  <si>
    <t>BiK81a1K11--06</t>
  </si>
  <si>
    <t>BiK81a1K11y-06</t>
  </si>
  <si>
    <t>BiK81GK11---06</t>
  </si>
  <si>
    <t>BiK81GK11y--06</t>
  </si>
  <si>
    <t>BiK81M1K11--06</t>
  </si>
  <si>
    <t>BiK81M1K11y-06</t>
  </si>
  <si>
    <t>BiK81LK11---06</t>
  </si>
  <si>
    <t>BiK81LK11y--06</t>
  </si>
  <si>
    <t>BiK81X1K11--06</t>
  </si>
  <si>
    <t>BiK81X1K11y-06</t>
  </si>
  <si>
    <t>BiK81bK11---06</t>
  </si>
  <si>
    <t>BiK81bK11y--06</t>
  </si>
  <si>
    <t>BiK81a1bK11-06</t>
  </si>
  <si>
    <t>BiK81a1bK11y06</t>
  </si>
  <si>
    <t>BiK81GbK11--06</t>
  </si>
  <si>
    <t>BiK81GbK11y-06</t>
  </si>
  <si>
    <t>BiK81M1bK11-06</t>
  </si>
  <si>
    <t>BiK81M1bK11y06</t>
  </si>
  <si>
    <t>BiK81LbK11--06</t>
  </si>
  <si>
    <t>BiK81LbK11y-06</t>
  </si>
  <si>
    <t>BiK81X1bK11-06</t>
  </si>
  <si>
    <t>BiK81X1bK11y06</t>
  </si>
  <si>
    <t>BiK82K11----06</t>
  </si>
  <si>
    <t>BiK82K11y---06</t>
  </si>
  <si>
    <t>BiK82a1K11--06</t>
  </si>
  <si>
    <t>BiK82a1K11y-06</t>
  </si>
  <si>
    <t>BiK82GK11---06</t>
  </si>
  <si>
    <t>BiK82GK11y--06</t>
  </si>
  <si>
    <t>BiK82M2K11--06</t>
  </si>
  <si>
    <t>BiK82M2K11y-06</t>
  </si>
  <si>
    <t>BiK82LK11---06</t>
  </si>
  <si>
    <t>BiK82LK11y--06</t>
  </si>
  <si>
    <t>BiK82X2K11--06</t>
  </si>
  <si>
    <t>BiK82X2K11y-06</t>
  </si>
  <si>
    <t>BiK82bK11---06</t>
  </si>
  <si>
    <t>BiK82bK11y--06</t>
  </si>
  <si>
    <t>BiK82a1bK11-06</t>
  </si>
  <si>
    <t>BiK82a1bK11y06</t>
  </si>
  <si>
    <t>BiK82GbK11--06</t>
  </si>
  <si>
    <t>BiK82GbK11y-06</t>
  </si>
  <si>
    <t>BiK82M2bK11-06</t>
  </si>
  <si>
    <t>BiK82M2bK11y06</t>
  </si>
  <si>
    <t>BiK82LbK11--06</t>
  </si>
  <si>
    <t>BiK82LbK11y-06</t>
  </si>
  <si>
    <t>BiK82X2bK11-06</t>
  </si>
  <si>
    <t>BiK82X2bK11y06</t>
  </si>
  <si>
    <t>BiK83K11----06</t>
  </si>
  <si>
    <t>BiK83a2K11--06</t>
  </si>
  <si>
    <t>BiK83a3K11--06</t>
  </si>
  <si>
    <t>BiK83bK11---06</t>
  </si>
  <si>
    <t>BiK83a2bK11-06</t>
  </si>
  <si>
    <t>BiK83a3bK11-06</t>
  </si>
  <si>
    <t>BiK84K11----06</t>
  </si>
  <si>
    <t>BiK85K11----06</t>
  </si>
  <si>
    <t xml:space="preserve"> &lt;20 MW, Altholz, Bonusregel K erstmals 2011</t>
  </si>
  <si>
    <t>BiK81K11----07</t>
  </si>
  <si>
    <t>BiK81K11y---07</t>
  </si>
  <si>
    <t>BiK81a1K11--07</t>
  </si>
  <si>
    <t>BiK81a1K11y-07</t>
  </si>
  <si>
    <t>BiK81GK11---07</t>
  </si>
  <si>
    <t>BiK81GK11y--07</t>
  </si>
  <si>
    <t>BiK81M1K11--07</t>
  </si>
  <si>
    <t>BiK81M1K11y-07</t>
  </si>
  <si>
    <t>BiK81LK11---07</t>
  </si>
  <si>
    <t>BiK81LK11y--07</t>
  </si>
  <si>
    <t>BiK81X1K11--07</t>
  </si>
  <si>
    <t>BiK81X1K11y-07</t>
  </si>
  <si>
    <t>BiK81bK11---07</t>
  </si>
  <si>
    <t>BiK81bK11y--07</t>
  </si>
  <si>
    <t>BiK81a1bK11-07</t>
  </si>
  <si>
    <t>BiK81a1bK11y07</t>
  </si>
  <si>
    <t>BiK81GbK11--07</t>
  </si>
  <si>
    <t>BiK81GbK11y-07</t>
  </si>
  <si>
    <t>BiK81M1bK11-07</t>
  </si>
  <si>
    <t>BiK81M1bK11y07</t>
  </si>
  <si>
    <t>BiK81LbK11--07</t>
  </si>
  <si>
    <t>BiK81LbK11y-07</t>
  </si>
  <si>
    <t>BiK81X1bK11-07</t>
  </si>
  <si>
    <t>BiK81X1bK11y07</t>
  </si>
  <si>
    <t>BiK82K11----07</t>
  </si>
  <si>
    <t>BiK82K11y---07</t>
  </si>
  <si>
    <t>BiK82a1K11--07</t>
  </si>
  <si>
    <t>BiK82a1K11y-07</t>
  </si>
  <si>
    <t>BiK82GK11---07</t>
  </si>
  <si>
    <t>BiK82GK11y--07</t>
  </si>
  <si>
    <t>BiK82M2K11--07</t>
  </si>
  <si>
    <t>BiK82M2K11y-07</t>
  </si>
  <si>
    <t>BiK82LK11---07</t>
  </si>
  <si>
    <t>BiK82LK11y--07</t>
  </si>
  <si>
    <t>BiK82X2K11--07</t>
  </si>
  <si>
    <t>BiK82X2K11y-07</t>
  </si>
  <si>
    <t>BiK82bK11---07</t>
  </si>
  <si>
    <t>BiK82bK11y--07</t>
  </si>
  <si>
    <t>BiK82a1bK11-07</t>
  </si>
  <si>
    <t>BiK82a1bK11y07</t>
  </si>
  <si>
    <t>BiK82GbK11--07</t>
  </si>
  <si>
    <t>BiK82GbK11y-07</t>
  </si>
  <si>
    <t>BiK82M2bK11-07</t>
  </si>
  <si>
    <t>BiK82M2bK11y07</t>
  </si>
  <si>
    <t>BiK82LbK11--07</t>
  </si>
  <si>
    <t>BiK82LbK11y-07</t>
  </si>
  <si>
    <t>BiK82X2bK11-07</t>
  </si>
  <si>
    <t>BiK82X2bK11y07</t>
  </si>
  <si>
    <t>BiK83K11----07</t>
  </si>
  <si>
    <t>BiK83a2K11--07</t>
  </si>
  <si>
    <t>BiK83a3K11--07</t>
  </si>
  <si>
    <t>BiK83bK11---07</t>
  </si>
  <si>
    <t>BiK83a2bK11-07</t>
  </si>
  <si>
    <t>BiK83a3bK11-07</t>
  </si>
  <si>
    <t>BiK84K11----07</t>
  </si>
  <si>
    <t>BiK85K11----07</t>
  </si>
  <si>
    <t>BiK81K11----08</t>
  </si>
  <si>
    <t>BiK81K11y---08</t>
  </si>
  <si>
    <t xml:space="preserve"> 0-0,15 MW, Bonusregeln y, K erstmals 2011</t>
  </si>
  <si>
    <t>BiK81a1K11--08</t>
  </si>
  <si>
    <t>BiK81a1K11y-08</t>
  </si>
  <si>
    <t>BiK81GK11---08</t>
  </si>
  <si>
    <t>BiK81GK11y--08</t>
  </si>
  <si>
    <t>BiK81M1K11--08</t>
  </si>
  <si>
    <t>BiK81M1K11y-08</t>
  </si>
  <si>
    <t>BiK81LK11---08</t>
  </si>
  <si>
    <t>BiK81LK11y--08</t>
  </si>
  <si>
    <t>BiK81X1K11--08</t>
  </si>
  <si>
    <t>BiK81X1K11y-08</t>
  </si>
  <si>
    <t>BiK81bK11---08</t>
  </si>
  <si>
    <t>BiK81bK11y--08</t>
  </si>
  <si>
    <t>BiK81a1bK11-08</t>
  </si>
  <si>
    <t>BiK81a1bK11y08</t>
  </si>
  <si>
    <t>BiK81GbK11--08</t>
  </si>
  <si>
    <t>BiK81GbK11y-08</t>
  </si>
  <si>
    <t>BiK81M1bK11-08</t>
  </si>
  <si>
    <t>BiK81M1bK11y08</t>
  </si>
  <si>
    <t>BiK81LbK11--08</t>
  </si>
  <si>
    <t>BiK81LbK11y-08</t>
  </si>
  <si>
    <t>BiK81X1bK11-08</t>
  </si>
  <si>
    <t>BiK81X1bK11y08</t>
  </si>
  <si>
    <t>BiK82K11----08</t>
  </si>
  <si>
    <t>BiK82K11y---08</t>
  </si>
  <si>
    <t>BiK82a1K11--08</t>
  </si>
  <si>
    <t>BiK82a1K11y-08</t>
  </si>
  <si>
    <t>BiK82GK11---08</t>
  </si>
  <si>
    <t>BiK82GK11y--08</t>
  </si>
  <si>
    <t>BiK82M2K11--08</t>
  </si>
  <si>
    <t>BiK82M2K11y-08</t>
  </si>
  <si>
    <t>BiK82LK11---08</t>
  </si>
  <si>
    <t>BiK82LK11y--08</t>
  </si>
  <si>
    <t>BiK82X2K11--08</t>
  </si>
  <si>
    <t>BiK82X2K11y-08</t>
  </si>
  <si>
    <t>BiK82bK11---08</t>
  </si>
  <si>
    <t>BiK82bK11y--08</t>
  </si>
  <si>
    <t>BiK82a1bK11-08</t>
  </si>
  <si>
    <t>BiK82a1bK11y08</t>
  </si>
  <si>
    <t>BiK82GbK11--08</t>
  </si>
  <si>
    <t>BiK82GbK11y-08</t>
  </si>
  <si>
    <t>BiK82M2bK11-08</t>
  </si>
  <si>
    <t>BiK82M2bK11y08</t>
  </si>
  <si>
    <t>BiK82LbK11--08</t>
  </si>
  <si>
    <t>BiK82LbK11y-08</t>
  </si>
  <si>
    <t>BiK82X2bK11-08</t>
  </si>
  <si>
    <t>BiK82X2bK11y08</t>
  </si>
  <si>
    <t>BiK83K11----08</t>
  </si>
  <si>
    <t>BiK83a2K11--08</t>
  </si>
  <si>
    <t>BiK83a3K11--08</t>
  </si>
  <si>
    <t>BiK83bK11---08</t>
  </si>
  <si>
    <t>BiK83a2bK11-08</t>
  </si>
  <si>
    <t>BiK83a3bK11-08</t>
  </si>
  <si>
    <t>BiK84K11----08</t>
  </si>
  <si>
    <t>BiK85K11----08</t>
  </si>
  <si>
    <t>BiK270------11</t>
  </si>
  <si>
    <t>BiK270K-----11</t>
  </si>
  <si>
    <t>BiK270i-----11</t>
  </si>
  <si>
    <t>BiK270iK----11</t>
  </si>
  <si>
    <t>BiK270a1----11</t>
  </si>
  <si>
    <t>BiK270a1K---11</t>
  </si>
  <si>
    <t>BiK270a1i---11</t>
  </si>
  <si>
    <t>BiK270a1iK--11</t>
  </si>
  <si>
    <t>BiK270G-----11</t>
  </si>
  <si>
    <t>BiK270GK----11</t>
  </si>
  <si>
    <t>BiK270Gi----11</t>
  </si>
  <si>
    <t>BiK270GiK---11</t>
  </si>
  <si>
    <t>BiK270L-----11</t>
  </si>
  <si>
    <t>BiK270LK----11</t>
  </si>
  <si>
    <t>BiK270Li----11</t>
  </si>
  <si>
    <t>BiK270LiK---11</t>
  </si>
  <si>
    <t>BiK270M1----11</t>
  </si>
  <si>
    <t>BiK270M1K---11</t>
  </si>
  <si>
    <t>BiK270M1i---11</t>
  </si>
  <si>
    <t>BiK270M1iK--11</t>
  </si>
  <si>
    <t>BiK270X1----11</t>
  </si>
  <si>
    <t>BiK270X1K---11</t>
  </si>
  <si>
    <t>BiK270X1i---11</t>
  </si>
  <si>
    <t>BiK270X1iK--11</t>
  </si>
  <si>
    <t>BiK270t1----11</t>
  </si>
  <si>
    <t>BiK270t1K---11</t>
  </si>
  <si>
    <t>BiK270t1i---11</t>
  </si>
  <si>
    <t>BiK270t1iK--11</t>
  </si>
  <si>
    <t>BiK270t1a1--11</t>
  </si>
  <si>
    <t>BiK270t1a1K-11</t>
  </si>
  <si>
    <t>BiK270t1a1i-11</t>
  </si>
  <si>
    <t>BiK270t1a1iK11</t>
  </si>
  <si>
    <t>BiK270t1G---11</t>
  </si>
  <si>
    <t>BiK270t1GK--11</t>
  </si>
  <si>
    <t>BiK270t1Gi--11</t>
  </si>
  <si>
    <t>BiK270t1GiK-11</t>
  </si>
  <si>
    <t>BiK270t1L---11</t>
  </si>
  <si>
    <t>BiK270t1LK--11</t>
  </si>
  <si>
    <t>BiK270t1Li--11</t>
  </si>
  <si>
    <t>BiK270t1LiK-11</t>
  </si>
  <si>
    <t>BiK270t1M1--11</t>
  </si>
  <si>
    <t>BiK270t1M1K-11</t>
  </si>
  <si>
    <t>BiK270t1M1i-11</t>
  </si>
  <si>
    <t>BiK270t1M1iK11</t>
  </si>
  <si>
    <t>BiK270t1X1--11</t>
  </si>
  <si>
    <t>BiK270t1X1K-11</t>
  </si>
  <si>
    <t>BiK270t1X1i-11</t>
  </si>
  <si>
    <t>BiK270t1X1iK11</t>
  </si>
  <si>
    <t>BiK270t2----11</t>
  </si>
  <si>
    <t>BiK270t2K---11</t>
  </si>
  <si>
    <t>BiK270t2i---11</t>
  </si>
  <si>
    <t>BiK270t2iK--11</t>
  </si>
  <si>
    <t>BiK270t2a1--11</t>
  </si>
  <si>
    <t>BiK270t2a1K-11</t>
  </si>
  <si>
    <t>BiK270t2a1i-11</t>
  </si>
  <si>
    <t>BiK270t2a1iK11</t>
  </si>
  <si>
    <t>BiK270t2G---11</t>
  </si>
  <si>
    <t>BiK270t2GK--11</t>
  </si>
  <si>
    <t>BiK270t2Gi--11</t>
  </si>
  <si>
    <t>BiK270t2GiK-11</t>
  </si>
  <si>
    <t>BiK270t2L---11</t>
  </si>
  <si>
    <t>BiK270t2LK--11</t>
  </si>
  <si>
    <t>BiK270t2Li--11</t>
  </si>
  <si>
    <t>BiK270t2LiK-11</t>
  </si>
  <si>
    <t>BiK270t2M1--11</t>
  </si>
  <si>
    <t>BiK270t2M1K-11</t>
  </si>
  <si>
    <t>BiK270t2M1i-11</t>
  </si>
  <si>
    <t>BiK270t2M1iK11</t>
  </si>
  <si>
    <t>BiK270t2X1--11</t>
  </si>
  <si>
    <t>BiK270t2X1K-11</t>
  </si>
  <si>
    <t>BiK270t2X1i-11</t>
  </si>
  <si>
    <t>BiK270t2X1iK11</t>
  </si>
  <si>
    <t>BiK270t3----11</t>
  </si>
  <si>
    <t>BiK270t3K---11</t>
  </si>
  <si>
    <t>BiK270t3i---11</t>
  </si>
  <si>
    <t>BiK270t3iK--11</t>
  </si>
  <si>
    <t>BiK270t3a1--11</t>
  </si>
  <si>
    <t>BiK270t3a1K-11</t>
  </si>
  <si>
    <t>BiK270t3a1i-11</t>
  </si>
  <si>
    <t>BiK270t3a1iK11</t>
  </si>
  <si>
    <t>BiK270t3G---11</t>
  </si>
  <si>
    <t>BiK270t3GK--11</t>
  </si>
  <si>
    <t>BiK270t3Gi--11</t>
  </si>
  <si>
    <t>BiK270t3GiK-11</t>
  </si>
  <si>
    <t>BiK270t3L---11</t>
  </si>
  <si>
    <t>BiK270t3LK--11</t>
  </si>
  <si>
    <t>BiK270t3Li--11</t>
  </si>
  <si>
    <t>BiK270t3LiK-11</t>
  </si>
  <si>
    <t>BiK270t3M1--11</t>
  </si>
  <si>
    <t>BiK270t3M1K-11</t>
  </si>
  <si>
    <t>BiK270t3M1i-11</t>
  </si>
  <si>
    <t>BiK270t3M1iK11</t>
  </si>
  <si>
    <t>BiK270t3X1--11</t>
  </si>
  <si>
    <t>BiK270t3X1K-11</t>
  </si>
  <si>
    <t>BiK270t3X1i-11</t>
  </si>
  <si>
    <t>BiK270t3X1iK11</t>
  </si>
  <si>
    <t>BiK271------11</t>
  </si>
  <si>
    <t>BiK271K-----11</t>
  </si>
  <si>
    <t>BiK271i-----11</t>
  </si>
  <si>
    <t>BiK271iK----11</t>
  </si>
  <si>
    <t>BiK271a1----11</t>
  </si>
  <si>
    <t>BiK271a1K---11</t>
  </si>
  <si>
    <t>BiK271a1i---11</t>
  </si>
  <si>
    <t>BiK271a1iK--11</t>
  </si>
  <si>
    <t>BiK271G-----11</t>
  </si>
  <si>
    <t>BiK271GK----11</t>
  </si>
  <si>
    <t>BiK271Gi----11</t>
  </si>
  <si>
    <t>BiK271GiK---11</t>
  </si>
  <si>
    <t>BiK271L-----11</t>
  </si>
  <si>
    <t>BiK271LK----11</t>
  </si>
  <si>
    <t>BiK271Li----11</t>
  </si>
  <si>
    <t>BiK271LiK---11</t>
  </si>
  <si>
    <t>BiK271M2----11</t>
  </si>
  <si>
    <t>BiK271M2K---11</t>
  </si>
  <si>
    <t>BiK271M2i---11</t>
  </si>
  <si>
    <t>BiK271M2iK--11</t>
  </si>
  <si>
    <t>BiK271X2----11</t>
  </si>
  <si>
    <t>BiK271X2K---11</t>
  </si>
  <si>
    <t>BiK271X2i---11</t>
  </si>
  <si>
    <t>BiK271X2iK--11</t>
  </si>
  <si>
    <t>BiK271t1----11</t>
  </si>
  <si>
    <t>BiK271t1K---11</t>
  </si>
  <si>
    <t>BiK271t1i---11</t>
  </si>
  <si>
    <t>BiK271t1iK--11</t>
  </si>
  <si>
    <t>BiK271t1a1--11</t>
  </si>
  <si>
    <t>BiK271t1a1K-11</t>
  </si>
  <si>
    <t>BiK271t1a1i-11</t>
  </si>
  <si>
    <t>BiK271t1a1iK11</t>
  </si>
  <si>
    <t>BiK271t1G---11</t>
  </si>
  <si>
    <t>BiK271t1GK--11</t>
  </si>
  <si>
    <t>BiK271t1Gi--11</t>
  </si>
  <si>
    <t>BiK271t1GiK-11</t>
  </si>
  <si>
    <t>BiK271t1L---11</t>
  </si>
  <si>
    <t>BiK271t1LK--11</t>
  </si>
  <si>
    <t>BiK271t1Li--11</t>
  </si>
  <si>
    <t>BiK271t1LiK-11</t>
  </si>
  <si>
    <t>BiK271t1M2--11</t>
  </si>
  <si>
    <t>BiK271t1M2K-11</t>
  </si>
  <si>
    <t>BiK271t1M2i-11</t>
  </si>
  <si>
    <t>BiK271t1M2iK11</t>
  </si>
  <si>
    <t>BiK271t1X2--11</t>
  </si>
  <si>
    <t>BiK271t1X2K-11</t>
  </si>
  <si>
    <t>BiK271t1X2i-11</t>
  </si>
  <si>
    <t>BiK271t1X2iK11</t>
  </si>
  <si>
    <t>BiK271t2----11</t>
  </si>
  <si>
    <t>BiK271t2K---11</t>
  </si>
  <si>
    <t>BiK271t2i---11</t>
  </si>
  <si>
    <t>BiK271t2iK--11</t>
  </si>
  <si>
    <t>BiK271t2a1--11</t>
  </si>
  <si>
    <t>BiK271t2a1K-11</t>
  </si>
  <si>
    <t>BiK271t2a1i-11</t>
  </si>
  <si>
    <t>BiK271t2a1iK11</t>
  </si>
  <si>
    <t>BiK271t2G---11</t>
  </si>
  <si>
    <t>BiK271t2GK--11</t>
  </si>
  <si>
    <t>BiK271t2Gi--11</t>
  </si>
  <si>
    <t>BiK271t2GiK-11</t>
  </si>
  <si>
    <t>BiK271t2L---11</t>
  </si>
  <si>
    <t>BiK271t2LK--11</t>
  </si>
  <si>
    <t>BiK271t2Li--11</t>
  </si>
  <si>
    <t>BiK271t2LiK-11</t>
  </si>
  <si>
    <t>BiK271t2M2--11</t>
  </si>
  <si>
    <t>BiK271t2M2K-11</t>
  </si>
  <si>
    <t>BiK271t2M2i-11</t>
  </si>
  <si>
    <t>BiK271t2M2iK11</t>
  </si>
  <si>
    <t>BiK271t2X2--11</t>
  </si>
  <si>
    <t>BiK271t2X2K-11</t>
  </si>
  <si>
    <t>BiK271t2X2i-11</t>
  </si>
  <si>
    <t>BiK271t2X2iK11</t>
  </si>
  <si>
    <t>BiK271t3----11</t>
  </si>
  <si>
    <t>BiK271t3K---11</t>
  </si>
  <si>
    <t>BiK271t3i---11</t>
  </si>
  <si>
    <t>BiK271t3iK--11</t>
  </si>
  <si>
    <t>BiK271t3a1--11</t>
  </si>
  <si>
    <t>BiK271t3a1K-11</t>
  </si>
  <si>
    <t>BiK271t3a1i-11</t>
  </si>
  <si>
    <t>BiK271t3a1iK11</t>
  </si>
  <si>
    <t>BiK271t3G---11</t>
  </si>
  <si>
    <t>BiK271t3GK--11</t>
  </si>
  <si>
    <t>BiK271t3Gi--11</t>
  </si>
  <si>
    <t>BiK271t3GiK-11</t>
  </si>
  <si>
    <t>BiK271t3L---11</t>
  </si>
  <si>
    <t>BiK271t3LK--11</t>
  </si>
  <si>
    <t>BiK271t3Li--11</t>
  </si>
  <si>
    <t>BiK271t3LiK-11</t>
  </si>
  <si>
    <t>BiK271t3M2--11</t>
  </si>
  <si>
    <t>BiK271t3M2K-11</t>
  </si>
  <si>
    <t>BiK271t3M2i-11</t>
  </si>
  <si>
    <t>BiK271t3M2iK11</t>
  </si>
  <si>
    <t>BiK271t3X2--11</t>
  </si>
  <si>
    <t>BiK271t3X2K-11</t>
  </si>
  <si>
    <t>BiK271t3X2i-11</t>
  </si>
  <si>
    <t>BiK271t3X2iK11</t>
  </si>
  <si>
    <t>BiK272------11</t>
  </si>
  <si>
    <t>BiK272K-----11</t>
  </si>
  <si>
    <t>BiK272a2----11</t>
  </si>
  <si>
    <t>BiK272a2K---11</t>
  </si>
  <si>
    <t>BiK272ah----11</t>
  </si>
  <si>
    <t>BiK272ahK---11</t>
  </si>
  <si>
    <t>BiK272t1----11</t>
  </si>
  <si>
    <t>BiK272t1K---11</t>
  </si>
  <si>
    <t>BiK272t1a2--11</t>
  </si>
  <si>
    <t>BiK272t1a2K-11</t>
  </si>
  <si>
    <t>BiK272t1ah--11</t>
  </si>
  <si>
    <t>BiK272t1ahK-11</t>
  </si>
  <si>
    <t>BiK272t2----11</t>
  </si>
  <si>
    <t>BiK272t2K---11</t>
  </si>
  <si>
    <t>BiK272t2a2--11</t>
  </si>
  <si>
    <t>BiK272t2a2K-11</t>
  </si>
  <si>
    <t>BiK272t2ah--11</t>
  </si>
  <si>
    <t>BiK272t2ahK-11</t>
  </si>
  <si>
    <t>BiK272t3----11</t>
  </si>
  <si>
    <t>BiK272t3K---11</t>
  </si>
  <si>
    <t>BiK272t3a2--11</t>
  </si>
  <si>
    <t>BiK272t3a2K-11</t>
  </si>
  <si>
    <t>BiK272t3ah--11</t>
  </si>
  <si>
    <t>BiK272t3ahK-11</t>
  </si>
  <si>
    <t>BiK273K-----11</t>
  </si>
  <si>
    <t>DeK240------11</t>
  </si>
  <si>
    <t>DeK241------11</t>
  </si>
  <si>
    <t>DeK242------11</t>
  </si>
  <si>
    <t>DeK243------11</t>
  </si>
  <si>
    <t>DeK245------11</t>
  </si>
  <si>
    <t>DeK246------11</t>
  </si>
  <si>
    <t>DeK247------11</t>
  </si>
  <si>
    <t>DeK248------11</t>
  </si>
  <si>
    <t>KlK250------11</t>
  </si>
  <si>
    <t>KlK251------11</t>
  </si>
  <si>
    <t>KlK252------11</t>
  </si>
  <si>
    <t>KlK253------11</t>
  </si>
  <si>
    <t>KlK255------11</t>
  </si>
  <si>
    <t>KlK256------11</t>
  </si>
  <si>
    <t>KlK257------11</t>
  </si>
  <si>
    <t>KlK258------11</t>
  </si>
  <si>
    <t>GrK260------11</t>
  </si>
  <si>
    <t>GrK263------11</t>
  </si>
  <si>
    <t>GrK265------11</t>
  </si>
  <si>
    <t>GrK268------11</t>
  </si>
  <si>
    <t>GrK2610-----11</t>
  </si>
  <si>
    <t>GeK280------11</t>
  </si>
  <si>
    <t>GeK280W-----11</t>
  </si>
  <si>
    <t>GeK280P-----11</t>
  </si>
  <si>
    <t>GeK280WP----11</t>
  </si>
  <si>
    <t>GeK281------11</t>
  </si>
  <si>
    <t>WnK290------11</t>
  </si>
  <si>
    <t>WnK290S-----11</t>
  </si>
  <si>
    <t>WnK291------11</t>
  </si>
  <si>
    <t>WrK300------11</t>
  </si>
  <si>
    <t>WrK300S-----11</t>
  </si>
  <si>
    <t>WrK301------11</t>
  </si>
  <si>
    <t>SoK320------11</t>
  </si>
  <si>
    <t>außer versiegelte bzw. Konversionsflächen (§ 32 Abs. 3 Nr. 1 und 2)</t>
  </si>
  <si>
    <t>SoK321------11</t>
  </si>
  <si>
    <t>SgK330------11</t>
  </si>
  <si>
    <t>SgK331------11</t>
  </si>
  <si>
    <t>SgK332------11</t>
  </si>
  <si>
    <t>SgK333------11</t>
  </si>
  <si>
    <t>SgK33410----11</t>
  </si>
  <si>
    <t>SgK33420----11</t>
  </si>
  <si>
    <t>SgK33430----11</t>
  </si>
  <si>
    <t>SgK33411----11</t>
  </si>
  <si>
    <t>SgK33421----11</t>
  </si>
  <si>
    <t>SgK33431----11</t>
  </si>
  <si>
    <t>SgK33412----11</t>
  </si>
  <si>
    <t>SgK33422----11</t>
  </si>
  <si>
    <t>SgK33432----11</t>
  </si>
  <si>
    <t>Inbetriebnahmedatum</t>
  </si>
  <si>
    <t>Außerbetriebnahmedatum</t>
  </si>
  <si>
    <t>Netzabgangsdatum</t>
  </si>
  <si>
    <t>BNetzA-Nr</t>
  </si>
  <si>
    <t>Aggregatzustand Einsatzstoffe (nur bei Biomasse)</t>
  </si>
  <si>
    <t>Bezeichnung</t>
  </si>
  <si>
    <t>Anteilige Zuordnung</t>
  </si>
  <si>
    <t>Inbetriebnahme bis 2001</t>
  </si>
  <si>
    <t>Inbetriebnahme 2002</t>
  </si>
  <si>
    <t>Inbetriebnahme 2003</t>
  </si>
  <si>
    <t>Inbetriebnahme 01-07/2004</t>
  </si>
  <si>
    <t>Inbetriebnahme 08-12/2004</t>
  </si>
  <si>
    <t>Inbetriebnahme 2005</t>
  </si>
  <si>
    <t>Inbetriebnahme 2006</t>
  </si>
  <si>
    <t>Inbetriebnahme 2007</t>
  </si>
  <si>
    <t>Inbetriebnahme 2008</t>
  </si>
  <si>
    <t>Inbetriebnahme 2009</t>
  </si>
  <si>
    <t>Inbetriebnahme 2010</t>
  </si>
  <si>
    <t>Inbetriebnahme 2011</t>
  </si>
  <si>
    <t>WaK230BS----12</t>
  </si>
  <si>
    <t>Inbetriebnahme 2012</t>
  </si>
  <si>
    <t xml:space="preserve"> 0-0,5 MW, Anlage 0,5-5 MW, wasserrechtliche Genehmigung vor 01.01.2012 (Bestandsschutz nach § 66 Abs. 5 EEG 2012)</t>
  </si>
  <si>
    <t>WaK231BS----12</t>
  </si>
  <si>
    <t>Modernisierung 2012</t>
  </si>
  <si>
    <t xml:space="preserve"> 0-0,5 MW, Anlage &lt; 5 MW mit IB vor 01.08.2004, Modernisierung (Bestandsschutz nach § 66 Abs. 14 EEG 2012)</t>
  </si>
  <si>
    <t>WaK232BS----12</t>
  </si>
  <si>
    <t xml:space="preserve"> 0,5-2 MW, Anlage 0,5-5 MW, wasserrechtliche Genehmigung vor 01.01.2012 (Bestandsschutz nach § 66 Abs. 5 EEG 2012)</t>
  </si>
  <si>
    <t>WaK233BS----12</t>
  </si>
  <si>
    <t xml:space="preserve"> 2-5 MW, Anlage 0,5-5 MW, wasserrechtliche Genehmigung vor 01.01.2012 (Bestandsschutz nach § 66 Abs. 5 EEG 2012)</t>
  </si>
  <si>
    <t>WaK234BS----12</t>
  </si>
  <si>
    <t xml:space="preserve"> 0,5-5 MW, Anlage &lt; 5 MW mit IB vor 01.08.2004, Modernisierung (Bestandsschutz nach § 66 Abs. 14 EEG 2012)</t>
  </si>
  <si>
    <t>WaK230------12</t>
  </si>
  <si>
    <t>WaK231------12</t>
  </si>
  <si>
    <t>0,5-2 MW</t>
  </si>
  <si>
    <t>WaK232------12</t>
  </si>
  <si>
    <t>2-5 MW</t>
  </si>
  <si>
    <t>WaK233------12</t>
  </si>
  <si>
    <t>5-10 MW</t>
  </si>
  <si>
    <t>WaK234------12</t>
  </si>
  <si>
    <t>10-20 MW</t>
  </si>
  <si>
    <t>WaK235------12</t>
  </si>
  <si>
    <t>20-50 MW</t>
  </si>
  <si>
    <t>WaK236------12</t>
  </si>
  <si>
    <t>&gt; 50 MW</t>
  </si>
  <si>
    <t>WaK230M-----12</t>
  </si>
  <si>
    <t>0-0,5 MW, IB vor 01.01.2009, Modernisierung 2012</t>
  </si>
  <si>
    <t>WaK231M-----12</t>
  </si>
  <si>
    <t>0,5-2 MW, IB vor 01.01.2009, Modernisierung 2012</t>
  </si>
  <si>
    <t>WaK232M-----12</t>
  </si>
  <si>
    <t>2-5 MW, IB vor 01.01.2009, Modernisierung 2012</t>
  </si>
  <si>
    <t>WaK233M-----12</t>
  </si>
  <si>
    <t>5-10 MW, IB vor 01.01.2009, Modernisierung 2012</t>
  </si>
  <si>
    <t>WaK234M-----12</t>
  </si>
  <si>
    <t>10-20 MW, IB vor 01.01.2009, Modernisierung 2012</t>
  </si>
  <si>
    <t>WaK235M-----12</t>
  </si>
  <si>
    <t>20-50 MW, IB vor 01.01.2009, Modernisierung 2012</t>
  </si>
  <si>
    <t>WaK236M-----12</t>
  </si>
  <si>
    <t>&gt; 50 MW, IB vor 01.01.2009, Modernisierung 2012</t>
  </si>
  <si>
    <t/>
  </si>
  <si>
    <t>BiK51nK12---01</t>
  </si>
  <si>
    <t xml:space="preserve"> 0-0,150 MW, Bonusregel K erstmals 2012</t>
  </si>
  <si>
    <t>Anteil KWK, erstmals 2012</t>
  </si>
  <si>
    <t>BiK51nK12y--01</t>
  </si>
  <si>
    <t xml:space="preserve"> 0-0,150 MW, Bonusregeln y und K erstmals 2012</t>
  </si>
  <si>
    <t>BiK51na1K12-01</t>
  </si>
  <si>
    <t xml:space="preserve"> 0-0,150 MW, Bonusregeln a1, K erstmals 2012</t>
  </si>
  <si>
    <t>BiK51na1K12y01</t>
  </si>
  <si>
    <t xml:space="preserve"> 0-0,150 MW, Bonusregeln a1, y und K erstmals 2012</t>
  </si>
  <si>
    <t>BiK51nGK12--01</t>
  </si>
  <si>
    <t xml:space="preserve"> 0-0,15 MW, Bonusregeln G und K erstmals 2012</t>
  </si>
  <si>
    <t>BiK51nGK12y-01</t>
  </si>
  <si>
    <t xml:space="preserve"> 0-0,15 MW, Bonusregeln G, y und K erstmals 2012</t>
  </si>
  <si>
    <t>BiK51nM1K12-01</t>
  </si>
  <si>
    <t xml:space="preserve"> 0-0,15 MW, Bonusregeln M1 und K erstmals 2012</t>
  </si>
  <si>
    <t>BiK51nM1K12y01</t>
  </si>
  <si>
    <t xml:space="preserve"> 0-0,15 MW, Bonusregeln M1, y und K erstmals 2012</t>
  </si>
  <si>
    <t>BiK51nLK12--01</t>
  </si>
  <si>
    <t xml:space="preserve"> 0-0,15 MW, Bonusregeln L und K erstmals 2012</t>
  </si>
  <si>
    <t>BiK51nLK12y-01</t>
  </si>
  <si>
    <t xml:space="preserve"> 0-0,15 MW, Bonusregeln L, y und K erstmals 2012</t>
  </si>
  <si>
    <t>BiK51nX1K12-01</t>
  </si>
  <si>
    <t xml:space="preserve"> 0-0,15 MW, Bonusregeln X1 und K erstmals 2012</t>
  </si>
  <si>
    <t>BiK51nX1K12y01</t>
  </si>
  <si>
    <t xml:space="preserve"> 0-0,15 MW, Bonusregeln X1, y und K erstmals 2012</t>
  </si>
  <si>
    <t>BiK51aK12---01</t>
  </si>
  <si>
    <t xml:space="preserve"> 0,150-0,5 MW, Bonusregel K erstmals 2012</t>
  </si>
  <si>
    <t>BiK51aK12y--01</t>
  </si>
  <si>
    <t xml:space="preserve"> 0,150-0,5 MW, Bonusregeln y und K erstmals 2012</t>
  </si>
  <si>
    <t>BiK51aa1K12-01</t>
  </si>
  <si>
    <t xml:space="preserve"> 0,150-0,5 MW, Bonusregeln a1 und K erstmals 2012</t>
  </si>
  <si>
    <t>BiK51aa1K12y01</t>
  </si>
  <si>
    <t xml:space="preserve"> 0,150-0,5 MW, Bonusregeln a1, y und K erstmals 2012</t>
  </si>
  <si>
    <t>BiK51aGK12--01</t>
  </si>
  <si>
    <t xml:space="preserve"> 0,15-0,5 MW, Bonusregeln G und K erstmals 2012</t>
  </si>
  <si>
    <t>BiK51aGK12y-01</t>
  </si>
  <si>
    <t xml:space="preserve"> 0,15-0,5 MW, Bonusregeln G, y und K erstmals 2012</t>
  </si>
  <si>
    <t>BiK51aM2K12-01</t>
  </si>
  <si>
    <t xml:space="preserve"> 0,15-0,5 MW, Bonusregeln M2 und K erstmals 2012</t>
  </si>
  <si>
    <t>BiK51aM2K12y01</t>
  </si>
  <si>
    <t xml:space="preserve"> 0,15-0,5 MW, Bonusregeln M2, y und K erstmals 2012</t>
  </si>
  <si>
    <t>BiK51aLK12--01</t>
  </si>
  <si>
    <t xml:space="preserve"> 0,15-0,5 MW, Bonusregeln L und K erstmals 2012</t>
  </si>
  <si>
    <t>BiK51aLK12y-01</t>
  </si>
  <si>
    <t xml:space="preserve"> 0,15-0,5 MW, Bonusregeln L, y und K erstmals 2012</t>
  </si>
  <si>
    <t>BiK51aX2K12-01</t>
  </si>
  <si>
    <t xml:space="preserve"> 0,15-0,5 MW, Bonusregeln X2 und K erstmals 2012</t>
  </si>
  <si>
    <t>BiK51aX2K12y01</t>
  </si>
  <si>
    <t xml:space="preserve"> 0,15-0,5 MW, Bonusregeln X2, y und K erstmals 2012</t>
  </si>
  <si>
    <t>BiK52aK12---01</t>
  </si>
  <si>
    <t xml:space="preserve"> 0,5-5 MW, Bonusregel K erstmals 2012</t>
  </si>
  <si>
    <t>BiK52aa2K12-01</t>
  </si>
  <si>
    <t xml:space="preserve"> 0,5-5 MW, Bonusregeln a2, K erstmals 2012</t>
  </si>
  <si>
    <t>BiK52aa3K12-01</t>
  </si>
  <si>
    <t xml:space="preserve"> 0,5-5 MW, Bonusregeln a3, K erstmals 2012</t>
  </si>
  <si>
    <t>BiK53aK12---01</t>
  </si>
  <si>
    <t xml:space="preserve"> 5-20 MW, Bonusregel K erstmals 2012</t>
  </si>
  <si>
    <t>BiK54aK12---01</t>
  </si>
  <si>
    <t>BiK51nK12---02</t>
  </si>
  <si>
    <t>BiK51nK12y--02</t>
  </si>
  <si>
    <t>BiK51na1K12-02</t>
  </si>
  <si>
    <t>BiK51na1K12y02</t>
  </si>
  <si>
    <t>BiK51nGK12--02</t>
  </si>
  <si>
    <t>BiK51nGK12y-02</t>
  </si>
  <si>
    <t>BiK51nM1K12-02</t>
  </si>
  <si>
    <t>BiK51nM1K12y02</t>
  </si>
  <si>
    <t>BiK51nLK12--02</t>
  </si>
  <si>
    <t>BiK51nLK12y-02</t>
  </si>
  <si>
    <t>BiK51nX1K12-02</t>
  </si>
  <si>
    <t>BiK51nX1K12y02</t>
  </si>
  <si>
    <t>BiK51aK12---02</t>
  </si>
  <si>
    <t>BiK51aK12y--02</t>
  </si>
  <si>
    <t>BiK51aa1K12-02</t>
  </si>
  <si>
    <t xml:space="preserve"> 0,150-0,5 MW, Bonusregeln a1, K erstmals 2012</t>
  </si>
  <si>
    <t>BiK51aa1K12y02</t>
  </si>
  <si>
    <t>BiK51aGK12--02</t>
  </si>
  <si>
    <t>BiK51aGK12y-02</t>
  </si>
  <si>
    <t>BiK51aM2K12-02</t>
  </si>
  <si>
    <t>BiK51aM2K12y02</t>
  </si>
  <si>
    <t>BiK51aLK12--02</t>
  </si>
  <si>
    <t>BiK51aLK12y-02</t>
  </si>
  <si>
    <t>BiK51aX2K12-02</t>
  </si>
  <si>
    <t>BiK51aX2K12y02</t>
  </si>
  <si>
    <t>BiK52aK12---02</t>
  </si>
  <si>
    <t>BiK52aa2K12-02</t>
  </si>
  <si>
    <t>BiK52aa3K12-02</t>
  </si>
  <si>
    <t>BiK53aK12---02</t>
  </si>
  <si>
    <t>BiK54aK12---02</t>
  </si>
  <si>
    <t>BiK51nK12---03</t>
  </si>
  <si>
    <t>BiK51nK12y--03</t>
  </si>
  <si>
    <t>BiK51na1K12-03</t>
  </si>
  <si>
    <t>BiK51na1K12y03</t>
  </si>
  <si>
    <t>BiK51nGK12--03</t>
  </si>
  <si>
    <t>BiK51nGK12y-03</t>
  </si>
  <si>
    <t>BiK51nM1K12-03</t>
  </si>
  <si>
    <t>BiK51nM1K12y03</t>
  </si>
  <si>
    <t>BiK51nLK12--03</t>
  </si>
  <si>
    <t>BiK51nLK12y-03</t>
  </si>
  <si>
    <t>BiK51nX1K12-03</t>
  </si>
  <si>
    <t>BiK51nX1K12y03</t>
  </si>
  <si>
    <t>BiK51aK12---03</t>
  </si>
  <si>
    <t>BiK51aK12y--03</t>
  </si>
  <si>
    <t>BiK51aa1K12-03</t>
  </si>
  <si>
    <t>BiK51aa1K12y03</t>
  </si>
  <si>
    <t>BiK51aGK12--03</t>
  </si>
  <si>
    <t>BiK51aGK12y-03</t>
  </si>
  <si>
    <t>BiK51aM2K12-03</t>
  </si>
  <si>
    <t>BiK51aM2K12y03</t>
  </si>
  <si>
    <t>BiK51aLK12--03</t>
  </si>
  <si>
    <t>BiK51aLK12y-03</t>
  </si>
  <si>
    <t>BiK51aX2K12-03</t>
  </si>
  <si>
    <t>BiK51aX2K12y03</t>
  </si>
  <si>
    <t>BiK52aK12---03</t>
  </si>
  <si>
    <t>BiK52aa2K12-03</t>
  </si>
  <si>
    <t>BiK52aa3K12-03</t>
  </si>
  <si>
    <t>BiK53aK12---03</t>
  </si>
  <si>
    <t>BiK54aK12---03</t>
  </si>
  <si>
    <t>Inbetriebnahme 2004</t>
  </si>
  <si>
    <t>BiK81K12----04</t>
  </si>
  <si>
    <t xml:space="preserve"> 0-0,15 MW, Bonusregel K erstmals 2012</t>
  </si>
  <si>
    <t>BiK81K12y---04</t>
  </si>
  <si>
    <t xml:space="preserve"> 0-0,15 MW, Bonusregeln y und K erstmals 2012</t>
  </si>
  <si>
    <t>BiK81a1K12--04</t>
  </si>
  <si>
    <t xml:space="preserve"> 0-0,15 MW, Bonusregeln a1, K erstmals 2012</t>
  </si>
  <si>
    <t>BiK81a1K12y-04</t>
  </si>
  <si>
    <t xml:space="preserve"> 0-0,15 MW, Bonusregeln a1, y und K erstmals 2012</t>
  </si>
  <si>
    <t>BiK81GK12---04</t>
  </si>
  <si>
    <t>BiK81GK12y--04</t>
  </si>
  <si>
    <t>BiK81M1K12--04</t>
  </si>
  <si>
    <t xml:space="preserve"> 0-0,15 MW, Bonusregeln M1, K erstmals 2012</t>
  </si>
  <si>
    <t>BiK81M1K12y-04</t>
  </si>
  <si>
    <t>BiK81LK12---04</t>
  </si>
  <si>
    <t>BiK81LK12y--04</t>
  </si>
  <si>
    <t>BiK81X1K12--04</t>
  </si>
  <si>
    <t>BiK81X1K12y-04</t>
  </si>
  <si>
    <t>BiK81bK12---04</t>
  </si>
  <si>
    <t xml:space="preserve"> 0-0,15 MW, Bonusregeln b und K erstmals 2012</t>
  </si>
  <si>
    <t>BiK81bK12y--04</t>
  </si>
  <si>
    <t xml:space="preserve"> 0-0,15 MW, Bonusregeln b, y und K erstmals 2012</t>
  </si>
  <si>
    <t>BiK81a1bK12-04</t>
  </si>
  <si>
    <t xml:space="preserve"> 0-0,15 MW, Bonusregeln a1, b und K erstmals 2012</t>
  </si>
  <si>
    <t>BiK81a1bK12y04</t>
  </si>
  <si>
    <t xml:space="preserve"> 0-0,15 MW, Bonusregeln a1, b, y und K erstmals 2012</t>
  </si>
  <si>
    <t>BiK81GbK12--04</t>
  </si>
  <si>
    <t xml:space="preserve"> 0-0,15 MW, Bonusregeln G, b und K erstmals 2012</t>
  </si>
  <si>
    <t>BiK81GbK12y-04</t>
  </si>
  <si>
    <t xml:space="preserve"> 0-0,15 MW, Bonusregeln G, y, b und K erstmals 2012</t>
  </si>
  <si>
    <t>BiK81M1bK12-04</t>
  </si>
  <si>
    <t xml:space="preserve"> 0-0,15 MW, Bonusregeln M1, b und K erstmals 2012</t>
  </si>
  <si>
    <t>BiK81M1bK12y04</t>
  </si>
  <si>
    <t xml:space="preserve"> 0-0,15 MW, Bonusregeln M1, y, b und K erstmals 2012</t>
  </si>
  <si>
    <t>BiK81LbK12--04</t>
  </si>
  <si>
    <t xml:space="preserve"> 0-0,15 MW, Bonusregeln L, b und K erstmals 2012</t>
  </si>
  <si>
    <t>BiK81LbK12y-04</t>
  </si>
  <si>
    <t xml:space="preserve"> 0-0,15 MW, Bonusregeln L, y, b und K erstmals 2012</t>
  </si>
  <si>
    <t>BiK81X1bK12-04</t>
  </si>
  <si>
    <t xml:space="preserve"> 0-0,15 MW, Bonusregeln X1, b und K erstmals 2012</t>
  </si>
  <si>
    <t>BiK81X1bK12y04</t>
  </si>
  <si>
    <t xml:space="preserve"> 0-0,15 MW, Bonusregeln X1, y, b und K erstmals 2012</t>
  </si>
  <si>
    <t>BiK82K12----04</t>
  </si>
  <si>
    <t xml:space="preserve"> 0,15-0,5 MW, Bonusregel K erstmals 2012</t>
  </si>
  <si>
    <t>BiK82K12y---04</t>
  </si>
  <si>
    <t xml:space="preserve"> 0,15-0,5 MW, Bonusregeln y und K erstmals 2012</t>
  </si>
  <si>
    <t>BiK82a1K12--04</t>
  </si>
  <si>
    <t xml:space="preserve"> 0,15-0,5 MW, Bonusregeln a1 und K erstmals 2012</t>
  </si>
  <si>
    <t>BiK82a1K12y-04</t>
  </si>
  <si>
    <t xml:space="preserve"> 0,15-0,5 MW, Bonusregeln a1, y und K erstmals 2012</t>
  </si>
  <si>
    <t>BiK82GK12---04</t>
  </si>
  <si>
    <t>BiK82GK12y--04</t>
  </si>
  <si>
    <t>BiK82M2K12--04</t>
  </si>
  <si>
    <t xml:space="preserve"> 0,15-0,5 MW, Bonusregeln M2, K erstmals 2012</t>
  </si>
  <si>
    <t>BiK82M2K12y-04</t>
  </si>
  <si>
    <t>BiK82LK12---04</t>
  </si>
  <si>
    <t>BiK82LK12y--04</t>
  </si>
  <si>
    <t>BiK82X2K12--04</t>
  </si>
  <si>
    <t>BiK82X2K12y-04</t>
  </si>
  <si>
    <t>BiK82bK12---04</t>
  </si>
  <si>
    <t xml:space="preserve"> 0,15-0,5 MW, Bonusregeln b und K erstmals 2012</t>
  </si>
  <si>
    <t>BiK82bK12y--04</t>
  </si>
  <si>
    <t xml:space="preserve"> 0,15-0,5 MW, Bonusregeln b, y und K erstmals 2012</t>
  </si>
  <si>
    <t>BiK82a1bK12-04</t>
  </si>
  <si>
    <t xml:space="preserve"> 0,15-0,5 MW, Bonusregeln a1, b und K erstmals 2012</t>
  </si>
  <si>
    <t>BiK82a1bK12y04</t>
  </si>
  <si>
    <t xml:space="preserve"> 0,15-0,5 MW, Bonusregeln a1, b, y und K erstmals 2012</t>
  </si>
  <si>
    <t>BiK82GbK12--04</t>
  </si>
  <si>
    <t xml:space="preserve"> 0,15-0,5 MW, Bonusregeln G, b und K erstmals 2012</t>
  </si>
  <si>
    <t>BiK82GbK12y-04</t>
  </si>
  <si>
    <t xml:space="preserve"> 0,15-0,5 MW, Bonusregeln G, y, b und K erstmals 2012</t>
  </si>
  <si>
    <t>BiK82M2bK12-04</t>
  </si>
  <si>
    <t xml:space="preserve"> 0,15-0,5 MW, Bonusregeln M2, b und K erstmals 2012</t>
  </si>
  <si>
    <t>BiK82M2bK12y04</t>
  </si>
  <si>
    <t xml:space="preserve"> 0,15-0,5 MW, Bonusregeln M2, y, b und K erstmals 2012</t>
  </si>
  <si>
    <t>BiK82LbK12--04</t>
  </si>
  <si>
    <t xml:space="preserve"> 0,15-0,5 MW, Bonusregeln L, b und K erstmals 2012</t>
  </si>
  <si>
    <t>BiK82LbK12y-04</t>
  </si>
  <si>
    <t xml:space="preserve"> 0,15-0,5 MW, Bonusregeln L, y, b und K erstmals 2012</t>
  </si>
  <si>
    <t>BiK82X2bK12-04</t>
  </si>
  <si>
    <t xml:space="preserve"> 0,15-0,5 MW, Bonusregeln X2, b und K erstmals 2012</t>
  </si>
  <si>
    <t>BiK82X2bK12y04</t>
  </si>
  <si>
    <t xml:space="preserve"> 0,15-0,5 MW, Bonusregeln X2, y, b und K erstmals 2012</t>
  </si>
  <si>
    <t>BiK83K12----04</t>
  </si>
  <si>
    <t>BiK83a2K12--04</t>
  </si>
  <si>
    <t xml:space="preserve"> 0,5-5 MW, Bonusregeln a2 und K erstmals 2012</t>
  </si>
  <si>
    <t>BiK83a3K12--04</t>
  </si>
  <si>
    <t xml:space="preserve"> 0,5-5 MW, Bonusregeln a3 und K erstmals 2012</t>
  </si>
  <si>
    <t>BiK83bK12---04</t>
  </si>
  <si>
    <t xml:space="preserve"> 0,5-5 MW, Bonusregel b und K erstmals 2012</t>
  </si>
  <si>
    <t>BiK83a2bK12-04</t>
  </si>
  <si>
    <t xml:space="preserve"> 0,5-5 MW, Bonusregeln a2, b und K erstmals 2012</t>
  </si>
  <si>
    <t>BiK83a3bK12-04</t>
  </si>
  <si>
    <t xml:space="preserve"> 0,5-5 MW, Bonusregeln a3, b und K erstmals 2012</t>
  </si>
  <si>
    <t>BiK84K12----04</t>
  </si>
  <si>
    <t>Inbetriebnahme 01.01. bis 31.07.2004</t>
  </si>
  <si>
    <t>BiK85K12----04</t>
  </si>
  <si>
    <t>BiK81K12----05</t>
  </si>
  <si>
    <t>BiK81K12y---05</t>
  </si>
  <si>
    <t>BiK81a1K12--05</t>
  </si>
  <si>
    <t xml:space="preserve"> 0-0,15 MW, Bonusregeln a1 und K erstmals 2012</t>
  </si>
  <si>
    <t>BiK81a1K12y-05</t>
  </si>
  <si>
    <t>BiK81GK12---05</t>
  </si>
  <si>
    <t>BiK81GK12y--05</t>
  </si>
  <si>
    <t>BiK81M1K12--05</t>
  </si>
  <si>
    <t>BiK81M1K12y-05</t>
  </si>
  <si>
    <t>BiK81LK12---05</t>
  </si>
  <si>
    <t>BiK81LK12y--05</t>
  </si>
  <si>
    <t>BiK81X1K12--05</t>
  </si>
  <si>
    <t>BiK81X1K12y-05</t>
  </si>
  <si>
    <t>BiK81bK12---05</t>
  </si>
  <si>
    <t>BiK81bK12y--05</t>
  </si>
  <si>
    <t>BiK81a1bK12-05</t>
  </si>
  <si>
    <t>BiK81a1bK12y05</t>
  </si>
  <si>
    <t>BiK81GbK12--05</t>
  </si>
  <si>
    <t>BiK81GbK12y-05</t>
  </si>
  <si>
    <t>BiK81M1bK12-05</t>
  </si>
  <si>
    <t>BiK81M1bK12y05</t>
  </si>
  <si>
    <t>BiK81LbK12--05</t>
  </si>
  <si>
    <t>BiK81LbK12y-05</t>
  </si>
  <si>
    <t>BiK81X1bK12-05</t>
  </si>
  <si>
    <t>BiK81X1bK12y05</t>
  </si>
  <si>
    <t>BiK82K12----05</t>
  </si>
  <si>
    <t>BiK82K12y---05</t>
  </si>
  <si>
    <t>BiK82a1K12--05</t>
  </si>
  <si>
    <t>BiK82a1K12y-05</t>
  </si>
  <si>
    <t>BiK82GK12---05</t>
  </si>
  <si>
    <t>BiK82GK12y--05</t>
  </si>
  <si>
    <t>BiK82M2K12--05</t>
  </si>
  <si>
    <t>BiK82M2K12y-05</t>
  </si>
  <si>
    <t>BiK82LK12---05</t>
  </si>
  <si>
    <t>BiK82LK12y--05</t>
  </si>
  <si>
    <t>BiK82X2K12--05</t>
  </si>
  <si>
    <t>BiK82X2K12y-05</t>
  </si>
  <si>
    <t>BiK82bK12---05</t>
  </si>
  <si>
    <t>BiK82bK12y--05</t>
  </si>
  <si>
    <t>BiK82a1bK12-05</t>
  </si>
  <si>
    <t>BiK82a1bK12y05</t>
  </si>
  <si>
    <t>BiK82GbK12--05</t>
  </si>
  <si>
    <t>BiK82GbK12y-05</t>
  </si>
  <si>
    <t>BiK82M2bK12-05</t>
  </si>
  <si>
    <t>BiK82M2bK12y05</t>
  </si>
  <si>
    <t>BiK82LbK12--05</t>
  </si>
  <si>
    <t>BiK82LbK12y-05</t>
  </si>
  <si>
    <t>BiK82X2bK12-05</t>
  </si>
  <si>
    <t>BiK82X2bK12y05</t>
  </si>
  <si>
    <t>BiK83K12----05</t>
  </si>
  <si>
    <t>BiK83a2K12--05</t>
  </si>
  <si>
    <t>BiK83a3K12--05</t>
  </si>
  <si>
    <t>BiK83bK12---05</t>
  </si>
  <si>
    <t>BiK83a2bK12-05</t>
  </si>
  <si>
    <t>BiK83a3bK12-05</t>
  </si>
  <si>
    <t>BiK84K12----05</t>
  </si>
  <si>
    <t>BiK81K12----06</t>
  </si>
  <si>
    <t>BiK81K12y---06</t>
  </si>
  <si>
    <t>BiK81a1K12--06</t>
  </si>
  <si>
    <t>BiK81a1K12y-06</t>
  </si>
  <si>
    <t>BiK81GK12---06</t>
  </si>
  <si>
    <t>BiK81GK12y--06</t>
  </si>
  <si>
    <t>BiK81M1K12--06</t>
  </si>
  <si>
    <t>BiK81M1K12y-06</t>
  </si>
  <si>
    <t>BiK81LK12---06</t>
  </si>
  <si>
    <t>BiK81LK12y--06</t>
  </si>
  <si>
    <t>BiK81X1K12--06</t>
  </si>
  <si>
    <t>BiK81X1K12y-06</t>
  </si>
  <si>
    <t>BiK81bK12---06</t>
  </si>
  <si>
    <t>BiK81bK12y--06</t>
  </si>
  <si>
    <t>BiK81a1bK12-06</t>
  </si>
  <si>
    <t>BiK81a1bK12y06</t>
  </si>
  <si>
    <t>BiK81GbK12--06</t>
  </si>
  <si>
    <t>BiK81GbK12y-06</t>
  </si>
  <si>
    <t>BiK81M1bK12-06</t>
  </si>
  <si>
    <t>BiK81M1bK12y06</t>
  </si>
  <si>
    <t>BiK81LbK12--06</t>
  </si>
  <si>
    <t>BiK81LbK12y-06</t>
  </si>
  <si>
    <t>BiK81X1bK12-06</t>
  </si>
  <si>
    <t>BiK81X1bK12y06</t>
  </si>
  <si>
    <t>BiK82K12----06</t>
  </si>
  <si>
    <t>BiK82K12y---06</t>
  </si>
  <si>
    <t>BiK82a1K12--06</t>
  </si>
  <si>
    <t>BiK82a1K12y-06</t>
  </si>
  <si>
    <t>BiK82GK12---06</t>
  </si>
  <si>
    <t>BiK82GK12y--06</t>
  </si>
  <si>
    <t>BiK82M2K12--06</t>
  </si>
  <si>
    <t>BiK82M2K12y-06</t>
  </si>
  <si>
    <t>BiK82LK12---06</t>
  </si>
  <si>
    <t>BiK82LK12y--06</t>
  </si>
  <si>
    <t>BiK82X2K12--06</t>
  </si>
  <si>
    <t>BiK82X2K12y-06</t>
  </si>
  <si>
    <t>BiK82bK12---06</t>
  </si>
  <si>
    <t>BiK82bK12y--06</t>
  </si>
  <si>
    <t>BiK82a1bK12-06</t>
  </si>
  <si>
    <t>BiK82a1bK12y06</t>
  </si>
  <si>
    <t>BiK82GbK12--06</t>
  </si>
  <si>
    <t>BiK82GbK12y-06</t>
  </si>
  <si>
    <t>BiK82M2bK12-06</t>
  </si>
  <si>
    <t>BiK82M2bK12y06</t>
  </si>
  <si>
    <t>BiK82LbK12--06</t>
  </si>
  <si>
    <t>BiK82LbK12y-06</t>
  </si>
  <si>
    <t>BiK82X2bK12-06</t>
  </si>
  <si>
    <t>BiK82X2bK12y06</t>
  </si>
  <si>
    <t>BiK83K12----06</t>
  </si>
  <si>
    <t>BiK83a2K12--06</t>
  </si>
  <si>
    <t>BiK83a3K12--06</t>
  </si>
  <si>
    <t>BiK83bK12---06</t>
  </si>
  <si>
    <t>BiK83a2bK12-06</t>
  </si>
  <si>
    <t>BiK83a3bK12-06</t>
  </si>
  <si>
    <t>BiK84K12----06</t>
  </si>
  <si>
    <t>Inbetriebnahme 30.06. bis 31.12.2006</t>
  </si>
  <si>
    <t>BiK85K12----06</t>
  </si>
  <si>
    <t xml:space="preserve"> &lt;20 MW, Altholz, Bonusregel K erstmals 2012</t>
  </si>
  <si>
    <t>BiK81K12----07</t>
  </si>
  <si>
    <t>BiK81K12y---07</t>
  </si>
  <si>
    <t>BiK81a1K12--07</t>
  </si>
  <si>
    <t>BiK81a1K12y-07</t>
  </si>
  <si>
    <t>BiK81GK12---07</t>
  </si>
  <si>
    <t>BiK81GK12y--07</t>
  </si>
  <si>
    <t>BiK81M1K12--07</t>
  </si>
  <si>
    <t>BiK81M1K12y-07</t>
  </si>
  <si>
    <t>BiK81LK12---07</t>
  </si>
  <si>
    <t>BiK81LK12y--07</t>
  </si>
  <si>
    <t>BiK81X1K12--07</t>
  </si>
  <si>
    <t>BiK81X1K12y-07</t>
  </si>
  <si>
    <t>BiK81bK12---07</t>
  </si>
  <si>
    <t>BiK81bK12y--07</t>
  </si>
  <si>
    <t>BiK81a1bK12-07</t>
  </si>
  <si>
    <t>BiK81a1bK12y07</t>
  </si>
  <si>
    <t>BiK81GbK12--07</t>
  </si>
  <si>
    <t>BiK81GbK12y-07</t>
  </si>
  <si>
    <t>BiK81M1bK12-07</t>
  </si>
  <si>
    <t>BiK81M1bK12y07</t>
  </si>
  <si>
    <t>BiK81LbK12--07</t>
  </si>
  <si>
    <t>BiK81LbK12y-07</t>
  </si>
  <si>
    <t>BiK81X1bK12-07</t>
  </si>
  <si>
    <t>BiK81X1bK12y07</t>
  </si>
  <si>
    <t>BiK82K12----07</t>
  </si>
  <si>
    <t>BiK82K12y---07</t>
  </si>
  <si>
    <t>BiK82a1K12--07</t>
  </si>
  <si>
    <t>BiK82a1K12y-07</t>
  </si>
  <si>
    <t>BiK82GK12---07</t>
  </si>
  <si>
    <t>BiK82GK12y--07</t>
  </si>
  <si>
    <t>BiK82M2K12--07</t>
  </si>
  <si>
    <t>BiK82M2K12y-07</t>
  </si>
  <si>
    <t>BiK82LK12---07</t>
  </si>
  <si>
    <t>BiK82LK12y--07</t>
  </si>
  <si>
    <t>BiK82X2K12--07</t>
  </si>
  <si>
    <t>BiK82X2K12y-07</t>
  </si>
  <si>
    <t>BiK82bK12---07</t>
  </si>
  <si>
    <t>BiK82bK12y--07</t>
  </si>
  <si>
    <t>BiK82a1bK12-07</t>
  </si>
  <si>
    <t>BiK82a1bK12y07</t>
  </si>
  <si>
    <t>BiK82GbK12--07</t>
  </si>
  <si>
    <t>BiK82GbK12y-07</t>
  </si>
  <si>
    <t>BiK82M2bK12-07</t>
  </si>
  <si>
    <t>BiK82M2bK12y07</t>
  </si>
  <si>
    <t>BiK82LbK12--07</t>
  </si>
  <si>
    <t>BiK82LbK12y-07</t>
  </si>
  <si>
    <t>BiK82X2bK12-07</t>
  </si>
  <si>
    <t>BiK82X2bK12y07</t>
  </si>
  <si>
    <t>BiK83K12----07</t>
  </si>
  <si>
    <t>BiK83a2K12--07</t>
  </si>
  <si>
    <t>BiK83a3K12--07</t>
  </si>
  <si>
    <t>BiK83bK12---07</t>
  </si>
  <si>
    <t>BiK83a2bK12-07</t>
  </si>
  <si>
    <t>BiK83a3bK12-07</t>
  </si>
  <si>
    <t>BiK84K12----07</t>
  </si>
  <si>
    <t>BiK85K12----07</t>
  </si>
  <si>
    <t>BiK81K12----08</t>
  </si>
  <si>
    <t>BiK81K12y---08</t>
  </si>
  <si>
    <t xml:space="preserve"> 0-0,15 MW, Bonusregeln y, K erstmals 2012</t>
  </si>
  <si>
    <t>BiK81a1K12--08</t>
  </si>
  <si>
    <t>BiK81a1K12y-08</t>
  </si>
  <si>
    <t>BiK81GK12---08</t>
  </si>
  <si>
    <t>BiK81GK12y--08</t>
  </si>
  <si>
    <t>BiK81M1K12--08</t>
  </si>
  <si>
    <t>BiK81M1K12y-08</t>
  </si>
  <si>
    <t>BiK81LK12---08</t>
  </si>
  <si>
    <t>BiK81LK12y--08</t>
  </si>
  <si>
    <t>BiK81X1K12--08</t>
  </si>
  <si>
    <t>BiK81X1K12y-08</t>
  </si>
  <si>
    <t>BiK81bK12---08</t>
  </si>
  <si>
    <t>BiK81bK12y--08</t>
  </si>
  <si>
    <t>BiK81a1bK12-08</t>
  </si>
  <si>
    <t>BiK81a1bK12y08</t>
  </si>
  <si>
    <t>BiK81GbK12--08</t>
  </si>
  <si>
    <t>BiK81GbK12y-08</t>
  </si>
  <si>
    <t>BiK81M1bK12-08</t>
  </si>
  <si>
    <t>BiK81M1bK12y08</t>
  </si>
  <si>
    <t>BiK81LbK12--08</t>
  </si>
  <si>
    <t>BiK81LbK12y-08</t>
  </si>
  <si>
    <t>BiK81X1bK12-08</t>
  </si>
  <si>
    <t>BiK81X1bK12y08</t>
  </si>
  <si>
    <t>BiK82K12----08</t>
  </si>
  <si>
    <t>BiK82K12y---08</t>
  </si>
  <si>
    <t>BiK82a1K12--08</t>
  </si>
  <si>
    <t>BiK82a1K12y-08</t>
  </si>
  <si>
    <t>BiK82GK12---08</t>
  </si>
  <si>
    <t>BiK82GK12y--08</t>
  </si>
  <si>
    <t>BiK82M2K12--08</t>
  </si>
  <si>
    <t>BiK82M2K12y-08</t>
  </si>
  <si>
    <t>BiK82LK12---08</t>
  </si>
  <si>
    <t>BiK82LK12y--08</t>
  </si>
  <si>
    <t>BiK82X2K12--08</t>
  </si>
  <si>
    <t>BiK82X2K12y-08</t>
  </si>
  <si>
    <t>BiK82bK12---08</t>
  </si>
  <si>
    <t>BiK82bK12y--08</t>
  </si>
  <si>
    <t>BiK82a1bK12-08</t>
  </si>
  <si>
    <t>BiK82a1bK12y08</t>
  </si>
  <si>
    <t>BiK82GbK12--08</t>
  </si>
  <si>
    <t>BiK82GbK12y-08</t>
  </si>
  <si>
    <t>BiK82M2bK12-08</t>
  </si>
  <si>
    <t>BiK82M2bK12y08</t>
  </si>
  <si>
    <t>BiK82LbK12--08</t>
  </si>
  <si>
    <t>BiK82LbK12y-08</t>
  </si>
  <si>
    <t>BiK82X2bK12-08</t>
  </si>
  <si>
    <t>BiK82X2bK12y08</t>
  </si>
  <si>
    <t>BiK83K12----08</t>
  </si>
  <si>
    <t>BiK83a2K12--08</t>
  </si>
  <si>
    <t>BiK83a3K12--08</t>
  </si>
  <si>
    <t>BiK83bK12---08</t>
  </si>
  <si>
    <t>BiK83a2bK12-08</t>
  </si>
  <si>
    <t>BiK83a3bK12-08</t>
  </si>
  <si>
    <t>BiK84K12----08</t>
  </si>
  <si>
    <t>BiK85K12----08</t>
  </si>
  <si>
    <t>BiK270BS----12</t>
  </si>
  <si>
    <t>BiK270KBS---12</t>
  </si>
  <si>
    <t>BiK270a1BS--12</t>
  </si>
  <si>
    <t>BiK270a1KBS-12</t>
  </si>
  <si>
    <t>BiK270t3BS--12</t>
  </si>
  <si>
    <t>BiK270t3KBS-12</t>
  </si>
  <si>
    <t>BiK270t3a1BS12</t>
  </si>
  <si>
    <t>BiK270t3a1KB12</t>
  </si>
  <si>
    <t>BiK271BS----12</t>
  </si>
  <si>
    <t>BiK271KBS---12</t>
  </si>
  <si>
    <t>BiK271a1BS--12</t>
  </si>
  <si>
    <t>BiK271a1KBS-12</t>
  </si>
  <si>
    <t>BiK271t3BS--12</t>
  </si>
  <si>
    <t>BiK271t3KBS-12</t>
  </si>
  <si>
    <t>BiK271t3a1BS12</t>
  </si>
  <si>
    <t>BiK271t3a1KB12</t>
  </si>
  <si>
    <t>BiK272BS----12</t>
  </si>
  <si>
    <t>BiK272KBS---12</t>
  </si>
  <si>
    <t>BiK272a2BS--12</t>
  </si>
  <si>
    <t>BiK272a2KBS-12</t>
  </si>
  <si>
    <t>BiK272ahBS--12</t>
  </si>
  <si>
    <t>BiK272ahKBS-12</t>
  </si>
  <si>
    <t>BiK272t3BS--12</t>
  </si>
  <si>
    <t>BiK272t3KBS-12</t>
  </si>
  <si>
    <t>BiK272t3a2BS12</t>
  </si>
  <si>
    <t>BiK272t3a2KB12</t>
  </si>
  <si>
    <t>BiK272t3ahBS12</t>
  </si>
  <si>
    <t>BiK272t3ahKB12</t>
  </si>
  <si>
    <t>BiK273KBS---12</t>
  </si>
  <si>
    <t>BiK270------12</t>
  </si>
  <si>
    <t>0-0,15 MW</t>
  </si>
  <si>
    <t>BiK270E1a---12</t>
  </si>
  <si>
    <t>0-0,15 MW, Bonusregel E1a</t>
  </si>
  <si>
    <t>BiK270E2a---12</t>
  </si>
  <si>
    <t>0-0,15 MW, Bonusregel E2a</t>
  </si>
  <si>
    <t>BiK270E2b---12</t>
  </si>
  <si>
    <t>0-0,15 MW, Bonusregel E2b</t>
  </si>
  <si>
    <t>BiK270G1----12</t>
  </si>
  <si>
    <t>0-0,15 MW, Bonusregel G1</t>
  </si>
  <si>
    <t>BiK270E1aG1-12</t>
  </si>
  <si>
    <t>0-0,15 MW, Bonusregeln E1a, G1</t>
  </si>
  <si>
    <t>BiK270E2aG1-12</t>
  </si>
  <si>
    <t>0-0,15 MW, Bonusregeln E2a, G1</t>
  </si>
  <si>
    <t>BiK270E2bG1-12</t>
  </si>
  <si>
    <t>0-0,15 MW, Bonusregeln E2b, G1</t>
  </si>
  <si>
    <t>BiK270G2----12</t>
  </si>
  <si>
    <t>0-0,15 MW, Bonusregel G2</t>
  </si>
  <si>
    <t>BiK270E1aG2-12</t>
  </si>
  <si>
    <t>0-0,15 MW, Bonusregeln E1a, G2</t>
  </si>
  <si>
    <t>BiK270E2aG2-12</t>
  </si>
  <si>
    <t>0-0,15 MW, Bonusregeln E2a, G2</t>
  </si>
  <si>
    <t>BiK270E2bG2-12</t>
  </si>
  <si>
    <t>0-0,15 MW, Bonusregeln E2b, G2</t>
  </si>
  <si>
    <t>BiK270G3----12</t>
  </si>
  <si>
    <t>0-0,15 MW, Bonusregel G3</t>
  </si>
  <si>
    <t>BiK270E1aG3-12</t>
  </si>
  <si>
    <t>0-0,15 MW, Bonusregeln E1a, G3</t>
  </si>
  <si>
    <t>BiK270E2aG3-12</t>
  </si>
  <si>
    <t>0-0,15 MW, Bonusregeln E2a, G3</t>
  </si>
  <si>
    <t>BiK270E2bG3-12</t>
  </si>
  <si>
    <t>0-0,15 MW, Bonusregeln E2b, G3</t>
  </si>
  <si>
    <t>BiK271------12</t>
  </si>
  <si>
    <t>0,15-0,5 MW</t>
  </si>
  <si>
    <t>BiK271E1a---12</t>
  </si>
  <si>
    <t>0,15-0,5 MW, Bonusregel E1a</t>
  </si>
  <si>
    <t>BiK271E2a---12</t>
  </si>
  <si>
    <t>0,15-0,5 MW, Bonusregel E2a</t>
  </si>
  <si>
    <t>BiK271E2b---12</t>
  </si>
  <si>
    <t>0,15-0,5 MW, Bonusregel E2b</t>
  </si>
  <si>
    <t>BiK271G1----12</t>
  </si>
  <si>
    <t>0,15-0,5 MW, Bonusregel G1</t>
  </si>
  <si>
    <t>BiK271E1aG1-12</t>
  </si>
  <si>
    <t>0,15-0,5 MW, Bonusregeln E1a, G1</t>
  </si>
  <si>
    <t>BiK271E2aG1-12</t>
  </si>
  <si>
    <t>0,15-0,5 MW, Bonusregeln E2a, G1</t>
  </si>
  <si>
    <t>BiK271E2bG1-12</t>
  </si>
  <si>
    <t>0,15-0,5 MW, Bonusregeln E2b, G1</t>
  </si>
  <si>
    <t>BiK271G2----12</t>
  </si>
  <si>
    <t>0,15-0,5 MW, Bonusregel G2</t>
  </si>
  <si>
    <t>BiK271E1aG2-12</t>
  </si>
  <si>
    <t>0,15-0,5 MW, Bonusregeln E1a, G2</t>
  </si>
  <si>
    <t>BiK271E2aG2-12</t>
  </si>
  <si>
    <t>0,15-0,5 MW, Bonusregeln E2a, G2</t>
  </si>
  <si>
    <t>BiK271E2bG2-12</t>
  </si>
  <si>
    <t>0,15-0,5 MW, Bonusregeln E2b, G2</t>
  </si>
  <si>
    <t>BiK271G3----12</t>
  </si>
  <si>
    <t>0,15-0,5 MW, Bonusregel G3</t>
  </si>
  <si>
    <t>BiK271E1aG3-12</t>
  </si>
  <si>
    <t>0,15-0,5 MW, Bonusregeln E1a, G3</t>
  </si>
  <si>
    <t>BiK271E2aG3-12</t>
  </si>
  <si>
    <t>0,15-0,5 MW, Bonusregeln E2a, G3</t>
  </si>
  <si>
    <t>BiK271E2bG3-12</t>
  </si>
  <si>
    <t>0,15-0,5 MW, Bonusregeln E2b, G3</t>
  </si>
  <si>
    <t>BiK272------12</t>
  </si>
  <si>
    <t>0,5-0,75 MW</t>
  </si>
  <si>
    <t>BiK272E1b---12</t>
  </si>
  <si>
    <t>0,5-0,75 MW, Bonusregel E1b</t>
  </si>
  <si>
    <t>BiK272E1d---12</t>
  </si>
  <si>
    <t>0,5-0,75 MW, Bonusregel E1d</t>
  </si>
  <si>
    <t>BiK272E2a---12</t>
  </si>
  <si>
    <t>0,5-0,75 MW, Bonusregel E2a</t>
  </si>
  <si>
    <t>BiK272E2c---12</t>
  </si>
  <si>
    <t>0,5-0,75 MW, Bonusregel E2c</t>
  </si>
  <si>
    <t>BiK272G1----12</t>
  </si>
  <si>
    <t>0,5-0,75 MW, Bonusregel G1</t>
  </si>
  <si>
    <t>BiK272E1bG1-12</t>
  </si>
  <si>
    <t>0,5-0,75 MW, Bonusregeln E1b, G1</t>
  </si>
  <si>
    <t>BiK272E1dG1-12</t>
  </si>
  <si>
    <t>0,5-0,75 MW, Bonusregeln E1d, G1</t>
  </si>
  <si>
    <t>BiK272E2aG1-12</t>
  </si>
  <si>
    <t>0,5-0,75 MW, Bonusregeln E2a, G1</t>
  </si>
  <si>
    <t>BiK272E2cG1-12</t>
  </si>
  <si>
    <t>0,5-0,75 MW, Bonusregeln E2c, G1</t>
  </si>
  <si>
    <t>BiK272G2----12</t>
  </si>
  <si>
    <t>0,5-0,75 MW, Bonusregel G2</t>
  </si>
  <si>
    <t>BiK272E1bG2-12</t>
  </si>
  <si>
    <t>0,5-0,75 MW, Bonusregeln E1b, G2</t>
  </si>
  <si>
    <t>BiK272E1dG2-12</t>
  </si>
  <si>
    <t>0,5-0,75 MW, Bonusregeln E1d, G2</t>
  </si>
  <si>
    <t>BiK272E2aG2-12</t>
  </si>
  <si>
    <t>0,5-0,75 MW, Bonusregeln E2a, G2</t>
  </si>
  <si>
    <t>BiK272E2cG2-12</t>
  </si>
  <si>
    <t>0,5-0,75 MW, Bonusregeln E2c, G2</t>
  </si>
  <si>
    <t>BiK272G3----12</t>
  </si>
  <si>
    <t>0,5-0,75 MW, Bonusregel G3</t>
  </si>
  <si>
    <t>BiK272E1bG3-12</t>
  </si>
  <si>
    <t>0,5-0,75 MW, Bonusregeln E1b, G3</t>
  </si>
  <si>
    <t>BiK272E1dG3-12</t>
  </si>
  <si>
    <t>0,5-0,75 MW, Bonusregeln E1d, G3</t>
  </si>
  <si>
    <t>BiK272E2aG3-12</t>
  </si>
  <si>
    <t>0,5-0,75 MW, Bonusregeln E2a, G3</t>
  </si>
  <si>
    <t>BiK272E2cG3-12</t>
  </si>
  <si>
    <t>0,5-0,75 MW, Bonusregeln E2c, G3</t>
  </si>
  <si>
    <t>BiK273------12</t>
  </si>
  <si>
    <t>0,75-5 MW</t>
  </si>
  <si>
    <t>BiK273E1c---12</t>
  </si>
  <si>
    <t>0,75-5 MW, Bonusregel E1c</t>
  </si>
  <si>
    <t>BiK273E1d---12</t>
  </si>
  <si>
    <t>0,75-5 MW, Bonusregel E1d</t>
  </si>
  <si>
    <t>BiK273E2a---12</t>
  </si>
  <si>
    <t>0,75-5 MW, Bonusregel E2a</t>
  </si>
  <si>
    <t>BiK273E2c---12</t>
  </si>
  <si>
    <t>0,75-5 MW, Bonusregel E2c</t>
  </si>
  <si>
    <t>BiK273G1----12</t>
  </si>
  <si>
    <t>0,75-5 MW, Bonusregel G1</t>
  </si>
  <si>
    <t>BiK273E1cG1-12</t>
  </si>
  <si>
    <t>0,75-5 MW, Bonusregeln E1c, G1</t>
  </si>
  <si>
    <t>BiK273E1dG1-12</t>
  </si>
  <si>
    <t>0,75-5 MW, Bonusregeln E1d, G1</t>
  </si>
  <si>
    <t>BiK273E2aG1-12</t>
  </si>
  <si>
    <t>0,75-5 MW, Bonusregeln E2a, G1</t>
  </si>
  <si>
    <t>BiK273E2cG1-12</t>
  </si>
  <si>
    <t>0,75-5 MW, Bonusregeln E2c, G1</t>
  </si>
  <si>
    <t>BiK273G2----12</t>
  </si>
  <si>
    <t>0,75-5 MW, Bonusregel G2</t>
  </si>
  <si>
    <t>BiK273E1cG2-12</t>
  </si>
  <si>
    <t>0,75-5 MW, Bonusregeln E1c, G2</t>
  </si>
  <si>
    <t>BiK273E1dG2-12</t>
  </si>
  <si>
    <t>0,75-5 MW, Bonusregeln E1d, G2</t>
  </si>
  <si>
    <t>BiK273E2aG2-12</t>
  </si>
  <si>
    <t>0,75-5 MW, Bonusregeln E2a, G2</t>
  </si>
  <si>
    <t>BiK273E2cG2-12</t>
  </si>
  <si>
    <t>0,75-5 MW, Bonusregeln E2c, G2</t>
  </si>
  <si>
    <t>BiK273G3----12</t>
  </si>
  <si>
    <t>0,75-5 MW, Bonusregel G3</t>
  </si>
  <si>
    <t>BiK273E1cG3-12</t>
  </si>
  <si>
    <t>0,75-5 MW, Bonusregeln E1c, G3</t>
  </si>
  <si>
    <t>BiK273E1dG3-12</t>
  </si>
  <si>
    <t>0,75-5 MW, Bonusregeln E1d, G3</t>
  </si>
  <si>
    <t>BiK273E2aG3-12</t>
  </si>
  <si>
    <t>0,75-5 MW, Bonusregeln E2a, G3</t>
  </si>
  <si>
    <t>BiK273E2cG3-12</t>
  </si>
  <si>
    <t>0,75-5 MW, Bonusregeln E2c, G3</t>
  </si>
  <si>
    <t>BiK274------12</t>
  </si>
  <si>
    <t>5-20 MW</t>
  </si>
  <si>
    <t>BiK27a0-----12</t>
  </si>
  <si>
    <t>Inbetriebnahme bis 2012</t>
  </si>
  <si>
    <t>0-0,5 MW, Vergärung von Bioabfällen</t>
  </si>
  <si>
    <t>BiK27a0G1---12</t>
  </si>
  <si>
    <t>0-0,5 MW, Vergärung von Bioabfällen, Bonusregel G1</t>
  </si>
  <si>
    <t>BiK27a0G2---12</t>
  </si>
  <si>
    <t>0-0,5 MW, Vergärung von Bioabfällen, Bonusregel G2</t>
  </si>
  <si>
    <t>BiK27a0G3---12</t>
  </si>
  <si>
    <t>0-0,5 MW, Vergärung von Bioabfällen, Bonusregel G3</t>
  </si>
  <si>
    <t>BiK27a1-----12</t>
  </si>
  <si>
    <t>0,5-5 MW, Vergärung von Bioabfällen</t>
  </si>
  <si>
    <t>BiK27a1G1---12</t>
  </si>
  <si>
    <t>0,5-5 MW, Vergärung von Bioabfällen, Bonusregel G1</t>
  </si>
  <si>
    <t>BiK27a1G2---12</t>
  </si>
  <si>
    <t>0,5-5 MW, Vergärung von Bioabfällen, Bonusregel G2</t>
  </si>
  <si>
    <t>BiK27a1G3---12</t>
  </si>
  <si>
    <t>0,5-5 MW, Vergärung von Bioabfällen, Bonusregel G3</t>
  </si>
  <si>
    <t>BiK27a2-----12</t>
  </si>
  <si>
    <t>5-20 MW, Vergärung von Bioabfällen</t>
  </si>
  <si>
    <t>BiK27b------12</t>
  </si>
  <si>
    <t>Vergärung von Gülle in Anlagen bis maximal 75 kW installierter Leistung</t>
  </si>
  <si>
    <t>DeK240------12</t>
  </si>
  <si>
    <t>DeK240G1----12</t>
  </si>
  <si>
    <t>0-0,5 MW, Bonusregel G1</t>
  </si>
  <si>
    <t>DeK240G2----12</t>
  </si>
  <si>
    <t>0-0,5 MW, Bonusregel G2</t>
  </si>
  <si>
    <t>DeK240G3----12</t>
  </si>
  <si>
    <t>0-0,5 MW, Bonusregel G3</t>
  </si>
  <si>
    <t>DeK241------12</t>
  </si>
  <si>
    <t>DeK241G1----12</t>
  </si>
  <si>
    <t>0,5-5 MW, Bonusregel G1</t>
  </si>
  <si>
    <t>DeK241G2----12</t>
  </si>
  <si>
    <t>0,5-5 MW, Bonusregel G2</t>
  </si>
  <si>
    <t>DeK241G3----12</t>
  </si>
  <si>
    <t>0,5-5 MW, Bonusregel G3</t>
  </si>
  <si>
    <t>KlK250------12</t>
  </si>
  <si>
    <t>KlK250G1----12</t>
  </si>
  <si>
    <t>KlK250G2----12</t>
  </si>
  <si>
    <t>KlK250G3----12</t>
  </si>
  <si>
    <t>KlK251------12</t>
  </si>
  <si>
    <t>KlK251G1----12</t>
  </si>
  <si>
    <t>KlK251G2----12</t>
  </si>
  <si>
    <t>KlK251G3----12</t>
  </si>
  <si>
    <t>GrK260------12</t>
  </si>
  <si>
    <t>GrK261------12</t>
  </si>
  <si>
    <t>GrK262------12</t>
  </si>
  <si>
    <t>&gt;5MW</t>
  </si>
  <si>
    <t>GeK280------12</t>
  </si>
  <si>
    <t>Gundvergütung</t>
  </si>
  <si>
    <t>GeK280P-----12</t>
  </si>
  <si>
    <t>Bonusregel P</t>
  </si>
  <si>
    <t>Onshore, Endvergütung, Bonusregel S</t>
  </si>
  <si>
    <t>WnK290------12</t>
  </si>
  <si>
    <t>WnK290S-----12</t>
  </si>
  <si>
    <t>WnK291------12</t>
  </si>
  <si>
    <t>WrK300------12</t>
  </si>
  <si>
    <t>WrK300S-----12</t>
  </si>
  <si>
    <t>WrK301------12</t>
  </si>
  <si>
    <t>0-30 kW</t>
  </si>
  <si>
    <t>30-100 kW</t>
  </si>
  <si>
    <t>&gt;100 kW</t>
  </si>
  <si>
    <t>0-30 kW, Fassadenbonus</t>
  </si>
  <si>
    <t>30-100 kW, Fassadenbonus</t>
  </si>
  <si>
    <t>&gt;100 kW, Fassadenbonus</t>
  </si>
  <si>
    <t>Freifläche</t>
  </si>
  <si>
    <t>Inbetriebnahme 01-06/2010</t>
  </si>
  <si>
    <t>Inbetriebnahme 07-09/2010</t>
  </si>
  <si>
    <t>Bebauungsplan, Grünflächen (§ 32 Abs. 3 Nr. 3)</t>
  </si>
  <si>
    <t>Inbetriebnahme 10-12/2010</t>
  </si>
  <si>
    <t xml:space="preserve">Inbetriebnahme 10-12/2010 </t>
  </si>
  <si>
    <t>SoK320------12</t>
  </si>
  <si>
    <t>außer versiegelte bzw. Konversionsflächen (§ 32 Abs. 1 EEG 2012 a.F.)</t>
  </si>
  <si>
    <t>SoK321------12</t>
  </si>
  <si>
    <t>Bebauungsplan, versiegelte bzw. Konversionsflächen (§ 32 Abs. 2 EEG 2012 a.F.)</t>
  </si>
  <si>
    <t>SoK320BS-Apr12</t>
  </si>
  <si>
    <t>Bestandsschutz Bebauungsplan vor 1.3.2012, außer versiegelte bzw. Konversionsflächen (§ 32 Abs. 1 EEG 2012 a.F.)</t>
  </si>
  <si>
    <t>SoK321BS-Apr12</t>
  </si>
  <si>
    <t>Bestandsschutz Bebauungsplan vor 1.3.2012, versiegelte bzw. Konversionsflächen (§ 32 Abs. 2 EEG 2012 a.F.)</t>
  </si>
  <si>
    <t>SoK321BS-Jul12</t>
  </si>
  <si>
    <t>Bestandsschutz für Konversionsflächen (§ 32 Abs. 1 Nr. 3 Buchstabe c Doppelbuchstabe cc EEG 2012)</t>
  </si>
  <si>
    <t>Freiflächenanlage 0 - 10 MW</t>
  </si>
  <si>
    <t>SoK321---Apr12</t>
  </si>
  <si>
    <t>Inbetriebnahme 04/2012</t>
  </si>
  <si>
    <t>SoK321---Mai12</t>
  </si>
  <si>
    <t>Inbetriebnahme 05/2012</t>
  </si>
  <si>
    <t>SoK321---Jun12</t>
  </si>
  <si>
    <t>Inbetriebnahme 06/2012</t>
  </si>
  <si>
    <t>SoK321---Jul12</t>
  </si>
  <si>
    <t>Inbetriebnahme 07/2012</t>
  </si>
  <si>
    <t>SoK321---Aug12</t>
  </si>
  <si>
    <t>Inbetriebnahme 08/2012</t>
  </si>
  <si>
    <t>SoK321---Sep12</t>
  </si>
  <si>
    <t>Inbetriebnahme 09/2012</t>
  </si>
  <si>
    <t>SoK321---Okt12</t>
  </si>
  <si>
    <t>Inbetriebnahme 10/2012</t>
  </si>
  <si>
    <t>SoK321---Nov12</t>
  </si>
  <si>
    <t>Inbetriebnahme 11/2012</t>
  </si>
  <si>
    <t>SoK321---Dez12</t>
  </si>
  <si>
    <t>Inbetriebnahme 12/2012</t>
  </si>
  <si>
    <t>100 kW-1 MW</t>
  </si>
  <si>
    <t>&gt;1 MW</t>
  </si>
  <si>
    <t>0-30 kW, selbstverbrauchte Erzeugung</t>
  </si>
  <si>
    <t>0-30 kW, Rückvergütung für Selbstverbrauch</t>
  </si>
  <si>
    <t>0-30 kW, Rückvergütung für Selbstverbrauch bis 30% der Gesamterzeugung der Anlage</t>
  </si>
  <si>
    <t>0-30 kW, Rückvergütung für Selbstverbrauch über 30% der Gesamterzeugung der Anlage</t>
  </si>
  <si>
    <t>30-100 kW, selbstverbrauchte Erzeugung</t>
  </si>
  <si>
    <t>30-100 kW, Rückvergütung für Selbstverbrauch bis 30% der Gesamterzeugung der Anlage</t>
  </si>
  <si>
    <t>30-100 kW, Rückvergütung für Selbstverbrauch über 30% der Gesamterzeugung der Anlage</t>
  </si>
  <si>
    <t>100-500 kW, selbstverbrauchte Erzeugung</t>
  </si>
  <si>
    <t>100-500 kW, Rückvergütung für Selbstverbrauch bis 30% der Gesamterzeugung der Anlage</t>
  </si>
  <si>
    <t>100-500 kW, Rückvergütung für Selbstverbrauch über 30% der Gesamterzeugung der Anlage</t>
  </si>
  <si>
    <t>SgK330------12</t>
  </si>
  <si>
    <t>Inbetriebnahme 01-03/2012</t>
  </si>
  <si>
    <t>SgK331------12</t>
  </si>
  <si>
    <t>SgK332------12</t>
  </si>
  <si>
    <t>SgK333------12</t>
  </si>
  <si>
    <t>SgK33410----12</t>
  </si>
  <si>
    <t>SgK33420----12</t>
  </si>
  <si>
    <t>SgK33430----12</t>
  </si>
  <si>
    <t>SgK33411----12</t>
  </si>
  <si>
    <t>SgK33421----12</t>
  </si>
  <si>
    <t>SgK33431----12</t>
  </si>
  <si>
    <t>SgK33412----12</t>
  </si>
  <si>
    <t>SgK33422----12</t>
  </si>
  <si>
    <t>SgK33432----12</t>
  </si>
  <si>
    <t>SgK330BS----12</t>
  </si>
  <si>
    <t>Inbetriebnahme 04-06/2012</t>
  </si>
  <si>
    <t>Bestandsschutz Netzanschlussbegehren vor 24.02.2012, 0-30 kW</t>
  </si>
  <si>
    <t>SgK331BS----12</t>
  </si>
  <si>
    <t>Bestandsschutz Netzanschlussbegehren vor 24.02.2012, 30-100 kW</t>
  </si>
  <si>
    <t>SgK332BS----12</t>
  </si>
  <si>
    <t>Bestandsschutz Netzanschlussbegehren vor 24.02.2012, 100 kW-1 MW</t>
  </si>
  <si>
    <t>SgK333BS----12</t>
  </si>
  <si>
    <t>Bestandsschutz Netzanschlussbegehren vor 24.02.2012, &gt;1 MW</t>
  </si>
  <si>
    <t>SgK33410BS--12</t>
  </si>
  <si>
    <t>Bestandsschutz Netzanschlussbegehren vor 24.02.2012, 0-30 kW, selbstverbrauchte Erzeugung</t>
  </si>
  <si>
    <t>SgK33420BS--12</t>
  </si>
  <si>
    <t>Bestandsschutz Netzanschlussbegehren vor 24.02.2012, 0-30 kW, Rückvergütung SV bis 30% der Gesamterzeugung der Anlage</t>
  </si>
  <si>
    <t>SgK33430BS--12</t>
  </si>
  <si>
    <t>Bestandsschutz Netzanschlussbegehren vor 24.02.2012, 0-30 kW, Rückvergütung SV über 30% der Gesamterzeugung der Anlage</t>
  </si>
  <si>
    <t>SgK33411BS--12</t>
  </si>
  <si>
    <t>Bestandsschutz Netzanschlussbegehren vor 24.02.2012, 30-100 kW, selbstverbrauchte Erzeugung</t>
  </si>
  <si>
    <t>SgK33421BS--12</t>
  </si>
  <si>
    <t>Bestandsschutz Netzanschlussbegehren vor 24.02.2012, 30-100 kW, Rückvergütung SV bis 30% der Gesamterzeugung der Anlage</t>
  </si>
  <si>
    <t>SgK33431BS--12</t>
  </si>
  <si>
    <t>Bestandsschutz Netzanschlussbegehren vor 24.02.2012, 30-100 kW, Rückvergütung SV über 30% der Gesamterzeugung der Anlage</t>
  </si>
  <si>
    <t>SgK33412BS--12</t>
  </si>
  <si>
    <t>Bestandsschutz Netzanschlussbegehren vor 24.02.2012, 100-500 kW, selbstverbrauchte Erzeugung</t>
  </si>
  <si>
    <t>SgK33422BS--12</t>
  </si>
  <si>
    <t>Bestandsschutz Netzanschlussbegehren vor 24.02.2012, 100-500 kW, Rückvergütung für SV bis 30% der Gesamterzeugung der Anlage</t>
  </si>
  <si>
    <t>SgK33432BS--12</t>
  </si>
  <si>
    <t>Bestandsschutz Netzanschlussbegehren vor 24.02.2012, 100-500 kW, Rückvergütung SV über 30% der Gesamterzeugung der Anlage</t>
  </si>
  <si>
    <t>0 - 10 kW</t>
  </si>
  <si>
    <t>10 - 40 kW</t>
  </si>
  <si>
    <t>40 kW - 1 MW</t>
  </si>
  <si>
    <t>1 - 10 MW</t>
  </si>
  <si>
    <t>SgK3220--Apr12</t>
  </si>
  <si>
    <t>SgK3221--Apr12</t>
  </si>
  <si>
    <t>SgK3222--Apr12</t>
  </si>
  <si>
    <t>SgK3223--Apr12</t>
  </si>
  <si>
    <t>SgK3220--Mai12</t>
  </si>
  <si>
    <t>SgK3221--Mai12</t>
  </si>
  <si>
    <t>SgK3222--Mai12</t>
  </si>
  <si>
    <t>SgK3223--Mai12</t>
  </si>
  <si>
    <t>SgK3220--Jun12</t>
  </si>
  <si>
    <t>SgK3221--Jun12</t>
  </si>
  <si>
    <t>SgK3222--Jun12</t>
  </si>
  <si>
    <t>SgK3223--Jun12</t>
  </si>
  <si>
    <t>SgK3220--Jul12</t>
  </si>
  <si>
    <t>SgK3221--Jul12</t>
  </si>
  <si>
    <t>SgK3222--Jul12</t>
  </si>
  <si>
    <t>SgK3223--Jul12</t>
  </si>
  <si>
    <t>SgK3220--Aug12</t>
  </si>
  <si>
    <t>SgK3221--Aug12</t>
  </si>
  <si>
    <t>SgK3222--Aug12</t>
  </si>
  <si>
    <t>SgK3223--Aug12</t>
  </si>
  <si>
    <t>SgK3220--Sep12</t>
  </si>
  <si>
    <t>SgK3221--Sep12</t>
  </si>
  <si>
    <t>SgK3222--Sep12</t>
  </si>
  <si>
    <t>SgK3223--Sep12</t>
  </si>
  <si>
    <t>SgK3220--Okt12</t>
  </si>
  <si>
    <t>SgK3221--Okt12</t>
  </si>
  <si>
    <t>SgK3222--Okt12</t>
  </si>
  <si>
    <t>SgK3223--Okt12</t>
  </si>
  <si>
    <t>SgK3220--Nov12</t>
  </si>
  <si>
    <t>SgK3221--Nov12</t>
  </si>
  <si>
    <t>SgK3222--Nov12</t>
  </si>
  <si>
    <t>SgK3223--Nov12</t>
  </si>
  <si>
    <t>SgK3220--Dez12</t>
  </si>
  <si>
    <t>SgK3221--Dez12</t>
  </si>
  <si>
    <t>SgK3222--Dez12</t>
  </si>
  <si>
    <t>SgK3223--Dez12</t>
  </si>
  <si>
    <t>vNNe, Spannungsebene: HöS</t>
  </si>
  <si>
    <t>vNNe, Spannungsebene: Hös/HS</t>
  </si>
  <si>
    <t>vNNe, Spannungsebene: HS</t>
  </si>
  <si>
    <t>vNNe, Spannungsebene: HS/MS</t>
  </si>
  <si>
    <t>vNNe, Spannungsebene: MS</t>
  </si>
  <si>
    <t>vNNe, Spannungsebene: MS/NS</t>
  </si>
  <si>
    <t>vNNe, Spannungsebene: NS</t>
  </si>
  <si>
    <t>vNNe, Spannungsebene: HöS, bis 2008</t>
  </si>
  <si>
    <t>vNNe, Spannungsebene: Hös/HS, bis 2008</t>
  </si>
  <si>
    <t>vNNe, Spannungsebene: HS, bis 2008</t>
  </si>
  <si>
    <t>vNNe, Spannungsebene: HS/MS, bis 2008</t>
  </si>
  <si>
    <t>vNNe, Spannungsebene: MS, bis 2008</t>
  </si>
  <si>
    <t>vNNe, Spannungsebene: MS/NS, bis 2008</t>
  </si>
  <si>
    <t>vNNe, Spannungsebene: NS, bis 2008</t>
  </si>
  <si>
    <t>vNNe, Spannungsebene: HöS, ab 2009</t>
  </si>
  <si>
    <t>vNNe, Spannungsebene: Hös/HS, ab 2009</t>
  </si>
  <si>
    <t>vNNe, Spannungsebene: HS, ab 2009</t>
  </si>
  <si>
    <t>vNNe, Spannungsebene: HS/MS, ab 2009</t>
  </si>
  <si>
    <t>vNNe, Spannungsebene: MS, ab 2009</t>
  </si>
  <si>
    <t>vNNe, Spannungsebene: MS/NS, ab 2009</t>
  </si>
  <si>
    <t>vNNe, Spannungsebene: NS, ab 2009</t>
  </si>
  <si>
    <t>WaK171-------0</t>
  </si>
  <si>
    <t>Verringerung auf Null nach § 17 Abs. 1 (Nichterfüllung § 6 Technische Vorgaben)</t>
  </si>
  <si>
    <t>BiK171-------0</t>
  </si>
  <si>
    <t>GaK171-------0</t>
  </si>
  <si>
    <t>DeK171-------0</t>
  </si>
  <si>
    <t>KlK171-------0</t>
  </si>
  <si>
    <t>GrK171-------0</t>
  </si>
  <si>
    <t>GeK171-------0</t>
  </si>
  <si>
    <t>WiK171-------0</t>
  </si>
  <si>
    <t>WnK171-------0</t>
  </si>
  <si>
    <t>WrK171-------0</t>
  </si>
  <si>
    <t>SoK171-------0</t>
  </si>
  <si>
    <t>SgK171-------0</t>
  </si>
  <si>
    <t>BiK2771-----MW</t>
  </si>
  <si>
    <t>Verringerung auf Marktwert nach § 27 Abs. 7 Satz 1 (Verstoß gegen § 27 Abs. 4 oder 5)</t>
  </si>
  <si>
    <t>Selbstverbrauch</t>
  </si>
  <si>
    <t>SgK171-SV----0</t>
  </si>
  <si>
    <t>Strommenge der Sonstigen DV</t>
  </si>
  <si>
    <t>SgK33b3--SO-DV</t>
  </si>
  <si>
    <t>SoK33b3--SO-DV</t>
  </si>
  <si>
    <t>WrK33b3--SO-DV</t>
  </si>
  <si>
    <t>WnK33b3--SO-DV</t>
  </si>
  <si>
    <t>WiK33b3--SO-DV</t>
  </si>
  <si>
    <t>GeK33b3--SO-DV</t>
  </si>
  <si>
    <t>GrK33b3--SO-DV</t>
  </si>
  <si>
    <t>KlK33b3--SO-DV</t>
  </si>
  <si>
    <t>DeK33b3--SO-DV</t>
  </si>
  <si>
    <t>GaK33b3--SO-DV</t>
  </si>
  <si>
    <t>BiK33b3--SO-DV</t>
  </si>
  <si>
    <t>WaK33b3--SO-DV</t>
  </si>
  <si>
    <t>Strommenge ohne EEG-Vergütung, durch Anlagenbetreiber oder durch Dritte verbraucht</t>
  </si>
  <si>
    <t>SgK33a2-----SV</t>
  </si>
  <si>
    <t>SoK33a2-----SV</t>
  </si>
  <si>
    <t>WrK33a2-----SV</t>
  </si>
  <si>
    <t>WnK33a2-----SV</t>
  </si>
  <si>
    <t>WiK33a2-----SV</t>
  </si>
  <si>
    <t>GeK33a2-----SV</t>
  </si>
  <si>
    <t>GrK33a2-----SV</t>
  </si>
  <si>
    <t>KlK33a2-----SV</t>
  </si>
  <si>
    <t>DeK33a2-----SV</t>
  </si>
  <si>
    <t>GaK33a2-----SV</t>
  </si>
  <si>
    <t>BiK33a2-----SV</t>
  </si>
  <si>
    <t>WaK33a2-----SV</t>
  </si>
  <si>
    <t>Inbetriebnahme 07-09/2012</t>
  </si>
  <si>
    <t xml:space="preserve"> &gt;20 MW, 75% Schwarzlauge etc., Bonusregel K erstmals 2012</t>
  </si>
  <si>
    <t xml:space="preserve"> &gt;20 MW, 75% Schwarzlauge etc., Bonusregel K erstmals 2011</t>
  </si>
  <si>
    <t xml:space="preserve"> &gt;20 MW, 75% Schwarzlauge etc., Bonusregel K erstmals 2010</t>
  </si>
  <si>
    <t xml:space="preserve"> &gt;20 MW, 75% Schwarzlauge etc., Bonusregel K erstmals 2009</t>
  </si>
  <si>
    <t>Strommengen
[kWh]</t>
  </si>
  <si>
    <t>BNetzA-Nr.</t>
  </si>
  <si>
    <t>Vergütungen/Prämien
[€]</t>
  </si>
  <si>
    <t>SV</t>
  </si>
  <si>
    <t>§16</t>
  </si>
  <si>
    <t>§17</t>
  </si>
  <si>
    <t>§33b1</t>
  </si>
  <si>
    <t>§33b3</t>
  </si>
  <si>
    <t>EEG-Bereich</t>
  </si>
  <si>
    <t>key</t>
  </si>
  <si>
    <t>§16SVBonus</t>
  </si>
  <si>
    <t xml:space="preserve">abrechnungsrelevanten Daten in elektronischer Form an den vorgelagerten Übertragungsnetzbetreiber zu übermitteln </t>
  </si>
  <si>
    <t>Bitte füllen Sie im Erhebungsbogen ausschließlich die zum Ausfüllen vorgesehenen hinterlegten Felder mit dem</t>
  </si>
  <si>
    <t>§16Wasser</t>
  </si>
  <si>
    <t>§16Biomasse</t>
  </si>
  <si>
    <t>§16Deponie-,Klär-,Grubengas</t>
  </si>
  <si>
    <t>§16Deponiegas</t>
  </si>
  <si>
    <t>§16Klärgas</t>
  </si>
  <si>
    <t>§16Grubengas</t>
  </si>
  <si>
    <t>§16Geothermie</t>
  </si>
  <si>
    <t>§16Wind</t>
  </si>
  <si>
    <t>§16Wind onshore</t>
  </si>
  <si>
    <t>§16Wind Repowering</t>
  </si>
  <si>
    <t>§16Solar</t>
  </si>
  <si>
    <t>§16Solar/Gebäude</t>
  </si>
  <si>
    <t>§33SVWasser</t>
  </si>
  <si>
    <t>§33SVBiomasse</t>
  </si>
  <si>
    <t>§33SVDeponie-,Klär-,Grubengas</t>
  </si>
  <si>
    <t>§33SVDeponiegas</t>
  </si>
  <si>
    <t>§33SVKlärgas</t>
  </si>
  <si>
    <t>§33SVGrubengas</t>
  </si>
  <si>
    <t>§33SVGeothermie</t>
  </si>
  <si>
    <t>§33SVWind</t>
  </si>
  <si>
    <t>§33SVWind onshore</t>
  </si>
  <si>
    <t>§33SVWind Repowering</t>
  </si>
  <si>
    <t>§33SVSolar</t>
  </si>
  <si>
    <t>§33SVSolar/Gebäude</t>
  </si>
  <si>
    <t>§33b3Wasser</t>
  </si>
  <si>
    <t>§33b3Biomasse</t>
  </si>
  <si>
    <t>§33b3Geothermie</t>
  </si>
  <si>
    <t>§33b3Wind</t>
  </si>
  <si>
    <t>§33b3Solar</t>
  </si>
  <si>
    <t>WaK230BS----13</t>
  </si>
  <si>
    <t>Inbetriebnahme 2013</t>
  </si>
  <si>
    <t>WaK231BS----13</t>
  </si>
  <si>
    <t>Modernisierung 2013</t>
  </si>
  <si>
    <t>WaK232BS----13</t>
  </si>
  <si>
    <t>WaK233BS----13</t>
  </si>
  <si>
    <t>WaK234BS----13</t>
  </si>
  <si>
    <t>WaK230------13</t>
  </si>
  <si>
    <t>WaK231------13</t>
  </si>
  <si>
    <t>WaK232------13</t>
  </si>
  <si>
    <t>WaK233------13</t>
  </si>
  <si>
    <t>WaK234------13</t>
  </si>
  <si>
    <t>WaK235------13</t>
  </si>
  <si>
    <t>WaK236------13</t>
  </si>
  <si>
    <t>WaK230M-----13</t>
  </si>
  <si>
    <t>0-0,5 MW, IB vor 01.01.2009, Modernisierung 2013</t>
  </si>
  <si>
    <t>WaK231M-----13</t>
  </si>
  <si>
    <t>0,5-2 MW, IB vor 01.01.2009, Modernisierung 2013</t>
  </si>
  <si>
    <t>WaK232M-----13</t>
  </si>
  <si>
    <t>2-5 MW, IB vor 01.01.2009, Modernisierung 2013</t>
  </si>
  <si>
    <t>WaK233M-----13</t>
  </si>
  <si>
    <t>5-10 MW, IB vor 01.01.2009, Modernisierung 2013</t>
  </si>
  <si>
    <t>WaK234M-----13</t>
  </si>
  <si>
    <t>10-20 MW, IB vor 01.01.2009, Modernisierung 2013</t>
  </si>
  <si>
    <t>WaK235M-----13</t>
  </si>
  <si>
    <t>20-50 MW, IB vor 01.01.2009, Modernisierung 2013</t>
  </si>
  <si>
    <t>WaK236M-----13</t>
  </si>
  <si>
    <t>&gt; 50 MW, IB vor 01.01.2009, Modernisierung 2013</t>
  </si>
  <si>
    <t>BiK51nK13---01</t>
  </si>
  <si>
    <t xml:space="preserve"> 0-0,150 MW, Bonusregel K erstmals 2013</t>
  </si>
  <si>
    <t>Anteil KWK, erstmals 2013</t>
  </si>
  <si>
    <t>BiK51aK13---01</t>
  </si>
  <si>
    <t xml:space="preserve"> 0,150-0,5 MW, Bonusregel K erstmals 2013</t>
  </si>
  <si>
    <t>BiK52aK13---01</t>
  </si>
  <si>
    <t xml:space="preserve"> 0,5-5 MW, Bonusregel K erstmals 2013</t>
  </si>
  <si>
    <t>BiK81M1K13y-06</t>
  </si>
  <si>
    <t xml:space="preserve"> 0-0,15 MW, Bonusregeln M1, y und K erstmals 2013</t>
  </si>
  <si>
    <t>BiK81X1K13y-06</t>
  </si>
  <si>
    <t xml:space="preserve"> 0-0,15 MW, Bonusregeln X1, y und K erstmals 2013</t>
  </si>
  <si>
    <t>BiK82M2K13y-06</t>
  </si>
  <si>
    <t xml:space="preserve"> 0,15-0,5 MW, Bonusregeln M2, y und K erstmals 2013</t>
  </si>
  <si>
    <t>BiK82X2K13y-06</t>
  </si>
  <si>
    <t xml:space="preserve"> 0,15-0,5 MW, Bonusregeln X2, y und K erstmals 2013</t>
  </si>
  <si>
    <t>BiK83a2K13--06</t>
  </si>
  <si>
    <t xml:space="preserve"> 0,5-5 MW, Bonusregeln a2 und K erstmals 2013</t>
  </si>
  <si>
    <t>BiK270------13</t>
  </si>
  <si>
    <t>BiK270E1a---13</t>
  </si>
  <si>
    <t>BiK270E2a---13</t>
  </si>
  <si>
    <t>BiK270E2b---13</t>
  </si>
  <si>
    <t>BiK270G1----13</t>
  </si>
  <si>
    <t>BiK270E1aG1-13</t>
  </si>
  <si>
    <t>BiK270E2aG1-13</t>
  </si>
  <si>
    <t>BiK270E2bG1-13</t>
  </si>
  <si>
    <t>BiK270G2----13</t>
  </si>
  <si>
    <t>BiK270E1aG2-13</t>
  </si>
  <si>
    <t>BiK270E2aG2-13</t>
  </si>
  <si>
    <t>BiK270E2bG2-13</t>
  </si>
  <si>
    <t>BiK270G3----13</t>
  </si>
  <si>
    <t>BiK270E1aG3-13</t>
  </si>
  <si>
    <t>BiK270E2aG3-13</t>
  </si>
  <si>
    <t>BiK270E2bG3-13</t>
  </si>
  <si>
    <t>BiK271------13</t>
  </si>
  <si>
    <t>BiK271E1a---13</t>
  </si>
  <si>
    <t>BiK271E2a---13</t>
  </si>
  <si>
    <t>BiK271E2b---13</t>
  </si>
  <si>
    <t>BiK271G1----13</t>
  </si>
  <si>
    <t>BiK271E1aG1-13</t>
  </si>
  <si>
    <t>BiK271E2aG1-13</t>
  </si>
  <si>
    <t>BiK271E2bG1-13</t>
  </si>
  <si>
    <t>BiK271G2----13</t>
  </si>
  <si>
    <t>BiK271E1aG2-13</t>
  </si>
  <si>
    <t>BiK271E2aG2-13</t>
  </si>
  <si>
    <t>BiK271E2bG2-13</t>
  </si>
  <si>
    <t>BiK271G3----13</t>
  </si>
  <si>
    <t>BiK271E1aG3-13</t>
  </si>
  <si>
    <t>BiK271E2aG3-13</t>
  </si>
  <si>
    <t>BiK271E2bG3-13</t>
  </si>
  <si>
    <t>BiK272------13</t>
  </si>
  <si>
    <t>BiK272E1b---13</t>
  </si>
  <si>
    <t>BiK272E1d---13</t>
  </si>
  <si>
    <t>BiK272E2a---13</t>
  </si>
  <si>
    <t>BiK272E2c---13</t>
  </si>
  <si>
    <t>BiK272G1----13</t>
  </si>
  <si>
    <t>BiK272E1bG1-13</t>
  </si>
  <si>
    <t>BiK272E1dG1-13</t>
  </si>
  <si>
    <t>BiK272E2aG1-13</t>
  </si>
  <si>
    <t>BiK272E2cG1-13</t>
  </si>
  <si>
    <t>BiK272G2----13</t>
  </si>
  <si>
    <t>BiK272E1bG2-13</t>
  </si>
  <si>
    <t>BiK272E1dG2-13</t>
  </si>
  <si>
    <t>BiK272E2aG2-13</t>
  </si>
  <si>
    <t>BiK272E2cG2-13</t>
  </si>
  <si>
    <t>BiK272G3----13</t>
  </si>
  <si>
    <t>BiK272E1bG3-13</t>
  </si>
  <si>
    <t>BiK272E1dG3-13</t>
  </si>
  <si>
    <t>BiK272E2aG3-13</t>
  </si>
  <si>
    <t>BiK272E2cG3-13</t>
  </si>
  <si>
    <t>BiK273------13</t>
  </si>
  <si>
    <t>BiK273E1c---13</t>
  </si>
  <si>
    <t>BiK273E1d---13</t>
  </si>
  <si>
    <t>BiK273E2a---13</t>
  </si>
  <si>
    <t>BiK273E2c---13</t>
  </si>
  <si>
    <t>BiK273G1----13</t>
  </si>
  <si>
    <t>BiK273E1cG1-13</t>
  </si>
  <si>
    <t>BiK273E1dG1-13</t>
  </si>
  <si>
    <t>BiK273E2aG1-13</t>
  </si>
  <si>
    <t>BiK273E2cG1-13</t>
  </si>
  <si>
    <t>BiK273G2----13</t>
  </si>
  <si>
    <t>BiK273E1cG2-13</t>
  </si>
  <si>
    <t>BiK273E1dG2-13</t>
  </si>
  <si>
    <t>BiK273E2aG2-13</t>
  </si>
  <si>
    <t>BiK273E2cG2-13</t>
  </si>
  <si>
    <t>BiK273G3----13</t>
  </si>
  <si>
    <t>BiK273E1cG3-13</t>
  </si>
  <si>
    <t>BiK273E1dG3-13</t>
  </si>
  <si>
    <t>BiK273E2aG3-13</t>
  </si>
  <si>
    <t>BiK273E2cG3-13</t>
  </si>
  <si>
    <t>BiK274------13</t>
  </si>
  <si>
    <t>BiK27a0-----13</t>
  </si>
  <si>
    <t>BiK27a0G1---13</t>
  </si>
  <si>
    <t>BiK27a0G2---13</t>
  </si>
  <si>
    <t>BiK27a0G3---13</t>
  </si>
  <si>
    <t>BiK27a1-----13</t>
  </si>
  <si>
    <t>BiK27a1G1---13</t>
  </si>
  <si>
    <t>BiK27a1G2---13</t>
  </si>
  <si>
    <t>BiK27a1G3---13</t>
  </si>
  <si>
    <t>BiK27a2-----13</t>
  </si>
  <si>
    <t>BiK27b------13</t>
  </si>
  <si>
    <t>DeK240------13</t>
  </si>
  <si>
    <t>DeK240G1----13</t>
  </si>
  <si>
    <t>DeK240G2----13</t>
  </si>
  <si>
    <t>DeK240G3----13</t>
  </si>
  <si>
    <t>DeK241------13</t>
  </si>
  <si>
    <t>DeK241G1----13</t>
  </si>
  <si>
    <t>DeK241G2----13</t>
  </si>
  <si>
    <t>DeK241G3----13</t>
  </si>
  <si>
    <t>KlK250------13</t>
  </si>
  <si>
    <t>KlK250G1----13</t>
  </si>
  <si>
    <t>KlK250G2----13</t>
  </si>
  <si>
    <t>KlK250G3----13</t>
  </si>
  <si>
    <t>KlK251------13</t>
  </si>
  <si>
    <t>KlK251G1----13</t>
  </si>
  <si>
    <t>KlK251G2----13</t>
  </si>
  <si>
    <t>KlK251G3----13</t>
  </si>
  <si>
    <t>GrK260------13</t>
  </si>
  <si>
    <t>GrK261------13</t>
  </si>
  <si>
    <t>GrK262------13</t>
  </si>
  <si>
    <t>GeK280------13</t>
  </si>
  <si>
    <t>GeK280P-----13</t>
  </si>
  <si>
    <t>WnK290------13</t>
  </si>
  <si>
    <t>WnK290S-----13</t>
  </si>
  <si>
    <t>WnK291------13</t>
  </si>
  <si>
    <t>WrK300------13</t>
  </si>
  <si>
    <t>WrK300S-----13</t>
  </si>
  <si>
    <t>WrK301------13</t>
  </si>
  <si>
    <t>SoK321---Jan13</t>
  </si>
  <si>
    <t>SoK321---Feb13</t>
  </si>
  <si>
    <t>SoK321---Mrz13</t>
  </si>
  <si>
    <t>SoK321---Apr13</t>
  </si>
  <si>
    <t>SoK321---Mai13</t>
  </si>
  <si>
    <t>SoK321---Jun13</t>
  </si>
  <si>
    <t>SoK321---Jul13</t>
  </si>
  <si>
    <t>SoK321---Aug13</t>
  </si>
  <si>
    <t>SoK321---Sep13</t>
  </si>
  <si>
    <t>SoK321---Okt13</t>
  </si>
  <si>
    <t>SoK321---Nov13</t>
  </si>
  <si>
    <t>SoK321---Dez13</t>
  </si>
  <si>
    <t>Inbetriebnahme 01/2013</t>
  </si>
  <si>
    <t>Inbetriebnahme 02/2013</t>
  </si>
  <si>
    <t>Inbetriebnahme 03/2013</t>
  </si>
  <si>
    <t>Inbetriebnahme 04/2013</t>
  </si>
  <si>
    <t>Inbetriebnahme 05/2013</t>
  </si>
  <si>
    <t>Inbetriebnahme 06/2013</t>
  </si>
  <si>
    <t>Inbetriebnahme 07/2013</t>
  </si>
  <si>
    <t>Inbetriebnahme 08/2013</t>
  </si>
  <si>
    <t>Inbetriebnahme 09/2013</t>
  </si>
  <si>
    <t>Inbetriebnahme 10/2013</t>
  </si>
  <si>
    <t>Inbetriebnahme 11/2013</t>
  </si>
  <si>
    <t>Inbetriebnahme 12/2013</t>
  </si>
  <si>
    <t>SgK3220--Jan13</t>
  </si>
  <si>
    <t>SgK3220--Feb13</t>
  </si>
  <si>
    <t>SgK3220--Mrz13</t>
  </si>
  <si>
    <t>SgK3220--Apr13</t>
  </si>
  <si>
    <t>SgK3220--Mai13</t>
  </si>
  <si>
    <t>SgK3220--Jun13</t>
  </si>
  <si>
    <t>SgK3220--Jul13</t>
  </si>
  <si>
    <t>SgK3220--Aug13</t>
  </si>
  <si>
    <t>SgK3220--Sep13</t>
  </si>
  <si>
    <t>SgK3220--Okt13</t>
  </si>
  <si>
    <t>SgK3220--Nov13</t>
  </si>
  <si>
    <t>SgK3220--Dez13</t>
  </si>
  <si>
    <t>SgK3221--Jan13</t>
  </si>
  <si>
    <t>SgK3222--Jan13</t>
  </si>
  <si>
    <t>SgK3223--Jan13</t>
  </si>
  <si>
    <t>SgK3221--Feb13</t>
  </si>
  <si>
    <t>SgK3222--Feb13</t>
  </si>
  <si>
    <t>SgK3223--Feb13</t>
  </si>
  <si>
    <t>SgK3221--Mrz13</t>
  </si>
  <si>
    <t>SgK3222--Mrz13</t>
  </si>
  <si>
    <t>SgK3223--Mrz13</t>
  </si>
  <si>
    <t>SgK3221--Apr13</t>
  </si>
  <si>
    <t>SgK3222--Apr13</t>
  </si>
  <si>
    <t>SgK3223--Apr13</t>
  </si>
  <si>
    <t>SgK3221--Mai13</t>
  </si>
  <si>
    <t>SgK3222--Mai13</t>
  </si>
  <si>
    <t>SgK3223--Mai13</t>
  </si>
  <si>
    <t>SgK3221--Jun13</t>
  </si>
  <si>
    <t>SgK3222--Jun13</t>
  </si>
  <si>
    <t>SgK3223--Jun13</t>
  </si>
  <si>
    <t>SgK3221--Jul13</t>
  </si>
  <si>
    <t>SgK3222--Jul13</t>
  </si>
  <si>
    <t>SgK3223--Jul13</t>
  </si>
  <si>
    <t>SgK3221--Aug13</t>
  </si>
  <si>
    <t>SgK3222--Aug13</t>
  </si>
  <si>
    <t>SgK3223--Aug13</t>
  </si>
  <si>
    <t>SgK3221--Sep13</t>
  </si>
  <si>
    <t>SgK3222--Sep13</t>
  </si>
  <si>
    <t>SgK3223--Sep13</t>
  </si>
  <si>
    <t>SgK3221--Okt13</t>
  </si>
  <si>
    <t>SgK3222--Okt13</t>
  </si>
  <si>
    <t>SgK3223--Okt13</t>
  </si>
  <si>
    <t>SgK3221--Nov13</t>
  </si>
  <si>
    <t>SgK3222--Nov13</t>
  </si>
  <si>
    <t>SgK3223--Nov13</t>
  </si>
  <si>
    <t>SgK3221--Dez13</t>
  </si>
  <si>
    <t>SgK3222--Dez13</t>
  </si>
  <si>
    <t>SgK3223--Dez13</t>
  </si>
  <si>
    <t>Bemessungsleistung [kW]</t>
  </si>
  <si>
    <t>Die Bemessungsleistung ist nicht bei Solar- oder Windenergieanlagen anzugeben! Es sind nur positive Werte ohne Einheiten anzugeben.</t>
  </si>
  <si>
    <t>WAS = Wasserkraft</t>
  </si>
  <si>
    <t>DEP = Deponiegas</t>
  </si>
  <si>
    <t>KLA = Klärgas</t>
  </si>
  <si>
    <t>GRU = Grubengas</t>
  </si>
  <si>
    <t>BIO = Biomasse</t>
  </si>
  <si>
    <t>WIN = Windenergie (nur Onshore, inkl. Repowering-Anlagen)</t>
  </si>
  <si>
    <t>SOL = Solar</t>
  </si>
  <si>
    <t>WFN = Windenergie Offshore</t>
  </si>
  <si>
    <t>GEO = Geothermie</t>
  </si>
  <si>
    <t>Netzentgelte aus regenerativer Erzeugung. Angaben als Netzbetreiber nach § 72 Abs. 1 Nr. 2 EEG</t>
  </si>
  <si>
    <t>und in Verbindung mit § 75 eine Bescheinigung einer Wirtschaftsprüferin, eines Wirtschaftsprüfers, einer vereidigten</t>
  </si>
  <si>
    <t>kaufmännisch abgenommene Strommenge
[kWh]</t>
  </si>
  <si>
    <t>Einspeisevergütung
[€]</t>
  </si>
  <si>
    <t>in unmittelbarer räumlicher Nähe der Anlage verbraucht werden, ohne durch ein Netz durchgeleitet zu werden.</t>
  </si>
  <si>
    <t>Es handelt sich hierbei nicht um eine Direktvermarktung. Für diese Strommengen wird keine EEG-Vergütung</t>
  </si>
  <si>
    <t>an den Anlagenbetreiber gezahlt. Die Strommengen fließen in die Berechnung der Bemessungsleistung ein,</t>
  </si>
  <si>
    <t>nicht jedoch in den bundesweiten Belastungsausgleich oder die Berechnung der vNNE. Der Selbstverbrauch</t>
  </si>
  <si>
    <t>Wind an Land</t>
  </si>
  <si>
    <t>Wind auf See</t>
  </si>
  <si>
    <t>Wind auf Land</t>
  </si>
  <si>
    <t>Marktprämie
[EUR]</t>
  </si>
  <si>
    <t>Marktprämienmodell
[kWh]</t>
  </si>
  <si>
    <t>sonst. Direktvermarktung
[kWh]</t>
  </si>
  <si>
    <t>Strommenge</t>
  </si>
  <si>
    <t>Förderung
[EUR]</t>
  </si>
  <si>
    <t>Flexibilitätszuschlag</t>
  </si>
  <si>
    <t>Flexibilitätsprämie</t>
  </si>
  <si>
    <t>vermiedene Netzentgelte
[EUR]</t>
  </si>
  <si>
    <t>WaK230------14</t>
  </si>
  <si>
    <t>Inbetriebnahme 2014</t>
  </si>
  <si>
    <t>WaK231------14</t>
  </si>
  <si>
    <t>WaK232------14</t>
  </si>
  <si>
    <t>WaK233------14</t>
  </si>
  <si>
    <t>WaK234------14</t>
  </si>
  <si>
    <t>WaK235------14</t>
  </si>
  <si>
    <t>WaK236------14</t>
  </si>
  <si>
    <t>WaK230M-----14</t>
  </si>
  <si>
    <t>Modernisierung 2014</t>
  </si>
  <si>
    <t>0-0,5 MW, IB vor 01.01.2009, Modernisierung 2014</t>
  </si>
  <si>
    <t>WaK231M-----14</t>
  </si>
  <si>
    <t>0,5-2 MW, IB vor 01.01.2009, Modernisierung 2014</t>
  </si>
  <si>
    <t>WaK232M-----14</t>
  </si>
  <si>
    <t>2-5 MW, IB vor 01.01.2009, Modernisierung 2014</t>
  </si>
  <si>
    <t>WaK233M-----14</t>
  </si>
  <si>
    <t>5-10 MW, IB vor 01.01.2009, Modernisierung 2014</t>
  </si>
  <si>
    <t>WaK234M-----14</t>
  </si>
  <si>
    <t>10-20 MW, IB vor 01.01.2009, Modernisierung 2014</t>
  </si>
  <si>
    <t>WaK235M-----14</t>
  </si>
  <si>
    <t>20-50 MW, IB vor 01.01.2009, Modernisierung 2014</t>
  </si>
  <si>
    <t>WaK236M-----14</t>
  </si>
  <si>
    <t>&gt; 50 MW, IB vor 01.01.2009, Modernisierung 2014</t>
  </si>
  <si>
    <t>WaK400------14</t>
  </si>
  <si>
    <t>Inbetriebnahme 08-12/2014</t>
  </si>
  <si>
    <t>WaK401------14</t>
  </si>
  <si>
    <t>WaK402------14</t>
  </si>
  <si>
    <t>WaK403------14</t>
  </si>
  <si>
    <t>WaK404------14</t>
  </si>
  <si>
    <t>WaK405------14</t>
  </si>
  <si>
    <t>WaK406------14</t>
  </si>
  <si>
    <t>WaK400M-----14</t>
  </si>
  <si>
    <t>Modernisierung 08-12/2014</t>
  </si>
  <si>
    <t>WaK401M-----14</t>
  </si>
  <si>
    <t>WaK402M-----14</t>
  </si>
  <si>
    <t>WaK403M-----14</t>
  </si>
  <si>
    <t>WaK404M-----14</t>
  </si>
  <si>
    <t>WaK405M-----14</t>
  </si>
  <si>
    <t>WaK406M-----14</t>
  </si>
  <si>
    <t>BiK51na1K13-01</t>
  </si>
  <si>
    <t xml:space="preserve"> 0-0,150 MW, Bonusregeln a1, K erstmals 2013</t>
  </si>
  <si>
    <t>BiK51nM1K13-01</t>
  </si>
  <si>
    <t xml:space="preserve"> 0-0,15 MW, Bonusregeln M1 und K erstmals 2013</t>
  </si>
  <si>
    <t>BiK51nM1K13y01</t>
  </si>
  <si>
    <t>BiK51nX1K13y01</t>
  </si>
  <si>
    <t>BiK51aa1K13-01</t>
  </si>
  <si>
    <t xml:space="preserve"> 0,150-0,5 MW, Bonusregeln a1 und K erstmals 2013</t>
  </si>
  <si>
    <t>BiK51aM2K13-01</t>
  </si>
  <si>
    <t xml:space="preserve"> 0,15-0,5 MW, Bonusregeln M2 und K erstmals 2013</t>
  </si>
  <si>
    <t>BiK51aM2K13y01</t>
  </si>
  <si>
    <t>BiK51aX2K13y01</t>
  </si>
  <si>
    <t>BiK52aa2K13-01</t>
  </si>
  <si>
    <t xml:space="preserve"> 0,5-5 MW, Bonusregeln a2, K erstmals 2013</t>
  </si>
  <si>
    <t>BiK51na1K14-01</t>
  </si>
  <si>
    <t>Anteil KWK, erstmals 2014</t>
  </si>
  <si>
    <t>BiK51aa1K14-01</t>
  </si>
  <si>
    <t>BiK52aa2K14-01</t>
  </si>
  <si>
    <t>BiK51nK13---02</t>
  </si>
  <si>
    <t>BiK51nK13y--02</t>
  </si>
  <si>
    <t xml:space="preserve"> 0-0,150 MW, Bonusregeln y und K erstmals 2013</t>
  </si>
  <si>
    <t>BiK51aK13---02</t>
  </si>
  <si>
    <t>BiK51aK13y--02</t>
  </si>
  <si>
    <t xml:space="preserve"> 0,150-0,5 MW, Bonusregeln y und K erstmals 2013</t>
  </si>
  <si>
    <t>BiK52aK13---02</t>
  </si>
  <si>
    <t>BiK81GbK13y-04</t>
  </si>
  <si>
    <t xml:space="preserve"> 0-0,15 MW, Bonusregeln G, y, b und K erstmals 2013</t>
  </si>
  <si>
    <t>BiK82GbK13y-04</t>
  </si>
  <si>
    <t xml:space="preserve"> 0,15-0,5 MW, Bonusregeln G, y, b und K erstmals 2013</t>
  </si>
  <si>
    <t>BiK83a2bK13-04</t>
  </si>
  <si>
    <t xml:space="preserve"> 0,5-5 MW, Bonusregeln a2, b und K erstmals 2013</t>
  </si>
  <si>
    <t>BiK84K13----04</t>
  </si>
  <si>
    <t xml:space="preserve"> 5-20 MW, Bonusregel K erstmals 2013</t>
  </si>
  <si>
    <t>BiK81GK13---05</t>
  </si>
  <si>
    <t xml:space="preserve"> 0-0,15 MW, Bonusregeln G und K erstmals 2013</t>
  </si>
  <si>
    <t>BiK81M1K13--05</t>
  </si>
  <si>
    <t xml:space="preserve"> 0-0,15 MW, Bonusregeln M1, K erstmals 2013</t>
  </si>
  <si>
    <t>BiK81M1K13y-05</t>
  </si>
  <si>
    <t>BiK82GK13---05</t>
  </si>
  <si>
    <t xml:space="preserve"> 0,15-0,5 MW, Bonusregeln G und K erstmals 2013</t>
  </si>
  <si>
    <t>BiK82M2K13--05</t>
  </si>
  <si>
    <t xml:space="preserve"> 0,15-0,5 MW, Bonusregeln M2, K erstmals 2013</t>
  </si>
  <si>
    <t>BiK82M2K13y-05</t>
  </si>
  <si>
    <t>BiK83a2K13--05</t>
  </si>
  <si>
    <t>BiK81K13----06</t>
  </si>
  <si>
    <t xml:space="preserve"> 0-0,15 MW, Bonusregel K erstmals 2013</t>
  </si>
  <si>
    <t>BiK81GbK13y-06</t>
  </si>
  <si>
    <t>BiK81M1K13--06</t>
  </si>
  <si>
    <t>BiK82K13----06</t>
  </si>
  <si>
    <t xml:space="preserve"> 0,15-0,5 MW, Bonusregel K erstmals 2013</t>
  </si>
  <si>
    <t>BiK82GbK13y-06</t>
  </si>
  <si>
    <t>BiK82M2K13--06</t>
  </si>
  <si>
    <t>BiK83K13----06</t>
  </si>
  <si>
    <t>BiK83a2bK13-06</t>
  </si>
  <si>
    <t>BiK81M1K13--07</t>
  </si>
  <si>
    <t>BiK81M1K13y-07</t>
  </si>
  <si>
    <t>BiK82M2K13--07</t>
  </si>
  <si>
    <t>BiK82M2K13y-07</t>
  </si>
  <si>
    <t>BiK83a2K13--07</t>
  </si>
  <si>
    <t>BiK270------14</t>
  </si>
  <si>
    <t>BiK270E1a---14</t>
  </si>
  <si>
    <t>BiK270E2a---14</t>
  </si>
  <si>
    <t>BiK270E2b---14</t>
  </si>
  <si>
    <t>BiK270G1----14</t>
  </si>
  <si>
    <t>BiK270E1aG1-14</t>
  </si>
  <si>
    <t>BiK270E2aG1-14</t>
  </si>
  <si>
    <t>BiK270E2bG1-14</t>
  </si>
  <si>
    <t>BiK270G2----14</t>
  </si>
  <si>
    <t>BiK270E1aG2-14</t>
  </si>
  <si>
    <t>BiK270E2aG2-14</t>
  </si>
  <si>
    <t>BiK270E2bG2-14</t>
  </si>
  <si>
    <t>BiK270G3----14</t>
  </si>
  <si>
    <t>BiK270E1aG3-14</t>
  </si>
  <si>
    <t>BiK270E2aG3-14</t>
  </si>
  <si>
    <t>BiK270E2bG3-14</t>
  </si>
  <si>
    <t>BiK271------14</t>
  </si>
  <si>
    <t>BiK271E1a---14</t>
  </si>
  <si>
    <t>BiK271E2a---14</t>
  </si>
  <si>
    <t>BiK271E2b---14</t>
  </si>
  <si>
    <t>BiK271G1----14</t>
  </si>
  <si>
    <t>BiK271E1aG1-14</t>
  </si>
  <si>
    <t>BiK271E2aG1-14</t>
  </si>
  <si>
    <t>BiK271E2bG1-14</t>
  </si>
  <si>
    <t>BiK271G2----14</t>
  </si>
  <si>
    <t>BiK271E1aG2-14</t>
  </si>
  <si>
    <t>BiK271E2aG2-14</t>
  </si>
  <si>
    <t>BiK271E2bG2-14</t>
  </si>
  <si>
    <t>BiK271G3----14</t>
  </si>
  <si>
    <t>BiK271E1aG3-14</t>
  </si>
  <si>
    <t>BiK271E2aG3-14</t>
  </si>
  <si>
    <t>BiK271E2bG3-14</t>
  </si>
  <si>
    <t>BiK272------14</t>
  </si>
  <si>
    <t>BiK272E1b---14</t>
  </si>
  <si>
    <t>BiK272E1d---14</t>
  </si>
  <si>
    <t>BiK272E2a---14</t>
  </si>
  <si>
    <t>BiK272E2c---14</t>
  </si>
  <si>
    <t>BiK272G1----14</t>
  </si>
  <si>
    <t>BiK272E1bG1-14</t>
  </si>
  <si>
    <t>BiK272E1dG1-14</t>
  </si>
  <si>
    <t>BiK272E2aG1-14</t>
  </si>
  <si>
    <t>BiK272E2cG1-14</t>
  </si>
  <si>
    <t>BiK272G2----14</t>
  </si>
  <si>
    <t>BiK272E1bG2-14</t>
  </si>
  <si>
    <t>BiK272E1dG2-14</t>
  </si>
  <si>
    <t>BiK272E2aG2-14</t>
  </si>
  <si>
    <t>BiK272E2cG2-14</t>
  </si>
  <si>
    <t>BiK272G3----14</t>
  </si>
  <si>
    <t>BiK272E1bG3-14</t>
  </si>
  <si>
    <t>BiK272E1dG3-14</t>
  </si>
  <si>
    <t>BiK272E2aG3-14</t>
  </si>
  <si>
    <t>BiK272E2cG3-14</t>
  </si>
  <si>
    <t>BiK273------14</t>
  </si>
  <si>
    <t>BiK273E1c---14</t>
  </si>
  <si>
    <t>BiK273E1d---14</t>
  </si>
  <si>
    <t>BiK273E2a---14</t>
  </si>
  <si>
    <t>BiK273E2c---14</t>
  </si>
  <si>
    <t>BiK273G1----14</t>
  </si>
  <si>
    <t>BiK273E1cG1-14</t>
  </si>
  <si>
    <t>BiK273E1dG1-14</t>
  </si>
  <si>
    <t>BiK273E2aG1-14</t>
  </si>
  <si>
    <t>BiK273E2cG1-14</t>
  </si>
  <si>
    <t>BiK273G2----14</t>
  </si>
  <si>
    <t>BiK273E1cG2-14</t>
  </si>
  <si>
    <t>BiK273E1dG2-14</t>
  </si>
  <si>
    <t>BiK273E2aG2-14</t>
  </si>
  <si>
    <t>BiK273E2cG2-14</t>
  </si>
  <si>
    <t>BiK273G3----14</t>
  </si>
  <si>
    <t>BiK273E1cG3-14</t>
  </si>
  <si>
    <t>BiK273E1dG3-14</t>
  </si>
  <si>
    <t>BiK273E2aG3-14</t>
  </si>
  <si>
    <t>BiK273E2cG3-14</t>
  </si>
  <si>
    <t>BiK274------14</t>
  </si>
  <si>
    <t>BiK440------14</t>
  </si>
  <si>
    <t>BiK441------14</t>
  </si>
  <si>
    <t>BiK442------14</t>
  </si>
  <si>
    <t>BiK443------14</t>
  </si>
  <si>
    <t>BiK27a0-----14</t>
  </si>
  <si>
    <t>BiK27a0G1---14</t>
  </si>
  <si>
    <t>BiK27a0G2---14</t>
  </si>
  <si>
    <t>BiK27a0G3---14</t>
  </si>
  <si>
    <t>BiK27a1-----14</t>
  </si>
  <si>
    <t>BiK27a1G1---14</t>
  </si>
  <si>
    <t>BiK27a1G2---14</t>
  </si>
  <si>
    <t>BiK27a1G3---14</t>
  </si>
  <si>
    <t>BiK27a2-----14</t>
  </si>
  <si>
    <t>BiK450------14</t>
  </si>
  <si>
    <t>BiK451------14</t>
  </si>
  <si>
    <t>0,5-20 MW, Vergärung von Bioabfällen</t>
  </si>
  <si>
    <t>BiK27b------14</t>
  </si>
  <si>
    <t>BiK460------14</t>
  </si>
  <si>
    <t>DeK240------14</t>
  </si>
  <si>
    <t>DeK240G1----14</t>
  </si>
  <si>
    <t>DeK240G2----14</t>
  </si>
  <si>
    <t>DeK240G3----14</t>
  </si>
  <si>
    <t>DeK241------14</t>
  </si>
  <si>
    <t>DeK241G1----14</t>
  </si>
  <si>
    <t>DeK241G2----14</t>
  </si>
  <si>
    <t>DeK241G3----14</t>
  </si>
  <si>
    <t>DeK410------14</t>
  </si>
  <si>
    <t>DeK411------14</t>
  </si>
  <si>
    <t>KlK250------14</t>
  </si>
  <si>
    <t>KlK250G1----14</t>
  </si>
  <si>
    <t>KlK250G2----14</t>
  </si>
  <si>
    <t>KlK250G3----14</t>
  </si>
  <si>
    <t>KlK251------14</t>
  </si>
  <si>
    <t>KlK251G1----14</t>
  </si>
  <si>
    <t>KlK251G2----14</t>
  </si>
  <si>
    <t>KlK251G3----14</t>
  </si>
  <si>
    <t>KlK420------14</t>
  </si>
  <si>
    <t>KlK421------14</t>
  </si>
  <si>
    <t>GrK260------14</t>
  </si>
  <si>
    <t>GrK261------14</t>
  </si>
  <si>
    <t>GrK262------14</t>
  </si>
  <si>
    <t>GrK430------14</t>
  </si>
  <si>
    <t>GrK431------14</t>
  </si>
  <si>
    <t>GrK432------14</t>
  </si>
  <si>
    <t>GeK280------14</t>
  </si>
  <si>
    <t>GeK280P-----14</t>
  </si>
  <si>
    <t>GeK480------14</t>
  </si>
  <si>
    <t>WnK290------14</t>
  </si>
  <si>
    <t>WnK290S-----14</t>
  </si>
  <si>
    <t>WnK291------14</t>
  </si>
  <si>
    <t>WnK490------14</t>
  </si>
  <si>
    <t>WnK491------14</t>
  </si>
  <si>
    <t>WrK300------14</t>
  </si>
  <si>
    <t>WrK300S-----14</t>
  </si>
  <si>
    <t>WrK301------14</t>
  </si>
  <si>
    <t>SoK321---Jan14</t>
  </si>
  <si>
    <t>Inbetriebnahme 01/2014</t>
  </si>
  <si>
    <t>SoK321---Feb14</t>
  </si>
  <si>
    <t>Inbetriebnahme 02/2014</t>
  </si>
  <si>
    <t>SoK321---Mrz14</t>
  </si>
  <si>
    <t>Inbetriebnahme 03/2014</t>
  </si>
  <si>
    <t>SoK321---Apr14</t>
  </si>
  <si>
    <t>Inbetriebnahme 04/2014</t>
  </si>
  <si>
    <t>SoK321---Mai14</t>
  </si>
  <si>
    <t>Inbetriebnahme 05/2014</t>
  </si>
  <si>
    <t>SoK321---Jun14</t>
  </si>
  <si>
    <t>Inbetriebnahme 06/2014</t>
  </si>
  <si>
    <t>SoK321---Jul14</t>
  </si>
  <si>
    <t>Inbetriebnahme 07/2014</t>
  </si>
  <si>
    <t>SoK511---Aug14</t>
  </si>
  <si>
    <t>Inbetriebnahme 08/2014</t>
  </si>
  <si>
    <t>SoK511---Sep14</t>
  </si>
  <si>
    <t>Inbetriebnahme 09/2014</t>
  </si>
  <si>
    <t>SoK511---Okt14</t>
  </si>
  <si>
    <t>Inbetriebnahme 10/2014</t>
  </si>
  <si>
    <t>SoK511---Nov14</t>
  </si>
  <si>
    <t>Inbetriebnahme 11/2014</t>
  </si>
  <si>
    <t>SoK511---Dez14</t>
  </si>
  <si>
    <t>Inbetriebnahme 12/2014</t>
  </si>
  <si>
    <t>SgK3220--Jan14</t>
  </si>
  <si>
    <t>SgK3221--Jan14</t>
  </si>
  <si>
    <t>SgK3222--Jan14</t>
  </si>
  <si>
    <t>SgK3223--Jan14</t>
  </si>
  <si>
    <t>SgK3220--Feb14</t>
  </si>
  <si>
    <t>SgK3221--Feb14</t>
  </si>
  <si>
    <t>SgK3222--Feb14</t>
  </si>
  <si>
    <t>SgK3223--Feb14</t>
  </si>
  <si>
    <t>SgK3220--Mrz14</t>
  </si>
  <si>
    <t>SgK3221--Mrz14</t>
  </si>
  <si>
    <t>SgK3222--Mrz14</t>
  </si>
  <si>
    <t>SgK3223--Mrz14</t>
  </si>
  <si>
    <t>SgK3220--Apr14</t>
  </si>
  <si>
    <t>SgK3221--Apr14</t>
  </si>
  <si>
    <t>SgK3222--Apr14</t>
  </si>
  <si>
    <t>SgK3223--Apr14</t>
  </si>
  <si>
    <t>SgK3220--Mai14</t>
  </si>
  <si>
    <t>SgK3221--Mai14</t>
  </si>
  <si>
    <t>SgK3222--Mai14</t>
  </si>
  <si>
    <t>SgK3223--Mai14</t>
  </si>
  <si>
    <t>SgK3220--Jun14</t>
  </si>
  <si>
    <t>SgK3221--Jun14</t>
  </si>
  <si>
    <t>SgK3222--Jun14</t>
  </si>
  <si>
    <t>SgK3223--Jun14</t>
  </si>
  <si>
    <t>SgK3220--Jul14</t>
  </si>
  <si>
    <t>SgK3221--Jul14</t>
  </si>
  <si>
    <t>SgK3222--Jul14</t>
  </si>
  <si>
    <t>SgK3223--Jul14</t>
  </si>
  <si>
    <t>SgK5120--Aug14</t>
  </si>
  <si>
    <t>SgK5121--Aug14</t>
  </si>
  <si>
    <t>SgK5122--Aug14</t>
  </si>
  <si>
    <t>SgK5123--Aug14</t>
  </si>
  <si>
    <t>SgK5120--Sep14</t>
  </si>
  <si>
    <t>SgK5121--Sep14</t>
  </si>
  <si>
    <t>SgK5122--Sep14</t>
  </si>
  <si>
    <t>SgK5123--Sep14</t>
  </si>
  <si>
    <t>SgK5120--Okt14</t>
  </si>
  <si>
    <t>SgK5121--Okt14</t>
  </si>
  <si>
    <t>SgK5122--Okt14</t>
  </si>
  <si>
    <t>SgK5123--Okt14</t>
  </si>
  <si>
    <t>SgK5120--Nov14</t>
  </si>
  <si>
    <t>SgK5121--Nov14</t>
  </si>
  <si>
    <t>SgK5122--Nov14</t>
  </si>
  <si>
    <t>SgK5123--Nov14</t>
  </si>
  <si>
    <t>SgK5120--Dez14</t>
  </si>
  <si>
    <t>SgK5121--Dez14</t>
  </si>
  <si>
    <t>SgK5122--Dez14</t>
  </si>
  <si>
    <t>SgK5123--Dez14</t>
  </si>
  <si>
    <t>WaK2511------0</t>
  </si>
  <si>
    <t>Verringerung auf null nach § 25 Abs. 1 Nr. 1 (Unterlassene Anmeldung im Anlagenregister)</t>
  </si>
  <si>
    <t>BiK2511------0</t>
  </si>
  <si>
    <t>GaK2511------0</t>
  </si>
  <si>
    <t>DeK2511------0</t>
  </si>
  <si>
    <t>KlK2511------0</t>
  </si>
  <si>
    <t>GrK2511------0</t>
  </si>
  <si>
    <t>GeK2511------0</t>
  </si>
  <si>
    <t>WiK2511------0</t>
  </si>
  <si>
    <t>WnK2511------0</t>
  </si>
  <si>
    <t>WrK2511------0</t>
  </si>
  <si>
    <t>SoK2511------0</t>
  </si>
  <si>
    <t>SgK2511------0</t>
  </si>
  <si>
    <t>SgK2511-SV---0</t>
  </si>
  <si>
    <t>WaK2512------0</t>
  </si>
  <si>
    <t>BiK2512------0</t>
  </si>
  <si>
    <t>GaK2512------0</t>
  </si>
  <si>
    <t>DeK2512------0</t>
  </si>
  <si>
    <t>KlK2512------0</t>
  </si>
  <si>
    <t>GrK2512------0</t>
  </si>
  <si>
    <t>GeK2512------0</t>
  </si>
  <si>
    <t>WiK2512------0</t>
  </si>
  <si>
    <t>WnK2512------0</t>
  </si>
  <si>
    <t>WrK2512------0</t>
  </si>
  <si>
    <t>SoK2512------0</t>
  </si>
  <si>
    <t>SgK2512------0</t>
  </si>
  <si>
    <t>SgK2512-SV---0</t>
  </si>
  <si>
    <t>WaK2513------0</t>
  </si>
  <si>
    <t>Verringerung auf null nach § 25 Abs. 1 Nr. 3 (Pflichtverletzung bei anteiliger DV)</t>
  </si>
  <si>
    <t>BiK2513------0</t>
  </si>
  <si>
    <t>GaK2513------0</t>
  </si>
  <si>
    <t>DeK2513------0</t>
  </si>
  <si>
    <t>KlK2513------0</t>
  </si>
  <si>
    <t>GrK2513------0</t>
  </si>
  <si>
    <t>GeK2513------0</t>
  </si>
  <si>
    <t>WiK2513------0</t>
  </si>
  <si>
    <t>WnK2513------0</t>
  </si>
  <si>
    <t>WrK2513------0</t>
  </si>
  <si>
    <t>SoK2513------0</t>
  </si>
  <si>
    <t>SgK2513------0</t>
  </si>
  <si>
    <t>SgK2513-SV---0</t>
  </si>
  <si>
    <t>WaK2514------0</t>
  </si>
  <si>
    <t>Verringerung auf null nach § 25 Abs. 1 Nr. 4 (Fehlender Nachweis zur Stilllegung einer anderen Biomethananlage)</t>
  </si>
  <si>
    <t>BiK2514------0</t>
  </si>
  <si>
    <t>GaK2514------0</t>
  </si>
  <si>
    <t>DeK2514------0</t>
  </si>
  <si>
    <t>KlK2514------0</t>
  </si>
  <si>
    <t>GrK2514------0</t>
  </si>
  <si>
    <t>GeK2514------0</t>
  </si>
  <si>
    <t>WiK2514------0</t>
  </si>
  <si>
    <t>WnK2514------0</t>
  </si>
  <si>
    <t>WrK2514------0</t>
  </si>
  <si>
    <t>SoK2514------0</t>
  </si>
  <si>
    <t>SgK2514------0</t>
  </si>
  <si>
    <t>SgK2514-SV---0</t>
  </si>
  <si>
    <t>WaK2521-----MW</t>
  </si>
  <si>
    <t>Verringerung auf Marktwert nach § 25 Abs. 2 Nr. 1 (Verstoß gegen technische Vorgaben)</t>
  </si>
  <si>
    <t>BiK2521-----MW</t>
  </si>
  <si>
    <t>GaK2521-----MW</t>
  </si>
  <si>
    <t>DeK2521-----MW</t>
  </si>
  <si>
    <t>KlK2521-----MW</t>
  </si>
  <si>
    <t>GrK2521-----MW</t>
  </si>
  <si>
    <t>GeK2521-----MW</t>
  </si>
  <si>
    <t>WiK2521-----MW</t>
  </si>
  <si>
    <t>WnK2521-----MW</t>
  </si>
  <si>
    <t>WrK2521-----MW</t>
  </si>
  <si>
    <t>SoK2521-----MW</t>
  </si>
  <si>
    <t>SgK2521-----MW</t>
  </si>
  <si>
    <t>WaK2522-----MW</t>
  </si>
  <si>
    <t>Verringerung auf Marktwert nach § 25 Abs. 2 Nr. 2 (Verstoß gegen Meldepflicht zum Wechsel der Vermarktungsform)</t>
  </si>
  <si>
    <t>BiK2522-----MW</t>
  </si>
  <si>
    <t>GaK2522-----MW</t>
  </si>
  <si>
    <t>DeK2522-----MW</t>
  </si>
  <si>
    <t>KlK2522-----MW</t>
  </si>
  <si>
    <t>GrK2522-----MW</t>
  </si>
  <si>
    <t>GeK2522-----MW</t>
  </si>
  <si>
    <t>WiK2522-----MW</t>
  </si>
  <si>
    <t>WnK2522-----MW</t>
  </si>
  <si>
    <t>WrK2522-----MW</t>
  </si>
  <si>
    <t>SoK2522-----MW</t>
  </si>
  <si>
    <t>SgK2522-----MW</t>
  </si>
  <si>
    <t>SgK2522-SV---0</t>
  </si>
  <si>
    <t>WaK2524-----MW</t>
  </si>
  <si>
    <t>Verringerung auf Marktwert nach § 25 Abs. 2 Nr. 4 (Verstoß gegen Stromüberlassung nach § 39 Abs. 2)</t>
  </si>
  <si>
    <t>BiK2524-----MW</t>
  </si>
  <si>
    <t>GaK2524-----MW</t>
  </si>
  <si>
    <t>DeK2524-----MW</t>
  </si>
  <si>
    <t>KlK2524-----MW</t>
  </si>
  <si>
    <t>GrK2524-----MW</t>
  </si>
  <si>
    <t>GeK2524-----MW</t>
  </si>
  <si>
    <t>WiK2524-----MW</t>
  </si>
  <si>
    <t>WnK2524-----MW</t>
  </si>
  <si>
    <t>WrK2524-----MW</t>
  </si>
  <si>
    <t>SoK2524-----MW</t>
  </si>
  <si>
    <t>SgK2524-----MW</t>
  </si>
  <si>
    <t>SgK2524-SV---0</t>
  </si>
  <si>
    <t>WaK2525-----MW</t>
  </si>
  <si>
    <t>Verringerung auf Marktwert nach § 25 Abs. 2 Nr. 5 (Doppelvermarktung)</t>
  </si>
  <si>
    <t>BiK2525-----MW</t>
  </si>
  <si>
    <t>GaK2525-----MW</t>
  </si>
  <si>
    <t>DeK2525-----MW</t>
  </si>
  <si>
    <t>KlK2525-----MW</t>
  </si>
  <si>
    <t>GrK2525-----MW</t>
  </si>
  <si>
    <t>GeK2525-----MW</t>
  </si>
  <si>
    <t>WiK2525-----MW</t>
  </si>
  <si>
    <t>WnK2525-----MW</t>
  </si>
  <si>
    <t>WrK2525-----MW</t>
  </si>
  <si>
    <t>SoK2525-----MW</t>
  </si>
  <si>
    <t>SgK2525-----MW</t>
  </si>
  <si>
    <t>SgK2525-SV---0</t>
  </si>
  <si>
    <t>WaK2526-----MW</t>
  </si>
  <si>
    <t>Verringerung auf Marktwert nach § 25 Abs. 2 Nr. 6 (Vorbildfunktion öffentlicher Gebäude)</t>
  </si>
  <si>
    <t>BiK2526-----MW</t>
  </si>
  <si>
    <t>GaK2526-----MW</t>
  </si>
  <si>
    <t>DeK2526-----MW</t>
  </si>
  <si>
    <t>KlK2526-----MW</t>
  </si>
  <si>
    <t>GrK2526-----MW</t>
  </si>
  <si>
    <t>GeK2526-----MW</t>
  </si>
  <si>
    <t>WiK2526-----MW</t>
  </si>
  <si>
    <t>WnK2526-----MW</t>
  </si>
  <si>
    <t>WrK2526-----MW</t>
  </si>
  <si>
    <t>SoK2526-----MW</t>
  </si>
  <si>
    <t>SgK2526-----MW</t>
  </si>
  <si>
    <t>SgK2526-SV---0</t>
  </si>
  <si>
    <t>SgK332-MIM-mMW</t>
  </si>
  <si>
    <t>Verringerung auf Monats-Marktwert nach § 33 Abs. 2 (Überschreitung 90 %) für Anlagen mit RLM-Messung</t>
  </si>
  <si>
    <t>SgK332-MIM-aMW</t>
  </si>
  <si>
    <t>Verringerung auf Jahres-Marktwert nach § 33 Abs. 2 (Überschreitung 90 %) für Anlagen ohne RLM-Messung</t>
  </si>
  <si>
    <t>SoK334-----aMW</t>
  </si>
  <si>
    <t>Verringerung auf Jahres-Marktwert nach § 33 Abs. 4 (Verstoß gegen getrennte Messung)</t>
  </si>
  <si>
    <t>SgK334-----aMW</t>
  </si>
  <si>
    <t>SgK334-SV----0</t>
  </si>
  <si>
    <t>Verringerung auf Null nach § 33 Abs. 4 (Verstoß gegen getrennte Messung)</t>
  </si>
  <si>
    <t>BiK471------MW</t>
  </si>
  <si>
    <t>Verringerung Einspeisevergütung auf Monatsmarktwert nach § 47 Abs. 1 (Einspeisung &gt;50% der Bemessungsleistung)</t>
  </si>
  <si>
    <t>BiK4721------0</t>
  </si>
  <si>
    <t>BiK474------MW</t>
  </si>
  <si>
    <t>Verringerung Einspeisevergütung auf Monatsmarktwert nach § 47 Abs. 4 (Fehlender Nachweis KWK bzw. Stromanteil flüssiger Biomasse)</t>
  </si>
  <si>
    <t>WaK1004------0</t>
  </si>
  <si>
    <t>Entfall Vergütungsanspruch nach § 100 Abs. 4 (Nichterfüllung der Systemstabilitätsverordnung)</t>
  </si>
  <si>
    <t>BiK1004------0</t>
  </si>
  <si>
    <t>GaK1004------0</t>
  </si>
  <si>
    <t>DeK1004------0</t>
  </si>
  <si>
    <t>KlK1004------0</t>
  </si>
  <si>
    <t>GrK1004------0</t>
  </si>
  <si>
    <t>GeK1004------0</t>
  </si>
  <si>
    <t>WiK1004------0</t>
  </si>
  <si>
    <t>WnK1004------0</t>
  </si>
  <si>
    <t>WrK1004------0</t>
  </si>
  <si>
    <t>SoK1004------0</t>
  </si>
  <si>
    <t>SgK1004------0</t>
  </si>
  <si>
    <t>SgK1004--SV--0</t>
  </si>
  <si>
    <t>BiK1011-----MW</t>
  </si>
  <si>
    <t>Verringerung auf Monatsmarktwert nach § 101 Abs. 1 (Überschreitung Höchstbemessungsleistung)</t>
  </si>
  <si>
    <t>WaK-kVG------0</t>
  </si>
  <si>
    <t>Entfall Vergütungsanspruch (Nichterfüllung der Anforderungen § 23 EEG 2012 oder § 40 EEG 2014)</t>
  </si>
  <si>
    <t>BiK-kVG------0</t>
  </si>
  <si>
    <t>Entfall Vergütungsanspruch (Nichterfüllung der Anforderungen § 27 EEG 2012 oder § 44 EEG 2014)</t>
  </si>
  <si>
    <t>GaK-kVG------0</t>
  </si>
  <si>
    <t>Entfall Vergütungsanspruch (Nichterfüllung der Anforderungen § 7 EEG 2004)</t>
  </si>
  <si>
    <t>DeK-kVG------0</t>
  </si>
  <si>
    <t>Entfall Vergütungsanspruch (Nichterfüllung der Anforderungen § 24 EEG 2012 oder § 41 EEG 2014)</t>
  </si>
  <si>
    <t>KlK-kVG------0</t>
  </si>
  <si>
    <t>Entfall Vergütungsanspruch (Nichterfüllung der Anforderungen § 25 EEG 2012 oder § 42 EEG 2014)</t>
  </si>
  <si>
    <t>GrK-kVG------0</t>
  </si>
  <si>
    <t>Entfall Vergütungsanspruch (Nichterfüllung der Anforderungen § 26 EEG 2012 oder § 43 EEG 2014)</t>
  </si>
  <si>
    <t>GeK-kVG------0</t>
  </si>
  <si>
    <t>Entfall Vergütungsanspruch (Nichterfüllung der Anforderungen § 28 EEG 2012 oder § 48 EEG 2014)</t>
  </si>
  <si>
    <t>WiK-kVG------0</t>
  </si>
  <si>
    <t>Entfall Vergütungsanspruch (Nichterfüllung der Anforderungen § 10 EEG 2004)</t>
  </si>
  <si>
    <t>WnK-kVG------0</t>
  </si>
  <si>
    <t>Entfall Vergütungsanspruch (Nichterfüllung der Anforderungen § 29 EEG 2012 oder § 49 EEG 2014)</t>
  </si>
  <si>
    <t>WrK-kVG------0</t>
  </si>
  <si>
    <t>Entfall Vergütungsanspruch (Nichterfüllung der Anforderungen § 30 EEG 2012)</t>
  </si>
  <si>
    <t>SoK-kVG------0</t>
  </si>
  <si>
    <t>Entfall Vergütungsanspruch (Nichterfüllung der Anforderungen § 32 EEG 2012 oder § 51 EEG 2014)</t>
  </si>
  <si>
    <t>SgK-kVG------0</t>
  </si>
  <si>
    <t>§35Wasser</t>
  </si>
  <si>
    <t>§35Biomasse</t>
  </si>
  <si>
    <t>§35Deponie-,Klär-,Grubengas</t>
  </si>
  <si>
    <t>§35Deponiegas</t>
  </si>
  <si>
    <t>§35Klärgas</t>
  </si>
  <si>
    <t>§35Grubengas</t>
  </si>
  <si>
    <t>§35Geothermie</t>
  </si>
  <si>
    <t>§35Wind</t>
  </si>
  <si>
    <t>§35Wind onshore</t>
  </si>
  <si>
    <t>§35Wind Repowering</t>
  </si>
  <si>
    <t>§35Solar</t>
  </si>
  <si>
    <t>§35Solar/Gebäude</t>
  </si>
  <si>
    <t>BiK53------FLZ</t>
  </si>
  <si>
    <t>BiK54M-----FLP</t>
  </si>
  <si>
    <t>Flexibilitätsprämie für Biomethan nach EEG 2014</t>
  </si>
  <si>
    <t>BiK54G-----FLP</t>
  </si>
  <si>
    <t>Flexibilitätsprämie für sonstige Biogase außer Biomethan nach EEG 2014</t>
  </si>
  <si>
    <t>Hinweis 3</t>
  </si>
  <si>
    <t>§53Biomasse</t>
  </si>
  <si>
    <t>kaufmännisch abgenommene Strommenge</t>
  </si>
  <si>
    <t>Einspeisevergütung</t>
  </si>
  <si>
    <t>sowie aus dem biologisch abbaubaren Anteil von Abfällen aus Haushalten und Industrie.</t>
  </si>
  <si>
    <t>Übersicht der selbst verbrauchten oder an Dritte veräußerten Strommengen, die</t>
  </si>
  <si>
    <t>BiK51nK13y--01</t>
  </si>
  <si>
    <t>BiK51aK13y--01</t>
  </si>
  <si>
    <t>kaufmännisch abgenommene Strommenge*
[kWh]</t>
  </si>
  <si>
    <t>WaK400------15</t>
  </si>
  <si>
    <t>Inbetriebnahme 2015</t>
  </si>
  <si>
    <t>WaK401------15</t>
  </si>
  <si>
    <t>WaK402------15</t>
  </si>
  <si>
    <t>WaK403------15</t>
  </si>
  <si>
    <t>WaK404------15</t>
  </si>
  <si>
    <t>WaK405------15</t>
  </si>
  <si>
    <t>WaK406------15</t>
  </si>
  <si>
    <t>WaK400M-----15</t>
  </si>
  <si>
    <t>WaK401M-----15</t>
  </si>
  <si>
    <t>WaK402M-----15</t>
  </si>
  <si>
    <t>WaK403M-----15</t>
  </si>
  <si>
    <t>WaK404M-----15</t>
  </si>
  <si>
    <t>WaK405M-----15</t>
  </si>
  <si>
    <t>WaK406M-----15</t>
  </si>
  <si>
    <t>BiK440------15</t>
  </si>
  <si>
    <t>BiK441------15</t>
  </si>
  <si>
    <t>BiK442------15</t>
  </si>
  <si>
    <t>BiK443------15</t>
  </si>
  <si>
    <t>BiK450------15</t>
  </si>
  <si>
    <t>BiK451------15</t>
  </si>
  <si>
    <t>BiK460------15</t>
  </si>
  <si>
    <t>DeK410------15</t>
  </si>
  <si>
    <t>DeK411------15</t>
  </si>
  <si>
    <t>KlK420------15</t>
  </si>
  <si>
    <t>KlK421------15</t>
  </si>
  <si>
    <t>GrK430------15</t>
  </si>
  <si>
    <t>GrK431------15</t>
  </si>
  <si>
    <t>GrK432------15</t>
  </si>
  <si>
    <t>GeK480------15</t>
  </si>
  <si>
    <t>WnK490------15</t>
  </si>
  <si>
    <t>WnK491------15</t>
  </si>
  <si>
    <t>SoK511---Jan15</t>
  </si>
  <si>
    <t>Inbetriebnahme 01/2015</t>
  </si>
  <si>
    <t>SoK511---Feb15</t>
  </si>
  <si>
    <t>Inbetriebnahme 02/2015</t>
  </si>
  <si>
    <t>SoK511---Mrz15</t>
  </si>
  <si>
    <t>Inbetriebnahme 03/2015</t>
  </si>
  <si>
    <t>SoK511---Apr15</t>
  </si>
  <si>
    <t>Inbetriebnahme 04/2015</t>
  </si>
  <si>
    <t>SoK511---Mai15</t>
  </si>
  <si>
    <t>Inbetriebnahme 05/2015</t>
  </si>
  <si>
    <t>SoK511---Jun15</t>
  </si>
  <si>
    <t>Inbetriebnahme 06/2015</t>
  </si>
  <si>
    <t>SoK511---Jul15</t>
  </si>
  <si>
    <t>Inbetriebnahme 07/2015</t>
  </si>
  <si>
    <t>SoK511---Aug15</t>
  </si>
  <si>
    <t>Inbetriebnahme 08/2015</t>
  </si>
  <si>
    <t>SoK511---Sep15</t>
  </si>
  <si>
    <t>Inbetriebnahme 09/2015</t>
  </si>
  <si>
    <t>Nicht-Gebäudeanlage 0 - 10 MW</t>
  </si>
  <si>
    <t>SoK511---Okt15</t>
  </si>
  <si>
    <t>Inbetriebnahme 10/2015</t>
  </si>
  <si>
    <t>SoK511---Nov15</t>
  </si>
  <si>
    <t>Inbetriebnahme 11/2015</t>
  </si>
  <si>
    <t>SoK511---Dez15</t>
  </si>
  <si>
    <t>Inbetriebnahme 12/2015</t>
  </si>
  <si>
    <t>SgK5120--Jan15</t>
  </si>
  <si>
    <t>SgK5121--Jan15</t>
  </si>
  <si>
    <t>SgK5122--Jan15</t>
  </si>
  <si>
    <t>SgK5123--Jan15</t>
  </si>
  <si>
    <t>SgK5120--Feb15</t>
  </si>
  <si>
    <t>SgK5121--Feb15</t>
  </si>
  <si>
    <t>SgK5122--Feb15</t>
  </si>
  <si>
    <t>SgK5123--Feb15</t>
  </si>
  <si>
    <t>SgK5120--Mrz15</t>
  </si>
  <si>
    <t>SgK5121--Mrz15</t>
  </si>
  <si>
    <t>SgK5122--Mrz15</t>
  </si>
  <si>
    <t>SgK5123--Mrz15</t>
  </si>
  <si>
    <t>SgK5120--Apr15</t>
  </si>
  <si>
    <t>SgK5121--Apr15</t>
  </si>
  <si>
    <t>SgK5122--Apr15</t>
  </si>
  <si>
    <t>SgK5123--Apr15</t>
  </si>
  <si>
    <t>SgK5120--Mai15</t>
  </si>
  <si>
    <t>SgK5121--Mai15</t>
  </si>
  <si>
    <t>SgK5122--Mai15</t>
  </si>
  <si>
    <t>SgK5123--Mai15</t>
  </si>
  <si>
    <t>SgK5120--Jun15</t>
  </si>
  <si>
    <t>SgK5121--Jun15</t>
  </si>
  <si>
    <t>SgK5122--Jun15</t>
  </si>
  <si>
    <t>SgK5123--Jun15</t>
  </si>
  <si>
    <t>SgK5120--Jul15</t>
  </si>
  <si>
    <t>SgK5121--Jul15</t>
  </si>
  <si>
    <t>SgK5122--Jul15</t>
  </si>
  <si>
    <t>SgK5123--Jul15</t>
  </si>
  <si>
    <t>SgK5120--Aug15</t>
  </si>
  <si>
    <t>SgK5121--Aug15</t>
  </si>
  <si>
    <t>SgK5122--Aug15</t>
  </si>
  <si>
    <t>SgK5123--Aug15</t>
  </si>
  <si>
    <t>SgK5120--Sep15</t>
  </si>
  <si>
    <t>SgK5121--Sep15</t>
  </si>
  <si>
    <t>SgK5122--Sep15</t>
  </si>
  <si>
    <t>SgK5123--Sep15</t>
  </si>
  <si>
    <t>SgK5120--Okt15</t>
  </si>
  <si>
    <t>SgK5121--Okt15</t>
  </si>
  <si>
    <t>SgK5122--Okt15</t>
  </si>
  <si>
    <t>SgK5123--Okt15</t>
  </si>
  <si>
    <t>SgK5120--Nov15</t>
  </si>
  <si>
    <t>SgK5121--Nov15</t>
  </si>
  <si>
    <t>SgK5122--Nov15</t>
  </si>
  <si>
    <t>SgK5123--Nov15</t>
  </si>
  <si>
    <t>SgK5120--Dez15</t>
  </si>
  <si>
    <t>SgK5121--Dez15</t>
  </si>
  <si>
    <t>SgK5122--Dez15</t>
  </si>
  <si>
    <t>SgK5123--Dez15</t>
  </si>
  <si>
    <t>einer Anlage wird auf die vergütungsfähige Strommenge nach § 33 Abs. 2 EEG 2012 angerechnet.</t>
  </si>
  <si>
    <t>§53</t>
  </si>
  <si>
    <t>§54</t>
  </si>
  <si>
    <t>§54Biomasse</t>
  </si>
  <si>
    <t>Anteil der Leistungserhöhung</t>
  </si>
  <si>
    <t>0-0,5 MW, IB vor 01.01.2009, Modernisierung 2015</t>
  </si>
  <si>
    <t>0,5-2 MW, IB vor 01.01.2009, Modernisierung 2015</t>
  </si>
  <si>
    <t>2-5 MW, IB vor 01.01.2009, Modernisierung 2015</t>
  </si>
  <si>
    <t>5-10 MW, IB vor 01.01.2009, Modernisierung 2015</t>
  </si>
  <si>
    <t>10-20 MW, IB vor 01.01.2009, Modernisierung 2015</t>
  </si>
  <si>
    <t>20-50 MW, IB vor 01.01.2009, Modernisierung 2015</t>
  </si>
  <si>
    <t>&gt; 50 MW, IB vor 01.01.2009, Modernisierung 2015</t>
  </si>
  <si>
    <t xml:space="preserve"> &gt;20 MW, 75% Schwarzlauge etc.</t>
  </si>
  <si>
    <t xml:space="preserve"> 0-0,150 MW, Bonusregeln a1, K erstmals 2014             </t>
  </si>
  <si>
    <t>BiK51nM1K14-01</t>
  </si>
  <si>
    <t xml:space="preserve"> 0-0,150 MW, Bonusregeln M1 und K erstmals 2014</t>
  </si>
  <si>
    <t xml:space="preserve"> 0,150-0,5 MW, Bonusregeln a1 und K erstmals 2014      </t>
  </si>
  <si>
    <t xml:space="preserve"> 0,5-5 MW, Bonusregeln a2, K erstmals 2014                  </t>
  </si>
  <si>
    <t>BiK81M1K14y-04</t>
  </si>
  <si>
    <t xml:space="preserve"> 0-0,15 MW, Bonusregeln M1, y und K erstmals 2014</t>
  </si>
  <si>
    <t>BiK82M2K14y-04</t>
  </si>
  <si>
    <t xml:space="preserve"> 0,15-0,5 MW, Bonusregeln M2, y und K erstmals 2014</t>
  </si>
  <si>
    <t>BiK81M1K15y-04</t>
  </si>
  <si>
    <t xml:space="preserve"> 0-0,15 MW, Bonusregeln M1, y und K erstmals 2015</t>
  </si>
  <si>
    <t>Anteil KWK, erstmals 2015</t>
  </si>
  <si>
    <t>BiK82M2K15y-04</t>
  </si>
  <si>
    <t xml:space="preserve"> 0,15-0,5 MW, Bonusregeln M2, y und K erstmals 2015</t>
  </si>
  <si>
    <t>BiK81GbK13y-05</t>
  </si>
  <si>
    <t>BiK82GbK13y-05</t>
  </si>
  <si>
    <t>BiK81K14----05</t>
  </si>
  <si>
    <t xml:space="preserve"> 0-0,15 MW, Bonusregel K erstmals 2014</t>
  </si>
  <si>
    <t>BiK82K14----05</t>
  </si>
  <si>
    <t xml:space="preserve"> 0,15-0,5 MW, Bonusregel K erstmals 2014</t>
  </si>
  <si>
    <t>BiK83K14----05</t>
  </si>
  <si>
    <t xml:space="preserve"> 0,5-5 MW, Bonusregel K erstmals 2014</t>
  </si>
  <si>
    <t>BiK81M1bK13y06</t>
  </si>
  <si>
    <t xml:space="preserve"> 0-0,15 MW, Bonusregeln M1, y, b und K erstmals 2013</t>
  </si>
  <si>
    <t>BiK82M2bK13y06</t>
  </si>
  <si>
    <t xml:space="preserve"> 0,15-0,5 MW, Bonusregeln M2, y, b und K erstmals 2013</t>
  </si>
  <si>
    <t>BiK81M1K14--06</t>
  </si>
  <si>
    <t xml:space="preserve"> 0-0,15 MW, Bonusregeln M1, K erstmals 2014</t>
  </si>
  <si>
    <t>BiK82M2K14--06</t>
  </si>
  <si>
    <t xml:space="preserve"> 0,15-0,5 MW, Bonusregeln M2, K erstmals 2014</t>
  </si>
  <si>
    <t>BiK81M1bK13y07</t>
  </si>
  <si>
    <t>BiK82M2bK13y07</t>
  </si>
  <si>
    <t>BiK81M1K15--07</t>
  </si>
  <si>
    <t xml:space="preserve"> 0-0,15 MW, Bonusregeln M1, K erstmals 2015</t>
  </si>
  <si>
    <t>BiK82M2K15--07</t>
  </si>
  <si>
    <t xml:space="preserve"> 0,15-0,5 MW, Bonusregeln M2, K erstmals 2015</t>
  </si>
  <si>
    <t>BiK81M1K13y-08</t>
  </si>
  <si>
    <t>BiK82M2K13y-08</t>
  </si>
  <si>
    <t>BiK83a2K13--08</t>
  </si>
  <si>
    <t>SoK55-------AS</t>
  </si>
  <si>
    <t>Inbetriebnahme ab 09/2015</t>
  </si>
  <si>
    <t>Erhaltene Zahlungen [Euro]</t>
  </si>
  <si>
    <t>EV6111-EEG-RED</t>
  </si>
  <si>
    <t>EV6111NEEG-RED</t>
  </si>
  <si>
    <t>EV61122-EEG100</t>
  </si>
  <si>
    <t>EV61122NEEG100</t>
  </si>
  <si>
    <t>EV6124-EEG---0</t>
  </si>
  <si>
    <t>EV6124NEEG---0</t>
  </si>
  <si>
    <t>EEG-Umlagekategorie für Eigenversorgung
(siehe Ende Tabellenblatt Kategorien)</t>
  </si>
  <si>
    <t>Erhaltene EEG-Umlage
[Euro]</t>
  </si>
  <si>
    <t>*der Selbstverbrauch und Verbrauch durch Dritte in räumlicher Nähe nach § 20 Abs. 3 Nr. 2 EEG 2014 ist über die entsprechenden SV-Kategorien ebenfalls hier vorgesehen</t>
  </si>
  <si>
    <t>Buchprüferin oder eines vereidigten Buchprüfers über diese Daten vorzulegen.</t>
  </si>
  <si>
    <t>Die Angaben in diesem Tabellenblatt werden aus Ihren Eintragungen auf den anderen Tabellenblättern automatisch errechnet und können nicht direkt eingetragen werden.</t>
  </si>
  <si>
    <t>bestimmungsgemäßem Betrieb ungeachtet kurzfristiger geringfügiger Abweichungen ohne zeitliche</t>
  </si>
  <si>
    <t>Einschränkungen technisch erbringen kann.</t>
  </si>
  <si>
    <t>Angabe des Energieträgers der EEG-Anlage.</t>
  </si>
  <si>
    <t>Das EEG fördert nach § 2 EEG Strom aus Erneuerbaren Energien und Grubengas. Zu den erneuerbaren</t>
  </si>
  <si>
    <t>Der Begriff Biomasse umfasst biogene Energieträger in festem, flüssigem und gasförmigem Aggregatzustand.</t>
  </si>
  <si>
    <t>Saldo</t>
  </si>
  <si>
    <t>Hinweis: Bitte beachten Sie auch die Hinweise am Anfang der Datendefinitionen. Zu allen Anlagen, deren Anlagenschlüssel in dem Tabellenblatt Anlagenangaben aufgeführt wird, müssen die Stammdaten unter dem entsprechenden Anlagenschlüssel im Tabellenblatt Anlagenstammdaten hinterlegt sein. Bitte beachten Sie, dass der Anlagenschlüssel analog zu den Anlagenstammdaten nur einmal aufgelistet werden darf.</t>
  </si>
  <si>
    <t>EEG-Umlagekategorie für Eigenversorgung</t>
  </si>
  <si>
    <t>Strommenge, auf die die EEG-Umlage erhoben wurde
[kWh]</t>
  </si>
  <si>
    <t>Erhaltene EEG-Umlage</t>
  </si>
  <si>
    <t>Strommenge, auf die die EEG-Umlage erhoben wurde</t>
  </si>
  <si>
    <t xml:space="preserve">Angabe von Einspeisevergütung, Direktvermarktung, Förderung für Flexibilität und vermiedene </t>
  </si>
  <si>
    <t>Deckblatt, Übersicht_VGT, Übersicht_DV, VNNE und EEG-Umlage EV</t>
  </si>
  <si>
    <t>SgK1721-SV---0</t>
  </si>
  <si>
    <t>Verringerung auf Null nach § 17 Abs. 2 Nr. 1 (keine gültige Anmeldung PV-Anlage)</t>
  </si>
  <si>
    <t xml:space="preserve">In den Tabellenblättern 'Deckblatt, Übersicht_VGT, Übersicht_DV, VNNE und EEG-Umlage EV' erhalten Sie eine aus dem Deckblatt und den nachfolgenden </t>
  </si>
  <si>
    <t>Geothermie, Energie aus Biomasse einschließlich Biogas, Biomethan, Deponiegasen und Klärgas</t>
  </si>
  <si>
    <t>Bemessungsleistung</t>
  </si>
  <si>
    <t>BiK51nM1K13-02</t>
  </si>
  <si>
    <t>BiK51aM2K13-02</t>
  </si>
  <si>
    <t>BiK51nM1K15-02</t>
  </si>
  <si>
    <t xml:space="preserve"> 0-0,15 MW, Bonusregeln M1 und K erstmals 2015</t>
  </si>
  <si>
    <t>BiK51aM2K15-02</t>
  </si>
  <si>
    <t xml:space="preserve"> 0,15-0,5 MW, Bonusregeln M2 und K erstmals 2015</t>
  </si>
  <si>
    <t>BiK51nM1K13-03</t>
  </si>
  <si>
    <t>BiK51aM2K13-03</t>
  </si>
  <si>
    <t>BiK51nK15---03</t>
  </si>
  <si>
    <t xml:space="preserve"> 0-0,150 MW, Bonusregel K erstmals 2015</t>
  </si>
  <si>
    <t>BiK51nM1K15y03</t>
  </si>
  <si>
    <t>BiK51aK15---03</t>
  </si>
  <si>
    <t xml:space="preserve"> 0,150-0,5 MW, Bonusregel K erstmals 2015</t>
  </si>
  <si>
    <t>BiK51aM2K15y03</t>
  </si>
  <si>
    <t>BiK81M1bK13y04</t>
  </si>
  <si>
    <t>BiK82M2bK13y04</t>
  </si>
  <si>
    <t>BiK83K15----04</t>
  </si>
  <si>
    <t xml:space="preserve"> 0,5-5 MW, Bonusregel K erstmals 2015</t>
  </si>
  <si>
    <t>BiK81GbK15y-06</t>
  </si>
  <si>
    <t xml:space="preserve"> 0-0,15 MW, Bonusregeln G, y, b und K erstmals 2015</t>
  </si>
  <si>
    <t>BiK82GbK15y-06</t>
  </si>
  <si>
    <t xml:space="preserve"> 0,15-0,5 MW, Bonusregeln G, y, b und K erstmals 2015</t>
  </si>
  <si>
    <t>BiK83a2bK15-06</t>
  </si>
  <si>
    <t xml:space="preserve"> 0,5-5 MW, Bonusregeln a2, b und K erstmals 2015</t>
  </si>
  <si>
    <t>BiK81M1K15y-07</t>
  </si>
  <si>
    <t>BiK81M1bK15y07</t>
  </si>
  <si>
    <t xml:space="preserve"> 0-0,15 MW, Bonusregeln M1, y, b und K erstmals 2015</t>
  </si>
  <si>
    <t>BiK82M2K15y-07</t>
  </si>
  <si>
    <t>BiK82M2bK15y07</t>
  </si>
  <si>
    <t xml:space="preserve"> 0,15-0,5 MW, Bonusregeln M2, y, b und K erstmals 2015</t>
  </si>
  <si>
    <t>Monat</t>
  </si>
  <si>
    <t>Dezember</t>
  </si>
  <si>
    <t>VGT-Bewegungsdaten</t>
  </si>
  <si>
    <t>EEG-Vergütungskategorie</t>
  </si>
  <si>
    <t>Identifizierungsschlüssel bei KWK- und konventionellen Anlagen; 
Anlagenschlüssel bei EEG-Anlagen</t>
  </si>
  <si>
    <t>Art der Stromerzeugungsanlage</t>
  </si>
  <si>
    <t>Gemeindeschlüssel</t>
  </si>
  <si>
    <t>MW Wind an Land (Marktwert Wind an Land)</t>
  </si>
  <si>
    <t>PM Wind an Land fernsteuerbar (Managementprämie Wind an Land fernsteuerbar)</t>
  </si>
  <si>
    <t>MW Wind auf See (Marktwert Wind auf See)</t>
  </si>
  <si>
    <t>PM Wind auf See fernsteuerbar (Managementprämie Wind auf See fernsteuerbar)</t>
  </si>
  <si>
    <t>MW Solar (Marktwert Solar)</t>
  </si>
  <si>
    <t>PM Solar fernsteuerbar (Managementprämie Solar fernsteuerbar)</t>
  </si>
  <si>
    <t>MW steuerbar (Marktwert steuerbar)</t>
  </si>
  <si>
    <t>PM steuerbar (Managementprämie steuerbar)</t>
  </si>
  <si>
    <t>Januar</t>
  </si>
  <si>
    <t>Februar</t>
  </si>
  <si>
    <t>März</t>
  </si>
  <si>
    <t>April</t>
  </si>
  <si>
    <t>Mai</t>
  </si>
  <si>
    <t>Juni</t>
  </si>
  <si>
    <t>Juli</t>
  </si>
  <si>
    <t>August</t>
  </si>
  <si>
    <t>September</t>
  </si>
  <si>
    <t>Oktober</t>
  </si>
  <si>
    <t>November</t>
  </si>
  <si>
    <t>6 negative Stunden aufgetreten</t>
  </si>
  <si>
    <t>Einspeise-
vergütung in ct/kWh</t>
  </si>
  <si>
    <t>Ausfall-
vergütung in ct/kWh</t>
  </si>
  <si>
    <r>
      <t xml:space="preserve">Marktprämie in ct/kWh in ct/kWh 
</t>
    </r>
    <r>
      <rPr>
        <sz val="10"/>
        <rFont val="Arial"/>
        <family val="2"/>
      </rPr>
      <t>(bei Anlagen mit Vergütung nach EEG 2000 bis 2012 muss zur Marktprämienberechnung die Einspeisevergütung i. V. m. den Vorgaben aus § 100 Abs. 1 Nr. 8 und Anlage 1 EEG 2014 verwendet werden.)</t>
    </r>
  </si>
  <si>
    <t>WaK400------16</t>
  </si>
  <si>
    <t>Inbetriebnahme 2016</t>
  </si>
  <si>
    <t>WaK401------16</t>
  </si>
  <si>
    <t>WaK402------16</t>
  </si>
  <si>
    <t>WaK403------16</t>
  </si>
  <si>
    <t>WaK404------16</t>
  </si>
  <si>
    <t>WaK405------16</t>
  </si>
  <si>
    <t>WaK406------16</t>
  </si>
  <si>
    <t>WaK400M-----16</t>
  </si>
  <si>
    <t>Modernisierung 2016</t>
  </si>
  <si>
    <t>0-0,5 MW, IB vor 01.01.2009, Modernisierung 2016</t>
  </si>
  <si>
    <t>ab 5 MW inst. Leistung nur Anteil der Leistungserhöhung</t>
  </si>
  <si>
    <t>WaK401M-----16</t>
  </si>
  <si>
    <t>0,5-2 MW, IB vor 01.01.2009, Modernisierung 2016</t>
  </si>
  <si>
    <t>WaK402M-----16</t>
  </si>
  <si>
    <t>2-5 MW, IB vor 01.01.2009, Modernisierung 2016</t>
  </si>
  <si>
    <t>WaK403M-----16</t>
  </si>
  <si>
    <t>5-10 MW, IB vor 01.01.2009, Modernisierung 2016</t>
  </si>
  <si>
    <t>WaK404M-----16</t>
  </si>
  <si>
    <t>10-20 MW, IB vor 01.01.2009, Modernisierung 2016</t>
  </si>
  <si>
    <t>WaK405M-----16</t>
  </si>
  <si>
    <t>20-50 MW, IB vor 01.01.2009, Modernisierung 2016</t>
  </si>
  <si>
    <t>WaK406M-----16</t>
  </si>
  <si>
    <t>&gt; 50 MW, IB vor 01.01.2009, Modernisierung 2016</t>
  </si>
  <si>
    <t>BiK51nM1K15-01</t>
  </si>
  <si>
    <t>BiK51aM2K15-01</t>
  </si>
  <si>
    <t>BiK51nM1K16-02</t>
  </si>
  <si>
    <t xml:space="preserve"> 0-0,15 MW, Bonusregel M1, K erstmals 2016</t>
  </si>
  <si>
    <t>Anteil KWK, erstmals 2016</t>
  </si>
  <si>
    <t>BiK81M1K14y-06</t>
  </si>
  <si>
    <t>0-0,15 MW, Bonusregeln M1, y und K erstmals 2014</t>
  </si>
  <si>
    <t>BiK82M2K14y-06</t>
  </si>
  <si>
    <t>0,15-0,5 MW, Bonusregeln M2, y und K erstmals 2014</t>
  </si>
  <si>
    <t>BiK81M1K16--06</t>
  </si>
  <si>
    <t xml:space="preserve"> 0-0,15 MW, Bonusregel M1 und K erstmals 2016</t>
  </si>
  <si>
    <t>BiK82M2K16--06</t>
  </si>
  <si>
    <t xml:space="preserve"> 0,15-0,5 MW, Bonusregel M2 und K erstmals 2016</t>
  </si>
  <si>
    <t>BiK440----Q116</t>
  </si>
  <si>
    <t>Inbetriebnahme 01-03/2016</t>
  </si>
  <si>
    <t>BiK441----Q116</t>
  </si>
  <si>
    <t>BiK442----Q116</t>
  </si>
  <si>
    <t>BiK443----Q116</t>
  </si>
  <si>
    <t>BiK440----Q216</t>
  </si>
  <si>
    <t>Inbetriebnahme 04-06/2016</t>
  </si>
  <si>
    <t>BiK441----Q216</t>
  </si>
  <si>
    <t>BiK442----Q216</t>
  </si>
  <si>
    <t>BiK443----Q216</t>
  </si>
  <si>
    <t>BiK440----Q316</t>
  </si>
  <si>
    <t>Inbetriebnahme 07-09/2016</t>
  </si>
  <si>
    <t>BiK441----Q316</t>
  </si>
  <si>
    <t>BiK442----Q316</t>
  </si>
  <si>
    <t>BiK443----Q316</t>
  </si>
  <si>
    <t>BiK440----Q416</t>
  </si>
  <si>
    <t>Inbetriebnahme 10-12/2016</t>
  </si>
  <si>
    <t>BiK441----Q416</t>
  </si>
  <si>
    <t>BiK442----Q416</t>
  </si>
  <si>
    <t>BiK450----Q116</t>
  </si>
  <si>
    <t>BiK451----Q116</t>
  </si>
  <si>
    <t>BiK450----Q216</t>
  </si>
  <si>
    <t>BiK451----Q216</t>
  </si>
  <si>
    <t>BiK450----Q316</t>
  </si>
  <si>
    <t>BiK451----Q316</t>
  </si>
  <si>
    <t>BiK450----Q416</t>
  </si>
  <si>
    <t>BiK451----Q416</t>
  </si>
  <si>
    <t>BiK460----Q116</t>
  </si>
  <si>
    <t>BiK460----Q216</t>
  </si>
  <si>
    <t>BiK460----Q316</t>
  </si>
  <si>
    <t>BiK460----Q416</t>
  </si>
  <si>
    <t>WaK400------17</t>
  </si>
  <si>
    <t>Inbetriebnahme 2017</t>
  </si>
  <si>
    <t>WaK401------17</t>
  </si>
  <si>
    <t>WaK402------17</t>
  </si>
  <si>
    <t>WaK403------17</t>
  </si>
  <si>
    <t>WaK404------17</t>
  </si>
  <si>
    <t>WaK405------17</t>
  </si>
  <si>
    <t>WaK406------17</t>
  </si>
  <si>
    <t>WaK400M-----17</t>
  </si>
  <si>
    <t>Modernisierung 2017</t>
  </si>
  <si>
    <t>0-0,5 MW, IB vor 01.01.2009, Modernisierung 2017</t>
  </si>
  <si>
    <t>WaK401M-----17</t>
  </si>
  <si>
    <t>0,5-2 MW, IB vor 01.01.2009, Modernisierung 2017</t>
  </si>
  <si>
    <t>WaK402M-----17</t>
  </si>
  <si>
    <t>2-5 MW, IB vor 01.01.2009, Modernisierung 2017</t>
  </si>
  <si>
    <t>WaK403M-----17</t>
  </si>
  <si>
    <t>5-10 MW, IB vor 01.01.2009, Modernisierung 2017</t>
  </si>
  <si>
    <t>WaK404M-----17</t>
  </si>
  <si>
    <t>10-20 MW, IB vor 01.01.2009, Modernisierung 2017</t>
  </si>
  <si>
    <t>WaK405M-----17</t>
  </si>
  <si>
    <t>20-50 MW, IB vor 01.01.2009, Modernisierung 2017</t>
  </si>
  <si>
    <t>WaK406M-----17</t>
  </si>
  <si>
    <t>&gt; 50 MW, IB vor 01.01.2009, Modernisierung 2017</t>
  </si>
  <si>
    <t>BiK420----Q117</t>
  </si>
  <si>
    <t>Inbetriebnahme 01-03/2017</t>
  </si>
  <si>
    <t>BiK421----Q117</t>
  </si>
  <si>
    <t>BiK422----Q117</t>
  </si>
  <si>
    <t>BiK423----Q117</t>
  </si>
  <si>
    <t>BiK420----Q217</t>
  </si>
  <si>
    <t>Inbetriebnahme 04-06/2017</t>
  </si>
  <si>
    <t>BiK421----Q217</t>
  </si>
  <si>
    <t>BiK422----Q217</t>
  </si>
  <si>
    <t>BiK423----Q217</t>
  </si>
  <si>
    <t>BiK420----Q317</t>
  </si>
  <si>
    <t>Inbetriebnahme 07-09/2017</t>
  </si>
  <si>
    <t>BiK421----Q317</t>
  </si>
  <si>
    <t>BiK422----Q317</t>
  </si>
  <si>
    <t>BiK423----Q317</t>
  </si>
  <si>
    <t>BiK420----Q417</t>
  </si>
  <si>
    <t>Inbetriebnahme 10-12/2017</t>
  </si>
  <si>
    <t>BiK421----Q417</t>
  </si>
  <si>
    <t>BiK422----Q417</t>
  </si>
  <si>
    <t>BiK423----Q417</t>
  </si>
  <si>
    <t>BiK430----Q117</t>
  </si>
  <si>
    <t>BiK431----Q117</t>
  </si>
  <si>
    <t>BiK430----Q217</t>
  </si>
  <si>
    <t>BiK431----Q217</t>
  </si>
  <si>
    <t>BiK430----Q317</t>
  </si>
  <si>
    <t>BiK431----Q317</t>
  </si>
  <si>
    <t>BiK430----Q417</t>
  </si>
  <si>
    <t>BiK431----Q417</t>
  </si>
  <si>
    <t>BiK440----Q117</t>
  </si>
  <si>
    <t>BiK440----Q217</t>
  </si>
  <si>
    <t>BiK440----Q317</t>
  </si>
  <si>
    <t>BiK440----Q417</t>
  </si>
  <si>
    <t>DeK410------16</t>
  </si>
  <si>
    <t>DeK411------16</t>
  </si>
  <si>
    <t>DeK4111-----17</t>
  </si>
  <si>
    <t>DeK4112-----17</t>
  </si>
  <si>
    <t>KlK420------16</t>
  </si>
  <si>
    <t>KlK421------16</t>
  </si>
  <si>
    <t>KlK4121-----17</t>
  </si>
  <si>
    <t>KlK4122-----17</t>
  </si>
  <si>
    <t>GrK430------16</t>
  </si>
  <si>
    <t>GrK431------16</t>
  </si>
  <si>
    <t>GrK432------16</t>
  </si>
  <si>
    <t>GrK4131-----17</t>
  </si>
  <si>
    <t>GrK4132-----17</t>
  </si>
  <si>
    <t>GrK4133-----17</t>
  </si>
  <si>
    <t>GeK480------16</t>
  </si>
  <si>
    <t>GeK450------17</t>
  </si>
  <si>
    <t>WnK490----Q116</t>
  </si>
  <si>
    <t>WnK491----Q116</t>
  </si>
  <si>
    <t>WnK490----Q216</t>
  </si>
  <si>
    <t>WnK491----Q216</t>
  </si>
  <si>
    <t>WnK490----Q316</t>
  </si>
  <si>
    <t>WnK491----Q316</t>
  </si>
  <si>
    <t>WnK490----Q416</t>
  </si>
  <si>
    <t>WnK491----Q416</t>
  </si>
  <si>
    <t>WnK460---Jan17</t>
  </si>
  <si>
    <t>Inbetriebnahme 01/2017</t>
  </si>
  <si>
    <t>WnK461---Jan17</t>
  </si>
  <si>
    <t>WnK460---Feb17</t>
  </si>
  <si>
    <t>Inbetriebnahme 02/2017</t>
  </si>
  <si>
    <t>WnK461---Feb17</t>
  </si>
  <si>
    <t>WnK460---Mar17</t>
  </si>
  <si>
    <t>Inbetriebnahme 03/2017</t>
  </si>
  <si>
    <t>WnK461---Mar17</t>
  </si>
  <si>
    <t>WnK460---Apr17</t>
  </si>
  <si>
    <t>Inbetriebnahme 04/2017</t>
  </si>
  <si>
    <t>WnK461---Apr17</t>
  </si>
  <si>
    <t>WnK460---Mai17</t>
  </si>
  <si>
    <t>Inbetriebnahme 05/2017</t>
  </si>
  <si>
    <t>WnK461---Mai17</t>
  </si>
  <si>
    <t>WnK460---Jun17</t>
  </si>
  <si>
    <t>Inbetriebnahme 06/2017</t>
  </si>
  <si>
    <t>WnK461---Jun17</t>
  </si>
  <si>
    <t>WnK460---Jul17</t>
  </si>
  <si>
    <t>Inbetriebnahme 07/2017</t>
  </si>
  <si>
    <t>WnK461---Jul17</t>
  </si>
  <si>
    <t>WnK460---Aug17</t>
  </si>
  <si>
    <t>Inbetriebnahme 08/2017</t>
  </si>
  <si>
    <t>WnK461---Aug17</t>
  </si>
  <si>
    <t>WnK460---Sep17</t>
  </si>
  <si>
    <t>Inbetriebnahme 09/2017</t>
  </si>
  <si>
    <t>WnK461---Sep17</t>
  </si>
  <si>
    <t>WnK460---Okt17</t>
  </si>
  <si>
    <t>Inbetriebnahme 10/2017</t>
  </si>
  <si>
    <t>WnK461---Okt17</t>
  </si>
  <si>
    <t>WnK460---Nov17</t>
  </si>
  <si>
    <t>Inbetriebnahme 11/2017</t>
  </si>
  <si>
    <t>WnK461---Nov17</t>
  </si>
  <si>
    <t>WnK460---Dez17</t>
  </si>
  <si>
    <t>Inbetriebnahme 12/2017</t>
  </si>
  <si>
    <t>WnK461---Dez17</t>
  </si>
  <si>
    <t>SoK511---Jan16</t>
  </si>
  <si>
    <t>Inbetriebnahme 01/2016</t>
  </si>
  <si>
    <t>SoK511---Feb16</t>
  </si>
  <si>
    <t>Inbetriebnahme 02/2016</t>
  </si>
  <si>
    <t>SoK511---Mrz16</t>
  </si>
  <si>
    <t>Inbetriebnahme 03/2016</t>
  </si>
  <si>
    <t>SoK511---Apr16</t>
  </si>
  <si>
    <t>Inbetriebnahme 04/2016</t>
  </si>
  <si>
    <t>SoK511---Mai16</t>
  </si>
  <si>
    <t>Inbetriebnahme 05/2016</t>
  </si>
  <si>
    <t>SoK511---Jun16</t>
  </si>
  <si>
    <t>Inbetriebnahme 06/2016</t>
  </si>
  <si>
    <t>SoK511---Jul16</t>
  </si>
  <si>
    <t>Inbetriebnahme 07/2016</t>
  </si>
  <si>
    <t>SoK511---Aug16</t>
  </si>
  <si>
    <t>Inbetriebnahme 08/2016</t>
  </si>
  <si>
    <t>SoK511---Sep16</t>
  </si>
  <si>
    <t>Inbetriebnahme 09/2016</t>
  </si>
  <si>
    <t>SoK511---Okt16</t>
  </si>
  <si>
    <t>Inbetriebnahme 10/2016</t>
  </si>
  <si>
    <t>SoK511---Nov16</t>
  </si>
  <si>
    <t>Inbetriebnahme 11/2016</t>
  </si>
  <si>
    <t>SoK511---Dez16</t>
  </si>
  <si>
    <t>Inbetriebnahme 12/2016</t>
  </si>
  <si>
    <t>SoK481---Jan17</t>
  </si>
  <si>
    <t>Nicht-Gebäudeanlage 0 - 750 kW</t>
  </si>
  <si>
    <t>SoK481---Feb17</t>
  </si>
  <si>
    <t>SoK481---Mrz17</t>
  </si>
  <si>
    <t>SoK481---Apr17</t>
  </si>
  <si>
    <t>SoK481---Mai17</t>
  </si>
  <si>
    <t>SoK481---Jun17</t>
  </si>
  <si>
    <t>SoK481---Jul17</t>
  </si>
  <si>
    <t>SoK481---Aug17</t>
  </si>
  <si>
    <t>SoK481---Sep17</t>
  </si>
  <si>
    <t>SoK481---Okt17</t>
  </si>
  <si>
    <t>SoK481---Nov17</t>
  </si>
  <si>
    <t>SoK481---Dez17</t>
  </si>
  <si>
    <t>SgK5120--Jan16</t>
  </si>
  <si>
    <t>SgK5121--Jan16</t>
  </si>
  <si>
    <t>SgK5122--Jan16</t>
  </si>
  <si>
    <t>SgK5123--Jan16</t>
  </si>
  <si>
    <t>SgK5120--Feb16</t>
  </si>
  <si>
    <t>SgK5121--Feb16</t>
  </si>
  <si>
    <t>SgK5122--Feb16</t>
  </si>
  <si>
    <t>SgK5123--Feb16</t>
  </si>
  <si>
    <t>SgK5120--Mrz16</t>
  </si>
  <si>
    <t>SgK5121--Mrz16</t>
  </si>
  <si>
    <t>SgK5122--Mrz16</t>
  </si>
  <si>
    <t>SgK5123--Mrz16</t>
  </si>
  <si>
    <t>SgK5120--Apr16</t>
  </si>
  <si>
    <t>SgK5121--Apr16</t>
  </si>
  <si>
    <t>SgK5122--Apr16</t>
  </si>
  <si>
    <t>SgK5123--Apr16</t>
  </si>
  <si>
    <t>SgK5120--Mai16</t>
  </si>
  <si>
    <t>SgK5121--Mai16</t>
  </si>
  <si>
    <t>SgK5122--Mai16</t>
  </si>
  <si>
    <t>SgK5123--Mai16</t>
  </si>
  <si>
    <t>SgK5120--Jun16</t>
  </si>
  <si>
    <t>SgK5121--Jun16</t>
  </si>
  <si>
    <t>SgK5122--Jun16</t>
  </si>
  <si>
    <t>SgK5123--Jun16</t>
  </si>
  <si>
    <t>SgK5120--Jul16</t>
  </si>
  <si>
    <t>SgK5121--Jul16</t>
  </si>
  <si>
    <t>SgK5122--Jul16</t>
  </si>
  <si>
    <t>SgK5123--Jul16</t>
  </si>
  <si>
    <t>SgK5120--Aug16</t>
  </si>
  <si>
    <t>SgK5121--Aug16</t>
  </si>
  <si>
    <t>SgK5122--Aug16</t>
  </si>
  <si>
    <t>SgK5123--Aug16</t>
  </si>
  <si>
    <t>SgK5120--Sep16</t>
  </si>
  <si>
    <t>SgK5121--Sep16</t>
  </si>
  <si>
    <t>SgK5122--Sep16</t>
  </si>
  <si>
    <t>SgK5123--Sep16</t>
  </si>
  <si>
    <t>SgK5120--Okt16</t>
  </si>
  <si>
    <t>SgK5121--Okt16</t>
  </si>
  <si>
    <t>SgK5122--Okt16</t>
  </si>
  <si>
    <t>SgK5123--Okt16</t>
  </si>
  <si>
    <t>SgK5120--Nov16</t>
  </si>
  <si>
    <t>SgK5121--Nov16</t>
  </si>
  <si>
    <t>SgK5122--Nov16</t>
  </si>
  <si>
    <t>SgK5123--Nov16</t>
  </si>
  <si>
    <t>SgK5120--Dez16</t>
  </si>
  <si>
    <t>SgK5121--Dez16</t>
  </si>
  <si>
    <t>SgK5122--Dez16</t>
  </si>
  <si>
    <t>SgK5123--Dez16</t>
  </si>
  <si>
    <t>SgK4820--Jan17</t>
  </si>
  <si>
    <t>SgK4821--Jan17</t>
  </si>
  <si>
    <t>SgK4822--Jan17</t>
  </si>
  <si>
    <t>40 kW - 750 kW</t>
  </si>
  <si>
    <t>SgK4820--Feb17</t>
  </si>
  <si>
    <t>SgK4821--Feb17</t>
  </si>
  <si>
    <t>SgK4822--Feb17</t>
  </si>
  <si>
    <t>SgK4820--Mrz17</t>
  </si>
  <si>
    <t>SgK4821--Mrz17</t>
  </si>
  <si>
    <t>SgK4822--Mrz17</t>
  </si>
  <si>
    <t>SgK4820--Apr17</t>
  </si>
  <si>
    <t>SgK4821--Apr17</t>
  </si>
  <si>
    <t>SgK4822--Apr17</t>
  </si>
  <si>
    <t>SgK4820--Mai17</t>
  </si>
  <si>
    <t>SgK4821--Mai17</t>
  </si>
  <si>
    <t>SgK4822--Mai17</t>
  </si>
  <si>
    <t>SgK4820--Jun17</t>
  </si>
  <si>
    <t>SgK4821--Jun17</t>
  </si>
  <si>
    <t>SgK4822--Jun17</t>
  </si>
  <si>
    <t>SgK4820--Jul17</t>
  </si>
  <si>
    <t>SgK4821--Jul17</t>
  </si>
  <si>
    <t>SgK4822--Jul17</t>
  </si>
  <si>
    <t>SgK4820--Aug17</t>
  </si>
  <si>
    <t>SgK4821--Aug17</t>
  </si>
  <si>
    <t>SgK4822--Aug17</t>
  </si>
  <si>
    <t>SgK4820--Sep17</t>
  </si>
  <si>
    <t>SgK4821--Sep17</t>
  </si>
  <si>
    <t>SgK4822--Sep17</t>
  </si>
  <si>
    <t>SgK4820--Okt17</t>
  </si>
  <si>
    <t>SgK4821--Okt17</t>
  </si>
  <si>
    <t>SgK4822--Okt17</t>
  </si>
  <si>
    <t>SgK4820--Nov17</t>
  </si>
  <si>
    <t>SgK4821--Nov17</t>
  </si>
  <si>
    <t>SgK4822--Nov17</t>
  </si>
  <si>
    <t>SgK4820--Dez17</t>
  </si>
  <si>
    <t>SgK4821--Dez17</t>
  </si>
  <si>
    <t>SgK4822--Dez17</t>
  </si>
  <si>
    <t>WaK5214------0</t>
  </si>
  <si>
    <t>Verringerung auf null nach § 52 Abs. 1 Satz 1 Nr. 4 (Verstoß gegen Eigenversorgungsverbot)</t>
  </si>
  <si>
    <t>BiK5214------0</t>
  </si>
  <si>
    <t>GaK5214------0</t>
  </si>
  <si>
    <t>DeK5214------0</t>
  </si>
  <si>
    <t>KlK5214------0</t>
  </si>
  <si>
    <t>GrK5214------0</t>
  </si>
  <si>
    <t>GeK5214------0</t>
  </si>
  <si>
    <t>WiK5214------0</t>
  </si>
  <si>
    <t>WnK5214------0</t>
  </si>
  <si>
    <t>WrK5214------0</t>
  </si>
  <si>
    <t>SoK5214------0</t>
  </si>
  <si>
    <t>SgK5214------0</t>
  </si>
  <si>
    <t>WaK52213----MW</t>
  </si>
  <si>
    <t>Verringerung auf Marktwert nach § 52 Abs. 2 Satz 1 Nr. 3 (Überschreitung der Höchstdauer der Ausfallvermarktung)</t>
  </si>
  <si>
    <t>BiK52213----MW</t>
  </si>
  <si>
    <t>GaK52213----MW</t>
  </si>
  <si>
    <t>DeK52213----MW</t>
  </si>
  <si>
    <t>KlK52213----MW</t>
  </si>
  <si>
    <t>GrK52213----MW</t>
  </si>
  <si>
    <t>GeK52213----MW</t>
  </si>
  <si>
    <t>WiK52213----MW</t>
  </si>
  <si>
    <t>WnK52213----MW</t>
  </si>
  <si>
    <t>WrK52213----MW</t>
  </si>
  <si>
    <t>SoK52213----MW</t>
  </si>
  <si>
    <t>SgK52213----MW</t>
  </si>
  <si>
    <t>WaK523----20PZ</t>
  </si>
  <si>
    <t xml:space="preserve">Gemäß § 52 Abs. 3 EEG 2017 Kürzung des anzulegenden Werts in der Einspeisevergütung um 20% (Unterlassene Registrierung oder Meldung Leistungserhöhung bei erfolgter Jahresmeldung). </t>
  </si>
  <si>
    <t>BiK523----20PZ</t>
  </si>
  <si>
    <t>GaK523----20PZ</t>
  </si>
  <si>
    <t>DeK523----20PZ</t>
  </si>
  <si>
    <t>KlK523----20PZ</t>
  </si>
  <si>
    <t>GrK523----20PZ</t>
  </si>
  <si>
    <t>GeK523----20PZ</t>
  </si>
  <si>
    <t>WiK523----20PZ</t>
  </si>
  <si>
    <t>WnK523----20PZ</t>
  </si>
  <si>
    <t>WrK523----20PZ</t>
  </si>
  <si>
    <t>SoK523----20PZ</t>
  </si>
  <si>
    <t>SgK523----20PZ</t>
  </si>
  <si>
    <t>WnK53a-------0</t>
  </si>
  <si>
    <t xml:space="preserve">Gemäß § 53a EEG 2017 Verringerung der Einspeisevergütung auf null (Verzicht auf gesetzliche Vergütung und ohne Zuschlag aus einer Ausschreibung). </t>
  </si>
  <si>
    <t>WaK53b--MPM-VZ</t>
  </si>
  <si>
    <t xml:space="preserve">Gemäß § 53b EEG 2017 Verringerung des Zahlungsanspruchs (Strom mit Regionalnachweis). </t>
  </si>
  <si>
    <t>BiK53b--MPM-VZ</t>
  </si>
  <si>
    <t>GaK53b--MPM-VZ</t>
  </si>
  <si>
    <t>DeK53b--MPM-VZ</t>
  </si>
  <si>
    <t>KlK53b--MPM-VZ</t>
  </si>
  <si>
    <t>GrK53b--MPM-VZ</t>
  </si>
  <si>
    <t>GeK53b--MPM-VZ</t>
  </si>
  <si>
    <t>WiK53b--MPM-VZ</t>
  </si>
  <si>
    <t>WnK53b--MPM-VZ</t>
  </si>
  <si>
    <t>WrK53b--MPM-VZ</t>
  </si>
  <si>
    <t>SoK53b--MPM-VZ</t>
  </si>
  <si>
    <t>SgK53b--MPM-VZ</t>
  </si>
  <si>
    <t>WaK53b-------0</t>
  </si>
  <si>
    <t>Gemäß § 53b EEG 2017 Strom mit Regionalnachweis, der aufgrund anderer Regelungen einen Zahlungsanspruch auf 0 ct/kWh hat.</t>
  </si>
  <si>
    <t>BiK53b-------0</t>
  </si>
  <si>
    <t>GaK53b-------0</t>
  </si>
  <si>
    <t>DeK53b-------0</t>
  </si>
  <si>
    <t>KlK53b-------0</t>
  </si>
  <si>
    <t>GrK53b-------0</t>
  </si>
  <si>
    <t>GeK53b-------0</t>
  </si>
  <si>
    <t>WiK53b-------0</t>
  </si>
  <si>
    <t>WnK53b-------0</t>
  </si>
  <si>
    <t>WrK53b-------0</t>
  </si>
  <si>
    <t>SoK53b-------0</t>
  </si>
  <si>
    <t>SgK53b-------0</t>
  </si>
  <si>
    <t>Ausfallvergütung</t>
  </si>
  <si>
    <t>Marktprämie</t>
  </si>
  <si>
    <t>monatliche Marktwerte</t>
  </si>
  <si>
    <t>§33b3Gase</t>
  </si>
  <si>
    <t>Übersicht der nach § 50a EEG (Flexibilitätszuschlag) sowie nach § 50b EEG</t>
  </si>
  <si>
    <t>Inbetriebnahme bis 31.07.2014</t>
  </si>
  <si>
    <t>Inbetriebnahme ab 01.08.2014</t>
  </si>
  <si>
    <t>BiK2522----eMW</t>
  </si>
  <si>
    <t>GaK2522----eMW</t>
  </si>
  <si>
    <t>DeK2522----eMW</t>
  </si>
  <si>
    <t>KlK2522----eMW</t>
  </si>
  <si>
    <t>GrK2522----eMW</t>
  </si>
  <si>
    <t>GeK2522----eMW</t>
  </si>
  <si>
    <t>WiK2522----eMW</t>
  </si>
  <si>
    <t>WnK2522----eMW</t>
  </si>
  <si>
    <t>WrK2522----eMW</t>
  </si>
  <si>
    <t>SoK2522----eMW</t>
  </si>
  <si>
    <t>SgK2522----eMW</t>
  </si>
  <si>
    <t>WaK2522----eMW</t>
  </si>
  <si>
    <t>Inbetriebnahme ab 01.01.2017</t>
  </si>
  <si>
    <t>BiK2524----eMW</t>
  </si>
  <si>
    <t>GaK2524----eMW</t>
  </si>
  <si>
    <t>DeK2524----eMW</t>
  </si>
  <si>
    <t>KlK2524----eMW</t>
  </si>
  <si>
    <t>GrK2524----eMW</t>
  </si>
  <si>
    <t>GeK2524----eMW</t>
  </si>
  <si>
    <t>WiK2524----eMW</t>
  </si>
  <si>
    <t>WnK2524----eMW</t>
  </si>
  <si>
    <t>WrK2524----eMW</t>
  </si>
  <si>
    <t>SoK2524----eMW</t>
  </si>
  <si>
    <t>SgK2524----eMW</t>
  </si>
  <si>
    <t>WaK2524----eMW</t>
  </si>
  <si>
    <t>BiK2525----eMW</t>
  </si>
  <si>
    <t>GaK2525----eMW</t>
  </si>
  <si>
    <t>DeK2525----eMW</t>
  </si>
  <si>
    <t>KlK2525----eMW</t>
  </si>
  <si>
    <t>GrK2525----eMW</t>
  </si>
  <si>
    <t>GeK2525----eMW</t>
  </si>
  <si>
    <t>WiK2525----eMW</t>
  </si>
  <si>
    <t>WnK2525----eMW</t>
  </si>
  <si>
    <t>WrK2525----eMW</t>
  </si>
  <si>
    <t>SoK2525----eMW</t>
  </si>
  <si>
    <t>SgK2525----eMW</t>
  </si>
  <si>
    <t>WaK2525----eMW</t>
  </si>
  <si>
    <t>BiK2526----eMW</t>
  </si>
  <si>
    <t>GaK2526----eMW</t>
  </si>
  <si>
    <t>DeK2526----eMW</t>
  </si>
  <si>
    <t>KlK2526----eMW</t>
  </si>
  <si>
    <t>GrK2526----eMW</t>
  </si>
  <si>
    <t>GeK2526----eMW</t>
  </si>
  <si>
    <t>WiK2526----eMW</t>
  </si>
  <si>
    <t>WnK2526----eMW</t>
  </si>
  <si>
    <t>WrK2526----eMW</t>
  </si>
  <si>
    <t>SoK2526----eMW</t>
  </si>
  <si>
    <t>SgK2526----eMW</t>
  </si>
  <si>
    <t>WaK2526----eMW</t>
  </si>
  <si>
    <t>Von Eigenversorgern erhaltene Zinsen
[EUR]</t>
  </si>
  <si>
    <t>Zwischenergebnis I</t>
  </si>
  <si>
    <t>Zwischenergebnis II</t>
  </si>
  <si>
    <t>Übersicht Einspeisevergütung, Direktvermarktung, Mieterstromzuschlag, Förderung für Flexibilität,</t>
  </si>
  <si>
    <t>[kWh]</t>
  </si>
  <si>
    <t>[EUR]</t>
  </si>
  <si>
    <t>Mieterstromzuschlag</t>
  </si>
  <si>
    <t>EEG-Umlageart</t>
  </si>
  <si>
    <t>EEG-umlagepflichtige Strommengen 
[kWh]</t>
  </si>
  <si>
    <t xml:space="preserve"> ("erhaltene Sanktionszahlungen") einschließlich der Forderungen, die durch Aufrechnung </t>
  </si>
  <si>
    <t>sanktionsbehaftete Strommengen 
[kWh]</t>
  </si>
  <si>
    <t>Erhaltene Sanktionszahlungen [Euro]</t>
  </si>
  <si>
    <t xml:space="preserve">Übersicht der von Eigenversorgern selbst erzeugten und selbst verbrauchten Strommengen, </t>
  </si>
  <si>
    <t xml:space="preserve">EEG-Umlage bei Stromspeichern geltend machen sowie die hieraus resultierenden </t>
  </si>
  <si>
    <t>Saldierungsbeträge.</t>
  </si>
  <si>
    <t>von Eigenversorgern selbst erzeugte und selbst verbrauchte Strommengen
[kWh]</t>
  </si>
  <si>
    <t>Saldierungsbetrag [Euro]</t>
  </si>
  <si>
    <t>Erhaltene Zinsen</t>
  </si>
  <si>
    <t>verringerte EEG-Umlage nach § 61b EEG 2017</t>
  </si>
  <si>
    <t>Die folgenden Kategorien beziehen sich auf die EEG-Umlage für Eigenversorgung gem. § 61 ff. EEG</t>
  </si>
  <si>
    <t>Für die Saldierung der EEG-Umlage bei Stromspeichern oder zur Erzeugung von Speichergas sind die Strommengen zuvor unter einer der regulären Umlagekategorien zu melden. Anschließend wird die Umlage durch Angabe eines negativen Betrages in den 'SP61k…'-Kategorien saldiert.</t>
  </si>
  <si>
    <t>EV61g2-EEG--20</t>
  </si>
  <si>
    <t>EV61g2-NEEG-20</t>
  </si>
  <si>
    <t>SP61k1--AUS-EV</t>
  </si>
  <si>
    <t>SP61k2--AUS-EV</t>
  </si>
  <si>
    <t>EV604-EEG-ZINS</t>
  </si>
  <si>
    <t>EV604NEEG-ZINS</t>
  </si>
  <si>
    <t>volle EEG-Umlage nach § 61 Absatz 1 EEG 2017</t>
  </si>
  <si>
    <t>EV611--HKWK100</t>
  </si>
  <si>
    <t>volle EEG-Umlage nach § 61 Absatz 1 EEG 2017; volle EEG-Umlage nach § 61c Absatz 2 EEG 2017 für Vollbenutzungsstunden-Anteil über 7.000 h; volle EEG-Umlage nach § 61d EEG 2017 für Vollbenutzungsstunden-Anteil über 3.500 h</t>
  </si>
  <si>
    <t>entfallene  EEG-Umlage nach § 61a Nr. 4 EEG 2017</t>
  </si>
  <si>
    <t>Zum Zweck der Zwischenspeicherung in einem Stromspeicher verbrauchter Strom (Stromspeicher-Menge) incl. Speicherverluste. Die Beladung des Stromspeichers erfolgte durch Eigenversorgung.</t>
  </si>
  <si>
    <t>Strom, der von einem Anlagenbetreiber im Rahmen von Eigenversorgung zur Erzeugung von Speichergas verwendet wird.</t>
  </si>
  <si>
    <t>Zinsbetrag entsprechend § 60 Abs. 3 EEG 2017 i. V. m. § 7 Abs. 4 EEV</t>
  </si>
  <si>
    <t>Zum Zweck der Zwischenspeicherung in einem Stromspeicher verbrauchter Strom (Stromspeicher-Menge) incl. Speicherverluste. Die Beladung des Stromspeichers</t>
  </si>
  <si>
    <t xml:space="preserve"> erfolgte durch Eigenversorgung.</t>
  </si>
  <si>
    <r>
      <t>volle  EEG-Umlage nach § 61</t>
    </r>
    <r>
      <rPr>
        <sz val="7"/>
        <rFont val="Calibri"/>
        <family val="2"/>
      </rPr>
      <t>i Absatz 1 EEG 2017</t>
    </r>
  </si>
  <si>
    <r>
      <t>Erhöhung gem. § 61</t>
    </r>
    <r>
      <rPr>
        <sz val="7"/>
        <rFont val="Calibri"/>
        <family val="2"/>
      </rPr>
      <t>i Abs. 2 EEG 2017 um 20%-Punkte der verringerten EEG-Umlage nach §§ 61a bis 61g EEG 2017</t>
    </r>
  </si>
  <si>
    <t>volle  EEG-Umlage nach § 61i Absatz 1 EEG 2017</t>
  </si>
  <si>
    <t>Erhöhung gem. § 61i Abs. 2 EEG 2017 um 20%-Punkte der verringerten EEG-Umlage nach §§ 61a bis 61g EEG 2017</t>
  </si>
  <si>
    <r>
      <t xml:space="preserve">Mieterstromzuschlag in ct/kWh
</t>
    </r>
    <r>
      <rPr>
        <sz val="10"/>
        <rFont val="Arial"/>
        <family val="2"/>
      </rPr>
      <t>(nur bei Solar/Gebäude) mit Inbetriebnahme an 25.07.2017</t>
    </r>
  </si>
  <si>
    <t>Direktvermarktung</t>
  </si>
  <si>
    <t>BiK51nK16y--01</t>
  </si>
  <si>
    <t xml:space="preserve"> 0-0,150 MW, Bonusregeln y und K erstmals 2016</t>
  </si>
  <si>
    <t>BiK51nGK14--01</t>
  </si>
  <si>
    <t xml:space="preserve"> 0-0,15 MW, Bonusregeln G und K erstmals 2014</t>
  </si>
  <si>
    <t>BiK51aM2K14-01</t>
  </si>
  <si>
    <t xml:space="preserve"> 0,15-0,5 MW, Bonusregeln M2 und K erstmals 2014</t>
  </si>
  <si>
    <t>BiK51aK16y--01</t>
  </si>
  <si>
    <t xml:space="preserve"> 0,150-0,5 MW, Bonusregeln y und K erstmals 2016</t>
  </si>
  <si>
    <t>BiK51aGK14--01</t>
  </si>
  <si>
    <t xml:space="preserve"> 0,15-0,5 MW, Bonusregeln G und K erstmals 2014</t>
  </si>
  <si>
    <t>BiK51nK16---02</t>
  </si>
  <si>
    <t xml:space="preserve"> 0-0,150 MW, Bonusregel K erstmals 2016</t>
  </si>
  <si>
    <t>BiK51aK16---02</t>
  </si>
  <si>
    <t xml:space="preserve"> 0,150-0,5 MW, Bonusregel K erstmals 2016</t>
  </si>
  <si>
    <t>BiK52aK16---02</t>
  </si>
  <si>
    <t xml:space="preserve"> 0,5-5 MW, Bonusregel K erstmals 2016</t>
  </si>
  <si>
    <t>BiK53aK16---02</t>
  </si>
  <si>
    <t xml:space="preserve"> 5-20 MW, Bonusregel K erstmals 2016</t>
  </si>
  <si>
    <t>BiK51nK15---02</t>
  </si>
  <si>
    <t>BiK51aK15---02</t>
  </si>
  <si>
    <t>BiK52aK15---02</t>
  </si>
  <si>
    <t>BiK53aK15---02</t>
  </si>
  <si>
    <t xml:space="preserve"> 5-20 MW, Bonusregel K erstmals 2015</t>
  </si>
  <si>
    <t>BiK81M1K13--04</t>
  </si>
  <si>
    <t>BiK82M2K13--04</t>
  </si>
  <si>
    <t>BiK83K16----04</t>
  </si>
  <si>
    <t>BiK81M1bK15y05</t>
  </si>
  <si>
    <t>BiK82M2bK15y05</t>
  </si>
  <si>
    <t>BiK83a2bK15-05</t>
  </si>
  <si>
    <t>BiK81M1K16--05</t>
  </si>
  <si>
    <t xml:space="preserve"> 0-0,15 MW, Bonusregeln M1, K erstmals 2016</t>
  </si>
  <si>
    <t>BiK81M1bK16y05</t>
  </si>
  <si>
    <t xml:space="preserve"> 0-0,15 MW, Bonusregeln M1, y, b und K erstmals 2016</t>
  </si>
  <si>
    <t>BiK82M2K16--05</t>
  </si>
  <si>
    <t xml:space="preserve"> 0,15-0,5 MW, Bonusregeln M2, K erstmals 2016</t>
  </si>
  <si>
    <t>BiK82M2bK16y05</t>
  </si>
  <si>
    <t xml:space="preserve"> 0,15-0,5 MW, Bonusregeln M2, y, b und K erstmals 2016</t>
  </si>
  <si>
    <t>BiK81M1bK17y05</t>
  </si>
  <si>
    <t xml:space="preserve"> 0-0,15 MW, Bonusregeln M1, y, b und K erstmals 2017</t>
  </si>
  <si>
    <t>Anteil KWK, erstmals 2017</t>
  </si>
  <si>
    <t>BiK82M2bK17y05</t>
  </si>
  <si>
    <t xml:space="preserve"> 0,15-0,5 MW, Bonusregeln M2, y, b und K erstmals 2017</t>
  </si>
  <si>
    <t>BiK81a1bK13y05</t>
  </si>
  <si>
    <t xml:space="preserve"> 0-0,15 MW, Bonusregeln a1, b, y und K erstmals 2013</t>
  </si>
  <si>
    <t>BiK82a1bK13y05</t>
  </si>
  <si>
    <t xml:space="preserve"> 0,15-0,5 MW, Bonusregeln a1, b, y und K erstmals 2013</t>
  </si>
  <si>
    <t>BiK81GbK13--06</t>
  </si>
  <si>
    <t xml:space="preserve"> 0-0,15 MW, Bonusregeln G, b und K erstmals 2013</t>
  </si>
  <si>
    <t>BiK82GbK13--06</t>
  </si>
  <si>
    <t xml:space="preserve"> 0,15-0,5 MW, Bonusregeln G, b und K erstmals 2013</t>
  </si>
  <si>
    <t>BiK81M1K16y-07</t>
  </si>
  <si>
    <t xml:space="preserve"> 0-0,15 MW, Bonusregeln M1, y und K erstmals 2016</t>
  </si>
  <si>
    <t>BiK82M2K16y-07</t>
  </si>
  <si>
    <t xml:space="preserve"> 0,15-0,5 MW, Bonusregeln M2, y und K erstmals 2016</t>
  </si>
  <si>
    <t>BiK81a1K17--07</t>
  </si>
  <si>
    <t xml:space="preserve"> 0-0,15 MW, Bonusregeln a1, K erstmals 2017</t>
  </si>
  <si>
    <t>BiK82a1K17--07</t>
  </si>
  <si>
    <t xml:space="preserve"> 0,15-0,5 MW, Bonusregeln a1, K erstmals 2017</t>
  </si>
  <si>
    <t>BiK81M1K16y-08</t>
  </si>
  <si>
    <t>BiK82M2K16y-08</t>
  </si>
  <si>
    <t>BiK443----Q416</t>
  </si>
  <si>
    <t>Verringerung auf null nach § 25 Abs. 1 Nr. 2 (Nichtmeldung einer Leistungserhöhung an das Anlagenregister)</t>
  </si>
  <si>
    <t>Verringerung Einspeisevergütung auf null nach § 47 Abs. 2 (Verstoß gegen Vorlage des Einsatzstofftagebuchs nach § 47 Abs. 2 Nr. 1)</t>
  </si>
  <si>
    <t>WaK53c-----SSB</t>
  </si>
  <si>
    <t xml:space="preserve">Gemäß § 53c EEG 2017 Kürzung der Einspeisevergütung um Stromsteuerbefreiung. </t>
  </si>
  <si>
    <t>BiK53c-----SSB</t>
  </si>
  <si>
    <t>GaK53c-----SSB</t>
  </si>
  <si>
    <t>DeK53c-----SSB</t>
  </si>
  <si>
    <t>KlK53c-----SSB</t>
  </si>
  <si>
    <t>GrK53c-----SSB</t>
  </si>
  <si>
    <t>GeK53c-----SSB</t>
  </si>
  <si>
    <t>WiK53c-----SSB</t>
  </si>
  <si>
    <t>WnK53c-----SSB</t>
  </si>
  <si>
    <t>WrK53c-----SSB</t>
  </si>
  <si>
    <t>SoK53c-----SSB</t>
  </si>
  <si>
    <t>SgK53c-----SSB</t>
  </si>
  <si>
    <t>Mieterstromzuschlags-kategorie
(siehe Tabellenblatt Kategorien)</t>
  </si>
  <si>
    <t>Letztverbrauchsmenge
[kWh]</t>
  </si>
  <si>
    <t>In diesem Tabellenblatt sind nur Eintragungen vorgesehen, sofern sich die EEG-Anlagen dem</t>
  </si>
  <si>
    <t>Mieterstromzuschlag nach § 21 Abs. 3 EEG 2017 zugeordnet haben.</t>
  </si>
  <si>
    <t>WaK400------18</t>
  </si>
  <si>
    <t>Inbetriebnahme 2018</t>
  </si>
  <si>
    <t>WaK401------18</t>
  </si>
  <si>
    <t>WaK402------18</t>
  </si>
  <si>
    <t>WaK403------18</t>
  </si>
  <si>
    <t>WaK404------18</t>
  </si>
  <si>
    <t>WaK405------18</t>
  </si>
  <si>
    <t>WaK406------18</t>
  </si>
  <si>
    <t>WaK400M-----18</t>
  </si>
  <si>
    <t>Modernisierung 2018</t>
  </si>
  <si>
    <t>0-0,5 MW, IB vor 01.01.2009, Modernisierung 2018</t>
  </si>
  <si>
    <t>WaK401M-----18</t>
  </si>
  <si>
    <t>0,5-2 MW, IB vor 01.01.2009, Modernisierung 2018</t>
  </si>
  <si>
    <t>WaK402M-----18</t>
  </si>
  <si>
    <t>2-5 MW, IB vor 01.01.2009, Modernisierung 2018</t>
  </si>
  <si>
    <t>WaK403M-----18</t>
  </si>
  <si>
    <t>5-10 MW, IB vor 01.01.2009, Modernisierung 2018</t>
  </si>
  <si>
    <t>WaK404M-----18</t>
  </si>
  <si>
    <t>10-20 MW, IB vor 01.01.2009, Modernisierung 2018</t>
  </si>
  <si>
    <t>WaK405M-----18</t>
  </si>
  <si>
    <t>20-50 MW, IB vor 01.01.2009, Modernisierung 2018</t>
  </si>
  <si>
    <t>WaK406M-----18</t>
  </si>
  <si>
    <t>&gt; 50 MW, IB vor 01.01.2009, Modernisierung 2018</t>
  </si>
  <si>
    <t>BiK420----Q118</t>
  </si>
  <si>
    <t>Inbetriebnahme 01-03/2018</t>
  </si>
  <si>
    <t>BiK421----Q118</t>
  </si>
  <si>
    <t>BiK422----Q118</t>
  </si>
  <si>
    <t>BiK423----Q118</t>
  </si>
  <si>
    <t>BiK420----Q218</t>
  </si>
  <si>
    <t>Inbetriebnahme 04-06/2018</t>
  </si>
  <si>
    <t>BiK421----Q218</t>
  </si>
  <si>
    <t>BiK422----Q218</t>
  </si>
  <si>
    <t>BiK423----Q218</t>
  </si>
  <si>
    <t>BiK420----Q318</t>
  </si>
  <si>
    <t>Inbetriebnahme 07-09/2018</t>
  </si>
  <si>
    <t>BiK421----Q318</t>
  </si>
  <si>
    <t>BiK422----Q318</t>
  </si>
  <si>
    <t>BiK423----Q318</t>
  </si>
  <si>
    <t>BiK420----Q418</t>
  </si>
  <si>
    <t>Inbetriebnahme 10-12/2018</t>
  </si>
  <si>
    <t>BiK421----Q418</t>
  </si>
  <si>
    <t>BiK422----Q418</t>
  </si>
  <si>
    <t>BiK423----Q418</t>
  </si>
  <si>
    <t>BiK430----Q118</t>
  </si>
  <si>
    <t>BiK431----Q118</t>
  </si>
  <si>
    <t>BiK430----Q218</t>
  </si>
  <si>
    <t>BiK431----Q218</t>
  </si>
  <si>
    <t>BiK430----Q318</t>
  </si>
  <si>
    <t>BiK431----Q318</t>
  </si>
  <si>
    <t>BiK430----Q418</t>
  </si>
  <si>
    <t>BiK431----Q418</t>
  </si>
  <si>
    <t>BiK440----Q118</t>
  </si>
  <si>
    <t>BiK440----Q218</t>
  </si>
  <si>
    <t>BiK440----Q318</t>
  </si>
  <si>
    <t>BiK440----Q418</t>
  </si>
  <si>
    <t>Vergärung von Gülle in Anlagen bis maximal 75 bzw. mit IB nach dem 20.12. bis maximal 150 kW installierter Leistung</t>
  </si>
  <si>
    <t>DeK4111-----18</t>
  </si>
  <si>
    <t>DeK4112-----18</t>
  </si>
  <si>
    <t>KlK4121-----18</t>
  </si>
  <si>
    <t>KlK4122-----18</t>
  </si>
  <si>
    <t>GrK4131-----18</t>
  </si>
  <si>
    <t>GrK4132-----18</t>
  </si>
  <si>
    <t>GrK4133-----18</t>
  </si>
  <si>
    <t>GeK450------18</t>
  </si>
  <si>
    <t>WnK460---Jan18</t>
  </si>
  <si>
    <t>Inbetriebnahme 01/2018</t>
  </si>
  <si>
    <t>WnK461---Jan18</t>
  </si>
  <si>
    <t>WnK460---Feb18</t>
  </si>
  <si>
    <t>Inbetriebnahme 02/2018</t>
  </si>
  <si>
    <t>WnK461---Feb18</t>
  </si>
  <si>
    <t>WnK460---Mrz18</t>
  </si>
  <si>
    <t>Inbetriebnahme 03/2018</t>
  </si>
  <si>
    <t>WnK461---Mrz18</t>
  </si>
  <si>
    <t>WnK460---Apr18</t>
  </si>
  <si>
    <t>Inbetriebnahme 04/2018</t>
  </si>
  <si>
    <t>WnK461---Apr18</t>
  </si>
  <si>
    <t>WnK460---Mai18</t>
  </si>
  <si>
    <t>Inbetriebnahme 05/2018</t>
  </si>
  <si>
    <t>WnK461---Mai18</t>
  </si>
  <si>
    <t>WnK460---Jun18</t>
  </si>
  <si>
    <t>Inbetriebnahme 06/2018</t>
  </si>
  <si>
    <t>WnK461---Jun18</t>
  </si>
  <si>
    <t>WnK460---Jul18</t>
  </si>
  <si>
    <t>Inbetriebnahme 07/2018</t>
  </si>
  <si>
    <t>WnK461---Jul18</t>
  </si>
  <si>
    <t>WnK460---Aug18</t>
  </si>
  <si>
    <t>Inbetriebnahme 08/2018</t>
  </si>
  <si>
    <t>WnK461---Aug18</t>
  </si>
  <si>
    <t>WnK460---Sep18</t>
  </si>
  <si>
    <t>Inbetriebnahme 09/2018</t>
  </si>
  <si>
    <t>WnK461---Sep18</t>
  </si>
  <si>
    <t>WnK460---Okt18</t>
  </si>
  <si>
    <t>Inbetriebnahme 10/2018</t>
  </si>
  <si>
    <t>WnK461---Okt18</t>
  </si>
  <si>
    <t>WnK460---Nov18</t>
  </si>
  <si>
    <t>Inbetriebnahme 11/2018</t>
  </si>
  <si>
    <t>WnK461---Nov18</t>
  </si>
  <si>
    <t>WnK460---Dez18</t>
  </si>
  <si>
    <t>Inbetriebnahme 12/2018</t>
  </si>
  <si>
    <t>WnK461---Dez18</t>
  </si>
  <si>
    <t>SoK481---Jan18</t>
  </si>
  <si>
    <t>Freiflächen- und Nicht-Gebäudeanlagen</t>
  </si>
  <si>
    <t>SoK481---Feb18</t>
  </si>
  <si>
    <t>SoK481---Mrz18</t>
  </si>
  <si>
    <t>SoK481---Apr18</t>
  </si>
  <si>
    <t>SoK481---Mai18</t>
  </si>
  <si>
    <t>SoK481---Jun18</t>
  </si>
  <si>
    <t>SoK481---Jul18</t>
  </si>
  <si>
    <t>SoK481---Aug18</t>
  </si>
  <si>
    <t>SoK481---Sep18</t>
  </si>
  <si>
    <t>SoK481---Okt18</t>
  </si>
  <si>
    <t>SoK481---Nov18</t>
  </si>
  <si>
    <t>SoK481---Dez18</t>
  </si>
  <si>
    <t>SgK4820--Jan18</t>
  </si>
  <si>
    <t>SgK4821--Jan18</t>
  </si>
  <si>
    <t>SgK4822--Jan18</t>
  </si>
  <si>
    <t>SgK4820--Feb18</t>
  </si>
  <si>
    <t>SgK4821--Feb18</t>
  </si>
  <si>
    <t>SgK4822--Feb18</t>
  </si>
  <si>
    <t>SgK4820--Mrz18</t>
  </si>
  <si>
    <t>SgK4821--Mrz18</t>
  </si>
  <si>
    <t>SgK4822--Mrz18</t>
  </si>
  <si>
    <t>SgK4820--Apr18</t>
  </si>
  <si>
    <t>SgK4821--Apr18</t>
  </si>
  <si>
    <t>SgK4822--Apr18</t>
  </si>
  <si>
    <t>SgK4820--Mai18</t>
  </si>
  <si>
    <t>SgK4821--Mai18</t>
  </si>
  <si>
    <t>SgK4822--Mai18</t>
  </si>
  <si>
    <t>SgK4820--Jun18</t>
  </si>
  <si>
    <t>SgK4821--Jun18</t>
  </si>
  <si>
    <t>SgK4822--Jun18</t>
  </si>
  <si>
    <t>SgK4820--Jul18</t>
  </si>
  <si>
    <t>SgK4821--Jul18</t>
  </si>
  <si>
    <t>SgK4822--Jul18</t>
  </si>
  <si>
    <t>SgK4820--Aug18</t>
  </si>
  <si>
    <t>SgK4821--Aug18</t>
  </si>
  <si>
    <t>SgK4822--Aug18</t>
  </si>
  <si>
    <t>SgK4820--Sep18</t>
  </si>
  <si>
    <t>SgK4821--Sep18</t>
  </si>
  <si>
    <t>SgK4822--Sep18</t>
  </si>
  <si>
    <t>SgK4820--Okt18</t>
  </si>
  <si>
    <t>SgK4821--Okt18</t>
  </si>
  <si>
    <t>SgK4822--Okt18</t>
  </si>
  <si>
    <t>SgK4820--Nov18</t>
  </si>
  <si>
    <t>SgK4821--Nov18</t>
  </si>
  <si>
    <t>SgK4822--Nov18</t>
  </si>
  <si>
    <t>SgK4820--Dez18</t>
  </si>
  <si>
    <t>SgK4821--Dez18</t>
  </si>
  <si>
    <t>SgK4822--Dez18</t>
  </si>
  <si>
    <t>BiK84K14----05</t>
  </si>
  <si>
    <t xml:space="preserve"> 5-20 MW, Bonusregel K erstmals 2014</t>
  </si>
  <si>
    <t>BiK81M1bK16y07</t>
  </si>
  <si>
    <t>BiK82M2bK16y07</t>
  </si>
  <si>
    <t>BiK83a2bK16-07</t>
  </si>
  <si>
    <t xml:space="preserve"> 0,5-5 MW, Bonusregeln a2, b und K erstmals 2016</t>
  </si>
  <si>
    <t>BiK81GbK17--07</t>
  </si>
  <si>
    <t xml:space="preserve"> 0-0,15 MW, Bonusregeln G, b und K erstmals 2017</t>
  </si>
  <si>
    <t>BiK81M1K17--07</t>
  </si>
  <si>
    <t xml:space="preserve"> 0-0,15 MW, Bonusregeln M1 und K erstmals 2017</t>
  </si>
  <si>
    <t>BiK81M1K17y-07</t>
  </si>
  <si>
    <t xml:space="preserve"> 0-0,15 MW, Bonusregeln M1, y und K erstmals 2017</t>
  </si>
  <si>
    <t>BiK82M2K17--07</t>
  </si>
  <si>
    <t xml:space="preserve"> 0,15-0,5 MW, Bonusregeln M2 und K erstmals 2017</t>
  </si>
  <si>
    <t>BiK82M2K17y-07</t>
  </si>
  <si>
    <t xml:space="preserve"> 0,15-0,5 MW, Bonusregeln M2, y und K erstmals 2017</t>
  </si>
  <si>
    <t>BiK83a2K17--07</t>
  </si>
  <si>
    <t xml:space="preserve"> 0,5-5 MW, Bonusregeln a2 und K erstmals 2017</t>
  </si>
  <si>
    <t>BiK81a1bK18-07</t>
  </si>
  <si>
    <t xml:space="preserve"> 0-0,15 MW, Bonusregeln a1, b und K erstmals 2018</t>
  </si>
  <si>
    <t>Anteil KWK, erstmals 2018</t>
  </si>
  <si>
    <t>BiK82a1bK18-07</t>
  </si>
  <si>
    <t xml:space="preserve"> 0,15-0,5 MW, Bonusregeln a1, b und K erstmals 2018</t>
  </si>
  <si>
    <t>BiK51nM1K15y01</t>
  </si>
  <si>
    <t>BiK51aM2K15y01</t>
  </si>
  <si>
    <t>BiK52aa2K15-01</t>
  </si>
  <si>
    <t xml:space="preserve"> 0,5-5 MW, Bonusregeln a2, K erstmals 2015</t>
  </si>
  <si>
    <t>BiK51nM1K17-01</t>
  </si>
  <si>
    <t>BiK51nM1K17y03</t>
  </si>
  <si>
    <t>BiK51aM2K17y03</t>
  </si>
  <si>
    <t>BiK52aa2K17-03</t>
  </si>
  <si>
    <t xml:space="preserve"> 0,5-5 MW, Bonusregeln a2, K erstmals 2017</t>
  </si>
  <si>
    <t>BiK83K17----04</t>
  </si>
  <si>
    <t xml:space="preserve"> 0,5-5 MW, Bonusregel K erstmals 2017</t>
  </si>
  <si>
    <t>BiK51nM1K14y02</t>
  </si>
  <si>
    <t xml:space="preserve"> 0-0,150 MW, Bonusregeln M1, y und K erstmals 2014</t>
  </si>
  <si>
    <t>BiK51aM2K14y02</t>
  </si>
  <si>
    <t xml:space="preserve"> 0,150-0,5 MW, Bonusregeln M2, y und K erstmals 2014     </t>
  </si>
  <si>
    <t>BiK81M1K17y-08</t>
  </si>
  <si>
    <t>BiK82M2K17y-08</t>
  </si>
  <si>
    <t>BiK81GbK17y-06</t>
  </si>
  <si>
    <t xml:space="preserve"> 0-0,15 MW, Bonusregeln G, y, b und K erstmals 2017</t>
  </si>
  <si>
    <t>BiK82GbK17y-06</t>
  </si>
  <si>
    <t xml:space="preserve"> 0,15-0,5 MW, Bonusregeln G, y, b und K erstmals 2017</t>
  </si>
  <si>
    <t>SgK-kVG--SV--0</t>
  </si>
  <si>
    <t xml:space="preserve">Entfall oder Verzicht auf Vergütungsanspruch </t>
  </si>
  <si>
    <t>BiK81M1K18--05</t>
  </si>
  <si>
    <t xml:space="preserve"> 0-0,15 MW, Bonusregeln M1, K erstmals 2018</t>
  </si>
  <si>
    <t>BiK82M2K18--05</t>
  </si>
  <si>
    <t xml:space="preserve"> 0,15-0,5 MW, Bonusregeln M2, K erstmals 2018</t>
  </si>
  <si>
    <t>BiK83a2K18--05</t>
  </si>
  <si>
    <t xml:space="preserve"> 0,5-5 MW, Bonusregeln a2 und K erstmals 2018</t>
  </si>
  <si>
    <t>Geräte-ID</t>
  </si>
  <si>
    <t>Gateway-ID</t>
  </si>
  <si>
    <t>MSB Marktpartner-ID</t>
  </si>
  <si>
    <t xml:space="preserve">Mieterstromzuschlägen sowie der korrespondierenden Strommengen für den </t>
  </si>
  <si>
    <t>(Flexibilitätsprämie) zu leistenden Zahlungenfür die Bereitstellung installierter</t>
  </si>
  <si>
    <t xml:space="preserve">Umlage um 20 Prozentpunkte erhöht ("sanktionsbehaftete Strommengen") und für die Sie </t>
  </si>
  <si>
    <t>Übersicht der im Kalenderjahr 2018 von den Eigenversorgern aufgrund von § 61j Abs. 4</t>
  </si>
  <si>
    <t>EV61e1-2-EEG20</t>
  </si>
  <si>
    <t>EV61e1-2NEEG20</t>
  </si>
  <si>
    <t>verringerte  EEG-Umlage nach § 61g EEG 2017 (ab 2018)</t>
  </si>
  <si>
    <t>Versäumniszinsen nach § 61j Abs. 4 EEG i.V.m. § 60 Abs. 3 EEG sind als ein separater Datensatz mit der entsprechenden Kategorie anzugeben.</t>
  </si>
  <si>
    <t>Erhaltene Zahlungen auf die EEG-Umlage sind gem. § 61k Abs. 3 EEG 2017 auch Forderungen, die durch Aufrechnung erloschen sind.</t>
  </si>
  <si>
    <t>Nach § 72 Abs. 1 Nr. 2 EEG sind Verteilnetzbetreiber verpflichtet, bis spätestens zum 31.05. des Folgejahres die</t>
  </si>
  <si>
    <t>vorgesehenen Format aus. Nehmen Sie bitte keine Änderungen an Struktur, Formeln oder Formaten vor.</t>
  </si>
  <si>
    <t>Bitte keine Zeilen oder Spalten anfügen, einblenden oder ausblenden.</t>
  </si>
  <si>
    <t>EEG- bzw. KWKKONV-Anlagenstammdaten</t>
  </si>
  <si>
    <t>Auswahlfeld; Diese Abkürzungen stehen für die folgenden Bundesländer:</t>
  </si>
  <si>
    <t>Messtyp</t>
  </si>
  <si>
    <t>Angabe des Messtyps. Zur Auswahl stehen:</t>
  </si>
  <si>
    <t>RLM = registrierende Leistungsmessung</t>
  </si>
  <si>
    <t>SLP = Standardlastprofil</t>
  </si>
  <si>
    <t>IMS = intelligentes Messsystem</t>
  </si>
  <si>
    <t xml:space="preserve">Energieträgern zählen gemäß § 3 Nr. 21 EEG Wasserkraft, Windenergie, solare Strahlungsenergie, </t>
  </si>
  <si>
    <t>Die Leistung einer Anlage nach § 3 Nr. 31 EEG ist die elektrische Wirkleistung, die die Anlage bei</t>
  </si>
  <si>
    <t>A2 = Hocheffiziente KWK-Anlage</t>
  </si>
  <si>
    <t>A3 = sonstige KWK-Anlage</t>
  </si>
  <si>
    <t>A5 = sonstige Stromerzeugungsanlage</t>
  </si>
  <si>
    <t>A4 = konventionelle Anlage</t>
  </si>
  <si>
    <t>A6 = Stromspeicher (nicht ausschließlich Erneuerbare Energien)</t>
  </si>
  <si>
    <t>Stromsteuerbefreiung</t>
  </si>
  <si>
    <t>Angabe [x], wenn für den aus der Stromerzeugungsanlage durchgeleiteten Strom eine Stromsteuerbefreiung nach dem Stromsteuergesetz vorliegt. Sonst leer.</t>
  </si>
  <si>
    <t>Regionalnachweise</t>
  </si>
  <si>
    <t>Angabe [x],wenn für den aus der Stromerzeugungsanlage durchgeleiteten Strom ein Regionalnachweis ausgestellt wurde. Sonst leer.</t>
  </si>
  <si>
    <t>Beginn Mieterstromzuschlag</t>
  </si>
  <si>
    <t>Datum, ab dem nach Mitteilung der Bundesnetzagentur der Mieterstromzuschlag zu gewähren ist. Sonst leer.</t>
  </si>
  <si>
    <t>DV-Bewegungsdaten</t>
  </si>
  <si>
    <t>vNE-Bewegungsdaten</t>
  </si>
  <si>
    <t>Mieterstromzuschlagskategorie</t>
  </si>
  <si>
    <t>Kaufmännisch abgenommene Strommenge</t>
  </si>
  <si>
    <t xml:space="preserve">In Ihrem Netzgebiet nach § 11 Abs. 1 S. 2 EEG kaufmännisch abgenommene Strommenge.  </t>
  </si>
  <si>
    <t>AV-Anlagenbewegungsdaten</t>
  </si>
  <si>
    <t>MSZ-Anlagenbewegungsdaten</t>
  </si>
  <si>
    <t>direktvermarktete Strommenge</t>
  </si>
  <si>
    <t xml:space="preserve">In Ihrem Netzgebiet nach § 21 Abs. 1 Satz 1 Nr. 1 oder 4 EEG direktvermarktete Strommengen.  </t>
  </si>
  <si>
    <t>Angabe des Monats 01, 02, 03 ...12 (Januar, Februar, März, … Dezember)</t>
  </si>
  <si>
    <t>Die zu leistenden Zahlungen nach § 19 Abs. 1 Nr. 3 EEG.</t>
  </si>
  <si>
    <t>Mieterstrommenge</t>
  </si>
  <si>
    <t>Alphanumerischer Schlüssel zur eindeutigen Zuordnung von Strommengen zur rechtlichen Grundlage eines EEG-Vergütungsanspruchs. Einspeisevergütungen nach § 19 Abs. 1 Nr. 2 EEG, die Ihnen vom Übertragungsnetzbetreiber zu erstatten sind, sind in die entsprechenden Vergütungskategorien einzuordnen.</t>
  </si>
  <si>
    <r>
      <t xml:space="preserve">Hinweis: Bitte beachten Sie, dass die Anlagen und somit auch die Anlagenschlüssel anders als bei den Stammdaten unter den Bewegungsdaten mehrfach aufgelistet werden können. In diesem Tabellenblatt sind die im Wege des </t>
    </r>
    <r>
      <rPr>
        <b/>
        <sz val="9"/>
        <color rgb="FFFF0000"/>
        <rFont val="Arial"/>
        <family val="2"/>
      </rPr>
      <t>Mieterstromzuschlags</t>
    </r>
    <r>
      <rPr>
        <sz val="9"/>
        <rFont val="Arial"/>
        <family val="2"/>
      </rPr>
      <t xml:space="preserve"> nach § 19 Abs. 1 Nr. 3 EEG geleisteten Zahlungen und korrespondierenden Strommengen einzutragen. Zu allen Anlagen, deren Anlagenschlüssel in den Bewegungsdaten aufgeführt wird, müssen die Stammdaten mit dem entsprechenden Anlagenschlüssel im Tabellenblatt Anlagenstammdaten hinterlegt sein. </t>
    </r>
  </si>
  <si>
    <t>Alphanumerischer Schlüssel zur eindeutigen Zuordnung von Strommengen zur rechtlichen Grundlage eines EEG-Vergütungsanspruchs. Einspeisevergütungen nach § 19 Abs. 1 Nr. 3 EEG, die Ihnen vom Übertragungsnetzbetreiber zu erstatten sind, sind in die entsprechenden Vergütungskategorien einzuordnen.</t>
  </si>
  <si>
    <t>In Ihrem Netzgebiet nach § 21 Abs. 3 EEG an Letztverbraucher gelieferte und verbrauchte Strommengen.</t>
  </si>
  <si>
    <t>Alphanumerischer Schlüssel zur eindeutigen Zuordnung von Strommengen zur rechtlichen Grundlage eines EEG-Vergütungsanspruchs. Einspeisevergütungen (und Ausfallvergütungen) nach § 19 Abs. 1 Nr. 2 EEG, die Ihnen vom Übertragungsnetzbetreiber zu erstatten sind, sind in die entsprechenden Vergütungskategorien einzuordnen.</t>
  </si>
  <si>
    <r>
      <t xml:space="preserve">Hinweis: Bitte beachten Sie, dass die Anlagen und somit auch die Anlagenschlüssel anders als bei den Stammdaten in den Bewegungsdaten mehrfach aufgelistet werden können. Im Gegensatz zu den Vorjahren ist in diesem Tabellenblatt  ausschließlich die EEG-Einspeisung in den Veräußerungsformen der </t>
    </r>
    <r>
      <rPr>
        <b/>
        <sz val="9"/>
        <color rgb="FFFF0000"/>
        <rFont val="Arial"/>
        <family val="2"/>
      </rPr>
      <t xml:space="preserve">Marktprämie </t>
    </r>
    <r>
      <rPr>
        <sz val="9"/>
        <rFont val="Arial"/>
        <family val="2"/>
      </rPr>
      <t xml:space="preserve">nach § 20 und der </t>
    </r>
    <r>
      <rPr>
        <b/>
        <sz val="9"/>
        <color rgb="FFFF0000"/>
        <rFont val="Arial"/>
        <family val="2"/>
      </rPr>
      <t xml:space="preserve">sonstigen Direktvermarktung </t>
    </r>
    <r>
      <rPr>
        <sz val="9"/>
        <rFont val="Arial"/>
        <family val="2"/>
      </rPr>
      <t>nach § 21a EEG einzutragen, die während des Kalenderjahres 2018 in Ihr Netzgebiet erfolgt ist. EEG-Einspeisemengen, die Ihnen (abzüglich der vermiedenen Netzentgelte) vom Übertragungsnetzbetreiber zu erstatten sind, sind in die Vergütungskategorien einzuordnen. Zu allen Anlagen, deren Anlagenschlüssel in den Bewegungsdaten aufgeführt wird, müssen die Stammdaten mit dem entsprechenden Anlagenschlüssel im Tabellenblatt Anlagenstammdaten hinterlegt sein.</t>
    </r>
  </si>
  <si>
    <t>Alphanumerischer Schlüssel zur eindeutigen Zuordnung von Strommengen zur rechtlichen Grundlage eines EEG-Vergütungsanspruchs. Marktprämien nach § 19 Abs. 1 Nr. 1 EEG, die Ihnen vom Übertragungsnetzbetreiber zu erstatten sind, sind ebenso wie die Angaben zur sonstigen Direktvermarktung in die entsprechenden Vergütungskategorien einzuordnen.</t>
  </si>
  <si>
    <t>Alphanumerische Bezeichnung zur eindeutigen Zuordnung von vermiedenen Netzentgelten (vNE) zur vorgelagerten Netz- oder Umspannebene, an der die nach dem EEG vergütete Anlage angeschlossen ist. Diese Bezeichnung ist differenziert nach Energieträger und Spannungsebene anzugeben. Das zu errechnende Entgelt für die durch die jeweilige Einspeisung vermiedene Netznutzung muss gemäß § 18 Abs. 1 S. 2 StromNEV dem Entgelt gegenüber der vorgelagerten Netz- oder Umspannebene entsprechen.
Hinweis: Bitte beachten Sie, dass die jeweilige Kategorie die Netz-/Umspannebene enthält, in der die Anlage angeschlossen ist. Nicht gemeint ist hiermit die vorgelagerte Netz-/Umspannebene, aber der das vermiedene Netznutzungsentgelt zu berechnen ist.</t>
  </si>
  <si>
    <t>Bei Anlagen zur Erzeugung von Strom aus Wasserkraft, Deponie-, Klär- und Grubengas, Biomasse sowie Geothermie wird für die Ermittlung der Mindestvergütungssätze abweichend von der 'installierten Leistung' gem. § 3 Nr. 31 EEG die Bemessungsleistung gem. § 3 Nr. 6 EEG für die Leistung zugrunde gelegt. Für die Vergütung von Solar- und Windenenergieanlagen wird nicht auf die Bemessungsleistung zurückgegriffen, so dass diese nicht anzugeben ist.</t>
  </si>
  <si>
    <t>Summe der berechneten vNE in Euro für die geförderten Strommengen nach § 19 EEG. Vermiedene Netzentgelte resultieren aus der durch die Einspeisung vermiedenen gewälzten Kosten der vorgelagerten Netz- oder Umspannebene und sind stets als positive Werte anzugeben. Die Berechnung unterliegt § 18 StromNEV.</t>
  </si>
  <si>
    <t>Hinweis: Bitte beachten Sie auch die Hinweise am Anfang der Datendefinitionen. Zu allen Anlagen, deren Anlagenschlüssel bzw. Identifizierungsschlüssel in dem Tabellenblatt EEG-Umlage-EV aufgeführt wird, müssen die Stammdaten unter dem entsprechenden Anlagenschlüssel im Tabellenblatt EEG-Anlagenstammdaten bzw. KWKKONV-Anlagenstammdaten hinterlegt sein.</t>
  </si>
  <si>
    <t>Alphanumerische Bezeichnung zur eindeutigen Zuordnung der Strommengen zur Festlegung der Umlage-Höhe. 
Die jeweiligen Kategorien entnehmen Sie bitte dem Tabellenblatt "Kategorien" oder der nebenstehenden Übersicht im Tabellenblatt "EEG-Umlage-EV.</t>
  </si>
  <si>
    <t>Für Anlagen nach § 3 Nr. 1 EEG (EEG-Anlagen) geben Sie bitte je Anlagenschlüssel und Umlagekategorie die Strommenge, auf die die EEG-Umlage erhoben wurde und die erhaltenen Zahlungen aus der EEG-Umlage an. Für KWK- und konventionelle Anlagen geben Sie anstatt des Anlagenschlüssels bitte den Identifizierungsschlüssel an.</t>
  </si>
  <si>
    <t>Anlagenschlüssel bei EEG-Anlagen (33-stellig); Identifizierungsschlüssel bei KWK- und konventionellen Anlagen</t>
  </si>
  <si>
    <t>Strommenge, auf die nach § 61 ff. EEG die EEG-Umlage erhoben wurde.</t>
  </si>
  <si>
    <t>Höhe der nach § 61 ff. EEG erhaltenen Zahlungen. Nach § 61i Abs. 4 EEG erhobene Zinsen für verspätete Zahlungen sind als ein weiterer Datensatz unter Angabe des Anlagen- bzw. Identifizierungsschlüssels sowie der entsprechenden Kategorie anzugeben.</t>
  </si>
  <si>
    <t>EEG-Umlage-EV</t>
  </si>
  <si>
    <t>WnK24----AV--0</t>
  </si>
  <si>
    <t>EEG-Vergütungskategorie
(siehe Tabellenblatt Kategorien)</t>
  </si>
  <si>
    <t>SgK24---MPM--0</t>
  </si>
  <si>
    <t>SoK22-------AS</t>
  </si>
  <si>
    <t>SoK24---MPM--0</t>
  </si>
  <si>
    <t>WnK24---MPM--0</t>
  </si>
  <si>
    <t>WaK24---MPM--0</t>
  </si>
  <si>
    <t>Verringerung der Marktprämie auf Null nach § 24 Abs. 1 (6-h-Regel für negative Börsenpreise)</t>
  </si>
  <si>
    <t>BiK24---MPM--0</t>
  </si>
  <si>
    <t>DeK24---MPM--0</t>
  </si>
  <si>
    <t>KlK24---MPM--0</t>
  </si>
  <si>
    <t>GrK24---MPM--0</t>
  </si>
  <si>
    <t>GeK24---MPM--0</t>
  </si>
  <si>
    <t>WaK24----AV--0</t>
  </si>
  <si>
    <t>Verringerung der Ausfallvergütung auf Null nach § 24 Abs. 1 und 2 (6-h-Regel für negative Börsenpreise)</t>
  </si>
  <si>
    <t>BiK24----AV--0</t>
  </si>
  <si>
    <t>DeK24----AV--0</t>
  </si>
  <si>
    <t>KlK24----AV--0</t>
  </si>
  <si>
    <t>GrK24----AV--0</t>
  </si>
  <si>
    <t>GeK24----AV--0</t>
  </si>
  <si>
    <t>SoK24----AV--0</t>
  </si>
  <si>
    <t>SgK24----AV--0</t>
  </si>
  <si>
    <t>Freiflächenanlagen 0 - 10 MW, bezuschlagt in einem Ausschreibungsverfahren nach EEG 2014</t>
  </si>
  <si>
    <t>BiK22-------AS</t>
  </si>
  <si>
    <t>Inbetriebnahme ab 01/2017</t>
  </si>
  <si>
    <t>bezuschlagt in einem Ausschreibungsverfahren nach EEG 2017</t>
  </si>
  <si>
    <t>WnK22-------AS</t>
  </si>
  <si>
    <t>Wind Onshore</t>
  </si>
  <si>
    <t>SgK22-------AS</t>
  </si>
  <si>
    <t xml:space="preserve">In Ihrem Netzgebiet nach § 11 Abs. 1 S. 2 EEG kaufmännisch abgenommene Strommengen.  </t>
  </si>
  <si>
    <t>In diesem Tabellenblatt sind die Stammdaten zu allen Anlagen, die Strom aus Erneuerbaren Energien oder aus Grubengas erzeugen (§ 3 Nr. 1 EEG), einzutragen. Zu den Erneuerbaren Energien zählen laut § 3 Nr. 21 EEG Wasserkraft, Windenergie, solare Strahlungsenergie, Geothermie, Energie aus Biomasse einschließlich Biogas, Biomethan, Deponiegas und Klärgas sowie aus dem biologisch abbaubaren Anteil von Abfällen aus Haushalten und Industrie. Die Angabe der Stammdaten ist auch für Anlagen, deren Strom teilweise oder komplett direkt vermarktet wird, notwendig. Die direkt vermarkteten Strommengen sind unter Angabe der entsprechenden Vergütungskategorie im Tabellenblatt DV-Bewegungsdaten anzugeben.</t>
  </si>
  <si>
    <t>In diesem Tabellenblatt sind nur Eintragungen vorgesehen, sofern sich die EEG-Anlagen in der Ausfallvergütung nach § 21 Abs. 1 Nr. 2 EEG befanden. Nach § 21 Abs. 1 S. 2 EEG  ist der Wechsel in die Ausfallvermarktung dem Netzbetreiber bis zum fünftletzten Kalendertag des Vormonats mitzuteilen. 
Hinweis: Ansonsten sind die Hinweise zum Tabellenblatt 'VGT-Bewegungsdaten'  zu beachten.</t>
  </si>
  <si>
    <t>Die zu leistenden Zahlungen nach § 19 Abs. 1 Nr. 1 EEG.</t>
  </si>
  <si>
    <t>Die zu leistenden Zahlungen nach § 19 Abs. 1 Nr. 2 EEG.</t>
  </si>
  <si>
    <t>der nach § 19 Abs. 1 Nr. 2 EEG zu leistenden Zahlungen von Einspeisevergütungen</t>
  </si>
  <si>
    <t>Selbstverbrauch und Verbrauch durch Dritte in räumlicher Nähe nach § 21b Abs. 4 EEG</t>
  </si>
  <si>
    <t>Übersicht der nach § 11 Abs. 1 Satz 2 EEG kaufmännisch abgenommenen Strommengen sowie</t>
  </si>
  <si>
    <t xml:space="preserve">Übersicht der nach § 19 Abs. 1 Nr. 1 EEG zu leistenden Marktprämien, der nach </t>
  </si>
  <si>
    <t>§ 21b Abs. 1 Satz 1 Nr. 1 EEG direktvermarkteten Strommengen (Marktprämien-</t>
  </si>
  <si>
    <t>modell) sowie der nach § 21b Abs. 1 Satz 1 Nr. 4 EEG direktvermarkteten Strom-</t>
  </si>
  <si>
    <t xml:space="preserve">Übersicht der nach § 19 Abs. 1 Nr. 3 EEG zu leistenden Zahlungen von </t>
  </si>
  <si>
    <t>Übersicht der vermiedenen Netzentgelte (vNE) gemäß § 57 Abs. 3 EEG</t>
  </si>
  <si>
    <t>Übersicht der Angaben - vor Berücksichtigung des § 61l Abs. 1 und 2 EEG - zu Strom-</t>
  </si>
  <si>
    <t>mengen nach § 61 Abs. 1 Nr. 1 EEG, für die sich nach § 61i Abs. 2 EEG die EEG-</t>
  </si>
  <si>
    <t xml:space="preserve">nach § 61j Abs. 2 EEG zur Erhebung der EEG-Umlage berechtigt und verpflichtet sind, </t>
  </si>
  <si>
    <t>sowie zur Höhe der nach § 61i Abs. 2 i. V. m. § 61j Abs. 2 und 3 EEG erhaltenen Zahlungen</t>
  </si>
  <si>
    <t>nach § 61j Abs. 5 EEG erloschen sind, für den Zeitraum 01.01.2018 - 31.12.2018.</t>
  </si>
  <si>
    <t xml:space="preserve">für die diese nach  § 61l Abs. 1 oder 2 EEG einen Anspruch auf Verringerung der </t>
  </si>
  <si>
    <t xml:space="preserve"> i. V. m. § 60 Abs. 3 EEG erhaltenen Zinsen:</t>
  </si>
  <si>
    <t>Einspeisevergütung/vNE</t>
  </si>
  <si>
    <t>EV611---EEG100</t>
  </si>
  <si>
    <t>EV611--NEEG100</t>
  </si>
  <si>
    <t>Für den Flexibilitätszuschlag nach § 50a EEG ist nur eine Euroangabe zulässig.</t>
  </si>
  <si>
    <t>Stromspeicherangaben</t>
  </si>
  <si>
    <t>EES = Stromspeicher (ausschließlich Erneuerbare Energien)*</t>
  </si>
  <si>
    <t>*EES sind nur dann als weiterer Datensatz in einer separaten Zeile anzugeben, wenn sie aus einer Anlage</t>
  </si>
  <si>
    <t>beladen werden, die nicht in den EEG-Anlagenstammdaten aufgeführt ist. Sonst ist sie der entsprechenden</t>
  </si>
  <si>
    <t>Anlage unter Verwendung der Stromspeicher-Datenfelder anzufügen(s. im Tabellenblatt rechts).</t>
  </si>
  <si>
    <t>Eindeutige Bezeichnung des Stromspeichers (z.B. Hersteller, Hersteller-Nr., Typenbezeichnung etc.)</t>
  </si>
  <si>
    <t>Angabe der vom Hersteller angegebenen nutzbaren Speicherkapazität in [kWh].</t>
  </si>
  <si>
    <t>Angabe der maximalen Entladeleistung mit Nachkommastellen im Dauerbetrieb in [kW].</t>
  </si>
  <si>
    <t>Verwendung</t>
  </si>
  <si>
    <t>1 = EE-Stromspeicher ohne Netzeinspeisung
2 = EE-Stromspeicher mit Netzeinspeisung
3 = Mischstromspeicher ohne Netzeinspeisung
4 = Mischstromspeicher mit Netzeinspeisung</t>
  </si>
  <si>
    <t>direktvermarktete Strommenge
[kWh]</t>
  </si>
  <si>
    <t>Angaben zur Förderung von Flexibilität sind im Tabellenblatt 'DV-Bewegungsdaten' vorzunehmen.</t>
  </si>
  <si>
    <t>zu leistende Zahlungen
[€]</t>
  </si>
  <si>
    <t>Monat
[1-12]</t>
  </si>
  <si>
    <t>vNE-Kategorie</t>
  </si>
  <si>
    <t>Vermiedene Netzentgelte (vNE)</t>
  </si>
  <si>
    <r>
      <rPr>
        <b/>
        <sz val="9"/>
        <rFont val="Arial"/>
        <family val="2"/>
      </rPr>
      <t>100 % der EEG-Umlage</t>
    </r>
    <r>
      <rPr>
        <sz val="9"/>
        <rFont val="Arial"/>
        <family val="2"/>
      </rPr>
      <t xml:space="preserve">
- EEG-Umlage nach § 61 Abs. 1 EEG für Strom, für den kein Anspruch auf Entfall oder Verringerung der EEG-Umlage nach §§ 61a - 61g EEG besteht
- EEG-Umlage nach § 61i Abs. 1 EEG</t>
    </r>
  </si>
  <si>
    <r>
      <rPr>
        <b/>
        <sz val="9"/>
        <rFont val="Arial"/>
        <family val="2"/>
      </rPr>
      <t>0 % der EEG-Umlage</t>
    </r>
    <r>
      <rPr>
        <sz val="9"/>
        <rFont val="Arial"/>
        <family val="2"/>
      </rPr>
      <t xml:space="preserve">
EEG-Umlage nach § 61a Nr. 4 EEG</t>
    </r>
  </si>
  <si>
    <r>
      <t xml:space="preserve">Erhöhung der EEG-Umlage um 20 Prozentpunkte
</t>
    </r>
    <r>
      <rPr>
        <sz val="9"/>
        <rFont val="Arial"/>
        <family val="2"/>
      </rPr>
      <t>aufgrund der Sanktionerung nach § 61i Abs. 1 i.V.n. § 61a bis § 61g EEG</t>
    </r>
  </si>
  <si>
    <r>
      <t xml:space="preserve">§ 61l Abs. 1 EEG
</t>
    </r>
    <r>
      <rPr>
        <sz val="9"/>
        <rFont val="Arial"/>
        <family val="2"/>
      </rPr>
      <t>(von einem Stromspeicher verbrauchter Strom)</t>
    </r>
  </si>
  <si>
    <r>
      <t xml:space="preserve">§ 61l Abs. 2 EEG
</t>
    </r>
    <r>
      <rPr>
        <sz val="9"/>
        <rFont val="Arial"/>
        <family val="2"/>
      </rPr>
      <t>(zur Erzeugung von Speichergas verbrauchter Strom)</t>
    </r>
  </si>
  <si>
    <t>Direktvermarktung:
Marktprämien nach § 20 EEG
[EUR]</t>
  </si>
  <si>
    <t>Förderung für Flexibilität:
Flexibilitätszuschlag nach § 50a EEG sowie Flexibilitätsprämie nach § 50b EEG
[EUR]</t>
  </si>
  <si>
    <t>Vermiedene Netzentgelte gemäß § 57 Abs. 3 EEG
[EUR]</t>
  </si>
  <si>
    <t>Erhaltene Sanktionszahlungen nach § 61g Abs. 2 EEG
[EUR]</t>
  </si>
  <si>
    <t>Saldierungsbetrag nach § 61l Abs. 1 oder 2 EEG
[EUR]</t>
  </si>
  <si>
    <t>Marktlokation-ID</t>
  </si>
  <si>
    <t>Messlokation-ID</t>
  </si>
  <si>
    <t>Optional. Marktlokations-Identifikationsnummer (MaLo-ID) gem. Vergabestelle. Sofern eine Anlage sich gem. § 21b Abs. 2 EEG in verschiedenen Veräußerungsformen befindet, ist die Angabe von mehreren MaLo-IDs, getrennt durch Kommata, zulässig.</t>
  </si>
  <si>
    <t>Optional. Reale Zählpunktbezeichnung. Sofern bisher mehrere Stromerzeugungsanlagen über eine virtuelle Zählpunktbezeichnung zusammengefasst wurden, ist dieses Konstrukt nunmehr aufzulösen und in separaten Datensätzen zu melden. Für den Ausnahmefall, dass eine Stromerzeugungsanlage mehrere reale Zählpunktbezeichnungen hat, ist die Angabe von mehreren Zählpunkten, getrennt durch Kommata, zulässig.</t>
  </si>
  <si>
    <t>Optional. Eindeutige Bezeichnung des Zählers nach DIN 43863-5:2012-04 (Text, 14-stellig, nur bei IMS)</t>
  </si>
  <si>
    <t>Optional. Eindeutige Bezeichnung des Smartmeter-Gateways nach DIN 43863-5:2012-04 (Text, 14-stellig, nur bei IMS)</t>
  </si>
  <si>
    <t>Optional. Eindeutige Identifikations-ID des Messstellenbetreibers (BDEW-Codenummer oder GLN) (Text, 13-stellig, nur bei IMS)</t>
  </si>
  <si>
    <r>
      <t xml:space="preserve">20 % der EEG-Umlage
</t>
    </r>
    <r>
      <rPr>
        <sz val="9"/>
        <rFont val="Arial"/>
        <family val="2"/>
      </rPr>
      <t>EEG-Umlage nach § 61g Abs. 1 oder 2 EEG</t>
    </r>
  </si>
  <si>
    <t>Marktkommunikation (soweit vorhanden)</t>
  </si>
  <si>
    <t>SgK332-MIM-MPM</t>
  </si>
  <si>
    <t>Verringerung der Marktprämie auf reguläre Managementprämie nach § 33 Abs. 2 (Überschreitung 90 %)</t>
  </si>
  <si>
    <t>Einspeisevergütung:
Nach § 21 Abs.1 EEG geleistete Zahlungen
[EUR]</t>
  </si>
  <si>
    <t>Mieterstromzuschlag:
Nach § 21 Abs. 3 EEG geleistete Zahlungen
[EUR]</t>
  </si>
  <si>
    <t>Identifizierungsschlüssel</t>
  </si>
  <si>
    <t>Definition des Anlagenschlüssels: Stelle 1: „E“ für Erneuerbare Energien, Stelle 2: Bezeichnung der Regelzone (1 = TransnetBW, 2 = TenneT, 3 = Amprion, 4 = 50Hertz),Stellen 3-6: Die letzten vier Stellen der achtstelligen Betriebsnummer der Bundesnetzagentur, Stellen 7-8: Netznummer der Bundesnetzagentur. Einstellige Netznummern werden mit einer voranstehenden Null vervollständigt z. B. 01, Stellen 9-28: Netzbetreiberindividuelle, alphanumerische Bezeichnung der Anlage (z. B. entsprechend 20-stelliger VNB-individueller Teil der schon vorhandenen Zählpunktbezeichnung), Stellen 29-33: Laufende Nummer (numerisch) Der Anlagenschlüssel ist für die gesamte Betriebsdauer der EEG-Anlage unveränderlich. Identifizierungsschlüssel für nicht EEG-Anlagen: Individueller eindeutiger Identifizierungsschlüssel des Netzbetreibers.</t>
  </si>
  <si>
    <t>Marktstammdatenregisternummer
(optional)</t>
  </si>
  <si>
    <t>Amtlicher Gemeindeschlüssel zur Idenifizierung politisch selbstständiger Gemeinden oder gemeindefreier Gebiete (nach Standort der Anlage, 8-stellig).</t>
  </si>
  <si>
    <t>Bundesland</t>
  </si>
  <si>
    <t>Installierte Nennleistung einer Anlage in kW. Bei Solaranlagen ist die Peak-Leistung, die maximal mögliche</t>
  </si>
  <si>
    <t>Installierte Leistung</t>
  </si>
  <si>
    <t>Angabe des tagesgenauen Inbetriebnahmedatums [TT.MM.JJJJ]. Die Inbetriebnahme ist nach § 3 Nr. 30 EEG die erstmalige Inbetriebsetzung der Anlage nach Herstellung ihrer technischen Betriebsbereitschaft, unabhängig davon, ob der Generator der Anlage mit Erneuerbaren Energien, Grubengas oder sonstigen Energieträgern in Betrieb gesetzt wurde. Bei modernisierten Wasserkraftanlagen bitte den Zeitpunkt der Neu-Inbetriebnahme angeben.</t>
  </si>
  <si>
    <r>
      <t xml:space="preserve">Angabe des tagesgenauen Außerbetriebnahmedatums der Anlage [TT.MM.JJJJ]. Falls die Anlage zum 31.12. aufgrund von Schäden, Diebstahl, Verkauf u.ä. nicht mehr in Betrieb ist, ist hier der tagesgenaue Zeitpunkt der Außerbetriebnahme einzutragen. Eine Anlage ist </t>
    </r>
    <r>
      <rPr>
        <u/>
        <sz val="9"/>
        <rFont val="Arial"/>
        <family val="2"/>
      </rPr>
      <t>nicht</t>
    </r>
    <r>
      <rPr>
        <sz val="9"/>
        <rFont val="Arial"/>
        <family val="2"/>
      </rPr>
      <t xml:space="preserve"> außer Betrieb genommen, wenn der Strom direkt- bzw. eigenvermarktet wird.</t>
    </r>
  </si>
  <si>
    <t>Angabe des tagesgenauen Netzzugangsdatums [TT.MM.JJJJ]. Abweichend vom Inbetriebnahmedatum, wenn Anlagenumzug oder Gebietsabgaben.</t>
  </si>
  <si>
    <t>Angabe des tagesgenauen Netzabgangsdatums [TT.MM.JJJJ]. Abweichend vom Außerbetriebnahmedatum, wenn Anlagenumzug oder Gebietsabgaben.</t>
  </si>
  <si>
    <t>Netzzugangs
datum</t>
  </si>
  <si>
    <r>
      <t xml:space="preserve">Unterscheidung nach EEG § 9  EEG i.V.m. § 20 Abs. 2 EEG zum Zeitpunkt 01.01.2019 bzw. bei Inbetriebnahme innerhalb des Jahres.
Definition der Typen:
0 = nicht regelbar: die Anlage ist nicht regelbar (technisch nicht möglich oder rechtlich unzulässig) und (falls Solaranlage) Einspeisung nicht auf 70 % der installierten Modulleistung begrenzt
1 = Regelbar nach § 9 Abs.1 EEG, Altanlagen regelbar nach § 6 Nr. 1 EEG 2009 und </t>
    </r>
    <r>
      <rPr>
        <b/>
        <sz val="10"/>
        <rFont val="Arial"/>
        <family val="2"/>
      </rPr>
      <t>nicht fernsteuerbar</t>
    </r>
    <r>
      <rPr>
        <sz val="10"/>
        <rFont val="Arial"/>
        <family val="2"/>
      </rPr>
      <t xml:space="preserve"> nach § 36 EEG 2014 bzw. § 20 Abs. 2 EEG 2017
2 = Regelbar nach § 9 Abs. 2 Nr. 1 oder Nr. 2a EEG
3 = 70 %-Begrenzung nach § 9 Abs. 2 Nr. 2b EEG, zulässig nur für Solaranlagen</t>
    </r>
  </si>
  <si>
    <t xml:space="preserve">Einspeisemanagement-Typ </t>
  </si>
  <si>
    <t>Speicher
name</t>
  </si>
  <si>
    <t>nutzbare Speicher
kapazität</t>
  </si>
  <si>
    <t xml:space="preserve">Bruttoleistung 
</t>
  </si>
  <si>
    <t>.</t>
  </si>
  <si>
    <t xml:space="preserve">Erhebung der  EEG-Umlage berechtigt und verpflichtet sind, und der Höhe der nach § 61j Abs. 2 </t>
  </si>
  <si>
    <t xml:space="preserve">und 3 EEG erhaltenen Zahlungen einschließlich der Forderungen, die durch Aufrechnung nach </t>
  </si>
  <si>
    <t>Übersicht der Angaben - vor Berücksichtigung des § 61i Abs. 2 und des § 61l Abs. 1 und 2 EEG</t>
  </si>
  <si>
    <t>zu den Strommengen nach § 61 Abs. 1 Nr. 1 EEG, für die Sie nach § 61j Abs. 2 EEG zur</t>
  </si>
  <si>
    <t>EEG-Vergütungskategorientabelle bis einschließlich Inbetriebnahmejahr 2019</t>
  </si>
  <si>
    <t>vermiedene Netzentgelte sowie EEG-Umlage für den Zeitraum 01.01.2019 - 31.12.2019</t>
  </si>
  <si>
    <t>Erhaltene Zahlungen auf die EEG-Umlage für Eigenversorgung nach § 61 Abs. 1 Nr. 1 EEG
[EUR]</t>
  </si>
  <si>
    <t>für den Zeitraum vom 01.01.2019 bis 31.12.2019.</t>
  </si>
  <si>
    <t>mengen (sonstige Direktvermarktung) für den Zeitraum 01.01.2019 - 31.12.2019.</t>
  </si>
  <si>
    <t>Zeitraum 01.01.2019 - 31.12.2019</t>
  </si>
  <si>
    <t>Leistung für den Zeitraum 01.01.2019 - 31.12.2019.</t>
  </si>
  <si>
    <t>für den Zeitraum 01.01.2019 - 31.12.2019</t>
  </si>
  <si>
    <t>§ 61j Abs. 5 EEG erloschen sind, für den Zeitraum 01.01.2019 - 31.12.2019.</t>
  </si>
  <si>
    <t>verringerte EEG-Umlage nach § 61c EEG 2017</t>
  </si>
  <si>
    <t>WaK400------19</t>
  </si>
  <si>
    <t>WaK401------19</t>
  </si>
  <si>
    <t>WaK402------19</t>
  </si>
  <si>
    <t>WaK403------19</t>
  </si>
  <si>
    <t>WaK404------19</t>
  </si>
  <si>
    <t>WaK405------19</t>
  </si>
  <si>
    <t>WaK406------19</t>
  </si>
  <si>
    <t>WaK400M-----19</t>
  </si>
  <si>
    <t>WaK401M-----19</t>
  </si>
  <si>
    <t>WaK402M-----19</t>
  </si>
  <si>
    <t>WaK403M-----19</t>
  </si>
  <si>
    <t>WaK404M-----19</t>
  </si>
  <si>
    <t>WaK405M-----19</t>
  </si>
  <si>
    <t>WaK406M-----19</t>
  </si>
  <si>
    <t>Inbetriebnahme 2019</t>
  </si>
  <si>
    <t>Modernisierung 2019</t>
  </si>
  <si>
    <t>0-0,5 MW, IB vor 01.01.2009, Modernisierung 2019</t>
  </si>
  <si>
    <t>0,5-2 MW, IB vor 01.01.2009, Modernisierung 2019</t>
  </si>
  <si>
    <t>2-5 MW, IB vor 01.01.2009, Modernisierung 2019</t>
  </si>
  <si>
    <t>5-10 MW, IB vor 01.01.2009, Modernisierung 2019</t>
  </si>
  <si>
    <t>10-20 MW, IB vor 01.01.2009, Modernisierung 2019</t>
  </si>
  <si>
    <t>20-50 MW, IB vor 01.01.2009, Modernisierung 2019</t>
  </si>
  <si>
    <t>&gt; 50 MW, IB vor 01.01.2009, Modernisierung 2019</t>
  </si>
  <si>
    <t xml:space="preserve"> Ja</t>
  </si>
  <si>
    <t xml:space="preserve"> Nein</t>
  </si>
  <si>
    <t>Marktwerte 2019 Stand 20.01.2020</t>
  </si>
  <si>
    <t>Jahresmarktwert Solar</t>
  </si>
  <si>
    <t>BiK81M1K17--05</t>
  </si>
  <si>
    <t xml:space="preserve"> 0-0,15 MW, Bonusregeln M1, K erstmals 2017</t>
  </si>
  <si>
    <t>BiK82M2K17--05</t>
  </si>
  <si>
    <t xml:space="preserve"> 0,15-0,5 MW, Bonusregeln M2, K erstmals 2017</t>
  </si>
  <si>
    <t>BiK83a2K17--05</t>
  </si>
  <si>
    <t>BiK81M1K18--06</t>
  </si>
  <si>
    <t xml:space="preserve"> 0-0,15 MW, Bonusregel M1 und K erstmals 2018</t>
  </si>
  <si>
    <t>BiK82M2K18--06</t>
  </si>
  <si>
    <t xml:space="preserve"> 0,15-0,5 MW, Bonusregel M2 und K erstmals 2018</t>
  </si>
  <si>
    <t>BiK83a2bK13-07</t>
  </si>
  <si>
    <t>Inbetriebnahme 01-03/2019</t>
  </si>
  <si>
    <t>Inbetriebnahme 04-06/2019</t>
  </si>
  <si>
    <t>Inbetriebnahme 07-09/2019</t>
  </si>
  <si>
    <t>Inbetriebnahme 10-12/2019</t>
  </si>
  <si>
    <t>BiK420----Q119</t>
  </si>
  <si>
    <t>BiK421----Q119</t>
  </si>
  <si>
    <t>BiK422----Q119</t>
  </si>
  <si>
    <t>BiK423----Q119</t>
  </si>
  <si>
    <t>BiK420----Q219</t>
  </si>
  <si>
    <t>BiK421----Q219</t>
  </si>
  <si>
    <t>BiK422----Q219</t>
  </si>
  <si>
    <t>BiK423----Q219</t>
  </si>
  <si>
    <t>BiK420----Q319</t>
  </si>
  <si>
    <t>BiK421----Q319</t>
  </si>
  <si>
    <t>BiK422----Q319</t>
  </si>
  <si>
    <t>BiK423----Q319</t>
  </si>
  <si>
    <t>BiK420----Q419</t>
  </si>
  <si>
    <t>BiK421----Q419</t>
  </si>
  <si>
    <t>BiK422----Q419</t>
  </si>
  <si>
    <t>BiK423----Q419</t>
  </si>
  <si>
    <t>BiK430----Q119</t>
  </si>
  <si>
    <t>BiK431----Q119</t>
  </si>
  <si>
    <t>BiK430----Q219</t>
  </si>
  <si>
    <t>BiK431----Q219</t>
  </si>
  <si>
    <t>BiK430----Q319</t>
  </si>
  <si>
    <t>BiK431----Q319</t>
  </si>
  <si>
    <t>BiK430----Q419</t>
  </si>
  <si>
    <t>BiK431----Q419</t>
  </si>
  <si>
    <t>BiK440----Q119</t>
  </si>
  <si>
    <t>BiK440----Q219</t>
  </si>
  <si>
    <t>BiK440----Q319</t>
  </si>
  <si>
    <t>BiK440----Q419</t>
  </si>
  <si>
    <t>Vergärung von Gülle in Anlagen bis maximal 150 kW installierter Leistung</t>
  </si>
  <si>
    <t>DeK4111-----19</t>
  </si>
  <si>
    <t>DeK4112-----19</t>
  </si>
  <si>
    <t>KlK4121-----19</t>
  </si>
  <si>
    <t>KlK4122-----19</t>
  </si>
  <si>
    <t>GrK4131-----19</t>
  </si>
  <si>
    <t>GrK4132-----19</t>
  </si>
  <si>
    <t>GrK4133-----19</t>
  </si>
  <si>
    <t>GeK450------19</t>
  </si>
  <si>
    <t>Grundvergütung</t>
  </si>
  <si>
    <t>WnK46b------19</t>
  </si>
  <si>
    <t>Onshore - Vergütung nach § 46b i.V.m. § 36h EEG 2017</t>
  </si>
  <si>
    <t>SoK481---Jan19</t>
  </si>
  <si>
    <t>SoK481---Feb19</t>
  </si>
  <si>
    <t>SoK481---Mrz19</t>
  </si>
  <si>
    <t>SoK481---Apr19</t>
  </si>
  <si>
    <t>SoK481---Mai19</t>
  </si>
  <si>
    <t>SoK481---Jun19</t>
  </si>
  <si>
    <t>SoK481---Jul19</t>
  </si>
  <si>
    <t>SoK481---Aug19</t>
  </si>
  <si>
    <t>SoK481---Sep19</t>
  </si>
  <si>
    <t>SoK481---Okt19</t>
  </si>
  <si>
    <t>SoK481---Nov19</t>
  </si>
  <si>
    <t>SoK481---Dez19</t>
  </si>
  <si>
    <t>Inbetriebnahme 01/2019</t>
  </si>
  <si>
    <t>Inbetriebnahme 02/2019</t>
  </si>
  <si>
    <t>Inbetriebnahme 03/2019</t>
  </si>
  <si>
    <t>Inbetriebnahme 04/2019</t>
  </si>
  <si>
    <t>Inbetriebnahme 05/2019</t>
  </si>
  <si>
    <t>Inbetriebnahme 06/2019</t>
  </si>
  <si>
    <t>Inbetriebnahme 07/2019</t>
  </si>
  <si>
    <t>Inbetriebnahme 08/2019</t>
  </si>
  <si>
    <t>Inbetriebnahme 09/2019</t>
  </si>
  <si>
    <t>Inbetriebnahme 10/2019</t>
  </si>
  <si>
    <t>Inbetriebnahme 11/2019</t>
  </si>
  <si>
    <t>Inbetriebnahme 12/2019</t>
  </si>
  <si>
    <t>SgK4820--Jan19</t>
  </si>
  <si>
    <t>SgK4821--Jan19</t>
  </si>
  <si>
    <t>SgK4822--Jan19</t>
  </si>
  <si>
    <t>SgK4820--Feb19</t>
  </si>
  <si>
    <t>SgK4821--Feb19</t>
  </si>
  <si>
    <t>SgK4822--Feb19</t>
  </si>
  <si>
    <t>SgK4820--Mrz19</t>
  </si>
  <si>
    <t>SgK4821--Mrz19</t>
  </si>
  <si>
    <t>SgK4822--Mrz19</t>
  </si>
  <si>
    <t>SgK4820--Apr19</t>
  </si>
  <si>
    <t>SgK4821--Apr19</t>
  </si>
  <si>
    <t>SgK4822--Apr19</t>
  </si>
  <si>
    <t>SgK4820--Mai19</t>
  </si>
  <si>
    <t>SgK4821--Mai19</t>
  </si>
  <si>
    <t>SgK4822--Mai19</t>
  </si>
  <si>
    <t>SgK4820--Jun19</t>
  </si>
  <si>
    <t>SgK4821--Jun19</t>
  </si>
  <si>
    <t>SgK4822--Jun19</t>
  </si>
  <si>
    <t>SgK4820--Jul19</t>
  </si>
  <si>
    <t>SgK4821--Jul19</t>
  </si>
  <si>
    <t>SgK4822--Jul19</t>
  </si>
  <si>
    <t>SgK4820--Aug19</t>
  </si>
  <si>
    <t>SgK4821--Aug19</t>
  </si>
  <si>
    <t>SgK4822--Aug19</t>
  </si>
  <si>
    <t>SgK4820--Sep19</t>
  </si>
  <si>
    <t>SgK4821--Sep19</t>
  </si>
  <si>
    <t>SgK4822--Sep19</t>
  </si>
  <si>
    <t>SgK4820--Okt19</t>
  </si>
  <si>
    <t>SgK4821--Okt19</t>
  </si>
  <si>
    <t>SgK4822--Okt19</t>
  </si>
  <si>
    <t>SgK4820--Nov19</t>
  </si>
  <si>
    <t>SgK4821--Nov19</t>
  </si>
  <si>
    <t>SgK4822--Nov19</t>
  </si>
  <si>
    <t>SgK4820--Dez19</t>
  </si>
  <si>
    <t>SgK4821--Dez19</t>
  </si>
  <si>
    <t>SgK4822--Dez19</t>
  </si>
  <si>
    <t>Anzulegender Wert aus Ausschreibung bzw. individueller anzulegender Wert für Wind ab 2019</t>
  </si>
  <si>
    <t>Angabe des von dem Netzbetreiber ermittelten anzulegenden Wertes [ct/kWh] , sofern der Zuschlag wettbewerblich ermittelt wurde bzw. für Windanlagen an Land ab IBN 2019 &lt; 750 kW.Sonst leer.</t>
  </si>
  <si>
    <t>EEG-Umlagekategorientabelle für Eigenversorgung bis einschließlich Inbetriebnahmejahr 2019</t>
  </si>
  <si>
    <t>verringerte EEG-Umlage nach § 61c Absatz 1 oder Absatz 3 EEG 2017; v</t>
  </si>
  <si>
    <t>Netztransparenz &gt; EEG &gt; Marktprämie &gt; Marktwerte</t>
  </si>
  <si>
    <r>
      <t>Gesetz für den Vorrang Erneuerbaren Energien (EEG 2017) v. 21.07.2014</t>
    </r>
    <r>
      <rPr>
        <b/>
        <sz val="6"/>
        <rFont val="Arial"/>
        <family val="2"/>
      </rPr>
      <t xml:space="preserve"> geändert am 20.11.2019</t>
    </r>
  </si>
  <si>
    <t>Bitte wählen Sie nur die Datenfelder aus, die für Einträge vorgesehen (farblich hinterlegt) sind.</t>
  </si>
  <si>
    <t>geben hier bitte die Netznummer ang, auf deren Netzbereich sich die Angaben in diesem</t>
  </si>
  <si>
    <t>volle EEG-Umlage nach § 61 Absatz 1 EEG 2017; bei Verstoß  gegen § 61c Abs. 1 Nr.  1 und/oder Nr. 3 EEG für hocheffiziente KWK-Anlagen</t>
  </si>
  <si>
    <r>
      <rPr>
        <b/>
        <sz val="9"/>
        <rFont val="Arial"/>
        <family val="2"/>
      </rPr>
      <t>40 % der EEG-Umlage</t>
    </r>
    <r>
      <rPr>
        <sz val="9"/>
        <rFont val="Arial"/>
        <family val="2"/>
      </rPr>
      <t xml:space="preserve">
EEG-Umlage nach § 61b oder § 61c EEG</t>
    </r>
  </si>
  <si>
    <t>Managementprämie für Altanlagen bei DV</t>
  </si>
  <si>
    <t>Bei Direktvermarktung nach § 21a Nr. 3 EEG (sonst. Direktvermarktung) ist eine Vergütungsangabe in € nicht erforderlich.</t>
  </si>
  <si>
    <t>*der Selbstverbrauch und Verbrauch durch Dritte in räumlicher Nähe nach § 21b Abs. 4 Nr. 2 EEG ist über die entsprechenden SV-Kategorien ebenfalls hier vorgesehen</t>
  </si>
  <si>
    <t>BiK81M1K17--08</t>
  </si>
  <si>
    <t>BiK82M2K17--08</t>
  </si>
  <si>
    <t>BiK81M1K19y-06</t>
  </si>
  <si>
    <t>Anteil KWK, erstmals 2019</t>
  </si>
  <si>
    <t>BiK82M2K19y-06</t>
  </si>
  <si>
    <t>BiK83a2K19--06</t>
  </si>
  <si>
    <t xml:space="preserve"> 0,5-5 MW, Bonusregeln a2 und K erstmals 2019</t>
  </si>
  <si>
    <t>BiK82M2bK19y06</t>
  </si>
  <si>
    <t xml:space="preserve"> 0-0,15 MW, Bonusregel M1, y und K erstmals 2019</t>
  </si>
  <si>
    <t xml:space="preserve"> 0,15-0,5 MW, Bonusregel M2, y und K erstmals 2019</t>
  </si>
  <si>
    <t xml:space="preserve"> 0,15-0,5 MW, Bonusregeln M2, b und K erstmals 2019</t>
  </si>
  <si>
    <t>Markktstammdatenregisternummer der EEG-Anlage bzw. KWKG-Anlage. Falls diese nicht vorhanden die Nummer der Stromerzeugungseinheit (SEE). Sofern eine Anlage im MaStR  in mehrere Stromerzeugungseinheiten unterteilt ist, sind die SEE-Nr komma-separiert einzutragen.</t>
  </si>
  <si>
    <t>BiK81GbK19y-07</t>
  </si>
  <si>
    <t xml:space="preserve"> 0-0,15 MW, Bonusregeln G, y, b und K erstmals 2019</t>
  </si>
  <si>
    <t>BiK82GbK19y-07</t>
  </si>
  <si>
    <t xml:space="preserve"> 0,15-0,5 MW, Bonusregeln G, y, b und K erstmals 2019</t>
  </si>
  <si>
    <t>BiK83a2bK19-07</t>
  </si>
  <si>
    <t xml:space="preserve"> 0,5-5 MW, Bonusregeln a2, b und K erstmals 2019</t>
  </si>
  <si>
    <t>Für die Flexibiltätsprämie nach § 50b EEG ist der Eurobetrag ohne Monatsangabe einzutragen. Die Strommenge kann optional angegeben werden</t>
  </si>
  <si>
    <t xml:space="preserve">DV-Bewegungsdaten: Hinweis 3 Zelle H2 angepasst </t>
  </si>
  <si>
    <t>Anpassung geg. Veröffentlichung/Versand:</t>
  </si>
  <si>
    <t>teilweise Formeln in Blatt 'Kategorien' korrigiert. Keine Auswirkung auf Übersichten.</t>
  </si>
  <si>
    <t>Jahresabschlussbogen_2019_EIN_V03</t>
  </si>
  <si>
    <r>
      <t xml:space="preserve">Hinweis: Bitte beachten Sie, dass die Anlagen und somit auch die Anlagenschlüssel anders als bei den Stammdaten in den Bewegungsdaten mehrfach aufgelistet werden können. Im Gegensatz zu den Vorjahren ist in diesem Tabellenblatt fortan ausschließlich die EEG-Einspeisung in der Veräußerungsform der </t>
    </r>
    <r>
      <rPr>
        <b/>
        <sz val="9"/>
        <color rgb="FFFF0000"/>
        <rFont val="Arial"/>
        <family val="2"/>
      </rPr>
      <t>Einspeisevergütung</t>
    </r>
    <r>
      <rPr>
        <sz val="9"/>
        <rFont val="Arial"/>
        <family val="2"/>
      </rPr>
      <t xml:space="preserve"> nach § 21 Abs. 1 Satz 1 EEG einzutragen, die während des Kalenderjahres 2019 in Ihr Netzgebiet erfolgt ist. EEG-Einspeisemengen und EEG-Einspeisevergütungen, die Ihnen vom Übertragungsnetzbetreiber zu erstatten sind, sind in die Vergütungskategorien einzuordnen. Zu allen Anlagen, deren Anlagenschlüssel in den Bewegungsdaten aufgeführt wird, müssen die Stammdaten mit dem entsprechenden Anlagenschlüssel im Tabellenblatt Anlagenstammdaten hinterlegt sein. 
</t>
    </r>
    <r>
      <rPr>
        <b/>
        <sz val="9"/>
        <color rgb="FFFF0000"/>
        <rFont val="Arial"/>
        <family val="2"/>
      </rPr>
      <t>EEG-Einspeisungen in der Direktvermarktung sind dagegen im Tabellenblatt DV-Bewegungsdaten einzutragen!</t>
    </r>
  </si>
  <si>
    <t>Übersicht_DV' Zelle D24 Formel geändert. (Runden auf 2-Nachkommastellen)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</si>
</sst>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quot;€&quot;#,##0.00_);[Red]\(&quot;€&quot;#,##0.00\)"/>
    <numFmt numFmtId="165" formatCode="_(&quot;€&quot;* #,##0.00_);_(&quot;€&quot;* \(#,##0.00\);_(&quot;€&quot;* &quot;-&quot;??_);_(@_)"/>
    <numFmt numFmtId="166" formatCode="_-* #,##0.00\ _€_-;\-* #,##0.00\ _€_-;_-* &quot;-&quot;??\ _€_-;_-@_-"/>
    <numFmt numFmtId="167" formatCode="_(* #,##0.00_);_(* \(#,##0.00\);_(* &quot;-&quot;??_);_(@_)"/>
    <numFmt numFmtId="168" formatCode="00000"/>
    <numFmt numFmtId="169" formatCode="#,##0.000"/>
    <numFmt numFmtId="170" formatCode="#,##0_ ;[Red]\-#,##0\ "/>
    <numFmt numFmtId="171" formatCode="#,##0.00_ ;[Red]\-#,##0.00\ "/>
    <numFmt numFmtId="172" formatCode="0.000"/>
    <numFmt numFmtId="173" formatCode="#,##0.00_ ;\-#,##0.00\ "/>
    <numFmt numFmtId="174" formatCode="#,##0.000_ ;[Red]\-#,##0.000\ "/>
    <numFmt numFmtId="175" formatCode="dd\.mm\.yyyy"/>
    <numFmt numFmtId="176" formatCode="#,##0.00000"/>
    <numFmt numFmtId="177" formatCode="#,##0.000000"/>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sz val="10"/>
      <color indexed="41"/>
      <name val="Arial"/>
      <family val="2"/>
    </font>
    <font>
      <b/>
      <sz val="10"/>
      <name val="Arial"/>
      <family val="2"/>
    </font>
    <font>
      <sz val="10"/>
      <name val="Arial"/>
      <family val="2"/>
    </font>
    <font>
      <b/>
      <sz val="7"/>
      <color indexed="10"/>
      <name val="Arial"/>
      <family val="2"/>
    </font>
    <font>
      <b/>
      <sz val="10"/>
      <color indexed="10"/>
      <name val="Arial"/>
      <family val="2"/>
    </font>
    <font>
      <b/>
      <sz val="12"/>
      <color indexed="10"/>
      <name val="Arial"/>
      <family val="2"/>
    </font>
    <font>
      <b/>
      <sz val="8"/>
      <name val="Arial"/>
      <family val="2"/>
    </font>
    <font>
      <b/>
      <sz val="8"/>
      <name val="Arial"/>
      <family val="2"/>
    </font>
    <font>
      <sz val="9"/>
      <name val="Arial"/>
      <family val="2"/>
    </font>
    <font>
      <b/>
      <sz val="8"/>
      <color indexed="81"/>
      <name val="Tahoma"/>
      <family val="2"/>
    </font>
    <font>
      <sz val="8"/>
      <color indexed="81"/>
      <name val="Tahoma"/>
      <family val="2"/>
    </font>
    <font>
      <sz val="16"/>
      <name val="Arial"/>
      <family val="2"/>
    </font>
    <font>
      <sz val="9"/>
      <name val="Arial"/>
      <family val="2"/>
    </font>
    <font>
      <b/>
      <sz val="9"/>
      <name val="Arial"/>
      <family val="2"/>
    </font>
    <font>
      <b/>
      <i/>
      <u/>
      <sz val="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20"/>
      <color indexed="8"/>
      <name val="Calibri"/>
      <family val="2"/>
    </font>
    <font>
      <b/>
      <i/>
      <sz val="9"/>
      <name val="Arial"/>
      <family val="2"/>
    </font>
    <font>
      <b/>
      <sz val="9"/>
      <color indexed="10"/>
      <name val="Arial"/>
      <family val="2"/>
    </font>
    <font>
      <sz val="10"/>
      <color indexed="10"/>
      <name val="Arial"/>
      <family val="2"/>
    </font>
    <font>
      <u/>
      <sz val="10"/>
      <color indexed="12"/>
      <name val="Arial"/>
      <family val="2"/>
    </font>
    <font>
      <sz val="10"/>
      <name val="Arial"/>
      <family val="2"/>
    </font>
    <font>
      <b/>
      <sz val="10"/>
      <color indexed="8"/>
      <name val="Arial"/>
      <family val="2"/>
    </font>
    <font>
      <sz val="10"/>
      <color indexed="9"/>
      <name val="Arial"/>
      <family val="2"/>
    </font>
    <font>
      <b/>
      <sz val="10"/>
      <color indexed="63"/>
      <name val="Arial"/>
      <family val="2"/>
    </font>
    <font>
      <b/>
      <sz val="10"/>
      <color indexed="52"/>
      <name val="Arial"/>
      <family val="2"/>
    </font>
    <font>
      <sz val="10"/>
      <color indexed="62"/>
      <name val="Arial"/>
      <family val="2"/>
    </font>
    <font>
      <i/>
      <sz val="10"/>
      <color indexed="23"/>
      <name val="Arial"/>
      <family val="2"/>
    </font>
    <font>
      <sz val="10"/>
      <color indexed="17"/>
      <name val="Arial"/>
      <family val="2"/>
    </font>
    <font>
      <sz val="10"/>
      <color indexed="60"/>
      <name val="Arial"/>
      <family val="2"/>
    </font>
    <font>
      <sz val="10"/>
      <color indexed="20"/>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52"/>
      <name val="Arial"/>
      <family val="2"/>
    </font>
    <font>
      <b/>
      <sz val="10"/>
      <color indexed="9"/>
      <name val="Arial"/>
      <family val="2"/>
    </font>
    <font>
      <sz val="11"/>
      <color theme="1"/>
      <name val="Calibri"/>
      <family val="2"/>
      <scheme val="minor"/>
    </font>
    <font>
      <b/>
      <sz val="10"/>
      <color rgb="FFFF0000"/>
      <name val="Arial"/>
      <family val="2"/>
    </font>
    <font>
      <sz val="8"/>
      <color rgb="FFFF0000"/>
      <name val="Arial"/>
      <family val="2"/>
    </font>
    <font>
      <sz val="11"/>
      <name val="Courier New"/>
      <family val="3"/>
    </font>
    <font>
      <sz val="10"/>
      <color indexed="8"/>
      <name val="Arial"/>
      <family val="2"/>
    </font>
    <font>
      <sz val="9"/>
      <color indexed="10"/>
      <name val="Arial"/>
      <family val="2"/>
    </font>
    <font>
      <sz val="8"/>
      <color indexed="10"/>
      <name val="Arial"/>
      <family val="2"/>
    </font>
    <font>
      <b/>
      <sz val="10"/>
      <color rgb="FFFF3300"/>
      <name val="Arial"/>
      <family val="2"/>
    </font>
    <font>
      <sz val="8"/>
      <color theme="0"/>
      <name val="Arial"/>
      <family val="2"/>
    </font>
    <font>
      <sz val="11"/>
      <color theme="0"/>
      <name val="Calibri"/>
      <family val="2"/>
      <scheme val="minor"/>
    </font>
    <font>
      <sz val="10"/>
      <name val="Arial"/>
      <family val="2"/>
    </font>
    <font>
      <sz val="10"/>
      <color theme="0"/>
      <name val="Arial"/>
      <family val="2"/>
    </font>
    <font>
      <sz val="11"/>
      <name val="Arial"/>
      <family val="2"/>
    </font>
    <font>
      <sz val="10"/>
      <color rgb="FFFF0000"/>
      <name val="Arial"/>
      <family val="2"/>
    </font>
    <font>
      <u/>
      <sz val="9"/>
      <name val="Arial"/>
      <family val="2"/>
    </font>
    <font>
      <sz val="9"/>
      <name val="Calibri"/>
      <family val="2"/>
      <scheme val="minor"/>
    </font>
    <font>
      <sz val="9"/>
      <color theme="1"/>
      <name val="Calibri"/>
      <family val="2"/>
      <scheme val="minor"/>
    </font>
    <font>
      <sz val="8"/>
      <color rgb="FFFF3300"/>
      <name val="Arial"/>
      <family val="2"/>
    </font>
    <font>
      <vertAlign val="superscript"/>
      <sz val="10"/>
      <name val="Arial"/>
      <family val="2"/>
    </font>
    <font>
      <sz val="7"/>
      <name val="Arial"/>
      <family val="2"/>
    </font>
    <font>
      <sz val="9"/>
      <name val="Courier New"/>
      <family val="3"/>
    </font>
    <font>
      <sz val="10"/>
      <name val="Arial"/>
      <family val="2"/>
    </font>
    <font>
      <b/>
      <sz val="6"/>
      <name val="Arial"/>
      <family val="2"/>
    </font>
    <font>
      <sz val="11"/>
      <name val="Calibri"/>
      <family val="2"/>
      <scheme val="minor"/>
    </font>
    <font>
      <sz val="7"/>
      <name val="Calibri"/>
      <family val="2"/>
    </font>
    <font>
      <b/>
      <sz val="9"/>
      <color rgb="FFFF0000"/>
      <name val="Arial"/>
      <family val="2"/>
    </font>
    <font>
      <sz val="9"/>
      <color rgb="FFFF0000"/>
      <name val="Calibri"/>
      <family val="2"/>
      <scheme val="minor"/>
    </font>
    <font>
      <b/>
      <sz val="8"/>
      <color rgb="FFFF0000"/>
      <name val="Arial"/>
      <family val="2"/>
    </font>
    <font>
      <sz val="11"/>
      <color rgb="FFFF0000"/>
      <name val="Courier New"/>
      <family val="3"/>
    </font>
    <font>
      <sz val="9"/>
      <color indexed="81"/>
      <name val="Segoe UI"/>
      <family val="2"/>
    </font>
    <font>
      <b/>
      <u/>
      <sz val="1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22"/>
      </patternFill>
    </fill>
    <fill>
      <patternFill patternType="solid">
        <fgColor indexed="19"/>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EBF1DE"/>
        <bgColor indexed="64"/>
      </patternFill>
    </fill>
    <fill>
      <patternFill patternType="solid">
        <fgColor rgb="FFF2DCDB"/>
        <bgColor indexed="64"/>
      </patternFill>
    </fill>
    <fill>
      <patternFill patternType="solid">
        <fgColor rgb="FFDCE6F1"/>
        <bgColor indexed="64"/>
      </patternFill>
    </fill>
  </fills>
  <borders count="105">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double">
        <color indexed="64"/>
      </right>
      <top style="thin">
        <color indexed="64"/>
      </top>
      <bottom style="thin">
        <color indexed="64"/>
      </bottom>
      <diagonal/>
    </border>
    <border>
      <left/>
      <right style="double">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right style="double">
        <color indexed="64"/>
      </right>
      <top style="thin">
        <color indexed="64"/>
      </top>
      <bottom style="thin">
        <color indexed="64"/>
      </bottom>
      <diagonal style="thin">
        <color indexed="64"/>
      </diagonal>
    </border>
    <border diagonalUp="1" diagonalDown="1">
      <left style="double">
        <color indexed="64"/>
      </left>
      <right style="thin">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medium">
        <color indexed="64"/>
      </bottom>
      <diagonal/>
    </border>
    <border diagonalUp="1" diagonalDown="1">
      <left style="medium">
        <color indexed="64"/>
      </left>
      <right style="medium">
        <color indexed="64"/>
      </right>
      <top style="medium">
        <color indexed="64"/>
      </top>
      <bottom style="medium">
        <color indexed="64"/>
      </bottom>
      <diagonal style="thin">
        <color indexed="64"/>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s>
  <cellStyleXfs count="303">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3" fillId="16" borderId="0" applyNumberFormat="0" applyBorder="0" applyAlignment="0" applyProtection="0"/>
    <xf numFmtId="0" fontId="46" fillId="14" borderId="0" applyNumberFormat="0" applyBorder="0" applyAlignment="0" applyProtection="0"/>
    <xf numFmtId="0" fontId="23" fillId="17" borderId="0" applyNumberFormat="0" applyBorder="0" applyAlignment="0" applyProtection="0"/>
    <xf numFmtId="0" fontId="46" fillId="17" borderId="0" applyNumberFormat="0" applyBorder="0" applyAlignment="0" applyProtection="0"/>
    <xf numFmtId="0" fontId="23" fillId="18" borderId="0" applyNumberFormat="0" applyBorder="0" applyAlignment="0" applyProtection="0"/>
    <xf numFmtId="0" fontId="46" fillId="18" borderId="0" applyNumberFormat="0" applyBorder="0" applyAlignment="0" applyProtection="0"/>
    <xf numFmtId="0" fontId="23" fillId="13" borderId="0" applyNumberFormat="0" applyBorder="0" applyAlignment="0" applyProtection="0"/>
    <xf numFmtId="0" fontId="46" fillId="20" borderId="0" applyNumberFormat="0" applyBorder="0" applyAlignment="0" applyProtection="0"/>
    <xf numFmtId="0" fontId="23" fillId="14" borderId="0" applyNumberFormat="0" applyBorder="0" applyAlignment="0" applyProtection="0"/>
    <xf numFmtId="0" fontId="46" fillId="14" borderId="0" applyNumberFormat="0" applyBorder="0" applyAlignment="0" applyProtection="0"/>
    <xf numFmtId="0" fontId="23" fillId="19" borderId="0" applyNumberFormat="0" applyBorder="0" applyAlignment="0" applyProtection="0"/>
    <xf numFmtId="0" fontId="46" fillId="19" borderId="0" applyNumberFormat="0" applyBorder="0" applyAlignment="0" applyProtection="0"/>
    <xf numFmtId="0" fontId="24" fillId="21" borderId="1" applyNumberFormat="0" applyAlignment="0" applyProtection="0"/>
    <xf numFmtId="0" fontId="47" fillId="22" borderId="1" applyNumberFormat="0" applyAlignment="0" applyProtection="0"/>
    <xf numFmtId="0" fontId="31" fillId="3" borderId="0" applyNumberFormat="0" applyBorder="0" applyAlignment="0" applyProtection="0"/>
    <xf numFmtId="0" fontId="25" fillId="21" borderId="2" applyNumberFormat="0" applyAlignment="0" applyProtection="0"/>
    <xf numFmtId="0" fontId="48" fillId="22" borderId="2" applyNumberFormat="0" applyAlignment="0" applyProtection="0"/>
    <xf numFmtId="0" fontId="25" fillId="21" borderId="2" applyNumberFormat="0" applyAlignment="0" applyProtection="0"/>
    <xf numFmtId="0" fontId="38" fillId="23" borderId="3" applyNumberFormat="0" applyAlignment="0" applyProtection="0"/>
    <xf numFmtId="166" fontId="22" fillId="0" borderId="0" applyFont="0" applyFill="0" applyBorder="0" applyAlignment="0" applyProtection="0"/>
    <xf numFmtId="166" fontId="22" fillId="0" borderId="0" applyFont="0" applyFill="0" applyBorder="0" applyAlignment="0" applyProtection="0"/>
    <xf numFmtId="0" fontId="26" fillId="7" borderId="2" applyNumberFormat="0" applyAlignment="0" applyProtection="0"/>
    <xf numFmtId="0" fontId="49" fillId="7" borderId="2" applyNumberFormat="0" applyAlignment="0" applyProtection="0"/>
    <xf numFmtId="0" fontId="27" fillId="0" borderId="4" applyNumberFormat="0" applyFill="0" applyAlignment="0" applyProtection="0"/>
    <xf numFmtId="0" fontId="45" fillId="0" borderId="5" applyNumberFormat="0" applyFill="0" applyAlignment="0" applyProtection="0"/>
    <xf numFmtId="0" fontId="28" fillId="0" borderId="0" applyNumberFormat="0" applyFill="0" applyBorder="0" applyAlignment="0" applyProtection="0"/>
    <xf numFmtId="0" fontId="50" fillId="0" borderId="0" applyNumberFormat="0" applyFill="0" applyBorder="0" applyAlignment="0" applyProtection="0"/>
    <xf numFmtId="165" fontId="4"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29" fillId="4" borderId="0" applyNumberFormat="0" applyBorder="0" applyAlignment="0" applyProtection="0"/>
    <xf numFmtId="0" fontId="51" fillId="4" borderId="0" applyNumberFormat="0" applyBorder="0" applyAlignment="0" applyProtection="0"/>
    <xf numFmtId="0" fontId="33" fillId="0" borderId="6"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0" applyNumberFormat="0" applyFill="0" applyBorder="0" applyAlignment="0" applyProtection="0"/>
    <xf numFmtId="0" fontId="5"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26" fillId="7" borderId="2" applyNumberFormat="0" applyAlignment="0" applyProtection="0"/>
    <xf numFmtId="0" fontId="36" fillId="0" borderId="9" applyNumberFormat="0" applyFill="0" applyAlignment="0" applyProtection="0"/>
    <xf numFmtId="0" fontId="30" fillId="24" borderId="0" applyNumberFormat="0" applyBorder="0" applyAlignment="0" applyProtection="0"/>
    <xf numFmtId="0" fontId="52" fillId="24" borderId="0" applyNumberFormat="0" applyBorder="0" applyAlignment="0" applyProtection="0"/>
    <xf numFmtId="0" fontId="22" fillId="25" borderId="10" applyNumberFormat="0" applyFont="0" applyAlignment="0" applyProtection="0"/>
    <xf numFmtId="0" fontId="22" fillId="25" borderId="10" applyNumberFormat="0" applyFont="0" applyAlignment="0" applyProtection="0"/>
    <xf numFmtId="0" fontId="9" fillId="25" borderId="10" applyNumberFormat="0" applyFont="0" applyAlignment="0" applyProtection="0"/>
    <xf numFmtId="0" fontId="24" fillId="21" borderId="1" applyNumberFormat="0" applyAlignment="0" applyProtection="0"/>
    <xf numFmtId="9" fontId="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31" fillId="3" borderId="0" applyNumberFormat="0" applyBorder="0" applyAlignment="0" applyProtection="0"/>
    <xf numFmtId="0" fontId="53" fillId="3" borderId="0" applyNumberFormat="0" applyBorder="0" applyAlignment="0" applyProtection="0"/>
    <xf numFmtId="0" fontId="4" fillId="0" borderId="0"/>
    <xf numFmtId="0" fontId="9" fillId="0" borderId="0"/>
    <xf numFmtId="0" fontId="44" fillId="0" borderId="0"/>
    <xf numFmtId="0" fontId="9" fillId="0" borderId="0"/>
    <xf numFmtId="0" fontId="9" fillId="0" borderId="0"/>
    <xf numFmtId="0" fontId="60" fillId="0" borderId="0"/>
    <xf numFmtId="0" fontId="4" fillId="0" borderId="0"/>
    <xf numFmtId="0" fontId="32" fillId="0" borderId="0" applyNumberFormat="0" applyFill="0" applyBorder="0" applyAlignment="0" applyProtection="0"/>
    <xf numFmtId="0" fontId="27" fillId="0" borderId="4" applyNumberFormat="0" applyFill="0" applyAlignment="0" applyProtection="0"/>
    <xf numFmtId="0" fontId="32" fillId="0" borderId="0" applyNumberFormat="0" applyFill="0" applyBorder="0" applyAlignment="0" applyProtection="0"/>
    <xf numFmtId="0" fontId="33" fillId="0" borderId="6" applyNumberFormat="0" applyFill="0" applyAlignment="0" applyProtection="0"/>
    <xf numFmtId="0" fontId="55" fillId="0" borderId="11" applyNumberFormat="0" applyFill="0" applyAlignment="0" applyProtection="0"/>
    <xf numFmtId="0" fontId="34" fillId="0" borderId="7" applyNumberFormat="0" applyFill="0" applyAlignment="0" applyProtection="0"/>
    <xf numFmtId="0" fontId="56" fillId="0" borderId="7" applyNumberFormat="0" applyFill="0" applyAlignment="0" applyProtection="0"/>
    <xf numFmtId="0" fontId="35" fillId="0" borderId="8" applyNumberFormat="0" applyFill="0" applyAlignment="0" applyProtection="0"/>
    <xf numFmtId="0" fontId="57" fillId="0" borderId="12" applyNumberFormat="0" applyFill="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4" fillId="0" borderId="0" applyNumberFormat="0" applyFill="0" applyBorder="0" applyAlignment="0" applyProtection="0"/>
    <xf numFmtId="0" fontId="36" fillId="0" borderId="9" applyNumberFormat="0" applyFill="0" applyAlignment="0" applyProtection="0"/>
    <xf numFmtId="0" fontId="58" fillId="0" borderId="9" applyNumberFormat="0" applyFill="0" applyAlignment="0" applyProtection="0"/>
    <xf numFmtId="0" fontId="37" fillId="0" borderId="0" applyNumberFormat="0" applyFill="0" applyBorder="0" applyAlignment="0" applyProtection="0"/>
    <xf numFmtId="0" fontId="42" fillId="0" borderId="0" applyNumberFormat="0" applyFill="0" applyBorder="0" applyAlignment="0" applyProtection="0"/>
    <xf numFmtId="0" fontId="37" fillId="0" borderId="0" applyNumberFormat="0" applyFill="0" applyBorder="0" applyAlignment="0" applyProtection="0"/>
    <xf numFmtId="0" fontId="38" fillId="23" borderId="3" applyNumberFormat="0" applyAlignment="0" applyProtection="0"/>
    <xf numFmtId="0" fontId="59" fillId="23" borderId="3" applyNumberFormat="0" applyAlignment="0" applyProtection="0"/>
    <xf numFmtId="166" fontId="22" fillId="0" borderId="0" applyFont="0" applyFill="0" applyBorder="0" applyAlignment="0" applyProtection="0"/>
    <xf numFmtId="0" fontId="4" fillId="0" borderId="0"/>
    <xf numFmtId="0" fontId="4" fillId="0" borderId="0"/>
    <xf numFmtId="0" fontId="4" fillId="0" borderId="0"/>
    <xf numFmtId="166" fontId="70" fillId="0" borderId="0" applyFont="0" applyFill="0" applyBorder="0" applyAlignment="0" applyProtection="0"/>
    <xf numFmtId="0" fontId="4" fillId="0" borderId="0"/>
    <xf numFmtId="0" fontId="4" fillId="0" borderId="0"/>
    <xf numFmtId="0" fontId="4" fillId="0" borderId="0"/>
    <xf numFmtId="0" fontId="60" fillId="0" borderId="0"/>
    <xf numFmtId="0" fontId="60" fillId="0" borderId="0"/>
    <xf numFmtId="0" fontId="60" fillId="0" borderId="0"/>
    <xf numFmtId="0" fontId="4" fillId="0" borderId="0"/>
    <xf numFmtId="0" fontId="60" fillId="0" borderId="0"/>
    <xf numFmtId="0" fontId="60" fillId="0" borderId="0"/>
    <xf numFmtId="0" fontId="60" fillId="0" borderId="0"/>
    <xf numFmtId="0" fontId="60" fillId="0" borderId="0"/>
    <xf numFmtId="0" fontId="4" fillId="0" borderId="0"/>
    <xf numFmtId="0" fontId="60" fillId="0" borderId="0"/>
    <xf numFmtId="0" fontId="60" fillId="0" borderId="0"/>
    <xf numFmtId="0" fontId="60" fillId="0" borderId="0"/>
    <xf numFmtId="0" fontId="60" fillId="0" borderId="0"/>
    <xf numFmtId="166" fontId="22" fillId="0" borderId="0" applyFont="0" applyFill="0" applyBorder="0" applyAlignment="0" applyProtection="0"/>
    <xf numFmtId="9" fontId="22" fillId="0" borderId="0" applyFont="0" applyFill="0" applyBorder="0" applyAlignment="0" applyProtection="0"/>
    <xf numFmtId="0" fontId="30" fillId="24"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2" fillId="5" borderId="0" applyNumberFormat="0" applyBorder="0" applyAlignment="0" applyProtection="0"/>
    <xf numFmtId="0" fontId="31" fillId="3" borderId="0" applyNumberFormat="0" applyBorder="0" applyAlignment="0" applyProtection="0"/>
    <xf numFmtId="0" fontId="34" fillId="0" borderId="7" applyNumberFormat="0" applyFill="0" applyAlignment="0" applyProtection="0"/>
    <xf numFmtId="0" fontId="23" fillId="18" borderId="0" applyNumberFormat="0" applyBorder="0" applyAlignment="0" applyProtection="0"/>
    <xf numFmtId="0" fontId="23" fillId="19" borderId="0" applyNumberFormat="0" applyBorder="0" applyAlignment="0" applyProtection="0"/>
    <xf numFmtId="0" fontId="32" fillId="0" borderId="0" applyNumberFormat="0" applyFill="0" applyBorder="0" applyAlignment="0" applyProtection="0"/>
    <xf numFmtId="0" fontId="38" fillId="23" borderId="3" applyNumberFormat="0" applyAlignment="0" applyProtection="0"/>
    <xf numFmtId="167" fontId="22" fillId="0" borderId="0" applyFont="0" applyFill="0" applyBorder="0" applyAlignment="0" applyProtection="0"/>
    <xf numFmtId="167" fontId="22" fillId="0" borderId="0" applyFont="0" applyFill="0" applyBorder="0" applyAlignment="0" applyProtection="0"/>
    <xf numFmtId="165" fontId="4" fillId="0" borderId="0" applyFont="0" applyFill="0" applyBorder="0" applyAlignment="0" applyProtection="0"/>
    <xf numFmtId="0" fontId="22" fillId="25" borderId="10" applyNumberFormat="0" applyFont="0" applyAlignment="0" applyProtection="0"/>
    <xf numFmtId="0" fontId="5" fillId="0" borderId="0" applyNumberFormat="0" applyFill="0" applyBorder="0" applyAlignment="0" applyProtection="0">
      <alignment vertical="top"/>
      <protection locked="0"/>
    </xf>
    <xf numFmtId="0" fontId="36" fillId="0" borderId="9" applyNumberFormat="0" applyFill="0" applyAlignment="0" applyProtection="0"/>
    <xf numFmtId="0" fontId="4" fillId="25" borderId="10" applyNumberFormat="0" applyFont="0" applyAlignment="0" applyProtection="0"/>
    <xf numFmtId="9" fontId="4" fillId="0" borderId="0" applyFont="0" applyFill="0" applyBorder="0" applyAlignment="0" applyProtection="0"/>
    <xf numFmtId="0" fontId="4" fillId="0" borderId="0"/>
    <xf numFmtId="0" fontId="22" fillId="7" borderId="0" applyNumberFormat="0" applyBorder="0" applyAlignment="0" applyProtection="0"/>
    <xf numFmtId="0" fontId="25" fillId="21" borderId="2" applyNumberFormat="0" applyAlignment="0" applyProtection="0"/>
    <xf numFmtId="0" fontId="29" fillId="4" borderId="0" applyNumberFormat="0" applyBorder="0" applyAlignment="0" applyProtection="0"/>
    <xf numFmtId="167" fontId="22" fillId="0" borderId="0" applyFont="0" applyFill="0" applyBorder="0" applyAlignment="0" applyProtection="0"/>
    <xf numFmtId="0" fontId="35" fillId="0" borderId="8" applyNumberFormat="0" applyFill="0" applyAlignment="0" applyProtection="0"/>
    <xf numFmtId="167" fontId="4" fillId="0" borderId="0" applyFont="0" applyFill="0" applyBorder="0" applyAlignment="0" applyProtection="0"/>
    <xf numFmtId="0" fontId="60" fillId="0" borderId="0"/>
    <xf numFmtId="0" fontId="4"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4" fillId="21" borderId="1" applyNumberFormat="0" applyAlignment="0" applyProtection="0"/>
    <xf numFmtId="0" fontId="25" fillId="21" borderId="2" applyNumberFormat="0" applyAlignment="0" applyProtection="0"/>
    <xf numFmtId="0" fontId="26" fillId="7" borderId="2" applyNumberFormat="0" applyAlignment="0" applyProtection="0"/>
    <xf numFmtId="0" fontId="27" fillId="0" borderId="4" applyNumberFormat="0" applyFill="0" applyAlignment="0" applyProtection="0"/>
    <xf numFmtId="0" fontId="28" fillId="0" borderId="0" applyNumberFormat="0" applyFill="0" applyBorder="0" applyAlignment="0" applyProtection="0"/>
    <xf numFmtId="0" fontId="29" fillId="4" borderId="0" applyNumberFormat="0" applyBorder="0" applyAlignment="0" applyProtection="0"/>
    <xf numFmtId="0" fontId="5" fillId="0" borderId="0" applyNumberFormat="0" applyFill="0" applyBorder="0" applyAlignment="0" applyProtection="0">
      <alignment vertical="top"/>
      <protection locked="0"/>
    </xf>
    <xf numFmtId="0" fontId="30" fillId="24" borderId="0" applyNumberFormat="0" applyBorder="0" applyAlignment="0" applyProtection="0"/>
    <xf numFmtId="0" fontId="22" fillId="25" borderId="10" applyNumberFormat="0" applyFont="0" applyAlignment="0" applyProtection="0"/>
    <xf numFmtId="0" fontId="4" fillId="25" borderId="10" applyNumberFormat="0" applyFont="0" applyAlignment="0" applyProtection="0"/>
    <xf numFmtId="9" fontId="4" fillId="0" borderId="0" applyFont="0" applyFill="0" applyBorder="0" applyAlignment="0" applyProtection="0"/>
    <xf numFmtId="0" fontId="31" fillId="3" borderId="0" applyNumberFormat="0" applyBorder="0" applyAlignment="0" applyProtection="0"/>
    <xf numFmtId="0" fontId="4" fillId="0" borderId="0"/>
    <xf numFmtId="0" fontId="60" fillId="0" borderId="0"/>
    <xf numFmtId="0" fontId="32" fillId="0" borderId="0" applyNumberFormat="0" applyFill="0" applyBorder="0" applyAlignment="0" applyProtection="0"/>
    <xf numFmtId="0" fontId="33" fillId="0" borderId="6"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38" fillId="23" borderId="3" applyNumberFormat="0" applyAlignment="0" applyProtection="0"/>
    <xf numFmtId="167" fontId="4" fillId="0" borderId="0" applyFont="0" applyFill="0" applyBorder="0" applyAlignment="0" applyProtection="0"/>
    <xf numFmtId="0" fontId="60" fillId="0" borderId="0"/>
    <xf numFmtId="0" fontId="4" fillId="0" borderId="0"/>
    <xf numFmtId="0" fontId="4" fillId="0" borderId="0"/>
    <xf numFmtId="0" fontId="60" fillId="0" borderId="0"/>
    <xf numFmtId="0" fontId="60" fillId="0" borderId="0"/>
    <xf numFmtId="0" fontId="64" fillId="0" borderId="0"/>
    <xf numFmtId="0" fontId="60" fillId="0" borderId="0"/>
    <xf numFmtId="0" fontId="4" fillId="0" borderId="0"/>
    <xf numFmtId="0" fontId="4" fillId="0" borderId="0"/>
    <xf numFmtId="0" fontId="4" fillId="0" borderId="0"/>
    <xf numFmtId="0" fontId="4"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4" fillId="21" borderId="1" applyNumberFormat="0" applyAlignment="0" applyProtection="0"/>
    <xf numFmtId="0" fontId="25" fillId="21" borderId="2" applyNumberFormat="0" applyAlignment="0" applyProtection="0"/>
    <xf numFmtId="0" fontId="26" fillId="7" borderId="2" applyNumberFormat="0" applyAlignment="0" applyProtection="0"/>
    <xf numFmtId="0" fontId="27" fillId="0" borderId="4" applyNumberFormat="0" applyFill="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24" borderId="0" applyNumberFormat="0" applyBorder="0" applyAlignment="0" applyProtection="0"/>
    <xf numFmtId="0" fontId="22" fillId="25" borderId="10" applyNumberFormat="0" applyFont="0" applyAlignment="0" applyProtection="0"/>
    <xf numFmtId="0" fontId="31" fillId="3" borderId="0" applyNumberFormat="0" applyBorder="0" applyAlignment="0" applyProtection="0"/>
    <xf numFmtId="0" fontId="60" fillId="0" borderId="0"/>
    <xf numFmtId="0" fontId="32" fillId="0" borderId="0" applyNumberFormat="0" applyFill="0" applyBorder="0" applyAlignment="0" applyProtection="0"/>
    <xf numFmtId="0" fontId="33" fillId="0" borderId="6"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38" fillId="23" borderId="3" applyNumberFormat="0" applyAlignment="0" applyProtection="0"/>
    <xf numFmtId="167" fontId="4"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22" fillId="5" borderId="0" applyNumberFormat="0" applyBorder="0" applyAlignment="0" applyProtection="0"/>
    <xf numFmtId="0" fontId="22" fillId="10" borderId="0" applyNumberFormat="0" applyBorder="0" applyAlignment="0" applyProtection="0"/>
    <xf numFmtId="0" fontId="33" fillId="0" borderId="6" applyNumberFormat="0" applyFill="0" applyAlignment="0" applyProtection="0"/>
    <xf numFmtId="0" fontId="22" fillId="2" borderId="0" applyNumberFormat="0" applyBorder="0" applyAlignment="0" applyProtection="0"/>
    <xf numFmtId="0" fontId="28" fillId="0" borderId="0" applyNumberFormat="0" applyFill="0" applyBorder="0" applyAlignment="0" applyProtection="0"/>
    <xf numFmtId="0" fontId="23" fillId="14" borderId="0" applyNumberFormat="0" applyBorder="0" applyAlignment="0" applyProtection="0"/>
    <xf numFmtId="0" fontId="22" fillId="11" borderId="0" applyNumberFormat="0" applyBorder="0" applyAlignment="0" applyProtection="0"/>
    <xf numFmtId="0" fontId="23" fillId="14" borderId="0" applyNumberFormat="0" applyBorder="0" applyAlignment="0" applyProtection="0"/>
    <xf numFmtId="0" fontId="22" fillId="9" borderId="0" applyNumberFormat="0" applyBorder="0" applyAlignment="0" applyProtection="0"/>
    <xf numFmtId="0" fontId="26" fillId="7" borderId="2" applyNumberFormat="0" applyAlignment="0" applyProtection="0"/>
    <xf numFmtId="0" fontId="35" fillId="0" borderId="0" applyNumberFormat="0" applyFill="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2" fillId="4" borderId="0" applyNumberFormat="0" applyBorder="0" applyAlignment="0" applyProtection="0"/>
    <xf numFmtId="0" fontId="23" fillId="13" borderId="0" applyNumberFormat="0" applyBorder="0" applyAlignment="0" applyProtection="0"/>
    <xf numFmtId="0" fontId="24" fillId="21" borderId="1" applyNumberFormat="0" applyAlignment="0" applyProtection="0"/>
    <xf numFmtId="166" fontId="4" fillId="0" borderId="0" applyFont="0" applyFill="0" applyBorder="0" applyAlignment="0" applyProtection="0"/>
    <xf numFmtId="0" fontId="37" fillId="0" borderId="0" applyNumberFormat="0" applyFill="0" applyBorder="0" applyAlignment="0" applyProtection="0"/>
    <xf numFmtId="0" fontId="27" fillId="0" borderId="4" applyNumberFormat="0" applyFill="0" applyAlignment="0" applyProtection="0"/>
    <xf numFmtId="0" fontId="22" fillId="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4" fillId="0" borderId="0"/>
    <xf numFmtId="0" fontId="23" fillId="15" borderId="0" applyNumberFormat="0" applyBorder="0" applyAlignment="0" applyProtection="0"/>
    <xf numFmtId="0" fontId="23" fillId="17" borderId="0" applyNumberFormat="0" applyBorder="0" applyAlignment="0" applyProtection="0"/>
    <xf numFmtId="0" fontId="23" fillId="16" borderId="0" applyNumberFormat="0" applyBorder="0" applyAlignment="0" applyProtection="0"/>
  </cellStyleXfs>
  <cellXfs count="550">
    <xf numFmtId="0" fontId="0" fillId="0" borderId="0" xfId="0"/>
    <xf numFmtId="0" fontId="7" fillId="26" borderId="0" xfId="100" applyFont="1" applyFill="1" applyBorder="1" applyAlignment="1" applyProtection="1"/>
    <xf numFmtId="0" fontId="0" fillId="26" borderId="0" xfId="0" applyFill="1" applyBorder="1"/>
    <xf numFmtId="164" fontId="6" fillId="27" borderId="26" xfId="0" applyNumberFormat="1" applyFont="1" applyFill="1" applyBorder="1" applyProtection="1"/>
    <xf numFmtId="0" fontId="6" fillId="0" borderId="0" xfId="0" applyFont="1" applyFill="1" applyProtection="1"/>
    <xf numFmtId="0" fontId="9" fillId="27" borderId="28" xfId="0" applyFont="1" applyFill="1" applyBorder="1" applyProtection="1"/>
    <xf numFmtId="0" fontId="9" fillId="27" borderId="28" xfId="0" applyFont="1" applyFill="1" applyBorder="1" applyAlignment="1" applyProtection="1"/>
    <xf numFmtId="0" fontId="9" fillId="0" borderId="0" xfId="0" applyFont="1" applyProtection="1"/>
    <xf numFmtId="0" fontId="9" fillId="0" borderId="0" xfId="0" applyFont="1" applyAlignment="1" applyProtection="1">
      <alignment horizontal="left" wrapText="1"/>
    </xf>
    <xf numFmtId="0" fontId="0" fillId="0" borderId="0" xfId="0" applyProtection="1"/>
    <xf numFmtId="0" fontId="9" fillId="0" borderId="0" xfId="94" applyFont="1" applyFill="1" applyBorder="1"/>
    <xf numFmtId="0" fontId="14" fillId="27" borderId="21" xfId="0" applyFont="1" applyFill="1" applyBorder="1" applyAlignment="1" applyProtection="1">
      <alignment horizontal="center"/>
    </xf>
    <xf numFmtId="0" fontId="0" fillId="0" borderId="0" xfId="0" applyBorder="1" applyProtection="1"/>
    <xf numFmtId="0" fontId="0" fillId="0" borderId="0" xfId="0" applyFill="1" applyProtection="1"/>
    <xf numFmtId="0" fontId="0" fillId="26" borderId="0" xfId="0" applyFill="1" applyBorder="1" applyProtection="1"/>
    <xf numFmtId="0" fontId="40" fillId="26" borderId="0" xfId="0" applyFont="1" applyFill="1" applyBorder="1" applyProtection="1"/>
    <xf numFmtId="0" fontId="15" fillId="26" borderId="0" xfId="0" applyFont="1" applyFill="1" applyBorder="1" applyProtection="1"/>
    <xf numFmtId="0" fontId="20" fillId="26" borderId="0" xfId="0" applyFont="1" applyFill="1" applyBorder="1" applyProtection="1"/>
    <xf numFmtId="0" fontId="41" fillId="26" borderId="0" xfId="0" applyFont="1" applyFill="1" applyBorder="1" applyProtection="1"/>
    <xf numFmtId="0" fontId="15" fillId="0" borderId="21" xfId="95" applyFont="1" applyFill="1" applyBorder="1"/>
    <xf numFmtId="0" fontId="15" fillId="0" borderId="29" xfId="95" applyFont="1" applyFill="1" applyBorder="1"/>
    <xf numFmtId="0" fontId="15" fillId="0" borderId="21" xfId="95" applyFont="1" applyBorder="1" applyProtection="1"/>
    <xf numFmtId="0" fontId="15" fillId="0" borderId="21" xfId="95" applyFont="1" applyBorder="1"/>
    <xf numFmtId="0" fontId="15" fillId="0" borderId="21" xfId="95" applyFont="1" applyFill="1" applyBorder="1" applyProtection="1"/>
    <xf numFmtId="0" fontId="15" fillId="0" borderId="29" xfId="95" applyFont="1" applyBorder="1" applyProtection="1"/>
    <xf numFmtId="0" fontId="15" fillId="0" borderId="29" xfId="95" applyFont="1" applyBorder="1"/>
    <xf numFmtId="0" fontId="15" fillId="0" borderId="29" xfId="95" applyFont="1" applyFill="1" applyBorder="1" applyProtection="1"/>
    <xf numFmtId="0" fontId="15" fillId="0" borderId="0" xfId="95" applyFont="1" applyFill="1" applyBorder="1"/>
    <xf numFmtId="0" fontId="9" fillId="0" borderId="29" xfId="94" applyFont="1" applyFill="1" applyBorder="1"/>
    <xf numFmtId="0" fontId="8" fillId="30" borderId="34" xfId="0" applyFont="1" applyFill="1" applyBorder="1" applyProtection="1"/>
    <xf numFmtId="0" fontId="8" fillId="30" borderId="34" xfId="100" applyFont="1" applyFill="1" applyBorder="1" applyProtection="1"/>
    <xf numFmtId="0" fontId="8" fillId="30" borderId="36" xfId="0" applyFont="1" applyFill="1" applyBorder="1" applyProtection="1"/>
    <xf numFmtId="0" fontId="8" fillId="30" borderId="67" xfId="100" applyFont="1" applyFill="1" applyBorder="1" applyAlignment="1" applyProtection="1">
      <alignment horizontal="right"/>
    </xf>
    <xf numFmtId="0" fontId="4" fillId="30" borderId="69" xfId="100" applyFont="1" applyFill="1" applyBorder="1" applyAlignment="1" applyProtection="1">
      <alignment horizontal="right"/>
    </xf>
    <xf numFmtId="0" fontId="10" fillId="30" borderId="37" xfId="100" applyFont="1" applyFill="1" applyBorder="1" applyAlignment="1" applyProtection="1">
      <alignment horizontal="right"/>
    </xf>
    <xf numFmtId="0" fontId="8" fillId="30" borderId="71" xfId="100" applyFont="1" applyFill="1" applyBorder="1" applyAlignment="1" applyProtection="1">
      <alignment horizontal="right"/>
    </xf>
    <xf numFmtId="0" fontId="8" fillId="30" borderId="46" xfId="100" applyFont="1" applyFill="1" applyBorder="1" applyAlignment="1" applyProtection="1">
      <alignment horizontal="right"/>
    </xf>
    <xf numFmtId="0" fontId="8" fillId="30" borderId="37" xfId="100" applyFont="1" applyFill="1" applyBorder="1" applyAlignment="1" applyProtection="1">
      <alignment horizontal="right"/>
    </xf>
    <xf numFmtId="0" fontId="8" fillId="30" borderId="69" xfId="100" applyFont="1" applyFill="1" applyBorder="1" applyAlignment="1" applyProtection="1">
      <alignment horizontal="right"/>
    </xf>
    <xf numFmtId="0" fontId="8" fillId="30" borderId="67" xfId="100" applyFont="1" applyFill="1" applyBorder="1" applyAlignment="1" applyProtection="1">
      <alignment horizontal="right" wrapText="1"/>
    </xf>
    <xf numFmtId="0" fontId="8" fillId="30" borderId="69" xfId="100" applyFont="1" applyFill="1" applyBorder="1" applyAlignment="1" applyProtection="1">
      <alignment horizontal="right" wrapText="1"/>
    </xf>
    <xf numFmtId="0" fontId="8" fillId="30" borderId="37" xfId="100" applyFont="1" applyFill="1" applyBorder="1" applyProtection="1"/>
    <xf numFmtId="0" fontId="8" fillId="30" borderId="47" xfId="100" applyFont="1" applyFill="1" applyBorder="1" applyProtection="1"/>
    <xf numFmtId="0" fontId="8" fillId="30" borderId="39" xfId="100" applyFont="1" applyFill="1" applyBorder="1" applyProtection="1"/>
    <xf numFmtId="0" fontId="8" fillId="30" borderId="39" xfId="100" applyFont="1" applyFill="1" applyBorder="1" applyAlignment="1" applyProtection="1"/>
    <xf numFmtId="0" fontId="8" fillId="30" borderId="65" xfId="0" applyFont="1" applyFill="1" applyBorder="1" applyProtection="1"/>
    <xf numFmtId="0" fontId="8" fillId="31" borderId="0" xfId="100" applyFont="1" applyFill="1" applyBorder="1" applyProtection="1"/>
    <xf numFmtId="0" fontId="12" fillId="31" borderId="0" xfId="100" applyFont="1" applyFill="1" applyBorder="1" applyAlignment="1" applyProtection="1">
      <alignment horizontal="center"/>
    </xf>
    <xf numFmtId="0" fontId="0" fillId="31" borderId="0" xfId="0" applyFill="1" applyBorder="1" applyProtection="1"/>
    <xf numFmtId="0" fontId="0" fillId="30" borderId="40" xfId="0" applyFill="1" applyBorder="1" applyProtection="1"/>
    <xf numFmtId="0" fontId="8" fillId="30" borderId="66" xfId="100" applyFont="1" applyFill="1" applyBorder="1" applyAlignment="1" applyProtection="1"/>
    <xf numFmtId="0" fontId="20" fillId="29" borderId="68" xfId="100" applyFont="1" applyFill="1" applyBorder="1" applyProtection="1">
      <protection locked="0"/>
    </xf>
    <xf numFmtId="0" fontId="15" fillId="29" borderId="70" xfId="100" applyFont="1" applyFill="1" applyBorder="1" applyProtection="1">
      <protection locked="0"/>
    </xf>
    <xf numFmtId="0" fontId="41" fillId="29" borderId="70" xfId="100" applyFont="1" applyFill="1" applyBorder="1" applyProtection="1">
      <protection locked="0"/>
    </xf>
    <xf numFmtId="0" fontId="15" fillId="29" borderId="38" xfId="0" applyFont="1" applyFill="1" applyBorder="1" applyProtection="1">
      <protection locked="0"/>
    </xf>
    <xf numFmtId="0" fontId="15" fillId="29" borderId="38" xfId="0" applyFont="1" applyFill="1" applyBorder="1" applyAlignment="1" applyProtection="1">
      <alignment horizontal="left"/>
      <protection locked="0"/>
    </xf>
    <xf numFmtId="0" fontId="20" fillId="29" borderId="48" xfId="100" applyFont="1" applyFill="1" applyBorder="1" applyProtection="1">
      <protection locked="0"/>
    </xf>
    <xf numFmtId="0" fontId="4" fillId="30" borderId="68" xfId="0" applyFont="1" applyFill="1" applyBorder="1" applyAlignment="1" applyProtection="1">
      <alignment wrapText="1"/>
    </xf>
    <xf numFmtId="0" fontId="4" fillId="30" borderId="70" xfId="0" applyFont="1" applyFill="1" applyBorder="1" applyAlignment="1" applyProtection="1">
      <alignment wrapText="1"/>
    </xf>
    <xf numFmtId="0" fontId="4" fillId="30" borderId="48" xfId="100" applyFont="1" applyFill="1" applyBorder="1" applyProtection="1"/>
    <xf numFmtId="0" fontId="12" fillId="30" borderId="36" xfId="100" applyFont="1" applyFill="1" applyBorder="1" applyAlignment="1" applyProtection="1">
      <alignment horizontal="center"/>
    </xf>
    <xf numFmtId="0" fontId="12" fillId="30" borderId="40" xfId="100" applyFont="1" applyFill="1" applyBorder="1" applyAlignment="1" applyProtection="1">
      <alignment horizontal="center"/>
    </xf>
    <xf numFmtId="0" fontId="8" fillId="30" borderId="65" xfId="100" applyFont="1" applyFill="1" applyBorder="1" applyProtection="1"/>
    <xf numFmtId="0" fontId="12" fillId="30" borderId="66" xfId="100" applyFont="1" applyFill="1" applyBorder="1" applyAlignment="1" applyProtection="1">
      <alignment horizontal="center"/>
    </xf>
    <xf numFmtId="0" fontId="11" fillId="0" borderId="50" xfId="100" applyFont="1" applyFill="1" applyBorder="1" applyAlignment="1" applyProtection="1">
      <alignment horizontal="center"/>
    </xf>
    <xf numFmtId="0" fontId="15" fillId="0" borderId="0" xfId="0" applyFont="1" applyBorder="1" applyProtection="1"/>
    <xf numFmtId="164" fontId="66" fillId="31" borderId="0" xfId="0" applyNumberFormat="1" applyFont="1" applyFill="1" applyBorder="1" applyAlignment="1">
      <alignment vertical="center" wrapText="1"/>
    </xf>
    <xf numFmtId="164" fontId="0" fillId="26" borderId="0" xfId="0" applyNumberFormat="1" applyFill="1" applyBorder="1" applyProtection="1"/>
    <xf numFmtId="0" fontId="4" fillId="26" borderId="0" xfId="0" applyFont="1" applyFill="1" applyBorder="1"/>
    <xf numFmtId="170" fontId="15" fillId="0" borderId="45" xfId="0" applyNumberFormat="1" applyFont="1" applyFill="1" applyBorder="1" applyProtection="1">
      <protection hidden="1"/>
    </xf>
    <xf numFmtId="170" fontId="15" fillId="0" borderId="37" xfId="0" applyNumberFormat="1" applyFont="1" applyFill="1" applyBorder="1" applyProtection="1">
      <protection hidden="1"/>
    </xf>
    <xf numFmtId="170" fontId="15" fillId="0" borderId="46" xfId="0" applyNumberFormat="1" applyFont="1" applyFill="1" applyBorder="1" applyProtection="1">
      <protection hidden="1"/>
    </xf>
    <xf numFmtId="170" fontId="15" fillId="0" borderId="47" xfId="0" applyNumberFormat="1" applyFont="1" applyFill="1" applyBorder="1" applyProtection="1">
      <protection hidden="1"/>
    </xf>
    <xf numFmtId="170" fontId="20" fillId="30" borderId="24" xfId="0" applyNumberFormat="1" applyFont="1" applyFill="1" applyBorder="1" applyProtection="1">
      <protection hidden="1"/>
    </xf>
    <xf numFmtId="0" fontId="65" fillId="0" borderId="0" xfId="0" applyFont="1" applyFill="1" applyBorder="1" applyProtection="1">
      <protection hidden="1"/>
    </xf>
    <xf numFmtId="0" fontId="42" fillId="0" borderId="0" xfId="0" applyFont="1" applyProtection="1">
      <protection hidden="1"/>
    </xf>
    <xf numFmtId="0" fontId="8" fillId="0" borderId="0" xfId="0" applyFont="1" applyAlignment="1" applyProtection="1">
      <alignment horizontal="left"/>
      <protection hidden="1"/>
    </xf>
    <xf numFmtId="0" fontId="9" fillId="0" borderId="0" xfId="0" applyFont="1" applyProtection="1">
      <protection hidden="1"/>
    </xf>
    <xf numFmtId="170" fontId="15" fillId="0" borderId="41" xfId="0" applyNumberFormat="1" applyFont="1" applyFill="1" applyBorder="1" applyProtection="1">
      <protection hidden="1"/>
    </xf>
    <xf numFmtId="0" fontId="6" fillId="0" borderId="0" xfId="0" applyFont="1" applyProtection="1">
      <protection hidden="1"/>
    </xf>
    <xf numFmtId="170" fontId="15" fillId="0" borderId="62" xfId="0" applyNumberFormat="1" applyFont="1" applyFill="1" applyBorder="1" applyProtection="1">
      <protection hidden="1"/>
    </xf>
    <xf numFmtId="170" fontId="15" fillId="0" borderId="42" xfId="0" applyNumberFormat="1" applyFont="1" applyFill="1" applyBorder="1" applyProtection="1">
      <protection hidden="1"/>
    </xf>
    <xf numFmtId="170" fontId="15" fillId="0" borderId="43" xfId="0" applyNumberFormat="1" applyFont="1" applyFill="1" applyBorder="1" applyProtection="1">
      <protection hidden="1"/>
    </xf>
    <xf numFmtId="0" fontId="15" fillId="0" borderId="27" xfId="0" applyFont="1" applyBorder="1" applyProtection="1">
      <protection hidden="1"/>
    </xf>
    <xf numFmtId="0" fontId="20" fillId="30" borderId="59" xfId="0" applyFont="1" applyFill="1" applyBorder="1" applyAlignment="1" applyProtection="1">
      <alignment horizontal="center" vertical="center" wrapText="1"/>
      <protection hidden="1"/>
    </xf>
    <xf numFmtId="0" fontId="20" fillId="30" borderId="54" xfId="0" applyFont="1" applyFill="1" applyBorder="1" applyAlignment="1" applyProtection="1">
      <alignment horizontal="center" vertical="center" wrapText="1"/>
      <protection hidden="1"/>
    </xf>
    <xf numFmtId="0" fontId="20" fillId="30" borderId="25" xfId="0" applyFont="1" applyFill="1" applyBorder="1" applyAlignment="1" applyProtection="1">
      <alignment horizontal="center" vertical="center" wrapText="1"/>
      <protection hidden="1"/>
    </xf>
    <xf numFmtId="171" fontId="15" fillId="0" borderId="60" xfId="0" applyNumberFormat="1" applyFont="1" applyFill="1" applyBorder="1" applyProtection="1">
      <protection hidden="1"/>
    </xf>
    <xf numFmtId="170" fontId="15" fillId="0" borderId="55" xfId="0" applyNumberFormat="1" applyFont="1" applyFill="1" applyBorder="1" applyProtection="1">
      <protection hidden="1"/>
    </xf>
    <xf numFmtId="170" fontId="15" fillId="0" borderId="48" xfId="0" applyNumberFormat="1" applyFont="1" applyFill="1" applyBorder="1" applyProtection="1">
      <protection hidden="1"/>
    </xf>
    <xf numFmtId="171" fontId="15" fillId="0" borderId="61" xfId="0" applyNumberFormat="1" applyFont="1" applyFill="1" applyBorder="1" applyProtection="1">
      <protection hidden="1"/>
    </xf>
    <xf numFmtId="170" fontId="15" fillId="0" borderId="56" xfId="0" applyNumberFormat="1" applyFont="1" applyFill="1" applyBorder="1" applyProtection="1">
      <protection hidden="1"/>
    </xf>
    <xf numFmtId="170" fontId="15" fillId="0" borderId="38" xfId="0" applyNumberFormat="1" applyFont="1" applyFill="1" applyBorder="1" applyProtection="1">
      <protection hidden="1"/>
    </xf>
    <xf numFmtId="171" fontId="15" fillId="0" borderId="63" xfId="0" applyNumberFormat="1" applyFont="1" applyFill="1" applyBorder="1" applyProtection="1">
      <protection hidden="1"/>
    </xf>
    <xf numFmtId="171" fontId="20" fillId="30" borderId="64" xfId="0" applyNumberFormat="1" applyFont="1" applyFill="1" applyBorder="1" applyProtection="1">
      <protection hidden="1"/>
    </xf>
    <xf numFmtId="170" fontId="20" fillId="30" borderId="57" xfId="0" applyNumberFormat="1" applyFont="1" applyFill="1" applyBorder="1" applyProtection="1">
      <protection hidden="1"/>
    </xf>
    <xf numFmtId="170" fontId="20" fillId="30" borderId="50" xfId="0" applyNumberFormat="1" applyFont="1" applyFill="1" applyBorder="1" applyProtection="1">
      <protection hidden="1"/>
    </xf>
    <xf numFmtId="164" fontId="66" fillId="31" borderId="0" xfId="0" applyNumberFormat="1" applyFont="1" applyFill="1" applyBorder="1" applyAlignment="1" applyProtection="1">
      <alignment vertical="center" wrapText="1"/>
      <protection hidden="1"/>
    </xf>
    <xf numFmtId="0" fontId="0" fillId="26" borderId="0" xfId="0" applyFill="1" applyBorder="1" applyProtection="1">
      <protection hidden="1"/>
    </xf>
    <xf numFmtId="1" fontId="0" fillId="26" borderId="0" xfId="0" applyNumberFormat="1" applyFill="1" applyBorder="1" applyProtection="1"/>
    <xf numFmtId="171" fontId="20" fillId="0" borderId="48" xfId="0" applyNumberFormat="1" applyFont="1" applyFill="1" applyBorder="1" applyAlignment="1" applyProtection="1">
      <alignment horizontal="center" vertical="center" wrapText="1"/>
      <protection hidden="1"/>
    </xf>
    <xf numFmtId="171" fontId="20" fillId="0" borderId="38" xfId="0" applyNumberFormat="1" applyFont="1" applyFill="1" applyBorder="1" applyAlignment="1" applyProtection="1">
      <alignment horizontal="center" vertical="center" wrapText="1"/>
      <protection hidden="1"/>
    </xf>
    <xf numFmtId="171" fontId="20" fillId="0" borderId="75" xfId="0" applyNumberFormat="1" applyFont="1" applyFill="1" applyBorder="1" applyAlignment="1" applyProtection="1">
      <alignment horizontal="center" vertical="center" wrapText="1"/>
      <protection hidden="1"/>
    </xf>
    <xf numFmtId="171" fontId="15" fillId="0" borderId="49" xfId="0" applyNumberFormat="1" applyFont="1" applyFill="1" applyBorder="1" applyProtection="1">
      <protection hidden="1"/>
    </xf>
    <xf numFmtId="171" fontId="15" fillId="0" borderId="38" xfId="0" applyNumberFormat="1" applyFont="1" applyFill="1" applyBorder="1" applyProtection="1">
      <protection hidden="1"/>
    </xf>
    <xf numFmtId="171" fontId="20" fillId="30" borderId="25" xfId="0" applyNumberFormat="1" applyFont="1" applyFill="1" applyBorder="1" applyProtection="1">
      <protection hidden="1"/>
    </xf>
    <xf numFmtId="4" fontId="6" fillId="0" borderId="21" xfId="0" applyNumberFormat="1" applyFont="1" applyFill="1" applyBorder="1" applyAlignment="1" applyProtection="1">
      <alignment horizontal="center" vertical="center" wrapText="1"/>
      <protection hidden="1"/>
    </xf>
    <xf numFmtId="49" fontId="15" fillId="33" borderId="21" xfId="0" applyNumberFormat="1" applyFont="1" applyFill="1" applyBorder="1" applyProtection="1">
      <protection locked="0"/>
    </xf>
    <xf numFmtId="164" fontId="66" fillId="31" borderId="0" xfId="0" applyNumberFormat="1" applyFont="1" applyFill="1" applyBorder="1" applyAlignment="1" applyProtection="1">
      <alignment horizontal="center" vertical="center" wrapText="1"/>
      <protection hidden="1"/>
    </xf>
    <xf numFmtId="0" fontId="20" fillId="30" borderId="46" xfId="100" applyFont="1" applyFill="1" applyBorder="1" applyAlignment="1" applyProtection="1">
      <alignment horizontal="center" vertical="center" wrapText="1"/>
    </xf>
    <xf numFmtId="0" fontId="20" fillId="30" borderId="73" xfId="100" applyFont="1" applyFill="1" applyBorder="1" applyAlignment="1" applyProtection="1">
      <alignment horizontal="center" vertical="center" wrapText="1"/>
    </xf>
    <xf numFmtId="170" fontId="15" fillId="0" borderId="77" xfId="0" applyNumberFormat="1" applyFont="1" applyFill="1" applyBorder="1" applyProtection="1">
      <protection hidden="1"/>
    </xf>
    <xf numFmtId="171" fontId="15" fillId="0" borderId="79" xfId="0" applyNumberFormat="1" applyFont="1" applyFill="1" applyBorder="1" applyProtection="1">
      <protection hidden="1"/>
    </xf>
    <xf numFmtId="170" fontId="15" fillId="0" borderId="80" xfId="0" applyNumberFormat="1" applyFont="1" applyFill="1" applyBorder="1" applyProtection="1">
      <protection hidden="1"/>
    </xf>
    <xf numFmtId="170" fontId="15" fillId="0" borderId="78" xfId="0" applyNumberFormat="1" applyFont="1" applyFill="1" applyBorder="1" applyProtection="1">
      <protection hidden="1"/>
    </xf>
    <xf numFmtId="0" fontId="15" fillId="0" borderId="44" xfId="0" applyFont="1" applyBorder="1" applyProtection="1">
      <protection hidden="1"/>
    </xf>
    <xf numFmtId="164" fontId="20" fillId="34" borderId="21" xfId="0" applyNumberFormat="1" applyFont="1" applyFill="1" applyBorder="1" applyAlignment="1" applyProtection="1">
      <alignment horizontal="center" vertical="center" wrapText="1"/>
    </xf>
    <xf numFmtId="0" fontId="71" fillId="26" borderId="0" xfId="0" applyFont="1" applyFill="1" applyBorder="1" applyProtection="1"/>
    <xf numFmtId="173" fontId="68" fillId="26" borderId="0" xfId="0" applyNumberFormat="1" applyFont="1" applyFill="1" applyBorder="1" applyProtection="1"/>
    <xf numFmtId="164" fontId="66" fillId="31" borderId="0" xfId="0" applyNumberFormat="1" applyFont="1" applyFill="1" applyBorder="1" applyAlignment="1" applyProtection="1">
      <alignment vertical="center"/>
      <protection hidden="1"/>
    </xf>
    <xf numFmtId="173" fontId="68" fillId="26" borderId="0" xfId="124" applyNumberFormat="1" applyFont="1" applyFill="1" applyBorder="1" applyProtection="1"/>
    <xf numFmtId="0" fontId="4" fillId="26" borderId="0" xfId="0" applyFont="1" applyFill="1" applyBorder="1" applyAlignment="1">
      <alignment wrapText="1"/>
    </xf>
    <xf numFmtId="171" fontId="15" fillId="0" borderId="81" xfId="0" applyNumberFormat="1" applyFont="1" applyFill="1" applyBorder="1" applyProtection="1">
      <protection hidden="1"/>
    </xf>
    <xf numFmtId="171" fontId="15" fillId="0" borderId="82" xfId="0" applyNumberFormat="1" applyFont="1" applyFill="1" applyBorder="1" applyProtection="1">
      <protection hidden="1"/>
    </xf>
    <xf numFmtId="171" fontId="15" fillId="0" borderId="83" xfId="0" applyNumberFormat="1" applyFont="1" applyFill="1" applyBorder="1" applyProtection="1">
      <protection hidden="1"/>
    </xf>
    <xf numFmtId="0" fontId="4" fillId="0" borderId="21" xfId="94" applyFill="1" applyBorder="1"/>
    <xf numFmtId="4" fontId="4" fillId="0" borderId="21" xfId="94" applyNumberFormat="1" applyFont="1" applyFill="1" applyBorder="1"/>
    <xf numFmtId="0" fontId="63" fillId="0" borderId="74" xfId="94" applyFont="1" applyFill="1" applyBorder="1"/>
    <xf numFmtId="0" fontId="15" fillId="0" borderId="26" xfId="0" applyFont="1" applyFill="1" applyBorder="1" applyProtection="1">
      <protection hidden="1"/>
    </xf>
    <xf numFmtId="0" fontId="15" fillId="30" borderId="44" xfId="0" applyFont="1" applyFill="1" applyBorder="1" applyProtection="1">
      <protection hidden="1"/>
    </xf>
    <xf numFmtId="0" fontId="20" fillId="27" borderId="18" xfId="0" applyFont="1" applyFill="1" applyBorder="1" applyAlignment="1" applyProtection="1">
      <alignment horizontal="center"/>
    </xf>
    <xf numFmtId="0" fontId="13" fillId="28" borderId="21" xfId="0" applyFont="1" applyFill="1" applyBorder="1" applyAlignment="1" applyProtection="1">
      <alignment horizontal="center" vertical="center" wrapText="1"/>
    </xf>
    <xf numFmtId="171" fontId="15" fillId="33" borderId="17" xfId="0" applyNumberFormat="1" applyFont="1" applyFill="1" applyBorder="1" applyProtection="1">
      <protection locked="0"/>
    </xf>
    <xf numFmtId="174" fontId="15" fillId="33" borderId="17" xfId="0" applyNumberFormat="1" applyFont="1" applyFill="1" applyBorder="1" applyProtection="1">
      <protection locked="0"/>
    </xf>
    <xf numFmtId="0" fontId="13" fillId="34" borderId="21" xfId="0" applyFont="1" applyFill="1" applyBorder="1" applyAlignment="1" applyProtection="1">
      <alignment horizontal="center" vertical="center" wrapText="1"/>
    </xf>
    <xf numFmtId="164" fontId="13" fillId="34" borderId="21" xfId="0" applyNumberFormat="1" applyFont="1" applyFill="1" applyBorder="1" applyAlignment="1" applyProtection="1">
      <alignment horizontal="center" vertical="center" wrapText="1"/>
    </xf>
    <xf numFmtId="0" fontId="15" fillId="30" borderId="28" xfId="0" applyFont="1" applyFill="1" applyBorder="1" applyProtection="1">
      <protection hidden="1"/>
    </xf>
    <xf numFmtId="0" fontId="4" fillId="26" borderId="0" xfId="0" applyFont="1" applyFill="1" applyBorder="1" applyProtection="1"/>
    <xf numFmtId="0" fontId="12" fillId="31" borderId="28" xfId="100" applyFont="1" applyFill="1" applyBorder="1" applyAlignment="1" applyProtection="1">
      <alignment horizontal="center"/>
    </xf>
    <xf numFmtId="171" fontId="20" fillId="0" borderId="25" xfId="0" applyNumberFormat="1" applyFont="1" applyFill="1" applyBorder="1" applyAlignment="1" applyProtection="1">
      <alignment horizontal="center" vertical="center" wrapText="1"/>
      <protection hidden="1"/>
    </xf>
    <xf numFmtId="49" fontId="15" fillId="29" borderId="19" xfId="224" applyNumberFormat="1" applyFont="1" applyFill="1" applyBorder="1" applyProtection="1">
      <protection locked="0"/>
    </xf>
    <xf numFmtId="49" fontId="15" fillId="29" borderId="21" xfId="224" applyNumberFormat="1" applyFont="1" applyFill="1" applyBorder="1" applyProtection="1">
      <protection locked="0"/>
    </xf>
    <xf numFmtId="172" fontId="15" fillId="29" borderId="21" xfId="224" applyNumberFormat="1" applyFont="1" applyFill="1" applyBorder="1" applyProtection="1">
      <protection locked="0"/>
    </xf>
    <xf numFmtId="14" fontId="15" fillId="29" borderId="21" xfId="224" applyNumberFormat="1" applyFont="1" applyFill="1" applyBorder="1" applyProtection="1">
      <protection locked="0"/>
    </xf>
    <xf numFmtId="175" fontId="15" fillId="29" borderId="21" xfId="224" applyNumberFormat="1" applyFont="1" applyFill="1" applyBorder="1" applyProtection="1">
      <protection locked="0"/>
    </xf>
    <xf numFmtId="0" fontId="62" fillId="0" borderId="0" xfId="0" applyFont="1" applyProtection="1">
      <protection hidden="1"/>
    </xf>
    <xf numFmtId="0" fontId="0" fillId="0" borderId="0" xfId="0" applyProtection="1">
      <protection hidden="1"/>
    </xf>
    <xf numFmtId="0" fontId="20" fillId="30" borderId="27" xfId="0" applyFont="1" applyFill="1" applyBorder="1" applyProtection="1">
      <protection hidden="1"/>
    </xf>
    <xf numFmtId="3" fontId="6" fillId="30" borderId="28" xfId="0" applyNumberFormat="1" applyFont="1" applyFill="1" applyBorder="1" applyProtection="1">
      <protection hidden="1"/>
    </xf>
    <xf numFmtId="3" fontId="6" fillId="0" borderId="26" xfId="0" applyNumberFormat="1" applyFont="1" applyFill="1" applyBorder="1" applyProtection="1">
      <protection hidden="1"/>
    </xf>
    <xf numFmtId="0" fontId="4" fillId="30" borderId="27" xfId="0" applyFont="1" applyFill="1" applyBorder="1" applyAlignment="1" applyProtection="1">
      <alignment horizontal="center" vertical="center" wrapText="1"/>
      <protection hidden="1"/>
    </xf>
    <xf numFmtId="0" fontId="8" fillId="0" borderId="0" xfId="0" applyFont="1" applyAlignment="1" applyProtection="1">
      <alignment horizontal="right" vertical="center" wrapText="1"/>
      <protection hidden="1"/>
    </xf>
    <xf numFmtId="0" fontId="0" fillId="0" borderId="0" xfId="0" applyAlignment="1" applyProtection="1">
      <alignment wrapText="1"/>
      <protection hidden="1"/>
    </xf>
    <xf numFmtId="0" fontId="8" fillId="30" borderId="34" xfId="0" applyFont="1" applyFill="1" applyBorder="1" applyProtection="1">
      <protection hidden="1"/>
    </xf>
    <xf numFmtId="0" fontId="18" fillId="30" borderId="35" xfId="0" applyFont="1" applyFill="1" applyBorder="1" applyProtection="1">
      <protection hidden="1"/>
    </xf>
    <xf numFmtId="0" fontId="18" fillId="30" borderId="36" xfId="100" applyFont="1" applyFill="1" applyBorder="1" applyProtection="1">
      <protection hidden="1"/>
    </xf>
    <xf numFmtId="4" fontId="6" fillId="0" borderId="0" xfId="0" applyNumberFormat="1" applyFont="1" applyProtection="1">
      <protection hidden="1"/>
    </xf>
    <xf numFmtId="0" fontId="8" fillId="30" borderId="51" xfId="0" applyFont="1" applyFill="1" applyBorder="1" applyAlignment="1" applyProtection="1">
      <protection hidden="1"/>
    </xf>
    <xf numFmtId="0" fontId="8" fillId="30" borderId="52" xfId="0" applyFont="1" applyFill="1" applyBorder="1" applyAlignment="1" applyProtection="1">
      <protection hidden="1"/>
    </xf>
    <xf numFmtId="0" fontId="8" fillId="30" borderId="0" xfId="0" applyFont="1" applyFill="1" applyBorder="1" applyAlignment="1" applyProtection="1">
      <protection hidden="1"/>
    </xf>
    <xf numFmtId="0" fontId="8" fillId="30" borderId="40" xfId="0" applyFont="1" applyFill="1" applyBorder="1" applyAlignment="1" applyProtection="1">
      <protection hidden="1"/>
    </xf>
    <xf numFmtId="0" fontId="20" fillId="30" borderId="51" xfId="0" applyFont="1" applyFill="1" applyBorder="1" applyProtection="1">
      <protection hidden="1"/>
    </xf>
    <xf numFmtId="0" fontId="20" fillId="30" borderId="44" xfId="0" applyFont="1" applyFill="1" applyBorder="1" applyProtection="1">
      <protection hidden="1"/>
    </xf>
    <xf numFmtId="0" fontId="20" fillId="0" borderId="0" xfId="0" applyFont="1" applyFill="1" applyBorder="1" applyProtection="1">
      <protection hidden="1"/>
    </xf>
    <xf numFmtId="0" fontId="15" fillId="0" borderId="0" xfId="0" applyFont="1" applyFill="1" applyBorder="1" applyProtection="1">
      <protection hidden="1"/>
    </xf>
    <xf numFmtId="4" fontId="6" fillId="0" borderId="0" xfId="0" applyNumberFormat="1" applyFont="1" applyFill="1" applyBorder="1" applyProtection="1">
      <protection hidden="1"/>
    </xf>
    <xf numFmtId="0" fontId="6" fillId="0" borderId="0" xfId="0" applyFont="1" applyFill="1" applyBorder="1" applyProtection="1">
      <protection hidden="1"/>
    </xf>
    <xf numFmtId="0" fontId="20" fillId="30" borderId="27" xfId="0" applyFont="1" applyFill="1" applyBorder="1" applyAlignment="1" applyProtection="1">
      <alignment horizontal="center" vertical="center" wrapText="1"/>
      <protection hidden="1"/>
    </xf>
    <xf numFmtId="49" fontId="20" fillId="0" borderId="62" xfId="0" applyNumberFormat="1" applyFont="1" applyFill="1" applyBorder="1" applyProtection="1">
      <protection hidden="1"/>
    </xf>
    <xf numFmtId="0" fontId="15" fillId="0" borderId="0" xfId="0" applyFont="1" applyProtection="1">
      <protection hidden="1"/>
    </xf>
    <xf numFmtId="49" fontId="20" fillId="0" borderId="42" xfId="0" applyNumberFormat="1" applyFont="1" applyFill="1" applyBorder="1" applyProtection="1">
      <protection hidden="1"/>
    </xf>
    <xf numFmtId="1" fontId="20" fillId="0" borderId="42" xfId="0" applyNumberFormat="1" applyFont="1" applyFill="1" applyBorder="1" applyProtection="1">
      <protection hidden="1"/>
    </xf>
    <xf numFmtId="1" fontId="20" fillId="0" borderId="76" xfId="0" applyNumberFormat="1" applyFont="1" applyFill="1" applyBorder="1" applyProtection="1">
      <protection hidden="1"/>
    </xf>
    <xf numFmtId="0" fontId="20" fillId="30" borderId="43" xfId="0" applyFont="1" applyFill="1" applyBorder="1" applyProtection="1">
      <protection hidden="1"/>
    </xf>
    <xf numFmtId="0" fontId="61" fillId="0" borderId="0" xfId="0" applyFont="1" applyProtection="1">
      <protection hidden="1"/>
    </xf>
    <xf numFmtId="3" fontId="6" fillId="30" borderId="36" xfId="0" applyNumberFormat="1" applyFont="1" applyFill="1" applyBorder="1" applyProtection="1">
      <protection hidden="1"/>
    </xf>
    <xf numFmtId="0" fontId="8" fillId="30" borderId="39" xfId="0" applyFont="1" applyFill="1" applyBorder="1" applyProtection="1">
      <protection hidden="1"/>
    </xf>
    <xf numFmtId="0" fontId="18" fillId="30" borderId="0" xfId="0" applyFont="1" applyFill="1" applyBorder="1" applyProtection="1">
      <protection hidden="1"/>
    </xf>
    <xf numFmtId="3" fontId="6" fillId="30" borderId="40" xfId="0" applyNumberFormat="1" applyFont="1" applyFill="1" applyBorder="1" applyProtection="1">
      <protection hidden="1"/>
    </xf>
    <xf numFmtId="3" fontId="6" fillId="0" borderId="28" xfId="0" applyNumberFormat="1" applyFont="1" applyFill="1" applyBorder="1" applyProtection="1">
      <protection hidden="1"/>
    </xf>
    <xf numFmtId="0" fontId="8" fillId="30" borderId="53" xfId="0" applyFont="1" applyFill="1" applyBorder="1" applyAlignment="1" applyProtection="1">
      <protection hidden="1"/>
    </xf>
    <xf numFmtId="0" fontId="9" fillId="30" borderId="35" xfId="0" applyFont="1" applyFill="1" applyBorder="1" applyProtection="1">
      <protection hidden="1"/>
    </xf>
    <xf numFmtId="0" fontId="9" fillId="30" borderId="36" xfId="0" applyFont="1" applyFill="1" applyBorder="1" applyProtection="1">
      <protection hidden="1"/>
    </xf>
    <xf numFmtId="0" fontId="8" fillId="30" borderId="39" xfId="0" applyFont="1" applyFill="1" applyBorder="1" applyAlignment="1" applyProtection="1">
      <protection hidden="1"/>
    </xf>
    <xf numFmtId="0" fontId="9" fillId="30" borderId="0" xfId="0" applyFont="1" applyFill="1" applyBorder="1" applyProtection="1">
      <protection hidden="1"/>
    </xf>
    <xf numFmtId="0" fontId="9" fillId="30" borderId="40" xfId="0" applyFont="1" applyFill="1" applyBorder="1" applyProtection="1">
      <protection hidden="1"/>
    </xf>
    <xf numFmtId="0" fontId="8" fillId="30" borderId="51" xfId="0" applyFont="1" applyFill="1" applyBorder="1" applyProtection="1">
      <protection hidden="1"/>
    </xf>
    <xf numFmtId="0" fontId="9" fillId="30" borderId="52" xfId="0" applyFont="1" applyFill="1" applyBorder="1" applyProtection="1">
      <protection hidden="1"/>
    </xf>
    <xf numFmtId="0" fontId="9" fillId="30" borderId="53" xfId="0" applyFont="1" applyFill="1" applyBorder="1" applyProtection="1">
      <protection hidden="1"/>
    </xf>
    <xf numFmtId="0" fontId="20" fillId="30" borderId="53" xfId="0" applyFont="1" applyFill="1" applyBorder="1" applyProtection="1">
      <protection hidden="1"/>
    </xf>
    <xf numFmtId="0" fontId="9" fillId="0" borderId="39" xfId="0" applyFont="1" applyBorder="1" applyProtection="1">
      <protection hidden="1"/>
    </xf>
    <xf numFmtId="0" fontId="9" fillId="0" borderId="0" xfId="0" applyFont="1" applyBorder="1" applyProtection="1">
      <protection hidden="1"/>
    </xf>
    <xf numFmtId="0" fontId="9" fillId="0" borderId="28" xfId="0" applyFont="1" applyBorder="1" applyProtection="1">
      <protection hidden="1"/>
    </xf>
    <xf numFmtId="0" fontId="20" fillId="30" borderId="58" xfId="0" applyFont="1" applyFill="1" applyBorder="1" applyAlignment="1" applyProtection="1">
      <alignment horizontal="center" vertical="center" wrapText="1"/>
      <protection hidden="1"/>
    </xf>
    <xf numFmtId="164" fontId="20" fillId="30" borderId="25" xfId="0" applyNumberFormat="1" applyFont="1" applyFill="1" applyBorder="1" applyAlignment="1" applyProtection="1">
      <alignment horizontal="center" vertical="center" wrapText="1"/>
      <protection hidden="1"/>
    </xf>
    <xf numFmtId="0" fontId="20" fillId="0" borderId="41" xfId="0" applyFont="1" applyFill="1" applyBorder="1" applyAlignment="1" applyProtection="1">
      <alignment wrapText="1"/>
      <protection hidden="1"/>
    </xf>
    <xf numFmtId="0" fontId="20" fillId="0" borderId="42" xfId="0" applyFont="1" applyFill="1" applyBorder="1" applyAlignment="1" applyProtection="1">
      <alignment wrapText="1"/>
      <protection hidden="1"/>
    </xf>
    <xf numFmtId="1" fontId="20" fillId="0" borderId="46" xfId="0" applyNumberFormat="1" applyFont="1" applyFill="1" applyBorder="1" applyProtection="1">
      <protection hidden="1"/>
    </xf>
    <xf numFmtId="1" fontId="20" fillId="0" borderId="77" xfId="0" applyNumberFormat="1" applyFont="1" applyFill="1" applyBorder="1" applyProtection="1">
      <protection hidden="1"/>
    </xf>
    <xf numFmtId="0" fontId="20" fillId="0" borderId="43" xfId="0" applyFont="1" applyFill="1" applyBorder="1" applyAlignment="1" applyProtection="1">
      <alignment wrapText="1"/>
      <protection hidden="1"/>
    </xf>
    <xf numFmtId="0" fontId="8" fillId="30" borderId="27" xfId="0" applyFont="1" applyFill="1" applyBorder="1" applyAlignment="1" applyProtection="1">
      <alignment wrapText="1"/>
      <protection hidden="1"/>
    </xf>
    <xf numFmtId="0" fontId="45" fillId="32" borderId="34" xfId="99" applyFont="1" applyFill="1" applyBorder="1" applyProtection="1">
      <protection hidden="1"/>
    </xf>
    <xf numFmtId="0" fontId="60" fillId="32" borderId="35" xfId="99" applyFont="1" applyFill="1" applyBorder="1" applyProtection="1">
      <protection hidden="1"/>
    </xf>
    <xf numFmtId="0" fontId="60" fillId="32" borderId="36" xfId="99" applyFont="1" applyFill="1" applyBorder="1" applyProtection="1">
      <protection hidden="1"/>
    </xf>
    <xf numFmtId="0" fontId="64" fillId="32" borderId="39" xfId="99" applyFont="1" applyFill="1" applyBorder="1" applyProtection="1">
      <protection hidden="1"/>
    </xf>
    <xf numFmtId="0" fontId="4" fillId="32" borderId="0" xfId="95" applyFont="1" applyFill="1" applyBorder="1" applyAlignment="1" applyProtection="1">
      <alignment vertical="top" wrapText="1"/>
      <protection hidden="1"/>
    </xf>
    <xf numFmtId="0" fontId="4" fillId="32" borderId="40" xfId="95" applyFont="1" applyFill="1" applyBorder="1" applyAlignment="1" applyProtection="1">
      <alignment vertical="top" wrapText="1"/>
      <protection hidden="1"/>
    </xf>
    <xf numFmtId="0" fontId="60" fillId="0" borderId="0" xfId="99" applyFont="1" applyFill="1" applyProtection="1">
      <protection hidden="1"/>
    </xf>
    <xf numFmtId="0" fontId="64" fillId="32" borderId="0" xfId="99" applyFont="1" applyFill="1" applyBorder="1" applyAlignment="1" applyProtection="1">
      <alignment vertical="top" wrapText="1"/>
      <protection hidden="1"/>
    </xf>
    <xf numFmtId="0" fontId="64" fillId="32" borderId="40" xfId="99" applyFont="1" applyFill="1" applyBorder="1" applyAlignment="1" applyProtection="1">
      <alignment vertical="top" wrapText="1"/>
      <protection hidden="1"/>
    </xf>
    <xf numFmtId="0" fontId="4" fillId="0" borderId="0" xfId="95" applyFont="1" applyFill="1" applyBorder="1" applyAlignment="1" applyProtection="1">
      <alignment vertical="top" wrapText="1"/>
      <protection hidden="1"/>
    </xf>
    <xf numFmtId="0" fontId="64" fillId="32" borderId="51" xfId="99" applyFont="1" applyFill="1" applyBorder="1" applyProtection="1">
      <protection hidden="1"/>
    </xf>
    <xf numFmtId="0" fontId="64" fillId="32" borderId="52" xfId="99" applyFont="1" applyFill="1" applyBorder="1" applyAlignment="1" applyProtection="1">
      <alignment vertical="top" wrapText="1"/>
      <protection hidden="1"/>
    </xf>
    <xf numFmtId="0" fontId="64" fillId="32" borderId="53" xfId="99" applyFont="1" applyFill="1" applyBorder="1" applyAlignment="1" applyProtection="1">
      <alignment vertical="top" wrapText="1"/>
      <protection hidden="1"/>
    </xf>
    <xf numFmtId="0" fontId="64" fillId="0" borderId="51" xfId="99" applyFont="1" applyFill="1" applyBorder="1" applyProtection="1">
      <protection hidden="1"/>
    </xf>
    <xf numFmtId="0" fontId="64" fillId="0" borderId="52" xfId="99" applyFont="1" applyFill="1" applyBorder="1" applyAlignment="1" applyProtection="1">
      <alignment vertical="top" wrapText="1"/>
      <protection hidden="1"/>
    </xf>
    <xf numFmtId="0" fontId="64" fillId="0" borderId="0" xfId="99" applyFont="1" applyFill="1" applyBorder="1" applyAlignment="1" applyProtection="1">
      <alignment vertical="top" wrapText="1"/>
      <protection hidden="1"/>
    </xf>
    <xf numFmtId="0" fontId="6" fillId="0" borderId="0" xfId="0" applyFont="1" applyFill="1" applyProtection="1">
      <protection hidden="1"/>
    </xf>
    <xf numFmtId="0" fontId="13" fillId="30" borderId="27" xfId="0" applyFont="1" applyFill="1" applyBorder="1" applyAlignment="1" applyProtection="1">
      <alignment horizontal="center" vertical="center" wrapText="1"/>
      <protection hidden="1"/>
    </xf>
    <xf numFmtId="0" fontId="64" fillId="0" borderId="0" xfId="99" applyFont="1" applyFill="1" applyAlignment="1" applyProtection="1">
      <alignment vertical="top" wrapText="1"/>
      <protection hidden="1"/>
    </xf>
    <xf numFmtId="0" fontId="6" fillId="0" borderId="41" xfId="0" applyFont="1" applyFill="1" applyBorder="1" applyAlignment="1" applyProtection="1">
      <alignment wrapText="1"/>
      <protection hidden="1"/>
    </xf>
    <xf numFmtId="0" fontId="6" fillId="0" borderId="42" xfId="0" applyFont="1" applyFill="1" applyBorder="1" applyAlignment="1" applyProtection="1">
      <alignment wrapText="1"/>
      <protection hidden="1"/>
    </xf>
    <xf numFmtId="1" fontId="6" fillId="0" borderId="46" xfId="0" applyNumberFormat="1" applyFont="1" applyFill="1" applyBorder="1" applyProtection="1">
      <protection hidden="1"/>
    </xf>
    <xf numFmtId="0" fontId="6" fillId="0" borderId="43" xfId="0" applyFont="1" applyFill="1" applyBorder="1" applyAlignment="1" applyProtection="1">
      <alignment wrapText="1"/>
      <protection hidden="1"/>
    </xf>
    <xf numFmtId="0" fontId="6" fillId="30" borderId="27" xfId="0" applyFont="1" applyFill="1" applyBorder="1" applyAlignment="1" applyProtection="1">
      <alignment wrapText="1"/>
      <protection hidden="1"/>
    </xf>
    <xf numFmtId="0" fontId="15" fillId="33" borderId="21" xfId="0" applyFont="1" applyFill="1" applyBorder="1" applyProtection="1">
      <protection locked="0"/>
    </xf>
    <xf numFmtId="0" fontId="77" fillId="0" borderId="0" xfId="0" applyFont="1" applyProtection="1">
      <protection hidden="1"/>
    </xf>
    <xf numFmtId="2" fontId="77" fillId="0" borderId="0" xfId="0" applyNumberFormat="1" applyFont="1" applyProtection="1">
      <protection hidden="1"/>
    </xf>
    <xf numFmtId="2" fontId="15" fillId="0" borderId="0" xfId="0" applyNumberFormat="1" applyFont="1" applyProtection="1"/>
    <xf numFmtId="4" fontId="15" fillId="0" borderId="27" xfId="0" applyNumberFormat="1" applyFont="1" applyBorder="1" applyAlignment="1" applyProtection="1">
      <alignment horizontal="right" vertical="center" wrapText="1"/>
      <protection hidden="1"/>
    </xf>
    <xf numFmtId="3" fontId="15" fillId="0" borderId="27" xfId="0" applyNumberFormat="1" applyFont="1" applyBorder="1" applyAlignment="1" applyProtection="1">
      <alignment horizontal="right" vertical="center" wrapText="1"/>
      <protection hidden="1"/>
    </xf>
    <xf numFmtId="0" fontId="20" fillId="30" borderId="53" xfId="0" applyFont="1" applyFill="1" applyBorder="1" applyAlignment="1" applyProtection="1">
      <alignment horizontal="left"/>
      <protection hidden="1"/>
    </xf>
    <xf numFmtId="0" fontId="20" fillId="30" borderId="52" xfId="0" applyFont="1" applyFill="1" applyBorder="1" applyAlignment="1" applyProtection="1">
      <alignment horizontal="left"/>
      <protection hidden="1"/>
    </xf>
    <xf numFmtId="0" fontId="0" fillId="0" borderId="0" xfId="0"/>
    <xf numFmtId="0" fontId="13" fillId="27" borderId="24" xfId="0" applyFont="1" applyFill="1" applyBorder="1" applyAlignment="1" applyProtection="1">
      <alignment horizontal="center" vertical="center" wrapText="1"/>
    </xf>
    <xf numFmtId="168" fontId="13" fillId="27" borderId="23" xfId="0" applyNumberFormat="1" applyFont="1" applyFill="1" applyBorder="1" applyAlignment="1" applyProtection="1">
      <alignment horizontal="center" vertical="center" wrapText="1"/>
    </xf>
    <xf numFmtId="0" fontId="13" fillId="27" borderId="23" xfId="0" applyFont="1" applyFill="1" applyBorder="1" applyAlignment="1" applyProtection="1">
      <alignment horizontal="center" vertical="center" wrapText="1"/>
    </xf>
    <xf numFmtId="0" fontId="13" fillId="27" borderId="25" xfId="0" applyFont="1" applyFill="1" applyBorder="1" applyAlignment="1" applyProtection="1">
      <alignment horizontal="center" vertical="center" wrapText="1"/>
    </xf>
    <xf numFmtId="3" fontId="13" fillId="27" borderId="24" xfId="0" applyNumberFormat="1" applyFont="1" applyFill="1" applyBorder="1" applyAlignment="1" applyProtection="1">
      <alignment horizontal="center" vertical="center" wrapText="1"/>
    </xf>
    <xf numFmtId="14" fontId="13" fillId="27" borderId="23" xfId="0" applyNumberFormat="1" applyFont="1" applyFill="1" applyBorder="1" applyAlignment="1" applyProtection="1">
      <alignment horizontal="center" vertical="center" wrapText="1"/>
    </xf>
    <xf numFmtId="14" fontId="13" fillId="27" borderId="25" xfId="0" applyNumberFormat="1" applyFont="1" applyFill="1" applyBorder="1" applyAlignment="1" applyProtection="1">
      <alignment horizontal="center" vertical="center" wrapText="1"/>
    </xf>
    <xf numFmtId="0" fontId="13" fillId="27" borderId="26" xfId="0" applyFont="1" applyFill="1" applyBorder="1" applyAlignment="1" applyProtection="1"/>
    <xf numFmtId="0" fontId="6" fillId="27" borderId="26" xfId="0" applyFont="1" applyFill="1" applyBorder="1" applyProtection="1"/>
    <xf numFmtId="0" fontId="8" fillId="27" borderId="27" xfId="0" applyFont="1" applyFill="1" applyBorder="1" applyProtection="1"/>
    <xf numFmtId="0" fontId="0" fillId="0" borderId="0" xfId="0" applyProtection="1"/>
    <xf numFmtId="0" fontId="13" fillId="27" borderId="21" xfId="0" applyFont="1" applyFill="1" applyBorder="1" applyAlignment="1" applyProtection="1">
      <alignment horizontal="center"/>
    </xf>
    <xf numFmtId="0" fontId="0" fillId="0" borderId="0" xfId="0" applyFill="1" applyProtection="1"/>
    <xf numFmtId="0" fontId="13" fillId="27" borderId="21" xfId="0" applyFont="1" applyFill="1" applyBorder="1" applyAlignment="1" applyProtection="1">
      <alignment horizontal="center" vertical="center" wrapText="1"/>
    </xf>
    <xf numFmtId="0" fontId="13" fillId="28" borderId="21" xfId="0" applyFont="1" applyFill="1" applyBorder="1" applyAlignment="1" applyProtection="1">
      <alignment horizontal="center" vertical="top" wrapText="1"/>
    </xf>
    <xf numFmtId="0" fontId="20" fillId="27" borderId="19" xfId="0" applyFont="1" applyFill="1" applyBorder="1" applyProtection="1"/>
    <xf numFmtId="0" fontId="15" fillId="0" borderId="19" xfId="0" applyFont="1" applyBorder="1" applyProtection="1"/>
    <xf numFmtId="0" fontId="13" fillId="27" borderId="44" xfId="0" applyFont="1" applyFill="1" applyBorder="1" applyAlignment="1" applyProtection="1"/>
    <xf numFmtId="3" fontId="0" fillId="0" borderId="0" xfId="0" applyNumberFormat="1" applyFill="1" applyProtection="1"/>
    <xf numFmtId="0" fontId="67" fillId="27" borderId="26" xfId="0" applyFont="1" applyFill="1" applyBorder="1" applyAlignment="1" applyProtection="1"/>
    <xf numFmtId="0" fontId="62" fillId="0" borderId="0" xfId="0" applyFont="1" applyProtection="1">
      <protection hidden="1"/>
    </xf>
    <xf numFmtId="0" fontId="13" fillId="28" borderId="74" xfId="0" applyFont="1" applyFill="1" applyBorder="1" applyAlignment="1" applyProtection="1">
      <alignment horizontal="center" vertical="top" wrapText="1"/>
    </xf>
    <xf numFmtId="0" fontId="20" fillId="27" borderId="18" xfId="0" applyFont="1" applyFill="1" applyBorder="1" applyProtection="1"/>
    <xf numFmtId="0" fontId="15" fillId="0" borderId="18" xfId="0" applyFont="1" applyBorder="1" applyProtection="1"/>
    <xf numFmtId="0" fontId="20" fillId="34" borderId="21" xfId="0" applyFont="1" applyFill="1" applyBorder="1" applyAlignment="1" applyProtection="1">
      <alignment horizontal="center" vertical="center" wrapText="1"/>
    </xf>
    <xf numFmtId="0" fontId="13" fillId="27" borderId="44" xfId="0" applyFont="1" applyFill="1" applyBorder="1" applyAlignment="1" applyProtection="1">
      <alignment wrapText="1"/>
    </xf>
    <xf numFmtId="0" fontId="13" fillId="27" borderId="26" xfId="0" applyFont="1" applyFill="1" applyBorder="1" applyAlignment="1" applyProtection="1">
      <alignment wrapText="1"/>
    </xf>
    <xf numFmtId="0" fontId="13" fillId="27" borderId="28" xfId="0" applyFont="1" applyFill="1" applyBorder="1" applyAlignment="1" applyProtection="1">
      <alignment wrapText="1"/>
    </xf>
    <xf numFmtId="49" fontId="15" fillId="35" borderId="21" xfId="0" applyNumberFormat="1" applyFont="1" applyFill="1" applyBorder="1" applyProtection="1">
      <protection locked="0"/>
    </xf>
    <xf numFmtId="4" fontId="15" fillId="35" borderId="19" xfId="0" applyNumberFormat="1" applyFont="1" applyFill="1" applyBorder="1" applyProtection="1">
      <protection locked="0"/>
    </xf>
    <xf numFmtId="49" fontId="15" fillId="29" borderId="21" xfId="0" applyNumberFormat="1" applyFont="1" applyFill="1" applyBorder="1" applyProtection="1">
      <protection locked="0"/>
    </xf>
    <xf numFmtId="4" fontId="15" fillId="29" borderId="19" xfId="0" applyNumberFormat="1" applyFont="1" applyFill="1" applyBorder="1" applyProtection="1">
      <protection locked="0"/>
    </xf>
    <xf numFmtId="4" fontId="15" fillId="29" borderId="21" xfId="0" applyNumberFormat="1" applyFont="1" applyFill="1" applyBorder="1" applyProtection="1">
      <protection locked="0"/>
    </xf>
    <xf numFmtId="0" fontId="20" fillId="0" borderId="19" xfId="0" applyFont="1" applyFill="1" applyBorder="1" applyProtection="1"/>
    <xf numFmtId="0" fontId="15" fillId="34" borderId="19" xfId="0" applyFont="1" applyFill="1" applyBorder="1" applyProtection="1"/>
    <xf numFmtId="0" fontId="15" fillId="26" borderId="17" xfId="0" applyFont="1" applyFill="1" applyBorder="1" applyProtection="1">
      <protection hidden="1"/>
    </xf>
    <xf numFmtId="0" fontId="15" fillId="26" borderId="13" xfId="0" applyFont="1" applyFill="1" applyBorder="1" applyProtection="1">
      <protection hidden="1"/>
    </xf>
    <xf numFmtId="0" fontId="15" fillId="26" borderId="31" xfId="0" applyFont="1" applyFill="1" applyBorder="1" applyProtection="1">
      <protection hidden="1"/>
    </xf>
    <xf numFmtId="0" fontId="15" fillId="26" borderId="19" xfId="0" applyFont="1" applyFill="1" applyBorder="1" applyProtection="1">
      <protection hidden="1"/>
    </xf>
    <xf numFmtId="0" fontId="15" fillId="26" borderId="16" xfId="0" applyFont="1" applyFill="1" applyBorder="1" applyProtection="1">
      <protection hidden="1"/>
    </xf>
    <xf numFmtId="0" fontId="15" fillId="26" borderId="33" xfId="0" applyFont="1" applyFill="1" applyBorder="1" applyProtection="1">
      <protection hidden="1"/>
    </xf>
    <xf numFmtId="0" fontId="15" fillId="26" borderId="20" xfId="0" applyFont="1" applyFill="1" applyBorder="1" applyProtection="1">
      <protection hidden="1"/>
    </xf>
    <xf numFmtId="0" fontId="15" fillId="26" borderId="29" xfId="0" applyFont="1" applyFill="1" applyBorder="1" applyProtection="1">
      <protection hidden="1"/>
    </xf>
    <xf numFmtId="0" fontId="15" fillId="26" borderId="18" xfId="0" applyFont="1" applyFill="1" applyBorder="1" applyProtection="1">
      <protection hidden="1"/>
    </xf>
    <xf numFmtId="0" fontId="15" fillId="26" borderId="0" xfId="0" applyFont="1" applyFill="1" applyBorder="1" applyProtection="1">
      <protection hidden="1"/>
    </xf>
    <xf numFmtId="0" fontId="15" fillId="26" borderId="32" xfId="0" applyFont="1" applyFill="1" applyBorder="1" applyProtection="1">
      <protection hidden="1"/>
    </xf>
    <xf numFmtId="0" fontId="0" fillId="26" borderId="22" xfId="0" applyFill="1" applyBorder="1" applyAlignment="1" applyProtection="1">
      <protection hidden="1"/>
    </xf>
    <xf numFmtId="0" fontId="0" fillId="26" borderId="31" xfId="0" applyFill="1" applyBorder="1" applyProtection="1">
      <protection hidden="1"/>
    </xf>
    <xf numFmtId="0" fontId="11" fillId="26" borderId="19" xfId="0" applyFont="1" applyFill="1" applyBorder="1" applyProtection="1">
      <protection hidden="1"/>
    </xf>
    <xf numFmtId="0" fontId="0" fillId="26" borderId="15" xfId="0" applyFill="1" applyBorder="1" applyProtection="1">
      <protection hidden="1"/>
    </xf>
    <xf numFmtId="0" fontId="0" fillId="26" borderId="33" xfId="0" applyFill="1" applyBorder="1" applyProtection="1">
      <protection hidden="1"/>
    </xf>
    <xf numFmtId="0" fontId="15" fillId="26" borderId="22" xfId="0" applyFont="1" applyFill="1" applyBorder="1" applyAlignment="1" applyProtection="1">
      <protection hidden="1"/>
    </xf>
    <xf numFmtId="0" fontId="15" fillId="26" borderId="13" xfId="0" applyFont="1" applyFill="1" applyBorder="1" applyAlignment="1" applyProtection="1">
      <protection hidden="1"/>
    </xf>
    <xf numFmtId="0" fontId="15" fillId="26" borderId="31" xfId="0" applyFont="1" applyFill="1" applyBorder="1" applyAlignment="1" applyProtection="1">
      <protection hidden="1"/>
    </xf>
    <xf numFmtId="0" fontId="15" fillId="26" borderId="14" xfId="0" applyFont="1" applyFill="1" applyBorder="1" applyAlignment="1" applyProtection="1">
      <protection hidden="1"/>
    </xf>
    <xf numFmtId="0" fontId="0" fillId="26" borderId="32" xfId="0" applyFill="1" applyBorder="1" applyProtection="1">
      <protection hidden="1"/>
    </xf>
    <xf numFmtId="0" fontId="15" fillId="26" borderId="21" xfId="0" applyFont="1" applyFill="1" applyBorder="1" applyAlignment="1" applyProtection="1">
      <alignment vertical="top"/>
      <protection hidden="1"/>
    </xf>
    <xf numFmtId="0" fontId="15" fillId="26" borderId="30" xfId="0" applyFont="1" applyFill="1" applyBorder="1" applyProtection="1">
      <protection hidden="1"/>
    </xf>
    <xf numFmtId="0" fontId="19" fillId="26" borderId="22" xfId="0" applyFont="1" applyFill="1" applyBorder="1" applyProtection="1">
      <protection hidden="1"/>
    </xf>
    <xf numFmtId="0" fontId="19" fillId="26" borderId="31" xfId="0" applyFont="1" applyFill="1" applyBorder="1" applyProtection="1">
      <protection hidden="1"/>
    </xf>
    <xf numFmtId="0" fontId="0" fillId="26" borderId="18" xfId="0" applyFill="1" applyBorder="1" applyProtection="1">
      <protection hidden="1"/>
    </xf>
    <xf numFmtId="0" fontId="19" fillId="26" borderId="14" xfId="0" applyFont="1" applyFill="1" applyBorder="1" applyProtection="1">
      <protection hidden="1"/>
    </xf>
    <xf numFmtId="0" fontId="19" fillId="26" borderId="32" xfId="0" applyFont="1" applyFill="1" applyBorder="1" applyProtection="1">
      <protection hidden="1"/>
    </xf>
    <xf numFmtId="0" fontId="15" fillId="26" borderId="14" xfId="0" applyFont="1" applyFill="1" applyBorder="1" applyProtection="1">
      <protection hidden="1"/>
    </xf>
    <xf numFmtId="0" fontId="15" fillId="26" borderId="15" xfId="0" applyFont="1" applyFill="1" applyBorder="1" applyProtection="1">
      <protection hidden="1"/>
    </xf>
    <xf numFmtId="0" fontId="19" fillId="26" borderId="33" xfId="0" applyFont="1" applyFill="1" applyBorder="1" applyProtection="1">
      <protection hidden="1"/>
    </xf>
    <xf numFmtId="0" fontId="19" fillId="26" borderId="18" xfId="0" applyFont="1" applyFill="1" applyBorder="1" applyProtection="1">
      <protection hidden="1"/>
    </xf>
    <xf numFmtId="0" fontId="19" fillId="26" borderId="19" xfId="0" applyFont="1" applyFill="1" applyBorder="1" applyProtection="1">
      <protection hidden="1"/>
    </xf>
    <xf numFmtId="0" fontId="19" fillId="26" borderId="15" xfId="0" applyFont="1" applyFill="1" applyBorder="1" applyProtection="1">
      <protection hidden="1"/>
    </xf>
    <xf numFmtId="0" fontId="15" fillId="26" borderId="22" xfId="0" applyFont="1" applyFill="1" applyBorder="1" applyProtection="1">
      <protection hidden="1"/>
    </xf>
    <xf numFmtId="0" fontId="0" fillId="26" borderId="20" xfId="0" applyFill="1" applyBorder="1" applyAlignment="1" applyProtection="1">
      <alignment vertical="top"/>
      <protection hidden="1"/>
    </xf>
    <xf numFmtId="0" fontId="0" fillId="26" borderId="29" xfId="0" applyFill="1" applyBorder="1" applyAlignment="1" applyProtection="1">
      <alignment vertical="top" wrapText="1"/>
      <protection hidden="1"/>
    </xf>
    <xf numFmtId="0" fontId="15" fillId="26" borderId="21" xfId="0" applyFont="1" applyFill="1" applyBorder="1" applyAlignment="1" applyProtection="1">
      <alignment vertical="top" wrapText="1"/>
      <protection hidden="1"/>
    </xf>
    <xf numFmtId="0" fontId="13" fillId="34" borderId="22" xfId="95" applyFont="1" applyFill="1" applyBorder="1" applyAlignment="1">
      <alignment vertical="top"/>
    </xf>
    <xf numFmtId="0" fontId="6" fillId="34" borderId="13" xfId="0" applyFont="1" applyFill="1" applyBorder="1"/>
    <xf numFmtId="0" fontId="78" fillId="0" borderId="0" xfId="0" applyFont="1" applyAlignment="1">
      <alignment horizontal="right"/>
    </xf>
    <xf numFmtId="0" fontId="6" fillId="34" borderId="31" xfId="0" applyFont="1" applyFill="1" applyBorder="1"/>
    <xf numFmtId="0" fontId="20" fillId="30" borderId="51" xfId="0" applyFont="1" applyFill="1" applyBorder="1" applyAlignment="1" applyProtection="1">
      <alignment horizontal="left"/>
      <protection hidden="1"/>
    </xf>
    <xf numFmtId="0" fontId="20" fillId="0" borderId="44" xfId="0" applyFont="1" applyFill="1" applyBorder="1" applyProtection="1">
      <protection hidden="1"/>
    </xf>
    <xf numFmtId="0" fontId="8" fillId="31" borderId="85" xfId="100" applyFont="1" applyFill="1" applyBorder="1" applyAlignment="1" applyProtection="1">
      <alignment horizontal="right" vertical="center"/>
    </xf>
    <xf numFmtId="0" fontId="20" fillId="30" borderId="47" xfId="100" applyFont="1" applyFill="1" applyBorder="1" applyAlignment="1" applyProtection="1">
      <alignment horizontal="center" vertical="center" wrapText="1"/>
    </xf>
    <xf numFmtId="0" fontId="0" fillId="0" borderId="0" xfId="0" applyFill="1" applyBorder="1"/>
    <xf numFmtId="0" fontId="13" fillId="27" borderId="86" xfId="0" applyFont="1" applyFill="1" applyBorder="1" applyAlignment="1" applyProtection="1">
      <alignment horizontal="center" vertical="center" wrapText="1"/>
    </xf>
    <xf numFmtId="4" fontId="4" fillId="0" borderId="0" xfId="94" applyNumberFormat="1" applyFont="1" applyFill="1" applyBorder="1"/>
    <xf numFmtId="0" fontId="39" fillId="0" borderId="0" xfId="99" applyFont="1" applyFill="1" applyProtection="1"/>
    <xf numFmtId="0" fontId="60" fillId="0" borderId="0" xfId="99" applyFill="1" applyProtection="1"/>
    <xf numFmtId="4" fontId="72" fillId="0" borderId="0" xfId="99" applyNumberFormat="1" applyFont="1" applyFill="1" applyProtection="1">
      <protection hidden="1"/>
    </xf>
    <xf numFmtId="4" fontId="69" fillId="0" borderId="0" xfId="99" applyNumberFormat="1" applyFont="1" applyFill="1" applyProtection="1">
      <protection hidden="1"/>
    </xf>
    <xf numFmtId="0" fontId="0" fillId="0" borderId="0" xfId="0" applyFill="1"/>
    <xf numFmtId="169" fontId="75" fillId="0" borderId="0" xfId="99" applyNumberFormat="1" applyFont="1" applyFill="1" applyProtection="1">
      <protection hidden="1"/>
    </xf>
    <xf numFmtId="4" fontId="75" fillId="0" borderId="0" xfId="99" applyNumberFormat="1" applyFont="1" applyFill="1" applyProtection="1">
      <protection hidden="1"/>
    </xf>
    <xf numFmtId="176" fontId="75" fillId="0" borderId="0" xfId="99" applyNumberFormat="1" applyFont="1" applyFill="1" applyProtection="1">
      <protection hidden="1"/>
    </xf>
    <xf numFmtId="169" fontId="76" fillId="0" borderId="0" xfId="99" applyNumberFormat="1" applyFont="1" applyFill="1" applyProtection="1"/>
    <xf numFmtId="4" fontId="60" fillId="0" borderId="0" xfId="99" applyNumberFormat="1" applyFill="1" applyProtection="1"/>
    <xf numFmtId="4" fontId="60" fillId="0" borderId="0" xfId="99" applyNumberFormat="1" applyFont="1" applyFill="1" applyProtection="1"/>
    <xf numFmtId="176" fontId="4" fillId="0" borderId="0" xfId="94" applyNumberFormat="1" applyFont="1" applyFill="1" applyBorder="1"/>
    <xf numFmtId="4" fontId="8" fillId="0" borderId="21" xfId="94" applyNumberFormat="1" applyFont="1" applyFill="1" applyBorder="1" applyAlignment="1">
      <alignment horizontal="left" vertical="center" wrapText="1"/>
    </xf>
    <xf numFmtId="1" fontId="15" fillId="29" borderId="19" xfId="0" applyNumberFormat="1" applyFont="1" applyFill="1" applyBorder="1" applyProtection="1">
      <protection locked="0"/>
    </xf>
    <xf numFmtId="170" fontId="6" fillId="0" borderId="0" xfId="0" applyNumberFormat="1" applyFont="1" applyProtection="1">
      <protection hidden="1"/>
    </xf>
    <xf numFmtId="4" fontId="15" fillId="0" borderId="84" xfId="0" applyNumberFormat="1" applyFont="1" applyBorder="1" applyAlignment="1" applyProtection="1">
      <alignment horizontal="right" vertical="center" wrapText="1"/>
      <protection hidden="1"/>
    </xf>
    <xf numFmtId="169" fontId="15" fillId="29" borderId="19" xfId="0" applyNumberFormat="1" applyFont="1" applyFill="1" applyBorder="1" applyProtection="1">
      <protection locked="0"/>
    </xf>
    <xf numFmtId="169" fontId="15" fillId="29" borderId="21" xfId="0" applyNumberFormat="1" applyFont="1" applyFill="1" applyBorder="1" applyProtection="1">
      <protection locked="0"/>
    </xf>
    <xf numFmtId="0" fontId="8" fillId="30" borderId="34" xfId="0" applyFont="1" applyFill="1" applyBorder="1" applyAlignment="1" applyProtection="1">
      <protection hidden="1"/>
    </xf>
    <xf numFmtId="4" fontId="73" fillId="0" borderId="21" xfId="94" applyNumberFormat="1" applyFont="1" applyFill="1" applyBorder="1"/>
    <xf numFmtId="0" fontId="14" fillId="27" borderId="21" xfId="0" applyFont="1" applyFill="1" applyBorder="1" applyAlignment="1" applyProtection="1">
      <alignment horizontal="center" vertical="center"/>
    </xf>
    <xf numFmtId="164" fontId="66" fillId="31" borderId="39" xfId="0" applyNumberFormat="1" applyFont="1" applyFill="1" applyBorder="1" applyAlignment="1" applyProtection="1">
      <alignment horizontal="center" wrapText="1"/>
      <protection hidden="1"/>
    </xf>
    <xf numFmtId="164" fontId="66" fillId="31" borderId="0" xfId="0" applyNumberFormat="1" applyFont="1" applyFill="1" applyBorder="1" applyAlignment="1" applyProtection="1">
      <alignment horizontal="center" wrapText="1"/>
      <protection hidden="1"/>
    </xf>
    <xf numFmtId="0" fontId="20" fillId="30" borderId="44" xfId="0" applyFont="1" applyFill="1" applyBorder="1" applyAlignment="1" applyProtection="1">
      <alignment horizontal="center" vertical="center" wrapText="1"/>
      <protection hidden="1"/>
    </xf>
    <xf numFmtId="0" fontId="20" fillId="30" borderId="28" xfId="0" applyFont="1" applyFill="1" applyBorder="1" applyAlignment="1" applyProtection="1">
      <alignment horizontal="center" vertical="center" wrapText="1"/>
      <protection hidden="1"/>
    </xf>
    <xf numFmtId="0" fontId="4" fillId="30" borderId="28" xfId="0" applyFont="1" applyFill="1" applyBorder="1" applyAlignment="1" applyProtection="1">
      <alignment horizontal="center" vertical="center" wrapText="1"/>
      <protection hidden="1"/>
    </xf>
    <xf numFmtId="0" fontId="20" fillId="30" borderId="34" xfId="0" applyFont="1" applyFill="1" applyBorder="1" applyAlignment="1" applyProtection="1">
      <alignment horizontal="left"/>
      <protection hidden="1"/>
    </xf>
    <xf numFmtId="0" fontId="20" fillId="30" borderId="35" xfId="0" applyFont="1" applyFill="1" applyBorder="1" applyAlignment="1" applyProtection="1">
      <alignment horizontal="left"/>
      <protection hidden="1"/>
    </xf>
    <xf numFmtId="0" fontId="20" fillId="30" borderId="36" xfId="0" applyFont="1" applyFill="1" applyBorder="1" applyAlignment="1" applyProtection="1">
      <alignment horizontal="left"/>
      <protection hidden="1"/>
    </xf>
    <xf numFmtId="0" fontId="20" fillId="30" borderId="39" xfId="0" applyFont="1" applyFill="1" applyBorder="1" applyAlignment="1" applyProtection="1">
      <alignment horizontal="left"/>
      <protection hidden="1"/>
    </xf>
    <xf numFmtId="0" fontId="20" fillId="30" borderId="0" xfId="0" applyFont="1" applyFill="1" applyBorder="1" applyAlignment="1" applyProtection="1">
      <alignment horizontal="left"/>
      <protection hidden="1"/>
    </xf>
    <xf numFmtId="0" fontId="20" fillId="30" borderId="40" xfId="0" applyFont="1" applyFill="1" applyBorder="1" applyAlignment="1" applyProtection="1">
      <alignment horizontal="left"/>
      <protection hidden="1"/>
    </xf>
    <xf numFmtId="1" fontId="15" fillId="35" borderId="19" xfId="0" applyNumberFormat="1" applyFont="1" applyFill="1" applyBorder="1" applyProtection="1">
      <protection locked="0"/>
    </xf>
    <xf numFmtId="169" fontId="15" fillId="35" borderId="19" xfId="0" applyNumberFormat="1" applyFont="1" applyFill="1" applyBorder="1" applyProtection="1">
      <protection locked="0"/>
    </xf>
    <xf numFmtId="171" fontId="20" fillId="0" borderId="88" xfId="0" applyNumberFormat="1" applyFont="1" applyFill="1" applyBorder="1" applyAlignment="1" applyProtection="1">
      <alignment horizontal="center" vertical="center" wrapText="1"/>
      <protection hidden="1"/>
    </xf>
    <xf numFmtId="0" fontId="4" fillId="30" borderId="40" xfId="0" applyFont="1" applyFill="1" applyBorder="1" applyProtection="1"/>
    <xf numFmtId="0" fontId="5" fillId="30" borderId="67" xfId="79" applyFill="1" applyBorder="1" applyAlignment="1" applyProtection="1">
      <alignment horizontal="right"/>
    </xf>
    <xf numFmtId="0" fontId="8" fillId="31" borderId="36" xfId="100" applyFont="1" applyFill="1" applyBorder="1" applyAlignment="1" applyProtection="1">
      <alignment horizontal="right" vertical="center" wrapText="1"/>
    </xf>
    <xf numFmtId="170" fontId="15" fillId="0" borderId="76" xfId="0" applyNumberFormat="1" applyFont="1" applyFill="1" applyBorder="1" applyProtection="1">
      <protection hidden="1"/>
    </xf>
    <xf numFmtId="0" fontId="8" fillId="0" borderId="34" xfId="0" applyFont="1" applyFill="1" applyBorder="1" applyProtection="1">
      <protection hidden="1"/>
    </xf>
    <xf numFmtId="0" fontId="18" fillId="0" borderId="35" xfId="0" applyFont="1" applyFill="1" applyBorder="1" applyProtection="1">
      <protection hidden="1"/>
    </xf>
    <xf numFmtId="0" fontId="20" fillId="30" borderId="26" xfId="0" applyFont="1" applyFill="1" applyBorder="1" applyAlignment="1" applyProtection="1">
      <alignment horizontal="center" vertical="center" wrapText="1"/>
      <protection hidden="1"/>
    </xf>
    <xf numFmtId="1" fontId="20" fillId="0" borderId="44" xfId="0" applyNumberFormat="1" applyFont="1" applyFill="1" applyBorder="1" applyProtection="1">
      <protection hidden="1"/>
    </xf>
    <xf numFmtId="1" fontId="20" fillId="0" borderId="26" xfId="0" applyNumberFormat="1" applyFont="1" applyFill="1" applyBorder="1" applyProtection="1">
      <protection hidden="1"/>
    </xf>
    <xf numFmtId="170" fontId="15" fillId="0" borderId="27" xfId="0" applyNumberFormat="1" applyFont="1" applyFill="1" applyBorder="1" applyProtection="1">
      <protection hidden="1"/>
    </xf>
    <xf numFmtId="171" fontId="15" fillId="0" borderId="27" xfId="0" applyNumberFormat="1" applyFont="1" applyFill="1" applyBorder="1" applyProtection="1">
      <protection hidden="1"/>
    </xf>
    <xf numFmtId="0" fontId="0" fillId="0" borderId="36" xfId="0" applyBorder="1" applyProtection="1">
      <protection hidden="1"/>
    </xf>
    <xf numFmtId="0" fontId="8" fillId="0" borderId="0" xfId="0" applyFont="1" applyProtection="1">
      <protection hidden="1"/>
    </xf>
    <xf numFmtId="3" fontId="20" fillId="0" borderId="27" xfId="0" applyNumberFormat="1" applyFont="1" applyBorder="1" applyAlignment="1" applyProtection="1">
      <alignment horizontal="right" vertical="center" wrapText="1"/>
      <protection hidden="1"/>
    </xf>
    <xf numFmtId="4" fontId="20" fillId="0" borderId="27" xfId="0" applyNumberFormat="1" applyFont="1" applyBorder="1" applyAlignment="1" applyProtection="1">
      <alignment horizontal="right" vertical="center" wrapText="1"/>
      <protection hidden="1"/>
    </xf>
    <xf numFmtId="3" fontId="15" fillId="0" borderId="28" xfId="0" applyNumberFormat="1" applyFont="1" applyBorder="1" applyAlignment="1" applyProtection="1">
      <alignment horizontal="right" vertical="center" wrapText="1"/>
      <protection hidden="1"/>
    </xf>
    <xf numFmtId="0" fontId="0" fillId="0" borderId="26" xfId="0" applyBorder="1" applyProtection="1">
      <protection hidden="1"/>
    </xf>
    <xf numFmtId="0" fontId="80" fillId="28" borderId="15" xfId="94" applyFont="1" applyFill="1" applyBorder="1"/>
    <xf numFmtId="0" fontId="3" fillId="0" borderId="0" xfId="99" applyFont="1" applyFill="1" applyProtection="1"/>
    <xf numFmtId="0" fontId="83" fillId="0" borderId="0" xfId="99" applyFont="1" applyFill="1" applyProtection="1">
      <protection hidden="1"/>
    </xf>
    <xf numFmtId="0" fontId="15" fillId="0" borderId="21" xfId="125" applyFont="1" applyFill="1" applyBorder="1" applyAlignment="1" applyProtection="1">
      <alignment horizontal="left"/>
    </xf>
    <xf numFmtId="4" fontId="8" fillId="0" borderId="18" xfId="94" applyNumberFormat="1" applyFont="1" applyFill="1" applyBorder="1" applyAlignment="1">
      <alignment horizontal="left" vertical="center" wrapText="1"/>
    </xf>
    <xf numFmtId="0" fontId="83" fillId="0" borderId="0" xfId="99" applyFont="1" applyFill="1" applyBorder="1" applyProtection="1">
      <protection hidden="1"/>
    </xf>
    <xf numFmtId="0" fontId="75" fillId="0" borderId="0" xfId="99" applyFont="1" applyFill="1" applyProtection="1">
      <protection hidden="1"/>
    </xf>
    <xf numFmtId="169" fontId="4" fillId="0" borderId="21" xfId="94" applyNumberFormat="1" applyFont="1" applyFill="1" applyBorder="1"/>
    <xf numFmtId="4" fontId="3" fillId="0" borderId="0" xfId="99" applyNumberFormat="1" applyFont="1" applyFill="1" applyProtection="1"/>
    <xf numFmtId="0" fontId="83" fillId="0" borderId="0" xfId="99" applyFont="1" applyFill="1" applyProtection="1"/>
    <xf numFmtId="4" fontId="83" fillId="0" borderId="0" xfId="99" applyNumberFormat="1" applyFont="1" applyFill="1" applyProtection="1"/>
    <xf numFmtId="177" fontId="83" fillId="0" borderId="0" xfId="99" applyNumberFormat="1" applyFont="1" applyFill="1" applyProtection="1"/>
    <xf numFmtId="0" fontId="13" fillId="0" borderId="14" xfId="0" applyFont="1" applyFill="1" applyBorder="1" applyAlignment="1" applyProtection="1">
      <alignment horizontal="center"/>
    </xf>
    <xf numFmtId="0" fontId="13" fillId="27" borderId="17" xfId="0" applyFont="1" applyFill="1" applyBorder="1" applyAlignment="1" applyProtection="1">
      <alignment horizontal="center" vertical="center"/>
    </xf>
    <xf numFmtId="0" fontId="13" fillId="0" borderId="14" xfId="0" applyFont="1" applyFill="1" applyBorder="1" applyAlignment="1" applyProtection="1">
      <alignment horizontal="center" vertical="top" wrapText="1"/>
    </xf>
    <xf numFmtId="49" fontId="15" fillId="36" borderId="21" xfId="0" applyNumberFormat="1" applyFont="1" applyFill="1" applyBorder="1" applyProtection="1">
      <protection locked="0"/>
    </xf>
    <xf numFmtId="172" fontId="15" fillId="36" borderId="21" xfId="0" applyNumberFormat="1" applyFont="1" applyFill="1" applyBorder="1" applyProtection="1">
      <protection locked="0"/>
    </xf>
    <xf numFmtId="4" fontId="15" fillId="36" borderId="19" xfId="0" applyNumberFormat="1" applyFont="1" applyFill="1" applyBorder="1" applyProtection="1">
      <protection locked="0"/>
    </xf>
    <xf numFmtId="3" fontId="73" fillId="0" borderId="0" xfId="0" applyNumberFormat="1" applyFont="1" applyFill="1" applyProtection="1"/>
    <xf numFmtId="4" fontId="6" fillId="0" borderId="0" xfId="0" applyNumberFormat="1" applyFont="1" applyFill="1" applyBorder="1" applyAlignment="1" applyProtection="1">
      <alignment horizontal="center" vertical="center" wrapText="1"/>
      <protection hidden="1"/>
    </xf>
    <xf numFmtId="169" fontId="81" fillId="0" borderId="0" xfId="0" applyNumberFormat="1" applyFont="1" applyFill="1"/>
    <xf numFmtId="49" fontId="6" fillId="27" borderId="26" xfId="0" applyNumberFormat="1" applyFont="1" applyFill="1" applyBorder="1" applyProtection="1"/>
    <xf numFmtId="49" fontId="6" fillId="27" borderId="28" xfId="0" applyNumberFormat="1" applyFont="1" applyFill="1" applyBorder="1" applyProtection="1"/>
    <xf numFmtId="49" fontId="4" fillId="27" borderId="28" xfId="0" applyNumberFormat="1" applyFont="1" applyFill="1" applyBorder="1" applyAlignment="1" applyProtection="1"/>
    <xf numFmtId="49" fontId="13" fillId="27" borderId="23" xfId="0" applyNumberFormat="1" applyFont="1" applyFill="1" applyBorder="1" applyAlignment="1" applyProtection="1">
      <alignment horizontal="center" vertical="center" wrapText="1"/>
    </xf>
    <xf numFmtId="49" fontId="13" fillId="27" borderId="86" xfId="0" applyNumberFormat="1" applyFont="1" applyFill="1" applyBorder="1" applyAlignment="1" applyProtection="1">
      <alignment horizontal="center" vertical="center" wrapText="1"/>
    </xf>
    <xf numFmtId="49" fontId="13" fillId="27" borderId="28" xfId="0" applyNumberFormat="1" applyFont="1" applyFill="1" applyBorder="1" applyAlignment="1" applyProtection="1">
      <alignment horizontal="center" vertical="center" wrapText="1"/>
    </xf>
    <xf numFmtId="49" fontId="15" fillId="33" borderId="19" xfId="224" applyNumberFormat="1" applyFont="1" applyFill="1" applyBorder="1" applyProtection="1">
      <protection locked="0"/>
    </xf>
    <xf numFmtId="49" fontId="13" fillId="27" borderId="26" xfId="0" applyNumberFormat="1" applyFont="1" applyFill="1" applyBorder="1" applyAlignment="1" applyProtection="1">
      <alignment horizontal="center" vertical="center" wrapText="1"/>
    </xf>
    <xf numFmtId="49" fontId="13" fillId="27" borderId="25" xfId="0" applyNumberFormat="1" applyFont="1" applyFill="1" applyBorder="1" applyAlignment="1" applyProtection="1">
      <alignment horizontal="center" vertical="center" wrapText="1"/>
    </xf>
    <xf numFmtId="0" fontId="8" fillId="0" borderId="36" xfId="0" applyFont="1" applyBorder="1" applyAlignment="1" applyProtection="1">
      <alignment horizontal="right" vertical="center" wrapText="1"/>
      <protection hidden="1"/>
    </xf>
    <xf numFmtId="0" fontId="8" fillId="0" borderId="52" xfId="0" applyFont="1" applyBorder="1" applyAlignment="1" applyProtection="1">
      <alignment horizontal="right" vertical="center" wrapText="1"/>
      <protection hidden="1"/>
    </xf>
    <xf numFmtId="3" fontId="15" fillId="0" borderId="52" xfId="0" applyNumberFormat="1" applyFont="1" applyBorder="1" applyAlignment="1" applyProtection="1">
      <alignment horizontal="right" vertical="center" wrapText="1"/>
      <protection hidden="1"/>
    </xf>
    <xf numFmtId="4" fontId="15" fillId="0" borderId="52" xfId="0" applyNumberFormat="1" applyFont="1" applyBorder="1" applyAlignment="1" applyProtection="1">
      <alignment horizontal="right" vertical="center" wrapText="1"/>
      <protection hidden="1"/>
    </xf>
    <xf numFmtId="0" fontId="15" fillId="0" borderId="52" xfId="0" applyFont="1" applyBorder="1" applyAlignment="1" applyProtection="1">
      <alignment horizontal="left" vertical="center" wrapText="1"/>
      <protection hidden="1"/>
    </xf>
    <xf numFmtId="0" fontId="15" fillId="26" borderId="21" xfId="0" applyFont="1" applyFill="1" applyBorder="1" applyAlignment="1" applyProtection="1">
      <alignment wrapText="1"/>
      <protection hidden="1"/>
    </xf>
    <xf numFmtId="0" fontId="0" fillId="26" borderId="74" xfId="0" applyFill="1" applyBorder="1" applyAlignment="1" applyProtection="1">
      <alignment vertical="top" wrapText="1"/>
      <protection hidden="1"/>
    </xf>
    <xf numFmtId="169" fontId="86" fillId="0" borderId="0" xfId="99" applyNumberFormat="1" applyFont="1" applyFill="1" applyProtection="1">
      <protection hidden="1"/>
    </xf>
    <xf numFmtId="49" fontId="15" fillId="0" borderId="21" xfId="0" applyNumberFormat="1" applyFont="1" applyFill="1" applyBorder="1" applyProtection="1"/>
    <xf numFmtId="4" fontId="15" fillId="0" borderId="19" xfId="0" applyNumberFormat="1" applyFont="1" applyFill="1" applyBorder="1" applyProtection="1"/>
    <xf numFmtId="1" fontId="15" fillId="34" borderId="19" xfId="0" applyNumberFormat="1" applyFont="1" applyFill="1" applyBorder="1" applyProtection="1"/>
    <xf numFmtId="0" fontId="15" fillId="34" borderId="19" xfId="0" applyNumberFormat="1" applyFont="1" applyFill="1" applyBorder="1" applyProtection="1"/>
    <xf numFmtId="169" fontId="15" fillId="34" borderId="19" xfId="0" applyNumberFormat="1" applyFont="1" applyFill="1" applyBorder="1" applyProtection="1"/>
    <xf numFmtId="49" fontId="6" fillId="27" borderId="44" xfId="0" applyNumberFormat="1" applyFont="1" applyFill="1" applyBorder="1" applyProtection="1"/>
    <xf numFmtId="49" fontId="13" fillId="27" borderId="24" xfId="0" applyNumberFormat="1" applyFont="1" applyFill="1" applyBorder="1" applyAlignment="1" applyProtection="1">
      <alignment horizontal="center" vertical="center" wrapText="1"/>
    </xf>
    <xf numFmtId="1" fontId="15" fillId="37" borderId="19" xfId="0" applyNumberFormat="1" applyFont="1" applyFill="1" applyBorder="1" applyProtection="1">
      <protection locked="0"/>
    </xf>
    <xf numFmtId="49" fontId="15" fillId="37" borderId="21" xfId="0" applyNumberFormat="1" applyFont="1" applyFill="1" applyBorder="1" applyProtection="1">
      <protection locked="0"/>
    </xf>
    <xf numFmtId="0" fontId="15" fillId="37" borderId="19" xfId="0" applyNumberFormat="1" applyFont="1" applyFill="1" applyBorder="1" applyProtection="1">
      <protection locked="0"/>
    </xf>
    <xf numFmtId="169" fontId="15" fillId="37" borderId="19" xfId="0" applyNumberFormat="1" applyFont="1" applyFill="1" applyBorder="1" applyProtection="1">
      <protection locked="0"/>
    </xf>
    <xf numFmtId="4" fontId="15" fillId="37" borderId="19" xfId="0" applyNumberFormat="1" applyFont="1" applyFill="1" applyBorder="1" applyProtection="1">
      <protection locked="0"/>
    </xf>
    <xf numFmtId="0" fontId="87" fillId="28" borderId="21" xfId="0" applyFont="1" applyFill="1" applyBorder="1" applyAlignment="1" applyProtection="1">
      <alignment horizontal="center" vertical="top" wrapText="1"/>
    </xf>
    <xf numFmtId="0" fontId="80" fillId="28" borderId="20" xfId="94" applyFont="1" applyFill="1" applyBorder="1" applyProtection="1">
      <protection locked="0"/>
    </xf>
    <xf numFmtId="0" fontId="80" fillId="28" borderId="22" xfId="94" applyFont="1" applyFill="1" applyBorder="1" applyProtection="1">
      <protection locked="0"/>
    </xf>
    <xf numFmtId="14" fontId="20" fillId="29" borderId="72" xfId="100" applyNumberFormat="1" applyFont="1" applyFill="1" applyBorder="1" applyProtection="1">
      <protection locked="0"/>
    </xf>
    <xf numFmtId="1" fontId="15" fillId="33" borderId="19" xfId="0" applyNumberFormat="1" applyFont="1" applyFill="1" applyBorder="1" applyProtection="1">
      <protection locked="0"/>
    </xf>
    <xf numFmtId="169" fontId="15" fillId="33" borderId="19" xfId="0" applyNumberFormat="1" applyFont="1" applyFill="1" applyBorder="1" applyProtection="1">
      <protection locked="0"/>
    </xf>
    <xf numFmtId="4" fontId="15" fillId="33" borderId="19" xfId="0" applyNumberFormat="1" applyFont="1" applyFill="1" applyBorder="1" applyProtection="1">
      <protection locked="0"/>
    </xf>
    <xf numFmtId="49" fontId="15" fillId="38" borderId="21" xfId="0" applyNumberFormat="1" applyFont="1" applyFill="1" applyBorder="1" applyProtection="1">
      <protection locked="0"/>
    </xf>
    <xf numFmtId="172" fontId="15" fillId="38" borderId="21" xfId="0" applyNumberFormat="1" applyFont="1" applyFill="1" applyBorder="1" applyProtection="1">
      <protection locked="0"/>
    </xf>
    <xf numFmtId="4" fontId="15" fillId="38" borderId="19" xfId="0" applyNumberFormat="1" applyFont="1" applyFill="1" applyBorder="1" applyProtection="1">
      <protection locked="0"/>
    </xf>
    <xf numFmtId="1" fontId="15" fillId="39" borderId="19" xfId="0" applyNumberFormat="1" applyFont="1" applyFill="1" applyBorder="1" applyProtection="1">
      <protection locked="0"/>
    </xf>
    <xf numFmtId="49" fontId="15" fillId="39" borderId="21" xfId="0" applyNumberFormat="1" applyFont="1" applyFill="1" applyBorder="1" applyProtection="1">
      <protection locked="0"/>
    </xf>
    <xf numFmtId="169" fontId="15" fillId="39" borderId="19" xfId="0" applyNumberFormat="1" applyFont="1" applyFill="1" applyBorder="1" applyProtection="1">
      <protection locked="0"/>
    </xf>
    <xf numFmtId="4" fontId="15" fillId="39" borderId="19" xfId="0" applyNumberFormat="1" applyFont="1" applyFill="1" applyBorder="1" applyProtection="1">
      <protection locked="0"/>
    </xf>
    <xf numFmtId="1" fontId="15" fillId="40" borderId="19" xfId="0" applyNumberFormat="1" applyFont="1" applyFill="1" applyBorder="1" applyProtection="1">
      <protection locked="0"/>
    </xf>
    <xf numFmtId="49" fontId="15" fillId="40" borderId="21" xfId="0" applyNumberFormat="1" applyFont="1" applyFill="1" applyBorder="1" applyProtection="1">
      <protection locked="0"/>
    </xf>
    <xf numFmtId="0" fontId="15" fillId="40" borderId="19" xfId="0" applyNumberFormat="1" applyFont="1" applyFill="1" applyBorder="1" applyProtection="1">
      <protection locked="0"/>
    </xf>
    <xf numFmtId="169" fontId="15" fillId="40" borderId="19" xfId="0" applyNumberFormat="1" applyFont="1" applyFill="1" applyBorder="1" applyProtection="1">
      <protection locked="0"/>
    </xf>
    <xf numFmtId="4" fontId="15" fillId="40" borderId="19" xfId="0" applyNumberFormat="1" applyFont="1" applyFill="1" applyBorder="1" applyProtection="1">
      <protection locked="0"/>
    </xf>
    <xf numFmtId="0" fontId="88" fillId="0" borderId="74" xfId="94" applyFont="1" applyFill="1" applyBorder="1"/>
    <xf numFmtId="169" fontId="73" fillId="0" borderId="0" xfId="0" applyNumberFormat="1" applyFont="1" applyFill="1"/>
    <xf numFmtId="0" fontId="15" fillId="26" borderId="94" xfId="0" applyFont="1" applyFill="1" applyBorder="1" applyAlignment="1" applyProtection="1">
      <alignment vertical="top"/>
      <protection hidden="1"/>
    </xf>
    <xf numFmtId="0" fontId="15" fillId="26" borderId="97" xfId="0" applyFont="1" applyFill="1" applyBorder="1" applyAlignment="1" applyProtection="1">
      <alignment vertical="top"/>
      <protection hidden="1"/>
    </xf>
    <xf numFmtId="0" fontId="15" fillId="26" borderId="100" xfId="0" applyFont="1" applyFill="1" applyBorder="1" applyAlignment="1" applyProtection="1">
      <alignment vertical="top"/>
      <protection hidden="1"/>
    </xf>
    <xf numFmtId="3" fontId="15" fillId="26" borderId="17" xfId="0" applyNumberFormat="1" applyFont="1" applyFill="1" applyBorder="1" applyProtection="1">
      <protection hidden="1"/>
    </xf>
    <xf numFmtId="0" fontId="15" fillId="26" borderId="18" xfId="0" applyFont="1" applyFill="1" applyBorder="1" applyAlignment="1" applyProtection="1">
      <alignment wrapText="1"/>
      <protection hidden="1"/>
    </xf>
    <xf numFmtId="14" fontId="15" fillId="26" borderId="21" xfId="0" applyNumberFormat="1" applyFont="1" applyFill="1" applyBorder="1" applyAlignment="1" applyProtection="1">
      <alignment vertical="top"/>
      <protection hidden="1"/>
    </xf>
    <xf numFmtId="49" fontId="15" fillId="26" borderId="21" xfId="0" applyNumberFormat="1" applyFont="1" applyFill="1" applyBorder="1" applyAlignment="1" applyProtection="1">
      <alignment vertical="top"/>
      <protection hidden="1"/>
    </xf>
    <xf numFmtId="0" fontId="15" fillId="26" borderId="20" xfId="0" applyNumberFormat="1" applyFont="1" applyFill="1" applyBorder="1" applyAlignment="1" applyProtection="1">
      <alignment vertical="top"/>
      <protection hidden="1"/>
    </xf>
    <xf numFmtId="49" fontId="15" fillId="26" borderId="20" xfId="0" applyNumberFormat="1" applyFont="1" applyFill="1" applyBorder="1" applyAlignment="1" applyProtection="1">
      <alignment vertical="top"/>
      <protection hidden="1"/>
    </xf>
    <xf numFmtId="0" fontId="20" fillId="30" borderId="28" xfId="0" applyFont="1" applyFill="1" applyBorder="1" applyAlignment="1" applyProtection="1">
      <alignment horizontal="center" vertical="center" wrapText="1"/>
      <protection hidden="1"/>
    </xf>
    <xf numFmtId="170" fontId="20" fillId="30" borderId="27" xfId="0" applyNumberFormat="1" applyFont="1" applyFill="1" applyBorder="1" applyProtection="1">
      <protection hidden="1"/>
    </xf>
    <xf numFmtId="0" fontId="20" fillId="30" borderId="103" xfId="100" applyFont="1" applyFill="1" applyBorder="1" applyAlignment="1" applyProtection="1">
      <alignment horizontal="center" vertical="center" wrapText="1"/>
    </xf>
    <xf numFmtId="171" fontId="20" fillId="0" borderId="49" xfId="0" applyNumberFormat="1" applyFont="1" applyFill="1" applyBorder="1" applyAlignment="1" applyProtection="1">
      <alignment horizontal="center" vertical="center" wrapText="1"/>
      <protection hidden="1"/>
    </xf>
    <xf numFmtId="171" fontId="20" fillId="0" borderId="50" xfId="0" applyNumberFormat="1" applyFont="1" applyFill="1" applyBorder="1" applyAlignment="1" applyProtection="1">
      <alignment horizontal="center" vertical="center" wrapText="1"/>
      <protection hidden="1"/>
    </xf>
    <xf numFmtId="171" fontId="15" fillId="0" borderId="72" xfId="0" applyNumberFormat="1" applyFont="1" applyFill="1" applyBorder="1" applyProtection="1">
      <protection hidden="1"/>
    </xf>
    <xf numFmtId="171" fontId="20" fillId="30" borderId="83" xfId="0" applyNumberFormat="1" applyFont="1" applyFill="1" applyBorder="1" applyProtection="1">
      <protection hidden="1"/>
    </xf>
    <xf numFmtId="171" fontId="15" fillId="0" borderId="66" xfId="0" applyNumberFormat="1" applyFont="1" applyFill="1" applyBorder="1" applyProtection="1">
      <protection hidden="1"/>
    </xf>
    <xf numFmtId="171" fontId="15" fillId="0" borderId="42" xfId="0" applyNumberFormat="1" applyFont="1" applyFill="1" applyBorder="1" applyProtection="1">
      <protection hidden="1"/>
    </xf>
    <xf numFmtId="171" fontId="20" fillId="30" borderId="53" xfId="0" applyNumberFormat="1" applyFont="1" applyFill="1" applyBorder="1" applyProtection="1">
      <protection hidden="1"/>
    </xf>
    <xf numFmtId="0" fontId="15" fillId="0" borderId="35" xfId="0" applyFont="1" applyBorder="1" applyAlignment="1" applyProtection="1">
      <alignment horizontal="left" vertical="center" wrapText="1"/>
      <protection hidden="1"/>
    </xf>
    <xf numFmtId="0" fontId="20" fillId="27" borderId="45" xfId="0" applyFont="1" applyFill="1" applyBorder="1" applyProtection="1"/>
    <xf numFmtId="0" fontId="15" fillId="0" borderId="104" xfId="0" applyFont="1" applyBorder="1" applyProtection="1"/>
    <xf numFmtId="0" fontId="20" fillId="27" borderId="104" xfId="0" applyFont="1" applyFill="1" applyBorder="1" applyProtection="1"/>
    <xf numFmtId="0" fontId="80" fillId="28" borderId="14" xfId="94" applyFont="1" applyFill="1" applyBorder="1" applyProtection="1">
      <protection locked="0"/>
    </xf>
    <xf numFmtId="0" fontId="73" fillId="0" borderId="0" xfId="0" applyFont="1" applyFill="1"/>
    <xf numFmtId="0" fontId="2" fillId="0" borderId="0" xfId="99" applyFont="1" applyFill="1" applyProtection="1"/>
    <xf numFmtId="0" fontId="5" fillId="0" borderId="0" xfId="79" applyFill="1" applyAlignment="1" applyProtection="1"/>
    <xf numFmtId="0" fontId="0" fillId="26" borderId="0" xfId="0" applyFill="1" applyBorder="1" applyAlignment="1" applyProtection="1">
      <alignment horizontal="left"/>
    </xf>
    <xf numFmtId="0" fontId="1" fillId="0" borderId="0" xfId="99" applyFont="1" applyFill="1" applyProtection="1"/>
    <xf numFmtId="169" fontId="4" fillId="0" borderId="0" xfId="0" applyNumberFormat="1" applyFont="1" applyFill="1"/>
    <xf numFmtId="0" fontId="90" fillId="26" borderId="0" xfId="0" applyFont="1" applyFill="1" applyBorder="1" applyProtection="1"/>
    <xf numFmtId="169" fontId="0" fillId="0" borderId="0" xfId="0" applyNumberFormat="1" applyProtection="1"/>
    <xf numFmtId="0" fontId="0" fillId="26" borderId="0" xfId="0" quotePrefix="1" applyFill="1" applyBorder="1" applyProtection="1"/>
    <xf numFmtId="0" fontId="68" fillId="26" borderId="0" xfId="0" applyFont="1" applyFill="1" applyBorder="1" applyAlignment="1" applyProtection="1">
      <alignment horizontal="center" wrapText="1"/>
    </xf>
    <xf numFmtId="164" fontId="66" fillId="0" borderId="39" xfId="0" applyNumberFormat="1" applyFont="1" applyFill="1" applyBorder="1" applyAlignment="1" applyProtection="1">
      <alignment horizontal="center" wrapText="1"/>
      <protection hidden="1"/>
    </xf>
    <xf numFmtId="164" fontId="66" fillId="0" borderId="0" xfId="0" applyNumberFormat="1" applyFont="1" applyFill="1" applyBorder="1" applyAlignment="1" applyProtection="1">
      <alignment horizontal="center" wrapText="1"/>
      <protection hidden="1"/>
    </xf>
    <xf numFmtId="164" fontId="66" fillId="31" borderId="39" xfId="0" applyNumberFormat="1" applyFont="1" applyFill="1" applyBorder="1" applyAlignment="1" applyProtection="1">
      <alignment horizontal="center" wrapText="1"/>
      <protection hidden="1"/>
    </xf>
    <xf numFmtId="164" fontId="66" fillId="31" borderId="0" xfId="0" applyNumberFormat="1" applyFont="1" applyFill="1" applyBorder="1" applyAlignment="1" applyProtection="1">
      <alignment horizontal="center" wrapText="1"/>
      <protection hidden="1"/>
    </xf>
    <xf numFmtId="164" fontId="62" fillId="31" borderId="39" xfId="0" applyNumberFormat="1" applyFont="1" applyFill="1" applyBorder="1" applyAlignment="1" applyProtection="1">
      <alignment horizontal="center" wrapText="1"/>
      <protection hidden="1"/>
    </xf>
    <xf numFmtId="164" fontId="62" fillId="31" borderId="0" xfId="0" applyNumberFormat="1" applyFont="1" applyFill="1" applyBorder="1" applyAlignment="1" applyProtection="1">
      <alignment horizontal="center" wrapText="1"/>
      <protection hidden="1"/>
    </xf>
    <xf numFmtId="0" fontId="15" fillId="26" borderId="20" xfId="0" applyFont="1" applyFill="1" applyBorder="1" applyAlignment="1" applyProtection="1">
      <alignment horizontal="left" vertical="top" wrapText="1"/>
      <protection hidden="1"/>
    </xf>
    <xf numFmtId="0" fontId="15" fillId="26" borderId="74" xfId="0" applyFont="1" applyFill="1" applyBorder="1" applyAlignment="1" applyProtection="1">
      <alignment horizontal="left" vertical="top" wrapText="1"/>
      <protection hidden="1"/>
    </xf>
    <xf numFmtId="0" fontId="4" fillId="26" borderId="20" xfId="0" applyFont="1" applyFill="1" applyBorder="1" applyAlignment="1" applyProtection="1">
      <alignment horizontal="left" vertical="top" wrapText="1"/>
      <protection hidden="1"/>
    </xf>
    <xf numFmtId="0" fontId="0" fillId="26" borderId="74" xfId="0" applyFill="1" applyBorder="1" applyAlignment="1" applyProtection="1">
      <alignment horizontal="left" vertical="top" wrapText="1"/>
      <protection hidden="1"/>
    </xf>
    <xf numFmtId="0" fontId="0" fillId="26" borderId="74" xfId="0" applyFill="1" applyBorder="1" applyAlignment="1" applyProtection="1">
      <alignment horizontal="left" vertical="top"/>
      <protection hidden="1"/>
    </xf>
    <xf numFmtId="0" fontId="15" fillId="26" borderId="20" xfId="0" applyFont="1" applyFill="1" applyBorder="1" applyAlignment="1" applyProtection="1">
      <alignment horizontal="left" wrapText="1"/>
      <protection hidden="1"/>
    </xf>
    <xf numFmtId="0" fontId="15" fillId="26" borderId="30" xfId="0" applyFont="1" applyFill="1" applyBorder="1" applyAlignment="1" applyProtection="1">
      <alignment horizontal="left" wrapText="1"/>
      <protection hidden="1"/>
    </xf>
    <xf numFmtId="0" fontId="15" fillId="26" borderId="74" xfId="0" applyFont="1" applyFill="1" applyBorder="1" applyAlignment="1" applyProtection="1">
      <alignment horizontal="left" wrapText="1"/>
      <protection hidden="1"/>
    </xf>
    <xf numFmtId="0" fontId="8" fillId="27" borderId="20" xfId="0" applyFont="1" applyFill="1" applyBorder="1" applyAlignment="1" applyProtection="1">
      <alignment horizontal="center"/>
      <protection hidden="1"/>
    </xf>
    <xf numFmtId="0" fontId="8" fillId="27" borderId="30" xfId="0" applyFont="1" applyFill="1" applyBorder="1" applyAlignment="1" applyProtection="1">
      <alignment horizontal="center"/>
      <protection hidden="1"/>
    </xf>
    <xf numFmtId="0" fontId="8" fillId="27" borderId="74" xfId="0" applyFont="1" applyFill="1" applyBorder="1" applyAlignment="1" applyProtection="1">
      <alignment horizontal="center"/>
      <protection hidden="1"/>
    </xf>
    <xf numFmtId="0" fontId="4" fillId="26" borderId="20" xfId="121" applyFont="1" applyFill="1" applyBorder="1" applyAlignment="1" applyProtection="1">
      <alignment horizontal="left" vertical="top" wrapText="1"/>
      <protection hidden="1"/>
    </xf>
    <xf numFmtId="0" fontId="4" fillId="26" borderId="74" xfId="121" applyFont="1" applyFill="1" applyBorder="1" applyAlignment="1" applyProtection="1">
      <alignment horizontal="left" vertical="top" wrapText="1"/>
      <protection hidden="1"/>
    </xf>
    <xf numFmtId="0" fontId="15" fillId="26" borderId="22" xfId="0" applyFont="1" applyFill="1" applyBorder="1" applyAlignment="1" applyProtection="1">
      <alignment horizontal="left" wrapText="1"/>
      <protection hidden="1"/>
    </xf>
    <xf numFmtId="0" fontId="15" fillId="26" borderId="13" xfId="0" applyFont="1" applyFill="1" applyBorder="1" applyAlignment="1" applyProtection="1">
      <alignment horizontal="left" wrapText="1"/>
      <protection hidden="1"/>
    </xf>
    <xf numFmtId="0" fontId="15" fillId="26" borderId="31" xfId="0" applyFont="1" applyFill="1" applyBorder="1" applyAlignment="1" applyProtection="1">
      <alignment horizontal="left" wrapText="1"/>
      <protection hidden="1"/>
    </xf>
    <xf numFmtId="0" fontId="8" fillId="27" borderId="29" xfId="0" applyFont="1" applyFill="1" applyBorder="1" applyAlignment="1" applyProtection="1">
      <alignment horizontal="center"/>
      <protection hidden="1"/>
    </xf>
    <xf numFmtId="0" fontId="15" fillId="26" borderId="21" xfId="0" applyFont="1" applyFill="1" applyBorder="1" applyAlignment="1" applyProtection="1">
      <alignment horizontal="left" vertical="top" wrapText="1"/>
      <protection hidden="1"/>
    </xf>
    <xf numFmtId="0" fontId="19" fillId="26" borderId="29" xfId="0" applyFont="1" applyFill="1" applyBorder="1" applyAlignment="1" applyProtection="1">
      <alignment horizontal="left" vertical="top" wrapText="1"/>
      <protection hidden="1"/>
    </xf>
    <xf numFmtId="0" fontId="15" fillId="26" borderId="101" xfId="0" applyFont="1" applyFill="1" applyBorder="1" applyAlignment="1" applyProtection="1">
      <alignment horizontal="left" vertical="top" wrapText="1"/>
      <protection hidden="1"/>
    </xf>
    <xf numFmtId="0" fontId="15" fillId="26" borderId="102" xfId="0" applyFont="1" applyFill="1" applyBorder="1" applyAlignment="1" applyProtection="1">
      <alignment horizontal="left" vertical="top" wrapText="1"/>
      <protection hidden="1"/>
    </xf>
    <xf numFmtId="0" fontId="19" fillId="26" borderId="30" xfId="0" applyFont="1" applyFill="1" applyBorder="1" applyAlignment="1" applyProtection="1">
      <alignment horizontal="left" vertical="top"/>
      <protection hidden="1"/>
    </xf>
    <xf numFmtId="0" fontId="19" fillId="26" borderId="29" xfId="0" applyFont="1" applyFill="1" applyBorder="1" applyAlignment="1" applyProtection="1">
      <alignment horizontal="left" vertical="top"/>
      <protection hidden="1"/>
    </xf>
    <xf numFmtId="0" fontId="15" fillId="26" borderId="30" xfId="0" applyFont="1" applyFill="1" applyBorder="1" applyAlignment="1" applyProtection="1">
      <alignment horizontal="left" vertical="top" wrapText="1"/>
      <protection hidden="1"/>
    </xf>
    <xf numFmtId="0" fontId="20" fillId="26" borderId="20" xfId="0" applyFont="1" applyFill="1" applyBorder="1" applyAlignment="1" applyProtection="1">
      <alignment horizontal="left" wrapText="1"/>
      <protection hidden="1"/>
    </xf>
    <xf numFmtId="0" fontId="20" fillId="26" borderId="74" xfId="0" applyFont="1" applyFill="1" applyBorder="1" applyAlignment="1" applyProtection="1">
      <alignment horizontal="left" wrapText="1"/>
      <protection hidden="1"/>
    </xf>
    <xf numFmtId="0" fontId="15" fillId="26" borderId="98" xfId="0" applyFont="1" applyFill="1" applyBorder="1" applyAlignment="1" applyProtection="1">
      <alignment horizontal="left" vertical="top" wrapText="1"/>
      <protection hidden="1"/>
    </xf>
    <xf numFmtId="0" fontId="15" fillId="26" borderId="99" xfId="0" applyFont="1" applyFill="1" applyBorder="1" applyAlignment="1" applyProtection="1">
      <alignment horizontal="left" vertical="top" wrapText="1"/>
      <protection hidden="1"/>
    </xf>
    <xf numFmtId="0" fontId="15" fillId="26" borderId="20" xfId="0" applyFont="1" applyFill="1" applyBorder="1" applyAlignment="1" applyProtection="1">
      <alignment vertical="top" wrapText="1"/>
      <protection hidden="1"/>
    </xf>
    <xf numFmtId="0" fontId="15" fillId="26" borderId="29" xfId="0" applyFont="1" applyFill="1" applyBorder="1" applyAlignment="1" applyProtection="1">
      <alignment vertical="top" wrapText="1"/>
      <protection hidden="1"/>
    </xf>
    <xf numFmtId="0" fontId="15" fillId="26" borderId="95" xfId="0" applyFont="1" applyFill="1" applyBorder="1" applyAlignment="1" applyProtection="1">
      <alignment horizontal="left" vertical="top" wrapText="1"/>
      <protection hidden="1"/>
    </xf>
    <xf numFmtId="0" fontId="15" fillId="26" borderId="96" xfId="0" applyFont="1" applyFill="1" applyBorder="1" applyAlignment="1" applyProtection="1">
      <alignment horizontal="left" vertical="top" wrapText="1"/>
      <protection hidden="1"/>
    </xf>
    <xf numFmtId="0" fontId="20" fillId="30" borderId="44" xfId="0" applyFont="1" applyFill="1" applyBorder="1" applyAlignment="1" applyProtection="1">
      <alignment horizontal="center" vertical="center" wrapText="1"/>
      <protection hidden="1"/>
    </xf>
    <xf numFmtId="0" fontId="20" fillId="30" borderId="28" xfId="0" applyFont="1" applyFill="1" applyBorder="1" applyAlignment="1" applyProtection="1">
      <alignment horizontal="center" vertical="center" wrapText="1"/>
      <protection hidden="1"/>
    </xf>
    <xf numFmtId="0" fontId="20" fillId="30" borderId="44" xfId="0" applyFont="1" applyFill="1" applyBorder="1" applyAlignment="1" applyProtection="1">
      <alignment horizontal="left" vertical="center" wrapText="1"/>
      <protection hidden="1"/>
    </xf>
    <xf numFmtId="0" fontId="20" fillId="30" borderId="26" xfId="0" applyFont="1" applyFill="1" applyBorder="1" applyAlignment="1" applyProtection="1">
      <alignment horizontal="left" vertical="center" wrapText="1"/>
      <protection hidden="1"/>
    </xf>
    <xf numFmtId="0" fontId="20" fillId="30" borderId="28" xfId="0" applyFont="1" applyFill="1" applyBorder="1" applyAlignment="1" applyProtection="1">
      <alignment horizontal="left" vertical="center" wrapText="1"/>
      <protection hidden="1"/>
    </xf>
    <xf numFmtId="49" fontId="20" fillId="0" borderId="87" xfId="0" applyNumberFormat="1" applyFont="1" applyFill="1" applyBorder="1" applyAlignment="1" applyProtection="1">
      <alignment horizontal="left"/>
      <protection hidden="1"/>
    </xf>
    <xf numFmtId="49" fontId="20" fillId="0" borderId="89" xfId="0" applyNumberFormat="1" applyFont="1" applyFill="1" applyBorder="1" applyAlignment="1" applyProtection="1">
      <alignment horizontal="left"/>
      <protection hidden="1"/>
    </xf>
    <xf numFmtId="49" fontId="20" fillId="0" borderId="90" xfId="0" applyNumberFormat="1" applyFont="1" applyFill="1" applyBorder="1" applyAlignment="1" applyProtection="1">
      <alignment horizontal="left"/>
      <protection hidden="1"/>
    </xf>
    <xf numFmtId="49" fontId="20" fillId="0" borderId="93" xfId="0" applyNumberFormat="1" applyFont="1" applyFill="1" applyBorder="1" applyAlignment="1" applyProtection="1">
      <alignment horizontal="left"/>
      <protection hidden="1"/>
    </xf>
    <xf numFmtId="49" fontId="20" fillId="0" borderId="13" xfId="0" applyNumberFormat="1" applyFont="1" applyFill="1" applyBorder="1" applyAlignment="1" applyProtection="1">
      <alignment horizontal="left"/>
      <protection hidden="1"/>
    </xf>
    <xf numFmtId="49" fontId="20" fillId="0" borderId="72" xfId="0" applyNumberFormat="1" applyFont="1" applyFill="1" applyBorder="1" applyAlignment="1" applyProtection="1">
      <alignment horizontal="left"/>
      <protection hidden="1"/>
    </xf>
    <xf numFmtId="0" fontId="20" fillId="30" borderId="91" xfId="0" applyFont="1" applyFill="1" applyBorder="1" applyAlignment="1" applyProtection="1">
      <alignment horizontal="left"/>
      <protection hidden="1"/>
    </xf>
    <xf numFmtId="0" fontId="20" fillId="30" borderId="92" xfId="0" applyFont="1" applyFill="1" applyBorder="1" applyAlignment="1" applyProtection="1">
      <alignment horizontal="left"/>
      <protection hidden="1"/>
    </xf>
    <xf numFmtId="0" fontId="20" fillId="30" borderId="83" xfId="0" applyFont="1" applyFill="1" applyBorder="1" applyAlignment="1" applyProtection="1">
      <alignment horizontal="left"/>
      <protection hidden="1"/>
    </xf>
    <xf numFmtId="0" fontId="15" fillId="0" borderId="27" xfId="0" applyFont="1" applyBorder="1" applyAlignment="1" applyProtection="1">
      <alignment horizontal="left" vertical="center" wrapText="1"/>
      <protection hidden="1"/>
    </xf>
    <xf numFmtId="0" fontId="4" fillId="30" borderId="44" xfId="0" applyFont="1" applyFill="1" applyBorder="1" applyAlignment="1" applyProtection="1">
      <alignment horizontal="center" vertical="center" wrapText="1"/>
      <protection hidden="1"/>
    </xf>
    <xf numFmtId="0" fontId="4" fillId="30" borderId="28" xfId="0" applyFont="1" applyFill="1" applyBorder="1" applyAlignment="1" applyProtection="1">
      <alignment horizontal="center" vertical="center" wrapText="1"/>
      <protection hidden="1"/>
    </xf>
    <xf numFmtId="0" fontId="20" fillId="30" borderId="34" xfId="0" applyFont="1" applyFill="1" applyBorder="1" applyAlignment="1" applyProtection="1">
      <alignment horizontal="left"/>
      <protection hidden="1"/>
    </xf>
    <xf numFmtId="0" fontId="20" fillId="30" borderId="35" xfId="0" applyFont="1" applyFill="1" applyBorder="1" applyAlignment="1" applyProtection="1">
      <alignment horizontal="left"/>
      <protection hidden="1"/>
    </xf>
    <xf numFmtId="0" fontId="20" fillId="30" borderId="36" xfId="0" applyFont="1" applyFill="1" applyBorder="1" applyAlignment="1" applyProtection="1">
      <alignment horizontal="left"/>
      <protection hidden="1"/>
    </xf>
    <xf numFmtId="0" fontId="20" fillId="30" borderId="39" xfId="0" applyFont="1" applyFill="1" applyBorder="1" applyAlignment="1" applyProtection="1">
      <alignment horizontal="left"/>
      <protection hidden="1"/>
    </xf>
    <xf numFmtId="0" fontId="20" fillId="30" borderId="0" xfId="0" applyFont="1" applyFill="1" applyBorder="1" applyAlignment="1" applyProtection="1">
      <alignment horizontal="left"/>
      <protection hidden="1"/>
    </xf>
    <xf numFmtId="0" fontId="20" fillId="30" borderId="40" xfId="0" applyFont="1" applyFill="1" applyBorder="1" applyAlignment="1" applyProtection="1">
      <alignment horizontal="left"/>
      <protection hidden="1"/>
    </xf>
    <xf numFmtId="0" fontId="4" fillId="30" borderId="26" xfId="0" applyFont="1" applyFill="1" applyBorder="1" applyAlignment="1" applyProtection="1">
      <alignment horizontal="center" vertical="center" wrapText="1"/>
      <protection hidden="1"/>
    </xf>
    <xf numFmtId="0" fontId="20" fillId="0" borderId="27" xfId="0" applyFont="1" applyBorder="1" applyAlignment="1" applyProtection="1">
      <alignment horizontal="left" vertical="center" wrapText="1"/>
      <protection hidden="1"/>
    </xf>
    <xf numFmtId="0" fontId="15" fillId="0" borderId="44" xfId="0" applyFont="1" applyBorder="1" applyAlignment="1" applyProtection="1">
      <alignment horizontal="left" vertical="center" wrapText="1"/>
      <protection hidden="1"/>
    </xf>
    <xf numFmtId="49" fontId="13" fillId="27" borderId="44" xfId="0" applyNumberFormat="1" applyFont="1" applyFill="1" applyBorder="1" applyAlignment="1" applyProtection="1">
      <alignment horizontal="left"/>
    </xf>
    <xf numFmtId="49" fontId="13" fillId="27" borderId="26" xfId="0" applyNumberFormat="1" applyFont="1" applyFill="1" applyBorder="1" applyAlignment="1" applyProtection="1">
      <alignment horizontal="left"/>
    </xf>
    <xf numFmtId="49" fontId="13" fillId="27" borderId="28" xfId="0" applyNumberFormat="1" applyFont="1" applyFill="1" applyBorder="1" applyAlignment="1" applyProtection="1">
      <alignment horizontal="left"/>
    </xf>
    <xf numFmtId="0" fontId="79" fillId="28" borderId="30" xfId="94" applyFont="1" applyFill="1" applyBorder="1" applyAlignment="1">
      <alignment horizontal="left"/>
    </xf>
    <xf numFmtId="0" fontId="79" fillId="28" borderId="74" xfId="94" applyFont="1" applyFill="1" applyBorder="1" applyAlignment="1">
      <alignment horizontal="left"/>
    </xf>
    <xf numFmtId="0" fontId="79" fillId="28" borderId="13" xfId="94" applyFont="1" applyFill="1" applyBorder="1" applyAlignment="1">
      <alignment horizontal="left" wrapText="1"/>
    </xf>
    <xf numFmtId="0" fontId="79" fillId="28" borderId="31" xfId="94" applyFont="1" applyFill="1" applyBorder="1" applyAlignment="1">
      <alignment horizontal="left" wrapText="1"/>
    </xf>
    <xf numFmtId="0" fontId="79" fillId="28" borderId="30" xfId="94" applyFont="1" applyFill="1" applyBorder="1" applyAlignment="1">
      <alignment horizontal="left" wrapText="1"/>
    </xf>
    <xf numFmtId="0" fontId="79" fillId="28" borderId="74" xfId="94" applyFont="1" applyFill="1" applyBorder="1" applyAlignment="1">
      <alignment horizontal="left" wrapText="1"/>
    </xf>
    <xf numFmtId="0" fontId="79" fillId="28" borderId="16" xfId="94" applyFont="1" applyFill="1" applyBorder="1" applyAlignment="1">
      <alignment horizontal="left" wrapText="1"/>
    </xf>
    <xf numFmtId="0" fontId="79" fillId="28" borderId="33" xfId="94" applyFont="1" applyFill="1" applyBorder="1" applyAlignment="1">
      <alignment horizontal="left" wrapText="1"/>
    </xf>
  </cellXfs>
  <cellStyles count="303">
    <cellStyle name="20 % - Akzent1" xfId="7" builtinId="30" customBuiltin="1"/>
    <cellStyle name="20 % - Akzent1 2" xfId="170"/>
    <cellStyle name="20 % - Akzent1 3" xfId="228"/>
    <cellStyle name="20 % - Akzent1 4" xfId="279"/>
    <cellStyle name="20 % - Akzent2" xfId="8" builtinId="34" customBuiltin="1"/>
    <cellStyle name="20 % - Akzent2 2" xfId="171"/>
    <cellStyle name="20 % - Akzent2 3" xfId="229"/>
    <cellStyle name="20 % - Akzent2 4" xfId="295"/>
    <cellStyle name="20 % - Akzent3" xfId="9" builtinId="38" customBuiltin="1"/>
    <cellStyle name="20 % - Akzent3 2" xfId="172"/>
    <cellStyle name="20 % - Akzent3 3" xfId="230"/>
    <cellStyle name="20 % - Akzent3 4" xfId="289"/>
    <cellStyle name="20 % - Akzent4" xfId="10" builtinId="42" customBuiltin="1"/>
    <cellStyle name="20 % - Akzent4 2" xfId="173"/>
    <cellStyle name="20 % - Akzent4 3" xfId="231"/>
    <cellStyle name="20 % - Akzent4 4" xfId="146"/>
    <cellStyle name="20 % - Akzent5" xfId="11" builtinId="46" customBuiltin="1"/>
    <cellStyle name="20 % - Akzent5 2" xfId="174"/>
    <cellStyle name="20 % - Akzent5 3" xfId="232"/>
    <cellStyle name="20 % - Akzent5 4" xfId="298"/>
    <cellStyle name="20 % - Akzent6" xfId="12" builtinId="50" customBuiltin="1"/>
    <cellStyle name="20 % - Akzent6 2" xfId="175"/>
    <cellStyle name="20 % - Akzent6 3" xfId="233"/>
    <cellStyle name="20 % - Akzent6 4" xfId="162"/>
    <cellStyle name="20% - Accent1" xfId="1"/>
    <cellStyle name="20% - Accent2" xfId="2"/>
    <cellStyle name="20% - Accent3" xfId="3"/>
    <cellStyle name="20% - Accent4" xfId="4"/>
    <cellStyle name="20% - Accent5" xfId="5"/>
    <cellStyle name="20% - Accent6" xfId="6"/>
    <cellStyle name="40 % - Akzent1" xfId="19" builtinId="31" customBuiltin="1"/>
    <cellStyle name="40 % - Akzent1 2" xfId="176"/>
    <cellStyle name="40 % - Akzent1 3" xfId="234"/>
    <cellStyle name="40 % - Akzent1 4" xfId="297"/>
    <cellStyle name="40 % - Akzent2" xfId="20" builtinId="35" customBuiltin="1"/>
    <cellStyle name="40 % - Akzent2 2" xfId="177"/>
    <cellStyle name="40 % - Akzent2 3" xfId="235"/>
    <cellStyle name="40 % - Akzent2 4" xfId="284"/>
    <cellStyle name="40 % - Akzent3" xfId="21" builtinId="39" customBuiltin="1"/>
    <cellStyle name="40 % - Akzent3 2" xfId="178"/>
    <cellStyle name="40 % - Akzent3 3" xfId="236"/>
    <cellStyle name="40 % - Akzent3 4" xfId="277"/>
    <cellStyle name="40 % - Akzent4" xfId="22" builtinId="43" customBuiltin="1"/>
    <cellStyle name="40 % - Akzent4 2" xfId="179"/>
    <cellStyle name="40 % - Akzent4 3" xfId="237"/>
    <cellStyle name="40 % - Akzent4 4" xfId="276"/>
    <cellStyle name="40 % - Akzent5" xfId="23" builtinId="47" customBuiltin="1"/>
    <cellStyle name="40 % - Akzent5 2" xfId="180"/>
    <cellStyle name="40 % - Akzent5 3" xfId="238"/>
    <cellStyle name="40 % - Akzent5 4" xfId="296"/>
    <cellStyle name="40 % - Akzent6" xfId="24" builtinId="51" customBuiltin="1"/>
    <cellStyle name="40 % - Akzent6 2" xfId="181"/>
    <cellStyle name="40 % - Akzent6 3" xfId="239"/>
    <cellStyle name="40 % - Akzent6 4" xfId="282"/>
    <cellStyle name="40% - Accent1" xfId="13"/>
    <cellStyle name="40% - Accent2" xfId="14"/>
    <cellStyle name="40% - Accent3" xfId="15"/>
    <cellStyle name="40% - Accent4" xfId="16"/>
    <cellStyle name="40% - Accent5" xfId="17"/>
    <cellStyle name="40% - Accent6" xfId="18"/>
    <cellStyle name="60 % - Akzent1" xfId="31" builtinId="32" customBuiltin="1"/>
    <cellStyle name="60 % - Akzent1 2" xfId="182"/>
    <cellStyle name="60 % - Akzent1 3" xfId="240"/>
    <cellStyle name="60 % - Akzent1 4" xfId="287"/>
    <cellStyle name="60 % - Akzent2" xfId="32" builtinId="36" customBuiltin="1"/>
    <cellStyle name="60 % - Akzent2 2" xfId="183"/>
    <cellStyle name="60 % - Akzent2 3" xfId="241"/>
    <cellStyle name="60 % - Akzent2 4" xfId="144"/>
    <cellStyle name="60 % - Akzent3" xfId="33" builtinId="40" customBuiltin="1"/>
    <cellStyle name="60 % - Akzent3 2" xfId="184"/>
    <cellStyle name="60 % - Akzent3 3" xfId="242"/>
    <cellStyle name="60 % - Akzent3 4" xfId="145"/>
    <cellStyle name="60 % - Akzent4" xfId="34" builtinId="44" customBuiltin="1"/>
    <cellStyle name="60 % - Akzent4 2" xfId="185"/>
    <cellStyle name="60 % - Akzent4 3" xfId="243"/>
    <cellStyle name="60 % - Akzent4 4" xfId="290"/>
    <cellStyle name="60 % - Akzent5" xfId="35" builtinId="48" customBuiltin="1"/>
    <cellStyle name="60 % - Akzent5 2" xfId="186"/>
    <cellStyle name="60 % - Akzent5 3" xfId="244"/>
    <cellStyle name="60 % - Akzent5 4" xfId="283"/>
    <cellStyle name="60 % - Akzent6" xfId="36" builtinId="52" customBuiltin="1"/>
    <cellStyle name="60 % - Akzent6 2" xfId="187"/>
    <cellStyle name="60 % - Akzent6 3" xfId="245"/>
    <cellStyle name="60 % - Akzent6 4" xfId="300"/>
    <cellStyle name="60% - Accent1" xfId="25"/>
    <cellStyle name="60% - Accent2" xfId="26"/>
    <cellStyle name="60% - Accent3" xfId="27"/>
    <cellStyle name="60% - Accent4" xfId="28"/>
    <cellStyle name="60% - Accent5" xfId="29"/>
    <cellStyle name="60% - Accent6" xfId="30"/>
    <cellStyle name="Accent1" xfId="37"/>
    <cellStyle name="Accent2" xfId="38"/>
    <cellStyle name="Accent3" xfId="39"/>
    <cellStyle name="Accent4" xfId="40"/>
    <cellStyle name="Accent5" xfId="41"/>
    <cellStyle name="Accent6" xfId="42"/>
    <cellStyle name="Akzent1" xfId="43" builtinId="29" customBuiltin="1"/>
    <cellStyle name="Akzent1 2" xfId="44"/>
    <cellStyle name="Akzent1 3" xfId="188"/>
    <cellStyle name="Akzent1 4" xfId="246"/>
    <cellStyle name="Akzent1 5" xfId="302"/>
    <cellStyle name="Akzent2" xfId="45" builtinId="33" customBuiltin="1"/>
    <cellStyle name="Akzent2 2" xfId="46"/>
    <cellStyle name="Akzent2 3" xfId="189"/>
    <cellStyle name="Akzent2 4" xfId="247"/>
    <cellStyle name="Akzent2 5" xfId="301"/>
    <cellStyle name="Akzent3" xfId="47" builtinId="37" customBuiltin="1"/>
    <cellStyle name="Akzent3 2" xfId="48"/>
    <cellStyle name="Akzent3 3" xfId="190"/>
    <cellStyle name="Akzent3 4" xfId="248"/>
    <cellStyle name="Akzent3 5" xfId="149"/>
    <cellStyle name="Akzent4" xfId="49" builtinId="41" customBuiltin="1"/>
    <cellStyle name="Akzent4 2" xfId="50"/>
    <cellStyle name="Akzent4 3" xfId="191"/>
    <cellStyle name="Akzent4 4" xfId="249"/>
    <cellStyle name="Akzent4 5" xfId="288"/>
    <cellStyle name="Akzent5" xfId="51" builtinId="45" customBuiltin="1"/>
    <cellStyle name="Akzent5 2" xfId="52"/>
    <cellStyle name="Akzent5 3" xfId="192"/>
    <cellStyle name="Akzent5 4" xfId="250"/>
    <cellStyle name="Akzent5 5" xfId="281"/>
    <cellStyle name="Akzent6" xfId="53" builtinId="49" customBuiltin="1"/>
    <cellStyle name="Akzent6 2" xfId="54"/>
    <cellStyle name="Akzent6 3" xfId="193"/>
    <cellStyle name="Akzent6 4" xfId="251"/>
    <cellStyle name="Akzent6 5" xfId="150"/>
    <cellStyle name="Ausgabe" xfId="55" builtinId="21" customBuiltin="1"/>
    <cellStyle name="Ausgabe 2" xfId="56"/>
    <cellStyle name="Ausgabe 3" xfId="194"/>
    <cellStyle name="Ausgabe 4" xfId="252"/>
    <cellStyle name="Ausgabe 5" xfId="291"/>
    <cellStyle name="Bad" xfId="57"/>
    <cellStyle name="Berechnung" xfId="58" builtinId="22" customBuiltin="1"/>
    <cellStyle name="Berechnung 2" xfId="59"/>
    <cellStyle name="Berechnung 3" xfId="195"/>
    <cellStyle name="Berechnung 4" xfId="253"/>
    <cellStyle name="Berechnung 5" xfId="163"/>
    <cellStyle name="Calculation" xfId="60"/>
    <cellStyle name="Check Cell" xfId="61"/>
    <cellStyle name="Dezimal 2" xfId="62"/>
    <cellStyle name="Dezimal 2 2" xfId="153"/>
    <cellStyle name="Dezimal 3" xfId="63"/>
    <cellStyle name="Dezimal 3 2" xfId="154"/>
    <cellStyle name="Eingabe" xfId="64" builtinId="20" customBuiltin="1"/>
    <cellStyle name="Eingabe 2" xfId="65"/>
    <cellStyle name="Eingabe 3" xfId="196"/>
    <cellStyle name="Eingabe 4" xfId="254"/>
    <cellStyle name="Eingabe 5" xfId="285"/>
    <cellStyle name="Ergebnis" xfId="66" builtinId="25" customBuiltin="1"/>
    <cellStyle name="Ergebnis 2" xfId="67"/>
    <cellStyle name="Ergebnis 3" xfId="197"/>
    <cellStyle name="Ergebnis 4" xfId="255"/>
    <cellStyle name="Ergebnis 5" xfId="294"/>
    <cellStyle name="Erklärender Text" xfId="68" builtinId="53" customBuiltin="1"/>
    <cellStyle name="Erklärender Text 2" xfId="69"/>
    <cellStyle name="Erklärender Text 3" xfId="198"/>
    <cellStyle name="Erklärender Text 4" xfId="256"/>
    <cellStyle name="Erklärender Text 5" xfId="280"/>
    <cellStyle name="Euro" xfId="70"/>
    <cellStyle name="Euro 2" xfId="155"/>
    <cellStyle name="Explanatory Text" xfId="71"/>
    <cellStyle name="Good" xfId="72"/>
    <cellStyle name="Gut" xfId="73" builtinId="26" customBuiltin="1"/>
    <cellStyle name="Gut 2" xfId="74"/>
    <cellStyle name="Gut 3" xfId="199"/>
    <cellStyle name="Gut 4" xfId="257"/>
    <cellStyle name="Gut 5" xfId="164"/>
    <cellStyle name="Heading 1" xfId="75"/>
    <cellStyle name="Heading 2" xfId="76"/>
    <cellStyle name="Heading 3" xfId="77"/>
    <cellStyle name="Heading 4" xfId="78"/>
    <cellStyle name="Hyperlink 2" xfId="80"/>
    <cellStyle name="Hyperlink 2 2" xfId="200"/>
    <cellStyle name="Hyperlink 2 3" xfId="157"/>
    <cellStyle name="Input" xfId="81"/>
    <cellStyle name="Komma" xfId="124" builtinId="3"/>
    <cellStyle name="Komma 2" xfId="120"/>
    <cellStyle name="Komma 2 2" xfId="165"/>
    <cellStyle name="Komma 3" xfId="141"/>
    <cellStyle name="Komma 3 2" xfId="216"/>
    <cellStyle name="Komma 4" xfId="270"/>
    <cellStyle name="Komma 5" xfId="167"/>
    <cellStyle name="Komma 6" xfId="292"/>
    <cellStyle name="Link" xfId="79" builtinId="8"/>
    <cellStyle name="Linked Cell" xfId="82"/>
    <cellStyle name="Neutral" xfId="83" builtinId="28" customBuiltin="1"/>
    <cellStyle name="Neutral 2" xfId="84"/>
    <cellStyle name="Neutral 3" xfId="201"/>
    <cellStyle name="Neutral 4" xfId="258"/>
    <cellStyle name="Neutral 5" xfId="143"/>
    <cellStyle name="Note" xfId="85"/>
    <cellStyle name="Notiz" xfId="86" builtinId="10" customBuiltin="1"/>
    <cellStyle name="Notiz 2" xfId="87"/>
    <cellStyle name="Notiz 2 2" xfId="203"/>
    <cellStyle name="Notiz 2 3" xfId="159"/>
    <cellStyle name="Notiz 3" xfId="202"/>
    <cellStyle name="Notiz 4" xfId="259"/>
    <cellStyle name="Notiz 5" xfId="156"/>
    <cellStyle name="Output" xfId="88"/>
    <cellStyle name="Prozent 2" xfId="89"/>
    <cellStyle name="Prozent 2 2" xfId="90"/>
    <cellStyle name="Prozent 2 3" xfId="204"/>
    <cellStyle name="Prozent 2 4" xfId="160"/>
    <cellStyle name="Prozent 3" xfId="91"/>
    <cellStyle name="Prozent 4" xfId="142"/>
    <cellStyle name="Schlecht" xfId="92" builtinId="27" customBuiltin="1"/>
    <cellStyle name="Schlecht 2" xfId="93"/>
    <cellStyle name="Schlecht 3" xfId="205"/>
    <cellStyle name="Schlecht 4" xfId="260"/>
    <cellStyle name="Schlecht 5" xfId="147"/>
    <cellStyle name="Standard" xfId="0" builtinId="0"/>
    <cellStyle name="Standard 10" xfId="135"/>
    <cellStyle name="Standard 10 2 2 2" xfId="222"/>
    <cellStyle name="Standard 11" xfId="299"/>
    <cellStyle name="Standard 17" xfId="224"/>
    <cellStyle name="Standard 18" xfId="223"/>
    <cellStyle name="Standard 19" xfId="168"/>
    <cellStyle name="Standard 19 2" xfId="217"/>
    <cellStyle name="Standard 19 2 2" xfId="273"/>
    <cellStyle name="Standard 19 3" xfId="221"/>
    <cellStyle name="Standard 19 3 2" xfId="275"/>
    <cellStyle name="Standard 19 4" xfId="271"/>
    <cellStyle name="Standard 2" xfId="94"/>
    <cellStyle name="Standard 2 2" xfId="95"/>
    <cellStyle name="Standard 2 2 2" xfId="96"/>
    <cellStyle name="Standard 2 2 2 2" xfId="125"/>
    <cellStyle name="Standard 2 2 3" xfId="131"/>
    <cellStyle name="Standard 2 2_Anlagenangaben" xfId="122"/>
    <cellStyle name="Standard 2 3" xfId="97"/>
    <cellStyle name="Standard 2 3 2" xfId="136"/>
    <cellStyle name="Standard 2 3 3" xfId="126"/>
    <cellStyle name="Standard 2_Angaben_Vergütungskategorie" xfId="127"/>
    <cellStyle name="Standard 3" xfId="98"/>
    <cellStyle name="Standard 3 2" xfId="99"/>
    <cellStyle name="Standard 3 2 2" xfId="207"/>
    <cellStyle name="Standard 3 2 2 2" xfId="272"/>
    <cellStyle name="Standard 3 2 3" xfId="220"/>
    <cellStyle name="Standard 3 2 3 2" xfId="274"/>
    <cellStyle name="Standard 3 2 4" xfId="261"/>
    <cellStyle name="Standard 3 3" xfId="206"/>
    <cellStyle name="Standard 3 4" xfId="161"/>
    <cellStyle name="Standard 3_Anlagenangaben" xfId="123"/>
    <cellStyle name="Standard 4" xfId="128"/>
    <cellStyle name="Standard 4 2" xfId="137"/>
    <cellStyle name="Standard 4 2 2" xfId="219"/>
    <cellStyle name="Standard 4 3" xfId="169"/>
    <cellStyle name="Standard 5" xfId="129"/>
    <cellStyle name="Standard 5 2" xfId="138"/>
    <cellStyle name="Standard 6" xfId="130"/>
    <cellStyle name="Standard 6 2" xfId="139"/>
    <cellStyle name="Standard 6 3" xfId="218"/>
    <cellStyle name="Standard 7" xfId="132"/>
    <cellStyle name="Standard 7 2" xfId="140"/>
    <cellStyle name="Standard 7 3" xfId="225"/>
    <cellStyle name="Standard 7 7" xfId="226"/>
    <cellStyle name="Standard 8" xfId="133"/>
    <cellStyle name="Standard 8 2" xfId="227"/>
    <cellStyle name="Standard 9" xfId="134"/>
    <cellStyle name="Standard_Datendefinition" xfId="121"/>
    <cellStyle name="Standard_MusterErfassungsbogen" xfId="100"/>
    <cellStyle name="Title" xfId="101"/>
    <cellStyle name="Total" xfId="102"/>
    <cellStyle name="Überschrift" xfId="103" builtinId="15" customBuiltin="1"/>
    <cellStyle name="Überschrift 1" xfId="104" builtinId="16" customBuiltin="1"/>
    <cellStyle name="Überschrift 1 2" xfId="105"/>
    <cellStyle name="Überschrift 1 3" xfId="209"/>
    <cellStyle name="Überschrift 1 4" xfId="263"/>
    <cellStyle name="Überschrift 1 5" xfId="278"/>
    <cellStyle name="Überschrift 2" xfId="106" builtinId="17" customBuiltin="1"/>
    <cellStyle name="Überschrift 2 2" xfId="107"/>
    <cellStyle name="Überschrift 2 3" xfId="210"/>
    <cellStyle name="Überschrift 2 4" xfId="264"/>
    <cellStyle name="Überschrift 2 5" xfId="148"/>
    <cellStyle name="Überschrift 3" xfId="108" builtinId="18" customBuiltin="1"/>
    <cellStyle name="Überschrift 3 2" xfId="109"/>
    <cellStyle name="Überschrift 3 3" xfId="211"/>
    <cellStyle name="Überschrift 3 4" xfId="265"/>
    <cellStyle name="Überschrift 3 5" xfId="166"/>
    <cellStyle name="Überschrift 4" xfId="110" builtinId="19" customBuiltin="1"/>
    <cellStyle name="Überschrift 4 2" xfId="111"/>
    <cellStyle name="Überschrift 4 3" xfId="212"/>
    <cellStyle name="Überschrift 4 4" xfId="266"/>
    <cellStyle name="Überschrift 4 5" xfId="286"/>
    <cellStyle name="Überschrift 5" xfId="112"/>
    <cellStyle name="Überschrift 6" xfId="208"/>
    <cellStyle name="Überschrift 7" xfId="262"/>
    <cellStyle name="Überschrift 8" xfId="151"/>
    <cellStyle name="Verknüpfte Zelle" xfId="113" builtinId="24" customBuiltin="1"/>
    <cellStyle name="Verknüpfte Zelle 2" xfId="114"/>
    <cellStyle name="Verknüpfte Zelle 3" xfId="213"/>
    <cellStyle name="Verknüpfte Zelle 4" xfId="267"/>
    <cellStyle name="Verknüpfte Zelle 5" xfId="158"/>
    <cellStyle name="Warnender Text" xfId="115" builtinId="11" customBuiltin="1"/>
    <cellStyle name="Warnender Text 2" xfId="116"/>
    <cellStyle name="Warnender Text 3" xfId="214"/>
    <cellStyle name="Warnender Text 4" xfId="268"/>
    <cellStyle name="Warnender Text 5" xfId="293"/>
    <cellStyle name="Warning Text" xfId="117"/>
    <cellStyle name="Zelle überprüfen" xfId="118" builtinId="23" customBuiltin="1"/>
    <cellStyle name="Zelle überprüfen 2" xfId="119"/>
    <cellStyle name="Zelle überprüfen 3" xfId="215"/>
    <cellStyle name="Zelle überprüfen 4" xfId="269"/>
    <cellStyle name="Zelle überprüfen 5" xfId="152"/>
  </cellStyles>
  <dxfs count="27">
    <dxf>
      <fill>
        <patternFill>
          <bgColor theme="0" tint="-0.24994659260841701"/>
        </patternFill>
      </fill>
    </dxf>
    <dxf>
      <fill>
        <patternFill>
          <bgColor theme="0" tint="-0.34998626667073579"/>
        </patternFill>
      </fill>
    </dxf>
    <dxf>
      <fill>
        <patternFill>
          <bgColor theme="0" tint="-0.24994659260841701"/>
        </patternFill>
      </fill>
    </dxf>
    <dxf>
      <font>
        <b/>
        <i val="0"/>
        <color rgb="FFFF0000"/>
      </font>
      <numFmt numFmtId="4" formatCode="#,##0.00"/>
    </dxf>
    <dxf>
      <font>
        <color theme="0"/>
      </font>
    </dxf>
    <dxf>
      <font>
        <color rgb="FFFF0000"/>
      </font>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tint="-0.24994659260841701"/>
        </patternFill>
      </fill>
    </dxf>
    <dxf>
      <fill>
        <patternFill>
          <bgColor rgb="FFFF0000"/>
        </patternFill>
      </fill>
    </dxf>
    <dxf>
      <font>
        <strike val="0"/>
        <color rgb="FFFF0000"/>
      </font>
    </dxf>
    <dxf>
      <font>
        <b/>
        <i val="0"/>
        <color rgb="FFFF0000"/>
      </font>
      <numFmt numFmtId="4" formatCode="#,##0.00"/>
    </dxf>
    <dxf>
      <font>
        <color theme="0"/>
      </font>
    </dxf>
    <dxf>
      <font>
        <color rgb="FFFF0000"/>
      </font>
    </dxf>
    <dxf>
      <font>
        <strike val="0"/>
        <color rgb="FFFF0000"/>
      </font>
    </dxf>
    <dxf>
      <fill>
        <patternFill>
          <bgColor rgb="FFFFC000"/>
        </patternFill>
      </fill>
    </dxf>
    <dxf>
      <fill>
        <patternFill>
          <bgColor rgb="FFFF0000"/>
        </patternFill>
      </fill>
    </dxf>
    <dxf>
      <fill>
        <patternFill>
          <bgColor rgb="FFFF0000"/>
        </patternFill>
      </fill>
    </dxf>
    <dxf>
      <font>
        <strike val="0"/>
        <color rgb="FFFF0000"/>
      </font>
    </dxf>
    <dxf>
      <font>
        <strike val="0"/>
        <color rgb="FFFF0000"/>
      </font>
    </dxf>
    <dxf>
      <font>
        <strike val="0"/>
        <color rgb="FFFF0000"/>
      </font>
    </dxf>
    <dxf>
      <font>
        <strike val="0"/>
        <color rgb="FFFF0000"/>
      </font>
    </dxf>
    <dxf>
      <font>
        <color rgb="FFFF3300"/>
      </font>
      <numFmt numFmtId="2" formatCode="0.00"/>
    </dxf>
    <dxf>
      <font>
        <color rgb="FFFF0000"/>
      </font>
    </dxf>
  </dxfs>
  <tableStyles count="0" defaultTableStyle="TableStyleMedium2" defaultPivotStyle="PivotStyleLight16"/>
  <colors>
    <mruColors>
      <color rgb="FFFFFFFF"/>
      <color rgb="FFFF3300"/>
      <color rgb="FFFF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1362075</xdr:colOff>
      <xdr:row>0</xdr:row>
      <xdr:rowOff>0</xdr:rowOff>
    </xdr:from>
    <xdr:to>
      <xdr:col>3</xdr:col>
      <xdr:colOff>0</xdr:colOff>
      <xdr:row>0</xdr:row>
      <xdr:rowOff>0</xdr:rowOff>
    </xdr:to>
    <xdr:pic>
      <xdr:nvPicPr>
        <xdr:cNvPr id="6275" name="Picture 1"/>
        <xdr:cNvPicPr>
          <a:picLocks noChangeAspect="1" noChangeArrowheads="1"/>
        </xdr:cNvPicPr>
      </xdr:nvPicPr>
      <xdr:blipFill>
        <a:blip xmlns:r="http://schemas.openxmlformats.org/officeDocument/2006/relationships" r:embed="rId1"/>
        <a:srcRect/>
        <a:stretch>
          <a:fillRect/>
        </a:stretch>
      </xdr:blipFill>
      <xdr:spPr bwMode="auto">
        <a:xfrm>
          <a:off x="4886325" y="0"/>
          <a:ext cx="1524000" cy="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1362075</xdr:colOff>
      <xdr:row>0</xdr:row>
      <xdr:rowOff>0</xdr:rowOff>
    </xdr:from>
    <xdr:to>
      <xdr:col>3</xdr:col>
      <xdr:colOff>1323975</xdr:colOff>
      <xdr:row>0</xdr:row>
      <xdr:rowOff>0</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3943350" y="0"/>
          <a:ext cx="1181100" cy="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15.bin"/><Relationship Id="rId1" Type="http://schemas.openxmlformats.org/officeDocument/2006/relationships/printerSettings" Target="../printerSettings/printerSettings15.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7.bin"/><Relationship Id="rId1" Type="http://schemas.openxmlformats.org/officeDocument/2006/relationships/hyperlink" Target="https://www.netztransparenz.de/EEG/Marktpraemie/Marktwerte"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K45"/>
  <sheetViews>
    <sheetView tabSelected="1" zoomScaleNormal="100" workbookViewId="0">
      <selection activeCell="B6" sqref="B6:B11"/>
    </sheetView>
  </sheetViews>
  <sheetFormatPr baseColWidth="10" defaultColWidth="11.42578125" defaultRowHeight="12.75" x14ac:dyDescent="0.2"/>
  <cols>
    <col min="1" max="1" width="53.7109375" style="14" customWidth="1"/>
    <col min="2" max="2" width="38.85546875" style="14" customWidth="1"/>
    <col min="3" max="3" width="33.7109375" style="14" bestFit="1" customWidth="1"/>
    <col min="4" max="5" width="10.7109375" style="14" customWidth="1"/>
    <col min="6" max="7" width="21.85546875" style="14" customWidth="1"/>
    <col min="8" max="8" width="10" style="14" customWidth="1"/>
    <col min="9" max="9" width="19" style="14" customWidth="1"/>
    <col min="10" max="10" width="17.5703125" style="14" customWidth="1"/>
    <col min="11" max="16384" width="11.42578125" style="14"/>
  </cols>
  <sheetData>
    <row r="1" spans="1:7" ht="0.75" customHeight="1" thickBot="1" x14ac:dyDescent="0.25">
      <c r="A1" s="1" t="s">
        <v>7090</v>
      </c>
    </row>
    <row r="2" spans="1:7" ht="15" customHeight="1" x14ac:dyDescent="0.2">
      <c r="A2" s="29" t="s">
        <v>7060</v>
      </c>
      <c r="B2" s="31"/>
      <c r="C2" s="14" t="str">
        <f>A1</f>
        <v>Jahresabschlussbogen_2019_EIN_V03</v>
      </c>
      <c r="D2" s="471" t="s">
        <v>7088</v>
      </c>
    </row>
    <row r="3" spans="1:7" ht="15" customHeight="1" x14ac:dyDescent="0.2">
      <c r="A3" s="43" t="s">
        <v>5908</v>
      </c>
      <c r="B3" s="49"/>
      <c r="D3" s="137" t="s">
        <v>7089</v>
      </c>
    </row>
    <row r="4" spans="1:7" ht="15" customHeight="1" x14ac:dyDescent="0.2">
      <c r="A4" s="44" t="s">
        <v>5206</v>
      </c>
      <c r="B4" s="49"/>
      <c r="D4" s="473" t="s">
        <v>7092</v>
      </c>
    </row>
    <row r="5" spans="1:7" ht="15" customHeight="1" x14ac:dyDescent="0.2">
      <c r="A5" s="45" t="s">
        <v>1489</v>
      </c>
      <c r="B5" s="50"/>
      <c r="D5" s="14" t="s">
        <v>7087</v>
      </c>
    </row>
    <row r="6" spans="1:7" x14ac:dyDescent="0.2">
      <c r="A6" s="32" t="s">
        <v>268</v>
      </c>
      <c r="B6" s="51"/>
      <c r="D6" s="137"/>
    </row>
    <row r="7" spans="1:7" x14ac:dyDescent="0.2">
      <c r="A7" s="33" t="s">
        <v>2065</v>
      </c>
      <c r="B7" s="52"/>
    </row>
    <row r="8" spans="1:7" x14ac:dyDescent="0.2">
      <c r="A8" s="34"/>
      <c r="B8" s="53"/>
    </row>
    <row r="9" spans="1:7" x14ac:dyDescent="0.2">
      <c r="A9" s="35" t="s">
        <v>1490</v>
      </c>
      <c r="B9" s="54"/>
    </row>
    <row r="10" spans="1:7" x14ac:dyDescent="0.2">
      <c r="A10" s="36" t="s">
        <v>2066</v>
      </c>
      <c r="B10" s="55"/>
    </row>
    <row r="11" spans="1:7" x14ac:dyDescent="0.2">
      <c r="A11" s="37" t="s">
        <v>2067</v>
      </c>
      <c r="B11" s="56"/>
    </row>
    <row r="12" spans="1:7" x14ac:dyDescent="0.2">
      <c r="A12" s="38" t="s">
        <v>2068</v>
      </c>
      <c r="B12" s="423"/>
      <c r="D12" s="468"/>
      <c r="F12" s="474"/>
      <c r="G12" s="474"/>
    </row>
    <row r="13" spans="1:7" ht="12.75" customHeight="1" x14ac:dyDescent="0.2">
      <c r="A13" s="39"/>
      <c r="B13" s="57"/>
      <c r="F13" s="474"/>
      <c r="G13" s="474"/>
    </row>
    <row r="14" spans="1:7" x14ac:dyDescent="0.2">
      <c r="A14" s="40"/>
      <c r="B14" s="58"/>
      <c r="F14" s="474"/>
      <c r="G14" s="474"/>
    </row>
    <row r="15" spans="1:7" x14ac:dyDescent="0.2">
      <c r="A15" s="354"/>
      <c r="B15" s="353"/>
      <c r="F15" s="474"/>
      <c r="G15" s="474"/>
    </row>
    <row r="16" spans="1:7" x14ac:dyDescent="0.2">
      <c r="A16" s="41"/>
      <c r="B16" s="59"/>
    </row>
    <row r="17" spans="1:11" ht="20.25" customHeight="1" thickBot="1" x14ac:dyDescent="0.25">
      <c r="A17" s="42" t="s">
        <v>1177</v>
      </c>
      <c r="B17" s="64">
        <v>2019</v>
      </c>
      <c r="F17" s="120"/>
      <c r="G17" s="118"/>
    </row>
    <row r="18" spans="1:11" s="48" customFormat="1" ht="3.75" customHeight="1" thickBot="1" x14ac:dyDescent="0.3">
      <c r="A18" s="46"/>
      <c r="B18" s="138"/>
    </row>
    <row r="19" spans="1:11" ht="15" customHeight="1" x14ac:dyDescent="0.25">
      <c r="A19" s="30" t="s">
        <v>6406</v>
      </c>
      <c r="B19" s="60"/>
      <c r="F19" s="99"/>
      <c r="H19" s="67"/>
    </row>
    <row r="20" spans="1:11" ht="15" customHeight="1" x14ac:dyDescent="0.25">
      <c r="A20" s="43" t="s">
        <v>6905</v>
      </c>
      <c r="B20" s="61"/>
    </row>
    <row r="21" spans="1:11" ht="15" customHeight="1" x14ac:dyDescent="0.25">
      <c r="A21" s="62"/>
      <c r="B21" s="63"/>
    </row>
    <row r="22" spans="1:11" ht="51.95" customHeight="1" x14ac:dyDescent="0.2">
      <c r="A22" s="109" t="s">
        <v>6880</v>
      </c>
      <c r="B22" s="100">
        <f>Übersicht_VGT!C14</f>
        <v>0</v>
      </c>
      <c r="C22" s="477"/>
      <c r="D22" s="478"/>
      <c r="E22" s="478"/>
      <c r="H22" s="119"/>
      <c r="K22" s="117"/>
    </row>
    <row r="23" spans="1:11" ht="51.95" customHeight="1" x14ac:dyDescent="0.2">
      <c r="A23" s="109" t="s">
        <v>6864</v>
      </c>
      <c r="B23" s="101">
        <f>Übersicht_DV!B16</f>
        <v>0</v>
      </c>
      <c r="C23" s="477" t="str">
        <f>IF(COUNTBLANK(Übersicht_DV!E9:E15)&lt;&gt;7,"Euro-Angabe in Anlagenbewegungsdaten für sonstige DV-Mengen unzulässig","")</f>
        <v/>
      </c>
      <c r="D23" s="478"/>
      <c r="E23" s="478"/>
      <c r="F23" s="119"/>
      <c r="G23" s="119"/>
      <c r="H23" s="119"/>
      <c r="I23" s="97"/>
      <c r="J23" s="97"/>
      <c r="K23" s="66"/>
    </row>
    <row r="24" spans="1:11" ht="51.95" customHeight="1" x14ac:dyDescent="0.2">
      <c r="A24" s="109" t="s">
        <v>6881</v>
      </c>
      <c r="B24" s="101">
        <f>Übersicht_DV!D24</f>
        <v>0</v>
      </c>
      <c r="C24" s="339"/>
      <c r="D24" s="340"/>
      <c r="E24" s="340"/>
      <c r="F24" s="119"/>
      <c r="G24" s="119"/>
      <c r="H24" s="119"/>
      <c r="I24" s="97"/>
      <c r="J24" s="97"/>
      <c r="K24" s="66"/>
    </row>
    <row r="25" spans="1:11" ht="51.95" customHeight="1" x14ac:dyDescent="0.2">
      <c r="A25" s="109" t="s">
        <v>6865</v>
      </c>
      <c r="B25" s="101">
        <f>Übersicht_DV!D34</f>
        <v>0</v>
      </c>
      <c r="C25" s="479"/>
      <c r="D25" s="480"/>
      <c r="E25" s="480"/>
      <c r="F25" s="108"/>
      <c r="G25" s="108"/>
      <c r="H25" s="108"/>
      <c r="I25" s="97"/>
      <c r="J25" s="97"/>
      <c r="K25" s="66"/>
    </row>
    <row r="26" spans="1:11" ht="51.95" customHeight="1" thickBot="1" x14ac:dyDescent="0.25">
      <c r="A26" s="314" t="s">
        <v>6866</v>
      </c>
      <c r="B26" s="102">
        <f>VNNE!B13</f>
        <v>0</v>
      </c>
      <c r="C26" s="475" t="str">
        <f>IF(ABS(VNNE!B13-SUM('vNE-Bewegungsdaten'!C:C))&gt;=1,"Abweichung bei vermiedenen Netzentgelten [EUR] (mgl. ungültige Kategorie in Anlagenangaben","")</f>
        <v/>
      </c>
      <c r="D26" s="476"/>
      <c r="E26" s="476"/>
      <c r="F26" s="98"/>
      <c r="G26" s="98"/>
      <c r="H26" s="98"/>
      <c r="I26" s="98"/>
      <c r="J26" s="98"/>
    </row>
    <row r="27" spans="1:11" ht="36" customHeight="1" thickBot="1" x14ac:dyDescent="0.25">
      <c r="A27" s="313" t="s">
        <v>6404</v>
      </c>
      <c r="B27" s="139">
        <f>B22+B23+B24+B25-B26</f>
        <v>0</v>
      </c>
    </row>
    <row r="28" spans="1:11" ht="36" customHeight="1" x14ac:dyDescent="0.2">
      <c r="A28" s="452" t="s">
        <v>6906</v>
      </c>
      <c r="B28" s="453">
        <f>'EEG-Umlage EV'!D12</f>
        <v>0</v>
      </c>
    </row>
    <row r="29" spans="1:11" ht="36" customHeight="1" x14ac:dyDescent="0.2">
      <c r="A29" s="109" t="s">
        <v>6867</v>
      </c>
      <c r="B29" s="101">
        <f>'EEG-Umlage EV'!D26</f>
        <v>0</v>
      </c>
    </row>
    <row r="30" spans="1:11" ht="36" customHeight="1" x14ac:dyDescent="0.2">
      <c r="A30" s="109" t="s">
        <v>6868</v>
      </c>
      <c r="B30" s="101">
        <f>'EEG-Umlage EV'!D37</f>
        <v>0</v>
      </c>
    </row>
    <row r="31" spans="1:11" ht="36" customHeight="1" thickBot="1" x14ac:dyDescent="0.25">
      <c r="A31" s="110" t="s">
        <v>6403</v>
      </c>
      <c r="B31" s="454">
        <f>'EEG-Umlage EV'!D44</f>
        <v>0</v>
      </c>
    </row>
    <row r="32" spans="1:11" ht="36" customHeight="1" thickBot="1" x14ac:dyDescent="0.25">
      <c r="A32" s="313" t="s">
        <v>6405</v>
      </c>
      <c r="B32" s="139">
        <f>SUM(B28:B31)</f>
        <v>0</v>
      </c>
    </row>
    <row r="33" spans="1:2" ht="36" customHeight="1" thickBot="1" x14ac:dyDescent="0.25">
      <c r="A33" s="355" t="s">
        <v>5902</v>
      </c>
      <c r="B33" s="352">
        <f>B22+B23+B24+B25-B26-B28-B29-B30-B31</f>
        <v>0</v>
      </c>
    </row>
    <row r="34" spans="1:2" s="48" customFormat="1" ht="16.5" thickTop="1" x14ac:dyDescent="0.25">
      <c r="A34" s="46"/>
      <c r="B34" s="47"/>
    </row>
    <row r="35" spans="1:2" x14ac:dyDescent="0.2">
      <c r="A35" s="15" t="s">
        <v>2070</v>
      </c>
    </row>
    <row r="36" spans="1:2" x14ac:dyDescent="0.2">
      <c r="A36" s="16" t="s">
        <v>6738</v>
      </c>
    </row>
    <row r="37" spans="1:2" x14ac:dyDescent="0.2">
      <c r="A37" s="16" t="s">
        <v>4937</v>
      </c>
    </row>
    <row r="38" spans="1:2" x14ac:dyDescent="0.2">
      <c r="A38" s="16" t="s">
        <v>5207</v>
      </c>
    </row>
    <row r="39" spans="1:2" x14ac:dyDescent="0.2">
      <c r="A39" s="137" t="s">
        <v>5895</v>
      </c>
    </row>
    <row r="41" spans="1:2" x14ac:dyDescent="0.2">
      <c r="A41" s="17" t="s">
        <v>2069</v>
      </c>
    </row>
    <row r="42" spans="1:2" x14ac:dyDescent="0.2">
      <c r="A42" s="18" t="s">
        <v>4938</v>
      </c>
    </row>
    <row r="43" spans="1:2" x14ac:dyDescent="0.2">
      <c r="A43" s="18" t="s">
        <v>6739</v>
      </c>
    </row>
    <row r="44" spans="1:2" x14ac:dyDescent="0.2">
      <c r="A44" s="18" t="s">
        <v>6740</v>
      </c>
    </row>
    <row r="45" spans="1:2" x14ac:dyDescent="0.2">
      <c r="A45" s="17" t="s">
        <v>7061</v>
      </c>
    </row>
  </sheetData>
  <sheetProtection sheet="1" selectLockedCells="1"/>
  <mergeCells count="6">
    <mergeCell ref="G12:G15"/>
    <mergeCell ref="C26:E26"/>
    <mergeCell ref="C23:E23"/>
    <mergeCell ref="C22:E22"/>
    <mergeCell ref="C25:E25"/>
    <mergeCell ref="F12:F15"/>
  </mergeCells>
  <phoneticPr fontId="6" type="noConversion"/>
  <conditionalFormatting sqref="G17">
    <cfRule type="cellIs" dxfId="26" priority="9" operator="lessThan">
      <formula>-10</formula>
    </cfRule>
    <cfRule type="cellIs" dxfId="25" priority="10" operator="greaterThan">
      <formula>10</formula>
    </cfRule>
  </conditionalFormatting>
  <conditionalFormatting sqref="F17">
    <cfRule type="expression" dxfId="24" priority="3">
      <formula>OR($F$17&lt;-10,F17&gt;10)</formula>
    </cfRule>
  </conditionalFormatting>
  <conditionalFormatting sqref="F12">
    <cfRule type="expression" dxfId="23" priority="176">
      <formula>$F$17&lt;-10</formula>
    </cfRule>
    <cfRule type="expression" dxfId="22" priority="177">
      <formula>$F$17&gt;10</formula>
    </cfRule>
  </conditionalFormatting>
  <conditionalFormatting sqref="G12">
    <cfRule type="expression" dxfId="21" priority="178">
      <formula>OR($G$17&gt;10,$G$17&lt;-10)</formula>
    </cfRule>
  </conditionalFormatting>
  <pageMargins left="0.59" right="0.59055118110236227" top="0.78740157480314965" bottom="0.98425196850393704" header="0.51181102362204722" footer="0.51181102362204722"/>
  <pageSetup paperSize="9" scale="97" fitToHeight="0" orientation="portrait" r:id="rId1"/>
  <headerFooter alignWithMargins="0">
    <oddHeader>&amp;R&amp;D</oddHeader>
  </headerFooter>
  <customProperties>
    <customPr name="EpmWorksheetKeyString_GUID" r:id="rId2"/>
  </customProperties>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5067"/>
  <sheetViews>
    <sheetView zoomScaleNormal="100" workbookViewId="0">
      <selection activeCell="A3" sqref="A3"/>
    </sheetView>
  </sheetViews>
  <sheetFormatPr baseColWidth="10" defaultColWidth="11.42578125" defaultRowHeight="12.75" x14ac:dyDescent="0.2"/>
  <cols>
    <col min="1" max="1" width="35.85546875" style="331" customWidth="1"/>
    <col min="2" max="2" width="22.140625" style="264" customWidth="1"/>
    <col min="3" max="3" width="19.7109375" style="334" customWidth="1"/>
    <col min="4" max="4" width="19.5703125" style="265" customWidth="1"/>
    <col min="5" max="5" width="20.7109375" style="252" customWidth="1"/>
    <col min="6" max="6" width="20.7109375" style="244" customWidth="1"/>
    <col min="7" max="7" width="16.85546875" style="12" customWidth="1"/>
    <col min="8" max="16384" width="11.42578125" style="12"/>
  </cols>
  <sheetData>
    <row r="1" spans="1:7" x14ac:dyDescent="0.2">
      <c r="A1" s="249" t="s">
        <v>1491</v>
      </c>
      <c r="B1" s="250">
        <f>Deckblatt!B9</f>
        <v>0</v>
      </c>
      <c r="C1" s="256" t="s">
        <v>4927</v>
      </c>
      <c r="D1" s="257" t="str">
        <f>Deckblatt!B10&amp;"-0"&amp;Deckblatt!B11</f>
        <v>-0</v>
      </c>
      <c r="E1" s="11" t="s">
        <v>727</v>
      </c>
      <c r="F1" s="245" t="s">
        <v>728</v>
      </c>
      <c r="G1" s="245" t="s">
        <v>5717</v>
      </c>
    </row>
    <row r="2" spans="1:7" s="244" customFormat="1" ht="111" x14ac:dyDescent="0.2">
      <c r="A2" s="338" t="s">
        <v>2074</v>
      </c>
      <c r="B2" s="247" t="s">
        <v>6791</v>
      </c>
      <c r="C2" s="258" t="s">
        <v>5725</v>
      </c>
      <c r="D2" s="116" t="s">
        <v>6855</v>
      </c>
      <c r="E2" s="255" t="s">
        <v>3274</v>
      </c>
      <c r="F2" s="248" t="s">
        <v>7067</v>
      </c>
      <c r="G2" s="420" t="s">
        <v>6854</v>
      </c>
    </row>
    <row r="3" spans="1:7" s="244" customFormat="1" x14ac:dyDescent="0.2">
      <c r="A3" s="424"/>
      <c r="B3" s="107"/>
      <c r="C3" s="425"/>
      <c r="D3" s="426"/>
      <c r="E3" s="252"/>
      <c r="F3" s="252"/>
    </row>
    <row r="4" spans="1:7" x14ac:dyDescent="0.2">
      <c r="A4" s="424"/>
      <c r="B4" s="107"/>
      <c r="C4" s="425"/>
      <c r="D4" s="425"/>
      <c r="F4" s="252"/>
    </row>
    <row r="5" spans="1:7" x14ac:dyDescent="0.2">
      <c r="A5" s="424"/>
      <c r="B5" s="107"/>
      <c r="C5" s="425"/>
      <c r="D5" s="425"/>
      <c r="F5" s="252"/>
    </row>
    <row r="6" spans="1:7" x14ac:dyDescent="0.2">
      <c r="A6" s="424"/>
      <c r="B6" s="107"/>
      <c r="C6" s="425"/>
      <c r="D6" s="425"/>
      <c r="F6" s="252"/>
    </row>
    <row r="7" spans="1:7" x14ac:dyDescent="0.2">
      <c r="A7" s="424"/>
      <c r="B7" s="107"/>
      <c r="C7" s="425"/>
      <c r="D7" s="425"/>
      <c r="F7" s="252"/>
    </row>
    <row r="8" spans="1:7" x14ac:dyDescent="0.2">
      <c r="A8" s="424"/>
      <c r="B8" s="107"/>
      <c r="C8" s="425"/>
      <c r="D8" s="425"/>
      <c r="F8" s="252"/>
    </row>
    <row r="9" spans="1:7" x14ac:dyDescent="0.2">
      <c r="A9" s="424"/>
      <c r="B9" s="107"/>
      <c r="C9" s="425"/>
      <c r="D9" s="425"/>
      <c r="F9" s="252"/>
    </row>
    <row r="10" spans="1:7" x14ac:dyDescent="0.2">
      <c r="A10" s="424"/>
      <c r="B10" s="107"/>
      <c r="C10" s="425"/>
      <c r="D10" s="425"/>
      <c r="F10" s="252"/>
    </row>
    <row r="11" spans="1:7" x14ac:dyDescent="0.2">
      <c r="A11" s="424"/>
      <c r="B11" s="107"/>
      <c r="C11" s="425"/>
      <c r="D11" s="425"/>
      <c r="F11" s="252"/>
    </row>
    <row r="12" spans="1:7" x14ac:dyDescent="0.2">
      <c r="A12" s="424"/>
      <c r="B12" s="107"/>
      <c r="C12" s="425"/>
      <c r="D12" s="425"/>
      <c r="F12" s="252"/>
    </row>
    <row r="13" spans="1:7" x14ac:dyDescent="0.2">
      <c r="A13" s="424"/>
      <c r="B13" s="107"/>
      <c r="C13" s="425"/>
      <c r="D13" s="425"/>
      <c r="F13" s="252"/>
    </row>
    <row r="14" spans="1:7" x14ac:dyDescent="0.2">
      <c r="A14" s="424"/>
      <c r="B14" s="107"/>
      <c r="C14" s="425"/>
      <c r="D14" s="425"/>
      <c r="F14" s="252"/>
    </row>
    <row r="15" spans="1:7" x14ac:dyDescent="0.2">
      <c r="A15" s="424"/>
      <c r="B15" s="107"/>
      <c r="C15" s="425"/>
      <c r="D15" s="425"/>
      <c r="F15" s="252"/>
    </row>
    <row r="16" spans="1:7" x14ac:dyDescent="0.2">
      <c r="A16" s="424"/>
      <c r="B16" s="107"/>
      <c r="C16" s="425"/>
      <c r="D16" s="425"/>
      <c r="F16" s="252"/>
    </row>
    <row r="17" spans="1:6" x14ac:dyDescent="0.2">
      <c r="A17" s="424"/>
      <c r="B17" s="107"/>
      <c r="C17" s="425"/>
      <c r="D17" s="425"/>
      <c r="F17" s="252"/>
    </row>
    <row r="18" spans="1:6" x14ac:dyDescent="0.2">
      <c r="A18" s="424"/>
      <c r="B18" s="107"/>
      <c r="C18" s="425"/>
      <c r="D18" s="425"/>
      <c r="F18" s="252"/>
    </row>
    <row r="19" spans="1:6" x14ac:dyDescent="0.2">
      <c r="C19" s="425"/>
      <c r="D19" s="425"/>
      <c r="F19" s="252"/>
    </row>
    <row r="20" spans="1:6" x14ac:dyDescent="0.2">
      <c r="C20" s="425"/>
      <c r="D20" s="425"/>
      <c r="F20" s="252"/>
    </row>
    <row r="21" spans="1:6" x14ac:dyDescent="0.2">
      <c r="C21" s="425"/>
      <c r="D21" s="425"/>
      <c r="F21" s="252"/>
    </row>
    <row r="22" spans="1:6" x14ac:dyDescent="0.2">
      <c r="C22" s="425"/>
      <c r="D22" s="425"/>
      <c r="F22" s="252"/>
    </row>
    <row r="23" spans="1:6" x14ac:dyDescent="0.2">
      <c r="C23" s="425"/>
      <c r="D23" s="425"/>
      <c r="F23" s="252"/>
    </row>
    <row r="24" spans="1:6" x14ac:dyDescent="0.2">
      <c r="C24" s="425"/>
      <c r="D24" s="425"/>
      <c r="F24" s="252"/>
    </row>
    <row r="25" spans="1:6" x14ac:dyDescent="0.2">
      <c r="C25" s="425"/>
      <c r="D25" s="425"/>
      <c r="F25" s="252"/>
    </row>
    <row r="26" spans="1:6" x14ac:dyDescent="0.2">
      <c r="C26" s="425"/>
      <c r="D26" s="425"/>
      <c r="F26" s="252"/>
    </row>
    <row r="27" spans="1:6" x14ac:dyDescent="0.2">
      <c r="C27" s="425"/>
      <c r="D27" s="425"/>
      <c r="F27" s="252"/>
    </row>
    <row r="28" spans="1:6" x14ac:dyDescent="0.2">
      <c r="C28" s="425"/>
      <c r="D28" s="425"/>
      <c r="F28" s="252"/>
    </row>
    <row r="29" spans="1:6" x14ac:dyDescent="0.2">
      <c r="C29" s="425"/>
      <c r="D29" s="425"/>
      <c r="F29" s="252"/>
    </row>
    <row r="30" spans="1:6" x14ac:dyDescent="0.2">
      <c r="C30" s="425"/>
      <c r="D30" s="425"/>
      <c r="F30" s="252"/>
    </row>
    <row r="31" spans="1:6" x14ac:dyDescent="0.2">
      <c r="C31" s="425"/>
      <c r="D31" s="425"/>
      <c r="F31" s="252"/>
    </row>
    <row r="32" spans="1:6" x14ac:dyDescent="0.2">
      <c r="C32" s="425"/>
      <c r="D32" s="425"/>
      <c r="F32" s="252"/>
    </row>
    <row r="33" spans="3:6" x14ac:dyDescent="0.2">
      <c r="C33" s="425"/>
      <c r="D33" s="425"/>
      <c r="F33" s="252"/>
    </row>
    <row r="34" spans="3:6" x14ac:dyDescent="0.2">
      <c r="C34" s="425"/>
      <c r="D34" s="425"/>
      <c r="F34" s="252"/>
    </row>
    <row r="35" spans="3:6" x14ac:dyDescent="0.2">
      <c r="C35" s="425"/>
      <c r="D35" s="425"/>
      <c r="F35" s="252"/>
    </row>
    <row r="36" spans="3:6" x14ac:dyDescent="0.2">
      <c r="C36" s="425"/>
      <c r="D36" s="425"/>
      <c r="F36" s="252"/>
    </row>
    <row r="37" spans="3:6" x14ac:dyDescent="0.2">
      <c r="C37" s="425"/>
      <c r="D37" s="425"/>
      <c r="F37" s="252"/>
    </row>
    <row r="38" spans="3:6" x14ac:dyDescent="0.2">
      <c r="C38" s="425"/>
      <c r="D38" s="425"/>
      <c r="F38" s="252"/>
    </row>
    <row r="39" spans="3:6" x14ac:dyDescent="0.2">
      <c r="C39" s="425"/>
      <c r="D39" s="425"/>
      <c r="F39" s="252"/>
    </row>
    <row r="40" spans="3:6" x14ac:dyDescent="0.2">
      <c r="C40" s="425"/>
      <c r="D40" s="425"/>
      <c r="F40" s="252"/>
    </row>
    <row r="41" spans="3:6" x14ac:dyDescent="0.2">
      <c r="C41" s="425"/>
      <c r="D41" s="425"/>
      <c r="F41" s="252"/>
    </row>
    <row r="42" spans="3:6" x14ac:dyDescent="0.2">
      <c r="C42" s="425"/>
      <c r="D42" s="425"/>
      <c r="F42" s="252"/>
    </row>
    <row r="43" spans="3:6" x14ac:dyDescent="0.2">
      <c r="C43" s="425"/>
      <c r="D43" s="425"/>
      <c r="F43" s="252"/>
    </row>
    <row r="44" spans="3:6" x14ac:dyDescent="0.2">
      <c r="C44" s="425"/>
      <c r="D44" s="425"/>
      <c r="F44" s="252"/>
    </row>
    <row r="45" spans="3:6" x14ac:dyDescent="0.2">
      <c r="C45" s="425"/>
      <c r="D45" s="425"/>
      <c r="F45" s="252"/>
    </row>
    <row r="46" spans="3:6" x14ac:dyDescent="0.2">
      <c r="C46" s="425"/>
      <c r="D46" s="425"/>
      <c r="F46" s="252"/>
    </row>
    <row r="47" spans="3:6" x14ac:dyDescent="0.2">
      <c r="C47" s="425"/>
      <c r="D47" s="425"/>
      <c r="F47" s="252"/>
    </row>
    <row r="48" spans="3:6" x14ac:dyDescent="0.2">
      <c r="C48" s="425"/>
      <c r="D48" s="425"/>
      <c r="F48" s="252"/>
    </row>
    <row r="49" spans="3:6" x14ac:dyDescent="0.2">
      <c r="C49" s="425"/>
      <c r="D49" s="425"/>
      <c r="F49" s="252"/>
    </row>
    <row r="50" spans="3:6" x14ac:dyDescent="0.2">
      <c r="C50" s="425"/>
      <c r="D50" s="425"/>
      <c r="F50" s="252"/>
    </row>
    <row r="51" spans="3:6" x14ac:dyDescent="0.2">
      <c r="C51" s="425"/>
      <c r="D51" s="425"/>
      <c r="F51" s="252"/>
    </row>
    <row r="52" spans="3:6" x14ac:dyDescent="0.2">
      <c r="C52" s="425"/>
      <c r="D52" s="425"/>
      <c r="F52" s="252"/>
    </row>
    <row r="53" spans="3:6" x14ac:dyDescent="0.2">
      <c r="C53" s="425"/>
      <c r="D53" s="425"/>
      <c r="F53" s="252"/>
    </row>
    <row r="54" spans="3:6" x14ac:dyDescent="0.2">
      <c r="C54" s="425"/>
      <c r="D54" s="425"/>
      <c r="F54" s="252"/>
    </row>
    <row r="55" spans="3:6" x14ac:dyDescent="0.2">
      <c r="C55" s="425"/>
      <c r="D55" s="425"/>
      <c r="F55" s="252"/>
    </row>
    <row r="56" spans="3:6" x14ac:dyDescent="0.2">
      <c r="C56" s="425"/>
      <c r="D56" s="425"/>
      <c r="F56" s="252"/>
    </row>
    <row r="57" spans="3:6" x14ac:dyDescent="0.2">
      <c r="C57" s="425"/>
      <c r="D57" s="425"/>
      <c r="F57" s="252"/>
    </row>
    <row r="58" spans="3:6" x14ac:dyDescent="0.2">
      <c r="C58" s="425"/>
      <c r="D58" s="425"/>
      <c r="F58" s="252"/>
    </row>
    <row r="59" spans="3:6" x14ac:dyDescent="0.2">
      <c r="C59" s="425"/>
      <c r="D59" s="425"/>
      <c r="F59" s="252"/>
    </row>
    <row r="60" spans="3:6" x14ac:dyDescent="0.2">
      <c r="C60" s="425"/>
      <c r="D60" s="425"/>
      <c r="F60" s="252"/>
    </row>
    <row r="61" spans="3:6" x14ac:dyDescent="0.2">
      <c r="C61" s="425"/>
      <c r="D61" s="425"/>
      <c r="F61" s="252"/>
    </row>
    <row r="62" spans="3:6" x14ac:dyDescent="0.2">
      <c r="C62" s="425"/>
      <c r="D62" s="425"/>
      <c r="F62" s="252"/>
    </row>
    <row r="63" spans="3:6" x14ac:dyDescent="0.2">
      <c r="C63" s="425"/>
      <c r="D63" s="425"/>
      <c r="F63" s="252"/>
    </row>
    <row r="64" spans="3:6" x14ac:dyDescent="0.2">
      <c r="C64" s="425"/>
      <c r="D64" s="425"/>
      <c r="F64" s="252"/>
    </row>
    <row r="65" spans="3:6" x14ac:dyDescent="0.2">
      <c r="C65" s="425"/>
      <c r="D65" s="425"/>
      <c r="F65" s="252"/>
    </row>
    <row r="66" spans="3:6" x14ac:dyDescent="0.2">
      <c r="C66" s="425"/>
      <c r="D66" s="425"/>
      <c r="F66" s="252"/>
    </row>
    <row r="67" spans="3:6" x14ac:dyDescent="0.2">
      <c r="C67" s="425"/>
      <c r="D67" s="425"/>
      <c r="F67" s="252"/>
    </row>
    <row r="68" spans="3:6" x14ac:dyDescent="0.2">
      <c r="C68" s="425"/>
      <c r="D68" s="425"/>
      <c r="F68" s="252"/>
    </row>
    <row r="69" spans="3:6" x14ac:dyDescent="0.2">
      <c r="C69" s="425"/>
      <c r="D69" s="425"/>
      <c r="F69" s="252"/>
    </row>
    <row r="70" spans="3:6" x14ac:dyDescent="0.2">
      <c r="C70" s="425"/>
      <c r="D70" s="425"/>
      <c r="F70" s="252"/>
    </row>
    <row r="71" spans="3:6" x14ac:dyDescent="0.2">
      <c r="C71" s="425"/>
      <c r="D71" s="425"/>
      <c r="F71" s="252"/>
    </row>
    <row r="72" spans="3:6" x14ac:dyDescent="0.2">
      <c r="C72" s="425"/>
      <c r="D72" s="425"/>
      <c r="F72" s="252"/>
    </row>
    <row r="73" spans="3:6" x14ac:dyDescent="0.2">
      <c r="C73" s="425"/>
      <c r="D73" s="425"/>
      <c r="F73" s="252"/>
    </row>
    <row r="74" spans="3:6" x14ac:dyDescent="0.2">
      <c r="C74" s="425"/>
      <c r="D74" s="425"/>
      <c r="F74" s="252"/>
    </row>
    <row r="75" spans="3:6" x14ac:dyDescent="0.2">
      <c r="C75" s="425"/>
      <c r="D75" s="425"/>
      <c r="F75" s="252"/>
    </row>
    <row r="76" spans="3:6" x14ac:dyDescent="0.2">
      <c r="C76" s="425"/>
      <c r="D76" s="425"/>
      <c r="F76" s="252"/>
    </row>
    <row r="77" spans="3:6" x14ac:dyDescent="0.2">
      <c r="C77" s="425"/>
      <c r="D77" s="425"/>
      <c r="F77" s="252"/>
    </row>
    <row r="78" spans="3:6" x14ac:dyDescent="0.2">
      <c r="C78" s="425"/>
      <c r="D78" s="425"/>
      <c r="F78" s="252"/>
    </row>
    <row r="79" spans="3:6" x14ac:dyDescent="0.2">
      <c r="C79" s="425"/>
      <c r="D79" s="425"/>
      <c r="F79" s="252"/>
    </row>
    <row r="80" spans="3:6" x14ac:dyDescent="0.2">
      <c r="C80" s="425"/>
      <c r="D80" s="425"/>
      <c r="F80" s="252"/>
    </row>
    <row r="81" spans="3:6" x14ac:dyDescent="0.2">
      <c r="C81" s="425"/>
      <c r="D81" s="425"/>
      <c r="F81" s="252"/>
    </row>
    <row r="82" spans="3:6" x14ac:dyDescent="0.2">
      <c r="C82" s="425"/>
      <c r="D82" s="425"/>
      <c r="F82" s="252"/>
    </row>
    <row r="83" spans="3:6" x14ac:dyDescent="0.2">
      <c r="C83" s="425"/>
      <c r="D83" s="425"/>
      <c r="F83" s="252"/>
    </row>
    <row r="84" spans="3:6" x14ac:dyDescent="0.2">
      <c r="C84" s="425"/>
      <c r="D84" s="425"/>
      <c r="F84" s="252"/>
    </row>
    <row r="85" spans="3:6" x14ac:dyDescent="0.2">
      <c r="C85" s="425"/>
      <c r="D85" s="425"/>
      <c r="F85" s="252"/>
    </row>
    <row r="86" spans="3:6" x14ac:dyDescent="0.2">
      <c r="C86" s="425"/>
      <c r="D86" s="425"/>
      <c r="F86" s="252"/>
    </row>
    <row r="87" spans="3:6" x14ac:dyDescent="0.2">
      <c r="C87" s="425"/>
      <c r="D87" s="425"/>
      <c r="F87" s="252"/>
    </row>
    <row r="88" spans="3:6" x14ac:dyDescent="0.2">
      <c r="C88" s="425"/>
      <c r="D88" s="425"/>
      <c r="F88" s="252"/>
    </row>
    <row r="89" spans="3:6" x14ac:dyDescent="0.2">
      <c r="C89" s="425"/>
      <c r="D89" s="425"/>
      <c r="F89" s="252"/>
    </row>
    <row r="90" spans="3:6" x14ac:dyDescent="0.2">
      <c r="C90" s="425"/>
      <c r="D90" s="425"/>
      <c r="F90" s="252"/>
    </row>
    <row r="91" spans="3:6" x14ac:dyDescent="0.2">
      <c r="C91" s="425"/>
      <c r="D91" s="425"/>
      <c r="F91" s="252"/>
    </row>
    <row r="92" spans="3:6" x14ac:dyDescent="0.2">
      <c r="C92" s="425"/>
      <c r="D92" s="425"/>
      <c r="F92" s="252"/>
    </row>
    <row r="93" spans="3:6" x14ac:dyDescent="0.2">
      <c r="C93" s="425"/>
      <c r="D93" s="425"/>
      <c r="F93" s="252"/>
    </row>
    <row r="94" spans="3:6" x14ac:dyDescent="0.2">
      <c r="C94" s="425"/>
      <c r="D94" s="425"/>
      <c r="F94" s="252"/>
    </row>
    <row r="95" spans="3:6" x14ac:dyDescent="0.2">
      <c r="C95" s="425"/>
      <c r="D95" s="425"/>
      <c r="F95" s="252"/>
    </row>
    <row r="96" spans="3:6" x14ac:dyDescent="0.2">
      <c r="C96" s="425"/>
      <c r="D96" s="425"/>
      <c r="F96" s="252"/>
    </row>
    <row r="97" spans="3:6" x14ac:dyDescent="0.2">
      <c r="C97" s="425"/>
      <c r="D97" s="425"/>
      <c r="F97" s="252"/>
    </row>
    <row r="98" spans="3:6" x14ac:dyDescent="0.2">
      <c r="C98" s="425"/>
      <c r="D98" s="425"/>
      <c r="F98" s="252"/>
    </row>
    <row r="99" spans="3:6" x14ac:dyDescent="0.2">
      <c r="C99" s="425"/>
      <c r="D99" s="425"/>
      <c r="F99" s="252"/>
    </row>
    <row r="100" spans="3:6" x14ac:dyDescent="0.2">
      <c r="C100" s="425"/>
      <c r="D100" s="425"/>
      <c r="F100" s="252"/>
    </row>
    <row r="101" spans="3:6" x14ac:dyDescent="0.2">
      <c r="C101" s="425"/>
      <c r="D101" s="425"/>
      <c r="F101" s="252"/>
    </row>
    <row r="102" spans="3:6" x14ac:dyDescent="0.2">
      <c r="C102" s="425"/>
      <c r="D102" s="425"/>
      <c r="F102" s="252"/>
    </row>
    <row r="103" spans="3:6" x14ac:dyDescent="0.2">
      <c r="C103" s="425"/>
      <c r="D103" s="425"/>
      <c r="F103" s="252"/>
    </row>
    <row r="104" spans="3:6" x14ac:dyDescent="0.2">
      <c r="C104" s="425"/>
      <c r="D104" s="425"/>
      <c r="F104" s="252"/>
    </row>
    <row r="105" spans="3:6" x14ac:dyDescent="0.2">
      <c r="C105" s="425"/>
      <c r="D105" s="425"/>
      <c r="F105" s="252"/>
    </row>
    <row r="106" spans="3:6" x14ac:dyDescent="0.2">
      <c r="C106" s="425"/>
      <c r="D106" s="425"/>
      <c r="F106" s="252"/>
    </row>
    <row r="107" spans="3:6" x14ac:dyDescent="0.2">
      <c r="C107" s="425"/>
      <c r="D107" s="425"/>
      <c r="F107" s="252"/>
    </row>
    <row r="108" spans="3:6" x14ac:dyDescent="0.2">
      <c r="C108" s="425"/>
      <c r="D108" s="425"/>
      <c r="F108" s="252"/>
    </row>
    <row r="109" spans="3:6" x14ac:dyDescent="0.2">
      <c r="C109" s="425"/>
      <c r="D109" s="425"/>
      <c r="F109" s="252"/>
    </row>
    <row r="110" spans="3:6" x14ac:dyDescent="0.2">
      <c r="C110" s="425"/>
      <c r="D110" s="425"/>
      <c r="F110" s="252"/>
    </row>
    <row r="111" spans="3:6" x14ac:dyDescent="0.2">
      <c r="C111" s="425"/>
      <c r="D111" s="425"/>
      <c r="F111" s="252"/>
    </row>
    <row r="112" spans="3:6" x14ac:dyDescent="0.2">
      <c r="C112" s="425"/>
      <c r="D112" s="425"/>
      <c r="F112" s="252"/>
    </row>
    <row r="113" spans="3:6" x14ac:dyDescent="0.2">
      <c r="C113" s="425"/>
      <c r="D113" s="425"/>
      <c r="F113" s="252"/>
    </row>
    <row r="114" spans="3:6" x14ac:dyDescent="0.2">
      <c r="C114" s="425"/>
      <c r="D114" s="425"/>
      <c r="F114" s="252"/>
    </row>
    <row r="115" spans="3:6" x14ac:dyDescent="0.2">
      <c r="C115" s="425"/>
      <c r="D115" s="425"/>
      <c r="F115" s="252"/>
    </row>
    <row r="116" spans="3:6" x14ac:dyDescent="0.2">
      <c r="C116" s="425"/>
      <c r="D116" s="425"/>
      <c r="F116" s="252"/>
    </row>
    <row r="117" spans="3:6" x14ac:dyDescent="0.2">
      <c r="C117" s="425"/>
      <c r="D117" s="425"/>
      <c r="F117" s="252"/>
    </row>
    <row r="118" spans="3:6" x14ac:dyDescent="0.2">
      <c r="C118" s="425"/>
      <c r="D118" s="425"/>
      <c r="F118" s="252"/>
    </row>
    <row r="119" spans="3:6" x14ac:dyDescent="0.2">
      <c r="C119" s="425"/>
      <c r="D119" s="425"/>
      <c r="F119" s="252"/>
    </row>
    <row r="120" spans="3:6" x14ac:dyDescent="0.2">
      <c r="C120" s="425"/>
      <c r="D120" s="425"/>
      <c r="F120" s="252"/>
    </row>
    <row r="121" spans="3:6" x14ac:dyDescent="0.2">
      <c r="C121" s="425"/>
      <c r="D121" s="425"/>
      <c r="F121" s="252"/>
    </row>
    <row r="122" spans="3:6" x14ac:dyDescent="0.2">
      <c r="C122" s="425"/>
      <c r="D122" s="425"/>
      <c r="F122" s="252"/>
    </row>
    <row r="123" spans="3:6" x14ac:dyDescent="0.2">
      <c r="C123" s="425"/>
      <c r="D123" s="425"/>
      <c r="F123" s="252"/>
    </row>
    <row r="124" spans="3:6" x14ac:dyDescent="0.2">
      <c r="C124" s="425"/>
      <c r="D124" s="425"/>
      <c r="F124" s="252"/>
    </row>
    <row r="125" spans="3:6" x14ac:dyDescent="0.2">
      <c r="C125" s="425"/>
      <c r="D125" s="425"/>
      <c r="F125" s="252"/>
    </row>
    <row r="126" spans="3:6" x14ac:dyDescent="0.2">
      <c r="C126" s="425"/>
      <c r="D126" s="425"/>
      <c r="F126" s="252"/>
    </row>
    <row r="127" spans="3:6" x14ac:dyDescent="0.2">
      <c r="C127" s="425"/>
      <c r="D127" s="425"/>
      <c r="F127" s="252"/>
    </row>
    <row r="128" spans="3:6" x14ac:dyDescent="0.2">
      <c r="C128" s="425"/>
      <c r="D128" s="425"/>
      <c r="F128" s="252"/>
    </row>
    <row r="129" spans="3:6" x14ac:dyDescent="0.2">
      <c r="C129" s="425"/>
      <c r="D129" s="425"/>
      <c r="F129" s="252"/>
    </row>
    <row r="130" spans="3:6" x14ac:dyDescent="0.2">
      <c r="C130" s="425"/>
      <c r="D130" s="425"/>
      <c r="F130" s="252"/>
    </row>
    <row r="131" spans="3:6" x14ac:dyDescent="0.2">
      <c r="C131" s="425"/>
      <c r="D131" s="425"/>
      <c r="F131" s="252"/>
    </row>
    <row r="132" spans="3:6" x14ac:dyDescent="0.2">
      <c r="C132" s="425"/>
      <c r="D132" s="425"/>
      <c r="F132" s="252"/>
    </row>
    <row r="133" spans="3:6" x14ac:dyDescent="0.2">
      <c r="C133" s="425"/>
      <c r="D133" s="425"/>
      <c r="F133" s="252"/>
    </row>
    <row r="134" spans="3:6" x14ac:dyDescent="0.2">
      <c r="C134" s="425"/>
      <c r="D134" s="425"/>
      <c r="F134" s="252"/>
    </row>
    <row r="135" spans="3:6" x14ac:dyDescent="0.2">
      <c r="C135" s="425"/>
      <c r="D135" s="425"/>
      <c r="F135" s="252"/>
    </row>
    <row r="136" spans="3:6" x14ac:dyDescent="0.2">
      <c r="C136" s="425"/>
      <c r="D136" s="425"/>
      <c r="F136" s="252"/>
    </row>
    <row r="137" spans="3:6" x14ac:dyDescent="0.2">
      <c r="C137" s="425"/>
      <c r="D137" s="425"/>
      <c r="F137" s="252"/>
    </row>
    <row r="138" spans="3:6" x14ac:dyDescent="0.2">
      <c r="C138" s="425"/>
      <c r="D138" s="425"/>
      <c r="F138" s="252"/>
    </row>
    <row r="139" spans="3:6" x14ac:dyDescent="0.2">
      <c r="C139" s="425"/>
      <c r="D139" s="425"/>
      <c r="F139" s="252"/>
    </row>
    <row r="140" spans="3:6" x14ac:dyDescent="0.2">
      <c r="C140" s="425"/>
      <c r="D140" s="425"/>
      <c r="F140" s="252"/>
    </row>
    <row r="141" spans="3:6" x14ac:dyDescent="0.2">
      <c r="C141" s="425"/>
      <c r="D141" s="425"/>
      <c r="F141" s="252"/>
    </row>
    <row r="142" spans="3:6" x14ac:dyDescent="0.2">
      <c r="C142" s="425"/>
      <c r="D142" s="425"/>
      <c r="F142" s="252"/>
    </row>
    <row r="143" spans="3:6" x14ac:dyDescent="0.2">
      <c r="C143" s="425"/>
      <c r="D143" s="425"/>
      <c r="F143" s="252"/>
    </row>
    <row r="144" spans="3:6" x14ac:dyDescent="0.2">
      <c r="C144" s="425"/>
      <c r="D144" s="425"/>
      <c r="F144" s="252"/>
    </row>
    <row r="145" spans="3:6" x14ac:dyDescent="0.2">
      <c r="C145" s="425"/>
      <c r="D145" s="425"/>
      <c r="F145" s="252"/>
    </row>
    <row r="146" spans="3:6" x14ac:dyDescent="0.2">
      <c r="C146" s="425"/>
      <c r="D146" s="425"/>
      <c r="F146" s="252"/>
    </row>
    <row r="147" spans="3:6" x14ac:dyDescent="0.2">
      <c r="C147" s="425"/>
      <c r="D147" s="425"/>
      <c r="F147" s="252"/>
    </row>
    <row r="148" spans="3:6" x14ac:dyDescent="0.2">
      <c r="C148" s="425"/>
      <c r="D148" s="425"/>
      <c r="F148" s="252"/>
    </row>
    <row r="149" spans="3:6" x14ac:dyDescent="0.2">
      <c r="C149" s="425"/>
      <c r="D149" s="425"/>
      <c r="F149" s="252"/>
    </row>
    <row r="150" spans="3:6" x14ac:dyDescent="0.2">
      <c r="C150" s="425"/>
      <c r="D150" s="425"/>
      <c r="F150" s="252"/>
    </row>
    <row r="151" spans="3:6" x14ac:dyDescent="0.2">
      <c r="C151" s="425"/>
      <c r="D151" s="425"/>
      <c r="F151" s="252"/>
    </row>
    <row r="152" spans="3:6" x14ac:dyDescent="0.2">
      <c r="C152" s="425"/>
      <c r="D152" s="425"/>
      <c r="F152" s="252"/>
    </row>
    <row r="153" spans="3:6" x14ac:dyDescent="0.2">
      <c r="C153" s="425"/>
      <c r="D153" s="425"/>
      <c r="F153" s="252"/>
    </row>
    <row r="154" spans="3:6" x14ac:dyDescent="0.2">
      <c r="C154" s="425"/>
      <c r="D154" s="425"/>
      <c r="F154" s="252"/>
    </row>
    <row r="155" spans="3:6" x14ac:dyDescent="0.2">
      <c r="C155" s="425"/>
      <c r="D155" s="425"/>
      <c r="F155" s="252"/>
    </row>
    <row r="156" spans="3:6" x14ac:dyDescent="0.2">
      <c r="C156" s="425"/>
      <c r="D156" s="425"/>
      <c r="F156" s="252"/>
    </row>
    <row r="157" spans="3:6" x14ac:dyDescent="0.2">
      <c r="C157" s="425"/>
      <c r="D157" s="425"/>
      <c r="F157" s="252"/>
    </row>
    <row r="158" spans="3:6" x14ac:dyDescent="0.2">
      <c r="C158" s="425"/>
      <c r="D158" s="425"/>
      <c r="F158" s="252"/>
    </row>
    <row r="159" spans="3:6" x14ac:dyDescent="0.2">
      <c r="C159" s="425"/>
      <c r="D159" s="425"/>
      <c r="F159" s="252"/>
    </row>
    <row r="160" spans="3:6" x14ac:dyDescent="0.2">
      <c r="C160" s="425"/>
      <c r="D160" s="425"/>
      <c r="F160" s="252"/>
    </row>
    <row r="161" spans="3:6" x14ac:dyDescent="0.2">
      <c r="C161" s="425"/>
      <c r="D161" s="425"/>
      <c r="F161" s="252"/>
    </row>
    <row r="162" spans="3:6" x14ac:dyDescent="0.2">
      <c r="C162" s="425"/>
      <c r="D162" s="425"/>
      <c r="F162" s="252"/>
    </row>
    <row r="163" spans="3:6" x14ac:dyDescent="0.2">
      <c r="C163" s="425"/>
      <c r="D163" s="425"/>
      <c r="F163" s="252"/>
    </row>
    <row r="164" spans="3:6" x14ac:dyDescent="0.2">
      <c r="C164" s="425"/>
      <c r="D164" s="425"/>
      <c r="F164" s="252"/>
    </row>
    <row r="165" spans="3:6" x14ac:dyDescent="0.2">
      <c r="C165" s="425"/>
      <c r="D165" s="425"/>
      <c r="F165" s="252"/>
    </row>
    <row r="166" spans="3:6" x14ac:dyDescent="0.2">
      <c r="C166" s="425"/>
      <c r="D166" s="425"/>
      <c r="F166" s="252"/>
    </row>
    <row r="167" spans="3:6" x14ac:dyDescent="0.2">
      <c r="C167" s="425"/>
      <c r="D167" s="425"/>
      <c r="F167" s="252"/>
    </row>
    <row r="168" spans="3:6" x14ac:dyDescent="0.2">
      <c r="C168" s="425"/>
      <c r="D168" s="425"/>
      <c r="F168" s="252"/>
    </row>
    <row r="169" spans="3:6" x14ac:dyDescent="0.2">
      <c r="C169" s="425"/>
      <c r="D169" s="425"/>
      <c r="F169" s="252"/>
    </row>
    <row r="170" spans="3:6" x14ac:dyDescent="0.2">
      <c r="C170" s="425"/>
      <c r="D170" s="425"/>
      <c r="F170" s="252"/>
    </row>
    <row r="171" spans="3:6" x14ac:dyDescent="0.2">
      <c r="C171" s="425"/>
      <c r="D171" s="425"/>
      <c r="F171" s="252"/>
    </row>
    <row r="172" spans="3:6" x14ac:dyDescent="0.2">
      <c r="C172" s="425"/>
      <c r="D172" s="425"/>
      <c r="F172" s="252"/>
    </row>
    <row r="173" spans="3:6" x14ac:dyDescent="0.2">
      <c r="C173" s="425"/>
      <c r="D173" s="425"/>
      <c r="F173" s="252"/>
    </row>
    <row r="174" spans="3:6" x14ac:dyDescent="0.2">
      <c r="C174" s="425"/>
      <c r="D174" s="425"/>
      <c r="F174" s="252"/>
    </row>
    <row r="175" spans="3:6" x14ac:dyDescent="0.2">
      <c r="C175" s="425"/>
      <c r="D175" s="425"/>
      <c r="F175" s="252"/>
    </row>
    <row r="176" spans="3:6" x14ac:dyDescent="0.2">
      <c r="C176" s="425"/>
      <c r="D176" s="425"/>
      <c r="F176" s="252"/>
    </row>
    <row r="177" spans="3:6" x14ac:dyDescent="0.2">
      <c r="C177" s="425"/>
      <c r="D177" s="425"/>
      <c r="F177" s="252"/>
    </row>
    <row r="178" spans="3:6" x14ac:dyDescent="0.2">
      <c r="C178" s="425"/>
      <c r="D178" s="425"/>
      <c r="F178" s="252"/>
    </row>
    <row r="179" spans="3:6" x14ac:dyDescent="0.2">
      <c r="C179" s="425"/>
      <c r="D179" s="425"/>
      <c r="F179" s="252"/>
    </row>
    <row r="180" spans="3:6" x14ac:dyDescent="0.2">
      <c r="C180" s="425"/>
      <c r="D180" s="425"/>
      <c r="F180" s="252"/>
    </row>
    <row r="181" spans="3:6" x14ac:dyDescent="0.2">
      <c r="C181" s="425"/>
      <c r="D181" s="425"/>
      <c r="F181" s="252"/>
    </row>
    <row r="182" spans="3:6" x14ac:dyDescent="0.2">
      <c r="C182" s="425"/>
      <c r="D182" s="425"/>
      <c r="F182" s="252"/>
    </row>
    <row r="183" spans="3:6" x14ac:dyDescent="0.2">
      <c r="C183" s="425"/>
      <c r="D183" s="425"/>
      <c r="F183" s="252"/>
    </row>
    <row r="184" spans="3:6" x14ac:dyDescent="0.2">
      <c r="C184" s="425"/>
      <c r="D184" s="425"/>
      <c r="F184" s="252"/>
    </row>
    <row r="185" spans="3:6" x14ac:dyDescent="0.2">
      <c r="C185" s="425"/>
      <c r="D185" s="425"/>
      <c r="F185" s="252"/>
    </row>
    <row r="186" spans="3:6" x14ac:dyDescent="0.2">
      <c r="C186" s="425"/>
      <c r="D186" s="425"/>
      <c r="F186" s="252"/>
    </row>
    <row r="187" spans="3:6" x14ac:dyDescent="0.2">
      <c r="C187" s="425"/>
      <c r="D187" s="425"/>
      <c r="F187" s="252"/>
    </row>
    <row r="188" spans="3:6" x14ac:dyDescent="0.2">
      <c r="C188" s="425"/>
      <c r="D188" s="425"/>
      <c r="F188" s="252"/>
    </row>
    <row r="189" spans="3:6" x14ac:dyDescent="0.2">
      <c r="C189" s="425"/>
      <c r="D189" s="425"/>
      <c r="F189" s="252"/>
    </row>
    <row r="190" spans="3:6" x14ac:dyDescent="0.2">
      <c r="C190" s="425"/>
      <c r="D190" s="425"/>
      <c r="F190" s="252"/>
    </row>
    <row r="191" spans="3:6" x14ac:dyDescent="0.2">
      <c r="C191" s="425"/>
      <c r="D191" s="425"/>
      <c r="F191" s="252"/>
    </row>
    <row r="192" spans="3:6" x14ac:dyDescent="0.2">
      <c r="C192" s="425"/>
      <c r="D192" s="425"/>
      <c r="F192" s="252"/>
    </row>
    <row r="193" spans="3:6" x14ac:dyDescent="0.2">
      <c r="C193" s="425"/>
      <c r="D193" s="425"/>
      <c r="F193" s="252"/>
    </row>
    <row r="194" spans="3:6" x14ac:dyDescent="0.2">
      <c r="C194" s="425"/>
      <c r="D194" s="425"/>
      <c r="F194" s="252"/>
    </row>
    <row r="195" spans="3:6" x14ac:dyDescent="0.2">
      <c r="C195" s="425"/>
      <c r="D195" s="425"/>
      <c r="F195" s="252"/>
    </row>
    <row r="196" spans="3:6" x14ac:dyDescent="0.2">
      <c r="C196" s="425"/>
      <c r="D196" s="425"/>
      <c r="F196" s="252"/>
    </row>
    <row r="197" spans="3:6" x14ac:dyDescent="0.2">
      <c r="C197" s="425"/>
      <c r="D197" s="425"/>
      <c r="F197" s="252"/>
    </row>
    <row r="198" spans="3:6" x14ac:dyDescent="0.2">
      <c r="C198" s="425"/>
      <c r="D198" s="425"/>
      <c r="F198" s="252"/>
    </row>
    <row r="199" spans="3:6" x14ac:dyDescent="0.2">
      <c r="C199" s="425"/>
      <c r="D199" s="425"/>
      <c r="F199" s="252"/>
    </row>
    <row r="200" spans="3:6" x14ac:dyDescent="0.2">
      <c r="C200" s="425"/>
      <c r="D200" s="425"/>
      <c r="F200" s="252"/>
    </row>
    <row r="201" spans="3:6" x14ac:dyDescent="0.2">
      <c r="C201" s="425"/>
      <c r="D201" s="425"/>
      <c r="F201" s="252"/>
    </row>
    <row r="202" spans="3:6" x14ac:dyDescent="0.2">
      <c r="C202" s="425"/>
      <c r="D202" s="425"/>
      <c r="F202" s="252"/>
    </row>
    <row r="203" spans="3:6" x14ac:dyDescent="0.2">
      <c r="C203" s="425"/>
      <c r="D203" s="425"/>
      <c r="F203" s="252"/>
    </row>
    <row r="204" spans="3:6" x14ac:dyDescent="0.2">
      <c r="C204" s="425"/>
      <c r="D204" s="425"/>
      <c r="F204" s="252"/>
    </row>
    <row r="205" spans="3:6" x14ac:dyDescent="0.2">
      <c r="C205" s="425"/>
      <c r="D205" s="425"/>
      <c r="F205" s="252"/>
    </row>
    <row r="206" spans="3:6" x14ac:dyDescent="0.2">
      <c r="C206" s="425"/>
      <c r="D206" s="425"/>
      <c r="F206" s="252"/>
    </row>
    <row r="207" spans="3:6" x14ac:dyDescent="0.2">
      <c r="C207" s="425"/>
      <c r="D207" s="425"/>
      <c r="F207" s="252"/>
    </row>
    <row r="208" spans="3:6" x14ac:dyDescent="0.2">
      <c r="C208" s="425"/>
      <c r="D208" s="425"/>
      <c r="F208" s="252"/>
    </row>
    <row r="209" spans="3:6" x14ac:dyDescent="0.2">
      <c r="C209" s="425"/>
      <c r="D209" s="425"/>
      <c r="F209" s="252"/>
    </row>
    <row r="210" spans="3:6" x14ac:dyDescent="0.2">
      <c r="C210" s="425"/>
      <c r="D210" s="425"/>
      <c r="F210" s="252"/>
    </row>
    <row r="211" spans="3:6" x14ac:dyDescent="0.2">
      <c r="C211" s="425"/>
      <c r="D211" s="425"/>
      <c r="F211" s="252"/>
    </row>
    <row r="212" spans="3:6" x14ac:dyDescent="0.2">
      <c r="C212" s="425"/>
      <c r="D212" s="425"/>
      <c r="F212" s="252"/>
    </row>
    <row r="213" spans="3:6" x14ac:dyDescent="0.2">
      <c r="C213" s="425"/>
      <c r="D213" s="425"/>
      <c r="F213" s="252"/>
    </row>
    <row r="214" spans="3:6" x14ac:dyDescent="0.2">
      <c r="C214" s="425"/>
      <c r="D214" s="425"/>
      <c r="F214" s="252"/>
    </row>
    <row r="215" spans="3:6" x14ac:dyDescent="0.2">
      <c r="C215" s="425"/>
      <c r="D215" s="425"/>
      <c r="F215" s="252"/>
    </row>
    <row r="216" spans="3:6" x14ac:dyDescent="0.2">
      <c r="C216" s="425"/>
      <c r="D216" s="425"/>
      <c r="F216" s="252"/>
    </row>
    <row r="217" spans="3:6" x14ac:dyDescent="0.2">
      <c r="C217" s="425"/>
      <c r="D217" s="425"/>
      <c r="F217" s="252"/>
    </row>
    <row r="218" spans="3:6" x14ac:dyDescent="0.2">
      <c r="C218" s="425"/>
      <c r="D218" s="425"/>
      <c r="F218" s="252"/>
    </row>
    <row r="219" spans="3:6" x14ac:dyDescent="0.2">
      <c r="C219" s="425"/>
      <c r="D219" s="425"/>
      <c r="F219" s="252"/>
    </row>
    <row r="220" spans="3:6" x14ac:dyDescent="0.2">
      <c r="C220" s="425"/>
      <c r="D220" s="425"/>
      <c r="F220" s="252"/>
    </row>
    <row r="221" spans="3:6" x14ac:dyDescent="0.2">
      <c r="C221" s="425"/>
      <c r="D221" s="425"/>
      <c r="F221" s="252"/>
    </row>
    <row r="222" spans="3:6" x14ac:dyDescent="0.2">
      <c r="C222" s="425"/>
      <c r="D222" s="425"/>
      <c r="F222" s="252"/>
    </row>
    <row r="223" spans="3:6" x14ac:dyDescent="0.2">
      <c r="C223" s="425"/>
      <c r="D223" s="425"/>
      <c r="F223" s="252"/>
    </row>
    <row r="224" spans="3:6" x14ac:dyDescent="0.2">
      <c r="C224" s="425"/>
      <c r="D224" s="425"/>
      <c r="F224" s="252"/>
    </row>
    <row r="225" spans="3:6" x14ac:dyDescent="0.2">
      <c r="C225" s="425"/>
      <c r="D225" s="425"/>
      <c r="F225" s="252"/>
    </row>
    <row r="226" spans="3:6" x14ac:dyDescent="0.2">
      <c r="C226" s="425"/>
      <c r="D226" s="425"/>
      <c r="F226" s="252"/>
    </row>
    <row r="227" spans="3:6" x14ac:dyDescent="0.2">
      <c r="C227" s="425"/>
      <c r="D227" s="425"/>
      <c r="F227" s="252"/>
    </row>
    <row r="228" spans="3:6" x14ac:dyDescent="0.2">
      <c r="C228" s="425"/>
      <c r="D228" s="425"/>
      <c r="F228" s="252"/>
    </row>
    <row r="229" spans="3:6" x14ac:dyDescent="0.2">
      <c r="C229" s="425"/>
      <c r="D229" s="425"/>
      <c r="F229" s="252"/>
    </row>
    <row r="230" spans="3:6" x14ac:dyDescent="0.2">
      <c r="C230" s="425"/>
      <c r="D230" s="425"/>
      <c r="F230" s="252"/>
    </row>
    <row r="231" spans="3:6" x14ac:dyDescent="0.2">
      <c r="C231" s="425"/>
      <c r="D231" s="425"/>
      <c r="F231" s="252"/>
    </row>
    <row r="232" spans="3:6" x14ac:dyDescent="0.2">
      <c r="C232" s="425"/>
      <c r="D232" s="425"/>
      <c r="F232" s="252"/>
    </row>
    <row r="233" spans="3:6" x14ac:dyDescent="0.2">
      <c r="C233" s="425"/>
      <c r="D233" s="425"/>
      <c r="F233" s="252"/>
    </row>
    <row r="234" spans="3:6" x14ac:dyDescent="0.2">
      <c r="C234" s="425"/>
      <c r="D234" s="425"/>
      <c r="F234" s="252"/>
    </row>
    <row r="235" spans="3:6" x14ac:dyDescent="0.2">
      <c r="C235" s="425"/>
      <c r="D235" s="425"/>
      <c r="F235" s="252"/>
    </row>
    <row r="236" spans="3:6" x14ac:dyDescent="0.2">
      <c r="C236" s="425"/>
      <c r="D236" s="425"/>
      <c r="F236" s="252"/>
    </row>
    <row r="237" spans="3:6" x14ac:dyDescent="0.2">
      <c r="C237" s="425"/>
      <c r="D237" s="425"/>
      <c r="F237" s="252"/>
    </row>
    <row r="238" spans="3:6" x14ac:dyDescent="0.2">
      <c r="C238" s="425"/>
      <c r="D238" s="425"/>
      <c r="F238" s="252"/>
    </row>
    <row r="239" spans="3:6" x14ac:dyDescent="0.2">
      <c r="C239" s="425"/>
      <c r="D239" s="425"/>
      <c r="F239" s="252"/>
    </row>
    <row r="240" spans="3:6" x14ac:dyDescent="0.2">
      <c r="C240" s="425"/>
      <c r="D240" s="425"/>
      <c r="F240" s="252"/>
    </row>
    <row r="241" spans="3:6" x14ac:dyDescent="0.2">
      <c r="C241" s="425"/>
      <c r="D241" s="425"/>
      <c r="F241" s="252"/>
    </row>
    <row r="242" spans="3:6" x14ac:dyDescent="0.2">
      <c r="C242" s="425"/>
      <c r="D242" s="425"/>
      <c r="F242" s="252"/>
    </row>
    <row r="243" spans="3:6" x14ac:dyDescent="0.2">
      <c r="C243" s="425"/>
      <c r="D243" s="425"/>
      <c r="F243" s="252"/>
    </row>
    <row r="244" spans="3:6" x14ac:dyDescent="0.2">
      <c r="C244" s="425"/>
      <c r="D244" s="425"/>
      <c r="F244" s="252"/>
    </row>
    <row r="245" spans="3:6" x14ac:dyDescent="0.2">
      <c r="C245" s="425"/>
      <c r="D245" s="425"/>
      <c r="F245" s="252"/>
    </row>
    <row r="246" spans="3:6" x14ac:dyDescent="0.2">
      <c r="C246" s="425"/>
      <c r="D246" s="425"/>
      <c r="F246" s="252"/>
    </row>
    <row r="247" spans="3:6" x14ac:dyDescent="0.2">
      <c r="C247" s="425"/>
      <c r="D247" s="425"/>
      <c r="F247" s="252"/>
    </row>
    <row r="248" spans="3:6" x14ac:dyDescent="0.2">
      <c r="C248" s="425"/>
      <c r="D248" s="425"/>
      <c r="F248" s="252"/>
    </row>
    <row r="249" spans="3:6" x14ac:dyDescent="0.2">
      <c r="C249" s="425"/>
      <c r="D249" s="425"/>
      <c r="F249" s="252"/>
    </row>
    <row r="250" spans="3:6" x14ac:dyDescent="0.2">
      <c r="C250" s="425"/>
      <c r="D250" s="425"/>
      <c r="F250" s="252"/>
    </row>
    <row r="251" spans="3:6" x14ac:dyDescent="0.2">
      <c r="C251" s="425"/>
      <c r="D251" s="425"/>
      <c r="F251" s="252"/>
    </row>
    <row r="252" spans="3:6" x14ac:dyDescent="0.2">
      <c r="C252" s="425"/>
      <c r="D252" s="425"/>
      <c r="F252" s="252"/>
    </row>
    <row r="253" spans="3:6" x14ac:dyDescent="0.2">
      <c r="C253" s="425"/>
      <c r="D253" s="425"/>
      <c r="F253" s="252"/>
    </row>
    <row r="254" spans="3:6" x14ac:dyDescent="0.2">
      <c r="C254" s="425"/>
      <c r="D254" s="425"/>
      <c r="F254" s="252"/>
    </row>
    <row r="255" spans="3:6" x14ac:dyDescent="0.2">
      <c r="C255" s="425"/>
      <c r="D255" s="425"/>
      <c r="F255" s="252"/>
    </row>
    <row r="256" spans="3:6" x14ac:dyDescent="0.2">
      <c r="C256" s="425"/>
      <c r="D256" s="425"/>
      <c r="F256" s="252"/>
    </row>
    <row r="257" spans="3:6" x14ac:dyDescent="0.2">
      <c r="C257" s="425"/>
      <c r="D257" s="425"/>
      <c r="F257" s="252"/>
    </row>
    <row r="258" spans="3:6" x14ac:dyDescent="0.2">
      <c r="C258" s="425"/>
      <c r="D258" s="425"/>
      <c r="F258" s="252"/>
    </row>
    <row r="259" spans="3:6" x14ac:dyDescent="0.2">
      <c r="C259" s="425"/>
      <c r="D259" s="425"/>
      <c r="F259" s="252"/>
    </row>
    <row r="260" spans="3:6" x14ac:dyDescent="0.2">
      <c r="C260" s="425"/>
      <c r="D260" s="425"/>
      <c r="F260" s="252"/>
    </row>
    <row r="261" spans="3:6" x14ac:dyDescent="0.2">
      <c r="C261" s="425"/>
      <c r="D261" s="425"/>
      <c r="F261" s="252"/>
    </row>
    <row r="262" spans="3:6" x14ac:dyDescent="0.2">
      <c r="C262" s="425"/>
      <c r="D262" s="425"/>
      <c r="F262" s="252"/>
    </row>
    <row r="263" spans="3:6" x14ac:dyDescent="0.2">
      <c r="C263" s="425"/>
      <c r="D263" s="425"/>
      <c r="F263" s="252"/>
    </row>
    <row r="264" spans="3:6" x14ac:dyDescent="0.2">
      <c r="C264" s="425"/>
      <c r="D264" s="425"/>
      <c r="F264" s="252"/>
    </row>
    <row r="265" spans="3:6" x14ac:dyDescent="0.2">
      <c r="C265" s="425"/>
      <c r="D265" s="425"/>
      <c r="F265" s="252"/>
    </row>
    <row r="266" spans="3:6" x14ac:dyDescent="0.2">
      <c r="C266" s="425"/>
      <c r="D266" s="425"/>
      <c r="F266" s="252"/>
    </row>
    <row r="267" spans="3:6" x14ac:dyDescent="0.2">
      <c r="C267" s="425"/>
      <c r="D267" s="425"/>
      <c r="F267" s="252"/>
    </row>
    <row r="268" spans="3:6" x14ac:dyDescent="0.2">
      <c r="C268" s="425"/>
      <c r="D268" s="425"/>
      <c r="F268" s="252"/>
    </row>
    <row r="269" spans="3:6" x14ac:dyDescent="0.2">
      <c r="C269" s="425"/>
      <c r="D269" s="425"/>
      <c r="F269" s="252"/>
    </row>
    <row r="270" spans="3:6" x14ac:dyDescent="0.2">
      <c r="C270" s="425"/>
      <c r="D270" s="425"/>
      <c r="F270" s="252"/>
    </row>
    <row r="271" spans="3:6" x14ac:dyDescent="0.2">
      <c r="C271" s="425"/>
      <c r="D271" s="425"/>
      <c r="F271" s="252"/>
    </row>
    <row r="272" spans="3:6" x14ac:dyDescent="0.2">
      <c r="C272" s="425"/>
      <c r="D272" s="425"/>
      <c r="F272" s="252"/>
    </row>
    <row r="273" spans="3:6" x14ac:dyDescent="0.2">
      <c r="C273" s="425"/>
      <c r="D273" s="425"/>
      <c r="F273" s="252"/>
    </row>
    <row r="274" spans="3:6" x14ac:dyDescent="0.2">
      <c r="C274" s="425"/>
      <c r="D274" s="425"/>
      <c r="F274" s="252"/>
    </row>
    <row r="275" spans="3:6" x14ac:dyDescent="0.2">
      <c r="C275" s="425"/>
      <c r="D275" s="425"/>
      <c r="F275" s="252"/>
    </row>
    <row r="276" spans="3:6" x14ac:dyDescent="0.2">
      <c r="C276" s="425"/>
      <c r="D276" s="425"/>
      <c r="F276" s="252"/>
    </row>
    <row r="277" spans="3:6" x14ac:dyDescent="0.2">
      <c r="C277" s="425"/>
      <c r="D277" s="425"/>
      <c r="F277" s="252"/>
    </row>
    <row r="278" spans="3:6" x14ac:dyDescent="0.2">
      <c r="C278" s="425"/>
      <c r="D278" s="425"/>
      <c r="F278" s="252"/>
    </row>
    <row r="279" spans="3:6" x14ac:dyDescent="0.2">
      <c r="C279" s="425"/>
      <c r="D279" s="425"/>
      <c r="F279" s="252"/>
    </row>
    <row r="280" spans="3:6" x14ac:dyDescent="0.2">
      <c r="C280" s="425"/>
      <c r="D280" s="425"/>
      <c r="F280" s="252"/>
    </row>
    <row r="281" spans="3:6" x14ac:dyDescent="0.2">
      <c r="C281" s="425"/>
      <c r="D281" s="425"/>
      <c r="F281" s="252"/>
    </row>
    <row r="282" spans="3:6" x14ac:dyDescent="0.2">
      <c r="C282" s="425"/>
      <c r="D282" s="425"/>
      <c r="F282" s="252"/>
    </row>
    <row r="283" spans="3:6" x14ac:dyDescent="0.2">
      <c r="C283" s="425"/>
      <c r="D283" s="425"/>
      <c r="F283" s="252"/>
    </row>
    <row r="284" spans="3:6" x14ac:dyDescent="0.2">
      <c r="C284" s="425"/>
      <c r="D284" s="425"/>
      <c r="F284" s="252"/>
    </row>
    <row r="285" spans="3:6" x14ac:dyDescent="0.2">
      <c r="C285" s="425"/>
      <c r="D285" s="425"/>
      <c r="F285" s="252"/>
    </row>
    <row r="286" spans="3:6" x14ac:dyDescent="0.2">
      <c r="C286" s="425"/>
      <c r="D286" s="425"/>
      <c r="F286" s="252"/>
    </row>
    <row r="287" spans="3:6" x14ac:dyDescent="0.2">
      <c r="C287" s="425"/>
      <c r="D287" s="425"/>
      <c r="F287" s="252"/>
    </row>
    <row r="288" spans="3:6" x14ac:dyDescent="0.2">
      <c r="C288" s="425"/>
      <c r="D288" s="425"/>
      <c r="F288" s="252"/>
    </row>
    <row r="289" spans="3:6" x14ac:dyDescent="0.2">
      <c r="C289" s="425"/>
      <c r="D289" s="425"/>
      <c r="F289" s="252"/>
    </row>
    <row r="290" spans="3:6" x14ac:dyDescent="0.2">
      <c r="C290" s="425"/>
      <c r="D290" s="425"/>
      <c r="F290" s="252"/>
    </row>
    <row r="291" spans="3:6" x14ac:dyDescent="0.2">
      <c r="C291" s="425"/>
      <c r="D291" s="425"/>
      <c r="F291" s="252"/>
    </row>
    <row r="292" spans="3:6" x14ac:dyDescent="0.2">
      <c r="C292" s="425"/>
      <c r="D292" s="425"/>
      <c r="F292" s="252"/>
    </row>
    <row r="293" spans="3:6" x14ac:dyDescent="0.2">
      <c r="C293" s="425"/>
      <c r="D293" s="425"/>
      <c r="F293" s="252"/>
    </row>
    <row r="294" spans="3:6" x14ac:dyDescent="0.2">
      <c r="C294" s="425"/>
      <c r="D294" s="425"/>
      <c r="F294" s="252"/>
    </row>
    <row r="295" spans="3:6" x14ac:dyDescent="0.2">
      <c r="C295" s="425"/>
      <c r="D295" s="425"/>
      <c r="F295" s="252"/>
    </row>
    <row r="296" spans="3:6" x14ac:dyDescent="0.2">
      <c r="C296" s="425"/>
      <c r="D296" s="425"/>
      <c r="F296" s="252"/>
    </row>
    <row r="297" spans="3:6" x14ac:dyDescent="0.2">
      <c r="C297" s="425"/>
      <c r="D297" s="425"/>
      <c r="F297" s="252"/>
    </row>
    <row r="298" spans="3:6" x14ac:dyDescent="0.2">
      <c r="C298" s="425"/>
      <c r="D298" s="425"/>
      <c r="F298" s="252"/>
    </row>
    <row r="299" spans="3:6" x14ac:dyDescent="0.2">
      <c r="C299" s="425"/>
      <c r="D299" s="425"/>
      <c r="F299" s="252"/>
    </row>
    <row r="300" spans="3:6" x14ac:dyDescent="0.2">
      <c r="C300" s="425"/>
      <c r="D300" s="425"/>
      <c r="F300" s="252"/>
    </row>
    <row r="301" spans="3:6" x14ac:dyDescent="0.2">
      <c r="C301" s="425"/>
      <c r="D301" s="425"/>
      <c r="F301" s="252"/>
    </row>
    <row r="302" spans="3:6" x14ac:dyDescent="0.2">
      <c r="C302" s="425"/>
      <c r="D302" s="425"/>
      <c r="F302" s="252"/>
    </row>
    <row r="303" spans="3:6" x14ac:dyDescent="0.2">
      <c r="C303" s="425"/>
      <c r="D303" s="425"/>
      <c r="F303" s="252"/>
    </row>
    <row r="304" spans="3:6" x14ac:dyDescent="0.2">
      <c r="C304" s="425"/>
      <c r="D304" s="425"/>
      <c r="F304" s="252"/>
    </row>
    <row r="305" spans="3:6" x14ac:dyDescent="0.2">
      <c r="C305" s="425"/>
      <c r="D305" s="425"/>
      <c r="F305" s="252"/>
    </row>
    <row r="306" spans="3:6" x14ac:dyDescent="0.2">
      <c r="C306" s="425"/>
      <c r="D306" s="425"/>
      <c r="F306" s="252"/>
    </row>
    <row r="307" spans="3:6" x14ac:dyDescent="0.2">
      <c r="C307" s="425"/>
      <c r="D307" s="425"/>
      <c r="F307" s="252"/>
    </row>
    <row r="308" spans="3:6" x14ac:dyDescent="0.2">
      <c r="C308" s="425"/>
      <c r="D308" s="425"/>
      <c r="F308" s="252"/>
    </row>
    <row r="309" spans="3:6" x14ac:dyDescent="0.2">
      <c r="C309" s="425"/>
      <c r="D309" s="425"/>
      <c r="F309" s="252"/>
    </row>
    <row r="310" spans="3:6" x14ac:dyDescent="0.2">
      <c r="C310" s="425"/>
      <c r="D310" s="425"/>
      <c r="F310" s="252"/>
    </row>
    <row r="311" spans="3:6" x14ac:dyDescent="0.2">
      <c r="C311" s="425"/>
      <c r="D311" s="425"/>
      <c r="F311" s="252"/>
    </row>
    <row r="312" spans="3:6" x14ac:dyDescent="0.2">
      <c r="C312" s="425"/>
      <c r="D312" s="425"/>
      <c r="F312" s="252"/>
    </row>
    <row r="313" spans="3:6" x14ac:dyDescent="0.2">
      <c r="C313" s="425"/>
      <c r="D313" s="425"/>
      <c r="F313" s="252"/>
    </row>
    <row r="314" spans="3:6" x14ac:dyDescent="0.2">
      <c r="C314" s="425"/>
      <c r="D314" s="425"/>
      <c r="F314" s="252"/>
    </row>
    <row r="315" spans="3:6" x14ac:dyDescent="0.2">
      <c r="C315" s="425"/>
      <c r="D315" s="425"/>
      <c r="F315" s="252"/>
    </row>
    <row r="316" spans="3:6" x14ac:dyDescent="0.2">
      <c r="C316" s="425"/>
      <c r="D316" s="425"/>
      <c r="F316" s="252"/>
    </row>
    <row r="317" spans="3:6" x14ac:dyDescent="0.2">
      <c r="C317" s="425"/>
      <c r="D317" s="425"/>
      <c r="F317" s="252"/>
    </row>
    <row r="318" spans="3:6" x14ac:dyDescent="0.2">
      <c r="C318" s="425"/>
      <c r="D318" s="425"/>
      <c r="F318" s="252"/>
    </row>
    <row r="319" spans="3:6" x14ac:dyDescent="0.2">
      <c r="C319" s="425"/>
      <c r="D319" s="425"/>
      <c r="F319" s="252"/>
    </row>
    <row r="320" spans="3:6" x14ac:dyDescent="0.2">
      <c r="C320" s="425"/>
      <c r="D320" s="425"/>
      <c r="F320" s="252"/>
    </row>
    <row r="321" spans="3:6" x14ac:dyDescent="0.2">
      <c r="C321" s="425"/>
      <c r="D321" s="425"/>
      <c r="F321" s="252"/>
    </row>
    <row r="322" spans="3:6" x14ac:dyDescent="0.2">
      <c r="C322" s="425"/>
      <c r="D322" s="425"/>
      <c r="F322" s="252"/>
    </row>
    <row r="323" spans="3:6" x14ac:dyDescent="0.2">
      <c r="C323" s="425"/>
      <c r="D323" s="425"/>
      <c r="F323" s="252"/>
    </row>
    <row r="324" spans="3:6" x14ac:dyDescent="0.2">
      <c r="C324" s="425"/>
      <c r="D324" s="425"/>
      <c r="F324" s="252"/>
    </row>
    <row r="325" spans="3:6" x14ac:dyDescent="0.2">
      <c r="C325" s="425"/>
      <c r="D325" s="425"/>
      <c r="F325" s="252"/>
    </row>
    <row r="326" spans="3:6" x14ac:dyDescent="0.2">
      <c r="C326" s="425"/>
      <c r="D326" s="425"/>
      <c r="F326" s="252"/>
    </row>
    <row r="327" spans="3:6" x14ac:dyDescent="0.2">
      <c r="C327" s="425"/>
      <c r="D327" s="425"/>
      <c r="F327" s="252"/>
    </row>
    <row r="328" spans="3:6" x14ac:dyDescent="0.2">
      <c r="C328" s="425"/>
      <c r="D328" s="425"/>
      <c r="F328" s="252"/>
    </row>
    <row r="329" spans="3:6" x14ac:dyDescent="0.2">
      <c r="C329" s="425"/>
      <c r="D329" s="425"/>
      <c r="F329" s="252"/>
    </row>
    <row r="330" spans="3:6" x14ac:dyDescent="0.2">
      <c r="C330" s="425"/>
      <c r="D330" s="425"/>
      <c r="F330" s="252"/>
    </row>
    <row r="331" spans="3:6" x14ac:dyDescent="0.2">
      <c r="C331" s="425"/>
      <c r="D331" s="425"/>
      <c r="F331" s="252"/>
    </row>
    <row r="332" spans="3:6" x14ac:dyDescent="0.2">
      <c r="C332" s="425"/>
      <c r="D332" s="425"/>
      <c r="F332" s="252"/>
    </row>
    <row r="333" spans="3:6" x14ac:dyDescent="0.2">
      <c r="C333" s="425"/>
      <c r="D333" s="425"/>
      <c r="F333" s="252"/>
    </row>
    <row r="334" spans="3:6" x14ac:dyDescent="0.2">
      <c r="C334" s="425"/>
      <c r="D334" s="425"/>
      <c r="F334" s="252"/>
    </row>
    <row r="335" spans="3:6" x14ac:dyDescent="0.2">
      <c r="C335" s="425"/>
      <c r="D335" s="425"/>
      <c r="F335" s="252"/>
    </row>
    <row r="336" spans="3:6" x14ac:dyDescent="0.2">
      <c r="C336" s="425"/>
      <c r="D336" s="425"/>
      <c r="F336" s="252"/>
    </row>
    <row r="337" spans="3:6" x14ac:dyDescent="0.2">
      <c r="C337" s="425"/>
      <c r="D337" s="425"/>
      <c r="F337" s="252"/>
    </row>
    <row r="338" spans="3:6" x14ac:dyDescent="0.2">
      <c r="C338" s="425"/>
      <c r="D338" s="425"/>
      <c r="F338" s="252"/>
    </row>
    <row r="339" spans="3:6" x14ac:dyDescent="0.2">
      <c r="C339" s="425"/>
      <c r="D339" s="425"/>
      <c r="F339" s="252"/>
    </row>
    <row r="340" spans="3:6" x14ac:dyDescent="0.2">
      <c r="C340" s="425"/>
      <c r="D340" s="425"/>
      <c r="F340" s="252"/>
    </row>
    <row r="341" spans="3:6" x14ac:dyDescent="0.2">
      <c r="C341" s="425"/>
      <c r="D341" s="425"/>
      <c r="F341" s="252"/>
    </row>
    <row r="342" spans="3:6" x14ac:dyDescent="0.2">
      <c r="C342" s="425"/>
      <c r="D342" s="425"/>
      <c r="F342" s="252"/>
    </row>
    <row r="343" spans="3:6" x14ac:dyDescent="0.2">
      <c r="C343" s="425"/>
      <c r="D343" s="425"/>
      <c r="F343" s="252"/>
    </row>
    <row r="344" spans="3:6" x14ac:dyDescent="0.2">
      <c r="C344" s="425"/>
      <c r="D344" s="425"/>
      <c r="F344" s="252"/>
    </row>
    <row r="345" spans="3:6" x14ac:dyDescent="0.2">
      <c r="C345" s="425"/>
      <c r="D345" s="425"/>
      <c r="F345" s="252"/>
    </row>
    <row r="346" spans="3:6" x14ac:dyDescent="0.2">
      <c r="C346" s="425"/>
      <c r="D346" s="425"/>
      <c r="F346" s="252"/>
    </row>
    <row r="347" spans="3:6" x14ac:dyDescent="0.2">
      <c r="C347" s="425"/>
      <c r="D347" s="425"/>
      <c r="F347" s="252"/>
    </row>
    <row r="348" spans="3:6" x14ac:dyDescent="0.2">
      <c r="C348" s="425"/>
      <c r="D348" s="425"/>
      <c r="F348" s="252"/>
    </row>
    <row r="349" spans="3:6" x14ac:dyDescent="0.2">
      <c r="C349" s="425"/>
      <c r="D349" s="425"/>
      <c r="F349" s="252"/>
    </row>
    <row r="350" spans="3:6" x14ac:dyDescent="0.2">
      <c r="C350" s="425"/>
      <c r="D350" s="425"/>
      <c r="F350" s="252"/>
    </row>
    <row r="351" spans="3:6" x14ac:dyDescent="0.2">
      <c r="C351" s="425"/>
      <c r="D351" s="425"/>
      <c r="F351" s="252"/>
    </row>
    <row r="352" spans="3:6" x14ac:dyDescent="0.2">
      <c r="C352" s="425"/>
      <c r="D352" s="425"/>
      <c r="F352" s="252"/>
    </row>
    <row r="353" spans="3:6" x14ac:dyDescent="0.2">
      <c r="C353" s="425"/>
      <c r="D353" s="425"/>
      <c r="F353" s="252"/>
    </row>
    <row r="354" spans="3:6" x14ac:dyDescent="0.2">
      <c r="C354" s="425"/>
      <c r="D354" s="425"/>
      <c r="F354" s="252"/>
    </row>
    <row r="355" spans="3:6" x14ac:dyDescent="0.2">
      <c r="C355" s="425"/>
      <c r="D355" s="425"/>
      <c r="F355" s="252"/>
    </row>
    <row r="356" spans="3:6" x14ac:dyDescent="0.2">
      <c r="C356" s="425"/>
      <c r="D356" s="425"/>
      <c r="F356" s="252"/>
    </row>
    <row r="357" spans="3:6" x14ac:dyDescent="0.2">
      <c r="C357" s="425"/>
      <c r="D357" s="425"/>
      <c r="F357" s="252"/>
    </row>
    <row r="358" spans="3:6" x14ac:dyDescent="0.2">
      <c r="C358" s="425"/>
      <c r="D358" s="425"/>
      <c r="F358" s="252"/>
    </row>
    <row r="359" spans="3:6" x14ac:dyDescent="0.2">
      <c r="C359" s="425"/>
      <c r="D359" s="425"/>
      <c r="F359" s="252"/>
    </row>
    <row r="360" spans="3:6" x14ac:dyDescent="0.2">
      <c r="C360" s="425"/>
      <c r="D360" s="425"/>
      <c r="F360" s="252"/>
    </row>
    <row r="361" spans="3:6" x14ac:dyDescent="0.2">
      <c r="C361" s="425"/>
      <c r="D361" s="425"/>
      <c r="F361" s="252"/>
    </row>
    <row r="362" spans="3:6" x14ac:dyDescent="0.2">
      <c r="C362" s="425"/>
      <c r="D362" s="425"/>
      <c r="F362" s="252"/>
    </row>
    <row r="363" spans="3:6" x14ac:dyDescent="0.2">
      <c r="C363" s="425"/>
      <c r="D363" s="425"/>
      <c r="F363" s="252"/>
    </row>
    <row r="364" spans="3:6" x14ac:dyDescent="0.2">
      <c r="C364" s="425"/>
      <c r="D364" s="425"/>
      <c r="F364" s="252"/>
    </row>
    <row r="365" spans="3:6" x14ac:dyDescent="0.2">
      <c r="C365" s="425"/>
      <c r="D365" s="425"/>
      <c r="F365" s="252"/>
    </row>
    <row r="366" spans="3:6" x14ac:dyDescent="0.2">
      <c r="C366" s="425"/>
      <c r="D366" s="425"/>
      <c r="F366" s="252"/>
    </row>
    <row r="367" spans="3:6" x14ac:dyDescent="0.2">
      <c r="C367" s="425"/>
      <c r="D367" s="425"/>
      <c r="F367" s="252"/>
    </row>
    <row r="368" spans="3:6" x14ac:dyDescent="0.2">
      <c r="C368" s="425"/>
      <c r="D368" s="425"/>
      <c r="F368" s="252"/>
    </row>
    <row r="369" spans="3:6" x14ac:dyDescent="0.2">
      <c r="C369" s="425"/>
      <c r="D369" s="425"/>
      <c r="F369" s="252"/>
    </row>
    <row r="370" spans="3:6" x14ac:dyDescent="0.2">
      <c r="C370" s="425"/>
      <c r="D370" s="425"/>
      <c r="F370" s="252"/>
    </row>
    <row r="371" spans="3:6" x14ac:dyDescent="0.2">
      <c r="C371" s="425"/>
      <c r="D371" s="425"/>
      <c r="F371" s="252"/>
    </row>
    <row r="372" spans="3:6" x14ac:dyDescent="0.2">
      <c r="C372" s="425"/>
      <c r="D372" s="425"/>
      <c r="F372" s="252"/>
    </row>
    <row r="373" spans="3:6" x14ac:dyDescent="0.2">
      <c r="C373" s="425"/>
      <c r="D373" s="425"/>
      <c r="F373" s="252"/>
    </row>
    <row r="374" spans="3:6" x14ac:dyDescent="0.2">
      <c r="C374" s="425"/>
      <c r="D374" s="425"/>
      <c r="F374" s="252"/>
    </row>
    <row r="375" spans="3:6" x14ac:dyDescent="0.2">
      <c r="C375" s="425"/>
      <c r="D375" s="425"/>
      <c r="F375" s="252"/>
    </row>
    <row r="376" spans="3:6" x14ac:dyDescent="0.2">
      <c r="C376" s="425"/>
      <c r="D376" s="425"/>
      <c r="F376" s="252"/>
    </row>
    <row r="377" spans="3:6" x14ac:dyDescent="0.2">
      <c r="C377" s="425"/>
      <c r="D377" s="425"/>
      <c r="F377" s="252"/>
    </row>
    <row r="378" spans="3:6" x14ac:dyDescent="0.2">
      <c r="C378" s="425"/>
      <c r="D378" s="425"/>
      <c r="F378" s="252"/>
    </row>
    <row r="379" spans="3:6" x14ac:dyDescent="0.2">
      <c r="C379" s="425"/>
      <c r="D379" s="425"/>
      <c r="F379" s="252"/>
    </row>
    <row r="380" spans="3:6" x14ac:dyDescent="0.2">
      <c r="C380" s="425"/>
      <c r="D380" s="425"/>
      <c r="F380" s="252"/>
    </row>
    <row r="381" spans="3:6" x14ac:dyDescent="0.2">
      <c r="C381" s="425"/>
      <c r="D381" s="425"/>
      <c r="F381" s="252"/>
    </row>
    <row r="382" spans="3:6" x14ac:dyDescent="0.2">
      <c r="C382" s="425"/>
      <c r="D382" s="425"/>
      <c r="F382" s="252"/>
    </row>
    <row r="383" spans="3:6" x14ac:dyDescent="0.2">
      <c r="C383" s="425"/>
      <c r="D383" s="425"/>
      <c r="F383" s="252"/>
    </row>
    <row r="384" spans="3:6" x14ac:dyDescent="0.2">
      <c r="C384" s="425"/>
      <c r="D384" s="425"/>
      <c r="F384" s="252"/>
    </row>
    <row r="385" spans="3:6" x14ac:dyDescent="0.2">
      <c r="C385" s="425"/>
      <c r="D385" s="425"/>
      <c r="F385" s="252"/>
    </row>
    <row r="386" spans="3:6" x14ac:dyDescent="0.2">
      <c r="C386" s="425"/>
      <c r="D386" s="425"/>
      <c r="F386" s="252"/>
    </row>
    <row r="387" spans="3:6" x14ac:dyDescent="0.2">
      <c r="C387" s="425"/>
      <c r="D387" s="425"/>
      <c r="F387" s="252"/>
    </row>
    <row r="388" spans="3:6" x14ac:dyDescent="0.2">
      <c r="C388" s="425"/>
      <c r="D388" s="425"/>
      <c r="F388" s="252"/>
    </row>
    <row r="389" spans="3:6" x14ac:dyDescent="0.2">
      <c r="C389" s="425"/>
      <c r="D389" s="425"/>
      <c r="F389" s="252"/>
    </row>
    <row r="390" spans="3:6" x14ac:dyDescent="0.2">
      <c r="C390" s="425"/>
      <c r="D390" s="425"/>
      <c r="F390" s="252"/>
    </row>
    <row r="391" spans="3:6" x14ac:dyDescent="0.2">
      <c r="C391" s="425"/>
      <c r="D391" s="425"/>
      <c r="F391" s="252"/>
    </row>
    <row r="392" spans="3:6" x14ac:dyDescent="0.2">
      <c r="C392" s="425"/>
      <c r="D392" s="425"/>
      <c r="F392" s="252"/>
    </row>
    <row r="393" spans="3:6" x14ac:dyDescent="0.2">
      <c r="C393" s="425"/>
      <c r="D393" s="425"/>
      <c r="F393" s="252"/>
    </row>
    <row r="394" spans="3:6" x14ac:dyDescent="0.2">
      <c r="C394" s="425"/>
      <c r="D394" s="425"/>
      <c r="F394" s="252"/>
    </row>
    <row r="395" spans="3:6" x14ac:dyDescent="0.2">
      <c r="C395" s="425"/>
      <c r="D395" s="425"/>
      <c r="F395" s="252"/>
    </row>
    <row r="396" spans="3:6" x14ac:dyDescent="0.2">
      <c r="C396" s="425"/>
      <c r="D396" s="425"/>
      <c r="F396" s="252"/>
    </row>
    <row r="397" spans="3:6" x14ac:dyDescent="0.2">
      <c r="C397" s="425"/>
      <c r="D397" s="425"/>
      <c r="F397" s="252"/>
    </row>
    <row r="398" spans="3:6" x14ac:dyDescent="0.2">
      <c r="C398" s="425"/>
      <c r="D398" s="425"/>
      <c r="F398" s="252"/>
    </row>
    <row r="399" spans="3:6" x14ac:dyDescent="0.2">
      <c r="C399" s="425"/>
      <c r="D399" s="425"/>
      <c r="F399" s="252"/>
    </row>
    <row r="400" spans="3:6" x14ac:dyDescent="0.2">
      <c r="C400" s="425"/>
      <c r="D400" s="425"/>
      <c r="F400" s="252"/>
    </row>
    <row r="401" spans="3:6" x14ac:dyDescent="0.2">
      <c r="C401" s="425"/>
      <c r="D401" s="425"/>
      <c r="F401" s="252"/>
    </row>
    <row r="402" spans="3:6" x14ac:dyDescent="0.2">
      <c r="C402" s="425"/>
      <c r="D402" s="425"/>
      <c r="F402" s="252"/>
    </row>
    <row r="403" spans="3:6" x14ac:dyDescent="0.2">
      <c r="C403" s="425"/>
      <c r="D403" s="425"/>
      <c r="F403" s="252"/>
    </row>
    <row r="404" spans="3:6" x14ac:dyDescent="0.2">
      <c r="C404" s="425"/>
      <c r="D404" s="425"/>
      <c r="F404" s="252"/>
    </row>
    <row r="405" spans="3:6" x14ac:dyDescent="0.2">
      <c r="C405" s="425"/>
      <c r="D405" s="425"/>
      <c r="F405" s="252"/>
    </row>
    <row r="406" spans="3:6" x14ac:dyDescent="0.2">
      <c r="C406" s="425"/>
      <c r="D406" s="425"/>
      <c r="F406" s="252"/>
    </row>
    <row r="407" spans="3:6" x14ac:dyDescent="0.2">
      <c r="C407" s="425"/>
      <c r="D407" s="425"/>
      <c r="F407" s="252"/>
    </row>
    <row r="408" spans="3:6" x14ac:dyDescent="0.2">
      <c r="C408" s="425"/>
      <c r="D408" s="425"/>
      <c r="F408" s="252"/>
    </row>
    <row r="409" spans="3:6" x14ac:dyDescent="0.2">
      <c r="C409" s="425"/>
      <c r="D409" s="425"/>
      <c r="F409" s="252"/>
    </row>
    <row r="410" spans="3:6" x14ac:dyDescent="0.2">
      <c r="C410" s="425"/>
      <c r="D410" s="425"/>
      <c r="F410" s="252"/>
    </row>
    <row r="411" spans="3:6" x14ac:dyDescent="0.2">
      <c r="C411" s="425"/>
      <c r="D411" s="425"/>
      <c r="F411" s="252"/>
    </row>
    <row r="412" spans="3:6" x14ac:dyDescent="0.2">
      <c r="C412" s="425"/>
      <c r="D412" s="425"/>
      <c r="F412" s="252"/>
    </row>
    <row r="413" spans="3:6" x14ac:dyDescent="0.2">
      <c r="C413" s="425"/>
      <c r="D413" s="425"/>
      <c r="F413" s="252"/>
    </row>
    <row r="414" spans="3:6" x14ac:dyDescent="0.2">
      <c r="C414" s="425"/>
      <c r="D414" s="425"/>
      <c r="F414" s="252"/>
    </row>
    <row r="415" spans="3:6" x14ac:dyDescent="0.2">
      <c r="C415" s="425"/>
      <c r="D415" s="425"/>
      <c r="F415" s="252"/>
    </row>
    <row r="416" spans="3:6" x14ac:dyDescent="0.2">
      <c r="C416" s="425"/>
      <c r="D416" s="425"/>
      <c r="F416" s="252"/>
    </row>
    <row r="417" spans="3:6" x14ac:dyDescent="0.2">
      <c r="C417" s="425"/>
      <c r="D417" s="425"/>
      <c r="F417" s="252"/>
    </row>
    <row r="418" spans="3:6" x14ac:dyDescent="0.2">
      <c r="C418" s="425"/>
      <c r="D418" s="425"/>
      <c r="F418" s="252"/>
    </row>
    <row r="419" spans="3:6" x14ac:dyDescent="0.2">
      <c r="C419" s="425"/>
      <c r="D419" s="425"/>
      <c r="F419" s="252"/>
    </row>
    <row r="420" spans="3:6" x14ac:dyDescent="0.2">
      <c r="C420" s="425"/>
      <c r="D420" s="425"/>
      <c r="F420" s="252"/>
    </row>
    <row r="421" spans="3:6" x14ac:dyDescent="0.2">
      <c r="C421" s="425"/>
      <c r="D421" s="425"/>
      <c r="F421" s="252"/>
    </row>
    <row r="422" spans="3:6" x14ac:dyDescent="0.2">
      <c r="C422" s="425"/>
      <c r="D422" s="425"/>
      <c r="F422" s="252"/>
    </row>
    <row r="423" spans="3:6" x14ac:dyDescent="0.2">
      <c r="C423" s="425"/>
      <c r="D423" s="425"/>
      <c r="F423" s="252"/>
    </row>
    <row r="424" spans="3:6" x14ac:dyDescent="0.2">
      <c r="C424" s="425"/>
      <c r="D424" s="425"/>
      <c r="F424" s="252"/>
    </row>
    <row r="425" spans="3:6" x14ac:dyDescent="0.2">
      <c r="C425" s="425"/>
      <c r="D425" s="425"/>
      <c r="F425" s="252"/>
    </row>
    <row r="426" spans="3:6" x14ac:dyDescent="0.2">
      <c r="C426" s="425"/>
      <c r="D426" s="425"/>
      <c r="F426" s="252"/>
    </row>
    <row r="427" spans="3:6" x14ac:dyDescent="0.2">
      <c r="C427" s="425"/>
      <c r="D427" s="425"/>
      <c r="F427" s="252"/>
    </row>
    <row r="428" spans="3:6" x14ac:dyDescent="0.2">
      <c r="C428" s="425"/>
      <c r="D428" s="425"/>
      <c r="F428" s="252"/>
    </row>
    <row r="429" spans="3:6" x14ac:dyDescent="0.2">
      <c r="C429" s="425"/>
      <c r="D429" s="425"/>
      <c r="F429" s="252"/>
    </row>
    <row r="430" spans="3:6" x14ac:dyDescent="0.2">
      <c r="C430" s="425"/>
      <c r="D430" s="425"/>
      <c r="F430" s="252"/>
    </row>
    <row r="431" spans="3:6" x14ac:dyDescent="0.2">
      <c r="C431" s="425"/>
      <c r="D431" s="425"/>
      <c r="F431" s="252"/>
    </row>
    <row r="432" spans="3:6" x14ac:dyDescent="0.2">
      <c r="C432" s="425"/>
      <c r="D432" s="425"/>
      <c r="F432" s="252"/>
    </row>
    <row r="433" spans="3:6" x14ac:dyDescent="0.2">
      <c r="C433" s="425"/>
      <c r="D433" s="425"/>
      <c r="F433" s="252"/>
    </row>
    <row r="434" spans="3:6" x14ac:dyDescent="0.2">
      <c r="C434" s="425"/>
      <c r="D434" s="425"/>
      <c r="F434" s="252"/>
    </row>
    <row r="435" spans="3:6" x14ac:dyDescent="0.2">
      <c r="C435" s="425"/>
      <c r="D435" s="425"/>
      <c r="F435" s="252"/>
    </row>
    <row r="436" spans="3:6" x14ac:dyDescent="0.2">
      <c r="C436" s="425"/>
      <c r="D436" s="425"/>
      <c r="F436" s="252"/>
    </row>
    <row r="437" spans="3:6" x14ac:dyDescent="0.2">
      <c r="C437" s="425"/>
      <c r="D437" s="425"/>
      <c r="F437" s="252"/>
    </row>
    <row r="438" spans="3:6" x14ac:dyDescent="0.2">
      <c r="C438" s="425"/>
      <c r="D438" s="425"/>
      <c r="F438" s="252"/>
    </row>
    <row r="439" spans="3:6" x14ac:dyDescent="0.2">
      <c r="C439" s="425"/>
      <c r="D439" s="425"/>
      <c r="F439" s="252"/>
    </row>
    <row r="440" spans="3:6" x14ac:dyDescent="0.2">
      <c r="C440" s="425"/>
      <c r="D440" s="425"/>
      <c r="F440" s="252"/>
    </row>
    <row r="441" spans="3:6" x14ac:dyDescent="0.2">
      <c r="C441" s="425"/>
      <c r="D441" s="425"/>
      <c r="F441" s="252"/>
    </row>
    <row r="442" spans="3:6" x14ac:dyDescent="0.2">
      <c r="C442" s="425"/>
      <c r="D442" s="425"/>
      <c r="F442" s="252"/>
    </row>
    <row r="443" spans="3:6" x14ac:dyDescent="0.2">
      <c r="C443" s="425"/>
      <c r="D443" s="425"/>
      <c r="F443" s="252"/>
    </row>
    <row r="444" spans="3:6" x14ac:dyDescent="0.2">
      <c r="C444" s="425"/>
      <c r="D444" s="425"/>
      <c r="F444" s="252"/>
    </row>
    <row r="445" spans="3:6" x14ac:dyDescent="0.2">
      <c r="C445" s="425"/>
      <c r="D445" s="425"/>
      <c r="F445" s="252"/>
    </row>
    <row r="446" spans="3:6" x14ac:dyDescent="0.2">
      <c r="C446" s="425"/>
      <c r="D446" s="425"/>
      <c r="F446" s="252"/>
    </row>
    <row r="447" spans="3:6" x14ac:dyDescent="0.2">
      <c r="C447" s="425"/>
      <c r="D447" s="425"/>
      <c r="F447" s="252"/>
    </row>
    <row r="448" spans="3:6" x14ac:dyDescent="0.2">
      <c r="C448" s="425"/>
      <c r="D448" s="425"/>
      <c r="F448" s="252"/>
    </row>
    <row r="449" spans="3:6" x14ac:dyDescent="0.2">
      <c r="C449" s="425"/>
      <c r="D449" s="425"/>
      <c r="F449" s="252"/>
    </row>
    <row r="450" spans="3:6" x14ac:dyDescent="0.2">
      <c r="C450" s="425"/>
      <c r="D450" s="425"/>
      <c r="F450" s="252"/>
    </row>
    <row r="451" spans="3:6" x14ac:dyDescent="0.2">
      <c r="C451" s="425"/>
      <c r="D451" s="425"/>
      <c r="F451" s="252"/>
    </row>
    <row r="452" spans="3:6" x14ac:dyDescent="0.2">
      <c r="C452" s="425"/>
      <c r="D452" s="425"/>
      <c r="F452" s="252"/>
    </row>
    <row r="453" spans="3:6" x14ac:dyDescent="0.2">
      <c r="C453" s="425"/>
      <c r="D453" s="425"/>
      <c r="F453" s="252"/>
    </row>
    <row r="454" spans="3:6" x14ac:dyDescent="0.2">
      <c r="C454" s="425"/>
      <c r="D454" s="425"/>
      <c r="F454" s="252"/>
    </row>
    <row r="455" spans="3:6" x14ac:dyDescent="0.2">
      <c r="C455" s="425"/>
      <c r="D455" s="425"/>
      <c r="F455" s="252"/>
    </row>
    <row r="456" spans="3:6" x14ac:dyDescent="0.2">
      <c r="C456" s="425"/>
      <c r="D456" s="425"/>
      <c r="F456" s="252"/>
    </row>
    <row r="457" spans="3:6" x14ac:dyDescent="0.2">
      <c r="C457" s="425"/>
      <c r="D457" s="425"/>
      <c r="F457" s="252"/>
    </row>
    <row r="458" spans="3:6" x14ac:dyDescent="0.2">
      <c r="C458" s="425"/>
      <c r="D458" s="425"/>
      <c r="F458" s="252"/>
    </row>
    <row r="459" spans="3:6" x14ac:dyDescent="0.2">
      <c r="C459" s="425"/>
      <c r="D459" s="425"/>
      <c r="F459" s="252"/>
    </row>
    <row r="460" spans="3:6" x14ac:dyDescent="0.2">
      <c r="C460" s="425"/>
      <c r="D460" s="425"/>
      <c r="F460" s="252"/>
    </row>
    <row r="461" spans="3:6" x14ac:dyDescent="0.2">
      <c r="C461" s="425"/>
      <c r="D461" s="425"/>
      <c r="F461" s="252"/>
    </row>
    <row r="462" spans="3:6" x14ac:dyDescent="0.2">
      <c r="C462" s="425"/>
      <c r="D462" s="425"/>
      <c r="F462" s="252"/>
    </row>
    <row r="463" spans="3:6" x14ac:dyDescent="0.2">
      <c r="C463" s="425"/>
      <c r="D463" s="425"/>
      <c r="F463" s="252"/>
    </row>
    <row r="464" spans="3:6" x14ac:dyDescent="0.2">
      <c r="C464" s="425"/>
      <c r="D464" s="425"/>
      <c r="F464" s="252"/>
    </row>
    <row r="465" spans="3:6" x14ac:dyDescent="0.2">
      <c r="C465" s="425"/>
      <c r="D465" s="425"/>
      <c r="F465" s="252"/>
    </row>
    <row r="466" spans="3:6" x14ac:dyDescent="0.2">
      <c r="C466" s="425"/>
      <c r="D466" s="425"/>
      <c r="F466" s="252"/>
    </row>
    <row r="467" spans="3:6" x14ac:dyDescent="0.2">
      <c r="C467" s="425"/>
      <c r="D467" s="425"/>
      <c r="F467" s="252"/>
    </row>
    <row r="468" spans="3:6" x14ac:dyDescent="0.2">
      <c r="C468" s="425"/>
      <c r="D468" s="425"/>
      <c r="F468" s="252"/>
    </row>
    <row r="469" spans="3:6" x14ac:dyDescent="0.2">
      <c r="C469" s="425"/>
      <c r="D469" s="425"/>
      <c r="F469" s="252"/>
    </row>
    <row r="470" spans="3:6" x14ac:dyDescent="0.2">
      <c r="C470" s="425"/>
      <c r="D470" s="425"/>
      <c r="F470" s="252"/>
    </row>
    <row r="471" spans="3:6" x14ac:dyDescent="0.2">
      <c r="C471" s="425"/>
      <c r="D471" s="425"/>
      <c r="F471" s="252"/>
    </row>
    <row r="472" spans="3:6" x14ac:dyDescent="0.2">
      <c r="C472" s="425"/>
      <c r="D472" s="425"/>
      <c r="F472" s="252"/>
    </row>
    <row r="473" spans="3:6" x14ac:dyDescent="0.2">
      <c r="C473" s="425"/>
      <c r="D473" s="425"/>
      <c r="F473" s="252"/>
    </row>
    <row r="474" spans="3:6" x14ac:dyDescent="0.2">
      <c r="C474" s="425"/>
      <c r="D474" s="425"/>
      <c r="F474" s="252"/>
    </row>
    <row r="475" spans="3:6" x14ac:dyDescent="0.2">
      <c r="C475" s="425"/>
      <c r="D475" s="425"/>
      <c r="F475" s="252"/>
    </row>
    <row r="476" spans="3:6" x14ac:dyDescent="0.2">
      <c r="C476" s="425"/>
      <c r="D476" s="425"/>
      <c r="F476" s="252"/>
    </row>
    <row r="477" spans="3:6" x14ac:dyDescent="0.2">
      <c r="C477" s="425"/>
      <c r="D477" s="425"/>
      <c r="F477" s="252"/>
    </row>
    <row r="478" spans="3:6" x14ac:dyDescent="0.2">
      <c r="C478" s="425"/>
      <c r="D478" s="425"/>
      <c r="F478" s="252"/>
    </row>
    <row r="479" spans="3:6" x14ac:dyDescent="0.2">
      <c r="C479" s="425"/>
      <c r="D479" s="425"/>
      <c r="F479" s="252"/>
    </row>
    <row r="480" spans="3:6" x14ac:dyDescent="0.2">
      <c r="C480" s="425"/>
      <c r="D480" s="425"/>
      <c r="F480" s="252"/>
    </row>
    <row r="481" spans="3:6" x14ac:dyDescent="0.2">
      <c r="C481" s="425"/>
      <c r="D481" s="425"/>
      <c r="F481" s="252"/>
    </row>
    <row r="482" spans="3:6" x14ac:dyDescent="0.2">
      <c r="C482" s="425"/>
      <c r="D482" s="425"/>
      <c r="F482" s="252"/>
    </row>
    <row r="483" spans="3:6" x14ac:dyDescent="0.2">
      <c r="C483" s="425"/>
      <c r="D483" s="425"/>
      <c r="F483" s="252"/>
    </row>
    <row r="484" spans="3:6" x14ac:dyDescent="0.2">
      <c r="C484" s="425"/>
      <c r="D484" s="425"/>
      <c r="F484" s="252"/>
    </row>
    <row r="485" spans="3:6" x14ac:dyDescent="0.2">
      <c r="C485" s="425"/>
      <c r="D485" s="425"/>
      <c r="F485" s="252"/>
    </row>
    <row r="486" spans="3:6" x14ac:dyDescent="0.2">
      <c r="C486" s="425"/>
      <c r="D486" s="425"/>
      <c r="F486" s="252"/>
    </row>
    <row r="487" spans="3:6" x14ac:dyDescent="0.2">
      <c r="C487" s="425"/>
      <c r="D487" s="425"/>
      <c r="F487" s="252"/>
    </row>
    <row r="488" spans="3:6" x14ac:dyDescent="0.2">
      <c r="C488" s="425"/>
      <c r="D488" s="425"/>
      <c r="F488" s="252"/>
    </row>
    <row r="489" spans="3:6" x14ac:dyDescent="0.2">
      <c r="C489" s="425"/>
      <c r="D489" s="425"/>
      <c r="F489" s="252"/>
    </row>
    <row r="490" spans="3:6" x14ac:dyDescent="0.2">
      <c r="C490" s="425"/>
      <c r="D490" s="425"/>
      <c r="F490" s="252"/>
    </row>
    <row r="491" spans="3:6" x14ac:dyDescent="0.2">
      <c r="C491" s="425"/>
      <c r="D491" s="425"/>
      <c r="F491" s="252"/>
    </row>
    <row r="492" spans="3:6" x14ac:dyDescent="0.2">
      <c r="C492" s="425"/>
      <c r="D492" s="425"/>
      <c r="F492" s="252"/>
    </row>
    <row r="493" spans="3:6" x14ac:dyDescent="0.2">
      <c r="C493" s="425"/>
      <c r="D493" s="425"/>
      <c r="F493" s="252"/>
    </row>
    <row r="494" spans="3:6" x14ac:dyDescent="0.2">
      <c r="C494" s="425"/>
      <c r="D494" s="425"/>
      <c r="F494" s="252"/>
    </row>
    <row r="495" spans="3:6" x14ac:dyDescent="0.2">
      <c r="C495" s="425"/>
      <c r="D495" s="425"/>
      <c r="F495" s="252"/>
    </row>
    <row r="496" spans="3:6" x14ac:dyDescent="0.2">
      <c r="C496" s="425"/>
      <c r="D496" s="425"/>
      <c r="F496" s="252"/>
    </row>
    <row r="497" spans="3:6" x14ac:dyDescent="0.2">
      <c r="C497" s="425"/>
      <c r="D497" s="425"/>
      <c r="F497" s="252"/>
    </row>
    <row r="498" spans="3:6" x14ac:dyDescent="0.2">
      <c r="C498" s="425"/>
      <c r="D498" s="425"/>
      <c r="F498" s="252"/>
    </row>
    <row r="499" spans="3:6" x14ac:dyDescent="0.2">
      <c r="C499" s="425"/>
      <c r="D499" s="425"/>
      <c r="F499" s="252"/>
    </row>
    <row r="500" spans="3:6" x14ac:dyDescent="0.2">
      <c r="C500" s="425"/>
      <c r="D500" s="425"/>
      <c r="F500" s="252"/>
    </row>
    <row r="501" spans="3:6" x14ac:dyDescent="0.2">
      <c r="C501" s="425"/>
      <c r="D501" s="425"/>
      <c r="F501" s="252"/>
    </row>
    <row r="502" spans="3:6" x14ac:dyDescent="0.2">
      <c r="C502" s="425"/>
      <c r="D502" s="425"/>
      <c r="F502" s="252"/>
    </row>
    <row r="503" spans="3:6" x14ac:dyDescent="0.2">
      <c r="C503" s="425"/>
      <c r="D503" s="425"/>
      <c r="F503" s="252"/>
    </row>
    <row r="504" spans="3:6" x14ac:dyDescent="0.2">
      <c r="C504" s="425"/>
      <c r="D504" s="425"/>
      <c r="F504" s="252"/>
    </row>
    <row r="505" spans="3:6" x14ac:dyDescent="0.2">
      <c r="C505" s="425"/>
      <c r="D505" s="425"/>
      <c r="F505" s="252"/>
    </row>
    <row r="506" spans="3:6" x14ac:dyDescent="0.2">
      <c r="C506" s="425"/>
      <c r="D506" s="425"/>
      <c r="F506" s="252"/>
    </row>
    <row r="507" spans="3:6" x14ac:dyDescent="0.2">
      <c r="C507" s="425"/>
      <c r="D507" s="425"/>
      <c r="F507" s="252"/>
    </row>
    <row r="508" spans="3:6" x14ac:dyDescent="0.2">
      <c r="C508" s="425"/>
      <c r="D508" s="425"/>
      <c r="F508" s="252"/>
    </row>
    <row r="509" spans="3:6" x14ac:dyDescent="0.2">
      <c r="C509" s="425"/>
      <c r="D509" s="425"/>
      <c r="F509" s="252"/>
    </row>
    <row r="510" spans="3:6" x14ac:dyDescent="0.2">
      <c r="C510" s="425"/>
      <c r="D510" s="425"/>
      <c r="F510" s="252"/>
    </row>
    <row r="511" spans="3:6" x14ac:dyDescent="0.2">
      <c r="C511" s="425"/>
      <c r="D511" s="425"/>
      <c r="F511" s="252"/>
    </row>
    <row r="512" spans="3:6" x14ac:dyDescent="0.2">
      <c r="C512" s="425"/>
      <c r="D512" s="425"/>
      <c r="F512" s="252"/>
    </row>
    <row r="513" spans="3:6" x14ac:dyDescent="0.2">
      <c r="C513" s="425"/>
      <c r="D513" s="425"/>
      <c r="F513" s="252"/>
    </row>
    <row r="514" spans="3:6" x14ac:dyDescent="0.2">
      <c r="C514" s="425"/>
      <c r="D514" s="425"/>
      <c r="F514" s="252"/>
    </row>
    <row r="515" spans="3:6" x14ac:dyDescent="0.2">
      <c r="C515" s="425"/>
      <c r="D515" s="425"/>
      <c r="F515" s="252"/>
    </row>
    <row r="516" spans="3:6" x14ac:dyDescent="0.2">
      <c r="C516" s="425"/>
      <c r="D516" s="425"/>
      <c r="F516" s="252"/>
    </row>
    <row r="517" spans="3:6" x14ac:dyDescent="0.2">
      <c r="C517" s="425"/>
      <c r="D517" s="425"/>
      <c r="F517" s="252"/>
    </row>
    <row r="518" spans="3:6" x14ac:dyDescent="0.2">
      <c r="C518" s="425"/>
      <c r="D518" s="425"/>
      <c r="F518" s="252"/>
    </row>
    <row r="519" spans="3:6" x14ac:dyDescent="0.2">
      <c r="C519" s="425"/>
      <c r="D519" s="425"/>
      <c r="F519" s="252"/>
    </row>
    <row r="520" spans="3:6" x14ac:dyDescent="0.2">
      <c r="C520" s="425"/>
      <c r="D520" s="425"/>
      <c r="F520" s="252"/>
    </row>
    <row r="521" spans="3:6" x14ac:dyDescent="0.2">
      <c r="C521" s="425"/>
      <c r="D521" s="425"/>
      <c r="F521" s="252"/>
    </row>
    <row r="522" spans="3:6" x14ac:dyDescent="0.2">
      <c r="C522" s="425"/>
      <c r="D522" s="425"/>
      <c r="F522" s="252"/>
    </row>
    <row r="523" spans="3:6" x14ac:dyDescent="0.2">
      <c r="C523" s="425"/>
      <c r="D523" s="425"/>
      <c r="F523" s="252"/>
    </row>
    <row r="524" spans="3:6" x14ac:dyDescent="0.2">
      <c r="C524" s="425"/>
      <c r="D524" s="425"/>
      <c r="F524" s="252"/>
    </row>
    <row r="525" spans="3:6" x14ac:dyDescent="0.2">
      <c r="C525" s="425"/>
      <c r="D525" s="425"/>
      <c r="F525" s="252"/>
    </row>
    <row r="526" spans="3:6" x14ac:dyDescent="0.2">
      <c r="C526" s="425"/>
      <c r="D526" s="425"/>
      <c r="F526" s="252"/>
    </row>
    <row r="527" spans="3:6" x14ac:dyDescent="0.2">
      <c r="C527" s="425"/>
      <c r="D527" s="425"/>
      <c r="F527" s="252"/>
    </row>
    <row r="528" spans="3:6" x14ac:dyDescent="0.2">
      <c r="C528" s="425"/>
      <c r="D528" s="425"/>
      <c r="F528" s="252"/>
    </row>
    <row r="529" spans="3:6" x14ac:dyDescent="0.2">
      <c r="C529" s="425"/>
      <c r="D529" s="425"/>
      <c r="F529" s="252"/>
    </row>
    <row r="530" spans="3:6" x14ac:dyDescent="0.2">
      <c r="C530" s="425"/>
      <c r="D530" s="425"/>
      <c r="F530" s="252"/>
    </row>
    <row r="531" spans="3:6" x14ac:dyDescent="0.2">
      <c r="C531" s="425"/>
      <c r="D531" s="425"/>
      <c r="F531" s="252"/>
    </row>
    <row r="532" spans="3:6" x14ac:dyDescent="0.2">
      <c r="C532" s="425"/>
      <c r="D532" s="425"/>
      <c r="F532" s="252"/>
    </row>
    <row r="533" spans="3:6" x14ac:dyDescent="0.2">
      <c r="C533" s="425"/>
      <c r="D533" s="425"/>
      <c r="F533" s="252"/>
    </row>
    <row r="534" spans="3:6" x14ac:dyDescent="0.2">
      <c r="C534" s="425"/>
      <c r="D534" s="425"/>
      <c r="F534" s="252"/>
    </row>
    <row r="535" spans="3:6" x14ac:dyDescent="0.2">
      <c r="C535" s="425"/>
      <c r="D535" s="425"/>
      <c r="F535" s="252"/>
    </row>
    <row r="536" spans="3:6" x14ac:dyDescent="0.2">
      <c r="C536" s="425"/>
      <c r="D536" s="425"/>
      <c r="F536" s="252"/>
    </row>
    <row r="537" spans="3:6" x14ac:dyDescent="0.2">
      <c r="C537" s="425"/>
      <c r="D537" s="425"/>
      <c r="F537" s="252"/>
    </row>
    <row r="538" spans="3:6" x14ac:dyDescent="0.2">
      <c r="C538" s="425"/>
      <c r="D538" s="425"/>
      <c r="F538" s="252"/>
    </row>
    <row r="539" spans="3:6" x14ac:dyDescent="0.2">
      <c r="C539" s="425"/>
      <c r="D539" s="425"/>
      <c r="F539" s="252"/>
    </row>
    <row r="540" spans="3:6" x14ac:dyDescent="0.2">
      <c r="C540" s="425"/>
      <c r="D540" s="425"/>
      <c r="F540" s="252"/>
    </row>
    <row r="541" spans="3:6" x14ac:dyDescent="0.2">
      <c r="C541" s="425"/>
      <c r="D541" s="425"/>
      <c r="F541" s="252"/>
    </row>
    <row r="542" spans="3:6" x14ac:dyDescent="0.2">
      <c r="C542" s="425"/>
      <c r="D542" s="425"/>
      <c r="F542" s="252"/>
    </row>
    <row r="543" spans="3:6" x14ac:dyDescent="0.2">
      <c r="C543" s="425"/>
      <c r="D543" s="425"/>
      <c r="F543" s="252"/>
    </row>
    <row r="544" spans="3:6" x14ac:dyDescent="0.2">
      <c r="C544" s="425"/>
      <c r="D544" s="425"/>
      <c r="F544" s="252"/>
    </row>
    <row r="545" spans="3:6" x14ac:dyDescent="0.2">
      <c r="C545" s="425"/>
      <c r="D545" s="425"/>
      <c r="F545" s="252"/>
    </row>
    <row r="546" spans="3:6" x14ac:dyDescent="0.2">
      <c r="C546" s="425"/>
      <c r="D546" s="425"/>
      <c r="F546" s="252"/>
    </row>
    <row r="547" spans="3:6" x14ac:dyDescent="0.2">
      <c r="C547" s="425"/>
      <c r="D547" s="425"/>
      <c r="F547" s="252"/>
    </row>
    <row r="548" spans="3:6" x14ac:dyDescent="0.2">
      <c r="C548" s="425"/>
      <c r="D548" s="425"/>
      <c r="F548" s="252"/>
    </row>
    <row r="549" spans="3:6" x14ac:dyDescent="0.2">
      <c r="C549" s="425"/>
      <c r="D549" s="425"/>
      <c r="F549" s="252"/>
    </row>
    <row r="550" spans="3:6" x14ac:dyDescent="0.2">
      <c r="C550" s="425"/>
      <c r="D550" s="425"/>
      <c r="F550" s="252"/>
    </row>
    <row r="551" spans="3:6" x14ac:dyDescent="0.2">
      <c r="C551" s="425"/>
      <c r="D551" s="425"/>
      <c r="F551" s="252"/>
    </row>
    <row r="552" spans="3:6" x14ac:dyDescent="0.2">
      <c r="C552" s="425"/>
      <c r="D552" s="425"/>
      <c r="F552" s="252"/>
    </row>
    <row r="553" spans="3:6" x14ac:dyDescent="0.2">
      <c r="C553" s="425"/>
      <c r="D553" s="425"/>
      <c r="F553" s="252"/>
    </row>
    <row r="554" spans="3:6" x14ac:dyDescent="0.2">
      <c r="C554" s="425"/>
      <c r="D554" s="425"/>
      <c r="F554" s="252"/>
    </row>
    <row r="555" spans="3:6" x14ac:dyDescent="0.2">
      <c r="C555" s="425"/>
      <c r="D555" s="425"/>
      <c r="F555" s="252"/>
    </row>
    <row r="556" spans="3:6" x14ac:dyDescent="0.2">
      <c r="C556" s="425"/>
      <c r="D556" s="425"/>
      <c r="F556" s="252"/>
    </row>
    <row r="557" spans="3:6" x14ac:dyDescent="0.2">
      <c r="C557" s="425"/>
      <c r="D557" s="425"/>
      <c r="F557" s="252"/>
    </row>
    <row r="558" spans="3:6" x14ac:dyDescent="0.2">
      <c r="C558" s="425"/>
      <c r="D558" s="425"/>
      <c r="F558" s="252"/>
    </row>
    <row r="559" spans="3:6" x14ac:dyDescent="0.2">
      <c r="C559" s="425"/>
      <c r="D559" s="425"/>
      <c r="F559" s="252"/>
    </row>
    <row r="560" spans="3:6" x14ac:dyDescent="0.2">
      <c r="C560" s="425"/>
      <c r="D560" s="425"/>
      <c r="F560" s="252"/>
    </row>
    <row r="561" spans="3:6" x14ac:dyDescent="0.2">
      <c r="C561" s="425"/>
      <c r="D561" s="425"/>
      <c r="F561" s="252"/>
    </row>
    <row r="562" spans="3:6" x14ac:dyDescent="0.2">
      <c r="C562" s="425"/>
      <c r="D562" s="425"/>
      <c r="F562" s="252"/>
    </row>
    <row r="563" spans="3:6" x14ac:dyDescent="0.2">
      <c r="C563" s="425"/>
      <c r="D563" s="425"/>
      <c r="F563" s="252"/>
    </row>
    <row r="564" spans="3:6" x14ac:dyDescent="0.2">
      <c r="C564" s="425"/>
      <c r="D564" s="425"/>
      <c r="F564" s="252"/>
    </row>
    <row r="565" spans="3:6" x14ac:dyDescent="0.2">
      <c r="C565" s="425"/>
      <c r="D565" s="425"/>
      <c r="F565" s="252"/>
    </row>
    <row r="566" spans="3:6" x14ac:dyDescent="0.2">
      <c r="C566" s="425"/>
      <c r="D566" s="425"/>
      <c r="F566" s="252"/>
    </row>
    <row r="567" spans="3:6" x14ac:dyDescent="0.2">
      <c r="C567" s="425"/>
      <c r="D567" s="425"/>
      <c r="F567" s="252"/>
    </row>
    <row r="568" spans="3:6" x14ac:dyDescent="0.2">
      <c r="C568" s="425"/>
      <c r="D568" s="425"/>
      <c r="F568" s="252"/>
    </row>
    <row r="569" spans="3:6" x14ac:dyDescent="0.2">
      <c r="C569" s="425"/>
      <c r="D569" s="425"/>
      <c r="F569" s="252"/>
    </row>
    <row r="570" spans="3:6" x14ac:dyDescent="0.2">
      <c r="C570" s="425"/>
      <c r="D570" s="425"/>
      <c r="F570" s="252"/>
    </row>
    <row r="571" spans="3:6" x14ac:dyDescent="0.2">
      <c r="C571" s="425"/>
      <c r="D571" s="425"/>
      <c r="F571" s="252"/>
    </row>
    <row r="572" spans="3:6" x14ac:dyDescent="0.2">
      <c r="C572" s="425"/>
      <c r="D572" s="425"/>
      <c r="F572" s="252"/>
    </row>
    <row r="573" spans="3:6" x14ac:dyDescent="0.2">
      <c r="C573" s="425"/>
      <c r="D573" s="425"/>
      <c r="F573" s="252"/>
    </row>
    <row r="574" spans="3:6" x14ac:dyDescent="0.2">
      <c r="C574" s="425"/>
      <c r="D574" s="425"/>
      <c r="F574" s="252"/>
    </row>
    <row r="575" spans="3:6" x14ac:dyDescent="0.2">
      <c r="C575" s="425"/>
      <c r="D575" s="425"/>
      <c r="F575" s="252"/>
    </row>
    <row r="576" spans="3:6" x14ac:dyDescent="0.2">
      <c r="C576" s="425"/>
      <c r="D576" s="425"/>
      <c r="F576" s="252"/>
    </row>
    <row r="577" spans="3:6" x14ac:dyDescent="0.2">
      <c r="C577" s="425"/>
      <c r="D577" s="425"/>
      <c r="F577" s="252"/>
    </row>
    <row r="578" spans="3:6" x14ac:dyDescent="0.2">
      <c r="C578" s="425"/>
      <c r="D578" s="425"/>
      <c r="F578" s="252"/>
    </row>
    <row r="579" spans="3:6" x14ac:dyDescent="0.2">
      <c r="C579" s="425"/>
      <c r="D579" s="425"/>
      <c r="F579" s="252"/>
    </row>
    <row r="580" spans="3:6" x14ac:dyDescent="0.2">
      <c r="C580" s="425"/>
      <c r="D580" s="425"/>
      <c r="F580" s="252"/>
    </row>
    <row r="581" spans="3:6" x14ac:dyDescent="0.2">
      <c r="C581" s="425"/>
      <c r="D581" s="425"/>
      <c r="F581" s="252"/>
    </row>
    <row r="582" spans="3:6" x14ac:dyDescent="0.2">
      <c r="C582" s="425"/>
      <c r="D582" s="425"/>
      <c r="F582" s="252"/>
    </row>
    <row r="583" spans="3:6" x14ac:dyDescent="0.2">
      <c r="C583" s="425"/>
      <c r="D583" s="425"/>
      <c r="F583" s="252"/>
    </row>
    <row r="584" spans="3:6" x14ac:dyDescent="0.2">
      <c r="C584" s="425"/>
      <c r="D584" s="425"/>
      <c r="F584" s="252"/>
    </row>
    <row r="585" spans="3:6" x14ac:dyDescent="0.2">
      <c r="C585" s="425"/>
      <c r="D585" s="425"/>
      <c r="F585" s="252"/>
    </row>
    <row r="586" spans="3:6" x14ac:dyDescent="0.2">
      <c r="C586" s="425"/>
      <c r="D586" s="425"/>
      <c r="F586" s="252"/>
    </row>
    <row r="587" spans="3:6" x14ac:dyDescent="0.2">
      <c r="C587" s="425"/>
      <c r="D587" s="425"/>
      <c r="F587" s="252"/>
    </row>
    <row r="588" spans="3:6" x14ac:dyDescent="0.2">
      <c r="C588" s="425"/>
      <c r="D588" s="425"/>
      <c r="F588" s="252"/>
    </row>
    <row r="589" spans="3:6" x14ac:dyDescent="0.2">
      <c r="C589" s="425"/>
      <c r="D589" s="425"/>
      <c r="F589" s="252"/>
    </row>
    <row r="590" spans="3:6" x14ac:dyDescent="0.2">
      <c r="C590" s="425"/>
      <c r="D590" s="425"/>
      <c r="F590" s="252"/>
    </row>
    <row r="591" spans="3:6" x14ac:dyDescent="0.2">
      <c r="C591" s="425"/>
      <c r="D591" s="425"/>
      <c r="F591" s="252"/>
    </row>
    <row r="592" spans="3:6" x14ac:dyDescent="0.2">
      <c r="C592" s="425"/>
      <c r="D592" s="425"/>
      <c r="F592" s="252"/>
    </row>
    <row r="593" spans="3:6" x14ac:dyDescent="0.2">
      <c r="C593" s="425"/>
      <c r="D593" s="425"/>
      <c r="F593" s="252"/>
    </row>
    <row r="594" spans="3:6" x14ac:dyDescent="0.2">
      <c r="C594" s="425"/>
      <c r="D594" s="425"/>
      <c r="F594" s="252"/>
    </row>
    <row r="595" spans="3:6" x14ac:dyDescent="0.2">
      <c r="C595" s="425"/>
      <c r="D595" s="425"/>
      <c r="F595" s="252"/>
    </row>
    <row r="596" spans="3:6" x14ac:dyDescent="0.2">
      <c r="C596" s="425"/>
      <c r="D596" s="425"/>
      <c r="F596" s="252"/>
    </row>
    <row r="597" spans="3:6" x14ac:dyDescent="0.2">
      <c r="C597" s="425"/>
      <c r="D597" s="425"/>
      <c r="F597" s="252"/>
    </row>
    <row r="598" spans="3:6" x14ac:dyDescent="0.2">
      <c r="C598" s="425"/>
      <c r="D598" s="425"/>
      <c r="F598" s="252"/>
    </row>
    <row r="599" spans="3:6" x14ac:dyDescent="0.2">
      <c r="C599" s="425"/>
      <c r="D599" s="425"/>
      <c r="F599" s="252"/>
    </row>
    <row r="600" spans="3:6" x14ac:dyDescent="0.2">
      <c r="C600" s="425"/>
      <c r="D600" s="425"/>
      <c r="F600" s="252"/>
    </row>
    <row r="601" spans="3:6" x14ac:dyDescent="0.2">
      <c r="C601" s="425"/>
      <c r="D601" s="425"/>
      <c r="F601" s="252"/>
    </row>
    <row r="602" spans="3:6" x14ac:dyDescent="0.2">
      <c r="C602" s="425"/>
      <c r="D602" s="425"/>
      <c r="F602" s="252"/>
    </row>
    <row r="603" spans="3:6" x14ac:dyDescent="0.2">
      <c r="C603" s="425"/>
      <c r="D603" s="425"/>
      <c r="F603" s="252"/>
    </row>
    <row r="604" spans="3:6" x14ac:dyDescent="0.2">
      <c r="C604" s="425"/>
      <c r="D604" s="425"/>
      <c r="F604" s="252"/>
    </row>
    <row r="605" spans="3:6" x14ac:dyDescent="0.2">
      <c r="C605" s="425"/>
      <c r="D605" s="425"/>
      <c r="F605" s="252"/>
    </row>
    <row r="606" spans="3:6" x14ac:dyDescent="0.2">
      <c r="C606" s="425"/>
      <c r="D606" s="425"/>
      <c r="F606" s="252"/>
    </row>
    <row r="607" spans="3:6" x14ac:dyDescent="0.2">
      <c r="C607" s="425"/>
      <c r="D607" s="425"/>
      <c r="F607" s="252"/>
    </row>
    <row r="608" spans="3:6" x14ac:dyDescent="0.2">
      <c r="C608" s="425"/>
      <c r="D608" s="425"/>
      <c r="F608" s="252"/>
    </row>
    <row r="609" spans="3:6" x14ac:dyDescent="0.2">
      <c r="C609" s="425"/>
      <c r="D609" s="425"/>
      <c r="F609" s="252"/>
    </row>
    <row r="610" spans="3:6" x14ac:dyDescent="0.2">
      <c r="C610" s="425"/>
      <c r="D610" s="425"/>
      <c r="F610" s="252"/>
    </row>
    <row r="611" spans="3:6" x14ac:dyDescent="0.2">
      <c r="C611" s="425"/>
      <c r="D611" s="425"/>
      <c r="F611" s="252"/>
    </row>
    <row r="612" spans="3:6" x14ac:dyDescent="0.2">
      <c r="C612" s="425"/>
      <c r="D612" s="425"/>
      <c r="F612" s="252"/>
    </row>
    <row r="613" spans="3:6" x14ac:dyDescent="0.2">
      <c r="C613" s="425"/>
      <c r="D613" s="425"/>
      <c r="F613" s="252"/>
    </row>
    <row r="614" spans="3:6" x14ac:dyDescent="0.2">
      <c r="C614" s="425"/>
      <c r="D614" s="425"/>
      <c r="F614" s="252"/>
    </row>
    <row r="615" spans="3:6" x14ac:dyDescent="0.2">
      <c r="C615" s="425"/>
      <c r="D615" s="425"/>
      <c r="F615" s="252"/>
    </row>
    <row r="616" spans="3:6" x14ac:dyDescent="0.2">
      <c r="C616" s="425"/>
      <c r="D616" s="425"/>
      <c r="F616" s="252"/>
    </row>
    <row r="617" spans="3:6" x14ac:dyDescent="0.2">
      <c r="C617" s="425"/>
      <c r="D617" s="425"/>
      <c r="F617" s="252"/>
    </row>
    <row r="618" spans="3:6" x14ac:dyDescent="0.2">
      <c r="C618" s="425"/>
      <c r="D618" s="425"/>
      <c r="F618" s="252"/>
    </row>
    <row r="619" spans="3:6" x14ac:dyDescent="0.2">
      <c r="C619" s="425"/>
      <c r="D619" s="425"/>
      <c r="F619" s="252"/>
    </row>
    <row r="620" spans="3:6" x14ac:dyDescent="0.2">
      <c r="C620" s="425"/>
      <c r="D620" s="425"/>
      <c r="F620" s="252"/>
    </row>
    <row r="621" spans="3:6" x14ac:dyDescent="0.2">
      <c r="C621" s="425"/>
      <c r="D621" s="425"/>
      <c r="F621" s="252"/>
    </row>
    <row r="622" spans="3:6" x14ac:dyDescent="0.2">
      <c r="C622" s="425"/>
      <c r="D622" s="425"/>
      <c r="F622" s="252"/>
    </row>
    <row r="623" spans="3:6" x14ac:dyDescent="0.2">
      <c r="C623" s="425"/>
      <c r="D623" s="425"/>
      <c r="F623" s="252"/>
    </row>
    <row r="624" spans="3:6" x14ac:dyDescent="0.2">
      <c r="C624" s="425"/>
      <c r="D624" s="425"/>
      <c r="F624" s="252"/>
    </row>
    <row r="625" spans="3:6" x14ac:dyDescent="0.2">
      <c r="C625" s="425"/>
      <c r="D625" s="425"/>
      <c r="F625" s="252"/>
    </row>
    <row r="626" spans="3:6" x14ac:dyDescent="0.2">
      <c r="C626" s="425"/>
      <c r="D626" s="425"/>
      <c r="F626" s="252"/>
    </row>
    <row r="627" spans="3:6" x14ac:dyDescent="0.2">
      <c r="C627" s="425"/>
      <c r="D627" s="425"/>
      <c r="F627" s="252"/>
    </row>
    <row r="628" spans="3:6" x14ac:dyDescent="0.2">
      <c r="C628" s="425"/>
      <c r="D628" s="425"/>
      <c r="F628" s="252"/>
    </row>
    <row r="629" spans="3:6" x14ac:dyDescent="0.2">
      <c r="C629" s="425"/>
      <c r="D629" s="425"/>
      <c r="F629" s="252"/>
    </row>
    <row r="630" spans="3:6" x14ac:dyDescent="0.2">
      <c r="C630" s="425"/>
      <c r="D630" s="425"/>
      <c r="F630" s="252"/>
    </row>
    <row r="631" spans="3:6" x14ac:dyDescent="0.2">
      <c r="C631" s="425"/>
      <c r="D631" s="425"/>
      <c r="F631" s="252"/>
    </row>
    <row r="632" spans="3:6" x14ac:dyDescent="0.2">
      <c r="C632" s="425"/>
      <c r="D632" s="425"/>
      <c r="F632" s="252"/>
    </row>
    <row r="633" spans="3:6" x14ac:dyDescent="0.2">
      <c r="C633" s="425"/>
      <c r="D633" s="425"/>
      <c r="F633" s="252"/>
    </row>
    <row r="634" spans="3:6" x14ac:dyDescent="0.2">
      <c r="C634" s="425"/>
      <c r="D634" s="425"/>
      <c r="F634" s="252"/>
    </row>
    <row r="635" spans="3:6" x14ac:dyDescent="0.2">
      <c r="C635" s="425"/>
      <c r="D635" s="425"/>
      <c r="F635" s="252"/>
    </row>
    <row r="636" spans="3:6" x14ac:dyDescent="0.2">
      <c r="C636" s="425"/>
      <c r="D636" s="425"/>
      <c r="F636" s="252"/>
    </row>
    <row r="637" spans="3:6" x14ac:dyDescent="0.2">
      <c r="C637" s="425"/>
      <c r="D637" s="425"/>
      <c r="F637" s="252"/>
    </row>
    <row r="638" spans="3:6" x14ac:dyDescent="0.2">
      <c r="C638" s="425"/>
      <c r="D638" s="425"/>
      <c r="F638" s="252"/>
    </row>
    <row r="639" spans="3:6" x14ac:dyDescent="0.2">
      <c r="C639" s="425"/>
      <c r="D639" s="425"/>
      <c r="F639" s="252"/>
    </row>
    <row r="640" spans="3:6" x14ac:dyDescent="0.2">
      <c r="C640" s="425"/>
      <c r="D640" s="425"/>
      <c r="F640" s="252"/>
    </row>
    <row r="641" spans="3:6" x14ac:dyDescent="0.2">
      <c r="C641" s="425"/>
      <c r="D641" s="425"/>
      <c r="F641" s="252"/>
    </row>
    <row r="642" spans="3:6" x14ac:dyDescent="0.2">
      <c r="C642" s="425"/>
      <c r="D642" s="425"/>
      <c r="F642" s="252"/>
    </row>
    <row r="643" spans="3:6" x14ac:dyDescent="0.2">
      <c r="C643" s="425"/>
      <c r="D643" s="425"/>
      <c r="F643" s="252"/>
    </row>
    <row r="644" spans="3:6" x14ac:dyDescent="0.2">
      <c r="C644" s="425"/>
      <c r="D644" s="425"/>
      <c r="F644" s="252"/>
    </row>
    <row r="645" spans="3:6" x14ac:dyDescent="0.2">
      <c r="C645" s="425"/>
      <c r="D645" s="425"/>
      <c r="F645" s="252"/>
    </row>
    <row r="646" spans="3:6" x14ac:dyDescent="0.2">
      <c r="C646" s="425"/>
      <c r="D646" s="425"/>
      <c r="F646" s="252"/>
    </row>
    <row r="647" spans="3:6" x14ac:dyDescent="0.2">
      <c r="C647" s="425"/>
      <c r="D647" s="425"/>
      <c r="F647" s="252"/>
    </row>
    <row r="648" spans="3:6" x14ac:dyDescent="0.2">
      <c r="C648" s="425"/>
      <c r="D648" s="425"/>
      <c r="F648" s="252"/>
    </row>
    <row r="649" spans="3:6" x14ac:dyDescent="0.2">
      <c r="C649" s="425"/>
      <c r="D649" s="425"/>
      <c r="F649" s="252"/>
    </row>
    <row r="650" spans="3:6" x14ac:dyDescent="0.2">
      <c r="C650" s="425"/>
      <c r="D650" s="425"/>
      <c r="F650" s="252"/>
    </row>
    <row r="651" spans="3:6" x14ac:dyDescent="0.2">
      <c r="C651" s="425"/>
      <c r="D651" s="425"/>
      <c r="F651" s="252"/>
    </row>
    <row r="652" spans="3:6" x14ac:dyDescent="0.2">
      <c r="C652" s="425"/>
      <c r="D652" s="425"/>
      <c r="F652" s="252"/>
    </row>
    <row r="653" spans="3:6" x14ac:dyDescent="0.2">
      <c r="C653" s="425"/>
      <c r="D653" s="425"/>
      <c r="F653" s="252"/>
    </row>
    <row r="654" spans="3:6" x14ac:dyDescent="0.2">
      <c r="C654" s="425"/>
      <c r="D654" s="425"/>
      <c r="F654" s="252"/>
    </row>
    <row r="655" spans="3:6" x14ac:dyDescent="0.2">
      <c r="C655" s="425"/>
      <c r="D655" s="425"/>
      <c r="F655" s="252"/>
    </row>
    <row r="656" spans="3:6" x14ac:dyDescent="0.2">
      <c r="C656" s="425"/>
      <c r="D656" s="425"/>
      <c r="F656" s="252"/>
    </row>
    <row r="657" spans="3:6" x14ac:dyDescent="0.2">
      <c r="C657" s="425"/>
      <c r="D657" s="425"/>
      <c r="F657" s="252"/>
    </row>
    <row r="658" spans="3:6" x14ac:dyDescent="0.2">
      <c r="C658" s="425"/>
      <c r="D658" s="425"/>
      <c r="F658" s="252"/>
    </row>
    <row r="659" spans="3:6" x14ac:dyDescent="0.2">
      <c r="C659" s="425"/>
      <c r="D659" s="425"/>
      <c r="F659" s="252"/>
    </row>
    <row r="660" spans="3:6" x14ac:dyDescent="0.2">
      <c r="C660" s="425"/>
      <c r="D660" s="425"/>
      <c r="F660" s="252"/>
    </row>
    <row r="661" spans="3:6" x14ac:dyDescent="0.2">
      <c r="C661" s="425"/>
      <c r="D661" s="425"/>
      <c r="F661" s="252"/>
    </row>
    <row r="662" spans="3:6" x14ac:dyDescent="0.2">
      <c r="C662" s="425"/>
      <c r="D662" s="425"/>
      <c r="F662" s="252"/>
    </row>
    <row r="663" spans="3:6" x14ac:dyDescent="0.2">
      <c r="C663" s="425"/>
      <c r="D663" s="425"/>
      <c r="F663" s="252"/>
    </row>
    <row r="664" spans="3:6" x14ac:dyDescent="0.2">
      <c r="C664" s="425"/>
      <c r="D664" s="425"/>
      <c r="F664" s="252"/>
    </row>
    <row r="665" spans="3:6" x14ac:dyDescent="0.2">
      <c r="C665" s="425"/>
      <c r="D665" s="425"/>
      <c r="F665" s="252"/>
    </row>
    <row r="666" spans="3:6" x14ac:dyDescent="0.2">
      <c r="C666" s="425"/>
      <c r="D666" s="425"/>
      <c r="F666" s="252"/>
    </row>
    <row r="667" spans="3:6" x14ac:dyDescent="0.2">
      <c r="C667" s="425"/>
      <c r="D667" s="425"/>
      <c r="F667" s="252"/>
    </row>
    <row r="668" spans="3:6" x14ac:dyDescent="0.2">
      <c r="C668" s="425"/>
      <c r="D668" s="425"/>
      <c r="F668" s="252"/>
    </row>
    <row r="669" spans="3:6" x14ac:dyDescent="0.2">
      <c r="C669" s="425"/>
      <c r="D669" s="425"/>
      <c r="F669" s="252"/>
    </row>
    <row r="670" spans="3:6" x14ac:dyDescent="0.2">
      <c r="C670" s="425"/>
      <c r="D670" s="425"/>
      <c r="F670" s="252"/>
    </row>
    <row r="671" spans="3:6" x14ac:dyDescent="0.2">
      <c r="C671" s="425"/>
      <c r="D671" s="425"/>
      <c r="F671" s="252"/>
    </row>
    <row r="672" spans="3:6" x14ac:dyDescent="0.2">
      <c r="C672" s="425"/>
      <c r="D672" s="425"/>
      <c r="F672" s="252"/>
    </row>
    <row r="673" spans="3:6" x14ac:dyDescent="0.2">
      <c r="C673" s="425"/>
      <c r="D673" s="425"/>
      <c r="F673" s="252"/>
    </row>
    <row r="674" spans="3:6" x14ac:dyDescent="0.2">
      <c r="C674" s="425"/>
      <c r="D674" s="425"/>
      <c r="F674" s="252"/>
    </row>
    <row r="675" spans="3:6" x14ac:dyDescent="0.2">
      <c r="C675" s="425"/>
      <c r="D675" s="425"/>
      <c r="F675" s="252"/>
    </row>
    <row r="676" spans="3:6" x14ac:dyDescent="0.2">
      <c r="C676" s="425"/>
      <c r="D676" s="425"/>
      <c r="F676" s="252"/>
    </row>
    <row r="677" spans="3:6" x14ac:dyDescent="0.2">
      <c r="C677" s="425"/>
      <c r="D677" s="425"/>
      <c r="F677" s="252"/>
    </row>
    <row r="678" spans="3:6" x14ac:dyDescent="0.2">
      <c r="C678" s="425"/>
      <c r="D678" s="425"/>
      <c r="F678" s="252"/>
    </row>
    <row r="679" spans="3:6" x14ac:dyDescent="0.2">
      <c r="C679" s="425"/>
      <c r="D679" s="425"/>
      <c r="F679" s="252"/>
    </row>
    <row r="680" spans="3:6" x14ac:dyDescent="0.2">
      <c r="C680" s="425"/>
      <c r="D680" s="425"/>
      <c r="F680" s="252"/>
    </row>
    <row r="681" spans="3:6" x14ac:dyDescent="0.2">
      <c r="C681" s="425"/>
      <c r="D681" s="425"/>
      <c r="F681" s="252"/>
    </row>
    <row r="682" spans="3:6" x14ac:dyDescent="0.2">
      <c r="C682" s="425"/>
      <c r="D682" s="425"/>
      <c r="F682" s="252"/>
    </row>
    <row r="683" spans="3:6" x14ac:dyDescent="0.2">
      <c r="C683" s="425"/>
      <c r="D683" s="425"/>
      <c r="F683" s="252"/>
    </row>
    <row r="684" spans="3:6" x14ac:dyDescent="0.2">
      <c r="C684" s="425"/>
      <c r="D684" s="425"/>
      <c r="F684" s="252"/>
    </row>
    <row r="685" spans="3:6" x14ac:dyDescent="0.2">
      <c r="C685" s="425"/>
      <c r="D685" s="425"/>
      <c r="F685" s="252"/>
    </row>
    <row r="686" spans="3:6" x14ac:dyDescent="0.2">
      <c r="C686" s="425"/>
      <c r="D686" s="425"/>
      <c r="F686" s="252"/>
    </row>
    <row r="687" spans="3:6" x14ac:dyDescent="0.2">
      <c r="C687" s="425"/>
      <c r="D687" s="425"/>
      <c r="F687" s="252"/>
    </row>
    <row r="688" spans="3:6" x14ac:dyDescent="0.2">
      <c r="C688" s="425"/>
      <c r="D688" s="425"/>
      <c r="F688" s="252"/>
    </row>
    <row r="689" spans="3:6" x14ac:dyDescent="0.2">
      <c r="C689" s="425"/>
      <c r="D689" s="425"/>
      <c r="F689" s="252"/>
    </row>
    <row r="690" spans="3:6" x14ac:dyDescent="0.2">
      <c r="C690" s="425"/>
      <c r="D690" s="425"/>
      <c r="F690" s="252"/>
    </row>
    <row r="691" spans="3:6" x14ac:dyDescent="0.2">
      <c r="C691" s="425"/>
      <c r="D691" s="425"/>
      <c r="F691" s="252"/>
    </row>
    <row r="692" spans="3:6" x14ac:dyDescent="0.2">
      <c r="C692" s="425"/>
      <c r="D692" s="425"/>
      <c r="F692" s="252"/>
    </row>
    <row r="693" spans="3:6" x14ac:dyDescent="0.2">
      <c r="C693" s="425"/>
      <c r="D693" s="425"/>
      <c r="F693" s="252"/>
    </row>
    <row r="694" spans="3:6" x14ac:dyDescent="0.2">
      <c r="C694" s="425"/>
      <c r="D694" s="425"/>
      <c r="F694" s="252"/>
    </row>
    <row r="695" spans="3:6" x14ac:dyDescent="0.2">
      <c r="C695" s="425"/>
      <c r="D695" s="425"/>
      <c r="F695" s="252"/>
    </row>
    <row r="696" spans="3:6" x14ac:dyDescent="0.2">
      <c r="C696" s="425"/>
      <c r="D696" s="425"/>
      <c r="F696" s="252"/>
    </row>
    <row r="697" spans="3:6" x14ac:dyDescent="0.2">
      <c r="C697" s="425"/>
      <c r="D697" s="425"/>
      <c r="F697" s="252"/>
    </row>
    <row r="698" spans="3:6" x14ac:dyDescent="0.2">
      <c r="C698" s="425"/>
      <c r="D698" s="425"/>
      <c r="F698" s="252"/>
    </row>
    <row r="699" spans="3:6" x14ac:dyDescent="0.2">
      <c r="C699" s="425"/>
      <c r="D699" s="425"/>
      <c r="F699" s="252"/>
    </row>
    <row r="700" spans="3:6" x14ac:dyDescent="0.2">
      <c r="C700" s="425"/>
      <c r="D700" s="425"/>
      <c r="F700" s="252"/>
    </row>
    <row r="701" spans="3:6" x14ac:dyDescent="0.2">
      <c r="C701" s="425"/>
      <c r="D701" s="425"/>
      <c r="F701" s="252"/>
    </row>
    <row r="702" spans="3:6" x14ac:dyDescent="0.2">
      <c r="C702" s="425"/>
      <c r="D702" s="425"/>
      <c r="F702" s="252"/>
    </row>
    <row r="703" spans="3:6" x14ac:dyDescent="0.2">
      <c r="C703" s="425"/>
      <c r="D703" s="425"/>
      <c r="F703" s="252"/>
    </row>
    <row r="704" spans="3:6" x14ac:dyDescent="0.2">
      <c r="C704" s="425"/>
      <c r="D704" s="425"/>
      <c r="F704" s="252"/>
    </row>
    <row r="705" spans="3:6" x14ac:dyDescent="0.2">
      <c r="C705" s="425"/>
      <c r="D705" s="425"/>
      <c r="F705" s="252"/>
    </row>
    <row r="706" spans="3:6" x14ac:dyDescent="0.2">
      <c r="C706" s="425"/>
      <c r="D706" s="425"/>
      <c r="F706" s="252"/>
    </row>
    <row r="707" spans="3:6" x14ac:dyDescent="0.2">
      <c r="C707" s="425"/>
      <c r="D707" s="425"/>
      <c r="F707" s="252"/>
    </row>
    <row r="708" spans="3:6" x14ac:dyDescent="0.2">
      <c r="C708" s="425"/>
      <c r="D708" s="425"/>
      <c r="F708" s="252"/>
    </row>
    <row r="709" spans="3:6" x14ac:dyDescent="0.2">
      <c r="C709" s="425"/>
      <c r="D709" s="425"/>
      <c r="F709" s="252"/>
    </row>
    <row r="710" spans="3:6" x14ac:dyDescent="0.2">
      <c r="C710" s="425"/>
      <c r="D710" s="425"/>
      <c r="F710" s="252"/>
    </row>
    <row r="711" spans="3:6" x14ac:dyDescent="0.2">
      <c r="C711" s="425"/>
      <c r="D711" s="425"/>
      <c r="F711" s="252"/>
    </row>
    <row r="712" spans="3:6" x14ac:dyDescent="0.2">
      <c r="C712" s="425"/>
      <c r="D712" s="425"/>
      <c r="F712" s="252"/>
    </row>
    <row r="713" spans="3:6" x14ac:dyDescent="0.2">
      <c r="C713" s="425"/>
      <c r="D713" s="425"/>
      <c r="F713" s="252"/>
    </row>
    <row r="714" spans="3:6" x14ac:dyDescent="0.2">
      <c r="C714" s="425"/>
      <c r="D714" s="425"/>
      <c r="F714" s="252"/>
    </row>
    <row r="715" spans="3:6" x14ac:dyDescent="0.2">
      <c r="C715" s="425"/>
      <c r="D715" s="425"/>
      <c r="F715" s="252"/>
    </row>
    <row r="716" spans="3:6" x14ac:dyDescent="0.2">
      <c r="C716" s="425"/>
      <c r="D716" s="425"/>
      <c r="F716" s="252"/>
    </row>
    <row r="717" spans="3:6" x14ac:dyDescent="0.2">
      <c r="C717" s="425"/>
      <c r="D717" s="425"/>
      <c r="F717" s="252"/>
    </row>
    <row r="718" spans="3:6" x14ac:dyDescent="0.2">
      <c r="C718" s="425"/>
      <c r="D718" s="425"/>
      <c r="F718" s="252"/>
    </row>
    <row r="719" spans="3:6" x14ac:dyDescent="0.2">
      <c r="C719" s="425"/>
      <c r="D719" s="425"/>
      <c r="F719" s="252"/>
    </row>
    <row r="720" spans="3:6" x14ac:dyDescent="0.2">
      <c r="C720" s="425"/>
      <c r="D720" s="425"/>
      <c r="F720" s="252"/>
    </row>
    <row r="721" spans="3:6" x14ac:dyDescent="0.2">
      <c r="C721" s="425"/>
      <c r="D721" s="425"/>
      <c r="F721" s="252"/>
    </row>
    <row r="722" spans="3:6" x14ac:dyDescent="0.2">
      <c r="C722" s="425"/>
      <c r="D722" s="425"/>
      <c r="F722" s="252"/>
    </row>
    <row r="723" spans="3:6" x14ac:dyDescent="0.2">
      <c r="C723" s="425"/>
      <c r="D723" s="425"/>
      <c r="F723" s="252"/>
    </row>
    <row r="724" spans="3:6" x14ac:dyDescent="0.2">
      <c r="C724" s="425"/>
      <c r="D724" s="425"/>
      <c r="F724" s="252"/>
    </row>
    <row r="725" spans="3:6" x14ac:dyDescent="0.2">
      <c r="C725" s="425"/>
      <c r="D725" s="425"/>
      <c r="F725" s="252"/>
    </row>
    <row r="726" spans="3:6" x14ac:dyDescent="0.2">
      <c r="C726" s="425"/>
      <c r="D726" s="425"/>
      <c r="F726" s="252"/>
    </row>
    <row r="727" spans="3:6" x14ac:dyDescent="0.2">
      <c r="C727" s="425"/>
      <c r="D727" s="425"/>
      <c r="F727" s="252"/>
    </row>
    <row r="728" spans="3:6" x14ac:dyDescent="0.2">
      <c r="C728" s="425"/>
      <c r="D728" s="425"/>
      <c r="F728" s="252"/>
    </row>
    <row r="729" spans="3:6" x14ac:dyDescent="0.2">
      <c r="C729" s="425"/>
      <c r="D729" s="425"/>
      <c r="F729" s="252"/>
    </row>
    <row r="730" spans="3:6" x14ac:dyDescent="0.2">
      <c r="C730" s="425"/>
      <c r="D730" s="425"/>
      <c r="F730" s="252"/>
    </row>
    <row r="731" spans="3:6" x14ac:dyDescent="0.2">
      <c r="C731" s="425"/>
      <c r="D731" s="425"/>
      <c r="F731" s="252"/>
    </row>
    <row r="732" spans="3:6" x14ac:dyDescent="0.2">
      <c r="C732" s="425"/>
      <c r="D732" s="425"/>
      <c r="F732" s="252"/>
    </row>
    <row r="733" spans="3:6" x14ac:dyDescent="0.2">
      <c r="C733" s="425"/>
      <c r="D733" s="425"/>
      <c r="F733" s="252"/>
    </row>
    <row r="734" spans="3:6" x14ac:dyDescent="0.2">
      <c r="C734" s="425"/>
      <c r="D734" s="425"/>
      <c r="F734" s="252"/>
    </row>
    <row r="735" spans="3:6" x14ac:dyDescent="0.2">
      <c r="C735" s="425"/>
      <c r="D735" s="425"/>
      <c r="F735" s="252"/>
    </row>
    <row r="736" spans="3:6" x14ac:dyDescent="0.2">
      <c r="C736" s="425"/>
      <c r="D736" s="425"/>
      <c r="F736" s="252"/>
    </row>
    <row r="737" spans="3:6" x14ac:dyDescent="0.2">
      <c r="C737" s="425"/>
      <c r="D737" s="425"/>
      <c r="F737" s="252"/>
    </row>
    <row r="738" spans="3:6" x14ac:dyDescent="0.2">
      <c r="C738" s="425"/>
      <c r="D738" s="425"/>
      <c r="F738" s="252"/>
    </row>
    <row r="739" spans="3:6" x14ac:dyDescent="0.2">
      <c r="C739" s="425"/>
      <c r="D739" s="425"/>
      <c r="F739" s="252"/>
    </row>
    <row r="740" spans="3:6" x14ac:dyDescent="0.2">
      <c r="C740" s="425"/>
      <c r="D740" s="425"/>
      <c r="F740" s="252"/>
    </row>
    <row r="741" spans="3:6" x14ac:dyDescent="0.2">
      <c r="C741" s="425"/>
      <c r="D741" s="425"/>
      <c r="F741" s="252"/>
    </row>
    <row r="742" spans="3:6" x14ac:dyDescent="0.2">
      <c r="C742" s="425"/>
      <c r="D742" s="425"/>
      <c r="F742" s="252"/>
    </row>
    <row r="743" spans="3:6" x14ac:dyDescent="0.2">
      <c r="C743" s="425"/>
      <c r="D743" s="425"/>
      <c r="F743" s="252"/>
    </row>
    <row r="744" spans="3:6" x14ac:dyDescent="0.2">
      <c r="C744" s="425"/>
      <c r="D744" s="425"/>
      <c r="F744" s="252"/>
    </row>
    <row r="745" spans="3:6" x14ac:dyDescent="0.2">
      <c r="C745" s="425"/>
      <c r="D745" s="425"/>
      <c r="F745" s="252"/>
    </row>
    <row r="746" spans="3:6" x14ac:dyDescent="0.2">
      <c r="C746" s="425"/>
      <c r="D746" s="425"/>
      <c r="F746" s="252"/>
    </row>
    <row r="747" spans="3:6" x14ac:dyDescent="0.2">
      <c r="C747" s="425"/>
      <c r="D747" s="425"/>
      <c r="F747" s="252"/>
    </row>
    <row r="748" spans="3:6" x14ac:dyDescent="0.2">
      <c r="C748" s="425"/>
      <c r="D748" s="425"/>
      <c r="F748" s="252"/>
    </row>
    <row r="749" spans="3:6" x14ac:dyDescent="0.2">
      <c r="C749" s="425"/>
      <c r="D749" s="425"/>
      <c r="F749" s="252"/>
    </row>
    <row r="750" spans="3:6" x14ac:dyDescent="0.2">
      <c r="C750" s="425"/>
      <c r="D750" s="425"/>
      <c r="F750" s="252"/>
    </row>
    <row r="751" spans="3:6" x14ac:dyDescent="0.2">
      <c r="C751" s="425"/>
      <c r="D751" s="425"/>
      <c r="F751" s="252"/>
    </row>
    <row r="752" spans="3:6" x14ac:dyDescent="0.2">
      <c r="C752" s="425"/>
      <c r="D752" s="425"/>
      <c r="F752" s="252"/>
    </row>
    <row r="753" spans="3:6" x14ac:dyDescent="0.2">
      <c r="C753" s="425"/>
      <c r="D753" s="425"/>
      <c r="F753" s="252"/>
    </row>
    <row r="754" spans="3:6" x14ac:dyDescent="0.2">
      <c r="C754" s="425"/>
      <c r="D754" s="425"/>
      <c r="F754" s="252"/>
    </row>
    <row r="755" spans="3:6" x14ac:dyDescent="0.2">
      <c r="C755" s="425"/>
      <c r="D755" s="425"/>
      <c r="F755" s="252"/>
    </row>
    <row r="756" spans="3:6" x14ac:dyDescent="0.2">
      <c r="C756" s="425"/>
      <c r="D756" s="425"/>
      <c r="F756" s="252"/>
    </row>
    <row r="757" spans="3:6" x14ac:dyDescent="0.2">
      <c r="C757" s="425"/>
      <c r="D757" s="425"/>
      <c r="F757" s="252"/>
    </row>
    <row r="758" spans="3:6" x14ac:dyDescent="0.2">
      <c r="C758" s="425"/>
      <c r="D758" s="425"/>
      <c r="F758" s="252"/>
    </row>
    <row r="759" spans="3:6" x14ac:dyDescent="0.2">
      <c r="C759" s="425"/>
      <c r="D759" s="425"/>
      <c r="F759" s="252"/>
    </row>
    <row r="760" spans="3:6" x14ac:dyDescent="0.2">
      <c r="C760" s="425"/>
      <c r="D760" s="425"/>
      <c r="F760" s="252"/>
    </row>
    <row r="761" spans="3:6" x14ac:dyDescent="0.2">
      <c r="C761" s="425"/>
      <c r="D761" s="425"/>
      <c r="F761" s="252"/>
    </row>
    <row r="762" spans="3:6" x14ac:dyDescent="0.2">
      <c r="C762" s="425"/>
      <c r="D762" s="425"/>
      <c r="F762" s="252"/>
    </row>
    <row r="763" spans="3:6" x14ac:dyDescent="0.2">
      <c r="C763" s="425"/>
      <c r="D763" s="425"/>
      <c r="F763" s="252"/>
    </row>
    <row r="764" spans="3:6" x14ac:dyDescent="0.2">
      <c r="C764" s="425"/>
      <c r="D764" s="425"/>
      <c r="F764" s="252"/>
    </row>
    <row r="765" spans="3:6" x14ac:dyDescent="0.2">
      <c r="C765" s="425"/>
      <c r="D765" s="425"/>
      <c r="F765" s="252"/>
    </row>
    <row r="766" spans="3:6" x14ac:dyDescent="0.2">
      <c r="C766" s="425"/>
      <c r="D766" s="425"/>
      <c r="F766" s="252"/>
    </row>
    <row r="767" spans="3:6" x14ac:dyDescent="0.2">
      <c r="C767" s="425"/>
      <c r="D767" s="425"/>
      <c r="F767" s="252"/>
    </row>
    <row r="768" spans="3:6" x14ac:dyDescent="0.2">
      <c r="C768" s="425"/>
      <c r="D768" s="425"/>
      <c r="F768" s="252"/>
    </row>
    <row r="769" spans="3:6" x14ac:dyDescent="0.2">
      <c r="C769" s="425"/>
      <c r="D769" s="425"/>
      <c r="F769" s="252"/>
    </row>
    <row r="770" spans="3:6" x14ac:dyDescent="0.2">
      <c r="C770" s="425"/>
      <c r="D770" s="425"/>
      <c r="F770" s="252"/>
    </row>
    <row r="771" spans="3:6" x14ac:dyDescent="0.2">
      <c r="C771" s="425"/>
      <c r="D771" s="425"/>
      <c r="F771" s="252"/>
    </row>
    <row r="772" spans="3:6" x14ac:dyDescent="0.2">
      <c r="C772" s="425"/>
      <c r="D772" s="425"/>
      <c r="F772" s="252"/>
    </row>
    <row r="773" spans="3:6" x14ac:dyDescent="0.2">
      <c r="C773" s="425"/>
      <c r="D773" s="425"/>
      <c r="F773" s="252"/>
    </row>
    <row r="774" spans="3:6" x14ac:dyDescent="0.2">
      <c r="C774" s="425"/>
      <c r="D774" s="425"/>
      <c r="F774" s="252"/>
    </row>
    <row r="775" spans="3:6" x14ac:dyDescent="0.2">
      <c r="C775" s="425"/>
      <c r="D775" s="425"/>
      <c r="F775" s="252"/>
    </row>
    <row r="776" spans="3:6" x14ac:dyDescent="0.2">
      <c r="C776" s="425"/>
      <c r="D776" s="425"/>
      <c r="F776" s="252"/>
    </row>
    <row r="777" spans="3:6" x14ac:dyDescent="0.2">
      <c r="C777" s="425"/>
      <c r="D777" s="425"/>
      <c r="F777" s="252"/>
    </row>
    <row r="778" spans="3:6" x14ac:dyDescent="0.2">
      <c r="C778" s="425"/>
      <c r="D778" s="425"/>
      <c r="F778" s="252"/>
    </row>
    <row r="779" spans="3:6" x14ac:dyDescent="0.2">
      <c r="C779" s="425"/>
      <c r="D779" s="425"/>
      <c r="F779" s="252"/>
    </row>
    <row r="780" spans="3:6" x14ac:dyDescent="0.2">
      <c r="C780" s="425"/>
      <c r="D780" s="425"/>
      <c r="F780" s="252"/>
    </row>
    <row r="781" spans="3:6" x14ac:dyDescent="0.2">
      <c r="C781" s="425"/>
      <c r="D781" s="425"/>
      <c r="F781" s="252"/>
    </row>
    <row r="782" spans="3:6" x14ac:dyDescent="0.2">
      <c r="C782" s="425"/>
      <c r="D782" s="425"/>
      <c r="F782" s="252"/>
    </row>
    <row r="783" spans="3:6" x14ac:dyDescent="0.2">
      <c r="C783" s="425"/>
      <c r="D783" s="425"/>
      <c r="F783" s="252"/>
    </row>
    <row r="784" spans="3:6" x14ac:dyDescent="0.2">
      <c r="C784" s="425"/>
      <c r="D784" s="425"/>
      <c r="F784" s="252"/>
    </row>
    <row r="785" spans="3:6" x14ac:dyDescent="0.2">
      <c r="C785" s="425"/>
      <c r="D785" s="425"/>
      <c r="F785" s="252"/>
    </row>
    <row r="786" spans="3:6" x14ac:dyDescent="0.2">
      <c r="C786" s="425"/>
      <c r="D786" s="425"/>
      <c r="F786" s="252"/>
    </row>
    <row r="787" spans="3:6" x14ac:dyDescent="0.2">
      <c r="C787" s="425"/>
      <c r="D787" s="425"/>
      <c r="F787" s="252"/>
    </row>
    <row r="788" spans="3:6" x14ac:dyDescent="0.2">
      <c r="C788" s="425"/>
      <c r="D788" s="425"/>
      <c r="F788" s="252"/>
    </row>
    <row r="789" spans="3:6" x14ac:dyDescent="0.2">
      <c r="C789" s="425"/>
      <c r="D789" s="425"/>
      <c r="F789" s="252"/>
    </row>
    <row r="790" spans="3:6" x14ac:dyDescent="0.2">
      <c r="C790" s="425"/>
      <c r="D790" s="425"/>
      <c r="F790" s="252"/>
    </row>
    <row r="791" spans="3:6" x14ac:dyDescent="0.2">
      <c r="C791" s="425"/>
      <c r="D791" s="425"/>
      <c r="F791" s="252"/>
    </row>
    <row r="792" spans="3:6" x14ac:dyDescent="0.2">
      <c r="C792" s="425"/>
      <c r="D792" s="425"/>
      <c r="F792" s="252"/>
    </row>
    <row r="793" spans="3:6" x14ac:dyDescent="0.2">
      <c r="C793" s="425"/>
      <c r="D793" s="425"/>
      <c r="F793" s="252"/>
    </row>
    <row r="794" spans="3:6" x14ac:dyDescent="0.2">
      <c r="C794" s="425"/>
      <c r="D794" s="425"/>
      <c r="F794" s="252"/>
    </row>
    <row r="795" spans="3:6" x14ac:dyDescent="0.2">
      <c r="C795" s="425"/>
      <c r="D795" s="425"/>
      <c r="F795" s="252"/>
    </row>
    <row r="796" spans="3:6" x14ac:dyDescent="0.2">
      <c r="C796" s="425"/>
      <c r="D796" s="425"/>
      <c r="F796" s="252"/>
    </row>
    <row r="797" spans="3:6" x14ac:dyDescent="0.2">
      <c r="C797" s="425"/>
      <c r="D797" s="425"/>
      <c r="F797" s="252"/>
    </row>
    <row r="798" spans="3:6" x14ac:dyDescent="0.2">
      <c r="C798" s="425"/>
      <c r="D798" s="425"/>
      <c r="F798" s="252"/>
    </row>
    <row r="799" spans="3:6" x14ac:dyDescent="0.2">
      <c r="C799" s="425"/>
      <c r="D799" s="425"/>
      <c r="F799" s="252"/>
    </row>
    <row r="800" spans="3:6" x14ac:dyDescent="0.2">
      <c r="C800" s="425"/>
      <c r="D800" s="425"/>
      <c r="F800" s="252"/>
    </row>
    <row r="801" spans="3:6" x14ac:dyDescent="0.2">
      <c r="C801" s="425"/>
      <c r="D801" s="425"/>
      <c r="F801" s="252"/>
    </row>
    <row r="802" spans="3:6" x14ac:dyDescent="0.2">
      <c r="C802" s="425"/>
      <c r="D802" s="425"/>
      <c r="F802" s="252"/>
    </row>
    <row r="803" spans="3:6" x14ac:dyDescent="0.2">
      <c r="C803" s="425"/>
      <c r="D803" s="425"/>
      <c r="F803" s="252"/>
    </row>
    <row r="804" spans="3:6" x14ac:dyDescent="0.2">
      <c r="C804" s="425"/>
      <c r="D804" s="425"/>
      <c r="F804" s="252"/>
    </row>
    <row r="805" spans="3:6" x14ac:dyDescent="0.2">
      <c r="C805" s="425"/>
      <c r="D805" s="425"/>
      <c r="F805" s="252"/>
    </row>
    <row r="806" spans="3:6" x14ac:dyDescent="0.2">
      <c r="C806" s="425"/>
      <c r="D806" s="425"/>
      <c r="F806" s="252"/>
    </row>
    <row r="807" spans="3:6" x14ac:dyDescent="0.2">
      <c r="C807" s="425"/>
      <c r="D807" s="425"/>
      <c r="F807" s="252"/>
    </row>
    <row r="808" spans="3:6" x14ac:dyDescent="0.2">
      <c r="C808" s="425"/>
      <c r="D808" s="425"/>
      <c r="F808" s="252"/>
    </row>
    <row r="809" spans="3:6" x14ac:dyDescent="0.2">
      <c r="C809" s="425"/>
      <c r="D809" s="425"/>
      <c r="F809" s="252"/>
    </row>
    <row r="810" spans="3:6" x14ac:dyDescent="0.2">
      <c r="C810" s="425"/>
      <c r="D810" s="425"/>
      <c r="F810" s="252"/>
    </row>
    <row r="811" spans="3:6" x14ac:dyDescent="0.2">
      <c r="C811" s="425"/>
      <c r="D811" s="425"/>
      <c r="F811" s="252"/>
    </row>
    <row r="812" spans="3:6" x14ac:dyDescent="0.2">
      <c r="C812" s="425"/>
      <c r="D812" s="425"/>
      <c r="F812" s="252"/>
    </row>
    <row r="813" spans="3:6" x14ac:dyDescent="0.2">
      <c r="C813" s="425"/>
      <c r="D813" s="425"/>
      <c r="F813" s="252"/>
    </row>
    <row r="814" spans="3:6" x14ac:dyDescent="0.2">
      <c r="C814" s="425"/>
      <c r="D814" s="425"/>
      <c r="F814" s="252"/>
    </row>
    <row r="815" spans="3:6" x14ac:dyDescent="0.2">
      <c r="C815" s="425"/>
      <c r="D815" s="425"/>
      <c r="F815" s="252"/>
    </row>
    <row r="816" spans="3:6" x14ac:dyDescent="0.2">
      <c r="C816" s="425"/>
      <c r="D816" s="425"/>
      <c r="F816" s="252"/>
    </row>
    <row r="817" spans="3:6" x14ac:dyDescent="0.2">
      <c r="C817" s="425"/>
      <c r="D817" s="425"/>
      <c r="F817" s="252"/>
    </row>
    <row r="818" spans="3:6" x14ac:dyDescent="0.2">
      <c r="C818" s="425"/>
      <c r="D818" s="425"/>
      <c r="F818" s="252"/>
    </row>
    <row r="819" spans="3:6" x14ac:dyDescent="0.2">
      <c r="C819" s="425"/>
      <c r="D819" s="425"/>
      <c r="F819" s="252"/>
    </row>
    <row r="820" spans="3:6" x14ac:dyDescent="0.2">
      <c r="C820" s="425"/>
      <c r="D820" s="425"/>
      <c r="F820" s="252"/>
    </row>
    <row r="821" spans="3:6" x14ac:dyDescent="0.2">
      <c r="C821" s="425"/>
      <c r="D821" s="425"/>
      <c r="F821" s="252"/>
    </row>
    <row r="822" spans="3:6" x14ac:dyDescent="0.2">
      <c r="C822" s="425"/>
      <c r="D822" s="425"/>
      <c r="F822" s="252"/>
    </row>
    <row r="823" spans="3:6" x14ac:dyDescent="0.2">
      <c r="C823" s="425"/>
      <c r="D823" s="425"/>
      <c r="F823" s="252"/>
    </row>
    <row r="824" spans="3:6" x14ac:dyDescent="0.2">
      <c r="C824" s="425"/>
      <c r="D824" s="425"/>
      <c r="F824" s="252"/>
    </row>
    <row r="825" spans="3:6" x14ac:dyDescent="0.2">
      <c r="C825" s="425"/>
      <c r="D825" s="425"/>
      <c r="F825" s="252"/>
    </row>
    <row r="826" spans="3:6" x14ac:dyDescent="0.2">
      <c r="C826" s="425"/>
      <c r="D826" s="425"/>
      <c r="F826" s="252"/>
    </row>
    <row r="827" spans="3:6" x14ac:dyDescent="0.2">
      <c r="C827" s="425"/>
      <c r="D827" s="425"/>
      <c r="F827" s="252"/>
    </row>
    <row r="828" spans="3:6" x14ac:dyDescent="0.2">
      <c r="C828" s="425"/>
      <c r="D828" s="425"/>
      <c r="F828" s="252"/>
    </row>
    <row r="829" spans="3:6" x14ac:dyDescent="0.2">
      <c r="C829" s="425"/>
      <c r="D829" s="425"/>
      <c r="F829" s="252"/>
    </row>
    <row r="830" spans="3:6" x14ac:dyDescent="0.2">
      <c r="C830" s="425"/>
      <c r="D830" s="425"/>
      <c r="F830" s="252"/>
    </row>
    <row r="831" spans="3:6" x14ac:dyDescent="0.2">
      <c r="C831" s="425"/>
      <c r="D831" s="425"/>
      <c r="F831" s="252"/>
    </row>
    <row r="832" spans="3:6" x14ac:dyDescent="0.2">
      <c r="C832" s="425"/>
      <c r="D832" s="425"/>
      <c r="F832" s="252"/>
    </row>
    <row r="833" spans="3:6" x14ac:dyDescent="0.2">
      <c r="C833" s="425"/>
      <c r="D833" s="425"/>
      <c r="F833" s="252"/>
    </row>
    <row r="834" spans="3:6" x14ac:dyDescent="0.2">
      <c r="C834" s="425"/>
      <c r="D834" s="425"/>
      <c r="F834" s="252"/>
    </row>
    <row r="835" spans="3:6" x14ac:dyDescent="0.2">
      <c r="C835" s="425"/>
      <c r="D835" s="425"/>
      <c r="F835" s="252"/>
    </row>
    <row r="836" spans="3:6" x14ac:dyDescent="0.2">
      <c r="C836" s="425"/>
      <c r="D836" s="425"/>
      <c r="F836" s="252"/>
    </row>
    <row r="837" spans="3:6" x14ac:dyDescent="0.2">
      <c r="C837" s="425"/>
      <c r="D837" s="425"/>
      <c r="F837" s="252"/>
    </row>
    <row r="838" spans="3:6" x14ac:dyDescent="0.2">
      <c r="C838" s="425"/>
      <c r="D838" s="425"/>
      <c r="F838" s="252"/>
    </row>
    <row r="839" spans="3:6" x14ac:dyDescent="0.2">
      <c r="C839" s="425"/>
      <c r="D839" s="425"/>
      <c r="F839" s="252"/>
    </row>
    <row r="840" spans="3:6" x14ac:dyDescent="0.2">
      <c r="C840" s="425"/>
      <c r="D840" s="425"/>
      <c r="F840" s="252"/>
    </row>
    <row r="841" spans="3:6" x14ac:dyDescent="0.2">
      <c r="C841" s="425"/>
      <c r="D841" s="425"/>
      <c r="F841" s="252"/>
    </row>
    <row r="842" spans="3:6" x14ac:dyDescent="0.2">
      <c r="C842" s="425"/>
      <c r="D842" s="425"/>
      <c r="F842" s="252"/>
    </row>
    <row r="843" spans="3:6" x14ac:dyDescent="0.2">
      <c r="C843" s="425"/>
      <c r="D843" s="425"/>
      <c r="F843" s="252"/>
    </row>
    <row r="844" spans="3:6" x14ac:dyDescent="0.2">
      <c r="C844" s="425"/>
      <c r="D844" s="425"/>
      <c r="F844" s="252"/>
    </row>
    <row r="845" spans="3:6" x14ac:dyDescent="0.2">
      <c r="C845" s="425"/>
      <c r="D845" s="425"/>
      <c r="F845" s="252"/>
    </row>
    <row r="846" spans="3:6" x14ac:dyDescent="0.2">
      <c r="C846" s="425"/>
      <c r="D846" s="425"/>
      <c r="F846" s="252"/>
    </row>
    <row r="847" spans="3:6" x14ac:dyDescent="0.2">
      <c r="C847" s="425"/>
      <c r="D847" s="425"/>
      <c r="F847" s="252"/>
    </row>
    <row r="848" spans="3:6" x14ac:dyDescent="0.2">
      <c r="C848" s="425"/>
      <c r="D848" s="425"/>
      <c r="F848" s="252"/>
    </row>
    <row r="849" spans="3:6" x14ac:dyDescent="0.2">
      <c r="C849" s="425"/>
      <c r="D849" s="425"/>
      <c r="F849" s="252"/>
    </row>
    <row r="850" spans="3:6" x14ac:dyDescent="0.2">
      <c r="C850" s="425"/>
      <c r="D850" s="425"/>
      <c r="F850" s="252"/>
    </row>
    <row r="851" spans="3:6" x14ac:dyDescent="0.2">
      <c r="C851" s="425"/>
      <c r="D851" s="425"/>
      <c r="F851" s="252"/>
    </row>
    <row r="852" spans="3:6" x14ac:dyDescent="0.2">
      <c r="C852" s="425"/>
      <c r="D852" s="425"/>
      <c r="F852" s="252"/>
    </row>
    <row r="853" spans="3:6" x14ac:dyDescent="0.2">
      <c r="C853" s="425"/>
      <c r="D853" s="425"/>
      <c r="F853" s="252"/>
    </row>
    <row r="854" spans="3:6" x14ac:dyDescent="0.2">
      <c r="C854" s="425"/>
      <c r="D854" s="425"/>
      <c r="F854" s="252"/>
    </row>
    <row r="855" spans="3:6" x14ac:dyDescent="0.2">
      <c r="C855" s="425"/>
      <c r="D855" s="425"/>
      <c r="F855" s="252"/>
    </row>
    <row r="856" spans="3:6" x14ac:dyDescent="0.2">
      <c r="C856" s="425"/>
      <c r="D856" s="425"/>
      <c r="F856" s="252"/>
    </row>
    <row r="857" spans="3:6" x14ac:dyDescent="0.2">
      <c r="C857" s="425"/>
      <c r="D857" s="425"/>
      <c r="F857" s="252"/>
    </row>
    <row r="858" spans="3:6" x14ac:dyDescent="0.2">
      <c r="C858" s="425"/>
      <c r="D858" s="425"/>
      <c r="F858" s="252"/>
    </row>
    <row r="859" spans="3:6" x14ac:dyDescent="0.2">
      <c r="C859" s="425"/>
      <c r="D859" s="425"/>
      <c r="F859" s="252"/>
    </row>
    <row r="860" spans="3:6" x14ac:dyDescent="0.2">
      <c r="C860" s="425"/>
      <c r="D860" s="425"/>
      <c r="F860" s="252"/>
    </row>
    <row r="861" spans="3:6" x14ac:dyDescent="0.2">
      <c r="C861" s="425"/>
      <c r="D861" s="425"/>
      <c r="F861" s="252"/>
    </row>
    <row r="862" spans="3:6" x14ac:dyDescent="0.2">
      <c r="C862" s="425"/>
      <c r="D862" s="425"/>
      <c r="F862" s="252"/>
    </row>
    <row r="863" spans="3:6" x14ac:dyDescent="0.2">
      <c r="C863" s="425"/>
      <c r="D863" s="425"/>
      <c r="F863" s="252"/>
    </row>
    <row r="864" spans="3:6" x14ac:dyDescent="0.2">
      <c r="C864" s="425"/>
      <c r="D864" s="425"/>
      <c r="F864" s="252"/>
    </row>
    <row r="865" spans="3:6" x14ac:dyDescent="0.2">
      <c r="C865" s="425"/>
      <c r="D865" s="425"/>
      <c r="F865" s="252"/>
    </row>
    <row r="866" spans="3:6" x14ac:dyDescent="0.2">
      <c r="C866" s="425"/>
      <c r="D866" s="425"/>
      <c r="F866" s="252"/>
    </row>
    <row r="867" spans="3:6" x14ac:dyDescent="0.2">
      <c r="C867" s="425"/>
      <c r="D867" s="425"/>
      <c r="F867" s="252"/>
    </row>
    <row r="868" spans="3:6" x14ac:dyDescent="0.2">
      <c r="C868" s="425"/>
      <c r="D868" s="425"/>
      <c r="F868" s="252"/>
    </row>
    <row r="869" spans="3:6" x14ac:dyDescent="0.2">
      <c r="C869" s="425"/>
      <c r="D869" s="425"/>
      <c r="F869" s="252"/>
    </row>
    <row r="870" spans="3:6" x14ac:dyDescent="0.2">
      <c r="C870" s="425"/>
      <c r="D870" s="425"/>
      <c r="F870" s="252"/>
    </row>
    <row r="871" spans="3:6" x14ac:dyDescent="0.2">
      <c r="C871" s="425"/>
      <c r="D871" s="425"/>
      <c r="F871" s="252"/>
    </row>
    <row r="872" spans="3:6" x14ac:dyDescent="0.2">
      <c r="C872" s="425"/>
      <c r="D872" s="425"/>
      <c r="F872" s="252"/>
    </row>
    <row r="873" spans="3:6" x14ac:dyDescent="0.2">
      <c r="C873" s="425"/>
      <c r="D873" s="425"/>
      <c r="F873" s="252"/>
    </row>
    <row r="874" spans="3:6" x14ac:dyDescent="0.2">
      <c r="C874" s="425"/>
      <c r="D874" s="425"/>
      <c r="F874" s="252"/>
    </row>
    <row r="875" spans="3:6" x14ac:dyDescent="0.2">
      <c r="C875" s="425"/>
      <c r="D875" s="425"/>
      <c r="F875" s="252"/>
    </row>
    <row r="876" spans="3:6" x14ac:dyDescent="0.2">
      <c r="C876" s="425"/>
      <c r="D876" s="425"/>
      <c r="F876" s="252"/>
    </row>
    <row r="877" spans="3:6" x14ac:dyDescent="0.2">
      <c r="C877" s="425"/>
      <c r="D877" s="425"/>
      <c r="F877" s="252"/>
    </row>
    <row r="878" spans="3:6" x14ac:dyDescent="0.2">
      <c r="C878" s="425"/>
      <c r="D878" s="425"/>
      <c r="F878" s="252"/>
    </row>
    <row r="879" spans="3:6" x14ac:dyDescent="0.2">
      <c r="C879" s="425"/>
      <c r="D879" s="425"/>
      <c r="F879" s="252"/>
    </row>
    <row r="880" spans="3:6" x14ac:dyDescent="0.2">
      <c r="C880" s="425"/>
      <c r="D880" s="425"/>
      <c r="F880" s="252"/>
    </row>
    <row r="881" spans="3:6" x14ac:dyDescent="0.2">
      <c r="C881" s="425"/>
      <c r="D881" s="425"/>
      <c r="F881" s="252"/>
    </row>
    <row r="882" spans="3:6" x14ac:dyDescent="0.2">
      <c r="C882" s="425"/>
      <c r="D882" s="425"/>
      <c r="F882" s="252"/>
    </row>
    <row r="883" spans="3:6" x14ac:dyDescent="0.2">
      <c r="C883" s="425"/>
      <c r="D883" s="425"/>
      <c r="F883" s="252"/>
    </row>
    <row r="884" spans="3:6" x14ac:dyDescent="0.2">
      <c r="C884" s="425"/>
      <c r="D884" s="425"/>
      <c r="F884" s="252"/>
    </row>
    <row r="885" spans="3:6" x14ac:dyDescent="0.2">
      <c r="C885" s="425"/>
      <c r="D885" s="425"/>
      <c r="F885" s="252"/>
    </row>
    <row r="886" spans="3:6" x14ac:dyDescent="0.2">
      <c r="C886" s="425"/>
      <c r="D886" s="425"/>
      <c r="F886" s="252"/>
    </row>
    <row r="887" spans="3:6" x14ac:dyDescent="0.2">
      <c r="C887" s="425"/>
      <c r="D887" s="425"/>
      <c r="F887" s="252"/>
    </row>
    <row r="888" spans="3:6" x14ac:dyDescent="0.2">
      <c r="C888" s="425"/>
      <c r="D888" s="425"/>
      <c r="F888" s="252"/>
    </row>
    <row r="889" spans="3:6" x14ac:dyDescent="0.2">
      <c r="C889" s="425"/>
      <c r="D889" s="425"/>
      <c r="F889" s="252"/>
    </row>
    <row r="890" spans="3:6" x14ac:dyDescent="0.2">
      <c r="C890" s="425"/>
      <c r="D890" s="425"/>
      <c r="F890" s="252"/>
    </row>
    <row r="891" spans="3:6" x14ac:dyDescent="0.2">
      <c r="C891" s="425"/>
      <c r="D891" s="425"/>
      <c r="F891" s="252"/>
    </row>
    <row r="892" spans="3:6" x14ac:dyDescent="0.2">
      <c r="C892" s="425"/>
      <c r="D892" s="425"/>
      <c r="F892" s="252"/>
    </row>
    <row r="893" spans="3:6" x14ac:dyDescent="0.2">
      <c r="C893" s="425"/>
      <c r="D893" s="425"/>
      <c r="F893" s="252"/>
    </row>
    <row r="894" spans="3:6" x14ac:dyDescent="0.2">
      <c r="C894" s="425"/>
      <c r="D894" s="425"/>
      <c r="F894" s="252"/>
    </row>
    <row r="895" spans="3:6" x14ac:dyDescent="0.2">
      <c r="C895" s="425"/>
      <c r="D895" s="425"/>
      <c r="F895" s="252"/>
    </row>
    <row r="896" spans="3:6" x14ac:dyDescent="0.2">
      <c r="C896" s="425"/>
      <c r="D896" s="425"/>
      <c r="F896" s="252"/>
    </row>
    <row r="897" spans="3:6" x14ac:dyDescent="0.2">
      <c r="C897" s="425"/>
      <c r="D897" s="425"/>
      <c r="F897" s="252"/>
    </row>
    <row r="898" spans="3:6" x14ac:dyDescent="0.2">
      <c r="C898" s="425"/>
      <c r="D898" s="425"/>
      <c r="F898" s="252"/>
    </row>
    <row r="899" spans="3:6" x14ac:dyDescent="0.2">
      <c r="C899" s="425"/>
      <c r="D899" s="425"/>
      <c r="F899" s="252"/>
    </row>
    <row r="900" spans="3:6" x14ac:dyDescent="0.2">
      <c r="C900" s="425"/>
      <c r="D900" s="425"/>
      <c r="F900" s="252"/>
    </row>
    <row r="901" spans="3:6" x14ac:dyDescent="0.2">
      <c r="C901" s="425"/>
      <c r="D901" s="425"/>
      <c r="F901" s="252"/>
    </row>
    <row r="902" spans="3:6" x14ac:dyDescent="0.2">
      <c r="C902" s="425"/>
      <c r="D902" s="425"/>
      <c r="F902" s="252"/>
    </row>
    <row r="903" spans="3:6" x14ac:dyDescent="0.2">
      <c r="C903" s="425"/>
      <c r="D903" s="425"/>
      <c r="F903" s="252"/>
    </row>
    <row r="904" spans="3:6" x14ac:dyDescent="0.2">
      <c r="C904" s="425"/>
      <c r="D904" s="425"/>
      <c r="F904" s="252"/>
    </row>
    <row r="905" spans="3:6" x14ac:dyDescent="0.2">
      <c r="C905" s="425"/>
      <c r="D905" s="425"/>
      <c r="F905" s="252"/>
    </row>
    <row r="906" spans="3:6" x14ac:dyDescent="0.2">
      <c r="C906" s="425"/>
      <c r="D906" s="425"/>
      <c r="F906" s="252"/>
    </row>
    <row r="907" spans="3:6" x14ac:dyDescent="0.2">
      <c r="C907" s="425"/>
      <c r="D907" s="425"/>
      <c r="F907" s="252"/>
    </row>
    <row r="908" spans="3:6" x14ac:dyDescent="0.2">
      <c r="C908" s="425"/>
      <c r="D908" s="425"/>
      <c r="F908" s="252"/>
    </row>
    <row r="909" spans="3:6" x14ac:dyDescent="0.2">
      <c r="C909" s="425"/>
      <c r="D909" s="425"/>
      <c r="F909" s="252"/>
    </row>
    <row r="910" spans="3:6" x14ac:dyDescent="0.2">
      <c r="C910" s="425"/>
      <c r="D910" s="425"/>
      <c r="F910" s="252"/>
    </row>
    <row r="911" spans="3:6" x14ac:dyDescent="0.2">
      <c r="C911" s="425"/>
      <c r="D911" s="425"/>
      <c r="F911" s="252"/>
    </row>
    <row r="912" spans="3:6" x14ac:dyDescent="0.2">
      <c r="C912" s="425"/>
      <c r="D912" s="425"/>
      <c r="F912" s="252"/>
    </row>
    <row r="913" spans="3:6" x14ac:dyDescent="0.2">
      <c r="C913" s="425"/>
      <c r="D913" s="425"/>
      <c r="F913" s="252"/>
    </row>
    <row r="914" spans="3:6" x14ac:dyDescent="0.2">
      <c r="C914" s="425"/>
      <c r="D914" s="425"/>
      <c r="F914" s="252"/>
    </row>
    <row r="915" spans="3:6" x14ac:dyDescent="0.2">
      <c r="C915" s="425"/>
      <c r="D915" s="425"/>
      <c r="F915" s="252"/>
    </row>
    <row r="916" spans="3:6" x14ac:dyDescent="0.2">
      <c r="C916" s="425"/>
      <c r="D916" s="425"/>
      <c r="F916" s="252"/>
    </row>
    <row r="917" spans="3:6" x14ac:dyDescent="0.2">
      <c r="C917" s="425"/>
      <c r="D917" s="425"/>
      <c r="F917" s="252"/>
    </row>
    <row r="918" spans="3:6" x14ac:dyDescent="0.2">
      <c r="C918" s="425"/>
      <c r="D918" s="425"/>
      <c r="F918" s="252"/>
    </row>
    <row r="919" spans="3:6" x14ac:dyDescent="0.2">
      <c r="C919" s="425"/>
      <c r="D919" s="425"/>
      <c r="F919" s="252"/>
    </row>
    <row r="920" spans="3:6" x14ac:dyDescent="0.2">
      <c r="C920" s="425"/>
      <c r="D920" s="425"/>
      <c r="F920" s="252"/>
    </row>
    <row r="921" spans="3:6" x14ac:dyDescent="0.2">
      <c r="C921" s="425"/>
      <c r="D921" s="425"/>
      <c r="F921" s="252"/>
    </row>
    <row r="922" spans="3:6" x14ac:dyDescent="0.2">
      <c r="C922" s="425"/>
      <c r="D922" s="425"/>
      <c r="F922" s="252"/>
    </row>
    <row r="923" spans="3:6" x14ac:dyDescent="0.2">
      <c r="C923" s="425"/>
      <c r="D923" s="425"/>
      <c r="F923" s="252"/>
    </row>
    <row r="924" spans="3:6" x14ac:dyDescent="0.2">
      <c r="C924" s="425"/>
      <c r="D924" s="425"/>
      <c r="F924" s="252"/>
    </row>
    <row r="925" spans="3:6" x14ac:dyDescent="0.2">
      <c r="C925" s="425"/>
      <c r="D925" s="425"/>
      <c r="F925" s="252"/>
    </row>
    <row r="926" spans="3:6" x14ac:dyDescent="0.2">
      <c r="C926" s="425"/>
      <c r="D926" s="425"/>
      <c r="F926" s="252"/>
    </row>
    <row r="927" spans="3:6" x14ac:dyDescent="0.2">
      <c r="C927" s="425"/>
      <c r="D927" s="425"/>
      <c r="F927" s="252"/>
    </row>
    <row r="928" spans="3:6" x14ac:dyDescent="0.2">
      <c r="C928" s="425"/>
      <c r="D928" s="425"/>
      <c r="F928" s="252"/>
    </row>
    <row r="929" spans="3:6" x14ac:dyDescent="0.2">
      <c r="C929" s="425"/>
      <c r="D929" s="425"/>
      <c r="F929" s="252"/>
    </row>
    <row r="930" spans="3:6" x14ac:dyDescent="0.2">
      <c r="C930" s="425"/>
      <c r="D930" s="425"/>
      <c r="F930" s="252"/>
    </row>
    <row r="931" spans="3:6" x14ac:dyDescent="0.2">
      <c r="C931" s="425"/>
      <c r="D931" s="425"/>
      <c r="F931" s="252"/>
    </row>
    <row r="932" spans="3:6" x14ac:dyDescent="0.2">
      <c r="C932" s="425"/>
      <c r="D932" s="425"/>
      <c r="F932" s="252"/>
    </row>
    <row r="933" spans="3:6" x14ac:dyDescent="0.2">
      <c r="C933" s="425"/>
      <c r="D933" s="425"/>
      <c r="F933" s="252"/>
    </row>
    <row r="934" spans="3:6" x14ac:dyDescent="0.2">
      <c r="C934" s="425"/>
      <c r="D934" s="425"/>
      <c r="F934" s="252"/>
    </row>
    <row r="935" spans="3:6" x14ac:dyDescent="0.2">
      <c r="C935" s="425"/>
      <c r="D935" s="425"/>
      <c r="F935" s="252"/>
    </row>
    <row r="936" spans="3:6" x14ac:dyDescent="0.2">
      <c r="C936" s="425"/>
      <c r="D936" s="425"/>
      <c r="F936" s="252"/>
    </row>
    <row r="937" spans="3:6" x14ac:dyDescent="0.2">
      <c r="C937" s="425"/>
      <c r="D937" s="425"/>
      <c r="F937" s="252"/>
    </row>
    <row r="938" spans="3:6" x14ac:dyDescent="0.2">
      <c r="C938" s="425"/>
      <c r="D938" s="425"/>
      <c r="F938" s="252"/>
    </row>
    <row r="939" spans="3:6" x14ac:dyDescent="0.2">
      <c r="C939" s="425"/>
      <c r="D939" s="425"/>
      <c r="F939" s="252"/>
    </row>
    <row r="940" spans="3:6" x14ac:dyDescent="0.2">
      <c r="C940" s="425"/>
      <c r="D940" s="425"/>
      <c r="F940" s="252"/>
    </row>
    <row r="941" spans="3:6" x14ac:dyDescent="0.2">
      <c r="C941" s="425"/>
      <c r="D941" s="425"/>
      <c r="F941" s="252"/>
    </row>
    <row r="942" spans="3:6" x14ac:dyDescent="0.2">
      <c r="C942" s="425"/>
      <c r="D942" s="425"/>
      <c r="F942" s="252"/>
    </row>
    <row r="943" spans="3:6" x14ac:dyDescent="0.2">
      <c r="C943" s="425"/>
      <c r="D943" s="425"/>
      <c r="F943" s="252"/>
    </row>
    <row r="944" spans="3:6" x14ac:dyDescent="0.2">
      <c r="C944" s="425"/>
      <c r="D944" s="425"/>
      <c r="F944" s="252"/>
    </row>
    <row r="945" spans="3:6" x14ac:dyDescent="0.2">
      <c r="C945" s="425"/>
      <c r="D945" s="425"/>
      <c r="F945" s="252"/>
    </row>
    <row r="946" spans="3:6" x14ac:dyDescent="0.2">
      <c r="C946" s="425"/>
      <c r="D946" s="425"/>
      <c r="F946" s="252"/>
    </row>
    <row r="947" spans="3:6" x14ac:dyDescent="0.2">
      <c r="C947" s="425"/>
      <c r="D947" s="425"/>
      <c r="F947" s="252"/>
    </row>
    <row r="948" spans="3:6" x14ac:dyDescent="0.2">
      <c r="C948" s="425"/>
      <c r="D948" s="425"/>
      <c r="F948" s="252"/>
    </row>
    <row r="949" spans="3:6" x14ac:dyDescent="0.2">
      <c r="C949" s="425"/>
      <c r="D949" s="425"/>
      <c r="F949" s="252"/>
    </row>
    <row r="950" spans="3:6" x14ac:dyDescent="0.2">
      <c r="C950" s="425"/>
      <c r="D950" s="425"/>
      <c r="F950" s="252"/>
    </row>
    <row r="951" spans="3:6" x14ac:dyDescent="0.2">
      <c r="C951" s="425"/>
      <c r="D951" s="425"/>
      <c r="F951" s="252"/>
    </row>
    <row r="952" spans="3:6" x14ac:dyDescent="0.2">
      <c r="C952" s="425"/>
      <c r="D952" s="425"/>
      <c r="F952" s="252"/>
    </row>
    <row r="953" spans="3:6" x14ac:dyDescent="0.2">
      <c r="C953" s="425"/>
      <c r="D953" s="425"/>
      <c r="F953" s="252"/>
    </row>
    <row r="954" spans="3:6" x14ac:dyDescent="0.2">
      <c r="C954" s="425"/>
      <c r="D954" s="425"/>
      <c r="F954" s="252"/>
    </row>
    <row r="955" spans="3:6" x14ac:dyDescent="0.2">
      <c r="C955" s="425"/>
      <c r="D955" s="425"/>
      <c r="F955" s="252"/>
    </row>
    <row r="956" spans="3:6" x14ac:dyDescent="0.2">
      <c r="C956" s="425"/>
      <c r="D956" s="425"/>
      <c r="F956" s="252"/>
    </row>
    <row r="957" spans="3:6" x14ac:dyDescent="0.2">
      <c r="C957" s="425"/>
      <c r="D957" s="425"/>
      <c r="F957" s="252"/>
    </row>
    <row r="958" spans="3:6" x14ac:dyDescent="0.2">
      <c r="C958" s="425"/>
      <c r="D958" s="425"/>
      <c r="F958" s="252"/>
    </row>
    <row r="959" spans="3:6" x14ac:dyDescent="0.2">
      <c r="C959" s="425"/>
      <c r="D959" s="425"/>
      <c r="F959" s="252"/>
    </row>
    <row r="960" spans="3:6" x14ac:dyDescent="0.2">
      <c r="C960" s="425"/>
      <c r="D960" s="425"/>
      <c r="F960" s="252"/>
    </row>
    <row r="961" spans="3:6" x14ac:dyDescent="0.2">
      <c r="C961" s="425"/>
      <c r="D961" s="425"/>
      <c r="F961" s="252"/>
    </row>
    <row r="962" spans="3:6" x14ac:dyDescent="0.2">
      <c r="C962" s="425"/>
      <c r="D962" s="425"/>
      <c r="F962" s="252"/>
    </row>
    <row r="963" spans="3:6" x14ac:dyDescent="0.2">
      <c r="C963" s="425"/>
      <c r="D963" s="425"/>
      <c r="F963" s="252"/>
    </row>
    <row r="964" spans="3:6" x14ac:dyDescent="0.2">
      <c r="C964" s="425"/>
      <c r="D964" s="425"/>
      <c r="F964" s="252"/>
    </row>
    <row r="965" spans="3:6" x14ac:dyDescent="0.2">
      <c r="C965" s="425"/>
      <c r="D965" s="425"/>
      <c r="F965" s="252"/>
    </row>
    <row r="966" spans="3:6" x14ac:dyDescent="0.2">
      <c r="C966" s="425"/>
      <c r="D966" s="425"/>
      <c r="F966" s="252"/>
    </row>
    <row r="967" spans="3:6" x14ac:dyDescent="0.2">
      <c r="C967" s="425"/>
      <c r="D967" s="425"/>
      <c r="F967" s="252"/>
    </row>
    <row r="968" spans="3:6" x14ac:dyDescent="0.2">
      <c r="C968" s="425"/>
      <c r="D968" s="425"/>
      <c r="F968" s="252"/>
    </row>
    <row r="969" spans="3:6" x14ac:dyDescent="0.2">
      <c r="C969" s="425"/>
      <c r="D969" s="425"/>
      <c r="F969" s="252"/>
    </row>
    <row r="970" spans="3:6" x14ac:dyDescent="0.2">
      <c r="C970" s="425"/>
      <c r="D970" s="425"/>
      <c r="F970" s="252"/>
    </row>
    <row r="971" spans="3:6" x14ac:dyDescent="0.2">
      <c r="C971" s="425"/>
      <c r="D971" s="425"/>
      <c r="F971" s="252"/>
    </row>
    <row r="972" spans="3:6" x14ac:dyDescent="0.2">
      <c r="C972" s="425"/>
      <c r="D972" s="425"/>
      <c r="F972" s="252"/>
    </row>
    <row r="973" spans="3:6" x14ac:dyDescent="0.2">
      <c r="C973" s="425"/>
      <c r="D973" s="425"/>
      <c r="F973" s="252"/>
    </row>
    <row r="974" spans="3:6" x14ac:dyDescent="0.2">
      <c r="C974" s="425"/>
      <c r="D974" s="425"/>
      <c r="F974" s="252"/>
    </row>
    <row r="975" spans="3:6" x14ac:dyDescent="0.2">
      <c r="C975" s="425"/>
      <c r="D975" s="425"/>
      <c r="F975" s="252"/>
    </row>
    <row r="976" spans="3:6" x14ac:dyDescent="0.2">
      <c r="C976" s="425"/>
      <c r="D976" s="425"/>
      <c r="F976" s="252"/>
    </row>
    <row r="977" spans="3:6" x14ac:dyDescent="0.2">
      <c r="C977" s="425"/>
      <c r="D977" s="425"/>
      <c r="F977" s="252"/>
    </row>
    <row r="978" spans="3:6" x14ac:dyDescent="0.2">
      <c r="C978" s="425"/>
      <c r="D978" s="425"/>
      <c r="F978" s="252"/>
    </row>
    <row r="979" spans="3:6" x14ac:dyDescent="0.2">
      <c r="C979" s="425"/>
      <c r="D979" s="425"/>
      <c r="F979" s="252"/>
    </row>
    <row r="980" spans="3:6" x14ac:dyDescent="0.2">
      <c r="C980" s="425"/>
      <c r="D980" s="425"/>
      <c r="F980" s="252"/>
    </row>
    <row r="981" spans="3:6" x14ac:dyDescent="0.2">
      <c r="C981" s="425"/>
      <c r="D981" s="425"/>
      <c r="F981" s="252"/>
    </row>
    <row r="982" spans="3:6" x14ac:dyDescent="0.2">
      <c r="C982" s="425"/>
      <c r="D982" s="425"/>
      <c r="F982" s="252"/>
    </row>
    <row r="983" spans="3:6" x14ac:dyDescent="0.2">
      <c r="C983" s="425"/>
      <c r="D983" s="425"/>
      <c r="F983" s="252"/>
    </row>
    <row r="984" spans="3:6" x14ac:dyDescent="0.2">
      <c r="C984" s="425"/>
      <c r="D984" s="425"/>
      <c r="F984" s="252"/>
    </row>
    <row r="985" spans="3:6" x14ac:dyDescent="0.2">
      <c r="C985" s="425"/>
      <c r="D985" s="425"/>
      <c r="F985" s="252"/>
    </row>
    <row r="986" spans="3:6" x14ac:dyDescent="0.2">
      <c r="C986" s="425"/>
      <c r="D986" s="425"/>
      <c r="F986" s="252"/>
    </row>
    <row r="987" spans="3:6" x14ac:dyDescent="0.2">
      <c r="C987" s="425"/>
      <c r="D987" s="425"/>
      <c r="F987" s="252"/>
    </row>
    <row r="988" spans="3:6" x14ac:dyDescent="0.2">
      <c r="C988" s="425"/>
      <c r="D988" s="425"/>
      <c r="F988" s="252"/>
    </row>
    <row r="989" spans="3:6" x14ac:dyDescent="0.2">
      <c r="C989" s="425"/>
      <c r="D989" s="425"/>
      <c r="F989" s="252"/>
    </row>
    <row r="990" spans="3:6" x14ac:dyDescent="0.2">
      <c r="C990" s="425"/>
      <c r="D990" s="425"/>
      <c r="F990" s="252"/>
    </row>
    <row r="991" spans="3:6" x14ac:dyDescent="0.2">
      <c r="C991" s="425"/>
      <c r="D991" s="425"/>
      <c r="F991" s="252"/>
    </row>
    <row r="992" spans="3:6" x14ac:dyDescent="0.2">
      <c r="C992" s="425"/>
      <c r="D992" s="425"/>
      <c r="F992" s="252"/>
    </row>
    <row r="993" spans="3:6" x14ac:dyDescent="0.2">
      <c r="C993" s="425"/>
      <c r="D993" s="425"/>
      <c r="F993" s="252"/>
    </row>
    <row r="994" spans="3:6" x14ac:dyDescent="0.2">
      <c r="C994" s="425"/>
      <c r="D994" s="425"/>
      <c r="F994" s="252"/>
    </row>
    <row r="995" spans="3:6" x14ac:dyDescent="0.2">
      <c r="C995" s="425"/>
      <c r="D995" s="425"/>
      <c r="F995" s="252"/>
    </row>
    <row r="996" spans="3:6" x14ac:dyDescent="0.2">
      <c r="C996" s="425"/>
      <c r="D996" s="425"/>
      <c r="F996" s="252"/>
    </row>
    <row r="997" spans="3:6" x14ac:dyDescent="0.2">
      <c r="C997" s="425"/>
      <c r="D997" s="425"/>
      <c r="F997" s="252"/>
    </row>
    <row r="998" spans="3:6" x14ac:dyDescent="0.2">
      <c r="C998" s="425"/>
      <c r="D998" s="425"/>
      <c r="F998" s="252"/>
    </row>
    <row r="999" spans="3:6" x14ac:dyDescent="0.2">
      <c r="C999" s="425"/>
      <c r="D999" s="425"/>
      <c r="F999" s="252"/>
    </row>
    <row r="1000" spans="3:6" x14ac:dyDescent="0.2">
      <c r="C1000" s="425"/>
      <c r="D1000" s="425"/>
      <c r="F1000" s="252"/>
    </row>
    <row r="1001" spans="3:6" x14ac:dyDescent="0.2">
      <c r="C1001" s="425"/>
      <c r="D1001" s="425"/>
      <c r="F1001" s="252"/>
    </row>
    <row r="1002" spans="3:6" x14ac:dyDescent="0.2">
      <c r="C1002" s="425"/>
      <c r="D1002" s="425"/>
      <c r="F1002" s="252"/>
    </row>
    <row r="1003" spans="3:6" x14ac:dyDescent="0.2">
      <c r="C1003" s="425"/>
      <c r="D1003" s="425"/>
      <c r="F1003" s="252"/>
    </row>
    <row r="1004" spans="3:6" x14ac:dyDescent="0.2">
      <c r="C1004" s="425"/>
      <c r="D1004" s="425"/>
      <c r="F1004" s="252"/>
    </row>
    <row r="1005" spans="3:6" x14ac:dyDescent="0.2">
      <c r="C1005" s="425"/>
      <c r="D1005" s="425"/>
      <c r="F1005" s="252"/>
    </row>
    <row r="1006" spans="3:6" x14ac:dyDescent="0.2">
      <c r="C1006" s="425"/>
      <c r="D1006" s="425"/>
      <c r="F1006" s="252"/>
    </row>
    <row r="1007" spans="3:6" x14ac:dyDescent="0.2">
      <c r="C1007" s="425"/>
      <c r="D1007" s="425"/>
      <c r="F1007" s="252"/>
    </row>
    <row r="1008" spans="3:6" x14ac:dyDescent="0.2">
      <c r="C1008" s="425"/>
      <c r="D1008" s="425"/>
      <c r="F1008" s="252"/>
    </row>
    <row r="1009" spans="3:6" x14ac:dyDescent="0.2">
      <c r="C1009" s="425"/>
      <c r="D1009" s="425"/>
      <c r="F1009" s="252"/>
    </row>
    <row r="1010" spans="3:6" x14ac:dyDescent="0.2">
      <c r="C1010" s="425"/>
      <c r="D1010" s="425"/>
      <c r="F1010" s="252"/>
    </row>
    <row r="1011" spans="3:6" x14ac:dyDescent="0.2">
      <c r="C1011" s="425"/>
      <c r="D1011" s="425"/>
      <c r="F1011" s="252"/>
    </row>
    <row r="1012" spans="3:6" x14ac:dyDescent="0.2">
      <c r="C1012" s="425"/>
      <c r="D1012" s="425"/>
      <c r="F1012" s="252"/>
    </row>
    <row r="1013" spans="3:6" x14ac:dyDescent="0.2">
      <c r="C1013" s="425"/>
      <c r="D1013" s="425"/>
      <c r="F1013" s="252"/>
    </row>
    <row r="1014" spans="3:6" x14ac:dyDescent="0.2">
      <c r="C1014" s="425"/>
      <c r="D1014" s="425"/>
      <c r="F1014" s="252"/>
    </row>
    <row r="1015" spans="3:6" x14ac:dyDescent="0.2">
      <c r="C1015" s="425"/>
      <c r="D1015" s="425"/>
      <c r="F1015" s="252"/>
    </row>
    <row r="1016" spans="3:6" x14ac:dyDescent="0.2">
      <c r="C1016" s="425"/>
      <c r="D1016" s="425"/>
      <c r="F1016" s="252"/>
    </row>
    <row r="1017" spans="3:6" x14ac:dyDescent="0.2">
      <c r="C1017" s="425"/>
      <c r="D1017" s="425"/>
      <c r="F1017" s="252"/>
    </row>
    <row r="1018" spans="3:6" x14ac:dyDescent="0.2">
      <c r="C1018" s="425"/>
      <c r="D1018" s="425"/>
      <c r="F1018" s="252"/>
    </row>
    <row r="1019" spans="3:6" x14ac:dyDescent="0.2">
      <c r="C1019" s="425"/>
      <c r="D1019" s="425"/>
      <c r="F1019" s="252"/>
    </row>
    <row r="1020" spans="3:6" x14ac:dyDescent="0.2">
      <c r="C1020" s="425"/>
      <c r="D1020" s="425"/>
      <c r="F1020" s="252"/>
    </row>
    <row r="1021" spans="3:6" x14ac:dyDescent="0.2">
      <c r="C1021" s="425"/>
      <c r="D1021" s="425"/>
      <c r="F1021" s="252"/>
    </row>
    <row r="1022" spans="3:6" x14ac:dyDescent="0.2">
      <c r="C1022" s="425"/>
      <c r="D1022" s="425"/>
      <c r="F1022" s="252"/>
    </row>
    <row r="1023" spans="3:6" x14ac:dyDescent="0.2">
      <c r="C1023" s="425"/>
      <c r="D1023" s="425"/>
      <c r="F1023" s="252"/>
    </row>
    <row r="1024" spans="3:6" x14ac:dyDescent="0.2">
      <c r="C1024" s="425"/>
      <c r="D1024" s="425"/>
      <c r="F1024" s="252"/>
    </row>
    <row r="1025" spans="3:6" x14ac:dyDescent="0.2">
      <c r="C1025" s="425"/>
      <c r="D1025" s="425"/>
      <c r="F1025" s="252"/>
    </row>
    <row r="1026" spans="3:6" x14ac:dyDescent="0.2">
      <c r="C1026" s="425"/>
      <c r="D1026" s="425"/>
      <c r="F1026" s="252"/>
    </row>
    <row r="1027" spans="3:6" x14ac:dyDescent="0.2">
      <c r="C1027" s="425"/>
      <c r="D1027" s="425"/>
      <c r="F1027" s="252"/>
    </row>
    <row r="1028" spans="3:6" x14ac:dyDescent="0.2">
      <c r="C1028" s="425"/>
      <c r="D1028" s="425"/>
      <c r="F1028" s="252"/>
    </row>
    <row r="1029" spans="3:6" x14ac:dyDescent="0.2">
      <c r="C1029" s="425"/>
      <c r="D1029" s="425"/>
      <c r="F1029" s="252"/>
    </row>
    <row r="1030" spans="3:6" x14ac:dyDescent="0.2">
      <c r="C1030" s="425"/>
      <c r="D1030" s="425"/>
      <c r="F1030" s="252"/>
    </row>
    <row r="1031" spans="3:6" x14ac:dyDescent="0.2">
      <c r="C1031" s="425"/>
      <c r="D1031" s="425"/>
      <c r="F1031" s="252"/>
    </row>
    <row r="1032" spans="3:6" x14ac:dyDescent="0.2">
      <c r="C1032" s="425"/>
      <c r="D1032" s="425"/>
      <c r="F1032" s="252"/>
    </row>
    <row r="1033" spans="3:6" x14ac:dyDescent="0.2">
      <c r="C1033" s="425"/>
      <c r="D1033" s="425"/>
      <c r="F1033" s="252"/>
    </row>
    <row r="1034" spans="3:6" x14ac:dyDescent="0.2">
      <c r="C1034" s="425"/>
      <c r="D1034" s="425"/>
      <c r="F1034" s="252"/>
    </row>
    <row r="1035" spans="3:6" x14ac:dyDescent="0.2">
      <c r="C1035" s="425"/>
      <c r="D1035" s="425"/>
      <c r="F1035" s="252"/>
    </row>
    <row r="1036" spans="3:6" x14ac:dyDescent="0.2">
      <c r="C1036" s="425"/>
      <c r="D1036" s="425"/>
      <c r="F1036" s="252"/>
    </row>
    <row r="1037" spans="3:6" x14ac:dyDescent="0.2">
      <c r="C1037" s="425"/>
      <c r="D1037" s="425"/>
      <c r="F1037" s="252"/>
    </row>
    <row r="1038" spans="3:6" x14ac:dyDescent="0.2">
      <c r="C1038" s="425"/>
      <c r="D1038" s="425"/>
      <c r="F1038" s="252"/>
    </row>
    <row r="1039" spans="3:6" x14ac:dyDescent="0.2">
      <c r="C1039" s="425"/>
      <c r="D1039" s="425"/>
      <c r="F1039" s="252"/>
    </row>
    <row r="1040" spans="3:6" x14ac:dyDescent="0.2">
      <c r="C1040" s="425"/>
      <c r="D1040" s="425"/>
      <c r="F1040" s="252"/>
    </row>
    <row r="1041" spans="3:6" x14ac:dyDescent="0.2">
      <c r="C1041" s="425"/>
      <c r="D1041" s="425"/>
      <c r="F1041" s="252"/>
    </row>
    <row r="1042" spans="3:6" x14ac:dyDescent="0.2">
      <c r="C1042" s="425"/>
      <c r="D1042" s="425"/>
      <c r="F1042" s="252"/>
    </row>
    <row r="1043" spans="3:6" x14ac:dyDescent="0.2">
      <c r="C1043" s="425"/>
      <c r="D1043" s="425"/>
      <c r="F1043" s="252"/>
    </row>
    <row r="1044" spans="3:6" x14ac:dyDescent="0.2">
      <c r="C1044" s="425"/>
      <c r="D1044" s="425"/>
      <c r="F1044" s="252"/>
    </row>
    <row r="1045" spans="3:6" x14ac:dyDescent="0.2">
      <c r="C1045" s="425"/>
      <c r="D1045" s="425"/>
      <c r="F1045" s="252"/>
    </row>
    <row r="1046" spans="3:6" x14ac:dyDescent="0.2">
      <c r="C1046" s="425"/>
      <c r="D1046" s="425"/>
      <c r="F1046" s="252"/>
    </row>
    <row r="1047" spans="3:6" x14ac:dyDescent="0.2">
      <c r="C1047" s="425"/>
      <c r="D1047" s="425"/>
      <c r="F1047" s="252"/>
    </row>
    <row r="1048" spans="3:6" x14ac:dyDescent="0.2">
      <c r="C1048" s="425"/>
      <c r="D1048" s="425"/>
      <c r="F1048" s="252"/>
    </row>
    <row r="1049" spans="3:6" x14ac:dyDescent="0.2">
      <c r="C1049" s="425"/>
      <c r="D1049" s="425"/>
      <c r="F1049" s="252"/>
    </row>
    <row r="1050" spans="3:6" x14ac:dyDescent="0.2">
      <c r="C1050" s="425"/>
      <c r="D1050" s="425"/>
      <c r="F1050" s="252"/>
    </row>
    <row r="1051" spans="3:6" x14ac:dyDescent="0.2">
      <c r="C1051" s="425"/>
      <c r="D1051" s="425"/>
      <c r="F1051" s="252"/>
    </row>
    <row r="1052" spans="3:6" x14ac:dyDescent="0.2">
      <c r="C1052" s="425"/>
      <c r="D1052" s="425"/>
      <c r="F1052" s="252"/>
    </row>
    <row r="1053" spans="3:6" x14ac:dyDescent="0.2">
      <c r="C1053" s="425"/>
      <c r="D1053" s="425"/>
      <c r="F1053" s="252"/>
    </row>
    <row r="1054" spans="3:6" x14ac:dyDescent="0.2">
      <c r="C1054" s="425"/>
      <c r="D1054" s="425"/>
      <c r="F1054" s="252"/>
    </row>
    <row r="1055" spans="3:6" x14ac:dyDescent="0.2">
      <c r="C1055" s="425"/>
      <c r="D1055" s="425"/>
      <c r="F1055" s="252"/>
    </row>
    <row r="1056" spans="3:6" x14ac:dyDescent="0.2">
      <c r="C1056" s="425"/>
      <c r="D1056" s="425"/>
      <c r="F1056" s="252"/>
    </row>
    <row r="1057" spans="3:6" x14ac:dyDescent="0.2">
      <c r="C1057" s="425"/>
      <c r="D1057" s="425"/>
      <c r="F1057" s="252"/>
    </row>
    <row r="1058" spans="3:6" x14ac:dyDescent="0.2">
      <c r="C1058" s="425"/>
      <c r="D1058" s="425"/>
      <c r="F1058" s="252"/>
    </row>
    <row r="1059" spans="3:6" x14ac:dyDescent="0.2">
      <c r="C1059" s="425"/>
      <c r="D1059" s="425"/>
      <c r="F1059" s="252"/>
    </row>
    <row r="1060" spans="3:6" x14ac:dyDescent="0.2">
      <c r="C1060" s="425"/>
      <c r="D1060" s="425"/>
      <c r="F1060" s="252"/>
    </row>
    <row r="1061" spans="3:6" x14ac:dyDescent="0.2">
      <c r="C1061" s="425"/>
      <c r="D1061" s="425"/>
      <c r="F1061" s="252"/>
    </row>
    <row r="1062" spans="3:6" x14ac:dyDescent="0.2">
      <c r="C1062" s="425"/>
      <c r="D1062" s="425"/>
      <c r="F1062" s="252"/>
    </row>
    <row r="1063" spans="3:6" x14ac:dyDescent="0.2">
      <c r="C1063" s="425"/>
      <c r="D1063" s="425"/>
      <c r="F1063" s="252"/>
    </row>
    <row r="1064" spans="3:6" x14ac:dyDescent="0.2">
      <c r="C1064" s="425"/>
      <c r="D1064" s="425"/>
      <c r="F1064" s="252"/>
    </row>
    <row r="1065" spans="3:6" x14ac:dyDescent="0.2">
      <c r="C1065" s="425"/>
      <c r="D1065" s="425"/>
      <c r="F1065" s="252"/>
    </row>
    <row r="1066" spans="3:6" x14ac:dyDescent="0.2">
      <c r="C1066" s="425"/>
      <c r="D1066" s="425"/>
      <c r="F1066" s="252"/>
    </row>
    <row r="1067" spans="3:6" x14ac:dyDescent="0.2">
      <c r="C1067" s="425"/>
      <c r="D1067" s="425"/>
      <c r="F1067" s="252"/>
    </row>
    <row r="1068" spans="3:6" x14ac:dyDescent="0.2">
      <c r="C1068" s="425"/>
      <c r="D1068" s="425"/>
      <c r="F1068" s="252"/>
    </row>
    <row r="1069" spans="3:6" x14ac:dyDescent="0.2">
      <c r="C1069" s="425"/>
      <c r="D1069" s="425"/>
      <c r="F1069" s="252"/>
    </row>
    <row r="1070" spans="3:6" x14ac:dyDescent="0.2">
      <c r="C1070" s="425"/>
      <c r="D1070" s="425"/>
      <c r="F1070" s="252"/>
    </row>
    <row r="1071" spans="3:6" x14ac:dyDescent="0.2">
      <c r="C1071" s="425"/>
      <c r="D1071" s="425"/>
      <c r="F1071" s="252"/>
    </row>
    <row r="1072" spans="3:6" x14ac:dyDescent="0.2">
      <c r="C1072" s="425"/>
      <c r="D1072" s="425"/>
      <c r="F1072" s="252"/>
    </row>
    <row r="1073" spans="3:6" x14ac:dyDescent="0.2">
      <c r="C1073" s="425"/>
      <c r="D1073" s="425"/>
      <c r="F1073" s="252"/>
    </row>
    <row r="1074" spans="3:6" x14ac:dyDescent="0.2">
      <c r="C1074" s="425"/>
      <c r="D1074" s="425"/>
      <c r="F1074" s="252"/>
    </row>
    <row r="1075" spans="3:6" x14ac:dyDescent="0.2">
      <c r="C1075" s="425"/>
      <c r="D1075" s="425"/>
      <c r="F1075" s="252"/>
    </row>
    <row r="1076" spans="3:6" x14ac:dyDescent="0.2">
      <c r="C1076" s="425"/>
      <c r="D1076" s="425"/>
      <c r="F1076" s="252"/>
    </row>
    <row r="1077" spans="3:6" x14ac:dyDescent="0.2">
      <c r="C1077" s="425"/>
      <c r="D1077" s="425"/>
      <c r="F1077" s="252"/>
    </row>
    <row r="1078" spans="3:6" x14ac:dyDescent="0.2">
      <c r="C1078" s="425"/>
      <c r="D1078" s="425"/>
      <c r="F1078" s="252"/>
    </row>
    <row r="1079" spans="3:6" x14ac:dyDescent="0.2">
      <c r="C1079" s="425"/>
      <c r="D1079" s="425"/>
      <c r="F1079" s="252"/>
    </row>
    <row r="1080" spans="3:6" x14ac:dyDescent="0.2">
      <c r="C1080" s="425"/>
      <c r="D1080" s="425"/>
      <c r="F1080" s="252"/>
    </row>
    <row r="1081" spans="3:6" x14ac:dyDescent="0.2">
      <c r="C1081" s="425"/>
      <c r="D1081" s="425"/>
      <c r="F1081" s="252"/>
    </row>
    <row r="1082" spans="3:6" x14ac:dyDescent="0.2">
      <c r="C1082" s="425"/>
      <c r="D1082" s="425"/>
      <c r="F1082" s="252"/>
    </row>
    <row r="1083" spans="3:6" x14ac:dyDescent="0.2">
      <c r="C1083" s="425"/>
      <c r="D1083" s="425"/>
      <c r="F1083" s="252"/>
    </row>
    <row r="1084" spans="3:6" x14ac:dyDescent="0.2">
      <c r="C1084" s="425"/>
      <c r="D1084" s="425"/>
      <c r="F1084" s="252"/>
    </row>
    <row r="1085" spans="3:6" x14ac:dyDescent="0.2">
      <c r="C1085" s="425"/>
      <c r="D1085" s="425"/>
      <c r="F1085" s="252"/>
    </row>
    <row r="1086" spans="3:6" x14ac:dyDescent="0.2">
      <c r="C1086" s="425"/>
      <c r="D1086" s="425"/>
      <c r="F1086" s="252"/>
    </row>
    <row r="1087" spans="3:6" x14ac:dyDescent="0.2">
      <c r="C1087" s="425"/>
      <c r="D1087" s="425"/>
      <c r="F1087" s="252"/>
    </row>
    <row r="1088" spans="3:6" x14ac:dyDescent="0.2">
      <c r="C1088" s="425"/>
      <c r="D1088" s="425"/>
      <c r="F1088" s="252"/>
    </row>
    <row r="1089" spans="3:6" x14ac:dyDescent="0.2">
      <c r="C1089" s="425"/>
      <c r="D1089" s="425"/>
      <c r="F1089" s="252"/>
    </row>
    <row r="1090" spans="3:6" x14ac:dyDescent="0.2">
      <c r="C1090" s="425"/>
      <c r="D1090" s="425"/>
      <c r="F1090" s="252"/>
    </row>
    <row r="1091" spans="3:6" x14ac:dyDescent="0.2">
      <c r="C1091" s="425"/>
      <c r="D1091" s="425"/>
      <c r="F1091" s="252"/>
    </row>
    <row r="1092" spans="3:6" x14ac:dyDescent="0.2">
      <c r="C1092" s="425"/>
      <c r="D1092" s="425"/>
      <c r="F1092" s="252"/>
    </row>
    <row r="1093" spans="3:6" x14ac:dyDescent="0.2">
      <c r="C1093" s="425"/>
      <c r="D1093" s="425"/>
      <c r="F1093" s="252"/>
    </row>
    <row r="1094" spans="3:6" x14ac:dyDescent="0.2">
      <c r="C1094" s="425"/>
      <c r="D1094" s="425"/>
      <c r="F1094" s="252"/>
    </row>
    <row r="1095" spans="3:6" x14ac:dyDescent="0.2">
      <c r="C1095" s="425"/>
      <c r="D1095" s="425"/>
      <c r="F1095" s="252"/>
    </row>
    <row r="1096" spans="3:6" x14ac:dyDescent="0.2">
      <c r="C1096" s="425"/>
      <c r="D1096" s="425"/>
      <c r="F1096" s="252"/>
    </row>
    <row r="1097" spans="3:6" x14ac:dyDescent="0.2">
      <c r="C1097" s="425"/>
      <c r="D1097" s="425"/>
      <c r="F1097" s="252"/>
    </row>
    <row r="1098" spans="3:6" x14ac:dyDescent="0.2">
      <c r="C1098" s="425"/>
      <c r="D1098" s="425"/>
      <c r="F1098" s="252"/>
    </row>
    <row r="1099" spans="3:6" x14ac:dyDescent="0.2">
      <c r="C1099" s="425"/>
      <c r="D1099" s="425"/>
      <c r="F1099" s="252"/>
    </row>
    <row r="1100" spans="3:6" x14ac:dyDescent="0.2">
      <c r="C1100" s="425"/>
      <c r="D1100" s="425"/>
      <c r="F1100" s="252"/>
    </row>
    <row r="1101" spans="3:6" x14ac:dyDescent="0.2">
      <c r="C1101" s="425"/>
      <c r="D1101" s="425"/>
      <c r="F1101" s="252"/>
    </row>
    <row r="1102" spans="3:6" x14ac:dyDescent="0.2">
      <c r="C1102" s="425"/>
      <c r="D1102" s="425"/>
      <c r="F1102" s="252"/>
    </row>
    <row r="1103" spans="3:6" x14ac:dyDescent="0.2">
      <c r="C1103" s="425"/>
      <c r="D1103" s="425"/>
      <c r="F1103" s="252"/>
    </row>
    <row r="1104" spans="3:6" x14ac:dyDescent="0.2">
      <c r="C1104" s="425"/>
      <c r="D1104" s="425"/>
      <c r="F1104" s="252"/>
    </row>
    <row r="1105" spans="3:6" x14ac:dyDescent="0.2">
      <c r="C1105" s="425"/>
      <c r="D1105" s="425"/>
      <c r="F1105" s="252"/>
    </row>
    <row r="1106" spans="3:6" x14ac:dyDescent="0.2">
      <c r="C1106" s="425"/>
      <c r="D1106" s="425"/>
      <c r="F1106" s="252"/>
    </row>
    <row r="1107" spans="3:6" x14ac:dyDescent="0.2">
      <c r="C1107" s="425"/>
      <c r="D1107" s="425"/>
      <c r="F1107" s="252"/>
    </row>
    <row r="1108" spans="3:6" x14ac:dyDescent="0.2">
      <c r="C1108" s="425"/>
      <c r="D1108" s="425"/>
      <c r="F1108" s="252"/>
    </row>
    <row r="1109" spans="3:6" x14ac:dyDescent="0.2">
      <c r="C1109" s="425"/>
      <c r="D1109" s="425"/>
      <c r="F1109" s="252"/>
    </row>
    <row r="1110" spans="3:6" x14ac:dyDescent="0.2">
      <c r="C1110" s="425"/>
      <c r="D1110" s="425"/>
      <c r="F1110" s="252"/>
    </row>
    <row r="1111" spans="3:6" x14ac:dyDescent="0.2">
      <c r="C1111" s="425"/>
      <c r="D1111" s="425"/>
      <c r="F1111" s="252"/>
    </row>
    <row r="1112" spans="3:6" x14ac:dyDescent="0.2">
      <c r="C1112" s="425"/>
      <c r="D1112" s="425"/>
      <c r="F1112" s="252"/>
    </row>
    <row r="1113" spans="3:6" x14ac:dyDescent="0.2">
      <c r="C1113" s="425"/>
      <c r="D1113" s="425"/>
      <c r="F1113" s="252"/>
    </row>
    <row r="1114" spans="3:6" x14ac:dyDescent="0.2">
      <c r="C1114" s="425"/>
      <c r="D1114" s="425"/>
      <c r="F1114" s="252"/>
    </row>
    <row r="1115" spans="3:6" x14ac:dyDescent="0.2">
      <c r="C1115" s="425"/>
      <c r="D1115" s="425"/>
      <c r="F1115" s="252"/>
    </row>
    <row r="1116" spans="3:6" x14ac:dyDescent="0.2">
      <c r="C1116" s="425"/>
      <c r="D1116" s="425"/>
      <c r="F1116" s="252"/>
    </row>
    <row r="1117" spans="3:6" x14ac:dyDescent="0.2">
      <c r="C1117" s="425"/>
      <c r="D1117" s="425"/>
      <c r="F1117" s="252"/>
    </row>
    <row r="1118" spans="3:6" x14ac:dyDescent="0.2">
      <c r="C1118" s="425"/>
      <c r="D1118" s="425"/>
      <c r="F1118" s="252"/>
    </row>
    <row r="1119" spans="3:6" x14ac:dyDescent="0.2">
      <c r="C1119" s="425"/>
      <c r="D1119" s="425"/>
      <c r="F1119" s="252"/>
    </row>
    <row r="1120" spans="3:6" x14ac:dyDescent="0.2">
      <c r="C1120" s="425"/>
      <c r="D1120" s="425"/>
      <c r="F1120" s="252"/>
    </row>
    <row r="1121" spans="3:6" x14ac:dyDescent="0.2">
      <c r="C1121" s="425"/>
      <c r="D1121" s="425"/>
      <c r="F1121" s="252"/>
    </row>
    <row r="1122" spans="3:6" x14ac:dyDescent="0.2">
      <c r="C1122" s="425"/>
      <c r="D1122" s="425"/>
      <c r="F1122" s="252"/>
    </row>
    <row r="1123" spans="3:6" x14ac:dyDescent="0.2">
      <c r="C1123" s="425"/>
      <c r="D1123" s="425"/>
      <c r="F1123" s="252"/>
    </row>
    <row r="1124" spans="3:6" x14ac:dyDescent="0.2">
      <c r="C1124" s="425"/>
      <c r="D1124" s="425"/>
      <c r="F1124" s="252"/>
    </row>
    <row r="1125" spans="3:6" x14ac:dyDescent="0.2">
      <c r="C1125" s="425"/>
      <c r="D1125" s="425"/>
      <c r="F1125" s="252"/>
    </row>
    <row r="1126" spans="3:6" x14ac:dyDescent="0.2">
      <c r="C1126" s="425"/>
      <c r="D1126" s="425"/>
      <c r="F1126" s="252"/>
    </row>
    <row r="1127" spans="3:6" x14ac:dyDescent="0.2">
      <c r="C1127" s="425"/>
      <c r="D1127" s="425"/>
      <c r="F1127" s="252"/>
    </row>
    <row r="1128" spans="3:6" x14ac:dyDescent="0.2">
      <c r="C1128" s="425"/>
      <c r="D1128" s="425"/>
      <c r="F1128" s="252"/>
    </row>
    <row r="1129" spans="3:6" x14ac:dyDescent="0.2">
      <c r="C1129" s="425"/>
      <c r="D1129" s="425"/>
      <c r="F1129" s="252"/>
    </row>
    <row r="1130" spans="3:6" x14ac:dyDescent="0.2">
      <c r="C1130" s="425"/>
      <c r="D1130" s="425"/>
      <c r="F1130" s="252"/>
    </row>
    <row r="1131" spans="3:6" x14ac:dyDescent="0.2">
      <c r="C1131" s="425"/>
      <c r="D1131" s="425"/>
      <c r="F1131" s="252"/>
    </row>
    <row r="1132" spans="3:6" x14ac:dyDescent="0.2">
      <c r="C1132" s="425"/>
      <c r="D1132" s="425"/>
      <c r="F1132" s="252"/>
    </row>
    <row r="1133" spans="3:6" x14ac:dyDescent="0.2">
      <c r="C1133" s="425"/>
      <c r="D1133" s="425"/>
      <c r="F1133" s="252"/>
    </row>
    <row r="1134" spans="3:6" x14ac:dyDescent="0.2">
      <c r="C1134" s="425"/>
      <c r="D1134" s="425"/>
      <c r="F1134" s="252"/>
    </row>
    <row r="1135" spans="3:6" x14ac:dyDescent="0.2">
      <c r="C1135" s="425"/>
      <c r="D1135" s="425"/>
      <c r="F1135" s="252"/>
    </row>
    <row r="1136" spans="3:6" x14ac:dyDescent="0.2">
      <c r="C1136" s="425"/>
      <c r="D1136" s="425"/>
      <c r="F1136" s="252"/>
    </row>
    <row r="1137" spans="3:6" x14ac:dyDescent="0.2">
      <c r="C1137" s="425"/>
      <c r="D1137" s="425"/>
      <c r="F1137" s="252"/>
    </row>
    <row r="1138" spans="3:6" x14ac:dyDescent="0.2">
      <c r="C1138" s="425"/>
      <c r="D1138" s="425"/>
      <c r="F1138" s="252"/>
    </row>
    <row r="1139" spans="3:6" x14ac:dyDescent="0.2">
      <c r="C1139" s="425"/>
      <c r="D1139" s="425"/>
      <c r="F1139" s="252"/>
    </row>
    <row r="1140" spans="3:6" x14ac:dyDescent="0.2">
      <c r="C1140" s="425"/>
      <c r="D1140" s="425"/>
      <c r="F1140" s="252"/>
    </row>
    <row r="1141" spans="3:6" x14ac:dyDescent="0.2">
      <c r="C1141" s="425"/>
      <c r="D1141" s="425"/>
      <c r="F1141" s="252"/>
    </row>
    <row r="1142" spans="3:6" x14ac:dyDescent="0.2">
      <c r="C1142" s="425"/>
      <c r="D1142" s="425"/>
      <c r="F1142" s="252"/>
    </row>
    <row r="1143" spans="3:6" x14ac:dyDescent="0.2">
      <c r="C1143" s="425"/>
      <c r="D1143" s="425"/>
      <c r="F1143" s="252"/>
    </row>
    <row r="1144" spans="3:6" x14ac:dyDescent="0.2">
      <c r="C1144" s="425"/>
      <c r="D1144" s="425"/>
      <c r="F1144" s="252"/>
    </row>
    <row r="1145" spans="3:6" x14ac:dyDescent="0.2">
      <c r="C1145" s="425"/>
      <c r="D1145" s="425"/>
      <c r="F1145" s="252"/>
    </row>
    <row r="1146" spans="3:6" x14ac:dyDescent="0.2">
      <c r="C1146" s="425"/>
      <c r="D1146" s="425"/>
      <c r="F1146" s="252"/>
    </row>
    <row r="1147" spans="3:6" x14ac:dyDescent="0.2">
      <c r="C1147" s="425"/>
      <c r="D1147" s="425"/>
      <c r="F1147" s="252"/>
    </row>
    <row r="1148" spans="3:6" x14ac:dyDescent="0.2">
      <c r="C1148" s="425"/>
      <c r="D1148" s="425"/>
      <c r="F1148" s="252"/>
    </row>
    <row r="1149" spans="3:6" x14ac:dyDescent="0.2">
      <c r="C1149" s="425"/>
      <c r="D1149" s="425"/>
      <c r="F1149" s="252"/>
    </row>
    <row r="1150" spans="3:6" x14ac:dyDescent="0.2">
      <c r="C1150" s="425"/>
      <c r="D1150" s="425"/>
      <c r="F1150" s="252"/>
    </row>
    <row r="1151" spans="3:6" x14ac:dyDescent="0.2">
      <c r="C1151" s="425"/>
      <c r="D1151" s="425"/>
      <c r="F1151" s="252"/>
    </row>
    <row r="1152" spans="3:6" x14ac:dyDescent="0.2">
      <c r="C1152" s="425"/>
      <c r="D1152" s="425"/>
      <c r="F1152" s="252"/>
    </row>
    <row r="1153" spans="3:6" x14ac:dyDescent="0.2">
      <c r="C1153" s="425"/>
      <c r="D1153" s="425"/>
      <c r="F1153" s="252"/>
    </row>
    <row r="1154" spans="3:6" x14ac:dyDescent="0.2">
      <c r="C1154" s="425"/>
      <c r="D1154" s="425"/>
      <c r="F1154" s="252"/>
    </row>
    <row r="1155" spans="3:6" x14ac:dyDescent="0.2">
      <c r="C1155" s="425"/>
      <c r="D1155" s="425"/>
      <c r="F1155" s="252"/>
    </row>
    <row r="1156" spans="3:6" x14ac:dyDescent="0.2">
      <c r="C1156" s="425"/>
      <c r="D1156" s="425"/>
      <c r="F1156" s="252"/>
    </row>
    <row r="1157" spans="3:6" x14ac:dyDescent="0.2">
      <c r="C1157" s="425"/>
      <c r="D1157" s="425"/>
      <c r="F1157" s="252"/>
    </row>
    <row r="1158" spans="3:6" x14ac:dyDescent="0.2">
      <c r="C1158" s="425"/>
      <c r="D1158" s="425"/>
      <c r="F1158" s="252"/>
    </row>
    <row r="1159" spans="3:6" x14ac:dyDescent="0.2">
      <c r="C1159" s="425"/>
      <c r="D1159" s="425"/>
      <c r="F1159" s="252"/>
    </row>
    <row r="1160" spans="3:6" x14ac:dyDescent="0.2">
      <c r="C1160" s="425"/>
      <c r="D1160" s="425"/>
      <c r="F1160" s="252"/>
    </row>
    <row r="1161" spans="3:6" x14ac:dyDescent="0.2">
      <c r="C1161" s="425"/>
      <c r="D1161" s="425"/>
      <c r="F1161" s="252"/>
    </row>
    <row r="1162" spans="3:6" x14ac:dyDescent="0.2">
      <c r="C1162" s="425"/>
      <c r="D1162" s="425"/>
      <c r="F1162" s="252"/>
    </row>
    <row r="1163" spans="3:6" x14ac:dyDescent="0.2">
      <c r="C1163" s="425"/>
      <c r="D1163" s="425"/>
      <c r="F1163" s="252"/>
    </row>
    <row r="1164" spans="3:6" x14ac:dyDescent="0.2">
      <c r="C1164" s="425"/>
      <c r="D1164" s="425"/>
      <c r="F1164" s="252"/>
    </row>
    <row r="1165" spans="3:6" x14ac:dyDescent="0.2">
      <c r="C1165" s="425"/>
      <c r="D1165" s="425"/>
      <c r="F1165" s="252"/>
    </row>
    <row r="1166" spans="3:6" x14ac:dyDescent="0.2">
      <c r="C1166" s="425"/>
      <c r="D1166" s="425"/>
      <c r="F1166" s="252"/>
    </row>
    <row r="1167" spans="3:6" x14ac:dyDescent="0.2">
      <c r="C1167" s="425"/>
      <c r="D1167" s="425"/>
      <c r="F1167" s="252"/>
    </row>
    <row r="1168" spans="3:6" x14ac:dyDescent="0.2">
      <c r="C1168" s="425"/>
      <c r="D1168" s="425"/>
      <c r="F1168" s="252"/>
    </row>
    <row r="1169" spans="3:6" x14ac:dyDescent="0.2">
      <c r="C1169" s="425"/>
      <c r="D1169" s="425"/>
      <c r="F1169" s="252"/>
    </row>
    <row r="1170" spans="3:6" x14ac:dyDescent="0.2">
      <c r="C1170" s="425"/>
      <c r="D1170" s="425"/>
      <c r="F1170" s="252"/>
    </row>
    <row r="1171" spans="3:6" x14ac:dyDescent="0.2">
      <c r="C1171" s="425"/>
      <c r="D1171" s="425"/>
      <c r="F1171" s="252"/>
    </row>
    <row r="1172" spans="3:6" x14ac:dyDescent="0.2">
      <c r="C1172" s="425"/>
      <c r="D1172" s="425"/>
      <c r="F1172" s="252"/>
    </row>
    <row r="1173" spans="3:6" x14ac:dyDescent="0.2">
      <c r="C1173" s="425"/>
      <c r="D1173" s="425"/>
      <c r="F1173" s="252"/>
    </row>
    <row r="1174" spans="3:6" x14ac:dyDescent="0.2">
      <c r="C1174" s="425"/>
      <c r="D1174" s="425"/>
      <c r="F1174" s="252"/>
    </row>
    <row r="1175" spans="3:6" x14ac:dyDescent="0.2">
      <c r="C1175" s="425"/>
      <c r="D1175" s="425"/>
      <c r="F1175" s="252"/>
    </row>
    <row r="1176" spans="3:6" x14ac:dyDescent="0.2">
      <c r="C1176" s="425"/>
      <c r="D1176" s="425"/>
      <c r="F1176" s="252"/>
    </row>
    <row r="1177" spans="3:6" x14ac:dyDescent="0.2">
      <c r="C1177" s="425"/>
      <c r="D1177" s="425"/>
      <c r="F1177" s="252"/>
    </row>
    <row r="1178" spans="3:6" x14ac:dyDescent="0.2">
      <c r="C1178" s="425"/>
      <c r="D1178" s="425"/>
      <c r="F1178" s="252"/>
    </row>
    <row r="1179" spans="3:6" x14ac:dyDescent="0.2">
      <c r="C1179" s="425"/>
      <c r="D1179" s="425"/>
      <c r="F1179" s="252"/>
    </row>
    <row r="1180" spans="3:6" x14ac:dyDescent="0.2">
      <c r="C1180" s="425"/>
      <c r="D1180" s="425"/>
      <c r="F1180" s="252"/>
    </row>
    <row r="1181" spans="3:6" x14ac:dyDescent="0.2">
      <c r="C1181" s="425"/>
      <c r="D1181" s="425"/>
      <c r="F1181" s="252"/>
    </row>
    <row r="1182" spans="3:6" x14ac:dyDescent="0.2">
      <c r="C1182" s="425"/>
      <c r="D1182" s="425"/>
      <c r="F1182" s="252"/>
    </row>
    <row r="1183" spans="3:6" x14ac:dyDescent="0.2">
      <c r="C1183" s="425"/>
      <c r="D1183" s="425"/>
      <c r="F1183" s="252"/>
    </row>
    <row r="1184" spans="3:6" x14ac:dyDescent="0.2">
      <c r="C1184" s="425"/>
      <c r="D1184" s="425"/>
      <c r="F1184" s="252"/>
    </row>
    <row r="1185" spans="3:6" x14ac:dyDescent="0.2">
      <c r="C1185" s="425"/>
      <c r="D1185" s="425"/>
      <c r="F1185" s="252"/>
    </row>
    <row r="1186" spans="3:6" x14ac:dyDescent="0.2">
      <c r="C1186" s="425"/>
      <c r="D1186" s="425"/>
      <c r="F1186" s="252"/>
    </row>
    <row r="1187" spans="3:6" x14ac:dyDescent="0.2">
      <c r="C1187" s="425"/>
      <c r="D1187" s="425"/>
      <c r="F1187" s="252"/>
    </row>
    <row r="1188" spans="3:6" x14ac:dyDescent="0.2">
      <c r="C1188" s="425"/>
      <c r="D1188" s="425"/>
      <c r="F1188" s="252"/>
    </row>
    <row r="1189" spans="3:6" x14ac:dyDescent="0.2">
      <c r="C1189" s="425"/>
      <c r="D1189" s="425"/>
      <c r="F1189" s="252"/>
    </row>
    <row r="1190" spans="3:6" x14ac:dyDescent="0.2">
      <c r="C1190" s="425"/>
      <c r="D1190" s="425"/>
      <c r="F1190" s="252"/>
    </row>
    <row r="1191" spans="3:6" x14ac:dyDescent="0.2">
      <c r="C1191" s="425"/>
      <c r="D1191" s="425"/>
      <c r="F1191" s="252"/>
    </row>
    <row r="1192" spans="3:6" x14ac:dyDescent="0.2">
      <c r="C1192" s="425"/>
      <c r="D1192" s="425"/>
      <c r="F1192" s="252"/>
    </row>
    <row r="1193" spans="3:6" x14ac:dyDescent="0.2">
      <c r="C1193" s="425"/>
      <c r="D1193" s="425"/>
      <c r="F1193" s="252"/>
    </row>
    <row r="1194" spans="3:6" x14ac:dyDescent="0.2">
      <c r="C1194" s="425"/>
      <c r="D1194" s="425"/>
      <c r="F1194" s="252"/>
    </row>
    <row r="1195" spans="3:6" x14ac:dyDescent="0.2">
      <c r="C1195" s="425"/>
      <c r="D1195" s="425"/>
      <c r="F1195" s="252"/>
    </row>
    <row r="1196" spans="3:6" x14ac:dyDescent="0.2">
      <c r="C1196" s="425"/>
      <c r="D1196" s="425"/>
      <c r="F1196" s="252"/>
    </row>
    <row r="1197" spans="3:6" x14ac:dyDescent="0.2">
      <c r="C1197" s="425"/>
      <c r="D1197" s="425"/>
      <c r="F1197" s="252"/>
    </row>
    <row r="1198" spans="3:6" x14ac:dyDescent="0.2">
      <c r="C1198" s="425"/>
      <c r="D1198" s="425"/>
      <c r="F1198" s="252"/>
    </row>
    <row r="1199" spans="3:6" x14ac:dyDescent="0.2">
      <c r="C1199" s="425"/>
      <c r="D1199" s="425"/>
      <c r="F1199" s="252"/>
    </row>
    <row r="1200" spans="3:6" x14ac:dyDescent="0.2">
      <c r="C1200" s="425"/>
      <c r="D1200" s="425"/>
      <c r="F1200" s="252"/>
    </row>
    <row r="1201" spans="3:6" x14ac:dyDescent="0.2">
      <c r="C1201" s="425"/>
      <c r="D1201" s="425"/>
      <c r="F1201" s="252"/>
    </row>
    <row r="1202" spans="3:6" x14ac:dyDescent="0.2">
      <c r="C1202" s="425"/>
      <c r="D1202" s="425"/>
      <c r="F1202" s="252"/>
    </row>
    <row r="1203" spans="3:6" x14ac:dyDescent="0.2">
      <c r="C1203" s="425"/>
      <c r="D1203" s="425"/>
      <c r="F1203" s="252"/>
    </row>
    <row r="1204" spans="3:6" x14ac:dyDescent="0.2">
      <c r="C1204" s="425"/>
      <c r="D1204" s="425"/>
      <c r="F1204" s="252"/>
    </row>
    <row r="1205" spans="3:6" x14ac:dyDescent="0.2">
      <c r="C1205" s="425"/>
      <c r="D1205" s="425"/>
      <c r="F1205" s="252"/>
    </row>
    <row r="1206" spans="3:6" x14ac:dyDescent="0.2">
      <c r="C1206" s="425"/>
      <c r="D1206" s="425"/>
      <c r="F1206" s="252"/>
    </row>
    <row r="1207" spans="3:6" x14ac:dyDescent="0.2">
      <c r="C1207" s="425"/>
      <c r="D1207" s="425"/>
      <c r="F1207" s="252"/>
    </row>
    <row r="1208" spans="3:6" x14ac:dyDescent="0.2">
      <c r="C1208" s="425"/>
      <c r="D1208" s="425"/>
      <c r="F1208" s="252"/>
    </row>
    <row r="1209" spans="3:6" x14ac:dyDescent="0.2">
      <c r="C1209" s="425"/>
      <c r="D1209" s="425"/>
      <c r="F1209" s="252"/>
    </row>
    <row r="1210" spans="3:6" x14ac:dyDescent="0.2">
      <c r="C1210" s="425"/>
      <c r="D1210" s="425"/>
      <c r="F1210" s="252"/>
    </row>
    <row r="1211" spans="3:6" x14ac:dyDescent="0.2">
      <c r="C1211" s="425"/>
      <c r="D1211" s="425"/>
      <c r="F1211" s="252"/>
    </row>
    <row r="1212" spans="3:6" x14ac:dyDescent="0.2">
      <c r="C1212" s="425"/>
      <c r="D1212" s="425"/>
      <c r="F1212" s="252"/>
    </row>
    <row r="1213" spans="3:6" x14ac:dyDescent="0.2">
      <c r="C1213" s="425"/>
      <c r="D1213" s="425"/>
      <c r="F1213" s="252"/>
    </row>
    <row r="1214" spans="3:6" x14ac:dyDescent="0.2">
      <c r="C1214" s="425"/>
      <c r="D1214" s="425"/>
      <c r="F1214" s="252"/>
    </row>
    <row r="1215" spans="3:6" x14ac:dyDescent="0.2">
      <c r="C1215" s="425"/>
      <c r="D1215" s="425"/>
      <c r="F1215" s="252"/>
    </row>
    <row r="1216" spans="3:6" x14ac:dyDescent="0.2">
      <c r="C1216" s="425"/>
      <c r="D1216" s="425"/>
      <c r="F1216" s="252"/>
    </row>
    <row r="1217" spans="3:6" x14ac:dyDescent="0.2">
      <c r="C1217" s="425"/>
      <c r="D1217" s="425"/>
      <c r="F1217" s="252"/>
    </row>
    <row r="1218" spans="3:6" x14ac:dyDescent="0.2">
      <c r="C1218" s="425"/>
      <c r="D1218" s="425"/>
      <c r="F1218" s="252"/>
    </row>
    <row r="1219" spans="3:6" x14ac:dyDescent="0.2">
      <c r="C1219" s="425"/>
      <c r="D1219" s="425"/>
      <c r="F1219" s="252"/>
    </row>
    <row r="1220" spans="3:6" x14ac:dyDescent="0.2">
      <c r="C1220" s="425"/>
      <c r="D1220" s="425"/>
      <c r="F1220" s="252"/>
    </row>
    <row r="1221" spans="3:6" x14ac:dyDescent="0.2">
      <c r="C1221" s="425"/>
      <c r="D1221" s="425"/>
      <c r="F1221" s="252"/>
    </row>
    <row r="1222" spans="3:6" x14ac:dyDescent="0.2">
      <c r="C1222" s="425"/>
      <c r="D1222" s="425"/>
      <c r="F1222" s="252"/>
    </row>
    <row r="1223" spans="3:6" x14ac:dyDescent="0.2">
      <c r="C1223" s="425"/>
      <c r="D1223" s="425"/>
      <c r="F1223" s="252"/>
    </row>
    <row r="1224" spans="3:6" x14ac:dyDescent="0.2">
      <c r="C1224" s="425"/>
      <c r="D1224" s="425"/>
      <c r="F1224" s="252"/>
    </row>
    <row r="1225" spans="3:6" x14ac:dyDescent="0.2">
      <c r="C1225" s="425"/>
      <c r="D1225" s="425"/>
      <c r="F1225" s="252"/>
    </row>
    <row r="1226" spans="3:6" x14ac:dyDescent="0.2">
      <c r="C1226" s="425"/>
      <c r="D1226" s="425"/>
      <c r="F1226" s="252"/>
    </row>
    <row r="1227" spans="3:6" x14ac:dyDescent="0.2">
      <c r="C1227" s="425"/>
      <c r="D1227" s="425"/>
      <c r="F1227" s="252"/>
    </row>
    <row r="1228" spans="3:6" x14ac:dyDescent="0.2">
      <c r="C1228" s="425"/>
      <c r="D1228" s="425"/>
      <c r="F1228" s="252"/>
    </row>
    <row r="1229" spans="3:6" x14ac:dyDescent="0.2">
      <c r="C1229" s="425"/>
      <c r="D1229" s="425"/>
      <c r="F1229" s="252"/>
    </row>
    <row r="1230" spans="3:6" x14ac:dyDescent="0.2">
      <c r="C1230" s="425"/>
      <c r="D1230" s="425"/>
      <c r="F1230" s="252"/>
    </row>
    <row r="1231" spans="3:6" x14ac:dyDescent="0.2">
      <c r="C1231" s="425"/>
      <c r="D1231" s="425"/>
      <c r="F1231" s="252"/>
    </row>
    <row r="1232" spans="3:6" x14ac:dyDescent="0.2">
      <c r="C1232" s="425"/>
      <c r="D1232" s="425"/>
      <c r="F1232" s="252"/>
    </row>
    <row r="1233" spans="3:6" x14ac:dyDescent="0.2">
      <c r="C1233" s="425"/>
      <c r="D1233" s="425"/>
      <c r="F1233" s="252"/>
    </row>
    <row r="1234" spans="3:6" x14ac:dyDescent="0.2">
      <c r="C1234" s="425"/>
      <c r="D1234" s="425"/>
      <c r="F1234" s="252"/>
    </row>
    <row r="1235" spans="3:6" x14ac:dyDescent="0.2">
      <c r="C1235" s="425"/>
      <c r="D1235" s="425"/>
      <c r="F1235" s="252"/>
    </row>
    <row r="1236" spans="3:6" x14ac:dyDescent="0.2">
      <c r="C1236" s="425"/>
      <c r="D1236" s="425"/>
      <c r="F1236" s="252"/>
    </row>
    <row r="1237" spans="3:6" x14ac:dyDescent="0.2">
      <c r="C1237" s="425"/>
      <c r="D1237" s="425"/>
      <c r="F1237" s="252"/>
    </row>
    <row r="1238" spans="3:6" x14ac:dyDescent="0.2">
      <c r="C1238" s="425"/>
      <c r="D1238" s="425"/>
      <c r="F1238" s="252"/>
    </row>
    <row r="1239" spans="3:6" x14ac:dyDescent="0.2">
      <c r="C1239" s="425"/>
      <c r="D1239" s="425"/>
      <c r="F1239" s="252"/>
    </row>
    <row r="1240" spans="3:6" x14ac:dyDescent="0.2">
      <c r="C1240" s="425"/>
      <c r="D1240" s="425"/>
      <c r="F1240" s="252"/>
    </row>
    <row r="1241" spans="3:6" x14ac:dyDescent="0.2">
      <c r="C1241" s="425"/>
      <c r="D1241" s="425"/>
      <c r="F1241" s="252"/>
    </row>
    <row r="1242" spans="3:6" x14ac:dyDescent="0.2">
      <c r="C1242" s="425"/>
      <c r="D1242" s="425"/>
      <c r="F1242" s="252"/>
    </row>
    <row r="1243" spans="3:6" x14ac:dyDescent="0.2">
      <c r="C1243" s="425"/>
      <c r="D1243" s="425"/>
      <c r="F1243" s="252"/>
    </row>
    <row r="1244" spans="3:6" x14ac:dyDescent="0.2">
      <c r="C1244" s="425"/>
      <c r="D1244" s="425"/>
      <c r="F1244" s="252"/>
    </row>
    <row r="1245" spans="3:6" x14ac:dyDescent="0.2">
      <c r="C1245" s="425"/>
      <c r="D1245" s="425"/>
      <c r="F1245" s="252"/>
    </row>
    <row r="1246" spans="3:6" x14ac:dyDescent="0.2">
      <c r="C1246" s="425"/>
      <c r="D1246" s="425"/>
      <c r="F1246" s="252"/>
    </row>
    <row r="1247" spans="3:6" x14ac:dyDescent="0.2">
      <c r="C1247" s="425"/>
      <c r="D1247" s="425"/>
      <c r="F1247" s="252"/>
    </row>
    <row r="1248" spans="3:6" x14ac:dyDescent="0.2">
      <c r="C1248" s="425"/>
      <c r="D1248" s="425"/>
      <c r="F1248" s="252"/>
    </row>
    <row r="1249" spans="3:6" x14ac:dyDescent="0.2">
      <c r="C1249" s="425"/>
      <c r="D1249" s="425"/>
      <c r="F1249" s="252"/>
    </row>
    <row r="1250" spans="3:6" x14ac:dyDescent="0.2">
      <c r="C1250" s="425"/>
      <c r="D1250" s="425"/>
      <c r="F1250" s="252"/>
    </row>
    <row r="1251" spans="3:6" x14ac:dyDescent="0.2">
      <c r="C1251" s="425"/>
      <c r="D1251" s="425"/>
      <c r="F1251" s="252"/>
    </row>
    <row r="1252" spans="3:6" x14ac:dyDescent="0.2">
      <c r="C1252" s="425"/>
      <c r="D1252" s="425"/>
      <c r="F1252" s="252"/>
    </row>
    <row r="1253" spans="3:6" x14ac:dyDescent="0.2">
      <c r="C1253" s="425"/>
      <c r="D1253" s="425"/>
      <c r="F1253" s="252"/>
    </row>
    <row r="1254" spans="3:6" x14ac:dyDescent="0.2">
      <c r="C1254" s="425"/>
      <c r="D1254" s="425"/>
      <c r="F1254" s="252"/>
    </row>
    <row r="1255" spans="3:6" x14ac:dyDescent="0.2">
      <c r="C1255" s="425"/>
      <c r="D1255" s="425"/>
      <c r="F1255" s="252"/>
    </row>
    <row r="1256" spans="3:6" x14ac:dyDescent="0.2">
      <c r="C1256" s="425"/>
      <c r="D1256" s="425"/>
      <c r="F1256" s="252"/>
    </row>
    <row r="1257" spans="3:6" x14ac:dyDescent="0.2">
      <c r="C1257" s="425"/>
      <c r="D1257" s="425"/>
      <c r="F1257" s="252"/>
    </row>
    <row r="1258" spans="3:6" x14ac:dyDescent="0.2">
      <c r="C1258" s="425"/>
      <c r="D1258" s="425"/>
      <c r="F1258" s="252"/>
    </row>
    <row r="1259" spans="3:6" x14ac:dyDescent="0.2">
      <c r="C1259" s="425"/>
      <c r="D1259" s="425"/>
      <c r="F1259" s="252"/>
    </row>
    <row r="1260" spans="3:6" x14ac:dyDescent="0.2">
      <c r="C1260" s="425"/>
      <c r="D1260" s="425"/>
      <c r="F1260" s="252"/>
    </row>
    <row r="1261" spans="3:6" x14ac:dyDescent="0.2">
      <c r="C1261" s="425"/>
      <c r="D1261" s="425"/>
      <c r="F1261" s="252"/>
    </row>
    <row r="1262" spans="3:6" x14ac:dyDescent="0.2">
      <c r="C1262" s="425"/>
      <c r="D1262" s="425"/>
      <c r="F1262" s="252"/>
    </row>
    <row r="1263" spans="3:6" x14ac:dyDescent="0.2">
      <c r="C1263" s="425"/>
      <c r="D1263" s="425"/>
      <c r="F1263" s="252"/>
    </row>
    <row r="1264" spans="3:6" x14ac:dyDescent="0.2">
      <c r="C1264" s="425"/>
      <c r="D1264" s="425"/>
      <c r="F1264" s="252"/>
    </row>
    <row r="1265" spans="3:6" x14ac:dyDescent="0.2">
      <c r="C1265" s="425"/>
      <c r="D1265" s="425"/>
      <c r="F1265" s="252"/>
    </row>
    <row r="1266" spans="3:6" x14ac:dyDescent="0.2">
      <c r="C1266" s="425"/>
      <c r="D1266" s="425"/>
      <c r="F1266" s="252"/>
    </row>
    <row r="1267" spans="3:6" x14ac:dyDescent="0.2">
      <c r="C1267" s="425"/>
      <c r="D1267" s="425"/>
      <c r="F1267" s="252"/>
    </row>
    <row r="1268" spans="3:6" x14ac:dyDescent="0.2">
      <c r="C1268" s="425"/>
      <c r="D1268" s="425"/>
      <c r="F1268" s="252"/>
    </row>
    <row r="1269" spans="3:6" x14ac:dyDescent="0.2">
      <c r="C1269" s="425"/>
      <c r="D1269" s="425"/>
      <c r="F1269" s="252"/>
    </row>
    <row r="1270" spans="3:6" x14ac:dyDescent="0.2">
      <c r="C1270" s="425"/>
      <c r="D1270" s="425"/>
      <c r="F1270" s="252"/>
    </row>
    <row r="1271" spans="3:6" x14ac:dyDescent="0.2">
      <c r="C1271" s="425"/>
      <c r="D1271" s="425"/>
      <c r="F1271" s="252"/>
    </row>
    <row r="1272" spans="3:6" x14ac:dyDescent="0.2">
      <c r="C1272" s="425"/>
      <c r="D1272" s="425"/>
      <c r="F1272" s="252"/>
    </row>
    <row r="1273" spans="3:6" x14ac:dyDescent="0.2">
      <c r="C1273" s="425"/>
      <c r="D1273" s="425"/>
      <c r="F1273" s="252"/>
    </row>
    <row r="1274" spans="3:6" x14ac:dyDescent="0.2">
      <c r="C1274" s="425"/>
      <c r="D1274" s="425"/>
      <c r="F1274" s="252"/>
    </row>
    <row r="1275" spans="3:6" x14ac:dyDescent="0.2">
      <c r="C1275" s="425"/>
      <c r="D1275" s="425"/>
      <c r="F1275" s="252"/>
    </row>
    <row r="1276" spans="3:6" x14ac:dyDescent="0.2">
      <c r="C1276" s="425"/>
      <c r="D1276" s="425"/>
      <c r="F1276" s="252"/>
    </row>
    <row r="1277" spans="3:6" x14ac:dyDescent="0.2">
      <c r="C1277" s="425"/>
      <c r="D1277" s="425"/>
      <c r="F1277" s="252"/>
    </row>
    <row r="1278" spans="3:6" x14ac:dyDescent="0.2">
      <c r="C1278" s="425"/>
      <c r="D1278" s="425"/>
      <c r="F1278" s="252"/>
    </row>
    <row r="1279" spans="3:6" x14ac:dyDescent="0.2">
      <c r="C1279" s="425"/>
      <c r="D1279" s="425"/>
      <c r="F1279" s="252"/>
    </row>
    <row r="1280" spans="3:6" x14ac:dyDescent="0.2">
      <c r="C1280" s="425"/>
      <c r="D1280" s="425"/>
      <c r="F1280" s="252"/>
    </row>
    <row r="1281" spans="3:6" x14ac:dyDescent="0.2">
      <c r="C1281" s="425"/>
      <c r="D1281" s="425"/>
      <c r="F1281" s="252"/>
    </row>
    <row r="1282" spans="3:6" x14ac:dyDescent="0.2">
      <c r="C1282" s="425"/>
      <c r="D1282" s="425"/>
      <c r="F1282" s="252"/>
    </row>
    <row r="1283" spans="3:6" x14ac:dyDescent="0.2">
      <c r="C1283" s="425"/>
      <c r="D1283" s="425"/>
      <c r="F1283" s="252"/>
    </row>
    <row r="1284" spans="3:6" x14ac:dyDescent="0.2">
      <c r="C1284" s="425"/>
      <c r="D1284" s="425"/>
      <c r="F1284" s="252"/>
    </row>
    <row r="1285" spans="3:6" x14ac:dyDescent="0.2">
      <c r="C1285" s="425"/>
      <c r="D1285" s="425"/>
      <c r="F1285" s="252"/>
    </row>
    <row r="1286" spans="3:6" x14ac:dyDescent="0.2">
      <c r="C1286" s="425"/>
      <c r="D1286" s="425"/>
      <c r="F1286" s="252"/>
    </row>
    <row r="1287" spans="3:6" x14ac:dyDescent="0.2">
      <c r="C1287" s="425"/>
      <c r="D1287" s="425"/>
      <c r="F1287" s="252"/>
    </row>
    <row r="1288" spans="3:6" x14ac:dyDescent="0.2">
      <c r="C1288" s="425"/>
      <c r="D1288" s="425"/>
      <c r="F1288" s="252"/>
    </row>
    <row r="1289" spans="3:6" x14ac:dyDescent="0.2">
      <c r="C1289" s="425"/>
      <c r="D1289" s="425"/>
      <c r="F1289" s="252"/>
    </row>
    <row r="1290" spans="3:6" x14ac:dyDescent="0.2">
      <c r="C1290" s="425"/>
      <c r="D1290" s="425"/>
      <c r="F1290" s="252"/>
    </row>
    <row r="1291" spans="3:6" x14ac:dyDescent="0.2">
      <c r="C1291" s="425"/>
      <c r="D1291" s="425"/>
      <c r="F1291" s="252"/>
    </row>
    <row r="1292" spans="3:6" x14ac:dyDescent="0.2">
      <c r="C1292" s="425"/>
      <c r="D1292" s="425"/>
      <c r="F1292" s="252"/>
    </row>
    <row r="1293" spans="3:6" x14ac:dyDescent="0.2">
      <c r="C1293" s="425"/>
      <c r="D1293" s="425"/>
      <c r="F1293" s="252"/>
    </row>
    <row r="1294" spans="3:6" x14ac:dyDescent="0.2">
      <c r="C1294" s="425"/>
      <c r="D1294" s="425"/>
      <c r="F1294" s="252"/>
    </row>
    <row r="1295" spans="3:6" x14ac:dyDescent="0.2">
      <c r="C1295" s="425"/>
      <c r="D1295" s="425"/>
      <c r="F1295" s="252"/>
    </row>
    <row r="1296" spans="3:6" x14ac:dyDescent="0.2">
      <c r="C1296" s="425"/>
      <c r="D1296" s="425"/>
      <c r="F1296" s="252"/>
    </row>
    <row r="1297" spans="3:6" x14ac:dyDescent="0.2">
      <c r="C1297" s="425"/>
      <c r="D1297" s="425"/>
      <c r="F1297" s="252"/>
    </row>
    <row r="1298" spans="3:6" x14ac:dyDescent="0.2">
      <c r="C1298" s="425"/>
      <c r="D1298" s="425"/>
      <c r="F1298" s="252"/>
    </row>
    <row r="1299" spans="3:6" x14ac:dyDescent="0.2">
      <c r="C1299" s="425"/>
      <c r="D1299" s="425"/>
      <c r="F1299" s="252"/>
    </row>
    <row r="1300" spans="3:6" x14ac:dyDescent="0.2">
      <c r="C1300" s="425"/>
      <c r="D1300" s="425"/>
      <c r="F1300" s="252"/>
    </row>
    <row r="1301" spans="3:6" x14ac:dyDescent="0.2">
      <c r="C1301" s="425"/>
      <c r="D1301" s="425"/>
      <c r="F1301" s="252"/>
    </row>
    <row r="1302" spans="3:6" x14ac:dyDescent="0.2">
      <c r="C1302" s="425"/>
      <c r="D1302" s="425"/>
      <c r="F1302" s="252"/>
    </row>
    <row r="1303" spans="3:6" x14ac:dyDescent="0.2">
      <c r="C1303" s="425"/>
      <c r="D1303" s="425"/>
      <c r="F1303" s="252"/>
    </row>
    <row r="1304" spans="3:6" x14ac:dyDescent="0.2">
      <c r="C1304" s="425"/>
      <c r="D1304" s="425"/>
      <c r="F1304" s="252"/>
    </row>
    <row r="1305" spans="3:6" x14ac:dyDescent="0.2">
      <c r="C1305" s="425"/>
      <c r="D1305" s="425"/>
      <c r="F1305" s="252"/>
    </row>
    <row r="1306" spans="3:6" x14ac:dyDescent="0.2">
      <c r="C1306" s="425"/>
      <c r="D1306" s="425"/>
      <c r="F1306" s="252"/>
    </row>
    <row r="1307" spans="3:6" x14ac:dyDescent="0.2">
      <c r="C1307" s="425"/>
      <c r="D1307" s="425"/>
      <c r="F1307" s="252"/>
    </row>
    <row r="1308" spans="3:6" x14ac:dyDescent="0.2">
      <c r="C1308" s="425"/>
      <c r="D1308" s="425"/>
      <c r="F1308" s="252"/>
    </row>
    <row r="1309" spans="3:6" x14ac:dyDescent="0.2">
      <c r="C1309" s="425"/>
      <c r="D1309" s="425"/>
      <c r="F1309" s="252"/>
    </row>
    <row r="1310" spans="3:6" x14ac:dyDescent="0.2">
      <c r="C1310" s="425"/>
      <c r="D1310" s="425"/>
      <c r="F1310" s="252"/>
    </row>
    <row r="1311" spans="3:6" x14ac:dyDescent="0.2">
      <c r="C1311" s="425"/>
      <c r="D1311" s="425"/>
      <c r="F1311" s="252"/>
    </row>
    <row r="1312" spans="3:6" x14ac:dyDescent="0.2">
      <c r="C1312" s="425"/>
      <c r="D1312" s="425"/>
      <c r="F1312" s="252"/>
    </row>
    <row r="1313" spans="3:6" x14ac:dyDescent="0.2">
      <c r="C1313" s="425"/>
      <c r="D1313" s="425"/>
      <c r="F1313" s="252"/>
    </row>
    <row r="1314" spans="3:6" x14ac:dyDescent="0.2">
      <c r="C1314" s="425"/>
      <c r="D1314" s="425"/>
      <c r="F1314" s="252"/>
    </row>
    <row r="1315" spans="3:6" x14ac:dyDescent="0.2">
      <c r="C1315" s="425"/>
      <c r="D1315" s="425"/>
      <c r="F1315" s="252"/>
    </row>
    <row r="1316" spans="3:6" x14ac:dyDescent="0.2">
      <c r="C1316" s="425"/>
      <c r="D1316" s="425"/>
      <c r="F1316" s="252"/>
    </row>
    <row r="1317" spans="3:6" x14ac:dyDescent="0.2">
      <c r="C1317" s="425"/>
      <c r="D1317" s="425"/>
      <c r="F1317" s="252"/>
    </row>
    <row r="1318" spans="3:6" x14ac:dyDescent="0.2">
      <c r="C1318" s="425"/>
      <c r="D1318" s="425"/>
      <c r="F1318" s="252"/>
    </row>
    <row r="1319" spans="3:6" x14ac:dyDescent="0.2">
      <c r="C1319" s="425"/>
      <c r="D1319" s="425"/>
      <c r="F1319" s="252"/>
    </row>
    <row r="1320" spans="3:6" x14ac:dyDescent="0.2">
      <c r="C1320" s="425"/>
      <c r="D1320" s="425"/>
      <c r="F1320" s="252"/>
    </row>
    <row r="1321" spans="3:6" x14ac:dyDescent="0.2">
      <c r="C1321" s="425"/>
      <c r="D1321" s="425"/>
      <c r="F1321" s="252"/>
    </row>
    <row r="1322" spans="3:6" x14ac:dyDescent="0.2">
      <c r="C1322" s="425"/>
      <c r="D1322" s="425"/>
      <c r="F1322" s="252"/>
    </row>
    <row r="1323" spans="3:6" x14ac:dyDescent="0.2">
      <c r="C1323" s="425"/>
      <c r="D1323" s="425"/>
      <c r="F1323" s="252"/>
    </row>
    <row r="1324" spans="3:6" x14ac:dyDescent="0.2">
      <c r="C1324" s="425"/>
      <c r="D1324" s="425"/>
      <c r="F1324" s="252"/>
    </row>
    <row r="1325" spans="3:6" x14ac:dyDescent="0.2">
      <c r="C1325" s="425"/>
      <c r="D1325" s="425"/>
      <c r="F1325" s="252"/>
    </row>
    <row r="1326" spans="3:6" x14ac:dyDescent="0.2">
      <c r="C1326" s="425"/>
      <c r="D1326" s="425"/>
      <c r="F1326" s="252"/>
    </row>
    <row r="1327" spans="3:6" x14ac:dyDescent="0.2">
      <c r="C1327" s="425"/>
      <c r="D1327" s="425"/>
      <c r="F1327" s="252"/>
    </row>
    <row r="1328" spans="3:6" x14ac:dyDescent="0.2">
      <c r="C1328" s="425"/>
      <c r="D1328" s="425"/>
      <c r="F1328" s="252"/>
    </row>
    <row r="1329" spans="3:6" x14ac:dyDescent="0.2">
      <c r="C1329" s="425"/>
      <c r="D1329" s="425"/>
      <c r="F1329" s="252"/>
    </row>
    <row r="1330" spans="3:6" x14ac:dyDescent="0.2">
      <c r="C1330" s="425"/>
      <c r="D1330" s="425"/>
      <c r="F1330" s="252"/>
    </row>
    <row r="1331" spans="3:6" x14ac:dyDescent="0.2">
      <c r="C1331" s="425"/>
      <c r="D1331" s="425"/>
      <c r="F1331" s="252"/>
    </row>
    <row r="1332" spans="3:6" x14ac:dyDescent="0.2">
      <c r="C1332" s="425"/>
      <c r="D1332" s="425"/>
      <c r="F1332" s="252"/>
    </row>
    <row r="1333" spans="3:6" x14ac:dyDescent="0.2">
      <c r="C1333" s="425"/>
      <c r="D1333" s="425"/>
      <c r="F1333" s="252"/>
    </row>
    <row r="1334" spans="3:6" x14ac:dyDescent="0.2">
      <c r="C1334" s="425"/>
      <c r="D1334" s="425"/>
      <c r="F1334" s="252"/>
    </row>
    <row r="1335" spans="3:6" x14ac:dyDescent="0.2">
      <c r="C1335" s="425"/>
      <c r="D1335" s="425"/>
      <c r="F1335" s="252"/>
    </row>
    <row r="1336" spans="3:6" x14ac:dyDescent="0.2">
      <c r="C1336" s="425"/>
      <c r="D1336" s="425"/>
      <c r="F1336" s="252"/>
    </row>
    <row r="1337" spans="3:6" x14ac:dyDescent="0.2">
      <c r="C1337" s="425"/>
      <c r="D1337" s="425"/>
      <c r="F1337" s="252"/>
    </row>
    <row r="1338" spans="3:6" x14ac:dyDescent="0.2">
      <c r="C1338" s="425"/>
      <c r="D1338" s="425"/>
      <c r="F1338" s="252"/>
    </row>
    <row r="1339" spans="3:6" x14ac:dyDescent="0.2">
      <c r="C1339" s="425"/>
      <c r="D1339" s="425"/>
      <c r="F1339" s="252"/>
    </row>
    <row r="1340" spans="3:6" x14ac:dyDescent="0.2">
      <c r="C1340" s="425"/>
      <c r="D1340" s="425"/>
      <c r="F1340" s="252"/>
    </row>
    <row r="1341" spans="3:6" x14ac:dyDescent="0.2">
      <c r="C1341" s="425"/>
      <c r="D1341" s="425"/>
      <c r="F1341" s="252"/>
    </row>
    <row r="1342" spans="3:6" x14ac:dyDescent="0.2">
      <c r="C1342" s="425"/>
      <c r="D1342" s="425"/>
      <c r="F1342" s="252"/>
    </row>
    <row r="1343" spans="3:6" x14ac:dyDescent="0.2">
      <c r="C1343" s="425"/>
      <c r="D1343" s="425"/>
      <c r="F1343" s="252"/>
    </row>
    <row r="1344" spans="3:6" x14ac:dyDescent="0.2">
      <c r="C1344" s="425"/>
      <c r="D1344" s="425"/>
      <c r="F1344" s="252"/>
    </row>
    <row r="1345" spans="3:6" x14ac:dyDescent="0.2">
      <c r="C1345" s="425"/>
      <c r="D1345" s="425"/>
      <c r="F1345" s="252"/>
    </row>
    <row r="1346" spans="3:6" x14ac:dyDescent="0.2">
      <c r="C1346" s="425"/>
      <c r="D1346" s="425"/>
      <c r="F1346" s="252"/>
    </row>
    <row r="1347" spans="3:6" x14ac:dyDescent="0.2">
      <c r="C1347" s="425"/>
      <c r="D1347" s="425"/>
      <c r="F1347" s="252"/>
    </row>
    <row r="1348" spans="3:6" x14ac:dyDescent="0.2">
      <c r="C1348" s="425"/>
      <c r="D1348" s="425"/>
      <c r="F1348" s="252"/>
    </row>
    <row r="1349" spans="3:6" x14ac:dyDescent="0.2">
      <c r="C1349" s="425"/>
      <c r="D1349" s="425"/>
      <c r="F1349" s="252"/>
    </row>
    <row r="1350" spans="3:6" x14ac:dyDescent="0.2">
      <c r="C1350" s="425"/>
      <c r="D1350" s="425"/>
      <c r="F1350" s="252"/>
    </row>
    <row r="1351" spans="3:6" x14ac:dyDescent="0.2">
      <c r="C1351" s="425"/>
      <c r="D1351" s="425"/>
      <c r="F1351" s="252"/>
    </row>
    <row r="1352" spans="3:6" x14ac:dyDescent="0.2">
      <c r="C1352" s="425"/>
      <c r="D1352" s="425"/>
      <c r="F1352" s="252"/>
    </row>
    <row r="1353" spans="3:6" x14ac:dyDescent="0.2">
      <c r="C1353" s="425"/>
      <c r="D1353" s="425"/>
      <c r="F1353" s="252"/>
    </row>
    <row r="1354" spans="3:6" x14ac:dyDescent="0.2">
      <c r="C1354" s="425"/>
      <c r="D1354" s="425"/>
      <c r="F1354" s="252"/>
    </row>
    <row r="1355" spans="3:6" x14ac:dyDescent="0.2">
      <c r="C1355" s="425"/>
      <c r="D1355" s="425"/>
      <c r="F1355" s="252"/>
    </row>
    <row r="1356" spans="3:6" x14ac:dyDescent="0.2">
      <c r="C1356" s="425"/>
      <c r="D1356" s="425"/>
      <c r="F1356" s="252"/>
    </row>
    <row r="1357" spans="3:6" x14ac:dyDescent="0.2">
      <c r="C1357" s="425"/>
      <c r="D1357" s="425"/>
      <c r="F1357" s="252"/>
    </row>
    <row r="1358" spans="3:6" x14ac:dyDescent="0.2">
      <c r="C1358" s="425"/>
      <c r="D1358" s="425"/>
      <c r="F1358" s="252"/>
    </row>
    <row r="1359" spans="3:6" x14ac:dyDescent="0.2">
      <c r="C1359" s="425"/>
      <c r="D1359" s="425"/>
      <c r="F1359" s="252"/>
    </row>
    <row r="1360" spans="3:6" x14ac:dyDescent="0.2">
      <c r="C1360" s="425"/>
      <c r="D1360" s="425"/>
      <c r="F1360" s="252"/>
    </row>
    <row r="1361" spans="3:6" x14ac:dyDescent="0.2">
      <c r="C1361" s="425"/>
      <c r="D1361" s="425"/>
      <c r="F1361" s="252"/>
    </row>
    <row r="1362" spans="3:6" x14ac:dyDescent="0.2">
      <c r="C1362" s="425"/>
      <c r="D1362" s="425"/>
      <c r="F1362" s="252"/>
    </row>
    <row r="1363" spans="3:6" x14ac:dyDescent="0.2">
      <c r="C1363" s="425"/>
      <c r="D1363" s="425"/>
      <c r="F1363" s="252"/>
    </row>
    <row r="1364" spans="3:6" x14ac:dyDescent="0.2">
      <c r="C1364" s="425"/>
      <c r="D1364" s="425"/>
      <c r="F1364" s="252"/>
    </row>
    <row r="1365" spans="3:6" x14ac:dyDescent="0.2">
      <c r="C1365" s="425"/>
      <c r="D1365" s="425"/>
      <c r="F1365" s="252"/>
    </row>
    <row r="1366" spans="3:6" x14ac:dyDescent="0.2">
      <c r="C1366" s="425"/>
      <c r="D1366" s="425"/>
      <c r="F1366" s="252"/>
    </row>
    <row r="1367" spans="3:6" x14ac:dyDescent="0.2">
      <c r="C1367" s="425"/>
      <c r="D1367" s="425"/>
      <c r="F1367" s="252"/>
    </row>
    <row r="1368" spans="3:6" x14ac:dyDescent="0.2">
      <c r="C1368" s="425"/>
      <c r="D1368" s="425"/>
      <c r="F1368" s="252"/>
    </row>
    <row r="1369" spans="3:6" x14ac:dyDescent="0.2">
      <c r="C1369" s="425"/>
      <c r="D1369" s="425"/>
      <c r="F1369" s="252"/>
    </row>
    <row r="1370" spans="3:6" x14ac:dyDescent="0.2">
      <c r="C1370" s="425"/>
      <c r="D1370" s="425"/>
      <c r="F1370" s="252"/>
    </row>
    <row r="1371" spans="3:6" x14ac:dyDescent="0.2">
      <c r="C1371" s="425"/>
      <c r="D1371" s="425"/>
      <c r="F1371" s="252"/>
    </row>
    <row r="1372" spans="3:6" x14ac:dyDescent="0.2">
      <c r="C1372" s="425"/>
      <c r="D1372" s="425"/>
      <c r="F1372" s="252"/>
    </row>
    <row r="1373" spans="3:6" x14ac:dyDescent="0.2">
      <c r="C1373" s="425"/>
      <c r="D1373" s="425"/>
      <c r="F1373" s="252"/>
    </row>
    <row r="1374" spans="3:6" x14ac:dyDescent="0.2">
      <c r="C1374" s="425"/>
      <c r="D1374" s="425"/>
      <c r="F1374" s="252"/>
    </row>
    <row r="1375" spans="3:6" x14ac:dyDescent="0.2">
      <c r="C1375" s="425"/>
      <c r="D1375" s="425"/>
      <c r="F1375" s="252"/>
    </row>
    <row r="1376" spans="3:6" x14ac:dyDescent="0.2">
      <c r="C1376" s="425"/>
      <c r="D1376" s="425"/>
      <c r="F1376" s="252"/>
    </row>
    <row r="1377" spans="3:6" x14ac:dyDescent="0.2">
      <c r="C1377" s="425"/>
      <c r="D1377" s="425"/>
      <c r="F1377" s="252"/>
    </row>
    <row r="1378" spans="3:6" x14ac:dyDescent="0.2">
      <c r="C1378" s="425"/>
      <c r="D1378" s="425"/>
      <c r="F1378" s="252"/>
    </row>
    <row r="1379" spans="3:6" x14ac:dyDescent="0.2">
      <c r="C1379" s="425"/>
      <c r="D1379" s="425"/>
      <c r="F1379" s="252"/>
    </row>
    <row r="1380" spans="3:6" x14ac:dyDescent="0.2">
      <c r="C1380" s="425"/>
      <c r="D1380" s="425"/>
      <c r="F1380" s="252"/>
    </row>
    <row r="1381" spans="3:6" x14ac:dyDescent="0.2">
      <c r="C1381" s="425"/>
      <c r="D1381" s="425"/>
      <c r="F1381" s="252"/>
    </row>
    <row r="1382" spans="3:6" x14ac:dyDescent="0.2">
      <c r="C1382" s="425"/>
      <c r="D1382" s="425"/>
      <c r="F1382" s="252"/>
    </row>
    <row r="1383" spans="3:6" x14ac:dyDescent="0.2">
      <c r="C1383" s="425"/>
      <c r="D1383" s="425"/>
      <c r="F1383" s="252"/>
    </row>
    <row r="1384" spans="3:6" x14ac:dyDescent="0.2">
      <c r="C1384" s="425"/>
      <c r="D1384" s="425"/>
      <c r="F1384" s="252"/>
    </row>
    <row r="1385" spans="3:6" x14ac:dyDescent="0.2">
      <c r="C1385" s="425"/>
      <c r="D1385" s="425"/>
      <c r="F1385" s="252"/>
    </row>
    <row r="1386" spans="3:6" x14ac:dyDescent="0.2">
      <c r="C1386" s="425"/>
      <c r="D1386" s="425"/>
      <c r="F1386" s="252"/>
    </row>
    <row r="1387" spans="3:6" x14ac:dyDescent="0.2">
      <c r="C1387" s="425"/>
      <c r="D1387" s="425"/>
      <c r="F1387" s="252"/>
    </row>
    <row r="1388" spans="3:6" x14ac:dyDescent="0.2">
      <c r="C1388" s="425"/>
      <c r="D1388" s="425"/>
      <c r="F1388" s="252"/>
    </row>
    <row r="1389" spans="3:6" x14ac:dyDescent="0.2">
      <c r="C1389" s="425"/>
      <c r="D1389" s="425"/>
      <c r="F1389" s="252"/>
    </row>
    <row r="1390" spans="3:6" x14ac:dyDescent="0.2">
      <c r="C1390" s="425"/>
      <c r="D1390" s="425"/>
      <c r="F1390" s="252"/>
    </row>
    <row r="1391" spans="3:6" x14ac:dyDescent="0.2">
      <c r="C1391" s="425"/>
      <c r="D1391" s="425"/>
      <c r="F1391" s="252"/>
    </row>
    <row r="1392" spans="3:6" x14ac:dyDescent="0.2">
      <c r="C1392" s="425"/>
      <c r="D1392" s="425"/>
      <c r="F1392" s="252"/>
    </row>
    <row r="1393" spans="3:6" x14ac:dyDescent="0.2">
      <c r="C1393" s="425"/>
      <c r="D1393" s="425"/>
      <c r="F1393" s="252"/>
    </row>
    <row r="1394" spans="3:6" x14ac:dyDescent="0.2">
      <c r="C1394" s="425"/>
      <c r="D1394" s="425"/>
      <c r="F1394" s="252"/>
    </row>
    <row r="1395" spans="3:6" x14ac:dyDescent="0.2">
      <c r="C1395" s="425"/>
      <c r="D1395" s="425"/>
      <c r="F1395" s="252"/>
    </row>
    <row r="1396" spans="3:6" x14ac:dyDescent="0.2">
      <c r="C1396" s="425"/>
      <c r="D1396" s="425"/>
      <c r="F1396" s="252"/>
    </row>
    <row r="1397" spans="3:6" x14ac:dyDescent="0.2">
      <c r="C1397" s="425"/>
      <c r="D1397" s="425"/>
      <c r="F1397" s="252"/>
    </row>
    <row r="1398" spans="3:6" x14ac:dyDescent="0.2">
      <c r="C1398" s="425"/>
      <c r="D1398" s="425"/>
      <c r="F1398" s="252"/>
    </row>
    <row r="1399" spans="3:6" x14ac:dyDescent="0.2">
      <c r="C1399" s="425"/>
      <c r="D1399" s="425"/>
      <c r="F1399" s="252"/>
    </row>
    <row r="1400" spans="3:6" x14ac:dyDescent="0.2">
      <c r="C1400" s="425"/>
      <c r="D1400" s="425"/>
      <c r="F1400" s="252"/>
    </row>
    <row r="1401" spans="3:6" x14ac:dyDescent="0.2">
      <c r="C1401" s="425"/>
      <c r="D1401" s="425"/>
      <c r="F1401" s="252"/>
    </row>
    <row r="1402" spans="3:6" x14ac:dyDescent="0.2">
      <c r="C1402" s="425"/>
      <c r="D1402" s="425"/>
      <c r="F1402" s="252"/>
    </row>
    <row r="1403" spans="3:6" x14ac:dyDescent="0.2">
      <c r="C1403" s="425"/>
      <c r="D1403" s="425"/>
      <c r="F1403" s="252"/>
    </row>
    <row r="1404" spans="3:6" x14ac:dyDescent="0.2">
      <c r="C1404" s="425"/>
      <c r="D1404" s="425"/>
      <c r="F1404" s="252"/>
    </row>
    <row r="1405" spans="3:6" x14ac:dyDescent="0.2">
      <c r="C1405" s="425"/>
      <c r="D1405" s="425"/>
      <c r="F1405" s="252"/>
    </row>
    <row r="1406" spans="3:6" x14ac:dyDescent="0.2">
      <c r="C1406" s="425"/>
      <c r="D1406" s="425"/>
      <c r="F1406" s="252"/>
    </row>
    <row r="1407" spans="3:6" x14ac:dyDescent="0.2">
      <c r="C1407" s="425"/>
      <c r="D1407" s="425"/>
      <c r="F1407" s="252"/>
    </row>
    <row r="1408" spans="3:6" x14ac:dyDescent="0.2">
      <c r="C1408" s="425"/>
      <c r="D1408" s="425"/>
      <c r="F1408" s="252"/>
    </row>
    <row r="1409" spans="3:6" x14ac:dyDescent="0.2">
      <c r="C1409" s="425"/>
      <c r="D1409" s="425"/>
      <c r="F1409" s="252"/>
    </row>
    <row r="1410" spans="3:6" x14ac:dyDescent="0.2">
      <c r="C1410" s="425"/>
      <c r="D1410" s="425"/>
      <c r="F1410" s="252"/>
    </row>
    <row r="1411" spans="3:6" x14ac:dyDescent="0.2">
      <c r="C1411" s="425"/>
      <c r="D1411" s="425"/>
      <c r="F1411" s="252"/>
    </row>
    <row r="1412" spans="3:6" x14ac:dyDescent="0.2">
      <c r="C1412" s="425"/>
      <c r="D1412" s="425"/>
      <c r="F1412" s="252"/>
    </row>
    <row r="1413" spans="3:6" x14ac:dyDescent="0.2">
      <c r="C1413" s="425"/>
      <c r="D1413" s="425"/>
      <c r="F1413" s="252"/>
    </row>
    <row r="1414" spans="3:6" x14ac:dyDescent="0.2">
      <c r="C1414" s="425"/>
      <c r="D1414" s="425"/>
      <c r="F1414" s="252"/>
    </row>
    <row r="1415" spans="3:6" x14ac:dyDescent="0.2">
      <c r="C1415" s="425"/>
      <c r="D1415" s="425"/>
      <c r="F1415" s="252"/>
    </row>
    <row r="1416" spans="3:6" x14ac:dyDescent="0.2">
      <c r="C1416" s="425"/>
      <c r="D1416" s="425"/>
      <c r="F1416" s="252"/>
    </row>
    <row r="1417" spans="3:6" x14ac:dyDescent="0.2">
      <c r="C1417" s="425"/>
      <c r="D1417" s="425"/>
      <c r="F1417" s="252"/>
    </row>
    <row r="1418" spans="3:6" x14ac:dyDescent="0.2">
      <c r="C1418" s="425"/>
      <c r="D1418" s="425"/>
      <c r="F1418" s="252"/>
    </row>
    <row r="1419" spans="3:6" x14ac:dyDescent="0.2">
      <c r="C1419" s="425"/>
      <c r="D1419" s="425"/>
      <c r="F1419" s="252"/>
    </row>
    <row r="1420" spans="3:6" x14ac:dyDescent="0.2">
      <c r="C1420" s="425"/>
      <c r="D1420" s="425"/>
      <c r="F1420" s="252"/>
    </row>
    <row r="1421" spans="3:6" x14ac:dyDescent="0.2">
      <c r="C1421" s="425"/>
      <c r="D1421" s="425"/>
      <c r="F1421" s="252"/>
    </row>
    <row r="1422" spans="3:6" x14ac:dyDescent="0.2">
      <c r="C1422" s="425"/>
      <c r="D1422" s="425"/>
      <c r="F1422" s="252"/>
    </row>
    <row r="1423" spans="3:6" x14ac:dyDescent="0.2">
      <c r="C1423" s="425"/>
      <c r="D1423" s="425"/>
      <c r="F1423" s="252"/>
    </row>
    <row r="1424" spans="3:6" x14ac:dyDescent="0.2">
      <c r="C1424" s="425"/>
      <c r="D1424" s="425"/>
      <c r="F1424" s="252"/>
    </row>
    <row r="1425" spans="3:6" x14ac:dyDescent="0.2">
      <c r="C1425" s="425"/>
      <c r="D1425" s="425"/>
      <c r="F1425" s="252"/>
    </row>
    <row r="1426" spans="3:6" x14ac:dyDescent="0.2">
      <c r="C1426" s="425"/>
      <c r="D1426" s="425"/>
      <c r="F1426" s="252"/>
    </row>
    <row r="1427" spans="3:6" x14ac:dyDescent="0.2">
      <c r="C1427" s="425"/>
      <c r="D1427" s="425"/>
      <c r="F1427" s="252"/>
    </row>
    <row r="1428" spans="3:6" x14ac:dyDescent="0.2">
      <c r="C1428" s="425"/>
      <c r="D1428" s="425"/>
      <c r="F1428" s="252"/>
    </row>
    <row r="1429" spans="3:6" x14ac:dyDescent="0.2">
      <c r="C1429" s="425"/>
      <c r="D1429" s="425"/>
      <c r="F1429" s="252"/>
    </row>
    <row r="1430" spans="3:6" x14ac:dyDescent="0.2">
      <c r="C1430" s="425"/>
      <c r="D1430" s="425"/>
      <c r="F1430" s="252"/>
    </row>
    <row r="1431" spans="3:6" x14ac:dyDescent="0.2">
      <c r="C1431" s="425"/>
      <c r="D1431" s="425"/>
      <c r="F1431" s="252"/>
    </row>
    <row r="1432" spans="3:6" x14ac:dyDescent="0.2">
      <c r="C1432" s="425"/>
      <c r="D1432" s="425"/>
      <c r="F1432" s="252"/>
    </row>
    <row r="1433" spans="3:6" x14ac:dyDescent="0.2">
      <c r="C1433" s="425"/>
      <c r="D1433" s="425"/>
      <c r="F1433" s="252"/>
    </row>
    <row r="1434" spans="3:6" x14ac:dyDescent="0.2">
      <c r="C1434" s="425"/>
      <c r="D1434" s="425"/>
      <c r="F1434" s="252"/>
    </row>
    <row r="1435" spans="3:6" x14ac:dyDescent="0.2">
      <c r="C1435" s="425"/>
      <c r="D1435" s="425"/>
      <c r="F1435" s="252"/>
    </row>
    <row r="1436" spans="3:6" x14ac:dyDescent="0.2">
      <c r="C1436" s="425"/>
      <c r="D1436" s="425"/>
      <c r="F1436" s="252"/>
    </row>
    <row r="1437" spans="3:6" x14ac:dyDescent="0.2">
      <c r="C1437" s="425"/>
      <c r="D1437" s="425"/>
      <c r="F1437" s="252"/>
    </row>
    <row r="1438" spans="3:6" x14ac:dyDescent="0.2">
      <c r="C1438" s="425"/>
      <c r="D1438" s="425"/>
      <c r="F1438" s="252"/>
    </row>
    <row r="1439" spans="3:6" x14ac:dyDescent="0.2">
      <c r="C1439" s="425"/>
      <c r="D1439" s="425"/>
      <c r="F1439" s="252"/>
    </row>
    <row r="1440" spans="3:6" x14ac:dyDescent="0.2">
      <c r="C1440" s="425"/>
      <c r="D1440" s="425"/>
      <c r="F1440" s="252"/>
    </row>
    <row r="1441" spans="3:6" x14ac:dyDescent="0.2">
      <c r="C1441" s="425"/>
      <c r="D1441" s="425"/>
      <c r="F1441" s="252"/>
    </row>
    <row r="1442" spans="3:6" x14ac:dyDescent="0.2">
      <c r="C1442" s="425"/>
      <c r="D1442" s="425"/>
      <c r="F1442" s="252"/>
    </row>
    <row r="1443" spans="3:6" x14ac:dyDescent="0.2">
      <c r="C1443" s="425"/>
      <c r="D1443" s="425"/>
      <c r="F1443" s="252"/>
    </row>
    <row r="1444" spans="3:6" x14ac:dyDescent="0.2">
      <c r="C1444" s="425"/>
      <c r="D1444" s="425"/>
      <c r="F1444" s="252"/>
    </row>
    <row r="1445" spans="3:6" x14ac:dyDescent="0.2">
      <c r="C1445" s="425"/>
      <c r="D1445" s="425"/>
      <c r="F1445" s="252"/>
    </row>
    <row r="1446" spans="3:6" x14ac:dyDescent="0.2">
      <c r="C1446" s="425"/>
      <c r="D1446" s="425"/>
      <c r="F1446" s="252"/>
    </row>
    <row r="1447" spans="3:6" x14ac:dyDescent="0.2">
      <c r="C1447" s="425"/>
      <c r="D1447" s="425"/>
      <c r="F1447" s="252"/>
    </row>
    <row r="1448" spans="3:6" x14ac:dyDescent="0.2">
      <c r="C1448" s="425"/>
      <c r="D1448" s="425"/>
      <c r="F1448" s="252"/>
    </row>
    <row r="1449" spans="3:6" x14ac:dyDescent="0.2">
      <c r="C1449" s="425"/>
      <c r="D1449" s="425"/>
      <c r="F1449" s="252"/>
    </row>
    <row r="1450" spans="3:6" x14ac:dyDescent="0.2">
      <c r="C1450" s="425"/>
      <c r="D1450" s="425"/>
      <c r="F1450" s="252"/>
    </row>
    <row r="1451" spans="3:6" x14ac:dyDescent="0.2">
      <c r="C1451" s="425"/>
      <c r="D1451" s="425"/>
      <c r="F1451" s="252"/>
    </row>
    <row r="1452" spans="3:6" x14ac:dyDescent="0.2">
      <c r="C1452" s="425"/>
      <c r="D1452" s="425"/>
      <c r="F1452" s="252"/>
    </row>
    <row r="1453" spans="3:6" x14ac:dyDescent="0.2">
      <c r="C1453" s="425"/>
      <c r="D1453" s="425"/>
      <c r="F1453" s="252"/>
    </row>
    <row r="1454" spans="3:6" x14ac:dyDescent="0.2">
      <c r="C1454" s="425"/>
      <c r="D1454" s="425"/>
      <c r="F1454" s="252"/>
    </row>
    <row r="1455" spans="3:6" x14ac:dyDescent="0.2">
      <c r="C1455" s="425"/>
      <c r="D1455" s="425"/>
      <c r="F1455" s="252"/>
    </row>
    <row r="1456" spans="3:6" x14ac:dyDescent="0.2">
      <c r="C1456" s="425"/>
      <c r="D1456" s="425"/>
      <c r="F1456" s="252"/>
    </row>
    <row r="1457" spans="3:6" x14ac:dyDescent="0.2">
      <c r="C1457" s="425"/>
      <c r="D1457" s="425"/>
      <c r="F1457" s="252"/>
    </row>
    <row r="1458" spans="3:6" x14ac:dyDescent="0.2">
      <c r="C1458" s="425"/>
      <c r="D1458" s="425"/>
      <c r="F1458" s="252"/>
    </row>
    <row r="1459" spans="3:6" x14ac:dyDescent="0.2">
      <c r="C1459" s="425"/>
      <c r="D1459" s="425"/>
      <c r="F1459" s="252"/>
    </row>
    <row r="1460" spans="3:6" x14ac:dyDescent="0.2">
      <c r="C1460" s="425"/>
      <c r="D1460" s="425"/>
      <c r="F1460" s="252"/>
    </row>
    <row r="1461" spans="3:6" x14ac:dyDescent="0.2">
      <c r="C1461" s="425"/>
      <c r="D1461" s="425"/>
      <c r="F1461" s="252"/>
    </row>
    <row r="1462" spans="3:6" x14ac:dyDescent="0.2">
      <c r="C1462" s="425"/>
      <c r="D1462" s="425"/>
      <c r="F1462" s="252"/>
    </row>
    <row r="1463" spans="3:6" x14ac:dyDescent="0.2">
      <c r="C1463" s="425"/>
      <c r="D1463" s="425"/>
      <c r="F1463" s="252"/>
    </row>
    <row r="1464" spans="3:6" x14ac:dyDescent="0.2">
      <c r="C1464" s="425"/>
      <c r="D1464" s="425"/>
      <c r="F1464" s="252"/>
    </row>
    <row r="1465" spans="3:6" x14ac:dyDescent="0.2">
      <c r="C1465" s="425"/>
      <c r="D1465" s="425"/>
      <c r="F1465" s="252"/>
    </row>
    <row r="1466" spans="3:6" x14ac:dyDescent="0.2">
      <c r="C1466" s="425"/>
      <c r="D1466" s="425"/>
      <c r="F1466" s="252"/>
    </row>
    <row r="1467" spans="3:6" x14ac:dyDescent="0.2">
      <c r="C1467" s="425"/>
      <c r="D1467" s="425"/>
      <c r="F1467" s="252"/>
    </row>
    <row r="1468" spans="3:6" x14ac:dyDescent="0.2">
      <c r="C1468" s="425"/>
      <c r="D1468" s="425"/>
      <c r="F1468" s="252"/>
    </row>
    <row r="1469" spans="3:6" x14ac:dyDescent="0.2">
      <c r="C1469" s="425"/>
      <c r="D1469" s="425"/>
      <c r="F1469" s="252"/>
    </row>
    <row r="1470" spans="3:6" x14ac:dyDescent="0.2">
      <c r="C1470" s="425"/>
      <c r="D1470" s="425"/>
      <c r="F1470" s="252"/>
    </row>
    <row r="1471" spans="3:6" x14ac:dyDescent="0.2">
      <c r="C1471" s="425"/>
      <c r="D1471" s="425"/>
      <c r="F1471" s="252"/>
    </row>
    <row r="1472" spans="3:6" x14ac:dyDescent="0.2">
      <c r="C1472" s="425"/>
      <c r="D1472" s="425"/>
      <c r="F1472" s="252"/>
    </row>
    <row r="1473" spans="3:6" x14ac:dyDescent="0.2">
      <c r="C1473" s="425"/>
      <c r="D1473" s="425"/>
      <c r="F1473" s="252"/>
    </row>
    <row r="1474" spans="3:6" x14ac:dyDescent="0.2">
      <c r="C1474" s="425"/>
      <c r="D1474" s="425"/>
      <c r="F1474" s="252"/>
    </row>
    <row r="1475" spans="3:6" x14ac:dyDescent="0.2">
      <c r="C1475" s="425"/>
      <c r="D1475" s="425"/>
      <c r="F1475" s="252"/>
    </row>
    <row r="1476" spans="3:6" x14ac:dyDescent="0.2">
      <c r="C1476" s="425"/>
      <c r="D1476" s="425"/>
      <c r="F1476" s="252"/>
    </row>
    <row r="1477" spans="3:6" x14ac:dyDescent="0.2">
      <c r="C1477" s="425"/>
      <c r="D1477" s="425"/>
      <c r="F1477" s="252"/>
    </row>
    <row r="1478" spans="3:6" x14ac:dyDescent="0.2">
      <c r="C1478" s="425"/>
      <c r="D1478" s="425"/>
      <c r="F1478" s="252"/>
    </row>
    <row r="1479" spans="3:6" x14ac:dyDescent="0.2">
      <c r="C1479" s="425"/>
      <c r="D1479" s="425"/>
      <c r="F1479" s="252"/>
    </row>
    <row r="1480" spans="3:6" x14ac:dyDescent="0.2">
      <c r="C1480" s="425"/>
      <c r="D1480" s="425"/>
      <c r="F1480" s="252"/>
    </row>
    <row r="1481" spans="3:6" x14ac:dyDescent="0.2">
      <c r="C1481" s="425"/>
      <c r="D1481" s="425"/>
      <c r="F1481" s="252"/>
    </row>
    <row r="1482" spans="3:6" x14ac:dyDescent="0.2">
      <c r="C1482" s="425"/>
      <c r="D1482" s="425"/>
      <c r="F1482" s="252"/>
    </row>
    <row r="1483" spans="3:6" x14ac:dyDescent="0.2">
      <c r="C1483" s="425"/>
      <c r="D1483" s="425"/>
      <c r="F1483" s="252"/>
    </row>
    <row r="1484" spans="3:6" x14ac:dyDescent="0.2">
      <c r="C1484" s="425"/>
      <c r="D1484" s="425"/>
      <c r="F1484" s="252"/>
    </row>
    <row r="1485" spans="3:6" x14ac:dyDescent="0.2">
      <c r="C1485" s="425"/>
      <c r="D1485" s="425"/>
      <c r="F1485" s="252"/>
    </row>
    <row r="1486" spans="3:6" x14ac:dyDescent="0.2">
      <c r="C1486" s="425"/>
      <c r="D1486" s="425"/>
      <c r="F1486" s="252"/>
    </row>
    <row r="1487" spans="3:6" x14ac:dyDescent="0.2">
      <c r="C1487" s="425"/>
      <c r="D1487" s="425"/>
      <c r="F1487" s="252"/>
    </row>
    <row r="1488" spans="3:6" x14ac:dyDescent="0.2">
      <c r="C1488" s="425"/>
      <c r="D1488" s="425"/>
      <c r="F1488" s="252"/>
    </row>
    <row r="1489" spans="3:6" x14ac:dyDescent="0.2">
      <c r="C1489" s="425"/>
      <c r="D1489" s="425"/>
      <c r="F1489" s="252"/>
    </row>
    <row r="1490" spans="3:6" x14ac:dyDescent="0.2">
      <c r="C1490" s="425"/>
      <c r="D1490" s="425"/>
      <c r="F1490" s="252"/>
    </row>
    <row r="1491" spans="3:6" x14ac:dyDescent="0.2">
      <c r="C1491" s="425"/>
      <c r="D1491" s="425"/>
      <c r="F1491" s="252"/>
    </row>
    <row r="1492" spans="3:6" x14ac:dyDescent="0.2">
      <c r="C1492" s="425"/>
      <c r="D1492" s="425"/>
      <c r="F1492" s="252"/>
    </row>
    <row r="1493" spans="3:6" x14ac:dyDescent="0.2">
      <c r="C1493" s="425"/>
      <c r="D1493" s="425"/>
      <c r="F1493" s="252"/>
    </row>
    <row r="1494" spans="3:6" x14ac:dyDescent="0.2">
      <c r="C1494" s="425"/>
      <c r="D1494" s="425"/>
      <c r="F1494" s="252"/>
    </row>
    <row r="1495" spans="3:6" x14ac:dyDescent="0.2">
      <c r="C1495" s="425"/>
      <c r="D1495" s="425"/>
      <c r="F1495" s="252"/>
    </row>
    <row r="1496" spans="3:6" x14ac:dyDescent="0.2">
      <c r="C1496" s="425"/>
      <c r="D1496" s="425"/>
      <c r="F1496" s="252"/>
    </row>
    <row r="1497" spans="3:6" x14ac:dyDescent="0.2">
      <c r="C1497" s="425"/>
      <c r="D1497" s="425"/>
      <c r="F1497" s="252"/>
    </row>
    <row r="1498" spans="3:6" x14ac:dyDescent="0.2">
      <c r="C1498" s="425"/>
      <c r="D1498" s="425"/>
      <c r="F1498" s="252"/>
    </row>
    <row r="1499" spans="3:6" x14ac:dyDescent="0.2">
      <c r="C1499" s="425"/>
      <c r="D1499" s="425"/>
      <c r="F1499" s="252"/>
    </row>
    <row r="1500" spans="3:6" x14ac:dyDescent="0.2">
      <c r="C1500" s="425"/>
      <c r="D1500" s="425"/>
      <c r="F1500" s="252"/>
    </row>
    <row r="1501" spans="3:6" x14ac:dyDescent="0.2">
      <c r="C1501" s="425"/>
      <c r="D1501" s="425"/>
      <c r="F1501" s="252"/>
    </row>
    <row r="1502" spans="3:6" x14ac:dyDescent="0.2">
      <c r="C1502" s="425"/>
      <c r="D1502" s="425"/>
      <c r="F1502" s="252"/>
    </row>
    <row r="1503" spans="3:6" x14ac:dyDescent="0.2">
      <c r="C1503" s="425"/>
      <c r="D1503" s="425"/>
      <c r="F1503" s="252"/>
    </row>
    <row r="1504" spans="3:6" x14ac:dyDescent="0.2">
      <c r="C1504" s="425"/>
      <c r="D1504" s="425"/>
      <c r="F1504" s="252"/>
    </row>
    <row r="1505" spans="3:6" x14ac:dyDescent="0.2">
      <c r="C1505" s="425"/>
      <c r="D1505" s="425"/>
      <c r="F1505" s="252"/>
    </row>
    <row r="1506" spans="3:6" x14ac:dyDescent="0.2">
      <c r="C1506" s="425"/>
      <c r="D1506" s="425"/>
      <c r="F1506" s="252"/>
    </row>
    <row r="1507" spans="3:6" x14ac:dyDescent="0.2">
      <c r="C1507" s="425"/>
      <c r="D1507" s="425"/>
      <c r="F1507" s="252"/>
    </row>
    <row r="1508" spans="3:6" x14ac:dyDescent="0.2">
      <c r="C1508" s="425"/>
      <c r="D1508" s="425"/>
      <c r="F1508" s="252"/>
    </row>
    <row r="1509" spans="3:6" x14ac:dyDescent="0.2">
      <c r="C1509" s="425"/>
      <c r="D1509" s="425"/>
      <c r="F1509" s="252"/>
    </row>
    <row r="1510" spans="3:6" x14ac:dyDescent="0.2">
      <c r="C1510" s="425"/>
      <c r="D1510" s="425"/>
      <c r="F1510" s="252"/>
    </row>
    <row r="1511" spans="3:6" x14ac:dyDescent="0.2">
      <c r="C1511" s="425"/>
      <c r="D1511" s="425"/>
      <c r="F1511" s="252"/>
    </row>
    <row r="1512" spans="3:6" x14ac:dyDescent="0.2">
      <c r="C1512" s="425"/>
      <c r="D1512" s="425"/>
      <c r="F1512" s="252"/>
    </row>
    <row r="1513" spans="3:6" x14ac:dyDescent="0.2">
      <c r="C1513" s="425"/>
      <c r="D1513" s="425"/>
      <c r="F1513" s="252"/>
    </row>
    <row r="1514" spans="3:6" x14ac:dyDescent="0.2">
      <c r="C1514" s="425"/>
      <c r="D1514" s="425"/>
      <c r="F1514" s="252"/>
    </row>
    <row r="1515" spans="3:6" x14ac:dyDescent="0.2">
      <c r="C1515" s="425"/>
      <c r="D1515" s="425"/>
      <c r="F1515" s="252"/>
    </row>
    <row r="1516" spans="3:6" x14ac:dyDescent="0.2">
      <c r="C1516" s="425"/>
      <c r="D1516" s="425"/>
      <c r="F1516" s="252"/>
    </row>
    <row r="1517" spans="3:6" x14ac:dyDescent="0.2">
      <c r="C1517" s="425"/>
      <c r="D1517" s="425"/>
      <c r="F1517" s="252"/>
    </row>
    <row r="1518" spans="3:6" x14ac:dyDescent="0.2">
      <c r="C1518" s="425"/>
      <c r="D1518" s="425"/>
      <c r="F1518" s="252"/>
    </row>
    <row r="1519" spans="3:6" x14ac:dyDescent="0.2">
      <c r="C1519" s="425"/>
      <c r="D1519" s="425"/>
      <c r="F1519" s="252"/>
    </row>
    <row r="1520" spans="3:6" x14ac:dyDescent="0.2">
      <c r="C1520" s="425"/>
      <c r="D1520" s="425"/>
      <c r="F1520" s="252"/>
    </row>
    <row r="1521" spans="3:6" x14ac:dyDescent="0.2">
      <c r="C1521" s="425"/>
      <c r="D1521" s="425"/>
      <c r="F1521" s="252"/>
    </row>
    <row r="1522" spans="3:6" x14ac:dyDescent="0.2">
      <c r="C1522" s="425"/>
      <c r="D1522" s="425"/>
      <c r="F1522" s="252"/>
    </row>
    <row r="1523" spans="3:6" x14ac:dyDescent="0.2">
      <c r="C1523" s="425"/>
      <c r="D1523" s="425"/>
      <c r="F1523" s="252"/>
    </row>
    <row r="1524" spans="3:6" x14ac:dyDescent="0.2">
      <c r="C1524" s="425"/>
      <c r="D1524" s="425"/>
      <c r="F1524" s="252"/>
    </row>
    <row r="1525" spans="3:6" x14ac:dyDescent="0.2">
      <c r="C1525" s="425"/>
      <c r="D1525" s="425"/>
      <c r="F1525" s="252"/>
    </row>
    <row r="1526" spans="3:6" x14ac:dyDescent="0.2">
      <c r="C1526" s="425"/>
      <c r="D1526" s="425"/>
      <c r="F1526" s="252"/>
    </row>
    <row r="1527" spans="3:6" x14ac:dyDescent="0.2">
      <c r="C1527" s="425"/>
      <c r="D1527" s="425"/>
      <c r="F1527" s="252"/>
    </row>
    <row r="1528" spans="3:6" x14ac:dyDescent="0.2">
      <c r="C1528" s="425"/>
      <c r="D1528" s="425"/>
      <c r="F1528" s="252"/>
    </row>
    <row r="1529" spans="3:6" x14ac:dyDescent="0.2">
      <c r="C1529" s="425"/>
      <c r="D1529" s="425"/>
      <c r="F1529" s="252"/>
    </row>
    <row r="1530" spans="3:6" x14ac:dyDescent="0.2">
      <c r="C1530" s="425"/>
      <c r="D1530" s="425"/>
      <c r="F1530" s="252"/>
    </row>
    <row r="1531" spans="3:6" x14ac:dyDescent="0.2">
      <c r="C1531" s="425"/>
      <c r="D1531" s="425"/>
      <c r="F1531" s="252"/>
    </row>
    <row r="1532" spans="3:6" x14ac:dyDescent="0.2">
      <c r="C1532" s="425"/>
      <c r="D1532" s="425"/>
      <c r="F1532" s="252"/>
    </row>
    <row r="1533" spans="3:6" x14ac:dyDescent="0.2">
      <c r="C1533" s="425"/>
      <c r="D1533" s="425"/>
      <c r="F1533" s="252"/>
    </row>
    <row r="1534" spans="3:6" x14ac:dyDescent="0.2">
      <c r="C1534" s="425"/>
      <c r="D1534" s="425"/>
      <c r="F1534" s="252"/>
    </row>
    <row r="1535" spans="3:6" x14ac:dyDescent="0.2">
      <c r="C1535" s="425"/>
      <c r="D1535" s="425"/>
      <c r="F1535" s="252"/>
    </row>
    <row r="1536" spans="3:6" x14ac:dyDescent="0.2">
      <c r="C1536" s="425"/>
      <c r="D1536" s="425"/>
      <c r="F1536" s="252"/>
    </row>
    <row r="1537" spans="3:6" x14ac:dyDescent="0.2">
      <c r="C1537" s="425"/>
      <c r="D1537" s="425"/>
      <c r="F1537" s="252"/>
    </row>
    <row r="1538" spans="3:6" x14ac:dyDescent="0.2">
      <c r="C1538" s="425"/>
      <c r="D1538" s="425"/>
      <c r="F1538" s="252"/>
    </row>
    <row r="1539" spans="3:6" x14ac:dyDescent="0.2">
      <c r="C1539" s="425"/>
      <c r="D1539" s="425"/>
      <c r="F1539" s="252"/>
    </row>
    <row r="1540" spans="3:6" x14ac:dyDescent="0.2">
      <c r="C1540" s="425"/>
      <c r="D1540" s="425"/>
      <c r="F1540" s="252"/>
    </row>
    <row r="1541" spans="3:6" x14ac:dyDescent="0.2">
      <c r="C1541" s="425"/>
      <c r="D1541" s="425"/>
      <c r="F1541" s="252"/>
    </row>
    <row r="1542" spans="3:6" x14ac:dyDescent="0.2">
      <c r="C1542" s="425"/>
      <c r="D1542" s="425"/>
      <c r="F1542" s="252"/>
    </row>
    <row r="1543" spans="3:6" x14ac:dyDescent="0.2">
      <c r="C1543" s="425"/>
      <c r="D1543" s="425"/>
      <c r="F1543" s="252"/>
    </row>
    <row r="1544" spans="3:6" x14ac:dyDescent="0.2">
      <c r="C1544" s="425"/>
      <c r="D1544" s="425"/>
      <c r="F1544" s="252"/>
    </row>
    <row r="1545" spans="3:6" x14ac:dyDescent="0.2">
      <c r="C1545" s="425"/>
      <c r="D1545" s="425"/>
      <c r="F1545" s="252"/>
    </row>
    <row r="1546" spans="3:6" x14ac:dyDescent="0.2">
      <c r="C1546" s="425"/>
      <c r="D1546" s="425"/>
      <c r="F1546" s="252"/>
    </row>
    <row r="1547" spans="3:6" x14ac:dyDescent="0.2">
      <c r="C1547" s="425"/>
      <c r="D1547" s="425"/>
      <c r="F1547" s="252"/>
    </row>
    <row r="1548" spans="3:6" x14ac:dyDescent="0.2">
      <c r="C1548" s="425"/>
      <c r="D1548" s="425"/>
      <c r="F1548" s="252"/>
    </row>
    <row r="1549" spans="3:6" x14ac:dyDescent="0.2">
      <c r="C1549" s="425"/>
      <c r="D1549" s="425"/>
      <c r="F1549" s="252"/>
    </row>
    <row r="1550" spans="3:6" x14ac:dyDescent="0.2">
      <c r="C1550" s="425"/>
      <c r="D1550" s="425"/>
      <c r="F1550" s="252"/>
    </row>
    <row r="1551" spans="3:6" x14ac:dyDescent="0.2">
      <c r="C1551" s="425"/>
      <c r="D1551" s="425"/>
      <c r="F1551" s="252"/>
    </row>
    <row r="1552" spans="3:6" x14ac:dyDescent="0.2">
      <c r="C1552" s="425"/>
      <c r="D1552" s="425"/>
      <c r="F1552" s="252"/>
    </row>
    <row r="1553" spans="3:6" x14ac:dyDescent="0.2">
      <c r="C1553" s="425"/>
      <c r="D1553" s="425"/>
      <c r="F1553" s="252"/>
    </row>
    <row r="1554" spans="3:6" x14ac:dyDescent="0.2">
      <c r="C1554" s="425"/>
      <c r="D1554" s="425"/>
      <c r="F1554" s="252"/>
    </row>
    <row r="1555" spans="3:6" x14ac:dyDescent="0.2">
      <c r="C1555" s="425"/>
      <c r="D1555" s="425"/>
      <c r="F1555" s="252"/>
    </row>
    <row r="1556" spans="3:6" x14ac:dyDescent="0.2">
      <c r="C1556" s="425"/>
      <c r="D1556" s="425"/>
      <c r="F1556" s="252"/>
    </row>
    <row r="1557" spans="3:6" x14ac:dyDescent="0.2">
      <c r="C1557" s="425"/>
      <c r="D1557" s="425"/>
      <c r="F1557" s="252"/>
    </row>
    <row r="1558" spans="3:6" x14ac:dyDescent="0.2">
      <c r="C1558" s="425"/>
      <c r="D1558" s="425"/>
      <c r="F1558" s="252"/>
    </row>
    <row r="1559" spans="3:6" x14ac:dyDescent="0.2">
      <c r="C1559" s="425"/>
      <c r="D1559" s="425"/>
      <c r="F1559" s="252"/>
    </row>
    <row r="1560" spans="3:6" x14ac:dyDescent="0.2">
      <c r="C1560" s="425"/>
      <c r="D1560" s="425"/>
      <c r="F1560" s="252"/>
    </row>
    <row r="1561" spans="3:6" x14ac:dyDescent="0.2">
      <c r="C1561" s="425"/>
      <c r="D1561" s="425"/>
      <c r="F1561" s="252"/>
    </row>
    <row r="1562" spans="3:6" x14ac:dyDescent="0.2">
      <c r="C1562" s="425"/>
      <c r="D1562" s="425"/>
      <c r="F1562" s="252"/>
    </row>
    <row r="1563" spans="3:6" x14ac:dyDescent="0.2">
      <c r="C1563" s="425"/>
      <c r="D1563" s="425"/>
      <c r="F1563" s="252"/>
    </row>
    <row r="1564" spans="3:6" x14ac:dyDescent="0.2">
      <c r="C1564" s="425"/>
      <c r="D1564" s="425"/>
      <c r="F1564" s="252"/>
    </row>
    <row r="1565" spans="3:6" x14ac:dyDescent="0.2">
      <c r="C1565" s="425"/>
      <c r="D1565" s="425"/>
      <c r="F1565" s="252"/>
    </row>
    <row r="1566" spans="3:6" x14ac:dyDescent="0.2">
      <c r="C1566" s="425"/>
      <c r="D1566" s="425"/>
      <c r="F1566" s="252"/>
    </row>
    <row r="1567" spans="3:6" x14ac:dyDescent="0.2">
      <c r="C1567" s="425"/>
      <c r="D1567" s="425"/>
      <c r="F1567" s="252"/>
    </row>
    <row r="1568" spans="3:6" x14ac:dyDescent="0.2">
      <c r="C1568" s="425"/>
      <c r="D1568" s="425"/>
      <c r="F1568" s="252"/>
    </row>
    <row r="1569" spans="3:6" x14ac:dyDescent="0.2">
      <c r="C1569" s="425"/>
      <c r="D1569" s="425"/>
      <c r="F1569" s="252"/>
    </row>
    <row r="1570" spans="3:6" x14ac:dyDescent="0.2">
      <c r="C1570" s="425"/>
      <c r="D1570" s="425"/>
      <c r="F1570" s="252"/>
    </row>
    <row r="1571" spans="3:6" x14ac:dyDescent="0.2">
      <c r="C1571" s="425"/>
      <c r="D1571" s="425"/>
      <c r="F1571" s="252"/>
    </row>
    <row r="1572" spans="3:6" x14ac:dyDescent="0.2">
      <c r="C1572" s="425"/>
      <c r="D1572" s="425"/>
      <c r="F1572" s="252"/>
    </row>
    <row r="1573" spans="3:6" x14ac:dyDescent="0.2">
      <c r="C1573" s="425"/>
      <c r="D1573" s="425"/>
      <c r="F1573" s="252"/>
    </row>
    <row r="1574" spans="3:6" x14ac:dyDescent="0.2">
      <c r="C1574" s="425"/>
      <c r="D1574" s="425"/>
      <c r="F1574" s="252"/>
    </row>
    <row r="1575" spans="3:6" x14ac:dyDescent="0.2">
      <c r="C1575" s="425"/>
      <c r="D1575" s="425"/>
      <c r="F1575" s="252"/>
    </row>
    <row r="1576" spans="3:6" x14ac:dyDescent="0.2">
      <c r="C1576" s="425"/>
      <c r="D1576" s="425"/>
      <c r="F1576" s="252"/>
    </row>
    <row r="1577" spans="3:6" x14ac:dyDescent="0.2">
      <c r="C1577" s="425"/>
      <c r="D1577" s="425"/>
      <c r="F1577" s="252"/>
    </row>
    <row r="1578" spans="3:6" x14ac:dyDescent="0.2">
      <c r="C1578" s="425"/>
      <c r="D1578" s="425"/>
      <c r="F1578" s="252"/>
    </row>
    <row r="1579" spans="3:6" x14ac:dyDescent="0.2">
      <c r="C1579" s="425"/>
      <c r="D1579" s="425"/>
      <c r="F1579" s="252"/>
    </row>
    <row r="1580" spans="3:6" x14ac:dyDescent="0.2">
      <c r="C1580" s="425"/>
      <c r="D1580" s="425"/>
      <c r="F1580" s="252"/>
    </row>
    <row r="1581" spans="3:6" x14ac:dyDescent="0.2">
      <c r="C1581" s="425"/>
      <c r="D1581" s="425"/>
      <c r="F1581" s="252"/>
    </row>
    <row r="1582" spans="3:6" x14ac:dyDescent="0.2">
      <c r="C1582" s="425"/>
      <c r="D1582" s="425"/>
      <c r="F1582" s="252"/>
    </row>
    <row r="1583" spans="3:6" x14ac:dyDescent="0.2">
      <c r="C1583" s="425"/>
      <c r="D1583" s="425"/>
      <c r="F1583" s="252"/>
    </row>
    <row r="1584" spans="3:6" x14ac:dyDescent="0.2">
      <c r="C1584" s="425"/>
      <c r="D1584" s="425"/>
      <c r="F1584" s="252"/>
    </row>
    <row r="1585" spans="3:6" x14ac:dyDescent="0.2">
      <c r="C1585" s="425"/>
      <c r="D1585" s="425"/>
      <c r="F1585" s="252"/>
    </row>
    <row r="1586" spans="3:6" x14ac:dyDescent="0.2">
      <c r="C1586" s="425"/>
      <c r="D1586" s="425"/>
      <c r="F1586" s="252"/>
    </row>
    <row r="1587" spans="3:6" x14ac:dyDescent="0.2">
      <c r="C1587" s="425"/>
      <c r="D1587" s="425"/>
      <c r="F1587" s="252"/>
    </row>
    <row r="1588" spans="3:6" x14ac:dyDescent="0.2">
      <c r="C1588" s="425"/>
      <c r="D1588" s="425"/>
      <c r="F1588" s="252"/>
    </row>
    <row r="1589" spans="3:6" x14ac:dyDescent="0.2">
      <c r="C1589" s="425"/>
      <c r="D1589" s="425"/>
      <c r="F1589" s="252"/>
    </row>
    <row r="1590" spans="3:6" x14ac:dyDescent="0.2">
      <c r="C1590" s="425"/>
      <c r="D1590" s="425"/>
      <c r="F1590" s="252"/>
    </row>
    <row r="1591" spans="3:6" x14ac:dyDescent="0.2">
      <c r="C1591" s="425"/>
      <c r="D1591" s="425"/>
      <c r="F1591" s="252"/>
    </row>
    <row r="1592" spans="3:6" x14ac:dyDescent="0.2">
      <c r="C1592" s="425"/>
      <c r="D1592" s="425"/>
      <c r="F1592" s="252"/>
    </row>
    <row r="1593" spans="3:6" x14ac:dyDescent="0.2">
      <c r="C1593" s="425"/>
      <c r="D1593" s="425"/>
      <c r="F1593" s="252"/>
    </row>
    <row r="1594" spans="3:6" x14ac:dyDescent="0.2">
      <c r="C1594" s="425"/>
      <c r="D1594" s="425"/>
      <c r="F1594" s="252"/>
    </row>
    <row r="1595" spans="3:6" x14ac:dyDescent="0.2">
      <c r="C1595" s="425"/>
      <c r="D1595" s="425"/>
      <c r="F1595" s="252"/>
    </row>
    <row r="1596" spans="3:6" x14ac:dyDescent="0.2">
      <c r="C1596" s="425"/>
      <c r="D1596" s="425"/>
      <c r="F1596" s="252"/>
    </row>
    <row r="1597" spans="3:6" x14ac:dyDescent="0.2">
      <c r="C1597" s="425"/>
      <c r="D1597" s="425"/>
      <c r="F1597" s="252"/>
    </row>
    <row r="1598" spans="3:6" x14ac:dyDescent="0.2">
      <c r="C1598" s="425"/>
      <c r="D1598" s="425"/>
      <c r="F1598" s="252"/>
    </row>
    <row r="1599" spans="3:6" x14ac:dyDescent="0.2">
      <c r="C1599" s="425"/>
      <c r="D1599" s="425"/>
      <c r="F1599" s="252"/>
    </row>
    <row r="1600" spans="3:6" x14ac:dyDescent="0.2">
      <c r="C1600" s="425"/>
      <c r="D1600" s="425"/>
      <c r="F1600" s="252"/>
    </row>
    <row r="1601" spans="3:6" x14ac:dyDescent="0.2">
      <c r="C1601" s="425"/>
      <c r="D1601" s="425"/>
      <c r="F1601" s="252"/>
    </row>
    <row r="1602" spans="3:6" x14ac:dyDescent="0.2">
      <c r="C1602" s="425"/>
      <c r="D1602" s="425"/>
      <c r="F1602" s="252"/>
    </row>
    <row r="1603" spans="3:6" x14ac:dyDescent="0.2">
      <c r="C1603" s="425"/>
      <c r="D1603" s="425"/>
      <c r="F1603" s="252"/>
    </row>
    <row r="1604" spans="3:6" x14ac:dyDescent="0.2">
      <c r="C1604" s="425"/>
      <c r="D1604" s="425"/>
      <c r="F1604" s="252"/>
    </row>
    <row r="1605" spans="3:6" x14ac:dyDescent="0.2">
      <c r="C1605" s="425"/>
      <c r="D1605" s="425"/>
      <c r="F1605" s="252"/>
    </row>
    <row r="1606" spans="3:6" x14ac:dyDescent="0.2">
      <c r="C1606" s="425"/>
      <c r="D1606" s="425"/>
      <c r="F1606" s="252"/>
    </row>
    <row r="1607" spans="3:6" x14ac:dyDescent="0.2">
      <c r="C1607" s="425"/>
      <c r="D1607" s="425"/>
      <c r="F1607" s="252"/>
    </row>
    <row r="1608" spans="3:6" x14ac:dyDescent="0.2">
      <c r="C1608" s="425"/>
      <c r="D1608" s="425"/>
      <c r="F1608" s="252"/>
    </row>
    <row r="1609" spans="3:6" x14ac:dyDescent="0.2">
      <c r="C1609" s="425"/>
      <c r="D1609" s="425"/>
      <c r="F1609" s="252"/>
    </row>
    <row r="1610" spans="3:6" x14ac:dyDescent="0.2">
      <c r="C1610" s="425"/>
      <c r="D1610" s="425"/>
      <c r="F1610" s="252"/>
    </row>
    <row r="1611" spans="3:6" x14ac:dyDescent="0.2">
      <c r="C1611" s="425"/>
      <c r="D1611" s="425"/>
      <c r="F1611" s="252"/>
    </row>
    <row r="1612" spans="3:6" x14ac:dyDescent="0.2">
      <c r="C1612" s="425"/>
      <c r="D1612" s="425"/>
      <c r="F1612" s="252"/>
    </row>
    <row r="1613" spans="3:6" x14ac:dyDescent="0.2">
      <c r="C1613" s="425"/>
      <c r="D1613" s="425"/>
      <c r="F1613" s="252"/>
    </row>
    <row r="1614" spans="3:6" x14ac:dyDescent="0.2">
      <c r="C1614" s="425"/>
      <c r="D1614" s="425"/>
      <c r="F1614" s="252"/>
    </row>
    <row r="1615" spans="3:6" x14ac:dyDescent="0.2">
      <c r="C1615" s="425"/>
      <c r="D1615" s="425"/>
      <c r="F1615" s="252"/>
    </row>
    <row r="1616" spans="3:6" x14ac:dyDescent="0.2">
      <c r="C1616" s="425"/>
      <c r="D1616" s="425"/>
      <c r="F1616" s="252"/>
    </row>
    <row r="1617" spans="3:6" x14ac:dyDescent="0.2">
      <c r="C1617" s="425"/>
      <c r="D1617" s="425"/>
      <c r="F1617" s="252"/>
    </row>
    <row r="1618" spans="3:6" x14ac:dyDescent="0.2">
      <c r="C1618" s="425"/>
      <c r="D1618" s="425"/>
      <c r="F1618" s="252"/>
    </row>
    <row r="1619" spans="3:6" x14ac:dyDescent="0.2">
      <c r="C1619" s="425"/>
      <c r="D1619" s="425"/>
      <c r="F1619" s="252"/>
    </row>
    <row r="1620" spans="3:6" x14ac:dyDescent="0.2">
      <c r="C1620" s="425"/>
      <c r="D1620" s="425"/>
      <c r="F1620" s="252"/>
    </row>
    <row r="1621" spans="3:6" x14ac:dyDescent="0.2">
      <c r="C1621" s="425"/>
      <c r="D1621" s="425"/>
      <c r="F1621" s="252"/>
    </row>
    <row r="1622" spans="3:6" x14ac:dyDescent="0.2">
      <c r="C1622" s="425"/>
      <c r="D1622" s="425"/>
      <c r="F1622" s="252"/>
    </row>
    <row r="1623" spans="3:6" x14ac:dyDescent="0.2">
      <c r="C1623" s="425"/>
      <c r="D1623" s="425"/>
      <c r="F1623" s="252"/>
    </row>
    <row r="1624" spans="3:6" x14ac:dyDescent="0.2">
      <c r="C1624" s="425"/>
      <c r="D1624" s="425"/>
      <c r="F1624" s="252"/>
    </row>
    <row r="1625" spans="3:6" x14ac:dyDescent="0.2">
      <c r="C1625" s="425"/>
      <c r="D1625" s="425"/>
      <c r="F1625" s="252"/>
    </row>
    <row r="1626" spans="3:6" x14ac:dyDescent="0.2">
      <c r="C1626" s="425"/>
      <c r="D1626" s="425"/>
      <c r="F1626" s="252"/>
    </row>
    <row r="1627" spans="3:6" x14ac:dyDescent="0.2">
      <c r="C1627" s="425"/>
      <c r="D1627" s="425"/>
      <c r="F1627" s="252"/>
    </row>
    <row r="1628" spans="3:6" x14ac:dyDescent="0.2">
      <c r="C1628" s="425"/>
      <c r="D1628" s="425"/>
      <c r="F1628" s="252"/>
    </row>
    <row r="1629" spans="3:6" x14ac:dyDescent="0.2">
      <c r="C1629" s="425"/>
      <c r="D1629" s="425"/>
      <c r="F1629" s="252"/>
    </row>
    <row r="1630" spans="3:6" x14ac:dyDescent="0.2">
      <c r="C1630" s="425"/>
      <c r="D1630" s="425"/>
      <c r="F1630" s="252"/>
    </row>
    <row r="1631" spans="3:6" x14ac:dyDescent="0.2">
      <c r="C1631" s="425"/>
      <c r="D1631" s="425"/>
      <c r="F1631" s="252"/>
    </row>
    <row r="1632" spans="3:6" x14ac:dyDescent="0.2">
      <c r="C1632" s="425"/>
      <c r="D1632" s="425"/>
      <c r="F1632" s="252"/>
    </row>
    <row r="1633" spans="3:6" x14ac:dyDescent="0.2">
      <c r="C1633" s="425"/>
      <c r="D1633" s="425"/>
      <c r="F1633" s="252"/>
    </row>
    <row r="1634" spans="3:6" x14ac:dyDescent="0.2">
      <c r="C1634" s="425"/>
      <c r="D1634" s="425"/>
      <c r="F1634" s="252"/>
    </row>
    <row r="1635" spans="3:6" x14ac:dyDescent="0.2">
      <c r="C1635" s="425"/>
      <c r="D1635" s="425"/>
      <c r="F1635" s="252"/>
    </row>
    <row r="1636" spans="3:6" x14ac:dyDescent="0.2">
      <c r="C1636" s="425"/>
      <c r="D1636" s="425"/>
      <c r="F1636" s="252"/>
    </row>
    <row r="1637" spans="3:6" x14ac:dyDescent="0.2">
      <c r="C1637" s="425"/>
      <c r="D1637" s="425"/>
      <c r="F1637" s="252"/>
    </row>
    <row r="1638" spans="3:6" x14ac:dyDescent="0.2">
      <c r="C1638" s="425"/>
      <c r="D1638" s="425"/>
      <c r="F1638" s="252"/>
    </row>
    <row r="1639" spans="3:6" x14ac:dyDescent="0.2">
      <c r="C1639" s="425"/>
      <c r="D1639" s="425"/>
      <c r="F1639" s="252"/>
    </row>
    <row r="1640" spans="3:6" x14ac:dyDescent="0.2">
      <c r="C1640" s="425"/>
      <c r="D1640" s="425"/>
      <c r="F1640" s="252"/>
    </row>
    <row r="1641" spans="3:6" x14ac:dyDescent="0.2">
      <c r="C1641" s="425"/>
      <c r="D1641" s="425"/>
      <c r="F1641" s="252"/>
    </row>
    <row r="1642" spans="3:6" x14ac:dyDescent="0.2">
      <c r="C1642" s="425"/>
      <c r="D1642" s="425"/>
      <c r="F1642" s="252"/>
    </row>
    <row r="1643" spans="3:6" x14ac:dyDescent="0.2">
      <c r="C1643" s="425"/>
      <c r="D1643" s="425"/>
      <c r="F1643" s="252"/>
    </row>
    <row r="1644" spans="3:6" x14ac:dyDescent="0.2">
      <c r="C1644" s="425"/>
      <c r="D1644" s="425"/>
      <c r="F1644" s="252"/>
    </row>
    <row r="1645" spans="3:6" x14ac:dyDescent="0.2">
      <c r="C1645" s="425"/>
      <c r="D1645" s="425"/>
      <c r="F1645" s="252"/>
    </row>
    <row r="1646" spans="3:6" x14ac:dyDescent="0.2">
      <c r="C1646" s="425"/>
      <c r="D1646" s="425"/>
      <c r="F1646" s="252"/>
    </row>
    <row r="1647" spans="3:6" x14ac:dyDescent="0.2">
      <c r="C1647" s="425"/>
      <c r="D1647" s="425"/>
      <c r="F1647" s="252"/>
    </row>
    <row r="1648" spans="3:6" x14ac:dyDescent="0.2">
      <c r="C1648" s="425"/>
      <c r="D1648" s="425"/>
      <c r="F1648" s="252"/>
    </row>
    <row r="1649" spans="3:6" x14ac:dyDescent="0.2">
      <c r="C1649" s="425"/>
      <c r="D1649" s="425"/>
      <c r="F1649" s="252"/>
    </row>
    <row r="1650" spans="3:6" x14ac:dyDescent="0.2">
      <c r="C1650" s="425"/>
      <c r="D1650" s="425"/>
      <c r="F1650" s="252"/>
    </row>
    <row r="1651" spans="3:6" x14ac:dyDescent="0.2">
      <c r="C1651" s="425"/>
      <c r="D1651" s="425"/>
      <c r="F1651" s="252"/>
    </row>
    <row r="1652" spans="3:6" x14ac:dyDescent="0.2">
      <c r="C1652" s="425"/>
      <c r="D1652" s="425"/>
      <c r="F1652" s="252"/>
    </row>
    <row r="1653" spans="3:6" x14ac:dyDescent="0.2">
      <c r="C1653" s="425"/>
      <c r="D1653" s="425"/>
      <c r="F1653" s="252"/>
    </row>
    <row r="1654" spans="3:6" x14ac:dyDescent="0.2">
      <c r="C1654" s="425"/>
      <c r="D1654" s="425"/>
      <c r="F1654" s="252"/>
    </row>
    <row r="1655" spans="3:6" x14ac:dyDescent="0.2">
      <c r="C1655" s="425"/>
      <c r="D1655" s="425"/>
      <c r="F1655" s="252"/>
    </row>
    <row r="1656" spans="3:6" x14ac:dyDescent="0.2">
      <c r="C1656" s="425"/>
      <c r="D1656" s="425"/>
      <c r="F1656" s="252"/>
    </row>
    <row r="1657" spans="3:6" x14ac:dyDescent="0.2">
      <c r="C1657" s="425"/>
      <c r="D1657" s="425"/>
      <c r="F1657" s="252"/>
    </row>
    <row r="1658" spans="3:6" x14ac:dyDescent="0.2">
      <c r="C1658" s="425"/>
      <c r="D1658" s="425"/>
      <c r="F1658" s="252"/>
    </row>
    <row r="1659" spans="3:6" x14ac:dyDescent="0.2">
      <c r="C1659" s="425"/>
      <c r="D1659" s="425"/>
      <c r="F1659" s="252"/>
    </row>
    <row r="1660" spans="3:6" x14ac:dyDescent="0.2">
      <c r="C1660" s="425"/>
      <c r="D1660" s="425"/>
      <c r="F1660" s="252"/>
    </row>
    <row r="1661" spans="3:6" x14ac:dyDescent="0.2">
      <c r="C1661" s="425"/>
      <c r="D1661" s="425"/>
      <c r="F1661" s="252"/>
    </row>
    <row r="1662" spans="3:6" x14ac:dyDescent="0.2">
      <c r="C1662" s="425"/>
      <c r="D1662" s="425"/>
      <c r="F1662" s="252"/>
    </row>
    <row r="1663" spans="3:6" x14ac:dyDescent="0.2">
      <c r="C1663" s="425"/>
      <c r="D1663" s="425"/>
      <c r="F1663" s="252"/>
    </row>
    <row r="1664" spans="3:6" x14ac:dyDescent="0.2">
      <c r="C1664" s="425"/>
      <c r="D1664" s="425"/>
      <c r="F1664" s="252"/>
    </row>
    <row r="1665" spans="3:6" x14ac:dyDescent="0.2">
      <c r="C1665" s="425"/>
      <c r="D1665" s="425"/>
      <c r="F1665" s="252"/>
    </row>
    <row r="1666" spans="3:6" x14ac:dyDescent="0.2">
      <c r="C1666" s="425"/>
      <c r="D1666" s="425"/>
      <c r="F1666" s="252"/>
    </row>
    <row r="1667" spans="3:6" x14ac:dyDescent="0.2">
      <c r="C1667" s="425"/>
      <c r="D1667" s="425"/>
      <c r="F1667" s="252"/>
    </row>
    <row r="1668" spans="3:6" x14ac:dyDescent="0.2">
      <c r="C1668" s="425"/>
      <c r="D1668" s="425"/>
      <c r="F1668" s="252"/>
    </row>
    <row r="1669" spans="3:6" x14ac:dyDescent="0.2">
      <c r="C1669" s="425"/>
      <c r="D1669" s="425"/>
      <c r="F1669" s="252"/>
    </row>
    <row r="1670" spans="3:6" x14ac:dyDescent="0.2">
      <c r="C1670" s="425"/>
      <c r="D1670" s="425"/>
      <c r="F1670" s="252"/>
    </row>
    <row r="1671" spans="3:6" x14ac:dyDescent="0.2">
      <c r="C1671" s="425"/>
      <c r="D1671" s="425"/>
      <c r="F1671" s="252"/>
    </row>
    <row r="1672" spans="3:6" x14ac:dyDescent="0.2">
      <c r="C1672" s="425"/>
      <c r="D1672" s="425"/>
      <c r="F1672" s="252"/>
    </row>
    <row r="1673" spans="3:6" x14ac:dyDescent="0.2">
      <c r="C1673" s="425"/>
      <c r="D1673" s="425"/>
      <c r="F1673" s="252"/>
    </row>
    <row r="1674" spans="3:6" x14ac:dyDescent="0.2">
      <c r="C1674" s="425"/>
      <c r="D1674" s="425"/>
      <c r="F1674" s="252"/>
    </row>
    <row r="1675" spans="3:6" x14ac:dyDescent="0.2">
      <c r="C1675" s="425"/>
      <c r="D1675" s="425"/>
      <c r="F1675" s="252"/>
    </row>
    <row r="1676" spans="3:6" x14ac:dyDescent="0.2">
      <c r="C1676" s="425"/>
      <c r="D1676" s="425"/>
      <c r="F1676" s="252"/>
    </row>
    <row r="1677" spans="3:6" x14ac:dyDescent="0.2">
      <c r="C1677" s="425"/>
      <c r="D1677" s="425"/>
      <c r="F1677" s="252"/>
    </row>
    <row r="1678" spans="3:6" x14ac:dyDescent="0.2">
      <c r="C1678" s="425"/>
      <c r="D1678" s="425"/>
      <c r="F1678" s="252"/>
    </row>
    <row r="1679" spans="3:6" x14ac:dyDescent="0.2">
      <c r="C1679" s="425"/>
      <c r="D1679" s="425"/>
      <c r="F1679" s="252"/>
    </row>
    <row r="1680" spans="3:6" x14ac:dyDescent="0.2">
      <c r="C1680" s="425"/>
      <c r="D1680" s="425"/>
      <c r="F1680" s="252"/>
    </row>
    <row r="1681" spans="3:6" x14ac:dyDescent="0.2">
      <c r="C1681" s="425"/>
      <c r="D1681" s="425"/>
      <c r="F1681" s="252"/>
    </row>
    <row r="1682" spans="3:6" x14ac:dyDescent="0.2">
      <c r="C1682" s="425"/>
      <c r="D1682" s="425"/>
      <c r="F1682" s="252"/>
    </row>
    <row r="1683" spans="3:6" x14ac:dyDescent="0.2">
      <c r="C1683" s="425"/>
      <c r="D1683" s="425"/>
      <c r="F1683" s="252"/>
    </row>
    <row r="1684" spans="3:6" x14ac:dyDescent="0.2">
      <c r="C1684" s="425"/>
      <c r="D1684" s="425"/>
      <c r="F1684" s="252"/>
    </row>
    <row r="1685" spans="3:6" x14ac:dyDescent="0.2">
      <c r="C1685" s="425"/>
      <c r="D1685" s="425"/>
      <c r="F1685" s="252"/>
    </row>
    <row r="1686" spans="3:6" x14ac:dyDescent="0.2">
      <c r="C1686" s="425"/>
      <c r="D1686" s="425"/>
      <c r="F1686" s="252"/>
    </row>
    <row r="1687" spans="3:6" x14ac:dyDescent="0.2">
      <c r="C1687" s="425"/>
      <c r="D1687" s="425"/>
      <c r="F1687" s="252"/>
    </row>
    <row r="1688" spans="3:6" x14ac:dyDescent="0.2">
      <c r="C1688" s="425"/>
      <c r="D1688" s="425"/>
      <c r="F1688" s="252"/>
    </row>
    <row r="1689" spans="3:6" x14ac:dyDescent="0.2">
      <c r="C1689" s="425"/>
      <c r="D1689" s="425"/>
      <c r="F1689" s="252"/>
    </row>
    <row r="1690" spans="3:6" x14ac:dyDescent="0.2">
      <c r="C1690" s="425"/>
      <c r="D1690" s="425"/>
      <c r="F1690" s="252"/>
    </row>
    <row r="1691" spans="3:6" x14ac:dyDescent="0.2">
      <c r="C1691" s="425"/>
      <c r="D1691" s="425"/>
      <c r="F1691" s="252"/>
    </row>
    <row r="1692" spans="3:6" x14ac:dyDescent="0.2">
      <c r="C1692" s="425"/>
      <c r="D1692" s="425"/>
      <c r="F1692" s="252"/>
    </row>
    <row r="1693" spans="3:6" x14ac:dyDescent="0.2">
      <c r="C1693" s="425"/>
      <c r="D1693" s="425"/>
      <c r="F1693" s="252"/>
    </row>
    <row r="1694" spans="3:6" x14ac:dyDescent="0.2">
      <c r="C1694" s="425"/>
      <c r="D1694" s="425"/>
      <c r="F1694" s="252"/>
    </row>
    <row r="1695" spans="3:6" x14ac:dyDescent="0.2">
      <c r="C1695" s="425"/>
      <c r="D1695" s="425"/>
      <c r="F1695" s="252"/>
    </row>
    <row r="1696" spans="3:6" x14ac:dyDescent="0.2">
      <c r="C1696" s="425"/>
      <c r="D1696" s="425"/>
      <c r="F1696" s="252"/>
    </row>
    <row r="1697" spans="3:6" x14ac:dyDescent="0.2">
      <c r="C1697" s="425"/>
      <c r="D1697" s="425"/>
      <c r="F1697" s="252"/>
    </row>
    <row r="1698" spans="3:6" x14ac:dyDescent="0.2">
      <c r="C1698" s="425"/>
      <c r="D1698" s="425"/>
      <c r="F1698" s="252"/>
    </row>
    <row r="1699" spans="3:6" x14ac:dyDescent="0.2">
      <c r="C1699" s="425"/>
      <c r="D1699" s="425"/>
      <c r="F1699" s="252"/>
    </row>
    <row r="1700" spans="3:6" x14ac:dyDescent="0.2">
      <c r="C1700" s="425"/>
      <c r="D1700" s="425"/>
      <c r="F1700" s="252"/>
    </row>
    <row r="1701" spans="3:6" x14ac:dyDescent="0.2">
      <c r="C1701" s="425"/>
      <c r="D1701" s="425"/>
      <c r="F1701" s="252"/>
    </row>
    <row r="1702" spans="3:6" x14ac:dyDescent="0.2">
      <c r="C1702" s="425"/>
      <c r="D1702" s="425"/>
      <c r="F1702" s="252"/>
    </row>
    <row r="1703" spans="3:6" x14ac:dyDescent="0.2">
      <c r="C1703" s="425"/>
      <c r="D1703" s="425"/>
      <c r="F1703" s="252"/>
    </row>
    <row r="1704" spans="3:6" x14ac:dyDescent="0.2">
      <c r="C1704" s="425"/>
      <c r="D1704" s="425"/>
      <c r="F1704" s="252"/>
    </row>
    <row r="1705" spans="3:6" x14ac:dyDescent="0.2">
      <c r="C1705" s="425"/>
      <c r="D1705" s="425"/>
      <c r="F1705" s="252"/>
    </row>
    <row r="1706" spans="3:6" x14ac:dyDescent="0.2">
      <c r="C1706" s="425"/>
      <c r="D1706" s="425"/>
      <c r="F1706" s="252"/>
    </row>
    <row r="1707" spans="3:6" x14ac:dyDescent="0.2">
      <c r="C1707" s="425"/>
      <c r="D1707" s="425"/>
      <c r="F1707" s="252"/>
    </row>
    <row r="1708" spans="3:6" x14ac:dyDescent="0.2">
      <c r="C1708" s="425"/>
      <c r="D1708" s="425"/>
      <c r="F1708" s="252"/>
    </row>
    <row r="1709" spans="3:6" x14ac:dyDescent="0.2">
      <c r="C1709" s="425"/>
      <c r="D1709" s="425"/>
      <c r="F1709" s="252"/>
    </row>
    <row r="1710" spans="3:6" x14ac:dyDescent="0.2">
      <c r="C1710" s="425"/>
      <c r="D1710" s="425"/>
      <c r="F1710" s="252"/>
    </row>
    <row r="1711" spans="3:6" x14ac:dyDescent="0.2">
      <c r="C1711" s="425"/>
      <c r="D1711" s="425"/>
      <c r="F1711" s="252"/>
    </row>
    <row r="1712" spans="3:6" x14ac:dyDescent="0.2">
      <c r="C1712" s="425"/>
      <c r="D1712" s="425"/>
      <c r="F1712" s="252"/>
    </row>
    <row r="1713" spans="3:6" x14ac:dyDescent="0.2">
      <c r="C1713" s="425"/>
      <c r="D1713" s="425"/>
      <c r="F1713" s="252"/>
    </row>
    <row r="1714" spans="3:6" x14ac:dyDescent="0.2">
      <c r="C1714" s="425"/>
      <c r="D1714" s="425"/>
      <c r="F1714" s="252"/>
    </row>
    <row r="1715" spans="3:6" x14ac:dyDescent="0.2">
      <c r="C1715" s="425"/>
      <c r="D1715" s="425"/>
      <c r="F1715" s="252"/>
    </row>
    <row r="1716" spans="3:6" x14ac:dyDescent="0.2">
      <c r="C1716" s="425"/>
      <c r="D1716" s="425"/>
      <c r="F1716" s="252"/>
    </row>
    <row r="1717" spans="3:6" x14ac:dyDescent="0.2">
      <c r="C1717" s="425"/>
      <c r="D1717" s="425"/>
      <c r="F1717" s="252"/>
    </row>
    <row r="1718" spans="3:6" x14ac:dyDescent="0.2">
      <c r="C1718" s="425"/>
      <c r="D1718" s="425"/>
      <c r="F1718" s="252"/>
    </row>
    <row r="1719" spans="3:6" x14ac:dyDescent="0.2">
      <c r="C1719" s="425"/>
      <c r="D1719" s="425"/>
      <c r="F1719" s="252"/>
    </row>
    <row r="1720" spans="3:6" x14ac:dyDescent="0.2">
      <c r="C1720" s="425"/>
      <c r="D1720" s="425"/>
      <c r="F1720" s="252"/>
    </row>
    <row r="1721" spans="3:6" x14ac:dyDescent="0.2">
      <c r="C1721" s="425"/>
      <c r="D1721" s="425"/>
      <c r="F1721" s="252"/>
    </row>
    <row r="1722" spans="3:6" x14ac:dyDescent="0.2">
      <c r="C1722" s="425"/>
      <c r="D1722" s="425"/>
      <c r="F1722" s="252"/>
    </row>
    <row r="1723" spans="3:6" x14ac:dyDescent="0.2">
      <c r="C1723" s="425"/>
      <c r="D1723" s="425"/>
      <c r="F1723" s="252"/>
    </row>
    <row r="1724" spans="3:6" x14ac:dyDescent="0.2">
      <c r="C1724" s="425"/>
      <c r="D1724" s="425"/>
      <c r="F1724" s="252"/>
    </row>
    <row r="1725" spans="3:6" x14ac:dyDescent="0.2">
      <c r="C1725" s="425"/>
      <c r="D1725" s="425"/>
      <c r="F1725" s="252"/>
    </row>
    <row r="1726" spans="3:6" x14ac:dyDescent="0.2">
      <c r="C1726" s="425"/>
      <c r="D1726" s="425"/>
      <c r="F1726" s="252"/>
    </row>
    <row r="1727" spans="3:6" x14ac:dyDescent="0.2">
      <c r="C1727" s="425"/>
      <c r="D1727" s="425"/>
      <c r="F1727" s="252"/>
    </row>
    <row r="1728" spans="3:6" x14ac:dyDescent="0.2">
      <c r="C1728" s="425"/>
      <c r="D1728" s="425"/>
      <c r="F1728" s="252"/>
    </row>
    <row r="1729" spans="3:6" x14ac:dyDescent="0.2">
      <c r="C1729" s="425"/>
      <c r="D1729" s="425"/>
      <c r="F1729" s="252"/>
    </row>
    <row r="1730" spans="3:6" x14ac:dyDescent="0.2">
      <c r="C1730" s="425"/>
      <c r="D1730" s="425"/>
      <c r="F1730" s="252"/>
    </row>
    <row r="1731" spans="3:6" x14ac:dyDescent="0.2">
      <c r="C1731" s="425"/>
      <c r="D1731" s="425"/>
      <c r="F1731" s="252"/>
    </row>
    <row r="1732" spans="3:6" x14ac:dyDescent="0.2">
      <c r="C1732" s="425"/>
      <c r="D1732" s="425"/>
      <c r="F1732" s="252"/>
    </row>
    <row r="1733" spans="3:6" x14ac:dyDescent="0.2">
      <c r="C1733" s="425"/>
      <c r="D1733" s="425"/>
      <c r="F1733" s="252"/>
    </row>
    <row r="1734" spans="3:6" x14ac:dyDescent="0.2">
      <c r="C1734" s="425"/>
      <c r="D1734" s="425"/>
      <c r="F1734" s="252"/>
    </row>
    <row r="1735" spans="3:6" x14ac:dyDescent="0.2">
      <c r="C1735" s="425"/>
      <c r="D1735" s="425"/>
      <c r="F1735" s="252"/>
    </row>
    <row r="1736" spans="3:6" x14ac:dyDescent="0.2">
      <c r="C1736" s="425"/>
      <c r="D1736" s="425"/>
      <c r="F1736" s="252"/>
    </row>
    <row r="1737" spans="3:6" x14ac:dyDescent="0.2">
      <c r="C1737" s="425"/>
      <c r="D1737" s="425"/>
      <c r="F1737" s="252"/>
    </row>
    <row r="1738" spans="3:6" x14ac:dyDescent="0.2">
      <c r="C1738" s="425"/>
      <c r="D1738" s="425"/>
      <c r="F1738" s="252"/>
    </row>
    <row r="1739" spans="3:6" x14ac:dyDescent="0.2">
      <c r="C1739" s="425"/>
      <c r="D1739" s="425"/>
      <c r="F1739" s="252"/>
    </row>
    <row r="1740" spans="3:6" x14ac:dyDescent="0.2">
      <c r="C1740" s="425"/>
      <c r="D1740" s="425"/>
      <c r="F1740" s="252"/>
    </row>
    <row r="1741" spans="3:6" x14ac:dyDescent="0.2">
      <c r="C1741" s="425"/>
      <c r="D1741" s="425"/>
      <c r="F1741" s="252"/>
    </row>
    <row r="1742" spans="3:6" x14ac:dyDescent="0.2">
      <c r="C1742" s="425"/>
      <c r="D1742" s="425"/>
      <c r="F1742" s="252"/>
    </row>
    <row r="1743" spans="3:6" x14ac:dyDescent="0.2">
      <c r="C1743" s="425"/>
      <c r="D1743" s="425"/>
      <c r="F1743" s="252"/>
    </row>
    <row r="1744" spans="3:6" x14ac:dyDescent="0.2">
      <c r="C1744" s="425"/>
      <c r="D1744" s="425"/>
      <c r="F1744" s="252"/>
    </row>
    <row r="1745" spans="3:6" x14ac:dyDescent="0.2">
      <c r="C1745" s="425"/>
      <c r="D1745" s="425"/>
      <c r="F1745" s="252"/>
    </row>
    <row r="1746" spans="3:6" x14ac:dyDescent="0.2">
      <c r="C1746" s="425"/>
      <c r="D1746" s="425"/>
      <c r="F1746" s="252"/>
    </row>
    <row r="1747" spans="3:6" x14ac:dyDescent="0.2">
      <c r="C1747" s="425"/>
      <c r="D1747" s="425"/>
      <c r="F1747" s="252"/>
    </row>
    <row r="1748" spans="3:6" x14ac:dyDescent="0.2">
      <c r="C1748" s="425"/>
      <c r="D1748" s="425"/>
      <c r="F1748" s="252"/>
    </row>
    <row r="1749" spans="3:6" x14ac:dyDescent="0.2">
      <c r="C1749" s="425"/>
      <c r="D1749" s="425"/>
      <c r="F1749" s="252"/>
    </row>
    <row r="1750" spans="3:6" x14ac:dyDescent="0.2">
      <c r="C1750" s="425"/>
      <c r="D1750" s="425"/>
      <c r="F1750" s="252"/>
    </row>
    <row r="1751" spans="3:6" x14ac:dyDescent="0.2">
      <c r="C1751" s="425"/>
      <c r="D1751" s="425"/>
      <c r="F1751" s="252"/>
    </row>
    <row r="1752" spans="3:6" x14ac:dyDescent="0.2">
      <c r="C1752" s="425"/>
      <c r="D1752" s="425"/>
      <c r="F1752" s="252"/>
    </row>
    <row r="1753" spans="3:6" x14ac:dyDescent="0.2">
      <c r="C1753" s="425"/>
      <c r="D1753" s="425"/>
      <c r="F1753" s="252"/>
    </row>
    <row r="1754" spans="3:6" x14ac:dyDescent="0.2">
      <c r="C1754" s="425"/>
      <c r="D1754" s="425"/>
      <c r="F1754" s="252"/>
    </row>
    <row r="1755" spans="3:6" x14ac:dyDescent="0.2">
      <c r="C1755" s="425"/>
      <c r="D1755" s="425"/>
      <c r="F1755" s="252"/>
    </row>
    <row r="1756" spans="3:6" x14ac:dyDescent="0.2">
      <c r="C1756" s="425"/>
      <c r="D1756" s="425"/>
      <c r="F1756" s="252"/>
    </row>
    <row r="1757" spans="3:6" x14ac:dyDescent="0.2">
      <c r="C1757" s="425"/>
      <c r="D1757" s="425"/>
      <c r="F1757" s="252"/>
    </row>
    <row r="1758" spans="3:6" x14ac:dyDescent="0.2">
      <c r="C1758" s="425"/>
      <c r="D1758" s="425"/>
      <c r="F1758" s="252"/>
    </row>
    <row r="1759" spans="3:6" x14ac:dyDescent="0.2">
      <c r="C1759" s="425"/>
      <c r="D1759" s="425"/>
      <c r="F1759" s="252"/>
    </row>
    <row r="1760" spans="3:6" x14ac:dyDescent="0.2">
      <c r="C1760" s="425"/>
      <c r="D1760" s="425"/>
      <c r="F1760" s="252"/>
    </row>
    <row r="1761" spans="3:6" x14ac:dyDescent="0.2">
      <c r="C1761" s="425"/>
      <c r="D1761" s="425"/>
      <c r="F1761" s="252"/>
    </row>
    <row r="1762" spans="3:6" x14ac:dyDescent="0.2">
      <c r="C1762" s="425"/>
      <c r="D1762" s="425"/>
      <c r="F1762" s="252"/>
    </row>
    <row r="1763" spans="3:6" x14ac:dyDescent="0.2">
      <c r="C1763" s="425"/>
      <c r="D1763" s="425"/>
      <c r="F1763" s="252"/>
    </row>
    <row r="1764" spans="3:6" x14ac:dyDescent="0.2">
      <c r="C1764" s="425"/>
      <c r="D1764" s="425"/>
      <c r="F1764" s="252"/>
    </row>
    <row r="1765" spans="3:6" x14ac:dyDescent="0.2">
      <c r="C1765" s="425"/>
      <c r="D1765" s="425"/>
      <c r="F1765" s="252"/>
    </row>
    <row r="1766" spans="3:6" x14ac:dyDescent="0.2">
      <c r="C1766" s="425"/>
      <c r="D1766" s="425"/>
      <c r="F1766" s="252"/>
    </row>
    <row r="1767" spans="3:6" x14ac:dyDescent="0.2">
      <c r="C1767" s="425"/>
      <c r="D1767" s="425"/>
      <c r="F1767" s="252"/>
    </row>
    <row r="1768" spans="3:6" x14ac:dyDescent="0.2">
      <c r="C1768" s="425"/>
      <c r="D1768" s="425"/>
      <c r="F1768" s="252"/>
    </row>
    <row r="1769" spans="3:6" x14ac:dyDescent="0.2">
      <c r="C1769" s="425"/>
      <c r="D1769" s="425"/>
      <c r="F1769" s="252"/>
    </row>
    <row r="1770" spans="3:6" x14ac:dyDescent="0.2">
      <c r="C1770" s="425"/>
      <c r="D1770" s="425"/>
      <c r="F1770" s="252"/>
    </row>
    <row r="1771" spans="3:6" x14ac:dyDescent="0.2">
      <c r="C1771" s="425"/>
      <c r="D1771" s="425"/>
      <c r="F1771" s="252"/>
    </row>
    <row r="1772" spans="3:6" x14ac:dyDescent="0.2">
      <c r="C1772" s="425"/>
      <c r="D1772" s="425"/>
      <c r="F1772" s="252"/>
    </row>
    <row r="1773" spans="3:6" x14ac:dyDescent="0.2">
      <c r="C1773" s="425"/>
      <c r="D1773" s="425"/>
      <c r="F1773" s="252"/>
    </row>
    <row r="1774" spans="3:6" x14ac:dyDescent="0.2">
      <c r="C1774" s="425"/>
      <c r="D1774" s="425"/>
      <c r="F1774" s="252"/>
    </row>
    <row r="1775" spans="3:6" x14ac:dyDescent="0.2">
      <c r="C1775" s="425"/>
      <c r="D1775" s="425"/>
      <c r="F1775" s="252"/>
    </row>
    <row r="1776" spans="3:6" x14ac:dyDescent="0.2">
      <c r="C1776" s="425"/>
      <c r="D1776" s="425"/>
      <c r="F1776" s="252"/>
    </row>
    <row r="1777" spans="3:6" x14ac:dyDescent="0.2">
      <c r="C1777" s="425"/>
      <c r="D1777" s="425"/>
      <c r="F1777" s="252"/>
    </row>
    <row r="1778" spans="3:6" x14ac:dyDescent="0.2">
      <c r="C1778" s="425"/>
      <c r="D1778" s="425"/>
      <c r="F1778" s="252"/>
    </row>
    <row r="1779" spans="3:6" x14ac:dyDescent="0.2">
      <c r="C1779" s="425"/>
      <c r="D1779" s="425"/>
      <c r="F1779" s="252"/>
    </row>
    <row r="1780" spans="3:6" x14ac:dyDescent="0.2">
      <c r="C1780" s="425"/>
      <c r="D1780" s="425"/>
      <c r="F1780" s="252"/>
    </row>
    <row r="1781" spans="3:6" x14ac:dyDescent="0.2">
      <c r="C1781" s="425"/>
      <c r="D1781" s="425"/>
      <c r="F1781" s="252"/>
    </row>
    <row r="1782" spans="3:6" x14ac:dyDescent="0.2">
      <c r="C1782" s="425"/>
      <c r="D1782" s="425"/>
      <c r="F1782" s="252"/>
    </row>
    <row r="1783" spans="3:6" x14ac:dyDescent="0.2">
      <c r="C1783" s="425"/>
      <c r="D1783" s="425"/>
      <c r="F1783" s="252"/>
    </row>
    <row r="1784" spans="3:6" x14ac:dyDescent="0.2">
      <c r="C1784" s="425"/>
      <c r="D1784" s="425"/>
      <c r="F1784" s="252"/>
    </row>
    <row r="1785" spans="3:6" x14ac:dyDescent="0.2">
      <c r="C1785" s="425"/>
      <c r="D1785" s="425"/>
      <c r="F1785" s="252"/>
    </row>
    <row r="1786" spans="3:6" x14ac:dyDescent="0.2">
      <c r="C1786" s="425"/>
      <c r="D1786" s="425"/>
      <c r="F1786" s="252"/>
    </row>
    <row r="1787" spans="3:6" x14ac:dyDescent="0.2">
      <c r="C1787" s="425"/>
      <c r="D1787" s="425"/>
      <c r="F1787" s="252"/>
    </row>
    <row r="1788" spans="3:6" x14ac:dyDescent="0.2">
      <c r="C1788" s="425"/>
      <c r="D1788" s="425"/>
      <c r="F1788" s="252"/>
    </row>
    <row r="1789" spans="3:6" x14ac:dyDescent="0.2">
      <c r="C1789" s="425"/>
      <c r="D1789" s="425"/>
      <c r="F1789" s="252"/>
    </row>
    <row r="1790" spans="3:6" x14ac:dyDescent="0.2">
      <c r="C1790" s="425"/>
      <c r="D1790" s="425"/>
      <c r="F1790" s="252"/>
    </row>
    <row r="1791" spans="3:6" x14ac:dyDescent="0.2">
      <c r="C1791" s="425"/>
      <c r="D1791" s="425"/>
      <c r="F1791" s="252"/>
    </row>
    <row r="1792" spans="3:6" x14ac:dyDescent="0.2">
      <c r="C1792" s="425"/>
      <c r="D1792" s="425"/>
      <c r="F1792" s="252"/>
    </row>
    <row r="1793" spans="3:6" x14ac:dyDescent="0.2">
      <c r="C1793" s="425"/>
      <c r="D1793" s="425"/>
      <c r="F1793" s="252"/>
    </row>
    <row r="1794" spans="3:6" x14ac:dyDescent="0.2">
      <c r="C1794" s="425"/>
      <c r="D1794" s="425"/>
      <c r="F1794" s="252"/>
    </row>
    <row r="1795" spans="3:6" x14ac:dyDescent="0.2">
      <c r="C1795" s="425"/>
      <c r="D1795" s="425"/>
      <c r="F1795" s="252"/>
    </row>
    <row r="1796" spans="3:6" x14ac:dyDescent="0.2">
      <c r="C1796" s="425"/>
      <c r="D1796" s="425"/>
      <c r="F1796" s="252"/>
    </row>
    <row r="1797" spans="3:6" x14ac:dyDescent="0.2">
      <c r="C1797" s="425"/>
      <c r="D1797" s="425"/>
      <c r="F1797" s="252"/>
    </row>
    <row r="1798" spans="3:6" x14ac:dyDescent="0.2">
      <c r="C1798" s="425"/>
      <c r="D1798" s="425"/>
      <c r="F1798" s="252"/>
    </row>
    <row r="1799" spans="3:6" x14ac:dyDescent="0.2">
      <c r="C1799" s="425"/>
      <c r="D1799" s="425"/>
      <c r="F1799" s="252"/>
    </row>
    <row r="1800" spans="3:6" x14ac:dyDescent="0.2">
      <c r="C1800" s="425"/>
      <c r="D1800" s="425"/>
      <c r="F1800" s="252"/>
    </row>
    <row r="1801" spans="3:6" x14ac:dyDescent="0.2">
      <c r="C1801" s="425"/>
      <c r="D1801" s="425"/>
      <c r="F1801" s="252"/>
    </row>
    <row r="1802" spans="3:6" x14ac:dyDescent="0.2">
      <c r="C1802" s="425"/>
      <c r="D1802" s="425"/>
      <c r="F1802" s="252"/>
    </row>
    <row r="1803" spans="3:6" x14ac:dyDescent="0.2">
      <c r="C1803" s="425"/>
      <c r="D1803" s="425"/>
      <c r="F1803" s="252"/>
    </row>
    <row r="1804" spans="3:6" x14ac:dyDescent="0.2">
      <c r="C1804" s="425"/>
      <c r="D1804" s="425"/>
      <c r="F1804" s="252"/>
    </row>
    <row r="1805" spans="3:6" x14ac:dyDescent="0.2">
      <c r="C1805" s="425"/>
      <c r="D1805" s="425"/>
      <c r="F1805" s="252"/>
    </row>
    <row r="1806" spans="3:6" x14ac:dyDescent="0.2">
      <c r="C1806" s="425"/>
      <c r="D1806" s="425"/>
      <c r="F1806" s="252"/>
    </row>
    <row r="1807" spans="3:6" x14ac:dyDescent="0.2">
      <c r="C1807" s="425"/>
      <c r="D1807" s="425"/>
      <c r="F1807" s="252"/>
    </row>
    <row r="1808" spans="3:6" x14ac:dyDescent="0.2">
      <c r="C1808" s="425"/>
      <c r="D1808" s="425"/>
      <c r="F1808" s="252"/>
    </row>
    <row r="1809" spans="3:6" x14ac:dyDescent="0.2">
      <c r="C1809" s="425"/>
      <c r="D1809" s="425"/>
      <c r="F1809" s="252"/>
    </row>
    <row r="1810" spans="3:6" x14ac:dyDescent="0.2">
      <c r="C1810" s="425"/>
      <c r="D1810" s="425"/>
      <c r="F1810" s="252"/>
    </row>
    <row r="1811" spans="3:6" x14ac:dyDescent="0.2">
      <c r="C1811" s="425"/>
      <c r="D1811" s="425"/>
      <c r="F1811" s="252"/>
    </row>
    <row r="1812" spans="3:6" x14ac:dyDescent="0.2">
      <c r="C1812" s="425"/>
      <c r="D1812" s="425"/>
      <c r="F1812" s="252"/>
    </row>
    <row r="1813" spans="3:6" x14ac:dyDescent="0.2">
      <c r="C1813" s="425"/>
      <c r="D1813" s="425"/>
      <c r="F1813" s="252"/>
    </row>
    <row r="1814" spans="3:6" x14ac:dyDescent="0.2">
      <c r="C1814" s="425"/>
      <c r="D1814" s="425"/>
      <c r="F1814" s="252"/>
    </row>
    <row r="1815" spans="3:6" x14ac:dyDescent="0.2">
      <c r="C1815" s="425"/>
      <c r="D1815" s="425"/>
      <c r="F1815" s="252"/>
    </row>
    <row r="1816" spans="3:6" x14ac:dyDescent="0.2">
      <c r="C1816" s="425"/>
      <c r="D1816" s="425"/>
      <c r="F1816" s="252"/>
    </row>
    <row r="1817" spans="3:6" x14ac:dyDescent="0.2">
      <c r="C1817" s="425"/>
      <c r="D1817" s="425"/>
      <c r="F1817" s="252"/>
    </row>
    <row r="1818" spans="3:6" x14ac:dyDescent="0.2">
      <c r="C1818" s="425"/>
      <c r="D1818" s="425"/>
      <c r="F1818" s="252"/>
    </row>
    <row r="1819" spans="3:6" x14ac:dyDescent="0.2">
      <c r="C1819" s="425"/>
      <c r="D1819" s="425"/>
      <c r="F1819" s="252"/>
    </row>
    <row r="1820" spans="3:6" x14ac:dyDescent="0.2">
      <c r="C1820" s="425"/>
      <c r="D1820" s="425"/>
      <c r="F1820" s="252"/>
    </row>
    <row r="1821" spans="3:6" x14ac:dyDescent="0.2">
      <c r="C1821" s="425"/>
      <c r="D1821" s="425"/>
      <c r="F1821" s="252"/>
    </row>
    <row r="1822" spans="3:6" x14ac:dyDescent="0.2">
      <c r="C1822" s="425"/>
      <c r="D1822" s="425"/>
      <c r="F1822" s="252"/>
    </row>
    <row r="1823" spans="3:6" x14ac:dyDescent="0.2">
      <c r="C1823" s="425"/>
      <c r="D1823" s="425"/>
      <c r="F1823" s="252"/>
    </row>
    <row r="1824" spans="3:6" x14ac:dyDescent="0.2">
      <c r="C1824" s="425"/>
      <c r="D1824" s="425"/>
      <c r="F1824" s="252"/>
    </row>
    <row r="1825" spans="3:6" x14ac:dyDescent="0.2">
      <c r="C1825" s="425"/>
      <c r="D1825" s="425"/>
      <c r="F1825" s="252"/>
    </row>
    <row r="1826" spans="3:6" x14ac:dyDescent="0.2">
      <c r="C1826" s="425"/>
      <c r="D1826" s="425"/>
      <c r="F1826" s="252"/>
    </row>
    <row r="1827" spans="3:6" x14ac:dyDescent="0.2">
      <c r="C1827" s="425"/>
      <c r="D1827" s="425"/>
      <c r="F1827" s="252"/>
    </row>
    <row r="1828" spans="3:6" x14ac:dyDescent="0.2">
      <c r="C1828" s="425"/>
      <c r="D1828" s="425"/>
      <c r="F1828" s="252"/>
    </row>
    <row r="1829" spans="3:6" x14ac:dyDescent="0.2">
      <c r="C1829" s="425"/>
      <c r="D1829" s="425"/>
      <c r="F1829" s="252"/>
    </row>
    <row r="1830" spans="3:6" x14ac:dyDescent="0.2">
      <c r="C1830" s="425"/>
      <c r="D1830" s="425"/>
      <c r="F1830" s="252"/>
    </row>
    <row r="1831" spans="3:6" x14ac:dyDescent="0.2">
      <c r="C1831" s="425"/>
      <c r="D1831" s="425"/>
      <c r="F1831" s="252"/>
    </row>
    <row r="1832" spans="3:6" x14ac:dyDescent="0.2">
      <c r="C1832" s="425"/>
      <c r="D1832" s="425"/>
      <c r="F1832" s="252"/>
    </row>
    <row r="1833" spans="3:6" x14ac:dyDescent="0.2">
      <c r="C1833" s="425"/>
      <c r="D1833" s="425"/>
      <c r="F1833" s="252"/>
    </row>
    <row r="1834" spans="3:6" x14ac:dyDescent="0.2">
      <c r="C1834" s="425"/>
      <c r="D1834" s="425"/>
      <c r="F1834" s="252"/>
    </row>
    <row r="1835" spans="3:6" x14ac:dyDescent="0.2">
      <c r="C1835" s="425"/>
      <c r="D1835" s="425"/>
      <c r="F1835" s="252"/>
    </row>
    <row r="1836" spans="3:6" x14ac:dyDescent="0.2">
      <c r="C1836" s="425"/>
      <c r="D1836" s="425"/>
      <c r="F1836" s="252"/>
    </row>
    <row r="1837" spans="3:6" x14ac:dyDescent="0.2">
      <c r="C1837" s="425"/>
      <c r="D1837" s="425"/>
      <c r="F1837" s="252"/>
    </row>
    <row r="1838" spans="3:6" x14ac:dyDescent="0.2">
      <c r="C1838" s="425"/>
      <c r="D1838" s="425"/>
      <c r="F1838" s="252"/>
    </row>
    <row r="1839" spans="3:6" x14ac:dyDescent="0.2">
      <c r="C1839" s="425"/>
      <c r="D1839" s="425"/>
      <c r="F1839" s="252"/>
    </row>
    <row r="1840" spans="3:6" x14ac:dyDescent="0.2">
      <c r="C1840" s="425"/>
      <c r="D1840" s="425"/>
      <c r="F1840" s="252"/>
    </row>
    <row r="1841" spans="3:6" x14ac:dyDescent="0.2">
      <c r="C1841" s="425"/>
      <c r="D1841" s="425"/>
      <c r="F1841" s="252"/>
    </row>
    <row r="1842" spans="3:6" x14ac:dyDescent="0.2">
      <c r="C1842" s="425"/>
      <c r="D1842" s="425"/>
      <c r="F1842" s="252"/>
    </row>
    <row r="1843" spans="3:6" x14ac:dyDescent="0.2">
      <c r="C1843" s="425"/>
      <c r="D1843" s="425"/>
      <c r="F1843" s="252"/>
    </row>
    <row r="1844" spans="3:6" x14ac:dyDescent="0.2">
      <c r="C1844" s="425"/>
      <c r="D1844" s="425"/>
      <c r="F1844" s="252"/>
    </row>
    <row r="1845" spans="3:6" x14ac:dyDescent="0.2">
      <c r="C1845" s="425"/>
      <c r="D1845" s="425"/>
      <c r="F1845" s="252"/>
    </row>
    <row r="1846" spans="3:6" x14ac:dyDescent="0.2">
      <c r="C1846" s="425"/>
      <c r="D1846" s="425"/>
      <c r="F1846" s="252"/>
    </row>
    <row r="1847" spans="3:6" x14ac:dyDescent="0.2">
      <c r="C1847" s="425"/>
      <c r="D1847" s="425"/>
      <c r="F1847" s="252"/>
    </row>
    <row r="1848" spans="3:6" x14ac:dyDescent="0.2">
      <c r="C1848" s="425"/>
      <c r="D1848" s="425"/>
      <c r="F1848" s="252"/>
    </row>
    <row r="1849" spans="3:6" x14ac:dyDescent="0.2">
      <c r="C1849" s="425"/>
      <c r="D1849" s="425"/>
      <c r="F1849" s="252"/>
    </row>
    <row r="1850" spans="3:6" x14ac:dyDescent="0.2">
      <c r="C1850" s="425"/>
      <c r="D1850" s="425"/>
      <c r="F1850" s="252"/>
    </row>
    <row r="1851" spans="3:6" x14ac:dyDescent="0.2">
      <c r="C1851" s="425"/>
      <c r="D1851" s="425"/>
      <c r="F1851" s="252"/>
    </row>
    <row r="1852" spans="3:6" x14ac:dyDescent="0.2">
      <c r="C1852" s="425"/>
      <c r="D1852" s="425"/>
      <c r="F1852" s="252"/>
    </row>
    <row r="1853" spans="3:6" x14ac:dyDescent="0.2">
      <c r="C1853" s="425"/>
      <c r="D1853" s="425"/>
      <c r="F1853" s="252"/>
    </row>
    <row r="1854" spans="3:6" x14ac:dyDescent="0.2">
      <c r="C1854" s="425"/>
      <c r="D1854" s="425"/>
      <c r="F1854" s="252"/>
    </row>
    <row r="1855" spans="3:6" x14ac:dyDescent="0.2">
      <c r="C1855" s="425"/>
      <c r="D1855" s="425"/>
      <c r="F1855" s="252"/>
    </row>
    <row r="1856" spans="3:6" x14ac:dyDescent="0.2">
      <c r="C1856" s="425"/>
      <c r="D1856" s="425"/>
      <c r="F1856" s="252"/>
    </row>
    <row r="1857" spans="3:6" x14ac:dyDescent="0.2">
      <c r="C1857" s="425"/>
      <c r="D1857" s="425"/>
      <c r="F1857" s="252"/>
    </row>
    <row r="1858" spans="3:6" x14ac:dyDescent="0.2">
      <c r="C1858" s="425"/>
      <c r="D1858" s="425"/>
      <c r="F1858" s="252"/>
    </row>
    <row r="1859" spans="3:6" x14ac:dyDescent="0.2">
      <c r="C1859" s="425"/>
      <c r="D1859" s="425"/>
      <c r="F1859" s="252"/>
    </row>
    <row r="1860" spans="3:6" x14ac:dyDescent="0.2">
      <c r="C1860" s="425"/>
      <c r="D1860" s="425"/>
      <c r="F1860" s="252"/>
    </row>
    <row r="1861" spans="3:6" x14ac:dyDescent="0.2">
      <c r="C1861" s="425"/>
      <c r="D1861" s="425"/>
      <c r="F1861" s="252"/>
    </row>
    <row r="1862" spans="3:6" x14ac:dyDescent="0.2">
      <c r="C1862" s="425"/>
      <c r="D1862" s="425"/>
      <c r="F1862" s="252"/>
    </row>
    <row r="1863" spans="3:6" x14ac:dyDescent="0.2">
      <c r="C1863" s="425"/>
      <c r="D1863" s="425"/>
      <c r="F1863" s="252"/>
    </row>
    <row r="1864" spans="3:6" x14ac:dyDescent="0.2">
      <c r="C1864" s="425"/>
      <c r="D1864" s="425"/>
      <c r="F1864" s="252"/>
    </row>
    <row r="1865" spans="3:6" x14ac:dyDescent="0.2">
      <c r="C1865" s="425"/>
      <c r="D1865" s="425"/>
      <c r="F1865" s="252"/>
    </row>
    <row r="1866" spans="3:6" x14ac:dyDescent="0.2">
      <c r="C1866" s="425"/>
      <c r="D1866" s="425"/>
      <c r="F1866" s="252"/>
    </row>
    <row r="1867" spans="3:6" x14ac:dyDescent="0.2">
      <c r="C1867" s="425"/>
      <c r="D1867" s="425"/>
      <c r="F1867" s="252"/>
    </row>
    <row r="1868" spans="3:6" x14ac:dyDescent="0.2">
      <c r="C1868" s="425"/>
      <c r="D1868" s="425"/>
      <c r="F1868" s="252"/>
    </row>
    <row r="1869" spans="3:6" x14ac:dyDescent="0.2">
      <c r="C1869" s="425"/>
      <c r="D1869" s="425"/>
      <c r="F1869" s="252"/>
    </row>
    <row r="1870" spans="3:6" x14ac:dyDescent="0.2">
      <c r="C1870" s="425"/>
      <c r="D1870" s="425"/>
      <c r="F1870" s="252"/>
    </row>
    <row r="1871" spans="3:6" x14ac:dyDescent="0.2">
      <c r="C1871" s="425"/>
      <c r="D1871" s="425"/>
      <c r="F1871" s="252"/>
    </row>
    <row r="1872" spans="3:6" x14ac:dyDescent="0.2">
      <c r="C1872" s="425"/>
      <c r="D1872" s="425"/>
      <c r="F1872" s="252"/>
    </row>
    <row r="1873" spans="3:6" x14ac:dyDescent="0.2">
      <c r="C1873" s="425"/>
      <c r="D1873" s="425"/>
      <c r="F1873" s="252"/>
    </row>
    <row r="1874" spans="3:6" x14ac:dyDescent="0.2">
      <c r="C1874" s="425"/>
      <c r="D1874" s="425"/>
      <c r="F1874" s="252"/>
    </row>
    <row r="1875" spans="3:6" x14ac:dyDescent="0.2">
      <c r="C1875" s="425"/>
      <c r="D1875" s="425"/>
      <c r="F1875" s="252"/>
    </row>
    <row r="1876" spans="3:6" x14ac:dyDescent="0.2">
      <c r="C1876" s="425"/>
      <c r="D1876" s="425"/>
      <c r="F1876" s="252"/>
    </row>
    <row r="1877" spans="3:6" x14ac:dyDescent="0.2">
      <c r="C1877" s="425"/>
      <c r="D1877" s="425"/>
      <c r="F1877" s="252"/>
    </row>
    <row r="1878" spans="3:6" x14ac:dyDescent="0.2">
      <c r="C1878" s="425"/>
      <c r="D1878" s="425"/>
      <c r="F1878" s="252"/>
    </row>
    <row r="1879" spans="3:6" x14ac:dyDescent="0.2">
      <c r="C1879" s="425"/>
      <c r="D1879" s="425"/>
      <c r="F1879" s="252"/>
    </row>
    <row r="1880" spans="3:6" x14ac:dyDescent="0.2">
      <c r="C1880" s="425"/>
      <c r="D1880" s="425"/>
      <c r="F1880" s="252"/>
    </row>
    <row r="1881" spans="3:6" x14ac:dyDescent="0.2">
      <c r="C1881" s="425"/>
      <c r="D1881" s="425"/>
      <c r="F1881" s="252"/>
    </row>
    <row r="1882" spans="3:6" x14ac:dyDescent="0.2">
      <c r="C1882" s="425"/>
      <c r="D1882" s="425"/>
      <c r="F1882" s="252"/>
    </row>
    <row r="1883" spans="3:6" x14ac:dyDescent="0.2">
      <c r="C1883" s="425"/>
      <c r="D1883" s="425"/>
      <c r="F1883" s="252"/>
    </row>
    <row r="1884" spans="3:6" x14ac:dyDescent="0.2">
      <c r="C1884" s="425"/>
      <c r="D1884" s="425"/>
      <c r="F1884" s="252"/>
    </row>
    <row r="1885" spans="3:6" x14ac:dyDescent="0.2">
      <c r="C1885" s="425"/>
      <c r="D1885" s="425"/>
      <c r="F1885" s="252"/>
    </row>
    <row r="1886" spans="3:6" x14ac:dyDescent="0.2">
      <c r="C1886" s="425"/>
      <c r="D1886" s="425"/>
      <c r="F1886" s="252"/>
    </row>
    <row r="1887" spans="3:6" x14ac:dyDescent="0.2">
      <c r="C1887" s="425"/>
      <c r="D1887" s="425"/>
      <c r="F1887" s="252"/>
    </row>
    <row r="1888" spans="3:6" x14ac:dyDescent="0.2">
      <c r="C1888" s="425"/>
      <c r="D1888" s="425"/>
      <c r="F1888" s="252"/>
    </row>
    <row r="1889" spans="3:6" x14ac:dyDescent="0.2">
      <c r="C1889" s="425"/>
      <c r="D1889" s="425"/>
      <c r="F1889" s="252"/>
    </row>
    <row r="1890" spans="3:6" x14ac:dyDescent="0.2">
      <c r="C1890" s="425"/>
      <c r="D1890" s="425"/>
      <c r="F1890" s="252"/>
    </row>
    <row r="1891" spans="3:6" x14ac:dyDescent="0.2">
      <c r="C1891" s="425"/>
      <c r="D1891" s="425"/>
      <c r="F1891" s="252"/>
    </row>
    <row r="1892" spans="3:6" x14ac:dyDescent="0.2">
      <c r="C1892" s="425"/>
      <c r="D1892" s="425"/>
      <c r="F1892" s="252"/>
    </row>
    <row r="1893" spans="3:6" x14ac:dyDescent="0.2">
      <c r="C1893" s="425"/>
      <c r="D1893" s="425"/>
      <c r="F1893" s="252"/>
    </row>
    <row r="1894" spans="3:6" x14ac:dyDescent="0.2">
      <c r="C1894" s="425"/>
      <c r="D1894" s="425"/>
      <c r="F1894" s="252"/>
    </row>
    <row r="1895" spans="3:6" x14ac:dyDescent="0.2">
      <c r="C1895" s="425"/>
      <c r="D1895" s="425"/>
      <c r="F1895" s="252"/>
    </row>
    <row r="1896" spans="3:6" x14ac:dyDescent="0.2">
      <c r="C1896" s="425"/>
      <c r="D1896" s="425"/>
      <c r="F1896" s="252"/>
    </row>
    <row r="1897" spans="3:6" x14ac:dyDescent="0.2">
      <c r="C1897" s="425"/>
      <c r="D1897" s="425"/>
      <c r="F1897" s="252"/>
    </row>
    <row r="1898" spans="3:6" x14ac:dyDescent="0.2">
      <c r="C1898" s="425"/>
      <c r="D1898" s="425"/>
      <c r="F1898" s="252"/>
    </row>
    <row r="1899" spans="3:6" x14ac:dyDescent="0.2">
      <c r="C1899" s="425"/>
      <c r="D1899" s="425"/>
      <c r="F1899" s="252"/>
    </row>
    <row r="1900" spans="3:6" x14ac:dyDescent="0.2">
      <c r="C1900" s="425"/>
      <c r="D1900" s="425"/>
      <c r="F1900" s="252"/>
    </row>
    <row r="1901" spans="3:6" x14ac:dyDescent="0.2">
      <c r="C1901" s="425"/>
      <c r="D1901" s="425"/>
      <c r="F1901" s="252"/>
    </row>
    <row r="1902" spans="3:6" x14ac:dyDescent="0.2">
      <c r="C1902" s="425"/>
      <c r="D1902" s="425"/>
      <c r="F1902" s="252"/>
    </row>
    <row r="1903" spans="3:6" x14ac:dyDescent="0.2">
      <c r="C1903" s="425"/>
      <c r="D1903" s="425"/>
      <c r="F1903" s="252"/>
    </row>
    <row r="1904" spans="3:6" x14ac:dyDescent="0.2">
      <c r="C1904" s="425"/>
      <c r="D1904" s="425"/>
      <c r="F1904" s="252"/>
    </row>
    <row r="1905" spans="3:6" x14ac:dyDescent="0.2">
      <c r="C1905" s="425"/>
      <c r="D1905" s="425"/>
      <c r="F1905" s="252"/>
    </row>
    <row r="1906" spans="3:6" x14ac:dyDescent="0.2">
      <c r="C1906" s="425"/>
      <c r="D1906" s="425"/>
      <c r="F1906" s="252"/>
    </row>
    <row r="1907" spans="3:6" x14ac:dyDescent="0.2">
      <c r="C1907" s="425"/>
      <c r="D1907" s="425"/>
      <c r="F1907" s="252"/>
    </row>
    <row r="1908" spans="3:6" x14ac:dyDescent="0.2">
      <c r="C1908" s="425"/>
      <c r="D1908" s="425"/>
      <c r="F1908" s="252"/>
    </row>
    <row r="1909" spans="3:6" x14ac:dyDescent="0.2">
      <c r="C1909" s="425"/>
      <c r="D1909" s="425"/>
      <c r="F1909" s="252"/>
    </row>
    <row r="1910" spans="3:6" x14ac:dyDescent="0.2">
      <c r="C1910" s="425"/>
      <c r="D1910" s="425"/>
      <c r="F1910" s="252"/>
    </row>
    <row r="1911" spans="3:6" x14ac:dyDescent="0.2">
      <c r="C1911" s="425"/>
      <c r="D1911" s="425"/>
      <c r="F1911" s="252"/>
    </row>
    <row r="1912" spans="3:6" x14ac:dyDescent="0.2">
      <c r="C1912" s="425"/>
      <c r="D1912" s="425"/>
      <c r="F1912" s="252"/>
    </row>
    <row r="1913" spans="3:6" x14ac:dyDescent="0.2">
      <c r="C1913" s="425"/>
      <c r="D1913" s="425"/>
      <c r="F1913" s="252"/>
    </row>
    <row r="1914" spans="3:6" x14ac:dyDescent="0.2">
      <c r="C1914" s="425"/>
      <c r="D1914" s="425"/>
      <c r="F1914" s="252"/>
    </row>
    <row r="1915" spans="3:6" x14ac:dyDescent="0.2">
      <c r="C1915" s="425"/>
      <c r="D1915" s="425"/>
      <c r="F1915" s="252"/>
    </row>
    <row r="1916" spans="3:6" x14ac:dyDescent="0.2">
      <c r="C1916" s="425"/>
      <c r="D1916" s="425"/>
      <c r="F1916" s="252"/>
    </row>
    <row r="1917" spans="3:6" x14ac:dyDescent="0.2">
      <c r="C1917" s="425"/>
      <c r="D1917" s="425"/>
      <c r="F1917" s="252"/>
    </row>
    <row r="1918" spans="3:6" x14ac:dyDescent="0.2">
      <c r="C1918" s="425"/>
      <c r="D1918" s="425"/>
      <c r="F1918" s="252"/>
    </row>
    <row r="1919" spans="3:6" x14ac:dyDescent="0.2">
      <c r="C1919" s="425"/>
      <c r="D1919" s="425"/>
      <c r="F1919" s="252"/>
    </row>
    <row r="1920" spans="3:6" x14ac:dyDescent="0.2">
      <c r="C1920" s="425"/>
      <c r="D1920" s="425"/>
      <c r="F1920" s="252"/>
    </row>
    <row r="1921" spans="3:6" x14ac:dyDescent="0.2">
      <c r="C1921" s="425"/>
      <c r="D1921" s="425"/>
      <c r="F1921" s="252"/>
    </row>
    <row r="1922" spans="3:6" x14ac:dyDescent="0.2">
      <c r="C1922" s="425"/>
      <c r="D1922" s="425"/>
      <c r="F1922" s="252"/>
    </row>
    <row r="1923" spans="3:6" x14ac:dyDescent="0.2">
      <c r="C1923" s="425"/>
      <c r="D1923" s="425"/>
      <c r="F1923" s="252"/>
    </row>
    <row r="1924" spans="3:6" x14ac:dyDescent="0.2">
      <c r="C1924" s="425"/>
      <c r="D1924" s="425"/>
      <c r="F1924" s="252"/>
    </row>
    <row r="1925" spans="3:6" x14ac:dyDescent="0.2">
      <c r="C1925" s="425"/>
      <c r="D1925" s="425"/>
      <c r="F1925" s="252"/>
    </row>
    <row r="1926" spans="3:6" x14ac:dyDescent="0.2">
      <c r="C1926" s="425"/>
      <c r="D1926" s="425"/>
      <c r="F1926" s="252"/>
    </row>
    <row r="1927" spans="3:6" x14ac:dyDescent="0.2">
      <c r="C1927" s="425"/>
      <c r="D1927" s="425"/>
      <c r="F1927" s="252"/>
    </row>
    <row r="1928" spans="3:6" x14ac:dyDescent="0.2">
      <c r="C1928" s="425"/>
      <c r="D1928" s="425"/>
      <c r="F1928" s="252"/>
    </row>
    <row r="1929" spans="3:6" x14ac:dyDescent="0.2">
      <c r="C1929" s="425"/>
      <c r="D1929" s="425"/>
      <c r="F1929" s="252"/>
    </row>
    <row r="1930" spans="3:6" x14ac:dyDescent="0.2">
      <c r="C1930" s="425"/>
      <c r="D1930" s="425"/>
      <c r="F1930" s="252"/>
    </row>
    <row r="1931" spans="3:6" x14ac:dyDescent="0.2">
      <c r="C1931" s="425"/>
      <c r="D1931" s="425"/>
      <c r="F1931" s="252"/>
    </row>
    <row r="1932" spans="3:6" x14ac:dyDescent="0.2">
      <c r="C1932" s="425"/>
      <c r="D1932" s="425"/>
      <c r="F1932" s="252"/>
    </row>
    <row r="1933" spans="3:6" x14ac:dyDescent="0.2">
      <c r="C1933" s="425"/>
      <c r="D1933" s="425"/>
      <c r="F1933" s="252"/>
    </row>
    <row r="1934" spans="3:6" x14ac:dyDescent="0.2">
      <c r="C1934" s="425"/>
      <c r="D1934" s="425"/>
      <c r="F1934" s="252"/>
    </row>
    <row r="1935" spans="3:6" x14ac:dyDescent="0.2">
      <c r="C1935" s="425"/>
      <c r="D1935" s="425"/>
      <c r="F1935" s="252"/>
    </row>
    <row r="1936" spans="3:6" x14ac:dyDescent="0.2">
      <c r="C1936" s="425"/>
      <c r="D1936" s="425"/>
      <c r="F1936" s="252"/>
    </row>
    <row r="1937" spans="3:6" x14ac:dyDescent="0.2">
      <c r="C1937" s="425"/>
      <c r="D1937" s="425"/>
      <c r="F1937" s="252"/>
    </row>
    <row r="1938" spans="3:6" x14ac:dyDescent="0.2">
      <c r="C1938" s="425"/>
      <c r="D1938" s="425"/>
      <c r="F1938" s="252"/>
    </row>
    <row r="1939" spans="3:6" x14ac:dyDescent="0.2">
      <c r="C1939" s="425"/>
      <c r="D1939" s="425"/>
      <c r="F1939" s="252"/>
    </row>
    <row r="1940" spans="3:6" x14ac:dyDescent="0.2">
      <c r="C1940" s="425"/>
      <c r="D1940" s="425"/>
      <c r="F1940" s="252"/>
    </row>
    <row r="1941" spans="3:6" x14ac:dyDescent="0.2">
      <c r="C1941" s="425"/>
      <c r="D1941" s="425"/>
      <c r="F1941" s="252"/>
    </row>
    <row r="1942" spans="3:6" x14ac:dyDescent="0.2">
      <c r="C1942" s="425"/>
      <c r="D1942" s="425"/>
      <c r="F1942" s="252"/>
    </row>
    <row r="1943" spans="3:6" x14ac:dyDescent="0.2">
      <c r="C1943" s="425"/>
      <c r="D1943" s="425"/>
      <c r="F1943" s="252"/>
    </row>
    <row r="1944" spans="3:6" x14ac:dyDescent="0.2">
      <c r="C1944" s="425"/>
      <c r="D1944" s="425"/>
      <c r="F1944" s="252"/>
    </row>
    <row r="1945" spans="3:6" x14ac:dyDescent="0.2">
      <c r="C1945" s="425"/>
      <c r="D1945" s="425"/>
      <c r="F1945" s="252"/>
    </row>
    <row r="1946" spans="3:6" x14ac:dyDescent="0.2">
      <c r="C1946" s="425"/>
      <c r="D1946" s="425"/>
      <c r="F1946" s="252"/>
    </row>
    <row r="1947" spans="3:6" x14ac:dyDescent="0.2">
      <c r="C1947" s="425"/>
      <c r="D1947" s="425"/>
      <c r="F1947" s="252"/>
    </row>
    <row r="1948" spans="3:6" x14ac:dyDescent="0.2">
      <c r="C1948" s="425"/>
      <c r="D1948" s="425"/>
      <c r="F1948" s="252"/>
    </row>
    <row r="1949" spans="3:6" x14ac:dyDescent="0.2">
      <c r="C1949" s="425"/>
      <c r="D1949" s="425"/>
      <c r="F1949" s="252"/>
    </row>
    <row r="1950" spans="3:6" x14ac:dyDescent="0.2">
      <c r="C1950" s="425"/>
      <c r="D1950" s="425"/>
      <c r="F1950" s="252"/>
    </row>
    <row r="1951" spans="3:6" x14ac:dyDescent="0.2">
      <c r="C1951" s="425"/>
      <c r="D1951" s="425"/>
      <c r="F1951" s="252"/>
    </row>
    <row r="1952" spans="3:6" x14ac:dyDescent="0.2">
      <c r="C1952" s="425"/>
      <c r="D1952" s="425"/>
      <c r="F1952" s="252"/>
    </row>
    <row r="1953" spans="3:6" x14ac:dyDescent="0.2">
      <c r="C1953" s="425"/>
      <c r="D1953" s="425"/>
      <c r="F1953" s="252"/>
    </row>
    <row r="1954" spans="3:6" x14ac:dyDescent="0.2">
      <c r="C1954" s="425"/>
      <c r="D1954" s="425"/>
      <c r="F1954" s="252"/>
    </row>
    <row r="1955" spans="3:6" x14ac:dyDescent="0.2">
      <c r="C1955" s="425"/>
      <c r="D1955" s="425"/>
      <c r="F1955" s="252"/>
    </row>
    <row r="1956" spans="3:6" x14ac:dyDescent="0.2">
      <c r="C1956" s="425"/>
      <c r="D1956" s="425"/>
      <c r="F1956" s="252"/>
    </row>
    <row r="1957" spans="3:6" x14ac:dyDescent="0.2">
      <c r="C1957" s="425"/>
      <c r="D1957" s="425"/>
      <c r="F1957" s="252"/>
    </row>
    <row r="1958" spans="3:6" x14ac:dyDescent="0.2">
      <c r="C1958" s="425"/>
      <c r="D1958" s="425"/>
      <c r="F1958" s="252"/>
    </row>
    <row r="1959" spans="3:6" x14ac:dyDescent="0.2">
      <c r="C1959" s="425"/>
      <c r="D1959" s="425"/>
      <c r="F1959" s="252"/>
    </row>
    <row r="1960" spans="3:6" x14ac:dyDescent="0.2">
      <c r="C1960" s="425"/>
      <c r="D1960" s="425"/>
      <c r="F1960" s="252"/>
    </row>
    <row r="1961" spans="3:6" x14ac:dyDescent="0.2">
      <c r="C1961" s="425"/>
      <c r="D1961" s="425"/>
      <c r="F1961" s="252"/>
    </row>
    <row r="1962" spans="3:6" x14ac:dyDescent="0.2">
      <c r="C1962" s="425"/>
      <c r="D1962" s="425"/>
      <c r="F1962" s="252"/>
    </row>
    <row r="1963" spans="3:6" x14ac:dyDescent="0.2">
      <c r="C1963" s="425"/>
      <c r="D1963" s="425"/>
      <c r="F1963" s="252"/>
    </row>
    <row r="1964" spans="3:6" x14ac:dyDescent="0.2">
      <c r="C1964" s="425"/>
      <c r="D1964" s="425"/>
      <c r="F1964" s="252"/>
    </row>
    <row r="1965" spans="3:6" x14ac:dyDescent="0.2">
      <c r="C1965" s="425"/>
      <c r="D1965" s="425"/>
      <c r="F1965" s="252"/>
    </row>
    <row r="1966" spans="3:6" x14ac:dyDescent="0.2">
      <c r="C1966" s="425"/>
      <c r="D1966" s="425"/>
      <c r="F1966" s="252"/>
    </row>
    <row r="1967" spans="3:6" x14ac:dyDescent="0.2">
      <c r="C1967" s="425"/>
      <c r="D1967" s="425"/>
      <c r="F1967" s="252"/>
    </row>
    <row r="1968" spans="3:6" x14ac:dyDescent="0.2">
      <c r="C1968" s="425"/>
      <c r="D1968" s="425"/>
      <c r="F1968" s="252"/>
    </row>
    <row r="1969" spans="3:6" x14ac:dyDescent="0.2">
      <c r="C1969" s="425"/>
      <c r="D1969" s="425"/>
      <c r="F1969" s="252"/>
    </row>
    <row r="1970" spans="3:6" x14ac:dyDescent="0.2">
      <c r="C1970" s="425"/>
      <c r="D1970" s="425"/>
      <c r="F1970" s="252"/>
    </row>
    <row r="1971" spans="3:6" x14ac:dyDescent="0.2">
      <c r="C1971" s="425"/>
      <c r="D1971" s="425"/>
      <c r="F1971" s="252"/>
    </row>
    <row r="1972" spans="3:6" x14ac:dyDescent="0.2">
      <c r="C1972" s="425"/>
      <c r="D1972" s="425"/>
      <c r="F1972" s="252"/>
    </row>
    <row r="1973" spans="3:6" x14ac:dyDescent="0.2">
      <c r="C1973" s="425"/>
      <c r="D1973" s="425"/>
      <c r="F1973" s="252"/>
    </row>
    <row r="1974" spans="3:6" x14ac:dyDescent="0.2">
      <c r="C1974" s="425"/>
      <c r="D1974" s="425"/>
      <c r="F1974" s="252"/>
    </row>
    <row r="1975" spans="3:6" x14ac:dyDescent="0.2">
      <c r="C1975" s="425"/>
      <c r="D1975" s="425"/>
      <c r="F1975" s="252"/>
    </row>
    <row r="1976" spans="3:6" x14ac:dyDescent="0.2">
      <c r="C1976" s="425"/>
      <c r="D1976" s="425"/>
      <c r="F1976" s="252"/>
    </row>
    <row r="1977" spans="3:6" x14ac:dyDescent="0.2">
      <c r="C1977" s="425"/>
      <c r="D1977" s="425"/>
      <c r="F1977" s="252"/>
    </row>
    <row r="1978" spans="3:6" x14ac:dyDescent="0.2">
      <c r="C1978" s="425"/>
      <c r="D1978" s="425"/>
      <c r="F1978" s="252"/>
    </row>
    <row r="1979" spans="3:6" x14ac:dyDescent="0.2">
      <c r="C1979" s="425"/>
      <c r="D1979" s="425"/>
      <c r="F1979" s="252"/>
    </row>
    <row r="1980" spans="3:6" x14ac:dyDescent="0.2">
      <c r="C1980" s="425"/>
      <c r="D1980" s="425"/>
      <c r="F1980" s="252"/>
    </row>
    <row r="1981" spans="3:6" x14ac:dyDescent="0.2">
      <c r="C1981" s="425"/>
      <c r="D1981" s="425"/>
      <c r="F1981" s="252"/>
    </row>
    <row r="1982" spans="3:6" x14ac:dyDescent="0.2">
      <c r="C1982" s="425"/>
      <c r="D1982" s="425"/>
      <c r="F1982" s="252"/>
    </row>
    <row r="1983" spans="3:6" x14ac:dyDescent="0.2">
      <c r="C1983" s="425"/>
      <c r="D1983" s="425"/>
      <c r="F1983" s="252"/>
    </row>
    <row r="1984" spans="3:6" x14ac:dyDescent="0.2">
      <c r="C1984" s="425"/>
      <c r="D1984" s="425"/>
      <c r="F1984" s="252"/>
    </row>
    <row r="1985" spans="3:6" x14ac:dyDescent="0.2">
      <c r="C1985" s="425"/>
      <c r="D1985" s="425"/>
      <c r="F1985" s="252"/>
    </row>
    <row r="1986" spans="3:6" x14ac:dyDescent="0.2">
      <c r="C1986" s="425"/>
      <c r="D1986" s="425"/>
      <c r="F1986" s="252"/>
    </row>
    <row r="1987" spans="3:6" x14ac:dyDescent="0.2">
      <c r="C1987" s="425"/>
      <c r="D1987" s="425"/>
      <c r="F1987" s="252"/>
    </row>
    <row r="1988" spans="3:6" x14ac:dyDescent="0.2">
      <c r="C1988" s="425"/>
      <c r="D1988" s="425"/>
      <c r="F1988" s="252"/>
    </row>
    <row r="1989" spans="3:6" x14ac:dyDescent="0.2">
      <c r="C1989" s="425"/>
      <c r="D1989" s="425"/>
      <c r="F1989" s="252"/>
    </row>
    <row r="1990" spans="3:6" x14ac:dyDescent="0.2">
      <c r="C1990" s="425"/>
      <c r="D1990" s="425"/>
      <c r="F1990" s="252"/>
    </row>
    <row r="1991" spans="3:6" x14ac:dyDescent="0.2">
      <c r="C1991" s="425"/>
      <c r="D1991" s="425"/>
      <c r="F1991" s="252"/>
    </row>
    <row r="1992" spans="3:6" x14ac:dyDescent="0.2">
      <c r="C1992" s="425"/>
      <c r="D1992" s="425"/>
      <c r="F1992" s="252"/>
    </row>
    <row r="1993" spans="3:6" x14ac:dyDescent="0.2">
      <c r="C1993" s="425"/>
      <c r="D1993" s="425"/>
      <c r="F1993" s="252"/>
    </row>
    <row r="1994" spans="3:6" x14ac:dyDescent="0.2">
      <c r="C1994" s="425"/>
      <c r="D1994" s="425"/>
      <c r="F1994" s="252"/>
    </row>
    <row r="1995" spans="3:6" x14ac:dyDescent="0.2">
      <c r="C1995" s="425"/>
      <c r="D1995" s="425"/>
      <c r="F1995" s="252"/>
    </row>
    <row r="1996" spans="3:6" x14ac:dyDescent="0.2">
      <c r="C1996" s="425"/>
      <c r="D1996" s="425"/>
      <c r="F1996" s="252"/>
    </row>
    <row r="1997" spans="3:6" x14ac:dyDescent="0.2">
      <c r="C1997" s="425"/>
      <c r="D1997" s="425"/>
      <c r="F1997" s="252"/>
    </row>
    <row r="1998" spans="3:6" x14ac:dyDescent="0.2">
      <c r="C1998" s="425"/>
      <c r="D1998" s="425"/>
      <c r="F1998" s="252"/>
    </row>
    <row r="1999" spans="3:6" x14ac:dyDescent="0.2">
      <c r="C1999" s="425"/>
      <c r="D1999" s="425"/>
      <c r="F1999" s="252"/>
    </row>
    <row r="2000" spans="3:6" x14ac:dyDescent="0.2">
      <c r="C2000" s="425"/>
      <c r="D2000" s="425"/>
      <c r="F2000" s="252"/>
    </row>
    <row r="2001" spans="3:6" x14ac:dyDescent="0.2">
      <c r="C2001" s="425"/>
      <c r="D2001" s="425"/>
      <c r="F2001" s="252"/>
    </row>
    <row r="2002" spans="3:6" x14ac:dyDescent="0.2">
      <c r="C2002" s="425"/>
      <c r="D2002" s="425"/>
      <c r="F2002" s="252"/>
    </row>
    <row r="2003" spans="3:6" x14ac:dyDescent="0.2">
      <c r="C2003" s="425"/>
      <c r="D2003" s="425"/>
      <c r="F2003" s="252"/>
    </row>
    <row r="2004" spans="3:6" x14ac:dyDescent="0.2">
      <c r="C2004" s="425"/>
      <c r="D2004" s="425"/>
      <c r="F2004" s="252"/>
    </row>
    <row r="2005" spans="3:6" x14ac:dyDescent="0.2">
      <c r="C2005" s="425"/>
      <c r="D2005" s="425"/>
      <c r="F2005" s="252"/>
    </row>
    <row r="2006" spans="3:6" x14ac:dyDescent="0.2">
      <c r="C2006" s="425"/>
      <c r="D2006" s="425"/>
      <c r="F2006" s="252"/>
    </row>
    <row r="2007" spans="3:6" x14ac:dyDescent="0.2">
      <c r="C2007" s="425"/>
      <c r="D2007" s="425"/>
      <c r="F2007" s="252"/>
    </row>
    <row r="2008" spans="3:6" x14ac:dyDescent="0.2">
      <c r="C2008" s="425"/>
      <c r="D2008" s="425"/>
      <c r="F2008" s="252"/>
    </row>
    <row r="2009" spans="3:6" x14ac:dyDescent="0.2">
      <c r="C2009" s="425"/>
      <c r="D2009" s="425"/>
      <c r="F2009" s="252"/>
    </row>
    <row r="2010" spans="3:6" x14ac:dyDescent="0.2">
      <c r="C2010" s="425"/>
      <c r="D2010" s="425"/>
      <c r="F2010" s="252"/>
    </row>
    <row r="2011" spans="3:6" x14ac:dyDescent="0.2">
      <c r="C2011" s="425"/>
      <c r="D2011" s="425"/>
      <c r="F2011" s="252"/>
    </row>
    <row r="2012" spans="3:6" x14ac:dyDescent="0.2">
      <c r="C2012" s="425"/>
      <c r="D2012" s="425"/>
      <c r="F2012" s="252"/>
    </row>
    <row r="2013" spans="3:6" x14ac:dyDescent="0.2">
      <c r="C2013" s="425"/>
      <c r="D2013" s="425"/>
      <c r="F2013" s="252"/>
    </row>
    <row r="2014" spans="3:6" x14ac:dyDescent="0.2">
      <c r="C2014" s="425"/>
      <c r="D2014" s="425"/>
      <c r="F2014" s="252"/>
    </row>
    <row r="2015" spans="3:6" x14ac:dyDescent="0.2">
      <c r="C2015" s="425"/>
      <c r="D2015" s="425"/>
      <c r="F2015" s="252"/>
    </row>
    <row r="2016" spans="3:6" x14ac:dyDescent="0.2">
      <c r="C2016" s="425"/>
      <c r="D2016" s="425"/>
      <c r="F2016" s="252"/>
    </row>
    <row r="2017" spans="3:6" x14ac:dyDescent="0.2">
      <c r="C2017" s="425"/>
      <c r="D2017" s="425"/>
      <c r="F2017" s="252"/>
    </row>
    <row r="2018" spans="3:6" x14ac:dyDescent="0.2">
      <c r="C2018" s="425"/>
      <c r="D2018" s="425"/>
      <c r="F2018" s="252"/>
    </row>
    <row r="2019" spans="3:6" x14ac:dyDescent="0.2">
      <c r="C2019" s="425"/>
      <c r="D2019" s="425"/>
      <c r="F2019" s="252"/>
    </row>
    <row r="2020" spans="3:6" x14ac:dyDescent="0.2">
      <c r="C2020" s="425"/>
      <c r="D2020" s="425"/>
      <c r="F2020" s="252"/>
    </row>
    <row r="2021" spans="3:6" x14ac:dyDescent="0.2">
      <c r="C2021" s="425"/>
      <c r="D2021" s="425"/>
      <c r="F2021" s="252"/>
    </row>
    <row r="2022" spans="3:6" x14ac:dyDescent="0.2">
      <c r="C2022" s="425"/>
      <c r="D2022" s="425"/>
      <c r="F2022" s="252"/>
    </row>
    <row r="2023" spans="3:6" x14ac:dyDescent="0.2">
      <c r="C2023" s="425"/>
      <c r="D2023" s="425"/>
      <c r="F2023" s="252"/>
    </row>
    <row r="2024" spans="3:6" x14ac:dyDescent="0.2">
      <c r="C2024" s="425"/>
      <c r="D2024" s="425"/>
      <c r="F2024" s="252"/>
    </row>
    <row r="2025" spans="3:6" x14ac:dyDescent="0.2">
      <c r="C2025" s="425"/>
      <c r="D2025" s="425"/>
      <c r="F2025" s="252"/>
    </row>
    <row r="2026" spans="3:6" x14ac:dyDescent="0.2">
      <c r="C2026" s="425"/>
      <c r="D2026" s="425"/>
      <c r="F2026" s="252"/>
    </row>
    <row r="2027" spans="3:6" x14ac:dyDescent="0.2">
      <c r="C2027" s="425"/>
      <c r="D2027" s="425"/>
      <c r="F2027" s="252"/>
    </row>
    <row r="2028" spans="3:6" x14ac:dyDescent="0.2">
      <c r="C2028" s="425"/>
      <c r="D2028" s="425"/>
      <c r="F2028" s="252"/>
    </row>
    <row r="2029" spans="3:6" x14ac:dyDescent="0.2">
      <c r="C2029" s="425"/>
      <c r="D2029" s="425"/>
      <c r="F2029" s="252"/>
    </row>
    <row r="2030" spans="3:6" x14ac:dyDescent="0.2">
      <c r="C2030" s="425"/>
      <c r="D2030" s="425"/>
      <c r="F2030" s="252"/>
    </row>
    <row r="2031" spans="3:6" x14ac:dyDescent="0.2">
      <c r="C2031" s="425"/>
      <c r="D2031" s="425"/>
      <c r="F2031" s="252"/>
    </row>
    <row r="2032" spans="3:6" x14ac:dyDescent="0.2">
      <c r="C2032" s="425"/>
      <c r="D2032" s="425"/>
      <c r="F2032" s="252"/>
    </row>
    <row r="2033" spans="3:6" x14ac:dyDescent="0.2">
      <c r="C2033" s="425"/>
      <c r="D2033" s="425"/>
      <c r="F2033" s="252"/>
    </row>
    <row r="2034" spans="3:6" x14ac:dyDescent="0.2">
      <c r="C2034" s="425"/>
      <c r="D2034" s="425"/>
      <c r="F2034" s="252"/>
    </row>
    <row r="2035" spans="3:6" x14ac:dyDescent="0.2">
      <c r="C2035" s="425"/>
      <c r="D2035" s="425"/>
      <c r="F2035" s="252"/>
    </row>
    <row r="2036" spans="3:6" x14ac:dyDescent="0.2">
      <c r="C2036" s="425"/>
      <c r="D2036" s="425"/>
      <c r="F2036" s="252"/>
    </row>
    <row r="2037" spans="3:6" x14ac:dyDescent="0.2">
      <c r="C2037" s="425"/>
      <c r="D2037" s="425"/>
      <c r="F2037" s="252"/>
    </row>
    <row r="2038" spans="3:6" x14ac:dyDescent="0.2">
      <c r="C2038" s="425"/>
      <c r="D2038" s="425"/>
      <c r="F2038" s="252"/>
    </row>
    <row r="2039" spans="3:6" x14ac:dyDescent="0.2">
      <c r="C2039" s="425"/>
      <c r="D2039" s="425"/>
      <c r="F2039" s="252"/>
    </row>
    <row r="2040" spans="3:6" x14ac:dyDescent="0.2">
      <c r="C2040" s="425"/>
      <c r="D2040" s="425"/>
      <c r="F2040" s="252"/>
    </row>
    <row r="2041" spans="3:6" x14ac:dyDescent="0.2">
      <c r="C2041" s="425"/>
      <c r="D2041" s="425"/>
      <c r="F2041" s="252"/>
    </row>
    <row r="2042" spans="3:6" x14ac:dyDescent="0.2">
      <c r="C2042" s="425"/>
      <c r="D2042" s="425"/>
      <c r="F2042" s="252"/>
    </row>
    <row r="2043" spans="3:6" x14ac:dyDescent="0.2">
      <c r="C2043" s="425"/>
      <c r="D2043" s="425"/>
      <c r="F2043" s="252"/>
    </row>
    <row r="2044" spans="3:6" x14ac:dyDescent="0.2">
      <c r="C2044" s="425"/>
      <c r="D2044" s="425"/>
      <c r="F2044" s="252"/>
    </row>
    <row r="2045" spans="3:6" x14ac:dyDescent="0.2">
      <c r="C2045" s="425"/>
      <c r="D2045" s="425"/>
      <c r="F2045" s="252"/>
    </row>
    <row r="2046" spans="3:6" x14ac:dyDescent="0.2">
      <c r="C2046" s="425"/>
      <c r="D2046" s="425"/>
      <c r="F2046" s="252"/>
    </row>
    <row r="2047" spans="3:6" x14ac:dyDescent="0.2">
      <c r="C2047" s="425"/>
      <c r="D2047" s="425"/>
      <c r="F2047" s="252"/>
    </row>
    <row r="2048" spans="3:6" x14ac:dyDescent="0.2">
      <c r="C2048" s="425"/>
      <c r="D2048" s="425"/>
      <c r="F2048" s="252"/>
    </row>
    <row r="2049" spans="3:6" x14ac:dyDescent="0.2">
      <c r="C2049" s="425"/>
      <c r="D2049" s="425"/>
      <c r="F2049" s="252"/>
    </row>
    <row r="2050" spans="3:6" x14ac:dyDescent="0.2">
      <c r="C2050" s="425"/>
      <c r="D2050" s="425"/>
      <c r="F2050" s="252"/>
    </row>
    <row r="2051" spans="3:6" x14ac:dyDescent="0.2">
      <c r="C2051" s="425"/>
      <c r="D2051" s="425"/>
      <c r="F2051" s="252"/>
    </row>
    <row r="2052" spans="3:6" x14ac:dyDescent="0.2">
      <c r="C2052" s="425"/>
      <c r="D2052" s="425"/>
      <c r="F2052" s="252"/>
    </row>
    <row r="2053" spans="3:6" x14ac:dyDescent="0.2">
      <c r="C2053" s="425"/>
      <c r="D2053" s="425"/>
      <c r="F2053" s="252"/>
    </row>
    <row r="2054" spans="3:6" x14ac:dyDescent="0.2">
      <c r="C2054" s="425"/>
      <c r="D2054" s="425"/>
      <c r="F2054" s="252"/>
    </row>
    <row r="2055" spans="3:6" x14ac:dyDescent="0.2">
      <c r="C2055" s="425"/>
      <c r="D2055" s="425"/>
      <c r="F2055" s="252"/>
    </row>
    <row r="2056" spans="3:6" x14ac:dyDescent="0.2">
      <c r="C2056" s="425"/>
      <c r="D2056" s="425"/>
      <c r="F2056" s="252"/>
    </row>
    <row r="2057" spans="3:6" x14ac:dyDescent="0.2">
      <c r="C2057" s="425"/>
      <c r="D2057" s="425"/>
      <c r="F2057" s="252"/>
    </row>
    <row r="2058" spans="3:6" x14ac:dyDescent="0.2">
      <c r="C2058" s="425"/>
      <c r="D2058" s="425"/>
      <c r="F2058" s="252"/>
    </row>
    <row r="2059" spans="3:6" x14ac:dyDescent="0.2">
      <c r="C2059" s="425"/>
      <c r="D2059" s="425"/>
      <c r="F2059" s="252"/>
    </row>
    <row r="2060" spans="3:6" x14ac:dyDescent="0.2">
      <c r="C2060" s="425"/>
      <c r="D2060" s="425"/>
      <c r="F2060" s="252"/>
    </row>
    <row r="2061" spans="3:6" x14ac:dyDescent="0.2">
      <c r="C2061" s="425"/>
      <c r="D2061" s="425"/>
      <c r="F2061" s="252"/>
    </row>
    <row r="2062" spans="3:6" x14ac:dyDescent="0.2">
      <c r="C2062" s="425"/>
      <c r="D2062" s="425"/>
      <c r="F2062" s="252"/>
    </row>
    <row r="2063" spans="3:6" x14ac:dyDescent="0.2">
      <c r="C2063" s="425"/>
      <c r="D2063" s="425"/>
      <c r="F2063" s="252"/>
    </row>
    <row r="2064" spans="3:6" x14ac:dyDescent="0.2">
      <c r="C2064" s="425"/>
      <c r="D2064" s="425"/>
      <c r="F2064" s="252"/>
    </row>
    <row r="2065" spans="3:6" x14ac:dyDescent="0.2">
      <c r="C2065" s="425"/>
      <c r="D2065" s="425"/>
      <c r="F2065" s="252"/>
    </row>
    <row r="2066" spans="3:6" x14ac:dyDescent="0.2">
      <c r="C2066" s="425"/>
      <c r="D2066" s="425"/>
      <c r="F2066" s="252"/>
    </row>
    <row r="2067" spans="3:6" x14ac:dyDescent="0.2">
      <c r="C2067" s="425"/>
      <c r="D2067" s="425"/>
      <c r="F2067" s="252"/>
    </row>
    <row r="2068" spans="3:6" x14ac:dyDescent="0.2">
      <c r="C2068" s="425"/>
      <c r="D2068" s="425"/>
      <c r="F2068" s="252"/>
    </row>
    <row r="2069" spans="3:6" x14ac:dyDescent="0.2">
      <c r="C2069" s="425"/>
      <c r="D2069" s="425"/>
      <c r="F2069" s="252"/>
    </row>
    <row r="2070" spans="3:6" x14ac:dyDescent="0.2">
      <c r="C2070" s="425"/>
      <c r="D2070" s="425"/>
      <c r="F2070" s="252"/>
    </row>
    <row r="2071" spans="3:6" x14ac:dyDescent="0.2">
      <c r="C2071" s="425"/>
      <c r="D2071" s="425"/>
      <c r="F2071" s="252"/>
    </row>
    <row r="2072" spans="3:6" x14ac:dyDescent="0.2">
      <c r="C2072" s="425"/>
      <c r="D2072" s="425"/>
      <c r="F2072" s="252"/>
    </row>
    <row r="2073" spans="3:6" x14ac:dyDescent="0.2">
      <c r="C2073" s="425"/>
      <c r="D2073" s="425"/>
      <c r="F2073" s="252"/>
    </row>
    <row r="2074" spans="3:6" x14ac:dyDescent="0.2">
      <c r="C2074" s="425"/>
      <c r="D2074" s="425"/>
      <c r="F2074" s="252"/>
    </row>
    <row r="2075" spans="3:6" x14ac:dyDescent="0.2">
      <c r="C2075" s="425"/>
      <c r="D2075" s="425"/>
      <c r="F2075" s="252"/>
    </row>
    <row r="2076" spans="3:6" x14ac:dyDescent="0.2">
      <c r="C2076" s="425"/>
      <c r="D2076" s="425"/>
      <c r="F2076" s="252"/>
    </row>
    <row r="2077" spans="3:6" x14ac:dyDescent="0.2">
      <c r="C2077" s="425"/>
      <c r="D2077" s="425"/>
      <c r="F2077" s="252"/>
    </row>
    <row r="2078" spans="3:6" x14ac:dyDescent="0.2">
      <c r="C2078" s="425"/>
      <c r="D2078" s="425"/>
      <c r="F2078" s="252"/>
    </row>
    <row r="2079" spans="3:6" x14ac:dyDescent="0.2">
      <c r="C2079" s="425"/>
      <c r="D2079" s="425"/>
      <c r="F2079" s="252"/>
    </row>
    <row r="2080" spans="3:6" x14ac:dyDescent="0.2">
      <c r="C2080" s="425"/>
      <c r="D2080" s="425"/>
      <c r="F2080" s="252"/>
    </row>
    <row r="2081" spans="3:6" x14ac:dyDescent="0.2">
      <c r="C2081" s="425"/>
      <c r="D2081" s="425"/>
      <c r="F2081" s="252"/>
    </row>
    <row r="2082" spans="3:6" x14ac:dyDescent="0.2">
      <c r="C2082" s="425"/>
      <c r="D2082" s="425"/>
      <c r="F2082" s="252"/>
    </row>
    <row r="2083" spans="3:6" x14ac:dyDescent="0.2">
      <c r="C2083" s="425"/>
      <c r="D2083" s="425"/>
      <c r="F2083" s="252"/>
    </row>
    <row r="2084" spans="3:6" x14ac:dyDescent="0.2">
      <c r="C2084" s="425"/>
      <c r="D2084" s="425"/>
      <c r="F2084" s="252"/>
    </row>
    <row r="2085" spans="3:6" x14ac:dyDescent="0.2">
      <c r="C2085" s="425"/>
      <c r="D2085" s="425"/>
      <c r="F2085" s="252"/>
    </row>
    <row r="2086" spans="3:6" x14ac:dyDescent="0.2">
      <c r="C2086" s="425"/>
      <c r="D2086" s="425"/>
      <c r="F2086" s="252"/>
    </row>
    <row r="2087" spans="3:6" x14ac:dyDescent="0.2">
      <c r="C2087" s="425"/>
      <c r="D2087" s="425"/>
      <c r="F2087" s="252"/>
    </row>
    <row r="2088" spans="3:6" x14ac:dyDescent="0.2">
      <c r="C2088" s="425"/>
      <c r="D2088" s="425"/>
      <c r="F2088" s="252"/>
    </row>
    <row r="2089" spans="3:6" x14ac:dyDescent="0.2">
      <c r="C2089" s="425"/>
      <c r="D2089" s="425"/>
      <c r="F2089" s="252"/>
    </row>
    <row r="2090" spans="3:6" x14ac:dyDescent="0.2">
      <c r="C2090" s="425"/>
      <c r="D2090" s="425"/>
      <c r="F2090" s="252"/>
    </row>
    <row r="2091" spans="3:6" x14ac:dyDescent="0.2">
      <c r="C2091" s="425"/>
      <c r="D2091" s="425"/>
      <c r="F2091" s="252"/>
    </row>
    <row r="2092" spans="3:6" x14ac:dyDescent="0.2">
      <c r="C2092" s="425"/>
      <c r="D2092" s="425"/>
      <c r="F2092" s="252"/>
    </row>
    <row r="2093" spans="3:6" x14ac:dyDescent="0.2">
      <c r="C2093" s="425"/>
      <c r="D2093" s="425"/>
      <c r="F2093" s="252"/>
    </row>
    <row r="2094" spans="3:6" x14ac:dyDescent="0.2">
      <c r="C2094" s="425"/>
      <c r="D2094" s="425"/>
      <c r="F2094" s="252"/>
    </row>
    <row r="2095" spans="3:6" x14ac:dyDescent="0.2">
      <c r="C2095" s="425"/>
      <c r="D2095" s="425"/>
      <c r="F2095" s="252"/>
    </row>
    <row r="2096" spans="3:6" x14ac:dyDescent="0.2">
      <c r="C2096" s="425"/>
      <c r="D2096" s="425"/>
      <c r="F2096" s="252"/>
    </row>
    <row r="2097" spans="3:6" x14ac:dyDescent="0.2">
      <c r="C2097" s="425"/>
      <c r="D2097" s="425"/>
      <c r="F2097" s="252"/>
    </row>
    <row r="2098" spans="3:6" x14ac:dyDescent="0.2">
      <c r="C2098" s="425"/>
      <c r="D2098" s="425"/>
      <c r="F2098" s="252"/>
    </row>
    <row r="2099" spans="3:6" x14ac:dyDescent="0.2">
      <c r="C2099" s="425"/>
      <c r="D2099" s="425"/>
      <c r="F2099" s="252"/>
    </row>
    <row r="2100" spans="3:6" x14ac:dyDescent="0.2">
      <c r="C2100" s="425"/>
      <c r="D2100" s="425"/>
      <c r="F2100" s="252"/>
    </row>
    <row r="2101" spans="3:6" x14ac:dyDescent="0.2">
      <c r="C2101" s="425"/>
      <c r="D2101" s="425"/>
      <c r="F2101" s="252"/>
    </row>
    <row r="2102" spans="3:6" x14ac:dyDescent="0.2">
      <c r="C2102" s="425"/>
      <c r="D2102" s="425"/>
      <c r="F2102" s="252"/>
    </row>
    <row r="2103" spans="3:6" x14ac:dyDescent="0.2">
      <c r="C2103" s="425"/>
      <c r="D2103" s="425"/>
      <c r="F2103" s="252"/>
    </row>
    <row r="2104" spans="3:6" x14ac:dyDescent="0.2">
      <c r="C2104" s="425"/>
      <c r="D2104" s="425"/>
      <c r="F2104" s="252"/>
    </row>
    <row r="2105" spans="3:6" x14ac:dyDescent="0.2">
      <c r="C2105" s="425"/>
      <c r="D2105" s="425"/>
      <c r="F2105" s="252"/>
    </row>
    <row r="2106" spans="3:6" x14ac:dyDescent="0.2">
      <c r="C2106" s="425"/>
      <c r="D2106" s="425"/>
      <c r="F2106" s="252"/>
    </row>
    <row r="2107" spans="3:6" x14ac:dyDescent="0.2">
      <c r="C2107" s="425"/>
      <c r="D2107" s="425"/>
      <c r="F2107" s="252"/>
    </row>
    <row r="2108" spans="3:6" x14ac:dyDescent="0.2">
      <c r="C2108" s="425"/>
      <c r="D2108" s="425"/>
      <c r="F2108" s="252"/>
    </row>
    <row r="2109" spans="3:6" x14ac:dyDescent="0.2">
      <c r="C2109" s="425"/>
      <c r="D2109" s="425"/>
      <c r="F2109" s="252"/>
    </row>
    <row r="2110" spans="3:6" x14ac:dyDescent="0.2">
      <c r="C2110" s="425"/>
      <c r="D2110" s="425"/>
      <c r="F2110" s="252"/>
    </row>
    <row r="2111" spans="3:6" x14ac:dyDescent="0.2">
      <c r="C2111" s="425"/>
      <c r="D2111" s="425"/>
      <c r="F2111" s="252"/>
    </row>
    <row r="2112" spans="3:6" x14ac:dyDescent="0.2">
      <c r="C2112" s="425"/>
      <c r="D2112" s="425"/>
      <c r="F2112" s="252"/>
    </row>
    <row r="2113" spans="3:6" x14ac:dyDescent="0.2">
      <c r="C2113" s="425"/>
      <c r="D2113" s="425"/>
      <c r="F2113" s="252"/>
    </row>
    <row r="2114" spans="3:6" x14ac:dyDescent="0.2">
      <c r="C2114" s="425"/>
      <c r="D2114" s="425"/>
      <c r="F2114" s="252"/>
    </row>
    <row r="2115" spans="3:6" x14ac:dyDescent="0.2">
      <c r="C2115" s="425"/>
      <c r="D2115" s="425"/>
      <c r="F2115" s="252"/>
    </row>
    <row r="2116" spans="3:6" x14ac:dyDescent="0.2">
      <c r="C2116" s="425"/>
      <c r="D2116" s="425"/>
      <c r="F2116" s="252"/>
    </row>
    <row r="2117" spans="3:6" x14ac:dyDescent="0.2">
      <c r="C2117" s="425"/>
      <c r="D2117" s="425"/>
      <c r="F2117" s="252"/>
    </row>
    <row r="2118" spans="3:6" x14ac:dyDescent="0.2">
      <c r="C2118" s="425"/>
      <c r="D2118" s="425"/>
      <c r="F2118" s="252"/>
    </row>
    <row r="2119" spans="3:6" x14ac:dyDescent="0.2">
      <c r="C2119" s="425"/>
      <c r="D2119" s="425"/>
      <c r="F2119" s="252"/>
    </row>
    <row r="2120" spans="3:6" x14ac:dyDescent="0.2">
      <c r="C2120" s="425"/>
      <c r="D2120" s="425"/>
      <c r="F2120" s="252"/>
    </row>
    <row r="2121" spans="3:6" x14ac:dyDescent="0.2">
      <c r="C2121" s="425"/>
      <c r="D2121" s="425"/>
      <c r="F2121" s="252"/>
    </row>
    <row r="2122" spans="3:6" x14ac:dyDescent="0.2">
      <c r="C2122" s="425"/>
      <c r="D2122" s="425"/>
      <c r="F2122" s="252"/>
    </row>
    <row r="2123" spans="3:6" x14ac:dyDescent="0.2">
      <c r="C2123" s="425"/>
      <c r="D2123" s="425"/>
      <c r="F2123" s="252"/>
    </row>
    <row r="2124" spans="3:6" x14ac:dyDescent="0.2">
      <c r="C2124" s="425"/>
      <c r="D2124" s="425"/>
      <c r="F2124" s="252"/>
    </row>
    <row r="2125" spans="3:6" x14ac:dyDescent="0.2">
      <c r="C2125" s="425"/>
      <c r="D2125" s="425"/>
      <c r="F2125" s="252"/>
    </row>
    <row r="2126" spans="3:6" x14ac:dyDescent="0.2">
      <c r="C2126" s="425"/>
      <c r="D2126" s="425"/>
      <c r="F2126" s="252"/>
    </row>
    <row r="2127" spans="3:6" x14ac:dyDescent="0.2">
      <c r="C2127" s="425"/>
      <c r="D2127" s="425"/>
      <c r="F2127" s="252"/>
    </row>
    <row r="2128" spans="3:6" x14ac:dyDescent="0.2">
      <c r="C2128" s="425"/>
      <c r="D2128" s="425"/>
      <c r="F2128" s="252"/>
    </row>
    <row r="2129" spans="3:6" x14ac:dyDescent="0.2">
      <c r="C2129" s="425"/>
      <c r="D2129" s="425"/>
      <c r="F2129" s="252"/>
    </row>
    <row r="2130" spans="3:6" x14ac:dyDescent="0.2">
      <c r="C2130" s="425"/>
      <c r="D2130" s="425"/>
      <c r="F2130" s="252"/>
    </row>
    <row r="2131" spans="3:6" x14ac:dyDescent="0.2">
      <c r="C2131" s="425"/>
      <c r="D2131" s="425"/>
      <c r="F2131" s="252"/>
    </row>
    <row r="2132" spans="3:6" x14ac:dyDescent="0.2">
      <c r="C2132" s="425"/>
      <c r="D2132" s="425"/>
      <c r="F2132" s="252"/>
    </row>
    <row r="2133" spans="3:6" x14ac:dyDescent="0.2">
      <c r="C2133" s="425"/>
      <c r="D2133" s="425"/>
      <c r="F2133" s="252"/>
    </row>
    <row r="2134" spans="3:6" x14ac:dyDescent="0.2">
      <c r="C2134" s="425"/>
      <c r="D2134" s="425"/>
      <c r="F2134" s="252"/>
    </row>
    <row r="2135" spans="3:6" x14ac:dyDescent="0.2">
      <c r="C2135" s="425"/>
      <c r="D2135" s="425"/>
      <c r="F2135" s="252"/>
    </row>
    <row r="2136" spans="3:6" x14ac:dyDescent="0.2">
      <c r="C2136" s="425"/>
      <c r="D2136" s="425"/>
      <c r="F2136" s="252"/>
    </row>
    <row r="2137" spans="3:6" x14ac:dyDescent="0.2">
      <c r="C2137" s="425"/>
      <c r="D2137" s="425"/>
      <c r="F2137" s="252"/>
    </row>
    <row r="2138" spans="3:6" x14ac:dyDescent="0.2">
      <c r="C2138" s="425"/>
      <c r="D2138" s="425"/>
      <c r="F2138" s="252"/>
    </row>
    <row r="2139" spans="3:6" x14ac:dyDescent="0.2">
      <c r="C2139" s="425"/>
      <c r="D2139" s="425"/>
      <c r="F2139" s="252"/>
    </row>
    <row r="2140" spans="3:6" x14ac:dyDescent="0.2">
      <c r="C2140" s="425"/>
      <c r="D2140" s="425"/>
      <c r="F2140" s="252"/>
    </row>
    <row r="2141" spans="3:6" x14ac:dyDescent="0.2">
      <c r="C2141" s="425"/>
      <c r="D2141" s="425"/>
      <c r="F2141" s="252"/>
    </row>
    <row r="2142" spans="3:6" x14ac:dyDescent="0.2">
      <c r="C2142" s="425"/>
      <c r="D2142" s="425"/>
      <c r="F2142" s="252"/>
    </row>
    <row r="2143" spans="3:6" x14ac:dyDescent="0.2">
      <c r="C2143" s="425"/>
      <c r="D2143" s="425"/>
      <c r="F2143" s="252"/>
    </row>
    <row r="2144" spans="3:6" x14ac:dyDescent="0.2">
      <c r="C2144" s="425"/>
      <c r="D2144" s="425"/>
      <c r="F2144" s="252"/>
    </row>
    <row r="2145" spans="3:6" x14ac:dyDescent="0.2">
      <c r="C2145" s="425"/>
      <c r="D2145" s="425"/>
      <c r="F2145" s="252"/>
    </row>
    <row r="2146" spans="3:6" x14ac:dyDescent="0.2">
      <c r="C2146" s="425"/>
      <c r="D2146" s="425"/>
      <c r="F2146" s="252"/>
    </row>
    <row r="2147" spans="3:6" x14ac:dyDescent="0.2">
      <c r="C2147" s="425"/>
      <c r="D2147" s="425"/>
      <c r="F2147" s="252"/>
    </row>
    <row r="2148" spans="3:6" x14ac:dyDescent="0.2">
      <c r="C2148" s="425"/>
      <c r="D2148" s="425"/>
      <c r="F2148" s="252"/>
    </row>
    <row r="2149" spans="3:6" x14ac:dyDescent="0.2">
      <c r="C2149" s="425"/>
      <c r="D2149" s="425"/>
      <c r="F2149" s="252"/>
    </row>
    <row r="2150" spans="3:6" x14ac:dyDescent="0.2">
      <c r="C2150" s="425"/>
      <c r="D2150" s="425"/>
      <c r="F2150" s="252"/>
    </row>
    <row r="2151" spans="3:6" x14ac:dyDescent="0.2">
      <c r="C2151" s="425"/>
      <c r="D2151" s="425"/>
      <c r="F2151" s="252"/>
    </row>
    <row r="2152" spans="3:6" x14ac:dyDescent="0.2">
      <c r="C2152" s="425"/>
      <c r="D2152" s="425"/>
      <c r="F2152" s="252"/>
    </row>
    <row r="2153" spans="3:6" x14ac:dyDescent="0.2">
      <c r="C2153" s="425"/>
      <c r="D2153" s="425"/>
      <c r="F2153" s="252"/>
    </row>
    <row r="2154" spans="3:6" x14ac:dyDescent="0.2">
      <c r="C2154" s="425"/>
      <c r="D2154" s="425"/>
      <c r="F2154" s="252"/>
    </row>
    <row r="2155" spans="3:6" x14ac:dyDescent="0.2">
      <c r="C2155" s="425"/>
      <c r="D2155" s="425"/>
      <c r="F2155" s="252"/>
    </row>
    <row r="2156" spans="3:6" x14ac:dyDescent="0.2">
      <c r="C2156" s="425"/>
      <c r="D2156" s="425"/>
      <c r="F2156" s="252"/>
    </row>
    <row r="2157" spans="3:6" x14ac:dyDescent="0.2">
      <c r="C2157" s="425"/>
      <c r="D2157" s="425"/>
      <c r="F2157" s="252"/>
    </row>
    <row r="2158" spans="3:6" x14ac:dyDescent="0.2">
      <c r="C2158" s="425"/>
      <c r="D2158" s="425"/>
      <c r="F2158" s="252"/>
    </row>
    <row r="2159" spans="3:6" x14ac:dyDescent="0.2">
      <c r="C2159" s="425"/>
      <c r="D2159" s="425"/>
      <c r="F2159" s="252"/>
    </row>
    <row r="2160" spans="3:6" x14ac:dyDescent="0.2">
      <c r="C2160" s="425"/>
      <c r="D2160" s="425"/>
      <c r="F2160" s="252"/>
    </row>
    <row r="2161" spans="3:6" x14ac:dyDescent="0.2">
      <c r="C2161" s="425"/>
      <c r="D2161" s="425"/>
      <c r="F2161" s="252"/>
    </row>
    <row r="2162" spans="3:6" x14ac:dyDescent="0.2">
      <c r="C2162" s="425"/>
      <c r="D2162" s="425"/>
      <c r="F2162" s="252"/>
    </row>
    <row r="2163" spans="3:6" x14ac:dyDescent="0.2">
      <c r="C2163" s="425"/>
      <c r="D2163" s="425"/>
      <c r="F2163" s="252"/>
    </row>
    <row r="2164" spans="3:6" x14ac:dyDescent="0.2">
      <c r="C2164" s="425"/>
      <c r="D2164" s="425"/>
      <c r="F2164" s="252"/>
    </row>
    <row r="2165" spans="3:6" x14ac:dyDescent="0.2">
      <c r="C2165" s="425"/>
      <c r="D2165" s="425"/>
      <c r="F2165" s="252"/>
    </row>
    <row r="2166" spans="3:6" x14ac:dyDescent="0.2">
      <c r="C2166" s="425"/>
      <c r="D2166" s="425"/>
      <c r="F2166" s="252"/>
    </row>
    <row r="2167" spans="3:6" x14ac:dyDescent="0.2">
      <c r="C2167" s="425"/>
      <c r="D2167" s="425"/>
      <c r="F2167" s="252"/>
    </row>
    <row r="2168" spans="3:6" x14ac:dyDescent="0.2">
      <c r="C2168" s="425"/>
      <c r="D2168" s="425"/>
      <c r="F2168" s="252"/>
    </row>
    <row r="2169" spans="3:6" x14ac:dyDescent="0.2">
      <c r="C2169" s="425"/>
      <c r="D2169" s="425"/>
      <c r="F2169" s="252"/>
    </row>
    <row r="2170" spans="3:6" x14ac:dyDescent="0.2">
      <c r="C2170" s="425"/>
      <c r="D2170" s="425"/>
      <c r="F2170" s="252"/>
    </row>
    <row r="2171" spans="3:6" x14ac:dyDescent="0.2">
      <c r="C2171" s="425"/>
      <c r="D2171" s="425"/>
      <c r="F2171" s="252"/>
    </row>
    <row r="2172" spans="3:6" x14ac:dyDescent="0.2">
      <c r="C2172" s="425"/>
      <c r="D2172" s="425"/>
      <c r="F2172" s="252"/>
    </row>
    <row r="2173" spans="3:6" x14ac:dyDescent="0.2">
      <c r="C2173" s="425"/>
      <c r="D2173" s="425"/>
      <c r="F2173" s="252"/>
    </row>
    <row r="2174" spans="3:6" x14ac:dyDescent="0.2">
      <c r="C2174" s="425"/>
      <c r="D2174" s="425"/>
      <c r="F2174" s="252"/>
    </row>
    <row r="2175" spans="3:6" x14ac:dyDescent="0.2">
      <c r="C2175" s="425"/>
      <c r="D2175" s="425"/>
      <c r="F2175" s="252"/>
    </row>
    <row r="2176" spans="3:6" x14ac:dyDescent="0.2">
      <c r="C2176" s="425"/>
      <c r="D2176" s="425"/>
      <c r="F2176" s="252"/>
    </row>
    <row r="2177" spans="3:6" x14ac:dyDescent="0.2">
      <c r="C2177" s="425"/>
      <c r="D2177" s="425"/>
      <c r="F2177" s="252"/>
    </row>
    <row r="2178" spans="3:6" x14ac:dyDescent="0.2">
      <c r="C2178" s="425"/>
      <c r="D2178" s="425"/>
      <c r="F2178" s="252"/>
    </row>
    <row r="2179" spans="3:6" x14ac:dyDescent="0.2">
      <c r="C2179" s="425"/>
      <c r="D2179" s="425"/>
      <c r="F2179" s="252"/>
    </row>
    <row r="2180" spans="3:6" x14ac:dyDescent="0.2">
      <c r="C2180" s="425"/>
      <c r="D2180" s="425"/>
      <c r="F2180" s="252"/>
    </row>
    <row r="2181" spans="3:6" x14ac:dyDescent="0.2">
      <c r="C2181" s="425"/>
      <c r="D2181" s="425"/>
      <c r="F2181" s="252"/>
    </row>
    <row r="2182" spans="3:6" x14ac:dyDescent="0.2">
      <c r="C2182" s="425"/>
      <c r="D2182" s="425"/>
      <c r="F2182" s="252"/>
    </row>
    <row r="2183" spans="3:6" x14ac:dyDescent="0.2">
      <c r="C2183" s="425"/>
      <c r="D2183" s="425"/>
      <c r="F2183" s="252"/>
    </row>
    <row r="2184" spans="3:6" x14ac:dyDescent="0.2">
      <c r="C2184" s="425"/>
      <c r="D2184" s="425"/>
      <c r="F2184" s="252"/>
    </row>
    <row r="2185" spans="3:6" x14ac:dyDescent="0.2">
      <c r="C2185" s="425"/>
      <c r="D2185" s="425"/>
      <c r="F2185" s="252"/>
    </row>
    <row r="2186" spans="3:6" x14ac:dyDescent="0.2">
      <c r="C2186" s="425"/>
      <c r="D2186" s="425"/>
      <c r="F2186" s="252"/>
    </row>
    <row r="2187" spans="3:6" x14ac:dyDescent="0.2">
      <c r="C2187" s="425"/>
      <c r="D2187" s="425"/>
      <c r="F2187" s="252"/>
    </row>
    <row r="2188" spans="3:6" x14ac:dyDescent="0.2">
      <c r="C2188" s="425"/>
      <c r="D2188" s="425"/>
      <c r="F2188" s="252"/>
    </row>
    <row r="2189" spans="3:6" x14ac:dyDescent="0.2">
      <c r="C2189" s="425"/>
      <c r="D2189" s="425"/>
      <c r="F2189" s="252"/>
    </row>
    <row r="2190" spans="3:6" x14ac:dyDescent="0.2">
      <c r="C2190" s="425"/>
      <c r="D2190" s="425"/>
      <c r="F2190" s="252"/>
    </row>
    <row r="2191" spans="3:6" x14ac:dyDescent="0.2">
      <c r="C2191" s="425"/>
      <c r="D2191" s="425"/>
      <c r="F2191" s="252"/>
    </row>
    <row r="2192" spans="3:6" x14ac:dyDescent="0.2">
      <c r="C2192" s="425"/>
      <c r="D2192" s="425"/>
      <c r="F2192" s="252"/>
    </row>
    <row r="2193" spans="3:6" x14ac:dyDescent="0.2">
      <c r="C2193" s="425"/>
      <c r="D2193" s="425"/>
      <c r="F2193" s="252"/>
    </row>
    <row r="2194" spans="3:6" x14ac:dyDescent="0.2">
      <c r="C2194" s="425"/>
      <c r="D2194" s="425"/>
      <c r="F2194" s="252"/>
    </row>
    <row r="2195" spans="3:6" x14ac:dyDescent="0.2">
      <c r="C2195" s="425"/>
      <c r="D2195" s="425"/>
      <c r="F2195" s="252"/>
    </row>
    <row r="2196" spans="3:6" x14ac:dyDescent="0.2">
      <c r="C2196" s="425"/>
      <c r="D2196" s="425"/>
      <c r="F2196" s="252"/>
    </row>
    <row r="2197" spans="3:6" x14ac:dyDescent="0.2">
      <c r="C2197" s="425"/>
      <c r="D2197" s="425"/>
      <c r="F2197" s="252"/>
    </row>
    <row r="2198" spans="3:6" x14ac:dyDescent="0.2">
      <c r="C2198" s="425"/>
      <c r="D2198" s="425"/>
      <c r="F2198" s="252"/>
    </row>
    <row r="2199" spans="3:6" x14ac:dyDescent="0.2">
      <c r="C2199" s="425"/>
      <c r="D2199" s="425"/>
      <c r="F2199" s="252"/>
    </row>
    <row r="2200" spans="3:6" x14ac:dyDescent="0.2">
      <c r="C2200" s="425"/>
      <c r="D2200" s="425"/>
      <c r="F2200" s="252"/>
    </row>
    <row r="2201" spans="3:6" x14ac:dyDescent="0.2">
      <c r="C2201" s="425"/>
      <c r="D2201" s="425"/>
      <c r="F2201" s="252"/>
    </row>
    <row r="2202" spans="3:6" x14ac:dyDescent="0.2">
      <c r="C2202" s="425"/>
      <c r="D2202" s="425"/>
      <c r="F2202" s="252"/>
    </row>
    <row r="2203" spans="3:6" x14ac:dyDescent="0.2">
      <c r="C2203" s="425"/>
      <c r="D2203" s="425"/>
      <c r="F2203" s="252"/>
    </row>
    <row r="2204" spans="3:6" x14ac:dyDescent="0.2">
      <c r="C2204" s="425"/>
      <c r="D2204" s="425"/>
      <c r="F2204" s="252"/>
    </row>
    <row r="2205" spans="3:6" x14ac:dyDescent="0.2">
      <c r="C2205" s="425"/>
      <c r="D2205" s="425"/>
      <c r="F2205" s="252"/>
    </row>
    <row r="2206" spans="3:6" x14ac:dyDescent="0.2">
      <c r="C2206" s="425"/>
      <c r="D2206" s="425"/>
      <c r="F2206" s="252"/>
    </row>
    <row r="2207" spans="3:6" x14ac:dyDescent="0.2">
      <c r="C2207" s="425"/>
      <c r="D2207" s="425"/>
      <c r="F2207" s="252"/>
    </row>
    <row r="2208" spans="3:6" x14ac:dyDescent="0.2">
      <c r="C2208" s="425"/>
      <c r="D2208" s="425"/>
      <c r="F2208" s="252"/>
    </row>
    <row r="2209" spans="3:6" x14ac:dyDescent="0.2">
      <c r="C2209" s="425"/>
      <c r="D2209" s="425"/>
      <c r="F2209" s="252"/>
    </row>
    <row r="2210" spans="3:6" x14ac:dyDescent="0.2">
      <c r="C2210" s="425"/>
      <c r="D2210" s="425"/>
      <c r="F2210" s="252"/>
    </row>
    <row r="2211" spans="3:6" x14ac:dyDescent="0.2">
      <c r="C2211" s="425"/>
      <c r="D2211" s="425"/>
      <c r="F2211" s="252"/>
    </row>
    <row r="2212" spans="3:6" x14ac:dyDescent="0.2">
      <c r="C2212" s="425"/>
      <c r="D2212" s="425"/>
      <c r="F2212" s="252"/>
    </row>
    <row r="2213" spans="3:6" x14ac:dyDescent="0.2">
      <c r="C2213" s="425"/>
      <c r="D2213" s="425"/>
      <c r="F2213" s="252"/>
    </row>
    <row r="2214" spans="3:6" x14ac:dyDescent="0.2">
      <c r="C2214" s="425"/>
      <c r="D2214" s="425"/>
      <c r="F2214" s="252"/>
    </row>
    <row r="2215" spans="3:6" x14ac:dyDescent="0.2">
      <c r="C2215" s="425"/>
      <c r="D2215" s="425"/>
      <c r="F2215" s="252"/>
    </row>
    <row r="2216" spans="3:6" x14ac:dyDescent="0.2">
      <c r="C2216" s="425"/>
      <c r="D2216" s="425"/>
      <c r="F2216" s="252"/>
    </row>
    <row r="2217" spans="3:6" x14ac:dyDescent="0.2">
      <c r="C2217" s="425"/>
      <c r="D2217" s="425"/>
      <c r="F2217" s="252"/>
    </row>
    <row r="2218" spans="3:6" x14ac:dyDescent="0.2">
      <c r="C2218" s="425"/>
      <c r="D2218" s="425"/>
      <c r="F2218" s="252"/>
    </row>
    <row r="2219" spans="3:6" x14ac:dyDescent="0.2">
      <c r="C2219" s="425"/>
      <c r="D2219" s="425"/>
      <c r="F2219" s="252"/>
    </row>
    <row r="2220" spans="3:6" x14ac:dyDescent="0.2">
      <c r="C2220" s="425"/>
      <c r="D2220" s="425"/>
      <c r="F2220" s="252"/>
    </row>
    <row r="2221" spans="3:6" x14ac:dyDescent="0.2">
      <c r="C2221" s="425"/>
      <c r="D2221" s="425"/>
      <c r="F2221" s="252"/>
    </row>
    <row r="2222" spans="3:6" x14ac:dyDescent="0.2">
      <c r="C2222" s="425"/>
      <c r="D2222" s="425"/>
      <c r="F2222" s="252"/>
    </row>
    <row r="2223" spans="3:6" x14ac:dyDescent="0.2">
      <c r="C2223" s="425"/>
      <c r="D2223" s="425"/>
      <c r="F2223" s="252"/>
    </row>
    <row r="2224" spans="3:6" x14ac:dyDescent="0.2">
      <c r="C2224" s="425"/>
      <c r="D2224" s="425"/>
      <c r="F2224" s="252"/>
    </row>
    <row r="2225" spans="3:6" x14ac:dyDescent="0.2">
      <c r="C2225" s="425"/>
      <c r="D2225" s="425"/>
      <c r="F2225" s="252"/>
    </row>
    <row r="2226" spans="3:6" x14ac:dyDescent="0.2">
      <c r="C2226" s="425"/>
      <c r="D2226" s="425"/>
      <c r="F2226" s="252"/>
    </row>
    <row r="2227" spans="3:6" x14ac:dyDescent="0.2">
      <c r="C2227" s="425"/>
      <c r="D2227" s="425"/>
      <c r="F2227" s="252"/>
    </row>
    <row r="2228" spans="3:6" x14ac:dyDescent="0.2">
      <c r="C2228" s="425"/>
      <c r="D2228" s="425"/>
      <c r="F2228" s="252"/>
    </row>
    <row r="2229" spans="3:6" x14ac:dyDescent="0.2">
      <c r="C2229" s="425"/>
      <c r="D2229" s="425"/>
      <c r="F2229" s="252"/>
    </row>
    <row r="2230" spans="3:6" x14ac:dyDescent="0.2">
      <c r="C2230" s="425"/>
      <c r="D2230" s="425"/>
      <c r="F2230" s="252"/>
    </row>
    <row r="2231" spans="3:6" x14ac:dyDescent="0.2">
      <c r="C2231" s="425"/>
      <c r="D2231" s="425"/>
      <c r="F2231" s="252"/>
    </row>
    <row r="2232" spans="3:6" x14ac:dyDescent="0.2">
      <c r="C2232" s="425"/>
      <c r="D2232" s="425"/>
      <c r="F2232" s="252"/>
    </row>
    <row r="2233" spans="3:6" x14ac:dyDescent="0.2">
      <c r="C2233" s="425"/>
      <c r="D2233" s="425"/>
      <c r="F2233" s="252"/>
    </row>
    <row r="2234" spans="3:6" x14ac:dyDescent="0.2">
      <c r="C2234" s="425"/>
      <c r="D2234" s="425"/>
      <c r="F2234" s="252"/>
    </row>
    <row r="2235" spans="3:6" x14ac:dyDescent="0.2">
      <c r="C2235" s="425"/>
      <c r="D2235" s="425"/>
      <c r="F2235" s="252"/>
    </row>
    <row r="2236" spans="3:6" x14ac:dyDescent="0.2">
      <c r="C2236" s="425"/>
      <c r="D2236" s="425"/>
      <c r="F2236" s="252"/>
    </row>
    <row r="2237" spans="3:6" x14ac:dyDescent="0.2">
      <c r="C2237" s="425"/>
      <c r="D2237" s="425"/>
      <c r="F2237" s="252"/>
    </row>
    <row r="2238" spans="3:6" x14ac:dyDescent="0.2">
      <c r="C2238" s="425"/>
      <c r="D2238" s="425"/>
      <c r="F2238" s="252"/>
    </row>
    <row r="2239" spans="3:6" x14ac:dyDescent="0.2">
      <c r="C2239" s="425"/>
      <c r="D2239" s="425"/>
      <c r="F2239" s="252"/>
    </row>
    <row r="2240" spans="3:6" x14ac:dyDescent="0.2">
      <c r="C2240" s="425"/>
      <c r="D2240" s="425"/>
      <c r="F2240" s="252"/>
    </row>
    <row r="2241" spans="3:6" x14ac:dyDescent="0.2">
      <c r="C2241" s="425"/>
      <c r="D2241" s="425"/>
      <c r="F2241" s="252"/>
    </row>
    <row r="2242" spans="3:6" x14ac:dyDescent="0.2">
      <c r="C2242" s="425"/>
      <c r="D2242" s="425"/>
      <c r="F2242" s="252"/>
    </row>
    <row r="2243" spans="3:6" x14ac:dyDescent="0.2">
      <c r="C2243" s="425"/>
      <c r="D2243" s="425"/>
      <c r="F2243" s="252"/>
    </row>
    <row r="2244" spans="3:6" x14ac:dyDescent="0.2">
      <c r="C2244" s="425"/>
      <c r="D2244" s="425"/>
      <c r="F2244" s="252"/>
    </row>
    <row r="2245" spans="3:6" x14ac:dyDescent="0.2">
      <c r="C2245" s="425"/>
      <c r="D2245" s="425"/>
      <c r="F2245" s="252"/>
    </row>
    <row r="2246" spans="3:6" x14ac:dyDescent="0.2">
      <c r="C2246" s="425"/>
      <c r="D2246" s="425"/>
      <c r="F2246" s="252"/>
    </row>
    <row r="2247" spans="3:6" x14ac:dyDescent="0.2">
      <c r="C2247" s="425"/>
      <c r="D2247" s="425"/>
      <c r="F2247" s="252"/>
    </row>
    <row r="2248" spans="3:6" x14ac:dyDescent="0.2">
      <c r="C2248" s="425"/>
      <c r="D2248" s="425"/>
      <c r="F2248" s="252"/>
    </row>
    <row r="2249" spans="3:6" x14ac:dyDescent="0.2">
      <c r="C2249" s="425"/>
      <c r="D2249" s="425"/>
      <c r="F2249" s="252"/>
    </row>
    <row r="2250" spans="3:6" x14ac:dyDescent="0.2">
      <c r="C2250" s="425"/>
      <c r="D2250" s="425"/>
      <c r="F2250" s="252"/>
    </row>
    <row r="2251" spans="3:6" x14ac:dyDescent="0.2">
      <c r="C2251" s="425"/>
      <c r="D2251" s="425"/>
      <c r="F2251" s="252"/>
    </row>
    <row r="2252" spans="3:6" x14ac:dyDescent="0.2">
      <c r="C2252" s="425"/>
      <c r="D2252" s="425"/>
      <c r="F2252" s="252"/>
    </row>
    <row r="2253" spans="3:6" x14ac:dyDescent="0.2">
      <c r="C2253" s="425"/>
      <c r="D2253" s="425"/>
      <c r="F2253" s="252"/>
    </row>
    <row r="2254" spans="3:6" x14ac:dyDescent="0.2">
      <c r="C2254" s="425"/>
      <c r="D2254" s="425"/>
      <c r="F2254" s="252"/>
    </row>
    <row r="2255" spans="3:6" x14ac:dyDescent="0.2">
      <c r="C2255" s="425"/>
      <c r="D2255" s="425"/>
      <c r="F2255" s="252"/>
    </row>
    <row r="2256" spans="3:6" x14ac:dyDescent="0.2">
      <c r="C2256" s="425"/>
      <c r="D2256" s="425"/>
      <c r="F2256" s="252"/>
    </row>
    <row r="2257" spans="3:6" x14ac:dyDescent="0.2">
      <c r="C2257" s="425"/>
      <c r="D2257" s="425"/>
      <c r="F2257" s="252"/>
    </row>
    <row r="2258" spans="3:6" x14ac:dyDescent="0.2">
      <c r="C2258" s="425"/>
      <c r="D2258" s="425"/>
      <c r="F2258" s="252"/>
    </row>
    <row r="2259" spans="3:6" x14ac:dyDescent="0.2">
      <c r="C2259" s="425"/>
      <c r="D2259" s="425"/>
      <c r="F2259" s="252"/>
    </row>
    <row r="2260" spans="3:6" x14ac:dyDescent="0.2">
      <c r="C2260" s="425"/>
      <c r="D2260" s="425"/>
      <c r="F2260" s="252"/>
    </row>
    <row r="2261" spans="3:6" x14ac:dyDescent="0.2">
      <c r="C2261" s="425"/>
      <c r="D2261" s="425"/>
      <c r="F2261" s="252"/>
    </row>
    <row r="2262" spans="3:6" x14ac:dyDescent="0.2">
      <c r="C2262" s="425"/>
      <c r="D2262" s="425"/>
      <c r="F2262" s="252"/>
    </row>
    <row r="2263" spans="3:6" x14ac:dyDescent="0.2">
      <c r="C2263" s="425"/>
      <c r="D2263" s="425"/>
      <c r="F2263" s="252"/>
    </row>
    <row r="2264" spans="3:6" x14ac:dyDescent="0.2">
      <c r="C2264" s="425"/>
      <c r="D2264" s="425"/>
      <c r="F2264" s="252"/>
    </row>
    <row r="2265" spans="3:6" x14ac:dyDescent="0.2">
      <c r="C2265" s="425"/>
      <c r="D2265" s="425"/>
      <c r="F2265" s="252"/>
    </row>
    <row r="2266" spans="3:6" x14ac:dyDescent="0.2">
      <c r="C2266" s="425"/>
      <c r="D2266" s="425"/>
      <c r="F2266" s="252"/>
    </row>
    <row r="2267" spans="3:6" x14ac:dyDescent="0.2">
      <c r="C2267" s="425"/>
      <c r="D2267" s="425"/>
      <c r="F2267" s="252"/>
    </row>
    <row r="2268" spans="3:6" x14ac:dyDescent="0.2">
      <c r="C2268" s="425"/>
      <c r="D2268" s="425"/>
      <c r="F2268" s="252"/>
    </row>
    <row r="2269" spans="3:6" x14ac:dyDescent="0.2">
      <c r="C2269" s="425"/>
      <c r="D2269" s="425"/>
      <c r="F2269" s="252"/>
    </row>
    <row r="2270" spans="3:6" x14ac:dyDescent="0.2">
      <c r="C2270" s="425"/>
      <c r="D2270" s="425"/>
      <c r="F2270" s="252"/>
    </row>
    <row r="2271" spans="3:6" x14ac:dyDescent="0.2">
      <c r="C2271" s="425"/>
      <c r="D2271" s="425"/>
      <c r="F2271" s="252"/>
    </row>
    <row r="2272" spans="3:6" x14ac:dyDescent="0.2">
      <c r="C2272" s="425"/>
      <c r="D2272" s="425"/>
      <c r="F2272" s="252"/>
    </row>
    <row r="2273" spans="3:6" x14ac:dyDescent="0.2">
      <c r="C2273" s="425"/>
      <c r="D2273" s="425"/>
      <c r="F2273" s="252"/>
    </row>
    <row r="2274" spans="3:6" x14ac:dyDescent="0.2">
      <c r="C2274" s="425"/>
      <c r="D2274" s="425"/>
      <c r="F2274" s="252"/>
    </row>
    <row r="2275" spans="3:6" x14ac:dyDescent="0.2">
      <c r="C2275" s="425"/>
      <c r="D2275" s="425"/>
      <c r="F2275" s="252"/>
    </row>
    <row r="2276" spans="3:6" x14ac:dyDescent="0.2">
      <c r="C2276" s="425"/>
      <c r="D2276" s="425"/>
      <c r="F2276" s="252"/>
    </row>
    <row r="2277" spans="3:6" x14ac:dyDescent="0.2">
      <c r="C2277" s="425"/>
      <c r="D2277" s="425"/>
      <c r="F2277" s="252"/>
    </row>
    <row r="2278" spans="3:6" x14ac:dyDescent="0.2">
      <c r="C2278" s="425"/>
      <c r="D2278" s="425"/>
      <c r="F2278" s="252"/>
    </row>
    <row r="2279" spans="3:6" x14ac:dyDescent="0.2">
      <c r="C2279" s="425"/>
      <c r="D2279" s="425"/>
      <c r="F2279" s="252"/>
    </row>
    <row r="2280" spans="3:6" x14ac:dyDescent="0.2">
      <c r="C2280" s="425"/>
      <c r="D2280" s="425"/>
      <c r="F2280" s="252"/>
    </row>
    <row r="2281" spans="3:6" x14ac:dyDescent="0.2">
      <c r="C2281" s="425"/>
      <c r="D2281" s="425"/>
      <c r="F2281" s="252"/>
    </row>
    <row r="2282" spans="3:6" x14ac:dyDescent="0.2">
      <c r="C2282" s="425"/>
      <c r="D2282" s="425"/>
      <c r="F2282" s="252"/>
    </row>
    <row r="2283" spans="3:6" x14ac:dyDescent="0.2">
      <c r="C2283" s="425"/>
      <c r="D2283" s="425"/>
      <c r="F2283" s="252"/>
    </row>
    <row r="2284" spans="3:6" x14ac:dyDescent="0.2">
      <c r="C2284" s="425"/>
      <c r="D2284" s="425"/>
      <c r="F2284" s="252"/>
    </row>
    <row r="2285" spans="3:6" x14ac:dyDescent="0.2">
      <c r="C2285" s="425"/>
      <c r="D2285" s="425"/>
      <c r="F2285" s="252"/>
    </row>
    <row r="2286" spans="3:6" x14ac:dyDescent="0.2">
      <c r="C2286" s="425"/>
      <c r="D2286" s="425"/>
      <c r="F2286" s="252"/>
    </row>
    <row r="2287" spans="3:6" x14ac:dyDescent="0.2">
      <c r="C2287" s="425"/>
      <c r="D2287" s="425"/>
      <c r="F2287" s="252"/>
    </row>
    <row r="2288" spans="3:6" x14ac:dyDescent="0.2">
      <c r="C2288" s="425"/>
      <c r="D2288" s="425"/>
      <c r="F2288" s="252"/>
    </row>
    <row r="2289" spans="3:6" x14ac:dyDescent="0.2">
      <c r="C2289" s="425"/>
      <c r="D2289" s="425"/>
      <c r="F2289" s="252"/>
    </row>
    <row r="2290" spans="3:6" x14ac:dyDescent="0.2">
      <c r="C2290" s="425"/>
      <c r="D2290" s="425"/>
      <c r="F2290" s="252"/>
    </row>
    <row r="2291" spans="3:6" x14ac:dyDescent="0.2">
      <c r="C2291" s="425"/>
      <c r="D2291" s="425"/>
      <c r="F2291" s="252"/>
    </row>
    <row r="2292" spans="3:6" x14ac:dyDescent="0.2">
      <c r="C2292" s="425"/>
      <c r="D2292" s="425"/>
      <c r="F2292" s="252"/>
    </row>
    <row r="2293" spans="3:6" x14ac:dyDescent="0.2">
      <c r="C2293" s="425"/>
      <c r="D2293" s="425"/>
      <c r="F2293" s="252"/>
    </row>
    <row r="2294" spans="3:6" x14ac:dyDescent="0.2">
      <c r="C2294" s="425"/>
      <c r="D2294" s="425"/>
      <c r="F2294" s="252"/>
    </row>
    <row r="2295" spans="3:6" x14ac:dyDescent="0.2">
      <c r="C2295" s="425"/>
      <c r="D2295" s="425"/>
      <c r="F2295" s="252"/>
    </row>
    <row r="2296" spans="3:6" x14ac:dyDescent="0.2">
      <c r="C2296" s="425"/>
      <c r="D2296" s="425"/>
      <c r="F2296" s="252"/>
    </row>
    <row r="2297" spans="3:6" x14ac:dyDescent="0.2">
      <c r="C2297" s="425"/>
      <c r="D2297" s="425"/>
      <c r="F2297" s="252"/>
    </row>
    <row r="2298" spans="3:6" x14ac:dyDescent="0.2">
      <c r="C2298" s="425"/>
      <c r="D2298" s="425"/>
      <c r="F2298" s="252"/>
    </row>
    <row r="2299" spans="3:6" x14ac:dyDescent="0.2">
      <c r="C2299" s="425"/>
      <c r="D2299" s="425"/>
      <c r="F2299" s="252"/>
    </row>
    <row r="2300" spans="3:6" x14ac:dyDescent="0.2">
      <c r="C2300" s="425"/>
      <c r="D2300" s="425"/>
      <c r="F2300" s="252"/>
    </row>
    <row r="2301" spans="3:6" x14ac:dyDescent="0.2">
      <c r="C2301" s="425"/>
      <c r="D2301" s="425"/>
      <c r="F2301" s="252"/>
    </row>
    <row r="2302" spans="3:6" x14ac:dyDescent="0.2">
      <c r="C2302" s="425"/>
      <c r="D2302" s="425"/>
      <c r="F2302" s="252"/>
    </row>
    <row r="2303" spans="3:6" x14ac:dyDescent="0.2">
      <c r="C2303" s="425"/>
      <c r="D2303" s="425"/>
      <c r="F2303" s="252"/>
    </row>
    <row r="2304" spans="3:6" x14ac:dyDescent="0.2">
      <c r="C2304" s="425"/>
      <c r="D2304" s="425"/>
      <c r="F2304" s="252"/>
    </row>
    <row r="2305" spans="3:6" x14ac:dyDescent="0.2">
      <c r="C2305" s="425"/>
      <c r="D2305" s="425"/>
      <c r="F2305" s="252"/>
    </row>
    <row r="2306" spans="3:6" x14ac:dyDescent="0.2">
      <c r="C2306" s="425"/>
      <c r="D2306" s="425"/>
      <c r="F2306" s="252"/>
    </row>
    <row r="2307" spans="3:6" x14ac:dyDescent="0.2">
      <c r="C2307" s="425"/>
      <c r="D2307" s="425"/>
      <c r="F2307" s="252"/>
    </row>
    <row r="2308" spans="3:6" x14ac:dyDescent="0.2">
      <c r="C2308" s="425"/>
      <c r="D2308" s="425"/>
      <c r="F2308" s="252"/>
    </row>
    <row r="2309" spans="3:6" x14ac:dyDescent="0.2">
      <c r="C2309" s="425"/>
      <c r="D2309" s="425"/>
      <c r="F2309" s="252"/>
    </row>
    <row r="2310" spans="3:6" x14ac:dyDescent="0.2">
      <c r="C2310" s="425"/>
      <c r="D2310" s="425"/>
      <c r="F2310" s="252"/>
    </row>
    <row r="2311" spans="3:6" x14ac:dyDescent="0.2">
      <c r="C2311" s="425"/>
      <c r="D2311" s="425"/>
      <c r="F2311" s="252"/>
    </row>
    <row r="2312" spans="3:6" x14ac:dyDescent="0.2">
      <c r="C2312" s="425"/>
      <c r="D2312" s="425"/>
      <c r="F2312" s="252"/>
    </row>
    <row r="2313" spans="3:6" x14ac:dyDescent="0.2">
      <c r="C2313" s="425"/>
      <c r="D2313" s="425"/>
      <c r="F2313" s="252"/>
    </row>
    <row r="2314" spans="3:6" x14ac:dyDescent="0.2">
      <c r="C2314" s="425"/>
      <c r="D2314" s="425"/>
      <c r="F2314" s="252"/>
    </row>
    <row r="2315" spans="3:6" x14ac:dyDescent="0.2">
      <c r="C2315" s="425"/>
      <c r="D2315" s="425"/>
      <c r="F2315" s="252"/>
    </row>
    <row r="2316" spans="3:6" x14ac:dyDescent="0.2">
      <c r="C2316" s="425"/>
      <c r="D2316" s="425"/>
      <c r="F2316" s="252"/>
    </row>
    <row r="2317" spans="3:6" x14ac:dyDescent="0.2">
      <c r="C2317" s="425"/>
      <c r="D2317" s="425"/>
      <c r="F2317" s="252"/>
    </row>
    <row r="2318" spans="3:6" x14ac:dyDescent="0.2">
      <c r="C2318" s="425"/>
      <c r="D2318" s="425"/>
      <c r="F2318" s="252"/>
    </row>
    <row r="2319" spans="3:6" x14ac:dyDescent="0.2">
      <c r="C2319" s="425"/>
      <c r="D2319" s="425"/>
      <c r="F2319" s="252"/>
    </row>
    <row r="2320" spans="3:6" x14ac:dyDescent="0.2">
      <c r="C2320" s="425"/>
      <c r="D2320" s="425"/>
      <c r="F2320" s="252"/>
    </row>
    <row r="2321" spans="3:6" x14ac:dyDescent="0.2">
      <c r="C2321" s="425"/>
      <c r="D2321" s="425"/>
      <c r="F2321" s="252"/>
    </row>
    <row r="2322" spans="3:6" x14ac:dyDescent="0.2">
      <c r="C2322" s="425"/>
      <c r="D2322" s="425"/>
      <c r="F2322" s="252"/>
    </row>
    <row r="2323" spans="3:6" x14ac:dyDescent="0.2">
      <c r="C2323" s="425"/>
      <c r="D2323" s="425"/>
      <c r="F2323" s="252"/>
    </row>
    <row r="2324" spans="3:6" x14ac:dyDescent="0.2">
      <c r="C2324" s="425"/>
      <c r="D2324" s="425"/>
      <c r="F2324" s="252"/>
    </row>
    <row r="2325" spans="3:6" x14ac:dyDescent="0.2">
      <c r="C2325" s="425"/>
      <c r="D2325" s="425"/>
      <c r="F2325" s="252"/>
    </row>
    <row r="2326" spans="3:6" x14ac:dyDescent="0.2">
      <c r="C2326" s="425"/>
      <c r="D2326" s="425"/>
      <c r="F2326" s="252"/>
    </row>
    <row r="2327" spans="3:6" x14ac:dyDescent="0.2">
      <c r="C2327" s="425"/>
      <c r="D2327" s="425"/>
      <c r="F2327" s="252"/>
    </row>
    <row r="2328" spans="3:6" x14ac:dyDescent="0.2">
      <c r="C2328" s="425"/>
      <c r="D2328" s="425"/>
      <c r="F2328" s="252"/>
    </row>
    <row r="2329" spans="3:6" x14ac:dyDescent="0.2">
      <c r="C2329" s="425"/>
      <c r="D2329" s="425"/>
      <c r="F2329" s="252"/>
    </row>
    <row r="2330" spans="3:6" x14ac:dyDescent="0.2">
      <c r="C2330" s="425"/>
      <c r="D2330" s="425"/>
      <c r="F2330" s="252"/>
    </row>
    <row r="2331" spans="3:6" x14ac:dyDescent="0.2">
      <c r="C2331" s="425"/>
      <c r="D2331" s="425"/>
      <c r="F2331" s="252"/>
    </row>
    <row r="2332" spans="3:6" x14ac:dyDescent="0.2">
      <c r="C2332" s="425"/>
      <c r="D2332" s="425"/>
      <c r="F2332" s="252"/>
    </row>
    <row r="2333" spans="3:6" x14ac:dyDescent="0.2">
      <c r="C2333" s="425"/>
      <c r="D2333" s="425"/>
      <c r="F2333" s="252"/>
    </row>
    <row r="2334" spans="3:6" x14ac:dyDescent="0.2">
      <c r="C2334" s="425"/>
      <c r="D2334" s="425"/>
      <c r="F2334" s="252"/>
    </row>
    <row r="2335" spans="3:6" x14ac:dyDescent="0.2">
      <c r="C2335" s="425"/>
      <c r="D2335" s="425"/>
      <c r="F2335" s="252"/>
    </row>
    <row r="2336" spans="3:6" x14ac:dyDescent="0.2">
      <c r="C2336" s="425"/>
      <c r="D2336" s="425"/>
      <c r="F2336" s="252"/>
    </row>
    <row r="2337" spans="3:6" x14ac:dyDescent="0.2">
      <c r="C2337" s="425"/>
      <c r="D2337" s="425"/>
      <c r="F2337" s="252"/>
    </row>
    <row r="2338" spans="3:6" x14ac:dyDescent="0.2">
      <c r="C2338" s="425"/>
      <c r="D2338" s="425"/>
      <c r="F2338" s="252"/>
    </row>
    <row r="2339" spans="3:6" x14ac:dyDescent="0.2">
      <c r="C2339" s="425"/>
      <c r="D2339" s="425"/>
      <c r="F2339" s="252"/>
    </row>
    <row r="2340" spans="3:6" x14ac:dyDescent="0.2">
      <c r="C2340" s="425"/>
      <c r="D2340" s="425"/>
      <c r="F2340" s="252"/>
    </row>
    <row r="2341" spans="3:6" x14ac:dyDescent="0.2">
      <c r="C2341" s="425"/>
      <c r="D2341" s="425"/>
      <c r="F2341" s="252"/>
    </row>
    <row r="2342" spans="3:6" x14ac:dyDescent="0.2">
      <c r="C2342" s="425"/>
      <c r="D2342" s="425"/>
      <c r="F2342" s="252"/>
    </row>
    <row r="2343" spans="3:6" x14ac:dyDescent="0.2">
      <c r="C2343" s="425"/>
      <c r="D2343" s="425"/>
      <c r="F2343" s="252"/>
    </row>
    <row r="2344" spans="3:6" x14ac:dyDescent="0.2">
      <c r="C2344" s="425"/>
      <c r="D2344" s="425"/>
      <c r="F2344" s="252"/>
    </row>
    <row r="2345" spans="3:6" x14ac:dyDescent="0.2">
      <c r="C2345" s="425"/>
      <c r="D2345" s="425"/>
      <c r="F2345" s="252"/>
    </row>
    <row r="2346" spans="3:6" x14ac:dyDescent="0.2">
      <c r="C2346" s="425"/>
      <c r="D2346" s="425"/>
      <c r="F2346" s="252"/>
    </row>
    <row r="2347" spans="3:6" x14ac:dyDescent="0.2">
      <c r="C2347" s="425"/>
      <c r="D2347" s="425"/>
      <c r="F2347" s="252"/>
    </row>
    <row r="2348" spans="3:6" x14ac:dyDescent="0.2">
      <c r="C2348" s="425"/>
      <c r="D2348" s="425"/>
      <c r="F2348" s="252"/>
    </row>
    <row r="2349" spans="3:6" x14ac:dyDescent="0.2">
      <c r="C2349" s="425"/>
      <c r="D2349" s="425"/>
      <c r="F2349" s="252"/>
    </row>
    <row r="2350" spans="3:6" x14ac:dyDescent="0.2">
      <c r="C2350" s="425"/>
      <c r="D2350" s="425"/>
      <c r="F2350" s="252"/>
    </row>
    <row r="2351" spans="3:6" x14ac:dyDescent="0.2">
      <c r="C2351" s="425"/>
      <c r="D2351" s="425"/>
      <c r="F2351" s="252"/>
    </row>
    <row r="2352" spans="3:6" x14ac:dyDescent="0.2">
      <c r="C2352" s="425"/>
      <c r="D2352" s="425"/>
      <c r="F2352" s="252"/>
    </row>
    <row r="2353" spans="3:6" x14ac:dyDescent="0.2">
      <c r="C2353" s="425"/>
      <c r="D2353" s="425"/>
      <c r="F2353" s="252"/>
    </row>
    <row r="2354" spans="3:6" x14ac:dyDescent="0.2">
      <c r="C2354" s="425"/>
      <c r="D2354" s="425"/>
      <c r="F2354" s="252"/>
    </row>
    <row r="2355" spans="3:6" x14ac:dyDescent="0.2">
      <c r="C2355" s="425"/>
      <c r="D2355" s="425"/>
      <c r="F2355" s="252"/>
    </row>
    <row r="2356" spans="3:6" x14ac:dyDescent="0.2">
      <c r="C2356" s="425"/>
      <c r="D2356" s="425"/>
      <c r="F2356" s="252"/>
    </row>
    <row r="2357" spans="3:6" x14ac:dyDescent="0.2">
      <c r="C2357" s="425"/>
      <c r="D2357" s="425"/>
      <c r="F2357" s="252"/>
    </row>
    <row r="2358" spans="3:6" x14ac:dyDescent="0.2">
      <c r="C2358" s="425"/>
      <c r="D2358" s="425"/>
      <c r="F2358" s="252"/>
    </row>
    <row r="2359" spans="3:6" x14ac:dyDescent="0.2">
      <c r="C2359" s="425"/>
      <c r="D2359" s="425"/>
      <c r="F2359" s="252"/>
    </row>
    <row r="2360" spans="3:6" x14ac:dyDescent="0.2">
      <c r="C2360" s="425"/>
      <c r="D2360" s="425"/>
      <c r="F2360" s="252"/>
    </row>
    <row r="2361" spans="3:6" x14ac:dyDescent="0.2">
      <c r="C2361" s="425"/>
      <c r="D2361" s="425"/>
      <c r="F2361" s="252"/>
    </row>
    <row r="2362" spans="3:6" x14ac:dyDescent="0.2">
      <c r="C2362" s="425"/>
      <c r="D2362" s="425"/>
      <c r="F2362" s="252"/>
    </row>
    <row r="2363" spans="3:6" x14ac:dyDescent="0.2">
      <c r="C2363" s="425"/>
      <c r="D2363" s="425"/>
      <c r="F2363" s="252"/>
    </row>
    <row r="2364" spans="3:6" x14ac:dyDescent="0.2">
      <c r="C2364" s="425"/>
      <c r="D2364" s="425"/>
      <c r="F2364" s="252"/>
    </row>
    <row r="2365" spans="3:6" x14ac:dyDescent="0.2">
      <c r="C2365" s="425"/>
      <c r="D2365" s="425"/>
      <c r="F2365" s="252"/>
    </row>
    <row r="2366" spans="3:6" x14ac:dyDescent="0.2">
      <c r="C2366" s="425"/>
      <c r="D2366" s="425"/>
      <c r="F2366" s="252"/>
    </row>
    <row r="2367" spans="3:6" x14ac:dyDescent="0.2">
      <c r="C2367" s="425"/>
      <c r="D2367" s="425"/>
      <c r="F2367" s="252"/>
    </row>
    <row r="2368" spans="3:6" x14ac:dyDescent="0.2">
      <c r="C2368" s="425"/>
      <c r="D2368" s="425"/>
      <c r="F2368" s="252"/>
    </row>
    <row r="2369" spans="3:6" x14ac:dyDescent="0.2">
      <c r="C2369" s="425"/>
      <c r="D2369" s="425"/>
      <c r="F2369" s="252"/>
    </row>
    <row r="2370" spans="3:6" x14ac:dyDescent="0.2">
      <c r="C2370" s="425"/>
      <c r="D2370" s="425"/>
      <c r="F2370" s="252"/>
    </row>
    <row r="2371" spans="3:6" x14ac:dyDescent="0.2">
      <c r="C2371" s="425"/>
      <c r="D2371" s="425"/>
      <c r="F2371" s="252"/>
    </row>
    <row r="2372" spans="3:6" x14ac:dyDescent="0.2">
      <c r="C2372" s="425"/>
      <c r="D2372" s="425"/>
      <c r="F2372" s="252"/>
    </row>
    <row r="2373" spans="3:6" x14ac:dyDescent="0.2">
      <c r="C2373" s="425"/>
      <c r="D2373" s="425"/>
      <c r="F2373" s="252"/>
    </row>
    <row r="2374" spans="3:6" x14ac:dyDescent="0.2">
      <c r="C2374" s="425"/>
      <c r="D2374" s="425"/>
      <c r="F2374" s="252"/>
    </row>
    <row r="2375" spans="3:6" x14ac:dyDescent="0.2">
      <c r="C2375" s="425"/>
      <c r="D2375" s="425"/>
      <c r="F2375" s="252"/>
    </row>
    <row r="2376" spans="3:6" x14ac:dyDescent="0.2">
      <c r="C2376" s="425"/>
      <c r="D2376" s="425"/>
      <c r="F2376" s="252"/>
    </row>
    <row r="2377" spans="3:6" x14ac:dyDescent="0.2">
      <c r="C2377" s="425"/>
      <c r="D2377" s="425"/>
      <c r="F2377" s="252"/>
    </row>
    <row r="2378" spans="3:6" x14ac:dyDescent="0.2">
      <c r="C2378" s="425"/>
      <c r="D2378" s="425"/>
      <c r="F2378" s="252"/>
    </row>
    <row r="2379" spans="3:6" x14ac:dyDescent="0.2">
      <c r="C2379" s="425"/>
      <c r="D2379" s="425"/>
      <c r="F2379" s="252"/>
    </row>
    <row r="2380" spans="3:6" x14ac:dyDescent="0.2">
      <c r="C2380" s="425"/>
      <c r="D2380" s="425"/>
      <c r="F2380" s="252"/>
    </row>
    <row r="2381" spans="3:6" x14ac:dyDescent="0.2">
      <c r="C2381" s="425"/>
      <c r="D2381" s="425"/>
      <c r="F2381" s="252"/>
    </row>
    <row r="2382" spans="3:6" x14ac:dyDescent="0.2">
      <c r="C2382" s="425"/>
      <c r="D2382" s="425"/>
      <c r="F2382" s="252"/>
    </row>
    <row r="2383" spans="3:6" x14ac:dyDescent="0.2">
      <c r="C2383" s="425"/>
      <c r="D2383" s="425"/>
      <c r="F2383" s="252"/>
    </row>
    <row r="2384" spans="3:6" x14ac:dyDescent="0.2">
      <c r="C2384" s="425"/>
      <c r="D2384" s="425"/>
      <c r="F2384" s="252"/>
    </row>
    <row r="2385" spans="3:6" x14ac:dyDescent="0.2">
      <c r="C2385" s="425"/>
      <c r="D2385" s="425"/>
      <c r="F2385" s="252"/>
    </row>
    <row r="2386" spans="3:6" x14ac:dyDescent="0.2">
      <c r="C2386" s="425"/>
      <c r="D2386" s="425"/>
      <c r="F2386" s="252"/>
    </row>
    <row r="2387" spans="3:6" x14ac:dyDescent="0.2">
      <c r="C2387" s="425"/>
      <c r="D2387" s="425"/>
      <c r="F2387" s="252"/>
    </row>
    <row r="2388" spans="3:6" x14ac:dyDescent="0.2">
      <c r="C2388" s="425"/>
      <c r="D2388" s="425"/>
      <c r="F2388" s="252"/>
    </row>
    <row r="2389" spans="3:6" x14ac:dyDescent="0.2">
      <c r="C2389" s="425"/>
      <c r="D2389" s="425"/>
      <c r="F2389" s="252"/>
    </row>
    <row r="2390" spans="3:6" x14ac:dyDescent="0.2">
      <c r="C2390" s="425"/>
      <c r="D2390" s="425"/>
      <c r="F2390" s="252"/>
    </row>
    <row r="2391" spans="3:6" x14ac:dyDescent="0.2">
      <c r="C2391" s="425"/>
      <c r="D2391" s="425"/>
      <c r="F2391" s="252"/>
    </row>
    <row r="2392" spans="3:6" x14ac:dyDescent="0.2">
      <c r="C2392" s="425"/>
      <c r="D2392" s="425"/>
      <c r="F2392" s="252"/>
    </row>
    <row r="2393" spans="3:6" x14ac:dyDescent="0.2">
      <c r="C2393" s="425"/>
      <c r="D2393" s="425"/>
      <c r="F2393" s="252"/>
    </row>
    <row r="2394" spans="3:6" x14ac:dyDescent="0.2">
      <c r="C2394" s="425"/>
      <c r="D2394" s="425"/>
      <c r="F2394" s="252"/>
    </row>
    <row r="2395" spans="3:6" x14ac:dyDescent="0.2">
      <c r="C2395" s="425"/>
      <c r="D2395" s="425"/>
      <c r="F2395" s="252"/>
    </row>
    <row r="2396" spans="3:6" x14ac:dyDescent="0.2">
      <c r="C2396" s="425"/>
      <c r="D2396" s="425"/>
      <c r="F2396" s="252"/>
    </row>
    <row r="2397" spans="3:6" x14ac:dyDescent="0.2">
      <c r="C2397" s="425"/>
      <c r="D2397" s="425"/>
      <c r="F2397" s="252"/>
    </row>
    <row r="2398" spans="3:6" x14ac:dyDescent="0.2">
      <c r="C2398" s="425"/>
      <c r="D2398" s="425"/>
      <c r="F2398" s="252"/>
    </row>
    <row r="2399" spans="3:6" x14ac:dyDescent="0.2">
      <c r="C2399" s="425"/>
      <c r="D2399" s="425"/>
      <c r="F2399" s="252"/>
    </row>
    <row r="2400" spans="3:6" x14ac:dyDescent="0.2">
      <c r="C2400" s="425"/>
      <c r="D2400" s="425"/>
      <c r="F2400" s="252"/>
    </row>
    <row r="2401" spans="3:6" x14ac:dyDescent="0.2">
      <c r="C2401" s="425"/>
      <c r="D2401" s="425"/>
      <c r="F2401" s="252"/>
    </row>
    <row r="2402" spans="3:6" x14ac:dyDescent="0.2">
      <c r="C2402" s="425"/>
      <c r="D2402" s="425"/>
      <c r="F2402" s="252"/>
    </row>
    <row r="2403" spans="3:6" x14ac:dyDescent="0.2">
      <c r="C2403" s="425"/>
      <c r="D2403" s="425"/>
      <c r="F2403" s="252"/>
    </row>
    <row r="2404" spans="3:6" x14ac:dyDescent="0.2">
      <c r="C2404" s="425"/>
      <c r="D2404" s="425"/>
      <c r="F2404" s="252"/>
    </row>
    <row r="2405" spans="3:6" x14ac:dyDescent="0.2">
      <c r="C2405" s="425"/>
      <c r="D2405" s="425"/>
      <c r="F2405" s="252"/>
    </row>
    <row r="2406" spans="3:6" x14ac:dyDescent="0.2">
      <c r="C2406" s="425"/>
      <c r="D2406" s="425"/>
      <c r="F2406" s="252"/>
    </row>
    <row r="2407" spans="3:6" x14ac:dyDescent="0.2">
      <c r="C2407" s="425"/>
      <c r="D2407" s="425"/>
      <c r="F2407" s="252"/>
    </row>
    <row r="2408" spans="3:6" x14ac:dyDescent="0.2">
      <c r="C2408" s="425"/>
      <c r="D2408" s="425"/>
      <c r="F2408" s="252"/>
    </row>
    <row r="2409" spans="3:6" x14ac:dyDescent="0.2">
      <c r="C2409" s="425"/>
      <c r="D2409" s="425"/>
      <c r="F2409" s="252"/>
    </row>
    <row r="2410" spans="3:6" x14ac:dyDescent="0.2">
      <c r="C2410" s="425"/>
      <c r="D2410" s="425"/>
      <c r="F2410" s="252"/>
    </row>
    <row r="2411" spans="3:6" x14ac:dyDescent="0.2">
      <c r="C2411" s="425"/>
      <c r="D2411" s="425"/>
      <c r="F2411" s="252"/>
    </row>
    <row r="2412" spans="3:6" x14ac:dyDescent="0.2">
      <c r="C2412" s="425"/>
      <c r="D2412" s="425"/>
      <c r="F2412" s="252"/>
    </row>
    <row r="2413" spans="3:6" x14ac:dyDescent="0.2">
      <c r="C2413" s="425"/>
      <c r="D2413" s="425"/>
      <c r="F2413" s="252"/>
    </row>
    <row r="2414" spans="3:6" x14ac:dyDescent="0.2">
      <c r="C2414" s="425"/>
      <c r="D2414" s="425"/>
      <c r="F2414" s="252"/>
    </row>
    <row r="2415" spans="3:6" x14ac:dyDescent="0.2">
      <c r="C2415" s="425"/>
      <c r="D2415" s="425"/>
      <c r="F2415" s="252"/>
    </row>
    <row r="2416" spans="3:6" x14ac:dyDescent="0.2">
      <c r="C2416" s="425"/>
      <c r="D2416" s="425"/>
      <c r="F2416" s="252"/>
    </row>
    <row r="2417" spans="3:6" x14ac:dyDescent="0.2">
      <c r="C2417" s="425"/>
      <c r="D2417" s="425"/>
      <c r="F2417" s="252"/>
    </row>
    <row r="2418" spans="3:6" x14ac:dyDescent="0.2">
      <c r="C2418" s="425"/>
      <c r="D2418" s="425"/>
      <c r="F2418" s="252"/>
    </row>
    <row r="2419" spans="3:6" x14ac:dyDescent="0.2">
      <c r="C2419" s="425"/>
      <c r="D2419" s="425"/>
      <c r="F2419" s="252"/>
    </row>
    <row r="2420" spans="3:6" x14ac:dyDescent="0.2">
      <c r="C2420" s="425"/>
      <c r="D2420" s="425"/>
      <c r="F2420" s="252"/>
    </row>
    <row r="2421" spans="3:6" x14ac:dyDescent="0.2">
      <c r="C2421" s="425"/>
      <c r="D2421" s="425"/>
      <c r="F2421" s="252"/>
    </row>
    <row r="2422" spans="3:6" x14ac:dyDescent="0.2">
      <c r="C2422" s="425"/>
      <c r="D2422" s="425"/>
      <c r="F2422" s="252"/>
    </row>
    <row r="2423" spans="3:6" x14ac:dyDescent="0.2">
      <c r="C2423" s="425"/>
      <c r="D2423" s="425"/>
      <c r="F2423" s="252"/>
    </row>
    <row r="2424" spans="3:6" x14ac:dyDescent="0.2">
      <c r="C2424" s="425"/>
      <c r="D2424" s="425"/>
      <c r="F2424" s="252"/>
    </row>
    <row r="2425" spans="3:6" x14ac:dyDescent="0.2">
      <c r="C2425" s="425"/>
      <c r="D2425" s="425"/>
      <c r="F2425" s="252"/>
    </row>
    <row r="2426" spans="3:6" x14ac:dyDescent="0.2">
      <c r="C2426" s="425"/>
      <c r="D2426" s="425"/>
      <c r="F2426" s="252"/>
    </row>
    <row r="2427" spans="3:6" x14ac:dyDescent="0.2">
      <c r="C2427" s="425"/>
      <c r="D2427" s="425"/>
      <c r="F2427" s="252"/>
    </row>
    <row r="2428" spans="3:6" x14ac:dyDescent="0.2">
      <c r="C2428" s="425"/>
      <c r="D2428" s="425"/>
      <c r="F2428" s="252"/>
    </row>
    <row r="2429" spans="3:6" x14ac:dyDescent="0.2">
      <c r="C2429" s="425"/>
      <c r="D2429" s="425"/>
      <c r="F2429" s="252"/>
    </row>
    <row r="2430" spans="3:6" x14ac:dyDescent="0.2">
      <c r="C2430" s="425"/>
      <c r="D2430" s="425"/>
      <c r="F2430" s="252"/>
    </row>
    <row r="2431" spans="3:6" x14ac:dyDescent="0.2">
      <c r="C2431" s="425"/>
      <c r="D2431" s="425"/>
      <c r="F2431" s="252"/>
    </row>
    <row r="2432" spans="3:6" x14ac:dyDescent="0.2">
      <c r="C2432" s="425"/>
      <c r="D2432" s="425"/>
      <c r="F2432" s="252"/>
    </row>
    <row r="2433" spans="3:6" x14ac:dyDescent="0.2">
      <c r="C2433" s="425"/>
      <c r="D2433" s="425"/>
      <c r="F2433" s="252"/>
    </row>
    <row r="2434" spans="3:6" x14ac:dyDescent="0.2">
      <c r="C2434" s="425"/>
      <c r="D2434" s="425"/>
      <c r="F2434" s="252"/>
    </row>
    <row r="2435" spans="3:6" x14ac:dyDescent="0.2">
      <c r="C2435" s="425"/>
      <c r="D2435" s="425"/>
      <c r="F2435" s="252"/>
    </row>
    <row r="2436" spans="3:6" x14ac:dyDescent="0.2">
      <c r="C2436" s="425"/>
      <c r="D2436" s="425"/>
      <c r="F2436" s="252"/>
    </row>
    <row r="2437" spans="3:6" x14ac:dyDescent="0.2">
      <c r="C2437" s="425"/>
      <c r="D2437" s="425"/>
      <c r="F2437" s="252"/>
    </row>
    <row r="2438" spans="3:6" x14ac:dyDescent="0.2">
      <c r="C2438" s="425"/>
      <c r="D2438" s="425"/>
      <c r="F2438" s="252"/>
    </row>
    <row r="2439" spans="3:6" x14ac:dyDescent="0.2">
      <c r="C2439" s="425"/>
      <c r="D2439" s="425"/>
      <c r="F2439" s="252"/>
    </row>
    <row r="2440" spans="3:6" x14ac:dyDescent="0.2">
      <c r="C2440" s="425"/>
      <c r="D2440" s="425"/>
      <c r="F2440" s="252"/>
    </row>
    <row r="2441" spans="3:6" x14ac:dyDescent="0.2">
      <c r="C2441" s="425"/>
      <c r="D2441" s="425"/>
      <c r="F2441" s="252"/>
    </row>
    <row r="2442" spans="3:6" x14ac:dyDescent="0.2">
      <c r="C2442" s="425"/>
      <c r="D2442" s="425"/>
      <c r="F2442" s="252"/>
    </row>
    <row r="2443" spans="3:6" x14ac:dyDescent="0.2">
      <c r="C2443" s="425"/>
      <c r="D2443" s="425"/>
      <c r="F2443" s="252"/>
    </row>
    <row r="2444" spans="3:6" x14ac:dyDescent="0.2">
      <c r="C2444" s="425"/>
      <c r="D2444" s="425"/>
      <c r="F2444" s="252"/>
    </row>
    <row r="2445" spans="3:6" x14ac:dyDescent="0.2">
      <c r="C2445" s="425"/>
      <c r="D2445" s="425"/>
      <c r="F2445" s="252"/>
    </row>
    <row r="2446" spans="3:6" x14ac:dyDescent="0.2">
      <c r="C2446" s="425"/>
      <c r="D2446" s="425"/>
      <c r="F2446" s="252"/>
    </row>
    <row r="2447" spans="3:6" x14ac:dyDescent="0.2">
      <c r="C2447" s="425"/>
      <c r="D2447" s="425"/>
      <c r="F2447" s="252"/>
    </row>
    <row r="2448" spans="3:6" x14ac:dyDescent="0.2">
      <c r="C2448" s="425"/>
      <c r="D2448" s="425"/>
      <c r="F2448" s="252"/>
    </row>
    <row r="2449" spans="3:6" x14ac:dyDescent="0.2">
      <c r="C2449" s="425"/>
      <c r="D2449" s="425"/>
      <c r="F2449" s="252"/>
    </row>
    <row r="2450" spans="3:6" x14ac:dyDescent="0.2">
      <c r="C2450" s="425"/>
      <c r="D2450" s="425"/>
      <c r="F2450" s="252"/>
    </row>
    <row r="2451" spans="3:6" x14ac:dyDescent="0.2">
      <c r="C2451" s="425"/>
      <c r="D2451" s="425"/>
      <c r="F2451" s="252"/>
    </row>
    <row r="2452" spans="3:6" x14ac:dyDescent="0.2">
      <c r="C2452" s="425"/>
      <c r="D2452" s="425"/>
      <c r="F2452" s="252"/>
    </row>
    <row r="2453" spans="3:6" x14ac:dyDescent="0.2">
      <c r="C2453" s="425"/>
      <c r="D2453" s="425"/>
      <c r="F2453" s="252"/>
    </row>
    <row r="2454" spans="3:6" x14ac:dyDescent="0.2">
      <c r="C2454" s="425"/>
      <c r="D2454" s="425"/>
      <c r="F2454" s="252"/>
    </row>
    <row r="2455" spans="3:6" x14ac:dyDescent="0.2">
      <c r="C2455" s="425"/>
      <c r="D2455" s="425"/>
      <c r="F2455" s="252"/>
    </row>
    <row r="2456" spans="3:6" x14ac:dyDescent="0.2">
      <c r="C2456" s="425"/>
      <c r="D2456" s="425"/>
      <c r="F2456" s="252"/>
    </row>
    <row r="2457" spans="3:6" x14ac:dyDescent="0.2">
      <c r="C2457" s="425"/>
      <c r="D2457" s="425"/>
      <c r="F2457" s="252"/>
    </row>
    <row r="2458" spans="3:6" x14ac:dyDescent="0.2">
      <c r="C2458" s="425"/>
      <c r="D2458" s="425"/>
      <c r="F2458" s="252"/>
    </row>
    <row r="2459" spans="3:6" x14ac:dyDescent="0.2">
      <c r="C2459" s="425"/>
      <c r="D2459" s="425"/>
      <c r="F2459" s="252"/>
    </row>
    <row r="2460" spans="3:6" x14ac:dyDescent="0.2">
      <c r="C2460" s="425"/>
      <c r="D2460" s="425"/>
      <c r="F2460" s="252"/>
    </row>
    <row r="2461" spans="3:6" x14ac:dyDescent="0.2">
      <c r="C2461" s="425"/>
      <c r="D2461" s="425"/>
      <c r="F2461" s="252"/>
    </row>
    <row r="2462" spans="3:6" x14ac:dyDescent="0.2">
      <c r="C2462" s="425"/>
      <c r="D2462" s="425"/>
      <c r="F2462" s="252"/>
    </row>
    <row r="2463" spans="3:6" x14ac:dyDescent="0.2">
      <c r="C2463" s="425"/>
      <c r="D2463" s="425"/>
      <c r="F2463" s="252"/>
    </row>
    <row r="2464" spans="3:6" x14ac:dyDescent="0.2">
      <c r="C2464" s="425"/>
      <c r="D2464" s="425"/>
      <c r="F2464" s="252"/>
    </row>
    <row r="2465" spans="3:6" x14ac:dyDescent="0.2">
      <c r="C2465" s="425"/>
      <c r="D2465" s="425"/>
      <c r="F2465" s="252"/>
    </row>
    <row r="2466" spans="3:6" x14ac:dyDescent="0.2">
      <c r="C2466" s="425"/>
      <c r="D2466" s="425"/>
      <c r="F2466" s="252"/>
    </row>
    <row r="2467" spans="3:6" x14ac:dyDescent="0.2">
      <c r="C2467" s="425"/>
      <c r="D2467" s="425"/>
      <c r="F2467" s="252"/>
    </row>
    <row r="2468" spans="3:6" x14ac:dyDescent="0.2">
      <c r="C2468" s="425"/>
      <c r="D2468" s="425"/>
      <c r="F2468" s="252"/>
    </row>
    <row r="2469" spans="3:6" x14ac:dyDescent="0.2">
      <c r="C2469" s="425"/>
      <c r="D2469" s="425"/>
      <c r="F2469" s="252"/>
    </row>
    <row r="2470" spans="3:6" x14ac:dyDescent="0.2">
      <c r="C2470" s="425"/>
      <c r="D2470" s="425"/>
      <c r="F2470" s="252"/>
    </row>
    <row r="2471" spans="3:6" x14ac:dyDescent="0.2">
      <c r="C2471" s="425"/>
      <c r="D2471" s="425"/>
      <c r="F2471" s="252"/>
    </row>
    <row r="2472" spans="3:6" x14ac:dyDescent="0.2">
      <c r="C2472" s="425"/>
      <c r="D2472" s="425"/>
      <c r="F2472" s="252"/>
    </row>
    <row r="2473" spans="3:6" x14ac:dyDescent="0.2">
      <c r="C2473" s="425"/>
      <c r="D2473" s="425"/>
      <c r="F2473" s="252"/>
    </row>
    <row r="2474" spans="3:6" x14ac:dyDescent="0.2">
      <c r="C2474" s="425"/>
      <c r="D2474" s="425"/>
      <c r="F2474" s="252"/>
    </row>
    <row r="2475" spans="3:6" x14ac:dyDescent="0.2">
      <c r="C2475" s="425"/>
      <c r="D2475" s="425"/>
      <c r="F2475" s="252"/>
    </row>
    <row r="2476" spans="3:6" x14ac:dyDescent="0.2">
      <c r="C2476" s="425"/>
      <c r="D2476" s="425"/>
      <c r="F2476" s="252"/>
    </row>
    <row r="2477" spans="3:6" x14ac:dyDescent="0.2">
      <c r="C2477" s="425"/>
      <c r="D2477" s="425"/>
      <c r="F2477" s="252"/>
    </row>
    <row r="2478" spans="3:6" x14ac:dyDescent="0.2">
      <c r="C2478" s="425"/>
      <c r="D2478" s="425"/>
      <c r="F2478" s="252"/>
    </row>
    <row r="2479" spans="3:6" x14ac:dyDescent="0.2">
      <c r="C2479" s="425"/>
      <c r="D2479" s="425"/>
      <c r="F2479" s="252"/>
    </row>
    <row r="2480" spans="3:6" x14ac:dyDescent="0.2">
      <c r="C2480" s="425"/>
      <c r="D2480" s="425"/>
      <c r="F2480" s="252"/>
    </row>
    <row r="2481" spans="3:6" x14ac:dyDescent="0.2">
      <c r="C2481" s="425"/>
      <c r="D2481" s="425"/>
      <c r="F2481" s="252"/>
    </row>
    <row r="2482" spans="3:6" x14ac:dyDescent="0.2">
      <c r="C2482" s="425"/>
      <c r="D2482" s="425"/>
      <c r="F2482" s="252"/>
    </row>
    <row r="2483" spans="3:6" x14ac:dyDescent="0.2">
      <c r="C2483" s="425"/>
      <c r="D2483" s="425"/>
      <c r="F2483" s="252"/>
    </row>
    <row r="2484" spans="3:6" x14ac:dyDescent="0.2">
      <c r="C2484" s="425"/>
      <c r="D2484" s="425"/>
      <c r="F2484" s="252"/>
    </row>
    <row r="2485" spans="3:6" x14ac:dyDescent="0.2">
      <c r="C2485" s="425"/>
      <c r="D2485" s="425"/>
      <c r="F2485" s="252"/>
    </row>
    <row r="2486" spans="3:6" x14ac:dyDescent="0.2">
      <c r="C2486" s="425"/>
      <c r="D2486" s="425"/>
      <c r="F2486" s="252"/>
    </row>
    <row r="2487" spans="3:6" x14ac:dyDescent="0.2">
      <c r="C2487" s="425"/>
      <c r="D2487" s="425"/>
      <c r="F2487" s="252"/>
    </row>
    <row r="2488" spans="3:6" x14ac:dyDescent="0.2">
      <c r="C2488" s="425"/>
      <c r="D2488" s="425"/>
      <c r="F2488" s="252"/>
    </row>
    <row r="2489" spans="3:6" x14ac:dyDescent="0.2">
      <c r="C2489" s="425"/>
      <c r="D2489" s="425"/>
      <c r="F2489" s="252"/>
    </row>
    <row r="2490" spans="3:6" x14ac:dyDescent="0.2">
      <c r="C2490" s="425"/>
      <c r="D2490" s="425"/>
      <c r="F2490" s="252"/>
    </row>
    <row r="2491" spans="3:6" x14ac:dyDescent="0.2">
      <c r="C2491" s="425"/>
      <c r="D2491" s="425"/>
      <c r="F2491" s="252"/>
    </row>
    <row r="2492" spans="3:6" x14ac:dyDescent="0.2">
      <c r="C2492" s="425"/>
      <c r="D2492" s="425"/>
      <c r="F2492" s="252"/>
    </row>
    <row r="2493" spans="3:6" x14ac:dyDescent="0.2">
      <c r="C2493" s="425"/>
      <c r="D2493" s="425"/>
      <c r="F2493" s="252"/>
    </row>
    <row r="2494" spans="3:6" x14ac:dyDescent="0.2">
      <c r="C2494" s="425"/>
      <c r="D2494" s="425"/>
      <c r="F2494" s="252"/>
    </row>
    <row r="2495" spans="3:6" x14ac:dyDescent="0.2">
      <c r="C2495" s="425"/>
      <c r="D2495" s="425"/>
      <c r="F2495" s="252"/>
    </row>
    <row r="2496" spans="3:6" x14ac:dyDescent="0.2">
      <c r="C2496" s="425"/>
      <c r="D2496" s="425"/>
      <c r="F2496" s="252"/>
    </row>
    <row r="2497" spans="3:6" x14ac:dyDescent="0.2">
      <c r="C2497" s="425"/>
      <c r="D2497" s="425"/>
      <c r="F2497" s="252"/>
    </row>
    <row r="2498" spans="3:6" x14ac:dyDescent="0.2">
      <c r="C2498" s="425"/>
      <c r="D2498" s="425"/>
      <c r="F2498" s="252"/>
    </row>
    <row r="2499" spans="3:6" x14ac:dyDescent="0.2">
      <c r="C2499" s="425"/>
      <c r="D2499" s="425"/>
      <c r="F2499" s="252"/>
    </row>
    <row r="2500" spans="3:6" x14ac:dyDescent="0.2">
      <c r="C2500" s="425"/>
      <c r="D2500" s="425"/>
      <c r="F2500" s="252"/>
    </row>
    <row r="2501" spans="3:6" x14ac:dyDescent="0.2">
      <c r="C2501" s="425"/>
      <c r="D2501" s="425"/>
      <c r="F2501" s="252"/>
    </row>
    <row r="2502" spans="3:6" x14ac:dyDescent="0.2">
      <c r="C2502" s="425"/>
      <c r="D2502" s="425"/>
      <c r="F2502" s="252"/>
    </row>
    <row r="2503" spans="3:6" x14ac:dyDescent="0.2">
      <c r="C2503" s="425"/>
      <c r="D2503" s="425"/>
      <c r="F2503" s="252"/>
    </row>
    <row r="2504" spans="3:6" x14ac:dyDescent="0.2">
      <c r="C2504" s="425"/>
      <c r="D2504" s="425"/>
      <c r="F2504" s="252"/>
    </row>
    <row r="2505" spans="3:6" x14ac:dyDescent="0.2">
      <c r="C2505" s="425"/>
      <c r="D2505" s="425"/>
      <c r="F2505" s="252"/>
    </row>
    <row r="2506" spans="3:6" x14ac:dyDescent="0.2">
      <c r="C2506" s="425"/>
      <c r="D2506" s="425"/>
      <c r="F2506" s="252"/>
    </row>
    <row r="2507" spans="3:6" x14ac:dyDescent="0.2">
      <c r="C2507" s="425"/>
      <c r="D2507" s="425"/>
      <c r="F2507" s="252"/>
    </row>
    <row r="2508" spans="3:6" x14ac:dyDescent="0.2">
      <c r="C2508" s="425"/>
      <c r="D2508" s="425"/>
      <c r="F2508" s="252"/>
    </row>
    <row r="2509" spans="3:6" x14ac:dyDescent="0.2">
      <c r="C2509" s="425"/>
      <c r="D2509" s="425"/>
      <c r="F2509" s="252"/>
    </row>
    <row r="2510" spans="3:6" x14ac:dyDescent="0.2">
      <c r="C2510" s="425"/>
      <c r="D2510" s="425"/>
      <c r="F2510" s="252"/>
    </row>
    <row r="2511" spans="3:6" x14ac:dyDescent="0.2">
      <c r="C2511" s="425"/>
      <c r="D2511" s="425"/>
      <c r="F2511" s="252"/>
    </row>
    <row r="2512" spans="3:6" x14ac:dyDescent="0.2">
      <c r="C2512" s="425"/>
      <c r="D2512" s="425"/>
      <c r="F2512" s="252"/>
    </row>
    <row r="2513" spans="3:6" x14ac:dyDescent="0.2">
      <c r="C2513" s="425"/>
      <c r="D2513" s="425"/>
      <c r="F2513" s="252"/>
    </row>
    <row r="2514" spans="3:6" x14ac:dyDescent="0.2">
      <c r="C2514" s="425"/>
      <c r="D2514" s="425"/>
      <c r="F2514" s="252"/>
    </row>
    <row r="2515" spans="3:6" x14ac:dyDescent="0.2">
      <c r="C2515" s="425"/>
      <c r="D2515" s="425"/>
      <c r="F2515" s="252"/>
    </row>
    <row r="2516" spans="3:6" x14ac:dyDescent="0.2">
      <c r="C2516" s="425"/>
      <c r="D2516" s="425"/>
      <c r="F2516" s="252"/>
    </row>
    <row r="2517" spans="3:6" x14ac:dyDescent="0.2">
      <c r="C2517" s="425"/>
      <c r="D2517" s="425"/>
      <c r="F2517" s="252"/>
    </row>
    <row r="2518" spans="3:6" x14ac:dyDescent="0.2">
      <c r="C2518" s="425"/>
      <c r="D2518" s="425"/>
      <c r="F2518" s="252"/>
    </row>
    <row r="2519" spans="3:6" x14ac:dyDescent="0.2">
      <c r="C2519" s="425"/>
      <c r="D2519" s="425"/>
      <c r="F2519" s="252"/>
    </row>
    <row r="2520" spans="3:6" x14ac:dyDescent="0.2">
      <c r="C2520" s="425"/>
      <c r="D2520" s="425"/>
      <c r="F2520" s="252"/>
    </row>
    <row r="2521" spans="3:6" x14ac:dyDescent="0.2">
      <c r="C2521" s="425"/>
      <c r="D2521" s="425"/>
      <c r="F2521" s="252"/>
    </row>
    <row r="2522" spans="3:6" x14ac:dyDescent="0.2">
      <c r="C2522" s="425"/>
      <c r="D2522" s="425"/>
      <c r="F2522" s="252"/>
    </row>
    <row r="2523" spans="3:6" x14ac:dyDescent="0.2">
      <c r="C2523" s="425"/>
      <c r="D2523" s="425"/>
      <c r="F2523" s="252"/>
    </row>
    <row r="2524" spans="3:6" x14ac:dyDescent="0.2">
      <c r="C2524" s="425"/>
      <c r="D2524" s="425"/>
      <c r="F2524" s="252"/>
    </row>
    <row r="2525" spans="3:6" x14ac:dyDescent="0.2">
      <c r="C2525" s="425"/>
      <c r="D2525" s="425"/>
      <c r="F2525" s="252"/>
    </row>
    <row r="2526" spans="3:6" x14ac:dyDescent="0.2">
      <c r="C2526" s="425"/>
      <c r="D2526" s="425"/>
      <c r="F2526" s="252"/>
    </row>
    <row r="2527" spans="3:6" x14ac:dyDescent="0.2">
      <c r="C2527" s="425"/>
      <c r="D2527" s="425"/>
      <c r="F2527" s="252"/>
    </row>
    <row r="2528" spans="3:6" x14ac:dyDescent="0.2">
      <c r="C2528" s="425"/>
      <c r="D2528" s="425"/>
      <c r="F2528" s="252"/>
    </row>
    <row r="2529" spans="3:6" x14ac:dyDescent="0.2">
      <c r="C2529" s="425"/>
      <c r="D2529" s="425"/>
      <c r="F2529" s="252"/>
    </row>
    <row r="2530" spans="3:6" x14ac:dyDescent="0.2">
      <c r="C2530" s="425"/>
      <c r="D2530" s="425"/>
      <c r="F2530" s="252"/>
    </row>
    <row r="2531" spans="3:6" x14ac:dyDescent="0.2">
      <c r="C2531" s="425"/>
      <c r="D2531" s="425"/>
      <c r="F2531" s="252"/>
    </row>
    <row r="2532" spans="3:6" x14ac:dyDescent="0.2">
      <c r="C2532" s="425"/>
      <c r="D2532" s="425"/>
      <c r="F2532" s="252"/>
    </row>
    <row r="2533" spans="3:6" x14ac:dyDescent="0.2">
      <c r="C2533" s="425"/>
      <c r="D2533" s="425"/>
      <c r="F2533" s="252"/>
    </row>
    <row r="2534" spans="3:6" x14ac:dyDescent="0.2">
      <c r="C2534" s="425"/>
      <c r="D2534" s="425"/>
      <c r="F2534" s="252"/>
    </row>
    <row r="2535" spans="3:6" x14ac:dyDescent="0.2">
      <c r="C2535" s="425"/>
      <c r="D2535" s="425"/>
      <c r="F2535" s="252"/>
    </row>
    <row r="2536" spans="3:6" x14ac:dyDescent="0.2">
      <c r="C2536" s="425"/>
      <c r="D2536" s="425"/>
      <c r="F2536" s="252"/>
    </row>
    <row r="2537" spans="3:6" x14ac:dyDescent="0.2">
      <c r="C2537" s="425"/>
      <c r="D2537" s="425"/>
      <c r="F2537" s="252"/>
    </row>
    <row r="2538" spans="3:6" x14ac:dyDescent="0.2">
      <c r="C2538" s="425"/>
      <c r="D2538" s="425"/>
      <c r="F2538" s="252"/>
    </row>
    <row r="2539" spans="3:6" x14ac:dyDescent="0.2">
      <c r="C2539" s="425"/>
      <c r="D2539" s="425"/>
      <c r="F2539" s="252"/>
    </row>
    <row r="2540" spans="3:6" x14ac:dyDescent="0.2">
      <c r="C2540" s="425"/>
      <c r="D2540" s="425"/>
      <c r="F2540" s="252"/>
    </row>
    <row r="2541" spans="3:6" x14ac:dyDescent="0.2">
      <c r="C2541" s="425"/>
      <c r="D2541" s="425"/>
      <c r="F2541" s="252"/>
    </row>
    <row r="2542" spans="3:6" x14ac:dyDescent="0.2">
      <c r="C2542" s="425"/>
      <c r="D2542" s="425"/>
      <c r="F2542" s="252"/>
    </row>
    <row r="2543" spans="3:6" x14ac:dyDescent="0.2">
      <c r="C2543" s="425"/>
      <c r="D2543" s="425"/>
      <c r="F2543" s="252"/>
    </row>
    <row r="2544" spans="3:6" x14ac:dyDescent="0.2">
      <c r="C2544" s="425"/>
      <c r="D2544" s="425"/>
      <c r="F2544" s="252"/>
    </row>
    <row r="2545" spans="3:6" x14ac:dyDescent="0.2">
      <c r="C2545" s="425"/>
      <c r="D2545" s="425"/>
      <c r="F2545" s="252"/>
    </row>
    <row r="2546" spans="3:6" x14ac:dyDescent="0.2">
      <c r="C2546" s="425"/>
      <c r="D2546" s="425"/>
      <c r="F2546" s="252"/>
    </row>
    <row r="2547" spans="3:6" x14ac:dyDescent="0.2">
      <c r="C2547" s="425"/>
      <c r="D2547" s="425"/>
      <c r="F2547" s="252"/>
    </row>
    <row r="2548" spans="3:6" x14ac:dyDescent="0.2">
      <c r="C2548" s="425"/>
      <c r="D2548" s="425"/>
      <c r="F2548" s="252"/>
    </row>
    <row r="2549" spans="3:6" x14ac:dyDescent="0.2">
      <c r="C2549" s="425"/>
      <c r="D2549" s="425"/>
      <c r="F2549" s="252"/>
    </row>
    <row r="2550" spans="3:6" x14ac:dyDescent="0.2">
      <c r="C2550" s="425"/>
      <c r="D2550" s="425"/>
      <c r="F2550" s="252"/>
    </row>
    <row r="2551" spans="3:6" x14ac:dyDescent="0.2">
      <c r="C2551" s="425"/>
      <c r="D2551" s="425"/>
      <c r="F2551" s="252"/>
    </row>
    <row r="2552" spans="3:6" x14ac:dyDescent="0.2">
      <c r="C2552" s="425"/>
      <c r="D2552" s="425"/>
      <c r="F2552" s="252"/>
    </row>
    <row r="2553" spans="3:6" x14ac:dyDescent="0.2">
      <c r="C2553" s="425"/>
      <c r="D2553" s="425"/>
      <c r="F2553" s="252"/>
    </row>
    <row r="2554" spans="3:6" x14ac:dyDescent="0.2">
      <c r="C2554" s="425"/>
      <c r="D2554" s="425"/>
      <c r="F2554" s="252"/>
    </row>
    <row r="2555" spans="3:6" x14ac:dyDescent="0.2">
      <c r="C2555" s="425"/>
      <c r="D2555" s="425"/>
      <c r="F2555" s="252"/>
    </row>
    <row r="2556" spans="3:6" x14ac:dyDescent="0.2">
      <c r="C2556" s="425"/>
      <c r="D2556" s="425"/>
      <c r="F2556" s="252"/>
    </row>
    <row r="2557" spans="3:6" x14ac:dyDescent="0.2">
      <c r="C2557" s="425"/>
      <c r="D2557" s="425"/>
      <c r="F2557" s="252"/>
    </row>
    <row r="2558" spans="3:6" x14ac:dyDescent="0.2">
      <c r="C2558" s="425"/>
      <c r="D2558" s="425"/>
      <c r="F2558" s="252"/>
    </row>
    <row r="2559" spans="3:6" x14ac:dyDescent="0.2">
      <c r="C2559" s="425"/>
      <c r="D2559" s="425"/>
      <c r="F2559" s="252"/>
    </row>
    <row r="2560" spans="3:6" x14ac:dyDescent="0.2">
      <c r="C2560" s="425"/>
      <c r="D2560" s="425"/>
      <c r="F2560" s="252"/>
    </row>
    <row r="2561" spans="3:6" x14ac:dyDescent="0.2">
      <c r="C2561" s="425"/>
      <c r="D2561" s="425"/>
      <c r="F2561" s="252"/>
    </row>
    <row r="2562" spans="3:6" x14ac:dyDescent="0.2">
      <c r="C2562" s="425"/>
      <c r="D2562" s="425"/>
      <c r="F2562" s="252"/>
    </row>
    <row r="2563" spans="3:6" x14ac:dyDescent="0.2">
      <c r="C2563" s="425"/>
      <c r="D2563" s="425"/>
      <c r="F2563" s="252"/>
    </row>
    <row r="2564" spans="3:6" x14ac:dyDescent="0.2">
      <c r="C2564" s="425"/>
      <c r="D2564" s="425"/>
      <c r="F2564" s="252"/>
    </row>
    <row r="2565" spans="3:6" x14ac:dyDescent="0.2">
      <c r="C2565" s="425"/>
      <c r="D2565" s="425"/>
      <c r="F2565" s="252"/>
    </row>
    <row r="2566" spans="3:6" x14ac:dyDescent="0.2">
      <c r="C2566" s="425"/>
      <c r="D2566" s="425"/>
      <c r="F2566" s="252"/>
    </row>
    <row r="2567" spans="3:6" x14ac:dyDescent="0.2">
      <c r="C2567" s="425"/>
      <c r="D2567" s="425"/>
      <c r="F2567" s="252"/>
    </row>
    <row r="2568" spans="3:6" x14ac:dyDescent="0.2">
      <c r="C2568" s="425"/>
      <c r="D2568" s="425"/>
      <c r="F2568" s="252"/>
    </row>
    <row r="2569" spans="3:6" x14ac:dyDescent="0.2">
      <c r="C2569" s="425"/>
      <c r="D2569" s="425"/>
      <c r="F2569" s="252"/>
    </row>
    <row r="2570" spans="3:6" x14ac:dyDescent="0.2">
      <c r="C2570" s="425"/>
      <c r="D2570" s="425"/>
      <c r="F2570" s="252"/>
    </row>
    <row r="2571" spans="3:6" x14ac:dyDescent="0.2">
      <c r="C2571" s="425"/>
      <c r="D2571" s="425"/>
      <c r="F2571" s="252"/>
    </row>
    <row r="2572" spans="3:6" x14ac:dyDescent="0.2">
      <c r="C2572" s="425"/>
      <c r="D2572" s="425"/>
      <c r="F2572" s="252"/>
    </row>
    <row r="2573" spans="3:6" x14ac:dyDescent="0.2">
      <c r="C2573" s="425"/>
      <c r="D2573" s="425"/>
      <c r="F2573" s="252"/>
    </row>
    <row r="2574" spans="3:6" x14ac:dyDescent="0.2">
      <c r="C2574" s="425"/>
      <c r="D2574" s="425"/>
      <c r="F2574" s="252"/>
    </row>
    <row r="2575" spans="3:6" x14ac:dyDescent="0.2">
      <c r="C2575" s="425"/>
      <c r="D2575" s="425"/>
      <c r="F2575" s="252"/>
    </row>
    <row r="2576" spans="3:6" x14ac:dyDescent="0.2">
      <c r="C2576" s="425"/>
      <c r="D2576" s="425"/>
      <c r="F2576" s="252"/>
    </row>
    <row r="2577" spans="3:6" x14ac:dyDescent="0.2">
      <c r="C2577" s="425"/>
      <c r="D2577" s="425"/>
      <c r="F2577" s="252"/>
    </row>
    <row r="2578" spans="3:6" x14ac:dyDescent="0.2">
      <c r="C2578" s="425"/>
      <c r="D2578" s="425"/>
      <c r="F2578" s="252"/>
    </row>
    <row r="2579" spans="3:6" x14ac:dyDescent="0.2">
      <c r="C2579" s="425"/>
      <c r="D2579" s="425"/>
      <c r="F2579" s="252"/>
    </row>
    <row r="2580" spans="3:6" x14ac:dyDescent="0.2">
      <c r="C2580" s="425"/>
      <c r="D2580" s="425"/>
      <c r="F2580" s="252"/>
    </row>
    <row r="2581" spans="3:6" x14ac:dyDescent="0.2">
      <c r="C2581" s="425"/>
      <c r="D2581" s="425"/>
      <c r="F2581" s="252"/>
    </row>
    <row r="2582" spans="3:6" x14ac:dyDescent="0.2">
      <c r="C2582" s="425"/>
      <c r="D2582" s="425"/>
      <c r="F2582" s="252"/>
    </row>
    <row r="2583" spans="3:6" x14ac:dyDescent="0.2">
      <c r="C2583" s="425"/>
      <c r="D2583" s="425"/>
      <c r="F2583" s="252"/>
    </row>
    <row r="2584" spans="3:6" x14ac:dyDescent="0.2">
      <c r="C2584" s="425"/>
      <c r="D2584" s="425"/>
      <c r="F2584" s="252"/>
    </row>
    <row r="2585" spans="3:6" x14ac:dyDescent="0.2">
      <c r="C2585" s="425"/>
      <c r="D2585" s="425"/>
      <c r="F2585" s="252"/>
    </row>
    <row r="2586" spans="3:6" x14ac:dyDescent="0.2">
      <c r="C2586" s="425"/>
      <c r="D2586" s="425"/>
      <c r="F2586" s="252"/>
    </row>
    <row r="2587" spans="3:6" x14ac:dyDescent="0.2">
      <c r="C2587" s="425"/>
      <c r="D2587" s="425"/>
      <c r="F2587" s="252"/>
    </row>
    <row r="2588" spans="3:6" x14ac:dyDescent="0.2">
      <c r="C2588" s="425"/>
      <c r="D2588" s="425"/>
      <c r="F2588" s="252"/>
    </row>
    <row r="2589" spans="3:6" x14ac:dyDescent="0.2">
      <c r="C2589" s="425"/>
      <c r="D2589" s="425"/>
      <c r="F2589" s="252"/>
    </row>
    <row r="2590" spans="3:6" x14ac:dyDescent="0.2">
      <c r="C2590" s="425"/>
      <c r="D2590" s="425"/>
      <c r="F2590" s="252"/>
    </row>
    <row r="2591" spans="3:6" x14ac:dyDescent="0.2">
      <c r="C2591" s="425"/>
      <c r="D2591" s="425"/>
      <c r="F2591" s="252"/>
    </row>
    <row r="2592" spans="3:6" x14ac:dyDescent="0.2">
      <c r="C2592" s="425"/>
      <c r="D2592" s="425"/>
      <c r="F2592" s="252"/>
    </row>
    <row r="2593" spans="3:6" x14ac:dyDescent="0.2">
      <c r="C2593" s="425"/>
      <c r="D2593" s="425"/>
      <c r="F2593" s="252"/>
    </row>
    <row r="2594" spans="3:6" x14ac:dyDescent="0.2">
      <c r="C2594" s="425"/>
      <c r="D2594" s="425"/>
      <c r="F2594" s="252"/>
    </row>
    <row r="2595" spans="3:6" x14ac:dyDescent="0.2">
      <c r="C2595" s="425"/>
      <c r="D2595" s="425"/>
      <c r="F2595" s="252"/>
    </row>
    <row r="2596" spans="3:6" x14ac:dyDescent="0.2">
      <c r="C2596" s="425"/>
      <c r="D2596" s="425"/>
      <c r="F2596" s="252"/>
    </row>
    <row r="2597" spans="3:6" x14ac:dyDescent="0.2">
      <c r="C2597" s="425"/>
      <c r="D2597" s="425"/>
      <c r="F2597" s="252"/>
    </row>
    <row r="2598" spans="3:6" x14ac:dyDescent="0.2">
      <c r="C2598" s="425"/>
      <c r="D2598" s="425"/>
      <c r="F2598" s="252"/>
    </row>
    <row r="2599" spans="3:6" x14ac:dyDescent="0.2">
      <c r="C2599" s="425"/>
      <c r="D2599" s="425"/>
      <c r="F2599" s="252"/>
    </row>
    <row r="2600" spans="3:6" x14ac:dyDescent="0.2">
      <c r="C2600" s="425"/>
      <c r="D2600" s="425"/>
      <c r="F2600" s="252"/>
    </row>
    <row r="2601" spans="3:6" x14ac:dyDescent="0.2">
      <c r="C2601" s="425"/>
      <c r="D2601" s="425"/>
      <c r="F2601" s="252"/>
    </row>
    <row r="2602" spans="3:6" x14ac:dyDescent="0.2">
      <c r="C2602" s="425"/>
      <c r="D2602" s="425"/>
      <c r="F2602" s="252"/>
    </row>
    <row r="2603" spans="3:6" x14ac:dyDescent="0.2">
      <c r="C2603" s="425"/>
      <c r="D2603" s="425"/>
      <c r="F2603" s="252"/>
    </row>
    <row r="2604" spans="3:6" x14ac:dyDescent="0.2">
      <c r="C2604" s="425"/>
      <c r="D2604" s="425"/>
      <c r="F2604" s="252"/>
    </row>
    <row r="2605" spans="3:6" x14ac:dyDescent="0.2">
      <c r="C2605" s="425"/>
      <c r="D2605" s="425"/>
      <c r="F2605" s="252"/>
    </row>
    <row r="2606" spans="3:6" x14ac:dyDescent="0.2">
      <c r="C2606" s="425"/>
      <c r="D2606" s="425"/>
      <c r="F2606" s="252"/>
    </row>
    <row r="2607" spans="3:6" x14ac:dyDescent="0.2">
      <c r="C2607" s="425"/>
      <c r="D2607" s="425"/>
      <c r="F2607" s="252"/>
    </row>
    <row r="2608" spans="3:6" x14ac:dyDescent="0.2">
      <c r="C2608" s="425"/>
      <c r="D2608" s="425"/>
      <c r="F2608" s="252"/>
    </row>
    <row r="2609" spans="3:6" x14ac:dyDescent="0.2">
      <c r="C2609" s="425"/>
      <c r="D2609" s="425"/>
      <c r="F2609" s="252"/>
    </row>
    <row r="2610" spans="3:6" x14ac:dyDescent="0.2">
      <c r="C2610" s="425"/>
      <c r="D2610" s="425"/>
      <c r="F2610" s="252"/>
    </row>
    <row r="2611" spans="3:6" x14ac:dyDescent="0.2">
      <c r="C2611" s="425"/>
      <c r="D2611" s="425"/>
      <c r="F2611" s="252"/>
    </row>
    <row r="2612" spans="3:6" x14ac:dyDescent="0.2">
      <c r="C2612" s="425"/>
      <c r="D2612" s="425"/>
      <c r="F2612" s="252"/>
    </row>
    <row r="2613" spans="3:6" x14ac:dyDescent="0.2">
      <c r="C2613" s="425"/>
      <c r="D2613" s="425"/>
      <c r="F2613" s="252"/>
    </row>
    <row r="2614" spans="3:6" x14ac:dyDescent="0.2">
      <c r="C2614" s="425"/>
      <c r="D2614" s="425"/>
      <c r="F2614" s="252"/>
    </row>
    <row r="2615" spans="3:6" x14ac:dyDescent="0.2">
      <c r="C2615" s="425"/>
      <c r="D2615" s="425"/>
      <c r="F2615" s="252"/>
    </row>
    <row r="2616" spans="3:6" x14ac:dyDescent="0.2">
      <c r="C2616" s="425"/>
      <c r="D2616" s="425"/>
      <c r="F2616" s="252"/>
    </row>
    <row r="2617" spans="3:6" x14ac:dyDescent="0.2">
      <c r="C2617" s="425"/>
      <c r="D2617" s="425"/>
      <c r="F2617" s="252"/>
    </row>
    <row r="2618" spans="3:6" x14ac:dyDescent="0.2">
      <c r="C2618" s="425"/>
      <c r="D2618" s="425"/>
      <c r="F2618" s="252"/>
    </row>
    <row r="2619" spans="3:6" x14ac:dyDescent="0.2">
      <c r="C2619" s="425"/>
      <c r="D2619" s="425"/>
      <c r="F2619" s="252"/>
    </row>
    <row r="2620" spans="3:6" x14ac:dyDescent="0.2">
      <c r="C2620" s="425"/>
      <c r="D2620" s="425"/>
      <c r="F2620" s="252"/>
    </row>
    <row r="2621" spans="3:6" x14ac:dyDescent="0.2">
      <c r="C2621" s="425"/>
      <c r="D2621" s="425"/>
      <c r="F2621" s="252"/>
    </row>
    <row r="2622" spans="3:6" x14ac:dyDescent="0.2">
      <c r="C2622" s="425"/>
      <c r="D2622" s="425"/>
      <c r="F2622" s="252"/>
    </row>
    <row r="2623" spans="3:6" x14ac:dyDescent="0.2">
      <c r="C2623" s="425"/>
      <c r="D2623" s="425"/>
      <c r="F2623" s="252"/>
    </row>
    <row r="2624" spans="3:6" x14ac:dyDescent="0.2">
      <c r="C2624" s="425"/>
      <c r="D2624" s="425"/>
      <c r="F2624" s="252"/>
    </row>
    <row r="2625" spans="3:6" x14ac:dyDescent="0.2">
      <c r="C2625" s="425"/>
      <c r="D2625" s="425"/>
      <c r="F2625" s="252"/>
    </row>
    <row r="2626" spans="3:6" x14ac:dyDescent="0.2">
      <c r="C2626" s="425"/>
      <c r="D2626" s="425"/>
      <c r="F2626" s="252"/>
    </row>
    <row r="2627" spans="3:6" x14ac:dyDescent="0.2">
      <c r="C2627" s="425"/>
      <c r="D2627" s="425"/>
      <c r="F2627" s="252"/>
    </row>
    <row r="2628" spans="3:6" x14ac:dyDescent="0.2">
      <c r="C2628" s="425"/>
      <c r="D2628" s="425"/>
      <c r="F2628" s="252"/>
    </row>
    <row r="2629" spans="3:6" x14ac:dyDescent="0.2">
      <c r="C2629" s="425"/>
      <c r="D2629" s="425"/>
      <c r="F2629" s="252"/>
    </row>
    <row r="2630" spans="3:6" x14ac:dyDescent="0.2">
      <c r="C2630" s="425"/>
      <c r="D2630" s="425"/>
      <c r="F2630" s="252"/>
    </row>
    <row r="2631" spans="3:6" x14ac:dyDescent="0.2">
      <c r="C2631" s="425"/>
      <c r="D2631" s="425"/>
      <c r="F2631" s="252"/>
    </row>
    <row r="2632" spans="3:6" x14ac:dyDescent="0.2">
      <c r="C2632" s="425"/>
      <c r="D2632" s="425"/>
      <c r="F2632" s="252"/>
    </row>
    <row r="2633" spans="3:6" x14ac:dyDescent="0.2">
      <c r="C2633" s="425"/>
      <c r="D2633" s="425"/>
      <c r="F2633" s="252"/>
    </row>
    <row r="2634" spans="3:6" x14ac:dyDescent="0.2">
      <c r="C2634" s="425"/>
      <c r="D2634" s="425"/>
      <c r="F2634" s="252"/>
    </row>
    <row r="2635" spans="3:6" x14ac:dyDescent="0.2">
      <c r="C2635" s="425"/>
      <c r="D2635" s="425"/>
      <c r="F2635" s="252"/>
    </row>
    <row r="2636" spans="3:6" x14ac:dyDescent="0.2">
      <c r="C2636" s="425"/>
      <c r="D2636" s="425"/>
      <c r="F2636" s="252"/>
    </row>
    <row r="2637" spans="3:6" x14ac:dyDescent="0.2">
      <c r="C2637" s="425"/>
      <c r="D2637" s="425"/>
      <c r="F2637" s="252"/>
    </row>
    <row r="2638" spans="3:6" x14ac:dyDescent="0.2">
      <c r="C2638" s="425"/>
      <c r="D2638" s="425"/>
      <c r="F2638" s="252"/>
    </row>
    <row r="2639" spans="3:6" x14ac:dyDescent="0.2">
      <c r="C2639" s="425"/>
      <c r="D2639" s="425"/>
      <c r="F2639" s="252"/>
    </row>
    <row r="2640" spans="3:6" x14ac:dyDescent="0.2">
      <c r="C2640" s="425"/>
      <c r="D2640" s="425"/>
      <c r="F2640" s="252"/>
    </row>
    <row r="2641" spans="3:6" x14ac:dyDescent="0.2">
      <c r="C2641" s="425"/>
      <c r="D2641" s="425"/>
      <c r="F2641" s="252"/>
    </row>
    <row r="2642" spans="3:6" x14ac:dyDescent="0.2">
      <c r="C2642" s="425"/>
      <c r="D2642" s="425"/>
      <c r="F2642" s="252"/>
    </row>
    <row r="2643" spans="3:6" x14ac:dyDescent="0.2">
      <c r="C2643" s="425"/>
      <c r="D2643" s="425"/>
      <c r="F2643" s="252"/>
    </row>
    <row r="2644" spans="3:6" x14ac:dyDescent="0.2">
      <c r="C2644" s="425"/>
      <c r="D2644" s="425"/>
      <c r="F2644" s="252"/>
    </row>
    <row r="2645" spans="3:6" x14ac:dyDescent="0.2">
      <c r="C2645" s="425"/>
      <c r="D2645" s="425"/>
      <c r="F2645" s="252"/>
    </row>
    <row r="2646" spans="3:6" x14ac:dyDescent="0.2">
      <c r="C2646" s="425"/>
      <c r="D2646" s="425"/>
      <c r="F2646" s="252"/>
    </row>
    <row r="2647" spans="3:6" x14ac:dyDescent="0.2">
      <c r="C2647" s="425"/>
      <c r="D2647" s="425"/>
      <c r="F2647" s="252"/>
    </row>
    <row r="2648" spans="3:6" x14ac:dyDescent="0.2">
      <c r="C2648" s="425"/>
      <c r="D2648" s="425"/>
      <c r="F2648" s="252"/>
    </row>
    <row r="2649" spans="3:6" x14ac:dyDescent="0.2">
      <c r="C2649" s="425"/>
      <c r="D2649" s="425"/>
      <c r="F2649" s="252"/>
    </row>
    <row r="2650" spans="3:6" x14ac:dyDescent="0.2">
      <c r="C2650" s="425"/>
      <c r="D2650" s="425"/>
      <c r="F2650" s="252"/>
    </row>
    <row r="2651" spans="3:6" x14ac:dyDescent="0.2">
      <c r="C2651" s="425"/>
      <c r="D2651" s="425"/>
      <c r="F2651" s="252"/>
    </row>
    <row r="2652" spans="3:6" x14ac:dyDescent="0.2">
      <c r="C2652" s="425"/>
      <c r="D2652" s="425"/>
      <c r="F2652" s="252"/>
    </row>
    <row r="2653" spans="3:6" x14ac:dyDescent="0.2">
      <c r="C2653" s="425"/>
      <c r="D2653" s="425"/>
      <c r="F2653" s="252"/>
    </row>
    <row r="2654" spans="3:6" x14ac:dyDescent="0.2">
      <c r="C2654" s="425"/>
      <c r="D2654" s="425"/>
      <c r="F2654" s="252"/>
    </row>
    <row r="2655" spans="3:6" x14ac:dyDescent="0.2">
      <c r="C2655" s="425"/>
      <c r="D2655" s="425"/>
      <c r="F2655" s="252"/>
    </row>
    <row r="2656" spans="3:6" x14ac:dyDescent="0.2">
      <c r="C2656" s="425"/>
      <c r="D2656" s="425"/>
      <c r="F2656" s="252"/>
    </row>
    <row r="2657" spans="3:6" x14ac:dyDescent="0.2">
      <c r="C2657" s="425"/>
      <c r="D2657" s="425"/>
      <c r="F2657" s="252"/>
    </row>
    <row r="2658" spans="3:6" x14ac:dyDescent="0.2">
      <c r="C2658" s="425"/>
      <c r="D2658" s="425"/>
      <c r="F2658" s="252"/>
    </row>
    <row r="2659" spans="3:6" x14ac:dyDescent="0.2">
      <c r="C2659" s="425"/>
      <c r="D2659" s="425"/>
      <c r="F2659" s="252"/>
    </row>
    <row r="2660" spans="3:6" x14ac:dyDescent="0.2">
      <c r="C2660" s="425"/>
      <c r="D2660" s="425"/>
      <c r="F2660" s="252"/>
    </row>
    <row r="2661" spans="3:6" x14ac:dyDescent="0.2">
      <c r="C2661" s="425"/>
      <c r="D2661" s="425"/>
      <c r="F2661" s="252"/>
    </row>
    <row r="2662" spans="3:6" x14ac:dyDescent="0.2">
      <c r="C2662" s="425"/>
      <c r="D2662" s="425"/>
      <c r="F2662" s="252"/>
    </row>
    <row r="2663" spans="3:6" x14ac:dyDescent="0.2">
      <c r="C2663" s="425"/>
      <c r="D2663" s="425"/>
      <c r="F2663" s="252"/>
    </row>
    <row r="2664" spans="3:6" x14ac:dyDescent="0.2">
      <c r="C2664" s="425"/>
      <c r="D2664" s="425"/>
      <c r="F2664" s="252"/>
    </row>
    <row r="2665" spans="3:6" x14ac:dyDescent="0.2">
      <c r="C2665" s="425"/>
      <c r="D2665" s="425"/>
      <c r="F2665" s="252"/>
    </row>
    <row r="2666" spans="3:6" x14ac:dyDescent="0.2">
      <c r="C2666" s="425"/>
      <c r="D2666" s="425"/>
      <c r="F2666" s="252"/>
    </row>
    <row r="2667" spans="3:6" x14ac:dyDescent="0.2">
      <c r="C2667" s="425"/>
      <c r="D2667" s="425"/>
      <c r="F2667" s="252"/>
    </row>
    <row r="2668" spans="3:6" x14ac:dyDescent="0.2">
      <c r="C2668" s="425"/>
      <c r="D2668" s="425"/>
      <c r="F2668" s="252"/>
    </row>
    <row r="2669" spans="3:6" x14ac:dyDescent="0.2">
      <c r="C2669" s="425"/>
      <c r="D2669" s="425"/>
      <c r="F2669" s="252"/>
    </row>
    <row r="2670" spans="3:6" x14ac:dyDescent="0.2">
      <c r="C2670" s="425"/>
      <c r="D2670" s="425"/>
      <c r="F2670" s="252"/>
    </row>
    <row r="2671" spans="3:6" x14ac:dyDescent="0.2">
      <c r="C2671" s="425"/>
      <c r="D2671" s="425"/>
      <c r="F2671" s="252"/>
    </row>
    <row r="2672" spans="3:6" x14ac:dyDescent="0.2">
      <c r="C2672" s="425"/>
      <c r="D2672" s="425"/>
      <c r="F2672" s="252"/>
    </row>
    <row r="2673" spans="3:6" x14ac:dyDescent="0.2">
      <c r="C2673" s="425"/>
      <c r="D2673" s="425"/>
      <c r="F2673" s="252"/>
    </row>
    <row r="2674" spans="3:6" x14ac:dyDescent="0.2">
      <c r="C2674" s="425"/>
      <c r="D2674" s="425"/>
      <c r="F2674" s="252"/>
    </row>
    <row r="2675" spans="3:6" x14ac:dyDescent="0.2">
      <c r="C2675" s="425"/>
      <c r="D2675" s="425"/>
      <c r="F2675" s="252"/>
    </row>
    <row r="2676" spans="3:6" x14ac:dyDescent="0.2">
      <c r="C2676" s="425"/>
      <c r="D2676" s="425"/>
      <c r="F2676" s="252"/>
    </row>
    <row r="2677" spans="3:6" x14ac:dyDescent="0.2">
      <c r="C2677" s="425"/>
      <c r="D2677" s="425"/>
      <c r="F2677" s="252"/>
    </row>
    <row r="2678" spans="3:6" x14ac:dyDescent="0.2">
      <c r="C2678" s="425"/>
      <c r="D2678" s="425"/>
      <c r="F2678" s="252"/>
    </row>
    <row r="2679" spans="3:6" x14ac:dyDescent="0.2">
      <c r="C2679" s="425"/>
      <c r="D2679" s="425"/>
      <c r="F2679" s="252"/>
    </row>
    <row r="2680" spans="3:6" x14ac:dyDescent="0.2">
      <c r="C2680" s="425"/>
      <c r="D2680" s="425"/>
      <c r="F2680" s="252"/>
    </row>
    <row r="2681" spans="3:6" x14ac:dyDescent="0.2">
      <c r="C2681" s="425"/>
      <c r="D2681" s="425"/>
      <c r="F2681" s="252"/>
    </row>
    <row r="2682" spans="3:6" x14ac:dyDescent="0.2">
      <c r="C2682" s="425"/>
      <c r="D2682" s="425"/>
      <c r="F2682" s="252"/>
    </row>
    <row r="2683" spans="3:6" x14ac:dyDescent="0.2">
      <c r="C2683" s="425"/>
      <c r="D2683" s="425"/>
      <c r="F2683" s="252"/>
    </row>
    <row r="2684" spans="3:6" x14ac:dyDescent="0.2">
      <c r="C2684" s="425"/>
      <c r="D2684" s="425"/>
      <c r="F2684" s="252"/>
    </row>
    <row r="2685" spans="3:6" x14ac:dyDescent="0.2">
      <c r="C2685" s="425"/>
      <c r="D2685" s="425"/>
      <c r="F2685" s="252"/>
    </row>
    <row r="2686" spans="3:6" x14ac:dyDescent="0.2">
      <c r="C2686" s="425"/>
      <c r="D2686" s="425"/>
      <c r="F2686" s="252"/>
    </row>
    <row r="2687" spans="3:6" x14ac:dyDescent="0.2">
      <c r="C2687" s="425"/>
      <c r="D2687" s="425"/>
      <c r="F2687" s="252"/>
    </row>
    <row r="2688" spans="3:6" x14ac:dyDescent="0.2">
      <c r="C2688" s="425"/>
      <c r="D2688" s="425"/>
      <c r="F2688" s="252"/>
    </row>
    <row r="2689" spans="3:6" x14ac:dyDescent="0.2">
      <c r="C2689" s="425"/>
      <c r="D2689" s="425"/>
      <c r="F2689" s="252"/>
    </row>
    <row r="2690" spans="3:6" x14ac:dyDescent="0.2">
      <c r="C2690" s="425"/>
      <c r="D2690" s="425"/>
      <c r="F2690" s="252"/>
    </row>
    <row r="2691" spans="3:6" x14ac:dyDescent="0.2">
      <c r="C2691" s="425"/>
      <c r="D2691" s="425"/>
      <c r="F2691" s="252"/>
    </row>
    <row r="2692" spans="3:6" x14ac:dyDescent="0.2">
      <c r="C2692" s="425"/>
      <c r="D2692" s="425"/>
      <c r="F2692" s="252"/>
    </row>
    <row r="2693" spans="3:6" x14ac:dyDescent="0.2">
      <c r="C2693" s="425"/>
      <c r="D2693" s="425"/>
      <c r="F2693" s="252"/>
    </row>
    <row r="2694" spans="3:6" x14ac:dyDescent="0.2">
      <c r="C2694" s="425"/>
      <c r="D2694" s="425"/>
      <c r="F2694" s="252"/>
    </row>
    <row r="2695" spans="3:6" x14ac:dyDescent="0.2">
      <c r="C2695" s="425"/>
      <c r="D2695" s="425"/>
      <c r="F2695" s="252"/>
    </row>
    <row r="2696" spans="3:6" x14ac:dyDescent="0.2">
      <c r="C2696" s="425"/>
      <c r="D2696" s="425"/>
      <c r="F2696" s="252"/>
    </row>
    <row r="2697" spans="3:6" x14ac:dyDescent="0.2">
      <c r="C2697" s="425"/>
      <c r="D2697" s="425"/>
      <c r="F2697" s="252"/>
    </row>
    <row r="2698" spans="3:6" x14ac:dyDescent="0.2">
      <c r="C2698" s="425"/>
      <c r="D2698" s="425"/>
      <c r="F2698" s="252"/>
    </row>
    <row r="2699" spans="3:6" x14ac:dyDescent="0.2">
      <c r="C2699" s="425"/>
      <c r="D2699" s="425"/>
      <c r="F2699" s="252"/>
    </row>
    <row r="2700" spans="3:6" x14ac:dyDescent="0.2">
      <c r="C2700" s="425"/>
      <c r="D2700" s="425"/>
      <c r="F2700" s="252"/>
    </row>
    <row r="2701" spans="3:6" x14ac:dyDescent="0.2">
      <c r="C2701" s="425"/>
      <c r="D2701" s="425"/>
      <c r="F2701" s="252"/>
    </row>
    <row r="2702" spans="3:6" x14ac:dyDescent="0.2">
      <c r="C2702" s="425"/>
      <c r="D2702" s="425"/>
      <c r="F2702" s="252"/>
    </row>
    <row r="2703" spans="3:6" x14ac:dyDescent="0.2">
      <c r="C2703" s="425"/>
      <c r="D2703" s="425"/>
      <c r="F2703" s="252"/>
    </row>
    <row r="2704" spans="3:6" x14ac:dyDescent="0.2">
      <c r="C2704" s="425"/>
      <c r="D2704" s="425"/>
      <c r="F2704" s="252"/>
    </row>
    <row r="2705" spans="3:6" x14ac:dyDescent="0.2">
      <c r="C2705" s="425"/>
      <c r="D2705" s="425"/>
      <c r="F2705" s="252"/>
    </row>
    <row r="2706" spans="3:6" x14ac:dyDescent="0.2">
      <c r="C2706" s="425"/>
      <c r="D2706" s="425"/>
      <c r="F2706" s="252"/>
    </row>
    <row r="2707" spans="3:6" x14ac:dyDescent="0.2">
      <c r="C2707" s="425"/>
      <c r="D2707" s="425"/>
      <c r="F2707" s="252"/>
    </row>
    <row r="2708" spans="3:6" x14ac:dyDescent="0.2">
      <c r="C2708" s="425"/>
      <c r="D2708" s="425"/>
      <c r="F2708" s="252"/>
    </row>
    <row r="2709" spans="3:6" x14ac:dyDescent="0.2">
      <c r="C2709" s="425"/>
      <c r="D2709" s="425"/>
      <c r="F2709" s="252"/>
    </row>
    <row r="2710" spans="3:6" x14ac:dyDescent="0.2">
      <c r="C2710" s="425"/>
      <c r="D2710" s="425"/>
      <c r="F2710" s="252"/>
    </row>
    <row r="2711" spans="3:6" x14ac:dyDescent="0.2">
      <c r="C2711" s="425"/>
      <c r="D2711" s="425"/>
      <c r="F2711" s="252"/>
    </row>
    <row r="2712" spans="3:6" x14ac:dyDescent="0.2">
      <c r="C2712" s="425"/>
      <c r="D2712" s="425"/>
      <c r="F2712" s="252"/>
    </row>
    <row r="2713" spans="3:6" x14ac:dyDescent="0.2">
      <c r="C2713" s="425"/>
      <c r="D2713" s="425"/>
      <c r="F2713" s="252"/>
    </row>
    <row r="2714" spans="3:6" x14ac:dyDescent="0.2">
      <c r="C2714" s="425"/>
      <c r="D2714" s="425"/>
      <c r="F2714" s="252"/>
    </row>
    <row r="2715" spans="3:6" x14ac:dyDescent="0.2">
      <c r="C2715" s="425"/>
      <c r="D2715" s="425"/>
      <c r="F2715" s="252"/>
    </row>
    <row r="2716" spans="3:6" x14ac:dyDescent="0.2">
      <c r="C2716" s="425"/>
      <c r="D2716" s="425"/>
      <c r="F2716" s="252"/>
    </row>
    <row r="2717" spans="3:6" x14ac:dyDescent="0.2">
      <c r="C2717" s="425"/>
      <c r="D2717" s="425"/>
      <c r="F2717" s="252"/>
    </row>
    <row r="2718" spans="3:6" x14ac:dyDescent="0.2">
      <c r="C2718" s="425"/>
      <c r="D2718" s="425"/>
      <c r="F2718" s="252"/>
    </row>
    <row r="2719" spans="3:6" x14ac:dyDescent="0.2">
      <c r="C2719" s="425"/>
      <c r="D2719" s="425"/>
      <c r="F2719" s="252"/>
    </row>
    <row r="2720" spans="3:6" x14ac:dyDescent="0.2">
      <c r="C2720" s="425"/>
      <c r="D2720" s="425"/>
      <c r="F2720" s="252"/>
    </row>
    <row r="2721" spans="3:6" x14ac:dyDescent="0.2">
      <c r="C2721" s="425"/>
      <c r="D2721" s="425"/>
      <c r="F2721" s="252"/>
    </row>
    <row r="2722" spans="3:6" x14ac:dyDescent="0.2">
      <c r="C2722" s="425"/>
      <c r="D2722" s="425"/>
      <c r="F2722" s="252"/>
    </row>
    <row r="2723" spans="3:6" x14ac:dyDescent="0.2">
      <c r="C2723" s="425"/>
      <c r="D2723" s="425"/>
      <c r="F2723" s="252"/>
    </row>
    <row r="2724" spans="3:6" x14ac:dyDescent="0.2">
      <c r="C2724" s="425"/>
      <c r="D2724" s="425"/>
      <c r="F2724" s="252"/>
    </row>
    <row r="2725" spans="3:6" x14ac:dyDescent="0.2">
      <c r="C2725" s="425"/>
      <c r="D2725" s="425"/>
      <c r="F2725" s="252"/>
    </row>
    <row r="2726" spans="3:6" x14ac:dyDescent="0.2">
      <c r="C2726" s="425"/>
      <c r="D2726" s="425"/>
      <c r="F2726" s="252"/>
    </row>
    <row r="2727" spans="3:6" x14ac:dyDescent="0.2">
      <c r="C2727" s="425"/>
      <c r="D2727" s="425"/>
      <c r="F2727" s="252"/>
    </row>
    <row r="2728" spans="3:6" x14ac:dyDescent="0.2">
      <c r="C2728" s="425"/>
      <c r="D2728" s="425"/>
      <c r="F2728" s="252"/>
    </row>
    <row r="2729" spans="3:6" x14ac:dyDescent="0.2">
      <c r="C2729" s="425"/>
      <c r="D2729" s="425"/>
      <c r="F2729" s="252"/>
    </row>
    <row r="2730" spans="3:6" x14ac:dyDescent="0.2">
      <c r="C2730" s="425"/>
      <c r="D2730" s="425"/>
      <c r="F2730" s="252"/>
    </row>
    <row r="2731" spans="3:6" x14ac:dyDescent="0.2">
      <c r="C2731" s="425"/>
      <c r="D2731" s="425"/>
      <c r="F2731" s="252"/>
    </row>
    <row r="2732" spans="3:6" x14ac:dyDescent="0.2">
      <c r="C2732" s="425"/>
      <c r="D2732" s="425"/>
      <c r="F2732" s="252"/>
    </row>
    <row r="2733" spans="3:6" x14ac:dyDescent="0.2">
      <c r="C2733" s="425"/>
      <c r="D2733" s="425"/>
      <c r="F2733" s="252"/>
    </row>
    <row r="2734" spans="3:6" x14ac:dyDescent="0.2">
      <c r="C2734" s="425"/>
      <c r="D2734" s="425"/>
      <c r="F2734" s="252"/>
    </row>
    <row r="2735" spans="3:6" x14ac:dyDescent="0.2">
      <c r="C2735" s="425"/>
      <c r="D2735" s="425"/>
      <c r="F2735" s="252"/>
    </row>
    <row r="2736" spans="3:6" x14ac:dyDescent="0.2">
      <c r="C2736" s="425"/>
      <c r="D2736" s="425"/>
      <c r="F2736" s="252"/>
    </row>
    <row r="2737" spans="3:6" x14ac:dyDescent="0.2">
      <c r="C2737" s="425"/>
      <c r="D2737" s="425"/>
      <c r="F2737" s="252"/>
    </row>
    <row r="2738" spans="3:6" x14ac:dyDescent="0.2">
      <c r="C2738" s="425"/>
      <c r="D2738" s="425"/>
      <c r="F2738" s="252"/>
    </row>
    <row r="2739" spans="3:6" x14ac:dyDescent="0.2">
      <c r="C2739" s="425"/>
      <c r="D2739" s="425"/>
      <c r="F2739" s="252"/>
    </row>
    <row r="2740" spans="3:6" x14ac:dyDescent="0.2">
      <c r="C2740" s="425"/>
      <c r="D2740" s="425"/>
      <c r="F2740" s="252"/>
    </row>
    <row r="2741" spans="3:6" x14ac:dyDescent="0.2">
      <c r="C2741" s="425"/>
      <c r="D2741" s="425"/>
      <c r="F2741" s="252"/>
    </row>
    <row r="2742" spans="3:6" x14ac:dyDescent="0.2">
      <c r="C2742" s="425"/>
      <c r="D2742" s="425"/>
      <c r="F2742" s="252"/>
    </row>
    <row r="2743" spans="3:6" x14ac:dyDescent="0.2">
      <c r="C2743" s="425"/>
      <c r="D2743" s="425"/>
      <c r="F2743" s="252"/>
    </row>
    <row r="2744" spans="3:6" x14ac:dyDescent="0.2">
      <c r="C2744" s="425"/>
      <c r="D2744" s="425"/>
      <c r="F2744" s="252"/>
    </row>
    <row r="2745" spans="3:6" x14ac:dyDescent="0.2">
      <c r="C2745" s="425"/>
      <c r="D2745" s="425"/>
      <c r="F2745" s="252"/>
    </row>
    <row r="2746" spans="3:6" x14ac:dyDescent="0.2">
      <c r="C2746" s="425"/>
      <c r="D2746" s="425"/>
      <c r="F2746" s="252"/>
    </row>
    <row r="2747" spans="3:6" x14ac:dyDescent="0.2">
      <c r="C2747" s="425"/>
      <c r="D2747" s="425"/>
      <c r="F2747" s="252"/>
    </row>
    <row r="2748" spans="3:6" x14ac:dyDescent="0.2">
      <c r="C2748" s="425"/>
      <c r="D2748" s="425"/>
      <c r="F2748" s="252"/>
    </row>
    <row r="2749" spans="3:6" x14ac:dyDescent="0.2">
      <c r="C2749" s="425"/>
      <c r="D2749" s="425"/>
      <c r="F2749" s="252"/>
    </row>
    <row r="2750" spans="3:6" x14ac:dyDescent="0.2">
      <c r="C2750" s="425"/>
      <c r="D2750" s="425"/>
      <c r="F2750" s="252"/>
    </row>
    <row r="2751" spans="3:6" x14ac:dyDescent="0.2">
      <c r="C2751" s="425"/>
      <c r="D2751" s="425"/>
      <c r="F2751" s="252"/>
    </row>
    <row r="2752" spans="3:6" x14ac:dyDescent="0.2">
      <c r="C2752" s="425"/>
      <c r="D2752" s="425"/>
      <c r="F2752" s="252"/>
    </row>
    <row r="2753" spans="3:6" x14ac:dyDescent="0.2">
      <c r="C2753" s="425"/>
      <c r="D2753" s="425"/>
      <c r="F2753" s="252"/>
    </row>
    <row r="2754" spans="3:6" x14ac:dyDescent="0.2">
      <c r="C2754" s="425"/>
      <c r="D2754" s="425"/>
      <c r="F2754" s="252"/>
    </row>
    <row r="2755" spans="3:6" x14ac:dyDescent="0.2">
      <c r="C2755" s="425"/>
      <c r="D2755" s="425"/>
      <c r="F2755" s="252"/>
    </row>
    <row r="2756" spans="3:6" x14ac:dyDescent="0.2">
      <c r="C2756" s="425"/>
      <c r="D2756" s="425"/>
      <c r="F2756" s="252"/>
    </row>
    <row r="2757" spans="3:6" x14ac:dyDescent="0.2">
      <c r="C2757" s="425"/>
      <c r="D2757" s="425"/>
      <c r="F2757" s="252"/>
    </row>
    <row r="2758" spans="3:6" x14ac:dyDescent="0.2">
      <c r="C2758" s="425"/>
      <c r="D2758" s="425"/>
      <c r="F2758" s="252"/>
    </row>
    <row r="2759" spans="3:6" x14ac:dyDescent="0.2">
      <c r="C2759" s="425"/>
      <c r="D2759" s="425"/>
      <c r="F2759" s="252"/>
    </row>
    <row r="2760" spans="3:6" x14ac:dyDescent="0.2">
      <c r="C2760" s="425"/>
      <c r="D2760" s="425"/>
      <c r="F2760" s="252"/>
    </row>
    <row r="2761" spans="3:6" x14ac:dyDescent="0.2">
      <c r="C2761" s="425"/>
      <c r="D2761" s="425"/>
      <c r="F2761" s="252"/>
    </row>
    <row r="2762" spans="3:6" x14ac:dyDescent="0.2">
      <c r="C2762" s="425"/>
      <c r="D2762" s="425"/>
      <c r="F2762" s="252"/>
    </row>
    <row r="2763" spans="3:6" x14ac:dyDescent="0.2">
      <c r="C2763" s="425"/>
      <c r="D2763" s="425"/>
      <c r="F2763" s="252"/>
    </row>
    <row r="2764" spans="3:6" x14ac:dyDescent="0.2">
      <c r="C2764" s="425"/>
      <c r="D2764" s="425"/>
      <c r="F2764" s="252"/>
    </row>
    <row r="2765" spans="3:6" x14ac:dyDescent="0.2">
      <c r="C2765" s="425"/>
      <c r="D2765" s="425"/>
      <c r="F2765" s="252"/>
    </row>
    <row r="2766" spans="3:6" x14ac:dyDescent="0.2">
      <c r="C2766" s="425"/>
      <c r="D2766" s="425"/>
      <c r="F2766" s="252"/>
    </row>
    <row r="2767" spans="3:6" x14ac:dyDescent="0.2">
      <c r="C2767" s="425"/>
      <c r="D2767" s="425"/>
      <c r="F2767" s="252"/>
    </row>
    <row r="2768" spans="3:6" x14ac:dyDescent="0.2">
      <c r="C2768" s="425"/>
      <c r="D2768" s="425"/>
      <c r="F2768" s="252"/>
    </row>
    <row r="2769" spans="3:6" x14ac:dyDescent="0.2">
      <c r="C2769" s="425"/>
      <c r="D2769" s="425"/>
      <c r="F2769" s="252"/>
    </row>
    <row r="2770" spans="3:6" x14ac:dyDescent="0.2">
      <c r="C2770" s="425"/>
      <c r="D2770" s="425"/>
      <c r="F2770" s="252"/>
    </row>
    <row r="2771" spans="3:6" x14ac:dyDescent="0.2">
      <c r="C2771" s="425"/>
      <c r="D2771" s="425"/>
      <c r="F2771" s="252"/>
    </row>
    <row r="2772" spans="3:6" x14ac:dyDescent="0.2">
      <c r="C2772" s="425"/>
      <c r="D2772" s="425"/>
      <c r="F2772" s="252"/>
    </row>
    <row r="2773" spans="3:6" x14ac:dyDescent="0.2">
      <c r="C2773" s="425"/>
      <c r="D2773" s="425"/>
      <c r="F2773" s="252"/>
    </row>
    <row r="2774" spans="3:6" x14ac:dyDescent="0.2">
      <c r="C2774" s="425"/>
      <c r="D2774" s="425"/>
      <c r="F2774" s="252"/>
    </row>
    <row r="2775" spans="3:6" x14ac:dyDescent="0.2">
      <c r="C2775" s="425"/>
      <c r="D2775" s="425"/>
      <c r="F2775" s="252"/>
    </row>
    <row r="2776" spans="3:6" x14ac:dyDescent="0.2">
      <c r="C2776" s="425"/>
      <c r="D2776" s="425"/>
      <c r="F2776" s="252"/>
    </row>
    <row r="2777" spans="3:6" x14ac:dyDescent="0.2">
      <c r="C2777" s="425"/>
      <c r="D2777" s="425"/>
      <c r="F2777" s="252"/>
    </row>
    <row r="2778" spans="3:6" x14ac:dyDescent="0.2">
      <c r="C2778" s="425"/>
      <c r="D2778" s="425"/>
      <c r="F2778" s="252"/>
    </row>
    <row r="2779" spans="3:6" x14ac:dyDescent="0.2">
      <c r="C2779" s="425"/>
      <c r="D2779" s="425"/>
      <c r="F2779" s="252"/>
    </row>
    <row r="2780" spans="3:6" x14ac:dyDescent="0.2">
      <c r="C2780" s="425"/>
      <c r="D2780" s="425"/>
      <c r="F2780" s="252"/>
    </row>
    <row r="2781" spans="3:6" x14ac:dyDescent="0.2">
      <c r="C2781" s="425"/>
      <c r="D2781" s="425"/>
      <c r="F2781" s="252"/>
    </row>
    <row r="2782" spans="3:6" x14ac:dyDescent="0.2">
      <c r="C2782" s="425"/>
      <c r="D2782" s="425"/>
      <c r="F2782" s="252"/>
    </row>
    <row r="2783" spans="3:6" x14ac:dyDescent="0.2">
      <c r="C2783" s="425"/>
      <c r="D2783" s="425"/>
      <c r="F2783" s="252"/>
    </row>
    <row r="2784" spans="3:6" x14ac:dyDescent="0.2">
      <c r="C2784" s="425"/>
      <c r="D2784" s="425"/>
      <c r="F2784" s="252"/>
    </row>
    <row r="2785" spans="3:6" x14ac:dyDescent="0.2">
      <c r="C2785" s="425"/>
      <c r="D2785" s="425"/>
      <c r="F2785" s="252"/>
    </row>
    <row r="2786" spans="3:6" x14ac:dyDescent="0.2">
      <c r="C2786" s="425"/>
      <c r="D2786" s="425"/>
      <c r="F2786" s="252"/>
    </row>
    <row r="2787" spans="3:6" x14ac:dyDescent="0.2">
      <c r="C2787" s="425"/>
      <c r="D2787" s="425"/>
      <c r="F2787" s="252"/>
    </row>
    <row r="2788" spans="3:6" x14ac:dyDescent="0.2">
      <c r="C2788" s="425"/>
      <c r="D2788" s="425"/>
      <c r="F2788" s="252"/>
    </row>
    <row r="2789" spans="3:6" x14ac:dyDescent="0.2">
      <c r="C2789" s="425"/>
      <c r="D2789" s="425"/>
      <c r="F2789" s="252"/>
    </row>
    <row r="2790" spans="3:6" x14ac:dyDescent="0.2">
      <c r="C2790" s="425"/>
      <c r="D2790" s="425"/>
      <c r="F2790" s="252"/>
    </row>
    <row r="2791" spans="3:6" x14ac:dyDescent="0.2">
      <c r="C2791" s="425"/>
      <c r="D2791" s="425"/>
      <c r="F2791" s="252"/>
    </row>
    <row r="2792" spans="3:6" x14ac:dyDescent="0.2">
      <c r="C2792" s="425"/>
      <c r="D2792" s="425"/>
      <c r="F2792" s="252"/>
    </row>
    <row r="2793" spans="3:6" x14ac:dyDescent="0.2">
      <c r="C2793" s="425"/>
      <c r="D2793" s="425"/>
      <c r="F2793" s="252"/>
    </row>
    <row r="2794" spans="3:6" x14ac:dyDescent="0.2">
      <c r="C2794" s="425"/>
      <c r="D2794" s="425"/>
      <c r="F2794" s="252"/>
    </row>
    <row r="2795" spans="3:6" x14ac:dyDescent="0.2">
      <c r="C2795" s="425"/>
      <c r="D2795" s="425"/>
      <c r="F2795" s="252"/>
    </row>
    <row r="2796" spans="3:6" x14ac:dyDescent="0.2">
      <c r="C2796" s="425"/>
      <c r="D2796" s="425"/>
      <c r="F2796" s="252"/>
    </row>
    <row r="2797" spans="3:6" x14ac:dyDescent="0.2">
      <c r="C2797" s="425"/>
      <c r="D2797" s="425"/>
      <c r="F2797" s="252"/>
    </row>
    <row r="2798" spans="3:6" x14ac:dyDescent="0.2">
      <c r="C2798" s="425"/>
      <c r="D2798" s="425"/>
      <c r="F2798" s="252"/>
    </row>
    <row r="2799" spans="3:6" x14ac:dyDescent="0.2">
      <c r="C2799" s="425"/>
      <c r="D2799" s="425"/>
      <c r="F2799" s="252"/>
    </row>
    <row r="2800" spans="3:6" x14ac:dyDescent="0.2">
      <c r="C2800" s="425"/>
      <c r="D2800" s="425"/>
      <c r="F2800" s="252"/>
    </row>
    <row r="2801" spans="3:6" x14ac:dyDescent="0.2">
      <c r="C2801" s="425"/>
      <c r="D2801" s="425"/>
      <c r="F2801" s="252"/>
    </row>
    <row r="2802" spans="3:6" x14ac:dyDescent="0.2">
      <c r="C2802" s="425"/>
      <c r="D2802" s="425"/>
      <c r="F2802" s="252"/>
    </row>
    <row r="2803" spans="3:6" x14ac:dyDescent="0.2">
      <c r="C2803" s="425"/>
      <c r="D2803" s="425"/>
      <c r="F2803" s="252"/>
    </row>
    <row r="2804" spans="3:6" x14ac:dyDescent="0.2">
      <c r="C2804" s="425"/>
      <c r="D2804" s="425"/>
      <c r="F2804" s="252"/>
    </row>
    <row r="2805" spans="3:6" x14ac:dyDescent="0.2">
      <c r="C2805" s="425"/>
      <c r="D2805" s="425"/>
      <c r="F2805" s="252"/>
    </row>
    <row r="2806" spans="3:6" x14ac:dyDescent="0.2">
      <c r="C2806" s="425"/>
      <c r="D2806" s="425"/>
      <c r="F2806" s="252"/>
    </row>
    <row r="2807" spans="3:6" x14ac:dyDescent="0.2">
      <c r="C2807" s="425"/>
      <c r="D2807" s="425"/>
      <c r="F2807" s="252"/>
    </row>
    <row r="2808" spans="3:6" x14ac:dyDescent="0.2">
      <c r="C2808" s="425"/>
      <c r="D2808" s="425"/>
      <c r="F2808" s="252"/>
    </row>
    <row r="2809" spans="3:6" x14ac:dyDescent="0.2">
      <c r="C2809" s="425"/>
      <c r="D2809" s="425"/>
      <c r="F2809" s="252"/>
    </row>
    <row r="2810" spans="3:6" x14ac:dyDescent="0.2">
      <c r="C2810" s="425"/>
      <c r="D2810" s="425"/>
      <c r="F2810" s="252"/>
    </row>
    <row r="2811" spans="3:6" x14ac:dyDescent="0.2">
      <c r="C2811" s="425"/>
      <c r="D2811" s="425"/>
      <c r="F2811" s="252"/>
    </row>
    <row r="2812" spans="3:6" x14ac:dyDescent="0.2">
      <c r="C2812" s="425"/>
      <c r="D2812" s="425"/>
      <c r="F2812" s="252"/>
    </row>
    <row r="2813" spans="3:6" x14ac:dyDescent="0.2">
      <c r="C2813" s="425"/>
      <c r="D2813" s="425"/>
      <c r="F2813" s="252"/>
    </row>
    <row r="2814" spans="3:6" x14ac:dyDescent="0.2">
      <c r="C2814" s="425"/>
      <c r="D2814" s="425"/>
      <c r="F2814" s="252"/>
    </row>
    <row r="2815" spans="3:6" x14ac:dyDescent="0.2">
      <c r="C2815" s="425"/>
      <c r="D2815" s="425"/>
      <c r="F2815" s="252"/>
    </row>
    <row r="2816" spans="3:6" x14ac:dyDescent="0.2">
      <c r="C2816" s="425"/>
      <c r="D2816" s="425"/>
      <c r="F2816" s="252"/>
    </row>
    <row r="2817" spans="3:6" x14ac:dyDescent="0.2">
      <c r="C2817" s="425"/>
      <c r="D2817" s="425"/>
      <c r="F2817" s="252"/>
    </row>
    <row r="2818" spans="3:6" x14ac:dyDescent="0.2">
      <c r="C2818" s="425"/>
      <c r="D2818" s="425"/>
      <c r="F2818" s="252"/>
    </row>
    <row r="2819" spans="3:6" x14ac:dyDescent="0.2">
      <c r="C2819" s="425"/>
      <c r="D2819" s="425"/>
      <c r="F2819" s="252"/>
    </row>
    <row r="2820" spans="3:6" x14ac:dyDescent="0.2">
      <c r="C2820" s="425"/>
      <c r="D2820" s="425"/>
      <c r="F2820" s="252"/>
    </row>
    <row r="2821" spans="3:6" x14ac:dyDescent="0.2">
      <c r="C2821" s="425"/>
      <c r="D2821" s="425"/>
      <c r="F2821" s="252"/>
    </row>
    <row r="2822" spans="3:6" x14ac:dyDescent="0.2">
      <c r="C2822" s="425"/>
      <c r="D2822" s="425"/>
      <c r="F2822" s="252"/>
    </row>
    <row r="2823" spans="3:6" x14ac:dyDescent="0.2">
      <c r="C2823" s="425"/>
      <c r="D2823" s="425"/>
      <c r="F2823" s="252"/>
    </row>
    <row r="2824" spans="3:6" x14ac:dyDescent="0.2">
      <c r="C2824" s="425"/>
      <c r="D2824" s="425"/>
      <c r="F2824" s="252"/>
    </row>
    <row r="2825" spans="3:6" x14ac:dyDescent="0.2">
      <c r="C2825" s="425"/>
      <c r="D2825" s="425"/>
      <c r="F2825" s="252"/>
    </row>
    <row r="2826" spans="3:6" x14ac:dyDescent="0.2">
      <c r="C2826" s="425"/>
      <c r="D2826" s="425"/>
      <c r="F2826" s="252"/>
    </row>
    <row r="2827" spans="3:6" x14ac:dyDescent="0.2">
      <c r="C2827" s="425"/>
      <c r="D2827" s="425"/>
      <c r="F2827" s="252"/>
    </row>
    <row r="2828" spans="3:6" x14ac:dyDescent="0.2">
      <c r="C2828" s="425"/>
      <c r="D2828" s="425"/>
      <c r="F2828" s="252"/>
    </row>
    <row r="2829" spans="3:6" x14ac:dyDescent="0.2">
      <c r="C2829" s="425"/>
      <c r="D2829" s="425"/>
      <c r="F2829" s="252"/>
    </row>
    <row r="2830" spans="3:6" x14ac:dyDescent="0.2">
      <c r="C2830" s="425"/>
      <c r="D2830" s="425"/>
      <c r="F2830" s="252"/>
    </row>
    <row r="2831" spans="3:6" x14ac:dyDescent="0.2">
      <c r="C2831" s="425"/>
      <c r="D2831" s="425"/>
      <c r="F2831" s="252"/>
    </row>
    <row r="2832" spans="3:6" x14ac:dyDescent="0.2">
      <c r="C2832" s="425"/>
      <c r="D2832" s="425"/>
      <c r="F2832" s="252"/>
    </row>
    <row r="2833" spans="3:6" x14ac:dyDescent="0.2">
      <c r="C2833" s="425"/>
      <c r="D2833" s="425"/>
      <c r="F2833" s="252"/>
    </row>
    <row r="2834" spans="3:6" x14ac:dyDescent="0.2">
      <c r="C2834" s="425"/>
      <c r="D2834" s="425"/>
      <c r="F2834" s="252"/>
    </row>
    <row r="2835" spans="3:6" x14ac:dyDescent="0.2">
      <c r="C2835" s="425"/>
      <c r="D2835" s="425"/>
      <c r="F2835" s="252"/>
    </row>
    <row r="2836" spans="3:6" x14ac:dyDescent="0.2">
      <c r="C2836" s="425"/>
      <c r="D2836" s="425"/>
      <c r="F2836" s="252"/>
    </row>
    <row r="2837" spans="3:6" x14ac:dyDescent="0.2">
      <c r="C2837" s="425"/>
      <c r="D2837" s="425"/>
      <c r="F2837" s="252"/>
    </row>
    <row r="2838" spans="3:6" x14ac:dyDescent="0.2">
      <c r="C2838" s="425"/>
      <c r="D2838" s="425"/>
      <c r="F2838" s="252"/>
    </row>
    <row r="2839" spans="3:6" x14ac:dyDescent="0.2">
      <c r="C2839" s="425"/>
      <c r="D2839" s="425"/>
      <c r="F2839" s="252"/>
    </row>
    <row r="2840" spans="3:6" x14ac:dyDescent="0.2">
      <c r="C2840" s="425"/>
      <c r="D2840" s="425"/>
      <c r="F2840" s="252"/>
    </row>
    <row r="2841" spans="3:6" x14ac:dyDescent="0.2">
      <c r="C2841" s="425"/>
      <c r="D2841" s="425"/>
      <c r="F2841" s="252"/>
    </row>
    <row r="2842" spans="3:6" x14ac:dyDescent="0.2">
      <c r="C2842" s="425"/>
      <c r="D2842" s="425"/>
      <c r="F2842" s="252"/>
    </row>
    <row r="2843" spans="3:6" x14ac:dyDescent="0.2">
      <c r="C2843" s="425"/>
      <c r="D2843" s="425"/>
      <c r="F2843" s="252"/>
    </row>
    <row r="2844" spans="3:6" x14ac:dyDescent="0.2">
      <c r="C2844" s="425"/>
      <c r="D2844" s="425"/>
      <c r="F2844" s="252"/>
    </row>
    <row r="2845" spans="3:6" x14ac:dyDescent="0.2">
      <c r="C2845" s="425"/>
      <c r="D2845" s="425"/>
      <c r="F2845" s="252"/>
    </row>
    <row r="2846" spans="3:6" x14ac:dyDescent="0.2">
      <c r="C2846" s="425"/>
      <c r="D2846" s="425"/>
      <c r="F2846" s="252"/>
    </row>
    <row r="2847" spans="3:6" x14ac:dyDescent="0.2">
      <c r="C2847" s="425"/>
      <c r="D2847" s="425"/>
      <c r="F2847" s="252"/>
    </row>
    <row r="2848" spans="3:6" x14ac:dyDescent="0.2">
      <c r="C2848" s="425"/>
      <c r="D2848" s="425"/>
      <c r="F2848" s="252"/>
    </row>
    <row r="2849" spans="3:6" x14ac:dyDescent="0.2">
      <c r="C2849" s="425"/>
      <c r="D2849" s="425"/>
      <c r="F2849" s="252"/>
    </row>
    <row r="2850" spans="3:6" x14ac:dyDescent="0.2">
      <c r="C2850" s="425"/>
      <c r="D2850" s="425"/>
      <c r="F2850" s="252"/>
    </row>
    <row r="2851" spans="3:6" x14ac:dyDescent="0.2">
      <c r="C2851" s="425"/>
      <c r="D2851" s="425"/>
      <c r="F2851" s="252"/>
    </row>
    <row r="2852" spans="3:6" x14ac:dyDescent="0.2">
      <c r="C2852" s="425"/>
      <c r="D2852" s="425"/>
      <c r="F2852" s="252"/>
    </row>
    <row r="2853" spans="3:6" x14ac:dyDescent="0.2">
      <c r="C2853" s="425"/>
      <c r="D2853" s="425"/>
      <c r="F2853" s="252"/>
    </row>
    <row r="2854" spans="3:6" x14ac:dyDescent="0.2">
      <c r="C2854" s="425"/>
      <c r="D2854" s="425"/>
      <c r="F2854" s="252"/>
    </row>
    <row r="2855" spans="3:6" x14ac:dyDescent="0.2">
      <c r="C2855" s="425"/>
      <c r="D2855" s="425"/>
      <c r="F2855" s="252"/>
    </row>
    <row r="2856" spans="3:6" x14ac:dyDescent="0.2">
      <c r="C2856" s="425"/>
      <c r="D2856" s="425"/>
      <c r="F2856" s="252"/>
    </row>
    <row r="2857" spans="3:6" x14ac:dyDescent="0.2">
      <c r="C2857" s="425"/>
      <c r="D2857" s="425"/>
      <c r="F2857" s="252"/>
    </row>
    <row r="2858" spans="3:6" x14ac:dyDescent="0.2">
      <c r="C2858" s="425"/>
      <c r="D2858" s="425"/>
      <c r="F2858" s="252"/>
    </row>
    <row r="2859" spans="3:6" x14ac:dyDescent="0.2">
      <c r="C2859" s="425"/>
      <c r="D2859" s="425"/>
      <c r="F2859" s="252"/>
    </row>
    <row r="2860" spans="3:6" x14ac:dyDescent="0.2">
      <c r="C2860" s="425"/>
      <c r="D2860" s="425"/>
      <c r="F2860" s="252"/>
    </row>
    <row r="2861" spans="3:6" x14ac:dyDescent="0.2">
      <c r="C2861" s="425"/>
      <c r="D2861" s="425"/>
      <c r="F2861" s="252"/>
    </row>
    <row r="2862" spans="3:6" x14ac:dyDescent="0.2">
      <c r="C2862" s="425"/>
      <c r="D2862" s="425"/>
      <c r="F2862" s="252"/>
    </row>
    <row r="2863" spans="3:6" x14ac:dyDescent="0.2">
      <c r="C2863" s="425"/>
      <c r="D2863" s="425"/>
      <c r="F2863" s="252"/>
    </row>
    <row r="2864" spans="3:6" x14ac:dyDescent="0.2">
      <c r="C2864" s="425"/>
      <c r="D2864" s="425"/>
      <c r="F2864" s="252"/>
    </row>
    <row r="2865" spans="3:6" x14ac:dyDescent="0.2">
      <c r="C2865" s="425"/>
      <c r="D2865" s="425"/>
      <c r="F2865" s="252"/>
    </row>
    <row r="2866" spans="3:6" x14ac:dyDescent="0.2">
      <c r="C2866" s="425"/>
      <c r="D2866" s="425"/>
      <c r="F2866" s="252"/>
    </row>
    <row r="2867" spans="3:6" x14ac:dyDescent="0.2">
      <c r="C2867" s="425"/>
      <c r="D2867" s="425"/>
      <c r="F2867" s="252"/>
    </row>
    <row r="2868" spans="3:6" x14ac:dyDescent="0.2">
      <c r="C2868" s="425"/>
      <c r="D2868" s="425"/>
      <c r="F2868" s="252"/>
    </row>
    <row r="2869" spans="3:6" x14ac:dyDescent="0.2">
      <c r="C2869" s="425"/>
      <c r="D2869" s="425"/>
      <c r="F2869" s="252"/>
    </row>
    <row r="2870" spans="3:6" x14ac:dyDescent="0.2">
      <c r="C2870" s="425"/>
      <c r="D2870" s="425"/>
      <c r="F2870" s="252"/>
    </row>
    <row r="2871" spans="3:6" x14ac:dyDescent="0.2">
      <c r="C2871" s="425"/>
      <c r="D2871" s="425"/>
      <c r="F2871" s="252"/>
    </row>
    <row r="2872" spans="3:6" x14ac:dyDescent="0.2">
      <c r="C2872" s="425"/>
      <c r="D2872" s="425"/>
      <c r="F2872" s="252"/>
    </row>
    <row r="2873" spans="3:6" x14ac:dyDescent="0.2">
      <c r="C2873" s="425"/>
      <c r="D2873" s="425"/>
      <c r="F2873" s="252"/>
    </row>
    <row r="2874" spans="3:6" x14ac:dyDescent="0.2">
      <c r="C2874" s="425"/>
      <c r="D2874" s="425"/>
      <c r="F2874" s="252"/>
    </row>
    <row r="2875" spans="3:6" x14ac:dyDescent="0.2">
      <c r="C2875" s="425"/>
      <c r="D2875" s="425"/>
      <c r="F2875" s="252"/>
    </row>
    <row r="2876" spans="3:6" x14ac:dyDescent="0.2">
      <c r="C2876" s="425"/>
      <c r="D2876" s="425"/>
      <c r="F2876" s="252"/>
    </row>
    <row r="2877" spans="3:6" x14ac:dyDescent="0.2">
      <c r="C2877" s="425"/>
      <c r="D2877" s="425"/>
      <c r="F2877" s="252"/>
    </row>
    <row r="2878" spans="3:6" x14ac:dyDescent="0.2">
      <c r="C2878" s="425"/>
      <c r="D2878" s="425"/>
      <c r="F2878" s="252"/>
    </row>
    <row r="2879" spans="3:6" x14ac:dyDescent="0.2">
      <c r="C2879" s="425"/>
      <c r="D2879" s="425"/>
      <c r="F2879" s="252"/>
    </row>
    <row r="2880" spans="3:6" x14ac:dyDescent="0.2">
      <c r="C2880" s="425"/>
      <c r="D2880" s="425"/>
      <c r="F2880" s="252"/>
    </row>
    <row r="2881" spans="3:6" x14ac:dyDescent="0.2">
      <c r="C2881" s="425"/>
      <c r="D2881" s="425"/>
      <c r="F2881" s="252"/>
    </row>
    <row r="2882" spans="3:6" x14ac:dyDescent="0.2">
      <c r="C2882" s="425"/>
      <c r="D2882" s="425"/>
      <c r="F2882" s="252"/>
    </row>
    <row r="2883" spans="3:6" x14ac:dyDescent="0.2">
      <c r="C2883" s="425"/>
      <c r="D2883" s="425"/>
      <c r="F2883" s="252"/>
    </row>
    <row r="2884" spans="3:6" x14ac:dyDescent="0.2">
      <c r="C2884" s="425"/>
      <c r="D2884" s="425"/>
      <c r="F2884" s="252"/>
    </row>
    <row r="2885" spans="3:6" x14ac:dyDescent="0.2">
      <c r="C2885" s="425"/>
      <c r="D2885" s="425"/>
      <c r="F2885" s="252"/>
    </row>
    <row r="2886" spans="3:6" x14ac:dyDescent="0.2">
      <c r="C2886" s="425"/>
      <c r="D2886" s="425"/>
      <c r="F2886" s="252"/>
    </row>
    <row r="2887" spans="3:6" x14ac:dyDescent="0.2">
      <c r="C2887" s="425"/>
      <c r="D2887" s="425"/>
      <c r="F2887" s="252"/>
    </row>
    <row r="2888" spans="3:6" x14ac:dyDescent="0.2">
      <c r="C2888" s="425"/>
      <c r="D2888" s="425"/>
      <c r="F2888" s="252"/>
    </row>
    <row r="2889" spans="3:6" x14ac:dyDescent="0.2">
      <c r="C2889" s="425"/>
      <c r="D2889" s="425"/>
      <c r="F2889" s="252"/>
    </row>
    <row r="2890" spans="3:6" x14ac:dyDescent="0.2">
      <c r="C2890" s="425"/>
      <c r="D2890" s="425"/>
      <c r="F2890" s="252"/>
    </row>
    <row r="2891" spans="3:6" x14ac:dyDescent="0.2">
      <c r="C2891" s="425"/>
      <c r="D2891" s="425"/>
      <c r="F2891" s="252"/>
    </row>
    <row r="2892" spans="3:6" x14ac:dyDescent="0.2">
      <c r="C2892" s="425"/>
      <c r="D2892" s="425"/>
      <c r="F2892" s="252"/>
    </row>
    <row r="2893" spans="3:6" x14ac:dyDescent="0.2">
      <c r="C2893" s="425"/>
      <c r="D2893" s="425"/>
      <c r="F2893" s="252"/>
    </row>
    <row r="2894" spans="3:6" x14ac:dyDescent="0.2">
      <c r="C2894" s="425"/>
      <c r="D2894" s="425"/>
      <c r="F2894" s="252"/>
    </row>
    <row r="2895" spans="3:6" x14ac:dyDescent="0.2">
      <c r="C2895" s="425"/>
      <c r="D2895" s="425"/>
      <c r="F2895" s="252"/>
    </row>
    <row r="2896" spans="3:6" x14ac:dyDescent="0.2">
      <c r="C2896" s="425"/>
      <c r="D2896" s="425"/>
      <c r="F2896" s="252"/>
    </row>
    <row r="2897" spans="3:6" x14ac:dyDescent="0.2">
      <c r="C2897" s="425"/>
      <c r="D2897" s="425"/>
      <c r="F2897" s="252"/>
    </row>
    <row r="2898" spans="3:6" x14ac:dyDescent="0.2">
      <c r="C2898" s="425"/>
      <c r="D2898" s="425"/>
      <c r="F2898" s="252"/>
    </row>
    <row r="2899" spans="3:6" x14ac:dyDescent="0.2">
      <c r="C2899" s="425"/>
      <c r="D2899" s="425"/>
      <c r="F2899" s="252"/>
    </row>
    <row r="2900" spans="3:6" x14ac:dyDescent="0.2">
      <c r="C2900" s="425"/>
      <c r="D2900" s="425"/>
      <c r="F2900" s="252"/>
    </row>
    <row r="2901" spans="3:6" x14ac:dyDescent="0.2">
      <c r="C2901" s="425"/>
      <c r="D2901" s="425"/>
      <c r="F2901" s="252"/>
    </row>
    <row r="2902" spans="3:6" x14ac:dyDescent="0.2">
      <c r="C2902" s="425"/>
      <c r="D2902" s="425"/>
      <c r="F2902" s="252"/>
    </row>
    <row r="2903" spans="3:6" x14ac:dyDescent="0.2">
      <c r="C2903" s="425"/>
      <c r="D2903" s="425"/>
      <c r="F2903" s="252"/>
    </row>
    <row r="2904" spans="3:6" x14ac:dyDescent="0.2">
      <c r="C2904" s="425"/>
      <c r="D2904" s="425"/>
      <c r="F2904" s="252"/>
    </row>
    <row r="2905" spans="3:6" x14ac:dyDescent="0.2">
      <c r="C2905" s="425"/>
      <c r="D2905" s="425"/>
      <c r="F2905" s="252"/>
    </row>
    <row r="2906" spans="3:6" x14ac:dyDescent="0.2">
      <c r="C2906" s="425"/>
      <c r="D2906" s="425"/>
      <c r="F2906" s="252"/>
    </row>
    <row r="2907" spans="3:6" x14ac:dyDescent="0.2">
      <c r="C2907" s="425"/>
      <c r="D2907" s="425"/>
      <c r="F2907" s="252"/>
    </row>
    <row r="2908" spans="3:6" x14ac:dyDescent="0.2">
      <c r="C2908" s="425"/>
      <c r="D2908" s="425"/>
      <c r="F2908" s="252"/>
    </row>
    <row r="2909" spans="3:6" x14ac:dyDescent="0.2">
      <c r="C2909" s="425"/>
      <c r="D2909" s="425"/>
      <c r="F2909" s="252"/>
    </row>
    <row r="2910" spans="3:6" x14ac:dyDescent="0.2">
      <c r="C2910" s="425"/>
      <c r="D2910" s="425"/>
      <c r="F2910" s="252"/>
    </row>
    <row r="2911" spans="3:6" x14ac:dyDescent="0.2">
      <c r="C2911" s="425"/>
      <c r="D2911" s="425"/>
      <c r="F2911" s="252"/>
    </row>
    <row r="2912" spans="3:6" x14ac:dyDescent="0.2">
      <c r="C2912" s="425"/>
      <c r="D2912" s="425"/>
      <c r="F2912" s="252"/>
    </row>
    <row r="2913" spans="3:6" x14ac:dyDescent="0.2">
      <c r="C2913" s="425"/>
      <c r="D2913" s="425"/>
      <c r="F2913" s="252"/>
    </row>
    <row r="2914" spans="3:6" x14ac:dyDescent="0.2">
      <c r="C2914" s="425"/>
      <c r="D2914" s="425"/>
      <c r="F2914" s="252"/>
    </row>
    <row r="2915" spans="3:6" x14ac:dyDescent="0.2">
      <c r="C2915" s="425"/>
      <c r="D2915" s="425"/>
      <c r="F2915" s="252"/>
    </row>
    <row r="2916" spans="3:6" x14ac:dyDescent="0.2">
      <c r="C2916" s="425"/>
      <c r="D2916" s="425"/>
      <c r="F2916" s="252"/>
    </row>
    <row r="2917" spans="3:6" x14ac:dyDescent="0.2">
      <c r="C2917" s="425"/>
      <c r="D2917" s="425"/>
      <c r="F2917" s="252"/>
    </row>
    <row r="2918" spans="3:6" x14ac:dyDescent="0.2">
      <c r="C2918" s="425"/>
      <c r="D2918" s="425"/>
      <c r="F2918" s="252"/>
    </row>
    <row r="2919" spans="3:6" x14ac:dyDescent="0.2">
      <c r="C2919" s="425"/>
      <c r="D2919" s="425"/>
      <c r="F2919" s="252"/>
    </row>
    <row r="2920" spans="3:6" x14ac:dyDescent="0.2">
      <c r="C2920" s="425"/>
      <c r="D2920" s="425"/>
      <c r="F2920" s="252"/>
    </row>
    <row r="2921" spans="3:6" x14ac:dyDescent="0.2">
      <c r="C2921" s="425"/>
      <c r="D2921" s="425"/>
      <c r="F2921" s="252"/>
    </row>
    <row r="2922" spans="3:6" x14ac:dyDescent="0.2">
      <c r="C2922" s="425"/>
      <c r="D2922" s="425"/>
      <c r="F2922" s="252"/>
    </row>
    <row r="2923" spans="3:6" x14ac:dyDescent="0.2">
      <c r="C2923" s="425"/>
      <c r="D2923" s="425"/>
      <c r="F2923" s="252"/>
    </row>
    <row r="2924" spans="3:6" x14ac:dyDescent="0.2">
      <c r="C2924" s="425"/>
      <c r="D2924" s="425"/>
      <c r="F2924" s="252"/>
    </row>
    <row r="2925" spans="3:6" x14ac:dyDescent="0.2">
      <c r="C2925" s="425"/>
      <c r="D2925" s="425"/>
      <c r="F2925" s="252"/>
    </row>
    <row r="2926" spans="3:6" x14ac:dyDescent="0.2">
      <c r="C2926" s="425"/>
      <c r="D2926" s="425"/>
      <c r="F2926" s="252"/>
    </row>
    <row r="2927" spans="3:6" x14ac:dyDescent="0.2">
      <c r="C2927" s="425"/>
      <c r="D2927" s="425"/>
      <c r="F2927" s="252"/>
    </row>
    <row r="2928" spans="3:6" x14ac:dyDescent="0.2">
      <c r="C2928" s="425"/>
      <c r="D2928" s="425"/>
      <c r="F2928" s="252"/>
    </row>
    <row r="2929" spans="3:6" x14ac:dyDescent="0.2">
      <c r="C2929" s="425"/>
      <c r="D2929" s="425"/>
      <c r="F2929" s="252"/>
    </row>
    <row r="2930" spans="3:6" x14ac:dyDescent="0.2">
      <c r="C2930" s="425"/>
      <c r="D2930" s="425"/>
      <c r="F2930" s="252"/>
    </row>
    <row r="2931" spans="3:6" x14ac:dyDescent="0.2">
      <c r="C2931" s="425"/>
      <c r="D2931" s="425"/>
      <c r="F2931" s="252"/>
    </row>
    <row r="2932" spans="3:6" x14ac:dyDescent="0.2">
      <c r="C2932" s="425"/>
      <c r="D2932" s="425"/>
      <c r="F2932" s="252"/>
    </row>
    <row r="2933" spans="3:6" x14ac:dyDescent="0.2">
      <c r="C2933" s="425"/>
      <c r="D2933" s="425"/>
      <c r="F2933" s="252"/>
    </row>
    <row r="2934" spans="3:6" x14ac:dyDescent="0.2">
      <c r="C2934" s="425"/>
      <c r="D2934" s="425"/>
      <c r="F2934" s="252"/>
    </row>
    <row r="2935" spans="3:6" x14ac:dyDescent="0.2">
      <c r="C2935" s="425"/>
      <c r="D2935" s="425"/>
      <c r="F2935" s="252"/>
    </row>
    <row r="2936" spans="3:6" x14ac:dyDescent="0.2">
      <c r="C2936" s="425"/>
      <c r="D2936" s="425"/>
      <c r="F2936" s="252"/>
    </row>
    <row r="2937" spans="3:6" x14ac:dyDescent="0.2">
      <c r="C2937" s="425"/>
      <c r="D2937" s="425"/>
      <c r="F2937" s="252"/>
    </row>
    <row r="2938" spans="3:6" x14ac:dyDescent="0.2">
      <c r="C2938" s="425"/>
      <c r="D2938" s="425"/>
      <c r="F2938" s="252"/>
    </row>
    <row r="2939" spans="3:6" x14ac:dyDescent="0.2">
      <c r="C2939" s="425"/>
      <c r="D2939" s="425"/>
      <c r="F2939" s="252"/>
    </row>
    <row r="2940" spans="3:6" x14ac:dyDescent="0.2">
      <c r="C2940" s="425"/>
      <c r="D2940" s="425"/>
      <c r="F2940" s="252"/>
    </row>
    <row r="2941" spans="3:6" x14ac:dyDescent="0.2">
      <c r="C2941" s="425"/>
      <c r="D2941" s="425"/>
      <c r="F2941" s="252"/>
    </row>
    <row r="2942" spans="3:6" x14ac:dyDescent="0.2">
      <c r="C2942" s="425"/>
      <c r="D2942" s="425"/>
      <c r="F2942" s="252"/>
    </row>
    <row r="2943" spans="3:6" x14ac:dyDescent="0.2">
      <c r="C2943" s="425"/>
      <c r="D2943" s="425"/>
      <c r="F2943" s="252"/>
    </row>
    <row r="2944" spans="3:6" x14ac:dyDescent="0.2">
      <c r="C2944" s="425"/>
      <c r="D2944" s="425"/>
      <c r="F2944" s="252"/>
    </row>
    <row r="2945" spans="3:6" x14ac:dyDescent="0.2">
      <c r="C2945" s="425"/>
      <c r="D2945" s="425"/>
      <c r="F2945" s="252"/>
    </row>
    <row r="2946" spans="3:6" x14ac:dyDescent="0.2">
      <c r="C2946" s="425"/>
      <c r="D2946" s="425"/>
      <c r="F2946" s="252"/>
    </row>
    <row r="2947" spans="3:6" x14ac:dyDescent="0.2">
      <c r="C2947" s="425"/>
      <c r="D2947" s="425"/>
      <c r="F2947" s="252"/>
    </row>
    <row r="2948" spans="3:6" x14ac:dyDescent="0.2">
      <c r="C2948" s="425"/>
      <c r="D2948" s="425"/>
      <c r="F2948" s="252"/>
    </row>
    <row r="2949" spans="3:6" x14ac:dyDescent="0.2">
      <c r="C2949" s="425"/>
      <c r="D2949" s="425"/>
      <c r="F2949" s="252"/>
    </row>
    <row r="2950" spans="3:6" x14ac:dyDescent="0.2">
      <c r="C2950" s="425"/>
      <c r="D2950" s="425"/>
      <c r="F2950" s="252"/>
    </row>
    <row r="2951" spans="3:6" x14ac:dyDescent="0.2">
      <c r="C2951" s="425"/>
      <c r="D2951" s="425"/>
      <c r="F2951" s="252"/>
    </row>
    <row r="2952" spans="3:6" x14ac:dyDescent="0.2">
      <c r="C2952" s="425"/>
      <c r="D2952" s="425"/>
      <c r="F2952" s="252"/>
    </row>
    <row r="2953" spans="3:6" x14ac:dyDescent="0.2">
      <c r="C2953" s="425"/>
      <c r="D2953" s="425"/>
      <c r="F2953" s="252"/>
    </row>
    <row r="2954" spans="3:6" x14ac:dyDescent="0.2">
      <c r="C2954" s="425"/>
      <c r="D2954" s="425"/>
      <c r="F2954" s="252"/>
    </row>
    <row r="2955" spans="3:6" x14ac:dyDescent="0.2">
      <c r="C2955" s="425"/>
      <c r="D2955" s="425"/>
      <c r="F2955" s="252"/>
    </row>
    <row r="2956" spans="3:6" x14ac:dyDescent="0.2">
      <c r="C2956" s="425"/>
      <c r="D2956" s="425"/>
      <c r="F2956" s="252"/>
    </row>
    <row r="2957" spans="3:6" x14ac:dyDescent="0.2">
      <c r="C2957" s="425"/>
      <c r="D2957" s="425"/>
      <c r="F2957" s="252"/>
    </row>
    <row r="2958" spans="3:6" x14ac:dyDescent="0.2">
      <c r="C2958" s="425"/>
      <c r="D2958" s="425"/>
      <c r="F2958" s="252"/>
    </row>
    <row r="2959" spans="3:6" x14ac:dyDescent="0.2">
      <c r="C2959" s="425"/>
      <c r="D2959" s="425"/>
      <c r="F2959" s="252"/>
    </row>
    <row r="2960" spans="3:6" x14ac:dyDescent="0.2">
      <c r="C2960" s="425"/>
      <c r="D2960" s="425"/>
      <c r="F2960" s="252"/>
    </row>
    <row r="2961" spans="3:6" x14ac:dyDescent="0.2">
      <c r="C2961" s="425"/>
      <c r="D2961" s="425"/>
      <c r="F2961" s="252"/>
    </row>
    <row r="2962" spans="3:6" x14ac:dyDescent="0.2">
      <c r="C2962" s="425"/>
      <c r="D2962" s="425"/>
      <c r="F2962" s="252"/>
    </row>
    <row r="2963" spans="3:6" x14ac:dyDescent="0.2">
      <c r="C2963" s="425"/>
      <c r="D2963" s="425"/>
      <c r="F2963" s="252"/>
    </row>
    <row r="2964" spans="3:6" x14ac:dyDescent="0.2">
      <c r="C2964" s="425"/>
      <c r="D2964" s="425"/>
      <c r="F2964" s="252"/>
    </row>
    <row r="2965" spans="3:6" x14ac:dyDescent="0.2">
      <c r="C2965" s="425"/>
      <c r="D2965" s="425"/>
      <c r="F2965" s="252"/>
    </row>
    <row r="2966" spans="3:6" x14ac:dyDescent="0.2">
      <c r="C2966" s="425"/>
      <c r="D2966" s="425"/>
      <c r="F2966" s="252"/>
    </row>
    <row r="2967" spans="3:6" x14ac:dyDescent="0.2">
      <c r="C2967" s="425"/>
      <c r="D2967" s="425"/>
      <c r="F2967" s="252"/>
    </row>
    <row r="2968" spans="3:6" x14ac:dyDescent="0.2">
      <c r="C2968" s="425"/>
      <c r="D2968" s="425"/>
      <c r="F2968" s="252"/>
    </row>
    <row r="2969" spans="3:6" x14ac:dyDescent="0.2">
      <c r="C2969" s="425"/>
      <c r="D2969" s="425"/>
      <c r="F2969" s="252"/>
    </row>
    <row r="2970" spans="3:6" x14ac:dyDescent="0.2">
      <c r="C2970" s="425"/>
      <c r="D2970" s="425"/>
      <c r="F2970" s="252"/>
    </row>
    <row r="2971" spans="3:6" x14ac:dyDescent="0.2">
      <c r="C2971" s="425"/>
      <c r="D2971" s="425"/>
      <c r="F2971" s="252"/>
    </row>
    <row r="2972" spans="3:6" x14ac:dyDescent="0.2">
      <c r="C2972" s="425"/>
      <c r="D2972" s="425"/>
      <c r="F2972" s="252"/>
    </row>
    <row r="2973" spans="3:6" x14ac:dyDescent="0.2">
      <c r="C2973" s="425"/>
      <c r="D2973" s="425"/>
      <c r="F2973" s="252"/>
    </row>
    <row r="2974" spans="3:6" x14ac:dyDescent="0.2">
      <c r="C2974" s="425"/>
      <c r="D2974" s="425"/>
      <c r="F2974" s="252"/>
    </row>
    <row r="2975" spans="3:6" x14ac:dyDescent="0.2">
      <c r="C2975" s="425"/>
      <c r="D2975" s="425"/>
      <c r="F2975" s="252"/>
    </row>
    <row r="2976" spans="3:6" x14ac:dyDescent="0.2">
      <c r="C2976" s="425"/>
      <c r="D2976" s="425"/>
      <c r="F2976" s="252"/>
    </row>
    <row r="2977" spans="3:6" x14ac:dyDescent="0.2">
      <c r="C2977" s="425"/>
      <c r="D2977" s="425"/>
      <c r="F2977" s="252"/>
    </row>
    <row r="2978" spans="3:6" x14ac:dyDescent="0.2">
      <c r="C2978" s="425"/>
      <c r="D2978" s="425"/>
      <c r="F2978" s="252"/>
    </row>
    <row r="2979" spans="3:6" x14ac:dyDescent="0.2">
      <c r="C2979" s="425"/>
      <c r="D2979" s="425"/>
      <c r="F2979" s="252"/>
    </row>
    <row r="2980" spans="3:6" x14ac:dyDescent="0.2">
      <c r="C2980" s="425"/>
      <c r="D2980" s="425"/>
      <c r="F2980" s="252"/>
    </row>
    <row r="2981" spans="3:6" x14ac:dyDescent="0.2">
      <c r="C2981" s="425"/>
      <c r="D2981" s="425"/>
      <c r="F2981" s="252"/>
    </row>
    <row r="2982" spans="3:6" x14ac:dyDescent="0.2">
      <c r="C2982" s="425"/>
      <c r="D2982" s="425"/>
      <c r="F2982" s="252"/>
    </row>
    <row r="2983" spans="3:6" x14ac:dyDescent="0.2">
      <c r="C2983" s="425"/>
      <c r="D2983" s="425"/>
      <c r="F2983" s="252"/>
    </row>
    <row r="2984" spans="3:6" x14ac:dyDescent="0.2">
      <c r="C2984" s="425"/>
      <c r="D2984" s="425"/>
      <c r="F2984" s="252"/>
    </row>
    <row r="2985" spans="3:6" x14ac:dyDescent="0.2">
      <c r="C2985" s="425"/>
      <c r="D2985" s="425"/>
      <c r="F2985" s="252"/>
    </row>
    <row r="2986" spans="3:6" x14ac:dyDescent="0.2">
      <c r="C2986" s="425"/>
      <c r="D2986" s="425"/>
      <c r="F2986" s="252"/>
    </row>
    <row r="2987" spans="3:6" x14ac:dyDescent="0.2">
      <c r="C2987" s="425"/>
      <c r="D2987" s="425"/>
      <c r="F2987" s="252"/>
    </row>
    <row r="2988" spans="3:6" x14ac:dyDescent="0.2">
      <c r="C2988" s="425"/>
      <c r="D2988" s="425"/>
      <c r="F2988" s="252"/>
    </row>
    <row r="2989" spans="3:6" x14ac:dyDescent="0.2">
      <c r="C2989" s="425"/>
      <c r="D2989" s="425"/>
      <c r="F2989" s="252"/>
    </row>
    <row r="2990" spans="3:6" x14ac:dyDescent="0.2">
      <c r="C2990" s="425"/>
      <c r="D2990" s="425"/>
      <c r="F2990" s="252"/>
    </row>
    <row r="2991" spans="3:6" x14ac:dyDescent="0.2">
      <c r="C2991" s="425"/>
      <c r="D2991" s="425"/>
      <c r="F2991" s="252"/>
    </row>
    <row r="2992" spans="3:6" x14ac:dyDescent="0.2">
      <c r="C2992" s="425"/>
      <c r="D2992" s="425"/>
      <c r="F2992" s="252"/>
    </row>
    <row r="2993" spans="3:6" x14ac:dyDescent="0.2">
      <c r="C2993" s="425"/>
      <c r="D2993" s="425"/>
      <c r="F2993" s="252"/>
    </row>
    <row r="2994" spans="3:6" x14ac:dyDescent="0.2">
      <c r="C2994" s="425"/>
      <c r="D2994" s="425"/>
      <c r="F2994" s="252"/>
    </row>
    <row r="2995" spans="3:6" x14ac:dyDescent="0.2">
      <c r="C2995" s="425"/>
      <c r="D2995" s="425"/>
      <c r="F2995" s="252"/>
    </row>
    <row r="2996" spans="3:6" x14ac:dyDescent="0.2">
      <c r="C2996" s="425"/>
      <c r="D2996" s="425"/>
      <c r="F2996" s="252"/>
    </row>
    <row r="2997" spans="3:6" x14ac:dyDescent="0.2">
      <c r="C2997" s="425"/>
      <c r="D2997" s="425"/>
      <c r="F2997" s="252"/>
    </row>
    <row r="2998" spans="3:6" x14ac:dyDescent="0.2">
      <c r="C2998" s="425"/>
      <c r="D2998" s="425"/>
      <c r="F2998" s="252"/>
    </row>
    <row r="2999" spans="3:6" x14ac:dyDescent="0.2">
      <c r="C2999" s="425"/>
      <c r="D2999" s="425"/>
      <c r="F2999" s="252"/>
    </row>
    <row r="3000" spans="3:6" x14ac:dyDescent="0.2">
      <c r="C3000" s="425"/>
      <c r="D3000" s="425"/>
      <c r="F3000" s="252"/>
    </row>
    <row r="3001" spans="3:6" x14ac:dyDescent="0.2">
      <c r="C3001" s="425"/>
      <c r="D3001" s="425"/>
      <c r="F3001" s="252"/>
    </row>
    <row r="3002" spans="3:6" x14ac:dyDescent="0.2">
      <c r="C3002" s="425"/>
      <c r="D3002" s="425"/>
      <c r="F3002" s="252"/>
    </row>
    <row r="3003" spans="3:6" x14ac:dyDescent="0.2">
      <c r="C3003" s="425"/>
      <c r="D3003" s="425"/>
      <c r="F3003" s="252"/>
    </row>
    <row r="3004" spans="3:6" x14ac:dyDescent="0.2">
      <c r="C3004" s="425"/>
      <c r="D3004" s="425"/>
      <c r="F3004" s="252"/>
    </row>
    <row r="3005" spans="3:6" x14ac:dyDescent="0.2">
      <c r="C3005" s="425"/>
      <c r="D3005" s="425"/>
      <c r="F3005" s="252"/>
    </row>
    <row r="3006" spans="3:6" x14ac:dyDescent="0.2">
      <c r="C3006" s="425"/>
      <c r="D3006" s="425"/>
      <c r="F3006" s="252"/>
    </row>
    <row r="3007" spans="3:6" x14ac:dyDescent="0.2">
      <c r="C3007" s="425"/>
      <c r="D3007" s="425"/>
      <c r="F3007" s="252"/>
    </row>
    <row r="3008" spans="3:6" x14ac:dyDescent="0.2">
      <c r="C3008" s="425"/>
      <c r="D3008" s="425"/>
      <c r="F3008" s="252"/>
    </row>
    <row r="3009" spans="3:6" x14ac:dyDescent="0.2">
      <c r="C3009" s="425"/>
      <c r="D3009" s="425"/>
      <c r="F3009" s="252"/>
    </row>
    <row r="3010" spans="3:6" x14ac:dyDescent="0.2">
      <c r="C3010" s="425"/>
      <c r="D3010" s="425"/>
      <c r="F3010" s="252"/>
    </row>
    <row r="3011" spans="3:6" x14ac:dyDescent="0.2">
      <c r="C3011" s="425"/>
      <c r="D3011" s="425"/>
      <c r="F3011" s="252"/>
    </row>
    <row r="3012" spans="3:6" x14ac:dyDescent="0.2">
      <c r="C3012" s="425"/>
      <c r="D3012" s="425"/>
      <c r="F3012" s="252"/>
    </row>
    <row r="3013" spans="3:6" x14ac:dyDescent="0.2">
      <c r="C3013" s="425"/>
      <c r="D3013" s="425"/>
      <c r="F3013" s="252"/>
    </row>
    <row r="3014" spans="3:6" x14ac:dyDescent="0.2">
      <c r="C3014" s="425"/>
      <c r="D3014" s="425"/>
      <c r="F3014" s="252"/>
    </row>
    <row r="3015" spans="3:6" x14ac:dyDescent="0.2">
      <c r="C3015" s="425"/>
      <c r="D3015" s="425"/>
      <c r="F3015" s="252"/>
    </row>
    <row r="3016" spans="3:6" x14ac:dyDescent="0.2">
      <c r="C3016" s="425"/>
      <c r="D3016" s="425"/>
      <c r="F3016" s="252"/>
    </row>
    <row r="3017" spans="3:6" x14ac:dyDescent="0.2">
      <c r="C3017" s="425"/>
      <c r="D3017" s="425"/>
      <c r="F3017" s="252"/>
    </row>
    <row r="3018" spans="3:6" x14ac:dyDescent="0.2">
      <c r="C3018" s="425"/>
      <c r="D3018" s="425"/>
      <c r="F3018" s="252"/>
    </row>
    <row r="3019" spans="3:6" x14ac:dyDescent="0.2">
      <c r="C3019" s="425"/>
      <c r="D3019" s="425"/>
      <c r="F3019" s="252"/>
    </row>
    <row r="3020" spans="3:6" x14ac:dyDescent="0.2">
      <c r="C3020" s="425"/>
      <c r="D3020" s="425"/>
      <c r="F3020" s="252"/>
    </row>
    <row r="3021" spans="3:6" x14ac:dyDescent="0.2">
      <c r="C3021" s="425"/>
      <c r="D3021" s="425"/>
      <c r="F3021" s="252"/>
    </row>
    <row r="3022" spans="3:6" x14ac:dyDescent="0.2">
      <c r="C3022" s="425"/>
      <c r="D3022" s="425"/>
      <c r="F3022" s="252"/>
    </row>
    <row r="3023" spans="3:6" x14ac:dyDescent="0.2">
      <c r="C3023" s="425"/>
      <c r="D3023" s="425"/>
      <c r="F3023" s="252"/>
    </row>
    <row r="3024" spans="3:6" x14ac:dyDescent="0.2">
      <c r="C3024" s="425"/>
      <c r="D3024" s="425"/>
      <c r="F3024" s="252"/>
    </row>
    <row r="3025" spans="3:6" x14ac:dyDescent="0.2">
      <c r="C3025" s="425"/>
      <c r="D3025" s="425"/>
      <c r="F3025" s="252"/>
    </row>
    <row r="3026" spans="3:6" x14ac:dyDescent="0.2">
      <c r="C3026" s="425"/>
      <c r="D3026" s="425"/>
      <c r="F3026" s="252"/>
    </row>
    <row r="3027" spans="3:6" x14ac:dyDescent="0.2">
      <c r="C3027" s="425"/>
      <c r="D3027" s="425"/>
      <c r="F3027" s="252"/>
    </row>
    <row r="3028" spans="3:6" x14ac:dyDescent="0.2">
      <c r="C3028" s="425"/>
      <c r="D3028" s="425"/>
      <c r="F3028" s="252"/>
    </row>
    <row r="3029" spans="3:6" x14ac:dyDescent="0.2">
      <c r="C3029" s="425"/>
      <c r="D3029" s="425"/>
      <c r="F3029" s="252"/>
    </row>
    <row r="3030" spans="3:6" x14ac:dyDescent="0.2">
      <c r="C3030" s="425"/>
      <c r="D3030" s="425"/>
      <c r="F3030" s="252"/>
    </row>
    <row r="3031" spans="3:6" x14ac:dyDescent="0.2">
      <c r="C3031" s="425"/>
      <c r="D3031" s="425"/>
      <c r="F3031" s="252"/>
    </row>
    <row r="3032" spans="3:6" x14ac:dyDescent="0.2">
      <c r="C3032" s="425"/>
      <c r="D3032" s="425"/>
      <c r="F3032" s="252"/>
    </row>
    <row r="3033" spans="3:6" x14ac:dyDescent="0.2">
      <c r="C3033" s="425"/>
      <c r="D3033" s="425"/>
      <c r="F3033" s="252"/>
    </row>
    <row r="3034" spans="3:6" x14ac:dyDescent="0.2">
      <c r="C3034" s="425"/>
      <c r="D3034" s="425"/>
      <c r="F3034" s="252"/>
    </row>
    <row r="3035" spans="3:6" x14ac:dyDescent="0.2">
      <c r="C3035" s="425"/>
      <c r="D3035" s="425"/>
      <c r="F3035" s="252"/>
    </row>
    <row r="3036" spans="3:6" x14ac:dyDescent="0.2">
      <c r="C3036" s="425"/>
      <c r="D3036" s="425"/>
      <c r="F3036" s="252"/>
    </row>
    <row r="3037" spans="3:6" x14ac:dyDescent="0.2">
      <c r="C3037" s="425"/>
      <c r="D3037" s="425"/>
      <c r="F3037" s="252"/>
    </row>
    <row r="3038" spans="3:6" x14ac:dyDescent="0.2">
      <c r="C3038" s="425"/>
      <c r="D3038" s="425"/>
      <c r="F3038" s="252"/>
    </row>
    <row r="3039" spans="3:6" x14ac:dyDescent="0.2">
      <c r="C3039" s="425"/>
      <c r="D3039" s="425"/>
      <c r="F3039" s="252"/>
    </row>
    <row r="3040" spans="3:6" x14ac:dyDescent="0.2">
      <c r="C3040" s="425"/>
      <c r="D3040" s="425"/>
      <c r="F3040" s="252"/>
    </row>
    <row r="3041" spans="3:6" x14ac:dyDescent="0.2">
      <c r="C3041" s="425"/>
      <c r="D3041" s="425"/>
      <c r="F3041" s="252"/>
    </row>
    <row r="3042" spans="3:6" x14ac:dyDescent="0.2">
      <c r="C3042" s="425"/>
      <c r="D3042" s="425"/>
      <c r="F3042" s="252"/>
    </row>
    <row r="3043" spans="3:6" x14ac:dyDescent="0.2">
      <c r="C3043" s="425"/>
      <c r="D3043" s="425"/>
      <c r="F3043" s="252"/>
    </row>
    <row r="3044" spans="3:6" x14ac:dyDescent="0.2">
      <c r="C3044" s="425"/>
      <c r="D3044" s="425"/>
      <c r="F3044" s="252"/>
    </row>
    <row r="3045" spans="3:6" x14ac:dyDescent="0.2">
      <c r="C3045" s="425"/>
      <c r="D3045" s="425"/>
      <c r="F3045" s="252"/>
    </row>
    <row r="3046" spans="3:6" x14ac:dyDescent="0.2">
      <c r="C3046" s="425"/>
      <c r="D3046" s="425"/>
      <c r="F3046" s="252"/>
    </row>
    <row r="3047" spans="3:6" x14ac:dyDescent="0.2">
      <c r="C3047" s="425"/>
      <c r="D3047" s="425"/>
      <c r="F3047" s="252"/>
    </row>
    <row r="3048" spans="3:6" x14ac:dyDescent="0.2">
      <c r="C3048" s="425"/>
      <c r="D3048" s="425"/>
      <c r="F3048" s="252"/>
    </row>
    <row r="3049" spans="3:6" x14ac:dyDescent="0.2">
      <c r="C3049" s="425"/>
      <c r="D3049" s="425"/>
      <c r="F3049" s="252"/>
    </row>
    <row r="3050" spans="3:6" x14ac:dyDescent="0.2">
      <c r="C3050" s="425"/>
      <c r="D3050" s="425"/>
      <c r="F3050" s="252"/>
    </row>
    <row r="3051" spans="3:6" x14ac:dyDescent="0.2">
      <c r="C3051" s="425"/>
      <c r="D3051" s="425"/>
      <c r="F3051" s="252"/>
    </row>
    <row r="3052" spans="3:6" x14ac:dyDescent="0.2">
      <c r="C3052" s="425"/>
      <c r="D3052" s="425"/>
      <c r="F3052" s="252"/>
    </row>
    <row r="3053" spans="3:6" x14ac:dyDescent="0.2">
      <c r="C3053" s="425"/>
      <c r="D3053" s="425"/>
      <c r="F3053" s="252"/>
    </row>
    <row r="3054" spans="3:6" x14ac:dyDescent="0.2">
      <c r="C3054" s="425"/>
      <c r="D3054" s="425"/>
      <c r="F3054" s="252"/>
    </row>
    <row r="3055" spans="3:6" x14ac:dyDescent="0.2">
      <c r="C3055" s="425"/>
      <c r="D3055" s="425"/>
      <c r="F3055" s="252"/>
    </row>
    <row r="3056" spans="3:6" x14ac:dyDescent="0.2">
      <c r="C3056" s="425"/>
      <c r="D3056" s="425"/>
      <c r="F3056" s="252"/>
    </row>
    <row r="3057" spans="3:6" x14ac:dyDescent="0.2">
      <c r="C3057" s="425"/>
      <c r="D3057" s="425"/>
      <c r="F3057" s="252"/>
    </row>
    <row r="3058" spans="3:6" x14ac:dyDescent="0.2">
      <c r="C3058" s="425"/>
      <c r="D3058" s="425"/>
      <c r="F3058" s="252"/>
    </row>
    <row r="3059" spans="3:6" x14ac:dyDescent="0.2">
      <c r="C3059" s="425"/>
      <c r="D3059" s="425"/>
      <c r="F3059" s="252"/>
    </row>
    <row r="3060" spans="3:6" x14ac:dyDescent="0.2">
      <c r="C3060" s="425"/>
      <c r="D3060" s="425"/>
      <c r="F3060" s="252"/>
    </row>
    <row r="3061" spans="3:6" x14ac:dyDescent="0.2">
      <c r="C3061" s="425"/>
      <c r="D3061" s="425"/>
      <c r="F3061" s="252"/>
    </row>
    <row r="3062" spans="3:6" x14ac:dyDescent="0.2">
      <c r="C3062" s="425"/>
      <c r="D3062" s="425"/>
      <c r="F3062" s="252"/>
    </row>
    <row r="3063" spans="3:6" x14ac:dyDescent="0.2">
      <c r="C3063" s="425"/>
      <c r="D3063" s="425"/>
      <c r="F3063" s="252"/>
    </row>
    <row r="3064" spans="3:6" x14ac:dyDescent="0.2">
      <c r="C3064" s="425"/>
      <c r="D3064" s="425"/>
      <c r="F3064" s="252"/>
    </row>
    <row r="3065" spans="3:6" x14ac:dyDescent="0.2">
      <c r="C3065" s="425"/>
      <c r="D3065" s="425"/>
      <c r="F3065" s="252"/>
    </row>
    <row r="3066" spans="3:6" x14ac:dyDescent="0.2">
      <c r="C3066" s="425"/>
      <c r="D3066" s="425"/>
      <c r="F3066" s="252"/>
    </row>
    <row r="3067" spans="3:6" x14ac:dyDescent="0.2">
      <c r="C3067" s="425"/>
      <c r="D3067" s="425"/>
      <c r="F3067" s="252"/>
    </row>
    <row r="3068" spans="3:6" x14ac:dyDescent="0.2">
      <c r="C3068" s="425"/>
      <c r="D3068" s="425"/>
      <c r="F3068" s="252"/>
    </row>
    <row r="3069" spans="3:6" x14ac:dyDescent="0.2">
      <c r="C3069" s="425"/>
      <c r="D3069" s="425"/>
      <c r="F3069" s="252"/>
    </row>
    <row r="3070" spans="3:6" x14ac:dyDescent="0.2">
      <c r="C3070" s="425"/>
      <c r="D3070" s="425"/>
      <c r="F3070" s="252"/>
    </row>
    <row r="3071" spans="3:6" x14ac:dyDescent="0.2">
      <c r="C3071" s="425"/>
      <c r="D3071" s="425"/>
      <c r="F3071" s="252"/>
    </row>
    <row r="3072" spans="3:6" x14ac:dyDescent="0.2">
      <c r="C3072" s="425"/>
      <c r="D3072" s="425"/>
      <c r="F3072" s="252"/>
    </row>
    <row r="3073" spans="3:6" x14ac:dyDescent="0.2">
      <c r="C3073" s="425"/>
      <c r="D3073" s="425"/>
      <c r="F3073" s="252"/>
    </row>
    <row r="3074" spans="3:6" x14ac:dyDescent="0.2">
      <c r="C3074" s="425"/>
      <c r="D3074" s="425"/>
      <c r="F3074" s="252"/>
    </row>
    <row r="3075" spans="3:6" x14ac:dyDescent="0.2">
      <c r="C3075" s="425"/>
      <c r="D3075" s="425"/>
      <c r="F3075" s="252"/>
    </row>
    <row r="3076" spans="3:6" x14ac:dyDescent="0.2">
      <c r="C3076" s="425"/>
      <c r="D3076" s="425"/>
      <c r="F3076" s="252"/>
    </row>
    <row r="3077" spans="3:6" x14ac:dyDescent="0.2">
      <c r="C3077" s="425"/>
      <c r="D3077" s="425"/>
      <c r="F3077" s="252"/>
    </row>
    <row r="3078" spans="3:6" x14ac:dyDescent="0.2">
      <c r="C3078" s="425"/>
      <c r="D3078" s="425"/>
      <c r="F3078" s="252"/>
    </row>
    <row r="3079" spans="3:6" x14ac:dyDescent="0.2">
      <c r="C3079" s="425"/>
      <c r="D3079" s="425"/>
      <c r="F3079" s="252"/>
    </row>
    <row r="3080" spans="3:6" x14ac:dyDescent="0.2">
      <c r="C3080" s="425"/>
      <c r="D3080" s="425"/>
      <c r="F3080" s="252"/>
    </row>
    <row r="3081" spans="3:6" x14ac:dyDescent="0.2">
      <c r="C3081" s="425"/>
      <c r="D3081" s="425"/>
      <c r="F3081" s="252"/>
    </row>
    <row r="3082" spans="3:6" x14ac:dyDescent="0.2">
      <c r="C3082" s="425"/>
      <c r="D3082" s="425"/>
      <c r="F3082" s="252"/>
    </row>
    <row r="3083" spans="3:6" x14ac:dyDescent="0.2">
      <c r="C3083" s="425"/>
      <c r="D3083" s="425"/>
      <c r="F3083" s="252"/>
    </row>
    <row r="3084" spans="3:6" x14ac:dyDescent="0.2">
      <c r="C3084" s="425"/>
      <c r="D3084" s="425"/>
      <c r="F3084" s="252"/>
    </row>
    <row r="3085" spans="3:6" x14ac:dyDescent="0.2">
      <c r="C3085" s="425"/>
      <c r="D3085" s="425"/>
      <c r="F3085" s="252"/>
    </row>
    <row r="3086" spans="3:6" x14ac:dyDescent="0.2">
      <c r="C3086" s="425"/>
      <c r="D3086" s="425"/>
      <c r="F3086" s="252"/>
    </row>
    <row r="3087" spans="3:6" x14ac:dyDescent="0.2">
      <c r="C3087" s="425"/>
      <c r="D3087" s="425"/>
      <c r="F3087" s="252"/>
    </row>
    <row r="3088" spans="3:6" x14ac:dyDescent="0.2">
      <c r="C3088" s="425"/>
      <c r="D3088" s="425"/>
      <c r="F3088" s="252"/>
    </row>
    <row r="3089" spans="3:6" x14ac:dyDescent="0.2">
      <c r="C3089" s="425"/>
      <c r="D3089" s="425"/>
      <c r="F3089" s="252"/>
    </row>
    <row r="3090" spans="3:6" x14ac:dyDescent="0.2">
      <c r="C3090" s="425"/>
      <c r="D3090" s="425"/>
      <c r="F3090" s="252"/>
    </row>
    <row r="3091" spans="3:6" x14ac:dyDescent="0.2">
      <c r="C3091" s="425"/>
      <c r="D3091" s="425"/>
      <c r="F3091" s="252"/>
    </row>
    <row r="3092" spans="3:6" x14ac:dyDescent="0.2">
      <c r="C3092" s="425"/>
      <c r="D3092" s="425"/>
      <c r="F3092" s="252"/>
    </row>
    <row r="3093" spans="3:6" x14ac:dyDescent="0.2">
      <c r="C3093" s="425"/>
      <c r="D3093" s="425"/>
      <c r="F3093" s="252"/>
    </row>
    <row r="3094" spans="3:6" x14ac:dyDescent="0.2">
      <c r="C3094" s="425"/>
      <c r="D3094" s="425"/>
      <c r="F3094" s="252"/>
    </row>
    <row r="3095" spans="3:6" x14ac:dyDescent="0.2">
      <c r="C3095" s="425"/>
      <c r="D3095" s="425"/>
      <c r="F3095" s="252"/>
    </row>
    <row r="3096" spans="3:6" x14ac:dyDescent="0.2">
      <c r="C3096" s="425"/>
      <c r="D3096" s="425"/>
      <c r="F3096" s="252"/>
    </row>
    <row r="3097" spans="3:6" x14ac:dyDescent="0.2">
      <c r="C3097" s="425"/>
      <c r="D3097" s="425"/>
      <c r="F3097" s="252"/>
    </row>
    <row r="3098" spans="3:6" x14ac:dyDescent="0.2">
      <c r="C3098" s="425"/>
      <c r="D3098" s="425"/>
      <c r="F3098" s="252"/>
    </row>
    <row r="3099" spans="3:6" x14ac:dyDescent="0.2">
      <c r="C3099" s="425"/>
      <c r="D3099" s="425"/>
      <c r="F3099" s="252"/>
    </row>
    <row r="3100" spans="3:6" x14ac:dyDescent="0.2">
      <c r="C3100" s="425"/>
      <c r="D3100" s="425"/>
      <c r="F3100" s="252"/>
    </row>
    <row r="3101" spans="3:6" x14ac:dyDescent="0.2">
      <c r="C3101" s="425"/>
      <c r="D3101" s="425"/>
      <c r="F3101" s="252"/>
    </row>
    <row r="3102" spans="3:6" x14ac:dyDescent="0.2">
      <c r="C3102" s="425"/>
      <c r="D3102" s="425"/>
      <c r="F3102" s="252"/>
    </row>
    <row r="3103" spans="3:6" x14ac:dyDescent="0.2">
      <c r="C3103" s="425"/>
      <c r="D3103" s="425"/>
      <c r="F3103" s="252"/>
    </row>
    <row r="3104" spans="3:6" x14ac:dyDescent="0.2">
      <c r="C3104" s="425"/>
      <c r="D3104" s="425"/>
      <c r="F3104" s="252"/>
    </row>
    <row r="3105" spans="3:6" x14ac:dyDescent="0.2">
      <c r="C3105" s="425"/>
      <c r="D3105" s="425"/>
      <c r="F3105" s="252"/>
    </row>
    <row r="3106" spans="3:6" x14ac:dyDescent="0.2">
      <c r="C3106" s="425"/>
      <c r="D3106" s="425"/>
      <c r="F3106" s="252"/>
    </row>
    <row r="3107" spans="3:6" x14ac:dyDescent="0.2">
      <c r="C3107" s="425"/>
      <c r="D3107" s="425"/>
      <c r="F3107" s="252"/>
    </row>
    <row r="3108" spans="3:6" x14ac:dyDescent="0.2">
      <c r="C3108" s="425"/>
      <c r="D3108" s="425"/>
      <c r="F3108" s="252"/>
    </row>
    <row r="3109" spans="3:6" x14ac:dyDescent="0.2">
      <c r="C3109" s="425"/>
      <c r="D3109" s="425"/>
      <c r="F3109" s="252"/>
    </row>
    <row r="3110" spans="3:6" x14ac:dyDescent="0.2">
      <c r="C3110" s="425"/>
      <c r="D3110" s="425"/>
      <c r="F3110" s="252"/>
    </row>
    <row r="3111" spans="3:6" x14ac:dyDescent="0.2">
      <c r="C3111" s="425"/>
      <c r="D3111" s="425"/>
      <c r="F3111" s="252"/>
    </row>
    <row r="3112" spans="3:6" x14ac:dyDescent="0.2">
      <c r="C3112" s="425"/>
      <c r="D3112" s="425"/>
      <c r="F3112" s="252"/>
    </row>
    <row r="3113" spans="3:6" x14ac:dyDescent="0.2">
      <c r="C3113" s="425"/>
      <c r="D3113" s="425"/>
      <c r="F3113" s="252"/>
    </row>
    <row r="3114" spans="3:6" x14ac:dyDescent="0.2">
      <c r="C3114" s="425"/>
      <c r="D3114" s="425"/>
      <c r="F3114" s="252"/>
    </row>
    <row r="3115" spans="3:6" x14ac:dyDescent="0.2">
      <c r="C3115" s="425"/>
      <c r="D3115" s="425"/>
      <c r="F3115" s="252"/>
    </row>
    <row r="3116" spans="3:6" x14ac:dyDescent="0.2">
      <c r="C3116" s="425"/>
      <c r="D3116" s="425"/>
      <c r="F3116" s="252"/>
    </row>
    <row r="3117" spans="3:6" x14ac:dyDescent="0.2">
      <c r="C3117" s="425"/>
      <c r="D3117" s="425"/>
      <c r="F3117" s="252"/>
    </row>
    <row r="3118" spans="3:6" x14ac:dyDescent="0.2">
      <c r="C3118" s="425"/>
      <c r="D3118" s="425"/>
      <c r="F3118" s="252"/>
    </row>
    <row r="3119" spans="3:6" x14ac:dyDescent="0.2">
      <c r="C3119" s="425"/>
      <c r="D3119" s="425"/>
      <c r="F3119" s="252"/>
    </row>
    <row r="3120" spans="3:6" x14ac:dyDescent="0.2">
      <c r="C3120" s="425"/>
      <c r="D3120" s="425"/>
      <c r="F3120" s="252"/>
    </row>
    <row r="3121" spans="3:6" x14ac:dyDescent="0.2">
      <c r="C3121" s="425"/>
      <c r="D3121" s="425"/>
      <c r="F3121" s="252"/>
    </row>
    <row r="3122" spans="3:6" x14ac:dyDescent="0.2">
      <c r="C3122" s="425"/>
      <c r="D3122" s="425"/>
      <c r="F3122" s="252"/>
    </row>
    <row r="3123" spans="3:6" x14ac:dyDescent="0.2">
      <c r="C3123" s="425"/>
      <c r="D3123" s="425"/>
      <c r="F3123" s="252"/>
    </row>
    <row r="3124" spans="3:6" x14ac:dyDescent="0.2">
      <c r="C3124" s="425"/>
      <c r="D3124" s="425"/>
      <c r="F3124" s="252"/>
    </row>
    <row r="3125" spans="3:6" x14ac:dyDescent="0.2">
      <c r="C3125" s="425"/>
      <c r="D3125" s="425"/>
      <c r="F3125" s="252"/>
    </row>
    <row r="3126" spans="3:6" x14ac:dyDescent="0.2">
      <c r="C3126" s="425"/>
      <c r="D3126" s="425"/>
      <c r="F3126" s="252"/>
    </row>
    <row r="3127" spans="3:6" x14ac:dyDescent="0.2">
      <c r="C3127" s="425"/>
      <c r="D3127" s="425"/>
      <c r="F3127" s="252"/>
    </row>
    <row r="3128" spans="3:6" x14ac:dyDescent="0.2">
      <c r="C3128" s="425"/>
      <c r="D3128" s="425"/>
      <c r="F3128" s="252"/>
    </row>
    <row r="3129" spans="3:6" x14ac:dyDescent="0.2">
      <c r="C3129" s="425"/>
      <c r="D3129" s="425"/>
      <c r="F3129" s="252"/>
    </row>
    <row r="3130" spans="3:6" x14ac:dyDescent="0.2">
      <c r="C3130" s="425"/>
      <c r="D3130" s="425"/>
      <c r="F3130" s="252"/>
    </row>
    <row r="3131" spans="3:6" x14ac:dyDescent="0.2">
      <c r="C3131" s="425"/>
      <c r="D3131" s="425"/>
      <c r="F3131" s="252"/>
    </row>
    <row r="3132" spans="3:6" x14ac:dyDescent="0.2">
      <c r="C3132" s="425"/>
      <c r="D3132" s="425"/>
      <c r="F3132" s="252"/>
    </row>
    <row r="3133" spans="3:6" x14ac:dyDescent="0.2">
      <c r="C3133" s="425"/>
      <c r="D3133" s="425"/>
      <c r="F3133" s="252"/>
    </row>
    <row r="3134" spans="3:6" x14ac:dyDescent="0.2">
      <c r="C3134" s="425"/>
      <c r="D3134" s="425"/>
      <c r="F3134" s="252"/>
    </row>
    <row r="3135" spans="3:6" x14ac:dyDescent="0.2">
      <c r="C3135" s="425"/>
      <c r="D3135" s="425"/>
      <c r="F3135" s="252"/>
    </row>
    <row r="3136" spans="3:6" x14ac:dyDescent="0.2">
      <c r="C3136" s="425"/>
      <c r="D3136" s="425"/>
      <c r="F3136" s="252"/>
    </row>
    <row r="3137" spans="3:6" x14ac:dyDescent="0.2">
      <c r="C3137" s="425"/>
      <c r="D3137" s="425"/>
      <c r="F3137" s="252"/>
    </row>
    <row r="3138" spans="3:6" x14ac:dyDescent="0.2">
      <c r="C3138" s="425"/>
      <c r="D3138" s="425"/>
      <c r="F3138" s="252"/>
    </row>
    <row r="3139" spans="3:6" x14ac:dyDescent="0.2">
      <c r="C3139" s="425"/>
      <c r="D3139" s="425"/>
      <c r="F3139" s="252"/>
    </row>
    <row r="3140" spans="3:6" x14ac:dyDescent="0.2">
      <c r="C3140" s="425"/>
      <c r="D3140" s="425"/>
      <c r="F3140" s="252"/>
    </row>
    <row r="3141" spans="3:6" x14ac:dyDescent="0.2">
      <c r="C3141" s="425"/>
      <c r="D3141" s="425"/>
      <c r="F3141" s="252"/>
    </row>
    <row r="3142" spans="3:6" x14ac:dyDescent="0.2">
      <c r="C3142" s="425"/>
      <c r="D3142" s="425"/>
      <c r="F3142" s="252"/>
    </row>
    <row r="3143" spans="3:6" x14ac:dyDescent="0.2">
      <c r="C3143" s="425"/>
      <c r="D3143" s="425"/>
      <c r="F3143" s="252"/>
    </row>
    <row r="3144" spans="3:6" x14ac:dyDescent="0.2">
      <c r="C3144" s="425"/>
      <c r="D3144" s="425"/>
      <c r="F3144" s="252"/>
    </row>
    <row r="3145" spans="3:6" x14ac:dyDescent="0.2">
      <c r="C3145" s="425"/>
      <c r="D3145" s="425"/>
      <c r="F3145" s="252"/>
    </row>
    <row r="3146" spans="3:6" x14ac:dyDescent="0.2">
      <c r="C3146" s="425"/>
      <c r="D3146" s="425"/>
      <c r="F3146" s="252"/>
    </row>
    <row r="3147" spans="3:6" x14ac:dyDescent="0.2">
      <c r="C3147" s="425"/>
      <c r="D3147" s="425"/>
      <c r="F3147" s="252"/>
    </row>
    <row r="3148" spans="3:6" x14ac:dyDescent="0.2">
      <c r="C3148" s="425"/>
      <c r="D3148" s="425"/>
      <c r="F3148" s="252"/>
    </row>
    <row r="3149" spans="3:6" x14ac:dyDescent="0.2">
      <c r="C3149" s="425"/>
      <c r="D3149" s="425"/>
      <c r="F3149" s="252"/>
    </row>
    <row r="3150" spans="3:6" x14ac:dyDescent="0.2">
      <c r="C3150" s="425"/>
      <c r="D3150" s="425"/>
      <c r="F3150" s="252"/>
    </row>
    <row r="3151" spans="3:6" x14ac:dyDescent="0.2">
      <c r="C3151" s="425"/>
      <c r="D3151" s="425"/>
      <c r="F3151" s="252"/>
    </row>
    <row r="3152" spans="3:6" x14ac:dyDescent="0.2">
      <c r="C3152" s="425"/>
      <c r="D3152" s="425"/>
      <c r="F3152" s="252"/>
    </row>
    <row r="3153" spans="3:6" x14ac:dyDescent="0.2">
      <c r="C3153" s="425"/>
      <c r="D3153" s="425"/>
      <c r="F3153" s="252"/>
    </row>
    <row r="3154" spans="3:6" x14ac:dyDescent="0.2">
      <c r="C3154" s="425"/>
      <c r="D3154" s="425"/>
      <c r="F3154" s="252"/>
    </row>
    <row r="3155" spans="3:6" x14ac:dyDescent="0.2">
      <c r="C3155" s="425"/>
      <c r="D3155" s="425"/>
      <c r="F3155" s="252"/>
    </row>
    <row r="3156" spans="3:6" x14ac:dyDescent="0.2">
      <c r="C3156" s="425"/>
      <c r="D3156" s="425"/>
      <c r="F3156" s="252"/>
    </row>
    <row r="3157" spans="3:6" x14ac:dyDescent="0.2">
      <c r="C3157" s="425"/>
      <c r="D3157" s="425"/>
      <c r="F3157" s="252"/>
    </row>
    <row r="3158" spans="3:6" x14ac:dyDescent="0.2">
      <c r="C3158" s="425"/>
      <c r="D3158" s="425"/>
      <c r="F3158" s="252"/>
    </row>
    <row r="3159" spans="3:6" x14ac:dyDescent="0.2">
      <c r="C3159" s="425"/>
      <c r="D3159" s="425"/>
      <c r="F3159" s="252"/>
    </row>
    <row r="3160" spans="3:6" x14ac:dyDescent="0.2">
      <c r="C3160" s="425"/>
      <c r="D3160" s="425"/>
      <c r="F3160" s="252"/>
    </row>
    <row r="3161" spans="3:6" x14ac:dyDescent="0.2">
      <c r="C3161" s="425"/>
      <c r="D3161" s="425"/>
      <c r="F3161" s="252"/>
    </row>
    <row r="3162" spans="3:6" x14ac:dyDescent="0.2">
      <c r="C3162" s="425"/>
      <c r="D3162" s="425"/>
      <c r="F3162" s="252"/>
    </row>
    <row r="3163" spans="3:6" x14ac:dyDescent="0.2">
      <c r="C3163" s="425"/>
      <c r="D3163" s="425"/>
      <c r="F3163" s="252"/>
    </row>
    <row r="3164" spans="3:6" x14ac:dyDescent="0.2">
      <c r="C3164" s="425"/>
      <c r="D3164" s="425"/>
      <c r="F3164" s="252"/>
    </row>
    <row r="3165" spans="3:6" x14ac:dyDescent="0.2">
      <c r="C3165" s="425"/>
      <c r="D3165" s="425"/>
      <c r="F3165" s="252"/>
    </row>
    <row r="3166" spans="3:6" x14ac:dyDescent="0.2">
      <c r="C3166" s="425"/>
      <c r="D3166" s="425"/>
      <c r="F3166" s="252"/>
    </row>
    <row r="3167" spans="3:6" x14ac:dyDescent="0.2">
      <c r="C3167" s="425"/>
      <c r="D3167" s="425"/>
      <c r="F3167" s="252"/>
    </row>
    <row r="3168" spans="3:6" x14ac:dyDescent="0.2">
      <c r="C3168" s="425"/>
      <c r="D3168" s="425"/>
      <c r="F3168" s="252"/>
    </row>
    <row r="3169" spans="3:6" x14ac:dyDescent="0.2">
      <c r="C3169" s="425"/>
      <c r="D3169" s="425"/>
      <c r="F3169" s="252"/>
    </row>
    <row r="3170" spans="3:6" x14ac:dyDescent="0.2">
      <c r="C3170" s="425"/>
      <c r="D3170" s="425"/>
      <c r="F3170" s="252"/>
    </row>
    <row r="3171" spans="3:6" x14ac:dyDescent="0.2">
      <c r="C3171" s="425"/>
      <c r="D3171" s="425"/>
      <c r="F3171" s="252"/>
    </row>
    <row r="3172" spans="3:6" x14ac:dyDescent="0.2">
      <c r="C3172" s="425"/>
      <c r="D3172" s="425"/>
      <c r="F3172" s="252"/>
    </row>
    <row r="3173" spans="3:6" x14ac:dyDescent="0.2">
      <c r="C3173" s="425"/>
      <c r="D3173" s="425"/>
      <c r="F3173" s="252"/>
    </row>
    <row r="3174" spans="3:6" x14ac:dyDescent="0.2">
      <c r="C3174" s="425"/>
      <c r="D3174" s="425"/>
      <c r="F3174" s="252"/>
    </row>
    <row r="3175" spans="3:6" x14ac:dyDescent="0.2">
      <c r="C3175" s="425"/>
      <c r="D3175" s="425"/>
      <c r="F3175" s="252"/>
    </row>
    <row r="3176" spans="3:6" x14ac:dyDescent="0.2">
      <c r="C3176" s="425"/>
      <c r="D3176" s="425"/>
      <c r="F3176" s="252"/>
    </row>
    <row r="3177" spans="3:6" x14ac:dyDescent="0.2">
      <c r="C3177" s="425"/>
      <c r="D3177" s="425"/>
      <c r="F3177" s="252"/>
    </row>
    <row r="3178" spans="3:6" x14ac:dyDescent="0.2">
      <c r="C3178" s="425"/>
      <c r="D3178" s="425"/>
      <c r="F3178" s="252"/>
    </row>
    <row r="3179" spans="3:6" x14ac:dyDescent="0.2">
      <c r="C3179" s="425"/>
      <c r="D3179" s="425"/>
      <c r="F3179" s="252"/>
    </row>
    <row r="3180" spans="3:6" x14ac:dyDescent="0.2">
      <c r="C3180" s="425"/>
      <c r="D3180" s="425"/>
      <c r="F3180" s="252"/>
    </row>
    <row r="3181" spans="3:6" x14ac:dyDescent="0.2">
      <c r="C3181" s="425"/>
      <c r="D3181" s="425"/>
      <c r="F3181" s="252"/>
    </row>
    <row r="3182" spans="3:6" x14ac:dyDescent="0.2">
      <c r="C3182" s="425"/>
      <c r="D3182" s="425"/>
      <c r="F3182" s="252"/>
    </row>
    <row r="3183" spans="3:6" x14ac:dyDescent="0.2">
      <c r="C3183" s="425"/>
      <c r="D3183" s="425"/>
      <c r="F3183" s="252"/>
    </row>
    <row r="3184" spans="3:6" x14ac:dyDescent="0.2">
      <c r="C3184" s="425"/>
      <c r="D3184" s="425"/>
      <c r="F3184" s="252"/>
    </row>
    <row r="3185" spans="3:6" x14ac:dyDescent="0.2">
      <c r="C3185" s="425"/>
      <c r="D3185" s="425"/>
      <c r="F3185" s="252"/>
    </row>
    <row r="3186" spans="3:6" x14ac:dyDescent="0.2">
      <c r="C3186" s="425"/>
      <c r="D3186" s="425"/>
      <c r="F3186" s="252"/>
    </row>
    <row r="3187" spans="3:6" x14ac:dyDescent="0.2">
      <c r="C3187" s="425"/>
      <c r="D3187" s="425"/>
      <c r="F3187" s="252"/>
    </row>
    <row r="3188" spans="3:6" x14ac:dyDescent="0.2">
      <c r="C3188" s="425"/>
      <c r="D3188" s="425"/>
      <c r="F3188" s="252"/>
    </row>
    <row r="3189" spans="3:6" x14ac:dyDescent="0.2">
      <c r="C3189" s="425"/>
      <c r="D3189" s="425"/>
      <c r="F3189" s="252"/>
    </row>
    <row r="3190" spans="3:6" x14ac:dyDescent="0.2">
      <c r="C3190" s="425"/>
      <c r="D3190" s="425"/>
      <c r="F3190" s="252"/>
    </row>
    <row r="3191" spans="3:6" x14ac:dyDescent="0.2">
      <c r="C3191" s="425"/>
      <c r="D3191" s="425"/>
      <c r="F3191" s="252"/>
    </row>
    <row r="3192" spans="3:6" x14ac:dyDescent="0.2">
      <c r="C3192" s="425"/>
      <c r="D3192" s="425"/>
      <c r="F3192" s="252"/>
    </row>
    <row r="3193" spans="3:6" x14ac:dyDescent="0.2">
      <c r="C3193" s="425"/>
      <c r="D3193" s="425"/>
      <c r="F3193" s="252"/>
    </row>
    <row r="3194" spans="3:6" x14ac:dyDescent="0.2">
      <c r="C3194" s="425"/>
      <c r="D3194" s="425"/>
      <c r="F3194" s="252"/>
    </row>
    <row r="3195" spans="3:6" x14ac:dyDescent="0.2">
      <c r="C3195" s="425"/>
      <c r="D3195" s="425"/>
      <c r="F3195" s="252"/>
    </row>
    <row r="3196" spans="3:6" x14ac:dyDescent="0.2">
      <c r="C3196" s="425"/>
      <c r="D3196" s="425"/>
      <c r="F3196" s="252"/>
    </row>
    <row r="3197" spans="3:6" x14ac:dyDescent="0.2">
      <c r="C3197" s="425"/>
      <c r="D3197" s="425"/>
      <c r="F3197" s="252"/>
    </row>
    <row r="3198" spans="3:6" x14ac:dyDescent="0.2">
      <c r="C3198" s="425"/>
      <c r="D3198" s="425"/>
      <c r="F3198" s="252"/>
    </row>
    <row r="3199" spans="3:6" x14ac:dyDescent="0.2">
      <c r="C3199" s="425"/>
      <c r="D3199" s="425"/>
      <c r="F3199" s="252"/>
    </row>
    <row r="3200" spans="3:6" x14ac:dyDescent="0.2">
      <c r="C3200" s="425"/>
      <c r="D3200" s="425"/>
      <c r="F3200" s="252"/>
    </row>
    <row r="3201" spans="3:6" x14ac:dyDescent="0.2">
      <c r="C3201" s="425"/>
      <c r="D3201" s="425"/>
      <c r="F3201" s="252"/>
    </row>
    <row r="3202" spans="3:6" x14ac:dyDescent="0.2">
      <c r="C3202" s="425"/>
      <c r="D3202" s="425"/>
      <c r="F3202" s="252"/>
    </row>
    <row r="3203" spans="3:6" x14ac:dyDescent="0.2">
      <c r="C3203" s="425"/>
      <c r="D3203" s="425"/>
      <c r="F3203" s="252"/>
    </row>
    <row r="3204" spans="3:6" x14ac:dyDescent="0.2">
      <c r="C3204" s="425"/>
      <c r="D3204" s="425"/>
      <c r="F3204" s="252"/>
    </row>
    <row r="3205" spans="3:6" x14ac:dyDescent="0.2">
      <c r="C3205" s="425"/>
      <c r="D3205" s="425"/>
      <c r="F3205" s="252"/>
    </row>
    <row r="3206" spans="3:6" x14ac:dyDescent="0.2">
      <c r="C3206" s="425"/>
      <c r="D3206" s="425"/>
      <c r="F3206" s="252"/>
    </row>
    <row r="3207" spans="3:6" x14ac:dyDescent="0.2">
      <c r="C3207" s="425"/>
      <c r="D3207" s="425"/>
      <c r="F3207" s="252"/>
    </row>
    <row r="3208" spans="3:6" x14ac:dyDescent="0.2">
      <c r="C3208" s="425"/>
      <c r="D3208" s="425"/>
      <c r="F3208" s="252"/>
    </row>
    <row r="3209" spans="3:6" x14ac:dyDescent="0.2">
      <c r="C3209" s="425"/>
      <c r="D3209" s="425"/>
      <c r="F3209" s="252"/>
    </row>
    <row r="3210" spans="3:6" x14ac:dyDescent="0.2">
      <c r="C3210" s="425"/>
      <c r="D3210" s="425"/>
      <c r="F3210" s="252"/>
    </row>
    <row r="3211" spans="3:6" x14ac:dyDescent="0.2">
      <c r="C3211" s="425"/>
      <c r="D3211" s="425"/>
      <c r="F3211" s="252"/>
    </row>
    <row r="3212" spans="3:6" x14ac:dyDescent="0.2">
      <c r="C3212" s="425"/>
      <c r="D3212" s="425"/>
      <c r="F3212" s="252"/>
    </row>
    <row r="3213" spans="3:6" x14ac:dyDescent="0.2">
      <c r="C3213" s="425"/>
      <c r="D3213" s="425"/>
      <c r="F3213" s="252"/>
    </row>
    <row r="3214" spans="3:6" x14ac:dyDescent="0.2">
      <c r="C3214" s="425"/>
      <c r="D3214" s="425"/>
      <c r="F3214" s="252"/>
    </row>
    <row r="3215" spans="3:6" x14ac:dyDescent="0.2">
      <c r="C3215" s="425"/>
      <c r="D3215" s="425"/>
      <c r="F3215" s="252"/>
    </row>
    <row r="3216" spans="3:6" x14ac:dyDescent="0.2">
      <c r="C3216" s="425"/>
      <c r="D3216" s="425"/>
      <c r="F3216" s="252"/>
    </row>
    <row r="3217" spans="3:6" x14ac:dyDescent="0.2">
      <c r="C3217" s="425"/>
      <c r="D3217" s="425"/>
      <c r="F3217" s="252"/>
    </row>
    <row r="3218" spans="3:6" x14ac:dyDescent="0.2">
      <c r="C3218" s="425"/>
      <c r="D3218" s="425"/>
      <c r="F3218" s="252"/>
    </row>
    <row r="3219" spans="3:6" x14ac:dyDescent="0.2">
      <c r="C3219" s="425"/>
      <c r="D3219" s="425"/>
      <c r="F3219" s="252"/>
    </row>
    <row r="3220" spans="3:6" x14ac:dyDescent="0.2">
      <c r="C3220" s="425"/>
      <c r="D3220" s="425"/>
      <c r="F3220" s="252"/>
    </row>
    <row r="3221" spans="3:6" x14ac:dyDescent="0.2">
      <c r="C3221" s="425"/>
      <c r="D3221" s="425"/>
      <c r="F3221" s="252"/>
    </row>
    <row r="3222" spans="3:6" x14ac:dyDescent="0.2">
      <c r="C3222" s="425"/>
      <c r="D3222" s="425"/>
      <c r="F3222" s="252"/>
    </row>
    <row r="3223" spans="3:6" x14ac:dyDescent="0.2">
      <c r="C3223" s="425"/>
      <c r="D3223" s="425"/>
      <c r="F3223" s="252"/>
    </row>
    <row r="3224" spans="3:6" x14ac:dyDescent="0.2">
      <c r="C3224" s="425"/>
      <c r="D3224" s="425"/>
      <c r="F3224" s="252"/>
    </row>
    <row r="3225" spans="3:6" x14ac:dyDescent="0.2">
      <c r="C3225" s="425"/>
      <c r="D3225" s="425"/>
      <c r="F3225" s="252"/>
    </row>
    <row r="3226" spans="3:6" x14ac:dyDescent="0.2">
      <c r="C3226" s="425"/>
      <c r="D3226" s="425"/>
      <c r="F3226" s="252"/>
    </row>
    <row r="3227" spans="3:6" x14ac:dyDescent="0.2">
      <c r="C3227" s="425"/>
      <c r="D3227" s="425"/>
      <c r="F3227" s="252"/>
    </row>
    <row r="3228" spans="3:6" x14ac:dyDescent="0.2">
      <c r="C3228" s="425"/>
      <c r="D3228" s="425"/>
      <c r="F3228" s="252"/>
    </row>
    <row r="3229" spans="3:6" x14ac:dyDescent="0.2">
      <c r="C3229" s="425"/>
      <c r="D3229" s="425"/>
      <c r="F3229" s="252"/>
    </row>
    <row r="3230" spans="3:6" x14ac:dyDescent="0.2">
      <c r="C3230" s="425"/>
      <c r="D3230" s="425"/>
      <c r="F3230" s="252"/>
    </row>
    <row r="3231" spans="3:6" x14ac:dyDescent="0.2">
      <c r="C3231" s="425"/>
      <c r="D3231" s="425"/>
      <c r="F3231" s="252"/>
    </row>
    <row r="3232" spans="3:6" x14ac:dyDescent="0.2">
      <c r="C3232" s="425"/>
      <c r="D3232" s="425"/>
      <c r="F3232" s="252"/>
    </row>
    <row r="3233" spans="3:6" x14ac:dyDescent="0.2">
      <c r="C3233" s="425"/>
      <c r="D3233" s="425"/>
      <c r="F3233" s="252"/>
    </row>
    <row r="3234" spans="3:6" x14ac:dyDescent="0.2">
      <c r="C3234" s="425"/>
      <c r="D3234" s="425"/>
      <c r="F3234" s="252"/>
    </row>
    <row r="3235" spans="3:6" x14ac:dyDescent="0.2">
      <c r="C3235" s="425"/>
      <c r="D3235" s="425"/>
      <c r="F3235" s="252"/>
    </row>
    <row r="3236" spans="3:6" x14ac:dyDescent="0.2">
      <c r="C3236" s="425"/>
      <c r="D3236" s="425"/>
      <c r="F3236" s="252"/>
    </row>
    <row r="3237" spans="3:6" x14ac:dyDescent="0.2">
      <c r="C3237" s="425"/>
      <c r="D3237" s="425"/>
      <c r="F3237" s="252"/>
    </row>
    <row r="3238" spans="3:6" x14ac:dyDescent="0.2">
      <c r="C3238" s="425"/>
      <c r="D3238" s="425"/>
      <c r="F3238" s="252"/>
    </row>
    <row r="3239" spans="3:6" x14ac:dyDescent="0.2">
      <c r="C3239" s="425"/>
      <c r="D3239" s="425"/>
      <c r="F3239" s="252"/>
    </row>
    <row r="3240" spans="3:6" x14ac:dyDescent="0.2">
      <c r="C3240" s="425"/>
      <c r="D3240" s="425"/>
      <c r="F3240" s="252"/>
    </row>
    <row r="3241" spans="3:6" x14ac:dyDescent="0.2">
      <c r="C3241" s="425"/>
      <c r="D3241" s="425"/>
      <c r="F3241" s="252"/>
    </row>
    <row r="3242" spans="3:6" x14ac:dyDescent="0.2">
      <c r="C3242" s="425"/>
      <c r="D3242" s="425"/>
      <c r="F3242" s="252"/>
    </row>
    <row r="3243" spans="3:6" x14ac:dyDescent="0.2">
      <c r="C3243" s="425"/>
      <c r="D3243" s="425"/>
      <c r="F3243" s="252"/>
    </row>
    <row r="3244" spans="3:6" x14ac:dyDescent="0.2">
      <c r="C3244" s="425"/>
      <c r="D3244" s="425"/>
      <c r="F3244" s="252"/>
    </row>
    <row r="3245" spans="3:6" x14ac:dyDescent="0.2">
      <c r="C3245" s="425"/>
      <c r="D3245" s="425"/>
      <c r="F3245" s="252"/>
    </row>
    <row r="3246" spans="3:6" x14ac:dyDescent="0.2">
      <c r="C3246" s="425"/>
      <c r="D3246" s="425"/>
      <c r="F3246" s="252"/>
    </row>
    <row r="3247" spans="3:6" x14ac:dyDescent="0.2">
      <c r="C3247" s="425"/>
      <c r="D3247" s="425"/>
      <c r="F3247" s="252"/>
    </row>
    <row r="3248" spans="3:6" x14ac:dyDescent="0.2">
      <c r="C3248" s="425"/>
      <c r="D3248" s="425"/>
      <c r="F3248" s="252"/>
    </row>
    <row r="3249" spans="3:6" x14ac:dyDescent="0.2">
      <c r="C3249" s="425"/>
      <c r="D3249" s="425"/>
      <c r="F3249" s="252"/>
    </row>
    <row r="3250" spans="3:6" x14ac:dyDescent="0.2">
      <c r="C3250" s="425"/>
      <c r="D3250" s="425"/>
      <c r="F3250" s="252"/>
    </row>
    <row r="3251" spans="3:6" x14ac:dyDescent="0.2">
      <c r="C3251" s="425"/>
      <c r="D3251" s="425"/>
      <c r="F3251" s="252"/>
    </row>
    <row r="3252" spans="3:6" x14ac:dyDescent="0.2">
      <c r="C3252" s="425"/>
      <c r="D3252" s="425"/>
      <c r="F3252" s="252"/>
    </row>
    <row r="3253" spans="3:6" x14ac:dyDescent="0.2">
      <c r="C3253" s="425"/>
      <c r="D3253" s="425"/>
      <c r="F3253" s="252"/>
    </row>
    <row r="3254" spans="3:6" x14ac:dyDescent="0.2">
      <c r="C3254" s="425"/>
      <c r="D3254" s="425"/>
      <c r="F3254" s="252"/>
    </row>
    <row r="3255" spans="3:6" x14ac:dyDescent="0.2">
      <c r="C3255" s="425"/>
      <c r="D3255" s="425"/>
      <c r="F3255" s="252"/>
    </row>
    <row r="3256" spans="3:6" x14ac:dyDescent="0.2">
      <c r="C3256" s="425"/>
      <c r="D3256" s="425"/>
      <c r="F3256" s="252"/>
    </row>
    <row r="3257" spans="3:6" x14ac:dyDescent="0.2">
      <c r="C3257" s="425"/>
      <c r="D3257" s="425"/>
      <c r="F3257" s="252"/>
    </row>
    <row r="3258" spans="3:6" x14ac:dyDescent="0.2">
      <c r="C3258" s="425"/>
      <c r="D3258" s="425"/>
      <c r="F3258" s="252"/>
    </row>
    <row r="3259" spans="3:6" x14ac:dyDescent="0.2">
      <c r="C3259" s="425"/>
      <c r="D3259" s="425"/>
      <c r="F3259" s="252"/>
    </row>
    <row r="3260" spans="3:6" x14ac:dyDescent="0.2">
      <c r="C3260" s="425"/>
      <c r="D3260" s="425"/>
      <c r="F3260" s="252"/>
    </row>
    <row r="3261" spans="3:6" x14ac:dyDescent="0.2">
      <c r="C3261" s="425"/>
      <c r="D3261" s="425"/>
      <c r="F3261" s="252"/>
    </row>
    <row r="3262" spans="3:6" x14ac:dyDescent="0.2">
      <c r="C3262" s="425"/>
      <c r="D3262" s="425"/>
      <c r="F3262" s="252"/>
    </row>
    <row r="3263" spans="3:6" x14ac:dyDescent="0.2">
      <c r="C3263" s="425"/>
      <c r="D3263" s="425"/>
      <c r="F3263" s="252"/>
    </row>
    <row r="3264" spans="3:6" x14ac:dyDescent="0.2">
      <c r="C3264" s="425"/>
      <c r="D3264" s="425"/>
      <c r="F3264" s="252"/>
    </row>
    <row r="3265" spans="3:6" x14ac:dyDescent="0.2">
      <c r="C3265" s="425"/>
      <c r="D3265" s="425"/>
      <c r="F3265" s="252"/>
    </row>
    <row r="3266" spans="3:6" x14ac:dyDescent="0.2">
      <c r="C3266" s="425"/>
      <c r="D3266" s="425"/>
      <c r="F3266" s="252"/>
    </row>
    <row r="3267" spans="3:6" x14ac:dyDescent="0.2">
      <c r="C3267" s="425"/>
      <c r="D3267" s="425"/>
      <c r="F3267" s="252"/>
    </row>
    <row r="3268" spans="3:6" x14ac:dyDescent="0.2">
      <c r="C3268" s="425"/>
      <c r="D3268" s="425"/>
      <c r="F3268" s="252"/>
    </row>
    <row r="3269" spans="3:6" x14ac:dyDescent="0.2">
      <c r="C3269" s="425"/>
      <c r="D3269" s="425"/>
      <c r="F3269" s="252"/>
    </row>
    <row r="3270" spans="3:6" x14ac:dyDescent="0.2">
      <c r="C3270" s="425"/>
      <c r="D3270" s="425"/>
      <c r="F3270" s="252"/>
    </row>
    <row r="3271" spans="3:6" x14ac:dyDescent="0.2">
      <c r="C3271" s="425"/>
      <c r="D3271" s="425"/>
      <c r="F3271" s="252"/>
    </row>
    <row r="3272" spans="3:6" x14ac:dyDescent="0.2">
      <c r="C3272" s="425"/>
      <c r="D3272" s="425"/>
      <c r="F3272" s="252"/>
    </row>
    <row r="3273" spans="3:6" x14ac:dyDescent="0.2">
      <c r="C3273" s="425"/>
      <c r="D3273" s="425"/>
      <c r="F3273" s="252"/>
    </row>
    <row r="3274" spans="3:6" x14ac:dyDescent="0.2">
      <c r="C3274" s="425"/>
      <c r="D3274" s="425"/>
      <c r="F3274" s="252"/>
    </row>
    <row r="3275" spans="3:6" x14ac:dyDescent="0.2">
      <c r="C3275" s="425"/>
      <c r="D3275" s="425"/>
      <c r="F3275" s="252"/>
    </row>
    <row r="3276" spans="3:6" x14ac:dyDescent="0.2">
      <c r="C3276" s="425"/>
      <c r="D3276" s="425"/>
      <c r="F3276" s="252"/>
    </row>
    <row r="3277" spans="3:6" x14ac:dyDescent="0.2">
      <c r="C3277" s="425"/>
      <c r="D3277" s="425"/>
      <c r="F3277" s="252"/>
    </row>
    <row r="3278" spans="3:6" x14ac:dyDescent="0.2">
      <c r="C3278" s="425"/>
      <c r="D3278" s="425"/>
      <c r="F3278" s="252"/>
    </row>
    <row r="3279" spans="3:6" x14ac:dyDescent="0.2">
      <c r="C3279" s="425"/>
      <c r="D3279" s="425"/>
      <c r="F3279" s="252"/>
    </row>
    <row r="3280" spans="3:6" x14ac:dyDescent="0.2">
      <c r="C3280" s="425"/>
      <c r="D3280" s="425"/>
      <c r="F3280" s="252"/>
    </row>
    <row r="3281" spans="3:6" x14ac:dyDescent="0.2">
      <c r="C3281" s="425"/>
      <c r="D3281" s="425"/>
      <c r="F3281" s="252"/>
    </row>
    <row r="3282" spans="3:6" x14ac:dyDescent="0.2">
      <c r="C3282" s="425"/>
      <c r="D3282" s="425"/>
      <c r="F3282" s="252"/>
    </row>
    <row r="3283" spans="3:6" x14ac:dyDescent="0.2">
      <c r="C3283" s="425"/>
      <c r="D3283" s="425"/>
      <c r="F3283" s="252"/>
    </row>
    <row r="3284" spans="3:6" x14ac:dyDescent="0.2">
      <c r="C3284" s="425"/>
      <c r="D3284" s="425"/>
      <c r="F3284" s="252"/>
    </row>
    <row r="3285" spans="3:6" x14ac:dyDescent="0.2">
      <c r="C3285" s="425"/>
      <c r="D3285" s="425"/>
      <c r="F3285" s="252"/>
    </row>
    <row r="3286" spans="3:6" x14ac:dyDescent="0.2">
      <c r="C3286" s="425"/>
      <c r="D3286" s="425"/>
      <c r="F3286" s="252"/>
    </row>
    <row r="3287" spans="3:6" x14ac:dyDescent="0.2">
      <c r="C3287" s="425"/>
      <c r="D3287" s="425"/>
      <c r="F3287" s="252"/>
    </row>
    <row r="3288" spans="3:6" x14ac:dyDescent="0.2">
      <c r="C3288" s="425"/>
      <c r="D3288" s="425"/>
      <c r="F3288" s="252"/>
    </row>
    <row r="3289" spans="3:6" x14ac:dyDescent="0.2">
      <c r="C3289" s="425"/>
      <c r="D3289" s="425"/>
      <c r="F3289" s="252"/>
    </row>
    <row r="3290" spans="3:6" x14ac:dyDescent="0.2">
      <c r="C3290" s="425"/>
      <c r="D3290" s="425"/>
      <c r="F3290" s="252"/>
    </row>
    <row r="3291" spans="3:6" x14ac:dyDescent="0.2">
      <c r="C3291" s="425"/>
      <c r="D3291" s="425"/>
      <c r="F3291" s="252"/>
    </row>
    <row r="3292" spans="3:6" x14ac:dyDescent="0.2">
      <c r="C3292" s="425"/>
      <c r="D3292" s="425"/>
      <c r="F3292" s="252"/>
    </row>
    <row r="3293" spans="3:6" x14ac:dyDescent="0.2">
      <c r="C3293" s="425"/>
      <c r="D3293" s="425"/>
      <c r="F3293" s="252"/>
    </row>
    <row r="3294" spans="3:6" x14ac:dyDescent="0.2">
      <c r="C3294" s="425"/>
      <c r="D3294" s="425"/>
      <c r="F3294" s="252"/>
    </row>
    <row r="3295" spans="3:6" x14ac:dyDescent="0.2">
      <c r="C3295" s="425"/>
      <c r="D3295" s="425"/>
      <c r="F3295" s="252"/>
    </row>
    <row r="3296" spans="3:6" x14ac:dyDescent="0.2">
      <c r="C3296" s="425"/>
      <c r="D3296" s="425"/>
      <c r="F3296" s="252"/>
    </row>
    <row r="3297" spans="3:6" x14ac:dyDescent="0.2">
      <c r="C3297" s="425"/>
      <c r="D3297" s="425"/>
      <c r="F3297" s="252"/>
    </row>
    <row r="3298" spans="3:6" x14ac:dyDescent="0.2">
      <c r="C3298" s="425"/>
      <c r="D3298" s="425"/>
      <c r="F3298" s="252"/>
    </row>
    <row r="3299" spans="3:6" x14ac:dyDescent="0.2">
      <c r="C3299" s="425"/>
      <c r="D3299" s="425"/>
      <c r="F3299" s="252"/>
    </row>
    <row r="3300" spans="3:6" x14ac:dyDescent="0.2">
      <c r="C3300" s="425"/>
      <c r="D3300" s="425"/>
      <c r="F3300" s="252"/>
    </row>
    <row r="3301" spans="3:6" x14ac:dyDescent="0.2">
      <c r="C3301" s="425"/>
      <c r="D3301" s="425"/>
      <c r="F3301" s="252"/>
    </row>
    <row r="3302" spans="3:6" x14ac:dyDescent="0.2">
      <c r="C3302" s="425"/>
      <c r="D3302" s="425"/>
      <c r="F3302" s="252"/>
    </row>
    <row r="3303" spans="3:6" x14ac:dyDescent="0.2">
      <c r="C3303" s="425"/>
      <c r="D3303" s="425"/>
      <c r="F3303" s="252"/>
    </row>
    <row r="3304" spans="3:6" x14ac:dyDescent="0.2">
      <c r="C3304" s="425"/>
      <c r="D3304" s="425"/>
      <c r="F3304" s="252"/>
    </row>
    <row r="3305" spans="3:6" x14ac:dyDescent="0.2">
      <c r="C3305" s="425"/>
      <c r="D3305" s="425"/>
      <c r="F3305" s="252"/>
    </row>
    <row r="3306" spans="3:6" x14ac:dyDescent="0.2">
      <c r="C3306" s="425"/>
      <c r="D3306" s="425"/>
      <c r="F3306" s="252"/>
    </row>
    <row r="3307" spans="3:6" x14ac:dyDescent="0.2">
      <c r="C3307" s="425"/>
      <c r="D3307" s="425"/>
      <c r="F3307" s="252"/>
    </row>
    <row r="3308" spans="3:6" x14ac:dyDescent="0.2">
      <c r="C3308" s="425"/>
      <c r="D3308" s="425"/>
      <c r="F3308" s="252"/>
    </row>
    <row r="3309" spans="3:6" x14ac:dyDescent="0.2">
      <c r="C3309" s="425"/>
      <c r="D3309" s="425"/>
      <c r="F3309" s="252"/>
    </row>
    <row r="3310" spans="3:6" x14ac:dyDescent="0.2">
      <c r="C3310" s="425"/>
      <c r="D3310" s="425"/>
      <c r="F3310" s="252"/>
    </row>
    <row r="3311" spans="3:6" x14ac:dyDescent="0.2">
      <c r="C3311" s="425"/>
      <c r="D3311" s="425"/>
      <c r="F3311" s="252"/>
    </row>
    <row r="3312" spans="3:6" x14ac:dyDescent="0.2">
      <c r="C3312" s="425"/>
      <c r="D3312" s="425"/>
      <c r="F3312" s="252"/>
    </row>
    <row r="3313" spans="3:6" x14ac:dyDescent="0.2">
      <c r="C3313" s="425"/>
      <c r="D3313" s="425"/>
      <c r="F3313" s="252"/>
    </row>
    <row r="3314" spans="3:6" x14ac:dyDescent="0.2">
      <c r="C3314" s="425"/>
      <c r="D3314" s="425"/>
      <c r="F3314" s="252"/>
    </row>
    <row r="3315" spans="3:6" x14ac:dyDescent="0.2">
      <c r="C3315" s="425"/>
      <c r="D3315" s="425"/>
      <c r="F3315" s="252"/>
    </row>
    <row r="3316" spans="3:6" x14ac:dyDescent="0.2">
      <c r="C3316" s="425"/>
      <c r="D3316" s="425"/>
      <c r="F3316" s="252"/>
    </row>
    <row r="3317" spans="3:6" x14ac:dyDescent="0.2">
      <c r="C3317" s="425"/>
      <c r="D3317" s="425"/>
      <c r="F3317" s="252"/>
    </row>
    <row r="3318" spans="3:6" x14ac:dyDescent="0.2">
      <c r="C3318" s="425"/>
      <c r="D3318" s="425"/>
      <c r="F3318" s="252"/>
    </row>
    <row r="3319" spans="3:6" x14ac:dyDescent="0.2">
      <c r="C3319" s="425"/>
      <c r="D3319" s="425"/>
      <c r="F3319" s="252"/>
    </row>
    <row r="3320" spans="3:6" x14ac:dyDescent="0.2">
      <c r="C3320" s="425"/>
      <c r="D3320" s="425"/>
      <c r="F3320" s="252"/>
    </row>
    <row r="3321" spans="3:6" x14ac:dyDescent="0.2">
      <c r="C3321" s="425"/>
      <c r="D3321" s="425"/>
      <c r="F3321" s="252"/>
    </row>
    <row r="3322" spans="3:6" x14ac:dyDescent="0.2">
      <c r="C3322" s="425"/>
      <c r="D3322" s="425"/>
      <c r="F3322" s="252"/>
    </row>
    <row r="3323" spans="3:6" x14ac:dyDescent="0.2">
      <c r="C3323" s="425"/>
      <c r="D3323" s="425"/>
      <c r="F3323" s="252"/>
    </row>
    <row r="3324" spans="3:6" x14ac:dyDescent="0.2">
      <c r="C3324" s="425"/>
      <c r="D3324" s="425"/>
      <c r="F3324" s="252"/>
    </row>
    <row r="3325" spans="3:6" x14ac:dyDescent="0.2">
      <c r="C3325" s="425"/>
      <c r="D3325" s="425"/>
      <c r="F3325" s="252"/>
    </row>
    <row r="3326" spans="3:6" x14ac:dyDescent="0.2">
      <c r="C3326" s="425"/>
      <c r="D3326" s="425"/>
      <c r="F3326" s="252"/>
    </row>
    <row r="3327" spans="3:6" x14ac:dyDescent="0.2">
      <c r="C3327" s="425"/>
      <c r="D3327" s="425"/>
      <c r="F3327" s="252"/>
    </row>
    <row r="3328" spans="3:6" x14ac:dyDescent="0.2">
      <c r="C3328" s="425"/>
      <c r="D3328" s="425"/>
      <c r="F3328" s="252"/>
    </row>
    <row r="3329" spans="3:6" x14ac:dyDescent="0.2">
      <c r="C3329" s="425"/>
      <c r="D3329" s="425"/>
      <c r="F3329" s="252"/>
    </row>
    <row r="3330" spans="3:6" x14ac:dyDescent="0.2">
      <c r="C3330" s="425"/>
      <c r="D3330" s="425"/>
      <c r="F3330" s="252"/>
    </row>
    <row r="3331" spans="3:6" x14ac:dyDescent="0.2">
      <c r="C3331" s="425"/>
      <c r="D3331" s="425"/>
      <c r="F3331" s="252"/>
    </row>
    <row r="3332" spans="3:6" x14ac:dyDescent="0.2">
      <c r="C3332" s="425"/>
      <c r="D3332" s="425"/>
      <c r="F3332" s="252"/>
    </row>
    <row r="3333" spans="3:6" x14ac:dyDescent="0.2">
      <c r="C3333" s="425"/>
      <c r="D3333" s="425"/>
      <c r="F3333" s="252"/>
    </row>
    <row r="3334" spans="3:6" x14ac:dyDescent="0.2">
      <c r="C3334" s="425"/>
      <c r="D3334" s="425"/>
      <c r="F3334" s="252"/>
    </row>
    <row r="3335" spans="3:6" x14ac:dyDescent="0.2">
      <c r="C3335" s="425"/>
      <c r="D3335" s="425"/>
      <c r="F3335" s="252"/>
    </row>
    <row r="3336" spans="3:6" x14ac:dyDescent="0.2">
      <c r="C3336" s="425"/>
      <c r="D3336" s="425"/>
      <c r="F3336" s="252"/>
    </row>
    <row r="3337" spans="3:6" x14ac:dyDescent="0.2">
      <c r="C3337" s="425"/>
      <c r="D3337" s="425"/>
      <c r="F3337" s="252"/>
    </row>
    <row r="3338" spans="3:6" x14ac:dyDescent="0.2">
      <c r="C3338" s="425"/>
      <c r="D3338" s="425"/>
      <c r="F3338" s="252"/>
    </row>
    <row r="3339" spans="3:6" x14ac:dyDescent="0.2">
      <c r="C3339" s="425"/>
      <c r="D3339" s="425"/>
      <c r="F3339" s="252"/>
    </row>
    <row r="3340" spans="3:6" x14ac:dyDescent="0.2">
      <c r="C3340" s="425"/>
      <c r="D3340" s="425"/>
      <c r="F3340" s="252"/>
    </row>
    <row r="3341" spans="3:6" x14ac:dyDescent="0.2">
      <c r="C3341" s="425"/>
      <c r="D3341" s="425"/>
      <c r="F3341" s="252"/>
    </row>
    <row r="3342" spans="3:6" x14ac:dyDescent="0.2">
      <c r="C3342" s="425"/>
      <c r="D3342" s="425"/>
      <c r="F3342" s="252"/>
    </row>
    <row r="3343" spans="3:6" x14ac:dyDescent="0.2">
      <c r="C3343" s="425"/>
      <c r="D3343" s="425"/>
      <c r="F3343" s="252"/>
    </row>
    <row r="3344" spans="3:6" x14ac:dyDescent="0.2">
      <c r="C3344" s="425"/>
      <c r="D3344" s="425"/>
      <c r="F3344" s="252"/>
    </row>
    <row r="3345" spans="3:6" x14ac:dyDescent="0.2">
      <c r="C3345" s="425"/>
      <c r="D3345" s="425"/>
      <c r="F3345" s="252"/>
    </row>
    <row r="3346" spans="3:6" x14ac:dyDescent="0.2">
      <c r="C3346" s="425"/>
      <c r="D3346" s="425"/>
      <c r="F3346" s="252"/>
    </row>
    <row r="3347" spans="3:6" x14ac:dyDescent="0.2">
      <c r="C3347" s="425"/>
      <c r="D3347" s="425"/>
      <c r="F3347" s="252"/>
    </row>
    <row r="3348" spans="3:6" x14ac:dyDescent="0.2">
      <c r="C3348" s="425"/>
      <c r="D3348" s="425"/>
      <c r="F3348" s="252"/>
    </row>
    <row r="3349" spans="3:6" x14ac:dyDescent="0.2">
      <c r="C3349" s="425"/>
      <c r="D3349" s="425"/>
      <c r="F3349" s="252"/>
    </row>
    <row r="3350" spans="3:6" x14ac:dyDescent="0.2">
      <c r="C3350" s="425"/>
      <c r="D3350" s="425"/>
      <c r="F3350" s="252"/>
    </row>
    <row r="3351" spans="3:6" x14ac:dyDescent="0.2">
      <c r="C3351" s="425"/>
      <c r="D3351" s="425"/>
      <c r="F3351" s="252"/>
    </row>
    <row r="3352" spans="3:6" x14ac:dyDescent="0.2">
      <c r="C3352" s="425"/>
      <c r="D3352" s="425"/>
      <c r="F3352" s="252"/>
    </row>
    <row r="3353" spans="3:6" x14ac:dyDescent="0.2">
      <c r="C3353" s="425"/>
      <c r="D3353" s="425"/>
      <c r="F3353" s="252"/>
    </row>
    <row r="3354" spans="3:6" x14ac:dyDescent="0.2">
      <c r="C3354" s="425"/>
      <c r="D3354" s="425"/>
      <c r="F3354" s="252"/>
    </row>
    <row r="3355" spans="3:6" x14ac:dyDescent="0.2">
      <c r="C3355" s="425"/>
      <c r="D3355" s="425"/>
      <c r="F3355" s="252"/>
    </row>
    <row r="3356" spans="3:6" x14ac:dyDescent="0.2">
      <c r="C3356" s="425"/>
      <c r="D3356" s="425"/>
      <c r="F3356" s="252"/>
    </row>
    <row r="3357" spans="3:6" x14ac:dyDescent="0.2">
      <c r="C3357" s="425"/>
      <c r="D3357" s="425"/>
      <c r="F3357" s="252"/>
    </row>
    <row r="3358" spans="3:6" x14ac:dyDescent="0.2">
      <c r="C3358" s="425"/>
      <c r="D3358" s="425"/>
      <c r="F3358" s="252"/>
    </row>
    <row r="3359" spans="3:6" x14ac:dyDescent="0.2">
      <c r="C3359" s="425"/>
      <c r="D3359" s="425"/>
      <c r="F3359" s="252"/>
    </row>
    <row r="3360" spans="3:6" x14ac:dyDescent="0.2">
      <c r="C3360" s="425"/>
      <c r="D3360" s="425"/>
      <c r="F3360" s="252"/>
    </row>
    <row r="3361" spans="3:6" x14ac:dyDescent="0.2">
      <c r="C3361" s="425"/>
      <c r="D3361" s="425"/>
      <c r="F3361" s="252"/>
    </row>
    <row r="3362" spans="3:6" x14ac:dyDescent="0.2">
      <c r="C3362" s="425"/>
      <c r="D3362" s="425"/>
      <c r="F3362" s="252"/>
    </row>
    <row r="3363" spans="3:6" x14ac:dyDescent="0.2">
      <c r="C3363" s="425"/>
      <c r="D3363" s="425"/>
      <c r="F3363" s="252"/>
    </row>
    <row r="3364" spans="3:6" x14ac:dyDescent="0.2">
      <c r="C3364" s="425"/>
      <c r="D3364" s="425"/>
      <c r="F3364" s="252"/>
    </row>
    <row r="3365" spans="3:6" x14ac:dyDescent="0.2">
      <c r="C3365" s="425"/>
      <c r="D3365" s="425"/>
      <c r="F3365" s="252"/>
    </row>
    <row r="3366" spans="3:6" x14ac:dyDescent="0.2">
      <c r="C3366" s="425"/>
      <c r="D3366" s="425"/>
      <c r="F3366" s="252"/>
    </row>
    <row r="3367" spans="3:6" x14ac:dyDescent="0.2">
      <c r="C3367" s="425"/>
      <c r="D3367" s="425"/>
      <c r="F3367" s="252"/>
    </row>
    <row r="3368" spans="3:6" x14ac:dyDescent="0.2">
      <c r="C3368" s="425"/>
      <c r="D3368" s="425"/>
      <c r="F3368" s="252"/>
    </row>
    <row r="3369" spans="3:6" x14ac:dyDescent="0.2">
      <c r="C3369" s="425"/>
      <c r="D3369" s="425"/>
      <c r="F3369" s="252"/>
    </row>
    <row r="3370" spans="3:6" x14ac:dyDescent="0.2">
      <c r="C3370" s="425"/>
      <c r="D3370" s="425"/>
      <c r="F3370" s="252"/>
    </row>
    <row r="3371" spans="3:6" x14ac:dyDescent="0.2">
      <c r="C3371" s="425"/>
      <c r="D3371" s="425"/>
      <c r="F3371" s="252"/>
    </row>
    <row r="3372" spans="3:6" x14ac:dyDescent="0.2">
      <c r="C3372" s="425"/>
      <c r="D3372" s="425"/>
      <c r="F3372" s="252"/>
    </row>
    <row r="3373" spans="3:6" x14ac:dyDescent="0.2">
      <c r="C3373" s="425"/>
      <c r="D3373" s="425"/>
      <c r="F3373" s="252"/>
    </row>
    <row r="3374" spans="3:6" x14ac:dyDescent="0.2">
      <c r="C3374" s="425"/>
      <c r="D3374" s="425"/>
      <c r="F3374" s="252"/>
    </row>
    <row r="3375" spans="3:6" x14ac:dyDescent="0.2">
      <c r="C3375" s="425"/>
      <c r="D3375" s="425"/>
      <c r="F3375" s="252"/>
    </row>
    <row r="3376" spans="3:6" x14ac:dyDescent="0.2">
      <c r="C3376" s="425"/>
      <c r="D3376" s="425"/>
      <c r="F3376" s="252"/>
    </row>
    <row r="3377" spans="3:6" x14ac:dyDescent="0.2">
      <c r="C3377" s="425"/>
      <c r="D3377" s="425"/>
      <c r="F3377" s="252"/>
    </row>
    <row r="3378" spans="3:6" x14ac:dyDescent="0.2">
      <c r="C3378" s="425"/>
      <c r="D3378" s="425"/>
      <c r="F3378" s="252"/>
    </row>
    <row r="3379" spans="3:6" x14ac:dyDescent="0.2">
      <c r="C3379" s="425"/>
      <c r="D3379" s="425"/>
      <c r="F3379" s="252"/>
    </row>
    <row r="3380" spans="3:6" x14ac:dyDescent="0.2">
      <c r="C3380" s="425"/>
      <c r="D3380" s="425"/>
      <c r="F3380" s="252"/>
    </row>
    <row r="3381" spans="3:6" x14ac:dyDescent="0.2">
      <c r="C3381" s="425"/>
      <c r="D3381" s="425"/>
      <c r="F3381" s="252"/>
    </row>
    <row r="3382" spans="3:6" x14ac:dyDescent="0.2">
      <c r="C3382" s="425"/>
      <c r="D3382" s="425"/>
      <c r="F3382" s="252"/>
    </row>
    <row r="3383" spans="3:6" x14ac:dyDescent="0.2">
      <c r="C3383" s="425"/>
      <c r="D3383" s="425"/>
      <c r="F3383" s="252"/>
    </row>
    <row r="3384" spans="3:6" x14ac:dyDescent="0.2">
      <c r="C3384" s="425"/>
      <c r="D3384" s="425"/>
      <c r="F3384" s="252"/>
    </row>
    <row r="3385" spans="3:6" x14ac:dyDescent="0.2">
      <c r="C3385" s="425"/>
      <c r="D3385" s="425"/>
      <c r="F3385" s="252"/>
    </row>
    <row r="3386" spans="3:6" x14ac:dyDescent="0.2">
      <c r="C3386" s="425"/>
      <c r="D3386" s="425"/>
      <c r="F3386" s="252"/>
    </row>
    <row r="3387" spans="3:6" x14ac:dyDescent="0.2">
      <c r="C3387" s="425"/>
      <c r="D3387" s="425"/>
      <c r="F3387" s="252"/>
    </row>
    <row r="3388" spans="3:6" x14ac:dyDescent="0.2">
      <c r="C3388" s="425"/>
      <c r="D3388" s="425"/>
      <c r="F3388" s="252"/>
    </row>
    <row r="3389" spans="3:6" x14ac:dyDescent="0.2">
      <c r="C3389" s="425"/>
      <c r="D3389" s="425"/>
      <c r="F3389" s="252"/>
    </row>
    <row r="3390" spans="3:6" x14ac:dyDescent="0.2">
      <c r="C3390" s="425"/>
      <c r="D3390" s="425"/>
      <c r="F3390" s="252"/>
    </row>
    <row r="3391" spans="3:6" x14ac:dyDescent="0.2">
      <c r="C3391" s="425"/>
      <c r="D3391" s="425"/>
      <c r="F3391" s="252"/>
    </row>
    <row r="3392" spans="3:6" x14ac:dyDescent="0.2">
      <c r="C3392" s="425"/>
      <c r="D3392" s="425"/>
      <c r="F3392" s="252"/>
    </row>
    <row r="3393" spans="3:6" x14ac:dyDescent="0.2">
      <c r="C3393" s="425"/>
      <c r="D3393" s="425"/>
      <c r="F3393" s="252"/>
    </row>
    <row r="3394" spans="3:6" x14ac:dyDescent="0.2">
      <c r="C3394" s="425"/>
      <c r="D3394" s="425"/>
      <c r="F3394" s="252"/>
    </row>
    <row r="3395" spans="3:6" x14ac:dyDescent="0.2">
      <c r="C3395" s="425"/>
      <c r="D3395" s="425"/>
      <c r="F3395" s="252"/>
    </row>
    <row r="3396" spans="3:6" x14ac:dyDescent="0.2">
      <c r="C3396" s="425"/>
      <c r="D3396" s="425"/>
      <c r="F3396" s="252"/>
    </row>
    <row r="3397" spans="3:6" x14ac:dyDescent="0.2">
      <c r="C3397" s="425"/>
      <c r="D3397" s="425"/>
      <c r="F3397" s="252"/>
    </row>
    <row r="3398" spans="3:6" x14ac:dyDescent="0.2">
      <c r="C3398" s="425"/>
      <c r="D3398" s="425"/>
      <c r="F3398" s="252"/>
    </row>
    <row r="3399" spans="3:6" x14ac:dyDescent="0.2">
      <c r="C3399" s="425"/>
      <c r="D3399" s="425"/>
      <c r="F3399" s="252"/>
    </row>
    <row r="3400" spans="3:6" x14ac:dyDescent="0.2">
      <c r="C3400" s="425"/>
      <c r="D3400" s="425"/>
      <c r="F3400" s="252"/>
    </row>
    <row r="3401" spans="3:6" x14ac:dyDescent="0.2">
      <c r="C3401" s="425"/>
      <c r="D3401" s="425"/>
      <c r="F3401" s="252"/>
    </row>
    <row r="3402" spans="3:6" x14ac:dyDescent="0.2">
      <c r="C3402" s="425"/>
      <c r="D3402" s="425"/>
      <c r="F3402" s="252"/>
    </row>
    <row r="3403" spans="3:6" x14ac:dyDescent="0.2">
      <c r="C3403" s="425"/>
      <c r="D3403" s="425"/>
      <c r="F3403" s="252"/>
    </row>
    <row r="3404" spans="3:6" x14ac:dyDescent="0.2">
      <c r="C3404" s="425"/>
      <c r="D3404" s="425"/>
      <c r="F3404" s="252"/>
    </row>
    <row r="3405" spans="3:6" x14ac:dyDescent="0.2">
      <c r="C3405" s="425"/>
      <c r="D3405" s="425"/>
      <c r="F3405" s="252"/>
    </row>
    <row r="3406" spans="3:6" x14ac:dyDescent="0.2">
      <c r="C3406" s="425"/>
      <c r="D3406" s="425"/>
      <c r="F3406" s="252"/>
    </row>
    <row r="3407" spans="3:6" x14ac:dyDescent="0.2">
      <c r="C3407" s="425"/>
      <c r="D3407" s="425"/>
      <c r="F3407" s="252"/>
    </row>
    <row r="3408" spans="3:6" x14ac:dyDescent="0.2">
      <c r="C3408" s="425"/>
      <c r="D3408" s="425"/>
      <c r="F3408" s="252"/>
    </row>
    <row r="3409" spans="3:6" x14ac:dyDescent="0.2">
      <c r="C3409" s="425"/>
      <c r="D3409" s="425"/>
      <c r="F3409" s="252"/>
    </row>
    <row r="3410" spans="3:6" x14ac:dyDescent="0.2">
      <c r="C3410" s="425"/>
      <c r="D3410" s="425"/>
      <c r="F3410" s="252"/>
    </row>
    <row r="3411" spans="3:6" x14ac:dyDescent="0.2">
      <c r="C3411" s="425"/>
      <c r="D3411" s="425"/>
      <c r="F3411" s="252"/>
    </row>
    <row r="3412" spans="3:6" x14ac:dyDescent="0.2">
      <c r="C3412" s="425"/>
      <c r="D3412" s="425"/>
      <c r="F3412" s="252"/>
    </row>
    <row r="3413" spans="3:6" x14ac:dyDescent="0.2">
      <c r="C3413" s="425"/>
      <c r="D3413" s="425"/>
      <c r="F3413" s="252"/>
    </row>
    <row r="3414" spans="3:6" x14ac:dyDescent="0.2">
      <c r="C3414" s="425"/>
      <c r="D3414" s="425"/>
      <c r="F3414" s="252"/>
    </row>
    <row r="3415" spans="3:6" x14ac:dyDescent="0.2">
      <c r="C3415" s="425"/>
      <c r="D3415" s="425"/>
      <c r="F3415" s="252"/>
    </row>
    <row r="3416" spans="3:6" x14ac:dyDescent="0.2">
      <c r="C3416" s="425"/>
      <c r="D3416" s="425"/>
      <c r="F3416" s="252"/>
    </row>
    <row r="3417" spans="3:6" x14ac:dyDescent="0.2">
      <c r="C3417" s="425"/>
      <c r="D3417" s="425"/>
      <c r="F3417" s="252"/>
    </row>
    <row r="3418" spans="3:6" x14ac:dyDescent="0.2">
      <c r="C3418" s="425"/>
      <c r="D3418" s="425"/>
      <c r="F3418" s="252"/>
    </row>
    <row r="3419" spans="3:6" x14ac:dyDescent="0.2">
      <c r="C3419" s="425"/>
      <c r="D3419" s="425"/>
      <c r="F3419" s="252"/>
    </row>
    <row r="3420" spans="3:6" x14ac:dyDescent="0.2">
      <c r="C3420" s="425"/>
      <c r="D3420" s="425"/>
      <c r="F3420" s="252"/>
    </row>
    <row r="3421" spans="3:6" x14ac:dyDescent="0.2">
      <c r="C3421" s="425"/>
      <c r="D3421" s="425"/>
      <c r="F3421" s="252"/>
    </row>
    <row r="3422" spans="3:6" x14ac:dyDescent="0.2">
      <c r="C3422" s="425"/>
      <c r="D3422" s="425"/>
      <c r="F3422" s="252"/>
    </row>
    <row r="3423" spans="3:6" x14ac:dyDescent="0.2">
      <c r="C3423" s="425"/>
      <c r="D3423" s="425"/>
      <c r="F3423" s="252"/>
    </row>
    <row r="3424" spans="3:6" x14ac:dyDescent="0.2">
      <c r="C3424" s="425"/>
      <c r="D3424" s="425"/>
      <c r="F3424" s="252"/>
    </row>
    <row r="3425" spans="3:6" x14ac:dyDescent="0.2">
      <c r="C3425" s="425"/>
      <c r="D3425" s="425"/>
      <c r="F3425" s="252"/>
    </row>
    <row r="3426" spans="3:6" x14ac:dyDescent="0.2">
      <c r="C3426" s="425"/>
      <c r="D3426" s="425"/>
      <c r="F3426" s="252"/>
    </row>
    <row r="3427" spans="3:6" x14ac:dyDescent="0.2">
      <c r="C3427" s="425"/>
      <c r="D3427" s="425"/>
      <c r="F3427" s="252"/>
    </row>
    <row r="3428" spans="3:6" x14ac:dyDescent="0.2">
      <c r="C3428" s="425"/>
      <c r="D3428" s="425"/>
      <c r="F3428" s="252"/>
    </row>
    <row r="3429" spans="3:6" x14ac:dyDescent="0.2">
      <c r="C3429" s="425"/>
      <c r="D3429" s="425"/>
      <c r="F3429" s="252"/>
    </row>
    <row r="3430" spans="3:6" x14ac:dyDescent="0.2">
      <c r="C3430" s="425"/>
      <c r="D3430" s="425"/>
      <c r="F3430" s="252"/>
    </row>
    <row r="3431" spans="3:6" x14ac:dyDescent="0.2">
      <c r="C3431" s="425"/>
      <c r="D3431" s="425"/>
      <c r="F3431" s="252"/>
    </row>
    <row r="3432" spans="3:6" x14ac:dyDescent="0.2">
      <c r="C3432" s="425"/>
      <c r="D3432" s="425"/>
      <c r="F3432" s="252"/>
    </row>
    <row r="3433" spans="3:6" x14ac:dyDescent="0.2">
      <c r="C3433" s="425"/>
      <c r="D3433" s="425"/>
      <c r="F3433" s="252"/>
    </row>
    <row r="3434" spans="3:6" x14ac:dyDescent="0.2">
      <c r="C3434" s="425"/>
      <c r="D3434" s="425"/>
      <c r="F3434" s="252"/>
    </row>
    <row r="3435" spans="3:6" x14ac:dyDescent="0.2">
      <c r="C3435" s="425"/>
      <c r="D3435" s="425"/>
      <c r="F3435" s="252"/>
    </row>
    <row r="3436" spans="3:6" x14ac:dyDescent="0.2">
      <c r="C3436" s="425"/>
      <c r="D3436" s="425"/>
      <c r="F3436" s="252"/>
    </row>
    <row r="3437" spans="3:6" x14ac:dyDescent="0.2">
      <c r="C3437" s="425"/>
      <c r="D3437" s="425"/>
      <c r="F3437" s="252"/>
    </row>
    <row r="3438" spans="3:6" x14ac:dyDescent="0.2">
      <c r="C3438" s="425"/>
      <c r="D3438" s="425"/>
      <c r="F3438" s="252"/>
    </row>
    <row r="3439" spans="3:6" x14ac:dyDescent="0.2">
      <c r="C3439" s="425"/>
      <c r="D3439" s="425"/>
      <c r="F3439" s="252"/>
    </row>
    <row r="3440" spans="3:6" x14ac:dyDescent="0.2">
      <c r="C3440" s="425"/>
      <c r="D3440" s="425"/>
      <c r="F3440" s="252"/>
    </row>
    <row r="3441" spans="3:6" x14ac:dyDescent="0.2">
      <c r="C3441" s="425"/>
      <c r="D3441" s="425"/>
      <c r="F3441" s="252"/>
    </row>
    <row r="3442" spans="3:6" x14ac:dyDescent="0.2">
      <c r="C3442" s="425"/>
      <c r="D3442" s="425"/>
      <c r="F3442" s="252"/>
    </row>
    <row r="3443" spans="3:6" x14ac:dyDescent="0.2">
      <c r="C3443" s="425"/>
      <c r="D3443" s="425"/>
      <c r="F3443" s="252"/>
    </row>
    <row r="3444" spans="3:6" x14ac:dyDescent="0.2">
      <c r="C3444" s="425"/>
      <c r="D3444" s="425"/>
      <c r="F3444" s="252"/>
    </row>
    <row r="3445" spans="3:6" x14ac:dyDescent="0.2">
      <c r="C3445" s="425"/>
      <c r="D3445" s="425"/>
      <c r="F3445" s="252"/>
    </row>
    <row r="3446" spans="3:6" x14ac:dyDescent="0.2">
      <c r="C3446" s="425"/>
      <c r="D3446" s="425"/>
      <c r="F3446" s="252"/>
    </row>
    <row r="3447" spans="3:6" x14ac:dyDescent="0.2">
      <c r="C3447" s="425"/>
      <c r="D3447" s="425"/>
      <c r="F3447" s="252"/>
    </row>
    <row r="3448" spans="3:6" x14ac:dyDescent="0.2">
      <c r="C3448" s="425"/>
      <c r="D3448" s="425"/>
      <c r="F3448" s="252"/>
    </row>
    <row r="3449" spans="3:6" x14ac:dyDescent="0.2">
      <c r="C3449" s="425"/>
      <c r="D3449" s="425"/>
      <c r="F3449" s="252"/>
    </row>
    <row r="3450" spans="3:6" x14ac:dyDescent="0.2">
      <c r="C3450" s="425"/>
      <c r="D3450" s="425"/>
      <c r="F3450" s="252"/>
    </row>
    <row r="3451" spans="3:6" x14ac:dyDescent="0.2">
      <c r="C3451" s="425"/>
      <c r="D3451" s="425"/>
      <c r="F3451" s="252"/>
    </row>
    <row r="3452" spans="3:6" x14ac:dyDescent="0.2">
      <c r="C3452" s="425"/>
      <c r="D3452" s="425"/>
      <c r="F3452" s="252"/>
    </row>
    <row r="3453" spans="3:6" x14ac:dyDescent="0.2">
      <c r="C3453" s="425"/>
      <c r="D3453" s="425"/>
      <c r="F3453" s="252"/>
    </row>
    <row r="3454" spans="3:6" x14ac:dyDescent="0.2">
      <c r="C3454" s="425"/>
      <c r="D3454" s="425"/>
      <c r="F3454" s="252"/>
    </row>
    <row r="3455" spans="3:6" x14ac:dyDescent="0.2">
      <c r="C3455" s="425"/>
      <c r="D3455" s="425"/>
      <c r="F3455" s="252"/>
    </row>
    <row r="3456" spans="3:6" x14ac:dyDescent="0.2">
      <c r="C3456" s="425"/>
      <c r="D3456" s="425"/>
      <c r="F3456" s="252"/>
    </row>
    <row r="3457" spans="3:6" x14ac:dyDescent="0.2">
      <c r="C3457" s="425"/>
      <c r="D3457" s="425"/>
      <c r="F3457" s="252"/>
    </row>
    <row r="3458" spans="3:6" x14ac:dyDescent="0.2">
      <c r="C3458" s="425"/>
      <c r="D3458" s="425"/>
      <c r="F3458" s="252"/>
    </row>
    <row r="3459" spans="3:6" x14ac:dyDescent="0.2">
      <c r="C3459" s="425"/>
      <c r="D3459" s="425"/>
      <c r="F3459" s="252"/>
    </row>
    <row r="3460" spans="3:6" x14ac:dyDescent="0.2">
      <c r="C3460" s="425"/>
      <c r="D3460" s="425"/>
      <c r="F3460" s="252"/>
    </row>
    <row r="3461" spans="3:6" x14ac:dyDescent="0.2">
      <c r="C3461" s="425"/>
      <c r="D3461" s="425"/>
      <c r="F3461" s="252"/>
    </row>
    <row r="3462" spans="3:6" x14ac:dyDescent="0.2">
      <c r="C3462" s="425"/>
      <c r="D3462" s="425"/>
      <c r="F3462" s="252"/>
    </row>
    <row r="3463" spans="3:6" x14ac:dyDescent="0.2">
      <c r="C3463" s="425"/>
      <c r="D3463" s="425"/>
      <c r="F3463" s="252"/>
    </row>
    <row r="3464" spans="3:6" x14ac:dyDescent="0.2">
      <c r="C3464" s="425"/>
      <c r="D3464" s="425"/>
      <c r="F3464" s="252"/>
    </row>
    <row r="3465" spans="3:6" x14ac:dyDescent="0.2">
      <c r="C3465" s="425"/>
      <c r="D3465" s="425"/>
      <c r="F3465" s="252"/>
    </row>
    <row r="3466" spans="3:6" x14ac:dyDescent="0.2">
      <c r="C3466" s="425"/>
      <c r="D3466" s="425"/>
      <c r="F3466" s="252"/>
    </row>
    <row r="3467" spans="3:6" x14ac:dyDescent="0.2">
      <c r="C3467" s="425"/>
      <c r="D3467" s="425"/>
      <c r="F3467" s="252"/>
    </row>
    <row r="3468" spans="3:6" x14ac:dyDescent="0.2">
      <c r="C3468" s="425"/>
      <c r="D3468" s="425"/>
      <c r="F3468" s="252"/>
    </row>
    <row r="3469" spans="3:6" x14ac:dyDescent="0.2">
      <c r="C3469" s="425"/>
      <c r="D3469" s="425"/>
      <c r="F3469" s="252"/>
    </row>
    <row r="3470" spans="3:6" x14ac:dyDescent="0.2">
      <c r="C3470" s="425"/>
      <c r="D3470" s="425"/>
      <c r="F3470" s="252"/>
    </row>
    <row r="3471" spans="3:6" x14ac:dyDescent="0.2">
      <c r="C3471" s="425"/>
      <c r="D3471" s="425"/>
      <c r="F3471" s="252"/>
    </row>
    <row r="3472" spans="3:6" x14ac:dyDescent="0.2">
      <c r="C3472" s="425"/>
      <c r="D3472" s="425"/>
      <c r="F3472" s="252"/>
    </row>
    <row r="3473" spans="3:6" x14ac:dyDescent="0.2">
      <c r="C3473" s="425"/>
      <c r="D3473" s="425"/>
      <c r="F3473" s="252"/>
    </row>
    <row r="3474" spans="3:6" x14ac:dyDescent="0.2">
      <c r="C3474" s="425"/>
      <c r="D3474" s="425"/>
      <c r="F3474" s="252"/>
    </row>
    <row r="3475" spans="3:6" x14ac:dyDescent="0.2">
      <c r="C3475" s="425"/>
      <c r="D3475" s="425"/>
      <c r="F3475" s="252"/>
    </row>
    <row r="3476" spans="3:6" x14ac:dyDescent="0.2">
      <c r="C3476" s="425"/>
      <c r="D3476" s="425"/>
      <c r="F3476" s="252"/>
    </row>
    <row r="3477" spans="3:6" x14ac:dyDescent="0.2">
      <c r="C3477" s="425"/>
      <c r="D3477" s="425"/>
      <c r="F3477" s="252"/>
    </row>
    <row r="3478" spans="3:6" x14ac:dyDescent="0.2">
      <c r="C3478" s="425"/>
      <c r="D3478" s="425"/>
      <c r="F3478" s="252"/>
    </row>
    <row r="3479" spans="3:6" x14ac:dyDescent="0.2">
      <c r="C3479" s="425"/>
      <c r="D3479" s="425"/>
      <c r="F3479" s="252"/>
    </row>
    <row r="3480" spans="3:6" x14ac:dyDescent="0.2">
      <c r="C3480" s="425"/>
      <c r="D3480" s="425"/>
      <c r="F3480" s="252"/>
    </row>
    <row r="3481" spans="3:6" x14ac:dyDescent="0.2">
      <c r="C3481" s="425"/>
      <c r="D3481" s="425"/>
      <c r="F3481" s="252"/>
    </row>
    <row r="3482" spans="3:6" x14ac:dyDescent="0.2">
      <c r="C3482" s="425"/>
      <c r="D3482" s="425"/>
      <c r="F3482" s="252"/>
    </row>
    <row r="3483" spans="3:6" x14ac:dyDescent="0.2">
      <c r="C3483" s="425"/>
      <c r="D3483" s="425"/>
      <c r="F3483" s="252"/>
    </row>
    <row r="3484" spans="3:6" x14ac:dyDescent="0.2">
      <c r="C3484" s="425"/>
      <c r="D3484" s="425"/>
      <c r="F3484" s="252"/>
    </row>
    <row r="3485" spans="3:6" x14ac:dyDescent="0.2">
      <c r="C3485" s="425"/>
      <c r="D3485" s="425"/>
      <c r="F3485" s="252"/>
    </row>
    <row r="3486" spans="3:6" x14ac:dyDescent="0.2">
      <c r="C3486" s="425"/>
      <c r="D3486" s="425"/>
      <c r="F3486" s="252"/>
    </row>
    <row r="3487" spans="3:6" x14ac:dyDescent="0.2">
      <c r="C3487" s="425"/>
      <c r="D3487" s="425"/>
      <c r="F3487" s="252"/>
    </row>
    <row r="3488" spans="3:6" x14ac:dyDescent="0.2">
      <c r="C3488" s="425"/>
      <c r="D3488" s="425"/>
      <c r="F3488" s="252"/>
    </row>
    <row r="3489" spans="3:6" x14ac:dyDescent="0.2">
      <c r="C3489" s="425"/>
      <c r="D3489" s="425"/>
      <c r="F3489" s="252"/>
    </row>
    <row r="3490" spans="3:6" x14ac:dyDescent="0.2">
      <c r="C3490" s="425"/>
      <c r="D3490" s="425"/>
      <c r="F3490" s="252"/>
    </row>
    <row r="3491" spans="3:6" x14ac:dyDescent="0.2">
      <c r="C3491" s="425"/>
      <c r="D3491" s="425"/>
      <c r="F3491" s="252"/>
    </row>
    <row r="3492" spans="3:6" x14ac:dyDescent="0.2">
      <c r="C3492" s="425"/>
      <c r="D3492" s="425"/>
      <c r="F3492" s="252"/>
    </row>
    <row r="3493" spans="3:6" x14ac:dyDescent="0.2">
      <c r="C3493" s="425"/>
      <c r="D3493" s="425"/>
      <c r="F3493" s="252"/>
    </row>
    <row r="3494" spans="3:6" x14ac:dyDescent="0.2">
      <c r="C3494" s="425"/>
      <c r="D3494" s="425"/>
      <c r="F3494" s="252"/>
    </row>
    <row r="3495" spans="3:6" x14ac:dyDescent="0.2">
      <c r="C3495" s="425"/>
      <c r="D3495" s="425"/>
      <c r="F3495" s="252"/>
    </row>
    <row r="3496" spans="3:6" x14ac:dyDescent="0.2">
      <c r="C3496" s="425"/>
      <c r="D3496" s="425"/>
      <c r="F3496" s="252"/>
    </row>
    <row r="3497" spans="3:6" x14ac:dyDescent="0.2">
      <c r="C3497" s="425"/>
      <c r="D3497" s="425"/>
      <c r="F3497" s="252"/>
    </row>
    <row r="3498" spans="3:6" x14ac:dyDescent="0.2">
      <c r="C3498" s="425"/>
      <c r="D3498" s="425"/>
      <c r="F3498" s="252"/>
    </row>
    <row r="3499" spans="3:6" x14ac:dyDescent="0.2">
      <c r="C3499" s="425"/>
      <c r="D3499" s="425"/>
      <c r="F3499" s="252"/>
    </row>
    <row r="3500" spans="3:6" x14ac:dyDescent="0.2">
      <c r="C3500" s="425"/>
      <c r="D3500" s="425"/>
      <c r="F3500" s="252"/>
    </row>
    <row r="3501" spans="3:6" x14ac:dyDescent="0.2">
      <c r="C3501" s="425"/>
      <c r="D3501" s="425"/>
      <c r="F3501" s="252"/>
    </row>
    <row r="3502" spans="3:6" x14ac:dyDescent="0.2">
      <c r="C3502" s="425"/>
      <c r="D3502" s="425"/>
      <c r="F3502" s="252"/>
    </row>
    <row r="3503" spans="3:6" x14ac:dyDescent="0.2">
      <c r="C3503" s="425"/>
      <c r="D3503" s="425"/>
      <c r="F3503" s="252"/>
    </row>
    <row r="3504" spans="3:6" x14ac:dyDescent="0.2">
      <c r="C3504" s="425"/>
      <c r="D3504" s="425"/>
      <c r="F3504" s="252"/>
    </row>
    <row r="3505" spans="3:6" x14ac:dyDescent="0.2">
      <c r="C3505" s="425"/>
      <c r="D3505" s="425"/>
      <c r="F3505" s="252"/>
    </row>
    <row r="3506" spans="3:6" x14ac:dyDescent="0.2">
      <c r="C3506" s="425"/>
      <c r="D3506" s="425"/>
      <c r="F3506" s="252"/>
    </row>
    <row r="3507" spans="3:6" x14ac:dyDescent="0.2">
      <c r="C3507" s="425"/>
      <c r="D3507" s="425"/>
      <c r="F3507" s="252"/>
    </row>
    <row r="3508" spans="3:6" x14ac:dyDescent="0.2">
      <c r="C3508" s="425"/>
      <c r="D3508" s="425"/>
      <c r="F3508" s="252"/>
    </row>
    <row r="3509" spans="3:6" x14ac:dyDescent="0.2">
      <c r="C3509" s="425"/>
      <c r="D3509" s="425"/>
      <c r="F3509" s="252"/>
    </row>
    <row r="3510" spans="3:6" x14ac:dyDescent="0.2">
      <c r="C3510" s="425"/>
      <c r="D3510" s="425"/>
      <c r="F3510" s="252"/>
    </row>
    <row r="3511" spans="3:6" x14ac:dyDescent="0.2">
      <c r="C3511" s="425"/>
      <c r="D3511" s="425"/>
      <c r="F3511" s="252"/>
    </row>
    <row r="3512" spans="3:6" x14ac:dyDescent="0.2">
      <c r="C3512" s="425"/>
      <c r="D3512" s="425"/>
      <c r="F3512" s="252"/>
    </row>
    <row r="3513" spans="3:6" x14ac:dyDescent="0.2">
      <c r="C3513" s="425"/>
      <c r="D3513" s="425"/>
      <c r="F3513" s="252"/>
    </row>
    <row r="3514" spans="3:6" x14ac:dyDescent="0.2">
      <c r="C3514" s="425"/>
      <c r="D3514" s="425"/>
      <c r="F3514" s="252"/>
    </row>
    <row r="3515" spans="3:6" x14ac:dyDescent="0.2">
      <c r="C3515" s="425"/>
      <c r="D3515" s="425"/>
      <c r="F3515" s="252"/>
    </row>
    <row r="3516" spans="3:6" x14ac:dyDescent="0.2">
      <c r="C3516" s="425"/>
      <c r="D3516" s="425"/>
      <c r="F3516" s="252"/>
    </row>
    <row r="3517" spans="3:6" x14ac:dyDescent="0.2">
      <c r="C3517" s="425"/>
      <c r="D3517" s="425"/>
      <c r="F3517" s="252"/>
    </row>
    <row r="3518" spans="3:6" x14ac:dyDescent="0.2">
      <c r="C3518" s="425"/>
      <c r="D3518" s="425"/>
      <c r="F3518" s="252"/>
    </row>
    <row r="3519" spans="3:6" x14ac:dyDescent="0.2">
      <c r="C3519" s="425"/>
      <c r="D3519" s="425"/>
      <c r="F3519" s="252"/>
    </row>
    <row r="3520" spans="3:6" x14ac:dyDescent="0.2">
      <c r="C3520" s="425"/>
      <c r="D3520" s="425"/>
      <c r="F3520" s="252"/>
    </row>
    <row r="3521" spans="3:6" x14ac:dyDescent="0.2">
      <c r="C3521" s="425"/>
      <c r="D3521" s="425"/>
      <c r="F3521" s="252"/>
    </row>
    <row r="3522" spans="3:6" x14ac:dyDescent="0.2">
      <c r="C3522" s="425"/>
      <c r="D3522" s="425"/>
      <c r="F3522" s="252"/>
    </row>
    <row r="3523" spans="3:6" x14ac:dyDescent="0.2">
      <c r="C3523" s="425"/>
      <c r="D3523" s="425"/>
      <c r="F3523" s="252"/>
    </row>
    <row r="3524" spans="3:6" x14ac:dyDescent="0.2">
      <c r="C3524" s="425"/>
      <c r="D3524" s="425"/>
      <c r="F3524" s="252"/>
    </row>
    <row r="3525" spans="3:6" x14ac:dyDescent="0.2">
      <c r="C3525" s="425"/>
      <c r="D3525" s="425"/>
      <c r="F3525" s="252"/>
    </row>
    <row r="3526" spans="3:6" x14ac:dyDescent="0.2">
      <c r="C3526" s="425"/>
      <c r="D3526" s="425"/>
      <c r="F3526" s="252"/>
    </row>
    <row r="3527" spans="3:6" x14ac:dyDescent="0.2">
      <c r="C3527" s="425"/>
      <c r="D3527" s="425"/>
      <c r="F3527" s="252"/>
    </row>
    <row r="3528" spans="3:6" x14ac:dyDescent="0.2">
      <c r="C3528" s="425"/>
      <c r="D3528" s="425"/>
      <c r="F3528" s="252"/>
    </row>
    <row r="3529" spans="3:6" x14ac:dyDescent="0.2">
      <c r="C3529" s="425"/>
      <c r="D3529" s="425"/>
      <c r="F3529" s="252"/>
    </row>
    <row r="3530" spans="3:6" x14ac:dyDescent="0.2">
      <c r="C3530" s="425"/>
      <c r="D3530" s="425"/>
      <c r="F3530" s="252"/>
    </row>
    <row r="3531" spans="3:6" x14ac:dyDescent="0.2">
      <c r="C3531" s="425"/>
      <c r="D3531" s="425"/>
      <c r="F3531" s="252"/>
    </row>
    <row r="3532" spans="3:6" x14ac:dyDescent="0.2">
      <c r="C3532" s="425"/>
      <c r="D3532" s="425"/>
      <c r="F3532" s="252"/>
    </row>
    <row r="3533" spans="3:6" x14ac:dyDescent="0.2">
      <c r="C3533" s="425"/>
      <c r="D3533" s="425"/>
      <c r="F3533" s="252"/>
    </row>
    <row r="3534" spans="3:6" x14ac:dyDescent="0.2">
      <c r="C3534" s="425"/>
      <c r="D3534" s="425"/>
      <c r="F3534" s="252"/>
    </row>
    <row r="3535" spans="3:6" x14ac:dyDescent="0.2">
      <c r="C3535" s="425"/>
      <c r="D3535" s="425"/>
      <c r="F3535" s="252"/>
    </row>
    <row r="3536" spans="3:6" x14ac:dyDescent="0.2">
      <c r="C3536" s="425"/>
      <c r="D3536" s="425"/>
      <c r="F3536" s="252"/>
    </row>
    <row r="3537" spans="3:6" x14ac:dyDescent="0.2">
      <c r="C3537" s="425"/>
      <c r="D3537" s="425"/>
      <c r="F3537" s="252"/>
    </row>
    <row r="3538" spans="3:6" x14ac:dyDescent="0.2">
      <c r="C3538" s="425"/>
      <c r="D3538" s="425"/>
      <c r="F3538" s="252"/>
    </row>
    <row r="3539" spans="3:6" x14ac:dyDescent="0.2">
      <c r="C3539" s="425"/>
      <c r="D3539" s="425"/>
      <c r="F3539" s="252"/>
    </row>
    <row r="3540" spans="3:6" x14ac:dyDescent="0.2">
      <c r="C3540" s="425"/>
      <c r="D3540" s="425"/>
      <c r="F3540" s="252"/>
    </row>
    <row r="3541" spans="3:6" x14ac:dyDescent="0.2">
      <c r="C3541" s="425"/>
      <c r="D3541" s="425"/>
      <c r="F3541" s="252"/>
    </row>
    <row r="3542" spans="3:6" x14ac:dyDescent="0.2">
      <c r="C3542" s="425"/>
      <c r="D3542" s="425"/>
      <c r="F3542" s="252"/>
    </row>
    <row r="3543" spans="3:6" x14ac:dyDescent="0.2">
      <c r="C3543" s="425"/>
      <c r="D3543" s="425"/>
      <c r="F3543" s="252"/>
    </row>
    <row r="3544" spans="3:6" x14ac:dyDescent="0.2">
      <c r="C3544" s="425"/>
      <c r="D3544" s="425"/>
      <c r="F3544" s="252"/>
    </row>
    <row r="3545" spans="3:6" x14ac:dyDescent="0.2">
      <c r="C3545" s="425"/>
      <c r="D3545" s="425"/>
      <c r="F3545" s="252"/>
    </row>
    <row r="3546" spans="3:6" x14ac:dyDescent="0.2">
      <c r="C3546" s="425"/>
      <c r="D3546" s="425"/>
      <c r="F3546" s="252"/>
    </row>
    <row r="3547" spans="3:6" x14ac:dyDescent="0.2">
      <c r="C3547" s="425"/>
      <c r="D3547" s="425"/>
      <c r="F3547" s="252"/>
    </row>
    <row r="3548" spans="3:6" x14ac:dyDescent="0.2">
      <c r="C3548" s="425"/>
      <c r="D3548" s="425"/>
      <c r="F3548" s="252"/>
    </row>
    <row r="3549" spans="3:6" x14ac:dyDescent="0.2">
      <c r="C3549" s="425"/>
      <c r="D3549" s="425"/>
      <c r="F3549" s="252"/>
    </row>
    <row r="3550" spans="3:6" x14ac:dyDescent="0.2">
      <c r="C3550" s="425"/>
      <c r="D3550" s="425"/>
      <c r="F3550" s="252"/>
    </row>
    <row r="3551" spans="3:6" x14ac:dyDescent="0.2">
      <c r="C3551" s="425"/>
      <c r="D3551" s="425"/>
      <c r="F3551" s="252"/>
    </row>
    <row r="3552" spans="3:6" x14ac:dyDescent="0.2">
      <c r="C3552" s="425"/>
      <c r="D3552" s="425"/>
      <c r="F3552" s="252"/>
    </row>
    <row r="3553" spans="3:6" x14ac:dyDescent="0.2">
      <c r="C3553" s="425"/>
      <c r="D3553" s="425"/>
      <c r="F3553" s="252"/>
    </row>
    <row r="3554" spans="3:6" x14ac:dyDescent="0.2">
      <c r="C3554" s="425"/>
      <c r="D3554" s="425"/>
      <c r="F3554" s="252"/>
    </row>
    <row r="3555" spans="3:6" x14ac:dyDescent="0.2">
      <c r="C3555" s="425"/>
      <c r="D3555" s="425"/>
      <c r="F3555" s="252"/>
    </row>
    <row r="3556" spans="3:6" x14ac:dyDescent="0.2">
      <c r="C3556" s="425"/>
      <c r="D3556" s="425"/>
      <c r="F3556" s="252"/>
    </row>
    <row r="3557" spans="3:6" x14ac:dyDescent="0.2">
      <c r="C3557" s="425"/>
      <c r="D3557" s="425"/>
      <c r="F3557" s="252"/>
    </row>
    <row r="3558" spans="3:6" x14ac:dyDescent="0.2">
      <c r="C3558" s="425"/>
      <c r="D3558" s="425"/>
      <c r="F3558" s="252"/>
    </row>
    <row r="3559" spans="3:6" x14ac:dyDescent="0.2">
      <c r="C3559" s="425"/>
      <c r="D3559" s="425"/>
      <c r="F3559" s="252"/>
    </row>
    <row r="3560" spans="3:6" x14ac:dyDescent="0.2">
      <c r="C3560" s="425"/>
      <c r="D3560" s="425"/>
      <c r="F3560" s="252"/>
    </row>
    <row r="3561" spans="3:6" x14ac:dyDescent="0.2">
      <c r="C3561" s="425"/>
      <c r="D3561" s="425"/>
      <c r="F3561" s="252"/>
    </row>
    <row r="3562" spans="3:6" x14ac:dyDescent="0.2">
      <c r="C3562" s="425"/>
      <c r="D3562" s="425"/>
      <c r="F3562" s="252"/>
    </row>
    <row r="3563" spans="3:6" x14ac:dyDescent="0.2">
      <c r="C3563" s="425"/>
      <c r="D3563" s="425"/>
      <c r="F3563" s="252"/>
    </row>
    <row r="3564" spans="3:6" x14ac:dyDescent="0.2">
      <c r="C3564" s="425"/>
      <c r="D3564" s="425"/>
      <c r="F3564" s="252"/>
    </row>
    <row r="3565" spans="3:6" x14ac:dyDescent="0.2">
      <c r="C3565" s="425"/>
      <c r="D3565" s="425"/>
      <c r="F3565" s="252"/>
    </row>
    <row r="3566" spans="3:6" x14ac:dyDescent="0.2">
      <c r="C3566" s="425"/>
      <c r="D3566" s="425"/>
      <c r="F3566" s="252"/>
    </row>
    <row r="3567" spans="3:6" x14ac:dyDescent="0.2">
      <c r="C3567" s="425"/>
      <c r="D3567" s="425"/>
      <c r="F3567" s="252"/>
    </row>
    <row r="3568" spans="3:6" x14ac:dyDescent="0.2">
      <c r="C3568" s="425"/>
      <c r="D3568" s="425"/>
      <c r="F3568" s="252"/>
    </row>
    <row r="3569" spans="3:6" x14ac:dyDescent="0.2">
      <c r="C3569" s="425"/>
      <c r="D3569" s="425"/>
      <c r="F3569" s="252"/>
    </row>
    <row r="3570" spans="3:6" x14ac:dyDescent="0.2">
      <c r="C3570" s="425"/>
      <c r="D3570" s="425"/>
      <c r="F3570" s="252"/>
    </row>
    <row r="3571" spans="3:6" x14ac:dyDescent="0.2">
      <c r="C3571" s="425"/>
      <c r="D3571" s="425"/>
      <c r="F3571" s="252"/>
    </row>
    <row r="3572" spans="3:6" x14ac:dyDescent="0.2">
      <c r="C3572" s="425"/>
      <c r="D3572" s="425"/>
      <c r="F3572" s="252"/>
    </row>
    <row r="3573" spans="3:6" x14ac:dyDescent="0.2">
      <c r="C3573" s="425"/>
      <c r="D3573" s="425"/>
      <c r="F3573" s="252"/>
    </row>
    <row r="3574" spans="3:6" x14ac:dyDescent="0.2">
      <c r="C3574" s="425"/>
      <c r="D3574" s="425"/>
      <c r="F3574" s="252"/>
    </row>
    <row r="3575" spans="3:6" x14ac:dyDescent="0.2">
      <c r="C3575" s="425"/>
      <c r="D3575" s="425"/>
      <c r="F3575" s="252"/>
    </row>
    <row r="3576" spans="3:6" x14ac:dyDescent="0.2">
      <c r="C3576" s="425"/>
      <c r="D3576" s="425"/>
      <c r="F3576" s="252"/>
    </row>
    <row r="3577" spans="3:6" x14ac:dyDescent="0.2">
      <c r="C3577" s="425"/>
      <c r="D3577" s="425"/>
      <c r="F3577" s="252"/>
    </row>
    <row r="3578" spans="3:6" x14ac:dyDescent="0.2">
      <c r="C3578" s="425"/>
      <c r="D3578" s="425"/>
      <c r="F3578" s="252"/>
    </row>
    <row r="3579" spans="3:6" x14ac:dyDescent="0.2">
      <c r="C3579" s="425"/>
      <c r="D3579" s="425"/>
      <c r="F3579" s="252"/>
    </row>
    <row r="3580" spans="3:6" x14ac:dyDescent="0.2">
      <c r="C3580" s="425"/>
      <c r="D3580" s="425"/>
      <c r="F3580" s="252"/>
    </row>
    <row r="3581" spans="3:6" x14ac:dyDescent="0.2">
      <c r="C3581" s="425"/>
      <c r="D3581" s="425"/>
      <c r="F3581" s="252"/>
    </row>
    <row r="3582" spans="3:6" x14ac:dyDescent="0.2">
      <c r="C3582" s="425"/>
      <c r="D3582" s="425"/>
      <c r="F3582" s="252"/>
    </row>
    <row r="3583" spans="3:6" x14ac:dyDescent="0.2">
      <c r="C3583" s="425"/>
      <c r="D3583" s="425"/>
      <c r="F3583" s="252"/>
    </row>
    <row r="3584" spans="3:6" x14ac:dyDescent="0.2">
      <c r="C3584" s="425"/>
      <c r="D3584" s="425"/>
      <c r="F3584" s="252"/>
    </row>
    <row r="3585" spans="3:6" x14ac:dyDescent="0.2">
      <c r="C3585" s="425"/>
      <c r="D3585" s="425"/>
      <c r="F3585" s="252"/>
    </row>
    <row r="3586" spans="3:6" x14ac:dyDescent="0.2">
      <c r="C3586" s="425"/>
      <c r="D3586" s="425"/>
      <c r="F3586" s="252"/>
    </row>
    <row r="3587" spans="3:6" x14ac:dyDescent="0.2">
      <c r="C3587" s="425"/>
      <c r="D3587" s="425"/>
      <c r="F3587" s="252"/>
    </row>
    <row r="3588" spans="3:6" x14ac:dyDescent="0.2">
      <c r="C3588" s="425"/>
      <c r="D3588" s="425"/>
      <c r="F3588" s="252"/>
    </row>
    <row r="3589" spans="3:6" x14ac:dyDescent="0.2">
      <c r="C3589" s="425"/>
      <c r="D3589" s="425"/>
      <c r="F3589" s="252"/>
    </row>
    <row r="3590" spans="3:6" x14ac:dyDescent="0.2">
      <c r="C3590" s="425"/>
      <c r="D3590" s="425"/>
      <c r="F3590" s="252"/>
    </row>
    <row r="3591" spans="3:6" x14ac:dyDescent="0.2">
      <c r="C3591" s="425"/>
      <c r="D3591" s="425"/>
      <c r="F3591" s="252"/>
    </row>
    <row r="3592" spans="3:6" x14ac:dyDescent="0.2">
      <c r="C3592" s="425"/>
      <c r="D3592" s="425"/>
      <c r="F3592" s="252"/>
    </row>
    <row r="3593" spans="3:6" x14ac:dyDescent="0.2">
      <c r="C3593" s="425"/>
      <c r="D3593" s="425"/>
      <c r="F3593" s="252"/>
    </row>
    <row r="3594" spans="3:6" x14ac:dyDescent="0.2">
      <c r="C3594" s="425"/>
      <c r="D3594" s="425"/>
      <c r="F3594" s="252"/>
    </row>
    <row r="3595" spans="3:6" x14ac:dyDescent="0.2">
      <c r="C3595" s="425"/>
      <c r="D3595" s="425"/>
      <c r="F3595" s="252"/>
    </row>
    <row r="3596" spans="3:6" x14ac:dyDescent="0.2">
      <c r="C3596" s="425"/>
      <c r="D3596" s="425"/>
      <c r="F3596" s="252"/>
    </row>
    <row r="3597" spans="3:6" x14ac:dyDescent="0.2">
      <c r="C3597" s="425"/>
      <c r="D3597" s="425"/>
      <c r="F3597" s="252"/>
    </row>
    <row r="3598" spans="3:6" x14ac:dyDescent="0.2">
      <c r="C3598" s="425"/>
      <c r="D3598" s="425"/>
      <c r="F3598" s="252"/>
    </row>
    <row r="3599" spans="3:6" x14ac:dyDescent="0.2">
      <c r="C3599" s="425"/>
      <c r="D3599" s="425"/>
      <c r="F3599" s="252"/>
    </row>
    <row r="3600" spans="3:6" x14ac:dyDescent="0.2">
      <c r="C3600" s="425"/>
      <c r="D3600" s="425"/>
      <c r="F3600" s="252"/>
    </row>
    <row r="3601" spans="3:6" x14ac:dyDescent="0.2">
      <c r="C3601" s="425"/>
      <c r="D3601" s="425"/>
      <c r="F3601" s="252"/>
    </row>
    <row r="3602" spans="3:6" x14ac:dyDescent="0.2">
      <c r="C3602" s="425"/>
      <c r="D3602" s="425"/>
      <c r="F3602" s="252"/>
    </row>
    <row r="3603" spans="3:6" x14ac:dyDescent="0.2">
      <c r="C3603" s="425"/>
      <c r="D3603" s="425"/>
      <c r="F3603" s="252"/>
    </row>
    <row r="3604" spans="3:6" x14ac:dyDescent="0.2">
      <c r="C3604" s="425"/>
      <c r="D3604" s="425"/>
      <c r="F3604" s="252"/>
    </row>
    <row r="3605" spans="3:6" x14ac:dyDescent="0.2">
      <c r="C3605" s="425"/>
      <c r="D3605" s="425"/>
      <c r="F3605" s="252"/>
    </row>
    <row r="3606" spans="3:6" x14ac:dyDescent="0.2">
      <c r="C3606" s="425"/>
      <c r="D3606" s="425"/>
      <c r="F3606" s="252"/>
    </row>
    <row r="3607" spans="3:6" x14ac:dyDescent="0.2">
      <c r="C3607" s="425"/>
      <c r="D3607" s="425"/>
      <c r="F3607" s="252"/>
    </row>
    <row r="3608" spans="3:6" x14ac:dyDescent="0.2">
      <c r="C3608" s="425"/>
      <c r="D3608" s="425"/>
      <c r="F3608" s="252"/>
    </row>
    <row r="3609" spans="3:6" x14ac:dyDescent="0.2">
      <c r="C3609" s="425"/>
      <c r="D3609" s="425"/>
      <c r="F3609" s="252"/>
    </row>
    <row r="3610" spans="3:6" x14ac:dyDescent="0.2">
      <c r="C3610" s="425"/>
      <c r="D3610" s="425"/>
      <c r="F3610" s="252"/>
    </row>
    <row r="3611" spans="3:6" x14ac:dyDescent="0.2">
      <c r="C3611" s="425"/>
      <c r="D3611" s="425"/>
      <c r="F3611" s="252"/>
    </row>
    <row r="3612" spans="3:6" x14ac:dyDescent="0.2">
      <c r="C3612" s="425"/>
      <c r="D3612" s="425"/>
      <c r="F3612" s="252"/>
    </row>
    <row r="3613" spans="3:6" x14ac:dyDescent="0.2">
      <c r="C3613" s="425"/>
      <c r="D3613" s="425"/>
      <c r="F3613" s="252"/>
    </row>
    <row r="3614" spans="3:6" x14ac:dyDescent="0.2">
      <c r="C3614" s="425"/>
      <c r="D3614" s="425"/>
      <c r="F3614" s="252"/>
    </row>
    <row r="3615" spans="3:6" x14ac:dyDescent="0.2">
      <c r="C3615" s="425"/>
      <c r="D3615" s="425"/>
      <c r="F3615" s="252"/>
    </row>
    <row r="3616" spans="3:6" x14ac:dyDescent="0.2">
      <c r="C3616" s="425"/>
      <c r="D3616" s="425"/>
      <c r="F3616" s="252"/>
    </row>
    <row r="3617" spans="3:6" x14ac:dyDescent="0.2">
      <c r="C3617" s="425"/>
      <c r="D3617" s="425"/>
      <c r="F3617" s="252"/>
    </row>
    <row r="3618" spans="3:6" x14ac:dyDescent="0.2">
      <c r="C3618" s="425"/>
      <c r="D3618" s="425"/>
      <c r="F3618" s="252"/>
    </row>
    <row r="3619" spans="3:6" x14ac:dyDescent="0.2">
      <c r="C3619" s="425"/>
      <c r="D3619" s="425"/>
      <c r="F3619" s="252"/>
    </row>
    <row r="3620" spans="3:6" x14ac:dyDescent="0.2">
      <c r="C3620" s="425"/>
      <c r="D3620" s="425"/>
      <c r="F3620" s="252"/>
    </row>
    <row r="3621" spans="3:6" x14ac:dyDescent="0.2">
      <c r="C3621" s="425"/>
      <c r="D3621" s="425"/>
      <c r="F3621" s="252"/>
    </row>
    <row r="3622" spans="3:6" x14ac:dyDescent="0.2">
      <c r="C3622" s="425"/>
      <c r="D3622" s="425"/>
      <c r="F3622" s="252"/>
    </row>
    <row r="3623" spans="3:6" x14ac:dyDescent="0.2">
      <c r="C3623" s="425"/>
      <c r="D3623" s="425"/>
      <c r="F3623" s="252"/>
    </row>
    <row r="3624" spans="3:6" x14ac:dyDescent="0.2">
      <c r="C3624" s="425"/>
      <c r="D3624" s="425"/>
      <c r="F3624" s="252"/>
    </row>
    <row r="3625" spans="3:6" x14ac:dyDescent="0.2">
      <c r="C3625" s="425"/>
      <c r="D3625" s="425"/>
      <c r="F3625" s="252"/>
    </row>
    <row r="3626" spans="3:6" x14ac:dyDescent="0.2">
      <c r="C3626" s="425"/>
      <c r="D3626" s="425"/>
      <c r="F3626" s="252"/>
    </row>
    <row r="3627" spans="3:6" x14ac:dyDescent="0.2">
      <c r="C3627" s="425"/>
      <c r="D3627" s="425"/>
      <c r="F3627" s="252"/>
    </row>
    <row r="3628" spans="3:6" x14ac:dyDescent="0.2">
      <c r="C3628" s="425"/>
      <c r="D3628" s="425"/>
      <c r="F3628" s="252"/>
    </row>
    <row r="3629" spans="3:6" x14ac:dyDescent="0.2">
      <c r="C3629" s="425"/>
      <c r="D3629" s="425"/>
      <c r="F3629" s="252"/>
    </row>
    <row r="3630" spans="3:6" x14ac:dyDescent="0.2">
      <c r="C3630" s="425"/>
      <c r="D3630" s="425"/>
      <c r="F3630" s="252"/>
    </row>
    <row r="3631" spans="3:6" x14ac:dyDescent="0.2">
      <c r="C3631" s="425"/>
      <c r="D3631" s="425"/>
      <c r="F3631" s="252"/>
    </row>
    <row r="3632" spans="3:6" x14ac:dyDescent="0.2">
      <c r="C3632" s="425"/>
      <c r="D3632" s="425"/>
      <c r="F3632" s="252"/>
    </row>
    <row r="3633" spans="3:6" x14ac:dyDescent="0.2">
      <c r="C3633" s="425"/>
      <c r="D3633" s="425"/>
      <c r="F3633" s="252"/>
    </row>
    <row r="3634" spans="3:6" x14ac:dyDescent="0.2">
      <c r="C3634" s="425"/>
      <c r="D3634" s="425"/>
      <c r="F3634" s="252"/>
    </row>
    <row r="3635" spans="3:6" x14ac:dyDescent="0.2">
      <c r="C3635" s="425"/>
      <c r="D3635" s="425"/>
      <c r="F3635" s="252"/>
    </row>
    <row r="3636" spans="3:6" x14ac:dyDescent="0.2">
      <c r="C3636" s="425"/>
      <c r="D3636" s="425"/>
      <c r="F3636" s="252"/>
    </row>
    <row r="3637" spans="3:6" x14ac:dyDescent="0.2">
      <c r="C3637" s="425"/>
      <c r="D3637" s="425"/>
      <c r="F3637" s="252"/>
    </row>
    <row r="3638" spans="3:6" x14ac:dyDescent="0.2">
      <c r="C3638" s="425"/>
      <c r="D3638" s="425"/>
      <c r="F3638" s="252"/>
    </row>
    <row r="3639" spans="3:6" x14ac:dyDescent="0.2">
      <c r="C3639" s="425"/>
      <c r="D3639" s="425"/>
      <c r="F3639" s="252"/>
    </row>
    <row r="3640" spans="3:6" x14ac:dyDescent="0.2">
      <c r="C3640" s="425"/>
      <c r="D3640" s="425"/>
      <c r="F3640" s="252"/>
    </row>
    <row r="3641" spans="3:6" x14ac:dyDescent="0.2">
      <c r="C3641" s="425"/>
      <c r="D3641" s="425"/>
      <c r="F3641" s="252"/>
    </row>
    <row r="3642" spans="3:6" x14ac:dyDescent="0.2">
      <c r="C3642" s="425"/>
      <c r="D3642" s="425"/>
      <c r="F3642" s="252"/>
    </row>
    <row r="3643" spans="3:6" x14ac:dyDescent="0.2">
      <c r="C3643" s="425"/>
      <c r="D3643" s="425"/>
      <c r="F3643" s="252"/>
    </row>
    <row r="3644" spans="3:6" x14ac:dyDescent="0.2">
      <c r="C3644" s="425"/>
      <c r="D3644" s="425"/>
      <c r="F3644" s="252"/>
    </row>
    <row r="3645" spans="3:6" x14ac:dyDescent="0.2">
      <c r="C3645" s="425"/>
      <c r="D3645" s="425"/>
      <c r="F3645" s="252"/>
    </row>
    <row r="3646" spans="3:6" x14ac:dyDescent="0.2">
      <c r="C3646" s="425"/>
      <c r="D3646" s="425"/>
      <c r="F3646" s="252"/>
    </row>
    <row r="3647" spans="3:6" x14ac:dyDescent="0.2">
      <c r="C3647" s="425"/>
      <c r="D3647" s="425"/>
      <c r="F3647" s="252"/>
    </row>
    <row r="3648" spans="3:6" x14ac:dyDescent="0.2">
      <c r="C3648" s="425"/>
      <c r="D3648" s="425"/>
      <c r="F3648" s="252"/>
    </row>
    <row r="3649" spans="3:6" x14ac:dyDescent="0.2">
      <c r="C3649" s="425"/>
      <c r="D3649" s="425"/>
      <c r="F3649" s="252"/>
    </row>
    <row r="3650" spans="3:6" x14ac:dyDescent="0.2">
      <c r="C3650" s="425"/>
      <c r="D3650" s="425"/>
      <c r="F3650" s="252"/>
    </row>
    <row r="3651" spans="3:6" x14ac:dyDescent="0.2">
      <c r="C3651" s="425"/>
      <c r="D3651" s="425"/>
      <c r="F3651" s="252"/>
    </row>
    <row r="3652" spans="3:6" x14ac:dyDescent="0.2">
      <c r="C3652" s="425"/>
      <c r="D3652" s="425"/>
      <c r="F3652" s="252"/>
    </row>
    <row r="3653" spans="3:6" x14ac:dyDescent="0.2">
      <c r="C3653" s="425"/>
      <c r="D3653" s="425"/>
      <c r="F3653" s="252"/>
    </row>
    <row r="3654" spans="3:6" x14ac:dyDescent="0.2">
      <c r="C3654" s="425"/>
      <c r="D3654" s="425"/>
      <c r="F3654" s="252"/>
    </row>
    <row r="3655" spans="3:6" x14ac:dyDescent="0.2">
      <c r="C3655" s="425"/>
      <c r="D3655" s="425"/>
      <c r="F3655" s="252"/>
    </row>
    <row r="3656" spans="3:6" x14ac:dyDescent="0.2">
      <c r="C3656" s="425"/>
      <c r="D3656" s="425"/>
      <c r="F3656" s="252"/>
    </row>
    <row r="3657" spans="3:6" x14ac:dyDescent="0.2">
      <c r="C3657" s="425"/>
      <c r="D3657" s="425"/>
      <c r="F3657" s="252"/>
    </row>
    <row r="3658" spans="3:6" x14ac:dyDescent="0.2">
      <c r="C3658" s="425"/>
      <c r="D3658" s="425"/>
      <c r="F3658" s="252"/>
    </row>
    <row r="3659" spans="3:6" x14ac:dyDescent="0.2">
      <c r="C3659" s="425"/>
      <c r="D3659" s="425"/>
      <c r="F3659" s="252"/>
    </row>
    <row r="3660" spans="3:6" x14ac:dyDescent="0.2">
      <c r="C3660" s="425"/>
      <c r="D3660" s="425"/>
      <c r="F3660" s="252"/>
    </row>
    <row r="3661" spans="3:6" x14ac:dyDescent="0.2">
      <c r="C3661" s="425"/>
      <c r="D3661" s="425"/>
      <c r="F3661" s="252"/>
    </row>
    <row r="3662" spans="3:6" x14ac:dyDescent="0.2">
      <c r="C3662" s="425"/>
      <c r="D3662" s="425"/>
      <c r="F3662" s="252"/>
    </row>
    <row r="3663" spans="3:6" x14ac:dyDescent="0.2">
      <c r="C3663" s="425"/>
      <c r="D3663" s="425"/>
      <c r="F3663" s="252"/>
    </row>
    <row r="3664" spans="3:6" x14ac:dyDescent="0.2">
      <c r="C3664" s="425"/>
      <c r="D3664" s="425"/>
      <c r="F3664" s="252"/>
    </row>
    <row r="3665" spans="3:6" x14ac:dyDescent="0.2">
      <c r="C3665" s="425"/>
      <c r="D3665" s="425"/>
      <c r="F3665" s="252"/>
    </row>
    <row r="3666" spans="3:6" x14ac:dyDescent="0.2">
      <c r="C3666" s="425"/>
      <c r="D3666" s="425"/>
      <c r="F3666" s="252"/>
    </row>
    <row r="3667" spans="3:6" x14ac:dyDescent="0.2">
      <c r="C3667" s="425"/>
      <c r="D3667" s="425"/>
      <c r="F3667" s="252"/>
    </row>
    <row r="3668" spans="3:6" x14ac:dyDescent="0.2">
      <c r="C3668" s="425"/>
      <c r="D3668" s="425"/>
      <c r="F3668" s="252"/>
    </row>
    <row r="3669" spans="3:6" x14ac:dyDescent="0.2">
      <c r="C3669" s="425"/>
      <c r="D3669" s="425"/>
      <c r="F3669" s="252"/>
    </row>
    <row r="3670" spans="3:6" x14ac:dyDescent="0.2">
      <c r="C3670" s="425"/>
      <c r="D3670" s="425"/>
      <c r="F3670" s="252"/>
    </row>
    <row r="3671" spans="3:6" x14ac:dyDescent="0.2">
      <c r="C3671" s="425"/>
      <c r="D3671" s="425"/>
      <c r="F3671" s="252"/>
    </row>
    <row r="3672" spans="3:6" x14ac:dyDescent="0.2">
      <c r="C3672" s="425"/>
      <c r="D3672" s="425"/>
      <c r="F3672" s="252"/>
    </row>
    <row r="3673" spans="3:6" x14ac:dyDescent="0.2">
      <c r="C3673" s="425"/>
      <c r="D3673" s="425"/>
      <c r="F3673" s="252"/>
    </row>
    <row r="3674" spans="3:6" x14ac:dyDescent="0.2">
      <c r="C3674" s="425"/>
      <c r="D3674" s="425"/>
      <c r="F3674" s="252"/>
    </row>
    <row r="3675" spans="3:6" x14ac:dyDescent="0.2">
      <c r="C3675" s="425"/>
      <c r="D3675" s="425"/>
      <c r="F3675" s="252"/>
    </row>
    <row r="3676" spans="3:6" x14ac:dyDescent="0.2">
      <c r="C3676" s="425"/>
      <c r="D3676" s="425"/>
      <c r="F3676" s="252"/>
    </row>
    <row r="3677" spans="3:6" x14ac:dyDescent="0.2">
      <c r="C3677" s="425"/>
      <c r="D3677" s="425"/>
      <c r="F3677" s="252"/>
    </row>
    <row r="3678" spans="3:6" x14ac:dyDescent="0.2">
      <c r="C3678" s="425"/>
      <c r="D3678" s="425"/>
      <c r="F3678" s="252"/>
    </row>
    <row r="3679" spans="3:6" x14ac:dyDescent="0.2">
      <c r="C3679" s="425"/>
      <c r="D3679" s="425"/>
      <c r="F3679" s="252"/>
    </row>
    <row r="3680" spans="3:6" x14ac:dyDescent="0.2">
      <c r="C3680" s="425"/>
      <c r="D3680" s="425"/>
      <c r="F3680" s="252"/>
    </row>
    <row r="3681" spans="3:6" x14ac:dyDescent="0.2">
      <c r="C3681" s="425"/>
      <c r="D3681" s="425"/>
      <c r="F3681" s="252"/>
    </row>
    <row r="3682" spans="3:6" x14ac:dyDescent="0.2">
      <c r="C3682" s="425"/>
      <c r="D3682" s="425"/>
      <c r="F3682" s="252"/>
    </row>
    <row r="3683" spans="3:6" x14ac:dyDescent="0.2">
      <c r="C3683" s="425"/>
      <c r="D3683" s="425"/>
      <c r="F3683" s="252"/>
    </row>
    <row r="3684" spans="3:6" x14ac:dyDescent="0.2">
      <c r="C3684" s="425"/>
      <c r="D3684" s="425"/>
      <c r="F3684" s="252"/>
    </row>
    <row r="3685" spans="3:6" x14ac:dyDescent="0.2">
      <c r="C3685" s="425"/>
      <c r="D3685" s="425"/>
      <c r="F3685" s="252"/>
    </row>
    <row r="3686" spans="3:6" x14ac:dyDescent="0.2">
      <c r="C3686" s="425"/>
      <c r="D3686" s="425"/>
      <c r="F3686" s="252"/>
    </row>
    <row r="3687" spans="3:6" x14ac:dyDescent="0.2">
      <c r="C3687" s="425"/>
      <c r="D3687" s="425"/>
      <c r="F3687" s="252"/>
    </row>
    <row r="3688" spans="3:6" x14ac:dyDescent="0.2">
      <c r="C3688" s="425"/>
      <c r="D3688" s="425"/>
      <c r="F3688" s="252"/>
    </row>
    <row r="3689" spans="3:6" x14ac:dyDescent="0.2">
      <c r="C3689" s="425"/>
      <c r="D3689" s="425"/>
      <c r="F3689" s="252"/>
    </row>
    <row r="3690" spans="3:6" x14ac:dyDescent="0.2">
      <c r="C3690" s="425"/>
      <c r="D3690" s="425"/>
      <c r="F3690" s="252"/>
    </row>
    <row r="3691" spans="3:6" x14ac:dyDescent="0.2">
      <c r="C3691" s="425"/>
      <c r="D3691" s="425"/>
      <c r="F3691" s="252"/>
    </row>
    <row r="3692" spans="3:6" x14ac:dyDescent="0.2">
      <c r="C3692" s="425"/>
      <c r="D3692" s="425"/>
      <c r="F3692" s="252"/>
    </row>
    <row r="3693" spans="3:6" x14ac:dyDescent="0.2">
      <c r="C3693" s="425"/>
      <c r="D3693" s="425"/>
      <c r="F3693" s="252"/>
    </row>
    <row r="3694" spans="3:6" x14ac:dyDescent="0.2">
      <c r="C3694" s="425"/>
      <c r="D3694" s="425"/>
      <c r="F3694" s="252"/>
    </row>
    <row r="3695" spans="3:6" x14ac:dyDescent="0.2">
      <c r="C3695" s="425"/>
      <c r="D3695" s="425"/>
      <c r="F3695" s="252"/>
    </row>
    <row r="3696" spans="3:6" x14ac:dyDescent="0.2">
      <c r="C3696" s="425"/>
      <c r="D3696" s="425"/>
      <c r="F3696" s="252"/>
    </row>
    <row r="3697" spans="3:6" x14ac:dyDescent="0.2">
      <c r="C3697" s="425"/>
      <c r="D3697" s="425"/>
      <c r="F3697" s="252"/>
    </row>
    <row r="3698" spans="3:6" x14ac:dyDescent="0.2">
      <c r="C3698" s="425"/>
      <c r="D3698" s="425"/>
      <c r="F3698" s="252"/>
    </row>
    <row r="3699" spans="3:6" x14ac:dyDescent="0.2">
      <c r="C3699" s="425"/>
      <c r="D3699" s="425"/>
      <c r="F3699" s="252"/>
    </row>
    <row r="3700" spans="3:6" x14ac:dyDescent="0.2">
      <c r="C3700" s="425"/>
      <c r="D3700" s="425"/>
      <c r="F3700" s="252"/>
    </row>
    <row r="3701" spans="3:6" x14ac:dyDescent="0.2">
      <c r="C3701" s="425"/>
      <c r="D3701" s="425"/>
      <c r="F3701" s="252"/>
    </row>
    <row r="3702" spans="3:6" x14ac:dyDescent="0.2">
      <c r="C3702" s="425"/>
      <c r="D3702" s="425"/>
      <c r="F3702" s="252"/>
    </row>
    <row r="3703" spans="3:6" x14ac:dyDescent="0.2">
      <c r="C3703" s="425"/>
      <c r="D3703" s="425"/>
      <c r="F3703" s="252"/>
    </row>
    <row r="3704" spans="3:6" x14ac:dyDescent="0.2">
      <c r="C3704" s="425"/>
      <c r="D3704" s="425"/>
      <c r="F3704" s="252"/>
    </row>
    <row r="3705" spans="3:6" x14ac:dyDescent="0.2">
      <c r="C3705" s="425"/>
      <c r="D3705" s="425"/>
      <c r="F3705" s="252"/>
    </row>
    <row r="3706" spans="3:6" x14ac:dyDescent="0.2">
      <c r="C3706" s="425"/>
      <c r="D3706" s="425"/>
      <c r="F3706" s="252"/>
    </row>
    <row r="3707" spans="3:6" x14ac:dyDescent="0.2">
      <c r="C3707" s="425"/>
      <c r="D3707" s="425"/>
      <c r="F3707" s="252"/>
    </row>
    <row r="3708" spans="3:6" x14ac:dyDescent="0.2">
      <c r="C3708" s="425"/>
      <c r="D3708" s="425"/>
      <c r="F3708" s="252"/>
    </row>
    <row r="3709" spans="3:6" x14ac:dyDescent="0.2">
      <c r="C3709" s="425"/>
      <c r="D3709" s="425"/>
      <c r="F3709" s="252"/>
    </row>
    <row r="3710" spans="3:6" x14ac:dyDescent="0.2">
      <c r="C3710" s="425"/>
      <c r="D3710" s="425"/>
      <c r="F3710" s="252"/>
    </row>
    <row r="3711" spans="3:6" x14ac:dyDescent="0.2">
      <c r="C3711" s="425"/>
      <c r="D3711" s="425"/>
      <c r="F3711" s="252"/>
    </row>
    <row r="3712" spans="3:6" x14ac:dyDescent="0.2">
      <c r="C3712" s="425"/>
      <c r="D3712" s="425"/>
      <c r="F3712" s="252"/>
    </row>
    <row r="3713" spans="3:6" x14ac:dyDescent="0.2">
      <c r="C3713" s="425"/>
      <c r="D3713" s="425"/>
      <c r="F3713" s="252"/>
    </row>
    <row r="3714" spans="3:6" x14ac:dyDescent="0.2">
      <c r="C3714" s="425"/>
      <c r="D3714" s="425"/>
      <c r="F3714" s="252"/>
    </row>
    <row r="3715" spans="3:6" x14ac:dyDescent="0.2">
      <c r="C3715" s="425"/>
      <c r="D3715" s="425"/>
      <c r="F3715" s="252"/>
    </row>
    <row r="3716" spans="3:6" x14ac:dyDescent="0.2">
      <c r="C3716" s="425"/>
      <c r="D3716" s="425"/>
      <c r="F3716" s="252"/>
    </row>
    <row r="3717" spans="3:6" x14ac:dyDescent="0.2">
      <c r="C3717" s="425"/>
      <c r="D3717" s="425"/>
      <c r="F3717" s="252"/>
    </row>
    <row r="3718" spans="3:6" x14ac:dyDescent="0.2">
      <c r="C3718" s="425"/>
      <c r="D3718" s="425"/>
      <c r="F3718" s="252"/>
    </row>
    <row r="3719" spans="3:6" x14ac:dyDescent="0.2">
      <c r="C3719" s="425"/>
      <c r="D3719" s="425"/>
      <c r="F3719" s="252"/>
    </row>
    <row r="3720" spans="3:6" x14ac:dyDescent="0.2">
      <c r="C3720" s="425"/>
      <c r="D3720" s="425"/>
      <c r="F3720" s="252"/>
    </row>
    <row r="3721" spans="3:6" x14ac:dyDescent="0.2">
      <c r="C3721" s="425"/>
      <c r="D3721" s="425"/>
      <c r="F3721" s="252"/>
    </row>
    <row r="3722" spans="3:6" x14ac:dyDescent="0.2">
      <c r="C3722" s="425"/>
      <c r="D3722" s="425"/>
      <c r="F3722" s="252"/>
    </row>
    <row r="3723" spans="3:6" x14ac:dyDescent="0.2">
      <c r="C3723" s="425"/>
      <c r="D3723" s="425"/>
      <c r="F3723" s="252"/>
    </row>
    <row r="3724" spans="3:6" x14ac:dyDescent="0.2">
      <c r="C3724" s="425"/>
      <c r="D3724" s="425"/>
      <c r="F3724" s="252"/>
    </row>
    <row r="3725" spans="3:6" x14ac:dyDescent="0.2">
      <c r="C3725" s="425"/>
      <c r="D3725" s="425"/>
      <c r="F3725" s="252"/>
    </row>
    <row r="3726" spans="3:6" x14ac:dyDescent="0.2">
      <c r="C3726" s="425"/>
      <c r="D3726" s="425"/>
      <c r="F3726" s="252"/>
    </row>
    <row r="3727" spans="3:6" x14ac:dyDescent="0.2">
      <c r="C3727" s="425"/>
      <c r="D3727" s="425"/>
      <c r="F3727" s="252"/>
    </row>
    <row r="3728" spans="3:6" x14ac:dyDescent="0.2">
      <c r="C3728" s="425"/>
      <c r="D3728" s="425"/>
      <c r="F3728" s="252"/>
    </row>
    <row r="3729" spans="3:6" x14ac:dyDescent="0.2">
      <c r="C3729" s="425"/>
      <c r="D3729" s="425"/>
      <c r="F3729" s="252"/>
    </row>
    <row r="3730" spans="3:6" x14ac:dyDescent="0.2">
      <c r="C3730" s="425"/>
      <c r="D3730" s="425"/>
      <c r="F3730" s="252"/>
    </row>
    <row r="3731" spans="3:6" x14ac:dyDescent="0.2">
      <c r="C3731" s="425"/>
      <c r="D3731" s="425"/>
      <c r="F3731" s="252"/>
    </row>
    <row r="3732" spans="3:6" x14ac:dyDescent="0.2">
      <c r="C3732" s="425"/>
      <c r="D3732" s="425"/>
      <c r="F3732" s="252"/>
    </row>
    <row r="3733" spans="3:6" x14ac:dyDescent="0.2">
      <c r="C3733" s="425"/>
      <c r="D3733" s="425"/>
      <c r="F3733" s="252"/>
    </row>
    <row r="3734" spans="3:6" x14ac:dyDescent="0.2">
      <c r="C3734" s="425"/>
      <c r="D3734" s="425"/>
      <c r="F3734" s="252"/>
    </row>
    <row r="3735" spans="3:6" x14ac:dyDescent="0.2">
      <c r="C3735" s="425"/>
      <c r="D3735" s="425"/>
      <c r="F3735" s="252"/>
    </row>
    <row r="3736" spans="3:6" x14ac:dyDescent="0.2">
      <c r="C3736" s="425"/>
      <c r="D3736" s="425"/>
      <c r="F3736" s="252"/>
    </row>
    <row r="3737" spans="3:6" x14ac:dyDescent="0.2">
      <c r="C3737" s="425"/>
      <c r="D3737" s="425"/>
      <c r="F3737" s="252"/>
    </row>
    <row r="3738" spans="3:6" x14ac:dyDescent="0.2">
      <c r="C3738" s="425"/>
      <c r="D3738" s="425"/>
      <c r="F3738" s="252"/>
    </row>
    <row r="3739" spans="3:6" x14ac:dyDescent="0.2">
      <c r="C3739" s="425"/>
      <c r="D3739" s="425"/>
      <c r="F3739" s="252"/>
    </row>
    <row r="3740" spans="3:6" x14ac:dyDescent="0.2">
      <c r="C3740" s="425"/>
      <c r="D3740" s="425"/>
      <c r="F3740" s="252"/>
    </row>
    <row r="3741" spans="3:6" x14ac:dyDescent="0.2">
      <c r="C3741" s="425"/>
      <c r="D3741" s="425"/>
      <c r="F3741" s="252"/>
    </row>
    <row r="3742" spans="3:6" x14ac:dyDescent="0.2">
      <c r="C3742" s="425"/>
      <c r="D3742" s="425"/>
      <c r="F3742" s="252"/>
    </row>
    <row r="3743" spans="3:6" x14ac:dyDescent="0.2">
      <c r="C3743" s="425"/>
      <c r="D3743" s="425"/>
      <c r="F3743" s="252"/>
    </row>
    <row r="3744" spans="3:6" x14ac:dyDescent="0.2">
      <c r="C3744" s="425"/>
      <c r="D3744" s="425"/>
      <c r="F3744" s="252"/>
    </row>
    <row r="3745" spans="3:6" x14ac:dyDescent="0.2">
      <c r="C3745" s="425"/>
      <c r="D3745" s="425"/>
      <c r="F3745" s="252"/>
    </row>
    <row r="3746" spans="3:6" x14ac:dyDescent="0.2">
      <c r="C3746" s="425"/>
      <c r="D3746" s="425"/>
      <c r="F3746" s="252"/>
    </row>
    <row r="3747" spans="3:6" x14ac:dyDescent="0.2">
      <c r="C3747" s="425"/>
      <c r="D3747" s="425"/>
      <c r="F3747" s="252"/>
    </row>
    <row r="3748" spans="3:6" x14ac:dyDescent="0.2">
      <c r="C3748" s="425"/>
      <c r="D3748" s="425"/>
      <c r="F3748" s="252"/>
    </row>
    <row r="3749" spans="3:6" x14ac:dyDescent="0.2">
      <c r="C3749" s="425"/>
      <c r="D3749" s="425"/>
      <c r="F3749" s="252"/>
    </row>
    <row r="3750" spans="3:6" x14ac:dyDescent="0.2">
      <c r="C3750" s="425"/>
      <c r="D3750" s="425"/>
      <c r="F3750" s="252"/>
    </row>
    <row r="3751" spans="3:6" x14ac:dyDescent="0.2">
      <c r="C3751" s="425"/>
      <c r="D3751" s="425"/>
      <c r="F3751" s="252"/>
    </row>
    <row r="3752" spans="3:6" x14ac:dyDescent="0.2">
      <c r="C3752" s="425"/>
      <c r="D3752" s="425"/>
      <c r="F3752" s="252"/>
    </row>
    <row r="3753" spans="3:6" x14ac:dyDescent="0.2">
      <c r="C3753" s="425"/>
      <c r="D3753" s="425"/>
      <c r="F3753" s="252"/>
    </row>
    <row r="3754" spans="3:6" x14ac:dyDescent="0.2">
      <c r="C3754" s="425"/>
      <c r="D3754" s="425"/>
      <c r="F3754" s="252"/>
    </row>
    <row r="3755" spans="3:6" x14ac:dyDescent="0.2">
      <c r="C3755" s="425"/>
      <c r="D3755" s="425"/>
      <c r="F3755" s="252"/>
    </row>
    <row r="3756" spans="3:6" x14ac:dyDescent="0.2">
      <c r="C3756" s="425"/>
      <c r="D3756" s="425"/>
      <c r="F3756" s="252"/>
    </row>
    <row r="3757" spans="3:6" x14ac:dyDescent="0.2">
      <c r="C3757" s="425"/>
      <c r="D3757" s="425"/>
      <c r="F3757" s="252"/>
    </row>
    <row r="3758" spans="3:6" x14ac:dyDescent="0.2">
      <c r="C3758" s="425"/>
      <c r="D3758" s="425"/>
      <c r="F3758" s="252"/>
    </row>
    <row r="3759" spans="3:6" x14ac:dyDescent="0.2">
      <c r="C3759" s="425"/>
      <c r="D3759" s="425"/>
      <c r="F3759" s="252"/>
    </row>
    <row r="3760" spans="3:6" x14ac:dyDescent="0.2">
      <c r="C3760" s="425"/>
      <c r="D3760" s="425"/>
      <c r="F3760" s="252"/>
    </row>
    <row r="3761" spans="3:6" x14ac:dyDescent="0.2">
      <c r="C3761" s="425"/>
      <c r="D3761" s="425"/>
      <c r="F3761" s="252"/>
    </row>
    <row r="3762" spans="3:6" x14ac:dyDescent="0.2">
      <c r="C3762" s="425"/>
      <c r="D3762" s="425"/>
      <c r="F3762" s="252"/>
    </row>
    <row r="3763" spans="3:6" x14ac:dyDescent="0.2">
      <c r="C3763" s="425"/>
      <c r="D3763" s="425"/>
      <c r="F3763" s="252"/>
    </row>
    <row r="3764" spans="3:6" x14ac:dyDescent="0.2">
      <c r="C3764" s="425"/>
      <c r="D3764" s="425"/>
      <c r="F3764" s="252"/>
    </row>
    <row r="3765" spans="3:6" x14ac:dyDescent="0.2">
      <c r="C3765" s="425"/>
      <c r="D3765" s="425"/>
      <c r="F3765" s="252"/>
    </row>
    <row r="3766" spans="3:6" x14ac:dyDescent="0.2">
      <c r="C3766" s="425"/>
      <c r="D3766" s="425"/>
      <c r="F3766" s="252"/>
    </row>
    <row r="3767" spans="3:6" x14ac:dyDescent="0.2">
      <c r="C3767" s="425"/>
      <c r="D3767" s="425"/>
      <c r="F3767" s="252"/>
    </row>
    <row r="3768" spans="3:6" x14ac:dyDescent="0.2">
      <c r="C3768" s="425"/>
      <c r="D3768" s="425"/>
      <c r="F3768" s="252"/>
    </row>
    <row r="3769" spans="3:6" x14ac:dyDescent="0.2">
      <c r="C3769" s="425"/>
      <c r="D3769" s="425"/>
      <c r="F3769" s="252"/>
    </row>
    <row r="3770" spans="3:6" x14ac:dyDescent="0.2">
      <c r="C3770" s="425"/>
      <c r="D3770" s="425"/>
      <c r="F3770" s="252"/>
    </row>
    <row r="3771" spans="3:6" x14ac:dyDescent="0.2">
      <c r="C3771" s="425"/>
      <c r="D3771" s="425"/>
      <c r="F3771" s="252"/>
    </row>
    <row r="3772" spans="3:6" x14ac:dyDescent="0.2">
      <c r="C3772" s="425"/>
      <c r="D3772" s="425"/>
      <c r="F3772" s="252"/>
    </row>
    <row r="3773" spans="3:6" x14ac:dyDescent="0.2">
      <c r="C3773" s="425"/>
      <c r="D3773" s="425"/>
      <c r="F3773" s="252"/>
    </row>
    <row r="3774" spans="3:6" x14ac:dyDescent="0.2">
      <c r="C3774" s="425"/>
      <c r="D3774" s="425"/>
      <c r="F3774" s="252"/>
    </row>
    <row r="3775" spans="3:6" x14ac:dyDescent="0.2">
      <c r="C3775" s="425"/>
      <c r="D3775" s="425"/>
      <c r="F3775" s="252"/>
    </row>
    <row r="3776" spans="3:6" x14ac:dyDescent="0.2">
      <c r="C3776" s="425"/>
      <c r="D3776" s="425"/>
      <c r="F3776" s="252"/>
    </row>
    <row r="3777" spans="3:6" x14ac:dyDescent="0.2">
      <c r="C3777" s="425"/>
      <c r="D3777" s="425"/>
      <c r="F3777" s="252"/>
    </row>
    <row r="3778" spans="3:6" x14ac:dyDescent="0.2">
      <c r="C3778" s="425"/>
      <c r="D3778" s="425"/>
      <c r="F3778" s="252"/>
    </row>
    <row r="3779" spans="3:6" x14ac:dyDescent="0.2">
      <c r="C3779" s="425"/>
      <c r="D3779" s="425"/>
      <c r="F3779" s="252"/>
    </row>
    <row r="3780" spans="3:6" x14ac:dyDescent="0.2">
      <c r="C3780" s="425"/>
      <c r="D3780" s="425"/>
      <c r="F3780" s="252"/>
    </row>
    <row r="3781" spans="3:6" x14ac:dyDescent="0.2">
      <c r="C3781" s="425"/>
      <c r="D3781" s="425"/>
      <c r="F3781" s="252"/>
    </row>
    <row r="3782" spans="3:6" x14ac:dyDescent="0.2">
      <c r="C3782" s="425"/>
      <c r="D3782" s="425"/>
      <c r="F3782" s="252"/>
    </row>
    <row r="3783" spans="3:6" x14ac:dyDescent="0.2">
      <c r="C3783" s="425"/>
      <c r="D3783" s="425"/>
      <c r="F3783" s="252"/>
    </row>
    <row r="3784" spans="3:6" x14ac:dyDescent="0.2">
      <c r="C3784" s="425"/>
      <c r="D3784" s="425"/>
      <c r="F3784" s="252"/>
    </row>
    <row r="3785" spans="3:6" x14ac:dyDescent="0.2">
      <c r="C3785" s="425"/>
      <c r="D3785" s="425"/>
      <c r="F3785" s="252"/>
    </row>
    <row r="3786" spans="3:6" x14ac:dyDescent="0.2">
      <c r="C3786" s="425"/>
      <c r="D3786" s="425"/>
      <c r="F3786" s="252"/>
    </row>
    <row r="3787" spans="3:6" x14ac:dyDescent="0.2">
      <c r="C3787" s="425"/>
      <c r="D3787" s="425"/>
      <c r="F3787" s="252"/>
    </row>
    <row r="3788" spans="3:6" x14ac:dyDescent="0.2">
      <c r="C3788" s="425"/>
      <c r="D3788" s="425"/>
      <c r="F3788" s="252"/>
    </row>
    <row r="3789" spans="3:6" x14ac:dyDescent="0.2">
      <c r="C3789" s="425"/>
      <c r="D3789" s="425"/>
      <c r="F3789" s="252"/>
    </row>
    <row r="3790" spans="3:6" x14ac:dyDescent="0.2">
      <c r="C3790" s="425"/>
      <c r="D3790" s="425"/>
      <c r="F3790" s="252"/>
    </row>
    <row r="3791" spans="3:6" x14ac:dyDescent="0.2">
      <c r="C3791" s="425"/>
      <c r="D3791" s="425"/>
      <c r="F3791" s="252"/>
    </row>
    <row r="3792" spans="3:6" x14ac:dyDescent="0.2">
      <c r="C3792" s="425"/>
      <c r="D3792" s="425"/>
      <c r="F3792" s="252"/>
    </row>
    <row r="3793" spans="3:6" x14ac:dyDescent="0.2">
      <c r="C3793" s="425"/>
      <c r="D3793" s="425"/>
      <c r="F3793" s="252"/>
    </row>
    <row r="3794" spans="3:6" x14ac:dyDescent="0.2">
      <c r="C3794" s="425"/>
      <c r="D3794" s="425"/>
      <c r="F3794" s="252"/>
    </row>
    <row r="3795" spans="3:6" x14ac:dyDescent="0.2">
      <c r="C3795" s="425"/>
      <c r="D3795" s="425"/>
      <c r="F3795" s="252"/>
    </row>
    <row r="3796" spans="3:6" x14ac:dyDescent="0.2">
      <c r="C3796" s="425"/>
      <c r="D3796" s="425"/>
      <c r="F3796" s="252"/>
    </row>
    <row r="3797" spans="3:6" x14ac:dyDescent="0.2">
      <c r="C3797" s="425"/>
      <c r="D3797" s="425"/>
      <c r="F3797" s="252"/>
    </row>
    <row r="3798" spans="3:6" x14ac:dyDescent="0.2">
      <c r="C3798" s="425"/>
      <c r="D3798" s="425"/>
      <c r="F3798" s="252"/>
    </row>
    <row r="3799" spans="3:6" x14ac:dyDescent="0.2">
      <c r="C3799" s="425"/>
      <c r="D3799" s="425"/>
      <c r="F3799" s="252"/>
    </row>
    <row r="3800" spans="3:6" x14ac:dyDescent="0.2">
      <c r="C3800" s="425"/>
      <c r="D3800" s="425"/>
      <c r="F3800" s="252"/>
    </row>
    <row r="3801" spans="3:6" x14ac:dyDescent="0.2">
      <c r="C3801" s="425"/>
      <c r="D3801" s="425"/>
      <c r="F3801" s="252"/>
    </row>
    <row r="3802" spans="3:6" x14ac:dyDescent="0.2">
      <c r="C3802" s="425"/>
      <c r="D3802" s="425"/>
      <c r="F3802" s="252"/>
    </row>
    <row r="3803" spans="3:6" x14ac:dyDescent="0.2">
      <c r="C3803" s="425"/>
      <c r="D3803" s="425"/>
      <c r="F3803" s="252"/>
    </row>
    <row r="3804" spans="3:6" x14ac:dyDescent="0.2">
      <c r="C3804" s="425"/>
      <c r="D3804" s="425"/>
      <c r="F3804" s="252"/>
    </row>
    <row r="3805" spans="3:6" x14ac:dyDescent="0.2">
      <c r="C3805" s="425"/>
      <c r="D3805" s="425"/>
      <c r="F3805" s="252"/>
    </row>
    <row r="3806" spans="3:6" x14ac:dyDescent="0.2">
      <c r="C3806" s="425"/>
      <c r="D3806" s="425"/>
      <c r="F3806" s="252"/>
    </row>
    <row r="3807" spans="3:6" x14ac:dyDescent="0.2">
      <c r="C3807" s="425"/>
      <c r="D3807" s="425"/>
      <c r="F3807" s="252"/>
    </row>
    <row r="3808" spans="3:6" x14ac:dyDescent="0.2">
      <c r="C3808" s="425"/>
      <c r="D3808" s="425"/>
      <c r="F3808" s="252"/>
    </row>
    <row r="3809" spans="3:6" x14ac:dyDescent="0.2">
      <c r="C3809" s="425"/>
      <c r="D3809" s="425"/>
      <c r="F3809" s="252"/>
    </row>
    <row r="3810" spans="3:6" x14ac:dyDescent="0.2">
      <c r="C3810" s="425"/>
      <c r="D3810" s="425"/>
      <c r="F3810" s="252"/>
    </row>
    <row r="3811" spans="3:6" x14ac:dyDescent="0.2">
      <c r="C3811" s="425"/>
      <c r="D3811" s="425"/>
      <c r="F3811" s="252"/>
    </row>
    <row r="3812" spans="3:6" x14ac:dyDescent="0.2">
      <c r="C3812" s="425"/>
      <c r="D3812" s="425"/>
      <c r="F3812" s="252"/>
    </row>
    <row r="3813" spans="3:6" x14ac:dyDescent="0.2">
      <c r="C3813" s="425"/>
      <c r="D3813" s="425"/>
      <c r="F3813" s="252"/>
    </row>
    <row r="3814" spans="3:6" x14ac:dyDescent="0.2">
      <c r="C3814" s="425"/>
      <c r="D3814" s="425"/>
      <c r="F3814" s="252"/>
    </row>
    <row r="3815" spans="3:6" x14ac:dyDescent="0.2">
      <c r="C3815" s="425"/>
      <c r="D3815" s="425"/>
      <c r="F3815" s="252"/>
    </row>
    <row r="3816" spans="3:6" x14ac:dyDescent="0.2">
      <c r="C3816" s="425"/>
      <c r="D3816" s="425"/>
      <c r="F3816" s="252"/>
    </row>
    <row r="3817" spans="3:6" x14ac:dyDescent="0.2">
      <c r="C3817" s="425"/>
      <c r="D3817" s="425"/>
      <c r="F3817" s="252"/>
    </row>
    <row r="3818" spans="3:6" x14ac:dyDescent="0.2">
      <c r="C3818" s="425"/>
      <c r="D3818" s="425"/>
      <c r="F3818" s="252"/>
    </row>
    <row r="3819" spans="3:6" x14ac:dyDescent="0.2">
      <c r="C3819" s="425"/>
      <c r="D3819" s="425"/>
      <c r="F3819" s="252"/>
    </row>
    <row r="3820" spans="3:6" x14ac:dyDescent="0.2">
      <c r="C3820" s="425"/>
      <c r="D3820" s="425"/>
      <c r="F3820" s="252"/>
    </row>
    <row r="3821" spans="3:6" x14ac:dyDescent="0.2">
      <c r="C3821" s="425"/>
      <c r="D3821" s="425"/>
      <c r="F3821" s="252"/>
    </row>
    <row r="3822" spans="3:6" x14ac:dyDescent="0.2">
      <c r="C3822" s="425"/>
      <c r="D3822" s="425"/>
      <c r="F3822" s="252"/>
    </row>
    <row r="3823" spans="3:6" x14ac:dyDescent="0.2">
      <c r="C3823" s="425"/>
      <c r="D3823" s="425"/>
      <c r="F3823" s="252"/>
    </row>
    <row r="3824" spans="3:6" x14ac:dyDescent="0.2">
      <c r="C3824" s="425"/>
      <c r="D3824" s="425"/>
      <c r="F3824" s="252"/>
    </row>
    <row r="3825" spans="3:6" x14ac:dyDescent="0.2">
      <c r="C3825" s="425"/>
      <c r="D3825" s="425"/>
      <c r="F3825" s="252"/>
    </row>
    <row r="3826" spans="3:6" x14ac:dyDescent="0.2">
      <c r="C3826" s="425"/>
      <c r="D3826" s="425"/>
      <c r="F3826" s="252"/>
    </row>
    <row r="3827" spans="3:6" x14ac:dyDescent="0.2">
      <c r="C3827" s="425"/>
      <c r="D3827" s="425"/>
      <c r="F3827" s="252"/>
    </row>
    <row r="3828" spans="3:6" x14ac:dyDescent="0.2">
      <c r="C3828" s="425"/>
      <c r="D3828" s="425"/>
      <c r="F3828" s="252"/>
    </row>
    <row r="3829" spans="3:6" x14ac:dyDescent="0.2">
      <c r="C3829" s="425"/>
      <c r="D3829" s="425"/>
      <c r="F3829" s="252"/>
    </row>
    <row r="3830" spans="3:6" x14ac:dyDescent="0.2">
      <c r="C3830" s="425"/>
      <c r="D3830" s="425"/>
      <c r="F3830" s="252"/>
    </row>
    <row r="3831" spans="3:6" x14ac:dyDescent="0.2">
      <c r="C3831" s="425"/>
      <c r="D3831" s="425"/>
      <c r="F3831" s="252"/>
    </row>
    <row r="3832" spans="3:6" x14ac:dyDescent="0.2">
      <c r="C3832" s="425"/>
      <c r="D3832" s="425"/>
      <c r="F3832" s="252"/>
    </row>
    <row r="3833" spans="3:6" x14ac:dyDescent="0.2">
      <c r="C3833" s="425"/>
      <c r="D3833" s="425"/>
      <c r="F3833" s="252"/>
    </row>
    <row r="3834" spans="3:6" x14ac:dyDescent="0.2">
      <c r="C3834" s="425"/>
      <c r="D3834" s="425"/>
      <c r="F3834" s="252"/>
    </row>
    <row r="3835" spans="3:6" x14ac:dyDescent="0.2">
      <c r="C3835" s="425"/>
      <c r="D3835" s="425"/>
      <c r="F3835" s="252"/>
    </row>
    <row r="3836" spans="3:6" x14ac:dyDescent="0.2">
      <c r="C3836" s="425"/>
      <c r="D3836" s="425"/>
      <c r="F3836" s="252"/>
    </row>
    <row r="3837" spans="3:6" x14ac:dyDescent="0.2">
      <c r="C3837" s="425"/>
      <c r="D3837" s="425"/>
      <c r="F3837" s="252"/>
    </row>
    <row r="3838" spans="3:6" x14ac:dyDescent="0.2">
      <c r="C3838" s="425"/>
      <c r="D3838" s="425"/>
      <c r="F3838" s="252"/>
    </row>
    <row r="3839" spans="3:6" x14ac:dyDescent="0.2">
      <c r="C3839" s="425"/>
      <c r="D3839" s="425"/>
      <c r="F3839" s="252"/>
    </row>
    <row r="3840" spans="3:6" x14ac:dyDescent="0.2">
      <c r="C3840" s="425"/>
      <c r="D3840" s="425"/>
      <c r="F3840" s="252"/>
    </row>
    <row r="3841" spans="3:6" x14ac:dyDescent="0.2">
      <c r="C3841" s="425"/>
      <c r="D3841" s="425"/>
      <c r="F3841" s="252"/>
    </row>
    <row r="3842" spans="3:6" x14ac:dyDescent="0.2">
      <c r="C3842" s="425"/>
      <c r="D3842" s="425"/>
      <c r="F3842" s="252"/>
    </row>
    <row r="3843" spans="3:6" x14ac:dyDescent="0.2">
      <c r="C3843" s="425"/>
      <c r="D3843" s="425"/>
      <c r="F3843" s="252"/>
    </row>
    <row r="3844" spans="3:6" x14ac:dyDescent="0.2">
      <c r="C3844" s="425"/>
      <c r="D3844" s="425"/>
      <c r="F3844" s="252"/>
    </row>
    <row r="3845" spans="3:6" x14ac:dyDescent="0.2">
      <c r="C3845" s="425"/>
      <c r="D3845" s="425"/>
      <c r="F3845" s="252"/>
    </row>
    <row r="3846" spans="3:6" x14ac:dyDescent="0.2">
      <c r="C3846" s="425"/>
      <c r="D3846" s="425"/>
      <c r="F3846" s="252"/>
    </row>
    <row r="3847" spans="3:6" x14ac:dyDescent="0.2">
      <c r="C3847" s="425"/>
      <c r="D3847" s="425"/>
      <c r="F3847" s="252"/>
    </row>
    <row r="3848" spans="3:6" x14ac:dyDescent="0.2">
      <c r="C3848" s="425"/>
      <c r="D3848" s="425"/>
      <c r="F3848" s="252"/>
    </row>
    <row r="3849" spans="3:6" x14ac:dyDescent="0.2">
      <c r="C3849" s="425"/>
      <c r="D3849" s="425"/>
      <c r="F3849" s="252"/>
    </row>
    <row r="3850" spans="3:6" x14ac:dyDescent="0.2">
      <c r="C3850" s="425"/>
      <c r="D3850" s="425"/>
      <c r="F3850" s="252"/>
    </row>
    <row r="3851" spans="3:6" x14ac:dyDescent="0.2">
      <c r="C3851" s="425"/>
      <c r="D3851" s="425"/>
      <c r="F3851" s="252"/>
    </row>
    <row r="3852" spans="3:6" x14ac:dyDescent="0.2">
      <c r="C3852" s="425"/>
      <c r="D3852" s="425"/>
      <c r="F3852" s="252"/>
    </row>
    <row r="3853" spans="3:6" x14ac:dyDescent="0.2">
      <c r="C3853" s="425"/>
      <c r="D3853" s="425"/>
      <c r="F3853" s="252"/>
    </row>
    <row r="3854" spans="3:6" x14ac:dyDescent="0.2">
      <c r="C3854" s="425"/>
      <c r="D3854" s="425"/>
      <c r="F3854" s="252"/>
    </row>
    <row r="3855" spans="3:6" x14ac:dyDescent="0.2">
      <c r="C3855" s="425"/>
      <c r="D3855" s="425"/>
      <c r="F3855" s="252"/>
    </row>
    <row r="3856" spans="3:6" x14ac:dyDescent="0.2">
      <c r="C3856" s="425"/>
      <c r="D3856" s="425"/>
      <c r="F3856" s="252"/>
    </row>
    <row r="3857" spans="3:6" x14ac:dyDescent="0.2">
      <c r="C3857" s="425"/>
      <c r="D3857" s="425"/>
      <c r="F3857" s="252"/>
    </row>
    <row r="3858" spans="3:6" x14ac:dyDescent="0.2">
      <c r="C3858" s="425"/>
      <c r="D3858" s="425"/>
      <c r="F3858" s="252"/>
    </row>
    <row r="3859" spans="3:6" x14ac:dyDescent="0.2">
      <c r="C3859" s="425"/>
      <c r="D3859" s="425"/>
      <c r="F3859" s="252"/>
    </row>
    <row r="3860" spans="3:6" x14ac:dyDescent="0.2">
      <c r="C3860" s="425"/>
      <c r="D3860" s="425"/>
      <c r="F3860" s="252"/>
    </row>
    <row r="3861" spans="3:6" x14ac:dyDescent="0.2">
      <c r="C3861" s="425"/>
      <c r="D3861" s="425"/>
      <c r="F3861" s="252"/>
    </row>
    <row r="3862" spans="3:6" x14ac:dyDescent="0.2">
      <c r="C3862" s="425"/>
      <c r="D3862" s="425"/>
      <c r="F3862" s="252"/>
    </row>
    <row r="3863" spans="3:6" x14ac:dyDescent="0.2">
      <c r="C3863" s="425"/>
      <c r="D3863" s="425"/>
      <c r="F3863" s="252"/>
    </row>
    <row r="3864" spans="3:6" x14ac:dyDescent="0.2">
      <c r="C3864" s="425"/>
      <c r="D3864" s="425"/>
      <c r="F3864" s="252"/>
    </row>
    <row r="3865" spans="3:6" x14ac:dyDescent="0.2">
      <c r="C3865" s="425"/>
      <c r="D3865" s="425"/>
      <c r="F3865" s="252"/>
    </row>
    <row r="3866" spans="3:6" x14ac:dyDescent="0.2">
      <c r="C3866" s="425"/>
      <c r="D3866" s="425"/>
      <c r="F3866" s="252"/>
    </row>
    <row r="3867" spans="3:6" x14ac:dyDescent="0.2">
      <c r="C3867" s="425"/>
      <c r="D3867" s="425"/>
      <c r="F3867" s="252"/>
    </row>
    <row r="3868" spans="3:6" x14ac:dyDescent="0.2">
      <c r="C3868" s="425"/>
      <c r="D3868" s="425"/>
      <c r="F3868" s="252"/>
    </row>
    <row r="3869" spans="3:6" x14ac:dyDescent="0.2">
      <c r="C3869" s="425"/>
      <c r="D3869" s="425"/>
      <c r="F3869" s="252"/>
    </row>
    <row r="3870" spans="3:6" x14ac:dyDescent="0.2">
      <c r="C3870" s="425"/>
      <c r="D3870" s="425"/>
      <c r="F3870" s="252"/>
    </row>
    <row r="3871" spans="3:6" x14ac:dyDescent="0.2">
      <c r="C3871" s="425"/>
      <c r="D3871" s="425"/>
      <c r="F3871" s="252"/>
    </row>
    <row r="3872" spans="3:6" x14ac:dyDescent="0.2">
      <c r="C3872" s="425"/>
      <c r="D3872" s="425"/>
      <c r="F3872" s="252"/>
    </row>
    <row r="3873" spans="3:6" x14ac:dyDescent="0.2">
      <c r="C3873" s="425"/>
      <c r="D3873" s="425"/>
      <c r="F3873" s="252"/>
    </row>
    <row r="3874" spans="3:6" x14ac:dyDescent="0.2">
      <c r="C3874" s="425"/>
      <c r="D3874" s="425"/>
      <c r="F3874" s="252"/>
    </row>
    <row r="3875" spans="3:6" x14ac:dyDescent="0.2">
      <c r="C3875" s="425"/>
      <c r="D3875" s="425"/>
      <c r="F3875" s="252"/>
    </row>
    <row r="3876" spans="3:6" x14ac:dyDescent="0.2">
      <c r="C3876" s="425"/>
      <c r="D3876" s="425"/>
      <c r="F3876" s="252"/>
    </row>
    <row r="3877" spans="3:6" x14ac:dyDescent="0.2">
      <c r="C3877" s="425"/>
      <c r="D3877" s="425"/>
      <c r="F3877" s="252"/>
    </row>
    <row r="3878" spans="3:6" x14ac:dyDescent="0.2">
      <c r="C3878" s="425"/>
      <c r="D3878" s="425"/>
      <c r="F3878" s="252"/>
    </row>
    <row r="3879" spans="3:6" x14ac:dyDescent="0.2">
      <c r="C3879" s="425"/>
      <c r="D3879" s="425"/>
      <c r="F3879" s="252"/>
    </row>
    <row r="3880" spans="3:6" x14ac:dyDescent="0.2">
      <c r="C3880" s="425"/>
      <c r="D3880" s="425"/>
      <c r="F3880" s="252"/>
    </row>
    <row r="3881" spans="3:6" x14ac:dyDescent="0.2">
      <c r="C3881" s="425"/>
      <c r="D3881" s="425"/>
      <c r="F3881" s="252"/>
    </row>
    <row r="3882" spans="3:6" x14ac:dyDescent="0.2">
      <c r="C3882" s="425"/>
      <c r="D3882" s="425"/>
      <c r="F3882" s="252"/>
    </row>
    <row r="3883" spans="3:6" x14ac:dyDescent="0.2">
      <c r="C3883" s="425"/>
      <c r="D3883" s="425"/>
      <c r="F3883" s="252"/>
    </row>
    <row r="3884" spans="3:6" x14ac:dyDescent="0.2">
      <c r="C3884" s="425"/>
      <c r="D3884" s="425"/>
      <c r="F3884" s="252"/>
    </row>
    <row r="3885" spans="3:6" x14ac:dyDescent="0.2">
      <c r="C3885" s="425"/>
      <c r="D3885" s="425"/>
      <c r="F3885" s="252"/>
    </row>
    <row r="3886" spans="3:6" x14ac:dyDescent="0.2">
      <c r="C3886" s="425"/>
      <c r="D3886" s="425"/>
      <c r="F3886" s="252"/>
    </row>
    <row r="3887" spans="3:6" x14ac:dyDescent="0.2">
      <c r="C3887" s="425"/>
      <c r="D3887" s="425"/>
      <c r="F3887" s="252"/>
    </row>
    <row r="3888" spans="3:6" x14ac:dyDescent="0.2">
      <c r="C3888" s="425"/>
      <c r="D3888" s="425"/>
      <c r="F3888" s="252"/>
    </row>
    <row r="3889" spans="3:6" x14ac:dyDescent="0.2">
      <c r="C3889" s="425"/>
      <c r="D3889" s="425"/>
      <c r="F3889" s="252"/>
    </row>
    <row r="3890" spans="3:6" x14ac:dyDescent="0.2">
      <c r="C3890" s="425"/>
      <c r="D3890" s="425"/>
      <c r="F3890" s="252"/>
    </row>
    <row r="3891" spans="3:6" x14ac:dyDescent="0.2">
      <c r="C3891" s="425"/>
      <c r="D3891" s="425"/>
      <c r="F3891" s="252"/>
    </row>
    <row r="3892" spans="3:6" x14ac:dyDescent="0.2">
      <c r="C3892" s="425"/>
      <c r="D3892" s="425"/>
      <c r="F3892" s="252"/>
    </row>
    <row r="3893" spans="3:6" x14ac:dyDescent="0.2">
      <c r="C3893" s="425"/>
      <c r="D3893" s="425"/>
      <c r="F3893" s="252"/>
    </row>
    <row r="3894" spans="3:6" x14ac:dyDescent="0.2">
      <c r="C3894" s="425"/>
      <c r="D3894" s="425"/>
      <c r="F3894" s="252"/>
    </row>
    <row r="3895" spans="3:6" x14ac:dyDescent="0.2">
      <c r="C3895" s="425"/>
      <c r="D3895" s="425"/>
      <c r="F3895" s="252"/>
    </row>
    <row r="3896" spans="3:6" x14ac:dyDescent="0.2">
      <c r="C3896" s="425"/>
      <c r="D3896" s="425"/>
      <c r="F3896" s="252"/>
    </row>
    <row r="3897" spans="3:6" x14ac:dyDescent="0.2">
      <c r="C3897" s="425"/>
      <c r="D3897" s="425"/>
      <c r="F3897" s="252"/>
    </row>
    <row r="3898" spans="3:6" x14ac:dyDescent="0.2">
      <c r="C3898" s="425"/>
      <c r="D3898" s="425"/>
      <c r="F3898" s="252"/>
    </row>
    <row r="3899" spans="3:6" x14ac:dyDescent="0.2">
      <c r="C3899" s="425"/>
      <c r="D3899" s="425"/>
      <c r="F3899" s="252"/>
    </row>
    <row r="3900" spans="3:6" x14ac:dyDescent="0.2">
      <c r="C3900" s="425"/>
      <c r="D3900" s="425"/>
      <c r="F3900" s="252"/>
    </row>
    <row r="3901" spans="3:6" x14ac:dyDescent="0.2">
      <c r="C3901" s="425"/>
      <c r="D3901" s="425"/>
      <c r="F3901" s="252"/>
    </row>
    <row r="3902" spans="3:6" x14ac:dyDescent="0.2">
      <c r="C3902" s="425"/>
      <c r="D3902" s="425"/>
      <c r="F3902" s="252"/>
    </row>
    <row r="3903" spans="3:6" x14ac:dyDescent="0.2">
      <c r="C3903" s="425"/>
      <c r="D3903" s="425"/>
      <c r="F3903" s="252"/>
    </row>
    <row r="3904" spans="3:6" x14ac:dyDescent="0.2">
      <c r="C3904" s="425"/>
      <c r="D3904" s="425"/>
      <c r="F3904" s="252"/>
    </row>
    <row r="3905" spans="3:6" x14ac:dyDescent="0.2">
      <c r="C3905" s="425"/>
      <c r="D3905" s="425"/>
      <c r="F3905" s="252"/>
    </row>
    <row r="3906" spans="3:6" x14ac:dyDescent="0.2">
      <c r="C3906" s="425"/>
      <c r="D3906" s="425"/>
      <c r="F3906" s="252"/>
    </row>
    <row r="3907" spans="3:6" x14ac:dyDescent="0.2">
      <c r="C3907" s="425"/>
      <c r="D3907" s="425"/>
      <c r="F3907" s="252"/>
    </row>
    <row r="3908" spans="3:6" x14ac:dyDescent="0.2">
      <c r="C3908" s="425"/>
      <c r="D3908" s="425"/>
      <c r="F3908" s="252"/>
    </row>
    <row r="3909" spans="3:6" x14ac:dyDescent="0.2">
      <c r="C3909" s="425"/>
      <c r="D3909" s="425"/>
      <c r="F3909" s="252"/>
    </row>
    <row r="3910" spans="3:6" x14ac:dyDescent="0.2">
      <c r="C3910" s="425"/>
      <c r="D3910" s="425"/>
      <c r="F3910" s="252"/>
    </row>
    <row r="3911" spans="3:6" x14ac:dyDescent="0.2">
      <c r="C3911" s="425"/>
      <c r="D3911" s="425"/>
      <c r="F3911" s="252"/>
    </row>
    <row r="3912" spans="3:6" x14ac:dyDescent="0.2">
      <c r="C3912" s="425"/>
      <c r="D3912" s="425"/>
      <c r="F3912" s="252"/>
    </row>
    <row r="3913" spans="3:6" x14ac:dyDescent="0.2">
      <c r="C3913" s="425"/>
      <c r="D3913" s="425"/>
      <c r="F3913" s="252"/>
    </row>
    <row r="3914" spans="3:6" x14ac:dyDescent="0.2">
      <c r="C3914" s="425"/>
      <c r="D3914" s="425"/>
      <c r="F3914" s="252"/>
    </row>
    <row r="3915" spans="3:6" x14ac:dyDescent="0.2">
      <c r="C3915" s="425"/>
      <c r="D3915" s="425"/>
      <c r="F3915" s="252"/>
    </row>
    <row r="3916" spans="3:6" x14ac:dyDescent="0.2">
      <c r="C3916" s="425"/>
      <c r="D3916" s="425"/>
      <c r="F3916" s="252"/>
    </row>
    <row r="3917" spans="3:6" x14ac:dyDescent="0.2">
      <c r="C3917" s="425"/>
      <c r="D3917" s="425"/>
      <c r="F3917" s="252"/>
    </row>
    <row r="3918" spans="3:6" x14ac:dyDescent="0.2">
      <c r="C3918" s="425"/>
      <c r="D3918" s="425"/>
      <c r="F3918" s="252"/>
    </row>
    <row r="3919" spans="3:6" x14ac:dyDescent="0.2">
      <c r="C3919" s="425"/>
      <c r="D3919" s="425"/>
      <c r="F3919" s="252"/>
    </row>
    <row r="3920" spans="3:6" x14ac:dyDescent="0.2">
      <c r="C3920" s="425"/>
      <c r="D3920" s="425"/>
      <c r="F3920" s="252"/>
    </row>
    <row r="3921" spans="3:6" x14ac:dyDescent="0.2">
      <c r="C3921" s="425"/>
      <c r="D3921" s="425"/>
      <c r="F3921" s="252"/>
    </row>
    <row r="3922" spans="3:6" x14ac:dyDescent="0.2">
      <c r="C3922" s="425"/>
      <c r="D3922" s="425"/>
      <c r="F3922" s="252"/>
    </row>
    <row r="3923" spans="3:6" x14ac:dyDescent="0.2">
      <c r="C3923" s="425"/>
      <c r="D3923" s="425"/>
      <c r="F3923" s="252"/>
    </row>
    <row r="3924" spans="3:6" x14ac:dyDescent="0.2">
      <c r="C3924" s="425"/>
      <c r="D3924" s="425"/>
      <c r="F3924" s="252"/>
    </row>
    <row r="3925" spans="3:6" x14ac:dyDescent="0.2">
      <c r="C3925" s="425"/>
      <c r="D3925" s="425"/>
      <c r="F3925" s="252"/>
    </row>
    <row r="3926" spans="3:6" x14ac:dyDescent="0.2">
      <c r="C3926" s="425"/>
      <c r="D3926" s="425"/>
      <c r="F3926" s="252"/>
    </row>
    <row r="3927" spans="3:6" x14ac:dyDescent="0.2">
      <c r="C3927" s="425"/>
      <c r="D3927" s="425"/>
      <c r="F3927" s="252"/>
    </row>
    <row r="3928" spans="3:6" x14ac:dyDescent="0.2">
      <c r="C3928" s="425"/>
      <c r="D3928" s="425"/>
      <c r="F3928" s="252"/>
    </row>
    <row r="3929" spans="3:6" x14ac:dyDescent="0.2">
      <c r="C3929" s="425"/>
      <c r="D3929" s="425"/>
      <c r="F3929" s="252"/>
    </row>
    <row r="3930" spans="3:6" x14ac:dyDescent="0.2">
      <c r="C3930" s="425"/>
      <c r="D3930" s="425"/>
      <c r="F3930" s="252"/>
    </row>
    <row r="3931" spans="3:6" x14ac:dyDescent="0.2">
      <c r="C3931" s="425"/>
      <c r="D3931" s="425"/>
      <c r="F3931" s="252"/>
    </row>
    <row r="3932" spans="3:6" x14ac:dyDescent="0.2">
      <c r="C3932" s="425"/>
      <c r="D3932" s="425"/>
      <c r="F3932" s="252"/>
    </row>
    <row r="3933" spans="3:6" x14ac:dyDescent="0.2">
      <c r="C3933" s="425"/>
      <c r="D3933" s="425"/>
      <c r="F3933" s="252"/>
    </row>
    <row r="3934" spans="3:6" x14ac:dyDescent="0.2">
      <c r="C3934" s="425"/>
      <c r="D3934" s="425"/>
      <c r="F3934" s="252"/>
    </row>
    <row r="3935" spans="3:6" x14ac:dyDescent="0.2">
      <c r="C3935" s="425"/>
      <c r="D3935" s="425"/>
      <c r="F3935" s="252"/>
    </row>
    <row r="3936" spans="3:6" x14ac:dyDescent="0.2">
      <c r="C3936" s="425"/>
      <c r="D3936" s="425"/>
      <c r="F3936" s="252"/>
    </row>
    <row r="3937" spans="3:6" x14ac:dyDescent="0.2">
      <c r="C3937" s="425"/>
      <c r="D3937" s="425"/>
      <c r="F3937" s="252"/>
    </row>
    <row r="3938" spans="3:6" x14ac:dyDescent="0.2">
      <c r="C3938" s="425"/>
      <c r="D3938" s="425"/>
      <c r="F3938" s="252"/>
    </row>
    <row r="3939" spans="3:6" x14ac:dyDescent="0.2">
      <c r="C3939" s="425"/>
      <c r="D3939" s="425"/>
      <c r="F3939" s="252"/>
    </row>
    <row r="3940" spans="3:6" x14ac:dyDescent="0.2">
      <c r="C3940" s="425"/>
      <c r="D3940" s="425"/>
      <c r="F3940" s="252"/>
    </row>
    <row r="3941" spans="3:6" x14ac:dyDescent="0.2">
      <c r="C3941" s="425"/>
      <c r="D3941" s="425"/>
      <c r="F3941" s="252"/>
    </row>
    <row r="3942" spans="3:6" x14ac:dyDescent="0.2">
      <c r="C3942" s="425"/>
      <c r="D3942" s="425"/>
      <c r="F3942" s="252"/>
    </row>
    <row r="3943" spans="3:6" x14ac:dyDescent="0.2">
      <c r="C3943" s="425"/>
      <c r="D3943" s="425"/>
      <c r="F3943" s="252"/>
    </row>
    <row r="3944" spans="3:6" x14ac:dyDescent="0.2">
      <c r="C3944" s="425"/>
      <c r="D3944" s="425"/>
      <c r="F3944" s="252"/>
    </row>
    <row r="3945" spans="3:6" x14ac:dyDescent="0.2">
      <c r="C3945" s="425"/>
      <c r="D3945" s="425"/>
      <c r="F3945" s="252"/>
    </row>
    <row r="3946" spans="3:6" x14ac:dyDescent="0.2">
      <c r="C3946" s="425"/>
      <c r="D3946" s="425"/>
      <c r="F3946" s="252"/>
    </row>
    <row r="3947" spans="3:6" x14ac:dyDescent="0.2">
      <c r="C3947" s="425"/>
      <c r="D3947" s="425"/>
      <c r="F3947" s="252"/>
    </row>
    <row r="3948" spans="3:6" x14ac:dyDescent="0.2">
      <c r="C3948" s="425"/>
      <c r="D3948" s="425"/>
      <c r="F3948" s="252"/>
    </row>
    <row r="3949" spans="3:6" x14ac:dyDescent="0.2">
      <c r="C3949" s="425"/>
      <c r="D3949" s="425"/>
      <c r="F3949" s="252"/>
    </row>
    <row r="3950" spans="3:6" x14ac:dyDescent="0.2">
      <c r="C3950" s="425"/>
      <c r="D3950" s="425"/>
      <c r="F3950" s="252"/>
    </row>
    <row r="3951" spans="3:6" x14ac:dyDescent="0.2">
      <c r="C3951" s="425"/>
      <c r="D3951" s="425"/>
      <c r="F3951" s="252"/>
    </row>
    <row r="3952" spans="3:6" x14ac:dyDescent="0.2">
      <c r="C3952" s="425"/>
      <c r="D3952" s="425"/>
      <c r="F3952" s="252"/>
    </row>
    <row r="3953" spans="3:6" x14ac:dyDescent="0.2">
      <c r="C3953" s="425"/>
      <c r="D3953" s="425"/>
      <c r="F3953" s="252"/>
    </row>
    <row r="3954" spans="3:6" x14ac:dyDescent="0.2">
      <c r="C3954" s="425"/>
      <c r="D3954" s="425"/>
      <c r="F3954" s="252"/>
    </row>
    <row r="3955" spans="3:6" x14ac:dyDescent="0.2">
      <c r="C3955" s="425"/>
      <c r="D3955" s="425"/>
      <c r="F3955" s="252"/>
    </row>
    <row r="3956" spans="3:6" x14ac:dyDescent="0.2">
      <c r="C3956" s="425"/>
      <c r="D3956" s="425"/>
      <c r="F3956" s="252"/>
    </row>
    <row r="3957" spans="3:6" x14ac:dyDescent="0.2">
      <c r="C3957" s="425"/>
      <c r="D3957" s="425"/>
      <c r="F3957" s="252"/>
    </row>
    <row r="3958" spans="3:6" x14ac:dyDescent="0.2">
      <c r="C3958" s="425"/>
      <c r="D3958" s="425"/>
      <c r="F3958" s="252"/>
    </row>
    <row r="3959" spans="3:6" x14ac:dyDescent="0.2">
      <c r="C3959" s="425"/>
      <c r="D3959" s="425"/>
      <c r="F3959" s="252"/>
    </row>
    <row r="3960" spans="3:6" x14ac:dyDescent="0.2">
      <c r="C3960" s="425"/>
      <c r="D3960" s="425"/>
      <c r="F3960" s="252"/>
    </row>
    <row r="3961" spans="3:6" x14ac:dyDescent="0.2">
      <c r="C3961" s="425"/>
      <c r="D3961" s="425"/>
      <c r="F3961" s="252"/>
    </row>
    <row r="3962" spans="3:6" x14ac:dyDescent="0.2">
      <c r="C3962" s="425"/>
      <c r="D3962" s="425"/>
      <c r="F3962" s="252"/>
    </row>
    <row r="3963" spans="3:6" x14ac:dyDescent="0.2">
      <c r="C3963" s="425"/>
      <c r="D3963" s="425"/>
      <c r="F3963" s="252"/>
    </row>
    <row r="3964" spans="3:6" x14ac:dyDescent="0.2">
      <c r="C3964" s="425"/>
      <c r="D3964" s="425"/>
      <c r="F3964" s="252"/>
    </row>
    <row r="3965" spans="3:6" x14ac:dyDescent="0.2">
      <c r="C3965" s="425"/>
      <c r="D3965" s="425"/>
      <c r="F3965" s="252"/>
    </row>
    <row r="3966" spans="3:6" x14ac:dyDescent="0.2">
      <c r="C3966" s="425"/>
      <c r="D3966" s="425"/>
      <c r="F3966" s="252"/>
    </row>
    <row r="3967" spans="3:6" x14ac:dyDescent="0.2">
      <c r="C3967" s="425"/>
      <c r="D3967" s="425"/>
      <c r="F3967" s="252"/>
    </row>
    <row r="3968" spans="3:6" x14ac:dyDescent="0.2">
      <c r="C3968" s="425"/>
      <c r="D3968" s="425"/>
      <c r="F3968" s="252"/>
    </row>
    <row r="3969" spans="3:6" x14ac:dyDescent="0.2">
      <c r="C3969" s="425"/>
      <c r="D3969" s="425"/>
      <c r="F3969" s="252"/>
    </row>
    <row r="3970" spans="3:6" x14ac:dyDescent="0.2">
      <c r="C3970" s="425"/>
      <c r="D3970" s="425"/>
      <c r="F3970" s="252"/>
    </row>
    <row r="3971" spans="3:6" x14ac:dyDescent="0.2">
      <c r="C3971" s="425"/>
      <c r="D3971" s="425"/>
      <c r="F3971" s="252"/>
    </row>
    <row r="3972" spans="3:6" x14ac:dyDescent="0.2">
      <c r="C3972" s="425"/>
      <c r="D3972" s="425"/>
      <c r="F3972" s="252"/>
    </row>
    <row r="3973" spans="3:6" x14ac:dyDescent="0.2">
      <c r="C3973" s="425"/>
      <c r="D3973" s="425"/>
      <c r="F3973" s="252"/>
    </row>
    <row r="3974" spans="3:6" x14ac:dyDescent="0.2">
      <c r="C3974" s="425"/>
      <c r="D3974" s="425"/>
      <c r="F3974" s="252"/>
    </row>
    <row r="3975" spans="3:6" x14ac:dyDescent="0.2">
      <c r="C3975" s="425"/>
      <c r="D3975" s="425"/>
      <c r="F3975" s="252"/>
    </row>
    <row r="3976" spans="3:6" x14ac:dyDescent="0.2">
      <c r="C3976" s="425"/>
      <c r="D3976" s="425"/>
      <c r="F3976" s="252"/>
    </row>
    <row r="3977" spans="3:6" x14ac:dyDescent="0.2">
      <c r="C3977" s="425"/>
      <c r="D3977" s="425"/>
      <c r="F3977" s="252"/>
    </row>
    <row r="3978" spans="3:6" x14ac:dyDescent="0.2">
      <c r="C3978" s="425"/>
      <c r="D3978" s="425"/>
      <c r="F3978" s="252"/>
    </row>
    <row r="3979" spans="3:6" x14ac:dyDescent="0.2">
      <c r="C3979" s="425"/>
      <c r="D3979" s="425"/>
      <c r="F3979" s="252"/>
    </row>
    <row r="3980" spans="3:6" x14ac:dyDescent="0.2">
      <c r="C3980" s="425"/>
      <c r="D3980" s="425"/>
      <c r="F3980" s="252"/>
    </row>
    <row r="3981" spans="3:6" x14ac:dyDescent="0.2">
      <c r="C3981" s="425"/>
      <c r="D3981" s="425"/>
      <c r="F3981" s="252"/>
    </row>
    <row r="3982" spans="3:6" x14ac:dyDescent="0.2">
      <c r="C3982" s="425"/>
      <c r="D3982" s="425"/>
      <c r="F3982" s="252"/>
    </row>
    <row r="3983" spans="3:6" x14ac:dyDescent="0.2">
      <c r="C3983" s="425"/>
      <c r="D3983" s="425"/>
      <c r="F3983" s="252"/>
    </row>
    <row r="3984" spans="3:6" x14ac:dyDescent="0.2">
      <c r="C3984" s="425"/>
      <c r="D3984" s="425"/>
      <c r="F3984" s="252"/>
    </row>
    <row r="3985" spans="3:6" x14ac:dyDescent="0.2">
      <c r="C3985" s="425"/>
      <c r="D3985" s="425"/>
      <c r="F3985" s="252"/>
    </row>
    <row r="3986" spans="3:6" x14ac:dyDescent="0.2">
      <c r="C3986" s="425"/>
      <c r="D3986" s="425"/>
      <c r="F3986" s="252"/>
    </row>
    <row r="3987" spans="3:6" x14ac:dyDescent="0.2">
      <c r="C3987" s="425"/>
      <c r="D3987" s="425"/>
      <c r="F3987" s="252"/>
    </row>
    <row r="3988" spans="3:6" x14ac:dyDescent="0.2">
      <c r="C3988" s="425"/>
      <c r="D3988" s="425"/>
      <c r="F3988" s="252"/>
    </row>
    <row r="3989" spans="3:6" x14ac:dyDescent="0.2">
      <c r="C3989" s="425"/>
      <c r="D3989" s="425"/>
      <c r="F3989" s="252"/>
    </row>
    <row r="3990" spans="3:6" x14ac:dyDescent="0.2">
      <c r="C3990" s="425"/>
      <c r="D3990" s="425"/>
      <c r="F3990" s="252"/>
    </row>
    <row r="3991" spans="3:6" x14ac:dyDescent="0.2">
      <c r="C3991" s="425"/>
      <c r="D3991" s="425"/>
      <c r="F3991" s="252"/>
    </row>
    <row r="3992" spans="3:6" x14ac:dyDescent="0.2">
      <c r="C3992" s="425"/>
      <c r="D3992" s="425"/>
      <c r="F3992" s="252"/>
    </row>
    <row r="3993" spans="3:6" x14ac:dyDescent="0.2">
      <c r="C3993" s="425"/>
      <c r="D3993" s="425"/>
      <c r="F3993" s="252"/>
    </row>
    <row r="3994" spans="3:6" x14ac:dyDescent="0.2">
      <c r="C3994" s="425"/>
      <c r="D3994" s="425"/>
      <c r="F3994" s="252"/>
    </row>
    <row r="3995" spans="3:6" x14ac:dyDescent="0.2">
      <c r="C3995" s="425"/>
      <c r="D3995" s="425"/>
      <c r="F3995" s="252"/>
    </row>
    <row r="3996" spans="3:6" x14ac:dyDescent="0.2">
      <c r="C3996" s="425"/>
      <c r="D3996" s="425"/>
      <c r="F3996" s="252"/>
    </row>
    <row r="3997" spans="3:6" x14ac:dyDescent="0.2">
      <c r="C3997" s="425"/>
      <c r="D3997" s="425"/>
      <c r="F3997" s="252"/>
    </row>
    <row r="3998" spans="3:6" x14ac:dyDescent="0.2">
      <c r="C3998" s="425"/>
      <c r="D3998" s="425"/>
      <c r="F3998" s="252"/>
    </row>
    <row r="3999" spans="3:6" x14ac:dyDescent="0.2">
      <c r="C3999" s="425"/>
      <c r="D3999" s="425"/>
      <c r="F3999" s="252"/>
    </row>
    <row r="4000" spans="3:6" x14ac:dyDescent="0.2">
      <c r="C4000" s="425"/>
      <c r="D4000" s="425"/>
      <c r="F4000" s="252"/>
    </row>
    <row r="4001" spans="3:6" x14ac:dyDescent="0.2">
      <c r="C4001" s="425"/>
      <c r="D4001" s="425"/>
      <c r="F4001" s="252"/>
    </row>
    <row r="4002" spans="3:6" x14ac:dyDescent="0.2">
      <c r="C4002" s="425"/>
      <c r="D4002" s="425"/>
      <c r="F4002" s="252"/>
    </row>
    <row r="4003" spans="3:6" x14ac:dyDescent="0.2">
      <c r="C4003" s="425"/>
      <c r="D4003" s="425"/>
      <c r="F4003" s="252"/>
    </row>
    <row r="4004" spans="3:6" x14ac:dyDescent="0.2">
      <c r="C4004" s="425"/>
      <c r="D4004" s="425"/>
      <c r="F4004" s="252"/>
    </row>
    <row r="4005" spans="3:6" x14ac:dyDescent="0.2">
      <c r="C4005" s="425"/>
      <c r="D4005" s="425"/>
      <c r="F4005" s="252"/>
    </row>
    <row r="4006" spans="3:6" x14ac:dyDescent="0.2">
      <c r="C4006" s="425"/>
      <c r="D4006" s="425"/>
      <c r="F4006" s="252"/>
    </row>
    <row r="4007" spans="3:6" x14ac:dyDescent="0.2">
      <c r="C4007" s="425"/>
      <c r="D4007" s="425"/>
      <c r="F4007" s="252"/>
    </row>
    <row r="4008" spans="3:6" x14ac:dyDescent="0.2">
      <c r="C4008" s="425"/>
      <c r="D4008" s="425"/>
      <c r="F4008" s="252"/>
    </row>
    <row r="4009" spans="3:6" x14ac:dyDescent="0.2">
      <c r="C4009" s="425"/>
      <c r="D4009" s="425"/>
      <c r="F4009" s="252"/>
    </row>
    <row r="4010" spans="3:6" x14ac:dyDescent="0.2">
      <c r="C4010" s="425"/>
      <c r="D4010" s="425"/>
      <c r="F4010" s="252"/>
    </row>
    <row r="4011" spans="3:6" x14ac:dyDescent="0.2">
      <c r="C4011" s="425"/>
      <c r="D4011" s="425"/>
      <c r="F4011" s="252"/>
    </row>
    <row r="4012" spans="3:6" x14ac:dyDescent="0.2">
      <c r="C4012" s="425"/>
      <c r="D4012" s="425"/>
      <c r="F4012" s="252"/>
    </row>
    <row r="4013" spans="3:6" x14ac:dyDescent="0.2">
      <c r="C4013" s="425"/>
      <c r="D4013" s="425"/>
      <c r="F4013" s="252"/>
    </row>
    <row r="4014" spans="3:6" x14ac:dyDescent="0.2">
      <c r="C4014" s="425"/>
      <c r="D4014" s="425"/>
      <c r="F4014" s="252"/>
    </row>
    <row r="4015" spans="3:6" x14ac:dyDescent="0.2">
      <c r="C4015" s="425"/>
      <c r="D4015" s="425"/>
      <c r="F4015" s="252"/>
    </row>
    <row r="4016" spans="3:6" x14ac:dyDescent="0.2">
      <c r="C4016" s="425"/>
      <c r="D4016" s="425"/>
      <c r="F4016" s="252"/>
    </row>
    <row r="4017" spans="3:6" x14ac:dyDescent="0.2">
      <c r="C4017" s="425"/>
      <c r="D4017" s="425"/>
      <c r="F4017" s="252"/>
    </row>
    <row r="4018" spans="3:6" x14ac:dyDescent="0.2">
      <c r="C4018" s="425"/>
      <c r="D4018" s="425"/>
      <c r="F4018" s="252"/>
    </row>
    <row r="4019" spans="3:6" x14ac:dyDescent="0.2">
      <c r="C4019" s="425"/>
      <c r="D4019" s="425"/>
      <c r="F4019" s="252"/>
    </row>
    <row r="4020" spans="3:6" x14ac:dyDescent="0.2">
      <c r="C4020" s="425"/>
      <c r="D4020" s="425"/>
      <c r="F4020" s="252"/>
    </row>
    <row r="4021" spans="3:6" x14ac:dyDescent="0.2">
      <c r="C4021" s="425"/>
      <c r="D4021" s="425"/>
      <c r="F4021" s="252"/>
    </row>
    <row r="4022" spans="3:6" x14ac:dyDescent="0.2">
      <c r="C4022" s="425"/>
      <c r="D4022" s="425"/>
      <c r="F4022" s="252"/>
    </row>
    <row r="4023" spans="3:6" x14ac:dyDescent="0.2">
      <c r="C4023" s="425"/>
      <c r="D4023" s="425"/>
      <c r="F4023" s="252"/>
    </row>
    <row r="4024" spans="3:6" x14ac:dyDescent="0.2">
      <c r="C4024" s="425"/>
      <c r="D4024" s="425"/>
      <c r="F4024" s="252"/>
    </row>
    <row r="4025" spans="3:6" x14ac:dyDescent="0.2">
      <c r="C4025" s="425"/>
      <c r="D4025" s="425"/>
      <c r="F4025" s="252"/>
    </row>
    <row r="4026" spans="3:6" x14ac:dyDescent="0.2">
      <c r="C4026" s="425"/>
      <c r="D4026" s="425"/>
      <c r="F4026" s="252"/>
    </row>
    <row r="4027" spans="3:6" x14ac:dyDescent="0.2">
      <c r="C4027" s="425"/>
      <c r="D4027" s="425"/>
      <c r="F4027" s="252"/>
    </row>
    <row r="4028" spans="3:6" x14ac:dyDescent="0.2">
      <c r="C4028" s="425"/>
      <c r="D4028" s="425"/>
      <c r="F4028" s="252"/>
    </row>
    <row r="4029" spans="3:6" x14ac:dyDescent="0.2">
      <c r="C4029" s="425"/>
      <c r="D4029" s="425"/>
      <c r="F4029" s="252"/>
    </row>
    <row r="4030" spans="3:6" x14ac:dyDescent="0.2">
      <c r="C4030" s="425"/>
      <c r="D4030" s="425"/>
      <c r="F4030" s="252"/>
    </row>
    <row r="4031" spans="3:6" x14ac:dyDescent="0.2">
      <c r="C4031" s="425"/>
      <c r="D4031" s="425"/>
      <c r="F4031" s="252"/>
    </row>
    <row r="4032" spans="3:6" x14ac:dyDescent="0.2">
      <c r="C4032" s="425"/>
      <c r="D4032" s="425"/>
      <c r="F4032" s="252"/>
    </row>
    <row r="4033" spans="3:6" x14ac:dyDescent="0.2">
      <c r="C4033" s="425"/>
      <c r="D4033" s="425"/>
      <c r="F4033" s="252"/>
    </row>
    <row r="4034" spans="3:6" x14ac:dyDescent="0.2">
      <c r="C4034" s="425"/>
      <c r="D4034" s="425"/>
      <c r="F4034" s="252"/>
    </row>
    <row r="4035" spans="3:6" x14ac:dyDescent="0.2">
      <c r="C4035" s="425"/>
      <c r="D4035" s="425"/>
      <c r="F4035" s="252"/>
    </row>
    <row r="4036" spans="3:6" x14ac:dyDescent="0.2">
      <c r="C4036" s="425"/>
      <c r="D4036" s="425"/>
      <c r="F4036" s="252"/>
    </row>
    <row r="4037" spans="3:6" x14ac:dyDescent="0.2">
      <c r="C4037" s="425"/>
      <c r="D4037" s="425"/>
      <c r="F4037" s="252"/>
    </row>
    <row r="4038" spans="3:6" x14ac:dyDescent="0.2">
      <c r="C4038" s="425"/>
      <c r="D4038" s="425"/>
      <c r="F4038" s="252"/>
    </row>
    <row r="4039" spans="3:6" x14ac:dyDescent="0.2">
      <c r="C4039" s="425"/>
      <c r="D4039" s="425"/>
      <c r="F4039" s="252"/>
    </row>
    <row r="4040" spans="3:6" x14ac:dyDescent="0.2">
      <c r="C4040" s="425"/>
      <c r="D4040" s="425"/>
      <c r="F4040" s="252"/>
    </row>
    <row r="4041" spans="3:6" x14ac:dyDescent="0.2">
      <c r="C4041" s="425"/>
      <c r="D4041" s="425"/>
      <c r="F4041" s="252"/>
    </row>
    <row r="4042" spans="3:6" x14ac:dyDescent="0.2">
      <c r="C4042" s="425"/>
      <c r="D4042" s="425"/>
      <c r="F4042" s="252"/>
    </row>
    <row r="4043" spans="3:6" x14ac:dyDescent="0.2">
      <c r="C4043" s="425"/>
      <c r="D4043" s="425"/>
      <c r="F4043" s="252"/>
    </row>
    <row r="4044" spans="3:6" x14ac:dyDescent="0.2">
      <c r="C4044" s="425"/>
      <c r="D4044" s="425"/>
      <c r="F4044" s="252"/>
    </row>
    <row r="4045" spans="3:6" x14ac:dyDescent="0.2">
      <c r="C4045" s="425"/>
      <c r="D4045" s="425"/>
      <c r="F4045" s="252"/>
    </row>
    <row r="4046" spans="3:6" x14ac:dyDescent="0.2">
      <c r="C4046" s="425"/>
      <c r="D4046" s="425"/>
      <c r="F4046" s="252"/>
    </row>
    <row r="4047" spans="3:6" x14ac:dyDescent="0.2">
      <c r="C4047" s="425"/>
      <c r="D4047" s="425"/>
      <c r="F4047" s="252"/>
    </row>
    <row r="4048" spans="3:6" x14ac:dyDescent="0.2">
      <c r="C4048" s="425"/>
      <c r="D4048" s="425"/>
      <c r="F4048" s="252"/>
    </row>
    <row r="4049" spans="3:6" x14ac:dyDescent="0.2">
      <c r="C4049" s="425"/>
      <c r="D4049" s="425"/>
      <c r="F4049" s="252"/>
    </row>
    <row r="4050" spans="3:6" x14ac:dyDescent="0.2">
      <c r="C4050" s="425"/>
      <c r="D4050" s="425"/>
      <c r="F4050" s="252"/>
    </row>
    <row r="4051" spans="3:6" x14ac:dyDescent="0.2">
      <c r="C4051" s="425"/>
      <c r="D4051" s="425"/>
      <c r="F4051" s="252"/>
    </row>
    <row r="4052" spans="3:6" x14ac:dyDescent="0.2">
      <c r="C4052" s="425"/>
      <c r="D4052" s="425"/>
      <c r="F4052" s="252"/>
    </row>
    <row r="4053" spans="3:6" x14ac:dyDescent="0.2">
      <c r="C4053" s="425"/>
      <c r="D4053" s="425"/>
      <c r="F4053" s="252"/>
    </row>
    <row r="4054" spans="3:6" x14ac:dyDescent="0.2">
      <c r="C4054" s="425"/>
      <c r="D4054" s="425"/>
      <c r="F4054" s="252"/>
    </row>
    <row r="4055" spans="3:6" x14ac:dyDescent="0.2">
      <c r="C4055" s="425"/>
      <c r="D4055" s="425"/>
      <c r="F4055" s="252"/>
    </row>
    <row r="4056" spans="3:6" x14ac:dyDescent="0.2">
      <c r="C4056" s="425"/>
      <c r="D4056" s="425"/>
      <c r="F4056" s="252"/>
    </row>
    <row r="4057" spans="3:6" x14ac:dyDescent="0.2">
      <c r="C4057" s="425"/>
      <c r="D4057" s="425"/>
      <c r="F4057" s="252"/>
    </row>
    <row r="4058" spans="3:6" x14ac:dyDescent="0.2">
      <c r="C4058" s="425"/>
      <c r="D4058" s="425"/>
      <c r="F4058" s="252"/>
    </row>
    <row r="4059" spans="3:6" x14ac:dyDescent="0.2">
      <c r="C4059" s="425"/>
      <c r="D4059" s="425"/>
      <c r="F4059" s="252"/>
    </row>
    <row r="4060" spans="3:6" x14ac:dyDescent="0.2">
      <c r="C4060" s="425"/>
      <c r="D4060" s="425"/>
      <c r="F4060" s="252"/>
    </row>
    <row r="4061" spans="3:6" x14ac:dyDescent="0.2">
      <c r="C4061" s="425"/>
      <c r="D4061" s="425"/>
      <c r="F4061" s="252"/>
    </row>
    <row r="4062" spans="3:6" x14ac:dyDescent="0.2">
      <c r="C4062" s="425"/>
      <c r="D4062" s="425"/>
      <c r="F4062" s="252"/>
    </row>
    <row r="4063" spans="3:6" x14ac:dyDescent="0.2">
      <c r="C4063" s="425"/>
      <c r="D4063" s="425"/>
      <c r="F4063" s="252"/>
    </row>
    <row r="4064" spans="3:6" x14ac:dyDescent="0.2">
      <c r="C4064" s="425"/>
      <c r="D4064" s="425"/>
      <c r="F4064" s="252"/>
    </row>
    <row r="4065" spans="3:6" x14ac:dyDescent="0.2">
      <c r="C4065" s="425"/>
      <c r="D4065" s="425"/>
      <c r="F4065" s="252"/>
    </row>
    <row r="4066" spans="3:6" x14ac:dyDescent="0.2">
      <c r="C4066" s="425"/>
      <c r="D4066" s="425"/>
      <c r="F4066" s="252"/>
    </row>
    <row r="4067" spans="3:6" x14ac:dyDescent="0.2">
      <c r="C4067" s="425"/>
      <c r="D4067" s="425"/>
      <c r="F4067" s="252"/>
    </row>
    <row r="4068" spans="3:6" x14ac:dyDescent="0.2">
      <c r="C4068" s="425"/>
      <c r="D4068" s="425"/>
      <c r="F4068" s="252"/>
    </row>
    <row r="4069" spans="3:6" x14ac:dyDescent="0.2">
      <c r="C4069" s="425"/>
      <c r="D4069" s="425"/>
      <c r="F4069" s="252"/>
    </row>
    <row r="4070" spans="3:6" x14ac:dyDescent="0.2">
      <c r="C4070" s="425"/>
      <c r="D4070" s="425"/>
      <c r="F4070" s="252"/>
    </row>
    <row r="4071" spans="3:6" x14ac:dyDescent="0.2">
      <c r="C4071" s="425"/>
      <c r="D4071" s="425"/>
      <c r="F4071" s="252"/>
    </row>
    <row r="4072" spans="3:6" x14ac:dyDescent="0.2">
      <c r="C4072" s="425"/>
      <c r="D4072" s="425"/>
      <c r="F4072" s="252"/>
    </row>
    <row r="4073" spans="3:6" x14ac:dyDescent="0.2">
      <c r="C4073" s="425"/>
      <c r="D4073" s="425"/>
      <c r="F4073" s="252"/>
    </row>
    <row r="4074" spans="3:6" x14ac:dyDescent="0.2">
      <c r="C4074" s="425"/>
      <c r="D4074" s="425"/>
      <c r="F4074" s="252"/>
    </row>
    <row r="4075" spans="3:6" x14ac:dyDescent="0.2">
      <c r="C4075" s="425"/>
      <c r="D4075" s="425"/>
      <c r="F4075" s="252"/>
    </row>
    <row r="4076" spans="3:6" x14ac:dyDescent="0.2">
      <c r="C4076" s="425"/>
      <c r="D4076" s="425"/>
      <c r="F4076" s="252"/>
    </row>
    <row r="4077" spans="3:6" x14ac:dyDescent="0.2">
      <c r="C4077" s="425"/>
      <c r="D4077" s="425"/>
      <c r="F4077" s="252"/>
    </row>
    <row r="4078" spans="3:6" x14ac:dyDescent="0.2">
      <c r="C4078" s="425"/>
      <c r="D4078" s="425"/>
      <c r="F4078" s="252"/>
    </row>
    <row r="4079" spans="3:6" x14ac:dyDescent="0.2">
      <c r="C4079" s="425"/>
      <c r="D4079" s="425"/>
      <c r="F4079" s="252"/>
    </row>
    <row r="4080" spans="3:6" x14ac:dyDescent="0.2">
      <c r="C4080" s="425"/>
      <c r="D4080" s="425"/>
      <c r="F4080" s="252"/>
    </row>
    <row r="4081" spans="3:6" x14ac:dyDescent="0.2">
      <c r="C4081" s="425"/>
      <c r="D4081" s="425"/>
      <c r="F4081" s="252"/>
    </row>
    <row r="4082" spans="3:6" x14ac:dyDescent="0.2">
      <c r="C4082" s="425"/>
      <c r="D4082" s="425"/>
      <c r="F4082" s="252"/>
    </row>
    <row r="4083" spans="3:6" x14ac:dyDescent="0.2">
      <c r="C4083" s="425"/>
      <c r="D4083" s="425"/>
      <c r="F4083" s="252"/>
    </row>
    <row r="4084" spans="3:6" x14ac:dyDescent="0.2">
      <c r="C4084" s="425"/>
      <c r="D4084" s="425"/>
      <c r="F4084" s="252"/>
    </row>
    <row r="4085" spans="3:6" x14ac:dyDescent="0.2">
      <c r="C4085" s="425"/>
      <c r="D4085" s="425"/>
      <c r="F4085" s="252"/>
    </row>
    <row r="4086" spans="3:6" x14ac:dyDescent="0.2">
      <c r="C4086" s="425"/>
      <c r="D4086" s="425"/>
      <c r="F4086" s="252"/>
    </row>
    <row r="4087" spans="3:6" x14ac:dyDescent="0.2">
      <c r="C4087" s="425"/>
      <c r="D4087" s="425"/>
      <c r="F4087" s="252"/>
    </row>
    <row r="4088" spans="3:6" x14ac:dyDescent="0.2">
      <c r="C4088" s="425"/>
      <c r="D4088" s="425"/>
      <c r="F4088" s="252"/>
    </row>
    <row r="4089" spans="3:6" x14ac:dyDescent="0.2">
      <c r="C4089" s="425"/>
      <c r="D4089" s="425"/>
      <c r="F4089" s="252"/>
    </row>
    <row r="4090" spans="3:6" x14ac:dyDescent="0.2">
      <c r="C4090" s="425"/>
      <c r="D4090" s="425"/>
      <c r="F4090" s="252"/>
    </row>
    <row r="4091" spans="3:6" x14ac:dyDescent="0.2">
      <c r="C4091" s="425"/>
      <c r="D4091" s="425"/>
      <c r="F4091" s="252"/>
    </row>
    <row r="4092" spans="3:6" x14ac:dyDescent="0.2">
      <c r="C4092" s="425"/>
      <c r="D4092" s="425"/>
      <c r="F4092" s="252"/>
    </row>
    <row r="4093" spans="3:6" x14ac:dyDescent="0.2">
      <c r="C4093" s="425"/>
      <c r="D4093" s="425"/>
      <c r="F4093" s="252"/>
    </row>
    <row r="4094" spans="3:6" x14ac:dyDescent="0.2">
      <c r="C4094" s="425"/>
      <c r="D4094" s="425"/>
      <c r="F4094" s="252"/>
    </row>
    <row r="4095" spans="3:6" x14ac:dyDescent="0.2">
      <c r="C4095" s="425"/>
      <c r="D4095" s="425"/>
      <c r="F4095" s="252"/>
    </row>
    <row r="4096" spans="3:6" x14ac:dyDescent="0.2">
      <c r="C4096" s="425"/>
      <c r="D4096" s="425"/>
      <c r="F4096" s="252"/>
    </row>
    <row r="4097" spans="3:6" x14ac:dyDescent="0.2">
      <c r="C4097" s="425"/>
      <c r="D4097" s="425"/>
      <c r="F4097" s="252"/>
    </row>
    <row r="4098" spans="3:6" x14ac:dyDescent="0.2">
      <c r="C4098" s="425"/>
      <c r="D4098" s="425"/>
      <c r="F4098" s="252"/>
    </row>
    <row r="4099" spans="3:6" x14ac:dyDescent="0.2">
      <c r="C4099" s="425"/>
      <c r="D4099" s="425"/>
      <c r="F4099" s="252"/>
    </row>
    <row r="4100" spans="3:6" x14ac:dyDescent="0.2">
      <c r="C4100" s="425"/>
      <c r="D4100" s="425"/>
      <c r="F4100" s="252"/>
    </row>
    <row r="4101" spans="3:6" x14ac:dyDescent="0.2">
      <c r="C4101" s="425"/>
      <c r="D4101" s="425"/>
      <c r="F4101" s="252"/>
    </row>
    <row r="4102" spans="3:6" x14ac:dyDescent="0.2">
      <c r="C4102" s="425"/>
      <c r="D4102" s="425"/>
      <c r="F4102" s="252"/>
    </row>
    <row r="4103" spans="3:6" x14ac:dyDescent="0.2">
      <c r="C4103" s="425"/>
      <c r="D4103" s="425"/>
      <c r="F4103" s="252"/>
    </row>
    <row r="4104" spans="3:6" x14ac:dyDescent="0.2">
      <c r="C4104" s="425"/>
      <c r="D4104" s="425"/>
      <c r="F4104" s="252"/>
    </row>
    <row r="4105" spans="3:6" x14ac:dyDescent="0.2">
      <c r="C4105" s="425"/>
      <c r="D4105" s="425"/>
      <c r="F4105" s="252"/>
    </row>
    <row r="4106" spans="3:6" x14ac:dyDescent="0.2">
      <c r="C4106" s="425"/>
      <c r="D4106" s="425"/>
      <c r="F4106" s="252"/>
    </row>
    <row r="4107" spans="3:6" x14ac:dyDescent="0.2">
      <c r="C4107" s="425"/>
      <c r="D4107" s="425"/>
      <c r="F4107" s="252"/>
    </row>
    <row r="4108" spans="3:6" x14ac:dyDescent="0.2">
      <c r="C4108" s="425"/>
      <c r="D4108" s="425"/>
      <c r="F4108" s="252"/>
    </row>
    <row r="4109" spans="3:6" x14ac:dyDescent="0.2">
      <c r="C4109" s="425"/>
      <c r="D4109" s="425"/>
      <c r="F4109" s="252"/>
    </row>
    <row r="4110" spans="3:6" x14ac:dyDescent="0.2">
      <c r="C4110" s="425"/>
      <c r="D4110" s="425"/>
      <c r="F4110" s="252"/>
    </row>
    <row r="4111" spans="3:6" x14ac:dyDescent="0.2">
      <c r="C4111" s="425"/>
      <c r="D4111" s="425"/>
      <c r="F4111" s="252"/>
    </row>
    <row r="4112" spans="3:6" x14ac:dyDescent="0.2">
      <c r="C4112" s="425"/>
      <c r="D4112" s="425"/>
      <c r="F4112" s="252"/>
    </row>
    <row r="4113" spans="3:6" x14ac:dyDescent="0.2">
      <c r="C4113" s="425"/>
      <c r="D4113" s="425"/>
      <c r="F4113" s="252"/>
    </row>
    <row r="4114" spans="3:6" x14ac:dyDescent="0.2">
      <c r="C4114" s="425"/>
      <c r="D4114" s="425"/>
      <c r="F4114" s="252"/>
    </row>
    <row r="4115" spans="3:6" x14ac:dyDescent="0.2">
      <c r="C4115" s="425"/>
      <c r="D4115" s="425"/>
      <c r="F4115" s="252"/>
    </row>
    <row r="4116" spans="3:6" x14ac:dyDescent="0.2">
      <c r="C4116" s="425"/>
      <c r="D4116" s="425"/>
      <c r="F4116" s="252"/>
    </row>
    <row r="4117" spans="3:6" x14ac:dyDescent="0.2">
      <c r="C4117" s="425"/>
      <c r="D4117" s="425"/>
      <c r="F4117" s="252"/>
    </row>
    <row r="4118" spans="3:6" x14ac:dyDescent="0.2">
      <c r="C4118" s="425"/>
      <c r="D4118" s="425"/>
      <c r="F4118" s="252"/>
    </row>
    <row r="4119" spans="3:6" x14ac:dyDescent="0.2">
      <c r="C4119" s="425"/>
      <c r="D4119" s="425"/>
      <c r="F4119" s="252"/>
    </row>
    <row r="4120" spans="3:6" x14ac:dyDescent="0.2">
      <c r="C4120" s="425"/>
      <c r="D4120" s="425"/>
      <c r="F4120" s="252"/>
    </row>
    <row r="4121" spans="3:6" x14ac:dyDescent="0.2">
      <c r="C4121" s="425"/>
      <c r="D4121" s="425"/>
      <c r="F4121" s="252"/>
    </row>
    <row r="4122" spans="3:6" x14ac:dyDescent="0.2">
      <c r="C4122" s="425"/>
      <c r="D4122" s="425"/>
      <c r="F4122" s="252"/>
    </row>
    <row r="4123" spans="3:6" x14ac:dyDescent="0.2">
      <c r="C4123" s="425"/>
      <c r="D4123" s="425"/>
      <c r="F4123" s="252"/>
    </row>
    <row r="4124" spans="3:6" x14ac:dyDescent="0.2">
      <c r="C4124" s="425"/>
      <c r="D4124" s="425"/>
      <c r="F4124" s="252"/>
    </row>
    <row r="4125" spans="3:6" x14ac:dyDescent="0.2">
      <c r="C4125" s="425"/>
      <c r="D4125" s="425"/>
      <c r="F4125" s="252"/>
    </row>
    <row r="4126" spans="3:6" x14ac:dyDescent="0.2">
      <c r="C4126" s="425"/>
      <c r="D4126" s="425"/>
      <c r="F4126" s="252"/>
    </row>
    <row r="4127" spans="3:6" x14ac:dyDescent="0.2">
      <c r="C4127" s="425"/>
      <c r="D4127" s="425"/>
      <c r="F4127" s="252"/>
    </row>
    <row r="4128" spans="3:6" x14ac:dyDescent="0.2">
      <c r="C4128" s="425"/>
      <c r="D4128" s="425"/>
      <c r="F4128" s="252"/>
    </row>
    <row r="4129" spans="3:6" x14ac:dyDescent="0.2">
      <c r="C4129" s="425"/>
      <c r="D4129" s="425"/>
      <c r="F4129" s="252"/>
    </row>
    <row r="4130" spans="3:6" x14ac:dyDescent="0.2">
      <c r="C4130" s="425"/>
      <c r="D4130" s="425"/>
      <c r="F4130" s="252"/>
    </row>
    <row r="4131" spans="3:6" x14ac:dyDescent="0.2">
      <c r="C4131" s="425"/>
      <c r="D4131" s="425"/>
      <c r="F4131" s="252"/>
    </row>
    <row r="4132" spans="3:6" x14ac:dyDescent="0.2">
      <c r="C4132" s="425"/>
      <c r="D4132" s="425"/>
      <c r="F4132" s="252"/>
    </row>
    <row r="4133" spans="3:6" x14ac:dyDescent="0.2">
      <c r="C4133" s="425"/>
      <c r="D4133" s="425"/>
      <c r="F4133" s="252"/>
    </row>
    <row r="4134" spans="3:6" x14ac:dyDescent="0.2">
      <c r="C4134" s="425"/>
      <c r="D4134" s="425"/>
      <c r="F4134" s="252"/>
    </row>
    <row r="4135" spans="3:6" x14ac:dyDescent="0.2">
      <c r="C4135" s="425"/>
      <c r="D4135" s="425"/>
      <c r="F4135" s="252"/>
    </row>
    <row r="4136" spans="3:6" x14ac:dyDescent="0.2">
      <c r="C4136" s="425"/>
      <c r="D4136" s="425"/>
      <c r="F4136" s="252"/>
    </row>
    <row r="4137" spans="3:6" x14ac:dyDescent="0.2">
      <c r="C4137" s="425"/>
      <c r="D4137" s="425"/>
      <c r="F4137" s="252"/>
    </row>
    <row r="4138" spans="3:6" x14ac:dyDescent="0.2">
      <c r="C4138" s="425"/>
      <c r="D4138" s="425"/>
      <c r="F4138" s="252"/>
    </row>
    <row r="4139" spans="3:6" x14ac:dyDescent="0.2">
      <c r="C4139" s="425"/>
      <c r="D4139" s="425"/>
      <c r="F4139" s="252"/>
    </row>
    <row r="4140" spans="3:6" x14ac:dyDescent="0.2">
      <c r="C4140" s="425"/>
      <c r="D4140" s="425"/>
      <c r="F4140" s="252"/>
    </row>
    <row r="4141" spans="3:6" x14ac:dyDescent="0.2">
      <c r="C4141" s="425"/>
      <c r="D4141" s="425"/>
      <c r="F4141" s="252"/>
    </row>
    <row r="4142" spans="3:6" x14ac:dyDescent="0.2">
      <c r="C4142" s="425"/>
      <c r="D4142" s="425"/>
      <c r="F4142" s="252"/>
    </row>
    <row r="4143" spans="3:6" x14ac:dyDescent="0.2">
      <c r="C4143" s="425"/>
      <c r="D4143" s="425"/>
      <c r="F4143" s="252"/>
    </row>
    <row r="4144" spans="3:6" x14ac:dyDescent="0.2">
      <c r="C4144" s="425"/>
      <c r="D4144" s="425"/>
      <c r="F4144" s="252"/>
    </row>
    <row r="4145" spans="3:6" x14ac:dyDescent="0.2">
      <c r="C4145" s="425"/>
      <c r="D4145" s="425"/>
      <c r="F4145" s="252"/>
    </row>
    <row r="4146" spans="3:6" x14ac:dyDescent="0.2">
      <c r="C4146" s="425"/>
      <c r="D4146" s="425"/>
      <c r="F4146" s="252"/>
    </row>
    <row r="4147" spans="3:6" x14ac:dyDescent="0.2">
      <c r="C4147" s="425"/>
      <c r="D4147" s="425"/>
      <c r="F4147" s="252"/>
    </row>
    <row r="4148" spans="3:6" x14ac:dyDescent="0.2">
      <c r="C4148" s="425"/>
      <c r="D4148" s="425"/>
      <c r="F4148" s="252"/>
    </row>
    <row r="4149" spans="3:6" x14ac:dyDescent="0.2">
      <c r="C4149" s="425"/>
      <c r="D4149" s="425"/>
      <c r="F4149" s="252"/>
    </row>
    <row r="4150" spans="3:6" x14ac:dyDescent="0.2">
      <c r="C4150" s="425"/>
      <c r="D4150" s="425"/>
      <c r="F4150" s="252"/>
    </row>
    <row r="4151" spans="3:6" x14ac:dyDescent="0.2">
      <c r="C4151" s="425"/>
      <c r="D4151" s="425"/>
      <c r="F4151" s="252"/>
    </row>
    <row r="4152" spans="3:6" x14ac:dyDescent="0.2">
      <c r="C4152" s="425"/>
      <c r="D4152" s="425"/>
      <c r="F4152" s="252"/>
    </row>
    <row r="4153" spans="3:6" x14ac:dyDescent="0.2">
      <c r="C4153" s="425"/>
      <c r="D4153" s="425"/>
      <c r="F4153" s="252"/>
    </row>
    <row r="4154" spans="3:6" x14ac:dyDescent="0.2">
      <c r="C4154" s="425"/>
      <c r="D4154" s="425"/>
      <c r="F4154" s="252"/>
    </row>
    <row r="4155" spans="3:6" x14ac:dyDescent="0.2">
      <c r="C4155" s="425"/>
      <c r="D4155" s="425"/>
      <c r="F4155" s="252"/>
    </row>
    <row r="4156" spans="3:6" x14ac:dyDescent="0.2">
      <c r="C4156" s="425"/>
      <c r="D4156" s="425"/>
      <c r="F4156" s="252"/>
    </row>
    <row r="4157" spans="3:6" x14ac:dyDescent="0.2">
      <c r="C4157" s="425"/>
      <c r="D4157" s="425"/>
      <c r="F4157" s="252"/>
    </row>
    <row r="4158" spans="3:6" x14ac:dyDescent="0.2">
      <c r="C4158" s="425"/>
      <c r="D4158" s="425"/>
      <c r="F4158" s="252"/>
    </row>
    <row r="4159" spans="3:6" x14ac:dyDescent="0.2">
      <c r="C4159" s="425"/>
      <c r="D4159" s="425"/>
      <c r="F4159" s="252"/>
    </row>
    <row r="4160" spans="3:6" x14ac:dyDescent="0.2">
      <c r="C4160" s="425"/>
      <c r="D4160" s="425"/>
      <c r="F4160" s="252"/>
    </row>
    <row r="4161" spans="3:6" x14ac:dyDescent="0.2">
      <c r="C4161" s="425"/>
      <c r="D4161" s="425"/>
      <c r="F4161" s="252"/>
    </row>
    <row r="4162" spans="3:6" x14ac:dyDescent="0.2">
      <c r="C4162" s="425"/>
      <c r="D4162" s="425"/>
      <c r="F4162" s="252"/>
    </row>
    <row r="4163" spans="3:6" x14ac:dyDescent="0.2">
      <c r="C4163" s="425"/>
      <c r="D4163" s="425"/>
      <c r="F4163" s="252"/>
    </row>
    <row r="4164" spans="3:6" x14ac:dyDescent="0.2">
      <c r="C4164" s="425"/>
      <c r="D4164" s="425"/>
      <c r="F4164" s="252"/>
    </row>
    <row r="4165" spans="3:6" x14ac:dyDescent="0.2">
      <c r="C4165" s="425"/>
      <c r="D4165" s="425"/>
      <c r="F4165" s="252"/>
    </row>
    <row r="4166" spans="3:6" x14ac:dyDescent="0.2">
      <c r="C4166" s="425"/>
      <c r="D4166" s="425"/>
      <c r="F4166" s="252"/>
    </row>
    <row r="4167" spans="3:6" x14ac:dyDescent="0.2">
      <c r="C4167" s="425"/>
      <c r="D4167" s="425"/>
      <c r="F4167" s="252"/>
    </row>
    <row r="4168" spans="3:6" x14ac:dyDescent="0.2">
      <c r="C4168" s="425"/>
      <c r="D4168" s="425"/>
      <c r="F4168" s="252"/>
    </row>
    <row r="4169" spans="3:6" x14ac:dyDescent="0.2">
      <c r="C4169" s="425"/>
      <c r="D4169" s="425"/>
      <c r="F4169" s="252"/>
    </row>
    <row r="4170" spans="3:6" x14ac:dyDescent="0.2">
      <c r="C4170" s="425"/>
      <c r="D4170" s="425"/>
      <c r="F4170" s="252"/>
    </row>
    <row r="4171" spans="3:6" x14ac:dyDescent="0.2">
      <c r="C4171" s="425"/>
      <c r="D4171" s="425"/>
      <c r="F4171" s="252"/>
    </row>
    <row r="4172" spans="3:6" x14ac:dyDescent="0.2">
      <c r="C4172" s="425"/>
      <c r="D4172" s="425"/>
      <c r="F4172" s="252"/>
    </row>
    <row r="4173" spans="3:6" x14ac:dyDescent="0.2">
      <c r="C4173" s="425"/>
      <c r="D4173" s="425"/>
      <c r="F4173" s="252"/>
    </row>
    <row r="4174" spans="3:6" x14ac:dyDescent="0.2">
      <c r="C4174" s="425"/>
      <c r="D4174" s="425"/>
      <c r="F4174" s="252"/>
    </row>
    <row r="4175" spans="3:6" x14ac:dyDescent="0.2">
      <c r="C4175" s="425"/>
      <c r="D4175" s="425"/>
      <c r="F4175" s="252"/>
    </row>
    <row r="4176" spans="3:6" x14ac:dyDescent="0.2">
      <c r="C4176" s="425"/>
      <c r="D4176" s="425"/>
      <c r="F4176" s="252"/>
    </row>
    <row r="4177" spans="3:6" x14ac:dyDescent="0.2">
      <c r="C4177" s="425"/>
      <c r="D4177" s="425"/>
      <c r="F4177" s="252"/>
    </row>
    <row r="4178" spans="3:6" x14ac:dyDescent="0.2">
      <c r="C4178" s="425"/>
      <c r="D4178" s="425"/>
      <c r="F4178" s="252"/>
    </row>
    <row r="4179" spans="3:6" x14ac:dyDescent="0.2">
      <c r="C4179" s="425"/>
      <c r="D4179" s="425"/>
      <c r="F4179" s="252"/>
    </row>
    <row r="4180" spans="3:6" x14ac:dyDescent="0.2">
      <c r="C4180" s="425"/>
      <c r="D4180" s="425"/>
      <c r="F4180" s="252"/>
    </row>
    <row r="4181" spans="3:6" x14ac:dyDescent="0.2">
      <c r="C4181" s="425"/>
      <c r="D4181" s="425"/>
      <c r="F4181" s="252"/>
    </row>
    <row r="4182" spans="3:6" x14ac:dyDescent="0.2">
      <c r="C4182" s="425"/>
      <c r="D4182" s="425"/>
      <c r="F4182" s="252"/>
    </row>
    <row r="4183" spans="3:6" x14ac:dyDescent="0.2">
      <c r="C4183" s="425"/>
      <c r="D4183" s="425"/>
      <c r="F4183" s="252"/>
    </row>
    <row r="4184" spans="3:6" x14ac:dyDescent="0.2">
      <c r="C4184" s="425"/>
      <c r="D4184" s="425"/>
      <c r="F4184" s="252"/>
    </row>
    <row r="4185" spans="3:6" x14ac:dyDescent="0.2">
      <c r="C4185" s="425"/>
      <c r="D4185" s="425"/>
      <c r="F4185" s="252"/>
    </row>
    <row r="4186" spans="3:6" x14ac:dyDescent="0.2">
      <c r="C4186" s="425"/>
      <c r="D4186" s="425"/>
      <c r="F4186" s="252"/>
    </row>
    <row r="4187" spans="3:6" x14ac:dyDescent="0.2">
      <c r="C4187" s="425"/>
      <c r="D4187" s="425"/>
      <c r="F4187" s="252"/>
    </row>
    <row r="4188" spans="3:6" x14ac:dyDescent="0.2">
      <c r="C4188" s="425"/>
      <c r="D4188" s="425"/>
      <c r="F4188" s="252"/>
    </row>
    <row r="4189" spans="3:6" x14ac:dyDescent="0.2">
      <c r="C4189" s="425"/>
      <c r="D4189" s="425"/>
      <c r="F4189" s="252"/>
    </row>
    <row r="4190" spans="3:6" x14ac:dyDescent="0.2">
      <c r="C4190" s="425"/>
      <c r="D4190" s="425"/>
      <c r="F4190" s="252"/>
    </row>
    <row r="4191" spans="3:6" x14ac:dyDescent="0.2">
      <c r="C4191" s="425"/>
      <c r="D4191" s="425"/>
      <c r="F4191" s="252"/>
    </row>
    <row r="4192" spans="3:6" x14ac:dyDescent="0.2">
      <c r="C4192" s="425"/>
      <c r="D4192" s="425"/>
      <c r="F4192" s="252"/>
    </row>
    <row r="4193" spans="3:6" x14ac:dyDescent="0.2">
      <c r="C4193" s="425"/>
      <c r="D4193" s="425"/>
      <c r="F4193" s="252"/>
    </row>
    <row r="4194" spans="3:6" x14ac:dyDescent="0.2">
      <c r="C4194" s="425"/>
      <c r="D4194" s="425"/>
      <c r="F4194" s="252"/>
    </row>
    <row r="4195" spans="3:6" x14ac:dyDescent="0.2">
      <c r="C4195" s="425"/>
      <c r="D4195" s="425"/>
      <c r="F4195" s="252"/>
    </row>
    <row r="4196" spans="3:6" x14ac:dyDescent="0.2">
      <c r="C4196" s="425"/>
      <c r="D4196" s="425"/>
      <c r="F4196" s="252"/>
    </row>
    <row r="4197" spans="3:6" x14ac:dyDescent="0.2">
      <c r="C4197" s="425"/>
      <c r="D4197" s="425"/>
      <c r="F4197" s="252"/>
    </row>
    <row r="4198" spans="3:6" x14ac:dyDescent="0.2">
      <c r="C4198" s="425"/>
      <c r="D4198" s="425"/>
      <c r="F4198" s="252"/>
    </row>
    <row r="4199" spans="3:6" x14ac:dyDescent="0.2">
      <c r="C4199" s="425"/>
      <c r="D4199" s="425"/>
      <c r="F4199" s="252"/>
    </row>
    <row r="4200" spans="3:6" x14ac:dyDescent="0.2">
      <c r="C4200" s="425"/>
      <c r="D4200" s="425"/>
      <c r="F4200" s="252"/>
    </row>
    <row r="4201" spans="3:6" x14ac:dyDescent="0.2">
      <c r="C4201" s="425"/>
      <c r="D4201" s="425"/>
      <c r="F4201" s="252"/>
    </row>
    <row r="4202" spans="3:6" x14ac:dyDescent="0.2">
      <c r="C4202" s="425"/>
      <c r="D4202" s="425"/>
      <c r="F4202" s="252"/>
    </row>
    <row r="4203" spans="3:6" x14ac:dyDescent="0.2">
      <c r="C4203" s="425"/>
      <c r="D4203" s="425"/>
      <c r="F4203" s="252"/>
    </row>
    <row r="4204" spans="3:6" x14ac:dyDescent="0.2">
      <c r="C4204" s="425"/>
      <c r="D4204" s="425"/>
      <c r="F4204" s="252"/>
    </row>
    <row r="4205" spans="3:6" x14ac:dyDescent="0.2">
      <c r="C4205" s="425"/>
      <c r="D4205" s="425"/>
      <c r="F4205" s="252"/>
    </row>
    <row r="4206" spans="3:6" x14ac:dyDescent="0.2">
      <c r="C4206" s="425"/>
      <c r="D4206" s="425"/>
      <c r="F4206" s="252"/>
    </row>
    <row r="4207" spans="3:6" x14ac:dyDescent="0.2">
      <c r="C4207" s="425"/>
      <c r="D4207" s="425"/>
      <c r="F4207" s="252"/>
    </row>
    <row r="4208" spans="3:6" x14ac:dyDescent="0.2">
      <c r="C4208" s="425"/>
      <c r="D4208" s="425"/>
      <c r="F4208" s="252"/>
    </row>
    <row r="4209" spans="3:6" x14ac:dyDescent="0.2">
      <c r="C4209" s="425"/>
      <c r="D4209" s="425"/>
      <c r="F4209" s="252"/>
    </row>
    <row r="4210" spans="3:6" x14ac:dyDescent="0.2">
      <c r="C4210" s="425"/>
      <c r="D4210" s="425"/>
      <c r="F4210" s="252"/>
    </row>
    <row r="4211" spans="3:6" x14ac:dyDescent="0.2">
      <c r="C4211" s="425"/>
      <c r="D4211" s="425"/>
      <c r="F4211" s="252"/>
    </row>
    <row r="4212" spans="3:6" x14ac:dyDescent="0.2">
      <c r="C4212" s="425"/>
      <c r="D4212" s="425"/>
      <c r="F4212" s="252"/>
    </row>
    <row r="4213" spans="3:6" x14ac:dyDescent="0.2">
      <c r="C4213" s="425"/>
      <c r="D4213" s="425"/>
      <c r="F4213" s="252"/>
    </row>
    <row r="4214" spans="3:6" x14ac:dyDescent="0.2">
      <c r="C4214" s="425"/>
      <c r="D4214" s="425"/>
      <c r="F4214" s="252"/>
    </row>
    <row r="4215" spans="3:6" x14ac:dyDescent="0.2">
      <c r="C4215" s="425"/>
      <c r="D4215" s="425"/>
      <c r="F4215" s="252"/>
    </row>
    <row r="4216" spans="3:6" x14ac:dyDescent="0.2">
      <c r="C4216" s="425"/>
      <c r="D4216" s="425"/>
      <c r="F4216" s="252"/>
    </row>
    <row r="4217" spans="3:6" x14ac:dyDescent="0.2">
      <c r="C4217" s="425"/>
      <c r="D4217" s="425"/>
      <c r="F4217" s="252"/>
    </row>
    <row r="4218" spans="3:6" x14ac:dyDescent="0.2">
      <c r="C4218" s="425"/>
      <c r="D4218" s="425"/>
      <c r="F4218" s="252"/>
    </row>
    <row r="4219" spans="3:6" x14ac:dyDescent="0.2">
      <c r="C4219" s="425"/>
      <c r="D4219" s="425"/>
      <c r="F4219" s="252"/>
    </row>
    <row r="4220" spans="3:6" x14ac:dyDescent="0.2">
      <c r="C4220" s="425"/>
      <c r="D4220" s="425"/>
      <c r="F4220" s="252"/>
    </row>
    <row r="4221" spans="3:6" x14ac:dyDescent="0.2">
      <c r="C4221" s="425"/>
      <c r="D4221" s="425"/>
      <c r="F4221" s="252"/>
    </row>
    <row r="4222" spans="3:6" x14ac:dyDescent="0.2">
      <c r="C4222" s="425"/>
      <c r="D4222" s="425"/>
      <c r="F4222" s="252"/>
    </row>
    <row r="4223" spans="3:6" x14ac:dyDescent="0.2">
      <c r="C4223" s="425"/>
      <c r="D4223" s="425"/>
      <c r="F4223" s="252"/>
    </row>
    <row r="4224" spans="3:6" x14ac:dyDescent="0.2">
      <c r="C4224" s="425"/>
      <c r="D4224" s="425"/>
      <c r="F4224" s="252"/>
    </row>
    <row r="4225" spans="3:6" x14ac:dyDescent="0.2">
      <c r="C4225" s="425"/>
      <c r="D4225" s="425"/>
      <c r="F4225" s="252"/>
    </row>
    <row r="4226" spans="3:6" x14ac:dyDescent="0.2">
      <c r="C4226" s="425"/>
      <c r="D4226" s="425"/>
      <c r="F4226" s="252"/>
    </row>
    <row r="4227" spans="3:6" x14ac:dyDescent="0.2">
      <c r="C4227" s="425"/>
      <c r="D4227" s="425"/>
      <c r="F4227" s="252"/>
    </row>
    <row r="4228" spans="3:6" x14ac:dyDescent="0.2">
      <c r="C4228" s="425"/>
      <c r="D4228" s="425"/>
      <c r="F4228" s="252"/>
    </row>
    <row r="4229" spans="3:6" x14ac:dyDescent="0.2">
      <c r="C4229" s="425"/>
      <c r="D4229" s="425"/>
      <c r="F4229" s="252"/>
    </row>
    <row r="4230" spans="3:6" x14ac:dyDescent="0.2">
      <c r="C4230" s="425"/>
      <c r="D4230" s="425"/>
      <c r="F4230" s="252"/>
    </row>
    <row r="4231" spans="3:6" x14ac:dyDescent="0.2">
      <c r="C4231" s="425"/>
      <c r="D4231" s="425"/>
      <c r="F4231" s="252"/>
    </row>
    <row r="4232" spans="3:6" x14ac:dyDescent="0.2">
      <c r="C4232" s="425"/>
      <c r="D4232" s="425"/>
      <c r="F4232" s="252"/>
    </row>
    <row r="4233" spans="3:6" x14ac:dyDescent="0.2">
      <c r="C4233" s="425"/>
      <c r="D4233" s="425"/>
      <c r="F4233" s="252"/>
    </row>
    <row r="4234" spans="3:6" x14ac:dyDescent="0.2">
      <c r="C4234" s="425"/>
      <c r="D4234" s="425"/>
      <c r="F4234" s="252"/>
    </row>
    <row r="4235" spans="3:6" x14ac:dyDescent="0.2">
      <c r="C4235" s="425"/>
      <c r="D4235" s="425"/>
      <c r="F4235" s="252"/>
    </row>
    <row r="4236" spans="3:6" x14ac:dyDescent="0.2">
      <c r="C4236" s="425"/>
      <c r="D4236" s="425"/>
      <c r="F4236" s="252"/>
    </row>
    <row r="4237" spans="3:6" x14ac:dyDescent="0.2">
      <c r="C4237" s="425"/>
      <c r="D4237" s="425"/>
      <c r="F4237" s="252"/>
    </row>
    <row r="4238" spans="3:6" x14ac:dyDescent="0.2">
      <c r="C4238" s="425"/>
      <c r="D4238" s="425"/>
      <c r="F4238" s="252"/>
    </row>
    <row r="4239" spans="3:6" x14ac:dyDescent="0.2">
      <c r="C4239" s="425"/>
      <c r="D4239" s="425"/>
      <c r="F4239" s="252"/>
    </row>
    <row r="4240" spans="3:6" x14ac:dyDescent="0.2">
      <c r="C4240" s="425"/>
      <c r="D4240" s="425"/>
      <c r="F4240" s="252"/>
    </row>
    <row r="4241" spans="3:6" x14ac:dyDescent="0.2">
      <c r="C4241" s="425"/>
      <c r="D4241" s="425"/>
      <c r="F4241" s="252"/>
    </row>
    <row r="4242" spans="3:6" x14ac:dyDescent="0.2">
      <c r="C4242" s="425"/>
      <c r="D4242" s="425"/>
      <c r="F4242" s="252"/>
    </row>
    <row r="4243" spans="3:6" x14ac:dyDescent="0.2">
      <c r="C4243" s="425"/>
      <c r="D4243" s="425"/>
      <c r="F4243" s="252"/>
    </row>
    <row r="4244" spans="3:6" x14ac:dyDescent="0.2">
      <c r="C4244" s="425"/>
      <c r="D4244" s="425"/>
      <c r="F4244" s="252"/>
    </row>
    <row r="4245" spans="3:6" x14ac:dyDescent="0.2">
      <c r="C4245" s="425"/>
      <c r="D4245" s="425"/>
      <c r="F4245" s="252"/>
    </row>
    <row r="4246" spans="3:6" x14ac:dyDescent="0.2">
      <c r="C4246" s="425"/>
      <c r="D4246" s="425"/>
      <c r="F4246" s="252"/>
    </row>
    <row r="4247" spans="3:6" x14ac:dyDescent="0.2">
      <c r="C4247" s="425"/>
      <c r="D4247" s="425"/>
      <c r="F4247" s="252"/>
    </row>
    <row r="4248" spans="3:6" x14ac:dyDescent="0.2">
      <c r="C4248" s="425"/>
      <c r="D4248" s="425"/>
      <c r="F4248" s="252"/>
    </row>
    <row r="4249" spans="3:6" x14ac:dyDescent="0.2">
      <c r="C4249" s="425"/>
      <c r="D4249" s="425"/>
      <c r="F4249" s="252"/>
    </row>
    <row r="4250" spans="3:6" x14ac:dyDescent="0.2">
      <c r="C4250" s="425"/>
      <c r="D4250" s="425"/>
      <c r="F4250" s="252"/>
    </row>
    <row r="4251" spans="3:6" x14ac:dyDescent="0.2">
      <c r="C4251" s="425"/>
      <c r="D4251" s="425"/>
      <c r="F4251" s="252"/>
    </row>
    <row r="4252" spans="3:6" x14ac:dyDescent="0.2">
      <c r="C4252" s="425"/>
      <c r="D4252" s="425"/>
      <c r="F4252" s="252"/>
    </row>
    <row r="4253" spans="3:6" x14ac:dyDescent="0.2">
      <c r="C4253" s="425"/>
      <c r="D4253" s="425"/>
      <c r="F4253" s="252"/>
    </row>
    <row r="4254" spans="3:6" x14ac:dyDescent="0.2">
      <c r="C4254" s="425"/>
      <c r="D4254" s="425"/>
      <c r="F4254" s="252"/>
    </row>
    <row r="4255" spans="3:6" x14ac:dyDescent="0.2">
      <c r="C4255" s="425"/>
      <c r="D4255" s="425"/>
      <c r="F4255" s="252"/>
    </row>
    <row r="4256" spans="3:6" x14ac:dyDescent="0.2">
      <c r="C4256" s="425"/>
      <c r="D4256" s="425"/>
      <c r="F4256" s="252"/>
    </row>
    <row r="4257" spans="3:6" x14ac:dyDescent="0.2">
      <c r="C4257" s="425"/>
      <c r="D4257" s="425"/>
      <c r="F4257" s="252"/>
    </row>
    <row r="4258" spans="3:6" x14ac:dyDescent="0.2">
      <c r="C4258" s="425"/>
      <c r="D4258" s="425"/>
      <c r="F4258" s="252"/>
    </row>
    <row r="4259" spans="3:6" x14ac:dyDescent="0.2">
      <c r="C4259" s="425"/>
      <c r="D4259" s="425"/>
      <c r="F4259" s="252"/>
    </row>
    <row r="4260" spans="3:6" x14ac:dyDescent="0.2">
      <c r="C4260" s="425"/>
      <c r="D4260" s="425"/>
      <c r="F4260" s="252"/>
    </row>
    <row r="4261" spans="3:6" x14ac:dyDescent="0.2">
      <c r="C4261" s="425"/>
      <c r="D4261" s="425"/>
      <c r="F4261" s="252"/>
    </row>
    <row r="4262" spans="3:6" x14ac:dyDescent="0.2">
      <c r="C4262" s="425"/>
      <c r="D4262" s="425"/>
      <c r="F4262" s="252"/>
    </row>
    <row r="4263" spans="3:6" x14ac:dyDescent="0.2">
      <c r="C4263" s="425"/>
      <c r="D4263" s="425"/>
      <c r="F4263" s="252"/>
    </row>
    <row r="4264" spans="3:6" x14ac:dyDescent="0.2">
      <c r="C4264" s="425"/>
      <c r="D4264" s="425"/>
      <c r="F4264" s="252"/>
    </row>
    <row r="4265" spans="3:6" x14ac:dyDescent="0.2">
      <c r="C4265" s="425"/>
      <c r="D4265" s="425"/>
      <c r="F4265" s="252"/>
    </row>
    <row r="4266" spans="3:6" x14ac:dyDescent="0.2">
      <c r="C4266" s="425"/>
      <c r="D4266" s="425"/>
      <c r="F4266" s="252"/>
    </row>
    <row r="4267" spans="3:6" x14ac:dyDescent="0.2">
      <c r="C4267" s="425"/>
      <c r="D4267" s="425"/>
      <c r="F4267" s="252"/>
    </row>
    <row r="4268" spans="3:6" x14ac:dyDescent="0.2">
      <c r="C4268" s="425"/>
      <c r="D4268" s="425"/>
      <c r="F4268" s="252"/>
    </row>
    <row r="4269" spans="3:6" x14ac:dyDescent="0.2">
      <c r="C4269" s="425"/>
      <c r="D4269" s="425"/>
      <c r="F4269" s="252"/>
    </row>
    <row r="4270" spans="3:6" x14ac:dyDescent="0.2">
      <c r="C4270" s="425"/>
      <c r="D4270" s="425"/>
      <c r="F4270" s="252"/>
    </row>
    <row r="4271" spans="3:6" x14ac:dyDescent="0.2">
      <c r="C4271" s="425"/>
      <c r="D4271" s="425"/>
      <c r="F4271" s="252"/>
    </row>
    <row r="4272" spans="3:6" x14ac:dyDescent="0.2">
      <c r="C4272" s="425"/>
      <c r="D4272" s="425"/>
      <c r="F4272" s="252"/>
    </row>
    <row r="4273" spans="3:6" x14ac:dyDescent="0.2">
      <c r="C4273" s="425"/>
      <c r="D4273" s="425"/>
      <c r="F4273" s="252"/>
    </row>
    <row r="4274" spans="3:6" x14ac:dyDescent="0.2">
      <c r="C4274" s="425"/>
      <c r="D4274" s="425"/>
      <c r="F4274" s="252"/>
    </row>
    <row r="4275" spans="3:6" x14ac:dyDescent="0.2">
      <c r="C4275" s="425"/>
      <c r="D4275" s="425"/>
      <c r="F4275" s="252"/>
    </row>
    <row r="4276" spans="3:6" x14ac:dyDescent="0.2">
      <c r="C4276" s="425"/>
      <c r="D4276" s="425"/>
      <c r="F4276" s="252"/>
    </row>
    <row r="4277" spans="3:6" x14ac:dyDescent="0.2">
      <c r="C4277" s="425"/>
      <c r="D4277" s="425"/>
      <c r="F4277" s="252"/>
    </row>
    <row r="4278" spans="3:6" x14ac:dyDescent="0.2">
      <c r="C4278" s="425"/>
      <c r="D4278" s="425"/>
      <c r="F4278" s="252"/>
    </row>
    <row r="4279" spans="3:6" x14ac:dyDescent="0.2">
      <c r="C4279" s="425"/>
      <c r="D4279" s="425"/>
      <c r="F4279" s="252"/>
    </row>
    <row r="4280" spans="3:6" x14ac:dyDescent="0.2">
      <c r="C4280" s="425"/>
      <c r="D4280" s="425"/>
      <c r="F4280" s="252"/>
    </row>
    <row r="4281" spans="3:6" x14ac:dyDescent="0.2">
      <c r="C4281" s="425"/>
      <c r="D4281" s="425"/>
      <c r="F4281" s="252"/>
    </row>
    <row r="4282" spans="3:6" x14ac:dyDescent="0.2">
      <c r="C4282" s="425"/>
      <c r="D4282" s="425"/>
      <c r="F4282" s="252"/>
    </row>
    <row r="4283" spans="3:6" x14ac:dyDescent="0.2">
      <c r="C4283" s="425"/>
      <c r="D4283" s="425"/>
      <c r="F4283" s="252"/>
    </row>
    <row r="4284" spans="3:6" x14ac:dyDescent="0.2">
      <c r="C4284" s="425"/>
      <c r="D4284" s="425"/>
      <c r="F4284" s="252"/>
    </row>
    <row r="4285" spans="3:6" x14ac:dyDescent="0.2">
      <c r="C4285" s="425"/>
      <c r="D4285" s="425"/>
      <c r="F4285" s="252"/>
    </row>
    <row r="4286" spans="3:6" x14ac:dyDescent="0.2">
      <c r="C4286" s="425"/>
      <c r="D4286" s="425"/>
      <c r="F4286" s="252"/>
    </row>
    <row r="4287" spans="3:6" x14ac:dyDescent="0.2">
      <c r="C4287" s="425"/>
      <c r="D4287" s="425"/>
      <c r="F4287" s="252"/>
    </row>
    <row r="4288" spans="3:6" x14ac:dyDescent="0.2">
      <c r="C4288" s="425"/>
      <c r="D4288" s="425"/>
      <c r="F4288" s="252"/>
    </row>
    <row r="4289" spans="3:6" x14ac:dyDescent="0.2">
      <c r="C4289" s="425"/>
      <c r="D4289" s="425"/>
      <c r="F4289" s="252"/>
    </row>
    <row r="4290" spans="3:6" x14ac:dyDescent="0.2">
      <c r="C4290" s="425"/>
      <c r="D4290" s="425"/>
      <c r="F4290" s="252"/>
    </row>
    <row r="4291" spans="3:6" x14ac:dyDescent="0.2">
      <c r="C4291" s="425"/>
      <c r="D4291" s="425"/>
      <c r="F4291" s="252"/>
    </row>
    <row r="4292" spans="3:6" x14ac:dyDescent="0.2">
      <c r="C4292" s="425"/>
      <c r="D4292" s="425"/>
      <c r="F4292" s="252"/>
    </row>
    <row r="4293" spans="3:6" x14ac:dyDescent="0.2">
      <c r="C4293" s="425"/>
      <c r="D4293" s="425"/>
      <c r="F4293" s="252"/>
    </row>
    <row r="4294" spans="3:6" x14ac:dyDescent="0.2">
      <c r="C4294" s="425"/>
      <c r="D4294" s="425"/>
      <c r="F4294" s="252"/>
    </row>
    <row r="4295" spans="3:6" x14ac:dyDescent="0.2">
      <c r="C4295" s="425"/>
      <c r="D4295" s="425"/>
      <c r="F4295" s="252"/>
    </row>
    <row r="4296" spans="3:6" x14ac:dyDescent="0.2">
      <c r="C4296" s="425"/>
      <c r="D4296" s="425"/>
      <c r="F4296" s="252"/>
    </row>
    <row r="4297" spans="3:6" x14ac:dyDescent="0.2">
      <c r="C4297" s="425"/>
      <c r="D4297" s="425"/>
      <c r="F4297" s="252"/>
    </row>
    <row r="4298" spans="3:6" x14ac:dyDescent="0.2">
      <c r="C4298" s="425"/>
      <c r="D4298" s="425"/>
      <c r="F4298" s="252"/>
    </row>
    <row r="4299" spans="3:6" x14ac:dyDescent="0.2">
      <c r="C4299" s="425"/>
      <c r="D4299" s="425"/>
      <c r="F4299" s="252"/>
    </row>
    <row r="4300" spans="3:6" x14ac:dyDescent="0.2">
      <c r="C4300" s="425"/>
      <c r="D4300" s="425"/>
      <c r="F4300" s="252"/>
    </row>
    <row r="4301" spans="3:6" x14ac:dyDescent="0.2">
      <c r="C4301" s="425"/>
      <c r="D4301" s="425"/>
      <c r="F4301" s="252"/>
    </row>
    <row r="4302" spans="3:6" x14ac:dyDescent="0.2">
      <c r="C4302" s="425"/>
      <c r="D4302" s="425"/>
      <c r="F4302" s="252"/>
    </row>
    <row r="4303" spans="3:6" x14ac:dyDescent="0.2">
      <c r="C4303" s="425"/>
      <c r="D4303" s="425"/>
      <c r="F4303" s="252"/>
    </row>
    <row r="4304" spans="3:6" x14ac:dyDescent="0.2">
      <c r="C4304" s="425"/>
      <c r="D4304" s="425"/>
      <c r="F4304" s="252"/>
    </row>
    <row r="4305" spans="3:6" x14ac:dyDescent="0.2">
      <c r="C4305" s="425"/>
      <c r="D4305" s="425"/>
      <c r="F4305" s="252"/>
    </row>
    <row r="4306" spans="3:6" x14ac:dyDescent="0.2">
      <c r="C4306" s="425"/>
      <c r="D4306" s="425"/>
      <c r="F4306" s="252"/>
    </row>
    <row r="4307" spans="3:6" x14ac:dyDescent="0.2">
      <c r="C4307" s="425"/>
      <c r="D4307" s="425"/>
      <c r="F4307" s="252"/>
    </row>
    <row r="4308" spans="3:6" x14ac:dyDescent="0.2">
      <c r="C4308" s="425"/>
      <c r="D4308" s="425"/>
      <c r="F4308" s="252"/>
    </row>
    <row r="4309" spans="3:6" x14ac:dyDescent="0.2">
      <c r="C4309" s="425"/>
      <c r="D4309" s="425"/>
      <c r="F4309" s="252"/>
    </row>
    <row r="4310" spans="3:6" x14ac:dyDescent="0.2">
      <c r="C4310" s="425"/>
      <c r="D4310" s="425"/>
      <c r="F4310" s="252"/>
    </row>
    <row r="4311" spans="3:6" x14ac:dyDescent="0.2">
      <c r="C4311" s="425"/>
      <c r="D4311" s="425"/>
      <c r="F4311" s="252"/>
    </row>
    <row r="4312" spans="3:6" x14ac:dyDescent="0.2">
      <c r="C4312" s="425"/>
      <c r="D4312" s="425"/>
      <c r="F4312" s="252"/>
    </row>
    <row r="4313" spans="3:6" x14ac:dyDescent="0.2">
      <c r="C4313" s="425"/>
      <c r="D4313" s="425"/>
      <c r="F4313" s="252"/>
    </row>
    <row r="4314" spans="3:6" x14ac:dyDescent="0.2">
      <c r="C4314" s="425"/>
      <c r="D4314" s="425"/>
      <c r="F4314" s="252"/>
    </row>
    <row r="4315" spans="3:6" x14ac:dyDescent="0.2">
      <c r="C4315" s="425"/>
      <c r="D4315" s="425"/>
      <c r="F4315" s="252"/>
    </row>
    <row r="4316" spans="3:6" x14ac:dyDescent="0.2">
      <c r="C4316" s="425"/>
      <c r="D4316" s="425"/>
      <c r="F4316" s="252"/>
    </row>
    <row r="4317" spans="3:6" x14ac:dyDescent="0.2">
      <c r="C4317" s="425"/>
      <c r="D4317" s="425"/>
      <c r="F4317" s="252"/>
    </row>
    <row r="4318" spans="3:6" x14ac:dyDescent="0.2">
      <c r="C4318" s="425"/>
      <c r="D4318" s="425"/>
      <c r="F4318" s="252"/>
    </row>
    <row r="4319" spans="3:6" x14ac:dyDescent="0.2">
      <c r="C4319" s="425"/>
      <c r="D4319" s="425"/>
      <c r="F4319" s="252"/>
    </row>
    <row r="4320" spans="3:6" x14ac:dyDescent="0.2">
      <c r="C4320" s="425"/>
      <c r="D4320" s="425"/>
      <c r="F4320" s="252"/>
    </row>
    <row r="4321" spans="3:6" x14ac:dyDescent="0.2">
      <c r="C4321" s="425"/>
      <c r="D4321" s="425"/>
      <c r="F4321" s="252"/>
    </row>
    <row r="4322" spans="3:6" x14ac:dyDescent="0.2">
      <c r="C4322" s="425"/>
      <c r="D4322" s="425"/>
      <c r="F4322" s="252"/>
    </row>
    <row r="4323" spans="3:6" x14ac:dyDescent="0.2">
      <c r="C4323" s="425"/>
      <c r="D4323" s="425"/>
      <c r="F4323" s="252"/>
    </row>
    <row r="4324" spans="3:6" x14ac:dyDescent="0.2">
      <c r="C4324" s="425"/>
      <c r="D4324" s="425"/>
      <c r="F4324" s="252"/>
    </row>
    <row r="4325" spans="3:6" x14ac:dyDescent="0.2">
      <c r="C4325" s="425"/>
      <c r="D4325" s="425"/>
      <c r="F4325" s="252"/>
    </row>
    <row r="4326" spans="3:6" x14ac:dyDescent="0.2">
      <c r="C4326" s="425"/>
      <c r="D4326" s="425"/>
      <c r="F4326" s="252"/>
    </row>
    <row r="4327" spans="3:6" x14ac:dyDescent="0.2">
      <c r="C4327" s="425"/>
      <c r="D4327" s="425"/>
      <c r="F4327" s="252"/>
    </row>
    <row r="4328" spans="3:6" x14ac:dyDescent="0.2">
      <c r="C4328" s="425"/>
      <c r="D4328" s="425"/>
      <c r="F4328" s="252"/>
    </row>
    <row r="4329" spans="3:6" x14ac:dyDescent="0.2">
      <c r="C4329" s="425"/>
      <c r="D4329" s="425"/>
      <c r="F4329" s="252"/>
    </row>
    <row r="4330" spans="3:6" x14ac:dyDescent="0.2">
      <c r="C4330" s="425"/>
      <c r="D4330" s="425"/>
      <c r="F4330" s="252"/>
    </row>
    <row r="4331" spans="3:6" x14ac:dyDescent="0.2">
      <c r="C4331" s="425"/>
      <c r="D4331" s="425"/>
      <c r="F4331" s="252"/>
    </row>
    <row r="4332" spans="3:6" x14ac:dyDescent="0.2">
      <c r="C4332" s="425"/>
      <c r="D4332" s="425"/>
      <c r="F4332" s="252"/>
    </row>
    <row r="4333" spans="3:6" x14ac:dyDescent="0.2">
      <c r="C4333" s="425"/>
      <c r="D4333" s="425"/>
      <c r="F4333" s="252"/>
    </row>
    <row r="4334" spans="3:6" x14ac:dyDescent="0.2">
      <c r="C4334" s="425"/>
      <c r="D4334" s="425"/>
      <c r="F4334" s="252"/>
    </row>
    <row r="4335" spans="3:6" x14ac:dyDescent="0.2">
      <c r="C4335" s="425"/>
      <c r="D4335" s="425"/>
      <c r="F4335" s="252"/>
    </row>
    <row r="4336" spans="3:6" x14ac:dyDescent="0.2">
      <c r="C4336" s="425"/>
      <c r="D4336" s="425"/>
      <c r="F4336" s="252"/>
    </row>
    <row r="4337" spans="3:6" x14ac:dyDescent="0.2">
      <c r="C4337" s="425"/>
      <c r="D4337" s="425"/>
      <c r="F4337" s="252"/>
    </row>
    <row r="4338" spans="3:6" x14ac:dyDescent="0.2">
      <c r="C4338" s="425"/>
      <c r="D4338" s="425"/>
      <c r="F4338" s="252"/>
    </row>
    <row r="4339" spans="3:6" x14ac:dyDescent="0.2">
      <c r="C4339" s="425"/>
      <c r="D4339" s="425"/>
      <c r="F4339" s="252"/>
    </row>
    <row r="4340" spans="3:6" x14ac:dyDescent="0.2">
      <c r="C4340" s="425"/>
      <c r="D4340" s="425"/>
      <c r="F4340" s="252"/>
    </row>
    <row r="4341" spans="3:6" x14ac:dyDescent="0.2">
      <c r="C4341" s="425"/>
      <c r="D4341" s="425"/>
      <c r="F4341" s="252"/>
    </row>
    <row r="4342" spans="3:6" x14ac:dyDescent="0.2">
      <c r="C4342" s="425"/>
      <c r="D4342" s="425"/>
      <c r="F4342" s="252"/>
    </row>
    <row r="4343" spans="3:6" x14ac:dyDescent="0.2">
      <c r="C4343" s="425"/>
      <c r="D4343" s="425"/>
      <c r="F4343" s="252"/>
    </row>
    <row r="4344" spans="3:6" x14ac:dyDescent="0.2">
      <c r="C4344" s="425"/>
      <c r="D4344" s="425"/>
      <c r="F4344" s="252"/>
    </row>
    <row r="4345" spans="3:6" x14ac:dyDescent="0.2">
      <c r="C4345" s="425"/>
      <c r="D4345" s="425"/>
      <c r="F4345" s="252"/>
    </row>
    <row r="4346" spans="3:6" x14ac:dyDescent="0.2">
      <c r="C4346" s="425"/>
      <c r="D4346" s="425"/>
      <c r="F4346" s="252"/>
    </row>
    <row r="4347" spans="3:6" x14ac:dyDescent="0.2">
      <c r="C4347" s="425"/>
      <c r="D4347" s="425"/>
      <c r="F4347" s="252"/>
    </row>
    <row r="4348" spans="3:6" x14ac:dyDescent="0.2">
      <c r="C4348" s="425"/>
      <c r="D4348" s="425"/>
      <c r="F4348" s="252"/>
    </row>
    <row r="4349" spans="3:6" x14ac:dyDescent="0.2">
      <c r="C4349" s="425"/>
      <c r="D4349" s="425"/>
      <c r="F4349" s="252"/>
    </row>
    <row r="4350" spans="3:6" x14ac:dyDescent="0.2">
      <c r="C4350" s="425"/>
      <c r="D4350" s="425"/>
      <c r="F4350" s="252"/>
    </row>
    <row r="4351" spans="3:6" x14ac:dyDescent="0.2">
      <c r="C4351" s="425"/>
      <c r="D4351" s="425"/>
      <c r="F4351" s="252"/>
    </row>
    <row r="4352" spans="3:6" x14ac:dyDescent="0.2">
      <c r="C4352" s="425"/>
      <c r="D4352" s="425"/>
      <c r="F4352" s="252"/>
    </row>
    <row r="4353" spans="3:6" x14ac:dyDescent="0.2">
      <c r="C4353" s="425"/>
      <c r="D4353" s="425"/>
      <c r="F4353" s="252"/>
    </row>
    <row r="4354" spans="3:6" x14ac:dyDescent="0.2">
      <c r="C4354" s="425"/>
      <c r="D4354" s="425"/>
      <c r="F4354" s="252"/>
    </row>
    <row r="4355" spans="3:6" x14ac:dyDescent="0.2">
      <c r="C4355" s="425"/>
      <c r="D4355" s="425"/>
      <c r="F4355" s="252"/>
    </row>
    <row r="4356" spans="3:6" x14ac:dyDescent="0.2">
      <c r="C4356" s="425"/>
      <c r="D4356" s="425"/>
      <c r="F4356" s="252"/>
    </row>
    <row r="4357" spans="3:6" x14ac:dyDescent="0.2">
      <c r="C4357" s="425"/>
      <c r="D4357" s="425"/>
      <c r="F4357" s="252"/>
    </row>
    <row r="4358" spans="3:6" x14ac:dyDescent="0.2">
      <c r="C4358" s="425"/>
      <c r="D4358" s="425"/>
      <c r="F4358" s="252"/>
    </row>
    <row r="4359" spans="3:6" x14ac:dyDescent="0.2">
      <c r="C4359" s="425"/>
      <c r="D4359" s="425"/>
      <c r="F4359" s="252"/>
    </row>
    <row r="4360" spans="3:6" x14ac:dyDescent="0.2">
      <c r="C4360" s="425"/>
      <c r="D4360" s="425"/>
      <c r="F4360" s="252"/>
    </row>
    <row r="4361" spans="3:6" x14ac:dyDescent="0.2">
      <c r="C4361" s="425"/>
      <c r="D4361" s="425"/>
      <c r="F4361" s="252"/>
    </row>
    <row r="4362" spans="3:6" x14ac:dyDescent="0.2">
      <c r="C4362" s="425"/>
      <c r="D4362" s="425"/>
      <c r="F4362" s="252"/>
    </row>
    <row r="4363" spans="3:6" x14ac:dyDescent="0.2">
      <c r="C4363" s="425"/>
      <c r="D4363" s="425"/>
      <c r="F4363" s="252"/>
    </row>
    <row r="4364" spans="3:6" x14ac:dyDescent="0.2">
      <c r="C4364" s="425"/>
      <c r="D4364" s="425"/>
      <c r="F4364" s="252"/>
    </row>
    <row r="4365" spans="3:6" x14ac:dyDescent="0.2">
      <c r="C4365" s="425"/>
      <c r="D4365" s="425"/>
      <c r="F4365" s="252"/>
    </row>
    <row r="4366" spans="3:6" x14ac:dyDescent="0.2">
      <c r="C4366" s="425"/>
      <c r="D4366" s="425"/>
      <c r="F4366" s="252"/>
    </row>
    <row r="4367" spans="3:6" x14ac:dyDescent="0.2">
      <c r="C4367" s="425"/>
      <c r="D4367" s="425"/>
      <c r="F4367" s="252"/>
    </row>
    <row r="4368" spans="3:6" x14ac:dyDescent="0.2">
      <c r="C4368" s="425"/>
      <c r="D4368" s="425"/>
      <c r="F4368" s="252"/>
    </row>
    <row r="4369" spans="3:6" x14ac:dyDescent="0.2">
      <c r="C4369" s="425"/>
      <c r="D4369" s="425"/>
      <c r="F4369" s="252"/>
    </row>
    <row r="4370" spans="3:6" x14ac:dyDescent="0.2">
      <c r="C4370" s="425"/>
      <c r="D4370" s="425"/>
      <c r="F4370" s="252"/>
    </row>
    <row r="4371" spans="3:6" x14ac:dyDescent="0.2">
      <c r="C4371" s="425"/>
      <c r="D4371" s="425"/>
      <c r="F4371" s="252"/>
    </row>
    <row r="4372" spans="3:6" x14ac:dyDescent="0.2">
      <c r="C4372" s="425"/>
      <c r="D4372" s="425"/>
      <c r="F4372" s="252"/>
    </row>
    <row r="4373" spans="3:6" x14ac:dyDescent="0.2">
      <c r="C4373" s="425"/>
      <c r="D4373" s="425"/>
      <c r="F4373" s="252"/>
    </row>
    <row r="4374" spans="3:6" x14ac:dyDescent="0.2">
      <c r="C4374" s="425"/>
      <c r="D4374" s="425"/>
      <c r="F4374" s="252"/>
    </row>
    <row r="4375" spans="3:6" x14ac:dyDescent="0.2">
      <c r="C4375" s="425"/>
      <c r="D4375" s="425"/>
      <c r="F4375" s="252"/>
    </row>
    <row r="4376" spans="3:6" x14ac:dyDescent="0.2">
      <c r="C4376" s="425"/>
      <c r="D4376" s="425"/>
      <c r="F4376" s="252"/>
    </row>
    <row r="4377" spans="3:6" x14ac:dyDescent="0.2">
      <c r="C4377" s="425"/>
      <c r="D4377" s="425"/>
      <c r="F4377" s="252"/>
    </row>
    <row r="4378" spans="3:6" x14ac:dyDescent="0.2">
      <c r="C4378" s="425"/>
      <c r="D4378" s="425"/>
      <c r="F4378" s="252"/>
    </row>
    <row r="4379" spans="3:6" x14ac:dyDescent="0.2">
      <c r="C4379" s="425"/>
      <c r="D4379" s="425"/>
      <c r="F4379" s="252"/>
    </row>
    <row r="4380" spans="3:6" x14ac:dyDescent="0.2">
      <c r="C4380" s="425"/>
      <c r="D4380" s="425"/>
      <c r="F4380" s="252"/>
    </row>
    <row r="4381" spans="3:6" x14ac:dyDescent="0.2">
      <c r="C4381" s="425"/>
      <c r="D4381" s="425"/>
      <c r="F4381" s="252"/>
    </row>
    <row r="4382" spans="3:6" x14ac:dyDescent="0.2">
      <c r="C4382" s="425"/>
      <c r="D4382" s="425"/>
      <c r="F4382" s="252"/>
    </row>
    <row r="4383" spans="3:6" x14ac:dyDescent="0.2">
      <c r="C4383" s="425"/>
      <c r="D4383" s="425"/>
      <c r="F4383" s="252"/>
    </row>
    <row r="4384" spans="3:6" x14ac:dyDescent="0.2">
      <c r="C4384" s="425"/>
      <c r="D4384" s="425"/>
      <c r="F4384" s="252"/>
    </row>
    <row r="4385" spans="3:6" x14ac:dyDescent="0.2">
      <c r="C4385" s="425"/>
      <c r="D4385" s="425"/>
      <c r="F4385" s="252"/>
    </row>
    <row r="4386" spans="3:6" x14ac:dyDescent="0.2">
      <c r="C4386" s="425"/>
      <c r="D4386" s="425"/>
      <c r="F4386" s="252"/>
    </row>
    <row r="4387" spans="3:6" x14ac:dyDescent="0.2">
      <c r="C4387" s="425"/>
      <c r="D4387" s="425"/>
      <c r="F4387" s="252"/>
    </row>
    <row r="4388" spans="3:6" x14ac:dyDescent="0.2">
      <c r="C4388" s="425"/>
      <c r="D4388" s="425"/>
      <c r="F4388" s="252"/>
    </row>
    <row r="4389" spans="3:6" x14ac:dyDescent="0.2">
      <c r="C4389" s="425"/>
      <c r="D4389" s="425"/>
      <c r="F4389" s="252"/>
    </row>
    <row r="4390" spans="3:6" x14ac:dyDescent="0.2">
      <c r="C4390" s="425"/>
      <c r="D4390" s="425"/>
      <c r="F4390" s="252"/>
    </row>
    <row r="4391" spans="3:6" x14ac:dyDescent="0.2">
      <c r="C4391" s="425"/>
      <c r="D4391" s="425"/>
      <c r="F4391" s="252"/>
    </row>
    <row r="4392" spans="3:6" x14ac:dyDescent="0.2">
      <c r="C4392" s="425"/>
      <c r="D4392" s="425"/>
      <c r="F4392" s="252"/>
    </row>
    <row r="4393" spans="3:6" x14ac:dyDescent="0.2">
      <c r="C4393" s="425"/>
      <c r="D4393" s="425"/>
      <c r="F4393" s="252"/>
    </row>
    <row r="4394" spans="3:6" x14ac:dyDescent="0.2">
      <c r="C4394" s="425"/>
      <c r="D4394" s="425"/>
      <c r="F4394" s="252"/>
    </row>
    <row r="4395" spans="3:6" x14ac:dyDescent="0.2">
      <c r="C4395" s="425"/>
      <c r="D4395" s="425"/>
      <c r="F4395" s="252"/>
    </row>
    <row r="4396" spans="3:6" x14ac:dyDescent="0.2">
      <c r="C4396" s="425"/>
      <c r="D4396" s="425"/>
      <c r="F4396" s="252"/>
    </row>
    <row r="4397" spans="3:6" x14ac:dyDescent="0.2">
      <c r="C4397" s="425"/>
      <c r="D4397" s="425"/>
      <c r="F4397" s="252"/>
    </row>
    <row r="4398" spans="3:6" x14ac:dyDescent="0.2">
      <c r="C4398" s="425"/>
      <c r="D4398" s="425"/>
      <c r="F4398" s="252"/>
    </row>
    <row r="4399" spans="3:6" x14ac:dyDescent="0.2">
      <c r="C4399" s="425"/>
      <c r="D4399" s="425"/>
      <c r="F4399" s="252"/>
    </row>
    <row r="4400" spans="3:6" x14ac:dyDescent="0.2">
      <c r="C4400" s="425"/>
      <c r="D4400" s="425"/>
      <c r="F4400" s="252"/>
    </row>
    <row r="4401" spans="3:6" x14ac:dyDescent="0.2">
      <c r="C4401" s="425"/>
      <c r="D4401" s="425"/>
      <c r="F4401" s="252"/>
    </row>
    <row r="4402" spans="3:6" x14ac:dyDescent="0.2">
      <c r="C4402" s="425"/>
      <c r="D4402" s="425"/>
      <c r="F4402" s="252"/>
    </row>
    <row r="4403" spans="3:6" x14ac:dyDescent="0.2">
      <c r="C4403" s="425"/>
      <c r="D4403" s="425"/>
      <c r="F4403" s="252"/>
    </row>
    <row r="4404" spans="3:6" x14ac:dyDescent="0.2">
      <c r="C4404" s="425"/>
      <c r="D4404" s="425"/>
      <c r="F4404" s="252"/>
    </row>
    <row r="4405" spans="3:6" x14ac:dyDescent="0.2">
      <c r="C4405" s="425"/>
      <c r="D4405" s="425"/>
      <c r="F4405" s="252"/>
    </row>
    <row r="4406" spans="3:6" x14ac:dyDescent="0.2">
      <c r="C4406" s="425"/>
      <c r="D4406" s="425"/>
      <c r="F4406" s="252"/>
    </row>
    <row r="4407" spans="3:6" x14ac:dyDescent="0.2">
      <c r="C4407" s="425"/>
      <c r="D4407" s="425"/>
      <c r="F4407" s="252"/>
    </row>
    <row r="4408" spans="3:6" x14ac:dyDescent="0.2">
      <c r="C4408" s="425"/>
      <c r="D4408" s="425"/>
      <c r="F4408" s="252"/>
    </row>
    <row r="4409" spans="3:6" x14ac:dyDescent="0.2">
      <c r="C4409" s="425"/>
      <c r="D4409" s="425"/>
      <c r="F4409" s="252"/>
    </row>
    <row r="4410" spans="3:6" x14ac:dyDescent="0.2">
      <c r="C4410" s="425"/>
      <c r="D4410" s="425"/>
      <c r="F4410" s="252"/>
    </row>
    <row r="4411" spans="3:6" x14ac:dyDescent="0.2">
      <c r="C4411" s="425"/>
      <c r="D4411" s="425"/>
      <c r="F4411" s="252"/>
    </row>
    <row r="4412" spans="3:6" x14ac:dyDescent="0.2">
      <c r="C4412" s="425"/>
      <c r="D4412" s="425"/>
      <c r="F4412" s="252"/>
    </row>
    <row r="4413" spans="3:6" x14ac:dyDescent="0.2">
      <c r="C4413" s="425"/>
      <c r="D4413" s="425"/>
      <c r="F4413" s="252"/>
    </row>
    <row r="4414" spans="3:6" x14ac:dyDescent="0.2">
      <c r="C4414" s="425"/>
      <c r="D4414" s="425"/>
      <c r="F4414" s="252"/>
    </row>
    <row r="4415" spans="3:6" x14ac:dyDescent="0.2">
      <c r="C4415" s="425"/>
      <c r="D4415" s="425"/>
      <c r="F4415" s="252"/>
    </row>
    <row r="4416" spans="3:6" x14ac:dyDescent="0.2">
      <c r="C4416" s="425"/>
      <c r="D4416" s="425"/>
      <c r="F4416" s="252"/>
    </row>
    <row r="4417" spans="3:6" x14ac:dyDescent="0.2">
      <c r="C4417" s="425"/>
      <c r="D4417" s="425"/>
      <c r="F4417" s="252"/>
    </row>
    <row r="4418" spans="3:6" x14ac:dyDescent="0.2">
      <c r="C4418" s="425"/>
      <c r="D4418" s="425"/>
      <c r="F4418" s="252"/>
    </row>
    <row r="4419" spans="3:6" x14ac:dyDescent="0.2">
      <c r="C4419" s="425"/>
      <c r="D4419" s="425"/>
      <c r="F4419" s="252"/>
    </row>
    <row r="4420" spans="3:6" x14ac:dyDescent="0.2">
      <c r="C4420" s="425"/>
      <c r="D4420" s="425"/>
      <c r="F4420" s="252"/>
    </row>
    <row r="4421" spans="3:6" x14ac:dyDescent="0.2">
      <c r="C4421" s="425"/>
      <c r="D4421" s="425"/>
      <c r="F4421" s="252"/>
    </row>
    <row r="4422" spans="3:6" x14ac:dyDescent="0.2">
      <c r="C4422" s="425"/>
      <c r="D4422" s="425"/>
      <c r="F4422" s="252"/>
    </row>
    <row r="4423" spans="3:6" x14ac:dyDescent="0.2">
      <c r="C4423" s="425"/>
      <c r="D4423" s="425"/>
      <c r="F4423" s="252"/>
    </row>
    <row r="4424" spans="3:6" x14ac:dyDescent="0.2">
      <c r="C4424" s="425"/>
      <c r="D4424" s="425"/>
      <c r="F4424" s="252"/>
    </row>
    <row r="4425" spans="3:6" x14ac:dyDescent="0.2">
      <c r="C4425" s="425"/>
      <c r="D4425" s="425"/>
      <c r="F4425" s="252"/>
    </row>
    <row r="4426" spans="3:6" x14ac:dyDescent="0.2">
      <c r="C4426" s="425"/>
      <c r="D4426" s="425"/>
      <c r="F4426" s="252"/>
    </row>
    <row r="4427" spans="3:6" x14ac:dyDescent="0.2">
      <c r="C4427" s="425"/>
      <c r="D4427" s="425"/>
      <c r="F4427" s="252"/>
    </row>
    <row r="4428" spans="3:6" x14ac:dyDescent="0.2">
      <c r="C4428" s="425"/>
      <c r="D4428" s="425"/>
      <c r="F4428" s="252"/>
    </row>
    <row r="4429" spans="3:6" x14ac:dyDescent="0.2">
      <c r="C4429" s="425"/>
      <c r="D4429" s="425"/>
      <c r="F4429" s="252"/>
    </row>
    <row r="4430" spans="3:6" x14ac:dyDescent="0.2">
      <c r="C4430" s="425"/>
      <c r="D4430" s="425"/>
      <c r="F4430" s="252"/>
    </row>
    <row r="4431" spans="3:6" x14ac:dyDescent="0.2">
      <c r="C4431" s="425"/>
      <c r="D4431" s="425"/>
      <c r="F4431" s="252"/>
    </row>
    <row r="4432" spans="3:6" x14ac:dyDescent="0.2">
      <c r="C4432" s="425"/>
      <c r="D4432" s="425"/>
      <c r="F4432" s="252"/>
    </row>
    <row r="4433" spans="3:6" x14ac:dyDescent="0.2">
      <c r="C4433" s="425"/>
      <c r="D4433" s="425"/>
      <c r="F4433" s="252"/>
    </row>
    <row r="4434" spans="3:6" x14ac:dyDescent="0.2">
      <c r="C4434" s="425"/>
      <c r="D4434" s="425"/>
      <c r="F4434" s="252"/>
    </row>
    <row r="4435" spans="3:6" x14ac:dyDescent="0.2">
      <c r="C4435" s="425"/>
      <c r="D4435" s="425"/>
      <c r="F4435" s="252"/>
    </row>
    <row r="4436" spans="3:6" x14ac:dyDescent="0.2">
      <c r="C4436" s="425"/>
      <c r="D4436" s="425"/>
      <c r="F4436" s="252"/>
    </row>
    <row r="4437" spans="3:6" x14ac:dyDescent="0.2">
      <c r="C4437" s="425"/>
      <c r="D4437" s="425"/>
      <c r="F4437" s="252"/>
    </row>
    <row r="4438" spans="3:6" x14ac:dyDescent="0.2">
      <c r="C4438" s="425"/>
      <c r="D4438" s="425"/>
      <c r="F4438" s="252"/>
    </row>
    <row r="4439" spans="3:6" x14ac:dyDescent="0.2">
      <c r="C4439" s="425"/>
      <c r="D4439" s="425"/>
      <c r="F4439" s="252"/>
    </row>
    <row r="4440" spans="3:6" x14ac:dyDescent="0.2">
      <c r="C4440" s="425"/>
      <c r="D4440" s="425"/>
      <c r="F4440" s="252"/>
    </row>
    <row r="4441" spans="3:6" x14ac:dyDescent="0.2">
      <c r="C4441" s="425"/>
      <c r="D4441" s="425"/>
      <c r="F4441" s="252"/>
    </row>
    <row r="4442" spans="3:6" x14ac:dyDescent="0.2">
      <c r="C4442" s="425"/>
      <c r="D4442" s="425"/>
      <c r="F4442" s="252"/>
    </row>
    <row r="4443" spans="3:6" x14ac:dyDescent="0.2">
      <c r="C4443" s="425"/>
      <c r="D4443" s="425"/>
      <c r="F4443" s="252"/>
    </row>
    <row r="4444" spans="3:6" x14ac:dyDescent="0.2">
      <c r="C4444" s="425"/>
      <c r="D4444" s="425"/>
      <c r="F4444" s="252"/>
    </row>
    <row r="4445" spans="3:6" x14ac:dyDescent="0.2">
      <c r="C4445" s="425"/>
      <c r="D4445" s="425"/>
      <c r="F4445" s="252"/>
    </row>
    <row r="4446" spans="3:6" x14ac:dyDescent="0.2">
      <c r="C4446" s="425"/>
      <c r="D4446" s="425"/>
      <c r="F4446" s="252"/>
    </row>
    <row r="4447" spans="3:6" x14ac:dyDescent="0.2">
      <c r="C4447" s="425"/>
      <c r="D4447" s="425"/>
      <c r="F4447" s="252"/>
    </row>
    <row r="4448" spans="3:6" x14ac:dyDescent="0.2">
      <c r="C4448" s="425"/>
      <c r="D4448" s="425"/>
      <c r="F4448" s="252"/>
    </row>
    <row r="4449" spans="3:6" x14ac:dyDescent="0.2">
      <c r="C4449" s="425"/>
      <c r="D4449" s="425"/>
      <c r="F4449" s="252"/>
    </row>
    <row r="4450" spans="3:6" x14ac:dyDescent="0.2">
      <c r="C4450" s="425"/>
      <c r="D4450" s="425"/>
      <c r="F4450" s="252"/>
    </row>
    <row r="4451" spans="3:6" x14ac:dyDescent="0.2">
      <c r="C4451" s="425"/>
      <c r="D4451" s="425"/>
      <c r="F4451" s="252"/>
    </row>
    <row r="4452" spans="3:6" x14ac:dyDescent="0.2">
      <c r="C4452" s="425"/>
      <c r="D4452" s="425"/>
      <c r="F4452" s="252"/>
    </row>
    <row r="4453" spans="3:6" x14ac:dyDescent="0.2">
      <c r="C4453" s="425"/>
      <c r="D4453" s="425"/>
      <c r="F4453" s="252"/>
    </row>
    <row r="4454" spans="3:6" x14ac:dyDescent="0.2">
      <c r="C4454" s="425"/>
      <c r="D4454" s="425"/>
      <c r="F4454" s="252"/>
    </row>
    <row r="4455" spans="3:6" x14ac:dyDescent="0.2">
      <c r="C4455" s="425"/>
      <c r="D4455" s="425"/>
      <c r="F4455" s="252"/>
    </row>
    <row r="4456" spans="3:6" x14ac:dyDescent="0.2">
      <c r="C4456" s="425"/>
      <c r="D4456" s="425"/>
      <c r="F4456" s="252"/>
    </row>
    <row r="4457" spans="3:6" x14ac:dyDescent="0.2">
      <c r="C4457" s="425"/>
      <c r="D4457" s="425"/>
      <c r="F4457" s="252"/>
    </row>
    <row r="4458" spans="3:6" x14ac:dyDescent="0.2">
      <c r="C4458" s="425"/>
      <c r="D4458" s="425"/>
      <c r="F4458" s="252"/>
    </row>
    <row r="4459" spans="3:6" x14ac:dyDescent="0.2">
      <c r="C4459" s="425"/>
      <c r="D4459" s="425"/>
      <c r="F4459" s="252"/>
    </row>
    <row r="4460" spans="3:6" x14ac:dyDescent="0.2">
      <c r="C4460" s="425"/>
      <c r="D4460" s="425"/>
      <c r="F4460" s="252"/>
    </row>
    <row r="4461" spans="3:6" x14ac:dyDescent="0.2">
      <c r="C4461" s="425"/>
      <c r="D4461" s="425"/>
      <c r="F4461" s="252"/>
    </row>
    <row r="4462" spans="3:6" x14ac:dyDescent="0.2">
      <c r="C4462" s="425"/>
      <c r="D4462" s="425"/>
      <c r="F4462" s="252"/>
    </row>
    <row r="4463" spans="3:6" x14ac:dyDescent="0.2">
      <c r="C4463" s="425"/>
      <c r="D4463" s="425"/>
      <c r="F4463" s="252"/>
    </row>
    <row r="4464" spans="3:6" x14ac:dyDescent="0.2">
      <c r="C4464" s="425"/>
      <c r="D4464" s="425"/>
      <c r="F4464" s="252"/>
    </row>
    <row r="4465" spans="3:6" x14ac:dyDescent="0.2">
      <c r="C4465" s="425"/>
      <c r="D4465" s="425"/>
      <c r="F4465" s="252"/>
    </row>
    <row r="4466" spans="3:6" x14ac:dyDescent="0.2">
      <c r="C4466" s="425"/>
      <c r="D4466" s="425"/>
      <c r="F4466" s="252"/>
    </row>
    <row r="4467" spans="3:6" x14ac:dyDescent="0.2">
      <c r="C4467" s="425"/>
      <c r="D4467" s="425"/>
      <c r="F4467" s="252"/>
    </row>
    <row r="4468" spans="3:6" x14ac:dyDescent="0.2">
      <c r="C4468" s="425"/>
      <c r="D4468" s="425"/>
      <c r="F4468" s="252"/>
    </row>
    <row r="4469" spans="3:6" x14ac:dyDescent="0.2">
      <c r="C4469" s="425"/>
      <c r="D4469" s="425"/>
      <c r="F4469" s="252"/>
    </row>
    <row r="4470" spans="3:6" x14ac:dyDescent="0.2">
      <c r="C4470" s="425"/>
      <c r="D4470" s="425"/>
      <c r="F4470" s="252"/>
    </row>
    <row r="4471" spans="3:6" x14ac:dyDescent="0.2">
      <c r="C4471" s="425"/>
      <c r="D4471" s="425"/>
      <c r="F4471" s="252"/>
    </row>
    <row r="4472" spans="3:6" x14ac:dyDescent="0.2">
      <c r="C4472" s="425"/>
      <c r="D4472" s="425"/>
      <c r="F4472" s="252"/>
    </row>
    <row r="4473" spans="3:6" x14ac:dyDescent="0.2">
      <c r="C4473" s="425"/>
      <c r="D4473" s="425"/>
      <c r="F4473" s="252"/>
    </row>
    <row r="4474" spans="3:6" x14ac:dyDescent="0.2">
      <c r="C4474" s="425"/>
      <c r="D4474" s="425"/>
      <c r="F4474" s="252"/>
    </row>
    <row r="4475" spans="3:6" x14ac:dyDescent="0.2">
      <c r="C4475" s="425"/>
      <c r="D4475" s="425"/>
      <c r="F4475" s="252"/>
    </row>
    <row r="4476" spans="3:6" x14ac:dyDescent="0.2">
      <c r="C4476" s="425"/>
      <c r="D4476" s="425"/>
      <c r="F4476" s="252"/>
    </row>
    <row r="4477" spans="3:6" x14ac:dyDescent="0.2">
      <c r="C4477" s="425"/>
      <c r="D4477" s="425"/>
      <c r="F4477" s="252"/>
    </row>
    <row r="4478" spans="3:6" x14ac:dyDescent="0.2">
      <c r="C4478" s="425"/>
      <c r="D4478" s="425"/>
      <c r="F4478" s="252"/>
    </row>
    <row r="4479" spans="3:6" x14ac:dyDescent="0.2">
      <c r="C4479" s="425"/>
      <c r="D4479" s="425"/>
      <c r="F4479" s="252"/>
    </row>
    <row r="4480" spans="3:6" x14ac:dyDescent="0.2">
      <c r="C4480" s="425"/>
      <c r="D4480" s="425"/>
      <c r="F4480" s="252"/>
    </row>
    <row r="4481" spans="3:6" x14ac:dyDescent="0.2">
      <c r="C4481" s="425"/>
      <c r="D4481" s="425"/>
      <c r="F4481" s="252"/>
    </row>
    <row r="4482" spans="3:6" x14ac:dyDescent="0.2">
      <c r="C4482" s="425"/>
      <c r="D4482" s="425"/>
      <c r="F4482" s="252"/>
    </row>
    <row r="4483" spans="3:6" x14ac:dyDescent="0.2">
      <c r="C4483" s="425"/>
      <c r="D4483" s="425"/>
      <c r="F4483" s="252"/>
    </row>
    <row r="4484" spans="3:6" x14ac:dyDescent="0.2">
      <c r="C4484" s="425"/>
      <c r="D4484" s="425"/>
      <c r="F4484" s="252"/>
    </row>
    <row r="4485" spans="3:6" x14ac:dyDescent="0.2">
      <c r="C4485" s="425"/>
      <c r="D4485" s="425"/>
      <c r="F4485" s="252"/>
    </row>
    <row r="4486" spans="3:6" x14ac:dyDescent="0.2">
      <c r="C4486" s="425"/>
      <c r="D4486" s="425"/>
      <c r="F4486" s="252"/>
    </row>
    <row r="4487" spans="3:6" x14ac:dyDescent="0.2">
      <c r="C4487" s="425"/>
      <c r="D4487" s="425"/>
      <c r="F4487" s="252"/>
    </row>
    <row r="4488" spans="3:6" x14ac:dyDescent="0.2">
      <c r="C4488" s="425"/>
      <c r="D4488" s="425"/>
      <c r="F4488" s="252"/>
    </row>
    <row r="4489" spans="3:6" x14ac:dyDescent="0.2">
      <c r="C4489" s="425"/>
      <c r="D4489" s="425"/>
      <c r="F4489" s="252"/>
    </row>
    <row r="4490" spans="3:6" x14ac:dyDescent="0.2">
      <c r="C4490" s="425"/>
      <c r="D4490" s="425"/>
      <c r="F4490" s="252"/>
    </row>
    <row r="4491" spans="3:6" x14ac:dyDescent="0.2">
      <c r="C4491" s="425"/>
      <c r="D4491" s="425"/>
      <c r="F4491" s="252"/>
    </row>
    <row r="4492" spans="3:6" x14ac:dyDescent="0.2">
      <c r="C4492" s="425"/>
      <c r="D4492" s="425"/>
      <c r="F4492" s="252"/>
    </row>
    <row r="4493" spans="3:6" x14ac:dyDescent="0.2">
      <c r="C4493" s="425"/>
      <c r="D4493" s="425"/>
      <c r="F4493" s="252"/>
    </row>
    <row r="4494" spans="3:6" x14ac:dyDescent="0.2">
      <c r="C4494" s="425"/>
      <c r="D4494" s="425"/>
      <c r="F4494" s="252"/>
    </row>
    <row r="4495" spans="3:6" x14ac:dyDescent="0.2">
      <c r="C4495" s="425"/>
      <c r="D4495" s="425"/>
      <c r="F4495" s="252"/>
    </row>
    <row r="4496" spans="3:6" x14ac:dyDescent="0.2">
      <c r="C4496" s="425"/>
      <c r="D4496" s="425"/>
      <c r="F4496" s="252"/>
    </row>
    <row r="4497" spans="3:6" x14ac:dyDescent="0.2">
      <c r="C4497" s="425"/>
      <c r="D4497" s="425"/>
      <c r="F4497" s="252"/>
    </row>
    <row r="4498" spans="3:6" x14ac:dyDescent="0.2">
      <c r="C4498" s="425"/>
      <c r="D4498" s="425"/>
      <c r="F4498" s="252"/>
    </row>
    <row r="4499" spans="3:6" x14ac:dyDescent="0.2">
      <c r="C4499" s="425"/>
      <c r="D4499" s="425"/>
      <c r="F4499" s="252"/>
    </row>
    <row r="4500" spans="3:6" x14ac:dyDescent="0.2">
      <c r="C4500" s="425"/>
      <c r="D4500" s="425"/>
      <c r="F4500" s="252"/>
    </row>
    <row r="4501" spans="3:6" x14ac:dyDescent="0.2">
      <c r="C4501" s="425"/>
      <c r="D4501" s="425"/>
      <c r="F4501" s="252"/>
    </row>
    <row r="4502" spans="3:6" x14ac:dyDescent="0.2">
      <c r="C4502" s="425"/>
      <c r="D4502" s="425"/>
      <c r="F4502" s="252"/>
    </row>
    <row r="4503" spans="3:6" x14ac:dyDescent="0.2">
      <c r="C4503" s="425"/>
      <c r="D4503" s="425"/>
      <c r="F4503" s="252"/>
    </row>
    <row r="4504" spans="3:6" x14ac:dyDescent="0.2">
      <c r="C4504" s="425"/>
      <c r="D4504" s="425"/>
      <c r="F4504" s="252"/>
    </row>
    <row r="4505" spans="3:6" x14ac:dyDescent="0.2">
      <c r="C4505" s="425"/>
      <c r="D4505" s="425"/>
      <c r="F4505" s="252"/>
    </row>
    <row r="4506" spans="3:6" x14ac:dyDescent="0.2">
      <c r="C4506" s="425"/>
      <c r="D4506" s="425"/>
      <c r="F4506" s="252"/>
    </row>
    <row r="4507" spans="3:6" x14ac:dyDescent="0.2">
      <c r="C4507" s="425"/>
      <c r="D4507" s="425"/>
      <c r="F4507" s="252"/>
    </row>
    <row r="4508" spans="3:6" x14ac:dyDescent="0.2">
      <c r="C4508" s="425"/>
      <c r="D4508" s="425"/>
      <c r="F4508" s="252"/>
    </row>
    <row r="4509" spans="3:6" x14ac:dyDescent="0.2">
      <c r="C4509" s="425"/>
      <c r="D4509" s="425"/>
      <c r="F4509" s="252"/>
    </row>
    <row r="4510" spans="3:6" x14ac:dyDescent="0.2">
      <c r="C4510" s="425"/>
      <c r="D4510" s="425"/>
      <c r="F4510" s="252"/>
    </row>
    <row r="4511" spans="3:6" x14ac:dyDescent="0.2">
      <c r="C4511" s="425"/>
      <c r="D4511" s="425"/>
      <c r="F4511" s="252"/>
    </row>
    <row r="4512" spans="3:6" x14ac:dyDescent="0.2">
      <c r="C4512" s="425"/>
      <c r="D4512" s="425"/>
      <c r="F4512" s="252"/>
    </row>
    <row r="4513" spans="3:6" x14ac:dyDescent="0.2">
      <c r="C4513" s="425"/>
      <c r="D4513" s="425"/>
      <c r="F4513" s="252"/>
    </row>
    <row r="4514" spans="3:6" x14ac:dyDescent="0.2">
      <c r="C4514" s="425"/>
      <c r="D4514" s="425"/>
      <c r="F4514" s="252"/>
    </row>
    <row r="4515" spans="3:6" x14ac:dyDescent="0.2">
      <c r="C4515" s="425"/>
      <c r="D4515" s="425"/>
      <c r="F4515" s="252"/>
    </row>
    <row r="4516" spans="3:6" x14ac:dyDescent="0.2">
      <c r="C4516" s="425"/>
      <c r="D4516" s="425"/>
      <c r="F4516" s="252"/>
    </row>
    <row r="4517" spans="3:6" x14ac:dyDescent="0.2">
      <c r="C4517" s="425"/>
      <c r="D4517" s="425"/>
      <c r="F4517" s="252"/>
    </row>
    <row r="4518" spans="3:6" x14ac:dyDescent="0.2">
      <c r="C4518" s="425"/>
      <c r="D4518" s="425"/>
      <c r="F4518" s="252"/>
    </row>
    <row r="4519" spans="3:6" x14ac:dyDescent="0.2">
      <c r="C4519" s="425"/>
      <c r="D4519" s="425"/>
      <c r="F4519" s="252"/>
    </row>
    <row r="4520" spans="3:6" x14ac:dyDescent="0.2">
      <c r="C4520" s="425"/>
      <c r="D4520" s="425"/>
      <c r="F4520" s="252"/>
    </row>
    <row r="4521" spans="3:6" x14ac:dyDescent="0.2">
      <c r="C4521" s="425"/>
      <c r="D4521" s="425"/>
      <c r="F4521" s="252"/>
    </row>
    <row r="4522" spans="3:6" x14ac:dyDescent="0.2">
      <c r="C4522" s="425"/>
      <c r="D4522" s="425"/>
      <c r="F4522" s="252"/>
    </row>
    <row r="4523" spans="3:6" x14ac:dyDescent="0.2">
      <c r="C4523" s="425"/>
      <c r="D4523" s="425"/>
      <c r="F4523" s="252"/>
    </row>
    <row r="4524" spans="3:6" x14ac:dyDescent="0.2">
      <c r="C4524" s="425"/>
      <c r="D4524" s="425"/>
      <c r="F4524" s="252"/>
    </row>
    <row r="4525" spans="3:6" x14ac:dyDescent="0.2">
      <c r="C4525" s="425"/>
      <c r="D4525" s="425"/>
      <c r="F4525" s="252"/>
    </row>
    <row r="4526" spans="3:6" x14ac:dyDescent="0.2">
      <c r="C4526" s="425"/>
      <c r="D4526" s="425"/>
      <c r="F4526" s="252"/>
    </row>
    <row r="4527" spans="3:6" x14ac:dyDescent="0.2">
      <c r="C4527" s="425"/>
      <c r="D4527" s="425"/>
      <c r="F4527" s="252"/>
    </row>
    <row r="4528" spans="3:6" x14ac:dyDescent="0.2">
      <c r="C4528" s="425"/>
      <c r="D4528" s="425"/>
      <c r="F4528" s="252"/>
    </row>
    <row r="4529" spans="3:6" x14ac:dyDescent="0.2">
      <c r="C4529" s="425"/>
      <c r="D4529" s="425"/>
      <c r="F4529" s="252"/>
    </row>
    <row r="4530" spans="3:6" x14ac:dyDescent="0.2">
      <c r="C4530" s="425"/>
      <c r="D4530" s="425"/>
      <c r="F4530" s="252"/>
    </row>
    <row r="4531" spans="3:6" x14ac:dyDescent="0.2">
      <c r="C4531" s="425"/>
      <c r="D4531" s="425"/>
      <c r="F4531" s="252"/>
    </row>
    <row r="4532" spans="3:6" x14ac:dyDescent="0.2">
      <c r="C4532" s="425"/>
      <c r="D4532" s="425"/>
      <c r="F4532" s="252"/>
    </row>
    <row r="4533" spans="3:6" x14ac:dyDescent="0.2">
      <c r="C4533" s="425"/>
      <c r="D4533" s="425"/>
      <c r="F4533" s="252"/>
    </row>
    <row r="4534" spans="3:6" x14ac:dyDescent="0.2">
      <c r="C4534" s="425"/>
      <c r="D4534" s="425"/>
      <c r="F4534" s="252"/>
    </row>
    <row r="4535" spans="3:6" x14ac:dyDescent="0.2">
      <c r="C4535" s="425"/>
      <c r="D4535" s="425"/>
      <c r="F4535" s="252"/>
    </row>
    <row r="4536" spans="3:6" x14ac:dyDescent="0.2">
      <c r="C4536" s="425"/>
      <c r="D4536" s="425"/>
      <c r="F4536" s="252"/>
    </row>
    <row r="4537" spans="3:6" x14ac:dyDescent="0.2">
      <c r="C4537" s="425"/>
      <c r="D4537" s="425"/>
      <c r="F4537" s="252"/>
    </row>
    <row r="4538" spans="3:6" x14ac:dyDescent="0.2">
      <c r="C4538" s="425"/>
      <c r="D4538" s="425"/>
      <c r="F4538" s="252"/>
    </row>
    <row r="4539" spans="3:6" x14ac:dyDescent="0.2">
      <c r="C4539" s="425"/>
      <c r="D4539" s="425"/>
      <c r="F4539" s="252"/>
    </row>
    <row r="4540" spans="3:6" x14ac:dyDescent="0.2">
      <c r="C4540" s="425"/>
      <c r="D4540" s="425"/>
      <c r="F4540" s="252"/>
    </row>
    <row r="4541" spans="3:6" x14ac:dyDescent="0.2">
      <c r="C4541" s="425"/>
      <c r="D4541" s="425"/>
      <c r="F4541" s="252"/>
    </row>
    <row r="4542" spans="3:6" x14ac:dyDescent="0.2">
      <c r="C4542" s="425"/>
      <c r="D4542" s="425"/>
      <c r="F4542" s="252"/>
    </row>
    <row r="4543" spans="3:6" x14ac:dyDescent="0.2">
      <c r="C4543" s="425"/>
      <c r="D4543" s="425"/>
      <c r="F4543" s="252"/>
    </row>
    <row r="4544" spans="3:6" x14ac:dyDescent="0.2">
      <c r="C4544" s="425"/>
      <c r="D4544" s="425"/>
      <c r="F4544" s="252"/>
    </row>
    <row r="4545" spans="3:6" x14ac:dyDescent="0.2">
      <c r="C4545" s="425"/>
      <c r="D4545" s="425"/>
      <c r="F4545" s="252"/>
    </row>
    <row r="4546" spans="3:6" x14ac:dyDescent="0.2">
      <c r="C4546" s="425"/>
      <c r="D4546" s="425"/>
      <c r="F4546" s="252"/>
    </row>
    <row r="4547" spans="3:6" x14ac:dyDescent="0.2">
      <c r="C4547" s="425"/>
      <c r="D4547" s="425"/>
      <c r="F4547" s="252"/>
    </row>
    <row r="4548" spans="3:6" x14ac:dyDescent="0.2">
      <c r="C4548" s="425"/>
      <c r="D4548" s="425"/>
      <c r="F4548" s="252"/>
    </row>
    <row r="4549" spans="3:6" x14ac:dyDescent="0.2">
      <c r="C4549" s="425"/>
      <c r="D4549" s="425"/>
      <c r="F4549" s="252"/>
    </row>
    <row r="4550" spans="3:6" x14ac:dyDescent="0.2">
      <c r="C4550" s="425"/>
      <c r="D4550" s="425"/>
      <c r="F4550" s="252"/>
    </row>
    <row r="4551" spans="3:6" x14ac:dyDescent="0.2">
      <c r="C4551" s="425"/>
      <c r="D4551" s="425"/>
      <c r="F4551" s="252"/>
    </row>
    <row r="4552" spans="3:6" x14ac:dyDescent="0.2">
      <c r="C4552" s="425"/>
      <c r="D4552" s="425"/>
      <c r="F4552" s="252"/>
    </row>
    <row r="4553" spans="3:6" x14ac:dyDescent="0.2">
      <c r="C4553" s="425"/>
      <c r="D4553" s="425"/>
      <c r="F4553" s="252"/>
    </row>
    <row r="4554" spans="3:6" x14ac:dyDescent="0.2">
      <c r="C4554" s="425"/>
      <c r="D4554" s="425"/>
      <c r="F4554" s="252"/>
    </row>
    <row r="4555" spans="3:6" x14ac:dyDescent="0.2">
      <c r="C4555" s="425"/>
      <c r="D4555" s="425"/>
      <c r="F4555" s="252"/>
    </row>
    <row r="4556" spans="3:6" x14ac:dyDescent="0.2">
      <c r="C4556" s="425"/>
      <c r="D4556" s="425"/>
      <c r="F4556" s="252"/>
    </row>
    <row r="4557" spans="3:6" x14ac:dyDescent="0.2">
      <c r="C4557" s="425"/>
      <c r="D4557" s="425"/>
      <c r="F4557" s="252"/>
    </row>
    <row r="4558" spans="3:6" x14ac:dyDescent="0.2">
      <c r="C4558" s="425"/>
      <c r="D4558" s="425"/>
      <c r="F4558" s="252"/>
    </row>
    <row r="4559" spans="3:6" x14ac:dyDescent="0.2">
      <c r="C4559" s="425"/>
      <c r="D4559" s="425"/>
      <c r="F4559" s="252"/>
    </row>
    <row r="4560" spans="3:6" x14ac:dyDescent="0.2">
      <c r="C4560" s="425"/>
      <c r="D4560" s="425"/>
      <c r="F4560" s="252"/>
    </row>
    <row r="4561" spans="3:6" x14ac:dyDescent="0.2">
      <c r="C4561" s="425"/>
      <c r="D4561" s="425"/>
      <c r="F4561" s="252"/>
    </row>
    <row r="4562" spans="3:6" x14ac:dyDescent="0.2">
      <c r="C4562" s="425"/>
      <c r="D4562" s="425"/>
      <c r="F4562" s="252"/>
    </row>
    <row r="4563" spans="3:6" x14ac:dyDescent="0.2">
      <c r="C4563" s="425"/>
      <c r="D4563" s="425"/>
      <c r="F4563" s="252"/>
    </row>
    <row r="4564" spans="3:6" x14ac:dyDescent="0.2">
      <c r="C4564" s="425"/>
      <c r="D4564" s="425"/>
      <c r="F4564" s="252"/>
    </row>
    <row r="4565" spans="3:6" x14ac:dyDescent="0.2">
      <c r="C4565" s="425"/>
      <c r="D4565" s="425"/>
      <c r="F4565" s="252"/>
    </row>
    <row r="4566" spans="3:6" x14ac:dyDescent="0.2">
      <c r="C4566" s="425"/>
      <c r="D4566" s="425"/>
      <c r="F4566" s="252"/>
    </row>
    <row r="4567" spans="3:6" x14ac:dyDescent="0.2">
      <c r="C4567" s="425"/>
      <c r="D4567" s="425"/>
      <c r="F4567" s="252"/>
    </row>
    <row r="4568" spans="3:6" x14ac:dyDescent="0.2">
      <c r="C4568" s="425"/>
      <c r="D4568" s="425"/>
      <c r="F4568" s="252"/>
    </row>
    <row r="4569" spans="3:6" x14ac:dyDescent="0.2">
      <c r="C4569" s="425"/>
      <c r="D4569" s="425"/>
      <c r="F4569" s="252"/>
    </row>
    <row r="4570" spans="3:6" x14ac:dyDescent="0.2">
      <c r="C4570" s="425"/>
      <c r="D4570" s="425"/>
      <c r="F4570" s="252"/>
    </row>
    <row r="4571" spans="3:6" x14ac:dyDescent="0.2">
      <c r="C4571" s="425"/>
      <c r="D4571" s="425"/>
      <c r="F4571" s="252"/>
    </row>
    <row r="4572" spans="3:6" x14ac:dyDescent="0.2">
      <c r="C4572" s="425"/>
      <c r="D4572" s="425"/>
      <c r="F4572" s="252"/>
    </row>
    <row r="4573" spans="3:6" x14ac:dyDescent="0.2">
      <c r="C4573" s="425"/>
      <c r="D4573" s="425"/>
      <c r="F4573" s="252"/>
    </row>
    <row r="4574" spans="3:6" x14ac:dyDescent="0.2">
      <c r="C4574" s="425"/>
      <c r="D4574" s="425"/>
      <c r="F4574" s="252"/>
    </row>
    <row r="4575" spans="3:6" x14ac:dyDescent="0.2">
      <c r="C4575" s="425"/>
      <c r="D4575" s="425"/>
      <c r="F4575" s="252"/>
    </row>
    <row r="4576" spans="3:6" x14ac:dyDescent="0.2">
      <c r="C4576" s="425"/>
      <c r="D4576" s="425"/>
      <c r="F4576" s="252"/>
    </row>
    <row r="4577" spans="3:6" x14ac:dyDescent="0.2">
      <c r="C4577" s="425"/>
      <c r="D4577" s="425"/>
      <c r="F4577" s="252"/>
    </row>
    <row r="4578" spans="3:6" x14ac:dyDescent="0.2">
      <c r="C4578" s="425"/>
      <c r="D4578" s="425"/>
      <c r="F4578" s="252"/>
    </row>
    <row r="4579" spans="3:6" x14ac:dyDescent="0.2">
      <c r="C4579" s="425"/>
      <c r="D4579" s="425"/>
      <c r="F4579" s="252"/>
    </row>
    <row r="4580" spans="3:6" x14ac:dyDescent="0.2">
      <c r="C4580" s="425"/>
      <c r="D4580" s="425"/>
      <c r="F4580" s="252"/>
    </row>
    <row r="4581" spans="3:6" x14ac:dyDescent="0.2">
      <c r="C4581" s="425"/>
      <c r="D4581" s="425"/>
      <c r="F4581" s="252"/>
    </row>
    <row r="4582" spans="3:6" x14ac:dyDescent="0.2">
      <c r="C4582" s="425"/>
      <c r="D4582" s="425"/>
      <c r="F4582" s="252"/>
    </row>
    <row r="4583" spans="3:6" x14ac:dyDescent="0.2">
      <c r="C4583" s="425"/>
      <c r="D4583" s="425"/>
      <c r="F4583" s="252"/>
    </row>
    <row r="4584" spans="3:6" x14ac:dyDescent="0.2">
      <c r="C4584" s="425"/>
      <c r="D4584" s="425"/>
      <c r="F4584" s="252"/>
    </row>
    <row r="4585" spans="3:6" x14ac:dyDescent="0.2">
      <c r="C4585" s="425"/>
      <c r="D4585" s="425"/>
      <c r="F4585" s="252"/>
    </row>
    <row r="4586" spans="3:6" x14ac:dyDescent="0.2">
      <c r="C4586" s="425"/>
      <c r="D4586" s="425"/>
      <c r="F4586" s="252"/>
    </row>
    <row r="4587" spans="3:6" x14ac:dyDescent="0.2">
      <c r="C4587" s="425"/>
      <c r="D4587" s="425"/>
      <c r="F4587" s="252"/>
    </row>
    <row r="4588" spans="3:6" x14ac:dyDescent="0.2">
      <c r="C4588" s="425"/>
      <c r="D4588" s="425"/>
      <c r="F4588" s="252"/>
    </row>
    <row r="4589" spans="3:6" x14ac:dyDescent="0.2">
      <c r="C4589" s="425"/>
      <c r="D4589" s="425"/>
      <c r="F4589" s="252"/>
    </row>
    <row r="4590" spans="3:6" x14ac:dyDescent="0.2">
      <c r="C4590" s="425"/>
      <c r="D4590" s="425"/>
      <c r="F4590" s="252"/>
    </row>
    <row r="4591" spans="3:6" x14ac:dyDescent="0.2">
      <c r="C4591" s="425"/>
      <c r="D4591" s="425"/>
      <c r="F4591" s="252"/>
    </row>
    <row r="4592" spans="3:6" x14ac:dyDescent="0.2">
      <c r="C4592" s="425"/>
      <c r="D4592" s="425"/>
      <c r="F4592" s="252"/>
    </row>
    <row r="4593" spans="3:6" x14ac:dyDescent="0.2">
      <c r="C4593" s="425"/>
      <c r="D4593" s="425"/>
      <c r="F4593" s="252"/>
    </row>
    <row r="4594" spans="3:6" x14ac:dyDescent="0.2">
      <c r="C4594" s="425"/>
      <c r="D4594" s="425"/>
      <c r="F4594" s="252"/>
    </row>
    <row r="4595" spans="3:6" x14ac:dyDescent="0.2">
      <c r="C4595" s="425"/>
      <c r="D4595" s="425"/>
      <c r="F4595" s="252"/>
    </row>
    <row r="4596" spans="3:6" x14ac:dyDescent="0.2">
      <c r="C4596" s="425"/>
      <c r="D4596" s="425"/>
      <c r="F4596" s="252"/>
    </row>
    <row r="4597" spans="3:6" x14ac:dyDescent="0.2">
      <c r="C4597" s="425"/>
      <c r="D4597" s="425"/>
      <c r="F4597" s="252"/>
    </row>
    <row r="4598" spans="3:6" x14ac:dyDescent="0.2">
      <c r="C4598" s="425"/>
      <c r="D4598" s="425"/>
      <c r="F4598" s="252"/>
    </row>
    <row r="4599" spans="3:6" x14ac:dyDescent="0.2">
      <c r="C4599" s="425"/>
      <c r="D4599" s="425"/>
      <c r="F4599" s="252"/>
    </row>
    <row r="4600" spans="3:6" x14ac:dyDescent="0.2">
      <c r="C4600" s="425"/>
      <c r="D4600" s="425"/>
      <c r="F4600" s="252"/>
    </row>
    <row r="4601" spans="3:6" x14ac:dyDescent="0.2">
      <c r="C4601" s="425"/>
      <c r="D4601" s="425"/>
      <c r="F4601" s="252"/>
    </row>
    <row r="4602" spans="3:6" x14ac:dyDescent="0.2">
      <c r="C4602" s="425"/>
      <c r="D4602" s="425"/>
      <c r="F4602" s="252"/>
    </row>
    <row r="4603" spans="3:6" x14ac:dyDescent="0.2">
      <c r="C4603" s="425"/>
      <c r="D4603" s="425"/>
      <c r="F4603" s="252"/>
    </row>
    <row r="4604" spans="3:6" x14ac:dyDescent="0.2">
      <c r="C4604" s="425"/>
      <c r="D4604" s="425"/>
      <c r="F4604" s="252"/>
    </row>
    <row r="4605" spans="3:6" x14ac:dyDescent="0.2">
      <c r="C4605" s="425"/>
      <c r="D4605" s="425"/>
      <c r="F4605" s="252"/>
    </row>
    <row r="4606" spans="3:6" x14ac:dyDescent="0.2">
      <c r="C4606" s="425"/>
      <c r="D4606" s="425"/>
      <c r="F4606" s="252"/>
    </row>
    <row r="4607" spans="3:6" x14ac:dyDescent="0.2">
      <c r="C4607" s="425"/>
      <c r="D4607" s="425"/>
      <c r="F4607" s="252"/>
    </row>
    <row r="4608" spans="3:6" x14ac:dyDescent="0.2">
      <c r="C4608" s="425"/>
      <c r="D4608" s="425"/>
      <c r="F4608" s="252"/>
    </row>
    <row r="4609" spans="3:6" x14ac:dyDescent="0.2">
      <c r="C4609" s="425"/>
      <c r="D4609" s="425"/>
      <c r="F4609" s="252"/>
    </row>
    <row r="4610" spans="3:6" x14ac:dyDescent="0.2">
      <c r="C4610" s="425"/>
      <c r="D4610" s="425"/>
      <c r="F4610" s="252"/>
    </row>
    <row r="4611" spans="3:6" x14ac:dyDescent="0.2">
      <c r="C4611" s="425"/>
      <c r="D4611" s="425"/>
      <c r="F4611" s="252"/>
    </row>
    <row r="4612" spans="3:6" x14ac:dyDescent="0.2">
      <c r="C4612" s="425"/>
      <c r="D4612" s="425"/>
      <c r="F4612" s="252"/>
    </row>
    <row r="4613" spans="3:6" x14ac:dyDescent="0.2">
      <c r="C4613" s="425"/>
      <c r="D4613" s="425"/>
      <c r="F4613" s="252"/>
    </row>
    <row r="4614" spans="3:6" x14ac:dyDescent="0.2">
      <c r="C4614" s="425"/>
      <c r="D4614" s="425"/>
      <c r="F4614" s="252"/>
    </row>
    <row r="4615" spans="3:6" x14ac:dyDescent="0.2">
      <c r="C4615" s="425"/>
      <c r="D4615" s="425"/>
      <c r="F4615" s="252"/>
    </row>
    <row r="4616" spans="3:6" x14ac:dyDescent="0.2">
      <c r="C4616" s="425"/>
      <c r="D4616" s="425"/>
      <c r="F4616" s="252"/>
    </row>
    <row r="4617" spans="3:6" x14ac:dyDescent="0.2">
      <c r="C4617" s="425"/>
      <c r="D4617" s="425"/>
      <c r="F4617" s="252"/>
    </row>
    <row r="4618" spans="3:6" x14ac:dyDescent="0.2">
      <c r="C4618" s="425"/>
      <c r="D4618" s="425"/>
      <c r="F4618" s="252"/>
    </row>
    <row r="4619" spans="3:6" x14ac:dyDescent="0.2">
      <c r="C4619" s="425"/>
      <c r="D4619" s="425"/>
      <c r="F4619" s="252"/>
    </row>
    <row r="4620" spans="3:6" x14ac:dyDescent="0.2">
      <c r="C4620" s="425"/>
      <c r="D4620" s="425"/>
      <c r="F4620" s="252"/>
    </row>
    <row r="4621" spans="3:6" x14ac:dyDescent="0.2">
      <c r="C4621" s="425"/>
      <c r="D4621" s="425"/>
      <c r="F4621" s="252"/>
    </row>
    <row r="4622" spans="3:6" x14ac:dyDescent="0.2">
      <c r="C4622" s="425"/>
      <c r="D4622" s="425"/>
      <c r="F4622" s="252"/>
    </row>
    <row r="4623" spans="3:6" x14ac:dyDescent="0.2">
      <c r="C4623" s="425"/>
      <c r="D4623" s="425"/>
      <c r="F4623" s="252"/>
    </row>
    <row r="4624" spans="3:6" x14ac:dyDescent="0.2">
      <c r="C4624" s="425"/>
      <c r="D4624" s="425"/>
      <c r="F4624" s="252"/>
    </row>
    <row r="4625" spans="3:6" x14ac:dyDescent="0.2">
      <c r="C4625" s="425"/>
      <c r="D4625" s="425"/>
      <c r="F4625" s="252"/>
    </row>
    <row r="4626" spans="3:6" x14ac:dyDescent="0.2">
      <c r="C4626" s="425"/>
      <c r="D4626" s="425"/>
      <c r="F4626" s="252"/>
    </row>
    <row r="4627" spans="3:6" x14ac:dyDescent="0.2">
      <c r="C4627" s="425"/>
      <c r="D4627" s="425"/>
      <c r="F4627" s="252"/>
    </row>
    <row r="4628" spans="3:6" x14ac:dyDescent="0.2">
      <c r="C4628" s="425"/>
      <c r="D4628" s="425"/>
      <c r="F4628" s="252"/>
    </row>
    <row r="4629" spans="3:6" x14ac:dyDescent="0.2">
      <c r="C4629" s="425"/>
      <c r="D4629" s="425"/>
      <c r="F4629" s="252"/>
    </row>
    <row r="4630" spans="3:6" x14ac:dyDescent="0.2">
      <c r="C4630" s="425"/>
      <c r="D4630" s="425"/>
      <c r="F4630" s="252"/>
    </row>
    <row r="4631" spans="3:6" x14ac:dyDescent="0.2">
      <c r="C4631" s="425"/>
      <c r="D4631" s="425"/>
      <c r="F4631" s="252"/>
    </row>
    <row r="4632" spans="3:6" x14ac:dyDescent="0.2">
      <c r="C4632" s="425"/>
      <c r="D4632" s="425"/>
      <c r="F4632" s="252"/>
    </row>
    <row r="4633" spans="3:6" x14ac:dyDescent="0.2">
      <c r="C4633" s="425"/>
      <c r="D4633" s="425"/>
      <c r="F4633" s="252"/>
    </row>
    <row r="4634" spans="3:6" x14ac:dyDescent="0.2">
      <c r="C4634" s="425"/>
      <c r="D4634" s="425"/>
      <c r="F4634" s="252"/>
    </row>
    <row r="4635" spans="3:6" x14ac:dyDescent="0.2">
      <c r="C4635" s="425"/>
      <c r="D4635" s="425"/>
      <c r="F4635" s="252"/>
    </row>
    <row r="4636" spans="3:6" x14ac:dyDescent="0.2">
      <c r="C4636" s="425"/>
      <c r="D4636" s="425"/>
      <c r="F4636" s="252"/>
    </row>
    <row r="4637" spans="3:6" x14ac:dyDescent="0.2">
      <c r="C4637" s="425"/>
      <c r="D4637" s="425"/>
      <c r="F4637" s="252"/>
    </row>
    <row r="4638" spans="3:6" x14ac:dyDescent="0.2">
      <c r="C4638" s="425"/>
      <c r="D4638" s="425"/>
      <c r="F4638" s="252"/>
    </row>
    <row r="4639" spans="3:6" x14ac:dyDescent="0.2">
      <c r="C4639" s="425"/>
      <c r="D4639" s="425"/>
      <c r="F4639" s="252"/>
    </row>
    <row r="4640" spans="3:6" x14ac:dyDescent="0.2">
      <c r="C4640" s="425"/>
      <c r="D4640" s="425"/>
      <c r="F4640" s="252"/>
    </row>
    <row r="4641" spans="3:6" x14ac:dyDescent="0.2">
      <c r="C4641" s="425"/>
      <c r="D4641" s="425"/>
      <c r="F4641" s="252"/>
    </row>
    <row r="4642" spans="3:6" x14ac:dyDescent="0.2">
      <c r="C4642" s="425"/>
      <c r="D4642" s="425"/>
      <c r="F4642" s="252"/>
    </row>
    <row r="4643" spans="3:6" x14ac:dyDescent="0.2">
      <c r="C4643" s="425"/>
      <c r="D4643" s="425"/>
      <c r="F4643" s="252"/>
    </row>
    <row r="4644" spans="3:6" x14ac:dyDescent="0.2">
      <c r="C4644" s="425"/>
      <c r="D4644" s="425"/>
      <c r="F4644" s="252"/>
    </row>
    <row r="4645" spans="3:6" x14ac:dyDescent="0.2">
      <c r="C4645" s="425"/>
      <c r="D4645" s="425"/>
      <c r="F4645" s="252"/>
    </row>
    <row r="4646" spans="3:6" x14ac:dyDescent="0.2">
      <c r="C4646" s="425"/>
      <c r="D4646" s="425"/>
      <c r="F4646" s="252"/>
    </row>
    <row r="4647" spans="3:6" x14ac:dyDescent="0.2">
      <c r="C4647" s="425"/>
      <c r="D4647" s="425"/>
      <c r="F4647" s="252"/>
    </row>
    <row r="4648" spans="3:6" x14ac:dyDescent="0.2">
      <c r="C4648" s="425"/>
      <c r="D4648" s="425"/>
      <c r="F4648" s="252"/>
    </row>
    <row r="4649" spans="3:6" x14ac:dyDescent="0.2">
      <c r="C4649" s="425"/>
      <c r="D4649" s="425"/>
      <c r="F4649" s="252"/>
    </row>
    <row r="4650" spans="3:6" x14ac:dyDescent="0.2">
      <c r="C4650" s="425"/>
      <c r="D4650" s="425"/>
      <c r="F4650" s="252"/>
    </row>
    <row r="4651" spans="3:6" x14ac:dyDescent="0.2">
      <c r="C4651" s="425"/>
      <c r="D4651" s="425"/>
      <c r="F4651" s="252"/>
    </row>
    <row r="4652" spans="3:6" x14ac:dyDescent="0.2">
      <c r="C4652" s="425"/>
      <c r="D4652" s="425"/>
      <c r="F4652" s="252"/>
    </row>
    <row r="4653" spans="3:6" x14ac:dyDescent="0.2">
      <c r="C4653" s="425"/>
      <c r="D4653" s="425"/>
      <c r="F4653" s="252"/>
    </row>
    <row r="4654" spans="3:6" x14ac:dyDescent="0.2">
      <c r="C4654" s="425"/>
      <c r="D4654" s="425"/>
      <c r="F4654" s="252"/>
    </row>
    <row r="4655" spans="3:6" x14ac:dyDescent="0.2">
      <c r="C4655" s="425"/>
      <c r="D4655" s="425"/>
      <c r="F4655" s="252"/>
    </row>
    <row r="4656" spans="3:6" x14ac:dyDescent="0.2">
      <c r="C4656" s="425"/>
      <c r="D4656" s="425"/>
      <c r="F4656" s="252"/>
    </row>
    <row r="4657" spans="3:6" x14ac:dyDescent="0.2">
      <c r="C4657" s="425"/>
      <c r="D4657" s="425"/>
      <c r="F4657" s="252"/>
    </row>
    <row r="4658" spans="3:6" x14ac:dyDescent="0.2">
      <c r="C4658" s="425"/>
      <c r="D4658" s="425"/>
      <c r="F4658" s="252"/>
    </row>
    <row r="4659" spans="3:6" x14ac:dyDescent="0.2">
      <c r="C4659" s="425"/>
      <c r="D4659" s="425"/>
      <c r="F4659" s="252"/>
    </row>
    <row r="4660" spans="3:6" x14ac:dyDescent="0.2">
      <c r="C4660" s="425"/>
      <c r="D4660" s="425"/>
      <c r="F4660" s="252"/>
    </row>
    <row r="4661" spans="3:6" x14ac:dyDescent="0.2">
      <c r="C4661" s="425"/>
      <c r="D4661" s="425"/>
      <c r="F4661" s="252"/>
    </row>
    <row r="4662" spans="3:6" x14ac:dyDescent="0.2">
      <c r="C4662" s="425"/>
      <c r="D4662" s="425"/>
      <c r="F4662" s="252"/>
    </row>
    <row r="4663" spans="3:6" x14ac:dyDescent="0.2">
      <c r="C4663" s="425"/>
      <c r="D4663" s="425"/>
      <c r="F4663" s="252"/>
    </row>
    <row r="4664" spans="3:6" x14ac:dyDescent="0.2">
      <c r="C4664" s="425"/>
      <c r="D4664" s="425"/>
      <c r="F4664" s="252"/>
    </row>
    <row r="4665" spans="3:6" x14ac:dyDescent="0.2">
      <c r="C4665" s="425"/>
      <c r="D4665" s="425"/>
      <c r="F4665" s="252"/>
    </row>
    <row r="4666" spans="3:6" x14ac:dyDescent="0.2">
      <c r="C4666" s="425"/>
      <c r="D4666" s="425"/>
      <c r="F4666" s="252"/>
    </row>
    <row r="4667" spans="3:6" x14ac:dyDescent="0.2">
      <c r="C4667" s="425"/>
      <c r="D4667" s="425"/>
      <c r="F4667" s="252"/>
    </row>
    <row r="4668" spans="3:6" x14ac:dyDescent="0.2">
      <c r="C4668" s="425"/>
      <c r="D4668" s="425"/>
      <c r="F4668" s="252"/>
    </row>
    <row r="4669" spans="3:6" x14ac:dyDescent="0.2">
      <c r="C4669" s="425"/>
      <c r="D4669" s="425"/>
      <c r="F4669" s="252"/>
    </row>
    <row r="4670" spans="3:6" x14ac:dyDescent="0.2">
      <c r="C4670" s="425"/>
      <c r="D4670" s="425"/>
      <c r="F4670" s="252"/>
    </row>
    <row r="4671" spans="3:6" x14ac:dyDescent="0.2">
      <c r="C4671" s="425"/>
      <c r="D4671" s="425"/>
      <c r="F4671" s="252"/>
    </row>
    <row r="4672" spans="3:6" x14ac:dyDescent="0.2">
      <c r="C4672" s="425"/>
      <c r="D4672" s="425"/>
      <c r="F4672" s="252"/>
    </row>
    <row r="4673" spans="3:6" x14ac:dyDescent="0.2">
      <c r="C4673" s="425"/>
      <c r="D4673" s="425"/>
      <c r="F4673" s="252"/>
    </row>
    <row r="4674" spans="3:6" x14ac:dyDescent="0.2">
      <c r="C4674" s="425"/>
      <c r="D4674" s="425"/>
      <c r="F4674" s="252"/>
    </row>
    <row r="4675" spans="3:6" x14ac:dyDescent="0.2">
      <c r="C4675" s="425"/>
      <c r="D4675" s="425"/>
      <c r="F4675" s="252"/>
    </row>
    <row r="4676" spans="3:6" x14ac:dyDescent="0.2">
      <c r="C4676" s="425"/>
      <c r="D4676" s="425"/>
      <c r="F4676" s="252"/>
    </row>
    <row r="4677" spans="3:6" x14ac:dyDescent="0.2">
      <c r="C4677" s="425"/>
      <c r="D4677" s="425"/>
      <c r="F4677" s="252"/>
    </row>
    <row r="4678" spans="3:6" x14ac:dyDescent="0.2">
      <c r="C4678" s="425"/>
      <c r="D4678" s="425"/>
      <c r="F4678" s="252"/>
    </row>
    <row r="4679" spans="3:6" x14ac:dyDescent="0.2">
      <c r="C4679" s="425"/>
      <c r="D4679" s="425"/>
      <c r="F4679" s="252"/>
    </row>
    <row r="4680" spans="3:6" x14ac:dyDescent="0.2">
      <c r="C4680" s="425"/>
      <c r="D4680" s="425"/>
      <c r="F4680" s="252"/>
    </row>
    <row r="4681" spans="3:6" x14ac:dyDescent="0.2">
      <c r="C4681" s="425"/>
      <c r="D4681" s="425"/>
      <c r="F4681" s="252"/>
    </row>
    <row r="4682" spans="3:6" x14ac:dyDescent="0.2">
      <c r="C4682" s="425"/>
      <c r="D4682" s="425"/>
      <c r="F4682" s="252"/>
    </row>
    <row r="4683" spans="3:6" x14ac:dyDescent="0.2">
      <c r="C4683" s="425"/>
      <c r="D4683" s="425"/>
      <c r="F4683" s="252"/>
    </row>
    <row r="4684" spans="3:6" x14ac:dyDescent="0.2">
      <c r="C4684" s="425"/>
      <c r="D4684" s="425"/>
      <c r="F4684" s="252"/>
    </row>
    <row r="4685" spans="3:6" x14ac:dyDescent="0.2">
      <c r="C4685" s="425"/>
      <c r="D4685" s="425"/>
      <c r="F4685" s="252"/>
    </row>
    <row r="4686" spans="3:6" x14ac:dyDescent="0.2">
      <c r="C4686" s="425"/>
      <c r="D4686" s="425"/>
      <c r="F4686" s="252"/>
    </row>
    <row r="4687" spans="3:6" x14ac:dyDescent="0.2">
      <c r="C4687" s="425"/>
      <c r="D4687" s="425"/>
      <c r="F4687" s="252"/>
    </row>
    <row r="4688" spans="3:6" x14ac:dyDescent="0.2">
      <c r="C4688" s="425"/>
      <c r="D4688" s="425"/>
      <c r="F4688" s="252"/>
    </row>
    <row r="4689" spans="3:6" x14ac:dyDescent="0.2">
      <c r="C4689" s="425"/>
      <c r="D4689" s="425"/>
      <c r="F4689" s="252"/>
    </row>
    <row r="4690" spans="3:6" x14ac:dyDescent="0.2">
      <c r="C4690" s="425"/>
      <c r="D4690" s="425"/>
      <c r="F4690" s="252"/>
    </row>
    <row r="4691" spans="3:6" x14ac:dyDescent="0.2">
      <c r="C4691" s="425"/>
      <c r="D4691" s="425"/>
      <c r="F4691" s="252"/>
    </row>
    <row r="4692" spans="3:6" x14ac:dyDescent="0.2">
      <c r="C4692" s="425"/>
      <c r="D4692" s="425"/>
      <c r="F4692" s="252"/>
    </row>
    <row r="4693" spans="3:6" x14ac:dyDescent="0.2">
      <c r="C4693" s="425"/>
      <c r="D4693" s="425"/>
      <c r="F4693" s="252"/>
    </row>
    <row r="4694" spans="3:6" x14ac:dyDescent="0.2">
      <c r="C4694" s="425"/>
      <c r="D4694" s="425"/>
      <c r="F4694" s="252"/>
    </row>
    <row r="4695" spans="3:6" x14ac:dyDescent="0.2">
      <c r="C4695" s="425"/>
      <c r="D4695" s="425"/>
      <c r="F4695" s="252"/>
    </row>
    <row r="4696" spans="3:6" x14ac:dyDescent="0.2">
      <c r="C4696" s="425"/>
      <c r="D4696" s="425"/>
      <c r="F4696" s="252"/>
    </row>
    <row r="4697" spans="3:6" x14ac:dyDescent="0.2">
      <c r="C4697" s="425"/>
      <c r="D4697" s="425"/>
      <c r="F4697" s="252"/>
    </row>
    <row r="4698" spans="3:6" x14ac:dyDescent="0.2">
      <c r="C4698" s="425"/>
      <c r="D4698" s="425"/>
      <c r="F4698" s="252"/>
    </row>
    <row r="4699" spans="3:6" x14ac:dyDescent="0.2">
      <c r="C4699" s="425"/>
      <c r="D4699" s="425"/>
      <c r="F4699" s="252"/>
    </row>
    <row r="4700" spans="3:6" x14ac:dyDescent="0.2">
      <c r="C4700" s="425"/>
      <c r="D4700" s="425"/>
      <c r="F4700" s="252"/>
    </row>
    <row r="4701" spans="3:6" x14ac:dyDescent="0.2">
      <c r="C4701" s="425"/>
      <c r="D4701" s="425"/>
      <c r="F4701" s="252"/>
    </row>
    <row r="4702" spans="3:6" x14ac:dyDescent="0.2">
      <c r="C4702" s="425"/>
      <c r="D4702" s="425"/>
      <c r="F4702" s="252"/>
    </row>
    <row r="4703" spans="3:6" x14ac:dyDescent="0.2">
      <c r="C4703" s="425"/>
      <c r="D4703" s="425"/>
      <c r="F4703" s="252"/>
    </row>
    <row r="4704" spans="3:6" x14ac:dyDescent="0.2">
      <c r="C4704" s="425"/>
      <c r="D4704" s="425"/>
      <c r="F4704" s="252"/>
    </row>
    <row r="4705" spans="3:6" x14ac:dyDescent="0.2">
      <c r="C4705" s="425"/>
      <c r="D4705" s="425"/>
      <c r="F4705" s="252"/>
    </row>
    <row r="4706" spans="3:6" x14ac:dyDescent="0.2">
      <c r="C4706" s="425"/>
      <c r="D4706" s="425"/>
      <c r="F4706" s="252"/>
    </row>
    <row r="4707" spans="3:6" x14ac:dyDescent="0.2">
      <c r="C4707" s="425"/>
      <c r="D4707" s="425"/>
      <c r="F4707" s="252"/>
    </row>
    <row r="4708" spans="3:6" x14ac:dyDescent="0.2">
      <c r="C4708" s="425"/>
      <c r="D4708" s="425"/>
      <c r="F4708" s="252"/>
    </row>
    <row r="4709" spans="3:6" x14ac:dyDescent="0.2">
      <c r="C4709" s="425"/>
      <c r="D4709" s="425"/>
      <c r="F4709" s="252"/>
    </row>
    <row r="4710" spans="3:6" x14ac:dyDescent="0.2">
      <c r="C4710" s="425"/>
      <c r="D4710" s="425"/>
      <c r="F4710" s="252"/>
    </row>
    <row r="4711" spans="3:6" x14ac:dyDescent="0.2">
      <c r="C4711" s="425"/>
      <c r="D4711" s="425"/>
      <c r="F4711" s="252"/>
    </row>
    <row r="4712" spans="3:6" x14ac:dyDescent="0.2">
      <c r="C4712" s="425"/>
      <c r="D4712" s="425"/>
      <c r="F4712" s="252"/>
    </row>
    <row r="4713" spans="3:6" x14ac:dyDescent="0.2">
      <c r="C4713" s="425"/>
      <c r="D4713" s="425"/>
      <c r="F4713" s="252"/>
    </row>
    <row r="4714" spans="3:6" x14ac:dyDescent="0.2">
      <c r="C4714" s="425"/>
      <c r="D4714" s="425"/>
      <c r="F4714" s="252"/>
    </row>
    <row r="4715" spans="3:6" x14ac:dyDescent="0.2">
      <c r="C4715" s="425"/>
      <c r="D4715" s="425"/>
      <c r="F4715" s="252"/>
    </row>
    <row r="4716" spans="3:6" x14ac:dyDescent="0.2">
      <c r="C4716" s="425"/>
      <c r="D4716" s="425"/>
      <c r="F4716" s="252"/>
    </row>
    <row r="4717" spans="3:6" x14ac:dyDescent="0.2">
      <c r="C4717" s="425"/>
      <c r="D4717" s="425"/>
      <c r="F4717" s="252"/>
    </row>
    <row r="4718" spans="3:6" x14ac:dyDescent="0.2">
      <c r="C4718" s="425"/>
      <c r="D4718" s="425"/>
      <c r="F4718" s="252"/>
    </row>
    <row r="4719" spans="3:6" x14ac:dyDescent="0.2">
      <c r="C4719" s="425"/>
      <c r="D4719" s="425"/>
      <c r="F4719" s="252"/>
    </row>
    <row r="4720" spans="3:6" x14ac:dyDescent="0.2">
      <c r="C4720" s="425"/>
      <c r="D4720" s="425"/>
      <c r="F4720" s="252"/>
    </row>
    <row r="4721" spans="3:6" x14ac:dyDescent="0.2">
      <c r="C4721" s="425"/>
      <c r="D4721" s="425"/>
      <c r="F4721" s="252"/>
    </row>
    <row r="4722" spans="3:6" x14ac:dyDescent="0.2">
      <c r="C4722" s="425"/>
      <c r="D4722" s="425"/>
      <c r="F4722" s="252"/>
    </row>
    <row r="4723" spans="3:6" x14ac:dyDescent="0.2">
      <c r="C4723" s="425"/>
      <c r="D4723" s="425"/>
      <c r="F4723" s="252"/>
    </row>
    <row r="4724" spans="3:6" x14ac:dyDescent="0.2">
      <c r="C4724" s="425"/>
      <c r="D4724" s="425"/>
      <c r="F4724" s="252"/>
    </row>
    <row r="4725" spans="3:6" x14ac:dyDescent="0.2">
      <c r="C4725" s="425"/>
      <c r="D4725" s="425"/>
      <c r="F4725" s="252"/>
    </row>
    <row r="4726" spans="3:6" x14ac:dyDescent="0.2">
      <c r="C4726" s="425"/>
      <c r="D4726" s="425"/>
      <c r="F4726" s="252"/>
    </row>
    <row r="4727" spans="3:6" x14ac:dyDescent="0.2">
      <c r="C4727" s="425"/>
      <c r="D4727" s="425"/>
      <c r="F4727" s="252"/>
    </row>
    <row r="4728" spans="3:6" x14ac:dyDescent="0.2">
      <c r="C4728" s="425"/>
      <c r="D4728" s="425"/>
      <c r="F4728" s="252"/>
    </row>
    <row r="4729" spans="3:6" x14ac:dyDescent="0.2">
      <c r="C4729" s="425"/>
      <c r="D4729" s="425"/>
      <c r="F4729" s="252"/>
    </row>
    <row r="4730" spans="3:6" x14ac:dyDescent="0.2">
      <c r="C4730" s="425"/>
      <c r="D4730" s="425"/>
      <c r="F4730" s="252"/>
    </row>
    <row r="4731" spans="3:6" x14ac:dyDescent="0.2">
      <c r="C4731" s="425"/>
      <c r="D4731" s="425"/>
      <c r="F4731" s="252"/>
    </row>
    <row r="4732" spans="3:6" x14ac:dyDescent="0.2">
      <c r="C4732" s="425"/>
      <c r="D4732" s="425"/>
      <c r="F4732" s="252"/>
    </row>
    <row r="4733" spans="3:6" x14ac:dyDescent="0.2">
      <c r="C4733" s="425"/>
      <c r="D4733" s="425"/>
      <c r="F4733" s="252"/>
    </row>
    <row r="4734" spans="3:6" x14ac:dyDescent="0.2">
      <c r="C4734" s="425"/>
      <c r="D4734" s="425"/>
      <c r="F4734" s="252"/>
    </row>
    <row r="4735" spans="3:6" x14ac:dyDescent="0.2">
      <c r="C4735" s="425"/>
      <c r="D4735" s="425"/>
      <c r="F4735" s="252"/>
    </row>
    <row r="4736" spans="3:6" x14ac:dyDescent="0.2">
      <c r="C4736" s="425"/>
      <c r="D4736" s="425"/>
      <c r="F4736" s="252"/>
    </row>
    <row r="4737" spans="3:6" x14ac:dyDescent="0.2">
      <c r="C4737" s="425"/>
      <c r="D4737" s="425"/>
      <c r="F4737" s="252"/>
    </row>
    <row r="4738" spans="3:6" x14ac:dyDescent="0.2">
      <c r="C4738" s="425"/>
      <c r="D4738" s="425"/>
      <c r="F4738" s="252"/>
    </row>
    <row r="4739" spans="3:6" x14ac:dyDescent="0.2">
      <c r="C4739" s="425"/>
      <c r="D4739" s="425"/>
      <c r="F4739" s="252"/>
    </row>
    <row r="4740" spans="3:6" x14ac:dyDescent="0.2">
      <c r="C4740" s="425"/>
      <c r="D4740" s="425"/>
      <c r="F4740" s="252"/>
    </row>
    <row r="4741" spans="3:6" x14ac:dyDescent="0.2">
      <c r="C4741" s="425"/>
      <c r="D4741" s="425"/>
      <c r="F4741" s="252"/>
    </row>
    <row r="4742" spans="3:6" x14ac:dyDescent="0.2">
      <c r="C4742" s="425"/>
      <c r="D4742" s="425"/>
      <c r="F4742" s="252"/>
    </row>
    <row r="4743" spans="3:6" x14ac:dyDescent="0.2">
      <c r="C4743" s="425"/>
      <c r="D4743" s="425"/>
      <c r="F4743" s="252"/>
    </row>
    <row r="4744" spans="3:6" x14ac:dyDescent="0.2">
      <c r="C4744" s="425"/>
      <c r="D4744" s="425"/>
      <c r="F4744" s="252"/>
    </row>
    <row r="4745" spans="3:6" x14ac:dyDescent="0.2">
      <c r="C4745" s="425"/>
      <c r="D4745" s="425"/>
      <c r="F4745" s="252"/>
    </row>
    <row r="4746" spans="3:6" x14ac:dyDescent="0.2">
      <c r="C4746" s="425"/>
      <c r="D4746" s="425"/>
      <c r="F4746" s="252"/>
    </row>
    <row r="4747" spans="3:6" x14ac:dyDescent="0.2">
      <c r="C4747" s="425"/>
      <c r="D4747" s="425"/>
      <c r="F4747" s="252"/>
    </row>
    <row r="4748" spans="3:6" x14ac:dyDescent="0.2">
      <c r="C4748" s="425"/>
      <c r="D4748" s="425"/>
      <c r="F4748" s="252"/>
    </row>
    <row r="4749" spans="3:6" x14ac:dyDescent="0.2">
      <c r="C4749" s="425"/>
      <c r="D4749" s="425"/>
      <c r="F4749" s="252"/>
    </row>
    <row r="4750" spans="3:6" x14ac:dyDescent="0.2">
      <c r="C4750" s="425"/>
      <c r="D4750" s="425"/>
      <c r="F4750" s="252"/>
    </row>
    <row r="4751" spans="3:6" x14ac:dyDescent="0.2">
      <c r="C4751" s="425"/>
      <c r="D4751" s="425"/>
      <c r="F4751" s="252"/>
    </row>
    <row r="4752" spans="3:6" x14ac:dyDescent="0.2">
      <c r="C4752" s="425"/>
      <c r="D4752" s="425"/>
      <c r="F4752" s="252"/>
    </row>
    <row r="4753" spans="3:6" x14ac:dyDescent="0.2">
      <c r="C4753" s="425"/>
      <c r="D4753" s="425"/>
      <c r="F4753" s="252"/>
    </row>
    <row r="4754" spans="3:6" x14ac:dyDescent="0.2">
      <c r="C4754" s="425"/>
      <c r="D4754" s="425"/>
      <c r="F4754" s="252"/>
    </row>
    <row r="4755" spans="3:6" x14ac:dyDescent="0.2">
      <c r="C4755" s="425"/>
      <c r="D4755" s="425"/>
      <c r="F4755" s="252"/>
    </row>
    <row r="4756" spans="3:6" x14ac:dyDescent="0.2">
      <c r="C4756" s="425"/>
      <c r="D4756" s="425"/>
      <c r="F4756" s="252"/>
    </row>
    <row r="4757" spans="3:6" x14ac:dyDescent="0.2">
      <c r="C4757" s="425"/>
      <c r="D4757" s="425"/>
      <c r="F4757" s="252"/>
    </row>
    <row r="4758" spans="3:6" x14ac:dyDescent="0.2">
      <c r="C4758" s="425"/>
      <c r="D4758" s="425"/>
      <c r="F4758" s="252"/>
    </row>
    <row r="4759" spans="3:6" x14ac:dyDescent="0.2">
      <c r="C4759" s="425"/>
      <c r="D4759" s="425"/>
      <c r="F4759" s="252"/>
    </row>
    <row r="4760" spans="3:6" x14ac:dyDescent="0.2">
      <c r="C4760" s="425"/>
      <c r="D4760" s="425"/>
      <c r="F4760" s="252"/>
    </row>
    <row r="4761" spans="3:6" x14ac:dyDescent="0.2">
      <c r="C4761" s="425"/>
      <c r="D4761" s="425"/>
      <c r="F4761" s="252"/>
    </row>
    <row r="4762" spans="3:6" x14ac:dyDescent="0.2">
      <c r="C4762" s="425"/>
      <c r="D4762" s="425"/>
      <c r="F4762" s="252"/>
    </row>
    <row r="4763" spans="3:6" x14ac:dyDescent="0.2">
      <c r="C4763" s="425"/>
      <c r="D4763" s="425"/>
      <c r="F4763" s="252"/>
    </row>
    <row r="4764" spans="3:6" x14ac:dyDescent="0.2">
      <c r="C4764" s="425"/>
      <c r="D4764" s="425"/>
      <c r="F4764" s="252"/>
    </row>
    <row r="4765" spans="3:6" x14ac:dyDescent="0.2">
      <c r="C4765" s="425"/>
      <c r="D4765" s="425"/>
      <c r="F4765" s="252"/>
    </row>
    <row r="4766" spans="3:6" x14ac:dyDescent="0.2">
      <c r="C4766" s="425"/>
      <c r="D4766" s="425"/>
      <c r="F4766" s="252"/>
    </row>
    <row r="4767" spans="3:6" x14ac:dyDescent="0.2">
      <c r="C4767" s="425"/>
      <c r="D4767" s="425"/>
      <c r="F4767" s="252"/>
    </row>
    <row r="4768" spans="3:6" x14ac:dyDescent="0.2">
      <c r="C4768" s="425"/>
      <c r="D4768" s="425"/>
      <c r="F4768" s="252"/>
    </row>
    <row r="4769" spans="3:6" x14ac:dyDescent="0.2">
      <c r="C4769" s="425"/>
      <c r="D4769" s="425"/>
      <c r="F4769" s="252"/>
    </row>
    <row r="4770" spans="3:6" x14ac:dyDescent="0.2">
      <c r="C4770" s="425"/>
      <c r="D4770" s="425"/>
      <c r="F4770" s="252"/>
    </row>
    <row r="4771" spans="3:6" x14ac:dyDescent="0.2">
      <c r="C4771" s="425"/>
      <c r="D4771" s="425"/>
      <c r="F4771" s="252"/>
    </row>
    <row r="4772" spans="3:6" x14ac:dyDescent="0.2">
      <c r="C4772" s="425"/>
      <c r="D4772" s="425"/>
      <c r="F4772" s="252"/>
    </row>
    <row r="4773" spans="3:6" x14ac:dyDescent="0.2">
      <c r="C4773" s="425"/>
      <c r="D4773" s="425"/>
      <c r="F4773" s="252"/>
    </row>
    <row r="4774" spans="3:6" x14ac:dyDescent="0.2">
      <c r="C4774" s="425"/>
      <c r="D4774" s="425"/>
      <c r="F4774" s="252"/>
    </row>
    <row r="4775" spans="3:6" x14ac:dyDescent="0.2">
      <c r="C4775" s="425"/>
      <c r="D4775" s="425"/>
      <c r="F4775" s="252"/>
    </row>
    <row r="4776" spans="3:6" x14ac:dyDescent="0.2">
      <c r="C4776" s="425"/>
      <c r="D4776" s="425"/>
      <c r="F4776" s="252"/>
    </row>
    <row r="4777" spans="3:6" x14ac:dyDescent="0.2">
      <c r="C4777" s="425"/>
      <c r="D4777" s="425"/>
      <c r="F4777" s="252"/>
    </row>
    <row r="4778" spans="3:6" x14ac:dyDescent="0.2">
      <c r="C4778" s="425"/>
      <c r="D4778" s="425"/>
      <c r="F4778" s="252"/>
    </row>
    <row r="4779" spans="3:6" x14ac:dyDescent="0.2">
      <c r="C4779" s="425"/>
      <c r="D4779" s="425"/>
      <c r="F4779" s="252"/>
    </row>
    <row r="4780" spans="3:6" x14ac:dyDescent="0.2">
      <c r="C4780" s="425"/>
      <c r="D4780" s="425"/>
      <c r="F4780" s="252"/>
    </row>
    <row r="4781" spans="3:6" x14ac:dyDescent="0.2">
      <c r="C4781" s="425"/>
      <c r="D4781" s="425"/>
      <c r="F4781" s="252"/>
    </row>
    <row r="4782" spans="3:6" x14ac:dyDescent="0.2">
      <c r="C4782" s="425"/>
      <c r="D4782" s="425"/>
      <c r="F4782" s="252"/>
    </row>
    <row r="4783" spans="3:6" x14ac:dyDescent="0.2">
      <c r="C4783" s="425"/>
      <c r="D4783" s="425"/>
      <c r="F4783" s="252"/>
    </row>
    <row r="4784" spans="3:6" x14ac:dyDescent="0.2">
      <c r="C4784" s="425"/>
      <c r="D4784" s="425"/>
      <c r="F4784" s="252"/>
    </row>
    <row r="4785" spans="3:6" x14ac:dyDescent="0.2">
      <c r="C4785" s="425"/>
      <c r="D4785" s="425"/>
      <c r="F4785" s="252"/>
    </row>
    <row r="4786" spans="3:6" x14ac:dyDescent="0.2">
      <c r="C4786" s="425"/>
      <c r="D4786" s="425"/>
      <c r="F4786" s="252"/>
    </row>
    <row r="4787" spans="3:6" x14ac:dyDescent="0.2">
      <c r="C4787" s="425"/>
      <c r="D4787" s="425"/>
      <c r="F4787" s="252"/>
    </row>
    <row r="4788" spans="3:6" x14ac:dyDescent="0.2">
      <c r="C4788" s="425"/>
      <c r="D4788" s="425"/>
      <c r="F4788" s="252"/>
    </row>
    <row r="4789" spans="3:6" x14ac:dyDescent="0.2">
      <c r="C4789" s="425"/>
      <c r="D4789" s="425"/>
      <c r="F4789" s="252"/>
    </row>
    <row r="4790" spans="3:6" x14ac:dyDescent="0.2">
      <c r="C4790" s="425"/>
      <c r="D4790" s="425"/>
      <c r="F4790" s="252"/>
    </row>
    <row r="4791" spans="3:6" x14ac:dyDescent="0.2">
      <c r="C4791" s="425"/>
      <c r="D4791" s="425"/>
      <c r="F4791" s="252"/>
    </row>
    <row r="4792" spans="3:6" x14ac:dyDescent="0.2">
      <c r="C4792" s="425"/>
      <c r="D4792" s="425"/>
      <c r="F4792" s="252"/>
    </row>
    <row r="4793" spans="3:6" x14ac:dyDescent="0.2">
      <c r="C4793" s="425"/>
      <c r="D4793" s="425"/>
      <c r="F4793" s="252"/>
    </row>
    <row r="4794" spans="3:6" x14ac:dyDescent="0.2">
      <c r="C4794" s="425"/>
      <c r="D4794" s="425"/>
      <c r="F4794" s="252"/>
    </row>
    <row r="4795" spans="3:6" x14ac:dyDescent="0.2">
      <c r="C4795" s="425"/>
      <c r="D4795" s="425"/>
      <c r="F4795" s="252"/>
    </row>
    <row r="4796" spans="3:6" x14ac:dyDescent="0.2">
      <c r="C4796" s="425"/>
      <c r="D4796" s="425"/>
      <c r="F4796" s="252"/>
    </row>
    <row r="4797" spans="3:6" x14ac:dyDescent="0.2">
      <c r="C4797" s="425"/>
      <c r="D4797" s="425"/>
      <c r="F4797" s="252"/>
    </row>
    <row r="4798" spans="3:6" x14ac:dyDescent="0.2">
      <c r="C4798" s="425"/>
      <c r="D4798" s="425"/>
      <c r="F4798" s="252"/>
    </row>
    <row r="4799" spans="3:6" x14ac:dyDescent="0.2">
      <c r="C4799" s="425"/>
      <c r="D4799" s="425"/>
      <c r="F4799" s="252"/>
    </row>
    <row r="4800" spans="3:6" x14ac:dyDescent="0.2">
      <c r="C4800" s="425"/>
      <c r="D4800" s="425"/>
      <c r="F4800" s="252"/>
    </row>
    <row r="4801" spans="3:6" x14ac:dyDescent="0.2">
      <c r="C4801" s="425"/>
      <c r="D4801" s="425"/>
      <c r="F4801" s="252"/>
    </row>
    <row r="4802" spans="3:6" x14ac:dyDescent="0.2">
      <c r="C4802" s="425"/>
      <c r="D4802" s="425"/>
      <c r="F4802" s="252"/>
    </row>
    <row r="4803" spans="3:6" x14ac:dyDescent="0.2">
      <c r="C4803" s="425"/>
      <c r="D4803" s="425"/>
      <c r="F4803" s="252"/>
    </row>
    <row r="4804" spans="3:6" x14ac:dyDescent="0.2">
      <c r="C4804" s="425"/>
      <c r="D4804" s="425"/>
      <c r="F4804" s="252"/>
    </row>
    <row r="4805" spans="3:6" x14ac:dyDescent="0.2">
      <c r="C4805" s="425"/>
      <c r="D4805" s="425"/>
      <c r="F4805" s="252"/>
    </row>
    <row r="4806" spans="3:6" x14ac:dyDescent="0.2">
      <c r="C4806" s="425"/>
      <c r="D4806" s="425"/>
      <c r="F4806" s="252"/>
    </row>
    <row r="4807" spans="3:6" x14ac:dyDescent="0.2">
      <c r="C4807" s="425"/>
      <c r="D4807" s="425"/>
      <c r="F4807" s="252"/>
    </row>
    <row r="4808" spans="3:6" x14ac:dyDescent="0.2">
      <c r="C4808" s="425"/>
      <c r="D4808" s="425"/>
      <c r="F4808" s="252"/>
    </row>
    <row r="4809" spans="3:6" x14ac:dyDescent="0.2">
      <c r="C4809" s="425"/>
      <c r="D4809" s="425"/>
      <c r="F4809" s="252"/>
    </row>
    <row r="4810" spans="3:6" x14ac:dyDescent="0.2">
      <c r="C4810" s="425"/>
      <c r="D4810" s="425"/>
      <c r="F4810" s="252"/>
    </row>
    <row r="4811" spans="3:6" x14ac:dyDescent="0.2">
      <c r="C4811" s="425"/>
      <c r="D4811" s="425"/>
      <c r="F4811" s="252"/>
    </row>
    <row r="4812" spans="3:6" x14ac:dyDescent="0.2">
      <c r="C4812" s="425"/>
      <c r="D4812" s="425"/>
      <c r="F4812" s="252"/>
    </row>
    <row r="4813" spans="3:6" x14ac:dyDescent="0.2">
      <c r="C4813" s="425"/>
      <c r="D4813" s="425"/>
      <c r="F4813" s="252"/>
    </row>
    <row r="4814" spans="3:6" x14ac:dyDescent="0.2">
      <c r="C4814" s="425"/>
      <c r="D4814" s="425"/>
      <c r="F4814" s="252"/>
    </row>
    <row r="4815" spans="3:6" x14ac:dyDescent="0.2">
      <c r="C4815" s="425"/>
      <c r="D4815" s="425"/>
      <c r="F4815" s="252"/>
    </row>
    <row r="4816" spans="3:6" x14ac:dyDescent="0.2">
      <c r="C4816" s="425"/>
      <c r="D4816" s="425"/>
      <c r="F4816" s="252"/>
    </row>
    <row r="4817" spans="3:6" x14ac:dyDescent="0.2">
      <c r="C4817" s="425"/>
      <c r="D4817" s="425"/>
      <c r="F4817" s="252"/>
    </row>
    <row r="4818" spans="3:6" x14ac:dyDescent="0.2">
      <c r="C4818" s="425"/>
      <c r="D4818" s="425"/>
      <c r="F4818" s="252"/>
    </row>
    <row r="4819" spans="3:6" x14ac:dyDescent="0.2">
      <c r="C4819" s="425"/>
      <c r="D4819" s="425"/>
      <c r="F4819" s="252"/>
    </row>
    <row r="4820" spans="3:6" x14ac:dyDescent="0.2">
      <c r="C4820" s="425"/>
      <c r="D4820" s="425"/>
      <c r="F4820" s="252"/>
    </row>
    <row r="4821" spans="3:6" x14ac:dyDescent="0.2">
      <c r="C4821" s="425"/>
      <c r="D4821" s="425"/>
      <c r="F4821" s="252"/>
    </row>
    <row r="4822" spans="3:6" x14ac:dyDescent="0.2">
      <c r="C4822" s="425"/>
      <c r="D4822" s="425"/>
      <c r="F4822" s="252"/>
    </row>
    <row r="4823" spans="3:6" x14ac:dyDescent="0.2">
      <c r="C4823" s="425"/>
      <c r="D4823" s="425"/>
      <c r="F4823" s="252"/>
    </row>
    <row r="4824" spans="3:6" x14ac:dyDescent="0.2">
      <c r="C4824" s="425"/>
      <c r="D4824" s="425"/>
      <c r="F4824" s="252"/>
    </row>
    <row r="4825" spans="3:6" x14ac:dyDescent="0.2">
      <c r="C4825" s="425"/>
      <c r="D4825" s="425"/>
      <c r="F4825" s="252"/>
    </row>
    <row r="4826" spans="3:6" x14ac:dyDescent="0.2">
      <c r="C4826" s="425"/>
      <c r="D4826" s="425"/>
      <c r="F4826" s="252"/>
    </row>
    <row r="4827" spans="3:6" x14ac:dyDescent="0.2">
      <c r="C4827" s="425"/>
      <c r="D4827" s="425"/>
      <c r="F4827" s="252"/>
    </row>
    <row r="4828" spans="3:6" x14ac:dyDescent="0.2">
      <c r="C4828" s="425"/>
      <c r="D4828" s="425"/>
      <c r="F4828" s="252"/>
    </row>
    <row r="4829" spans="3:6" x14ac:dyDescent="0.2">
      <c r="C4829" s="425"/>
      <c r="D4829" s="425"/>
      <c r="F4829" s="252"/>
    </row>
    <row r="4830" spans="3:6" x14ac:dyDescent="0.2">
      <c r="C4830" s="425"/>
      <c r="D4830" s="425"/>
      <c r="F4830" s="252"/>
    </row>
    <row r="4831" spans="3:6" x14ac:dyDescent="0.2">
      <c r="C4831" s="425"/>
      <c r="D4831" s="425"/>
      <c r="F4831" s="252"/>
    </row>
    <row r="4832" spans="3:6" x14ac:dyDescent="0.2">
      <c r="C4832" s="425"/>
      <c r="D4832" s="425"/>
      <c r="F4832" s="252"/>
    </row>
    <row r="4833" spans="3:6" x14ac:dyDescent="0.2">
      <c r="C4833" s="425"/>
      <c r="D4833" s="425"/>
      <c r="F4833" s="252"/>
    </row>
    <row r="4834" spans="3:6" x14ac:dyDescent="0.2">
      <c r="C4834" s="425"/>
      <c r="D4834" s="425"/>
      <c r="F4834" s="252"/>
    </row>
    <row r="4835" spans="3:6" x14ac:dyDescent="0.2">
      <c r="C4835" s="425"/>
      <c r="D4835" s="425"/>
      <c r="F4835" s="252"/>
    </row>
    <row r="4836" spans="3:6" x14ac:dyDescent="0.2">
      <c r="C4836" s="425"/>
      <c r="D4836" s="425"/>
      <c r="F4836" s="252"/>
    </row>
    <row r="4837" spans="3:6" x14ac:dyDescent="0.2">
      <c r="C4837" s="425"/>
      <c r="D4837" s="425"/>
      <c r="F4837" s="252"/>
    </row>
    <row r="4838" spans="3:6" x14ac:dyDescent="0.2">
      <c r="C4838" s="425"/>
      <c r="D4838" s="425"/>
      <c r="F4838" s="252"/>
    </row>
    <row r="4839" spans="3:6" x14ac:dyDescent="0.2">
      <c r="C4839" s="425"/>
      <c r="D4839" s="425"/>
      <c r="F4839" s="252"/>
    </row>
    <row r="4840" spans="3:6" x14ac:dyDescent="0.2">
      <c r="C4840" s="425"/>
      <c r="D4840" s="425"/>
      <c r="F4840" s="252"/>
    </row>
    <row r="4841" spans="3:6" x14ac:dyDescent="0.2">
      <c r="C4841" s="425"/>
      <c r="D4841" s="425"/>
      <c r="F4841" s="252"/>
    </row>
    <row r="4842" spans="3:6" x14ac:dyDescent="0.2">
      <c r="C4842" s="425"/>
      <c r="D4842" s="425"/>
      <c r="F4842" s="252"/>
    </row>
    <row r="4843" spans="3:6" x14ac:dyDescent="0.2">
      <c r="C4843" s="425"/>
      <c r="D4843" s="425"/>
      <c r="F4843" s="252"/>
    </row>
    <row r="4844" spans="3:6" x14ac:dyDescent="0.2">
      <c r="C4844" s="425"/>
      <c r="D4844" s="425"/>
      <c r="F4844" s="252"/>
    </row>
    <row r="4845" spans="3:6" x14ac:dyDescent="0.2">
      <c r="C4845" s="425"/>
      <c r="D4845" s="425"/>
      <c r="F4845" s="252"/>
    </row>
    <row r="4846" spans="3:6" x14ac:dyDescent="0.2">
      <c r="C4846" s="425"/>
      <c r="D4846" s="425"/>
      <c r="F4846" s="252"/>
    </row>
    <row r="4847" spans="3:6" x14ac:dyDescent="0.2">
      <c r="C4847" s="425"/>
      <c r="D4847" s="425"/>
      <c r="F4847" s="252"/>
    </row>
    <row r="4848" spans="3:6" x14ac:dyDescent="0.2">
      <c r="C4848" s="425"/>
      <c r="D4848" s="425"/>
      <c r="F4848" s="252"/>
    </row>
    <row r="4849" spans="3:6" x14ac:dyDescent="0.2">
      <c r="C4849" s="425"/>
      <c r="D4849" s="425"/>
      <c r="F4849" s="252"/>
    </row>
    <row r="4850" spans="3:6" x14ac:dyDescent="0.2">
      <c r="C4850" s="425"/>
      <c r="D4850" s="425"/>
      <c r="F4850" s="252"/>
    </row>
    <row r="4851" spans="3:6" x14ac:dyDescent="0.2">
      <c r="C4851" s="425"/>
      <c r="D4851" s="425"/>
      <c r="F4851" s="252"/>
    </row>
    <row r="4852" spans="3:6" x14ac:dyDescent="0.2">
      <c r="C4852" s="425"/>
      <c r="D4852" s="425"/>
      <c r="F4852" s="252"/>
    </row>
    <row r="4853" spans="3:6" x14ac:dyDescent="0.2">
      <c r="C4853" s="425"/>
      <c r="D4853" s="425"/>
      <c r="F4853" s="252"/>
    </row>
    <row r="4854" spans="3:6" x14ac:dyDescent="0.2">
      <c r="C4854" s="425"/>
      <c r="D4854" s="425"/>
      <c r="F4854" s="252"/>
    </row>
    <row r="4855" spans="3:6" x14ac:dyDescent="0.2">
      <c r="C4855" s="425"/>
      <c r="D4855" s="425"/>
      <c r="F4855" s="252"/>
    </row>
    <row r="4856" spans="3:6" x14ac:dyDescent="0.2">
      <c r="C4856" s="425"/>
      <c r="D4856" s="425"/>
      <c r="F4856" s="252"/>
    </row>
    <row r="4857" spans="3:6" x14ac:dyDescent="0.2">
      <c r="C4857" s="425"/>
      <c r="D4857" s="425"/>
      <c r="F4857" s="252"/>
    </row>
    <row r="4858" spans="3:6" x14ac:dyDescent="0.2">
      <c r="C4858" s="425"/>
      <c r="D4858" s="425"/>
      <c r="F4858" s="252"/>
    </row>
    <row r="4859" spans="3:6" x14ac:dyDescent="0.2">
      <c r="C4859" s="425"/>
      <c r="D4859" s="425"/>
      <c r="F4859" s="252"/>
    </row>
    <row r="4860" spans="3:6" x14ac:dyDescent="0.2">
      <c r="C4860" s="425"/>
      <c r="D4860" s="425"/>
      <c r="F4860" s="252"/>
    </row>
    <row r="4861" spans="3:6" x14ac:dyDescent="0.2">
      <c r="C4861" s="425"/>
      <c r="D4861" s="425"/>
      <c r="F4861" s="252"/>
    </row>
    <row r="4862" spans="3:6" x14ac:dyDescent="0.2">
      <c r="C4862" s="425"/>
      <c r="D4862" s="425"/>
      <c r="F4862" s="252"/>
    </row>
    <row r="4863" spans="3:6" x14ac:dyDescent="0.2">
      <c r="C4863" s="425"/>
      <c r="D4863" s="425"/>
      <c r="F4863" s="252"/>
    </row>
    <row r="4864" spans="3:6" x14ac:dyDescent="0.2">
      <c r="C4864" s="425"/>
      <c r="D4864" s="425"/>
      <c r="F4864" s="252"/>
    </row>
    <row r="4865" spans="3:6" x14ac:dyDescent="0.2">
      <c r="C4865" s="425"/>
      <c r="D4865" s="425"/>
      <c r="F4865" s="252"/>
    </row>
    <row r="4866" spans="3:6" x14ac:dyDescent="0.2">
      <c r="C4866" s="425"/>
      <c r="D4866" s="425"/>
      <c r="F4866" s="252"/>
    </row>
    <row r="4867" spans="3:6" x14ac:dyDescent="0.2">
      <c r="C4867" s="425"/>
      <c r="D4867" s="425"/>
      <c r="F4867" s="252"/>
    </row>
    <row r="4868" spans="3:6" x14ac:dyDescent="0.2">
      <c r="C4868" s="425"/>
      <c r="D4868" s="425"/>
      <c r="F4868" s="252"/>
    </row>
    <row r="4869" spans="3:6" x14ac:dyDescent="0.2">
      <c r="C4869" s="425"/>
      <c r="D4869" s="425"/>
      <c r="F4869" s="252"/>
    </row>
    <row r="4870" spans="3:6" x14ac:dyDescent="0.2">
      <c r="C4870" s="425"/>
      <c r="D4870" s="425"/>
      <c r="F4870" s="252"/>
    </row>
    <row r="4871" spans="3:6" x14ac:dyDescent="0.2">
      <c r="C4871" s="425"/>
      <c r="D4871" s="425"/>
      <c r="F4871" s="252"/>
    </row>
    <row r="4872" spans="3:6" x14ac:dyDescent="0.2">
      <c r="C4872" s="425"/>
      <c r="D4872" s="425"/>
      <c r="F4872" s="252"/>
    </row>
    <row r="4873" spans="3:6" x14ac:dyDescent="0.2">
      <c r="C4873" s="425"/>
      <c r="D4873" s="425"/>
      <c r="F4873" s="252"/>
    </row>
    <row r="4874" spans="3:6" x14ac:dyDescent="0.2">
      <c r="C4874" s="425"/>
      <c r="D4874" s="425"/>
      <c r="F4874" s="252"/>
    </row>
    <row r="4875" spans="3:6" x14ac:dyDescent="0.2">
      <c r="C4875" s="425"/>
      <c r="D4875" s="425"/>
      <c r="F4875" s="252"/>
    </row>
    <row r="4876" spans="3:6" x14ac:dyDescent="0.2">
      <c r="C4876" s="425"/>
      <c r="D4876" s="425"/>
      <c r="F4876" s="252"/>
    </row>
    <row r="4877" spans="3:6" x14ac:dyDescent="0.2">
      <c r="C4877" s="425"/>
      <c r="D4877" s="425"/>
      <c r="F4877" s="252"/>
    </row>
    <row r="4878" spans="3:6" x14ac:dyDescent="0.2">
      <c r="C4878" s="425"/>
      <c r="D4878" s="425"/>
      <c r="F4878" s="252"/>
    </row>
    <row r="4879" spans="3:6" x14ac:dyDescent="0.2">
      <c r="C4879" s="425"/>
      <c r="D4879" s="425"/>
      <c r="F4879" s="252"/>
    </row>
    <row r="4880" spans="3:6" x14ac:dyDescent="0.2">
      <c r="C4880" s="425"/>
      <c r="D4880" s="425"/>
      <c r="F4880" s="252"/>
    </row>
    <row r="4881" spans="3:6" x14ac:dyDescent="0.2">
      <c r="C4881" s="425"/>
      <c r="D4881" s="425"/>
      <c r="F4881" s="252"/>
    </row>
    <row r="4882" spans="3:6" x14ac:dyDescent="0.2">
      <c r="C4882" s="425"/>
      <c r="D4882" s="425"/>
      <c r="F4882" s="252"/>
    </row>
    <row r="4883" spans="3:6" x14ac:dyDescent="0.2">
      <c r="C4883" s="425"/>
      <c r="D4883" s="425"/>
      <c r="F4883" s="252"/>
    </row>
    <row r="4884" spans="3:6" x14ac:dyDescent="0.2">
      <c r="C4884" s="425"/>
      <c r="D4884" s="425"/>
      <c r="F4884" s="252"/>
    </row>
    <row r="4885" spans="3:6" x14ac:dyDescent="0.2">
      <c r="C4885" s="425"/>
      <c r="D4885" s="425"/>
      <c r="F4885" s="252"/>
    </row>
    <row r="4886" spans="3:6" x14ac:dyDescent="0.2">
      <c r="C4886" s="425"/>
      <c r="D4886" s="425"/>
      <c r="F4886" s="252"/>
    </row>
    <row r="4887" spans="3:6" x14ac:dyDescent="0.2">
      <c r="C4887" s="425"/>
      <c r="D4887" s="425"/>
      <c r="F4887" s="252"/>
    </row>
    <row r="4888" spans="3:6" x14ac:dyDescent="0.2">
      <c r="C4888" s="425"/>
      <c r="D4888" s="425"/>
      <c r="F4888" s="252"/>
    </row>
    <row r="4889" spans="3:6" x14ac:dyDescent="0.2">
      <c r="C4889" s="425"/>
      <c r="D4889" s="425"/>
      <c r="F4889" s="252"/>
    </row>
    <row r="4890" spans="3:6" x14ac:dyDescent="0.2">
      <c r="C4890" s="425"/>
      <c r="D4890" s="425"/>
      <c r="F4890" s="252"/>
    </row>
    <row r="4891" spans="3:6" x14ac:dyDescent="0.2">
      <c r="C4891" s="425"/>
      <c r="D4891" s="425"/>
      <c r="F4891" s="252"/>
    </row>
    <row r="4892" spans="3:6" x14ac:dyDescent="0.2">
      <c r="C4892" s="425"/>
      <c r="D4892" s="425"/>
      <c r="F4892" s="252"/>
    </row>
    <row r="4893" spans="3:6" x14ac:dyDescent="0.2">
      <c r="C4893" s="425"/>
      <c r="D4893" s="425"/>
      <c r="F4893" s="252"/>
    </row>
    <row r="4894" spans="3:6" x14ac:dyDescent="0.2">
      <c r="C4894" s="425"/>
      <c r="D4894" s="425"/>
      <c r="F4894" s="252"/>
    </row>
    <row r="4895" spans="3:6" x14ac:dyDescent="0.2">
      <c r="C4895" s="425"/>
      <c r="D4895" s="425"/>
      <c r="F4895" s="252"/>
    </row>
    <row r="4896" spans="3:6" x14ac:dyDescent="0.2">
      <c r="C4896" s="425"/>
      <c r="D4896" s="425"/>
      <c r="F4896" s="252"/>
    </row>
    <row r="4897" spans="3:6" x14ac:dyDescent="0.2">
      <c r="C4897" s="425"/>
      <c r="D4897" s="425"/>
      <c r="F4897" s="252"/>
    </row>
    <row r="4898" spans="3:6" x14ac:dyDescent="0.2">
      <c r="C4898" s="425"/>
      <c r="D4898" s="425"/>
      <c r="F4898" s="252"/>
    </row>
    <row r="4899" spans="3:6" x14ac:dyDescent="0.2">
      <c r="C4899" s="425"/>
      <c r="D4899" s="425"/>
      <c r="F4899" s="252"/>
    </row>
    <row r="4900" spans="3:6" x14ac:dyDescent="0.2">
      <c r="C4900" s="425"/>
      <c r="D4900" s="425"/>
      <c r="F4900" s="252"/>
    </row>
    <row r="4901" spans="3:6" x14ac:dyDescent="0.2">
      <c r="C4901" s="425"/>
      <c r="D4901" s="425"/>
      <c r="F4901" s="252"/>
    </row>
    <row r="4902" spans="3:6" x14ac:dyDescent="0.2">
      <c r="C4902" s="425"/>
      <c r="D4902" s="425"/>
      <c r="F4902" s="252"/>
    </row>
    <row r="4903" spans="3:6" x14ac:dyDescent="0.2">
      <c r="C4903" s="425"/>
      <c r="D4903" s="425"/>
      <c r="F4903" s="252"/>
    </row>
    <row r="4904" spans="3:6" x14ac:dyDescent="0.2">
      <c r="C4904" s="425"/>
      <c r="D4904" s="425"/>
      <c r="F4904" s="252"/>
    </row>
    <row r="4905" spans="3:6" x14ac:dyDescent="0.2">
      <c r="C4905" s="425"/>
      <c r="D4905" s="425"/>
      <c r="F4905" s="252"/>
    </row>
    <row r="4906" spans="3:6" x14ac:dyDescent="0.2">
      <c r="C4906" s="425"/>
      <c r="D4906" s="425"/>
      <c r="F4906" s="252"/>
    </row>
    <row r="4907" spans="3:6" x14ac:dyDescent="0.2">
      <c r="C4907" s="425"/>
      <c r="D4907" s="425"/>
      <c r="F4907" s="252"/>
    </row>
    <row r="4908" spans="3:6" x14ac:dyDescent="0.2">
      <c r="C4908" s="425"/>
      <c r="D4908" s="425"/>
      <c r="F4908" s="252"/>
    </row>
    <row r="4909" spans="3:6" x14ac:dyDescent="0.2">
      <c r="C4909" s="425"/>
      <c r="D4909" s="425"/>
      <c r="F4909" s="252"/>
    </row>
    <row r="4910" spans="3:6" x14ac:dyDescent="0.2">
      <c r="C4910" s="425"/>
      <c r="D4910" s="425"/>
      <c r="F4910" s="252"/>
    </row>
    <row r="4911" spans="3:6" x14ac:dyDescent="0.2">
      <c r="C4911" s="425"/>
      <c r="D4911" s="425"/>
      <c r="F4911" s="252"/>
    </row>
    <row r="4912" spans="3:6" x14ac:dyDescent="0.2">
      <c r="C4912" s="425"/>
      <c r="D4912" s="425"/>
      <c r="F4912" s="252"/>
    </row>
    <row r="4913" spans="3:6" x14ac:dyDescent="0.2">
      <c r="C4913" s="425"/>
      <c r="D4913" s="425"/>
      <c r="F4913" s="252"/>
    </row>
    <row r="4914" spans="3:6" x14ac:dyDescent="0.2">
      <c r="C4914" s="425"/>
      <c r="D4914" s="425"/>
      <c r="F4914" s="252"/>
    </row>
    <row r="4915" spans="3:6" x14ac:dyDescent="0.2">
      <c r="C4915" s="425"/>
      <c r="D4915" s="425"/>
      <c r="F4915" s="252"/>
    </row>
    <row r="4916" spans="3:6" x14ac:dyDescent="0.2">
      <c r="C4916" s="425"/>
      <c r="D4916" s="425"/>
      <c r="F4916" s="252"/>
    </row>
    <row r="4917" spans="3:6" x14ac:dyDescent="0.2">
      <c r="C4917" s="425"/>
      <c r="D4917" s="425"/>
      <c r="F4917" s="252"/>
    </row>
    <row r="4918" spans="3:6" x14ac:dyDescent="0.2">
      <c r="C4918" s="425"/>
      <c r="D4918" s="425"/>
      <c r="F4918" s="252"/>
    </row>
    <row r="4919" spans="3:6" x14ac:dyDescent="0.2">
      <c r="C4919" s="425"/>
      <c r="D4919" s="425"/>
      <c r="F4919" s="252"/>
    </row>
    <row r="4920" spans="3:6" x14ac:dyDescent="0.2">
      <c r="C4920" s="425"/>
      <c r="D4920" s="425"/>
      <c r="F4920" s="252"/>
    </row>
    <row r="4921" spans="3:6" x14ac:dyDescent="0.2">
      <c r="C4921" s="425"/>
      <c r="D4921" s="425"/>
      <c r="F4921" s="252"/>
    </row>
    <row r="4922" spans="3:6" x14ac:dyDescent="0.2">
      <c r="C4922" s="425"/>
      <c r="D4922" s="425"/>
      <c r="F4922" s="252"/>
    </row>
    <row r="4923" spans="3:6" x14ac:dyDescent="0.2">
      <c r="C4923" s="425"/>
      <c r="D4923" s="425"/>
      <c r="F4923" s="252"/>
    </row>
    <row r="4924" spans="3:6" x14ac:dyDescent="0.2">
      <c r="C4924" s="425"/>
      <c r="D4924" s="425"/>
      <c r="F4924" s="252"/>
    </row>
    <row r="4925" spans="3:6" x14ac:dyDescent="0.2">
      <c r="C4925" s="425"/>
      <c r="D4925" s="425"/>
      <c r="F4925" s="252"/>
    </row>
    <row r="4926" spans="3:6" x14ac:dyDescent="0.2">
      <c r="C4926" s="425"/>
      <c r="D4926" s="425"/>
      <c r="F4926" s="252"/>
    </row>
    <row r="4927" spans="3:6" x14ac:dyDescent="0.2">
      <c r="C4927" s="425"/>
      <c r="D4927" s="425"/>
      <c r="F4927" s="252"/>
    </row>
    <row r="4928" spans="3:6" x14ac:dyDescent="0.2">
      <c r="C4928" s="425"/>
      <c r="D4928" s="425"/>
      <c r="F4928" s="252"/>
    </row>
    <row r="4929" spans="3:6" x14ac:dyDescent="0.2">
      <c r="C4929" s="425"/>
      <c r="D4929" s="425"/>
      <c r="F4929" s="252"/>
    </row>
    <row r="4930" spans="3:6" x14ac:dyDescent="0.2">
      <c r="C4930" s="425"/>
      <c r="D4930" s="425"/>
      <c r="F4930" s="252"/>
    </row>
    <row r="4931" spans="3:6" x14ac:dyDescent="0.2">
      <c r="C4931" s="425"/>
      <c r="D4931" s="425"/>
      <c r="F4931" s="252"/>
    </row>
    <row r="4932" spans="3:6" x14ac:dyDescent="0.2">
      <c r="C4932" s="425"/>
      <c r="D4932" s="425"/>
      <c r="F4932" s="252"/>
    </row>
    <row r="4933" spans="3:6" x14ac:dyDescent="0.2">
      <c r="C4933" s="425"/>
      <c r="D4933" s="425"/>
      <c r="F4933" s="252"/>
    </row>
    <row r="4934" spans="3:6" x14ac:dyDescent="0.2">
      <c r="C4934" s="425"/>
      <c r="D4934" s="425"/>
      <c r="F4934" s="252"/>
    </row>
    <row r="4935" spans="3:6" x14ac:dyDescent="0.2">
      <c r="C4935" s="425"/>
      <c r="D4935" s="425"/>
      <c r="F4935" s="252"/>
    </row>
    <row r="4936" spans="3:6" x14ac:dyDescent="0.2">
      <c r="C4936" s="425"/>
      <c r="D4936" s="425"/>
      <c r="F4936" s="252"/>
    </row>
    <row r="4937" spans="3:6" x14ac:dyDescent="0.2">
      <c r="C4937" s="425"/>
      <c r="D4937" s="425"/>
      <c r="F4937" s="252"/>
    </row>
    <row r="4938" spans="3:6" x14ac:dyDescent="0.2">
      <c r="C4938" s="425"/>
      <c r="D4938" s="425"/>
      <c r="F4938" s="252"/>
    </row>
    <row r="4939" spans="3:6" x14ac:dyDescent="0.2">
      <c r="C4939" s="425"/>
      <c r="D4939" s="425"/>
      <c r="F4939" s="252"/>
    </row>
    <row r="4940" spans="3:6" x14ac:dyDescent="0.2">
      <c r="C4940" s="425"/>
      <c r="D4940" s="425"/>
      <c r="F4940" s="252"/>
    </row>
    <row r="4941" spans="3:6" x14ac:dyDescent="0.2">
      <c r="C4941" s="425"/>
      <c r="D4941" s="425"/>
      <c r="F4941" s="252"/>
    </row>
    <row r="4942" spans="3:6" x14ac:dyDescent="0.2">
      <c r="C4942" s="425"/>
      <c r="D4942" s="425"/>
      <c r="F4942" s="252"/>
    </row>
    <row r="4943" spans="3:6" x14ac:dyDescent="0.2">
      <c r="C4943" s="425"/>
      <c r="D4943" s="425"/>
      <c r="F4943" s="252"/>
    </row>
    <row r="4944" spans="3:6" x14ac:dyDescent="0.2">
      <c r="C4944" s="425"/>
      <c r="D4944" s="425"/>
      <c r="F4944" s="252"/>
    </row>
    <row r="4945" spans="3:6" x14ac:dyDescent="0.2">
      <c r="C4945" s="425"/>
      <c r="D4945" s="425"/>
      <c r="F4945" s="252"/>
    </row>
    <row r="4946" spans="3:6" x14ac:dyDescent="0.2">
      <c r="C4946" s="425"/>
      <c r="D4946" s="425"/>
      <c r="F4946" s="252"/>
    </row>
    <row r="4947" spans="3:6" x14ac:dyDescent="0.2">
      <c r="C4947" s="425"/>
      <c r="D4947" s="425"/>
      <c r="F4947" s="252"/>
    </row>
    <row r="4948" spans="3:6" x14ac:dyDescent="0.2">
      <c r="C4948" s="425"/>
      <c r="D4948" s="425"/>
      <c r="F4948" s="252"/>
    </row>
    <row r="4949" spans="3:6" x14ac:dyDescent="0.2">
      <c r="C4949" s="425"/>
      <c r="D4949" s="425"/>
      <c r="F4949" s="252"/>
    </row>
    <row r="4950" spans="3:6" x14ac:dyDescent="0.2">
      <c r="C4950" s="425"/>
      <c r="D4950" s="425"/>
      <c r="F4950" s="252"/>
    </row>
    <row r="4951" spans="3:6" x14ac:dyDescent="0.2">
      <c r="C4951" s="425"/>
      <c r="D4951" s="425"/>
      <c r="F4951" s="252"/>
    </row>
    <row r="4952" spans="3:6" x14ac:dyDescent="0.2">
      <c r="C4952" s="425"/>
      <c r="D4952" s="425"/>
      <c r="F4952" s="252"/>
    </row>
    <row r="4953" spans="3:6" x14ac:dyDescent="0.2">
      <c r="C4953" s="425"/>
      <c r="D4953" s="425"/>
      <c r="F4953" s="252"/>
    </row>
    <row r="4954" spans="3:6" x14ac:dyDescent="0.2">
      <c r="C4954" s="425"/>
      <c r="D4954" s="425"/>
      <c r="F4954" s="252"/>
    </row>
    <row r="4955" spans="3:6" x14ac:dyDescent="0.2">
      <c r="C4955" s="425"/>
      <c r="D4955" s="425"/>
      <c r="F4955" s="252"/>
    </row>
    <row r="4956" spans="3:6" x14ac:dyDescent="0.2">
      <c r="C4956" s="425"/>
      <c r="D4956" s="425"/>
      <c r="F4956" s="252"/>
    </row>
    <row r="4957" spans="3:6" x14ac:dyDescent="0.2">
      <c r="C4957" s="425"/>
      <c r="D4957" s="425"/>
      <c r="F4957" s="252"/>
    </row>
    <row r="4958" spans="3:6" x14ac:dyDescent="0.2">
      <c r="C4958" s="425"/>
      <c r="D4958" s="425"/>
      <c r="F4958" s="252"/>
    </row>
    <row r="4959" spans="3:6" x14ac:dyDescent="0.2">
      <c r="C4959" s="425"/>
      <c r="D4959" s="425"/>
      <c r="F4959" s="252"/>
    </row>
    <row r="4960" spans="3:6" x14ac:dyDescent="0.2">
      <c r="C4960" s="425"/>
      <c r="D4960" s="425"/>
      <c r="F4960" s="252"/>
    </row>
    <row r="4961" spans="3:6" x14ac:dyDescent="0.2">
      <c r="C4961" s="425"/>
      <c r="D4961" s="425"/>
      <c r="F4961" s="252"/>
    </row>
    <row r="4962" spans="3:6" x14ac:dyDescent="0.2">
      <c r="C4962" s="425"/>
      <c r="D4962" s="425"/>
      <c r="F4962" s="252"/>
    </row>
    <row r="4963" spans="3:6" x14ac:dyDescent="0.2">
      <c r="C4963" s="425"/>
      <c r="D4963" s="425"/>
      <c r="F4963" s="252"/>
    </row>
    <row r="4964" spans="3:6" x14ac:dyDescent="0.2">
      <c r="C4964" s="425"/>
      <c r="D4964" s="425"/>
      <c r="F4964" s="252"/>
    </row>
    <row r="4965" spans="3:6" x14ac:dyDescent="0.2">
      <c r="C4965" s="425"/>
      <c r="D4965" s="425"/>
      <c r="F4965" s="252"/>
    </row>
    <row r="4966" spans="3:6" x14ac:dyDescent="0.2">
      <c r="C4966" s="425"/>
      <c r="D4966" s="425"/>
      <c r="F4966" s="252"/>
    </row>
    <row r="4967" spans="3:6" x14ac:dyDescent="0.2">
      <c r="C4967" s="425"/>
      <c r="D4967" s="425"/>
      <c r="F4967" s="252"/>
    </row>
    <row r="4968" spans="3:6" x14ac:dyDescent="0.2">
      <c r="C4968" s="425"/>
      <c r="D4968" s="425"/>
      <c r="F4968" s="252"/>
    </row>
    <row r="4969" spans="3:6" x14ac:dyDescent="0.2">
      <c r="C4969" s="425"/>
      <c r="D4969" s="425"/>
      <c r="F4969" s="252"/>
    </row>
    <row r="4970" spans="3:6" x14ac:dyDescent="0.2">
      <c r="C4970" s="425"/>
      <c r="D4970" s="425"/>
      <c r="F4970" s="252"/>
    </row>
    <row r="4971" spans="3:6" x14ac:dyDescent="0.2">
      <c r="C4971" s="425"/>
      <c r="D4971" s="425"/>
      <c r="F4971" s="252"/>
    </row>
    <row r="4972" spans="3:6" x14ac:dyDescent="0.2">
      <c r="C4972" s="425"/>
      <c r="D4972" s="425"/>
      <c r="F4972" s="252"/>
    </row>
    <row r="4973" spans="3:6" x14ac:dyDescent="0.2">
      <c r="C4973" s="425"/>
      <c r="D4973" s="425"/>
      <c r="F4973" s="252"/>
    </row>
    <row r="4974" spans="3:6" x14ac:dyDescent="0.2">
      <c r="C4974" s="425"/>
      <c r="D4974" s="425"/>
      <c r="F4974" s="252"/>
    </row>
    <row r="4975" spans="3:6" x14ac:dyDescent="0.2">
      <c r="C4975" s="425"/>
      <c r="D4975" s="425"/>
      <c r="F4975" s="252"/>
    </row>
    <row r="4976" spans="3:6" x14ac:dyDescent="0.2">
      <c r="C4976" s="425"/>
      <c r="D4976" s="425"/>
      <c r="F4976" s="252"/>
    </row>
    <row r="4977" spans="3:6" x14ac:dyDescent="0.2">
      <c r="C4977" s="425"/>
      <c r="D4977" s="425"/>
      <c r="F4977" s="252"/>
    </row>
    <row r="4978" spans="3:6" x14ac:dyDescent="0.2">
      <c r="C4978" s="425"/>
      <c r="D4978" s="425"/>
      <c r="F4978" s="252"/>
    </row>
    <row r="4979" spans="3:6" x14ac:dyDescent="0.2">
      <c r="C4979" s="425"/>
      <c r="D4979" s="425"/>
      <c r="F4979" s="252"/>
    </row>
    <row r="4980" spans="3:6" x14ac:dyDescent="0.2">
      <c r="C4980" s="425"/>
      <c r="D4980" s="425"/>
      <c r="F4980" s="252"/>
    </row>
    <row r="4981" spans="3:6" x14ac:dyDescent="0.2">
      <c r="C4981" s="425"/>
      <c r="D4981" s="425"/>
      <c r="F4981" s="252"/>
    </row>
    <row r="4982" spans="3:6" x14ac:dyDescent="0.2">
      <c r="C4982" s="425"/>
      <c r="D4982" s="425"/>
      <c r="F4982" s="252"/>
    </row>
    <row r="4983" spans="3:6" x14ac:dyDescent="0.2">
      <c r="C4983" s="425"/>
      <c r="D4983" s="425"/>
      <c r="F4983" s="252"/>
    </row>
    <row r="4984" spans="3:6" x14ac:dyDescent="0.2">
      <c r="C4984" s="425"/>
      <c r="D4984" s="425"/>
      <c r="F4984" s="252"/>
    </row>
    <row r="4985" spans="3:6" x14ac:dyDescent="0.2">
      <c r="C4985" s="425"/>
      <c r="D4985" s="425"/>
      <c r="F4985" s="252"/>
    </row>
    <row r="4986" spans="3:6" x14ac:dyDescent="0.2">
      <c r="C4986" s="425"/>
      <c r="D4986" s="425"/>
      <c r="F4986" s="252"/>
    </row>
    <row r="4987" spans="3:6" x14ac:dyDescent="0.2">
      <c r="C4987" s="425"/>
      <c r="D4987" s="425"/>
      <c r="F4987" s="252"/>
    </row>
    <row r="4988" spans="3:6" x14ac:dyDescent="0.2">
      <c r="C4988" s="425"/>
      <c r="D4988" s="425"/>
      <c r="F4988" s="252"/>
    </row>
    <row r="4989" spans="3:6" x14ac:dyDescent="0.2">
      <c r="C4989" s="425"/>
      <c r="D4989" s="425"/>
      <c r="F4989" s="252"/>
    </row>
    <row r="4990" spans="3:6" x14ac:dyDescent="0.2">
      <c r="C4990" s="425"/>
      <c r="D4990" s="425"/>
      <c r="F4990" s="252"/>
    </row>
    <row r="4991" spans="3:6" x14ac:dyDescent="0.2">
      <c r="C4991" s="425"/>
      <c r="D4991" s="425"/>
      <c r="F4991" s="252"/>
    </row>
    <row r="4992" spans="3:6" x14ac:dyDescent="0.2">
      <c r="C4992" s="425"/>
      <c r="D4992" s="425"/>
      <c r="F4992" s="252"/>
    </row>
    <row r="4993" spans="3:6" x14ac:dyDescent="0.2">
      <c r="C4993" s="425"/>
      <c r="D4993" s="425"/>
      <c r="F4993" s="252"/>
    </row>
    <row r="4994" spans="3:6" x14ac:dyDescent="0.2">
      <c r="C4994" s="425"/>
      <c r="D4994" s="425"/>
      <c r="F4994" s="252"/>
    </row>
    <row r="4995" spans="3:6" x14ac:dyDescent="0.2">
      <c r="C4995" s="425"/>
      <c r="D4995" s="425"/>
      <c r="F4995" s="252"/>
    </row>
    <row r="4996" spans="3:6" x14ac:dyDescent="0.2">
      <c r="C4996" s="425"/>
      <c r="D4996" s="425"/>
      <c r="F4996" s="252"/>
    </row>
    <row r="4997" spans="3:6" x14ac:dyDescent="0.2">
      <c r="C4997" s="425"/>
      <c r="D4997" s="425"/>
      <c r="F4997" s="252"/>
    </row>
    <row r="4998" spans="3:6" x14ac:dyDescent="0.2">
      <c r="C4998" s="425"/>
      <c r="D4998" s="425"/>
      <c r="F4998" s="252"/>
    </row>
    <row r="4999" spans="3:6" x14ac:dyDescent="0.2">
      <c r="C4999" s="425"/>
      <c r="D4999" s="425"/>
      <c r="F4999" s="252"/>
    </row>
    <row r="5000" spans="3:6" x14ac:dyDescent="0.2">
      <c r="C5000" s="425"/>
      <c r="D5000" s="425"/>
      <c r="F5000" s="252"/>
    </row>
    <row r="5001" spans="3:6" x14ac:dyDescent="0.2">
      <c r="C5001" s="425"/>
      <c r="D5001" s="425"/>
      <c r="F5001" s="252"/>
    </row>
    <row r="5002" spans="3:6" x14ac:dyDescent="0.2">
      <c r="C5002" s="425"/>
      <c r="D5002" s="425"/>
      <c r="F5002" s="252"/>
    </row>
    <row r="5003" spans="3:6" x14ac:dyDescent="0.2">
      <c r="C5003" s="425"/>
      <c r="D5003" s="425"/>
      <c r="F5003" s="252"/>
    </row>
    <row r="5004" spans="3:6" x14ac:dyDescent="0.2">
      <c r="C5004" s="425"/>
      <c r="D5004" s="425"/>
      <c r="F5004" s="252"/>
    </row>
    <row r="5005" spans="3:6" x14ac:dyDescent="0.2">
      <c r="C5005" s="425"/>
      <c r="D5005" s="425"/>
      <c r="F5005" s="252"/>
    </row>
    <row r="5006" spans="3:6" x14ac:dyDescent="0.2">
      <c r="C5006" s="425"/>
      <c r="D5006" s="425"/>
      <c r="F5006" s="252"/>
    </row>
    <row r="5007" spans="3:6" x14ac:dyDescent="0.2">
      <c r="C5007" s="425"/>
      <c r="D5007" s="425"/>
      <c r="F5007" s="252"/>
    </row>
    <row r="5008" spans="3:6" x14ac:dyDescent="0.2">
      <c r="C5008" s="425"/>
      <c r="D5008" s="425"/>
      <c r="F5008" s="252"/>
    </row>
    <row r="5009" spans="3:6" x14ac:dyDescent="0.2">
      <c r="C5009" s="425"/>
      <c r="D5009" s="425"/>
      <c r="F5009" s="252"/>
    </row>
    <row r="5010" spans="3:6" x14ac:dyDescent="0.2">
      <c r="C5010" s="425"/>
      <c r="D5010" s="425"/>
      <c r="F5010" s="252"/>
    </row>
    <row r="5011" spans="3:6" x14ac:dyDescent="0.2">
      <c r="C5011" s="425"/>
      <c r="D5011" s="425"/>
      <c r="F5011" s="252"/>
    </row>
    <row r="5012" spans="3:6" x14ac:dyDescent="0.2">
      <c r="C5012" s="425"/>
      <c r="D5012" s="425"/>
      <c r="F5012" s="252"/>
    </row>
    <row r="5013" spans="3:6" x14ac:dyDescent="0.2">
      <c r="C5013" s="425"/>
      <c r="D5013" s="425"/>
      <c r="F5013" s="252"/>
    </row>
    <row r="5014" spans="3:6" x14ac:dyDescent="0.2">
      <c r="C5014" s="425"/>
      <c r="D5014" s="425"/>
      <c r="F5014" s="252"/>
    </row>
    <row r="5015" spans="3:6" x14ac:dyDescent="0.2">
      <c r="C5015" s="425"/>
      <c r="D5015" s="425"/>
      <c r="F5015" s="252"/>
    </row>
    <row r="5016" spans="3:6" x14ac:dyDescent="0.2">
      <c r="C5016" s="425"/>
      <c r="D5016" s="425"/>
      <c r="F5016" s="252"/>
    </row>
    <row r="5017" spans="3:6" x14ac:dyDescent="0.2">
      <c r="C5017" s="425"/>
      <c r="D5017" s="425"/>
      <c r="F5017" s="252"/>
    </row>
    <row r="5018" spans="3:6" x14ac:dyDescent="0.2">
      <c r="C5018" s="425"/>
      <c r="D5018" s="425"/>
      <c r="F5018" s="252"/>
    </row>
    <row r="5019" spans="3:6" x14ac:dyDescent="0.2">
      <c r="C5019" s="425"/>
      <c r="D5019" s="425"/>
      <c r="F5019" s="252"/>
    </row>
    <row r="5020" spans="3:6" x14ac:dyDescent="0.2">
      <c r="C5020" s="425"/>
      <c r="D5020" s="425"/>
      <c r="F5020" s="252"/>
    </row>
    <row r="5021" spans="3:6" x14ac:dyDescent="0.2">
      <c r="C5021" s="425"/>
      <c r="D5021" s="425"/>
      <c r="F5021" s="252"/>
    </row>
    <row r="5022" spans="3:6" x14ac:dyDescent="0.2">
      <c r="C5022" s="425"/>
      <c r="D5022" s="425"/>
      <c r="F5022" s="252"/>
    </row>
    <row r="5023" spans="3:6" x14ac:dyDescent="0.2">
      <c r="C5023" s="425"/>
      <c r="D5023" s="425"/>
      <c r="F5023" s="252"/>
    </row>
    <row r="5024" spans="3:6" x14ac:dyDescent="0.2">
      <c r="C5024" s="425"/>
      <c r="D5024" s="425"/>
      <c r="F5024" s="252"/>
    </row>
    <row r="5025" spans="3:6" x14ac:dyDescent="0.2">
      <c r="C5025" s="425"/>
      <c r="D5025" s="425"/>
      <c r="F5025" s="252"/>
    </row>
    <row r="5026" spans="3:6" x14ac:dyDescent="0.2">
      <c r="C5026" s="425"/>
      <c r="D5026" s="425"/>
      <c r="F5026" s="252"/>
    </row>
    <row r="5027" spans="3:6" x14ac:dyDescent="0.2">
      <c r="C5027" s="425"/>
      <c r="D5027" s="425"/>
      <c r="F5027" s="252"/>
    </row>
    <row r="5028" spans="3:6" x14ac:dyDescent="0.2">
      <c r="C5028" s="425"/>
      <c r="D5028" s="425"/>
      <c r="F5028" s="252"/>
    </row>
    <row r="5029" spans="3:6" x14ac:dyDescent="0.2">
      <c r="C5029" s="425"/>
      <c r="D5029" s="425"/>
      <c r="F5029" s="252"/>
    </row>
    <row r="5030" spans="3:6" x14ac:dyDescent="0.2">
      <c r="C5030" s="425"/>
      <c r="D5030" s="425"/>
      <c r="F5030" s="252"/>
    </row>
    <row r="5031" spans="3:6" x14ac:dyDescent="0.2">
      <c r="C5031" s="425"/>
      <c r="D5031" s="425"/>
      <c r="F5031" s="252"/>
    </row>
    <row r="5032" spans="3:6" x14ac:dyDescent="0.2">
      <c r="C5032" s="425"/>
      <c r="D5032" s="425"/>
      <c r="F5032" s="252"/>
    </row>
    <row r="5033" spans="3:6" x14ac:dyDescent="0.2">
      <c r="C5033" s="425"/>
      <c r="D5033" s="425"/>
      <c r="F5033" s="252"/>
    </row>
    <row r="5034" spans="3:6" x14ac:dyDescent="0.2">
      <c r="C5034" s="425"/>
      <c r="D5034" s="425"/>
      <c r="F5034" s="252"/>
    </row>
    <row r="5035" spans="3:6" x14ac:dyDescent="0.2">
      <c r="C5035" s="425"/>
      <c r="D5035" s="425"/>
      <c r="F5035" s="252"/>
    </row>
    <row r="5036" spans="3:6" x14ac:dyDescent="0.2">
      <c r="C5036" s="425"/>
      <c r="D5036" s="425"/>
      <c r="F5036" s="252"/>
    </row>
    <row r="5037" spans="3:6" x14ac:dyDescent="0.2">
      <c r="C5037" s="425"/>
      <c r="D5037" s="425"/>
      <c r="F5037" s="252"/>
    </row>
    <row r="5038" spans="3:6" x14ac:dyDescent="0.2">
      <c r="C5038" s="425"/>
      <c r="D5038" s="425"/>
      <c r="F5038" s="252"/>
    </row>
    <row r="5039" spans="3:6" x14ac:dyDescent="0.2">
      <c r="C5039" s="425"/>
      <c r="D5039" s="425"/>
      <c r="F5039" s="252"/>
    </row>
    <row r="5040" spans="3:6" x14ac:dyDescent="0.2">
      <c r="C5040" s="425"/>
      <c r="D5040" s="425"/>
      <c r="F5040" s="252"/>
    </row>
    <row r="5041" spans="3:6" x14ac:dyDescent="0.2">
      <c r="C5041" s="425"/>
      <c r="D5041" s="425"/>
      <c r="F5041" s="252"/>
    </row>
    <row r="5042" spans="3:6" x14ac:dyDescent="0.2">
      <c r="C5042" s="425"/>
      <c r="D5042" s="425"/>
      <c r="F5042" s="252"/>
    </row>
    <row r="5043" spans="3:6" x14ac:dyDescent="0.2">
      <c r="C5043" s="425"/>
      <c r="D5043" s="425"/>
      <c r="F5043" s="252"/>
    </row>
    <row r="5044" spans="3:6" x14ac:dyDescent="0.2">
      <c r="C5044" s="425"/>
      <c r="D5044" s="425"/>
      <c r="F5044" s="252"/>
    </row>
    <row r="5045" spans="3:6" x14ac:dyDescent="0.2">
      <c r="C5045" s="425"/>
      <c r="D5045" s="425"/>
      <c r="F5045" s="252"/>
    </row>
    <row r="5046" spans="3:6" x14ac:dyDescent="0.2">
      <c r="C5046" s="425"/>
      <c r="D5046" s="425"/>
      <c r="F5046" s="252"/>
    </row>
    <row r="5047" spans="3:6" x14ac:dyDescent="0.2">
      <c r="C5047" s="425"/>
      <c r="D5047" s="425"/>
      <c r="F5047" s="252"/>
    </row>
    <row r="5048" spans="3:6" x14ac:dyDescent="0.2">
      <c r="C5048" s="425"/>
      <c r="D5048" s="425"/>
      <c r="F5048" s="252"/>
    </row>
    <row r="5049" spans="3:6" x14ac:dyDescent="0.2">
      <c r="C5049" s="425"/>
      <c r="D5049" s="425"/>
      <c r="F5049" s="252"/>
    </row>
    <row r="5050" spans="3:6" x14ac:dyDescent="0.2">
      <c r="C5050" s="425"/>
      <c r="D5050" s="425"/>
      <c r="F5050" s="252"/>
    </row>
    <row r="5051" spans="3:6" x14ac:dyDescent="0.2">
      <c r="C5051" s="425"/>
      <c r="D5051" s="425"/>
      <c r="F5051" s="252"/>
    </row>
    <row r="5052" spans="3:6" x14ac:dyDescent="0.2">
      <c r="C5052" s="425"/>
      <c r="D5052" s="425"/>
      <c r="F5052" s="252"/>
    </row>
    <row r="5053" spans="3:6" x14ac:dyDescent="0.2">
      <c r="C5053" s="425"/>
      <c r="D5053" s="425"/>
      <c r="F5053" s="252"/>
    </row>
    <row r="5054" spans="3:6" x14ac:dyDescent="0.2">
      <c r="C5054" s="425"/>
      <c r="D5054" s="425"/>
      <c r="F5054" s="252"/>
    </row>
    <row r="5055" spans="3:6" x14ac:dyDescent="0.2">
      <c r="C5055" s="425"/>
      <c r="D5055" s="425"/>
      <c r="F5055" s="252"/>
    </row>
    <row r="5056" spans="3:6" x14ac:dyDescent="0.2">
      <c r="C5056" s="425"/>
      <c r="D5056" s="425"/>
      <c r="F5056" s="252"/>
    </row>
    <row r="5057" spans="3:6" x14ac:dyDescent="0.2">
      <c r="C5057" s="425"/>
      <c r="D5057" s="425"/>
      <c r="F5057" s="252"/>
    </row>
    <row r="5058" spans="3:6" x14ac:dyDescent="0.2">
      <c r="C5058" s="425"/>
      <c r="D5058" s="425"/>
      <c r="F5058" s="252"/>
    </row>
    <row r="5059" spans="3:6" x14ac:dyDescent="0.2">
      <c r="C5059" s="425"/>
      <c r="D5059" s="425"/>
      <c r="F5059" s="252"/>
    </row>
    <row r="5060" spans="3:6" x14ac:dyDescent="0.2">
      <c r="C5060" s="425"/>
      <c r="D5060" s="425"/>
      <c r="F5060" s="252"/>
    </row>
    <row r="5061" spans="3:6" x14ac:dyDescent="0.2">
      <c r="C5061" s="425"/>
      <c r="D5061" s="425"/>
      <c r="F5061" s="252"/>
    </row>
    <row r="5062" spans="3:6" x14ac:dyDescent="0.2">
      <c r="C5062" s="425"/>
      <c r="D5062" s="425"/>
      <c r="F5062" s="252"/>
    </row>
    <row r="5063" spans="3:6" x14ac:dyDescent="0.2">
      <c r="C5063" s="425"/>
      <c r="D5063" s="425"/>
      <c r="F5063" s="252"/>
    </row>
    <row r="5064" spans="3:6" x14ac:dyDescent="0.2">
      <c r="C5064" s="425"/>
      <c r="D5064" s="425"/>
      <c r="F5064" s="252"/>
    </row>
    <row r="5065" spans="3:6" x14ac:dyDescent="0.2">
      <c r="C5065" s="425"/>
      <c r="D5065" s="425"/>
      <c r="F5065" s="252"/>
    </row>
    <row r="5066" spans="3:6" x14ac:dyDescent="0.2">
      <c r="C5066" s="425"/>
      <c r="D5066" s="425"/>
      <c r="F5066" s="252"/>
    </row>
    <row r="5067" spans="3:6" x14ac:dyDescent="0.2">
      <c r="C5067" s="425"/>
      <c r="D5067" s="425"/>
      <c r="F5067" s="252"/>
    </row>
  </sheetData>
  <sheetProtection sheet="1" formatColumns="0" deleteRows="0" sort="0" autoFilter="0"/>
  <autoFilter ref="A1:F5067"/>
  <pageMargins left="0.39370078740157483" right="0.39370078740157483" top="0.59055118110236227" bottom="0.59055118110236227" header="0.51181102362204722" footer="0.51181102362204722"/>
  <pageSetup paperSize="9" fitToHeight="0" orientation="portrait" r:id="rId1"/>
  <headerFooter alignWithMargins="0"/>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H5088"/>
  <sheetViews>
    <sheetView topLeftCell="A2" zoomScaleNormal="100" workbookViewId="0">
      <selection activeCell="A3" sqref="A3"/>
    </sheetView>
  </sheetViews>
  <sheetFormatPr baseColWidth="10" defaultColWidth="11.42578125" defaultRowHeight="12.75" x14ac:dyDescent="0.2"/>
  <cols>
    <col min="1" max="1" width="35.85546875" style="415" customWidth="1"/>
    <col min="2" max="2" width="18" style="416" customWidth="1"/>
    <col min="3" max="3" width="8.5703125" style="417" customWidth="1"/>
    <col min="4" max="4" width="19.7109375" style="418" customWidth="1"/>
    <col min="5" max="5" width="19.7109375" style="419" customWidth="1"/>
    <col min="6" max="7" width="20.7109375" style="244" customWidth="1"/>
    <col min="8" max="8" width="20.28515625" style="12" customWidth="1"/>
    <col min="9" max="16384" width="11.42578125" style="12"/>
  </cols>
  <sheetData>
    <row r="1" spans="1:8" x14ac:dyDescent="0.2">
      <c r="A1" s="410" t="s">
        <v>1491</v>
      </c>
      <c r="B1" s="408">
        <f>Deckblatt!B9</f>
        <v>0</v>
      </c>
      <c r="C1" s="411"/>
      <c r="D1" s="412" t="s">
        <v>4927</v>
      </c>
      <c r="E1" s="409" t="str">
        <f>Deckblatt!B10&amp;"-0"&amp;Deckblatt!B11</f>
        <v>-0</v>
      </c>
      <c r="F1" s="11" t="s">
        <v>727</v>
      </c>
      <c r="G1" s="11" t="s">
        <v>728</v>
      </c>
      <c r="H1" s="11" t="s">
        <v>5717</v>
      </c>
    </row>
    <row r="2" spans="1:8" s="244" customFormat="1" ht="101.25" x14ac:dyDescent="0.2">
      <c r="A2" s="338" t="s">
        <v>2074</v>
      </c>
      <c r="B2" s="247" t="s">
        <v>6791</v>
      </c>
      <c r="C2" s="247" t="s">
        <v>6856</v>
      </c>
      <c r="D2" s="258" t="s">
        <v>6853</v>
      </c>
      <c r="E2" s="116" t="s">
        <v>6855</v>
      </c>
      <c r="F2" s="248" t="s">
        <v>7066</v>
      </c>
      <c r="G2" s="248" t="s">
        <v>6842</v>
      </c>
      <c r="H2" s="248" t="s">
        <v>7086</v>
      </c>
    </row>
    <row r="3" spans="1:8" s="244" customFormat="1" x14ac:dyDescent="0.2">
      <c r="A3" s="434"/>
      <c r="B3" s="435"/>
      <c r="C3" s="436"/>
      <c r="D3" s="437"/>
      <c r="E3" s="438"/>
      <c r="F3" s="472"/>
      <c r="G3" s="472"/>
    </row>
    <row r="4" spans="1:8" x14ac:dyDescent="0.2">
      <c r="A4" s="434"/>
      <c r="B4" s="435"/>
      <c r="C4" s="436"/>
      <c r="D4" s="437"/>
      <c r="E4" s="437"/>
      <c r="F4" s="472"/>
      <c r="G4" s="472"/>
    </row>
    <row r="5" spans="1:8" x14ac:dyDescent="0.2">
      <c r="A5" s="434"/>
      <c r="B5" s="435"/>
      <c r="C5" s="436"/>
      <c r="D5" s="437"/>
      <c r="E5" s="437"/>
      <c r="F5" s="472"/>
      <c r="G5" s="472"/>
    </row>
    <row r="6" spans="1:8" x14ac:dyDescent="0.2">
      <c r="A6" s="434"/>
      <c r="B6" s="435"/>
      <c r="C6" s="436"/>
      <c r="D6" s="437"/>
      <c r="E6" s="437"/>
      <c r="F6" s="472"/>
      <c r="G6" s="472"/>
    </row>
    <row r="7" spans="1:8" x14ac:dyDescent="0.2">
      <c r="A7" s="434"/>
      <c r="B7" s="435"/>
      <c r="C7" s="436"/>
      <c r="D7" s="437"/>
      <c r="E7" s="437"/>
      <c r="F7" s="472"/>
      <c r="G7" s="472"/>
    </row>
    <row r="8" spans="1:8" x14ac:dyDescent="0.2">
      <c r="A8" s="434"/>
      <c r="B8" s="435"/>
      <c r="C8" s="436"/>
      <c r="D8" s="437"/>
      <c r="E8" s="437"/>
      <c r="F8" s="472"/>
      <c r="G8" s="472"/>
    </row>
    <row r="9" spans="1:8" x14ac:dyDescent="0.2">
      <c r="A9" s="434"/>
      <c r="B9" s="435"/>
      <c r="C9" s="436"/>
      <c r="D9" s="437"/>
      <c r="E9" s="437"/>
      <c r="F9" s="472"/>
      <c r="G9" s="472"/>
    </row>
    <row r="10" spans="1:8" x14ac:dyDescent="0.2">
      <c r="A10" s="434"/>
      <c r="B10" s="435"/>
      <c r="C10" s="436"/>
      <c r="D10" s="437"/>
      <c r="E10" s="437"/>
      <c r="F10" s="472"/>
      <c r="G10" s="472"/>
    </row>
    <row r="11" spans="1:8" x14ac:dyDescent="0.2">
      <c r="A11" s="434"/>
      <c r="B11" s="435"/>
      <c r="C11" s="436"/>
      <c r="D11" s="437"/>
      <c r="E11" s="437"/>
      <c r="F11" s="472"/>
      <c r="G11" s="472"/>
    </row>
    <row r="12" spans="1:8" x14ac:dyDescent="0.2">
      <c r="A12" s="434"/>
      <c r="B12" s="435"/>
      <c r="C12" s="436"/>
      <c r="D12" s="437"/>
      <c r="E12" s="437"/>
      <c r="F12" s="472"/>
      <c r="G12" s="472"/>
    </row>
    <row r="13" spans="1:8" x14ac:dyDescent="0.2">
      <c r="A13" s="434"/>
      <c r="B13" s="435"/>
      <c r="C13" s="436"/>
      <c r="D13" s="437"/>
      <c r="E13" s="437"/>
      <c r="F13" s="472"/>
      <c r="G13" s="472"/>
    </row>
    <row r="14" spans="1:8" x14ac:dyDescent="0.2">
      <c r="A14" s="434"/>
      <c r="B14" s="435"/>
      <c r="C14" s="436"/>
      <c r="D14" s="437"/>
      <c r="E14" s="437"/>
      <c r="F14" s="472"/>
      <c r="G14" s="472"/>
    </row>
    <row r="15" spans="1:8" x14ac:dyDescent="0.2">
      <c r="A15" s="434"/>
      <c r="B15" s="435"/>
      <c r="C15" s="436"/>
      <c r="D15" s="437"/>
      <c r="E15" s="437"/>
      <c r="F15" s="472"/>
      <c r="G15" s="472"/>
    </row>
    <row r="16" spans="1:8" x14ac:dyDescent="0.2">
      <c r="A16" s="434"/>
      <c r="B16" s="435"/>
      <c r="C16" s="436"/>
      <c r="D16" s="437"/>
      <c r="E16" s="437"/>
      <c r="F16" s="472"/>
      <c r="G16" s="472"/>
    </row>
    <row r="17" spans="1:7" x14ac:dyDescent="0.2">
      <c r="A17" s="434"/>
      <c r="B17" s="435"/>
      <c r="C17" s="436"/>
      <c r="D17" s="437"/>
      <c r="E17" s="437"/>
      <c r="F17" s="472"/>
      <c r="G17" s="472"/>
    </row>
    <row r="18" spans="1:7" x14ac:dyDescent="0.2">
      <c r="A18" s="434"/>
      <c r="B18" s="435"/>
      <c r="C18" s="436"/>
      <c r="D18" s="437"/>
      <c r="E18" s="437"/>
      <c r="F18" s="472"/>
      <c r="G18" s="472"/>
    </row>
    <row r="19" spans="1:7" x14ac:dyDescent="0.2">
      <c r="A19" s="434"/>
      <c r="B19" s="435"/>
      <c r="C19" s="436"/>
      <c r="D19" s="437"/>
      <c r="E19" s="437"/>
      <c r="F19" s="472"/>
      <c r="G19" s="472"/>
    </row>
    <row r="20" spans="1:7" x14ac:dyDescent="0.2">
      <c r="A20" s="434"/>
      <c r="B20" s="435"/>
      <c r="C20" s="436"/>
      <c r="D20" s="437"/>
      <c r="E20" s="437"/>
      <c r="F20" s="472"/>
      <c r="G20" s="472"/>
    </row>
    <row r="21" spans="1:7" x14ac:dyDescent="0.2">
      <c r="A21" s="434"/>
      <c r="B21" s="435"/>
      <c r="C21" s="436"/>
      <c r="D21" s="437"/>
      <c r="E21" s="437"/>
      <c r="F21" s="472"/>
      <c r="G21" s="472"/>
    </row>
    <row r="22" spans="1:7" x14ac:dyDescent="0.2">
      <c r="A22" s="434"/>
      <c r="B22" s="435"/>
      <c r="C22" s="436"/>
      <c r="D22" s="437"/>
      <c r="E22" s="437"/>
      <c r="F22" s="472"/>
      <c r="G22" s="472"/>
    </row>
    <row r="23" spans="1:7" x14ac:dyDescent="0.2">
      <c r="A23" s="434"/>
      <c r="B23" s="435"/>
      <c r="C23" s="436"/>
      <c r="D23" s="437"/>
      <c r="E23" s="437"/>
      <c r="F23" s="472"/>
      <c r="G23" s="472"/>
    </row>
    <row r="24" spans="1:7" x14ac:dyDescent="0.2">
      <c r="A24" s="434"/>
      <c r="B24" s="435"/>
      <c r="C24" s="436"/>
      <c r="D24" s="437"/>
      <c r="E24" s="437"/>
      <c r="F24" s="472"/>
      <c r="G24" s="472"/>
    </row>
    <row r="25" spans="1:7" x14ac:dyDescent="0.2">
      <c r="A25" s="434"/>
      <c r="B25" s="435"/>
      <c r="C25" s="436"/>
      <c r="D25" s="437"/>
      <c r="E25" s="437"/>
      <c r="F25" s="472"/>
      <c r="G25" s="472"/>
    </row>
    <row r="26" spans="1:7" x14ac:dyDescent="0.2">
      <c r="A26" s="434"/>
      <c r="B26" s="435"/>
      <c r="C26" s="436"/>
      <c r="D26" s="437"/>
      <c r="E26" s="437"/>
      <c r="F26" s="472"/>
      <c r="G26" s="472"/>
    </row>
    <row r="27" spans="1:7" x14ac:dyDescent="0.2">
      <c r="A27" s="434"/>
      <c r="B27" s="435"/>
      <c r="C27" s="436"/>
      <c r="D27" s="437"/>
      <c r="E27" s="437"/>
      <c r="F27" s="472"/>
      <c r="G27" s="472"/>
    </row>
    <row r="28" spans="1:7" x14ac:dyDescent="0.2">
      <c r="A28" s="434"/>
      <c r="B28" s="435"/>
      <c r="C28" s="436"/>
      <c r="D28" s="437"/>
      <c r="E28" s="437"/>
      <c r="F28" s="472"/>
      <c r="G28" s="472"/>
    </row>
    <row r="29" spans="1:7" x14ac:dyDescent="0.2">
      <c r="A29" s="434"/>
      <c r="B29" s="435"/>
      <c r="C29" s="436"/>
      <c r="D29" s="437"/>
      <c r="E29" s="437"/>
      <c r="F29" s="472"/>
      <c r="G29" s="472"/>
    </row>
    <row r="30" spans="1:7" x14ac:dyDescent="0.2">
      <c r="A30" s="434"/>
      <c r="B30" s="435"/>
      <c r="C30" s="436"/>
      <c r="D30" s="437"/>
      <c r="E30" s="437"/>
      <c r="F30" s="472"/>
      <c r="G30" s="472"/>
    </row>
    <row r="31" spans="1:7" x14ac:dyDescent="0.2">
      <c r="A31" s="434"/>
      <c r="B31" s="435"/>
      <c r="C31" s="436"/>
      <c r="D31" s="437"/>
      <c r="E31" s="437"/>
      <c r="F31" s="472"/>
      <c r="G31" s="472"/>
    </row>
    <row r="32" spans="1:7" x14ac:dyDescent="0.2">
      <c r="A32" s="434"/>
      <c r="B32" s="435"/>
      <c r="C32" s="436"/>
      <c r="D32" s="437"/>
      <c r="E32" s="437"/>
      <c r="F32" s="472"/>
      <c r="G32" s="472"/>
    </row>
    <row r="33" spans="1:7" x14ac:dyDescent="0.2">
      <c r="A33" s="434"/>
      <c r="B33" s="435"/>
      <c r="C33" s="436"/>
      <c r="D33" s="437"/>
      <c r="E33" s="437"/>
      <c r="F33" s="472"/>
      <c r="G33" s="472"/>
    </row>
    <row r="34" spans="1:7" x14ac:dyDescent="0.2">
      <c r="A34" s="434"/>
      <c r="B34" s="435"/>
      <c r="C34" s="436"/>
      <c r="D34" s="437"/>
      <c r="E34" s="437"/>
      <c r="F34" s="472"/>
      <c r="G34" s="472"/>
    </row>
    <row r="35" spans="1:7" x14ac:dyDescent="0.2">
      <c r="A35" s="434"/>
      <c r="B35" s="435"/>
      <c r="C35" s="436"/>
      <c r="D35" s="437"/>
      <c r="E35" s="437"/>
      <c r="F35" s="472"/>
      <c r="G35" s="472"/>
    </row>
    <row r="36" spans="1:7" x14ac:dyDescent="0.2">
      <c r="A36" s="434"/>
      <c r="B36" s="435"/>
      <c r="C36" s="436"/>
      <c r="D36" s="437"/>
      <c r="E36" s="437"/>
      <c r="F36" s="472"/>
      <c r="G36" s="472"/>
    </row>
    <row r="37" spans="1:7" x14ac:dyDescent="0.2">
      <c r="A37" s="434"/>
      <c r="B37" s="435"/>
      <c r="C37" s="436"/>
      <c r="D37" s="437"/>
      <c r="E37" s="437"/>
      <c r="F37" s="472"/>
      <c r="G37" s="472"/>
    </row>
    <row r="38" spans="1:7" x14ac:dyDescent="0.2">
      <c r="A38" s="434"/>
      <c r="B38" s="435"/>
      <c r="C38" s="436"/>
      <c r="D38" s="437"/>
      <c r="E38" s="437"/>
      <c r="F38" s="472"/>
      <c r="G38" s="472"/>
    </row>
    <row r="39" spans="1:7" x14ac:dyDescent="0.2">
      <c r="A39" s="434"/>
      <c r="B39" s="435"/>
      <c r="C39" s="436"/>
      <c r="D39" s="437"/>
      <c r="E39" s="437"/>
      <c r="F39" s="472"/>
      <c r="G39" s="472"/>
    </row>
    <row r="40" spans="1:7" x14ac:dyDescent="0.2">
      <c r="A40" s="434"/>
      <c r="B40" s="435"/>
      <c r="C40" s="436"/>
      <c r="D40" s="437"/>
      <c r="E40" s="437"/>
      <c r="F40" s="472"/>
      <c r="G40" s="472"/>
    </row>
    <row r="41" spans="1:7" x14ac:dyDescent="0.2">
      <c r="A41" s="434"/>
      <c r="B41" s="435"/>
      <c r="C41" s="436"/>
      <c r="D41" s="437"/>
      <c r="E41" s="437"/>
      <c r="F41" s="472"/>
      <c r="G41" s="472"/>
    </row>
    <row r="42" spans="1:7" x14ac:dyDescent="0.2">
      <c r="A42" s="434"/>
      <c r="B42" s="435"/>
      <c r="C42" s="436"/>
      <c r="D42" s="437"/>
      <c r="E42" s="437"/>
      <c r="F42" s="472"/>
      <c r="G42" s="472"/>
    </row>
    <row r="43" spans="1:7" x14ac:dyDescent="0.2">
      <c r="A43" s="434"/>
      <c r="B43" s="435"/>
      <c r="C43" s="436"/>
      <c r="D43" s="437"/>
      <c r="E43" s="437"/>
      <c r="F43" s="472"/>
      <c r="G43" s="472"/>
    </row>
    <row r="44" spans="1:7" x14ac:dyDescent="0.2">
      <c r="A44" s="434"/>
      <c r="B44" s="435"/>
      <c r="C44" s="436"/>
      <c r="D44" s="437"/>
      <c r="E44" s="437"/>
      <c r="F44" s="472"/>
      <c r="G44" s="472"/>
    </row>
    <row r="45" spans="1:7" x14ac:dyDescent="0.2">
      <c r="A45" s="434"/>
      <c r="B45" s="435"/>
      <c r="C45" s="436"/>
      <c r="D45" s="437"/>
      <c r="E45" s="437"/>
      <c r="F45" s="472"/>
      <c r="G45" s="472"/>
    </row>
    <row r="46" spans="1:7" x14ac:dyDescent="0.2">
      <c r="A46" s="434"/>
      <c r="B46" s="435"/>
      <c r="C46" s="436"/>
      <c r="D46" s="437"/>
      <c r="E46" s="437"/>
      <c r="F46" s="472"/>
      <c r="G46" s="472"/>
    </row>
    <row r="47" spans="1:7" x14ac:dyDescent="0.2">
      <c r="A47" s="434"/>
      <c r="B47" s="435"/>
      <c r="C47" s="436"/>
      <c r="D47" s="437"/>
      <c r="E47" s="437"/>
      <c r="F47" s="472"/>
      <c r="G47" s="472"/>
    </row>
    <row r="48" spans="1:7" x14ac:dyDescent="0.2">
      <c r="A48" s="434"/>
      <c r="B48" s="435"/>
      <c r="C48" s="436"/>
      <c r="D48" s="437"/>
      <c r="E48" s="437"/>
      <c r="F48" s="472"/>
      <c r="G48" s="472"/>
    </row>
    <row r="49" spans="1:7" x14ac:dyDescent="0.2">
      <c r="A49" s="434"/>
      <c r="B49" s="435"/>
      <c r="C49" s="436"/>
      <c r="D49" s="437"/>
      <c r="E49" s="437"/>
      <c r="F49" s="472"/>
      <c r="G49" s="472"/>
    </row>
    <row r="50" spans="1:7" x14ac:dyDescent="0.2">
      <c r="A50" s="434"/>
      <c r="B50" s="435"/>
      <c r="C50" s="436"/>
      <c r="D50" s="437"/>
      <c r="E50" s="437"/>
      <c r="F50" s="472"/>
      <c r="G50" s="472"/>
    </row>
    <row r="51" spans="1:7" x14ac:dyDescent="0.2">
      <c r="A51" s="434"/>
      <c r="B51" s="435"/>
      <c r="C51" s="436"/>
      <c r="D51" s="437"/>
      <c r="E51" s="437"/>
      <c r="F51" s="472"/>
      <c r="G51" s="472"/>
    </row>
    <row r="52" spans="1:7" x14ac:dyDescent="0.2">
      <c r="A52" s="434"/>
      <c r="B52" s="435"/>
      <c r="C52" s="436"/>
      <c r="D52" s="437"/>
      <c r="E52" s="437"/>
      <c r="F52" s="472"/>
      <c r="G52" s="472"/>
    </row>
    <row r="53" spans="1:7" x14ac:dyDescent="0.2">
      <c r="A53" s="434"/>
      <c r="B53" s="435"/>
      <c r="C53" s="436"/>
      <c r="D53" s="437"/>
      <c r="E53" s="437"/>
      <c r="F53" s="472"/>
      <c r="G53" s="472"/>
    </row>
    <row r="54" spans="1:7" x14ac:dyDescent="0.2">
      <c r="A54" s="434"/>
      <c r="B54" s="435"/>
      <c r="C54" s="436"/>
      <c r="D54" s="437"/>
      <c r="E54" s="437"/>
      <c r="F54" s="472"/>
      <c r="G54" s="472"/>
    </row>
    <row r="55" spans="1:7" x14ac:dyDescent="0.2">
      <c r="A55" s="434"/>
      <c r="B55" s="435"/>
      <c r="C55" s="436"/>
      <c r="D55" s="437"/>
      <c r="E55" s="437"/>
      <c r="F55" s="472"/>
      <c r="G55" s="472"/>
    </row>
    <row r="56" spans="1:7" x14ac:dyDescent="0.2">
      <c r="A56" s="434"/>
      <c r="B56" s="435"/>
      <c r="C56" s="436"/>
      <c r="D56" s="437"/>
      <c r="E56" s="437"/>
      <c r="F56" s="472"/>
      <c r="G56" s="472"/>
    </row>
    <row r="57" spans="1:7" x14ac:dyDescent="0.2">
      <c r="A57" s="434"/>
      <c r="B57" s="435"/>
      <c r="C57" s="436"/>
      <c r="D57" s="437"/>
      <c r="E57" s="437"/>
      <c r="F57" s="472"/>
      <c r="G57" s="472"/>
    </row>
    <row r="58" spans="1:7" x14ac:dyDescent="0.2">
      <c r="A58" s="434"/>
      <c r="B58" s="435"/>
      <c r="C58" s="436"/>
      <c r="D58" s="437"/>
      <c r="E58" s="437"/>
      <c r="F58" s="472"/>
      <c r="G58" s="472"/>
    </row>
    <row r="59" spans="1:7" x14ac:dyDescent="0.2">
      <c r="A59" s="434"/>
      <c r="B59" s="435"/>
      <c r="C59" s="436"/>
      <c r="D59" s="437"/>
      <c r="E59" s="437"/>
      <c r="F59" s="472"/>
      <c r="G59" s="472"/>
    </row>
    <row r="60" spans="1:7" x14ac:dyDescent="0.2">
      <c r="A60" s="434"/>
      <c r="B60" s="435"/>
      <c r="C60" s="436"/>
      <c r="D60" s="437"/>
      <c r="E60" s="437"/>
      <c r="F60" s="472"/>
      <c r="G60" s="472"/>
    </row>
    <row r="61" spans="1:7" x14ac:dyDescent="0.2">
      <c r="A61" s="434"/>
      <c r="B61" s="435"/>
      <c r="C61" s="436"/>
      <c r="D61" s="437"/>
      <c r="E61" s="437"/>
      <c r="F61" s="472"/>
      <c r="G61" s="472"/>
    </row>
    <row r="62" spans="1:7" x14ac:dyDescent="0.2">
      <c r="A62" s="434"/>
      <c r="B62" s="435"/>
      <c r="C62" s="436"/>
      <c r="D62" s="437"/>
      <c r="E62" s="437"/>
      <c r="F62" s="472"/>
      <c r="G62" s="472"/>
    </row>
    <row r="63" spans="1:7" x14ac:dyDescent="0.2">
      <c r="A63" s="434"/>
      <c r="B63" s="435"/>
      <c r="C63" s="436"/>
      <c r="D63" s="437"/>
      <c r="E63" s="437"/>
      <c r="F63" s="472"/>
      <c r="G63" s="472"/>
    </row>
    <row r="64" spans="1:7" x14ac:dyDescent="0.2">
      <c r="A64" s="434"/>
      <c r="B64" s="435"/>
      <c r="C64" s="436"/>
      <c r="D64" s="437"/>
      <c r="E64" s="437"/>
      <c r="F64" s="472"/>
      <c r="G64" s="472"/>
    </row>
    <row r="65" spans="1:7" x14ac:dyDescent="0.2">
      <c r="A65" s="434"/>
      <c r="B65" s="435"/>
      <c r="C65" s="436"/>
      <c r="D65" s="437"/>
      <c r="E65" s="437"/>
      <c r="F65" s="472"/>
      <c r="G65" s="472"/>
    </row>
    <row r="66" spans="1:7" x14ac:dyDescent="0.2">
      <c r="A66" s="434"/>
      <c r="B66" s="435"/>
      <c r="C66" s="436"/>
      <c r="D66" s="437"/>
      <c r="E66" s="437"/>
      <c r="F66" s="472"/>
      <c r="G66" s="472"/>
    </row>
    <row r="67" spans="1:7" x14ac:dyDescent="0.2">
      <c r="A67" s="434"/>
      <c r="B67" s="435"/>
      <c r="C67" s="436"/>
      <c r="D67" s="437"/>
      <c r="E67" s="437"/>
      <c r="F67" s="472"/>
      <c r="G67" s="472"/>
    </row>
    <row r="68" spans="1:7" x14ac:dyDescent="0.2">
      <c r="A68" s="434"/>
      <c r="B68" s="435"/>
      <c r="C68" s="436"/>
      <c r="D68" s="437"/>
      <c r="E68" s="437"/>
      <c r="F68" s="472"/>
      <c r="G68" s="472"/>
    </row>
    <row r="69" spans="1:7" x14ac:dyDescent="0.2">
      <c r="A69" s="434"/>
      <c r="B69" s="435"/>
      <c r="C69" s="436"/>
      <c r="D69" s="437"/>
      <c r="E69" s="437"/>
      <c r="F69" s="472"/>
      <c r="G69" s="472"/>
    </row>
    <row r="70" spans="1:7" x14ac:dyDescent="0.2">
      <c r="A70" s="434"/>
      <c r="B70" s="435"/>
      <c r="C70" s="436"/>
      <c r="D70" s="437"/>
      <c r="E70" s="437"/>
      <c r="F70" s="472"/>
      <c r="G70" s="472"/>
    </row>
    <row r="71" spans="1:7" x14ac:dyDescent="0.2">
      <c r="A71" s="434"/>
      <c r="B71" s="435"/>
      <c r="C71" s="436"/>
      <c r="D71" s="437"/>
      <c r="E71" s="437"/>
      <c r="F71" s="472"/>
      <c r="G71" s="472"/>
    </row>
    <row r="72" spans="1:7" x14ac:dyDescent="0.2">
      <c r="A72" s="434"/>
      <c r="B72" s="435"/>
      <c r="C72" s="436"/>
      <c r="D72" s="437"/>
      <c r="E72" s="437"/>
      <c r="F72" s="472"/>
      <c r="G72" s="472"/>
    </row>
    <row r="73" spans="1:7" x14ac:dyDescent="0.2">
      <c r="A73" s="434"/>
      <c r="B73" s="435"/>
      <c r="C73" s="436"/>
      <c r="D73" s="437"/>
      <c r="E73" s="437"/>
      <c r="F73" s="472"/>
      <c r="G73" s="472"/>
    </row>
    <row r="74" spans="1:7" x14ac:dyDescent="0.2">
      <c r="A74" s="434"/>
      <c r="B74" s="435"/>
      <c r="C74" s="436"/>
      <c r="D74" s="437"/>
      <c r="E74" s="437"/>
      <c r="F74" s="472"/>
      <c r="G74" s="472"/>
    </row>
    <row r="75" spans="1:7" x14ac:dyDescent="0.2">
      <c r="A75" s="434"/>
      <c r="B75" s="435"/>
      <c r="C75" s="436"/>
      <c r="D75" s="437"/>
      <c r="E75" s="437"/>
      <c r="F75" s="472"/>
      <c r="G75" s="472"/>
    </row>
    <row r="76" spans="1:7" x14ac:dyDescent="0.2">
      <c r="A76" s="434"/>
      <c r="B76" s="435"/>
      <c r="C76" s="436"/>
      <c r="D76" s="437"/>
      <c r="E76" s="437"/>
      <c r="F76" s="472"/>
      <c r="G76" s="472"/>
    </row>
    <row r="77" spans="1:7" x14ac:dyDescent="0.2">
      <c r="A77" s="434"/>
      <c r="B77" s="435"/>
      <c r="C77" s="436"/>
      <c r="D77" s="437"/>
      <c r="E77" s="437"/>
      <c r="F77" s="472"/>
      <c r="G77" s="472"/>
    </row>
    <row r="78" spans="1:7" x14ac:dyDescent="0.2">
      <c r="A78" s="434"/>
      <c r="B78" s="435"/>
      <c r="C78" s="436"/>
      <c r="D78" s="437"/>
      <c r="E78" s="437"/>
      <c r="F78" s="472"/>
      <c r="G78" s="472"/>
    </row>
    <row r="79" spans="1:7" x14ac:dyDescent="0.2">
      <c r="A79" s="434"/>
      <c r="B79" s="435"/>
      <c r="C79" s="436"/>
      <c r="D79" s="437"/>
      <c r="E79" s="437"/>
      <c r="F79" s="472"/>
      <c r="G79" s="472"/>
    </row>
    <row r="80" spans="1:7" x14ac:dyDescent="0.2">
      <c r="A80" s="434"/>
      <c r="B80" s="435"/>
      <c r="C80" s="436"/>
      <c r="D80" s="437"/>
      <c r="E80" s="437"/>
      <c r="F80" s="472"/>
      <c r="G80" s="472"/>
    </row>
    <row r="81" spans="1:7" x14ac:dyDescent="0.2">
      <c r="A81" s="434"/>
      <c r="B81" s="435"/>
      <c r="C81" s="436"/>
      <c r="D81" s="437"/>
      <c r="E81" s="437"/>
      <c r="F81" s="472"/>
      <c r="G81" s="472"/>
    </row>
    <row r="82" spans="1:7" x14ac:dyDescent="0.2">
      <c r="A82" s="434"/>
      <c r="B82" s="435"/>
      <c r="C82" s="436"/>
      <c r="D82" s="437"/>
      <c r="E82" s="437"/>
      <c r="F82" s="472"/>
      <c r="G82" s="472"/>
    </row>
    <row r="83" spans="1:7" x14ac:dyDescent="0.2">
      <c r="A83" s="434"/>
      <c r="B83" s="435"/>
      <c r="C83" s="436"/>
      <c r="D83" s="437"/>
      <c r="E83" s="437"/>
      <c r="F83" s="472"/>
      <c r="G83" s="472"/>
    </row>
    <row r="84" spans="1:7" x14ac:dyDescent="0.2">
      <c r="A84" s="434"/>
      <c r="B84" s="435"/>
      <c r="C84" s="436"/>
      <c r="D84" s="437"/>
      <c r="E84" s="437"/>
      <c r="F84" s="472"/>
      <c r="G84" s="472"/>
    </row>
    <row r="85" spans="1:7" x14ac:dyDescent="0.2">
      <c r="A85" s="434"/>
      <c r="B85" s="435"/>
      <c r="C85" s="436"/>
      <c r="D85" s="437"/>
      <c r="E85" s="437"/>
      <c r="F85" s="472"/>
      <c r="G85" s="472"/>
    </row>
    <row r="86" spans="1:7" x14ac:dyDescent="0.2">
      <c r="A86" s="434"/>
      <c r="B86" s="435"/>
      <c r="C86" s="436"/>
      <c r="D86" s="437"/>
      <c r="E86" s="437"/>
      <c r="F86" s="472"/>
      <c r="G86" s="472"/>
    </row>
    <row r="87" spans="1:7" x14ac:dyDescent="0.2">
      <c r="A87" s="434"/>
      <c r="B87" s="435"/>
      <c r="C87" s="436"/>
      <c r="D87" s="437"/>
      <c r="E87" s="437"/>
      <c r="F87" s="472"/>
      <c r="G87" s="472"/>
    </row>
    <row r="88" spans="1:7" x14ac:dyDescent="0.2">
      <c r="A88" s="434"/>
      <c r="B88" s="435"/>
      <c r="C88" s="436"/>
      <c r="D88" s="437"/>
      <c r="E88" s="437"/>
      <c r="F88" s="472"/>
      <c r="G88" s="472"/>
    </row>
    <row r="89" spans="1:7" x14ac:dyDescent="0.2">
      <c r="A89" s="434"/>
      <c r="B89" s="435"/>
      <c r="C89" s="436"/>
      <c r="D89" s="437"/>
      <c r="E89" s="437"/>
      <c r="F89" s="472"/>
      <c r="G89" s="472"/>
    </row>
    <row r="90" spans="1:7" x14ac:dyDescent="0.2">
      <c r="A90" s="434"/>
      <c r="B90" s="435"/>
      <c r="C90" s="436"/>
      <c r="D90" s="437"/>
      <c r="E90" s="437"/>
      <c r="F90" s="472"/>
      <c r="G90" s="472"/>
    </row>
    <row r="91" spans="1:7" x14ac:dyDescent="0.2">
      <c r="A91" s="434"/>
      <c r="B91" s="435"/>
      <c r="C91" s="436"/>
      <c r="D91" s="437"/>
      <c r="E91" s="437"/>
      <c r="F91" s="472"/>
      <c r="G91" s="472"/>
    </row>
    <row r="92" spans="1:7" x14ac:dyDescent="0.2">
      <c r="A92" s="434"/>
      <c r="B92" s="435"/>
      <c r="C92" s="436"/>
      <c r="D92" s="437"/>
      <c r="E92" s="437"/>
      <c r="F92" s="472"/>
      <c r="G92" s="472"/>
    </row>
    <row r="93" spans="1:7" x14ac:dyDescent="0.2">
      <c r="A93" s="434"/>
      <c r="B93" s="435"/>
      <c r="C93" s="436"/>
      <c r="D93" s="437"/>
      <c r="E93" s="437"/>
      <c r="F93" s="472"/>
      <c r="G93" s="472"/>
    </row>
    <row r="94" spans="1:7" x14ac:dyDescent="0.2">
      <c r="A94" s="434"/>
      <c r="B94" s="435"/>
      <c r="C94" s="436"/>
      <c r="D94" s="437"/>
      <c r="E94" s="437"/>
      <c r="F94" s="472"/>
      <c r="G94" s="472"/>
    </row>
    <row r="95" spans="1:7" x14ac:dyDescent="0.2">
      <c r="A95" s="434"/>
      <c r="B95" s="435"/>
      <c r="C95" s="436"/>
      <c r="D95" s="437"/>
      <c r="E95" s="437"/>
      <c r="F95" s="472"/>
      <c r="G95" s="472"/>
    </row>
    <row r="96" spans="1:7" x14ac:dyDescent="0.2">
      <c r="A96" s="434"/>
      <c r="B96" s="435"/>
      <c r="C96" s="436"/>
      <c r="D96" s="437"/>
      <c r="E96" s="437"/>
      <c r="F96" s="472"/>
      <c r="G96" s="472"/>
    </row>
    <row r="97" spans="1:7" x14ac:dyDescent="0.2">
      <c r="A97" s="434"/>
      <c r="B97" s="435"/>
      <c r="C97" s="436"/>
      <c r="D97" s="437"/>
      <c r="E97" s="437"/>
      <c r="F97" s="472"/>
      <c r="G97" s="472"/>
    </row>
    <row r="98" spans="1:7" x14ac:dyDescent="0.2">
      <c r="A98" s="434"/>
      <c r="B98" s="435"/>
      <c r="C98" s="436"/>
      <c r="D98" s="437"/>
      <c r="E98" s="437"/>
      <c r="F98" s="472"/>
      <c r="G98" s="472"/>
    </row>
    <row r="99" spans="1:7" x14ac:dyDescent="0.2">
      <c r="A99" s="434"/>
      <c r="B99" s="435"/>
      <c r="C99" s="436"/>
      <c r="D99" s="437"/>
      <c r="E99" s="437"/>
      <c r="F99" s="472"/>
      <c r="G99" s="472"/>
    </row>
    <row r="100" spans="1:7" x14ac:dyDescent="0.2">
      <c r="A100" s="434"/>
      <c r="B100" s="435"/>
      <c r="C100" s="436"/>
      <c r="D100" s="437"/>
      <c r="E100" s="437"/>
      <c r="F100" s="472"/>
      <c r="G100" s="472"/>
    </row>
    <row r="101" spans="1:7" x14ac:dyDescent="0.2">
      <c r="A101" s="434"/>
      <c r="B101" s="435"/>
      <c r="C101" s="436"/>
      <c r="D101" s="437"/>
      <c r="E101" s="437"/>
      <c r="F101" s="472"/>
      <c r="G101" s="472"/>
    </row>
    <row r="102" spans="1:7" x14ac:dyDescent="0.2">
      <c r="A102" s="434"/>
      <c r="B102" s="435"/>
      <c r="C102" s="436"/>
      <c r="D102" s="437"/>
      <c r="E102" s="437"/>
      <c r="F102" s="472"/>
      <c r="G102" s="472"/>
    </row>
    <row r="103" spans="1:7" x14ac:dyDescent="0.2">
      <c r="A103" s="434"/>
      <c r="B103" s="435"/>
      <c r="C103" s="436"/>
      <c r="D103" s="437"/>
      <c r="E103" s="437"/>
      <c r="F103" s="472"/>
      <c r="G103" s="472"/>
    </row>
    <row r="104" spans="1:7" x14ac:dyDescent="0.2">
      <c r="A104" s="434"/>
      <c r="B104" s="435"/>
      <c r="C104" s="436"/>
      <c r="D104" s="437"/>
      <c r="E104" s="437"/>
      <c r="F104" s="472"/>
      <c r="G104" s="472"/>
    </row>
    <row r="105" spans="1:7" x14ac:dyDescent="0.2">
      <c r="A105" s="434"/>
      <c r="B105" s="435"/>
      <c r="C105" s="436"/>
      <c r="D105" s="437"/>
      <c r="E105" s="437"/>
      <c r="F105" s="472"/>
      <c r="G105" s="472"/>
    </row>
    <row r="106" spans="1:7" x14ac:dyDescent="0.2">
      <c r="A106" s="434"/>
      <c r="B106" s="435"/>
      <c r="C106" s="436"/>
      <c r="D106" s="437"/>
      <c r="E106" s="437"/>
      <c r="F106" s="472"/>
      <c r="G106" s="472"/>
    </row>
    <row r="107" spans="1:7" x14ac:dyDescent="0.2">
      <c r="A107" s="434"/>
      <c r="B107" s="435"/>
      <c r="C107" s="436"/>
      <c r="D107" s="437"/>
      <c r="E107" s="437"/>
      <c r="F107" s="472"/>
      <c r="G107" s="472"/>
    </row>
    <row r="108" spans="1:7" x14ac:dyDescent="0.2">
      <c r="A108" s="434"/>
      <c r="B108" s="435"/>
      <c r="C108" s="436"/>
      <c r="D108" s="437"/>
      <c r="E108" s="437"/>
      <c r="F108" s="472"/>
      <c r="G108" s="472"/>
    </row>
    <row r="109" spans="1:7" x14ac:dyDescent="0.2">
      <c r="A109" s="434"/>
      <c r="B109" s="435"/>
      <c r="C109" s="436"/>
      <c r="D109" s="437"/>
      <c r="E109" s="437"/>
      <c r="F109" s="472"/>
      <c r="G109" s="472"/>
    </row>
    <row r="110" spans="1:7" x14ac:dyDescent="0.2">
      <c r="A110" s="434"/>
      <c r="B110" s="435"/>
      <c r="C110" s="436"/>
      <c r="D110" s="437"/>
      <c r="E110" s="437"/>
      <c r="F110" s="472"/>
      <c r="G110" s="472"/>
    </row>
    <row r="111" spans="1:7" x14ac:dyDescent="0.2">
      <c r="A111" s="434"/>
      <c r="B111" s="435"/>
      <c r="C111" s="436"/>
      <c r="D111" s="437"/>
      <c r="E111" s="437"/>
      <c r="F111" s="472"/>
      <c r="G111" s="472"/>
    </row>
    <row r="112" spans="1:7" x14ac:dyDescent="0.2">
      <c r="A112" s="434"/>
      <c r="B112" s="435"/>
      <c r="C112" s="436"/>
      <c r="D112" s="437"/>
      <c r="E112" s="437"/>
      <c r="F112" s="472"/>
      <c r="G112" s="472"/>
    </row>
    <row r="113" spans="1:7" x14ac:dyDescent="0.2">
      <c r="A113" s="434"/>
      <c r="B113" s="435"/>
      <c r="C113" s="436"/>
      <c r="D113" s="437"/>
      <c r="E113" s="437"/>
      <c r="F113" s="472"/>
      <c r="G113" s="472"/>
    </row>
    <row r="114" spans="1:7" x14ac:dyDescent="0.2">
      <c r="A114" s="434"/>
      <c r="B114" s="435"/>
      <c r="C114" s="436"/>
      <c r="D114" s="437"/>
      <c r="E114" s="437"/>
      <c r="F114" s="472"/>
      <c r="G114" s="472"/>
    </row>
    <row r="115" spans="1:7" x14ac:dyDescent="0.2">
      <c r="A115" s="434"/>
      <c r="B115" s="435"/>
      <c r="C115" s="436"/>
      <c r="D115" s="437"/>
      <c r="E115" s="437"/>
      <c r="F115" s="472"/>
      <c r="G115" s="472"/>
    </row>
    <row r="116" spans="1:7" x14ac:dyDescent="0.2">
      <c r="A116" s="434"/>
      <c r="B116" s="435"/>
      <c r="C116" s="436"/>
      <c r="D116" s="437"/>
      <c r="E116" s="437"/>
      <c r="F116" s="472"/>
      <c r="G116" s="472"/>
    </row>
    <row r="117" spans="1:7" x14ac:dyDescent="0.2">
      <c r="A117" s="434"/>
      <c r="B117" s="435"/>
      <c r="C117" s="436"/>
      <c r="D117" s="437"/>
      <c r="E117" s="437"/>
      <c r="F117" s="472"/>
      <c r="G117" s="472"/>
    </row>
    <row r="118" spans="1:7" x14ac:dyDescent="0.2">
      <c r="A118" s="434"/>
      <c r="B118" s="435"/>
      <c r="C118" s="436"/>
      <c r="D118" s="437"/>
      <c r="E118" s="437"/>
      <c r="F118" s="472"/>
      <c r="G118" s="472"/>
    </row>
    <row r="119" spans="1:7" x14ac:dyDescent="0.2">
      <c r="A119" s="434"/>
      <c r="B119" s="435"/>
      <c r="C119" s="436"/>
      <c r="D119" s="437"/>
      <c r="E119" s="437"/>
      <c r="F119" s="472"/>
      <c r="G119" s="472"/>
    </row>
    <row r="120" spans="1:7" x14ac:dyDescent="0.2">
      <c r="A120" s="434"/>
      <c r="B120" s="435"/>
      <c r="C120" s="436"/>
      <c r="D120" s="437"/>
      <c r="E120" s="437"/>
      <c r="F120" s="472"/>
      <c r="G120" s="472"/>
    </row>
    <row r="121" spans="1:7" x14ac:dyDescent="0.2">
      <c r="A121" s="434"/>
      <c r="B121" s="435"/>
      <c r="C121" s="436"/>
      <c r="D121" s="437"/>
      <c r="E121" s="437"/>
      <c r="F121" s="472"/>
      <c r="G121" s="472"/>
    </row>
    <row r="122" spans="1:7" x14ac:dyDescent="0.2">
      <c r="A122" s="434"/>
      <c r="B122" s="435"/>
      <c r="C122" s="436"/>
      <c r="D122" s="437"/>
      <c r="E122" s="437"/>
      <c r="F122" s="472"/>
      <c r="G122" s="472"/>
    </row>
    <row r="123" spans="1:7" x14ac:dyDescent="0.2">
      <c r="A123" s="434"/>
      <c r="B123" s="435"/>
      <c r="C123" s="436"/>
      <c r="D123" s="437"/>
      <c r="E123" s="437"/>
      <c r="F123" s="472"/>
      <c r="G123" s="472"/>
    </row>
    <row r="124" spans="1:7" x14ac:dyDescent="0.2">
      <c r="A124" s="434"/>
      <c r="B124" s="435"/>
      <c r="C124" s="436"/>
      <c r="D124" s="437"/>
      <c r="E124" s="437"/>
      <c r="F124" s="472"/>
      <c r="G124" s="472"/>
    </row>
    <row r="125" spans="1:7" x14ac:dyDescent="0.2">
      <c r="A125" s="434"/>
      <c r="B125" s="435"/>
      <c r="C125" s="436"/>
      <c r="D125" s="437"/>
      <c r="E125" s="437"/>
      <c r="F125" s="472"/>
      <c r="G125" s="472"/>
    </row>
    <row r="126" spans="1:7" x14ac:dyDescent="0.2">
      <c r="A126" s="434"/>
      <c r="B126" s="435"/>
      <c r="C126" s="436"/>
      <c r="D126" s="437"/>
      <c r="E126" s="437"/>
      <c r="F126" s="472"/>
      <c r="G126" s="472"/>
    </row>
    <row r="127" spans="1:7" x14ac:dyDescent="0.2">
      <c r="A127" s="434"/>
      <c r="B127" s="435"/>
      <c r="C127" s="436"/>
      <c r="D127" s="437"/>
      <c r="E127" s="437"/>
      <c r="F127" s="472"/>
      <c r="G127" s="472"/>
    </row>
    <row r="128" spans="1:7" x14ac:dyDescent="0.2">
      <c r="A128" s="434"/>
      <c r="B128" s="435"/>
      <c r="C128" s="436"/>
      <c r="D128" s="437"/>
      <c r="E128" s="437"/>
      <c r="F128" s="472"/>
      <c r="G128" s="472"/>
    </row>
    <row r="129" spans="1:7" x14ac:dyDescent="0.2">
      <c r="A129" s="434"/>
      <c r="B129" s="435"/>
      <c r="C129" s="436"/>
      <c r="D129" s="437"/>
      <c r="E129" s="437"/>
      <c r="F129" s="472"/>
      <c r="G129" s="472"/>
    </row>
    <row r="130" spans="1:7" x14ac:dyDescent="0.2">
      <c r="D130" s="437"/>
      <c r="E130" s="437"/>
      <c r="F130" s="472"/>
      <c r="G130" s="472"/>
    </row>
    <row r="131" spans="1:7" x14ac:dyDescent="0.2">
      <c r="D131" s="437"/>
      <c r="E131" s="437"/>
      <c r="F131" s="472"/>
      <c r="G131" s="472"/>
    </row>
    <row r="132" spans="1:7" x14ac:dyDescent="0.2">
      <c r="D132" s="437"/>
      <c r="E132" s="437"/>
      <c r="F132" s="472"/>
      <c r="G132" s="472"/>
    </row>
    <row r="133" spans="1:7" x14ac:dyDescent="0.2">
      <c r="D133" s="437"/>
      <c r="E133" s="437"/>
      <c r="F133" s="472"/>
      <c r="G133" s="472"/>
    </row>
    <row r="134" spans="1:7" x14ac:dyDescent="0.2">
      <c r="D134" s="437"/>
      <c r="E134" s="437"/>
      <c r="F134" s="472"/>
      <c r="G134" s="472"/>
    </row>
    <row r="135" spans="1:7" x14ac:dyDescent="0.2">
      <c r="D135" s="437"/>
      <c r="E135" s="437"/>
      <c r="F135" s="472"/>
      <c r="G135" s="472"/>
    </row>
    <row r="136" spans="1:7" x14ac:dyDescent="0.2">
      <c r="D136" s="437"/>
      <c r="E136" s="437"/>
      <c r="F136" s="472"/>
      <c r="G136" s="472"/>
    </row>
    <row r="137" spans="1:7" x14ac:dyDescent="0.2">
      <c r="D137" s="437"/>
      <c r="E137" s="437"/>
      <c r="F137" s="472"/>
      <c r="G137" s="472"/>
    </row>
    <row r="138" spans="1:7" x14ac:dyDescent="0.2">
      <c r="D138" s="437"/>
      <c r="E138" s="437"/>
      <c r="F138" s="472"/>
      <c r="G138" s="472"/>
    </row>
    <row r="139" spans="1:7" x14ac:dyDescent="0.2">
      <c r="D139" s="437"/>
      <c r="E139" s="437"/>
      <c r="F139" s="472"/>
      <c r="G139" s="472"/>
    </row>
    <row r="140" spans="1:7" x14ac:dyDescent="0.2">
      <c r="D140" s="437"/>
      <c r="E140" s="437"/>
      <c r="F140" s="472"/>
      <c r="G140" s="472"/>
    </row>
    <row r="141" spans="1:7" x14ac:dyDescent="0.2">
      <c r="D141" s="437"/>
      <c r="E141" s="437"/>
      <c r="F141" s="472"/>
      <c r="G141" s="472"/>
    </row>
    <row r="142" spans="1:7" x14ac:dyDescent="0.2">
      <c r="D142" s="437"/>
      <c r="E142" s="437"/>
      <c r="F142" s="472"/>
      <c r="G142" s="472"/>
    </row>
    <row r="143" spans="1:7" x14ac:dyDescent="0.2">
      <c r="D143" s="437"/>
      <c r="E143" s="437"/>
      <c r="F143" s="472"/>
      <c r="G143" s="472"/>
    </row>
    <row r="144" spans="1:7" x14ac:dyDescent="0.2">
      <c r="D144" s="437"/>
      <c r="E144" s="437"/>
      <c r="F144" s="472"/>
      <c r="G144" s="472"/>
    </row>
    <row r="145" spans="4:7" x14ac:dyDescent="0.2">
      <c r="D145" s="437"/>
      <c r="E145" s="437"/>
      <c r="F145" s="472"/>
      <c r="G145" s="472"/>
    </row>
    <row r="146" spans="4:7" x14ac:dyDescent="0.2">
      <c r="D146" s="437"/>
      <c r="E146" s="437"/>
      <c r="F146" s="472"/>
      <c r="G146" s="472"/>
    </row>
    <row r="147" spans="4:7" x14ac:dyDescent="0.2">
      <c r="D147" s="437"/>
      <c r="E147" s="437"/>
      <c r="F147" s="472"/>
      <c r="G147" s="472"/>
    </row>
    <row r="148" spans="4:7" x14ac:dyDescent="0.2">
      <c r="D148" s="437"/>
      <c r="E148" s="437"/>
      <c r="F148" s="472"/>
      <c r="G148" s="472"/>
    </row>
    <row r="149" spans="4:7" x14ac:dyDescent="0.2">
      <c r="D149" s="437"/>
      <c r="E149" s="437"/>
      <c r="F149" s="472"/>
      <c r="G149" s="472"/>
    </row>
    <row r="150" spans="4:7" x14ac:dyDescent="0.2">
      <c r="D150" s="437"/>
      <c r="E150" s="437"/>
      <c r="F150" s="472"/>
      <c r="G150" s="472"/>
    </row>
    <row r="151" spans="4:7" x14ac:dyDescent="0.2">
      <c r="D151" s="437"/>
      <c r="E151" s="437"/>
      <c r="F151" s="472"/>
      <c r="G151" s="472"/>
    </row>
    <row r="152" spans="4:7" x14ac:dyDescent="0.2">
      <c r="D152" s="437"/>
      <c r="E152" s="437"/>
      <c r="F152" s="472"/>
      <c r="G152" s="472"/>
    </row>
    <row r="153" spans="4:7" x14ac:dyDescent="0.2">
      <c r="D153" s="437"/>
      <c r="E153" s="437"/>
      <c r="F153" s="472"/>
      <c r="G153" s="472"/>
    </row>
    <row r="154" spans="4:7" x14ac:dyDescent="0.2">
      <c r="D154" s="437"/>
      <c r="E154" s="437"/>
      <c r="F154" s="472"/>
      <c r="G154" s="472"/>
    </row>
    <row r="155" spans="4:7" x14ac:dyDescent="0.2">
      <c r="D155" s="437"/>
      <c r="E155" s="437"/>
      <c r="F155" s="472"/>
      <c r="G155" s="472"/>
    </row>
    <row r="156" spans="4:7" x14ac:dyDescent="0.2">
      <c r="D156" s="437"/>
      <c r="E156" s="437"/>
      <c r="F156" s="472"/>
      <c r="G156" s="472"/>
    </row>
    <row r="157" spans="4:7" x14ac:dyDescent="0.2">
      <c r="D157" s="437"/>
      <c r="E157" s="437"/>
      <c r="F157" s="472"/>
      <c r="G157" s="472"/>
    </row>
    <row r="158" spans="4:7" x14ac:dyDescent="0.2">
      <c r="D158" s="437"/>
      <c r="E158" s="437"/>
      <c r="F158" s="472"/>
      <c r="G158" s="472"/>
    </row>
    <row r="159" spans="4:7" x14ac:dyDescent="0.2">
      <c r="D159" s="437"/>
      <c r="E159" s="437"/>
      <c r="F159" s="472"/>
      <c r="G159" s="472"/>
    </row>
    <row r="160" spans="4:7" x14ac:dyDescent="0.2">
      <c r="D160" s="437"/>
      <c r="E160" s="437"/>
      <c r="F160" s="472"/>
      <c r="G160" s="472"/>
    </row>
    <row r="161" spans="4:7" x14ac:dyDescent="0.2">
      <c r="D161" s="437"/>
      <c r="E161" s="437"/>
      <c r="F161" s="472"/>
      <c r="G161" s="472"/>
    </row>
    <row r="162" spans="4:7" x14ac:dyDescent="0.2">
      <c r="D162" s="437"/>
      <c r="E162" s="437"/>
      <c r="F162" s="472"/>
      <c r="G162" s="472"/>
    </row>
    <row r="163" spans="4:7" x14ac:dyDescent="0.2">
      <c r="D163" s="437"/>
      <c r="E163" s="437"/>
      <c r="F163" s="472"/>
      <c r="G163" s="472"/>
    </row>
    <row r="164" spans="4:7" x14ac:dyDescent="0.2">
      <c r="D164" s="437"/>
      <c r="E164" s="437"/>
      <c r="F164" s="472"/>
      <c r="G164" s="472"/>
    </row>
    <row r="165" spans="4:7" x14ac:dyDescent="0.2">
      <c r="D165" s="437"/>
      <c r="E165" s="437"/>
      <c r="F165" s="472"/>
      <c r="G165" s="472"/>
    </row>
    <row r="166" spans="4:7" x14ac:dyDescent="0.2">
      <c r="D166" s="437"/>
      <c r="E166" s="437"/>
      <c r="F166" s="472"/>
      <c r="G166" s="472"/>
    </row>
    <row r="167" spans="4:7" x14ac:dyDescent="0.2">
      <c r="D167" s="437"/>
      <c r="E167" s="437"/>
      <c r="F167" s="472"/>
      <c r="G167" s="472"/>
    </row>
    <row r="168" spans="4:7" x14ac:dyDescent="0.2">
      <c r="D168" s="437"/>
      <c r="E168" s="437"/>
      <c r="F168" s="472"/>
      <c r="G168" s="472"/>
    </row>
    <row r="169" spans="4:7" x14ac:dyDescent="0.2">
      <c r="D169" s="437"/>
      <c r="E169" s="437"/>
      <c r="F169" s="472"/>
      <c r="G169" s="472"/>
    </row>
    <row r="170" spans="4:7" x14ac:dyDescent="0.2">
      <c r="D170" s="437"/>
      <c r="E170" s="437"/>
      <c r="F170" s="472"/>
      <c r="G170" s="472"/>
    </row>
    <row r="171" spans="4:7" x14ac:dyDescent="0.2">
      <c r="D171" s="437"/>
      <c r="E171" s="437"/>
      <c r="F171" s="472"/>
      <c r="G171" s="472"/>
    </row>
    <row r="172" spans="4:7" x14ac:dyDescent="0.2">
      <c r="D172" s="437"/>
      <c r="E172" s="437"/>
      <c r="F172" s="472"/>
      <c r="G172" s="472"/>
    </row>
    <row r="173" spans="4:7" x14ac:dyDescent="0.2">
      <c r="D173" s="437"/>
      <c r="E173" s="437"/>
      <c r="F173" s="472"/>
      <c r="G173" s="472"/>
    </row>
    <row r="174" spans="4:7" x14ac:dyDescent="0.2">
      <c r="D174" s="437"/>
      <c r="E174" s="437"/>
      <c r="F174" s="472"/>
      <c r="G174" s="472"/>
    </row>
    <row r="175" spans="4:7" x14ac:dyDescent="0.2">
      <c r="D175" s="437"/>
      <c r="E175" s="437"/>
      <c r="F175" s="472"/>
      <c r="G175" s="472"/>
    </row>
    <row r="176" spans="4:7" x14ac:dyDescent="0.2">
      <c r="D176" s="437"/>
      <c r="E176" s="437"/>
      <c r="F176" s="472"/>
      <c r="G176" s="472"/>
    </row>
    <row r="177" spans="4:7" x14ac:dyDescent="0.2">
      <c r="D177" s="437"/>
      <c r="E177" s="437"/>
      <c r="F177" s="472"/>
      <c r="G177" s="472"/>
    </row>
    <row r="178" spans="4:7" x14ac:dyDescent="0.2">
      <c r="D178" s="437"/>
      <c r="E178" s="437"/>
      <c r="F178" s="472"/>
      <c r="G178" s="472"/>
    </row>
    <row r="179" spans="4:7" x14ac:dyDescent="0.2">
      <c r="D179" s="437"/>
      <c r="E179" s="437"/>
      <c r="F179" s="472"/>
      <c r="G179" s="472"/>
    </row>
    <row r="180" spans="4:7" x14ac:dyDescent="0.2">
      <c r="D180" s="437"/>
      <c r="E180" s="437"/>
      <c r="F180" s="472"/>
      <c r="G180" s="472"/>
    </row>
    <row r="181" spans="4:7" x14ac:dyDescent="0.2">
      <c r="D181" s="437"/>
      <c r="E181" s="437"/>
      <c r="F181" s="472"/>
      <c r="G181" s="472"/>
    </row>
    <row r="182" spans="4:7" x14ac:dyDescent="0.2">
      <c r="D182" s="437"/>
      <c r="E182" s="437"/>
      <c r="F182" s="472"/>
      <c r="G182" s="472"/>
    </row>
    <row r="183" spans="4:7" x14ac:dyDescent="0.2">
      <c r="D183" s="437"/>
      <c r="E183" s="437"/>
      <c r="F183" s="472"/>
      <c r="G183" s="472"/>
    </row>
    <row r="184" spans="4:7" x14ac:dyDescent="0.2">
      <c r="D184" s="437"/>
      <c r="E184" s="437"/>
      <c r="F184" s="472"/>
      <c r="G184" s="472"/>
    </row>
    <row r="185" spans="4:7" x14ac:dyDescent="0.2">
      <c r="D185" s="437"/>
      <c r="E185" s="437"/>
      <c r="F185" s="472"/>
      <c r="G185" s="472"/>
    </row>
    <row r="186" spans="4:7" x14ac:dyDescent="0.2">
      <c r="D186" s="437"/>
      <c r="E186" s="437"/>
      <c r="F186" s="472"/>
      <c r="G186" s="472"/>
    </row>
    <row r="187" spans="4:7" x14ac:dyDescent="0.2">
      <c r="D187" s="437"/>
      <c r="E187" s="437"/>
      <c r="F187" s="472"/>
      <c r="G187" s="472"/>
    </row>
    <row r="188" spans="4:7" x14ac:dyDescent="0.2">
      <c r="D188" s="437"/>
      <c r="E188" s="437"/>
      <c r="F188" s="472"/>
      <c r="G188" s="472"/>
    </row>
    <row r="189" spans="4:7" x14ac:dyDescent="0.2">
      <c r="D189" s="437"/>
      <c r="E189" s="437"/>
      <c r="F189" s="472"/>
      <c r="G189" s="472"/>
    </row>
    <row r="190" spans="4:7" x14ac:dyDescent="0.2">
      <c r="D190" s="437"/>
      <c r="E190" s="437"/>
      <c r="F190" s="472"/>
      <c r="G190" s="472"/>
    </row>
    <row r="191" spans="4:7" x14ac:dyDescent="0.2">
      <c r="D191" s="437"/>
      <c r="E191" s="437"/>
      <c r="F191" s="472"/>
      <c r="G191" s="472"/>
    </row>
    <row r="192" spans="4:7" x14ac:dyDescent="0.2">
      <c r="D192" s="437"/>
      <c r="E192" s="437"/>
      <c r="F192" s="472"/>
      <c r="G192" s="472"/>
    </row>
    <row r="193" spans="4:7" x14ac:dyDescent="0.2">
      <c r="D193" s="437"/>
      <c r="E193" s="437"/>
      <c r="F193" s="472"/>
      <c r="G193" s="472"/>
    </row>
    <row r="194" spans="4:7" x14ac:dyDescent="0.2">
      <c r="D194" s="437"/>
      <c r="E194" s="437"/>
      <c r="F194" s="472"/>
      <c r="G194" s="472"/>
    </row>
    <row r="195" spans="4:7" x14ac:dyDescent="0.2">
      <c r="D195" s="437"/>
      <c r="E195" s="437"/>
      <c r="F195" s="472"/>
      <c r="G195" s="472"/>
    </row>
    <row r="196" spans="4:7" x14ac:dyDescent="0.2">
      <c r="D196" s="437"/>
      <c r="E196" s="437"/>
      <c r="F196" s="472"/>
      <c r="G196" s="472"/>
    </row>
    <row r="197" spans="4:7" x14ac:dyDescent="0.2">
      <c r="D197" s="437"/>
      <c r="E197" s="437"/>
      <c r="F197" s="472"/>
      <c r="G197" s="472"/>
    </row>
    <row r="198" spans="4:7" x14ac:dyDescent="0.2">
      <c r="D198" s="437"/>
      <c r="E198" s="437"/>
      <c r="F198" s="472"/>
      <c r="G198" s="472"/>
    </row>
    <row r="199" spans="4:7" x14ac:dyDescent="0.2">
      <c r="D199" s="437"/>
      <c r="E199" s="437"/>
      <c r="F199" s="472"/>
      <c r="G199" s="472"/>
    </row>
    <row r="200" spans="4:7" x14ac:dyDescent="0.2">
      <c r="D200" s="437"/>
      <c r="E200" s="437"/>
      <c r="F200" s="472"/>
      <c r="G200" s="472"/>
    </row>
    <row r="201" spans="4:7" x14ac:dyDescent="0.2">
      <c r="D201" s="437"/>
      <c r="E201" s="437"/>
      <c r="F201" s="472"/>
      <c r="G201" s="472"/>
    </row>
    <row r="202" spans="4:7" x14ac:dyDescent="0.2">
      <c r="D202" s="437"/>
      <c r="E202" s="437"/>
      <c r="F202" s="472"/>
      <c r="G202" s="472"/>
    </row>
    <row r="203" spans="4:7" x14ac:dyDescent="0.2">
      <c r="D203" s="437"/>
      <c r="E203" s="437"/>
      <c r="F203" s="472"/>
      <c r="G203" s="472"/>
    </row>
    <row r="204" spans="4:7" x14ac:dyDescent="0.2">
      <c r="D204" s="437"/>
      <c r="E204" s="437"/>
      <c r="F204" s="472"/>
      <c r="G204" s="472"/>
    </row>
    <row r="205" spans="4:7" x14ac:dyDescent="0.2">
      <c r="D205" s="437"/>
      <c r="E205" s="437"/>
      <c r="F205" s="472"/>
      <c r="G205" s="472"/>
    </row>
    <row r="206" spans="4:7" x14ac:dyDescent="0.2">
      <c r="D206" s="437"/>
      <c r="E206" s="437"/>
      <c r="F206" s="472"/>
      <c r="G206" s="472"/>
    </row>
    <row r="207" spans="4:7" x14ac:dyDescent="0.2">
      <c r="D207" s="437"/>
      <c r="E207" s="437"/>
      <c r="F207" s="472"/>
      <c r="G207" s="472"/>
    </row>
    <row r="208" spans="4:7" x14ac:dyDescent="0.2">
      <c r="D208" s="437"/>
      <c r="E208" s="437"/>
      <c r="F208" s="472"/>
      <c r="G208" s="472"/>
    </row>
    <row r="209" spans="4:7" x14ac:dyDescent="0.2">
      <c r="D209" s="437"/>
      <c r="E209" s="437"/>
      <c r="F209" s="472"/>
      <c r="G209" s="472"/>
    </row>
    <row r="210" spans="4:7" x14ac:dyDescent="0.2">
      <c r="D210" s="437"/>
      <c r="E210" s="437"/>
      <c r="F210" s="472"/>
      <c r="G210" s="472"/>
    </row>
    <row r="211" spans="4:7" x14ac:dyDescent="0.2">
      <c r="D211" s="437"/>
      <c r="E211" s="437"/>
      <c r="F211" s="472"/>
      <c r="G211" s="472"/>
    </row>
    <row r="212" spans="4:7" x14ac:dyDescent="0.2">
      <c r="D212" s="437"/>
      <c r="E212" s="437"/>
      <c r="F212" s="472"/>
      <c r="G212" s="472"/>
    </row>
    <row r="213" spans="4:7" x14ac:dyDescent="0.2">
      <c r="D213" s="437"/>
      <c r="E213" s="437"/>
      <c r="F213" s="472"/>
      <c r="G213" s="472"/>
    </row>
    <row r="214" spans="4:7" x14ac:dyDescent="0.2">
      <c r="D214" s="437"/>
      <c r="E214" s="437"/>
      <c r="F214" s="472"/>
      <c r="G214" s="472"/>
    </row>
    <row r="215" spans="4:7" x14ac:dyDescent="0.2">
      <c r="D215" s="437"/>
      <c r="E215" s="437"/>
      <c r="F215" s="472"/>
      <c r="G215" s="472"/>
    </row>
    <row r="216" spans="4:7" x14ac:dyDescent="0.2">
      <c r="D216" s="437"/>
      <c r="E216" s="437"/>
      <c r="F216" s="472"/>
      <c r="G216" s="472"/>
    </row>
    <row r="217" spans="4:7" x14ac:dyDescent="0.2">
      <c r="D217" s="437"/>
      <c r="E217" s="437"/>
      <c r="F217" s="472"/>
      <c r="G217" s="472"/>
    </row>
    <row r="218" spans="4:7" x14ac:dyDescent="0.2">
      <c r="D218" s="437"/>
      <c r="E218" s="437"/>
      <c r="F218" s="472"/>
      <c r="G218" s="472"/>
    </row>
    <row r="219" spans="4:7" x14ac:dyDescent="0.2">
      <c r="D219" s="437"/>
      <c r="E219" s="437"/>
      <c r="F219" s="472"/>
      <c r="G219" s="472"/>
    </row>
    <row r="220" spans="4:7" x14ac:dyDescent="0.2">
      <c r="D220" s="437"/>
      <c r="E220" s="437"/>
      <c r="F220" s="472"/>
      <c r="G220" s="472"/>
    </row>
    <row r="221" spans="4:7" x14ac:dyDescent="0.2">
      <c r="D221" s="437"/>
      <c r="E221" s="437"/>
      <c r="F221" s="472"/>
      <c r="G221" s="472"/>
    </row>
    <row r="222" spans="4:7" x14ac:dyDescent="0.2">
      <c r="D222" s="437"/>
      <c r="E222" s="437"/>
      <c r="F222" s="472"/>
      <c r="G222" s="472"/>
    </row>
    <row r="223" spans="4:7" x14ac:dyDescent="0.2">
      <c r="D223" s="437"/>
      <c r="E223" s="437"/>
      <c r="F223" s="472"/>
      <c r="G223" s="472"/>
    </row>
    <row r="224" spans="4:7" x14ac:dyDescent="0.2">
      <c r="D224" s="437"/>
      <c r="E224" s="437"/>
      <c r="F224" s="472"/>
      <c r="G224" s="472"/>
    </row>
    <row r="225" spans="4:7" x14ac:dyDescent="0.2">
      <c r="D225" s="437"/>
      <c r="E225" s="437"/>
      <c r="F225" s="472"/>
      <c r="G225" s="472"/>
    </row>
    <row r="226" spans="4:7" x14ac:dyDescent="0.2">
      <c r="D226" s="437"/>
      <c r="E226" s="437"/>
      <c r="F226" s="472"/>
      <c r="G226" s="472"/>
    </row>
    <row r="227" spans="4:7" x14ac:dyDescent="0.2">
      <c r="D227" s="437"/>
      <c r="E227" s="437"/>
      <c r="F227" s="472"/>
      <c r="G227" s="472"/>
    </row>
    <row r="228" spans="4:7" x14ac:dyDescent="0.2">
      <c r="D228" s="437"/>
      <c r="E228" s="437"/>
      <c r="F228" s="472"/>
      <c r="G228" s="472"/>
    </row>
    <row r="229" spans="4:7" x14ac:dyDescent="0.2">
      <c r="D229" s="437"/>
      <c r="E229" s="437"/>
      <c r="F229" s="472"/>
      <c r="G229" s="472"/>
    </row>
    <row r="230" spans="4:7" x14ac:dyDescent="0.2">
      <c r="D230" s="437"/>
      <c r="E230" s="437"/>
      <c r="F230" s="472"/>
      <c r="G230" s="472"/>
    </row>
    <row r="231" spans="4:7" x14ac:dyDescent="0.2">
      <c r="D231" s="437"/>
      <c r="E231" s="437"/>
      <c r="F231" s="472"/>
      <c r="G231" s="472"/>
    </row>
    <row r="232" spans="4:7" x14ac:dyDescent="0.2">
      <c r="D232" s="437"/>
      <c r="E232" s="437"/>
      <c r="F232" s="472"/>
      <c r="G232" s="472"/>
    </row>
    <row r="233" spans="4:7" x14ac:dyDescent="0.2">
      <c r="D233" s="437"/>
      <c r="E233" s="437"/>
      <c r="F233" s="472"/>
      <c r="G233" s="472"/>
    </row>
    <row r="234" spans="4:7" x14ac:dyDescent="0.2">
      <c r="D234" s="437"/>
      <c r="E234" s="437"/>
      <c r="F234" s="472"/>
      <c r="G234" s="472"/>
    </row>
    <row r="235" spans="4:7" x14ac:dyDescent="0.2">
      <c r="D235" s="437"/>
      <c r="E235" s="437"/>
      <c r="F235" s="472"/>
      <c r="G235" s="472"/>
    </row>
    <row r="236" spans="4:7" x14ac:dyDescent="0.2">
      <c r="D236" s="437"/>
      <c r="E236" s="437"/>
      <c r="F236" s="472"/>
      <c r="G236" s="472"/>
    </row>
    <row r="237" spans="4:7" x14ac:dyDescent="0.2">
      <c r="D237" s="437"/>
      <c r="E237" s="437"/>
      <c r="F237" s="472"/>
      <c r="G237" s="472"/>
    </row>
    <row r="238" spans="4:7" x14ac:dyDescent="0.2">
      <c r="D238" s="437"/>
      <c r="E238" s="437"/>
      <c r="F238" s="472"/>
      <c r="G238" s="472"/>
    </row>
    <row r="239" spans="4:7" x14ac:dyDescent="0.2">
      <c r="D239" s="437"/>
      <c r="E239" s="437"/>
      <c r="F239" s="472"/>
      <c r="G239" s="472"/>
    </row>
    <row r="240" spans="4:7" x14ac:dyDescent="0.2">
      <c r="D240" s="437"/>
      <c r="E240" s="437"/>
      <c r="F240" s="472"/>
      <c r="G240" s="472"/>
    </row>
    <row r="241" spans="4:7" x14ac:dyDescent="0.2">
      <c r="D241" s="437"/>
      <c r="E241" s="437"/>
      <c r="F241" s="472"/>
      <c r="G241" s="472"/>
    </row>
    <row r="242" spans="4:7" x14ac:dyDescent="0.2">
      <c r="D242" s="437"/>
      <c r="E242" s="437"/>
      <c r="F242" s="472"/>
      <c r="G242" s="472"/>
    </row>
    <row r="243" spans="4:7" x14ac:dyDescent="0.2">
      <c r="D243" s="437"/>
      <c r="E243" s="437"/>
      <c r="F243" s="472"/>
      <c r="G243" s="472"/>
    </row>
    <row r="244" spans="4:7" x14ac:dyDescent="0.2">
      <c r="D244" s="437"/>
      <c r="E244" s="437"/>
      <c r="F244" s="472"/>
      <c r="G244" s="472"/>
    </row>
    <row r="245" spans="4:7" x14ac:dyDescent="0.2">
      <c r="D245" s="437"/>
      <c r="E245" s="437"/>
      <c r="F245" s="472"/>
      <c r="G245" s="472"/>
    </row>
    <row r="246" spans="4:7" x14ac:dyDescent="0.2">
      <c r="D246" s="437"/>
      <c r="E246" s="437"/>
      <c r="F246" s="472"/>
      <c r="G246" s="472"/>
    </row>
    <row r="247" spans="4:7" x14ac:dyDescent="0.2">
      <c r="D247" s="437"/>
      <c r="E247" s="437"/>
      <c r="F247" s="472"/>
      <c r="G247" s="472"/>
    </row>
    <row r="248" spans="4:7" x14ac:dyDescent="0.2">
      <c r="D248" s="437"/>
      <c r="E248" s="437"/>
      <c r="F248" s="472"/>
      <c r="G248" s="472"/>
    </row>
    <row r="249" spans="4:7" x14ac:dyDescent="0.2">
      <c r="D249" s="437"/>
      <c r="E249" s="437"/>
      <c r="F249" s="472"/>
      <c r="G249" s="472"/>
    </row>
    <row r="250" spans="4:7" x14ac:dyDescent="0.2">
      <c r="D250" s="437"/>
      <c r="E250" s="437"/>
      <c r="F250" s="472"/>
      <c r="G250" s="472"/>
    </row>
    <row r="251" spans="4:7" x14ac:dyDescent="0.2">
      <c r="D251" s="437"/>
      <c r="E251" s="437"/>
      <c r="F251" s="472"/>
      <c r="G251" s="472"/>
    </row>
    <row r="252" spans="4:7" x14ac:dyDescent="0.2">
      <c r="D252" s="437"/>
      <c r="E252" s="437"/>
      <c r="F252" s="472"/>
      <c r="G252" s="472"/>
    </row>
    <row r="253" spans="4:7" x14ac:dyDescent="0.2">
      <c r="D253" s="437"/>
      <c r="E253" s="437"/>
      <c r="F253" s="472"/>
      <c r="G253" s="472"/>
    </row>
    <row r="254" spans="4:7" x14ac:dyDescent="0.2">
      <c r="D254" s="437"/>
      <c r="E254" s="437"/>
      <c r="F254" s="472"/>
      <c r="G254" s="472"/>
    </row>
    <row r="255" spans="4:7" x14ac:dyDescent="0.2">
      <c r="D255" s="437"/>
      <c r="E255" s="437"/>
      <c r="F255" s="472"/>
      <c r="G255" s="472"/>
    </row>
    <row r="256" spans="4:7" x14ac:dyDescent="0.2">
      <c r="D256" s="437"/>
      <c r="E256" s="437"/>
      <c r="F256" s="472"/>
      <c r="G256" s="472"/>
    </row>
    <row r="257" spans="4:7" x14ac:dyDescent="0.2">
      <c r="D257" s="437"/>
      <c r="E257" s="437"/>
      <c r="F257" s="472"/>
      <c r="G257" s="472"/>
    </row>
    <row r="258" spans="4:7" x14ac:dyDescent="0.2">
      <c r="D258" s="437"/>
      <c r="E258" s="437"/>
      <c r="F258" s="472"/>
      <c r="G258" s="472"/>
    </row>
    <row r="259" spans="4:7" x14ac:dyDescent="0.2">
      <c r="D259" s="437"/>
      <c r="E259" s="437"/>
      <c r="F259" s="472"/>
      <c r="G259" s="472"/>
    </row>
    <row r="260" spans="4:7" x14ac:dyDescent="0.2">
      <c r="D260" s="437"/>
      <c r="E260" s="437"/>
      <c r="F260" s="472"/>
      <c r="G260" s="472"/>
    </row>
    <row r="261" spans="4:7" x14ac:dyDescent="0.2">
      <c r="D261" s="437"/>
      <c r="E261" s="437"/>
      <c r="F261" s="472"/>
      <c r="G261" s="472"/>
    </row>
    <row r="262" spans="4:7" x14ac:dyDescent="0.2">
      <c r="D262" s="437"/>
      <c r="E262" s="437"/>
      <c r="F262" s="472"/>
      <c r="G262" s="472"/>
    </row>
    <row r="263" spans="4:7" x14ac:dyDescent="0.2">
      <c r="D263" s="437"/>
      <c r="E263" s="437"/>
      <c r="F263" s="472"/>
      <c r="G263" s="472"/>
    </row>
    <row r="264" spans="4:7" x14ac:dyDescent="0.2">
      <c r="D264" s="437"/>
      <c r="E264" s="437"/>
      <c r="F264" s="472"/>
      <c r="G264" s="472"/>
    </row>
    <row r="265" spans="4:7" x14ac:dyDescent="0.2">
      <c r="D265" s="437"/>
      <c r="E265" s="437"/>
      <c r="F265" s="472"/>
      <c r="G265" s="472"/>
    </row>
    <row r="266" spans="4:7" x14ac:dyDescent="0.2">
      <c r="D266" s="437"/>
      <c r="E266" s="437"/>
      <c r="F266" s="472"/>
      <c r="G266" s="472"/>
    </row>
    <row r="267" spans="4:7" x14ac:dyDescent="0.2">
      <c r="D267" s="437"/>
      <c r="E267" s="437"/>
      <c r="F267" s="472"/>
      <c r="G267" s="472"/>
    </row>
    <row r="268" spans="4:7" x14ac:dyDescent="0.2">
      <c r="D268" s="437"/>
      <c r="E268" s="437"/>
      <c r="F268" s="472"/>
      <c r="G268" s="472"/>
    </row>
    <row r="269" spans="4:7" x14ac:dyDescent="0.2">
      <c r="D269" s="437"/>
      <c r="E269" s="437"/>
      <c r="F269" s="472"/>
      <c r="G269" s="472"/>
    </row>
    <row r="270" spans="4:7" x14ac:dyDescent="0.2">
      <c r="D270" s="437"/>
      <c r="E270" s="437"/>
      <c r="F270" s="472"/>
      <c r="G270" s="472"/>
    </row>
    <row r="271" spans="4:7" x14ac:dyDescent="0.2">
      <c r="D271" s="437"/>
      <c r="E271" s="437"/>
      <c r="F271" s="472"/>
      <c r="G271" s="472"/>
    </row>
    <row r="272" spans="4:7" x14ac:dyDescent="0.2">
      <c r="D272" s="437"/>
      <c r="E272" s="437"/>
      <c r="F272" s="472"/>
      <c r="G272" s="472"/>
    </row>
    <row r="273" spans="4:7" x14ac:dyDescent="0.2">
      <c r="D273" s="437"/>
      <c r="E273" s="437"/>
      <c r="F273" s="472"/>
      <c r="G273" s="472"/>
    </row>
    <row r="274" spans="4:7" x14ac:dyDescent="0.2">
      <c r="D274" s="437"/>
      <c r="E274" s="437"/>
      <c r="F274" s="472"/>
      <c r="G274" s="472"/>
    </row>
    <row r="275" spans="4:7" x14ac:dyDescent="0.2">
      <c r="D275" s="437"/>
      <c r="E275" s="437"/>
      <c r="F275" s="472"/>
      <c r="G275" s="472"/>
    </row>
    <row r="276" spans="4:7" x14ac:dyDescent="0.2">
      <c r="D276" s="437"/>
      <c r="E276" s="437"/>
      <c r="F276" s="472"/>
      <c r="G276" s="472"/>
    </row>
    <row r="277" spans="4:7" x14ac:dyDescent="0.2">
      <c r="D277" s="437"/>
      <c r="E277" s="437"/>
      <c r="F277" s="472"/>
      <c r="G277" s="472"/>
    </row>
    <row r="278" spans="4:7" x14ac:dyDescent="0.2">
      <c r="D278" s="437"/>
      <c r="E278" s="437"/>
      <c r="F278" s="472"/>
      <c r="G278" s="472"/>
    </row>
    <row r="279" spans="4:7" x14ac:dyDescent="0.2">
      <c r="D279" s="437"/>
      <c r="E279" s="437"/>
      <c r="F279" s="472"/>
      <c r="G279" s="472"/>
    </row>
    <row r="280" spans="4:7" x14ac:dyDescent="0.2">
      <c r="D280" s="437"/>
      <c r="E280" s="437"/>
      <c r="F280" s="472"/>
      <c r="G280" s="472"/>
    </row>
    <row r="281" spans="4:7" x14ac:dyDescent="0.2">
      <c r="D281" s="437"/>
      <c r="E281" s="437"/>
      <c r="F281" s="472"/>
      <c r="G281" s="472"/>
    </row>
    <row r="282" spans="4:7" x14ac:dyDescent="0.2">
      <c r="D282" s="437"/>
      <c r="E282" s="437"/>
      <c r="F282" s="472"/>
      <c r="G282" s="472"/>
    </row>
    <row r="283" spans="4:7" x14ac:dyDescent="0.2">
      <c r="D283" s="437"/>
      <c r="E283" s="437"/>
      <c r="F283" s="472"/>
      <c r="G283" s="472"/>
    </row>
    <row r="284" spans="4:7" x14ac:dyDescent="0.2">
      <c r="D284" s="437"/>
      <c r="E284" s="437"/>
      <c r="F284" s="472"/>
      <c r="G284" s="472"/>
    </row>
    <row r="285" spans="4:7" x14ac:dyDescent="0.2">
      <c r="D285" s="437"/>
      <c r="E285" s="437"/>
      <c r="F285" s="472"/>
      <c r="G285" s="472"/>
    </row>
    <row r="286" spans="4:7" x14ac:dyDescent="0.2">
      <c r="D286" s="437"/>
      <c r="E286" s="437"/>
      <c r="F286" s="472"/>
      <c r="G286" s="472"/>
    </row>
    <row r="287" spans="4:7" x14ac:dyDescent="0.2">
      <c r="D287" s="437"/>
      <c r="E287" s="437"/>
      <c r="F287" s="472"/>
      <c r="G287" s="472"/>
    </row>
    <row r="288" spans="4:7" x14ac:dyDescent="0.2">
      <c r="D288" s="437"/>
      <c r="E288" s="437"/>
      <c r="F288" s="472"/>
      <c r="G288" s="472"/>
    </row>
    <row r="289" spans="4:7" x14ac:dyDescent="0.2">
      <c r="D289" s="437"/>
      <c r="E289" s="437"/>
      <c r="F289" s="472"/>
      <c r="G289" s="472"/>
    </row>
    <row r="290" spans="4:7" x14ac:dyDescent="0.2">
      <c r="D290" s="437"/>
      <c r="E290" s="437"/>
      <c r="F290" s="472"/>
      <c r="G290" s="472"/>
    </row>
    <row r="291" spans="4:7" x14ac:dyDescent="0.2">
      <c r="D291" s="437"/>
      <c r="E291" s="437"/>
      <c r="F291" s="472"/>
      <c r="G291" s="472"/>
    </row>
    <row r="292" spans="4:7" x14ac:dyDescent="0.2">
      <c r="D292" s="437"/>
      <c r="E292" s="437"/>
      <c r="F292" s="472"/>
      <c r="G292" s="472"/>
    </row>
    <row r="293" spans="4:7" x14ac:dyDescent="0.2">
      <c r="D293" s="437"/>
      <c r="E293" s="437"/>
      <c r="F293" s="472"/>
      <c r="G293" s="472"/>
    </row>
    <row r="294" spans="4:7" x14ac:dyDescent="0.2">
      <c r="D294" s="437"/>
      <c r="E294" s="437"/>
      <c r="F294" s="472"/>
      <c r="G294" s="472"/>
    </row>
    <row r="295" spans="4:7" x14ac:dyDescent="0.2">
      <c r="D295" s="437"/>
      <c r="E295" s="437"/>
      <c r="F295" s="472"/>
      <c r="G295" s="472"/>
    </row>
    <row r="296" spans="4:7" x14ac:dyDescent="0.2">
      <c r="D296" s="437"/>
      <c r="E296" s="437"/>
      <c r="F296" s="472"/>
      <c r="G296" s="472"/>
    </row>
    <row r="297" spans="4:7" x14ac:dyDescent="0.2">
      <c r="D297" s="437"/>
      <c r="E297" s="437"/>
      <c r="F297" s="472"/>
      <c r="G297" s="472"/>
    </row>
    <row r="298" spans="4:7" x14ac:dyDescent="0.2">
      <c r="D298" s="437"/>
      <c r="E298" s="437"/>
      <c r="F298" s="472"/>
      <c r="G298" s="472"/>
    </row>
    <row r="299" spans="4:7" x14ac:dyDescent="0.2">
      <c r="D299" s="437"/>
      <c r="E299" s="437"/>
      <c r="F299" s="472"/>
      <c r="G299" s="472"/>
    </row>
    <row r="300" spans="4:7" x14ac:dyDescent="0.2">
      <c r="D300" s="437"/>
      <c r="E300" s="437"/>
      <c r="F300" s="472"/>
      <c r="G300" s="472"/>
    </row>
    <row r="301" spans="4:7" x14ac:dyDescent="0.2">
      <c r="D301" s="437"/>
      <c r="E301" s="437"/>
      <c r="F301" s="472"/>
      <c r="G301" s="472"/>
    </row>
    <row r="302" spans="4:7" x14ac:dyDescent="0.2">
      <c r="D302" s="437"/>
      <c r="E302" s="437"/>
      <c r="F302" s="472"/>
      <c r="G302" s="472"/>
    </row>
    <row r="303" spans="4:7" x14ac:dyDescent="0.2">
      <c r="D303" s="437"/>
      <c r="E303" s="437"/>
      <c r="F303" s="472"/>
      <c r="G303" s="472"/>
    </row>
    <row r="304" spans="4:7" x14ac:dyDescent="0.2">
      <c r="D304" s="437"/>
      <c r="E304" s="437"/>
      <c r="F304" s="472"/>
      <c r="G304" s="472"/>
    </row>
    <row r="305" spans="4:7" x14ac:dyDescent="0.2">
      <c r="D305" s="437"/>
      <c r="E305" s="437"/>
      <c r="F305" s="472"/>
      <c r="G305" s="472"/>
    </row>
    <row r="306" spans="4:7" x14ac:dyDescent="0.2">
      <c r="D306" s="437"/>
      <c r="E306" s="437"/>
      <c r="F306" s="472"/>
      <c r="G306" s="472"/>
    </row>
    <row r="307" spans="4:7" x14ac:dyDescent="0.2">
      <c r="D307" s="437"/>
      <c r="E307" s="437"/>
      <c r="F307" s="472"/>
      <c r="G307" s="472"/>
    </row>
    <row r="308" spans="4:7" x14ac:dyDescent="0.2">
      <c r="D308" s="437"/>
      <c r="E308" s="437"/>
      <c r="F308" s="472"/>
      <c r="G308" s="472"/>
    </row>
    <row r="309" spans="4:7" x14ac:dyDescent="0.2">
      <c r="D309" s="437"/>
      <c r="E309" s="437"/>
      <c r="F309" s="472"/>
      <c r="G309" s="472"/>
    </row>
    <row r="310" spans="4:7" x14ac:dyDescent="0.2">
      <c r="D310" s="437"/>
      <c r="E310" s="437"/>
      <c r="F310" s="472"/>
      <c r="G310" s="472"/>
    </row>
    <row r="311" spans="4:7" x14ac:dyDescent="0.2">
      <c r="D311" s="437"/>
      <c r="E311" s="437"/>
      <c r="F311" s="472"/>
      <c r="G311" s="472"/>
    </row>
    <row r="312" spans="4:7" x14ac:dyDescent="0.2">
      <c r="D312" s="437"/>
      <c r="E312" s="437"/>
      <c r="F312" s="472"/>
      <c r="G312" s="472"/>
    </row>
    <row r="313" spans="4:7" x14ac:dyDescent="0.2">
      <c r="D313" s="437"/>
      <c r="E313" s="437"/>
      <c r="F313" s="472"/>
      <c r="G313" s="472"/>
    </row>
    <row r="314" spans="4:7" x14ac:dyDescent="0.2">
      <c r="D314" s="437"/>
      <c r="E314" s="437"/>
      <c r="F314" s="472"/>
      <c r="G314" s="472"/>
    </row>
    <row r="315" spans="4:7" x14ac:dyDescent="0.2">
      <c r="D315" s="437"/>
      <c r="E315" s="437"/>
      <c r="F315" s="472"/>
      <c r="G315" s="472"/>
    </row>
    <row r="316" spans="4:7" x14ac:dyDescent="0.2">
      <c r="D316" s="437"/>
      <c r="E316" s="437"/>
      <c r="F316" s="472"/>
      <c r="G316" s="472"/>
    </row>
    <row r="317" spans="4:7" x14ac:dyDescent="0.2">
      <c r="D317" s="437"/>
      <c r="E317" s="437"/>
      <c r="F317" s="472"/>
      <c r="G317" s="472"/>
    </row>
    <row r="318" spans="4:7" x14ac:dyDescent="0.2">
      <c r="D318" s="437"/>
      <c r="E318" s="437"/>
      <c r="F318" s="472"/>
      <c r="G318" s="472"/>
    </row>
    <row r="319" spans="4:7" x14ac:dyDescent="0.2">
      <c r="D319" s="437"/>
      <c r="E319" s="437"/>
      <c r="F319" s="472"/>
      <c r="G319" s="472"/>
    </row>
    <row r="320" spans="4:7" x14ac:dyDescent="0.2">
      <c r="D320" s="437"/>
      <c r="E320" s="437"/>
      <c r="F320" s="472"/>
      <c r="G320" s="472"/>
    </row>
    <row r="321" spans="4:7" x14ac:dyDescent="0.2">
      <c r="D321" s="437"/>
      <c r="E321" s="437"/>
      <c r="F321" s="472"/>
      <c r="G321" s="472"/>
    </row>
    <row r="322" spans="4:7" x14ac:dyDescent="0.2">
      <c r="D322" s="437"/>
      <c r="E322" s="437"/>
      <c r="F322" s="472"/>
      <c r="G322" s="472"/>
    </row>
    <row r="323" spans="4:7" x14ac:dyDescent="0.2">
      <c r="D323" s="437"/>
      <c r="E323" s="437"/>
      <c r="F323" s="472"/>
      <c r="G323" s="472"/>
    </row>
    <row r="324" spans="4:7" x14ac:dyDescent="0.2">
      <c r="D324" s="437"/>
      <c r="E324" s="437"/>
      <c r="F324" s="472"/>
      <c r="G324" s="472"/>
    </row>
    <row r="325" spans="4:7" x14ac:dyDescent="0.2">
      <c r="D325" s="437"/>
      <c r="E325" s="437"/>
      <c r="F325" s="472"/>
      <c r="G325" s="472"/>
    </row>
    <row r="326" spans="4:7" x14ac:dyDescent="0.2">
      <c r="D326" s="437"/>
      <c r="E326" s="437"/>
      <c r="F326" s="472"/>
      <c r="G326" s="472"/>
    </row>
    <row r="327" spans="4:7" x14ac:dyDescent="0.2">
      <c r="D327" s="437"/>
      <c r="E327" s="437"/>
      <c r="F327" s="472"/>
      <c r="G327" s="472"/>
    </row>
    <row r="328" spans="4:7" x14ac:dyDescent="0.2">
      <c r="D328" s="437"/>
      <c r="E328" s="437"/>
      <c r="F328" s="472"/>
      <c r="G328" s="472"/>
    </row>
    <row r="329" spans="4:7" x14ac:dyDescent="0.2">
      <c r="D329" s="437"/>
      <c r="E329" s="437"/>
      <c r="F329" s="472"/>
      <c r="G329" s="472"/>
    </row>
    <row r="330" spans="4:7" x14ac:dyDescent="0.2">
      <c r="D330" s="437"/>
      <c r="E330" s="437"/>
      <c r="F330" s="472"/>
      <c r="G330" s="472"/>
    </row>
    <row r="331" spans="4:7" x14ac:dyDescent="0.2">
      <c r="D331" s="437"/>
      <c r="E331" s="437"/>
      <c r="F331" s="472"/>
      <c r="G331" s="472"/>
    </row>
    <row r="332" spans="4:7" x14ac:dyDescent="0.2">
      <c r="D332" s="437"/>
      <c r="E332" s="437"/>
      <c r="F332" s="472"/>
      <c r="G332" s="472"/>
    </row>
    <row r="333" spans="4:7" x14ac:dyDescent="0.2">
      <c r="D333" s="437"/>
      <c r="E333" s="437"/>
      <c r="F333" s="472"/>
      <c r="G333" s="472"/>
    </row>
    <row r="334" spans="4:7" x14ac:dyDescent="0.2">
      <c r="D334" s="437"/>
      <c r="E334" s="437"/>
      <c r="F334" s="472"/>
      <c r="G334" s="472"/>
    </row>
    <row r="335" spans="4:7" x14ac:dyDescent="0.2">
      <c r="D335" s="437"/>
      <c r="E335" s="437"/>
      <c r="F335" s="472"/>
      <c r="G335" s="472"/>
    </row>
    <row r="336" spans="4:7" x14ac:dyDescent="0.2">
      <c r="D336" s="437"/>
      <c r="E336" s="437"/>
      <c r="F336" s="472"/>
      <c r="G336" s="472"/>
    </row>
    <row r="337" spans="4:7" x14ac:dyDescent="0.2">
      <c r="D337" s="437"/>
      <c r="E337" s="437"/>
      <c r="F337" s="472"/>
      <c r="G337" s="472"/>
    </row>
    <row r="338" spans="4:7" x14ac:dyDescent="0.2">
      <c r="D338" s="437"/>
      <c r="E338" s="437"/>
      <c r="F338" s="472"/>
      <c r="G338" s="472"/>
    </row>
    <row r="339" spans="4:7" x14ac:dyDescent="0.2">
      <c r="D339" s="437"/>
      <c r="E339" s="437"/>
      <c r="F339" s="472"/>
      <c r="G339" s="472"/>
    </row>
    <row r="340" spans="4:7" x14ac:dyDescent="0.2">
      <c r="D340" s="437"/>
      <c r="E340" s="437"/>
      <c r="F340" s="472"/>
      <c r="G340" s="472"/>
    </row>
    <row r="341" spans="4:7" x14ac:dyDescent="0.2">
      <c r="D341" s="437"/>
      <c r="E341" s="437"/>
      <c r="F341" s="472"/>
      <c r="G341" s="472"/>
    </row>
    <row r="342" spans="4:7" x14ac:dyDescent="0.2">
      <c r="D342" s="437"/>
      <c r="E342" s="437"/>
      <c r="F342" s="472"/>
      <c r="G342" s="472"/>
    </row>
    <row r="343" spans="4:7" x14ac:dyDescent="0.2">
      <c r="D343" s="437"/>
      <c r="E343" s="437"/>
      <c r="F343" s="472"/>
      <c r="G343" s="472"/>
    </row>
    <row r="344" spans="4:7" x14ac:dyDescent="0.2">
      <c r="D344" s="437"/>
      <c r="E344" s="437"/>
      <c r="F344" s="472"/>
      <c r="G344" s="472"/>
    </row>
    <row r="345" spans="4:7" x14ac:dyDescent="0.2">
      <c r="D345" s="437"/>
      <c r="E345" s="437"/>
      <c r="F345" s="472"/>
      <c r="G345" s="472"/>
    </row>
    <row r="346" spans="4:7" x14ac:dyDescent="0.2">
      <c r="D346" s="437"/>
      <c r="E346" s="437"/>
      <c r="F346" s="472"/>
      <c r="G346" s="472"/>
    </row>
    <row r="347" spans="4:7" x14ac:dyDescent="0.2">
      <c r="D347" s="437"/>
      <c r="E347" s="437"/>
      <c r="F347" s="472"/>
      <c r="G347" s="472"/>
    </row>
    <row r="348" spans="4:7" x14ac:dyDescent="0.2">
      <c r="D348" s="437"/>
      <c r="E348" s="437"/>
      <c r="F348" s="472"/>
      <c r="G348" s="472"/>
    </row>
    <row r="349" spans="4:7" x14ac:dyDescent="0.2">
      <c r="D349" s="437"/>
      <c r="E349" s="437"/>
      <c r="F349" s="472"/>
      <c r="G349" s="472"/>
    </row>
    <row r="350" spans="4:7" x14ac:dyDescent="0.2">
      <c r="D350" s="437"/>
      <c r="E350" s="437"/>
      <c r="F350" s="472"/>
      <c r="G350" s="472"/>
    </row>
    <row r="351" spans="4:7" x14ac:dyDescent="0.2">
      <c r="D351" s="437"/>
      <c r="E351" s="437"/>
      <c r="F351" s="472"/>
      <c r="G351" s="472"/>
    </row>
    <row r="352" spans="4:7" x14ac:dyDescent="0.2">
      <c r="D352" s="437"/>
      <c r="E352" s="437"/>
      <c r="F352" s="472"/>
      <c r="G352" s="472"/>
    </row>
    <row r="353" spans="4:7" x14ac:dyDescent="0.2">
      <c r="D353" s="437"/>
      <c r="E353" s="437"/>
      <c r="F353" s="472"/>
      <c r="G353" s="472"/>
    </row>
    <row r="354" spans="4:7" x14ac:dyDescent="0.2">
      <c r="D354" s="437"/>
      <c r="E354" s="437"/>
      <c r="F354" s="472"/>
      <c r="G354" s="472"/>
    </row>
    <row r="355" spans="4:7" x14ac:dyDescent="0.2">
      <c r="D355" s="437"/>
      <c r="E355" s="437"/>
      <c r="F355" s="472"/>
      <c r="G355" s="472"/>
    </row>
    <row r="356" spans="4:7" x14ac:dyDescent="0.2">
      <c r="D356" s="437"/>
      <c r="E356" s="437"/>
      <c r="F356" s="472"/>
      <c r="G356" s="472"/>
    </row>
    <row r="357" spans="4:7" x14ac:dyDescent="0.2">
      <c r="D357" s="437"/>
      <c r="E357" s="437"/>
      <c r="F357" s="472"/>
      <c r="G357" s="472"/>
    </row>
    <row r="358" spans="4:7" x14ac:dyDescent="0.2">
      <c r="D358" s="437"/>
      <c r="E358" s="437"/>
      <c r="F358" s="472"/>
      <c r="G358" s="472"/>
    </row>
    <row r="359" spans="4:7" x14ac:dyDescent="0.2">
      <c r="D359" s="437"/>
      <c r="E359" s="437"/>
      <c r="F359" s="472"/>
      <c r="G359" s="472"/>
    </row>
    <row r="360" spans="4:7" x14ac:dyDescent="0.2">
      <c r="D360" s="437"/>
      <c r="E360" s="437"/>
      <c r="F360" s="472"/>
      <c r="G360" s="472"/>
    </row>
    <row r="361" spans="4:7" x14ac:dyDescent="0.2">
      <c r="D361" s="437"/>
      <c r="E361" s="437"/>
      <c r="F361" s="472"/>
      <c r="G361" s="472"/>
    </row>
    <row r="362" spans="4:7" x14ac:dyDescent="0.2">
      <c r="D362" s="437"/>
      <c r="E362" s="437"/>
      <c r="F362" s="472"/>
      <c r="G362" s="472"/>
    </row>
    <row r="363" spans="4:7" x14ac:dyDescent="0.2">
      <c r="D363" s="437"/>
      <c r="E363" s="437"/>
      <c r="F363" s="472"/>
      <c r="G363" s="472"/>
    </row>
    <row r="364" spans="4:7" x14ac:dyDescent="0.2">
      <c r="D364" s="437"/>
      <c r="E364" s="437"/>
      <c r="F364" s="472"/>
      <c r="G364" s="472"/>
    </row>
    <row r="365" spans="4:7" x14ac:dyDescent="0.2">
      <c r="D365" s="437"/>
      <c r="E365" s="437"/>
      <c r="F365" s="472"/>
      <c r="G365" s="472"/>
    </row>
    <row r="366" spans="4:7" x14ac:dyDescent="0.2">
      <c r="D366" s="437"/>
      <c r="E366" s="437"/>
      <c r="F366" s="472"/>
      <c r="G366" s="472"/>
    </row>
    <row r="367" spans="4:7" x14ac:dyDescent="0.2">
      <c r="D367" s="437"/>
      <c r="E367" s="437"/>
      <c r="F367" s="472"/>
      <c r="G367" s="472"/>
    </row>
    <row r="368" spans="4:7" x14ac:dyDescent="0.2">
      <c r="D368" s="437"/>
      <c r="E368" s="437"/>
      <c r="F368" s="472"/>
      <c r="G368" s="472"/>
    </row>
    <row r="369" spans="4:7" x14ac:dyDescent="0.2">
      <c r="D369" s="437"/>
      <c r="E369" s="437"/>
      <c r="F369" s="472"/>
      <c r="G369" s="472"/>
    </row>
    <row r="370" spans="4:7" x14ac:dyDescent="0.2">
      <c r="D370" s="437"/>
      <c r="E370" s="437"/>
      <c r="F370" s="472"/>
      <c r="G370" s="472"/>
    </row>
    <row r="371" spans="4:7" x14ac:dyDescent="0.2">
      <c r="D371" s="437"/>
      <c r="E371" s="437"/>
      <c r="F371" s="472"/>
      <c r="G371" s="472"/>
    </row>
    <row r="372" spans="4:7" x14ac:dyDescent="0.2">
      <c r="D372" s="437"/>
      <c r="E372" s="437"/>
      <c r="F372" s="472"/>
      <c r="G372" s="472"/>
    </row>
    <row r="373" spans="4:7" x14ac:dyDescent="0.2">
      <c r="D373" s="437"/>
      <c r="E373" s="437"/>
      <c r="F373" s="472"/>
      <c r="G373" s="472"/>
    </row>
    <row r="374" spans="4:7" x14ac:dyDescent="0.2">
      <c r="D374" s="437"/>
      <c r="E374" s="437"/>
      <c r="F374" s="472"/>
      <c r="G374" s="472"/>
    </row>
    <row r="375" spans="4:7" x14ac:dyDescent="0.2">
      <c r="D375" s="437"/>
      <c r="E375" s="437"/>
      <c r="F375" s="472"/>
      <c r="G375" s="472"/>
    </row>
    <row r="376" spans="4:7" x14ac:dyDescent="0.2">
      <c r="D376" s="437"/>
      <c r="E376" s="437"/>
      <c r="F376" s="472"/>
      <c r="G376" s="472"/>
    </row>
    <row r="377" spans="4:7" x14ac:dyDescent="0.2">
      <c r="D377" s="437"/>
      <c r="E377" s="437"/>
      <c r="F377" s="472"/>
      <c r="G377" s="472"/>
    </row>
    <row r="378" spans="4:7" x14ac:dyDescent="0.2">
      <c r="D378" s="437"/>
      <c r="E378" s="437"/>
      <c r="F378" s="472"/>
      <c r="G378" s="472"/>
    </row>
    <row r="379" spans="4:7" x14ac:dyDescent="0.2">
      <c r="D379" s="437"/>
      <c r="E379" s="437"/>
      <c r="F379" s="472"/>
      <c r="G379" s="472"/>
    </row>
    <row r="380" spans="4:7" x14ac:dyDescent="0.2">
      <c r="D380" s="437"/>
      <c r="E380" s="437"/>
      <c r="F380" s="472"/>
      <c r="G380" s="472"/>
    </row>
    <row r="381" spans="4:7" x14ac:dyDescent="0.2">
      <c r="D381" s="437"/>
      <c r="E381" s="437"/>
      <c r="F381" s="472"/>
      <c r="G381" s="472"/>
    </row>
    <row r="382" spans="4:7" x14ac:dyDescent="0.2">
      <c r="D382" s="437"/>
      <c r="E382" s="437"/>
      <c r="F382" s="472"/>
      <c r="G382" s="472"/>
    </row>
    <row r="383" spans="4:7" x14ac:dyDescent="0.2">
      <c r="D383" s="437"/>
      <c r="E383" s="437"/>
      <c r="F383" s="472"/>
      <c r="G383" s="472"/>
    </row>
    <row r="384" spans="4:7" x14ac:dyDescent="0.2">
      <c r="D384" s="437"/>
      <c r="E384" s="437"/>
      <c r="F384" s="472"/>
      <c r="G384" s="472"/>
    </row>
    <row r="385" spans="4:7" x14ac:dyDescent="0.2">
      <c r="D385" s="437"/>
      <c r="E385" s="437"/>
      <c r="F385" s="472"/>
      <c r="G385" s="472"/>
    </row>
    <row r="386" spans="4:7" x14ac:dyDescent="0.2">
      <c r="D386" s="437"/>
      <c r="E386" s="437"/>
      <c r="F386" s="472"/>
      <c r="G386" s="472"/>
    </row>
    <row r="387" spans="4:7" x14ac:dyDescent="0.2">
      <c r="D387" s="437"/>
      <c r="E387" s="437"/>
      <c r="F387" s="472"/>
      <c r="G387" s="472"/>
    </row>
    <row r="388" spans="4:7" x14ac:dyDescent="0.2">
      <c r="D388" s="437"/>
      <c r="E388" s="437"/>
      <c r="F388" s="472"/>
      <c r="G388" s="472"/>
    </row>
    <row r="389" spans="4:7" x14ac:dyDescent="0.2">
      <c r="D389" s="437"/>
      <c r="E389" s="437"/>
      <c r="F389" s="472"/>
      <c r="G389" s="472"/>
    </row>
    <row r="390" spans="4:7" x14ac:dyDescent="0.2">
      <c r="D390" s="437"/>
      <c r="E390" s="437"/>
      <c r="F390" s="472"/>
      <c r="G390" s="472"/>
    </row>
    <row r="391" spans="4:7" x14ac:dyDescent="0.2">
      <c r="D391" s="437"/>
      <c r="E391" s="437"/>
      <c r="F391" s="472"/>
      <c r="G391" s="472"/>
    </row>
    <row r="392" spans="4:7" x14ac:dyDescent="0.2">
      <c r="D392" s="437"/>
      <c r="E392" s="437"/>
      <c r="F392" s="472"/>
      <c r="G392" s="472"/>
    </row>
    <row r="393" spans="4:7" x14ac:dyDescent="0.2">
      <c r="D393" s="437"/>
      <c r="E393" s="437"/>
      <c r="F393" s="472"/>
      <c r="G393" s="472"/>
    </row>
    <row r="394" spans="4:7" x14ac:dyDescent="0.2">
      <c r="D394" s="437"/>
      <c r="E394" s="437"/>
      <c r="F394" s="472"/>
      <c r="G394" s="472"/>
    </row>
    <row r="395" spans="4:7" x14ac:dyDescent="0.2">
      <c r="D395" s="437"/>
      <c r="E395" s="437"/>
      <c r="F395" s="472"/>
      <c r="G395" s="472"/>
    </row>
    <row r="396" spans="4:7" x14ac:dyDescent="0.2">
      <c r="D396" s="437"/>
      <c r="E396" s="437"/>
      <c r="F396" s="472"/>
      <c r="G396" s="472"/>
    </row>
    <row r="397" spans="4:7" x14ac:dyDescent="0.2">
      <c r="D397" s="437"/>
      <c r="E397" s="437"/>
      <c r="F397" s="472"/>
      <c r="G397" s="472"/>
    </row>
    <row r="398" spans="4:7" x14ac:dyDescent="0.2">
      <c r="D398" s="437"/>
      <c r="E398" s="437"/>
      <c r="F398" s="472"/>
      <c r="G398" s="472"/>
    </row>
    <row r="399" spans="4:7" x14ac:dyDescent="0.2">
      <c r="D399" s="437"/>
      <c r="E399" s="437"/>
      <c r="F399" s="472"/>
      <c r="G399" s="472"/>
    </row>
    <row r="400" spans="4:7" x14ac:dyDescent="0.2">
      <c r="D400" s="437"/>
      <c r="E400" s="437"/>
      <c r="F400" s="472"/>
      <c r="G400" s="472"/>
    </row>
    <row r="401" spans="4:7" x14ac:dyDescent="0.2">
      <c r="D401" s="437"/>
      <c r="E401" s="437"/>
      <c r="F401" s="472"/>
      <c r="G401" s="472"/>
    </row>
    <row r="402" spans="4:7" x14ac:dyDescent="0.2">
      <c r="D402" s="437"/>
      <c r="E402" s="437"/>
      <c r="F402" s="472"/>
      <c r="G402" s="472"/>
    </row>
    <row r="403" spans="4:7" x14ac:dyDescent="0.2">
      <c r="D403" s="437"/>
      <c r="E403" s="437"/>
      <c r="F403" s="472"/>
      <c r="G403" s="472"/>
    </row>
    <row r="404" spans="4:7" x14ac:dyDescent="0.2">
      <c r="D404" s="437"/>
      <c r="E404" s="437"/>
      <c r="F404" s="472"/>
      <c r="G404" s="472"/>
    </row>
    <row r="405" spans="4:7" x14ac:dyDescent="0.2">
      <c r="D405" s="437"/>
      <c r="E405" s="437"/>
      <c r="F405" s="472"/>
      <c r="G405" s="472"/>
    </row>
    <row r="406" spans="4:7" x14ac:dyDescent="0.2">
      <c r="D406" s="437"/>
      <c r="E406" s="437"/>
      <c r="F406" s="472"/>
      <c r="G406" s="472"/>
    </row>
    <row r="407" spans="4:7" x14ac:dyDescent="0.2">
      <c r="D407" s="437"/>
      <c r="E407" s="437"/>
      <c r="F407" s="472"/>
      <c r="G407" s="472"/>
    </row>
    <row r="408" spans="4:7" x14ac:dyDescent="0.2">
      <c r="D408" s="437"/>
      <c r="E408" s="437"/>
      <c r="F408" s="472"/>
      <c r="G408" s="472"/>
    </row>
    <row r="409" spans="4:7" x14ac:dyDescent="0.2">
      <c r="D409" s="437"/>
      <c r="E409" s="437"/>
      <c r="F409" s="472"/>
      <c r="G409" s="472"/>
    </row>
    <row r="410" spans="4:7" x14ac:dyDescent="0.2">
      <c r="D410" s="437"/>
      <c r="E410" s="437"/>
      <c r="F410" s="472"/>
      <c r="G410" s="472"/>
    </row>
    <row r="411" spans="4:7" x14ac:dyDescent="0.2">
      <c r="D411" s="437"/>
      <c r="E411" s="437"/>
      <c r="F411" s="472"/>
      <c r="G411" s="472"/>
    </row>
    <row r="412" spans="4:7" x14ac:dyDescent="0.2">
      <c r="D412" s="437"/>
      <c r="E412" s="437"/>
      <c r="F412" s="472"/>
      <c r="G412" s="472"/>
    </row>
    <row r="413" spans="4:7" x14ac:dyDescent="0.2">
      <c r="D413" s="437"/>
      <c r="E413" s="437"/>
      <c r="F413" s="472"/>
      <c r="G413" s="472"/>
    </row>
    <row r="414" spans="4:7" x14ac:dyDescent="0.2">
      <c r="D414" s="437"/>
      <c r="E414" s="437"/>
      <c r="F414" s="472"/>
      <c r="G414" s="472"/>
    </row>
    <row r="415" spans="4:7" x14ac:dyDescent="0.2">
      <c r="D415" s="437"/>
      <c r="E415" s="437"/>
      <c r="F415" s="472"/>
      <c r="G415" s="472"/>
    </row>
    <row r="416" spans="4:7" x14ac:dyDescent="0.2">
      <c r="D416" s="437"/>
      <c r="E416" s="437"/>
      <c r="F416" s="472"/>
      <c r="G416" s="472"/>
    </row>
    <row r="417" spans="4:7" x14ac:dyDescent="0.2">
      <c r="D417" s="437"/>
      <c r="E417" s="437"/>
      <c r="F417" s="472"/>
      <c r="G417" s="472"/>
    </row>
    <row r="418" spans="4:7" x14ac:dyDescent="0.2">
      <c r="D418" s="437"/>
      <c r="E418" s="437"/>
      <c r="F418" s="472"/>
      <c r="G418" s="472"/>
    </row>
    <row r="419" spans="4:7" x14ac:dyDescent="0.2">
      <c r="D419" s="437"/>
      <c r="E419" s="437"/>
      <c r="F419" s="472"/>
      <c r="G419" s="472"/>
    </row>
    <row r="420" spans="4:7" x14ac:dyDescent="0.2">
      <c r="D420" s="437"/>
      <c r="E420" s="437"/>
      <c r="F420" s="472"/>
      <c r="G420" s="472"/>
    </row>
    <row r="421" spans="4:7" x14ac:dyDescent="0.2">
      <c r="D421" s="437"/>
      <c r="E421" s="437"/>
      <c r="F421" s="472"/>
      <c r="G421" s="472"/>
    </row>
    <row r="422" spans="4:7" x14ac:dyDescent="0.2">
      <c r="D422" s="437"/>
      <c r="E422" s="437"/>
      <c r="F422" s="472"/>
      <c r="G422" s="472"/>
    </row>
    <row r="423" spans="4:7" x14ac:dyDescent="0.2">
      <c r="D423" s="437"/>
      <c r="E423" s="437"/>
      <c r="F423" s="472"/>
      <c r="G423" s="472"/>
    </row>
    <row r="424" spans="4:7" x14ac:dyDescent="0.2">
      <c r="D424" s="437"/>
      <c r="E424" s="437"/>
      <c r="F424" s="472"/>
      <c r="G424" s="472"/>
    </row>
    <row r="425" spans="4:7" x14ac:dyDescent="0.2">
      <c r="D425" s="437"/>
      <c r="E425" s="437"/>
      <c r="F425" s="472"/>
      <c r="G425" s="472"/>
    </row>
    <row r="426" spans="4:7" x14ac:dyDescent="0.2">
      <c r="D426" s="437"/>
      <c r="E426" s="437"/>
      <c r="F426" s="472"/>
      <c r="G426" s="472"/>
    </row>
    <row r="427" spans="4:7" x14ac:dyDescent="0.2">
      <c r="D427" s="437"/>
      <c r="E427" s="437"/>
      <c r="F427" s="472"/>
      <c r="G427" s="472"/>
    </row>
    <row r="428" spans="4:7" x14ac:dyDescent="0.2">
      <c r="D428" s="437"/>
      <c r="E428" s="437"/>
      <c r="F428" s="472"/>
      <c r="G428" s="472"/>
    </row>
    <row r="429" spans="4:7" x14ac:dyDescent="0.2">
      <c r="D429" s="437"/>
      <c r="E429" s="437"/>
      <c r="F429" s="472"/>
      <c r="G429" s="472"/>
    </row>
    <row r="430" spans="4:7" x14ac:dyDescent="0.2">
      <c r="D430" s="437"/>
      <c r="E430" s="437"/>
      <c r="F430" s="472"/>
      <c r="G430" s="472"/>
    </row>
    <row r="431" spans="4:7" x14ac:dyDescent="0.2">
      <c r="D431" s="437"/>
      <c r="E431" s="437"/>
      <c r="F431" s="472"/>
      <c r="G431" s="472"/>
    </row>
    <row r="432" spans="4:7" x14ac:dyDescent="0.2">
      <c r="D432" s="437"/>
      <c r="E432" s="437"/>
      <c r="F432" s="472"/>
      <c r="G432" s="472"/>
    </row>
    <row r="433" spans="4:7" x14ac:dyDescent="0.2">
      <c r="D433" s="437"/>
      <c r="E433" s="437"/>
      <c r="F433" s="472"/>
      <c r="G433" s="472"/>
    </row>
    <row r="434" spans="4:7" x14ac:dyDescent="0.2">
      <c r="D434" s="437"/>
      <c r="E434" s="437"/>
      <c r="F434" s="472"/>
      <c r="G434" s="472"/>
    </row>
    <row r="435" spans="4:7" x14ac:dyDescent="0.2">
      <c r="D435" s="437"/>
      <c r="E435" s="437"/>
      <c r="F435" s="472"/>
      <c r="G435" s="472"/>
    </row>
    <row r="436" spans="4:7" x14ac:dyDescent="0.2">
      <c r="D436" s="437"/>
      <c r="E436" s="437"/>
      <c r="F436" s="472"/>
      <c r="G436" s="472"/>
    </row>
    <row r="437" spans="4:7" x14ac:dyDescent="0.2">
      <c r="D437" s="437"/>
      <c r="E437" s="437"/>
      <c r="F437" s="472"/>
      <c r="G437" s="472"/>
    </row>
    <row r="438" spans="4:7" x14ac:dyDescent="0.2">
      <c r="D438" s="437"/>
      <c r="E438" s="437"/>
      <c r="F438" s="472"/>
      <c r="G438" s="472"/>
    </row>
    <row r="439" spans="4:7" x14ac:dyDescent="0.2">
      <c r="D439" s="437"/>
      <c r="E439" s="437"/>
      <c r="F439" s="472"/>
      <c r="G439" s="472"/>
    </row>
    <row r="440" spans="4:7" x14ac:dyDescent="0.2">
      <c r="D440" s="437"/>
      <c r="E440" s="437"/>
      <c r="F440" s="472"/>
      <c r="G440" s="472"/>
    </row>
    <row r="441" spans="4:7" x14ac:dyDescent="0.2">
      <c r="D441" s="437"/>
      <c r="E441" s="437"/>
      <c r="F441" s="472"/>
      <c r="G441" s="472"/>
    </row>
    <row r="442" spans="4:7" x14ac:dyDescent="0.2">
      <c r="D442" s="437"/>
      <c r="E442" s="437"/>
      <c r="F442" s="472"/>
      <c r="G442" s="472"/>
    </row>
    <row r="443" spans="4:7" x14ac:dyDescent="0.2">
      <c r="D443" s="437"/>
      <c r="E443" s="437"/>
      <c r="F443" s="472"/>
      <c r="G443" s="472"/>
    </row>
    <row r="444" spans="4:7" x14ac:dyDescent="0.2">
      <c r="D444" s="437"/>
      <c r="E444" s="437"/>
      <c r="F444" s="472"/>
      <c r="G444" s="472"/>
    </row>
    <row r="445" spans="4:7" x14ac:dyDescent="0.2">
      <c r="D445" s="437"/>
      <c r="E445" s="437"/>
      <c r="F445" s="472"/>
      <c r="G445" s="472"/>
    </row>
    <row r="446" spans="4:7" x14ac:dyDescent="0.2">
      <c r="D446" s="437"/>
      <c r="E446" s="437"/>
      <c r="F446" s="472"/>
      <c r="G446" s="472"/>
    </row>
    <row r="447" spans="4:7" x14ac:dyDescent="0.2">
      <c r="D447" s="437"/>
      <c r="E447" s="437"/>
      <c r="F447" s="472"/>
      <c r="G447" s="472"/>
    </row>
    <row r="448" spans="4:7" x14ac:dyDescent="0.2">
      <c r="D448" s="437"/>
      <c r="E448" s="437"/>
      <c r="F448" s="472"/>
      <c r="G448" s="472"/>
    </row>
    <row r="449" spans="4:7" x14ac:dyDescent="0.2">
      <c r="D449" s="437"/>
      <c r="E449" s="437"/>
      <c r="F449" s="472"/>
      <c r="G449" s="472"/>
    </row>
    <row r="450" spans="4:7" x14ac:dyDescent="0.2">
      <c r="D450" s="437"/>
      <c r="E450" s="437"/>
      <c r="F450" s="472"/>
      <c r="G450" s="472"/>
    </row>
    <row r="451" spans="4:7" x14ac:dyDescent="0.2">
      <c r="D451" s="437"/>
      <c r="E451" s="437"/>
      <c r="F451" s="472"/>
      <c r="G451" s="472"/>
    </row>
    <row r="452" spans="4:7" x14ac:dyDescent="0.2">
      <c r="D452" s="437"/>
      <c r="E452" s="437"/>
      <c r="F452" s="472"/>
      <c r="G452" s="472"/>
    </row>
    <row r="453" spans="4:7" x14ac:dyDescent="0.2">
      <c r="D453" s="437"/>
      <c r="E453" s="437"/>
      <c r="F453" s="472"/>
      <c r="G453" s="472"/>
    </row>
    <row r="454" spans="4:7" x14ac:dyDescent="0.2">
      <c r="D454" s="437"/>
      <c r="E454" s="437"/>
      <c r="F454" s="472"/>
      <c r="G454" s="472"/>
    </row>
    <row r="455" spans="4:7" x14ac:dyDescent="0.2">
      <c r="D455" s="437"/>
      <c r="E455" s="437"/>
      <c r="F455" s="472"/>
      <c r="G455" s="472"/>
    </row>
    <row r="456" spans="4:7" x14ac:dyDescent="0.2">
      <c r="D456" s="437"/>
      <c r="E456" s="437"/>
      <c r="F456" s="472"/>
      <c r="G456" s="472"/>
    </row>
    <row r="457" spans="4:7" x14ac:dyDescent="0.2">
      <c r="D457" s="437"/>
      <c r="E457" s="437"/>
      <c r="F457" s="472"/>
      <c r="G457" s="472"/>
    </row>
    <row r="458" spans="4:7" x14ac:dyDescent="0.2">
      <c r="D458" s="437"/>
      <c r="E458" s="437"/>
      <c r="F458" s="472"/>
      <c r="G458" s="472"/>
    </row>
    <row r="459" spans="4:7" x14ac:dyDescent="0.2">
      <c r="D459" s="437"/>
      <c r="E459" s="437"/>
      <c r="F459" s="472"/>
      <c r="G459" s="472"/>
    </row>
    <row r="460" spans="4:7" x14ac:dyDescent="0.2">
      <c r="D460" s="437"/>
      <c r="E460" s="437"/>
      <c r="F460" s="472"/>
      <c r="G460" s="472"/>
    </row>
    <row r="461" spans="4:7" x14ac:dyDescent="0.2">
      <c r="D461" s="437"/>
      <c r="E461" s="437"/>
      <c r="F461" s="472"/>
      <c r="G461" s="472"/>
    </row>
    <row r="462" spans="4:7" x14ac:dyDescent="0.2">
      <c r="D462" s="437"/>
      <c r="E462" s="437"/>
      <c r="F462" s="472"/>
      <c r="G462" s="472"/>
    </row>
    <row r="463" spans="4:7" x14ac:dyDescent="0.2">
      <c r="D463" s="437"/>
      <c r="E463" s="437"/>
      <c r="F463" s="472"/>
      <c r="G463" s="472"/>
    </row>
    <row r="464" spans="4:7" x14ac:dyDescent="0.2">
      <c r="D464" s="437"/>
      <c r="E464" s="437"/>
      <c r="F464" s="472"/>
      <c r="G464" s="472"/>
    </row>
    <row r="465" spans="4:7" x14ac:dyDescent="0.2">
      <c r="D465" s="437"/>
      <c r="E465" s="437"/>
      <c r="F465" s="472"/>
      <c r="G465" s="472"/>
    </row>
    <row r="466" spans="4:7" x14ac:dyDescent="0.2">
      <c r="D466" s="437"/>
      <c r="E466" s="437"/>
      <c r="F466" s="472"/>
      <c r="G466" s="472"/>
    </row>
    <row r="467" spans="4:7" x14ac:dyDescent="0.2">
      <c r="D467" s="437"/>
      <c r="E467" s="437"/>
      <c r="F467" s="472"/>
      <c r="G467" s="472"/>
    </row>
    <row r="468" spans="4:7" x14ac:dyDescent="0.2">
      <c r="D468" s="437"/>
      <c r="E468" s="437"/>
      <c r="F468" s="472"/>
      <c r="G468" s="472"/>
    </row>
    <row r="469" spans="4:7" x14ac:dyDescent="0.2">
      <c r="D469" s="437"/>
      <c r="E469" s="437"/>
      <c r="F469" s="472"/>
      <c r="G469" s="472"/>
    </row>
    <row r="470" spans="4:7" x14ac:dyDescent="0.2">
      <c r="D470" s="437"/>
      <c r="E470" s="437"/>
      <c r="F470" s="472"/>
      <c r="G470" s="472"/>
    </row>
    <row r="471" spans="4:7" x14ac:dyDescent="0.2">
      <c r="D471" s="437"/>
      <c r="E471" s="437"/>
      <c r="F471" s="472"/>
      <c r="G471" s="472"/>
    </row>
    <row r="472" spans="4:7" x14ac:dyDescent="0.2">
      <c r="D472" s="437"/>
      <c r="E472" s="437"/>
      <c r="F472" s="472"/>
      <c r="G472" s="472"/>
    </row>
    <row r="473" spans="4:7" x14ac:dyDescent="0.2">
      <c r="D473" s="437"/>
      <c r="E473" s="437"/>
      <c r="F473" s="472"/>
      <c r="G473" s="472"/>
    </row>
    <row r="474" spans="4:7" x14ac:dyDescent="0.2">
      <c r="D474" s="437"/>
      <c r="E474" s="437"/>
      <c r="F474" s="472"/>
      <c r="G474" s="472"/>
    </row>
    <row r="475" spans="4:7" x14ac:dyDescent="0.2">
      <c r="D475" s="437"/>
      <c r="E475" s="437"/>
      <c r="F475" s="472"/>
      <c r="G475" s="472"/>
    </row>
    <row r="476" spans="4:7" x14ac:dyDescent="0.2">
      <c r="D476" s="437"/>
      <c r="E476" s="437"/>
      <c r="F476" s="472"/>
      <c r="G476" s="472"/>
    </row>
    <row r="477" spans="4:7" x14ac:dyDescent="0.2">
      <c r="D477" s="437"/>
      <c r="E477" s="437"/>
      <c r="F477" s="472"/>
      <c r="G477" s="472"/>
    </row>
    <row r="478" spans="4:7" x14ac:dyDescent="0.2">
      <c r="D478" s="437"/>
      <c r="E478" s="437"/>
      <c r="F478" s="472"/>
      <c r="G478" s="472"/>
    </row>
    <row r="479" spans="4:7" x14ac:dyDescent="0.2">
      <c r="D479" s="437"/>
      <c r="E479" s="437"/>
      <c r="F479" s="472"/>
      <c r="G479" s="472"/>
    </row>
    <row r="480" spans="4:7" x14ac:dyDescent="0.2">
      <c r="D480" s="437"/>
      <c r="E480" s="437"/>
      <c r="F480" s="472"/>
      <c r="G480" s="472"/>
    </row>
    <row r="481" spans="4:7" x14ac:dyDescent="0.2">
      <c r="D481" s="437"/>
      <c r="E481" s="437"/>
      <c r="F481" s="472"/>
      <c r="G481" s="472"/>
    </row>
    <row r="482" spans="4:7" x14ac:dyDescent="0.2">
      <c r="D482" s="437"/>
      <c r="E482" s="437"/>
      <c r="F482" s="472"/>
      <c r="G482" s="472"/>
    </row>
    <row r="483" spans="4:7" x14ac:dyDescent="0.2">
      <c r="D483" s="437"/>
      <c r="E483" s="437"/>
      <c r="F483" s="472"/>
      <c r="G483" s="472"/>
    </row>
    <row r="484" spans="4:7" x14ac:dyDescent="0.2">
      <c r="D484" s="437"/>
      <c r="E484" s="437"/>
      <c r="F484" s="472"/>
      <c r="G484" s="472"/>
    </row>
    <row r="485" spans="4:7" x14ac:dyDescent="0.2">
      <c r="D485" s="437"/>
      <c r="E485" s="437"/>
      <c r="F485" s="472"/>
      <c r="G485" s="472"/>
    </row>
    <row r="486" spans="4:7" x14ac:dyDescent="0.2">
      <c r="D486" s="437"/>
      <c r="E486" s="437"/>
      <c r="F486" s="472"/>
      <c r="G486" s="472"/>
    </row>
    <row r="487" spans="4:7" x14ac:dyDescent="0.2">
      <c r="D487" s="437"/>
      <c r="E487" s="437"/>
      <c r="F487" s="472"/>
      <c r="G487" s="472"/>
    </row>
    <row r="488" spans="4:7" x14ac:dyDescent="0.2">
      <c r="D488" s="437"/>
      <c r="E488" s="437"/>
      <c r="F488" s="472"/>
      <c r="G488" s="472"/>
    </row>
    <row r="489" spans="4:7" x14ac:dyDescent="0.2">
      <c r="D489" s="437"/>
      <c r="E489" s="437"/>
      <c r="F489" s="472"/>
      <c r="G489" s="472"/>
    </row>
    <row r="490" spans="4:7" x14ac:dyDescent="0.2">
      <c r="D490" s="437"/>
      <c r="E490" s="437"/>
      <c r="F490" s="472"/>
      <c r="G490" s="472"/>
    </row>
    <row r="491" spans="4:7" x14ac:dyDescent="0.2">
      <c r="D491" s="437"/>
      <c r="E491" s="437"/>
      <c r="F491" s="472"/>
      <c r="G491" s="472"/>
    </row>
    <row r="492" spans="4:7" x14ac:dyDescent="0.2">
      <c r="D492" s="437"/>
      <c r="E492" s="437"/>
      <c r="F492" s="472"/>
      <c r="G492" s="472"/>
    </row>
    <row r="493" spans="4:7" x14ac:dyDescent="0.2">
      <c r="D493" s="437"/>
      <c r="E493" s="437"/>
      <c r="F493" s="472"/>
      <c r="G493" s="472"/>
    </row>
    <row r="494" spans="4:7" x14ac:dyDescent="0.2">
      <c r="D494" s="437"/>
      <c r="E494" s="437"/>
      <c r="F494" s="472"/>
      <c r="G494" s="472"/>
    </row>
    <row r="495" spans="4:7" x14ac:dyDescent="0.2">
      <c r="D495" s="437"/>
      <c r="E495" s="437"/>
      <c r="F495" s="472"/>
      <c r="G495" s="472"/>
    </row>
    <row r="496" spans="4:7" x14ac:dyDescent="0.2">
      <c r="D496" s="437"/>
      <c r="E496" s="437"/>
      <c r="F496" s="472"/>
      <c r="G496" s="472"/>
    </row>
    <row r="497" spans="4:7" x14ac:dyDescent="0.2">
      <c r="D497" s="437"/>
      <c r="E497" s="437"/>
      <c r="F497" s="472"/>
      <c r="G497" s="472"/>
    </row>
    <row r="498" spans="4:7" x14ac:dyDescent="0.2">
      <c r="D498" s="437"/>
      <c r="E498" s="437"/>
      <c r="F498" s="472"/>
      <c r="G498" s="472"/>
    </row>
    <row r="499" spans="4:7" x14ac:dyDescent="0.2">
      <c r="D499" s="437"/>
      <c r="E499" s="437"/>
      <c r="F499" s="472"/>
      <c r="G499" s="472"/>
    </row>
    <row r="500" spans="4:7" x14ac:dyDescent="0.2">
      <c r="D500" s="437"/>
      <c r="E500" s="437"/>
      <c r="F500" s="472"/>
      <c r="G500" s="472"/>
    </row>
    <row r="501" spans="4:7" x14ac:dyDescent="0.2">
      <c r="D501" s="437"/>
      <c r="E501" s="437"/>
      <c r="F501" s="472"/>
      <c r="G501" s="472"/>
    </row>
    <row r="502" spans="4:7" x14ac:dyDescent="0.2">
      <c r="D502" s="437"/>
      <c r="E502" s="437"/>
      <c r="F502" s="472"/>
      <c r="G502" s="472"/>
    </row>
    <row r="503" spans="4:7" x14ac:dyDescent="0.2">
      <c r="D503" s="437"/>
      <c r="E503" s="437"/>
      <c r="F503" s="472"/>
      <c r="G503" s="472"/>
    </row>
    <row r="504" spans="4:7" x14ac:dyDescent="0.2">
      <c r="D504" s="437"/>
      <c r="E504" s="437"/>
      <c r="F504" s="472"/>
      <c r="G504" s="472"/>
    </row>
    <row r="505" spans="4:7" x14ac:dyDescent="0.2">
      <c r="D505" s="437"/>
      <c r="E505" s="437"/>
      <c r="F505" s="472"/>
      <c r="G505" s="472"/>
    </row>
    <row r="506" spans="4:7" x14ac:dyDescent="0.2">
      <c r="D506" s="437"/>
      <c r="E506" s="437"/>
      <c r="F506" s="472"/>
      <c r="G506" s="472"/>
    </row>
    <row r="507" spans="4:7" x14ac:dyDescent="0.2">
      <c r="D507" s="437"/>
      <c r="E507" s="437"/>
      <c r="F507" s="472"/>
      <c r="G507" s="472"/>
    </row>
    <row r="508" spans="4:7" x14ac:dyDescent="0.2">
      <c r="D508" s="437"/>
      <c r="E508" s="437"/>
      <c r="F508" s="472"/>
      <c r="G508" s="472"/>
    </row>
    <row r="509" spans="4:7" x14ac:dyDescent="0.2">
      <c r="D509" s="437"/>
      <c r="E509" s="437"/>
      <c r="F509" s="472"/>
      <c r="G509" s="472"/>
    </row>
    <row r="510" spans="4:7" x14ac:dyDescent="0.2">
      <c r="D510" s="437"/>
      <c r="E510" s="437"/>
      <c r="F510" s="472"/>
      <c r="G510" s="472"/>
    </row>
    <row r="511" spans="4:7" x14ac:dyDescent="0.2">
      <c r="D511" s="437"/>
      <c r="E511" s="437"/>
      <c r="F511" s="472"/>
      <c r="G511" s="472"/>
    </row>
    <row r="512" spans="4:7" x14ac:dyDescent="0.2">
      <c r="D512" s="437"/>
      <c r="E512" s="437"/>
      <c r="F512" s="472"/>
      <c r="G512" s="472"/>
    </row>
    <row r="513" spans="4:7" x14ac:dyDescent="0.2">
      <c r="D513" s="437"/>
      <c r="E513" s="437"/>
      <c r="F513" s="472"/>
      <c r="G513" s="472"/>
    </row>
    <row r="514" spans="4:7" x14ac:dyDescent="0.2">
      <c r="D514" s="437"/>
      <c r="E514" s="437"/>
      <c r="F514" s="472"/>
      <c r="G514" s="472"/>
    </row>
    <row r="515" spans="4:7" x14ac:dyDescent="0.2">
      <c r="D515" s="437"/>
      <c r="E515" s="437"/>
      <c r="F515" s="472"/>
      <c r="G515" s="472"/>
    </row>
    <row r="516" spans="4:7" x14ac:dyDescent="0.2">
      <c r="D516" s="437"/>
      <c r="E516" s="437"/>
      <c r="F516" s="472"/>
      <c r="G516" s="472"/>
    </row>
    <row r="517" spans="4:7" x14ac:dyDescent="0.2">
      <c r="D517" s="437"/>
      <c r="E517" s="437"/>
      <c r="F517" s="472"/>
      <c r="G517" s="472"/>
    </row>
    <row r="518" spans="4:7" x14ac:dyDescent="0.2">
      <c r="D518" s="437"/>
      <c r="E518" s="437"/>
      <c r="F518" s="472"/>
      <c r="G518" s="472"/>
    </row>
    <row r="519" spans="4:7" x14ac:dyDescent="0.2">
      <c r="D519" s="437"/>
      <c r="E519" s="437"/>
      <c r="F519" s="472"/>
      <c r="G519" s="472"/>
    </row>
    <row r="520" spans="4:7" x14ac:dyDescent="0.2">
      <c r="D520" s="437"/>
      <c r="E520" s="437"/>
      <c r="F520" s="472"/>
      <c r="G520" s="472"/>
    </row>
    <row r="521" spans="4:7" x14ac:dyDescent="0.2">
      <c r="D521" s="437"/>
      <c r="E521" s="437"/>
      <c r="F521" s="472"/>
      <c r="G521" s="472"/>
    </row>
    <row r="522" spans="4:7" x14ac:dyDescent="0.2">
      <c r="D522" s="437"/>
      <c r="E522" s="437"/>
      <c r="F522" s="472"/>
      <c r="G522" s="472"/>
    </row>
    <row r="523" spans="4:7" x14ac:dyDescent="0.2">
      <c r="D523" s="437"/>
      <c r="E523" s="437"/>
      <c r="F523" s="472"/>
      <c r="G523" s="472"/>
    </row>
    <row r="524" spans="4:7" x14ac:dyDescent="0.2">
      <c r="D524" s="437"/>
      <c r="E524" s="437"/>
      <c r="F524" s="472"/>
      <c r="G524" s="472"/>
    </row>
    <row r="525" spans="4:7" x14ac:dyDescent="0.2">
      <c r="D525" s="437"/>
      <c r="E525" s="437"/>
      <c r="F525" s="472"/>
      <c r="G525" s="472"/>
    </row>
    <row r="526" spans="4:7" x14ac:dyDescent="0.2">
      <c r="D526" s="437"/>
      <c r="E526" s="437"/>
      <c r="F526" s="472"/>
      <c r="G526" s="472"/>
    </row>
    <row r="527" spans="4:7" x14ac:dyDescent="0.2">
      <c r="D527" s="437"/>
      <c r="E527" s="437"/>
      <c r="F527" s="472"/>
      <c r="G527" s="472"/>
    </row>
    <row r="528" spans="4:7" x14ac:dyDescent="0.2">
      <c r="D528" s="437"/>
      <c r="E528" s="437"/>
      <c r="F528" s="472"/>
      <c r="G528" s="472"/>
    </row>
    <row r="529" spans="4:7" x14ac:dyDescent="0.2">
      <c r="D529" s="437"/>
      <c r="E529" s="437"/>
      <c r="F529" s="472"/>
      <c r="G529" s="472"/>
    </row>
    <row r="530" spans="4:7" x14ac:dyDescent="0.2">
      <c r="D530" s="437"/>
      <c r="E530" s="437"/>
      <c r="F530" s="472"/>
      <c r="G530" s="472"/>
    </row>
    <row r="531" spans="4:7" x14ac:dyDescent="0.2">
      <c r="D531" s="437"/>
      <c r="E531" s="437"/>
      <c r="F531" s="472"/>
      <c r="G531" s="472"/>
    </row>
    <row r="532" spans="4:7" x14ac:dyDescent="0.2">
      <c r="D532" s="437"/>
      <c r="E532" s="437"/>
      <c r="F532" s="472"/>
      <c r="G532" s="472"/>
    </row>
    <row r="533" spans="4:7" x14ac:dyDescent="0.2">
      <c r="D533" s="437"/>
      <c r="E533" s="437"/>
      <c r="F533" s="472"/>
      <c r="G533" s="472"/>
    </row>
    <row r="534" spans="4:7" x14ac:dyDescent="0.2">
      <c r="D534" s="437"/>
      <c r="E534" s="437"/>
      <c r="F534" s="472"/>
      <c r="G534" s="472"/>
    </row>
    <row r="535" spans="4:7" x14ac:dyDescent="0.2">
      <c r="D535" s="437"/>
      <c r="E535" s="437"/>
      <c r="F535" s="472"/>
      <c r="G535" s="472"/>
    </row>
    <row r="536" spans="4:7" x14ac:dyDescent="0.2">
      <c r="D536" s="437"/>
      <c r="E536" s="437"/>
      <c r="F536" s="472"/>
      <c r="G536" s="472"/>
    </row>
    <row r="537" spans="4:7" x14ac:dyDescent="0.2">
      <c r="D537" s="437"/>
      <c r="E537" s="437"/>
      <c r="F537" s="472"/>
      <c r="G537" s="472"/>
    </row>
    <row r="538" spans="4:7" x14ac:dyDescent="0.2">
      <c r="D538" s="437"/>
      <c r="E538" s="437"/>
      <c r="F538" s="472"/>
      <c r="G538" s="472"/>
    </row>
    <row r="539" spans="4:7" x14ac:dyDescent="0.2">
      <c r="D539" s="437"/>
      <c r="E539" s="437"/>
      <c r="F539" s="472"/>
      <c r="G539" s="472"/>
    </row>
    <row r="540" spans="4:7" x14ac:dyDescent="0.2">
      <c r="D540" s="437"/>
      <c r="E540" s="437"/>
      <c r="F540" s="472"/>
      <c r="G540" s="472"/>
    </row>
    <row r="541" spans="4:7" x14ac:dyDescent="0.2">
      <c r="D541" s="437"/>
      <c r="E541" s="437"/>
      <c r="F541" s="472"/>
      <c r="G541" s="472"/>
    </row>
    <row r="542" spans="4:7" x14ac:dyDescent="0.2">
      <c r="D542" s="437"/>
      <c r="E542" s="437"/>
      <c r="F542" s="472"/>
      <c r="G542" s="472"/>
    </row>
    <row r="543" spans="4:7" x14ac:dyDescent="0.2">
      <c r="D543" s="437"/>
      <c r="E543" s="437"/>
      <c r="F543" s="472"/>
      <c r="G543" s="472"/>
    </row>
    <row r="544" spans="4:7" x14ac:dyDescent="0.2">
      <c r="D544" s="437"/>
      <c r="E544" s="437"/>
      <c r="F544" s="472"/>
      <c r="G544" s="472"/>
    </row>
    <row r="545" spans="4:7" x14ac:dyDescent="0.2">
      <c r="D545" s="437"/>
      <c r="E545" s="437"/>
      <c r="F545" s="472"/>
      <c r="G545" s="472"/>
    </row>
    <row r="546" spans="4:7" x14ac:dyDescent="0.2">
      <c r="D546" s="437"/>
      <c r="E546" s="437"/>
      <c r="F546" s="472"/>
      <c r="G546" s="472"/>
    </row>
    <row r="547" spans="4:7" x14ac:dyDescent="0.2">
      <c r="D547" s="437"/>
      <c r="E547" s="437"/>
      <c r="F547" s="472"/>
      <c r="G547" s="472"/>
    </row>
    <row r="548" spans="4:7" x14ac:dyDescent="0.2">
      <c r="D548" s="437"/>
      <c r="E548" s="437"/>
      <c r="F548" s="472"/>
      <c r="G548" s="472"/>
    </row>
    <row r="549" spans="4:7" x14ac:dyDescent="0.2">
      <c r="D549" s="437"/>
      <c r="E549" s="437"/>
      <c r="F549" s="472"/>
      <c r="G549" s="472"/>
    </row>
    <row r="550" spans="4:7" x14ac:dyDescent="0.2">
      <c r="D550" s="437"/>
      <c r="E550" s="437"/>
      <c r="F550" s="472"/>
      <c r="G550" s="472"/>
    </row>
    <row r="551" spans="4:7" x14ac:dyDescent="0.2">
      <c r="D551" s="437"/>
      <c r="E551" s="437"/>
      <c r="F551" s="472"/>
      <c r="G551" s="472"/>
    </row>
    <row r="552" spans="4:7" x14ac:dyDescent="0.2">
      <c r="D552" s="437"/>
      <c r="E552" s="437"/>
      <c r="F552" s="472"/>
      <c r="G552" s="472"/>
    </row>
    <row r="553" spans="4:7" x14ac:dyDescent="0.2">
      <c r="D553" s="437"/>
      <c r="E553" s="437"/>
      <c r="F553" s="472"/>
      <c r="G553" s="472"/>
    </row>
    <row r="554" spans="4:7" x14ac:dyDescent="0.2">
      <c r="D554" s="437"/>
      <c r="E554" s="437"/>
      <c r="F554" s="472"/>
      <c r="G554" s="472"/>
    </row>
    <row r="555" spans="4:7" x14ac:dyDescent="0.2">
      <c r="D555" s="437"/>
      <c r="E555" s="437"/>
      <c r="F555" s="472"/>
      <c r="G555" s="472"/>
    </row>
    <row r="556" spans="4:7" x14ac:dyDescent="0.2">
      <c r="D556" s="437"/>
      <c r="E556" s="437"/>
      <c r="F556" s="472"/>
      <c r="G556" s="472"/>
    </row>
    <row r="557" spans="4:7" x14ac:dyDescent="0.2">
      <c r="D557" s="437"/>
      <c r="E557" s="437"/>
      <c r="F557" s="472"/>
      <c r="G557" s="472"/>
    </row>
    <row r="558" spans="4:7" x14ac:dyDescent="0.2">
      <c r="D558" s="437"/>
      <c r="E558" s="437"/>
      <c r="F558" s="472"/>
      <c r="G558" s="472"/>
    </row>
    <row r="559" spans="4:7" x14ac:dyDescent="0.2">
      <c r="D559" s="437"/>
      <c r="E559" s="437"/>
      <c r="F559" s="472"/>
      <c r="G559" s="472"/>
    </row>
    <row r="560" spans="4:7" x14ac:dyDescent="0.2">
      <c r="D560" s="437"/>
      <c r="E560" s="437"/>
      <c r="F560" s="472"/>
      <c r="G560" s="472"/>
    </row>
    <row r="561" spans="4:7" x14ac:dyDescent="0.2">
      <c r="D561" s="437"/>
      <c r="E561" s="437"/>
      <c r="F561" s="472"/>
      <c r="G561" s="472"/>
    </row>
    <row r="562" spans="4:7" x14ac:dyDescent="0.2">
      <c r="D562" s="437"/>
      <c r="E562" s="437"/>
      <c r="F562" s="472"/>
      <c r="G562" s="472"/>
    </row>
    <row r="563" spans="4:7" x14ac:dyDescent="0.2">
      <c r="D563" s="437"/>
      <c r="E563" s="437"/>
      <c r="F563" s="472"/>
      <c r="G563" s="472"/>
    </row>
    <row r="564" spans="4:7" x14ac:dyDescent="0.2">
      <c r="D564" s="437"/>
      <c r="E564" s="437"/>
      <c r="F564" s="472"/>
      <c r="G564" s="472"/>
    </row>
    <row r="565" spans="4:7" x14ac:dyDescent="0.2">
      <c r="D565" s="437"/>
      <c r="E565" s="437"/>
      <c r="F565" s="472"/>
      <c r="G565" s="472"/>
    </row>
    <row r="566" spans="4:7" x14ac:dyDescent="0.2">
      <c r="D566" s="437"/>
      <c r="E566" s="437"/>
      <c r="F566" s="472"/>
      <c r="G566" s="472"/>
    </row>
    <row r="567" spans="4:7" x14ac:dyDescent="0.2">
      <c r="D567" s="437"/>
      <c r="E567" s="437"/>
      <c r="F567" s="472"/>
      <c r="G567" s="472"/>
    </row>
    <row r="568" spans="4:7" x14ac:dyDescent="0.2">
      <c r="D568" s="437"/>
      <c r="E568" s="437"/>
      <c r="F568" s="472"/>
      <c r="G568" s="472"/>
    </row>
    <row r="569" spans="4:7" x14ac:dyDescent="0.2">
      <c r="D569" s="437"/>
      <c r="E569" s="437"/>
      <c r="F569" s="472"/>
      <c r="G569" s="472"/>
    </row>
    <row r="570" spans="4:7" x14ac:dyDescent="0.2">
      <c r="D570" s="437"/>
      <c r="E570" s="437"/>
      <c r="F570" s="472"/>
      <c r="G570" s="472"/>
    </row>
    <row r="571" spans="4:7" x14ac:dyDescent="0.2">
      <c r="D571" s="437"/>
      <c r="E571" s="437"/>
      <c r="F571" s="472"/>
      <c r="G571" s="472"/>
    </row>
    <row r="572" spans="4:7" x14ac:dyDescent="0.2">
      <c r="D572" s="437"/>
      <c r="E572" s="437"/>
      <c r="F572" s="472"/>
      <c r="G572" s="472"/>
    </row>
    <row r="573" spans="4:7" x14ac:dyDescent="0.2">
      <c r="D573" s="437"/>
      <c r="E573" s="437"/>
      <c r="F573" s="472"/>
      <c r="G573" s="472"/>
    </row>
    <row r="574" spans="4:7" x14ac:dyDescent="0.2">
      <c r="D574" s="437"/>
      <c r="E574" s="437"/>
      <c r="F574" s="472"/>
      <c r="G574" s="472"/>
    </row>
    <row r="575" spans="4:7" x14ac:dyDescent="0.2">
      <c r="D575" s="437"/>
      <c r="E575" s="437"/>
      <c r="F575" s="472"/>
      <c r="G575" s="472"/>
    </row>
    <row r="576" spans="4:7" x14ac:dyDescent="0.2">
      <c r="D576" s="437"/>
      <c r="E576" s="437"/>
      <c r="F576" s="472"/>
      <c r="G576" s="472"/>
    </row>
    <row r="577" spans="4:7" x14ac:dyDescent="0.2">
      <c r="D577" s="437"/>
      <c r="E577" s="437"/>
      <c r="F577" s="472"/>
      <c r="G577" s="472"/>
    </row>
    <row r="578" spans="4:7" x14ac:dyDescent="0.2">
      <c r="D578" s="437"/>
      <c r="E578" s="437"/>
      <c r="F578" s="472"/>
      <c r="G578" s="472"/>
    </row>
    <row r="579" spans="4:7" x14ac:dyDescent="0.2">
      <c r="D579" s="437"/>
      <c r="E579" s="437"/>
      <c r="F579" s="472"/>
      <c r="G579" s="472"/>
    </row>
    <row r="580" spans="4:7" x14ac:dyDescent="0.2">
      <c r="D580" s="437"/>
      <c r="E580" s="437"/>
      <c r="F580" s="472"/>
      <c r="G580" s="472"/>
    </row>
    <row r="581" spans="4:7" x14ac:dyDescent="0.2">
      <c r="D581" s="437"/>
      <c r="E581" s="437"/>
      <c r="F581" s="472"/>
      <c r="G581" s="472"/>
    </row>
    <row r="582" spans="4:7" x14ac:dyDescent="0.2">
      <c r="D582" s="437"/>
      <c r="E582" s="437"/>
      <c r="F582" s="472"/>
      <c r="G582" s="472"/>
    </row>
    <row r="583" spans="4:7" x14ac:dyDescent="0.2">
      <c r="D583" s="437"/>
      <c r="E583" s="437"/>
      <c r="F583" s="472"/>
      <c r="G583" s="472"/>
    </row>
    <row r="584" spans="4:7" x14ac:dyDescent="0.2">
      <c r="D584" s="437"/>
      <c r="E584" s="437"/>
      <c r="F584" s="472"/>
      <c r="G584" s="472"/>
    </row>
    <row r="585" spans="4:7" x14ac:dyDescent="0.2">
      <c r="D585" s="437"/>
      <c r="E585" s="437"/>
      <c r="F585" s="472"/>
      <c r="G585" s="472"/>
    </row>
    <row r="586" spans="4:7" x14ac:dyDescent="0.2">
      <c r="D586" s="437"/>
      <c r="E586" s="437"/>
      <c r="F586" s="472"/>
      <c r="G586" s="472"/>
    </row>
    <row r="587" spans="4:7" x14ac:dyDescent="0.2">
      <c r="D587" s="437"/>
      <c r="E587" s="437"/>
      <c r="F587" s="472"/>
      <c r="G587" s="472"/>
    </row>
    <row r="588" spans="4:7" x14ac:dyDescent="0.2">
      <c r="D588" s="437"/>
      <c r="E588" s="437"/>
      <c r="F588" s="472"/>
      <c r="G588" s="472"/>
    </row>
    <row r="589" spans="4:7" x14ac:dyDescent="0.2">
      <c r="D589" s="437"/>
      <c r="E589" s="437"/>
      <c r="F589" s="472"/>
      <c r="G589" s="472"/>
    </row>
    <row r="590" spans="4:7" x14ac:dyDescent="0.2">
      <c r="D590" s="437"/>
      <c r="E590" s="437"/>
      <c r="F590" s="472"/>
      <c r="G590" s="472"/>
    </row>
    <row r="591" spans="4:7" x14ac:dyDescent="0.2">
      <c r="D591" s="437"/>
      <c r="E591" s="437"/>
      <c r="F591" s="472"/>
      <c r="G591" s="472"/>
    </row>
    <row r="592" spans="4:7" x14ac:dyDescent="0.2">
      <c r="D592" s="437"/>
      <c r="E592" s="437"/>
      <c r="F592" s="472"/>
      <c r="G592" s="472"/>
    </row>
    <row r="593" spans="4:7" x14ac:dyDescent="0.2">
      <c r="D593" s="437"/>
      <c r="E593" s="437"/>
      <c r="F593" s="472"/>
      <c r="G593" s="472"/>
    </row>
    <row r="594" spans="4:7" x14ac:dyDescent="0.2">
      <c r="D594" s="437"/>
      <c r="E594" s="437"/>
      <c r="F594" s="472"/>
      <c r="G594" s="472"/>
    </row>
    <row r="595" spans="4:7" x14ac:dyDescent="0.2">
      <c r="D595" s="437"/>
      <c r="E595" s="437"/>
      <c r="F595" s="472"/>
      <c r="G595" s="472"/>
    </row>
    <row r="596" spans="4:7" x14ac:dyDescent="0.2">
      <c r="D596" s="437"/>
      <c r="E596" s="437"/>
      <c r="F596" s="472"/>
      <c r="G596" s="472"/>
    </row>
    <row r="597" spans="4:7" x14ac:dyDescent="0.2">
      <c r="D597" s="437"/>
      <c r="E597" s="437"/>
      <c r="F597" s="472"/>
      <c r="G597" s="472"/>
    </row>
    <row r="598" spans="4:7" x14ac:dyDescent="0.2">
      <c r="D598" s="437"/>
      <c r="E598" s="437"/>
      <c r="F598" s="472"/>
      <c r="G598" s="472"/>
    </row>
    <row r="599" spans="4:7" x14ac:dyDescent="0.2">
      <c r="D599" s="437"/>
      <c r="E599" s="437"/>
      <c r="F599" s="472"/>
      <c r="G599" s="472"/>
    </row>
    <row r="600" spans="4:7" x14ac:dyDescent="0.2">
      <c r="D600" s="437"/>
      <c r="E600" s="437"/>
      <c r="F600" s="472"/>
      <c r="G600" s="472"/>
    </row>
    <row r="601" spans="4:7" x14ac:dyDescent="0.2">
      <c r="D601" s="437"/>
      <c r="E601" s="437"/>
      <c r="F601" s="472"/>
      <c r="G601" s="472"/>
    </row>
    <row r="602" spans="4:7" x14ac:dyDescent="0.2">
      <c r="D602" s="437"/>
      <c r="E602" s="437"/>
      <c r="F602" s="472"/>
      <c r="G602" s="472"/>
    </row>
    <row r="603" spans="4:7" x14ac:dyDescent="0.2">
      <c r="D603" s="437"/>
      <c r="E603" s="437"/>
      <c r="F603" s="472"/>
      <c r="G603" s="472"/>
    </row>
    <row r="604" spans="4:7" x14ac:dyDescent="0.2">
      <c r="D604" s="437"/>
      <c r="E604" s="437"/>
      <c r="F604" s="472"/>
      <c r="G604" s="472"/>
    </row>
    <row r="605" spans="4:7" x14ac:dyDescent="0.2">
      <c r="D605" s="437"/>
      <c r="E605" s="437"/>
      <c r="F605" s="472"/>
      <c r="G605" s="472"/>
    </row>
    <row r="606" spans="4:7" x14ac:dyDescent="0.2">
      <c r="D606" s="437"/>
      <c r="E606" s="437"/>
      <c r="F606" s="472"/>
      <c r="G606" s="472"/>
    </row>
    <row r="607" spans="4:7" x14ac:dyDescent="0.2">
      <c r="D607" s="437"/>
      <c r="E607" s="437"/>
      <c r="F607" s="472"/>
      <c r="G607" s="472"/>
    </row>
    <row r="608" spans="4:7" x14ac:dyDescent="0.2">
      <c r="D608" s="437"/>
      <c r="E608" s="437"/>
      <c r="F608" s="472"/>
      <c r="G608" s="472"/>
    </row>
    <row r="609" spans="4:7" x14ac:dyDescent="0.2">
      <c r="D609" s="437"/>
      <c r="E609" s="437"/>
      <c r="F609" s="472"/>
      <c r="G609" s="472"/>
    </row>
    <row r="610" spans="4:7" x14ac:dyDescent="0.2">
      <c r="D610" s="437"/>
      <c r="E610" s="437"/>
      <c r="F610" s="472"/>
      <c r="G610" s="472"/>
    </row>
    <row r="611" spans="4:7" x14ac:dyDescent="0.2">
      <c r="D611" s="437"/>
      <c r="E611" s="437"/>
      <c r="F611" s="472"/>
      <c r="G611" s="472"/>
    </row>
    <row r="612" spans="4:7" x14ac:dyDescent="0.2">
      <c r="D612" s="437"/>
      <c r="E612" s="437"/>
      <c r="F612" s="472"/>
      <c r="G612" s="472"/>
    </row>
    <row r="613" spans="4:7" x14ac:dyDescent="0.2">
      <c r="D613" s="437"/>
      <c r="E613" s="437"/>
      <c r="F613" s="472"/>
      <c r="G613" s="472"/>
    </row>
    <row r="614" spans="4:7" x14ac:dyDescent="0.2">
      <c r="D614" s="437"/>
      <c r="E614" s="437"/>
      <c r="F614" s="472"/>
      <c r="G614" s="472"/>
    </row>
    <row r="615" spans="4:7" x14ac:dyDescent="0.2">
      <c r="D615" s="437"/>
      <c r="E615" s="437"/>
      <c r="F615" s="472"/>
      <c r="G615" s="472"/>
    </row>
    <row r="616" spans="4:7" x14ac:dyDescent="0.2">
      <c r="D616" s="437"/>
      <c r="E616" s="437"/>
      <c r="F616" s="472"/>
      <c r="G616" s="472"/>
    </row>
    <row r="617" spans="4:7" x14ac:dyDescent="0.2">
      <c r="D617" s="437"/>
      <c r="E617" s="437"/>
      <c r="F617" s="472"/>
      <c r="G617" s="472"/>
    </row>
    <row r="618" spans="4:7" x14ac:dyDescent="0.2">
      <c r="D618" s="437"/>
      <c r="E618" s="437"/>
      <c r="F618" s="472"/>
      <c r="G618" s="472"/>
    </row>
    <row r="619" spans="4:7" x14ac:dyDescent="0.2">
      <c r="D619" s="437"/>
      <c r="E619" s="437"/>
      <c r="F619" s="472"/>
      <c r="G619" s="472"/>
    </row>
    <row r="620" spans="4:7" x14ac:dyDescent="0.2">
      <c r="D620" s="437"/>
      <c r="E620" s="437"/>
      <c r="F620" s="472"/>
      <c r="G620" s="472"/>
    </row>
    <row r="621" spans="4:7" x14ac:dyDescent="0.2">
      <c r="D621" s="437"/>
      <c r="E621" s="437"/>
      <c r="F621" s="472"/>
      <c r="G621" s="472"/>
    </row>
    <row r="622" spans="4:7" x14ac:dyDescent="0.2">
      <c r="D622" s="437"/>
      <c r="E622" s="437"/>
      <c r="F622" s="472"/>
      <c r="G622" s="472"/>
    </row>
    <row r="623" spans="4:7" x14ac:dyDescent="0.2">
      <c r="D623" s="437"/>
      <c r="E623" s="437"/>
      <c r="F623" s="472"/>
      <c r="G623" s="472"/>
    </row>
    <row r="624" spans="4:7" x14ac:dyDescent="0.2">
      <c r="D624" s="437"/>
      <c r="E624" s="437"/>
      <c r="F624" s="472"/>
      <c r="G624" s="472"/>
    </row>
    <row r="625" spans="4:7" x14ac:dyDescent="0.2">
      <c r="D625" s="437"/>
      <c r="E625" s="437"/>
      <c r="F625" s="472"/>
      <c r="G625" s="472"/>
    </row>
    <row r="626" spans="4:7" x14ac:dyDescent="0.2">
      <c r="D626" s="437"/>
      <c r="E626" s="437"/>
      <c r="F626" s="472"/>
      <c r="G626" s="472"/>
    </row>
    <row r="627" spans="4:7" x14ac:dyDescent="0.2">
      <c r="D627" s="437"/>
      <c r="E627" s="437"/>
      <c r="F627" s="472"/>
      <c r="G627" s="472"/>
    </row>
    <row r="628" spans="4:7" x14ac:dyDescent="0.2">
      <c r="D628" s="437"/>
      <c r="E628" s="437"/>
      <c r="F628" s="472"/>
      <c r="G628" s="472"/>
    </row>
    <row r="629" spans="4:7" x14ac:dyDescent="0.2">
      <c r="D629" s="437"/>
      <c r="E629" s="437"/>
      <c r="F629" s="472"/>
      <c r="G629" s="472"/>
    </row>
    <row r="630" spans="4:7" x14ac:dyDescent="0.2">
      <c r="D630" s="437"/>
      <c r="E630" s="437"/>
      <c r="F630" s="472"/>
      <c r="G630" s="472"/>
    </row>
    <row r="631" spans="4:7" x14ac:dyDescent="0.2">
      <c r="D631" s="437"/>
      <c r="E631" s="437"/>
      <c r="F631" s="472"/>
      <c r="G631" s="472"/>
    </row>
    <row r="632" spans="4:7" x14ac:dyDescent="0.2">
      <c r="D632" s="437"/>
      <c r="E632" s="437"/>
      <c r="F632" s="472"/>
      <c r="G632" s="472"/>
    </row>
    <row r="633" spans="4:7" x14ac:dyDescent="0.2">
      <c r="D633" s="437"/>
      <c r="E633" s="437"/>
      <c r="F633" s="472"/>
      <c r="G633" s="472"/>
    </row>
    <row r="634" spans="4:7" x14ac:dyDescent="0.2">
      <c r="D634" s="437"/>
      <c r="E634" s="437"/>
      <c r="F634" s="472"/>
      <c r="G634" s="472"/>
    </row>
    <row r="635" spans="4:7" x14ac:dyDescent="0.2">
      <c r="D635" s="437"/>
      <c r="E635" s="437"/>
      <c r="F635" s="472"/>
      <c r="G635" s="472"/>
    </row>
    <row r="636" spans="4:7" x14ac:dyDescent="0.2">
      <c r="D636" s="437"/>
      <c r="E636" s="437"/>
      <c r="F636" s="472"/>
      <c r="G636" s="472"/>
    </row>
    <row r="637" spans="4:7" x14ac:dyDescent="0.2">
      <c r="D637" s="437"/>
      <c r="E637" s="437"/>
      <c r="F637" s="472"/>
      <c r="G637" s="472"/>
    </row>
    <row r="638" spans="4:7" x14ac:dyDescent="0.2">
      <c r="D638" s="437"/>
      <c r="E638" s="437"/>
      <c r="F638" s="472"/>
      <c r="G638" s="472"/>
    </row>
    <row r="639" spans="4:7" x14ac:dyDescent="0.2">
      <c r="D639" s="437"/>
      <c r="E639" s="437"/>
      <c r="F639" s="472"/>
      <c r="G639" s="472"/>
    </row>
    <row r="640" spans="4:7" x14ac:dyDescent="0.2">
      <c r="D640" s="437"/>
      <c r="E640" s="437"/>
      <c r="F640" s="472"/>
      <c r="G640" s="472"/>
    </row>
    <row r="641" spans="4:7" x14ac:dyDescent="0.2">
      <c r="D641" s="437"/>
      <c r="E641" s="437"/>
      <c r="F641" s="472"/>
      <c r="G641" s="472"/>
    </row>
    <row r="642" spans="4:7" x14ac:dyDescent="0.2">
      <c r="D642" s="437"/>
      <c r="E642" s="437"/>
      <c r="F642" s="472"/>
      <c r="G642" s="472"/>
    </row>
    <row r="643" spans="4:7" x14ac:dyDescent="0.2">
      <c r="D643" s="437"/>
      <c r="E643" s="437"/>
      <c r="F643" s="472"/>
      <c r="G643" s="472"/>
    </row>
    <row r="644" spans="4:7" x14ac:dyDescent="0.2">
      <c r="D644" s="437"/>
      <c r="E644" s="437"/>
      <c r="F644" s="472"/>
      <c r="G644" s="472"/>
    </row>
    <row r="645" spans="4:7" x14ac:dyDescent="0.2">
      <c r="D645" s="437"/>
      <c r="E645" s="437"/>
      <c r="F645" s="472"/>
      <c r="G645" s="472"/>
    </row>
    <row r="646" spans="4:7" x14ac:dyDescent="0.2">
      <c r="D646" s="437"/>
      <c r="E646" s="437"/>
      <c r="F646" s="472"/>
      <c r="G646" s="472"/>
    </row>
    <row r="647" spans="4:7" x14ac:dyDescent="0.2">
      <c r="D647" s="437"/>
      <c r="E647" s="437"/>
      <c r="F647" s="472"/>
      <c r="G647" s="472"/>
    </row>
    <row r="648" spans="4:7" x14ac:dyDescent="0.2">
      <c r="D648" s="437"/>
      <c r="E648" s="437"/>
      <c r="F648" s="472"/>
      <c r="G648" s="472"/>
    </row>
    <row r="649" spans="4:7" x14ac:dyDescent="0.2">
      <c r="D649" s="437"/>
      <c r="E649" s="437"/>
      <c r="F649" s="472"/>
      <c r="G649" s="472"/>
    </row>
    <row r="650" spans="4:7" x14ac:dyDescent="0.2">
      <c r="D650" s="437"/>
      <c r="E650" s="437"/>
      <c r="F650" s="472"/>
      <c r="G650" s="472"/>
    </row>
    <row r="651" spans="4:7" x14ac:dyDescent="0.2">
      <c r="D651" s="437"/>
      <c r="E651" s="437"/>
      <c r="F651" s="472"/>
      <c r="G651" s="472"/>
    </row>
    <row r="652" spans="4:7" x14ac:dyDescent="0.2">
      <c r="D652" s="437"/>
      <c r="E652" s="437"/>
      <c r="F652" s="472"/>
      <c r="G652" s="472"/>
    </row>
    <row r="653" spans="4:7" x14ac:dyDescent="0.2">
      <c r="D653" s="437"/>
      <c r="E653" s="437"/>
      <c r="F653" s="472"/>
      <c r="G653" s="472"/>
    </row>
    <row r="654" spans="4:7" x14ac:dyDescent="0.2">
      <c r="D654" s="437"/>
      <c r="E654" s="437"/>
      <c r="F654" s="472"/>
      <c r="G654" s="472"/>
    </row>
    <row r="655" spans="4:7" x14ac:dyDescent="0.2">
      <c r="D655" s="437"/>
      <c r="E655" s="437"/>
      <c r="F655" s="472"/>
      <c r="G655" s="472"/>
    </row>
    <row r="656" spans="4:7" x14ac:dyDescent="0.2">
      <c r="D656" s="437"/>
      <c r="E656" s="437"/>
      <c r="F656" s="472"/>
      <c r="G656" s="472"/>
    </row>
    <row r="657" spans="4:7" x14ac:dyDescent="0.2">
      <c r="D657" s="437"/>
      <c r="E657" s="437"/>
      <c r="F657" s="472"/>
      <c r="G657" s="472"/>
    </row>
    <row r="658" spans="4:7" x14ac:dyDescent="0.2">
      <c r="D658" s="437"/>
      <c r="E658" s="437"/>
      <c r="F658" s="472"/>
      <c r="G658" s="472"/>
    </row>
    <row r="659" spans="4:7" x14ac:dyDescent="0.2">
      <c r="D659" s="437"/>
      <c r="E659" s="437"/>
      <c r="F659" s="472"/>
      <c r="G659" s="472"/>
    </row>
    <row r="660" spans="4:7" x14ac:dyDescent="0.2">
      <c r="D660" s="437"/>
      <c r="E660" s="437"/>
      <c r="F660" s="472"/>
      <c r="G660" s="472"/>
    </row>
    <row r="661" spans="4:7" x14ac:dyDescent="0.2">
      <c r="D661" s="437"/>
      <c r="E661" s="437"/>
      <c r="F661" s="472"/>
      <c r="G661" s="472"/>
    </row>
    <row r="662" spans="4:7" x14ac:dyDescent="0.2">
      <c r="D662" s="437"/>
      <c r="E662" s="437"/>
      <c r="F662" s="472"/>
      <c r="G662" s="472"/>
    </row>
    <row r="663" spans="4:7" x14ac:dyDescent="0.2">
      <c r="D663" s="437"/>
      <c r="E663" s="437"/>
      <c r="F663" s="472"/>
      <c r="G663" s="472"/>
    </row>
    <row r="664" spans="4:7" x14ac:dyDescent="0.2">
      <c r="D664" s="437"/>
      <c r="E664" s="437"/>
      <c r="F664" s="472"/>
      <c r="G664" s="472"/>
    </row>
    <row r="665" spans="4:7" x14ac:dyDescent="0.2">
      <c r="D665" s="437"/>
      <c r="E665" s="437"/>
      <c r="F665" s="472"/>
      <c r="G665" s="472"/>
    </row>
    <row r="666" spans="4:7" x14ac:dyDescent="0.2">
      <c r="D666" s="437"/>
      <c r="E666" s="437"/>
      <c r="F666" s="472"/>
      <c r="G666" s="472"/>
    </row>
    <row r="667" spans="4:7" x14ac:dyDescent="0.2">
      <c r="D667" s="437"/>
      <c r="E667" s="437"/>
      <c r="F667" s="472"/>
      <c r="G667" s="472"/>
    </row>
    <row r="668" spans="4:7" x14ac:dyDescent="0.2">
      <c r="D668" s="437"/>
      <c r="E668" s="437"/>
      <c r="F668" s="472"/>
      <c r="G668" s="472"/>
    </row>
    <row r="669" spans="4:7" x14ac:dyDescent="0.2">
      <c r="D669" s="437"/>
      <c r="E669" s="437"/>
      <c r="F669" s="472"/>
      <c r="G669" s="472"/>
    </row>
    <row r="670" spans="4:7" x14ac:dyDescent="0.2">
      <c r="D670" s="437"/>
      <c r="E670" s="437"/>
      <c r="F670" s="472"/>
      <c r="G670" s="472"/>
    </row>
    <row r="671" spans="4:7" x14ac:dyDescent="0.2">
      <c r="D671" s="437"/>
      <c r="E671" s="437"/>
      <c r="F671" s="472"/>
      <c r="G671" s="472"/>
    </row>
    <row r="672" spans="4:7" x14ac:dyDescent="0.2">
      <c r="D672" s="437"/>
      <c r="E672" s="437"/>
      <c r="F672" s="472"/>
      <c r="G672" s="472"/>
    </row>
    <row r="673" spans="4:7" x14ac:dyDescent="0.2">
      <c r="D673" s="437"/>
      <c r="E673" s="437"/>
      <c r="F673" s="472"/>
      <c r="G673" s="472"/>
    </row>
    <row r="674" spans="4:7" x14ac:dyDescent="0.2">
      <c r="D674" s="437"/>
      <c r="E674" s="437"/>
      <c r="F674" s="472"/>
      <c r="G674" s="472"/>
    </row>
    <row r="675" spans="4:7" x14ac:dyDescent="0.2">
      <c r="D675" s="437"/>
      <c r="E675" s="437"/>
      <c r="F675" s="472"/>
      <c r="G675" s="472"/>
    </row>
    <row r="676" spans="4:7" x14ac:dyDescent="0.2">
      <c r="D676" s="437"/>
      <c r="E676" s="437"/>
      <c r="F676" s="472"/>
      <c r="G676" s="472"/>
    </row>
    <row r="677" spans="4:7" x14ac:dyDescent="0.2">
      <c r="D677" s="437"/>
      <c r="E677" s="437"/>
      <c r="F677" s="472"/>
      <c r="G677" s="472"/>
    </row>
    <row r="678" spans="4:7" x14ac:dyDescent="0.2">
      <c r="D678" s="437"/>
      <c r="E678" s="437"/>
      <c r="F678" s="472"/>
      <c r="G678" s="472"/>
    </row>
    <row r="679" spans="4:7" x14ac:dyDescent="0.2">
      <c r="D679" s="437"/>
      <c r="E679" s="437"/>
      <c r="F679" s="472"/>
      <c r="G679" s="472"/>
    </row>
    <row r="680" spans="4:7" x14ac:dyDescent="0.2">
      <c r="D680" s="437"/>
      <c r="E680" s="437"/>
      <c r="F680" s="472"/>
      <c r="G680" s="472"/>
    </row>
    <row r="681" spans="4:7" x14ac:dyDescent="0.2">
      <c r="D681" s="437"/>
      <c r="E681" s="437"/>
      <c r="F681" s="472"/>
      <c r="G681" s="472"/>
    </row>
    <row r="682" spans="4:7" x14ac:dyDescent="0.2">
      <c r="D682" s="437"/>
      <c r="E682" s="437"/>
      <c r="F682" s="472"/>
      <c r="G682" s="472"/>
    </row>
    <row r="683" spans="4:7" x14ac:dyDescent="0.2">
      <c r="D683" s="437"/>
      <c r="E683" s="437"/>
      <c r="F683" s="472"/>
      <c r="G683" s="472"/>
    </row>
    <row r="684" spans="4:7" x14ac:dyDescent="0.2">
      <c r="D684" s="437"/>
      <c r="E684" s="437"/>
      <c r="F684" s="472"/>
      <c r="G684" s="472"/>
    </row>
    <row r="685" spans="4:7" x14ac:dyDescent="0.2">
      <c r="D685" s="437"/>
      <c r="E685" s="437"/>
      <c r="F685" s="472"/>
      <c r="G685" s="472"/>
    </row>
    <row r="686" spans="4:7" x14ac:dyDescent="0.2">
      <c r="D686" s="437"/>
      <c r="E686" s="437"/>
      <c r="F686" s="472"/>
      <c r="G686" s="472"/>
    </row>
    <row r="687" spans="4:7" x14ac:dyDescent="0.2">
      <c r="D687" s="437"/>
      <c r="E687" s="437"/>
      <c r="F687" s="472"/>
      <c r="G687" s="472"/>
    </row>
    <row r="688" spans="4:7" x14ac:dyDescent="0.2">
      <c r="D688" s="437"/>
      <c r="E688" s="437"/>
      <c r="F688" s="472"/>
      <c r="G688" s="472"/>
    </row>
    <row r="689" spans="4:7" x14ac:dyDescent="0.2">
      <c r="D689" s="437"/>
      <c r="E689" s="437"/>
      <c r="F689" s="472"/>
      <c r="G689" s="472"/>
    </row>
    <row r="690" spans="4:7" x14ac:dyDescent="0.2">
      <c r="D690" s="437"/>
      <c r="E690" s="437"/>
      <c r="F690" s="472"/>
      <c r="G690" s="472"/>
    </row>
    <row r="691" spans="4:7" x14ac:dyDescent="0.2">
      <c r="D691" s="437"/>
      <c r="E691" s="437"/>
      <c r="F691" s="472"/>
      <c r="G691" s="472"/>
    </row>
    <row r="692" spans="4:7" x14ac:dyDescent="0.2">
      <c r="D692" s="437"/>
      <c r="E692" s="437"/>
      <c r="F692" s="472"/>
      <c r="G692" s="472"/>
    </row>
    <row r="693" spans="4:7" x14ac:dyDescent="0.2">
      <c r="D693" s="437"/>
      <c r="E693" s="437"/>
      <c r="F693" s="472"/>
      <c r="G693" s="472"/>
    </row>
    <row r="694" spans="4:7" x14ac:dyDescent="0.2">
      <c r="D694" s="437"/>
      <c r="E694" s="437"/>
      <c r="F694" s="472"/>
      <c r="G694" s="472"/>
    </row>
    <row r="695" spans="4:7" x14ac:dyDescent="0.2">
      <c r="D695" s="437"/>
      <c r="E695" s="437"/>
      <c r="F695" s="472"/>
      <c r="G695" s="472"/>
    </row>
    <row r="696" spans="4:7" x14ac:dyDescent="0.2">
      <c r="D696" s="437"/>
      <c r="E696" s="437"/>
      <c r="F696" s="472"/>
      <c r="G696" s="472"/>
    </row>
    <row r="697" spans="4:7" x14ac:dyDescent="0.2">
      <c r="D697" s="437"/>
      <c r="E697" s="437"/>
      <c r="F697" s="472"/>
      <c r="G697" s="472"/>
    </row>
    <row r="698" spans="4:7" x14ac:dyDescent="0.2">
      <c r="D698" s="437"/>
      <c r="E698" s="437"/>
      <c r="F698" s="472"/>
      <c r="G698" s="472"/>
    </row>
    <row r="699" spans="4:7" x14ac:dyDescent="0.2">
      <c r="D699" s="437"/>
      <c r="E699" s="437"/>
      <c r="F699" s="472"/>
      <c r="G699" s="472"/>
    </row>
    <row r="700" spans="4:7" x14ac:dyDescent="0.2">
      <c r="D700" s="437"/>
      <c r="E700" s="437"/>
      <c r="F700" s="472"/>
      <c r="G700" s="472"/>
    </row>
    <row r="701" spans="4:7" x14ac:dyDescent="0.2">
      <c r="D701" s="437"/>
      <c r="E701" s="437"/>
      <c r="F701" s="472"/>
      <c r="G701" s="472"/>
    </row>
    <row r="702" spans="4:7" x14ac:dyDescent="0.2">
      <c r="D702" s="437"/>
      <c r="E702" s="437"/>
      <c r="F702" s="472"/>
      <c r="G702" s="472"/>
    </row>
    <row r="703" spans="4:7" x14ac:dyDescent="0.2">
      <c r="D703" s="437"/>
      <c r="E703" s="437"/>
      <c r="F703" s="472"/>
      <c r="G703" s="472"/>
    </row>
    <row r="704" spans="4:7" x14ac:dyDescent="0.2">
      <c r="D704" s="437"/>
      <c r="E704" s="437"/>
      <c r="F704" s="472"/>
      <c r="G704" s="472"/>
    </row>
    <row r="705" spans="4:7" x14ac:dyDescent="0.2">
      <c r="D705" s="437"/>
      <c r="E705" s="437"/>
      <c r="F705" s="472"/>
      <c r="G705" s="472"/>
    </row>
    <row r="706" spans="4:7" x14ac:dyDescent="0.2">
      <c r="D706" s="437"/>
      <c r="E706" s="437"/>
      <c r="F706" s="472"/>
      <c r="G706" s="472"/>
    </row>
    <row r="707" spans="4:7" x14ac:dyDescent="0.2">
      <c r="D707" s="437"/>
      <c r="E707" s="437"/>
      <c r="F707" s="472"/>
      <c r="G707" s="472"/>
    </row>
    <row r="708" spans="4:7" x14ac:dyDescent="0.2">
      <c r="D708" s="437"/>
      <c r="E708" s="437"/>
      <c r="F708" s="472"/>
      <c r="G708" s="472"/>
    </row>
    <row r="709" spans="4:7" x14ac:dyDescent="0.2">
      <c r="D709" s="437"/>
      <c r="E709" s="437"/>
      <c r="F709" s="472"/>
      <c r="G709" s="472"/>
    </row>
    <row r="710" spans="4:7" x14ac:dyDescent="0.2">
      <c r="D710" s="437"/>
      <c r="E710" s="437"/>
      <c r="F710" s="472"/>
      <c r="G710" s="472"/>
    </row>
    <row r="711" spans="4:7" x14ac:dyDescent="0.2">
      <c r="D711" s="437"/>
      <c r="E711" s="437"/>
      <c r="F711" s="472"/>
      <c r="G711" s="472"/>
    </row>
    <row r="712" spans="4:7" x14ac:dyDescent="0.2">
      <c r="D712" s="437"/>
      <c r="E712" s="437"/>
      <c r="F712" s="472"/>
      <c r="G712" s="472"/>
    </row>
    <row r="713" spans="4:7" x14ac:dyDescent="0.2">
      <c r="D713" s="437"/>
      <c r="E713" s="437"/>
      <c r="F713" s="472"/>
      <c r="G713" s="472"/>
    </row>
    <row r="714" spans="4:7" x14ac:dyDescent="0.2">
      <c r="D714" s="437"/>
      <c r="E714" s="437"/>
      <c r="F714" s="472"/>
      <c r="G714" s="472"/>
    </row>
    <row r="715" spans="4:7" x14ac:dyDescent="0.2">
      <c r="D715" s="437"/>
      <c r="E715" s="437"/>
      <c r="F715" s="472"/>
      <c r="G715" s="472"/>
    </row>
    <row r="716" spans="4:7" x14ac:dyDescent="0.2">
      <c r="D716" s="437"/>
      <c r="E716" s="437"/>
      <c r="F716" s="472"/>
      <c r="G716" s="472"/>
    </row>
    <row r="717" spans="4:7" x14ac:dyDescent="0.2">
      <c r="D717" s="437"/>
      <c r="E717" s="437"/>
      <c r="F717" s="472"/>
      <c r="G717" s="472"/>
    </row>
    <row r="718" spans="4:7" x14ac:dyDescent="0.2">
      <c r="D718" s="437"/>
      <c r="E718" s="437"/>
      <c r="F718" s="472"/>
      <c r="G718" s="472"/>
    </row>
    <row r="719" spans="4:7" x14ac:dyDescent="0.2">
      <c r="D719" s="437"/>
      <c r="E719" s="437"/>
      <c r="F719" s="472"/>
      <c r="G719" s="472"/>
    </row>
    <row r="720" spans="4:7" x14ac:dyDescent="0.2">
      <c r="D720" s="437"/>
      <c r="E720" s="437"/>
      <c r="F720" s="472"/>
      <c r="G720" s="472"/>
    </row>
    <row r="721" spans="4:7" x14ac:dyDescent="0.2">
      <c r="D721" s="437"/>
      <c r="E721" s="437"/>
      <c r="F721" s="472"/>
      <c r="G721" s="472"/>
    </row>
    <row r="722" spans="4:7" x14ac:dyDescent="0.2">
      <c r="D722" s="437"/>
      <c r="E722" s="437"/>
      <c r="F722" s="472"/>
      <c r="G722" s="472"/>
    </row>
    <row r="723" spans="4:7" x14ac:dyDescent="0.2">
      <c r="D723" s="437"/>
      <c r="E723" s="437"/>
      <c r="F723" s="472"/>
      <c r="G723" s="472"/>
    </row>
    <row r="724" spans="4:7" x14ac:dyDescent="0.2">
      <c r="D724" s="437"/>
      <c r="E724" s="437"/>
      <c r="F724" s="472"/>
      <c r="G724" s="472"/>
    </row>
    <row r="725" spans="4:7" x14ac:dyDescent="0.2">
      <c r="D725" s="437"/>
      <c r="E725" s="437"/>
      <c r="F725" s="472"/>
      <c r="G725" s="472"/>
    </row>
    <row r="726" spans="4:7" x14ac:dyDescent="0.2">
      <c r="D726" s="437"/>
      <c r="E726" s="437"/>
      <c r="F726" s="472"/>
      <c r="G726" s="472"/>
    </row>
    <row r="727" spans="4:7" x14ac:dyDescent="0.2">
      <c r="D727" s="437"/>
      <c r="E727" s="437"/>
      <c r="F727" s="472"/>
      <c r="G727" s="472"/>
    </row>
    <row r="728" spans="4:7" x14ac:dyDescent="0.2">
      <c r="D728" s="437"/>
      <c r="E728" s="437"/>
      <c r="F728" s="472"/>
      <c r="G728" s="472"/>
    </row>
    <row r="729" spans="4:7" x14ac:dyDescent="0.2">
      <c r="D729" s="437"/>
      <c r="E729" s="437"/>
      <c r="F729" s="472"/>
      <c r="G729" s="472"/>
    </row>
    <row r="730" spans="4:7" x14ac:dyDescent="0.2">
      <c r="D730" s="437"/>
      <c r="E730" s="437"/>
      <c r="F730" s="472"/>
      <c r="G730" s="472"/>
    </row>
    <row r="731" spans="4:7" x14ac:dyDescent="0.2">
      <c r="D731" s="437"/>
      <c r="E731" s="437"/>
      <c r="F731" s="472"/>
      <c r="G731" s="472"/>
    </row>
    <row r="732" spans="4:7" x14ac:dyDescent="0.2">
      <c r="D732" s="437"/>
      <c r="E732" s="437"/>
      <c r="F732" s="472"/>
      <c r="G732" s="472"/>
    </row>
    <row r="733" spans="4:7" x14ac:dyDescent="0.2">
      <c r="D733" s="437"/>
      <c r="E733" s="437"/>
      <c r="F733" s="472"/>
      <c r="G733" s="472"/>
    </row>
    <row r="734" spans="4:7" x14ac:dyDescent="0.2">
      <c r="D734" s="437"/>
      <c r="E734" s="437"/>
      <c r="F734" s="472"/>
      <c r="G734" s="472"/>
    </row>
    <row r="735" spans="4:7" x14ac:dyDescent="0.2">
      <c r="D735" s="437"/>
      <c r="E735" s="437"/>
      <c r="F735" s="472"/>
      <c r="G735" s="472"/>
    </row>
    <row r="736" spans="4:7" x14ac:dyDescent="0.2">
      <c r="D736" s="437"/>
      <c r="E736" s="437"/>
      <c r="F736" s="472"/>
      <c r="G736" s="472"/>
    </row>
    <row r="737" spans="4:7" x14ac:dyDescent="0.2">
      <c r="D737" s="437"/>
      <c r="E737" s="437"/>
      <c r="F737" s="472"/>
      <c r="G737" s="472"/>
    </row>
    <row r="738" spans="4:7" x14ac:dyDescent="0.2">
      <c r="D738" s="437"/>
      <c r="E738" s="437"/>
      <c r="F738" s="472"/>
      <c r="G738" s="472"/>
    </row>
    <row r="739" spans="4:7" x14ac:dyDescent="0.2">
      <c r="D739" s="437"/>
      <c r="E739" s="437"/>
      <c r="F739" s="472"/>
      <c r="G739" s="472"/>
    </row>
    <row r="740" spans="4:7" x14ac:dyDescent="0.2">
      <c r="D740" s="437"/>
      <c r="E740" s="437"/>
      <c r="F740" s="472"/>
      <c r="G740" s="472"/>
    </row>
    <row r="741" spans="4:7" x14ac:dyDescent="0.2">
      <c r="D741" s="437"/>
      <c r="E741" s="437"/>
      <c r="F741" s="472"/>
      <c r="G741" s="472"/>
    </row>
    <row r="742" spans="4:7" x14ac:dyDescent="0.2">
      <c r="D742" s="437"/>
      <c r="E742" s="437"/>
      <c r="F742" s="472"/>
      <c r="G742" s="472"/>
    </row>
    <row r="743" spans="4:7" x14ac:dyDescent="0.2">
      <c r="D743" s="437"/>
      <c r="E743" s="437"/>
      <c r="F743" s="472"/>
      <c r="G743" s="472"/>
    </row>
    <row r="744" spans="4:7" x14ac:dyDescent="0.2">
      <c r="D744" s="437"/>
      <c r="E744" s="437"/>
      <c r="F744" s="472"/>
      <c r="G744" s="472"/>
    </row>
    <row r="745" spans="4:7" x14ac:dyDescent="0.2">
      <c r="D745" s="437"/>
      <c r="E745" s="437"/>
      <c r="F745" s="472"/>
      <c r="G745" s="472"/>
    </row>
    <row r="746" spans="4:7" x14ac:dyDescent="0.2">
      <c r="D746" s="437"/>
      <c r="E746" s="437"/>
      <c r="F746" s="472"/>
      <c r="G746" s="472"/>
    </row>
    <row r="747" spans="4:7" x14ac:dyDescent="0.2">
      <c r="D747" s="437"/>
      <c r="E747" s="437"/>
      <c r="F747" s="472"/>
      <c r="G747" s="472"/>
    </row>
    <row r="748" spans="4:7" x14ac:dyDescent="0.2">
      <c r="D748" s="437"/>
      <c r="E748" s="437"/>
      <c r="F748" s="472"/>
      <c r="G748" s="472"/>
    </row>
    <row r="749" spans="4:7" x14ac:dyDescent="0.2">
      <c r="D749" s="437"/>
      <c r="E749" s="437"/>
      <c r="F749" s="472"/>
      <c r="G749" s="472"/>
    </row>
    <row r="750" spans="4:7" x14ac:dyDescent="0.2">
      <c r="D750" s="437"/>
      <c r="E750" s="437"/>
      <c r="F750" s="472"/>
      <c r="G750" s="472"/>
    </row>
    <row r="751" spans="4:7" x14ac:dyDescent="0.2">
      <c r="D751" s="437"/>
      <c r="E751" s="437"/>
      <c r="F751" s="472"/>
      <c r="G751" s="472"/>
    </row>
    <row r="752" spans="4:7" x14ac:dyDescent="0.2">
      <c r="D752" s="437"/>
      <c r="E752" s="437"/>
      <c r="F752" s="472"/>
      <c r="G752" s="472"/>
    </row>
    <row r="753" spans="4:7" x14ac:dyDescent="0.2">
      <c r="D753" s="437"/>
      <c r="E753" s="437"/>
      <c r="F753" s="472"/>
      <c r="G753" s="472"/>
    </row>
    <row r="754" spans="4:7" x14ac:dyDescent="0.2">
      <c r="D754" s="437"/>
      <c r="E754" s="437"/>
      <c r="F754" s="472"/>
      <c r="G754" s="472"/>
    </row>
    <row r="755" spans="4:7" x14ac:dyDescent="0.2">
      <c r="D755" s="437"/>
      <c r="E755" s="437"/>
      <c r="F755" s="472"/>
      <c r="G755" s="472"/>
    </row>
    <row r="756" spans="4:7" x14ac:dyDescent="0.2">
      <c r="D756" s="437"/>
      <c r="E756" s="437"/>
      <c r="F756" s="472"/>
      <c r="G756" s="472"/>
    </row>
    <row r="757" spans="4:7" x14ac:dyDescent="0.2">
      <c r="D757" s="437"/>
      <c r="E757" s="437"/>
      <c r="F757" s="472"/>
      <c r="G757" s="472"/>
    </row>
    <row r="758" spans="4:7" x14ac:dyDescent="0.2">
      <c r="D758" s="437"/>
      <c r="E758" s="437"/>
      <c r="F758" s="472"/>
      <c r="G758" s="472"/>
    </row>
    <row r="759" spans="4:7" x14ac:dyDescent="0.2">
      <c r="D759" s="437"/>
      <c r="E759" s="437"/>
      <c r="F759" s="472"/>
      <c r="G759" s="472"/>
    </row>
    <row r="760" spans="4:7" x14ac:dyDescent="0.2">
      <c r="D760" s="437"/>
      <c r="E760" s="437"/>
      <c r="F760" s="472"/>
      <c r="G760" s="472"/>
    </row>
    <row r="761" spans="4:7" x14ac:dyDescent="0.2">
      <c r="D761" s="437"/>
      <c r="E761" s="437"/>
      <c r="F761" s="472"/>
      <c r="G761" s="472"/>
    </row>
    <row r="762" spans="4:7" x14ac:dyDescent="0.2">
      <c r="D762" s="437"/>
      <c r="E762" s="437"/>
      <c r="F762" s="472"/>
      <c r="G762" s="472"/>
    </row>
    <row r="763" spans="4:7" x14ac:dyDescent="0.2">
      <c r="D763" s="437"/>
      <c r="E763" s="437"/>
      <c r="F763" s="472"/>
      <c r="G763" s="472"/>
    </row>
    <row r="764" spans="4:7" x14ac:dyDescent="0.2">
      <c r="D764" s="437"/>
      <c r="E764" s="437"/>
      <c r="F764" s="472"/>
      <c r="G764" s="472"/>
    </row>
    <row r="765" spans="4:7" x14ac:dyDescent="0.2">
      <c r="D765" s="437"/>
      <c r="E765" s="437"/>
      <c r="F765" s="472"/>
      <c r="G765" s="472"/>
    </row>
    <row r="766" spans="4:7" x14ac:dyDescent="0.2">
      <c r="D766" s="437"/>
      <c r="E766" s="437"/>
      <c r="F766" s="472"/>
      <c r="G766" s="472"/>
    </row>
    <row r="767" spans="4:7" x14ac:dyDescent="0.2">
      <c r="D767" s="437"/>
      <c r="E767" s="437"/>
      <c r="F767" s="472"/>
      <c r="G767" s="472"/>
    </row>
    <row r="768" spans="4:7" x14ac:dyDescent="0.2">
      <c r="D768" s="437"/>
      <c r="E768" s="437"/>
      <c r="F768" s="472"/>
      <c r="G768" s="472"/>
    </row>
    <row r="769" spans="4:7" x14ac:dyDescent="0.2">
      <c r="D769" s="437"/>
      <c r="E769" s="437"/>
      <c r="F769" s="472"/>
      <c r="G769" s="472"/>
    </row>
    <row r="770" spans="4:7" x14ac:dyDescent="0.2">
      <c r="D770" s="437"/>
      <c r="E770" s="437"/>
      <c r="F770" s="472"/>
      <c r="G770" s="472"/>
    </row>
    <row r="771" spans="4:7" x14ac:dyDescent="0.2">
      <c r="D771" s="437"/>
      <c r="E771" s="437"/>
      <c r="F771" s="472"/>
      <c r="G771" s="472"/>
    </row>
    <row r="772" spans="4:7" x14ac:dyDescent="0.2">
      <c r="D772" s="437"/>
      <c r="E772" s="437"/>
      <c r="F772" s="472"/>
      <c r="G772" s="472"/>
    </row>
    <row r="773" spans="4:7" x14ac:dyDescent="0.2">
      <c r="D773" s="437"/>
      <c r="E773" s="437"/>
      <c r="F773" s="472"/>
      <c r="G773" s="472"/>
    </row>
    <row r="774" spans="4:7" x14ac:dyDescent="0.2">
      <c r="D774" s="437"/>
      <c r="E774" s="437"/>
      <c r="F774" s="472"/>
      <c r="G774" s="472"/>
    </row>
    <row r="775" spans="4:7" x14ac:dyDescent="0.2">
      <c r="D775" s="437"/>
      <c r="E775" s="437"/>
      <c r="F775" s="472"/>
      <c r="G775" s="472"/>
    </row>
    <row r="776" spans="4:7" x14ac:dyDescent="0.2">
      <c r="D776" s="437"/>
      <c r="E776" s="437"/>
      <c r="F776" s="472"/>
      <c r="G776" s="472"/>
    </row>
    <row r="777" spans="4:7" x14ac:dyDescent="0.2">
      <c r="D777" s="437"/>
      <c r="E777" s="437"/>
      <c r="F777" s="472"/>
      <c r="G777" s="472"/>
    </row>
    <row r="778" spans="4:7" x14ac:dyDescent="0.2">
      <c r="D778" s="437"/>
      <c r="E778" s="437"/>
      <c r="F778" s="472"/>
      <c r="G778" s="472"/>
    </row>
    <row r="779" spans="4:7" x14ac:dyDescent="0.2">
      <c r="D779" s="437"/>
      <c r="E779" s="437"/>
      <c r="F779" s="472"/>
      <c r="G779" s="472"/>
    </row>
    <row r="780" spans="4:7" x14ac:dyDescent="0.2">
      <c r="D780" s="437"/>
      <c r="E780" s="437"/>
      <c r="F780" s="472"/>
      <c r="G780" s="472"/>
    </row>
    <row r="781" spans="4:7" x14ac:dyDescent="0.2">
      <c r="D781" s="437"/>
      <c r="E781" s="437"/>
      <c r="F781" s="472"/>
      <c r="G781" s="472"/>
    </row>
    <row r="782" spans="4:7" x14ac:dyDescent="0.2">
      <c r="D782" s="437"/>
      <c r="E782" s="437"/>
      <c r="F782" s="472"/>
      <c r="G782" s="472"/>
    </row>
    <row r="783" spans="4:7" x14ac:dyDescent="0.2">
      <c r="D783" s="437"/>
      <c r="E783" s="437"/>
      <c r="F783" s="472"/>
      <c r="G783" s="472"/>
    </row>
    <row r="784" spans="4:7" x14ac:dyDescent="0.2">
      <c r="D784" s="437"/>
      <c r="E784" s="437"/>
      <c r="F784" s="472"/>
      <c r="G784" s="472"/>
    </row>
    <row r="785" spans="4:7" x14ac:dyDescent="0.2">
      <c r="D785" s="437"/>
      <c r="E785" s="437"/>
      <c r="F785" s="472"/>
      <c r="G785" s="472"/>
    </row>
    <row r="786" spans="4:7" x14ac:dyDescent="0.2">
      <c r="D786" s="437"/>
      <c r="E786" s="437"/>
      <c r="F786" s="472"/>
      <c r="G786" s="472"/>
    </row>
    <row r="787" spans="4:7" x14ac:dyDescent="0.2">
      <c r="D787" s="437"/>
      <c r="E787" s="437"/>
      <c r="F787" s="472"/>
      <c r="G787" s="472"/>
    </row>
    <row r="788" spans="4:7" x14ac:dyDescent="0.2">
      <c r="D788" s="437"/>
      <c r="E788" s="437"/>
      <c r="F788" s="472"/>
      <c r="G788" s="472"/>
    </row>
    <row r="789" spans="4:7" x14ac:dyDescent="0.2">
      <c r="D789" s="437"/>
      <c r="E789" s="437"/>
      <c r="F789" s="472"/>
      <c r="G789" s="472"/>
    </row>
    <row r="790" spans="4:7" x14ac:dyDescent="0.2">
      <c r="D790" s="437"/>
      <c r="E790" s="437"/>
      <c r="F790" s="472"/>
      <c r="G790" s="472"/>
    </row>
    <row r="791" spans="4:7" x14ac:dyDescent="0.2">
      <c r="D791" s="437"/>
      <c r="E791" s="437"/>
      <c r="F791" s="472"/>
      <c r="G791" s="472"/>
    </row>
    <row r="792" spans="4:7" x14ac:dyDescent="0.2">
      <c r="D792" s="437"/>
      <c r="E792" s="437"/>
      <c r="F792" s="472"/>
      <c r="G792" s="472"/>
    </row>
    <row r="793" spans="4:7" x14ac:dyDescent="0.2">
      <c r="D793" s="437"/>
      <c r="E793" s="437"/>
      <c r="F793" s="472"/>
      <c r="G793" s="472"/>
    </row>
    <row r="794" spans="4:7" x14ac:dyDescent="0.2">
      <c r="D794" s="437"/>
      <c r="E794" s="437"/>
      <c r="F794" s="472"/>
      <c r="G794" s="472"/>
    </row>
    <row r="795" spans="4:7" x14ac:dyDescent="0.2">
      <c r="D795" s="437"/>
      <c r="E795" s="437"/>
      <c r="F795" s="472"/>
      <c r="G795" s="472"/>
    </row>
    <row r="796" spans="4:7" x14ac:dyDescent="0.2">
      <c r="D796" s="437"/>
      <c r="E796" s="437"/>
      <c r="F796" s="472"/>
      <c r="G796" s="472"/>
    </row>
    <row r="797" spans="4:7" x14ac:dyDescent="0.2">
      <c r="D797" s="437"/>
      <c r="E797" s="437"/>
      <c r="F797" s="472"/>
      <c r="G797" s="472"/>
    </row>
    <row r="798" spans="4:7" x14ac:dyDescent="0.2">
      <c r="D798" s="437"/>
      <c r="E798" s="437"/>
      <c r="F798" s="472"/>
      <c r="G798" s="472"/>
    </row>
    <row r="799" spans="4:7" x14ac:dyDescent="0.2">
      <c r="D799" s="437"/>
      <c r="E799" s="437"/>
      <c r="F799" s="472"/>
      <c r="G799" s="472"/>
    </row>
    <row r="800" spans="4:7" x14ac:dyDescent="0.2">
      <c r="D800" s="437"/>
      <c r="E800" s="437"/>
      <c r="F800" s="472"/>
      <c r="G800" s="472"/>
    </row>
    <row r="801" spans="4:7" x14ac:dyDescent="0.2">
      <c r="D801" s="437"/>
      <c r="E801" s="437"/>
      <c r="F801" s="472"/>
      <c r="G801" s="472"/>
    </row>
    <row r="802" spans="4:7" x14ac:dyDescent="0.2">
      <c r="D802" s="437"/>
      <c r="E802" s="437"/>
      <c r="F802" s="472"/>
      <c r="G802" s="472"/>
    </row>
    <row r="803" spans="4:7" x14ac:dyDescent="0.2">
      <c r="D803" s="437"/>
      <c r="E803" s="437"/>
      <c r="F803" s="472"/>
      <c r="G803" s="472"/>
    </row>
    <row r="804" spans="4:7" x14ac:dyDescent="0.2">
      <c r="D804" s="437"/>
      <c r="E804" s="437"/>
      <c r="F804" s="472"/>
      <c r="G804" s="472"/>
    </row>
    <row r="805" spans="4:7" x14ac:dyDescent="0.2">
      <c r="D805" s="437"/>
      <c r="E805" s="437"/>
      <c r="F805" s="472"/>
      <c r="G805" s="472"/>
    </row>
    <row r="806" spans="4:7" x14ac:dyDescent="0.2">
      <c r="D806" s="437"/>
      <c r="E806" s="437"/>
      <c r="F806" s="472"/>
      <c r="G806" s="472"/>
    </row>
    <row r="807" spans="4:7" x14ac:dyDescent="0.2">
      <c r="D807" s="437"/>
      <c r="E807" s="437"/>
      <c r="F807" s="472"/>
      <c r="G807" s="472"/>
    </row>
    <row r="808" spans="4:7" x14ac:dyDescent="0.2">
      <c r="D808" s="437"/>
      <c r="E808" s="437"/>
      <c r="F808" s="472"/>
      <c r="G808" s="472"/>
    </row>
    <row r="809" spans="4:7" x14ac:dyDescent="0.2">
      <c r="D809" s="437"/>
      <c r="E809" s="437"/>
      <c r="F809" s="472"/>
      <c r="G809" s="472"/>
    </row>
    <row r="810" spans="4:7" x14ac:dyDescent="0.2">
      <c r="D810" s="437"/>
      <c r="E810" s="437"/>
      <c r="F810" s="472"/>
      <c r="G810" s="472"/>
    </row>
    <row r="811" spans="4:7" x14ac:dyDescent="0.2">
      <c r="D811" s="437"/>
      <c r="E811" s="437"/>
      <c r="F811" s="472"/>
      <c r="G811" s="472"/>
    </row>
    <row r="812" spans="4:7" x14ac:dyDescent="0.2">
      <c r="D812" s="437"/>
      <c r="E812" s="437"/>
      <c r="F812" s="472"/>
      <c r="G812" s="472"/>
    </row>
    <row r="813" spans="4:7" x14ac:dyDescent="0.2">
      <c r="D813" s="437"/>
      <c r="E813" s="437"/>
      <c r="F813" s="472"/>
      <c r="G813" s="472"/>
    </row>
    <row r="814" spans="4:7" x14ac:dyDescent="0.2">
      <c r="D814" s="437"/>
      <c r="E814" s="437"/>
      <c r="F814" s="472"/>
      <c r="G814" s="472"/>
    </row>
    <row r="815" spans="4:7" x14ac:dyDescent="0.2">
      <c r="D815" s="437"/>
      <c r="E815" s="437"/>
      <c r="F815" s="472"/>
      <c r="G815" s="472"/>
    </row>
    <row r="816" spans="4:7" x14ac:dyDescent="0.2">
      <c r="D816" s="437"/>
      <c r="E816" s="437"/>
      <c r="F816" s="472"/>
      <c r="G816" s="472"/>
    </row>
    <row r="817" spans="4:7" x14ac:dyDescent="0.2">
      <c r="D817" s="437"/>
      <c r="E817" s="437"/>
      <c r="F817" s="472"/>
      <c r="G817" s="472"/>
    </row>
    <row r="818" spans="4:7" x14ac:dyDescent="0.2">
      <c r="D818" s="437"/>
      <c r="E818" s="437"/>
      <c r="F818" s="472"/>
      <c r="G818" s="472"/>
    </row>
    <row r="819" spans="4:7" x14ac:dyDescent="0.2">
      <c r="D819" s="437"/>
      <c r="E819" s="437"/>
      <c r="F819" s="472"/>
      <c r="G819" s="472"/>
    </row>
    <row r="820" spans="4:7" x14ac:dyDescent="0.2">
      <c r="D820" s="437"/>
      <c r="E820" s="437"/>
      <c r="F820" s="472"/>
      <c r="G820" s="472"/>
    </row>
    <row r="821" spans="4:7" x14ac:dyDescent="0.2">
      <c r="D821" s="437"/>
      <c r="E821" s="437"/>
      <c r="F821" s="472"/>
      <c r="G821" s="472"/>
    </row>
    <row r="822" spans="4:7" x14ac:dyDescent="0.2">
      <c r="D822" s="437"/>
      <c r="E822" s="437"/>
      <c r="F822" s="472"/>
      <c r="G822" s="472"/>
    </row>
    <row r="823" spans="4:7" x14ac:dyDescent="0.2">
      <c r="D823" s="437"/>
      <c r="E823" s="437"/>
      <c r="F823" s="472"/>
      <c r="G823" s="472"/>
    </row>
    <row r="824" spans="4:7" x14ac:dyDescent="0.2">
      <c r="D824" s="437"/>
      <c r="E824" s="437"/>
      <c r="F824" s="472"/>
      <c r="G824" s="472"/>
    </row>
    <row r="825" spans="4:7" x14ac:dyDescent="0.2">
      <c r="D825" s="437"/>
      <c r="E825" s="437"/>
      <c r="F825" s="472"/>
      <c r="G825" s="472"/>
    </row>
    <row r="826" spans="4:7" x14ac:dyDescent="0.2">
      <c r="D826" s="437"/>
      <c r="E826" s="437"/>
      <c r="F826" s="472"/>
      <c r="G826" s="472"/>
    </row>
    <row r="827" spans="4:7" x14ac:dyDescent="0.2">
      <c r="D827" s="437"/>
      <c r="E827" s="437"/>
      <c r="F827" s="472"/>
      <c r="G827" s="472"/>
    </row>
    <row r="828" spans="4:7" x14ac:dyDescent="0.2">
      <c r="D828" s="437"/>
      <c r="E828" s="437"/>
      <c r="F828" s="472"/>
      <c r="G828" s="472"/>
    </row>
    <row r="829" spans="4:7" x14ac:dyDescent="0.2">
      <c r="D829" s="437"/>
      <c r="E829" s="437"/>
      <c r="F829" s="472"/>
      <c r="G829" s="472"/>
    </row>
    <row r="830" spans="4:7" x14ac:dyDescent="0.2">
      <c r="D830" s="437"/>
      <c r="E830" s="437"/>
      <c r="F830" s="472"/>
      <c r="G830" s="472"/>
    </row>
    <row r="831" spans="4:7" x14ac:dyDescent="0.2">
      <c r="D831" s="437"/>
      <c r="E831" s="437"/>
      <c r="F831" s="472"/>
      <c r="G831" s="472"/>
    </row>
    <row r="832" spans="4:7" x14ac:dyDescent="0.2">
      <c r="D832" s="437"/>
      <c r="E832" s="437"/>
      <c r="F832" s="472"/>
      <c r="G832" s="472"/>
    </row>
    <row r="833" spans="4:7" x14ac:dyDescent="0.2">
      <c r="D833" s="437"/>
      <c r="E833" s="437"/>
      <c r="F833" s="472"/>
      <c r="G833" s="472"/>
    </row>
    <row r="834" spans="4:7" x14ac:dyDescent="0.2">
      <c r="D834" s="437"/>
      <c r="E834" s="437"/>
      <c r="F834" s="472"/>
      <c r="G834" s="472"/>
    </row>
    <row r="835" spans="4:7" x14ac:dyDescent="0.2">
      <c r="D835" s="437"/>
      <c r="E835" s="437"/>
      <c r="F835" s="472"/>
      <c r="G835" s="472"/>
    </row>
    <row r="836" spans="4:7" x14ac:dyDescent="0.2">
      <c r="D836" s="437"/>
      <c r="E836" s="437"/>
      <c r="F836" s="472"/>
      <c r="G836" s="472"/>
    </row>
    <row r="837" spans="4:7" x14ac:dyDescent="0.2">
      <c r="D837" s="437"/>
      <c r="E837" s="437"/>
      <c r="F837" s="472"/>
      <c r="G837" s="472"/>
    </row>
    <row r="838" spans="4:7" x14ac:dyDescent="0.2">
      <c r="D838" s="437"/>
      <c r="E838" s="437"/>
      <c r="F838" s="472"/>
      <c r="G838" s="472"/>
    </row>
    <row r="839" spans="4:7" x14ac:dyDescent="0.2">
      <c r="D839" s="437"/>
      <c r="E839" s="437"/>
      <c r="F839" s="472"/>
      <c r="G839" s="472"/>
    </row>
    <row r="840" spans="4:7" x14ac:dyDescent="0.2">
      <c r="D840" s="437"/>
      <c r="E840" s="437"/>
      <c r="F840" s="472"/>
      <c r="G840" s="472"/>
    </row>
    <row r="841" spans="4:7" x14ac:dyDescent="0.2">
      <c r="D841" s="437"/>
      <c r="E841" s="437"/>
      <c r="F841" s="472"/>
      <c r="G841" s="472"/>
    </row>
    <row r="842" spans="4:7" x14ac:dyDescent="0.2">
      <c r="D842" s="437"/>
      <c r="E842" s="437"/>
      <c r="F842" s="472"/>
      <c r="G842" s="472"/>
    </row>
    <row r="843" spans="4:7" x14ac:dyDescent="0.2">
      <c r="D843" s="437"/>
      <c r="E843" s="437"/>
      <c r="F843" s="472"/>
      <c r="G843" s="472"/>
    </row>
    <row r="844" spans="4:7" x14ac:dyDescent="0.2">
      <c r="D844" s="437"/>
      <c r="E844" s="437"/>
      <c r="F844" s="472"/>
      <c r="G844" s="472"/>
    </row>
    <row r="845" spans="4:7" x14ac:dyDescent="0.2">
      <c r="D845" s="437"/>
      <c r="E845" s="437"/>
      <c r="F845" s="472"/>
      <c r="G845" s="472"/>
    </row>
    <row r="846" spans="4:7" x14ac:dyDescent="0.2">
      <c r="D846" s="437"/>
      <c r="E846" s="437"/>
      <c r="F846" s="472"/>
      <c r="G846" s="472"/>
    </row>
    <row r="847" spans="4:7" x14ac:dyDescent="0.2">
      <c r="D847" s="437"/>
      <c r="E847" s="437"/>
      <c r="F847" s="472"/>
      <c r="G847" s="472"/>
    </row>
    <row r="848" spans="4:7" x14ac:dyDescent="0.2">
      <c r="D848" s="437"/>
      <c r="E848" s="437"/>
      <c r="F848" s="472"/>
      <c r="G848" s="472"/>
    </row>
    <row r="849" spans="4:7" x14ac:dyDescent="0.2">
      <c r="D849" s="437"/>
      <c r="E849" s="437"/>
      <c r="F849" s="472"/>
      <c r="G849" s="472"/>
    </row>
    <row r="850" spans="4:7" x14ac:dyDescent="0.2">
      <c r="D850" s="437"/>
      <c r="E850" s="437"/>
      <c r="F850" s="472"/>
      <c r="G850" s="472"/>
    </row>
    <row r="851" spans="4:7" x14ac:dyDescent="0.2">
      <c r="D851" s="437"/>
      <c r="E851" s="437"/>
      <c r="F851" s="472"/>
      <c r="G851" s="472"/>
    </row>
    <row r="852" spans="4:7" x14ac:dyDescent="0.2">
      <c r="D852" s="437"/>
      <c r="E852" s="437"/>
      <c r="F852" s="472"/>
      <c r="G852" s="472"/>
    </row>
    <row r="853" spans="4:7" x14ac:dyDescent="0.2">
      <c r="D853" s="437"/>
      <c r="E853" s="437"/>
      <c r="F853" s="472"/>
      <c r="G853" s="472"/>
    </row>
    <row r="854" spans="4:7" x14ac:dyDescent="0.2">
      <c r="D854" s="437"/>
      <c r="E854" s="437"/>
      <c r="F854" s="472"/>
      <c r="G854" s="472"/>
    </row>
    <row r="855" spans="4:7" x14ac:dyDescent="0.2">
      <c r="D855" s="437"/>
      <c r="E855" s="437"/>
      <c r="F855" s="472"/>
      <c r="G855" s="472"/>
    </row>
    <row r="856" spans="4:7" x14ac:dyDescent="0.2">
      <c r="D856" s="437"/>
      <c r="E856" s="437"/>
      <c r="F856" s="472"/>
      <c r="G856" s="472"/>
    </row>
    <row r="857" spans="4:7" x14ac:dyDescent="0.2">
      <c r="D857" s="437"/>
      <c r="E857" s="437"/>
      <c r="F857" s="472"/>
      <c r="G857" s="472"/>
    </row>
    <row r="858" spans="4:7" x14ac:dyDescent="0.2">
      <c r="D858" s="437"/>
      <c r="E858" s="437"/>
      <c r="F858" s="472"/>
      <c r="G858" s="472"/>
    </row>
    <row r="859" spans="4:7" x14ac:dyDescent="0.2">
      <c r="D859" s="437"/>
      <c r="E859" s="437"/>
      <c r="F859" s="472"/>
      <c r="G859" s="472"/>
    </row>
    <row r="860" spans="4:7" x14ac:dyDescent="0.2">
      <c r="D860" s="437"/>
      <c r="E860" s="437"/>
      <c r="F860" s="472"/>
      <c r="G860" s="472"/>
    </row>
    <row r="861" spans="4:7" x14ac:dyDescent="0.2">
      <c r="D861" s="437"/>
      <c r="E861" s="437"/>
      <c r="F861" s="472"/>
      <c r="G861" s="472"/>
    </row>
    <row r="862" spans="4:7" x14ac:dyDescent="0.2">
      <c r="D862" s="437"/>
      <c r="E862" s="437"/>
      <c r="F862" s="472"/>
      <c r="G862" s="472"/>
    </row>
    <row r="863" spans="4:7" x14ac:dyDescent="0.2">
      <c r="D863" s="437"/>
      <c r="E863" s="437"/>
      <c r="F863" s="472"/>
      <c r="G863" s="472"/>
    </row>
    <row r="864" spans="4:7" x14ac:dyDescent="0.2">
      <c r="D864" s="437"/>
      <c r="E864" s="437"/>
      <c r="F864" s="472"/>
      <c r="G864" s="472"/>
    </row>
    <row r="865" spans="4:7" x14ac:dyDescent="0.2">
      <c r="D865" s="437"/>
      <c r="E865" s="437"/>
      <c r="F865" s="472"/>
      <c r="G865" s="472"/>
    </row>
    <row r="866" spans="4:7" x14ac:dyDescent="0.2">
      <c r="D866" s="437"/>
      <c r="E866" s="437"/>
      <c r="F866" s="472"/>
      <c r="G866" s="472"/>
    </row>
    <row r="867" spans="4:7" x14ac:dyDescent="0.2">
      <c r="D867" s="437"/>
      <c r="E867" s="437"/>
      <c r="F867" s="472"/>
      <c r="G867" s="472"/>
    </row>
    <row r="868" spans="4:7" x14ac:dyDescent="0.2">
      <c r="D868" s="437"/>
      <c r="E868" s="437"/>
      <c r="F868" s="472"/>
      <c r="G868" s="472"/>
    </row>
    <row r="869" spans="4:7" x14ac:dyDescent="0.2">
      <c r="D869" s="437"/>
      <c r="E869" s="437"/>
      <c r="F869" s="472"/>
      <c r="G869" s="472"/>
    </row>
    <row r="870" spans="4:7" x14ac:dyDescent="0.2">
      <c r="D870" s="437"/>
      <c r="E870" s="437"/>
      <c r="F870" s="472"/>
      <c r="G870" s="472"/>
    </row>
    <row r="871" spans="4:7" x14ac:dyDescent="0.2">
      <c r="D871" s="437"/>
      <c r="E871" s="437"/>
      <c r="F871" s="472"/>
      <c r="G871" s="472"/>
    </row>
    <row r="872" spans="4:7" x14ac:dyDescent="0.2">
      <c r="D872" s="437"/>
      <c r="E872" s="437"/>
      <c r="F872" s="472"/>
      <c r="G872" s="472"/>
    </row>
    <row r="873" spans="4:7" x14ac:dyDescent="0.2">
      <c r="D873" s="437"/>
      <c r="E873" s="437"/>
      <c r="F873" s="472"/>
      <c r="G873" s="472"/>
    </row>
    <row r="874" spans="4:7" x14ac:dyDescent="0.2">
      <c r="D874" s="437"/>
      <c r="E874" s="437"/>
      <c r="F874" s="472"/>
      <c r="G874" s="472"/>
    </row>
    <row r="875" spans="4:7" x14ac:dyDescent="0.2">
      <c r="D875" s="437"/>
      <c r="E875" s="437"/>
      <c r="F875" s="472"/>
      <c r="G875" s="472"/>
    </row>
    <row r="876" spans="4:7" x14ac:dyDescent="0.2">
      <c r="D876" s="437"/>
      <c r="E876" s="437"/>
      <c r="F876" s="472"/>
      <c r="G876" s="472"/>
    </row>
    <row r="877" spans="4:7" x14ac:dyDescent="0.2">
      <c r="D877" s="437"/>
      <c r="E877" s="437"/>
      <c r="F877" s="472"/>
      <c r="G877" s="472"/>
    </row>
    <row r="878" spans="4:7" x14ac:dyDescent="0.2">
      <c r="D878" s="437"/>
      <c r="E878" s="437"/>
      <c r="F878" s="472"/>
      <c r="G878" s="472"/>
    </row>
    <row r="879" spans="4:7" x14ac:dyDescent="0.2">
      <c r="D879" s="437"/>
      <c r="E879" s="437"/>
      <c r="F879" s="472"/>
      <c r="G879" s="472"/>
    </row>
    <row r="880" spans="4:7" x14ac:dyDescent="0.2">
      <c r="D880" s="437"/>
      <c r="E880" s="437"/>
      <c r="F880" s="472"/>
      <c r="G880" s="472"/>
    </row>
    <row r="881" spans="4:7" x14ac:dyDescent="0.2">
      <c r="D881" s="437"/>
      <c r="E881" s="437"/>
      <c r="F881" s="472"/>
      <c r="G881" s="472"/>
    </row>
    <row r="882" spans="4:7" x14ac:dyDescent="0.2">
      <c r="D882" s="437"/>
      <c r="E882" s="437"/>
      <c r="F882" s="472"/>
      <c r="G882" s="472"/>
    </row>
    <row r="883" spans="4:7" x14ac:dyDescent="0.2">
      <c r="D883" s="437"/>
      <c r="E883" s="437"/>
      <c r="F883" s="472"/>
      <c r="G883" s="472"/>
    </row>
    <row r="884" spans="4:7" x14ac:dyDescent="0.2">
      <c r="D884" s="437"/>
      <c r="E884" s="437"/>
      <c r="F884" s="472"/>
      <c r="G884" s="472"/>
    </row>
    <row r="885" spans="4:7" x14ac:dyDescent="0.2">
      <c r="D885" s="437"/>
      <c r="E885" s="437"/>
      <c r="F885" s="472"/>
      <c r="G885" s="472"/>
    </row>
    <row r="886" spans="4:7" x14ac:dyDescent="0.2">
      <c r="D886" s="437"/>
      <c r="E886" s="437"/>
      <c r="F886" s="472"/>
      <c r="G886" s="472"/>
    </row>
    <row r="887" spans="4:7" x14ac:dyDescent="0.2">
      <c r="D887" s="437"/>
      <c r="E887" s="437"/>
      <c r="F887" s="472"/>
      <c r="G887" s="472"/>
    </row>
    <row r="888" spans="4:7" x14ac:dyDescent="0.2">
      <c r="D888" s="437"/>
      <c r="E888" s="437"/>
      <c r="F888" s="472"/>
      <c r="G888" s="472"/>
    </row>
    <row r="889" spans="4:7" x14ac:dyDescent="0.2">
      <c r="D889" s="437"/>
      <c r="E889" s="437"/>
      <c r="F889" s="472"/>
      <c r="G889" s="472"/>
    </row>
    <row r="890" spans="4:7" x14ac:dyDescent="0.2">
      <c r="D890" s="437"/>
      <c r="E890" s="437"/>
      <c r="F890" s="472"/>
      <c r="G890" s="472"/>
    </row>
    <row r="891" spans="4:7" x14ac:dyDescent="0.2">
      <c r="D891" s="437"/>
      <c r="E891" s="437"/>
      <c r="F891" s="472"/>
      <c r="G891" s="472"/>
    </row>
    <row r="892" spans="4:7" x14ac:dyDescent="0.2">
      <c r="D892" s="437"/>
      <c r="E892" s="437"/>
      <c r="F892" s="472"/>
      <c r="G892" s="472"/>
    </row>
    <row r="893" spans="4:7" x14ac:dyDescent="0.2">
      <c r="D893" s="437"/>
      <c r="E893" s="437"/>
      <c r="F893" s="472"/>
      <c r="G893" s="472"/>
    </row>
    <row r="894" spans="4:7" x14ac:dyDescent="0.2">
      <c r="D894" s="437"/>
      <c r="E894" s="437"/>
      <c r="F894" s="472"/>
      <c r="G894" s="472"/>
    </row>
    <row r="895" spans="4:7" x14ac:dyDescent="0.2">
      <c r="D895" s="437"/>
      <c r="E895" s="437"/>
      <c r="F895" s="472"/>
      <c r="G895" s="472"/>
    </row>
    <row r="896" spans="4:7" x14ac:dyDescent="0.2">
      <c r="D896" s="437"/>
      <c r="E896" s="437"/>
      <c r="F896" s="472"/>
      <c r="G896" s="472"/>
    </row>
    <row r="897" spans="4:7" x14ac:dyDescent="0.2">
      <c r="D897" s="437"/>
      <c r="E897" s="437"/>
      <c r="F897" s="472"/>
      <c r="G897" s="472"/>
    </row>
    <row r="898" spans="4:7" x14ac:dyDescent="0.2">
      <c r="D898" s="437"/>
      <c r="E898" s="437"/>
      <c r="F898" s="472"/>
      <c r="G898" s="472"/>
    </row>
    <row r="899" spans="4:7" x14ac:dyDescent="0.2">
      <c r="D899" s="437"/>
      <c r="E899" s="437"/>
      <c r="F899" s="472"/>
      <c r="G899" s="472"/>
    </row>
    <row r="900" spans="4:7" x14ac:dyDescent="0.2">
      <c r="D900" s="437"/>
      <c r="E900" s="437"/>
      <c r="F900" s="472"/>
      <c r="G900" s="472"/>
    </row>
    <row r="901" spans="4:7" x14ac:dyDescent="0.2">
      <c r="D901" s="437"/>
      <c r="E901" s="437"/>
      <c r="F901" s="472"/>
      <c r="G901" s="472"/>
    </row>
    <row r="902" spans="4:7" x14ac:dyDescent="0.2">
      <c r="D902" s="437"/>
      <c r="E902" s="437"/>
      <c r="F902" s="472"/>
      <c r="G902" s="472"/>
    </row>
    <row r="903" spans="4:7" x14ac:dyDescent="0.2">
      <c r="D903" s="437"/>
      <c r="E903" s="437"/>
      <c r="F903" s="472"/>
      <c r="G903" s="472"/>
    </row>
    <row r="904" spans="4:7" x14ac:dyDescent="0.2">
      <c r="D904" s="437"/>
      <c r="E904" s="437"/>
      <c r="F904" s="472"/>
      <c r="G904" s="472"/>
    </row>
    <row r="905" spans="4:7" x14ac:dyDescent="0.2">
      <c r="D905" s="437"/>
      <c r="E905" s="437"/>
      <c r="F905" s="472"/>
      <c r="G905" s="472"/>
    </row>
    <row r="906" spans="4:7" x14ac:dyDescent="0.2">
      <c r="D906" s="437"/>
      <c r="E906" s="437"/>
      <c r="F906" s="472"/>
      <c r="G906" s="472"/>
    </row>
    <row r="907" spans="4:7" x14ac:dyDescent="0.2">
      <c r="D907" s="437"/>
      <c r="E907" s="437"/>
      <c r="F907" s="472"/>
      <c r="G907" s="472"/>
    </row>
    <row r="908" spans="4:7" x14ac:dyDescent="0.2">
      <c r="D908" s="437"/>
      <c r="E908" s="437"/>
      <c r="F908" s="472"/>
      <c r="G908" s="472"/>
    </row>
    <row r="909" spans="4:7" x14ac:dyDescent="0.2">
      <c r="D909" s="437"/>
      <c r="E909" s="437"/>
      <c r="F909" s="472"/>
      <c r="G909" s="472"/>
    </row>
    <row r="910" spans="4:7" x14ac:dyDescent="0.2">
      <c r="D910" s="437"/>
      <c r="E910" s="437"/>
      <c r="F910" s="472"/>
      <c r="G910" s="472"/>
    </row>
    <row r="911" spans="4:7" x14ac:dyDescent="0.2">
      <c r="D911" s="437"/>
      <c r="E911" s="437"/>
      <c r="F911" s="472"/>
      <c r="G911" s="472"/>
    </row>
    <row r="912" spans="4:7" x14ac:dyDescent="0.2">
      <c r="D912" s="437"/>
      <c r="E912" s="437"/>
      <c r="F912" s="472"/>
      <c r="G912" s="472"/>
    </row>
    <row r="913" spans="4:7" x14ac:dyDescent="0.2">
      <c r="D913" s="437"/>
      <c r="E913" s="437"/>
      <c r="F913" s="472"/>
      <c r="G913" s="472"/>
    </row>
    <row r="914" spans="4:7" x14ac:dyDescent="0.2">
      <c r="D914" s="437"/>
      <c r="E914" s="437"/>
      <c r="F914" s="472"/>
      <c r="G914" s="472"/>
    </row>
    <row r="915" spans="4:7" x14ac:dyDescent="0.2">
      <c r="D915" s="437"/>
      <c r="E915" s="437"/>
      <c r="F915" s="472"/>
      <c r="G915" s="472"/>
    </row>
    <row r="916" spans="4:7" x14ac:dyDescent="0.2">
      <c r="D916" s="437"/>
      <c r="E916" s="437"/>
      <c r="F916" s="472"/>
      <c r="G916" s="472"/>
    </row>
    <row r="917" spans="4:7" x14ac:dyDescent="0.2">
      <c r="D917" s="437"/>
      <c r="E917" s="437"/>
      <c r="F917" s="472"/>
      <c r="G917" s="472"/>
    </row>
    <row r="918" spans="4:7" x14ac:dyDescent="0.2">
      <c r="D918" s="437"/>
      <c r="E918" s="437"/>
      <c r="F918" s="472"/>
      <c r="G918" s="472"/>
    </row>
    <row r="919" spans="4:7" x14ac:dyDescent="0.2">
      <c r="D919" s="437"/>
      <c r="E919" s="437"/>
      <c r="F919" s="472"/>
      <c r="G919" s="472"/>
    </row>
    <row r="920" spans="4:7" x14ac:dyDescent="0.2">
      <c r="D920" s="437"/>
      <c r="E920" s="437"/>
      <c r="F920" s="472"/>
      <c r="G920" s="472"/>
    </row>
    <row r="921" spans="4:7" x14ac:dyDescent="0.2">
      <c r="D921" s="437"/>
      <c r="E921" s="437"/>
      <c r="F921" s="472"/>
      <c r="G921" s="472"/>
    </row>
    <row r="922" spans="4:7" x14ac:dyDescent="0.2">
      <c r="D922" s="437"/>
      <c r="E922" s="437"/>
      <c r="F922" s="472"/>
      <c r="G922" s="472"/>
    </row>
    <row r="923" spans="4:7" x14ac:dyDescent="0.2">
      <c r="D923" s="437"/>
      <c r="E923" s="437"/>
      <c r="F923" s="472"/>
      <c r="G923" s="472"/>
    </row>
    <row r="924" spans="4:7" x14ac:dyDescent="0.2">
      <c r="D924" s="437"/>
      <c r="E924" s="437"/>
      <c r="F924" s="472"/>
      <c r="G924" s="472"/>
    </row>
    <row r="925" spans="4:7" x14ac:dyDescent="0.2">
      <c r="D925" s="437"/>
      <c r="E925" s="437"/>
      <c r="F925" s="472"/>
      <c r="G925" s="472"/>
    </row>
    <row r="926" spans="4:7" x14ac:dyDescent="0.2">
      <c r="D926" s="437"/>
      <c r="E926" s="437"/>
      <c r="F926" s="472"/>
      <c r="G926" s="472"/>
    </row>
    <row r="927" spans="4:7" x14ac:dyDescent="0.2">
      <c r="D927" s="437"/>
      <c r="E927" s="437"/>
      <c r="F927" s="472"/>
      <c r="G927" s="472"/>
    </row>
    <row r="928" spans="4:7" x14ac:dyDescent="0.2">
      <c r="D928" s="437"/>
      <c r="E928" s="437"/>
      <c r="F928" s="472"/>
      <c r="G928" s="472"/>
    </row>
    <row r="929" spans="4:7" x14ac:dyDescent="0.2">
      <c r="D929" s="437"/>
      <c r="E929" s="437"/>
      <c r="F929" s="472"/>
      <c r="G929" s="472"/>
    </row>
    <row r="930" spans="4:7" x14ac:dyDescent="0.2">
      <c r="D930" s="437"/>
      <c r="E930" s="437"/>
      <c r="F930" s="472"/>
      <c r="G930" s="472"/>
    </row>
    <row r="931" spans="4:7" x14ac:dyDescent="0.2">
      <c r="D931" s="437"/>
      <c r="E931" s="437"/>
      <c r="F931" s="472"/>
      <c r="G931" s="472"/>
    </row>
    <row r="932" spans="4:7" x14ac:dyDescent="0.2">
      <c r="D932" s="437"/>
      <c r="E932" s="437"/>
      <c r="F932" s="472"/>
      <c r="G932" s="472"/>
    </row>
    <row r="933" spans="4:7" x14ac:dyDescent="0.2">
      <c r="D933" s="437"/>
      <c r="E933" s="437"/>
      <c r="F933" s="472"/>
      <c r="G933" s="472"/>
    </row>
    <row r="934" spans="4:7" x14ac:dyDescent="0.2">
      <c r="D934" s="437"/>
      <c r="E934" s="437"/>
      <c r="F934" s="472"/>
      <c r="G934" s="472"/>
    </row>
    <row r="935" spans="4:7" x14ac:dyDescent="0.2">
      <c r="D935" s="437"/>
      <c r="E935" s="437"/>
      <c r="F935" s="472"/>
      <c r="G935" s="472"/>
    </row>
    <row r="936" spans="4:7" x14ac:dyDescent="0.2">
      <c r="D936" s="437"/>
      <c r="E936" s="437"/>
      <c r="F936" s="472"/>
      <c r="G936" s="472"/>
    </row>
    <row r="937" spans="4:7" x14ac:dyDescent="0.2">
      <c r="D937" s="437"/>
      <c r="E937" s="437"/>
      <c r="F937" s="472"/>
      <c r="G937" s="472"/>
    </row>
    <row r="938" spans="4:7" x14ac:dyDescent="0.2">
      <c r="D938" s="437"/>
      <c r="E938" s="437"/>
      <c r="F938" s="472"/>
      <c r="G938" s="472"/>
    </row>
    <row r="939" spans="4:7" x14ac:dyDescent="0.2">
      <c r="D939" s="437"/>
      <c r="E939" s="437"/>
      <c r="F939" s="472"/>
      <c r="G939" s="472"/>
    </row>
    <row r="940" spans="4:7" x14ac:dyDescent="0.2">
      <c r="D940" s="437"/>
      <c r="E940" s="437"/>
      <c r="F940" s="472"/>
      <c r="G940" s="472"/>
    </row>
    <row r="941" spans="4:7" x14ac:dyDescent="0.2">
      <c r="D941" s="437"/>
      <c r="E941" s="437"/>
      <c r="F941" s="472"/>
      <c r="G941" s="472"/>
    </row>
    <row r="942" spans="4:7" x14ac:dyDescent="0.2">
      <c r="D942" s="437"/>
      <c r="E942" s="437"/>
      <c r="F942" s="472"/>
      <c r="G942" s="472"/>
    </row>
    <row r="943" spans="4:7" x14ac:dyDescent="0.2">
      <c r="D943" s="437"/>
      <c r="E943" s="437"/>
      <c r="F943" s="472"/>
      <c r="G943" s="472"/>
    </row>
    <row r="944" spans="4:7" x14ac:dyDescent="0.2">
      <c r="D944" s="437"/>
      <c r="E944" s="437"/>
      <c r="F944" s="472"/>
      <c r="G944" s="472"/>
    </row>
    <row r="945" spans="4:7" x14ac:dyDescent="0.2">
      <c r="D945" s="437"/>
      <c r="E945" s="437"/>
      <c r="F945" s="472"/>
      <c r="G945" s="472"/>
    </row>
    <row r="946" spans="4:7" x14ac:dyDescent="0.2">
      <c r="D946" s="437"/>
      <c r="E946" s="437"/>
      <c r="F946" s="472"/>
      <c r="G946" s="472"/>
    </row>
    <row r="947" spans="4:7" x14ac:dyDescent="0.2">
      <c r="D947" s="437"/>
      <c r="E947" s="437"/>
      <c r="F947" s="472"/>
      <c r="G947" s="472"/>
    </row>
    <row r="948" spans="4:7" x14ac:dyDescent="0.2">
      <c r="D948" s="437"/>
      <c r="E948" s="437"/>
      <c r="F948" s="472"/>
      <c r="G948" s="472"/>
    </row>
    <row r="949" spans="4:7" x14ac:dyDescent="0.2">
      <c r="D949" s="437"/>
      <c r="E949" s="437"/>
      <c r="F949" s="472"/>
      <c r="G949" s="472"/>
    </row>
    <row r="950" spans="4:7" x14ac:dyDescent="0.2">
      <c r="D950" s="437"/>
      <c r="E950" s="437"/>
      <c r="F950" s="472"/>
      <c r="G950" s="472"/>
    </row>
    <row r="951" spans="4:7" x14ac:dyDescent="0.2">
      <c r="D951" s="437"/>
      <c r="E951" s="437"/>
      <c r="F951" s="472"/>
      <c r="G951" s="472"/>
    </row>
    <row r="952" spans="4:7" x14ac:dyDescent="0.2">
      <c r="D952" s="437"/>
      <c r="E952" s="437"/>
      <c r="F952" s="472"/>
      <c r="G952" s="472"/>
    </row>
    <row r="953" spans="4:7" x14ac:dyDescent="0.2">
      <c r="D953" s="437"/>
      <c r="E953" s="437"/>
      <c r="F953" s="472"/>
      <c r="G953" s="472"/>
    </row>
    <row r="954" spans="4:7" x14ac:dyDescent="0.2">
      <c r="D954" s="437"/>
      <c r="E954" s="437"/>
      <c r="F954" s="472"/>
      <c r="G954" s="472"/>
    </row>
    <row r="955" spans="4:7" x14ac:dyDescent="0.2">
      <c r="D955" s="437"/>
      <c r="E955" s="437"/>
      <c r="F955" s="472"/>
      <c r="G955" s="472"/>
    </row>
    <row r="956" spans="4:7" x14ac:dyDescent="0.2">
      <c r="D956" s="437"/>
      <c r="E956" s="437"/>
      <c r="F956" s="472"/>
      <c r="G956" s="472"/>
    </row>
    <row r="957" spans="4:7" x14ac:dyDescent="0.2">
      <c r="D957" s="437"/>
      <c r="E957" s="437"/>
      <c r="F957" s="472"/>
      <c r="G957" s="472"/>
    </row>
    <row r="958" spans="4:7" x14ac:dyDescent="0.2">
      <c r="D958" s="437"/>
      <c r="E958" s="437"/>
      <c r="F958" s="472"/>
      <c r="G958" s="472"/>
    </row>
    <row r="959" spans="4:7" x14ac:dyDescent="0.2">
      <c r="D959" s="437"/>
      <c r="E959" s="437"/>
      <c r="F959" s="472"/>
      <c r="G959" s="472"/>
    </row>
    <row r="960" spans="4:7" x14ac:dyDescent="0.2">
      <c r="D960" s="437"/>
      <c r="E960" s="437"/>
      <c r="F960" s="472"/>
      <c r="G960" s="472"/>
    </row>
    <row r="961" spans="4:7" x14ac:dyDescent="0.2">
      <c r="D961" s="437"/>
      <c r="E961" s="437"/>
      <c r="F961" s="472"/>
      <c r="G961" s="472"/>
    </row>
    <row r="962" spans="4:7" x14ac:dyDescent="0.2">
      <c r="D962" s="437"/>
      <c r="E962" s="437"/>
      <c r="F962" s="472"/>
      <c r="G962" s="472"/>
    </row>
    <row r="963" spans="4:7" x14ac:dyDescent="0.2">
      <c r="D963" s="437"/>
      <c r="E963" s="437"/>
      <c r="F963" s="472"/>
      <c r="G963" s="472"/>
    </row>
    <row r="964" spans="4:7" x14ac:dyDescent="0.2">
      <c r="D964" s="437"/>
      <c r="E964" s="437"/>
      <c r="F964" s="472"/>
      <c r="G964" s="472"/>
    </row>
    <row r="965" spans="4:7" x14ac:dyDescent="0.2">
      <c r="D965" s="437"/>
      <c r="E965" s="437"/>
      <c r="F965" s="472"/>
      <c r="G965" s="472"/>
    </row>
    <row r="966" spans="4:7" x14ac:dyDescent="0.2">
      <c r="D966" s="437"/>
      <c r="E966" s="437"/>
      <c r="F966" s="472"/>
      <c r="G966" s="472"/>
    </row>
    <row r="967" spans="4:7" x14ac:dyDescent="0.2">
      <c r="D967" s="437"/>
      <c r="E967" s="437"/>
      <c r="F967" s="472"/>
      <c r="G967" s="472"/>
    </row>
    <row r="968" spans="4:7" x14ac:dyDescent="0.2">
      <c r="D968" s="437"/>
      <c r="E968" s="437"/>
      <c r="F968" s="472"/>
      <c r="G968" s="472"/>
    </row>
    <row r="969" spans="4:7" x14ac:dyDescent="0.2">
      <c r="D969" s="437"/>
      <c r="E969" s="437"/>
      <c r="F969" s="472"/>
      <c r="G969" s="472"/>
    </row>
    <row r="970" spans="4:7" x14ac:dyDescent="0.2">
      <c r="D970" s="437"/>
      <c r="E970" s="437"/>
      <c r="F970" s="472"/>
      <c r="G970" s="472"/>
    </row>
    <row r="971" spans="4:7" x14ac:dyDescent="0.2">
      <c r="D971" s="437"/>
      <c r="E971" s="437"/>
      <c r="F971" s="472"/>
      <c r="G971" s="472"/>
    </row>
    <row r="972" spans="4:7" x14ac:dyDescent="0.2">
      <c r="D972" s="437"/>
      <c r="E972" s="437"/>
      <c r="F972" s="472"/>
      <c r="G972" s="472"/>
    </row>
    <row r="973" spans="4:7" x14ac:dyDescent="0.2">
      <c r="D973" s="437"/>
      <c r="E973" s="437"/>
      <c r="F973" s="472"/>
      <c r="G973" s="472"/>
    </row>
    <row r="974" spans="4:7" x14ac:dyDescent="0.2">
      <c r="D974" s="437"/>
      <c r="E974" s="437"/>
      <c r="F974" s="472"/>
      <c r="G974" s="472"/>
    </row>
    <row r="975" spans="4:7" x14ac:dyDescent="0.2">
      <c r="D975" s="437"/>
      <c r="E975" s="437"/>
      <c r="F975" s="472"/>
      <c r="G975" s="472"/>
    </row>
    <row r="976" spans="4:7" x14ac:dyDescent="0.2">
      <c r="D976" s="437"/>
      <c r="E976" s="437"/>
      <c r="F976" s="472"/>
      <c r="G976" s="472"/>
    </row>
    <row r="977" spans="4:7" x14ac:dyDescent="0.2">
      <c r="D977" s="437"/>
      <c r="E977" s="437"/>
      <c r="F977" s="472"/>
      <c r="G977" s="472"/>
    </row>
    <row r="978" spans="4:7" x14ac:dyDescent="0.2">
      <c r="D978" s="437"/>
      <c r="E978" s="437"/>
      <c r="F978" s="472"/>
      <c r="G978" s="472"/>
    </row>
    <row r="979" spans="4:7" x14ac:dyDescent="0.2">
      <c r="D979" s="437"/>
      <c r="E979" s="437"/>
      <c r="F979" s="472"/>
      <c r="G979" s="472"/>
    </row>
    <row r="980" spans="4:7" x14ac:dyDescent="0.2">
      <c r="D980" s="437"/>
      <c r="E980" s="437"/>
      <c r="F980" s="472"/>
      <c r="G980" s="472"/>
    </row>
    <row r="981" spans="4:7" x14ac:dyDescent="0.2">
      <c r="D981" s="437"/>
      <c r="E981" s="437"/>
      <c r="F981" s="472"/>
      <c r="G981" s="472"/>
    </row>
    <row r="982" spans="4:7" x14ac:dyDescent="0.2">
      <c r="D982" s="437"/>
      <c r="E982" s="437"/>
      <c r="F982" s="472"/>
      <c r="G982" s="472"/>
    </row>
    <row r="983" spans="4:7" x14ac:dyDescent="0.2">
      <c r="D983" s="437"/>
      <c r="E983" s="437"/>
      <c r="F983" s="472"/>
      <c r="G983" s="472"/>
    </row>
    <row r="984" spans="4:7" x14ac:dyDescent="0.2">
      <c r="D984" s="437"/>
      <c r="E984" s="437"/>
      <c r="F984" s="472"/>
      <c r="G984" s="472"/>
    </row>
    <row r="985" spans="4:7" x14ac:dyDescent="0.2">
      <c r="D985" s="437"/>
      <c r="E985" s="437"/>
      <c r="F985" s="472"/>
      <c r="G985" s="472"/>
    </row>
    <row r="986" spans="4:7" x14ac:dyDescent="0.2">
      <c r="D986" s="437"/>
      <c r="E986" s="437"/>
      <c r="F986" s="472"/>
      <c r="G986" s="472"/>
    </row>
    <row r="987" spans="4:7" x14ac:dyDescent="0.2">
      <c r="D987" s="437"/>
      <c r="E987" s="437"/>
      <c r="F987" s="472"/>
      <c r="G987" s="472"/>
    </row>
    <row r="988" spans="4:7" x14ac:dyDescent="0.2">
      <c r="D988" s="437"/>
      <c r="E988" s="437"/>
      <c r="F988" s="472"/>
      <c r="G988" s="472"/>
    </row>
    <row r="989" spans="4:7" x14ac:dyDescent="0.2">
      <c r="D989" s="437"/>
      <c r="E989" s="437"/>
      <c r="F989" s="472"/>
      <c r="G989" s="472"/>
    </row>
    <row r="990" spans="4:7" x14ac:dyDescent="0.2">
      <c r="D990" s="437"/>
      <c r="E990" s="437"/>
      <c r="F990" s="472"/>
      <c r="G990" s="472"/>
    </row>
    <row r="991" spans="4:7" x14ac:dyDescent="0.2">
      <c r="D991" s="437"/>
      <c r="E991" s="437"/>
      <c r="F991" s="472"/>
      <c r="G991" s="472"/>
    </row>
    <row r="992" spans="4:7" x14ac:dyDescent="0.2">
      <c r="D992" s="437"/>
      <c r="E992" s="437"/>
      <c r="F992" s="472"/>
      <c r="G992" s="472"/>
    </row>
    <row r="993" spans="4:7" x14ac:dyDescent="0.2">
      <c r="D993" s="437"/>
      <c r="E993" s="437"/>
      <c r="F993" s="472"/>
      <c r="G993" s="472"/>
    </row>
    <row r="994" spans="4:7" x14ac:dyDescent="0.2">
      <c r="D994" s="437"/>
      <c r="E994" s="437"/>
      <c r="F994" s="472"/>
      <c r="G994" s="472"/>
    </row>
    <row r="995" spans="4:7" x14ac:dyDescent="0.2">
      <c r="D995" s="437"/>
      <c r="E995" s="437"/>
      <c r="F995" s="472"/>
      <c r="G995" s="472"/>
    </row>
    <row r="996" spans="4:7" x14ac:dyDescent="0.2">
      <c r="D996" s="437"/>
      <c r="E996" s="437"/>
      <c r="F996" s="472"/>
      <c r="G996" s="472"/>
    </row>
    <row r="997" spans="4:7" x14ac:dyDescent="0.2">
      <c r="D997" s="437"/>
      <c r="E997" s="437"/>
      <c r="F997" s="472"/>
      <c r="G997" s="472"/>
    </row>
    <row r="998" spans="4:7" x14ac:dyDescent="0.2">
      <c r="D998" s="437"/>
      <c r="E998" s="437"/>
      <c r="F998" s="472"/>
      <c r="G998" s="472"/>
    </row>
    <row r="999" spans="4:7" x14ac:dyDescent="0.2">
      <c r="D999" s="437"/>
      <c r="E999" s="437"/>
      <c r="F999" s="472"/>
      <c r="G999" s="472"/>
    </row>
    <row r="1000" spans="4:7" x14ac:dyDescent="0.2">
      <c r="D1000" s="437"/>
      <c r="E1000" s="437"/>
      <c r="F1000" s="472"/>
      <c r="G1000" s="472"/>
    </row>
    <row r="1001" spans="4:7" x14ac:dyDescent="0.2">
      <c r="D1001" s="437"/>
      <c r="E1001" s="437"/>
      <c r="F1001" s="472"/>
      <c r="G1001" s="472"/>
    </row>
    <row r="1002" spans="4:7" x14ac:dyDescent="0.2">
      <c r="D1002" s="437"/>
      <c r="E1002" s="437"/>
      <c r="F1002" s="472"/>
      <c r="G1002" s="472"/>
    </row>
    <row r="1003" spans="4:7" x14ac:dyDescent="0.2">
      <c r="D1003" s="437"/>
      <c r="E1003" s="437"/>
      <c r="F1003" s="472"/>
      <c r="G1003" s="472"/>
    </row>
    <row r="1004" spans="4:7" x14ac:dyDescent="0.2">
      <c r="D1004" s="437"/>
      <c r="E1004" s="437"/>
      <c r="F1004" s="472"/>
      <c r="G1004" s="472"/>
    </row>
    <row r="1005" spans="4:7" x14ac:dyDescent="0.2">
      <c r="D1005" s="437"/>
      <c r="E1005" s="437"/>
      <c r="F1005" s="472"/>
      <c r="G1005" s="472"/>
    </row>
    <row r="1006" spans="4:7" x14ac:dyDescent="0.2">
      <c r="D1006" s="437"/>
      <c r="E1006" s="437"/>
      <c r="F1006" s="472"/>
      <c r="G1006" s="472"/>
    </row>
    <row r="1007" spans="4:7" x14ac:dyDescent="0.2">
      <c r="D1007" s="437"/>
      <c r="E1007" s="437"/>
      <c r="F1007" s="472"/>
      <c r="G1007" s="472"/>
    </row>
    <row r="1008" spans="4:7" x14ac:dyDescent="0.2">
      <c r="D1008" s="437"/>
      <c r="E1008" s="437"/>
      <c r="F1008" s="472"/>
      <c r="G1008" s="472"/>
    </row>
    <row r="1009" spans="4:7" x14ac:dyDescent="0.2">
      <c r="D1009" s="437"/>
      <c r="E1009" s="437"/>
      <c r="F1009" s="472"/>
      <c r="G1009" s="472"/>
    </row>
    <row r="1010" spans="4:7" x14ac:dyDescent="0.2">
      <c r="D1010" s="437"/>
      <c r="E1010" s="437"/>
      <c r="F1010" s="472"/>
      <c r="G1010" s="472"/>
    </row>
    <row r="1011" spans="4:7" x14ac:dyDescent="0.2">
      <c r="D1011" s="437"/>
      <c r="E1011" s="437"/>
      <c r="F1011" s="472"/>
      <c r="G1011" s="472"/>
    </row>
    <row r="1012" spans="4:7" x14ac:dyDescent="0.2">
      <c r="D1012" s="437"/>
      <c r="E1012" s="437"/>
      <c r="F1012" s="472"/>
      <c r="G1012" s="472"/>
    </row>
    <row r="1013" spans="4:7" x14ac:dyDescent="0.2">
      <c r="D1013" s="437"/>
      <c r="E1013" s="437"/>
      <c r="F1013" s="472"/>
      <c r="G1013" s="472"/>
    </row>
    <row r="1014" spans="4:7" x14ac:dyDescent="0.2">
      <c r="D1014" s="437"/>
      <c r="E1014" s="437"/>
      <c r="F1014" s="472"/>
      <c r="G1014" s="472"/>
    </row>
    <row r="1015" spans="4:7" x14ac:dyDescent="0.2">
      <c r="D1015" s="437"/>
      <c r="E1015" s="437"/>
      <c r="F1015" s="472"/>
      <c r="G1015" s="472"/>
    </row>
    <row r="1016" spans="4:7" x14ac:dyDescent="0.2">
      <c r="D1016" s="437"/>
      <c r="E1016" s="437"/>
      <c r="F1016" s="472"/>
      <c r="G1016" s="472"/>
    </row>
    <row r="1017" spans="4:7" x14ac:dyDescent="0.2">
      <c r="D1017" s="437"/>
      <c r="E1017" s="437"/>
      <c r="F1017" s="472"/>
      <c r="G1017" s="472"/>
    </row>
    <row r="1018" spans="4:7" x14ac:dyDescent="0.2">
      <c r="D1018" s="437"/>
      <c r="E1018" s="437"/>
      <c r="F1018" s="472"/>
      <c r="G1018" s="472"/>
    </row>
    <row r="1019" spans="4:7" x14ac:dyDescent="0.2">
      <c r="D1019" s="437"/>
      <c r="E1019" s="437"/>
      <c r="F1019" s="472"/>
      <c r="G1019" s="472"/>
    </row>
    <row r="1020" spans="4:7" x14ac:dyDescent="0.2">
      <c r="D1020" s="437"/>
      <c r="E1020" s="437"/>
      <c r="F1020" s="472"/>
      <c r="G1020" s="472"/>
    </row>
    <row r="1021" spans="4:7" x14ac:dyDescent="0.2">
      <c r="D1021" s="437"/>
      <c r="E1021" s="437"/>
      <c r="F1021" s="472"/>
      <c r="G1021" s="472"/>
    </row>
    <row r="1022" spans="4:7" x14ac:dyDescent="0.2">
      <c r="D1022" s="437"/>
      <c r="E1022" s="437"/>
      <c r="F1022" s="472"/>
      <c r="G1022" s="472"/>
    </row>
    <row r="1023" spans="4:7" x14ac:dyDescent="0.2">
      <c r="D1023" s="437"/>
      <c r="E1023" s="437"/>
      <c r="F1023" s="472"/>
      <c r="G1023" s="472"/>
    </row>
    <row r="1024" spans="4:7" x14ac:dyDescent="0.2">
      <c r="D1024" s="437"/>
      <c r="E1024" s="437"/>
      <c r="F1024" s="472"/>
      <c r="G1024" s="472"/>
    </row>
    <row r="1025" spans="4:7" x14ac:dyDescent="0.2">
      <c r="D1025" s="437"/>
      <c r="E1025" s="437"/>
      <c r="F1025" s="472"/>
      <c r="G1025" s="472"/>
    </row>
    <row r="1026" spans="4:7" x14ac:dyDescent="0.2">
      <c r="D1026" s="437"/>
      <c r="E1026" s="437"/>
      <c r="F1026" s="472"/>
      <c r="G1026" s="472"/>
    </row>
    <row r="1027" spans="4:7" x14ac:dyDescent="0.2">
      <c r="D1027" s="437"/>
      <c r="E1027" s="437"/>
      <c r="F1027" s="472"/>
      <c r="G1027" s="472"/>
    </row>
    <row r="1028" spans="4:7" x14ac:dyDescent="0.2">
      <c r="D1028" s="437"/>
      <c r="E1028" s="437"/>
      <c r="F1028" s="472"/>
      <c r="G1028" s="472"/>
    </row>
    <row r="1029" spans="4:7" x14ac:dyDescent="0.2">
      <c r="D1029" s="437"/>
      <c r="E1029" s="437"/>
      <c r="F1029" s="472"/>
      <c r="G1029" s="472"/>
    </row>
    <row r="1030" spans="4:7" x14ac:dyDescent="0.2">
      <c r="D1030" s="437"/>
      <c r="E1030" s="437"/>
      <c r="F1030" s="472"/>
      <c r="G1030" s="472"/>
    </row>
    <row r="1031" spans="4:7" x14ac:dyDescent="0.2">
      <c r="D1031" s="437"/>
      <c r="E1031" s="437"/>
      <c r="F1031" s="472"/>
      <c r="G1031" s="472"/>
    </row>
    <row r="1032" spans="4:7" x14ac:dyDescent="0.2">
      <c r="D1032" s="437"/>
      <c r="E1032" s="437"/>
      <c r="F1032" s="472"/>
      <c r="G1032" s="472"/>
    </row>
    <row r="1033" spans="4:7" x14ac:dyDescent="0.2">
      <c r="D1033" s="437"/>
      <c r="E1033" s="437"/>
      <c r="F1033" s="472"/>
      <c r="G1033" s="472"/>
    </row>
    <row r="1034" spans="4:7" x14ac:dyDescent="0.2">
      <c r="D1034" s="437"/>
      <c r="E1034" s="437"/>
      <c r="F1034" s="472"/>
      <c r="G1034" s="472"/>
    </row>
    <row r="1035" spans="4:7" x14ac:dyDescent="0.2">
      <c r="D1035" s="437"/>
      <c r="E1035" s="437"/>
      <c r="F1035" s="472"/>
      <c r="G1035" s="472"/>
    </row>
    <row r="1036" spans="4:7" x14ac:dyDescent="0.2">
      <c r="D1036" s="437"/>
      <c r="E1036" s="437"/>
      <c r="F1036" s="472"/>
      <c r="G1036" s="472"/>
    </row>
    <row r="1037" spans="4:7" x14ac:dyDescent="0.2">
      <c r="D1037" s="437"/>
      <c r="E1037" s="437"/>
      <c r="F1037" s="472"/>
      <c r="G1037" s="472"/>
    </row>
    <row r="1038" spans="4:7" x14ac:dyDescent="0.2">
      <c r="D1038" s="437"/>
      <c r="E1038" s="437"/>
      <c r="F1038" s="472"/>
      <c r="G1038" s="472"/>
    </row>
    <row r="1039" spans="4:7" x14ac:dyDescent="0.2">
      <c r="D1039" s="437"/>
      <c r="E1039" s="437"/>
      <c r="F1039" s="472"/>
      <c r="G1039" s="472"/>
    </row>
    <row r="1040" spans="4:7" x14ac:dyDescent="0.2">
      <c r="D1040" s="437"/>
      <c r="E1040" s="437"/>
      <c r="F1040" s="472"/>
      <c r="G1040" s="472"/>
    </row>
    <row r="1041" spans="4:7" x14ac:dyDescent="0.2">
      <c r="D1041" s="437"/>
      <c r="E1041" s="437"/>
      <c r="F1041" s="472"/>
      <c r="G1041" s="472"/>
    </row>
    <row r="1042" spans="4:7" x14ac:dyDescent="0.2">
      <c r="D1042" s="437"/>
      <c r="E1042" s="437"/>
      <c r="F1042" s="472"/>
      <c r="G1042" s="472"/>
    </row>
    <row r="1043" spans="4:7" x14ac:dyDescent="0.2">
      <c r="D1043" s="437"/>
      <c r="E1043" s="437"/>
      <c r="F1043" s="472"/>
      <c r="G1043" s="472"/>
    </row>
    <row r="1044" spans="4:7" x14ac:dyDescent="0.2">
      <c r="D1044" s="437"/>
      <c r="E1044" s="437"/>
      <c r="F1044" s="472"/>
      <c r="G1044" s="472"/>
    </row>
    <row r="1045" spans="4:7" x14ac:dyDescent="0.2">
      <c r="D1045" s="437"/>
      <c r="E1045" s="437"/>
      <c r="F1045" s="472"/>
      <c r="G1045" s="472"/>
    </row>
    <row r="1046" spans="4:7" x14ac:dyDescent="0.2">
      <c r="D1046" s="437"/>
      <c r="E1046" s="437"/>
      <c r="F1046" s="472"/>
      <c r="G1046" s="472"/>
    </row>
    <row r="1047" spans="4:7" x14ac:dyDescent="0.2">
      <c r="D1047" s="437"/>
      <c r="E1047" s="437"/>
      <c r="F1047" s="472"/>
      <c r="G1047" s="472"/>
    </row>
    <row r="1048" spans="4:7" x14ac:dyDescent="0.2">
      <c r="D1048" s="437"/>
      <c r="E1048" s="437"/>
      <c r="F1048" s="472"/>
      <c r="G1048" s="472"/>
    </row>
    <row r="1049" spans="4:7" x14ac:dyDescent="0.2">
      <c r="D1049" s="437"/>
      <c r="E1049" s="437"/>
      <c r="F1049" s="472"/>
      <c r="G1049" s="472"/>
    </row>
    <row r="1050" spans="4:7" x14ac:dyDescent="0.2">
      <c r="D1050" s="437"/>
      <c r="E1050" s="437"/>
      <c r="F1050" s="472"/>
      <c r="G1050" s="472"/>
    </row>
    <row r="1051" spans="4:7" x14ac:dyDescent="0.2">
      <c r="D1051" s="437"/>
      <c r="E1051" s="437"/>
      <c r="F1051" s="472"/>
      <c r="G1051" s="472"/>
    </row>
    <row r="1052" spans="4:7" x14ac:dyDescent="0.2">
      <c r="D1052" s="437"/>
      <c r="E1052" s="437"/>
      <c r="F1052" s="472"/>
      <c r="G1052" s="472"/>
    </row>
    <row r="1053" spans="4:7" x14ac:dyDescent="0.2">
      <c r="D1053" s="437"/>
      <c r="E1053" s="437"/>
      <c r="F1053" s="472"/>
      <c r="G1053" s="472"/>
    </row>
    <row r="1054" spans="4:7" x14ac:dyDescent="0.2">
      <c r="D1054" s="437"/>
      <c r="E1054" s="437"/>
      <c r="F1054" s="472"/>
      <c r="G1054" s="472"/>
    </row>
    <row r="1055" spans="4:7" x14ac:dyDescent="0.2">
      <c r="D1055" s="437"/>
      <c r="E1055" s="437"/>
      <c r="F1055" s="472"/>
      <c r="G1055" s="472"/>
    </row>
    <row r="1056" spans="4:7" x14ac:dyDescent="0.2">
      <c r="D1056" s="437"/>
      <c r="E1056" s="437"/>
      <c r="F1056" s="472"/>
      <c r="G1056" s="472"/>
    </row>
    <row r="1057" spans="4:7" x14ac:dyDescent="0.2">
      <c r="D1057" s="437"/>
      <c r="E1057" s="437"/>
      <c r="F1057" s="472"/>
      <c r="G1057" s="472"/>
    </row>
    <row r="1058" spans="4:7" x14ac:dyDescent="0.2">
      <c r="D1058" s="437"/>
      <c r="E1058" s="437"/>
      <c r="F1058" s="472"/>
      <c r="G1058" s="472"/>
    </row>
    <row r="1059" spans="4:7" x14ac:dyDescent="0.2">
      <c r="D1059" s="437"/>
      <c r="E1059" s="437"/>
      <c r="F1059" s="472"/>
      <c r="G1059" s="472"/>
    </row>
    <row r="1060" spans="4:7" x14ac:dyDescent="0.2">
      <c r="D1060" s="437"/>
      <c r="E1060" s="437"/>
      <c r="F1060" s="472"/>
      <c r="G1060" s="472"/>
    </row>
    <row r="1061" spans="4:7" x14ac:dyDescent="0.2">
      <c r="D1061" s="437"/>
      <c r="E1061" s="437"/>
      <c r="F1061" s="472"/>
      <c r="G1061" s="472"/>
    </row>
    <row r="1062" spans="4:7" x14ac:dyDescent="0.2">
      <c r="D1062" s="437"/>
      <c r="E1062" s="437"/>
      <c r="F1062" s="472"/>
      <c r="G1062" s="472"/>
    </row>
    <row r="1063" spans="4:7" x14ac:dyDescent="0.2">
      <c r="D1063" s="437"/>
      <c r="E1063" s="437"/>
      <c r="F1063" s="472"/>
      <c r="G1063" s="472"/>
    </row>
    <row r="1064" spans="4:7" x14ac:dyDescent="0.2">
      <c r="D1064" s="437"/>
      <c r="E1064" s="437"/>
      <c r="F1064" s="472"/>
      <c r="G1064" s="472"/>
    </row>
    <row r="1065" spans="4:7" x14ac:dyDescent="0.2">
      <c r="D1065" s="437"/>
      <c r="E1065" s="437"/>
      <c r="F1065" s="472"/>
      <c r="G1065" s="472"/>
    </row>
    <row r="1066" spans="4:7" x14ac:dyDescent="0.2">
      <c r="D1066" s="437"/>
      <c r="E1066" s="437"/>
      <c r="F1066" s="472"/>
      <c r="G1066" s="472"/>
    </row>
    <row r="1067" spans="4:7" x14ac:dyDescent="0.2">
      <c r="D1067" s="437"/>
      <c r="E1067" s="437"/>
      <c r="F1067" s="472"/>
      <c r="G1067" s="472"/>
    </row>
    <row r="1068" spans="4:7" x14ac:dyDescent="0.2">
      <c r="D1068" s="437"/>
      <c r="E1068" s="437"/>
      <c r="F1068" s="472"/>
      <c r="G1068" s="472"/>
    </row>
    <row r="1069" spans="4:7" x14ac:dyDescent="0.2">
      <c r="D1069" s="437"/>
      <c r="E1069" s="437"/>
      <c r="F1069" s="472"/>
      <c r="G1069" s="472"/>
    </row>
    <row r="1070" spans="4:7" x14ac:dyDescent="0.2">
      <c r="D1070" s="437"/>
      <c r="E1070" s="437"/>
      <c r="F1070" s="472"/>
      <c r="G1070" s="472"/>
    </row>
    <row r="1071" spans="4:7" x14ac:dyDescent="0.2">
      <c r="D1071" s="437"/>
      <c r="E1071" s="437"/>
      <c r="F1071" s="472"/>
      <c r="G1071" s="472"/>
    </row>
    <row r="1072" spans="4:7" x14ac:dyDescent="0.2">
      <c r="D1072" s="437"/>
      <c r="E1072" s="437"/>
      <c r="F1072" s="472"/>
      <c r="G1072" s="472"/>
    </row>
    <row r="1073" spans="4:7" x14ac:dyDescent="0.2">
      <c r="D1073" s="437"/>
      <c r="E1073" s="437"/>
      <c r="F1073" s="472"/>
      <c r="G1073" s="472"/>
    </row>
    <row r="1074" spans="4:7" x14ac:dyDescent="0.2">
      <c r="D1074" s="437"/>
      <c r="E1074" s="437"/>
      <c r="F1074" s="472"/>
      <c r="G1074" s="472"/>
    </row>
    <row r="1075" spans="4:7" x14ac:dyDescent="0.2">
      <c r="D1075" s="437"/>
      <c r="E1075" s="437"/>
      <c r="F1075" s="472"/>
      <c r="G1075" s="472"/>
    </row>
    <row r="1076" spans="4:7" x14ac:dyDescent="0.2">
      <c r="D1076" s="437"/>
      <c r="E1076" s="437"/>
      <c r="F1076" s="472"/>
      <c r="G1076" s="472"/>
    </row>
    <row r="1077" spans="4:7" x14ac:dyDescent="0.2">
      <c r="D1077" s="437"/>
      <c r="E1077" s="437"/>
      <c r="F1077" s="472"/>
      <c r="G1077" s="472"/>
    </row>
    <row r="1078" spans="4:7" x14ac:dyDescent="0.2">
      <c r="D1078" s="437"/>
      <c r="E1078" s="437"/>
      <c r="F1078" s="472"/>
      <c r="G1078" s="472"/>
    </row>
    <row r="1079" spans="4:7" x14ac:dyDescent="0.2">
      <c r="D1079" s="437"/>
      <c r="E1079" s="437"/>
      <c r="F1079" s="472"/>
      <c r="G1079" s="472"/>
    </row>
    <row r="1080" spans="4:7" x14ac:dyDescent="0.2">
      <c r="D1080" s="437"/>
      <c r="E1080" s="437"/>
      <c r="F1080" s="472"/>
      <c r="G1080" s="472"/>
    </row>
    <row r="1081" spans="4:7" x14ac:dyDescent="0.2">
      <c r="D1081" s="437"/>
      <c r="E1081" s="437"/>
      <c r="F1081" s="472"/>
      <c r="G1081" s="472"/>
    </row>
    <row r="1082" spans="4:7" x14ac:dyDescent="0.2">
      <c r="D1082" s="437"/>
      <c r="E1082" s="437"/>
      <c r="F1082" s="472"/>
      <c r="G1082" s="472"/>
    </row>
    <row r="1083" spans="4:7" x14ac:dyDescent="0.2">
      <c r="D1083" s="437"/>
      <c r="E1083" s="437"/>
      <c r="F1083" s="472"/>
      <c r="G1083" s="472"/>
    </row>
    <row r="1084" spans="4:7" x14ac:dyDescent="0.2">
      <c r="D1084" s="437"/>
      <c r="E1084" s="437"/>
      <c r="F1084" s="472"/>
      <c r="G1084" s="472"/>
    </row>
    <row r="1085" spans="4:7" x14ac:dyDescent="0.2">
      <c r="D1085" s="437"/>
      <c r="E1085" s="437"/>
      <c r="F1085" s="472"/>
      <c r="G1085" s="472"/>
    </row>
    <row r="1086" spans="4:7" x14ac:dyDescent="0.2">
      <c r="D1086" s="437"/>
      <c r="E1086" s="437"/>
      <c r="F1086" s="472"/>
      <c r="G1086" s="472"/>
    </row>
    <row r="1087" spans="4:7" x14ac:dyDescent="0.2">
      <c r="D1087" s="437"/>
      <c r="E1087" s="437"/>
      <c r="F1087" s="472"/>
      <c r="G1087" s="472"/>
    </row>
    <row r="1088" spans="4:7" x14ac:dyDescent="0.2">
      <c r="D1088" s="437"/>
      <c r="E1088" s="437"/>
      <c r="F1088" s="472"/>
      <c r="G1088" s="472"/>
    </row>
    <row r="1089" spans="4:7" x14ac:dyDescent="0.2">
      <c r="D1089" s="437"/>
      <c r="E1089" s="437"/>
      <c r="F1089" s="472"/>
      <c r="G1089" s="472"/>
    </row>
    <row r="1090" spans="4:7" x14ac:dyDescent="0.2">
      <c r="D1090" s="437"/>
      <c r="E1090" s="437"/>
      <c r="F1090" s="472"/>
      <c r="G1090" s="472"/>
    </row>
    <row r="1091" spans="4:7" x14ac:dyDescent="0.2">
      <c r="D1091" s="437"/>
      <c r="E1091" s="437"/>
      <c r="F1091" s="472"/>
      <c r="G1091" s="472"/>
    </row>
    <row r="1092" spans="4:7" x14ac:dyDescent="0.2">
      <c r="D1092" s="437"/>
      <c r="E1092" s="437"/>
      <c r="F1092" s="472"/>
      <c r="G1092" s="472"/>
    </row>
    <row r="1093" spans="4:7" x14ac:dyDescent="0.2">
      <c r="D1093" s="437"/>
      <c r="E1093" s="437"/>
      <c r="F1093" s="472"/>
      <c r="G1093" s="472"/>
    </row>
    <row r="1094" spans="4:7" x14ac:dyDescent="0.2">
      <c r="D1094" s="437"/>
      <c r="E1094" s="437"/>
      <c r="F1094" s="472"/>
      <c r="G1094" s="472"/>
    </row>
    <row r="1095" spans="4:7" x14ac:dyDescent="0.2">
      <c r="D1095" s="437"/>
      <c r="E1095" s="437"/>
      <c r="F1095" s="472"/>
      <c r="G1095" s="472"/>
    </row>
    <row r="1096" spans="4:7" x14ac:dyDescent="0.2">
      <c r="D1096" s="437"/>
      <c r="E1096" s="437"/>
      <c r="F1096" s="472"/>
      <c r="G1096" s="472"/>
    </row>
    <row r="1097" spans="4:7" x14ac:dyDescent="0.2">
      <c r="D1097" s="437"/>
      <c r="E1097" s="437"/>
      <c r="F1097" s="472"/>
      <c r="G1097" s="472"/>
    </row>
    <row r="1098" spans="4:7" x14ac:dyDescent="0.2">
      <c r="D1098" s="437"/>
      <c r="E1098" s="437"/>
      <c r="F1098" s="472"/>
      <c r="G1098" s="472"/>
    </row>
    <row r="1099" spans="4:7" x14ac:dyDescent="0.2">
      <c r="D1099" s="437"/>
      <c r="E1099" s="437"/>
      <c r="F1099" s="472"/>
      <c r="G1099" s="472"/>
    </row>
    <row r="1100" spans="4:7" x14ac:dyDescent="0.2">
      <c r="D1100" s="437"/>
      <c r="E1100" s="437"/>
      <c r="F1100" s="472"/>
      <c r="G1100" s="472"/>
    </row>
    <row r="1101" spans="4:7" x14ac:dyDescent="0.2">
      <c r="D1101" s="437"/>
      <c r="E1101" s="437"/>
      <c r="F1101" s="472"/>
      <c r="G1101" s="472"/>
    </row>
    <row r="1102" spans="4:7" x14ac:dyDescent="0.2">
      <c r="D1102" s="437"/>
      <c r="E1102" s="437"/>
      <c r="F1102" s="472"/>
      <c r="G1102" s="472"/>
    </row>
    <row r="1103" spans="4:7" x14ac:dyDescent="0.2">
      <c r="D1103" s="437"/>
      <c r="E1103" s="437"/>
      <c r="F1103" s="472"/>
      <c r="G1103" s="472"/>
    </row>
    <row r="1104" spans="4:7" x14ac:dyDescent="0.2">
      <c r="D1104" s="437"/>
      <c r="E1104" s="437"/>
      <c r="F1104" s="472"/>
      <c r="G1104" s="472"/>
    </row>
    <row r="1105" spans="4:7" x14ac:dyDescent="0.2">
      <c r="D1105" s="437"/>
      <c r="E1105" s="437"/>
      <c r="F1105" s="472"/>
      <c r="G1105" s="472"/>
    </row>
    <row r="1106" spans="4:7" x14ac:dyDescent="0.2">
      <c r="D1106" s="437"/>
      <c r="E1106" s="437"/>
      <c r="F1106" s="472"/>
      <c r="G1106" s="472"/>
    </row>
    <row r="1107" spans="4:7" x14ac:dyDescent="0.2">
      <c r="D1107" s="437"/>
      <c r="E1107" s="437"/>
      <c r="F1107" s="472"/>
      <c r="G1107" s="472"/>
    </row>
    <row r="1108" spans="4:7" x14ac:dyDescent="0.2">
      <c r="D1108" s="437"/>
      <c r="E1108" s="437"/>
      <c r="F1108" s="472"/>
      <c r="G1108" s="472"/>
    </row>
    <row r="1109" spans="4:7" x14ac:dyDescent="0.2">
      <c r="D1109" s="437"/>
      <c r="E1109" s="437"/>
      <c r="F1109" s="472"/>
      <c r="G1109" s="472"/>
    </row>
    <row r="1110" spans="4:7" x14ac:dyDescent="0.2">
      <c r="D1110" s="437"/>
      <c r="E1110" s="437"/>
      <c r="F1110" s="472"/>
      <c r="G1110" s="472"/>
    </row>
    <row r="1111" spans="4:7" x14ac:dyDescent="0.2">
      <c r="D1111" s="437"/>
      <c r="E1111" s="437"/>
      <c r="F1111" s="472"/>
      <c r="G1111" s="472"/>
    </row>
    <row r="1112" spans="4:7" x14ac:dyDescent="0.2">
      <c r="D1112" s="437"/>
      <c r="E1112" s="437"/>
      <c r="F1112" s="472"/>
      <c r="G1112" s="472"/>
    </row>
    <row r="1113" spans="4:7" x14ac:dyDescent="0.2">
      <c r="D1113" s="437"/>
      <c r="E1113" s="437"/>
      <c r="F1113" s="472"/>
      <c r="G1113" s="472"/>
    </row>
    <row r="1114" spans="4:7" x14ac:dyDescent="0.2">
      <c r="D1114" s="437"/>
      <c r="E1114" s="437"/>
      <c r="F1114" s="472"/>
      <c r="G1114" s="472"/>
    </row>
    <row r="1115" spans="4:7" x14ac:dyDescent="0.2">
      <c r="D1115" s="437"/>
      <c r="E1115" s="437"/>
      <c r="F1115" s="472"/>
      <c r="G1115" s="472"/>
    </row>
    <row r="1116" spans="4:7" x14ac:dyDescent="0.2">
      <c r="D1116" s="437"/>
      <c r="E1116" s="437"/>
      <c r="F1116" s="472"/>
      <c r="G1116" s="472"/>
    </row>
    <row r="1117" spans="4:7" x14ac:dyDescent="0.2">
      <c r="D1117" s="437"/>
      <c r="E1117" s="437"/>
      <c r="F1117" s="472"/>
      <c r="G1117" s="472"/>
    </row>
    <row r="1118" spans="4:7" x14ac:dyDescent="0.2">
      <c r="D1118" s="437"/>
      <c r="E1118" s="437"/>
      <c r="F1118" s="472"/>
      <c r="G1118" s="472"/>
    </row>
    <row r="1119" spans="4:7" x14ac:dyDescent="0.2">
      <c r="D1119" s="437"/>
      <c r="E1119" s="437"/>
      <c r="F1119" s="472"/>
      <c r="G1119" s="472"/>
    </row>
    <row r="1120" spans="4:7" x14ac:dyDescent="0.2">
      <c r="D1120" s="437"/>
      <c r="E1120" s="437"/>
      <c r="F1120" s="472"/>
      <c r="G1120" s="472"/>
    </row>
    <row r="1121" spans="4:7" x14ac:dyDescent="0.2">
      <c r="D1121" s="437"/>
      <c r="E1121" s="437"/>
      <c r="F1121" s="472"/>
      <c r="G1121" s="472"/>
    </row>
    <row r="1122" spans="4:7" x14ac:dyDescent="0.2">
      <c r="D1122" s="437"/>
      <c r="E1122" s="437"/>
      <c r="F1122" s="472"/>
      <c r="G1122" s="472"/>
    </row>
    <row r="1123" spans="4:7" x14ac:dyDescent="0.2">
      <c r="D1123" s="437"/>
      <c r="E1123" s="437"/>
      <c r="F1123" s="472"/>
      <c r="G1123" s="472"/>
    </row>
    <row r="1124" spans="4:7" x14ac:dyDescent="0.2">
      <c r="D1124" s="437"/>
      <c r="E1124" s="437"/>
      <c r="F1124" s="472"/>
      <c r="G1124" s="472"/>
    </row>
    <row r="1125" spans="4:7" x14ac:dyDescent="0.2">
      <c r="D1125" s="437"/>
      <c r="E1125" s="437"/>
      <c r="F1125" s="472"/>
      <c r="G1125" s="472"/>
    </row>
    <row r="1126" spans="4:7" x14ac:dyDescent="0.2">
      <c r="D1126" s="437"/>
      <c r="E1126" s="437"/>
      <c r="F1126" s="472"/>
      <c r="G1126" s="472"/>
    </row>
    <row r="1127" spans="4:7" x14ac:dyDescent="0.2">
      <c r="D1127" s="437"/>
      <c r="E1127" s="437"/>
      <c r="F1127" s="472"/>
      <c r="G1127" s="472"/>
    </row>
    <row r="1128" spans="4:7" x14ac:dyDescent="0.2">
      <c r="D1128" s="437"/>
      <c r="E1128" s="437"/>
      <c r="F1128" s="472"/>
      <c r="G1128" s="472"/>
    </row>
    <row r="1129" spans="4:7" x14ac:dyDescent="0.2">
      <c r="D1129" s="437"/>
      <c r="E1129" s="437"/>
      <c r="F1129" s="472"/>
      <c r="G1129" s="472"/>
    </row>
    <row r="1130" spans="4:7" x14ac:dyDescent="0.2">
      <c r="D1130" s="437"/>
      <c r="E1130" s="437"/>
      <c r="F1130" s="472"/>
      <c r="G1130" s="472"/>
    </row>
    <row r="1131" spans="4:7" x14ac:dyDescent="0.2">
      <c r="D1131" s="437"/>
      <c r="E1131" s="437"/>
      <c r="F1131" s="472"/>
      <c r="G1131" s="472"/>
    </row>
    <row r="1132" spans="4:7" x14ac:dyDescent="0.2">
      <c r="D1132" s="437"/>
      <c r="E1132" s="437"/>
      <c r="F1132" s="472"/>
      <c r="G1132" s="472"/>
    </row>
    <row r="1133" spans="4:7" x14ac:dyDescent="0.2">
      <c r="D1133" s="437"/>
      <c r="E1133" s="437"/>
      <c r="F1133" s="472"/>
      <c r="G1133" s="472"/>
    </row>
    <row r="1134" spans="4:7" x14ac:dyDescent="0.2">
      <c r="D1134" s="437"/>
      <c r="E1134" s="437"/>
      <c r="F1134" s="472"/>
      <c r="G1134" s="472"/>
    </row>
    <row r="1135" spans="4:7" x14ac:dyDescent="0.2">
      <c r="D1135" s="437"/>
      <c r="E1135" s="437"/>
      <c r="F1135" s="472"/>
      <c r="G1135" s="472"/>
    </row>
    <row r="1136" spans="4:7" x14ac:dyDescent="0.2">
      <c r="D1136" s="437"/>
      <c r="E1136" s="437"/>
      <c r="F1136" s="472"/>
      <c r="G1136" s="472"/>
    </row>
    <row r="1137" spans="4:7" x14ac:dyDescent="0.2">
      <c r="D1137" s="437"/>
      <c r="E1137" s="437"/>
      <c r="F1137" s="472"/>
      <c r="G1137" s="472"/>
    </row>
    <row r="1138" spans="4:7" x14ac:dyDescent="0.2">
      <c r="D1138" s="437"/>
      <c r="E1138" s="437"/>
      <c r="F1138" s="472"/>
      <c r="G1138" s="472"/>
    </row>
    <row r="1139" spans="4:7" x14ac:dyDescent="0.2">
      <c r="D1139" s="437"/>
      <c r="E1139" s="437"/>
      <c r="F1139" s="472"/>
      <c r="G1139" s="472"/>
    </row>
    <row r="1140" spans="4:7" x14ac:dyDescent="0.2">
      <c r="D1140" s="437"/>
      <c r="E1140" s="437"/>
      <c r="F1140" s="472"/>
      <c r="G1140" s="472"/>
    </row>
    <row r="1141" spans="4:7" x14ac:dyDescent="0.2">
      <c r="D1141" s="437"/>
      <c r="E1141" s="437"/>
      <c r="F1141" s="472"/>
      <c r="G1141" s="472"/>
    </row>
    <row r="1142" spans="4:7" x14ac:dyDescent="0.2">
      <c r="D1142" s="437"/>
      <c r="E1142" s="437"/>
      <c r="F1142" s="472"/>
      <c r="G1142" s="472"/>
    </row>
    <row r="1143" spans="4:7" x14ac:dyDescent="0.2">
      <c r="D1143" s="437"/>
      <c r="E1143" s="437"/>
      <c r="F1143" s="472"/>
      <c r="G1143" s="472"/>
    </row>
    <row r="1144" spans="4:7" x14ac:dyDescent="0.2">
      <c r="D1144" s="437"/>
      <c r="E1144" s="437"/>
      <c r="F1144" s="472"/>
      <c r="G1144" s="472"/>
    </row>
    <row r="1145" spans="4:7" x14ac:dyDescent="0.2">
      <c r="D1145" s="437"/>
      <c r="E1145" s="437"/>
      <c r="F1145" s="472"/>
      <c r="G1145" s="472"/>
    </row>
    <row r="1146" spans="4:7" x14ac:dyDescent="0.2">
      <c r="D1146" s="437"/>
      <c r="E1146" s="437"/>
      <c r="F1146" s="472"/>
      <c r="G1146" s="472"/>
    </row>
    <row r="1147" spans="4:7" x14ac:dyDescent="0.2">
      <c r="D1147" s="437"/>
      <c r="E1147" s="437"/>
      <c r="F1147" s="472"/>
      <c r="G1147" s="472"/>
    </row>
    <row r="1148" spans="4:7" x14ac:dyDescent="0.2">
      <c r="D1148" s="437"/>
      <c r="E1148" s="437"/>
      <c r="F1148" s="472"/>
      <c r="G1148" s="472"/>
    </row>
    <row r="1149" spans="4:7" x14ac:dyDescent="0.2">
      <c r="D1149" s="437"/>
      <c r="E1149" s="437"/>
      <c r="F1149" s="472"/>
      <c r="G1149" s="472"/>
    </row>
    <row r="1150" spans="4:7" x14ac:dyDescent="0.2">
      <c r="D1150" s="437"/>
      <c r="E1150" s="437"/>
      <c r="F1150" s="472"/>
      <c r="G1150" s="472"/>
    </row>
    <row r="1151" spans="4:7" x14ac:dyDescent="0.2">
      <c r="D1151" s="437"/>
      <c r="E1151" s="437"/>
      <c r="F1151" s="472"/>
      <c r="G1151" s="472"/>
    </row>
    <row r="1152" spans="4:7" x14ac:dyDescent="0.2">
      <c r="D1152" s="437"/>
      <c r="E1152" s="437"/>
      <c r="F1152" s="472"/>
      <c r="G1152" s="472"/>
    </row>
    <row r="1153" spans="4:7" x14ac:dyDescent="0.2">
      <c r="D1153" s="437"/>
      <c r="E1153" s="437"/>
      <c r="F1153" s="472"/>
      <c r="G1153" s="472"/>
    </row>
    <row r="1154" spans="4:7" x14ac:dyDescent="0.2">
      <c r="D1154" s="437"/>
      <c r="E1154" s="437"/>
      <c r="F1154" s="472"/>
      <c r="G1154" s="472"/>
    </row>
    <row r="1155" spans="4:7" x14ac:dyDescent="0.2">
      <c r="D1155" s="437"/>
      <c r="E1155" s="437"/>
      <c r="F1155" s="472"/>
      <c r="G1155" s="472"/>
    </row>
    <row r="1156" spans="4:7" x14ac:dyDescent="0.2">
      <c r="D1156" s="437"/>
      <c r="E1156" s="437"/>
      <c r="F1156" s="472"/>
      <c r="G1156" s="472"/>
    </row>
    <row r="1157" spans="4:7" x14ac:dyDescent="0.2">
      <c r="D1157" s="437"/>
      <c r="E1157" s="437"/>
      <c r="F1157" s="472"/>
      <c r="G1157" s="472"/>
    </row>
    <row r="1158" spans="4:7" x14ac:dyDescent="0.2">
      <c r="D1158" s="437"/>
      <c r="E1158" s="437"/>
      <c r="F1158" s="472"/>
      <c r="G1158" s="472"/>
    </row>
    <row r="1159" spans="4:7" x14ac:dyDescent="0.2">
      <c r="D1159" s="437"/>
      <c r="E1159" s="437"/>
      <c r="F1159" s="472"/>
      <c r="G1159" s="472"/>
    </row>
    <row r="1160" spans="4:7" x14ac:dyDescent="0.2">
      <c r="D1160" s="437"/>
      <c r="E1160" s="437"/>
      <c r="F1160" s="472"/>
      <c r="G1160" s="472"/>
    </row>
    <row r="1161" spans="4:7" x14ac:dyDescent="0.2">
      <c r="D1161" s="437"/>
      <c r="E1161" s="437"/>
      <c r="F1161" s="472"/>
      <c r="G1161" s="472"/>
    </row>
    <row r="1162" spans="4:7" x14ac:dyDescent="0.2">
      <c r="D1162" s="437"/>
      <c r="E1162" s="437"/>
      <c r="F1162" s="472"/>
      <c r="G1162" s="472"/>
    </row>
    <row r="1163" spans="4:7" x14ac:dyDescent="0.2">
      <c r="D1163" s="437"/>
      <c r="E1163" s="437"/>
      <c r="F1163" s="472"/>
      <c r="G1163" s="472"/>
    </row>
    <row r="1164" spans="4:7" x14ac:dyDescent="0.2">
      <c r="D1164" s="437"/>
      <c r="E1164" s="437"/>
      <c r="F1164" s="472"/>
      <c r="G1164" s="472"/>
    </row>
    <row r="1165" spans="4:7" x14ac:dyDescent="0.2">
      <c r="D1165" s="437"/>
      <c r="E1165" s="437"/>
      <c r="F1165" s="472"/>
      <c r="G1165" s="472"/>
    </row>
    <row r="1166" spans="4:7" x14ac:dyDescent="0.2">
      <c r="D1166" s="437"/>
      <c r="E1166" s="437"/>
      <c r="F1166" s="472"/>
      <c r="G1166" s="472"/>
    </row>
    <row r="1167" spans="4:7" x14ac:dyDescent="0.2">
      <c r="D1167" s="437"/>
      <c r="E1167" s="437"/>
      <c r="F1167" s="472"/>
      <c r="G1167" s="472"/>
    </row>
    <row r="1168" spans="4:7" x14ac:dyDescent="0.2">
      <c r="D1168" s="437"/>
      <c r="E1168" s="437"/>
      <c r="F1168" s="472"/>
      <c r="G1168" s="472"/>
    </row>
    <row r="1169" spans="4:7" x14ac:dyDescent="0.2">
      <c r="D1169" s="437"/>
      <c r="E1169" s="437"/>
      <c r="F1169" s="472"/>
      <c r="G1169" s="472"/>
    </row>
    <row r="1170" spans="4:7" x14ac:dyDescent="0.2">
      <c r="D1170" s="437"/>
      <c r="E1170" s="437"/>
      <c r="F1170" s="472"/>
      <c r="G1170" s="472"/>
    </row>
    <row r="1171" spans="4:7" x14ac:dyDescent="0.2">
      <c r="D1171" s="437"/>
      <c r="E1171" s="437"/>
      <c r="F1171" s="472"/>
      <c r="G1171" s="472"/>
    </row>
    <row r="1172" spans="4:7" x14ac:dyDescent="0.2">
      <c r="D1172" s="437"/>
      <c r="E1172" s="437"/>
      <c r="F1172" s="472"/>
      <c r="G1172" s="472"/>
    </row>
    <row r="1173" spans="4:7" x14ac:dyDescent="0.2">
      <c r="D1173" s="437"/>
      <c r="E1173" s="437"/>
      <c r="F1173" s="472"/>
      <c r="G1173" s="472"/>
    </row>
    <row r="1174" spans="4:7" x14ac:dyDescent="0.2">
      <c r="D1174" s="437"/>
      <c r="E1174" s="437"/>
      <c r="F1174" s="472"/>
      <c r="G1174" s="472"/>
    </row>
    <row r="1175" spans="4:7" x14ac:dyDescent="0.2">
      <c r="D1175" s="437"/>
      <c r="E1175" s="437"/>
      <c r="F1175" s="472"/>
      <c r="G1175" s="472"/>
    </row>
    <row r="1176" spans="4:7" x14ac:dyDescent="0.2">
      <c r="D1176" s="437"/>
      <c r="E1176" s="437"/>
      <c r="F1176" s="472"/>
      <c r="G1176" s="472"/>
    </row>
    <row r="1177" spans="4:7" x14ac:dyDescent="0.2">
      <c r="D1177" s="437"/>
      <c r="E1177" s="437"/>
      <c r="F1177" s="472"/>
      <c r="G1177" s="472"/>
    </row>
    <row r="1178" spans="4:7" x14ac:dyDescent="0.2">
      <c r="D1178" s="437"/>
      <c r="E1178" s="437"/>
      <c r="F1178" s="472"/>
      <c r="G1178" s="472"/>
    </row>
    <row r="1179" spans="4:7" x14ac:dyDescent="0.2">
      <c r="D1179" s="437"/>
      <c r="E1179" s="437"/>
      <c r="F1179" s="472"/>
      <c r="G1179" s="472"/>
    </row>
    <row r="1180" spans="4:7" x14ac:dyDescent="0.2">
      <c r="D1180" s="437"/>
      <c r="E1180" s="437"/>
      <c r="F1180" s="472"/>
      <c r="G1180" s="472"/>
    </row>
    <row r="1181" spans="4:7" x14ac:dyDescent="0.2">
      <c r="D1181" s="437"/>
      <c r="E1181" s="437"/>
      <c r="F1181" s="472"/>
      <c r="G1181" s="472"/>
    </row>
    <row r="1182" spans="4:7" x14ac:dyDescent="0.2">
      <c r="D1182" s="437"/>
      <c r="E1182" s="437"/>
      <c r="F1182" s="472"/>
      <c r="G1182" s="472"/>
    </row>
    <row r="1183" spans="4:7" x14ac:dyDescent="0.2">
      <c r="D1183" s="437"/>
      <c r="E1183" s="437"/>
      <c r="F1183" s="472"/>
      <c r="G1183" s="472"/>
    </row>
    <row r="1184" spans="4:7" x14ac:dyDescent="0.2">
      <c r="D1184" s="437"/>
      <c r="E1184" s="437"/>
      <c r="F1184" s="472"/>
      <c r="G1184" s="472"/>
    </row>
    <row r="1185" spans="4:7" x14ac:dyDescent="0.2">
      <c r="D1185" s="437"/>
      <c r="E1185" s="437"/>
      <c r="F1185" s="472"/>
      <c r="G1185" s="472"/>
    </row>
    <row r="1186" spans="4:7" x14ac:dyDescent="0.2">
      <c r="D1186" s="437"/>
      <c r="E1186" s="437"/>
      <c r="F1186" s="472"/>
      <c r="G1186" s="472"/>
    </row>
    <row r="1187" spans="4:7" x14ac:dyDescent="0.2">
      <c r="D1187" s="437"/>
      <c r="E1187" s="437"/>
      <c r="F1187" s="472"/>
      <c r="G1187" s="472"/>
    </row>
    <row r="1188" spans="4:7" x14ac:dyDescent="0.2">
      <c r="D1188" s="437"/>
      <c r="E1188" s="437"/>
      <c r="F1188" s="472"/>
      <c r="G1188" s="472"/>
    </row>
    <row r="1189" spans="4:7" x14ac:dyDescent="0.2">
      <c r="D1189" s="437"/>
      <c r="E1189" s="437"/>
      <c r="F1189" s="472"/>
      <c r="G1189" s="472"/>
    </row>
    <row r="1190" spans="4:7" x14ac:dyDescent="0.2">
      <c r="D1190" s="437"/>
      <c r="E1190" s="437"/>
      <c r="F1190" s="472"/>
      <c r="G1190" s="472"/>
    </row>
    <row r="1191" spans="4:7" x14ac:dyDescent="0.2">
      <c r="D1191" s="437"/>
      <c r="E1191" s="437"/>
      <c r="F1191" s="472"/>
      <c r="G1191" s="472"/>
    </row>
    <row r="1192" spans="4:7" x14ac:dyDescent="0.2">
      <c r="D1192" s="437"/>
      <c r="E1192" s="437"/>
      <c r="F1192" s="472"/>
      <c r="G1192" s="472"/>
    </row>
    <row r="1193" spans="4:7" x14ac:dyDescent="0.2">
      <c r="D1193" s="437"/>
      <c r="E1193" s="437"/>
      <c r="F1193" s="472"/>
      <c r="G1193" s="472"/>
    </row>
    <row r="1194" spans="4:7" x14ac:dyDescent="0.2">
      <c r="D1194" s="437"/>
      <c r="E1194" s="437"/>
      <c r="F1194" s="472"/>
      <c r="G1194" s="472"/>
    </row>
    <row r="1195" spans="4:7" x14ac:dyDescent="0.2">
      <c r="D1195" s="437"/>
      <c r="E1195" s="437"/>
      <c r="F1195" s="472"/>
      <c r="G1195" s="472"/>
    </row>
    <row r="1196" spans="4:7" x14ac:dyDescent="0.2">
      <c r="D1196" s="437"/>
      <c r="E1196" s="437"/>
      <c r="F1196" s="472"/>
      <c r="G1196" s="472"/>
    </row>
    <row r="1197" spans="4:7" x14ac:dyDescent="0.2">
      <c r="D1197" s="437"/>
      <c r="E1197" s="437"/>
      <c r="F1197" s="472"/>
      <c r="G1197" s="472"/>
    </row>
    <row r="1198" spans="4:7" x14ac:dyDescent="0.2">
      <c r="D1198" s="437"/>
      <c r="E1198" s="437"/>
      <c r="F1198" s="472"/>
      <c r="G1198" s="472"/>
    </row>
    <row r="1199" spans="4:7" x14ac:dyDescent="0.2">
      <c r="D1199" s="437"/>
      <c r="E1199" s="437"/>
      <c r="F1199" s="472"/>
      <c r="G1199" s="472"/>
    </row>
    <row r="1200" spans="4:7" x14ac:dyDescent="0.2">
      <c r="D1200" s="437"/>
      <c r="E1200" s="437"/>
      <c r="F1200" s="472"/>
      <c r="G1200" s="472"/>
    </row>
    <row r="1201" spans="4:7" x14ac:dyDescent="0.2">
      <c r="D1201" s="437"/>
      <c r="E1201" s="437"/>
      <c r="F1201" s="472"/>
      <c r="G1201" s="472"/>
    </row>
    <row r="1202" spans="4:7" x14ac:dyDescent="0.2">
      <c r="D1202" s="437"/>
      <c r="E1202" s="437"/>
      <c r="F1202" s="472"/>
      <c r="G1202" s="472"/>
    </row>
    <row r="1203" spans="4:7" x14ac:dyDescent="0.2">
      <c r="D1203" s="437"/>
      <c r="E1203" s="437"/>
      <c r="F1203" s="472"/>
      <c r="G1203" s="472"/>
    </row>
    <row r="1204" spans="4:7" x14ac:dyDescent="0.2">
      <c r="D1204" s="437"/>
      <c r="E1204" s="437"/>
      <c r="F1204" s="472"/>
      <c r="G1204" s="472"/>
    </row>
    <row r="1205" spans="4:7" x14ac:dyDescent="0.2">
      <c r="D1205" s="437"/>
      <c r="E1205" s="437"/>
      <c r="F1205" s="472"/>
      <c r="G1205" s="472"/>
    </row>
    <row r="1206" spans="4:7" x14ac:dyDescent="0.2">
      <c r="D1206" s="437"/>
      <c r="E1206" s="437"/>
      <c r="F1206" s="472"/>
      <c r="G1206" s="472"/>
    </row>
    <row r="1207" spans="4:7" x14ac:dyDescent="0.2">
      <c r="D1207" s="437"/>
      <c r="E1207" s="437"/>
      <c r="F1207" s="472"/>
      <c r="G1207" s="472"/>
    </row>
    <row r="1208" spans="4:7" x14ac:dyDescent="0.2">
      <c r="D1208" s="437"/>
      <c r="E1208" s="437"/>
      <c r="F1208" s="472"/>
      <c r="G1208" s="472"/>
    </row>
    <row r="1209" spans="4:7" x14ac:dyDescent="0.2">
      <c r="D1209" s="437"/>
      <c r="E1209" s="437"/>
      <c r="F1209" s="472"/>
      <c r="G1209" s="472"/>
    </row>
    <row r="1210" spans="4:7" x14ac:dyDescent="0.2">
      <c r="D1210" s="437"/>
      <c r="E1210" s="437"/>
      <c r="F1210" s="472"/>
      <c r="G1210" s="472"/>
    </row>
    <row r="1211" spans="4:7" x14ac:dyDescent="0.2">
      <c r="D1211" s="437"/>
      <c r="E1211" s="437"/>
      <c r="F1211" s="472"/>
      <c r="G1211" s="472"/>
    </row>
    <row r="1212" spans="4:7" x14ac:dyDescent="0.2">
      <c r="D1212" s="437"/>
      <c r="E1212" s="437"/>
      <c r="F1212" s="472"/>
      <c r="G1212" s="472"/>
    </row>
    <row r="1213" spans="4:7" x14ac:dyDescent="0.2">
      <c r="D1213" s="437"/>
      <c r="E1213" s="437"/>
      <c r="F1213" s="472"/>
      <c r="G1213" s="472"/>
    </row>
    <row r="1214" spans="4:7" x14ac:dyDescent="0.2">
      <c r="D1214" s="437"/>
      <c r="E1214" s="437"/>
      <c r="F1214" s="472"/>
      <c r="G1214" s="472"/>
    </row>
    <row r="1215" spans="4:7" x14ac:dyDescent="0.2">
      <c r="D1215" s="437"/>
      <c r="E1215" s="437"/>
      <c r="F1215" s="472"/>
      <c r="G1215" s="472"/>
    </row>
    <row r="1216" spans="4:7" x14ac:dyDescent="0.2">
      <c r="D1216" s="437"/>
      <c r="E1216" s="437"/>
      <c r="F1216" s="472"/>
      <c r="G1216" s="472"/>
    </row>
    <row r="1217" spans="4:7" x14ac:dyDescent="0.2">
      <c r="D1217" s="437"/>
      <c r="E1217" s="437"/>
      <c r="F1217" s="472"/>
      <c r="G1217" s="472"/>
    </row>
    <row r="1218" spans="4:7" x14ac:dyDescent="0.2">
      <c r="D1218" s="437"/>
      <c r="E1218" s="437"/>
      <c r="F1218" s="472"/>
      <c r="G1218" s="472"/>
    </row>
    <row r="1219" spans="4:7" x14ac:dyDescent="0.2">
      <c r="D1219" s="437"/>
      <c r="E1219" s="437"/>
      <c r="F1219" s="472"/>
      <c r="G1219" s="472"/>
    </row>
    <row r="1220" spans="4:7" x14ac:dyDescent="0.2">
      <c r="D1220" s="437"/>
      <c r="E1220" s="437"/>
      <c r="F1220" s="472"/>
      <c r="G1220" s="472"/>
    </row>
    <row r="1221" spans="4:7" x14ac:dyDescent="0.2">
      <c r="D1221" s="437"/>
      <c r="E1221" s="437"/>
      <c r="F1221" s="472"/>
      <c r="G1221" s="472"/>
    </row>
    <row r="1222" spans="4:7" x14ac:dyDescent="0.2">
      <c r="D1222" s="437"/>
      <c r="E1222" s="437"/>
      <c r="F1222" s="472"/>
      <c r="G1222" s="472"/>
    </row>
    <row r="1223" spans="4:7" x14ac:dyDescent="0.2">
      <c r="D1223" s="437"/>
      <c r="E1223" s="437"/>
      <c r="F1223" s="472"/>
      <c r="G1223" s="472"/>
    </row>
    <row r="1224" spans="4:7" x14ac:dyDescent="0.2">
      <c r="D1224" s="437"/>
      <c r="E1224" s="437"/>
      <c r="F1224" s="472"/>
      <c r="G1224" s="472"/>
    </row>
    <row r="1225" spans="4:7" x14ac:dyDescent="0.2">
      <c r="D1225" s="437"/>
      <c r="E1225" s="437"/>
      <c r="F1225" s="472"/>
      <c r="G1225" s="472"/>
    </row>
    <row r="1226" spans="4:7" x14ac:dyDescent="0.2">
      <c r="D1226" s="437"/>
      <c r="E1226" s="437"/>
      <c r="F1226" s="472"/>
      <c r="G1226" s="472"/>
    </row>
    <row r="1227" spans="4:7" x14ac:dyDescent="0.2">
      <c r="D1227" s="437"/>
      <c r="E1227" s="437"/>
      <c r="F1227" s="472"/>
      <c r="G1227" s="472"/>
    </row>
    <row r="1228" spans="4:7" x14ac:dyDescent="0.2">
      <c r="D1228" s="437"/>
      <c r="E1228" s="437"/>
      <c r="F1228" s="472"/>
      <c r="G1228" s="472"/>
    </row>
    <row r="1229" spans="4:7" x14ac:dyDescent="0.2">
      <c r="D1229" s="437"/>
      <c r="E1229" s="437"/>
      <c r="F1229" s="472"/>
      <c r="G1229" s="472"/>
    </row>
    <row r="1230" spans="4:7" x14ac:dyDescent="0.2">
      <c r="D1230" s="437"/>
      <c r="E1230" s="437"/>
      <c r="F1230" s="472"/>
      <c r="G1230" s="472"/>
    </row>
    <row r="1231" spans="4:7" x14ac:dyDescent="0.2">
      <c r="D1231" s="437"/>
      <c r="E1231" s="437"/>
      <c r="F1231" s="472"/>
      <c r="G1231" s="472"/>
    </row>
    <row r="1232" spans="4:7" x14ac:dyDescent="0.2">
      <c r="D1232" s="437"/>
      <c r="E1232" s="437"/>
      <c r="F1232" s="472"/>
      <c r="G1232" s="472"/>
    </row>
    <row r="1233" spans="4:7" x14ac:dyDescent="0.2">
      <c r="D1233" s="437"/>
      <c r="E1233" s="437"/>
      <c r="F1233" s="472"/>
      <c r="G1233" s="472"/>
    </row>
    <row r="1234" spans="4:7" x14ac:dyDescent="0.2">
      <c r="D1234" s="437"/>
      <c r="E1234" s="437"/>
      <c r="F1234" s="472"/>
      <c r="G1234" s="472"/>
    </row>
    <row r="1235" spans="4:7" x14ac:dyDescent="0.2">
      <c r="D1235" s="437"/>
      <c r="E1235" s="437"/>
      <c r="F1235" s="472"/>
      <c r="G1235" s="472"/>
    </row>
    <row r="1236" spans="4:7" x14ac:dyDescent="0.2">
      <c r="D1236" s="437"/>
      <c r="E1236" s="437"/>
      <c r="F1236" s="472"/>
      <c r="G1236" s="472"/>
    </row>
    <row r="1237" spans="4:7" x14ac:dyDescent="0.2">
      <c r="D1237" s="437"/>
      <c r="E1237" s="437"/>
      <c r="F1237" s="472"/>
      <c r="G1237" s="472"/>
    </row>
    <row r="1238" spans="4:7" x14ac:dyDescent="0.2">
      <c r="D1238" s="437"/>
      <c r="E1238" s="437"/>
      <c r="F1238" s="472"/>
      <c r="G1238" s="472"/>
    </row>
    <row r="1239" spans="4:7" x14ac:dyDescent="0.2">
      <c r="D1239" s="437"/>
      <c r="E1239" s="437"/>
      <c r="F1239" s="472"/>
      <c r="G1239" s="472"/>
    </row>
    <row r="1240" spans="4:7" x14ac:dyDescent="0.2">
      <c r="D1240" s="437"/>
      <c r="E1240" s="437"/>
      <c r="F1240" s="472"/>
      <c r="G1240" s="472"/>
    </row>
    <row r="1241" spans="4:7" x14ac:dyDescent="0.2">
      <c r="D1241" s="437"/>
      <c r="E1241" s="437"/>
      <c r="F1241" s="472"/>
      <c r="G1241" s="472"/>
    </row>
    <row r="1242" spans="4:7" x14ac:dyDescent="0.2">
      <c r="D1242" s="437"/>
      <c r="E1242" s="437"/>
      <c r="F1242" s="472"/>
      <c r="G1242" s="472"/>
    </row>
    <row r="1243" spans="4:7" x14ac:dyDescent="0.2">
      <c r="D1243" s="437"/>
      <c r="E1243" s="437"/>
      <c r="F1243" s="472"/>
      <c r="G1243" s="472"/>
    </row>
    <row r="1244" spans="4:7" x14ac:dyDescent="0.2">
      <c r="D1244" s="437"/>
      <c r="E1244" s="437"/>
      <c r="F1244" s="472"/>
      <c r="G1244" s="472"/>
    </row>
    <row r="1245" spans="4:7" x14ac:dyDescent="0.2">
      <c r="D1245" s="437"/>
      <c r="E1245" s="437"/>
      <c r="F1245" s="472"/>
      <c r="G1245" s="472"/>
    </row>
    <row r="1246" spans="4:7" x14ac:dyDescent="0.2">
      <c r="D1246" s="437"/>
      <c r="E1246" s="437"/>
      <c r="F1246" s="472"/>
      <c r="G1246" s="472"/>
    </row>
    <row r="1247" spans="4:7" x14ac:dyDescent="0.2">
      <c r="D1247" s="437"/>
      <c r="E1247" s="437"/>
      <c r="F1247" s="472"/>
      <c r="G1247" s="472"/>
    </row>
    <row r="1248" spans="4:7" x14ac:dyDescent="0.2">
      <c r="D1248" s="437"/>
      <c r="E1248" s="437"/>
      <c r="F1248" s="472"/>
      <c r="G1248" s="472"/>
    </row>
    <row r="1249" spans="4:7" x14ac:dyDescent="0.2">
      <c r="D1249" s="437"/>
      <c r="E1249" s="437"/>
      <c r="F1249" s="472"/>
      <c r="G1249" s="472"/>
    </row>
    <row r="1250" spans="4:7" x14ac:dyDescent="0.2">
      <c r="D1250" s="437"/>
      <c r="E1250" s="437"/>
      <c r="F1250" s="472"/>
      <c r="G1250" s="472"/>
    </row>
    <row r="1251" spans="4:7" x14ac:dyDescent="0.2">
      <c r="D1251" s="437"/>
      <c r="E1251" s="437"/>
      <c r="F1251" s="472"/>
      <c r="G1251" s="472"/>
    </row>
    <row r="1252" spans="4:7" x14ac:dyDescent="0.2">
      <c r="D1252" s="437"/>
      <c r="E1252" s="437"/>
      <c r="F1252" s="472"/>
      <c r="G1252" s="472"/>
    </row>
    <row r="1253" spans="4:7" x14ac:dyDescent="0.2">
      <c r="D1253" s="437"/>
      <c r="E1253" s="437"/>
      <c r="F1253" s="472"/>
      <c r="G1253" s="472"/>
    </row>
    <row r="1254" spans="4:7" x14ac:dyDescent="0.2">
      <c r="D1254" s="437"/>
      <c r="E1254" s="437"/>
      <c r="F1254" s="472"/>
      <c r="G1254" s="472"/>
    </row>
    <row r="1255" spans="4:7" x14ac:dyDescent="0.2">
      <c r="D1255" s="437"/>
      <c r="E1255" s="437"/>
      <c r="F1255" s="472"/>
      <c r="G1255" s="472"/>
    </row>
    <row r="1256" spans="4:7" x14ac:dyDescent="0.2">
      <c r="D1256" s="437"/>
      <c r="E1256" s="437"/>
      <c r="F1256" s="472"/>
      <c r="G1256" s="472"/>
    </row>
    <row r="1257" spans="4:7" x14ac:dyDescent="0.2">
      <c r="D1257" s="437"/>
      <c r="E1257" s="437"/>
      <c r="F1257" s="472"/>
      <c r="G1257" s="472"/>
    </row>
    <row r="1258" spans="4:7" x14ac:dyDescent="0.2">
      <c r="D1258" s="437"/>
      <c r="E1258" s="437"/>
      <c r="F1258" s="472"/>
      <c r="G1258" s="472"/>
    </row>
    <row r="1259" spans="4:7" x14ac:dyDescent="0.2">
      <c r="D1259" s="437"/>
      <c r="E1259" s="437"/>
      <c r="F1259" s="472"/>
      <c r="G1259" s="472"/>
    </row>
    <row r="1260" spans="4:7" x14ac:dyDescent="0.2">
      <c r="D1260" s="437"/>
      <c r="E1260" s="437"/>
      <c r="F1260" s="472"/>
      <c r="G1260" s="472"/>
    </row>
    <row r="1261" spans="4:7" x14ac:dyDescent="0.2">
      <c r="D1261" s="437"/>
      <c r="E1261" s="437"/>
      <c r="F1261" s="472"/>
      <c r="G1261" s="472"/>
    </row>
    <row r="1262" spans="4:7" x14ac:dyDescent="0.2">
      <c r="D1262" s="437"/>
      <c r="E1262" s="437"/>
      <c r="F1262" s="472"/>
      <c r="G1262" s="472"/>
    </row>
    <row r="1263" spans="4:7" x14ac:dyDescent="0.2">
      <c r="D1263" s="437"/>
      <c r="E1263" s="437"/>
      <c r="F1263" s="472"/>
      <c r="G1263" s="472"/>
    </row>
    <row r="1264" spans="4:7" x14ac:dyDescent="0.2">
      <c r="D1264" s="437"/>
      <c r="E1264" s="437"/>
      <c r="F1264" s="472"/>
      <c r="G1264" s="472"/>
    </row>
    <row r="1265" spans="4:7" x14ac:dyDescent="0.2">
      <c r="D1265" s="437"/>
      <c r="E1265" s="437"/>
      <c r="F1265" s="472"/>
      <c r="G1265" s="472"/>
    </row>
    <row r="1266" spans="4:7" x14ac:dyDescent="0.2">
      <c r="D1266" s="437"/>
      <c r="E1266" s="437"/>
      <c r="F1266" s="472"/>
      <c r="G1266" s="472"/>
    </row>
    <row r="1267" spans="4:7" x14ac:dyDescent="0.2">
      <c r="D1267" s="437"/>
      <c r="E1267" s="437"/>
      <c r="F1267" s="472"/>
      <c r="G1267" s="472"/>
    </row>
    <row r="1268" spans="4:7" x14ac:dyDescent="0.2">
      <c r="D1268" s="437"/>
      <c r="E1268" s="437"/>
      <c r="F1268" s="472"/>
      <c r="G1268" s="472"/>
    </row>
    <row r="1269" spans="4:7" x14ac:dyDescent="0.2">
      <c r="D1269" s="437"/>
      <c r="E1269" s="437"/>
      <c r="F1269" s="472"/>
      <c r="G1269" s="472"/>
    </row>
    <row r="1270" spans="4:7" x14ac:dyDescent="0.2">
      <c r="D1270" s="437"/>
      <c r="E1270" s="437"/>
      <c r="F1270" s="472"/>
      <c r="G1270" s="472"/>
    </row>
    <row r="1271" spans="4:7" x14ac:dyDescent="0.2">
      <c r="D1271" s="437"/>
      <c r="E1271" s="437"/>
      <c r="F1271" s="472"/>
      <c r="G1271" s="472"/>
    </row>
    <row r="1272" spans="4:7" x14ac:dyDescent="0.2">
      <c r="D1272" s="437"/>
      <c r="E1272" s="437"/>
      <c r="F1272" s="472"/>
      <c r="G1272" s="472"/>
    </row>
    <row r="1273" spans="4:7" x14ac:dyDescent="0.2">
      <c r="D1273" s="437"/>
      <c r="E1273" s="437"/>
      <c r="F1273" s="472"/>
      <c r="G1273" s="472"/>
    </row>
    <row r="1274" spans="4:7" x14ac:dyDescent="0.2">
      <c r="D1274" s="437"/>
      <c r="E1274" s="437"/>
      <c r="F1274" s="472"/>
      <c r="G1274" s="472"/>
    </row>
    <row r="1275" spans="4:7" x14ac:dyDescent="0.2">
      <c r="D1275" s="437"/>
      <c r="E1275" s="437"/>
      <c r="F1275" s="472"/>
      <c r="G1275" s="472"/>
    </row>
    <row r="1276" spans="4:7" x14ac:dyDescent="0.2">
      <c r="D1276" s="437"/>
      <c r="E1276" s="437"/>
      <c r="F1276" s="472"/>
      <c r="G1276" s="472"/>
    </row>
    <row r="1277" spans="4:7" x14ac:dyDescent="0.2">
      <c r="D1277" s="437"/>
      <c r="E1277" s="437"/>
      <c r="F1277" s="472"/>
      <c r="G1277" s="472"/>
    </row>
    <row r="1278" spans="4:7" x14ac:dyDescent="0.2">
      <c r="D1278" s="437"/>
      <c r="E1278" s="437"/>
      <c r="F1278" s="472"/>
      <c r="G1278" s="472"/>
    </row>
    <row r="1279" spans="4:7" x14ac:dyDescent="0.2">
      <c r="D1279" s="437"/>
      <c r="E1279" s="437"/>
      <c r="F1279" s="472"/>
      <c r="G1279" s="472"/>
    </row>
    <row r="1280" spans="4:7" x14ac:dyDescent="0.2">
      <c r="D1280" s="437"/>
      <c r="E1280" s="437"/>
      <c r="F1280" s="472"/>
      <c r="G1280" s="472"/>
    </row>
    <row r="1281" spans="4:7" x14ac:dyDescent="0.2">
      <c r="D1281" s="437"/>
      <c r="E1281" s="437"/>
      <c r="F1281" s="472"/>
      <c r="G1281" s="472"/>
    </row>
    <row r="1282" spans="4:7" x14ac:dyDescent="0.2">
      <c r="D1282" s="437"/>
      <c r="E1282" s="437"/>
      <c r="F1282" s="472"/>
      <c r="G1282" s="472"/>
    </row>
    <row r="1283" spans="4:7" x14ac:dyDescent="0.2">
      <c r="D1283" s="437"/>
      <c r="E1283" s="437"/>
      <c r="F1283" s="472"/>
      <c r="G1283" s="472"/>
    </row>
    <row r="1284" spans="4:7" x14ac:dyDescent="0.2">
      <c r="D1284" s="437"/>
      <c r="E1284" s="437"/>
      <c r="F1284" s="472"/>
      <c r="G1284" s="472"/>
    </row>
    <row r="1285" spans="4:7" x14ac:dyDescent="0.2">
      <c r="D1285" s="437"/>
      <c r="E1285" s="437"/>
      <c r="F1285" s="472"/>
      <c r="G1285" s="472"/>
    </row>
    <row r="1286" spans="4:7" x14ac:dyDescent="0.2">
      <c r="D1286" s="437"/>
      <c r="E1286" s="437"/>
      <c r="F1286" s="472"/>
      <c r="G1286" s="472"/>
    </row>
    <row r="1287" spans="4:7" x14ac:dyDescent="0.2">
      <c r="D1287" s="437"/>
      <c r="E1287" s="437"/>
      <c r="F1287" s="472"/>
      <c r="G1287" s="472"/>
    </row>
    <row r="1288" spans="4:7" x14ac:dyDescent="0.2">
      <c r="D1288" s="437"/>
      <c r="E1288" s="437"/>
      <c r="F1288" s="472"/>
      <c r="G1288" s="472"/>
    </row>
    <row r="1289" spans="4:7" x14ac:dyDescent="0.2">
      <c r="D1289" s="437"/>
      <c r="E1289" s="437"/>
      <c r="F1289" s="472"/>
      <c r="G1289" s="472"/>
    </row>
    <row r="1290" spans="4:7" x14ac:dyDescent="0.2">
      <c r="D1290" s="437"/>
      <c r="E1290" s="437"/>
      <c r="F1290" s="472"/>
      <c r="G1290" s="472"/>
    </row>
    <row r="1291" spans="4:7" x14ac:dyDescent="0.2">
      <c r="D1291" s="437"/>
      <c r="E1291" s="437"/>
      <c r="F1291" s="472"/>
      <c r="G1291" s="472"/>
    </row>
    <row r="1292" spans="4:7" x14ac:dyDescent="0.2">
      <c r="D1292" s="437"/>
      <c r="E1292" s="437"/>
      <c r="F1292" s="472"/>
      <c r="G1292" s="472"/>
    </row>
    <row r="1293" spans="4:7" x14ac:dyDescent="0.2">
      <c r="D1293" s="437"/>
      <c r="E1293" s="437"/>
      <c r="F1293" s="472"/>
      <c r="G1293" s="472"/>
    </row>
    <row r="1294" spans="4:7" x14ac:dyDescent="0.2">
      <c r="D1294" s="437"/>
      <c r="E1294" s="437"/>
      <c r="F1294" s="472"/>
      <c r="G1294" s="472"/>
    </row>
    <row r="1295" spans="4:7" x14ac:dyDescent="0.2">
      <c r="D1295" s="437"/>
      <c r="E1295" s="437"/>
      <c r="F1295" s="472"/>
      <c r="G1295" s="472"/>
    </row>
    <row r="1296" spans="4:7" x14ac:dyDescent="0.2">
      <c r="D1296" s="437"/>
      <c r="E1296" s="437"/>
      <c r="F1296" s="472"/>
      <c r="G1296" s="472"/>
    </row>
    <row r="1297" spans="4:7" x14ac:dyDescent="0.2">
      <c r="D1297" s="437"/>
      <c r="E1297" s="437"/>
      <c r="F1297" s="472"/>
      <c r="G1297" s="472"/>
    </row>
    <row r="1298" spans="4:7" x14ac:dyDescent="0.2">
      <c r="D1298" s="437"/>
      <c r="E1298" s="437"/>
      <c r="F1298" s="472"/>
      <c r="G1298" s="472"/>
    </row>
    <row r="1299" spans="4:7" x14ac:dyDescent="0.2">
      <c r="D1299" s="437"/>
      <c r="E1299" s="437"/>
      <c r="F1299" s="472"/>
      <c r="G1299" s="472"/>
    </row>
    <row r="1300" spans="4:7" x14ac:dyDescent="0.2">
      <c r="D1300" s="437"/>
      <c r="E1300" s="437"/>
      <c r="F1300" s="472"/>
      <c r="G1300" s="472"/>
    </row>
    <row r="1301" spans="4:7" x14ac:dyDescent="0.2">
      <c r="D1301" s="437"/>
      <c r="E1301" s="437"/>
      <c r="F1301" s="472"/>
      <c r="G1301" s="472"/>
    </row>
    <row r="1302" spans="4:7" x14ac:dyDescent="0.2">
      <c r="D1302" s="437"/>
      <c r="E1302" s="437"/>
      <c r="F1302" s="472"/>
      <c r="G1302" s="472"/>
    </row>
    <row r="1303" spans="4:7" x14ac:dyDescent="0.2">
      <c r="D1303" s="437"/>
      <c r="E1303" s="437"/>
      <c r="F1303" s="472"/>
      <c r="G1303" s="472"/>
    </row>
    <row r="1304" spans="4:7" x14ac:dyDescent="0.2">
      <c r="D1304" s="437"/>
      <c r="E1304" s="437"/>
      <c r="F1304" s="472"/>
      <c r="G1304" s="472"/>
    </row>
    <row r="1305" spans="4:7" x14ac:dyDescent="0.2">
      <c r="D1305" s="437"/>
      <c r="E1305" s="437"/>
      <c r="F1305" s="472"/>
      <c r="G1305" s="472"/>
    </row>
    <row r="1306" spans="4:7" x14ac:dyDescent="0.2">
      <c r="D1306" s="437"/>
      <c r="E1306" s="437"/>
      <c r="F1306" s="472"/>
      <c r="G1306" s="472"/>
    </row>
    <row r="1307" spans="4:7" x14ac:dyDescent="0.2">
      <c r="D1307" s="437"/>
      <c r="E1307" s="437"/>
      <c r="F1307" s="472"/>
      <c r="G1307" s="472"/>
    </row>
    <row r="1308" spans="4:7" x14ac:dyDescent="0.2">
      <c r="D1308" s="437"/>
      <c r="E1308" s="437"/>
      <c r="F1308" s="472"/>
      <c r="G1308" s="472"/>
    </row>
    <row r="1309" spans="4:7" x14ac:dyDescent="0.2">
      <c r="D1309" s="437"/>
      <c r="E1309" s="437"/>
      <c r="F1309" s="472"/>
      <c r="G1309" s="472"/>
    </row>
    <row r="1310" spans="4:7" x14ac:dyDescent="0.2">
      <c r="D1310" s="437"/>
      <c r="E1310" s="437"/>
      <c r="F1310" s="472"/>
      <c r="G1310" s="472"/>
    </row>
    <row r="1311" spans="4:7" x14ac:dyDescent="0.2">
      <c r="D1311" s="437"/>
      <c r="E1311" s="437"/>
      <c r="F1311" s="472"/>
      <c r="G1311" s="472"/>
    </row>
    <row r="1312" spans="4:7" x14ac:dyDescent="0.2">
      <c r="D1312" s="437"/>
      <c r="E1312" s="437"/>
      <c r="F1312" s="472"/>
      <c r="G1312" s="472"/>
    </row>
    <row r="1313" spans="4:7" x14ac:dyDescent="0.2">
      <c r="D1313" s="437"/>
      <c r="E1313" s="437"/>
      <c r="F1313" s="472"/>
      <c r="G1313" s="472"/>
    </row>
    <row r="1314" spans="4:7" x14ac:dyDescent="0.2">
      <c r="D1314" s="437"/>
      <c r="E1314" s="437"/>
      <c r="F1314" s="472"/>
      <c r="G1314" s="472"/>
    </row>
    <row r="1315" spans="4:7" x14ac:dyDescent="0.2">
      <c r="D1315" s="437"/>
      <c r="E1315" s="437"/>
      <c r="F1315" s="472"/>
      <c r="G1315" s="472"/>
    </row>
    <row r="1316" spans="4:7" x14ac:dyDescent="0.2">
      <c r="D1316" s="437"/>
      <c r="E1316" s="437"/>
      <c r="F1316" s="472"/>
      <c r="G1316" s="472"/>
    </row>
    <row r="1317" spans="4:7" x14ac:dyDescent="0.2">
      <c r="D1317" s="437"/>
      <c r="E1317" s="437"/>
      <c r="F1317" s="472"/>
      <c r="G1317" s="472"/>
    </row>
    <row r="1318" spans="4:7" x14ac:dyDescent="0.2">
      <c r="D1318" s="437"/>
      <c r="E1318" s="437"/>
      <c r="F1318" s="472"/>
      <c r="G1318" s="472"/>
    </row>
    <row r="1319" spans="4:7" x14ac:dyDescent="0.2">
      <c r="D1319" s="437"/>
      <c r="E1319" s="437"/>
      <c r="F1319" s="472"/>
      <c r="G1319" s="472"/>
    </row>
    <row r="1320" spans="4:7" x14ac:dyDescent="0.2">
      <c r="D1320" s="437"/>
      <c r="E1320" s="437"/>
      <c r="F1320" s="472"/>
      <c r="G1320" s="472"/>
    </row>
    <row r="1321" spans="4:7" x14ac:dyDescent="0.2">
      <c r="D1321" s="437"/>
      <c r="E1321" s="437"/>
      <c r="F1321" s="472"/>
      <c r="G1321" s="472"/>
    </row>
    <row r="1322" spans="4:7" x14ac:dyDescent="0.2">
      <c r="D1322" s="437"/>
      <c r="E1322" s="437"/>
      <c r="F1322" s="472"/>
      <c r="G1322" s="472"/>
    </row>
    <row r="1323" spans="4:7" x14ac:dyDescent="0.2">
      <c r="D1323" s="437"/>
      <c r="E1323" s="437"/>
      <c r="F1323" s="472"/>
      <c r="G1323" s="472"/>
    </row>
    <row r="1324" spans="4:7" x14ac:dyDescent="0.2">
      <c r="D1324" s="437"/>
      <c r="E1324" s="437"/>
      <c r="F1324" s="472"/>
      <c r="G1324" s="472"/>
    </row>
    <row r="1325" spans="4:7" x14ac:dyDescent="0.2">
      <c r="D1325" s="437"/>
      <c r="E1325" s="437"/>
      <c r="F1325" s="472"/>
      <c r="G1325" s="472"/>
    </row>
    <row r="1326" spans="4:7" x14ac:dyDescent="0.2">
      <c r="D1326" s="437"/>
      <c r="E1326" s="437"/>
      <c r="F1326" s="472"/>
      <c r="G1326" s="472"/>
    </row>
    <row r="1327" spans="4:7" x14ac:dyDescent="0.2">
      <c r="D1327" s="437"/>
      <c r="E1327" s="437"/>
      <c r="F1327" s="472"/>
      <c r="G1327" s="472"/>
    </row>
    <row r="1328" spans="4:7" x14ac:dyDescent="0.2">
      <c r="D1328" s="437"/>
      <c r="E1328" s="437"/>
      <c r="F1328" s="472"/>
      <c r="G1328" s="472"/>
    </row>
    <row r="1329" spans="4:7" x14ac:dyDescent="0.2">
      <c r="D1329" s="437"/>
      <c r="E1329" s="437"/>
      <c r="F1329" s="472"/>
      <c r="G1329" s="472"/>
    </row>
    <row r="1330" spans="4:7" x14ac:dyDescent="0.2">
      <c r="D1330" s="437"/>
      <c r="E1330" s="437"/>
      <c r="F1330" s="472"/>
      <c r="G1330" s="472"/>
    </row>
    <row r="1331" spans="4:7" x14ac:dyDescent="0.2">
      <c r="D1331" s="437"/>
      <c r="E1331" s="437"/>
      <c r="F1331" s="472"/>
      <c r="G1331" s="472"/>
    </row>
    <row r="1332" spans="4:7" x14ac:dyDescent="0.2">
      <c r="D1332" s="437"/>
      <c r="E1332" s="437"/>
      <c r="F1332" s="472"/>
      <c r="G1332" s="472"/>
    </row>
    <row r="1333" spans="4:7" x14ac:dyDescent="0.2">
      <c r="D1333" s="437"/>
      <c r="E1333" s="437"/>
      <c r="F1333" s="472"/>
      <c r="G1333" s="472"/>
    </row>
    <row r="1334" spans="4:7" x14ac:dyDescent="0.2">
      <c r="D1334" s="437"/>
      <c r="E1334" s="437"/>
      <c r="F1334" s="472"/>
      <c r="G1334" s="472"/>
    </row>
    <row r="1335" spans="4:7" x14ac:dyDescent="0.2">
      <c r="D1335" s="437"/>
      <c r="E1335" s="437"/>
      <c r="F1335" s="472"/>
      <c r="G1335" s="472"/>
    </row>
    <row r="1336" spans="4:7" x14ac:dyDescent="0.2">
      <c r="D1336" s="437"/>
      <c r="E1336" s="437"/>
      <c r="F1336" s="472"/>
      <c r="G1336" s="472"/>
    </row>
    <row r="1337" spans="4:7" x14ac:dyDescent="0.2">
      <c r="D1337" s="437"/>
      <c r="E1337" s="437"/>
      <c r="F1337" s="472"/>
      <c r="G1337" s="472"/>
    </row>
    <row r="1338" spans="4:7" x14ac:dyDescent="0.2">
      <c r="D1338" s="437"/>
      <c r="E1338" s="437"/>
      <c r="F1338" s="472"/>
      <c r="G1338" s="472"/>
    </row>
    <row r="1339" spans="4:7" x14ac:dyDescent="0.2">
      <c r="D1339" s="437"/>
      <c r="E1339" s="437"/>
      <c r="F1339" s="472"/>
      <c r="G1339" s="472"/>
    </row>
    <row r="1340" spans="4:7" x14ac:dyDescent="0.2">
      <c r="D1340" s="437"/>
      <c r="E1340" s="437"/>
      <c r="F1340" s="472"/>
      <c r="G1340" s="472"/>
    </row>
    <row r="1341" spans="4:7" x14ac:dyDescent="0.2">
      <c r="D1341" s="437"/>
      <c r="E1341" s="437"/>
      <c r="F1341" s="472"/>
      <c r="G1341" s="472"/>
    </row>
    <row r="1342" spans="4:7" x14ac:dyDescent="0.2">
      <c r="D1342" s="437"/>
      <c r="E1342" s="437"/>
      <c r="F1342" s="472"/>
      <c r="G1342" s="472"/>
    </row>
    <row r="1343" spans="4:7" x14ac:dyDescent="0.2">
      <c r="D1343" s="437"/>
      <c r="E1343" s="437"/>
      <c r="F1343" s="472"/>
      <c r="G1343" s="472"/>
    </row>
    <row r="1344" spans="4:7" x14ac:dyDescent="0.2">
      <c r="D1344" s="437"/>
      <c r="E1344" s="437"/>
      <c r="F1344" s="472"/>
      <c r="G1344" s="472"/>
    </row>
    <row r="1345" spans="4:7" x14ac:dyDescent="0.2">
      <c r="D1345" s="437"/>
      <c r="E1345" s="437"/>
      <c r="F1345" s="472"/>
      <c r="G1345" s="472"/>
    </row>
    <row r="1346" spans="4:7" x14ac:dyDescent="0.2">
      <c r="D1346" s="437"/>
      <c r="E1346" s="437"/>
      <c r="F1346" s="472"/>
      <c r="G1346" s="472"/>
    </row>
    <row r="1347" spans="4:7" x14ac:dyDescent="0.2">
      <c r="D1347" s="437"/>
      <c r="E1347" s="437"/>
      <c r="F1347" s="472"/>
      <c r="G1347" s="472"/>
    </row>
    <row r="1348" spans="4:7" x14ac:dyDescent="0.2">
      <c r="D1348" s="437"/>
      <c r="E1348" s="437"/>
      <c r="F1348" s="472"/>
      <c r="G1348" s="472"/>
    </row>
    <row r="1349" spans="4:7" x14ac:dyDescent="0.2">
      <c r="D1349" s="437"/>
      <c r="E1349" s="437"/>
      <c r="F1349" s="472"/>
      <c r="G1349" s="472"/>
    </row>
    <row r="1350" spans="4:7" x14ac:dyDescent="0.2">
      <c r="D1350" s="437"/>
      <c r="E1350" s="437"/>
      <c r="F1350" s="472"/>
      <c r="G1350" s="472"/>
    </row>
    <row r="1351" spans="4:7" x14ac:dyDescent="0.2">
      <c r="D1351" s="437"/>
      <c r="E1351" s="437"/>
      <c r="F1351" s="472"/>
      <c r="G1351" s="472"/>
    </row>
    <row r="1352" spans="4:7" x14ac:dyDescent="0.2">
      <c r="D1352" s="437"/>
      <c r="E1352" s="437"/>
      <c r="F1352" s="472"/>
      <c r="G1352" s="472"/>
    </row>
    <row r="1353" spans="4:7" x14ac:dyDescent="0.2">
      <c r="D1353" s="437"/>
      <c r="E1353" s="437"/>
      <c r="F1353" s="472"/>
      <c r="G1353" s="472"/>
    </row>
    <row r="1354" spans="4:7" x14ac:dyDescent="0.2">
      <c r="D1354" s="437"/>
      <c r="E1354" s="437"/>
      <c r="F1354" s="472"/>
      <c r="G1354" s="472"/>
    </row>
    <row r="1355" spans="4:7" x14ac:dyDescent="0.2">
      <c r="D1355" s="437"/>
      <c r="E1355" s="437"/>
      <c r="F1355" s="472"/>
      <c r="G1355" s="472"/>
    </row>
    <row r="1356" spans="4:7" x14ac:dyDescent="0.2">
      <c r="D1356" s="437"/>
      <c r="E1356" s="437"/>
      <c r="F1356" s="472"/>
      <c r="G1356" s="472"/>
    </row>
    <row r="1357" spans="4:7" x14ac:dyDescent="0.2">
      <c r="D1357" s="437"/>
      <c r="E1357" s="437"/>
      <c r="F1357" s="472"/>
      <c r="G1357" s="472"/>
    </row>
    <row r="1358" spans="4:7" x14ac:dyDescent="0.2">
      <c r="D1358" s="437"/>
      <c r="E1358" s="437"/>
      <c r="F1358" s="472"/>
      <c r="G1358" s="472"/>
    </row>
    <row r="1359" spans="4:7" x14ac:dyDescent="0.2">
      <c r="D1359" s="437"/>
      <c r="E1359" s="437"/>
      <c r="F1359" s="472"/>
      <c r="G1359" s="472"/>
    </row>
    <row r="1360" spans="4:7" x14ac:dyDescent="0.2">
      <c r="D1360" s="437"/>
      <c r="E1360" s="437"/>
      <c r="F1360" s="472"/>
      <c r="G1360" s="472"/>
    </row>
    <row r="1361" spans="4:7" x14ac:dyDescent="0.2">
      <c r="D1361" s="437"/>
      <c r="E1361" s="437"/>
      <c r="F1361" s="472"/>
      <c r="G1361" s="472"/>
    </row>
    <row r="1362" spans="4:7" x14ac:dyDescent="0.2">
      <c r="D1362" s="437"/>
      <c r="E1362" s="437"/>
      <c r="F1362" s="472"/>
      <c r="G1362" s="472"/>
    </row>
    <row r="1363" spans="4:7" x14ac:dyDescent="0.2">
      <c r="D1363" s="437"/>
      <c r="E1363" s="437"/>
      <c r="F1363" s="472"/>
      <c r="G1363" s="472"/>
    </row>
    <row r="1364" spans="4:7" x14ac:dyDescent="0.2">
      <c r="D1364" s="437"/>
      <c r="E1364" s="437"/>
      <c r="F1364" s="472"/>
      <c r="G1364" s="472"/>
    </row>
    <row r="1365" spans="4:7" x14ac:dyDescent="0.2">
      <c r="D1365" s="437"/>
      <c r="E1365" s="437"/>
      <c r="F1365" s="472"/>
      <c r="G1365" s="472"/>
    </row>
    <row r="1366" spans="4:7" x14ac:dyDescent="0.2">
      <c r="D1366" s="437"/>
      <c r="E1366" s="437"/>
      <c r="F1366" s="472"/>
      <c r="G1366" s="472"/>
    </row>
    <row r="1367" spans="4:7" x14ac:dyDescent="0.2">
      <c r="D1367" s="437"/>
      <c r="E1367" s="437"/>
      <c r="F1367" s="472"/>
      <c r="G1367" s="472"/>
    </row>
    <row r="1368" spans="4:7" x14ac:dyDescent="0.2">
      <c r="D1368" s="437"/>
      <c r="E1368" s="437"/>
      <c r="F1368" s="472"/>
      <c r="G1368" s="472"/>
    </row>
    <row r="1369" spans="4:7" x14ac:dyDescent="0.2">
      <c r="D1369" s="437"/>
      <c r="E1369" s="437"/>
      <c r="F1369" s="472"/>
      <c r="G1369" s="472"/>
    </row>
    <row r="1370" spans="4:7" x14ac:dyDescent="0.2">
      <c r="D1370" s="437"/>
      <c r="E1370" s="437"/>
      <c r="F1370" s="472"/>
      <c r="G1370" s="472"/>
    </row>
    <row r="1371" spans="4:7" x14ac:dyDescent="0.2">
      <c r="D1371" s="437"/>
      <c r="E1371" s="437"/>
      <c r="F1371" s="472"/>
      <c r="G1371" s="472"/>
    </row>
    <row r="1372" spans="4:7" x14ac:dyDescent="0.2">
      <c r="D1372" s="437"/>
      <c r="E1372" s="437"/>
      <c r="F1372" s="472"/>
      <c r="G1372" s="472"/>
    </row>
    <row r="1373" spans="4:7" x14ac:dyDescent="0.2">
      <c r="D1373" s="437"/>
      <c r="E1373" s="437"/>
      <c r="F1373" s="472"/>
      <c r="G1373" s="472"/>
    </row>
    <row r="1374" spans="4:7" x14ac:dyDescent="0.2">
      <c r="D1374" s="437"/>
      <c r="E1374" s="437"/>
      <c r="F1374" s="472"/>
      <c r="G1374" s="472"/>
    </row>
    <row r="1375" spans="4:7" x14ac:dyDescent="0.2">
      <c r="D1375" s="437"/>
      <c r="E1375" s="437"/>
      <c r="F1375" s="472"/>
      <c r="G1375" s="472"/>
    </row>
    <row r="1376" spans="4:7" x14ac:dyDescent="0.2">
      <c r="D1376" s="437"/>
      <c r="E1376" s="437"/>
      <c r="F1376" s="472"/>
      <c r="G1376" s="472"/>
    </row>
    <row r="1377" spans="4:7" x14ac:dyDescent="0.2">
      <c r="D1377" s="437"/>
      <c r="E1377" s="437"/>
      <c r="F1377" s="472"/>
      <c r="G1377" s="472"/>
    </row>
    <row r="1378" spans="4:7" x14ac:dyDescent="0.2">
      <c r="D1378" s="437"/>
      <c r="E1378" s="437"/>
      <c r="F1378" s="472"/>
      <c r="G1378" s="472"/>
    </row>
    <row r="1379" spans="4:7" x14ac:dyDescent="0.2">
      <c r="D1379" s="437"/>
      <c r="E1379" s="437"/>
      <c r="F1379" s="472"/>
      <c r="G1379" s="472"/>
    </row>
    <row r="1380" spans="4:7" x14ac:dyDescent="0.2">
      <c r="D1380" s="437"/>
      <c r="E1380" s="437"/>
      <c r="F1380" s="472"/>
      <c r="G1380" s="472"/>
    </row>
    <row r="1381" spans="4:7" x14ac:dyDescent="0.2">
      <c r="D1381" s="437"/>
      <c r="E1381" s="437"/>
      <c r="F1381" s="472"/>
      <c r="G1381" s="472"/>
    </row>
    <row r="1382" spans="4:7" x14ac:dyDescent="0.2">
      <c r="D1382" s="437"/>
      <c r="E1382" s="437"/>
      <c r="F1382" s="472"/>
      <c r="G1382" s="472"/>
    </row>
    <row r="1383" spans="4:7" x14ac:dyDescent="0.2">
      <c r="D1383" s="437"/>
      <c r="E1383" s="437"/>
      <c r="F1383" s="472"/>
      <c r="G1383" s="472"/>
    </row>
    <row r="1384" spans="4:7" x14ac:dyDescent="0.2">
      <c r="D1384" s="437"/>
      <c r="E1384" s="437"/>
      <c r="F1384" s="472"/>
      <c r="G1384" s="472"/>
    </row>
    <row r="1385" spans="4:7" x14ac:dyDescent="0.2">
      <c r="D1385" s="437"/>
      <c r="E1385" s="437"/>
      <c r="F1385" s="472"/>
      <c r="G1385" s="472"/>
    </row>
    <row r="1386" spans="4:7" x14ac:dyDescent="0.2">
      <c r="D1386" s="437"/>
      <c r="E1386" s="437"/>
      <c r="F1386" s="472"/>
      <c r="G1386" s="472"/>
    </row>
    <row r="1387" spans="4:7" x14ac:dyDescent="0.2">
      <c r="D1387" s="437"/>
      <c r="E1387" s="437"/>
      <c r="F1387" s="472"/>
      <c r="G1387" s="472"/>
    </row>
    <row r="1388" spans="4:7" x14ac:dyDescent="0.2">
      <c r="D1388" s="437"/>
      <c r="E1388" s="437"/>
      <c r="F1388" s="472"/>
      <c r="G1388" s="472"/>
    </row>
    <row r="1389" spans="4:7" x14ac:dyDescent="0.2">
      <c r="D1389" s="437"/>
      <c r="E1389" s="437"/>
      <c r="F1389" s="472"/>
      <c r="G1389" s="472"/>
    </row>
    <row r="1390" spans="4:7" x14ac:dyDescent="0.2">
      <c r="D1390" s="437"/>
      <c r="E1390" s="437"/>
      <c r="F1390" s="472"/>
      <c r="G1390" s="472"/>
    </row>
    <row r="1391" spans="4:7" x14ac:dyDescent="0.2">
      <c r="D1391" s="437"/>
      <c r="E1391" s="437"/>
      <c r="F1391" s="472"/>
      <c r="G1391" s="472"/>
    </row>
    <row r="1392" spans="4:7" x14ac:dyDescent="0.2">
      <c r="D1392" s="437"/>
      <c r="E1392" s="437"/>
      <c r="F1392" s="472"/>
      <c r="G1392" s="472"/>
    </row>
    <row r="1393" spans="4:7" x14ac:dyDescent="0.2">
      <c r="D1393" s="437"/>
      <c r="E1393" s="437"/>
      <c r="F1393" s="472"/>
      <c r="G1393" s="472"/>
    </row>
    <row r="1394" spans="4:7" x14ac:dyDescent="0.2">
      <c r="D1394" s="437"/>
      <c r="E1394" s="437"/>
      <c r="F1394" s="472"/>
      <c r="G1394" s="472"/>
    </row>
    <row r="1395" spans="4:7" x14ac:dyDescent="0.2">
      <c r="D1395" s="437"/>
      <c r="E1395" s="437"/>
      <c r="F1395" s="472"/>
      <c r="G1395" s="472"/>
    </row>
    <row r="1396" spans="4:7" x14ac:dyDescent="0.2">
      <c r="D1396" s="437"/>
      <c r="E1396" s="437"/>
      <c r="F1396" s="472"/>
      <c r="G1396" s="472"/>
    </row>
    <row r="1397" spans="4:7" x14ac:dyDescent="0.2">
      <c r="D1397" s="437"/>
      <c r="E1397" s="437"/>
      <c r="F1397" s="472"/>
      <c r="G1397" s="472"/>
    </row>
    <row r="1398" spans="4:7" x14ac:dyDescent="0.2">
      <c r="D1398" s="437"/>
      <c r="E1398" s="437"/>
      <c r="F1398" s="472"/>
      <c r="G1398" s="472"/>
    </row>
    <row r="1399" spans="4:7" x14ac:dyDescent="0.2">
      <c r="D1399" s="437"/>
      <c r="E1399" s="437"/>
      <c r="F1399" s="472"/>
      <c r="G1399" s="472"/>
    </row>
    <row r="1400" spans="4:7" x14ac:dyDescent="0.2">
      <c r="D1400" s="437"/>
      <c r="E1400" s="437"/>
      <c r="F1400" s="472"/>
      <c r="G1400" s="472"/>
    </row>
    <row r="1401" spans="4:7" x14ac:dyDescent="0.2">
      <c r="D1401" s="437"/>
      <c r="E1401" s="437"/>
      <c r="F1401" s="472"/>
      <c r="G1401" s="472"/>
    </row>
    <row r="1402" spans="4:7" x14ac:dyDescent="0.2">
      <c r="D1402" s="437"/>
      <c r="E1402" s="437"/>
      <c r="F1402" s="472"/>
      <c r="G1402" s="472"/>
    </row>
    <row r="1403" spans="4:7" x14ac:dyDescent="0.2">
      <c r="D1403" s="437"/>
      <c r="E1403" s="437"/>
      <c r="F1403" s="472"/>
      <c r="G1403" s="472"/>
    </row>
    <row r="1404" spans="4:7" x14ac:dyDescent="0.2">
      <c r="D1404" s="437"/>
      <c r="E1404" s="437"/>
      <c r="F1404" s="472"/>
      <c r="G1404" s="472"/>
    </row>
    <row r="1405" spans="4:7" x14ac:dyDescent="0.2">
      <c r="D1405" s="437"/>
      <c r="E1405" s="437"/>
      <c r="F1405" s="472"/>
      <c r="G1405" s="472"/>
    </row>
    <row r="1406" spans="4:7" x14ac:dyDescent="0.2">
      <c r="D1406" s="437"/>
      <c r="E1406" s="437"/>
      <c r="F1406" s="472"/>
      <c r="G1406" s="472"/>
    </row>
    <row r="1407" spans="4:7" x14ac:dyDescent="0.2">
      <c r="D1407" s="437"/>
      <c r="E1407" s="437"/>
      <c r="F1407" s="472"/>
      <c r="G1407" s="472"/>
    </row>
    <row r="1408" spans="4:7" x14ac:dyDescent="0.2">
      <c r="D1408" s="437"/>
      <c r="E1408" s="437"/>
      <c r="F1408" s="472"/>
      <c r="G1408" s="472"/>
    </row>
    <row r="1409" spans="4:7" x14ac:dyDescent="0.2">
      <c r="D1409" s="437"/>
      <c r="E1409" s="437"/>
      <c r="F1409" s="472"/>
      <c r="G1409" s="472"/>
    </row>
    <row r="1410" spans="4:7" x14ac:dyDescent="0.2">
      <c r="D1410" s="437"/>
      <c r="E1410" s="437"/>
      <c r="F1410" s="472"/>
      <c r="G1410" s="472"/>
    </row>
    <row r="1411" spans="4:7" x14ac:dyDescent="0.2">
      <c r="D1411" s="437"/>
      <c r="E1411" s="437"/>
      <c r="F1411" s="472"/>
      <c r="G1411" s="472"/>
    </row>
    <row r="1412" spans="4:7" x14ac:dyDescent="0.2">
      <c r="D1412" s="437"/>
      <c r="E1412" s="437"/>
      <c r="F1412" s="472"/>
      <c r="G1412" s="472"/>
    </row>
    <row r="1413" spans="4:7" x14ac:dyDescent="0.2">
      <c r="D1413" s="437"/>
      <c r="E1413" s="437"/>
      <c r="F1413" s="472"/>
      <c r="G1413" s="472"/>
    </row>
    <row r="1414" spans="4:7" x14ac:dyDescent="0.2">
      <c r="D1414" s="437"/>
      <c r="E1414" s="437"/>
      <c r="F1414" s="472"/>
      <c r="G1414" s="472"/>
    </row>
    <row r="1415" spans="4:7" x14ac:dyDescent="0.2">
      <c r="D1415" s="437"/>
      <c r="E1415" s="437"/>
      <c r="F1415" s="472"/>
      <c r="G1415" s="472"/>
    </row>
    <row r="1416" spans="4:7" x14ac:dyDescent="0.2">
      <c r="D1416" s="437"/>
      <c r="E1416" s="437"/>
      <c r="F1416" s="472"/>
      <c r="G1416" s="472"/>
    </row>
    <row r="1417" spans="4:7" x14ac:dyDescent="0.2">
      <c r="D1417" s="437"/>
      <c r="E1417" s="437"/>
      <c r="F1417" s="472"/>
      <c r="G1417" s="472"/>
    </row>
    <row r="1418" spans="4:7" x14ac:dyDescent="0.2">
      <c r="D1418" s="437"/>
      <c r="E1418" s="437"/>
      <c r="F1418" s="472"/>
      <c r="G1418" s="472"/>
    </row>
    <row r="1419" spans="4:7" x14ac:dyDescent="0.2">
      <c r="D1419" s="437"/>
      <c r="E1419" s="437"/>
      <c r="F1419" s="472"/>
      <c r="G1419" s="472"/>
    </row>
    <row r="1420" spans="4:7" x14ac:dyDescent="0.2">
      <c r="D1420" s="437"/>
      <c r="E1420" s="437"/>
      <c r="F1420" s="472"/>
      <c r="G1420" s="472"/>
    </row>
    <row r="1421" spans="4:7" x14ac:dyDescent="0.2">
      <c r="D1421" s="437"/>
      <c r="E1421" s="437"/>
      <c r="F1421" s="472"/>
      <c r="G1421" s="472"/>
    </row>
    <row r="1422" spans="4:7" x14ac:dyDescent="0.2">
      <c r="D1422" s="437"/>
      <c r="E1422" s="437"/>
      <c r="F1422" s="472"/>
      <c r="G1422" s="472"/>
    </row>
    <row r="1423" spans="4:7" x14ac:dyDescent="0.2">
      <c r="D1423" s="437"/>
      <c r="E1423" s="437"/>
      <c r="F1423" s="472"/>
      <c r="G1423" s="472"/>
    </row>
    <row r="1424" spans="4:7" x14ac:dyDescent="0.2">
      <c r="D1424" s="437"/>
      <c r="E1424" s="437"/>
      <c r="F1424" s="472"/>
      <c r="G1424" s="472"/>
    </row>
    <row r="1425" spans="4:7" x14ac:dyDescent="0.2">
      <c r="D1425" s="437"/>
      <c r="E1425" s="437"/>
      <c r="F1425" s="472"/>
      <c r="G1425" s="472"/>
    </row>
    <row r="1426" spans="4:7" x14ac:dyDescent="0.2">
      <c r="D1426" s="437"/>
      <c r="E1426" s="437"/>
      <c r="F1426" s="472"/>
      <c r="G1426" s="472"/>
    </row>
    <row r="1427" spans="4:7" x14ac:dyDescent="0.2">
      <c r="D1427" s="437"/>
      <c r="E1427" s="437"/>
      <c r="F1427" s="472"/>
      <c r="G1427" s="472"/>
    </row>
    <row r="1428" spans="4:7" x14ac:dyDescent="0.2">
      <c r="D1428" s="437"/>
      <c r="E1428" s="437"/>
      <c r="F1428" s="472"/>
      <c r="G1428" s="472"/>
    </row>
    <row r="1429" spans="4:7" x14ac:dyDescent="0.2">
      <c r="D1429" s="437"/>
      <c r="E1429" s="437"/>
      <c r="F1429" s="472"/>
      <c r="G1429" s="472"/>
    </row>
    <row r="1430" spans="4:7" x14ac:dyDescent="0.2">
      <c r="D1430" s="437"/>
      <c r="E1430" s="437"/>
      <c r="F1430" s="472"/>
      <c r="G1430" s="472"/>
    </row>
    <row r="1431" spans="4:7" x14ac:dyDescent="0.2">
      <c r="D1431" s="437"/>
      <c r="E1431" s="437"/>
      <c r="F1431" s="472"/>
      <c r="G1431" s="472"/>
    </row>
    <row r="1432" spans="4:7" x14ac:dyDescent="0.2">
      <c r="D1432" s="437"/>
      <c r="E1432" s="437"/>
      <c r="F1432" s="472"/>
      <c r="G1432" s="472"/>
    </row>
    <row r="1433" spans="4:7" x14ac:dyDescent="0.2">
      <c r="D1433" s="437"/>
      <c r="E1433" s="437"/>
      <c r="F1433" s="472"/>
      <c r="G1433" s="472"/>
    </row>
    <row r="1434" spans="4:7" x14ac:dyDescent="0.2">
      <c r="D1434" s="437"/>
      <c r="E1434" s="437"/>
      <c r="F1434" s="472"/>
      <c r="G1434" s="472"/>
    </row>
    <row r="1435" spans="4:7" x14ac:dyDescent="0.2">
      <c r="D1435" s="437"/>
      <c r="E1435" s="437"/>
      <c r="F1435" s="472"/>
      <c r="G1435" s="472"/>
    </row>
    <row r="1436" spans="4:7" x14ac:dyDescent="0.2">
      <c r="D1436" s="437"/>
      <c r="E1436" s="437"/>
      <c r="F1436" s="472"/>
      <c r="G1436" s="472"/>
    </row>
    <row r="1437" spans="4:7" x14ac:dyDescent="0.2">
      <c r="D1437" s="437"/>
      <c r="E1437" s="437"/>
      <c r="F1437" s="472"/>
      <c r="G1437" s="472"/>
    </row>
    <row r="1438" spans="4:7" x14ac:dyDescent="0.2">
      <c r="D1438" s="437"/>
      <c r="E1438" s="437"/>
      <c r="F1438" s="472"/>
      <c r="G1438" s="472"/>
    </row>
    <row r="1439" spans="4:7" x14ac:dyDescent="0.2">
      <c r="D1439" s="437"/>
      <c r="E1439" s="437"/>
      <c r="F1439" s="472"/>
      <c r="G1439" s="472"/>
    </row>
    <row r="1440" spans="4:7" x14ac:dyDescent="0.2">
      <c r="D1440" s="437"/>
      <c r="E1440" s="437"/>
      <c r="F1440" s="472"/>
      <c r="G1440" s="472"/>
    </row>
    <row r="1441" spans="4:7" x14ac:dyDescent="0.2">
      <c r="D1441" s="437"/>
      <c r="E1441" s="437"/>
      <c r="F1441" s="472"/>
      <c r="G1441" s="472"/>
    </row>
    <row r="1442" spans="4:7" x14ac:dyDescent="0.2">
      <c r="D1442" s="437"/>
      <c r="E1442" s="437"/>
      <c r="F1442" s="472"/>
      <c r="G1442" s="472"/>
    </row>
    <row r="1443" spans="4:7" x14ac:dyDescent="0.2">
      <c r="D1443" s="437"/>
      <c r="E1443" s="437"/>
      <c r="F1443" s="472"/>
      <c r="G1443" s="472"/>
    </row>
    <row r="1444" spans="4:7" x14ac:dyDescent="0.2">
      <c r="D1444" s="437"/>
      <c r="E1444" s="437"/>
      <c r="F1444" s="472"/>
      <c r="G1444" s="472"/>
    </row>
    <row r="1445" spans="4:7" x14ac:dyDescent="0.2">
      <c r="D1445" s="437"/>
      <c r="E1445" s="437"/>
      <c r="F1445" s="472"/>
      <c r="G1445" s="472"/>
    </row>
    <row r="1446" spans="4:7" x14ac:dyDescent="0.2">
      <c r="D1446" s="437"/>
      <c r="E1446" s="437"/>
      <c r="F1446" s="472"/>
      <c r="G1446" s="472"/>
    </row>
    <row r="1447" spans="4:7" x14ac:dyDescent="0.2">
      <c r="D1447" s="437"/>
      <c r="E1447" s="437"/>
      <c r="F1447" s="472"/>
      <c r="G1447" s="472"/>
    </row>
    <row r="1448" spans="4:7" x14ac:dyDescent="0.2">
      <c r="D1448" s="437"/>
      <c r="E1448" s="437"/>
      <c r="F1448" s="472"/>
      <c r="G1448" s="472"/>
    </row>
    <row r="1449" spans="4:7" x14ac:dyDescent="0.2">
      <c r="D1449" s="437"/>
      <c r="E1449" s="437"/>
      <c r="F1449" s="472"/>
      <c r="G1449" s="472"/>
    </row>
    <row r="1450" spans="4:7" x14ac:dyDescent="0.2">
      <c r="D1450" s="437"/>
      <c r="E1450" s="437"/>
      <c r="F1450" s="472"/>
      <c r="G1450" s="472"/>
    </row>
    <row r="1451" spans="4:7" x14ac:dyDescent="0.2">
      <c r="D1451" s="437"/>
      <c r="E1451" s="437"/>
      <c r="F1451" s="472"/>
      <c r="G1451" s="472"/>
    </row>
    <row r="1452" spans="4:7" x14ac:dyDescent="0.2">
      <c r="D1452" s="437"/>
      <c r="E1452" s="437"/>
      <c r="F1452" s="472"/>
      <c r="G1452" s="472"/>
    </row>
    <row r="1453" spans="4:7" x14ac:dyDescent="0.2">
      <c r="D1453" s="437"/>
      <c r="E1453" s="437"/>
      <c r="F1453" s="472"/>
      <c r="G1453" s="472"/>
    </row>
    <row r="1454" spans="4:7" x14ac:dyDescent="0.2">
      <c r="D1454" s="437"/>
      <c r="E1454" s="437"/>
      <c r="F1454" s="472"/>
      <c r="G1454" s="472"/>
    </row>
    <row r="1455" spans="4:7" x14ac:dyDescent="0.2">
      <c r="D1455" s="437"/>
      <c r="E1455" s="437"/>
      <c r="F1455" s="472"/>
      <c r="G1455" s="472"/>
    </row>
    <row r="1456" spans="4:7" x14ac:dyDescent="0.2">
      <c r="D1456" s="437"/>
      <c r="E1456" s="437"/>
      <c r="F1456" s="472"/>
      <c r="G1456" s="472"/>
    </row>
    <row r="1457" spans="4:7" x14ac:dyDescent="0.2">
      <c r="D1457" s="437"/>
      <c r="E1457" s="437"/>
      <c r="F1457" s="472"/>
      <c r="G1457" s="472"/>
    </row>
    <row r="1458" spans="4:7" x14ac:dyDescent="0.2">
      <c r="D1458" s="437"/>
      <c r="E1458" s="437"/>
      <c r="F1458" s="472"/>
      <c r="G1458" s="472"/>
    </row>
    <row r="1459" spans="4:7" x14ac:dyDescent="0.2">
      <c r="D1459" s="437"/>
      <c r="E1459" s="437"/>
      <c r="F1459" s="472"/>
      <c r="G1459" s="472"/>
    </row>
    <row r="1460" spans="4:7" x14ac:dyDescent="0.2">
      <c r="D1460" s="437"/>
      <c r="E1460" s="437"/>
      <c r="F1460" s="472"/>
      <c r="G1460" s="472"/>
    </row>
    <row r="1461" spans="4:7" x14ac:dyDescent="0.2">
      <c r="D1461" s="437"/>
      <c r="E1461" s="437"/>
      <c r="F1461" s="472"/>
      <c r="G1461" s="472"/>
    </row>
    <row r="1462" spans="4:7" x14ac:dyDescent="0.2">
      <c r="D1462" s="437"/>
      <c r="E1462" s="437"/>
      <c r="F1462" s="472"/>
      <c r="G1462" s="472"/>
    </row>
    <row r="1463" spans="4:7" x14ac:dyDescent="0.2">
      <c r="D1463" s="437"/>
      <c r="E1463" s="437"/>
      <c r="F1463" s="472"/>
      <c r="G1463" s="472"/>
    </row>
    <row r="1464" spans="4:7" x14ac:dyDescent="0.2">
      <c r="D1464" s="437"/>
      <c r="E1464" s="437"/>
      <c r="F1464" s="472"/>
      <c r="G1464" s="472"/>
    </row>
    <row r="1465" spans="4:7" x14ac:dyDescent="0.2">
      <c r="D1465" s="437"/>
      <c r="E1465" s="437"/>
      <c r="F1465" s="472"/>
      <c r="G1465" s="472"/>
    </row>
    <row r="1466" spans="4:7" x14ac:dyDescent="0.2">
      <c r="D1466" s="437"/>
      <c r="E1466" s="437"/>
      <c r="F1466" s="472"/>
      <c r="G1466" s="472"/>
    </row>
    <row r="1467" spans="4:7" x14ac:dyDescent="0.2">
      <c r="D1467" s="437"/>
      <c r="E1467" s="437"/>
      <c r="F1467" s="472"/>
      <c r="G1467" s="472"/>
    </row>
    <row r="1468" spans="4:7" x14ac:dyDescent="0.2">
      <c r="D1468" s="437"/>
      <c r="E1468" s="437"/>
      <c r="F1468" s="472"/>
      <c r="G1468" s="472"/>
    </row>
    <row r="1469" spans="4:7" x14ac:dyDescent="0.2">
      <c r="D1469" s="437"/>
      <c r="E1469" s="437"/>
      <c r="F1469" s="472"/>
      <c r="G1469" s="472"/>
    </row>
    <row r="1470" spans="4:7" x14ac:dyDescent="0.2">
      <c r="D1470" s="437"/>
      <c r="E1470" s="437"/>
      <c r="F1470" s="472"/>
      <c r="G1470" s="472"/>
    </row>
    <row r="1471" spans="4:7" x14ac:dyDescent="0.2">
      <c r="D1471" s="437"/>
      <c r="E1471" s="437"/>
      <c r="F1471" s="472"/>
      <c r="G1471" s="472"/>
    </row>
    <row r="1472" spans="4:7" x14ac:dyDescent="0.2">
      <c r="D1472" s="437"/>
      <c r="E1472" s="437"/>
      <c r="F1472" s="472"/>
      <c r="G1472" s="472"/>
    </row>
    <row r="1473" spans="4:7" x14ac:dyDescent="0.2">
      <c r="D1473" s="437"/>
      <c r="E1473" s="437"/>
      <c r="F1473" s="472"/>
      <c r="G1473" s="472"/>
    </row>
    <row r="1474" spans="4:7" x14ac:dyDescent="0.2">
      <c r="D1474" s="437"/>
      <c r="E1474" s="437"/>
      <c r="F1474" s="472"/>
      <c r="G1474" s="472"/>
    </row>
    <row r="1475" spans="4:7" x14ac:dyDescent="0.2">
      <c r="D1475" s="437"/>
      <c r="E1475" s="437"/>
      <c r="F1475" s="472"/>
      <c r="G1475" s="472"/>
    </row>
    <row r="1476" spans="4:7" x14ac:dyDescent="0.2">
      <c r="D1476" s="437"/>
      <c r="E1476" s="437"/>
      <c r="F1476" s="472"/>
      <c r="G1476" s="472"/>
    </row>
    <row r="1477" spans="4:7" x14ac:dyDescent="0.2">
      <c r="D1477" s="437"/>
      <c r="E1477" s="437"/>
      <c r="F1477" s="472"/>
      <c r="G1477" s="472"/>
    </row>
    <row r="1478" spans="4:7" x14ac:dyDescent="0.2">
      <c r="D1478" s="437"/>
      <c r="E1478" s="437"/>
      <c r="F1478" s="472"/>
      <c r="G1478" s="472"/>
    </row>
    <row r="1479" spans="4:7" x14ac:dyDescent="0.2">
      <c r="D1479" s="437"/>
      <c r="E1479" s="437"/>
      <c r="F1479" s="472"/>
      <c r="G1479" s="472"/>
    </row>
    <row r="1480" spans="4:7" x14ac:dyDescent="0.2">
      <c r="D1480" s="437"/>
      <c r="E1480" s="437"/>
      <c r="F1480" s="472"/>
      <c r="G1480" s="472"/>
    </row>
    <row r="1481" spans="4:7" x14ac:dyDescent="0.2">
      <c r="D1481" s="437"/>
      <c r="E1481" s="437"/>
      <c r="F1481" s="472"/>
      <c r="G1481" s="472"/>
    </row>
    <row r="1482" spans="4:7" x14ac:dyDescent="0.2">
      <c r="D1482" s="437"/>
      <c r="E1482" s="437"/>
      <c r="F1482" s="472"/>
      <c r="G1482" s="472"/>
    </row>
    <row r="1483" spans="4:7" x14ac:dyDescent="0.2">
      <c r="D1483" s="437"/>
      <c r="E1483" s="437"/>
      <c r="F1483" s="472"/>
      <c r="G1483" s="472"/>
    </row>
    <row r="1484" spans="4:7" x14ac:dyDescent="0.2">
      <c r="D1484" s="437"/>
      <c r="E1484" s="437"/>
      <c r="F1484" s="472"/>
      <c r="G1484" s="472"/>
    </row>
    <row r="1485" spans="4:7" x14ac:dyDescent="0.2">
      <c r="D1485" s="437"/>
      <c r="E1485" s="437"/>
      <c r="F1485" s="472"/>
      <c r="G1485" s="472"/>
    </row>
    <row r="1486" spans="4:7" x14ac:dyDescent="0.2">
      <c r="D1486" s="437"/>
      <c r="E1486" s="437"/>
      <c r="F1486" s="472"/>
      <c r="G1486" s="472"/>
    </row>
    <row r="1487" spans="4:7" x14ac:dyDescent="0.2">
      <c r="D1487" s="437"/>
      <c r="E1487" s="437"/>
      <c r="F1487" s="472"/>
      <c r="G1487" s="472"/>
    </row>
    <row r="1488" spans="4:7" x14ac:dyDescent="0.2">
      <c r="D1488" s="437"/>
      <c r="E1488" s="437"/>
      <c r="F1488" s="472"/>
      <c r="G1488" s="472"/>
    </row>
    <row r="1489" spans="4:7" x14ac:dyDescent="0.2">
      <c r="D1489" s="437"/>
      <c r="E1489" s="437"/>
      <c r="F1489" s="472"/>
      <c r="G1489" s="472"/>
    </row>
    <row r="1490" spans="4:7" x14ac:dyDescent="0.2">
      <c r="D1490" s="437"/>
      <c r="E1490" s="437"/>
      <c r="F1490" s="472"/>
      <c r="G1490" s="472"/>
    </row>
    <row r="1491" spans="4:7" x14ac:dyDescent="0.2">
      <c r="D1491" s="437"/>
      <c r="E1491" s="437"/>
      <c r="F1491" s="472"/>
      <c r="G1491" s="472"/>
    </row>
    <row r="1492" spans="4:7" x14ac:dyDescent="0.2">
      <c r="D1492" s="437"/>
      <c r="E1492" s="437"/>
      <c r="F1492" s="472"/>
      <c r="G1492" s="472"/>
    </row>
    <row r="1493" spans="4:7" x14ac:dyDescent="0.2">
      <c r="D1493" s="437"/>
      <c r="E1493" s="437"/>
      <c r="F1493" s="472"/>
      <c r="G1493" s="472"/>
    </row>
    <row r="1494" spans="4:7" x14ac:dyDescent="0.2">
      <c r="D1494" s="437"/>
      <c r="E1494" s="437"/>
      <c r="F1494" s="472"/>
      <c r="G1494" s="472"/>
    </row>
    <row r="1495" spans="4:7" x14ac:dyDescent="0.2">
      <c r="D1495" s="437"/>
      <c r="E1495" s="437"/>
      <c r="F1495" s="472"/>
      <c r="G1495" s="472"/>
    </row>
    <row r="1496" spans="4:7" x14ac:dyDescent="0.2">
      <c r="D1496" s="437"/>
      <c r="E1496" s="437"/>
      <c r="F1496" s="472"/>
      <c r="G1496" s="472"/>
    </row>
    <row r="1497" spans="4:7" x14ac:dyDescent="0.2">
      <c r="D1497" s="437"/>
      <c r="E1497" s="437"/>
      <c r="F1497" s="472"/>
      <c r="G1497" s="472"/>
    </row>
    <row r="1498" spans="4:7" x14ac:dyDescent="0.2">
      <c r="D1498" s="437"/>
      <c r="E1498" s="437"/>
      <c r="F1498" s="472"/>
      <c r="G1498" s="472"/>
    </row>
    <row r="1499" spans="4:7" x14ac:dyDescent="0.2">
      <c r="D1499" s="437"/>
      <c r="E1499" s="437"/>
      <c r="F1499" s="472"/>
      <c r="G1499" s="472"/>
    </row>
    <row r="1500" spans="4:7" x14ac:dyDescent="0.2">
      <c r="D1500" s="437"/>
      <c r="E1500" s="437"/>
      <c r="F1500" s="472"/>
      <c r="G1500" s="472"/>
    </row>
    <row r="1501" spans="4:7" x14ac:dyDescent="0.2">
      <c r="D1501" s="437"/>
      <c r="E1501" s="437"/>
      <c r="F1501" s="472"/>
      <c r="G1501" s="472"/>
    </row>
    <row r="1502" spans="4:7" x14ac:dyDescent="0.2">
      <c r="D1502" s="437"/>
      <c r="E1502" s="437"/>
      <c r="F1502" s="472"/>
      <c r="G1502" s="472"/>
    </row>
    <row r="1503" spans="4:7" x14ac:dyDescent="0.2">
      <c r="D1503" s="437"/>
      <c r="E1503" s="437"/>
      <c r="F1503" s="472"/>
      <c r="G1503" s="472"/>
    </row>
    <row r="1504" spans="4:7" x14ac:dyDescent="0.2">
      <c r="D1504" s="437"/>
      <c r="E1504" s="437"/>
      <c r="F1504" s="472"/>
      <c r="G1504" s="472"/>
    </row>
    <row r="1505" spans="4:7" x14ac:dyDescent="0.2">
      <c r="D1505" s="437"/>
      <c r="E1505" s="437"/>
      <c r="F1505" s="472"/>
      <c r="G1505" s="472"/>
    </row>
    <row r="1506" spans="4:7" x14ac:dyDescent="0.2">
      <c r="D1506" s="437"/>
      <c r="E1506" s="437"/>
      <c r="F1506" s="472"/>
      <c r="G1506" s="472"/>
    </row>
    <row r="1507" spans="4:7" x14ac:dyDescent="0.2">
      <c r="D1507" s="437"/>
      <c r="E1507" s="437"/>
      <c r="F1507" s="472"/>
      <c r="G1507" s="472"/>
    </row>
    <row r="1508" spans="4:7" x14ac:dyDescent="0.2">
      <c r="D1508" s="437"/>
      <c r="E1508" s="437"/>
      <c r="F1508" s="472"/>
      <c r="G1508" s="472"/>
    </row>
    <row r="1509" spans="4:7" x14ac:dyDescent="0.2">
      <c r="D1509" s="437"/>
      <c r="E1509" s="437"/>
      <c r="F1509" s="472"/>
      <c r="G1509" s="472"/>
    </row>
    <row r="1510" spans="4:7" x14ac:dyDescent="0.2">
      <c r="D1510" s="437"/>
      <c r="E1510" s="437"/>
      <c r="F1510" s="472"/>
      <c r="G1510" s="472"/>
    </row>
    <row r="1511" spans="4:7" x14ac:dyDescent="0.2">
      <c r="D1511" s="437"/>
      <c r="E1511" s="437"/>
      <c r="F1511" s="472"/>
      <c r="G1511" s="472"/>
    </row>
    <row r="1512" spans="4:7" x14ac:dyDescent="0.2">
      <c r="D1512" s="437"/>
      <c r="E1512" s="437"/>
      <c r="F1512" s="472"/>
      <c r="G1512" s="472"/>
    </row>
    <row r="1513" spans="4:7" x14ac:dyDescent="0.2">
      <c r="D1513" s="437"/>
      <c r="E1513" s="437"/>
      <c r="F1513" s="472"/>
      <c r="G1513" s="472"/>
    </row>
    <row r="1514" spans="4:7" x14ac:dyDescent="0.2">
      <c r="D1514" s="437"/>
      <c r="E1514" s="437"/>
      <c r="F1514" s="472"/>
      <c r="G1514" s="472"/>
    </row>
    <row r="1515" spans="4:7" x14ac:dyDescent="0.2">
      <c r="D1515" s="437"/>
      <c r="E1515" s="437"/>
      <c r="F1515" s="472"/>
      <c r="G1515" s="472"/>
    </row>
    <row r="1516" spans="4:7" x14ac:dyDescent="0.2">
      <c r="D1516" s="437"/>
      <c r="E1516" s="437"/>
      <c r="F1516" s="472"/>
      <c r="G1516" s="472"/>
    </row>
    <row r="1517" spans="4:7" x14ac:dyDescent="0.2">
      <c r="D1517" s="437"/>
      <c r="E1517" s="437"/>
      <c r="F1517" s="472"/>
      <c r="G1517" s="472"/>
    </row>
    <row r="1518" spans="4:7" x14ac:dyDescent="0.2">
      <c r="D1518" s="437"/>
      <c r="E1518" s="437"/>
      <c r="F1518" s="472"/>
      <c r="G1518" s="472"/>
    </row>
    <row r="1519" spans="4:7" x14ac:dyDescent="0.2">
      <c r="D1519" s="437"/>
      <c r="E1519" s="437"/>
      <c r="F1519" s="472"/>
      <c r="G1519" s="472"/>
    </row>
    <row r="1520" spans="4:7" x14ac:dyDescent="0.2">
      <c r="D1520" s="437"/>
      <c r="E1520" s="437"/>
      <c r="F1520" s="472"/>
      <c r="G1520" s="472"/>
    </row>
    <row r="1521" spans="4:7" x14ac:dyDescent="0.2">
      <c r="D1521" s="437"/>
      <c r="E1521" s="437"/>
      <c r="F1521" s="472"/>
      <c r="G1521" s="472"/>
    </row>
    <row r="1522" spans="4:7" x14ac:dyDescent="0.2">
      <c r="D1522" s="437"/>
      <c r="E1522" s="437"/>
      <c r="F1522" s="472"/>
      <c r="G1522" s="472"/>
    </row>
    <row r="1523" spans="4:7" x14ac:dyDescent="0.2">
      <c r="D1523" s="437"/>
      <c r="E1523" s="437"/>
      <c r="F1523" s="472"/>
      <c r="G1523" s="472"/>
    </row>
    <row r="1524" spans="4:7" x14ac:dyDescent="0.2">
      <c r="D1524" s="437"/>
      <c r="E1524" s="437"/>
      <c r="F1524" s="472"/>
      <c r="G1524" s="472"/>
    </row>
    <row r="1525" spans="4:7" x14ac:dyDescent="0.2">
      <c r="D1525" s="437"/>
      <c r="E1525" s="437"/>
      <c r="F1525" s="472"/>
      <c r="G1525" s="472"/>
    </row>
    <row r="1526" spans="4:7" x14ac:dyDescent="0.2">
      <c r="D1526" s="437"/>
      <c r="E1526" s="437"/>
      <c r="F1526" s="472"/>
      <c r="G1526" s="472"/>
    </row>
    <row r="1527" spans="4:7" x14ac:dyDescent="0.2">
      <c r="D1527" s="437"/>
      <c r="E1527" s="437"/>
      <c r="F1527" s="472"/>
      <c r="G1527" s="472"/>
    </row>
    <row r="1528" spans="4:7" x14ac:dyDescent="0.2">
      <c r="D1528" s="437"/>
      <c r="E1528" s="437"/>
      <c r="F1528" s="472"/>
      <c r="G1528" s="472"/>
    </row>
    <row r="1529" spans="4:7" x14ac:dyDescent="0.2">
      <c r="D1529" s="437"/>
      <c r="E1529" s="437"/>
      <c r="F1529" s="472"/>
      <c r="G1529" s="472"/>
    </row>
    <row r="1530" spans="4:7" x14ac:dyDescent="0.2">
      <c r="D1530" s="437"/>
      <c r="E1530" s="437"/>
      <c r="F1530" s="472"/>
      <c r="G1530" s="472"/>
    </row>
    <row r="1531" spans="4:7" x14ac:dyDescent="0.2">
      <c r="D1531" s="437"/>
      <c r="E1531" s="437"/>
      <c r="F1531" s="472"/>
      <c r="G1531" s="472"/>
    </row>
    <row r="1532" spans="4:7" x14ac:dyDescent="0.2">
      <c r="D1532" s="437"/>
      <c r="E1532" s="437"/>
      <c r="F1532" s="472"/>
      <c r="G1532" s="472"/>
    </row>
    <row r="1533" spans="4:7" x14ac:dyDescent="0.2">
      <c r="D1533" s="437"/>
      <c r="E1533" s="437"/>
      <c r="F1533" s="472"/>
      <c r="G1533" s="472"/>
    </row>
    <row r="1534" spans="4:7" x14ac:dyDescent="0.2">
      <c r="D1534" s="437"/>
      <c r="E1534" s="437"/>
      <c r="F1534" s="472"/>
      <c r="G1534" s="472"/>
    </row>
    <row r="1535" spans="4:7" x14ac:dyDescent="0.2">
      <c r="D1535" s="437"/>
      <c r="E1535" s="437"/>
      <c r="F1535" s="472"/>
      <c r="G1535" s="472"/>
    </row>
    <row r="1536" spans="4:7" x14ac:dyDescent="0.2">
      <c r="D1536" s="437"/>
      <c r="E1536" s="437"/>
      <c r="F1536" s="472"/>
      <c r="G1536" s="472"/>
    </row>
    <row r="1537" spans="4:7" x14ac:dyDescent="0.2">
      <c r="D1537" s="437"/>
      <c r="E1537" s="437"/>
      <c r="F1537" s="472"/>
      <c r="G1537" s="472"/>
    </row>
    <row r="1538" spans="4:7" x14ac:dyDescent="0.2">
      <c r="D1538" s="437"/>
      <c r="E1538" s="437"/>
      <c r="F1538" s="472"/>
      <c r="G1538" s="472"/>
    </row>
    <row r="1539" spans="4:7" x14ac:dyDescent="0.2">
      <c r="D1539" s="437"/>
      <c r="E1539" s="437"/>
      <c r="F1539" s="472"/>
      <c r="G1539" s="472"/>
    </row>
    <row r="1540" spans="4:7" x14ac:dyDescent="0.2">
      <c r="D1540" s="437"/>
      <c r="E1540" s="437"/>
      <c r="F1540" s="472"/>
      <c r="G1540" s="472"/>
    </row>
    <row r="1541" spans="4:7" x14ac:dyDescent="0.2">
      <c r="D1541" s="437"/>
      <c r="E1541" s="437"/>
      <c r="F1541" s="472"/>
      <c r="G1541" s="472"/>
    </row>
    <row r="1542" spans="4:7" x14ac:dyDescent="0.2">
      <c r="D1542" s="437"/>
      <c r="E1542" s="437"/>
      <c r="F1542" s="472"/>
      <c r="G1542" s="472"/>
    </row>
    <row r="1543" spans="4:7" x14ac:dyDescent="0.2">
      <c r="D1543" s="437"/>
      <c r="E1543" s="437"/>
      <c r="F1543" s="472"/>
      <c r="G1543" s="472"/>
    </row>
    <row r="1544" spans="4:7" x14ac:dyDescent="0.2">
      <c r="D1544" s="437"/>
      <c r="E1544" s="437"/>
      <c r="F1544" s="472"/>
      <c r="G1544" s="472"/>
    </row>
    <row r="1545" spans="4:7" x14ac:dyDescent="0.2">
      <c r="D1545" s="437"/>
      <c r="E1545" s="437"/>
      <c r="F1545" s="472"/>
      <c r="G1545" s="472"/>
    </row>
    <row r="1546" spans="4:7" x14ac:dyDescent="0.2">
      <c r="D1546" s="437"/>
      <c r="E1546" s="437"/>
      <c r="F1546" s="472"/>
      <c r="G1546" s="472"/>
    </row>
    <row r="1547" spans="4:7" x14ac:dyDescent="0.2">
      <c r="D1547" s="437"/>
      <c r="E1547" s="437"/>
      <c r="F1547" s="472"/>
      <c r="G1547" s="472"/>
    </row>
    <row r="1548" spans="4:7" x14ac:dyDescent="0.2">
      <c r="D1548" s="437"/>
      <c r="E1548" s="437"/>
      <c r="F1548" s="472"/>
      <c r="G1548" s="472"/>
    </row>
    <row r="1549" spans="4:7" x14ac:dyDescent="0.2">
      <c r="D1549" s="437"/>
      <c r="E1549" s="437"/>
      <c r="F1549" s="472"/>
      <c r="G1549" s="472"/>
    </row>
    <row r="1550" spans="4:7" x14ac:dyDescent="0.2">
      <c r="D1550" s="437"/>
      <c r="E1550" s="437"/>
      <c r="F1550" s="472"/>
      <c r="G1550" s="472"/>
    </row>
    <row r="1551" spans="4:7" x14ac:dyDescent="0.2">
      <c r="D1551" s="437"/>
      <c r="E1551" s="437"/>
      <c r="F1551" s="472"/>
      <c r="G1551" s="472"/>
    </row>
    <row r="1552" spans="4:7" x14ac:dyDescent="0.2">
      <c r="D1552" s="437"/>
      <c r="E1552" s="437"/>
      <c r="F1552" s="472"/>
      <c r="G1552" s="472"/>
    </row>
    <row r="1553" spans="4:7" x14ac:dyDescent="0.2">
      <c r="D1553" s="437"/>
      <c r="E1553" s="437"/>
      <c r="F1553" s="472"/>
      <c r="G1553" s="472"/>
    </row>
    <row r="1554" spans="4:7" x14ac:dyDescent="0.2">
      <c r="D1554" s="437"/>
      <c r="E1554" s="437"/>
      <c r="F1554" s="472"/>
      <c r="G1554" s="472"/>
    </row>
    <row r="1555" spans="4:7" x14ac:dyDescent="0.2">
      <c r="D1555" s="437"/>
      <c r="E1555" s="437"/>
      <c r="F1555" s="472"/>
      <c r="G1555" s="472"/>
    </row>
    <row r="1556" spans="4:7" x14ac:dyDescent="0.2">
      <c r="D1556" s="437"/>
      <c r="E1556" s="437"/>
      <c r="F1556" s="472"/>
      <c r="G1556" s="472"/>
    </row>
    <row r="1557" spans="4:7" x14ac:dyDescent="0.2">
      <c r="D1557" s="437"/>
      <c r="E1557" s="437"/>
      <c r="F1557" s="472"/>
      <c r="G1557" s="472"/>
    </row>
    <row r="1558" spans="4:7" x14ac:dyDescent="0.2">
      <c r="D1558" s="437"/>
      <c r="E1558" s="437"/>
      <c r="F1558" s="472"/>
      <c r="G1558" s="472"/>
    </row>
    <row r="1559" spans="4:7" x14ac:dyDescent="0.2">
      <c r="D1559" s="437"/>
      <c r="E1559" s="437"/>
      <c r="F1559" s="472"/>
      <c r="G1559" s="472"/>
    </row>
    <row r="1560" spans="4:7" x14ac:dyDescent="0.2">
      <c r="D1560" s="437"/>
      <c r="E1560" s="437"/>
      <c r="F1560" s="472"/>
      <c r="G1560" s="472"/>
    </row>
    <row r="1561" spans="4:7" x14ac:dyDescent="0.2">
      <c r="D1561" s="437"/>
      <c r="E1561" s="437"/>
      <c r="F1561" s="472"/>
      <c r="G1561" s="472"/>
    </row>
    <row r="1562" spans="4:7" x14ac:dyDescent="0.2">
      <c r="D1562" s="437"/>
      <c r="E1562" s="437"/>
      <c r="F1562" s="472"/>
      <c r="G1562" s="472"/>
    </row>
    <row r="1563" spans="4:7" x14ac:dyDescent="0.2">
      <c r="D1563" s="437"/>
      <c r="E1563" s="437"/>
      <c r="F1563" s="472"/>
      <c r="G1563" s="472"/>
    </row>
    <row r="1564" spans="4:7" x14ac:dyDescent="0.2">
      <c r="D1564" s="437"/>
      <c r="E1564" s="437"/>
      <c r="F1564" s="472"/>
      <c r="G1564" s="472"/>
    </row>
    <row r="1565" spans="4:7" x14ac:dyDescent="0.2">
      <c r="D1565" s="437"/>
      <c r="E1565" s="437"/>
      <c r="F1565" s="472"/>
      <c r="G1565" s="472"/>
    </row>
    <row r="1566" spans="4:7" x14ac:dyDescent="0.2">
      <c r="D1566" s="437"/>
      <c r="E1566" s="437"/>
      <c r="F1566" s="472"/>
      <c r="G1566" s="472"/>
    </row>
    <row r="1567" spans="4:7" x14ac:dyDescent="0.2">
      <c r="D1567" s="437"/>
      <c r="E1567" s="437"/>
      <c r="F1567" s="472"/>
      <c r="G1567" s="472"/>
    </row>
    <row r="1568" spans="4:7" x14ac:dyDescent="0.2">
      <c r="D1568" s="437"/>
      <c r="E1568" s="437"/>
      <c r="F1568" s="472"/>
      <c r="G1568" s="472"/>
    </row>
    <row r="1569" spans="4:7" x14ac:dyDescent="0.2">
      <c r="D1569" s="437"/>
      <c r="E1569" s="437"/>
      <c r="F1569" s="472"/>
      <c r="G1569" s="472"/>
    </row>
    <row r="1570" spans="4:7" x14ac:dyDescent="0.2">
      <c r="D1570" s="437"/>
      <c r="E1570" s="437"/>
      <c r="F1570" s="472"/>
      <c r="G1570" s="472"/>
    </row>
    <row r="1571" spans="4:7" x14ac:dyDescent="0.2">
      <c r="D1571" s="437"/>
      <c r="E1571" s="437"/>
      <c r="F1571" s="472"/>
      <c r="G1571" s="472"/>
    </row>
    <row r="1572" spans="4:7" x14ac:dyDescent="0.2">
      <c r="D1572" s="437"/>
      <c r="E1572" s="437"/>
      <c r="F1572" s="472"/>
      <c r="G1572" s="472"/>
    </row>
    <row r="1573" spans="4:7" x14ac:dyDescent="0.2">
      <c r="D1573" s="437"/>
      <c r="E1573" s="437"/>
      <c r="F1573" s="472"/>
      <c r="G1573" s="472"/>
    </row>
    <row r="1574" spans="4:7" x14ac:dyDescent="0.2">
      <c r="D1574" s="437"/>
      <c r="E1574" s="437"/>
      <c r="F1574" s="472"/>
      <c r="G1574" s="472"/>
    </row>
    <row r="1575" spans="4:7" x14ac:dyDescent="0.2">
      <c r="D1575" s="437"/>
      <c r="E1575" s="437"/>
      <c r="F1575" s="472"/>
      <c r="G1575" s="472"/>
    </row>
    <row r="1576" spans="4:7" x14ac:dyDescent="0.2">
      <c r="D1576" s="437"/>
      <c r="E1576" s="437"/>
      <c r="F1576" s="472"/>
      <c r="G1576" s="472"/>
    </row>
    <row r="1577" spans="4:7" x14ac:dyDescent="0.2">
      <c r="D1577" s="437"/>
      <c r="E1577" s="437"/>
      <c r="F1577" s="472"/>
      <c r="G1577" s="472"/>
    </row>
    <row r="1578" spans="4:7" x14ac:dyDescent="0.2">
      <c r="D1578" s="437"/>
      <c r="E1578" s="437"/>
      <c r="F1578" s="472"/>
      <c r="G1578" s="472"/>
    </row>
    <row r="1579" spans="4:7" x14ac:dyDescent="0.2">
      <c r="D1579" s="437"/>
      <c r="E1579" s="437"/>
      <c r="F1579" s="472"/>
      <c r="G1579" s="472"/>
    </row>
    <row r="1580" spans="4:7" x14ac:dyDescent="0.2">
      <c r="D1580" s="437"/>
      <c r="E1580" s="437"/>
      <c r="F1580" s="472"/>
      <c r="G1580" s="472"/>
    </row>
    <row r="1581" spans="4:7" x14ac:dyDescent="0.2">
      <c r="D1581" s="437"/>
      <c r="E1581" s="437"/>
      <c r="F1581" s="472"/>
      <c r="G1581" s="472"/>
    </row>
    <row r="1582" spans="4:7" x14ac:dyDescent="0.2">
      <c r="D1582" s="437"/>
      <c r="E1582" s="437"/>
      <c r="F1582" s="472"/>
      <c r="G1582" s="472"/>
    </row>
    <row r="1583" spans="4:7" x14ac:dyDescent="0.2">
      <c r="D1583" s="437"/>
      <c r="E1583" s="437"/>
      <c r="F1583" s="472"/>
      <c r="G1583" s="472"/>
    </row>
    <row r="1584" spans="4:7" x14ac:dyDescent="0.2">
      <c r="D1584" s="437"/>
      <c r="E1584" s="437"/>
      <c r="F1584" s="472"/>
      <c r="G1584" s="472"/>
    </row>
    <row r="1585" spans="4:7" x14ac:dyDescent="0.2">
      <c r="D1585" s="437"/>
      <c r="E1585" s="437"/>
      <c r="F1585" s="472"/>
      <c r="G1585" s="472"/>
    </row>
    <row r="1586" spans="4:7" x14ac:dyDescent="0.2">
      <c r="D1586" s="437"/>
      <c r="E1586" s="437"/>
      <c r="F1586" s="472"/>
      <c r="G1586" s="472"/>
    </row>
    <row r="1587" spans="4:7" x14ac:dyDescent="0.2">
      <c r="D1587" s="437"/>
      <c r="E1587" s="437"/>
      <c r="F1587" s="472"/>
      <c r="G1587" s="472"/>
    </row>
    <row r="1588" spans="4:7" x14ac:dyDescent="0.2">
      <c r="D1588" s="437"/>
      <c r="E1588" s="437"/>
      <c r="F1588" s="472"/>
      <c r="G1588" s="472"/>
    </row>
    <row r="1589" spans="4:7" x14ac:dyDescent="0.2">
      <c r="D1589" s="437"/>
      <c r="E1589" s="437"/>
      <c r="F1589" s="472"/>
      <c r="G1589" s="472"/>
    </row>
    <row r="1590" spans="4:7" x14ac:dyDescent="0.2">
      <c r="D1590" s="437"/>
      <c r="E1590" s="437"/>
      <c r="F1590" s="472"/>
      <c r="G1590" s="472"/>
    </row>
    <row r="1591" spans="4:7" x14ac:dyDescent="0.2">
      <c r="D1591" s="437"/>
      <c r="E1591" s="437"/>
      <c r="F1591" s="472"/>
      <c r="G1591" s="472"/>
    </row>
    <row r="1592" spans="4:7" x14ac:dyDescent="0.2">
      <c r="D1592" s="437"/>
      <c r="E1592" s="437"/>
      <c r="F1592" s="472"/>
      <c r="G1592" s="472"/>
    </row>
    <row r="1593" spans="4:7" x14ac:dyDescent="0.2">
      <c r="D1593" s="437"/>
      <c r="E1593" s="437"/>
      <c r="F1593" s="472"/>
      <c r="G1593" s="472"/>
    </row>
    <row r="1594" spans="4:7" x14ac:dyDescent="0.2">
      <c r="D1594" s="437"/>
      <c r="E1594" s="437"/>
      <c r="F1594" s="472"/>
      <c r="G1594" s="472"/>
    </row>
    <row r="1595" spans="4:7" x14ac:dyDescent="0.2">
      <c r="D1595" s="437"/>
      <c r="E1595" s="437"/>
      <c r="F1595" s="472"/>
      <c r="G1595" s="472"/>
    </row>
    <row r="1596" spans="4:7" x14ac:dyDescent="0.2">
      <c r="D1596" s="437"/>
      <c r="E1596" s="437"/>
      <c r="F1596" s="472"/>
      <c r="G1596" s="472"/>
    </row>
    <row r="1597" spans="4:7" x14ac:dyDescent="0.2">
      <c r="D1597" s="437"/>
      <c r="E1597" s="437"/>
      <c r="F1597" s="472"/>
      <c r="G1597" s="472"/>
    </row>
    <row r="1598" spans="4:7" x14ac:dyDescent="0.2">
      <c r="D1598" s="437"/>
      <c r="E1598" s="437"/>
      <c r="F1598" s="472"/>
      <c r="G1598" s="472"/>
    </row>
    <row r="1599" spans="4:7" x14ac:dyDescent="0.2">
      <c r="D1599" s="437"/>
      <c r="E1599" s="437"/>
      <c r="F1599" s="472"/>
      <c r="G1599" s="472"/>
    </row>
    <row r="1600" spans="4:7" x14ac:dyDescent="0.2">
      <c r="D1600" s="437"/>
      <c r="E1600" s="437"/>
      <c r="F1600" s="472"/>
      <c r="G1600" s="472"/>
    </row>
    <row r="1601" spans="4:7" x14ac:dyDescent="0.2">
      <c r="D1601" s="437"/>
      <c r="E1601" s="437"/>
      <c r="F1601" s="472"/>
      <c r="G1601" s="472"/>
    </row>
    <row r="1602" spans="4:7" x14ac:dyDescent="0.2">
      <c r="D1602" s="437"/>
      <c r="E1602" s="437"/>
      <c r="F1602" s="472"/>
      <c r="G1602" s="472"/>
    </row>
    <row r="1603" spans="4:7" x14ac:dyDescent="0.2">
      <c r="D1603" s="437"/>
      <c r="E1603" s="437"/>
      <c r="F1603" s="472"/>
      <c r="G1603" s="472"/>
    </row>
    <row r="1604" spans="4:7" x14ac:dyDescent="0.2">
      <c r="D1604" s="437"/>
      <c r="E1604" s="437"/>
      <c r="F1604" s="472"/>
      <c r="G1604" s="472"/>
    </row>
    <row r="1605" spans="4:7" x14ac:dyDescent="0.2">
      <c r="D1605" s="437"/>
      <c r="E1605" s="437"/>
      <c r="F1605" s="472"/>
      <c r="G1605" s="472"/>
    </row>
    <row r="1606" spans="4:7" x14ac:dyDescent="0.2">
      <c r="D1606" s="437"/>
      <c r="E1606" s="437"/>
      <c r="F1606" s="472"/>
      <c r="G1606" s="472"/>
    </row>
    <row r="1607" spans="4:7" x14ac:dyDescent="0.2">
      <c r="D1607" s="437"/>
      <c r="E1607" s="437"/>
      <c r="F1607" s="472"/>
      <c r="G1607" s="472"/>
    </row>
    <row r="1608" spans="4:7" x14ac:dyDescent="0.2">
      <c r="D1608" s="437"/>
      <c r="E1608" s="437"/>
      <c r="F1608" s="472"/>
      <c r="G1608" s="472"/>
    </row>
    <row r="1609" spans="4:7" x14ac:dyDescent="0.2">
      <c r="D1609" s="437"/>
      <c r="E1609" s="437"/>
      <c r="F1609" s="472"/>
      <c r="G1609" s="472"/>
    </row>
    <row r="1610" spans="4:7" x14ac:dyDescent="0.2">
      <c r="D1610" s="437"/>
      <c r="E1610" s="437"/>
      <c r="F1610" s="472"/>
      <c r="G1610" s="472"/>
    </row>
    <row r="1611" spans="4:7" x14ac:dyDescent="0.2">
      <c r="D1611" s="437"/>
      <c r="E1611" s="437"/>
      <c r="F1611" s="472"/>
      <c r="G1611" s="472"/>
    </row>
    <row r="1612" spans="4:7" x14ac:dyDescent="0.2">
      <c r="D1612" s="437"/>
      <c r="E1612" s="437"/>
      <c r="F1612" s="472"/>
      <c r="G1612" s="472"/>
    </row>
    <row r="1613" spans="4:7" x14ac:dyDescent="0.2">
      <c r="D1613" s="437"/>
      <c r="E1613" s="437"/>
      <c r="F1613" s="472"/>
      <c r="G1613" s="472"/>
    </row>
    <row r="1614" spans="4:7" x14ac:dyDescent="0.2">
      <c r="D1614" s="437"/>
      <c r="E1614" s="437"/>
      <c r="F1614" s="472"/>
      <c r="G1614" s="472"/>
    </row>
    <row r="1615" spans="4:7" x14ac:dyDescent="0.2">
      <c r="D1615" s="437"/>
      <c r="E1615" s="437"/>
      <c r="F1615" s="472"/>
      <c r="G1615" s="472"/>
    </row>
    <row r="1616" spans="4:7" x14ac:dyDescent="0.2">
      <c r="D1616" s="437"/>
      <c r="E1616" s="437"/>
      <c r="F1616" s="472"/>
      <c r="G1616" s="472"/>
    </row>
    <row r="1617" spans="4:7" x14ac:dyDescent="0.2">
      <c r="D1617" s="437"/>
      <c r="E1617" s="437"/>
      <c r="F1617" s="472"/>
      <c r="G1617" s="472"/>
    </row>
    <row r="1618" spans="4:7" x14ac:dyDescent="0.2">
      <c r="D1618" s="437"/>
      <c r="E1618" s="437"/>
      <c r="F1618" s="472"/>
      <c r="G1618" s="472"/>
    </row>
    <row r="1619" spans="4:7" x14ac:dyDescent="0.2">
      <c r="D1619" s="437"/>
      <c r="E1619" s="437"/>
      <c r="F1619" s="472"/>
      <c r="G1619" s="472"/>
    </row>
    <row r="1620" spans="4:7" x14ac:dyDescent="0.2">
      <c r="D1620" s="437"/>
      <c r="E1620" s="437"/>
      <c r="F1620" s="472"/>
      <c r="G1620" s="472"/>
    </row>
    <row r="1621" spans="4:7" x14ac:dyDescent="0.2">
      <c r="D1621" s="437"/>
      <c r="E1621" s="437"/>
      <c r="F1621" s="472"/>
      <c r="G1621" s="472"/>
    </row>
    <row r="1622" spans="4:7" x14ac:dyDescent="0.2">
      <c r="D1622" s="437"/>
      <c r="E1622" s="437"/>
      <c r="F1622" s="472"/>
      <c r="G1622" s="472"/>
    </row>
    <row r="1623" spans="4:7" x14ac:dyDescent="0.2">
      <c r="D1623" s="437"/>
      <c r="E1623" s="437"/>
      <c r="F1623" s="472"/>
      <c r="G1623" s="472"/>
    </row>
    <row r="1624" spans="4:7" x14ac:dyDescent="0.2">
      <c r="D1624" s="437"/>
      <c r="E1624" s="437"/>
      <c r="F1624" s="472"/>
      <c r="G1624" s="472"/>
    </row>
    <row r="1625" spans="4:7" x14ac:dyDescent="0.2">
      <c r="D1625" s="437"/>
      <c r="E1625" s="437"/>
      <c r="F1625" s="472"/>
      <c r="G1625" s="472"/>
    </row>
    <row r="1626" spans="4:7" x14ac:dyDescent="0.2">
      <c r="D1626" s="437"/>
      <c r="E1626" s="437"/>
      <c r="F1626" s="472"/>
      <c r="G1626" s="472"/>
    </row>
    <row r="1627" spans="4:7" x14ac:dyDescent="0.2">
      <c r="D1627" s="437"/>
      <c r="E1627" s="437"/>
      <c r="F1627" s="472"/>
      <c r="G1627" s="472"/>
    </row>
    <row r="1628" spans="4:7" x14ac:dyDescent="0.2">
      <c r="D1628" s="437"/>
      <c r="E1628" s="437"/>
      <c r="F1628" s="472"/>
      <c r="G1628" s="472"/>
    </row>
    <row r="1629" spans="4:7" x14ac:dyDescent="0.2">
      <c r="D1629" s="437"/>
      <c r="E1629" s="437"/>
      <c r="F1629" s="472"/>
      <c r="G1629" s="472"/>
    </row>
    <row r="1630" spans="4:7" x14ac:dyDescent="0.2">
      <c r="D1630" s="437"/>
      <c r="E1630" s="437"/>
      <c r="F1630" s="472"/>
      <c r="G1630" s="472"/>
    </row>
    <row r="1631" spans="4:7" x14ac:dyDescent="0.2">
      <c r="D1631" s="437"/>
      <c r="E1631" s="437"/>
      <c r="F1631" s="472"/>
      <c r="G1631" s="472"/>
    </row>
    <row r="1632" spans="4:7" x14ac:dyDescent="0.2">
      <c r="D1632" s="437"/>
      <c r="E1632" s="437"/>
      <c r="F1632" s="472"/>
      <c r="G1632" s="472"/>
    </row>
    <row r="1633" spans="4:7" x14ac:dyDescent="0.2">
      <c r="D1633" s="437"/>
      <c r="E1633" s="437"/>
      <c r="F1633" s="472"/>
      <c r="G1633" s="472"/>
    </row>
    <row r="1634" spans="4:7" x14ac:dyDescent="0.2">
      <c r="D1634" s="437"/>
      <c r="E1634" s="437"/>
      <c r="F1634" s="472"/>
      <c r="G1634" s="472"/>
    </row>
    <row r="1635" spans="4:7" x14ac:dyDescent="0.2">
      <c r="D1635" s="437"/>
      <c r="E1635" s="437"/>
      <c r="F1635" s="472"/>
      <c r="G1635" s="472"/>
    </row>
    <row r="1636" spans="4:7" x14ac:dyDescent="0.2">
      <c r="D1636" s="437"/>
      <c r="E1636" s="437"/>
      <c r="F1636" s="472"/>
      <c r="G1636" s="472"/>
    </row>
    <row r="1637" spans="4:7" x14ac:dyDescent="0.2">
      <c r="D1637" s="437"/>
      <c r="E1637" s="437"/>
      <c r="F1637" s="472"/>
      <c r="G1637" s="472"/>
    </row>
    <row r="1638" spans="4:7" x14ac:dyDescent="0.2">
      <c r="D1638" s="437"/>
      <c r="E1638" s="437"/>
      <c r="F1638" s="472"/>
      <c r="G1638" s="472"/>
    </row>
    <row r="1639" spans="4:7" x14ac:dyDescent="0.2">
      <c r="D1639" s="437"/>
      <c r="E1639" s="437"/>
      <c r="F1639" s="472"/>
      <c r="G1639" s="472"/>
    </row>
    <row r="1640" spans="4:7" x14ac:dyDescent="0.2">
      <c r="D1640" s="437"/>
      <c r="E1640" s="437"/>
      <c r="F1640" s="472"/>
      <c r="G1640" s="472"/>
    </row>
    <row r="1641" spans="4:7" x14ac:dyDescent="0.2">
      <c r="D1641" s="437"/>
      <c r="E1641" s="437"/>
      <c r="F1641" s="472"/>
      <c r="G1641" s="472"/>
    </row>
    <row r="1642" spans="4:7" x14ac:dyDescent="0.2">
      <c r="D1642" s="437"/>
      <c r="E1642" s="437"/>
      <c r="F1642" s="472"/>
      <c r="G1642" s="472"/>
    </row>
    <row r="1643" spans="4:7" x14ac:dyDescent="0.2">
      <c r="D1643" s="437"/>
      <c r="E1643" s="437"/>
      <c r="F1643" s="472"/>
      <c r="G1643" s="472"/>
    </row>
    <row r="1644" spans="4:7" x14ac:dyDescent="0.2">
      <c r="D1644" s="437"/>
      <c r="E1644" s="437"/>
      <c r="F1644" s="472"/>
      <c r="G1644" s="472"/>
    </row>
    <row r="1645" spans="4:7" x14ac:dyDescent="0.2">
      <c r="D1645" s="437"/>
      <c r="E1645" s="437"/>
      <c r="F1645" s="472"/>
      <c r="G1645" s="472"/>
    </row>
    <row r="1646" spans="4:7" x14ac:dyDescent="0.2">
      <c r="D1646" s="437"/>
      <c r="E1646" s="437"/>
      <c r="F1646" s="472"/>
      <c r="G1646" s="472"/>
    </row>
    <row r="1647" spans="4:7" x14ac:dyDescent="0.2">
      <c r="D1647" s="437"/>
      <c r="E1647" s="437"/>
      <c r="F1647" s="472"/>
      <c r="G1647" s="472"/>
    </row>
    <row r="1648" spans="4:7" x14ac:dyDescent="0.2">
      <c r="D1648" s="437"/>
      <c r="E1648" s="437"/>
      <c r="F1648" s="472"/>
      <c r="G1648" s="472"/>
    </row>
    <row r="1649" spans="4:7" x14ac:dyDescent="0.2">
      <c r="D1649" s="437"/>
      <c r="E1649" s="437"/>
      <c r="F1649" s="472"/>
      <c r="G1649" s="472"/>
    </row>
    <row r="1650" spans="4:7" x14ac:dyDescent="0.2">
      <c r="D1650" s="437"/>
      <c r="E1650" s="437"/>
      <c r="F1650" s="472"/>
      <c r="G1650" s="472"/>
    </row>
    <row r="1651" spans="4:7" x14ac:dyDescent="0.2">
      <c r="D1651" s="437"/>
      <c r="E1651" s="437"/>
      <c r="F1651" s="472"/>
      <c r="G1651" s="472"/>
    </row>
    <row r="1652" spans="4:7" x14ac:dyDescent="0.2">
      <c r="D1652" s="437"/>
      <c r="E1652" s="437"/>
      <c r="F1652" s="472"/>
      <c r="G1652" s="472"/>
    </row>
    <row r="1653" spans="4:7" x14ac:dyDescent="0.2">
      <c r="D1653" s="437"/>
      <c r="E1653" s="437"/>
      <c r="F1653" s="472"/>
      <c r="G1653" s="472"/>
    </row>
    <row r="1654" spans="4:7" x14ac:dyDescent="0.2">
      <c r="D1654" s="437"/>
      <c r="E1654" s="437"/>
      <c r="F1654" s="472"/>
      <c r="G1654" s="472"/>
    </row>
    <row r="1655" spans="4:7" x14ac:dyDescent="0.2">
      <c r="D1655" s="437"/>
      <c r="E1655" s="437"/>
      <c r="F1655" s="472"/>
      <c r="G1655" s="472"/>
    </row>
    <row r="1656" spans="4:7" x14ac:dyDescent="0.2">
      <c r="D1656" s="437"/>
      <c r="E1656" s="437"/>
      <c r="F1656" s="472"/>
      <c r="G1656" s="472"/>
    </row>
    <row r="1657" spans="4:7" x14ac:dyDescent="0.2">
      <c r="D1657" s="437"/>
      <c r="E1657" s="437"/>
      <c r="F1657" s="472"/>
      <c r="G1657" s="472"/>
    </row>
    <row r="1658" spans="4:7" x14ac:dyDescent="0.2">
      <c r="D1658" s="437"/>
      <c r="E1658" s="437"/>
      <c r="F1658" s="472"/>
      <c r="G1658" s="472"/>
    </row>
    <row r="1659" spans="4:7" x14ac:dyDescent="0.2">
      <c r="D1659" s="437"/>
      <c r="E1659" s="437"/>
      <c r="F1659" s="472"/>
      <c r="G1659" s="472"/>
    </row>
    <row r="1660" spans="4:7" x14ac:dyDescent="0.2">
      <c r="D1660" s="437"/>
      <c r="E1660" s="437"/>
      <c r="F1660" s="472"/>
      <c r="G1660" s="472"/>
    </row>
    <row r="1661" spans="4:7" x14ac:dyDescent="0.2">
      <c r="D1661" s="437"/>
      <c r="E1661" s="437"/>
      <c r="F1661" s="472"/>
      <c r="G1661" s="472"/>
    </row>
    <row r="1662" spans="4:7" x14ac:dyDescent="0.2">
      <c r="D1662" s="437"/>
      <c r="E1662" s="437"/>
      <c r="F1662" s="472"/>
      <c r="G1662" s="472"/>
    </row>
    <row r="1663" spans="4:7" x14ac:dyDescent="0.2">
      <c r="D1663" s="437"/>
      <c r="E1663" s="437"/>
      <c r="F1663" s="472"/>
      <c r="G1663" s="472"/>
    </row>
    <row r="1664" spans="4:7" x14ac:dyDescent="0.2">
      <c r="D1664" s="437"/>
      <c r="E1664" s="437"/>
      <c r="F1664" s="472"/>
      <c r="G1664" s="472"/>
    </row>
    <row r="1665" spans="4:7" x14ac:dyDescent="0.2">
      <c r="D1665" s="437"/>
      <c r="E1665" s="437"/>
      <c r="F1665" s="472"/>
      <c r="G1665" s="472"/>
    </row>
    <row r="1666" spans="4:7" x14ac:dyDescent="0.2">
      <c r="D1666" s="437"/>
      <c r="E1666" s="437"/>
      <c r="F1666" s="472"/>
      <c r="G1666" s="472"/>
    </row>
    <row r="1667" spans="4:7" x14ac:dyDescent="0.2">
      <c r="D1667" s="437"/>
      <c r="E1667" s="437"/>
      <c r="F1667" s="472"/>
      <c r="G1667" s="472"/>
    </row>
    <row r="1668" spans="4:7" x14ac:dyDescent="0.2">
      <c r="D1668" s="437"/>
      <c r="E1668" s="437"/>
      <c r="F1668" s="472"/>
      <c r="G1668" s="472"/>
    </row>
    <row r="1669" spans="4:7" x14ac:dyDescent="0.2">
      <c r="D1669" s="437"/>
      <c r="E1669" s="437"/>
      <c r="F1669" s="472"/>
      <c r="G1669" s="472"/>
    </row>
    <row r="1670" spans="4:7" x14ac:dyDescent="0.2">
      <c r="D1670" s="437"/>
      <c r="E1670" s="437"/>
      <c r="F1670" s="472"/>
      <c r="G1670" s="472"/>
    </row>
    <row r="1671" spans="4:7" x14ac:dyDescent="0.2">
      <c r="D1671" s="437"/>
      <c r="E1671" s="437"/>
      <c r="F1671" s="472"/>
      <c r="G1671" s="472"/>
    </row>
    <row r="1672" spans="4:7" x14ac:dyDescent="0.2">
      <c r="D1672" s="437"/>
      <c r="E1672" s="437"/>
      <c r="F1672" s="472"/>
      <c r="G1672" s="472"/>
    </row>
    <row r="1673" spans="4:7" x14ac:dyDescent="0.2">
      <c r="D1673" s="437"/>
      <c r="E1673" s="437"/>
      <c r="F1673" s="472"/>
      <c r="G1673" s="472"/>
    </row>
    <row r="1674" spans="4:7" x14ac:dyDescent="0.2">
      <c r="D1674" s="437"/>
      <c r="E1674" s="437"/>
      <c r="F1674" s="472"/>
      <c r="G1674" s="472"/>
    </row>
    <row r="1675" spans="4:7" x14ac:dyDescent="0.2">
      <c r="D1675" s="437"/>
      <c r="E1675" s="437"/>
      <c r="F1675" s="472"/>
      <c r="G1675" s="472"/>
    </row>
    <row r="1676" spans="4:7" x14ac:dyDescent="0.2">
      <c r="D1676" s="437"/>
      <c r="E1676" s="437"/>
      <c r="F1676" s="472"/>
      <c r="G1676" s="472"/>
    </row>
    <row r="1677" spans="4:7" x14ac:dyDescent="0.2">
      <c r="D1677" s="437"/>
      <c r="E1677" s="437"/>
      <c r="F1677" s="472"/>
      <c r="G1677" s="472"/>
    </row>
    <row r="1678" spans="4:7" x14ac:dyDescent="0.2">
      <c r="D1678" s="437"/>
      <c r="E1678" s="437"/>
      <c r="F1678" s="472"/>
      <c r="G1678" s="472"/>
    </row>
    <row r="1679" spans="4:7" x14ac:dyDescent="0.2">
      <c r="D1679" s="437"/>
      <c r="E1679" s="437"/>
      <c r="F1679" s="472"/>
      <c r="G1679" s="472"/>
    </row>
    <row r="1680" spans="4:7" x14ac:dyDescent="0.2">
      <c r="D1680" s="437"/>
      <c r="E1680" s="437"/>
      <c r="F1680" s="472"/>
      <c r="G1680" s="472"/>
    </row>
    <row r="1681" spans="4:7" x14ac:dyDescent="0.2">
      <c r="D1681" s="437"/>
      <c r="E1681" s="437"/>
      <c r="F1681" s="472"/>
      <c r="G1681" s="472"/>
    </row>
    <row r="1682" spans="4:7" x14ac:dyDescent="0.2">
      <c r="D1682" s="437"/>
      <c r="E1682" s="437"/>
      <c r="F1682" s="472"/>
      <c r="G1682" s="472"/>
    </row>
    <row r="1683" spans="4:7" x14ac:dyDescent="0.2">
      <c r="D1683" s="437"/>
      <c r="E1683" s="437"/>
      <c r="F1683" s="472"/>
      <c r="G1683" s="472"/>
    </row>
    <row r="1684" spans="4:7" x14ac:dyDescent="0.2">
      <c r="D1684" s="437"/>
      <c r="E1684" s="437"/>
      <c r="F1684" s="472"/>
      <c r="G1684" s="472"/>
    </row>
    <row r="1685" spans="4:7" x14ac:dyDescent="0.2">
      <c r="D1685" s="437"/>
      <c r="E1685" s="437"/>
      <c r="F1685" s="472"/>
      <c r="G1685" s="472"/>
    </row>
    <row r="1686" spans="4:7" x14ac:dyDescent="0.2">
      <c r="D1686" s="437"/>
      <c r="E1686" s="437"/>
      <c r="F1686" s="472"/>
      <c r="G1686" s="472"/>
    </row>
    <row r="1687" spans="4:7" x14ac:dyDescent="0.2">
      <c r="D1687" s="437"/>
      <c r="E1687" s="437"/>
      <c r="F1687" s="472"/>
      <c r="G1687" s="472"/>
    </row>
    <row r="1688" spans="4:7" x14ac:dyDescent="0.2">
      <c r="D1688" s="437"/>
      <c r="E1688" s="437"/>
      <c r="F1688" s="472"/>
      <c r="G1688" s="472"/>
    </row>
    <row r="1689" spans="4:7" x14ac:dyDescent="0.2">
      <c r="D1689" s="437"/>
      <c r="E1689" s="437"/>
      <c r="F1689" s="472"/>
      <c r="G1689" s="472"/>
    </row>
    <row r="1690" spans="4:7" x14ac:dyDescent="0.2">
      <c r="D1690" s="437"/>
      <c r="E1690" s="437"/>
      <c r="F1690" s="472"/>
      <c r="G1690" s="472"/>
    </row>
    <row r="1691" spans="4:7" x14ac:dyDescent="0.2">
      <c r="D1691" s="437"/>
      <c r="E1691" s="437"/>
      <c r="F1691" s="472"/>
      <c r="G1691" s="472"/>
    </row>
    <row r="1692" spans="4:7" x14ac:dyDescent="0.2">
      <c r="D1692" s="437"/>
      <c r="E1692" s="437"/>
      <c r="F1692" s="472"/>
      <c r="G1692" s="472"/>
    </row>
    <row r="1693" spans="4:7" x14ac:dyDescent="0.2">
      <c r="D1693" s="437"/>
      <c r="E1693" s="437"/>
      <c r="F1693" s="472"/>
      <c r="G1693" s="472"/>
    </row>
    <row r="1694" spans="4:7" x14ac:dyDescent="0.2">
      <c r="D1694" s="437"/>
      <c r="E1694" s="437"/>
      <c r="F1694" s="472"/>
      <c r="G1694" s="472"/>
    </row>
    <row r="1695" spans="4:7" x14ac:dyDescent="0.2">
      <c r="D1695" s="437"/>
      <c r="E1695" s="437"/>
      <c r="F1695" s="472"/>
      <c r="G1695" s="472"/>
    </row>
    <row r="1696" spans="4:7" x14ac:dyDescent="0.2">
      <c r="D1696" s="437"/>
      <c r="E1696" s="437"/>
      <c r="F1696" s="472"/>
      <c r="G1696" s="472"/>
    </row>
    <row r="1697" spans="4:7" x14ac:dyDescent="0.2">
      <c r="D1697" s="437"/>
      <c r="E1697" s="437"/>
      <c r="F1697" s="472"/>
      <c r="G1697" s="472"/>
    </row>
    <row r="1698" spans="4:7" x14ac:dyDescent="0.2">
      <c r="D1698" s="437"/>
      <c r="E1698" s="437"/>
      <c r="F1698" s="472"/>
      <c r="G1698" s="472"/>
    </row>
    <row r="1699" spans="4:7" x14ac:dyDescent="0.2">
      <c r="D1699" s="437"/>
      <c r="E1699" s="437"/>
      <c r="F1699" s="472"/>
      <c r="G1699" s="472"/>
    </row>
    <row r="1700" spans="4:7" x14ac:dyDescent="0.2">
      <c r="D1700" s="437"/>
      <c r="E1700" s="437"/>
      <c r="F1700" s="472"/>
      <c r="G1700" s="472"/>
    </row>
    <row r="1701" spans="4:7" x14ac:dyDescent="0.2">
      <c r="D1701" s="437"/>
      <c r="E1701" s="437"/>
      <c r="F1701" s="472"/>
      <c r="G1701" s="472"/>
    </row>
    <row r="1702" spans="4:7" x14ac:dyDescent="0.2">
      <c r="D1702" s="437"/>
      <c r="E1702" s="437"/>
      <c r="F1702" s="472"/>
      <c r="G1702" s="472"/>
    </row>
    <row r="1703" spans="4:7" x14ac:dyDescent="0.2">
      <c r="D1703" s="437"/>
      <c r="E1703" s="437"/>
      <c r="F1703" s="472"/>
      <c r="G1703" s="472"/>
    </row>
    <row r="1704" spans="4:7" x14ac:dyDescent="0.2">
      <c r="D1704" s="437"/>
      <c r="E1704" s="437"/>
      <c r="F1704" s="472"/>
      <c r="G1704" s="472"/>
    </row>
    <row r="1705" spans="4:7" x14ac:dyDescent="0.2">
      <c r="D1705" s="437"/>
      <c r="E1705" s="437"/>
      <c r="F1705" s="472"/>
      <c r="G1705" s="472"/>
    </row>
    <row r="1706" spans="4:7" x14ac:dyDescent="0.2">
      <c r="D1706" s="437"/>
      <c r="E1706" s="437"/>
      <c r="F1706" s="472"/>
      <c r="G1706" s="472"/>
    </row>
    <row r="1707" spans="4:7" x14ac:dyDescent="0.2">
      <c r="D1707" s="437"/>
      <c r="E1707" s="437"/>
      <c r="F1707" s="472"/>
      <c r="G1707" s="472"/>
    </row>
    <row r="1708" spans="4:7" x14ac:dyDescent="0.2">
      <c r="D1708" s="437"/>
      <c r="E1708" s="437"/>
      <c r="F1708" s="472"/>
      <c r="G1708" s="472"/>
    </row>
    <row r="1709" spans="4:7" x14ac:dyDescent="0.2">
      <c r="D1709" s="437"/>
      <c r="E1709" s="437"/>
      <c r="F1709" s="472"/>
      <c r="G1709" s="472"/>
    </row>
    <row r="1710" spans="4:7" x14ac:dyDescent="0.2">
      <c r="D1710" s="437"/>
      <c r="E1710" s="437"/>
      <c r="F1710" s="472"/>
      <c r="G1710" s="472"/>
    </row>
    <row r="1711" spans="4:7" x14ac:dyDescent="0.2">
      <c r="D1711" s="437"/>
      <c r="E1711" s="437"/>
      <c r="F1711" s="472"/>
      <c r="G1711" s="472"/>
    </row>
    <row r="1712" spans="4:7" x14ac:dyDescent="0.2">
      <c r="D1712" s="437"/>
      <c r="E1712" s="437"/>
      <c r="F1712" s="472"/>
      <c r="G1712" s="472"/>
    </row>
    <row r="1713" spans="4:7" x14ac:dyDescent="0.2">
      <c r="D1713" s="437"/>
      <c r="E1713" s="437"/>
      <c r="F1713" s="472"/>
      <c r="G1713" s="472"/>
    </row>
    <row r="1714" spans="4:7" x14ac:dyDescent="0.2">
      <c r="D1714" s="437"/>
      <c r="E1714" s="437"/>
      <c r="F1714" s="472"/>
      <c r="G1714" s="472"/>
    </row>
    <row r="1715" spans="4:7" x14ac:dyDescent="0.2">
      <c r="D1715" s="437"/>
      <c r="E1715" s="437"/>
      <c r="F1715" s="472"/>
      <c r="G1715" s="472"/>
    </row>
    <row r="1716" spans="4:7" x14ac:dyDescent="0.2">
      <c r="D1716" s="437"/>
      <c r="E1716" s="437"/>
      <c r="F1716" s="472"/>
      <c r="G1716" s="472"/>
    </row>
    <row r="1717" spans="4:7" x14ac:dyDescent="0.2">
      <c r="D1717" s="437"/>
      <c r="E1717" s="437"/>
      <c r="F1717" s="472"/>
      <c r="G1717" s="472"/>
    </row>
    <row r="1718" spans="4:7" x14ac:dyDescent="0.2">
      <c r="D1718" s="437"/>
      <c r="E1718" s="437"/>
      <c r="F1718" s="472"/>
      <c r="G1718" s="472"/>
    </row>
    <row r="1719" spans="4:7" x14ac:dyDescent="0.2">
      <c r="D1719" s="437"/>
      <c r="E1719" s="437"/>
      <c r="F1719" s="472"/>
      <c r="G1719" s="472"/>
    </row>
    <row r="1720" spans="4:7" x14ac:dyDescent="0.2">
      <c r="D1720" s="437"/>
      <c r="E1720" s="437"/>
      <c r="F1720" s="472"/>
      <c r="G1720" s="472"/>
    </row>
    <row r="1721" spans="4:7" x14ac:dyDescent="0.2">
      <c r="D1721" s="437"/>
      <c r="E1721" s="437"/>
      <c r="F1721" s="472"/>
      <c r="G1721" s="472"/>
    </row>
    <row r="1722" spans="4:7" x14ac:dyDescent="0.2">
      <c r="D1722" s="437"/>
      <c r="E1722" s="437"/>
      <c r="F1722" s="472"/>
      <c r="G1722" s="472"/>
    </row>
    <row r="1723" spans="4:7" x14ac:dyDescent="0.2">
      <c r="D1723" s="437"/>
      <c r="E1723" s="437"/>
      <c r="F1723" s="472"/>
      <c r="G1723" s="472"/>
    </row>
    <row r="1724" spans="4:7" x14ac:dyDescent="0.2">
      <c r="D1724" s="437"/>
      <c r="E1724" s="437"/>
      <c r="F1724" s="472"/>
      <c r="G1724" s="472"/>
    </row>
    <row r="1725" spans="4:7" x14ac:dyDescent="0.2">
      <c r="D1725" s="437"/>
      <c r="E1725" s="437"/>
      <c r="F1725" s="472"/>
      <c r="G1725" s="472"/>
    </row>
    <row r="1726" spans="4:7" x14ac:dyDescent="0.2">
      <c r="D1726" s="437"/>
      <c r="E1726" s="437"/>
      <c r="F1726" s="472"/>
      <c r="G1726" s="472"/>
    </row>
    <row r="1727" spans="4:7" x14ac:dyDescent="0.2">
      <c r="D1727" s="437"/>
      <c r="E1727" s="437"/>
      <c r="F1727" s="472"/>
      <c r="G1727" s="472"/>
    </row>
    <row r="1728" spans="4:7" x14ac:dyDescent="0.2">
      <c r="D1728" s="437"/>
      <c r="E1728" s="437"/>
      <c r="F1728" s="472"/>
      <c r="G1728" s="472"/>
    </row>
    <row r="1729" spans="4:7" x14ac:dyDescent="0.2">
      <c r="D1729" s="437"/>
      <c r="E1729" s="437"/>
      <c r="F1729" s="472"/>
      <c r="G1729" s="472"/>
    </row>
    <row r="1730" spans="4:7" x14ac:dyDescent="0.2">
      <c r="D1730" s="437"/>
      <c r="E1730" s="437"/>
      <c r="F1730" s="472"/>
      <c r="G1730" s="472"/>
    </row>
    <row r="1731" spans="4:7" x14ac:dyDescent="0.2">
      <c r="D1731" s="437"/>
      <c r="E1731" s="437"/>
      <c r="F1731" s="472"/>
      <c r="G1731" s="472"/>
    </row>
    <row r="1732" spans="4:7" x14ac:dyDescent="0.2">
      <c r="D1732" s="437"/>
      <c r="E1732" s="437"/>
      <c r="F1732" s="472"/>
      <c r="G1732" s="472"/>
    </row>
    <row r="1733" spans="4:7" x14ac:dyDescent="0.2">
      <c r="D1733" s="437"/>
      <c r="E1733" s="437"/>
      <c r="F1733" s="472"/>
      <c r="G1733" s="472"/>
    </row>
    <row r="1734" spans="4:7" x14ac:dyDescent="0.2">
      <c r="D1734" s="437"/>
      <c r="E1734" s="437"/>
      <c r="F1734" s="472"/>
      <c r="G1734" s="472"/>
    </row>
    <row r="1735" spans="4:7" x14ac:dyDescent="0.2">
      <c r="D1735" s="437"/>
      <c r="E1735" s="437"/>
      <c r="F1735" s="472"/>
      <c r="G1735" s="472"/>
    </row>
    <row r="1736" spans="4:7" x14ac:dyDescent="0.2">
      <c r="D1736" s="437"/>
      <c r="E1736" s="437"/>
      <c r="F1736" s="472"/>
      <c r="G1736" s="472"/>
    </row>
    <row r="1737" spans="4:7" x14ac:dyDescent="0.2">
      <c r="D1737" s="437"/>
      <c r="E1737" s="437"/>
      <c r="F1737" s="472"/>
      <c r="G1737" s="472"/>
    </row>
    <row r="1738" spans="4:7" x14ac:dyDescent="0.2">
      <c r="D1738" s="437"/>
      <c r="E1738" s="437"/>
      <c r="F1738" s="472"/>
      <c r="G1738" s="472"/>
    </row>
    <row r="1739" spans="4:7" x14ac:dyDescent="0.2">
      <c r="D1739" s="437"/>
      <c r="E1739" s="437"/>
      <c r="F1739" s="472"/>
      <c r="G1739" s="472"/>
    </row>
    <row r="1740" spans="4:7" x14ac:dyDescent="0.2">
      <c r="D1740" s="437"/>
      <c r="E1740" s="437"/>
      <c r="F1740" s="472"/>
      <c r="G1740" s="472"/>
    </row>
    <row r="1741" spans="4:7" x14ac:dyDescent="0.2">
      <c r="D1741" s="437"/>
      <c r="E1741" s="437"/>
      <c r="F1741" s="472"/>
      <c r="G1741" s="472"/>
    </row>
    <row r="1742" spans="4:7" x14ac:dyDescent="0.2">
      <c r="D1742" s="437"/>
      <c r="E1742" s="437"/>
      <c r="F1742" s="472"/>
      <c r="G1742" s="472"/>
    </row>
    <row r="1743" spans="4:7" x14ac:dyDescent="0.2">
      <c r="D1743" s="437"/>
      <c r="E1743" s="437"/>
      <c r="F1743" s="472"/>
      <c r="G1743" s="472"/>
    </row>
    <row r="1744" spans="4:7" x14ac:dyDescent="0.2">
      <c r="D1744" s="437"/>
      <c r="E1744" s="437"/>
      <c r="F1744" s="472"/>
      <c r="G1744" s="472"/>
    </row>
    <row r="1745" spans="4:7" x14ac:dyDescent="0.2">
      <c r="D1745" s="437"/>
      <c r="E1745" s="437"/>
      <c r="F1745" s="472"/>
      <c r="G1745" s="472"/>
    </row>
    <row r="1746" spans="4:7" x14ac:dyDescent="0.2">
      <c r="D1746" s="437"/>
      <c r="E1746" s="437"/>
      <c r="F1746" s="472"/>
      <c r="G1746" s="472"/>
    </row>
    <row r="1747" spans="4:7" x14ac:dyDescent="0.2">
      <c r="D1747" s="437"/>
      <c r="E1747" s="437"/>
      <c r="F1747" s="472"/>
      <c r="G1747" s="472"/>
    </row>
    <row r="1748" spans="4:7" x14ac:dyDescent="0.2">
      <c r="D1748" s="437"/>
      <c r="E1748" s="437"/>
      <c r="F1748" s="472"/>
      <c r="G1748" s="472"/>
    </row>
    <row r="1749" spans="4:7" x14ac:dyDescent="0.2">
      <c r="D1749" s="437"/>
      <c r="E1749" s="437"/>
      <c r="F1749" s="472"/>
      <c r="G1749" s="472"/>
    </row>
    <row r="1750" spans="4:7" x14ac:dyDescent="0.2">
      <c r="D1750" s="437"/>
      <c r="E1750" s="437"/>
      <c r="F1750" s="472"/>
      <c r="G1750" s="472"/>
    </row>
    <row r="1751" spans="4:7" x14ac:dyDescent="0.2">
      <c r="D1751" s="437"/>
      <c r="E1751" s="437"/>
      <c r="F1751" s="472"/>
      <c r="G1751" s="472"/>
    </row>
    <row r="1752" spans="4:7" x14ac:dyDescent="0.2">
      <c r="D1752" s="437"/>
      <c r="E1752" s="437"/>
      <c r="F1752" s="472"/>
      <c r="G1752" s="472"/>
    </row>
    <row r="1753" spans="4:7" x14ac:dyDescent="0.2">
      <c r="D1753" s="437"/>
      <c r="E1753" s="437"/>
      <c r="F1753" s="472"/>
      <c r="G1753" s="472"/>
    </row>
    <row r="1754" spans="4:7" x14ac:dyDescent="0.2">
      <c r="D1754" s="437"/>
      <c r="E1754" s="437"/>
      <c r="F1754" s="472"/>
      <c r="G1754" s="472"/>
    </row>
    <row r="1755" spans="4:7" x14ac:dyDescent="0.2">
      <c r="D1755" s="437"/>
      <c r="E1755" s="437"/>
      <c r="F1755" s="472"/>
      <c r="G1755" s="472"/>
    </row>
    <row r="1756" spans="4:7" x14ac:dyDescent="0.2">
      <c r="D1756" s="437"/>
      <c r="E1756" s="437"/>
      <c r="F1756" s="472"/>
      <c r="G1756" s="472"/>
    </row>
    <row r="1757" spans="4:7" x14ac:dyDescent="0.2">
      <c r="D1757" s="437"/>
      <c r="E1757" s="437"/>
      <c r="F1757" s="472"/>
      <c r="G1757" s="472"/>
    </row>
    <row r="1758" spans="4:7" x14ac:dyDescent="0.2">
      <c r="D1758" s="437"/>
      <c r="E1758" s="437"/>
      <c r="F1758" s="472"/>
      <c r="G1758" s="472"/>
    </row>
    <row r="1759" spans="4:7" x14ac:dyDescent="0.2">
      <c r="D1759" s="437"/>
      <c r="E1759" s="437"/>
      <c r="F1759" s="472"/>
      <c r="G1759" s="472"/>
    </row>
    <row r="1760" spans="4:7" x14ac:dyDescent="0.2">
      <c r="D1760" s="437"/>
      <c r="E1760" s="437"/>
      <c r="F1760" s="472"/>
      <c r="G1760" s="472"/>
    </row>
    <row r="1761" spans="4:7" x14ac:dyDescent="0.2">
      <c r="D1761" s="437"/>
      <c r="E1761" s="437"/>
      <c r="F1761" s="472"/>
      <c r="G1761" s="472"/>
    </row>
    <row r="1762" spans="4:7" x14ac:dyDescent="0.2">
      <c r="D1762" s="437"/>
      <c r="E1762" s="437"/>
      <c r="F1762" s="472"/>
      <c r="G1762" s="472"/>
    </row>
    <row r="1763" spans="4:7" x14ac:dyDescent="0.2">
      <c r="D1763" s="437"/>
      <c r="E1763" s="437"/>
      <c r="F1763" s="472"/>
      <c r="G1763" s="472"/>
    </row>
    <row r="1764" spans="4:7" x14ac:dyDescent="0.2">
      <c r="D1764" s="437"/>
      <c r="E1764" s="437"/>
      <c r="F1764" s="472"/>
      <c r="G1764" s="472"/>
    </row>
    <row r="1765" spans="4:7" x14ac:dyDescent="0.2">
      <c r="D1765" s="437"/>
      <c r="E1765" s="437"/>
      <c r="F1765" s="472"/>
      <c r="G1765" s="472"/>
    </row>
    <row r="1766" spans="4:7" x14ac:dyDescent="0.2">
      <c r="D1766" s="437"/>
      <c r="E1766" s="437"/>
      <c r="F1766" s="472"/>
      <c r="G1766" s="472"/>
    </row>
    <row r="1767" spans="4:7" x14ac:dyDescent="0.2">
      <c r="D1767" s="437"/>
      <c r="E1767" s="437"/>
      <c r="F1767" s="472"/>
      <c r="G1767" s="472"/>
    </row>
    <row r="1768" spans="4:7" x14ac:dyDescent="0.2">
      <c r="D1768" s="437"/>
      <c r="E1768" s="437"/>
      <c r="F1768" s="472"/>
      <c r="G1768" s="472"/>
    </row>
    <row r="1769" spans="4:7" x14ac:dyDescent="0.2">
      <c r="D1769" s="437"/>
      <c r="E1769" s="437"/>
      <c r="F1769" s="472"/>
      <c r="G1769" s="472"/>
    </row>
    <row r="1770" spans="4:7" x14ac:dyDescent="0.2">
      <c r="D1770" s="437"/>
      <c r="E1770" s="437"/>
      <c r="F1770" s="472"/>
      <c r="G1770" s="472"/>
    </row>
    <row r="1771" spans="4:7" x14ac:dyDescent="0.2">
      <c r="D1771" s="437"/>
      <c r="E1771" s="437"/>
      <c r="F1771" s="472"/>
      <c r="G1771" s="472"/>
    </row>
    <row r="1772" spans="4:7" x14ac:dyDescent="0.2">
      <c r="D1772" s="437"/>
      <c r="E1772" s="437"/>
      <c r="F1772" s="472"/>
      <c r="G1772" s="472"/>
    </row>
    <row r="1773" spans="4:7" x14ac:dyDescent="0.2">
      <c r="D1773" s="437"/>
      <c r="E1773" s="437"/>
      <c r="F1773" s="472"/>
      <c r="G1773" s="472"/>
    </row>
    <row r="1774" spans="4:7" x14ac:dyDescent="0.2">
      <c r="D1774" s="437"/>
      <c r="E1774" s="437"/>
      <c r="F1774" s="472"/>
      <c r="G1774" s="472"/>
    </row>
    <row r="1775" spans="4:7" x14ac:dyDescent="0.2">
      <c r="D1775" s="437"/>
      <c r="E1775" s="437"/>
      <c r="F1775" s="472"/>
      <c r="G1775" s="472"/>
    </row>
    <row r="1776" spans="4:7" x14ac:dyDescent="0.2">
      <c r="D1776" s="437"/>
      <c r="E1776" s="437"/>
      <c r="F1776" s="472"/>
      <c r="G1776" s="472"/>
    </row>
    <row r="1777" spans="4:7" x14ac:dyDescent="0.2">
      <c r="D1777" s="437"/>
      <c r="E1777" s="437"/>
      <c r="F1777" s="472"/>
      <c r="G1777" s="472"/>
    </row>
    <row r="1778" spans="4:7" x14ac:dyDescent="0.2">
      <c r="D1778" s="437"/>
      <c r="E1778" s="437"/>
      <c r="F1778" s="472"/>
      <c r="G1778" s="472"/>
    </row>
    <row r="1779" spans="4:7" x14ac:dyDescent="0.2">
      <c r="D1779" s="437"/>
      <c r="E1779" s="437"/>
      <c r="F1779" s="472"/>
      <c r="G1779" s="472"/>
    </row>
    <row r="1780" spans="4:7" x14ac:dyDescent="0.2">
      <c r="D1780" s="437"/>
      <c r="E1780" s="437"/>
      <c r="F1780" s="472"/>
      <c r="G1780" s="472"/>
    </row>
    <row r="1781" spans="4:7" x14ac:dyDescent="0.2">
      <c r="D1781" s="437"/>
      <c r="E1781" s="437"/>
      <c r="F1781" s="472"/>
      <c r="G1781" s="472"/>
    </row>
    <row r="1782" spans="4:7" x14ac:dyDescent="0.2">
      <c r="D1782" s="437"/>
      <c r="E1782" s="437"/>
      <c r="F1782" s="472"/>
      <c r="G1782" s="472"/>
    </row>
    <row r="1783" spans="4:7" x14ac:dyDescent="0.2">
      <c r="D1783" s="437"/>
      <c r="E1783" s="437"/>
      <c r="F1783" s="472"/>
      <c r="G1783" s="472"/>
    </row>
    <row r="1784" spans="4:7" x14ac:dyDescent="0.2">
      <c r="D1784" s="437"/>
      <c r="E1784" s="437"/>
      <c r="F1784" s="472"/>
      <c r="G1784" s="472"/>
    </row>
    <row r="1785" spans="4:7" x14ac:dyDescent="0.2">
      <c r="D1785" s="437"/>
      <c r="E1785" s="437"/>
      <c r="F1785" s="472"/>
      <c r="G1785" s="472"/>
    </row>
    <row r="1786" spans="4:7" x14ac:dyDescent="0.2">
      <c r="D1786" s="437"/>
      <c r="E1786" s="437"/>
      <c r="F1786" s="472"/>
      <c r="G1786" s="472"/>
    </row>
    <row r="1787" spans="4:7" x14ac:dyDescent="0.2">
      <c r="D1787" s="437"/>
      <c r="E1787" s="437"/>
      <c r="F1787" s="472"/>
      <c r="G1787" s="472"/>
    </row>
    <row r="1788" spans="4:7" x14ac:dyDescent="0.2">
      <c r="D1788" s="437"/>
      <c r="E1788" s="437"/>
      <c r="F1788" s="472"/>
      <c r="G1788" s="472"/>
    </row>
    <row r="1789" spans="4:7" x14ac:dyDescent="0.2">
      <c r="D1789" s="437"/>
      <c r="E1789" s="437"/>
      <c r="F1789" s="472"/>
      <c r="G1789" s="472"/>
    </row>
    <row r="1790" spans="4:7" x14ac:dyDescent="0.2">
      <c r="D1790" s="437"/>
      <c r="E1790" s="437"/>
      <c r="F1790" s="472"/>
      <c r="G1790" s="472"/>
    </row>
    <row r="1791" spans="4:7" x14ac:dyDescent="0.2">
      <c r="D1791" s="437"/>
      <c r="E1791" s="437"/>
      <c r="F1791" s="472"/>
      <c r="G1791" s="472"/>
    </row>
    <row r="1792" spans="4:7" x14ac:dyDescent="0.2">
      <c r="D1792" s="437"/>
      <c r="E1792" s="437"/>
      <c r="F1792" s="472"/>
      <c r="G1792" s="472"/>
    </row>
    <row r="1793" spans="4:7" x14ac:dyDescent="0.2">
      <c r="D1793" s="437"/>
      <c r="E1793" s="437"/>
      <c r="F1793" s="472"/>
      <c r="G1793" s="472"/>
    </row>
    <row r="1794" spans="4:7" x14ac:dyDescent="0.2">
      <c r="D1794" s="437"/>
      <c r="E1794" s="437"/>
      <c r="F1794" s="472"/>
      <c r="G1794" s="472"/>
    </row>
    <row r="1795" spans="4:7" x14ac:dyDescent="0.2">
      <c r="D1795" s="437"/>
      <c r="E1795" s="437"/>
      <c r="F1795" s="472"/>
      <c r="G1795" s="472"/>
    </row>
    <row r="1796" spans="4:7" x14ac:dyDescent="0.2">
      <c r="D1796" s="437"/>
      <c r="E1796" s="437"/>
      <c r="F1796" s="472"/>
      <c r="G1796" s="472"/>
    </row>
    <row r="1797" spans="4:7" x14ac:dyDescent="0.2">
      <c r="D1797" s="437"/>
      <c r="E1797" s="437"/>
      <c r="F1797" s="472"/>
      <c r="G1797" s="472"/>
    </row>
    <row r="1798" spans="4:7" x14ac:dyDescent="0.2">
      <c r="D1798" s="437"/>
      <c r="E1798" s="437"/>
      <c r="F1798" s="472"/>
      <c r="G1798" s="472"/>
    </row>
    <row r="1799" spans="4:7" x14ac:dyDescent="0.2">
      <c r="D1799" s="437"/>
      <c r="E1799" s="437"/>
      <c r="F1799" s="472"/>
      <c r="G1799" s="472"/>
    </row>
    <row r="1800" spans="4:7" x14ac:dyDescent="0.2">
      <c r="D1800" s="437"/>
      <c r="E1800" s="437"/>
      <c r="F1800" s="472"/>
      <c r="G1800" s="472"/>
    </row>
    <row r="1801" spans="4:7" x14ac:dyDescent="0.2">
      <c r="D1801" s="437"/>
      <c r="E1801" s="437"/>
      <c r="F1801" s="472"/>
      <c r="G1801" s="472"/>
    </row>
    <row r="1802" spans="4:7" x14ac:dyDescent="0.2">
      <c r="D1802" s="437"/>
      <c r="E1802" s="437"/>
      <c r="F1802" s="472"/>
      <c r="G1802" s="472"/>
    </row>
    <row r="1803" spans="4:7" x14ac:dyDescent="0.2">
      <c r="D1803" s="437"/>
      <c r="E1803" s="437"/>
      <c r="F1803" s="472"/>
      <c r="G1803" s="472"/>
    </row>
    <row r="1804" spans="4:7" x14ac:dyDescent="0.2">
      <c r="D1804" s="437"/>
      <c r="E1804" s="437"/>
      <c r="F1804" s="472"/>
      <c r="G1804" s="472"/>
    </row>
    <row r="1805" spans="4:7" x14ac:dyDescent="0.2">
      <c r="D1805" s="437"/>
      <c r="E1805" s="437"/>
      <c r="F1805" s="472"/>
      <c r="G1805" s="472"/>
    </row>
    <row r="1806" spans="4:7" x14ac:dyDescent="0.2">
      <c r="D1806" s="437"/>
      <c r="E1806" s="437"/>
      <c r="F1806" s="472"/>
      <c r="G1806" s="472"/>
    </row>
    <row r="1807" spans="4:7" x14ac:dyDescent="0.2">
      <c r="D1807" s="437"/>
      <c r="E1807" s="437"/>
      <c r="F1807" s="472"/>
      <c r="G1807" s="472"/>
    </row>
    <row r="1808" spans="4:7" x14ac:dyDescent="0.2">
      <c r="D1808" s="437"/>
      <c r="E1808" s="437"/>
      <c r="F1808" s="472"/>
      <c r="G1808" s="472"/>
    </row>
    <row r="1809" spans="4:7" x14ac:dyDescent="0.2">
      <c r="D1809" s="437"/>
      <c r="E1809" s="437"/>
      <c r="F1809" s="472"/>
      <c r="G1809" s="472"/>
    </row>
    <row r="1810" spans="4:7" x14ac:dyDescent="0.2">
      <c r="D1810" s="437"/>
      <c r="E1810" s="437"/>
      <c r="F1810" s="472"/>
      <c r="G1810" s="472"/>
    </row>
    <row r="1811" spans="4:7" x14ac:dyDescent="0.2">
      <c r="D1811" s="437"/>
      <c r="E1811" s="437"/>
      <c r="F1811" s="472"/>
      <c r="G1811" s="472"/>
    </row>
    <row r="1812" spans="4:7" x14ac:dyDescent="0.2">
      <c r="D1812" s="437"/>
      <c r="E1812" s="437"/>
      <c r="F1812" s="472"/>
      <c r="G1812" s="472"/>
    </row>
    <row r="1813" spans="4:7" x14ac:dyDescent="0.2">
      <c r="D1813" s="437"/>
      <c r="E1813" s="437"/>
      <c r="F1813" s="472"/>
      <c r="G1813" s="472"/>
    </row>
    <row r="1814" spans="4:7" x14ac:dyDescent="0.2">
      <c r="D1814" s="437"/>
      <c r="E1814" s="437"/>
      <c r="F1814" s="472"/>
      <c r="G1814" s="472"/>
    </row>
    <row r="1815" spans="4:7" x14ac:dyDescent="0.2">
      <c r="D1815" s="437"/>
      <c r="E1815" s="437"/>
      <c r="F1815" s="472"/>
      <c r="G1815" s="472"/>
    </row>
    <row r="1816" spans="4:7" x14ac:dyDescent="0.2">
      <c r="D1816" s="437"/>
      <c r="E1816" s="437"/>
      <c r="F1816" s="472"/>
      <c r="G1816" s="472"/>
    </row>
    <row r="1817" spans="4:7" x14ac:dyDescent="0.2">
      <c r="D1817" s="437"/>
      <c r="E1817" s="437"/>
      <c r="F1817" s="472"/>
      <c r="G1817" s="472"/>
    </row>
    <row r="1818" spans="4:7" x14ac:dyDescent="0.2">
      <c r="D1818" s="437"/>
      <c r="E1818" s="437"/>
      <c r="F1818" s="472"/>
      <c r="G1818" s="472"/>
    </row>
    <row r="1819" spans="4:7" x14ac:dyDescent="0.2">
      <c r="D1819" s="437"/>
      <c r="E1819" s="437"/>
      <c r="F1819" s="472"/>
      <c r="G1819" s="472"/>
    </row>
    <row r="1820" spans="4:7" x14ac:dyDescent="0.2">
      <c r="D1820" s="437"/>
      <c r="E1820" s="437"/>
      <c r="F1820" s="472"/>
      <c r="G1820" s="472"/>
    </row>
    <row r="1821" spans="4:7" x14ac:dyDescent="0.2">
      <c r="D1821" s="437"/>
      <c r="E1821" s="437"/>
      <c r="F1821" s="472"/>
      <c r="G1821" s="472"/>
    </row>
    <row r="1822" spans="4:7" x14ac:dyDescent="0.2">
      <c r="D1822" s="437"/>
      <c r="E1822" s="437"/>
      <c r="F1822" s="472"/>
      <c r="G1822" s="472"/>
    </row>
    <row r="1823" spans="4:7" x14ac:dyDescent="0.2">
      <c r="D1823" s="437"/>
      <c r="E1823" s="437"/>
      <c r="F1823" s="472"/>
      <c r="G1823" s="472"/>
    </row>
    <row r="1824" spans="4:7" x14ac:dyDescent="0.2">
      <c r="D1824" s="437"/>
      <c r="E1824" s="437"/>
      <c r="F1824" s="472"/>
      <c r="G1824" s="472"/>
    </row>
    <row r="1825" spans="4:7" x14ac:dyDescent="0.2">
      <c r="D1825" s="437"/>
      <c r="E1825" s="437"/>
      <c r="F1825" s="472"/>
      <c r="G1825" s="472"/>
    </row>
    <row r="1826" spans="4:7" x14ac:dyDescent="0.2">
      <c r="D1826" s="437"/>
      <c r="E1826" s="437"/>
      <c r="F1826" s="472"/>
      <c r="G1826" s="472"/>
    </row>
    <row r="1827" spans="4:7" x14ac:dyDescent="0.2">
      <c r="D1827" s="437"/>
      <c r="E1827" s="437"/>
      <c r="F1827" s="472"/>
      <c r="G1827" s="472"/>
    </row>
    <row r="1828" spans="4:7" x14ac:dyDescent="0.2">
      <c r="D1828" s="437"/>
      <c r="E1828" s="437"/>
      <c r="F1828" s="472"/>
      <c r="G1828" s="472"/>
    </row>
    <row r="1829" spans="4:7" x14ac:dyDescent="0.2">
      <c r="D1829" s="437"/>
      <c r="E1829" s="437"/>
      <c r="F1829" s="472"/>
      <c r="G1829" s="472"/>
    </row>
    <row r="1830" spans="4:7" x14ac:dyDescent="0.2">
      <c r="D1830" s="437"/>
      <c r="E1830" s="437"/>
      <c r="F1830" s="472"/>
      <c r="G1830" s="472"/>
    </row>
    <row r="1831" spans="4:7" x14ac:dyDescent="0.2">
      <c r="D1831" s="437"/>
      <c r="E1831" s="437"/>
      <c r="F1831" s="472"/>
      <c r="G1831" s="472"/>
    </row>
    <row r="1832" spans="4:7" x14ac:dyDescent="0.2">
      <c r="D1832" s="437"/>
      <c r="E1832" s="437"/>
      <c r="F1832" s="472"/>
      <c r="G1832" s="472"/>
    </row>
    <row r="1833" spans="4:7" x14ac:dyDescent="0.2">
      <c r="D1833" s="437"/>
      <c r="E1833" s="437"/>
      <c r="F1833" s="472"/>
      <c r="G1833" s="472"/>
    </row>
    <row r="1834" spans="4:7" x14ac:dyDescent="0.2">
      <c r="D1834" s="437"/>
      <c r="E1834" s="437"/>
      <c r="F1834" s="472"/>
      <c r="G1834" s="472"/>
    </row>
    <row r="1835" spans="4:7" x14ac:dyDescent="0.2">
      <c r="D1835" s="437"/>
      <c r="E1835" s="437"/>
      <c r="F1835" s="472"/>
      <c r="G1835" s="472"/>
    </row>
    <row r="1836" spans="4:7" x14ac:dyDescent="0.2">
      <c r="D1836" s="437"/>
      <c r="E1836" s="437"/>
      <c r="F1836" s="472"/>
      <c r="G1836" s="472"/>
    </row>
    <row r="1837" spans="4:7" x14ac:dyDescent="0.2">
      <c r="D1837" s="437"/>
      <c r="E1837" s="437"/>
      <c r="F1837" s="472"/>
      <c r="G1837" s="472"/>
    </row>
    <row r="1838" spans="4:7" x14ac:dyDescent="0.2">
      <c r="D1838" s="437"/>
      <c r="E1838" s="437"/>
      <c r="F1838" s="472"/>
      <c r="G1838" s="472"/>
    </row>
    <row r="1839" spans="4:7" x14ac:dyDescent="0.2">
      <c r="D1839" s="437"/>
      <c r="E1839" s="437"/>
      <c r="F1839" s="472"/>
      <c r="G1839" s="472"/>
    </row>
    <row r="1840" spans="4:7" x14ac:dyDescent="0.2">
      <c r="D1840" s="437"/>
      <c r="E1840" s="437"/>
      <c r="F1840" s="472"/>
      <c r="G1840" s="472"/>
    </row>
    <row r="1841" spans="4:7" x14ac:dyDescent="0.2">
      <c r="D1841" s="437"/>
      <c r="E1841" s="437"/>
      <c r="F1841" s="472"/>
      <c r="G1841" s="472"/>
    </row>
    <row r="1842" spans="4:7" x14ac:dyDescent="0.2">
      <c r="D1842" s="437"/>
      <c r="E1842" s="437"/>
      <c r="F1842" s="472"/>
      <c r="G1842" s="472"/>
    </row>
    <row r="1843" spans="4:7" x14ac:dyDescent="0.2">
      <c r="D1843" s="437"/>
      <c r="E1843" s="437"/>
      <c r="F1843" s="472"/>
      <c r="G1843" s="472"/>
    </row>
    <row r="1844" spans="4:7" x14ac:dyDescent="0.2">
      <c r="D1844" s="437"/>
      <c r="E1844" s="437"/>
      <c r="F1844" s="472"/>
      <c r="G1844" s="472"/>
    </row>
    <row r="1845" spans="4:7" x14ac:dyDescent="0.2">
      <c r="D1845" s="437"/>
      <c r="E1845" s="437"/>
      <c r="F1845" s="472"/>
      <c r="G1845" s="472"/>
    </row>
    <row r="1846" spans="4:7" x14ac:dyDescent="0.2">
      <c r="D1846" s="437"/>
      <c r="E1846" s="437"/>
      <c r="F1846" s="472"/>
      <c r="G1846" s="472"/>
    </row>
    <row r="1847" spans="4:7" x14ac:dyDescent="0.2">
      <c r="D1847" s="437"/>
      <c r="E1847" s="437"/>
      <c r="F1847" s="472"/>
      <c r="G1847" s="472"/>
    </row>
    <row r="1848" spans="4:7" x14ac:dyDescent="0.2">
      <c r="D1848" s="437"/>
      <c r="E1848" s="437"/>
      <c r="F1848" s="472"/>
      <c r="G1848" s="472"/>
    </row>
    <row r="1849" spans="4:7" x14ac:dyDescent="0.2">
      <c r="D1849" s="437"/>
      <c r="E1849" s="437"/>
      <c r="F1849" s="472"/>
      <c r="G1849" s="472"/>
    </row>
    <row r="1850" spans="4:7" x14ac:dyDescent="0.2">
      <c r="D1850" s="437"/>
      <c r="E1850" s="437"/>
      <c r="F1850" s="472"/>
      <c r="G1850" s="472"/>
    </row>
    <row r="1851" spans="4:7" x14ac:dyDescent="0.2">
      <c r="D1851" s="437"/>
      <c r="E1851" s="437"/>
      <c r="F1851" s="472"/>
      <c r="G1851" s="472"/>
    </row>
    <row r="1852" spans="4:7" x14ac:dyDescent="0.2">
      <c r="D1852" s="437"/>
      <c r="E1852" s="437"/>
      <c r="F1852" s="472"/>
      <c r="G1852" s="472"/>
    </row>
    <row r="1853" spans="4:7" x14ac:dyDescent="0.2">
      <c r="D1853" s="437"/>
      <c r="E1853" s="437"/>
      <c r="F1853" s="472"/>
      <c r="G1853" s="472"/>
    </row>
    <row r="1854" spans="4:7" x14ac:dyDescent="0.2">
      <c r="D1854" s="437"/>
      <c r="E1854" s="437"/>
      <c r="F1854" s="472"/>
      <c r="G1854" s="472"/>
    </row>
    <row r="1855" spans="4:7" x14ac:dyDescent="0.2">
      <c r="D1855" s="437"/>
      <c r="E1855" s="437"/>
      <c r="F1855" s="472"/>
      <c r="G1855" s="472"/>
    </row>
    <row r="1856" spans="4:7" x14ac:dyDescent="0.2">
      <c r="D1856" s="437"/>
      <c r="E1856" s="437"/>
      <c r="F1856" s="472"/>
      <c r="G1856" s="472"/>
    </row>
    <row r="1857" spans="4:7" x14ac:dyDescent="0.2">
      <c r="D1857" s="437"/>
      <c r="E1857" s="437"/>
      <c r="F1857" s="472"/>
      <c r="G1857" s="472"/>
    </row>
    <row r="1858" spans="4:7" x14ac:dyDescent="0.2">
      <c r="D1858" s="437"/>
      <c r="E1858" s="437"/>
      <c r="F1858" s="472"/>
      <c r="G1858" s="472"/>
    </row>
    <row r="1859" spans="4:7" x14ac:dyDescent="0.2">
      <c r="D1859" s="437"/>
      <c r="E1859" s="437"/>
      <c r="F1859" s="472"/>
      <c r="G1859" s="472"/>
    </row>
    <row r="1860" spans="4:7" x14ac:dyDescent="0.2">
      <c r="D1860" s="437"/>
      <c r="E1860" s="437"/>
      <c r="F1860" s="472"/>
      <c r="G1860" s="472"/>
    </row>
    <row r="1861" spans="4:7" x14ac:dyDescent="0.2">
      <c r="D1861" s="437"/>
      <c r="E1861" s="437"/>
      <c r="F1861" s="472"/>
      <c r="G1861" s="472"/>
    </row>
    <row r="1862" spans="4:7" x14ac:dyDescent="0.2">
      <c r="D1862" s="437"/>
      <c r="E1862" s="437"/>
      <c r="F1862" s="472"/>
      <c r="G1862" s="472"/>
    </row>
    <row r="1863" spans="4:7" x14ac:dyDescent="0.2">
      <c r="D1863" s="437"/>
      <c r="E1863" s="437"/>
      <c r="F1863" s="472"/>
      <c r="G1863" s="472"/>
    </row>
    <row r="1864" spans="4:7" x14ac:dyDescent="0.2">
      <c r="D1864" s="437"/>
      <c r="E1864" s="437"/>
      <c r="F1864" s="472"/>
      <c r="G1864" s="472"/>
    </row>
    <row r="1865" spans="4:7" x14ac:dyDescent="0.2">
      <c r="D1865" s="437"/>
      <c r="E1865" s="437"/>
      <c r="F1865" s="472"/>
      <c r="G1865" s="472"/>
    </row>
    <row r="1866" spans="4:7" x14ac:dyDescent="0.2">
      <c r="D1866" s="437"/>
      <c r="E1866" s="437"/>
      <c r="F1866" s="472"/>
      <c r="G1866" s="472"/>
    </row>
    <row r="1867" spans="4:7" x14ac:dyDescent="0.2">
      <c r="D1867" s="437"/>
      <c r="E1867" s="437"/>
      <c r="F1867" s="472"/>
      <c r="G1867" s="472"/>
    </row>
    <row r="1868" spans="4:7" x14ac:dyDescent="0.2">
      <c r="D1868" s="437"/>
      <c r="E1868" s="437"/>
      <c r="F1868" s="472"/>
      <c r="G1868" s="472"/>
    </row>
    <row r="1869" spans="4:7" x14ac:dyDescent="0.2">
      <c r="D1869" s="437"/>
      <c r="E1869" s="437"/>
      <c r="F1869" s="472"/>
      <c r="G1869" s="472"/>
    </row>
    <row r="1870" spans="4:7" x14ac:dyDescent="0.2">
      <c r="D1870" s="437"/>
      <c r="E1870" s="437"/>
      <c r="F1870" s="472"/>
      <c r="G1870" s="472"/>
    </row>
    <row r="1871" spans="4:7" x14ac:dyDescent="0.2">
      <c r="D1871" s="437"/>
      <c r="E1871" s="437"/>
      <c r="F1871" s="472"/>
      <c r="G1871" s="472"/>
    </row>
    <row r="1872" spans="4:7" x14ac:dyDescent="0.2">
      <c r="D1872" s="437"/>
      <c r="E1872" s="437"/>
      <c r="F1872" s="472"/>
      <c r="G1872" s="472"/>
    </row>
    <row r="1873" spans="4:7" x14ac:dyDescent="0.2">
      <c r="D1873" s="437"/>
      <c r="E1873" s="437"/>
      <c r="F1873" s="472"/>
      <c r="G1873" s="472"/>
    </row>
    <row r="1874" spans="4:7" x14ac:dyDescent="0.2">
      <c r="D1874" s="437"/>
      <c r="E1874" s="437"/>
      <c r="F1874" s="472"/>
      <c r="G1874" s="472"/>
    </row>
    <row r="1875" spans="4:7" x14ac:dyDescent="0.2">
      <c r="D1875" s="437"/>
      <c r="E1875" s="437"/>
      <c r="F1875" s="472"/>
      <c r="G1875" s="472"/>
    </row>
    <row r="1876" spans="4:7" x14ac:dyDescent="0.2">
      <c r="D1876" s="437"/>
      <c r="E1876" s="437"/>
      <c r="F1876" s="472"/>
      <c r="G1876" s="472"/>
    </row>
    <row r="1877" spans="4:7" x14ac:dyDescent="0.2">
      <c r="D1877" s="437"/>
      <c r="E1877" s="437"/>
      <c r="F1877" s="472"/>
      <c r="G1877" s="472"/>
    </row>
    <row r="1878" spans="4:7" x14ac:dyDescent="0.2">
      <c r="D1878" s="437"/>
      <c r="E1878" s="437"/>
      <c r="F1878" s="472"/>
      <c r="G1878" s="472"/>
    </row>
    <row r="1879" spans="4:7" x14ac:dyDescent="0.2">
      <c r="D1879" s="437"/>
      <c r="E1879" s="437"/>
      <c r="F1879" s="472"/>
      <c r="G1879" s="472"/>
    </row>
    <row r="1880" spans="4:7" x14ac:dyDescent="0.2">
      <c r="D1880" s="437"/>
      <c r="E1880" s="437"/>
      <c r="F1880" s="472"/>
      <c r="G1880" s="472"/>
    </row>
    <row r="1881" spans="4:7" x14ac:dyDescent="0.2">
      <c r="D1881" s="437"/>
      <c r="E1881" s="437"/>
      <c r="F1881" s="472"/>
      <c r="G1881" s="472"/>
    </row>
    <row r="1882" spans="4:7" x14ac:dyDescent="0.2">
      <c r="D1882" s="437"/>
      <c r="E1882" s="437"/>
      <c r="F1882" s="472"/>
      <c r="G1882" s="472"/>
    </row>
    <row r="1883" spans="4:7" x14ac:dyDescent="0.2">
      <c r="D1883" s="437"/>
      <c r="E1883" s="437"/>
      <c r="F1883" s="472"/>
      <c r="G1883" s="472"/>
    </row>
    <row r="1884" spans="4:7" x14ac:dyDescent="0.2">
      <c r="D1884" s="437"/>
      <c r="E1884" s="437"/>
      <c r="F1884" s="472"/>
      <c r="G1884" s="472"/>
    </row>
    <row r="1885" spans="4:7" x14ac:dyDescent="0.2">
      <c r="D1885" s="437"/>
      <c r="E1885" s="437"/>
      <c r="F1885" s="472"/>
      <c r="G1885" s="472"/>
    </row>
    <row r="1886" spans="4:7" x14ac:dyDescent="0.2">
      <c r="D1886" s="437"/>
      <c r="E1886" s="437"/>
      <c r="F1886" s="472"/>
      <c r="G1886" s="472"/>
    </row>
    <row r="1887" spans="4:7" x14ac:dyDescent="0.2">
      <c r="D1887" s="437"/>
      <c r="E1887" s="437"/>
      <c r="F1887" s="472"/>
      <c r="G1887" s="472"/>
    </row>
    <row r="1888" spans="4:7" x14ac:dyDescent="0.2">
      <c r="D1888" s="437"/>
      <c r="E1888" s="437"/>
      <c r="F1888" s="472"/>
      <c r="G1888" s="472"/>
    </row>
    <row r="1889" spans="4:7" x14ac:dyDescent="0.2">
      <c r="D1889" s="437"/>
      <c r="E1889" s="437"/>
      <c r="F1889" s="472"/>
      <c r="G1889" s="472"/>
    </row>
    <row r="1890" spans="4:7" x14ac:dyDescent="0.2">
      <c r="D1890" s="437"/>
      <c r="E1890" s="437"/>
      <c r="F1890" s="472"/>
      <c r="G1890" s="472"/>
    </row>
    <row r="1891" spans="4:7" x14ac:dyDescent="0.2">
      <c r="D1891" s="437"/>
      <c r="E1891" s="437"/>
      <c r="F1891" s="472"/>
      <c r="G1891" s="472"/>
    </row>
    <row r="1892" spans="4:7" x14ac:dyDescent="0.2">
      <c r="D1892" s="437"/>
      <c r="E1892" s="437"/>
      <c r="F1892" s="472"/>
      <c r="G1892" s="472"/>
    </row>
    <row r="1893" spans="4:7" x14ac:dyDescent="0.2">
      <c r="D1893" s="437"/>
      <c r="E1893" s="437"/>
      <c r="F1893" s="472"/>
      <c r="G1893" s="472"/>
    </row>
    <row r="1894" spans="4:7" x14ac:dyDescent="0.2">
      <c r="D1894" s="437"/>
      <c r="E1894" s="437"/>
      <c r="F1894" s="472"/>
      <c r="G1894" s="472"/>
    </row>
    <row r="1895" spans="4:7" x14ac:dyDescent="0.2">
      <c r="D1895" s="437"/>
      <c r="E1895" s="437"/>
      <c r="F1895" s="472"/>
      <c r="G1895" s="472"/>
    </row>
    <row r="1896" spans="4:7" x14ac:dyDescent="0.2">
      <c r="D1896" s="437"/>
      <c r="E1896" s="437"/>
      <c r="F1896" s="472"/>
      <c r="G1896" s="472"/>
    </row>
    <row r="1897" spans="4:7" x14ac:dyDescent="0.2">
      <c r="D1897" s="437"/>
      <c r="E1897" s="437"/>
      <c r="F1897" s="472"/>
      <c r="G1897" s="472"/>
    </row>
    <row r="1898" spans="4:7" x14ac:dyDescent="0.2">
      <c r="D1898" s="437"/>
      <c r="E1898" s="437"/>
      <c r="F1898" s="472"/>
      <c r="G1898" s="472"/>
    </row>
    <row r="1899" spans="4:7" x14ac:dyDescent="0.2">
      <c r="D1899" s="437"/>
      <c r="E1899" s="437"/>
      <c r="F1899" s="472"/>
      <c r="G1899" s="472"/>
    </row>
    <row r="1900" spans="4:7" x14ac:dyDescent="0.2">
      <c r="D1900" s="437"/>
      <c r="E1900" s="437"/>
      <c r="F1900" s="472"/>
      <c r="G1900" s="472"/>
    </row>
    <row r="1901" spans="4:7" x14ac:dyDescent="0.2">
      <c r="D1901" s="437"/>
      <c r="E1901" s="437"/>
      <c r="F1901" s="472"/>
      <c r="G1901" s="472"/>
    </row>
    <row r="1902" spans="4:7" x14ac:dyDescent="0.2">
      <c r="D1902" s="437"/>
      <c r="E1902" s="437"/>
      <c r="F1902" s="472"/>
      <c r="G1902" s="472"/>
    </row>
    <row r="1903" spans="4:7" x14ac:dyDescent="0.2">
      <c r="D1903" s="437"/>
      <c r="E1903" s="437"/>
      <c r="F1903" s="472"/>
      <c r="G1903" s="472"/>
    </row>
    <row r="1904" spans="4:7" x14ac:dyDescent="0.2">
      <c r="D1904" s="437"/>
      <c r="E1904" s="437"/>
      <c r="F1904" s="472"/>
      <c r="G1904" s="472"/>
    </row>
    <row r="1905" spans="4:7" x14ac:dyDescent="0.2">
      <c r="D1905" s="437"/>
      <c r="E1905" s="437"/>
      <c r="F1905" s="472"/>
      <c r="G1905" s="472"/>
    </row>
    <row r="1906" spans="4:7" x14ac:dyDescent="0.2">
      <c r="D1906" s="437"/>
      <c r="E1906" s="437"/>
      <c r="F1906" s="472"/>
      <c r="G1906" s="472"/>
    </row>
    <row r="1907" spans="4:7" x14ac:dyDescent="0.2">
      <c r="D1907" s="437"/>
      <c r="E1907" s="437"/>
      <c r="F1907" s="472"/>
      <c r="G1907" s="472"/>
    </row>
    <row r="1908" spans="4:7" x14ac:dyDescent="0.2">
      <c r="D1908" s="437"/>
      <c r="E1908" s="437"/>
      <c r="F1908" s="472"/>
      <c r="G1908" s="472"/>
    </row>
    <row r="1909" spans="4:7" x14ac:dyDescent="0.2">
      <c r="D1909" s="437"/>
      <c r="E1909" s="437"/>
      <c r="F1909" s="472"/>
      <c r="G1909" s="472"/>
    </row>
    <row r="1910" spans="4:7" x14ac:dyDescent="0.2">
      <c r="D1910" s="437"/>
      <c r="E1910" s="437"/>
      <c r="F1910" s="472"/>
      <c r="G1910" s="472"/>
    </row>
    <row r="1911" spans="4:7" x14ac:dyDescent="0.2">
      <c r="D1911" s="437"/>
      <c r="E1911" s="437"/>
      <c r="F1911" s="472"/>
      <c r="G1911" s="472"/>
    </row>
    <row r="1912" spans="4:7" x14ac:dyDescent="0.2">
      <c r="D1912" s="437"/>
      <c r="E1912" s="437"/>
      <c r="F1912" s="472"/>
      <c r="G1912" s="472"/>
    </row>
    <row r="1913" spans="4:7" x14ac:dyDescent="0.2">
      <c r="D1913" s="437"/>
      <c r="E1913" s="437"/>
      <c r="F1913" s="472"/>
      <c r="G1913" s="472"/>
    </row>
    <row r="1914" spans="4:7" x14ac:dyDescent="0.2">
      <c r="D1914" s="437"/>
      <c r="E1914" s="437"/>
      <c r="F1914" s="472"/>
      <c r="G1914" s="472"/>
    </row>
    <row r="1915" spans="4:7" x14ac:dyDescent="0.2">
      <c r="D1915" s="437"/>
      <c r="E1915" s="437"/>
      <c r="F1915" s="472"/>
      <c r="G1915" s="472"/>
    </row>
    <row r="1916" spans="4:7" x14ac:dyDescent="0.2">
      <c r="D1916" s="437"/>
      <c r="E1916" s="437"/>
      <c r="F1916" s="472"/>
      <c r="G1916" s="472"/>
    </row>
    <row r="1917" spans="4:7" x14ac:dyDescent="0.2">
      <c r="D1917" s="437"/>
      <c r="E1917" s="437"/>
      <c r="F1917" s="472"/>
      <c r="G1917" s="472"/>
    </row>
    <row r="1918" spans="4:7" x14ac:dyDescent="0.2">
      <c r="D1918" s="437"/>
      <c r="E1918" s="437"/>
      <c r="F1918" s="472"/>
      <c r="G1918" s="472"/>
    </row>
    <row r="1919" spans="4:7" x14ac:dyDescent="0.2">
      <c r="D1919" s="437"/>
      <c r="E1919" s="437"/>
      <c r="F1919" s="472"/>
      <c r="G1919" s="472"/>
    </row>
    <row r="1920" spans="4:7" x14ac:dyDescent="0.2">
      <c r="D1920" s="437"/>
      <c r="E1920" s="437"/>
      <c r="F1920" s="472"/>
      <c r="G1920" s="472"/>
    </row>
    <row r="1921" spans="4:7" x14ac:dyDescent="0.2">
      <c r="D1921" s="437"/>
      <c r="E1921" s="437"/>
      <c r="F1921" s="472"/>
      <c r="G1921" s="472"/>
    </row>
    <row r="1922" spans="4:7" x14ac:dyDescent="0.2">
      <c r="D1922" s="437"/>
      <c r="E1922" s="437"/>
      <c r="F1922" s="472"/>
      <c r="G1922" s="472"/>
    </row>
    <row r="1923" spans="4:7" x14ac:dyDescent="0.2">
      <c r="D1923" s="437"/>
      <c r="E1923" s="437"/>
      <c r="F1923" s="472"/>
      <c r="G1923" s="472"/>
    </row>
    <row r="1924" spans="4:7" x14ac:dyDescent="0.2">
      <c r="D1924" s="437"/>
      <c r="E1924" s="437"/>
      <c r="F1924" s="472"/>
      <c r="G1924" s="472"/>
    </row>
    <row r="1925" spans="4:7" x14ac:dyDescent="0.2">
      <c r="D1925" s="437"/>
      <c r="E1925" s="437"/>
      <c r="F1925" s="472"/>
      <c r="G1925" s="472"/>
    </row>
    <row r="1926" spans="4:7" x14ac:dyDescent="0.2">
      <c r="D1926" s="437"/>
      <c r="E1926" s="437"/>
      <c r="F1926" s="472"/>
      <c r="G1926" s="472"/>
    </row>
    <row r="1927" spans="4:7" x14ac:dyDescent="0.2">
      <c r="D1927" s="437"/>
      <c r="E1927" s="437"/>
      <c r="F1927" s="472"/>
      <c r="G1927" s="472"/>
    </row>
    <row r="1928" spans="4:7" x14ac:dyDescent="0.2">
      <c r="D1928" s="437"/>
      <c r="E1928" s="437"/>
      <c r="F1928" s="472"/>
      <c r="G1928" s="472"/>
    </row>
    <row r="1929" spans="4:7" x14ac:dyDescent="0.2">
      <c r="D1929" s="437"/>
      <c r="E1929" s="437"/>
      <c r="F1929" s="472"/>
      <c r="G1929" s="472"/>
    </row>
    <row r="1930" spans="4:7" x14ac:dyDescent="0.2">
      <c r="D1930" s="437"/>
      <c r="E1930" s="437"/>
      <c r="F1930" s="472"/>
      <c r="G1930" s="472"/>
    </row>
    <row r="1931" spans="4:7" x14ac:dyDescent="0.2">
      <c r="D1931" s="437"/>
      <c r="E1931" s="437"/>
      <c r="F1931" s="472"/>
      <c r="G1931" s="472"/>
    </row>
    <row r="1932" spans="4:7" x14ac:dyDescent="0.2">
      <c r="D1932" s="437"/>
      <c r="E1932" s="437"/>
      <c r="F1932" s="472"/>
      <c r="G1932" s="472"/>
    </row>
    <row r="1933" spans="4:7" x14ac:dyDescent="0.2">
      <c r="D1933" s="437"/>
      <c r="E1933" s="437"/>
      <c r="F1933" s="472"/>
      <c r="G1933" s="472"/>
    </row>
    <row r="1934" spans="4:7" x14ac:dyDescent="0.2">
      <c r="D1934" s="437"/>
      <c r="E1934" s="437"/>
      <c r="F1934" s="472"/>
      <c r="G1934" s="472"/>
    </row>
    <row r="1935" spans="4:7" x14ac:dyDescent="0.2">
      <c r="D1935" s="437"/>
      <c r="E1935" s="437"/>
      <c r="F1935" s="472"/>
      <c r="G1935" s="472"/>
    </row>
    <row r="1936" spans="4:7" x14ac:dyDescent="0.2">
      <c r="D1936" s="437"/>
      <c r="E1936" s="437"/>
      <c r="F1936" s="472"/>
      <c r="G1936" s="472"/>
    </row>
    <row r="1937" spans="4:7" x14ac:dyDescent="0.2">
      <c r="D1937" s="437"/>
      <c r="E1937" s="437"/>
      <c r="F1937" s="472"/>
      <c r="G1937" s="472"/>
    </row>
    <row r="1938" spans="4:7" x14ac:dyDescent="0.2">
      <c r="D1938" s="437"/>
      <c r="E1938" s="437"/>
      <c r="F1938" s="472"/>
      <c r="G1938" s="472"/>
    </row>
    <row r="1939" spans="4:7" x14ac:dyDescent="0.2">
      <c r="D1939" s="437"/>
      <c r="E1939" s="437"/>
      <c r="F1939" s="472"/>
      <c r="G1939" s="472"/>
    </row>
    <row r="1940" spans="4:7" x14ac:dyDescent="0.2">
      <c r="D1940" s="437"/>
      <c r="E1940" s="437"/>
      <c r="F1940" s="472"/>
      <c r="G1940" s="472"/>
    </row>
    <row r="1941" spans="4:7" x14ac:dyDescent="0.2">
      <c r="D1941" s="437"/>
      <c r="E1941" s="437"/>
      <c r="F1941" s="472"/>
      <c r="G1941" s="472"/>
    </row>
    <row r="1942" spans="4:7" x14ac:dyDescent="0.2">
      <c r="D1942" s="437"/>
      <c r="E1942" s="437"/>
      <c r="F1942" s="472"/>
      <c r="G1942" s="472"/>
    </row>
    <row r="1943" spans="4:7" x14ac:dyDescent="0.2">
      <c r="D1943" s="437"/>
      <c r="E1943" s="437"/>
      <c r="F1943" s="472"/>
      <c r="G1943" s="472"/>
    </row>
    <row r="1944" spans="4:7" x14ac:dyDescent="0.2">
      <c r="D1944" s="437"/>
      <c r="E1944" s="437"/>
      <c r="F1944" s="472"/>
      <c r="G1944" s="472"/>
    </row>
    <row r="1945" spans="4:7" x14ac:dyDescent="0.2">
      <c r="D1945" s="437"/>
      <c r="E1945" s="437"/>
      <c r="F1945" s="472"/>
      <c r="G1945" s="472"/>
    </row>
    <row r="1946" spans="4:7" x14ac:dyDescent="0.2">
      <c r="D1946" s="437"/>
      <c r="E1946" s="437"/>
      <c r="F1946" s="472"/>
      <c r="G1946" s="472"/>
    </row>
    <row r="1947" spans="4:7" x14ac:dyDescent="0.2">
      <c r="D1947" s="437"/>
      <c r="E1947" s="437"/>
      <c r="F1947" s="472"/>
      <c r="G1947" s="472"/>
    </row>
    <row r="1948" spans="4:7" x14ac:dyDescent="0.2">
      <c r="D1948" s="437"/>
      <c r="E1948" s="437"/>
      <c r="F1948" s="472"/>
      <c r="G1948" s="472"/>
    </row>
    <row r="1949" spans="4:7" x14ac:dyDescent="0.2">
      <c r="D1949" s="437"/>
      <c r="E1949" s="437"/>
      <c r="F1949" s="472"/>
      <c r="G1949" s="472"/>
    </row>
    <row r="1950" spans="4:7" x14ac:dyDescent="0.2">
      <c r="D1950" s="437"/>
      <c r="E1950" s="437"/>
      <c r="F1950" s="472"/>
      <c r="G1950" s="472"/>
    </row>
    <row r="1951" spans="4:7" x14ac:dyDescent="0.2">
      <c r="D1951" s="437"/>
      <c r="E1951" s="437"/>
      <c r="F1951" s="472"/>
      <c r="G1951" s="472"/>
    </row>
    <row r="1952" spans="4:7" x14ac:dyDescent="0.2">
      <c r="D1952" s="437"/>
      <c r="E1952" s="437"/>
      <c r="F1952" s="472"/>
      <c r="G1952" s="472"/>
    </row>
    <row r="1953" spans="4:7" x14ac:dyDescent="0.2">
      <c r="D1953" s="437"/>
      <c r="E1953" s="437"/>
      <c r="F1953" s="472"/>
      <c r="G1953" s="472"/>
    </row>
    <row r="1954" spans="4:7" x14ac:dyDescent="0.2">
      <c r="D1954" s="437"/>
      <c r="E1954" s="437"/>
      <c r="F1954" s="472"/>
      <c r="G1954" s="472"/>
    </row>
    <row r="1955" spans="4:7" x14ac:dyDescent="0.2">
      <c r="D1955" s="437"/>
      <c r="E1955" s="437"/>
      <c r="F1955" s="472"/>
      <c r="G1955" s="472"/>
    </row>
    <row r="1956" spans="4:7" x14ac:dyDescent="0.2">
      <c r="D1956" s="437"/>
      <c r="E1956" s="437"/>
      <c r="F1956" s="472"/>
      <c r="G1956" s="472"/>
    </row>
    <row r="1957" spans="4:7" x14ac:dyDescent="0.2">
      <c r="D1957" s="437"/>
      <c r="E1957" s="437"/>
      <c r="F1957" s="472"/>
      <c r="G1957" s="472"/>
    </row>
    <row r="1958" spans="4:7" x14ac:dyDescent="0.2">
      <c r="D1958" s="437"/>
      <c r="E1958" s="437"/>
      <c r="F1958" s="472"/>
      <c r="G1958" s="472"/>
    </row>
    <row r="1959" spans="4:7" x14ac:dyDescent="0.2">
      <c r="D1959" s="437"/>
      <c r="E1959" s="437"/>
      <c r="F1959" s="472"/>
      <c r="G1959" s="472"/>
    </row>
    <row r="1960" spans="4:7" x14ac:dyDescent="0.2">
      <c r="D1960" s="437"/>
      <c r="E1960" s="437"/>
      <c r="F1960" s="472"/>
      <c r="G1960" s="472"/>
    </row>
    <row r="1961" spans="4:7" x14ac:dyDescent="0.2">
      <c r="D1961" s="437"/>
      <c r="E1961" s="437"/>
      <c r="F1961" s="472"/>
      <c r="G1961" s="472"/>
    </row>
    <row r="1962" spans="4:7" x14ac:dyDescent="0.2">
      <c r="D1962" s="437"/>
      <c r="E1962" s="437"/>
      <c r="F1962" s="472"/>
      <c r="G1962" s="472"/>
    </row>
    <row r="1963" spans="4:7" x14ac:dyDescent="0.2">
      <c r="D1963" s="437"/>
      <c r="E1963" s="437"/>
      <c r="F1963" s="472"/>
      <c r="G1963" s="472"/>
    </row>
    <row r="1964" spans="4:7" x14ac:dyDescent="0.2">
      <c r="D1964" s="437"/>
      <c r="E1964" s="437"/>
      <c r="F1964" s="472"/>
      <c r="G1964" s="472"/>
    </row>
    <row r="1965" spans="4:7" x14ac:dyDescent="0.2">
      <c r="D1965" s="437"/>
      <c r="E1965" s="437"/>
      <c r="F1965" s="472"/>
      <c r="G1965" s="472"/>
    </row>
    <row r="1966" spans="4:7" x14ac:dyDescent="0.2">
      <c r="D1966" s="437"/>
      <c r="E1966" s="437"/>
      <c r="F1966" s="472"/>
      <c r="G1966" s="472"/>
    </row>
    <row r="1967" spans="4:7" x14ac:dyDescent="0.2">
      <c r="D1967" s="437"/>
      <c r="E1967" s="437"/>
      <c r="F1967" s="472"/>
      <c r="G1967" s="472"/>
    </row>
    <row r="1968" spans="4:7" x14ac:dyDescent="0.2">
      <c r="D1968" s="437"/>
      <c r="E1968" s="437"/>
      <c r="F1968" s="472"/>
      <c r="G1968" s="472"/>
    </row>
    <row r="1969" spans="4:7" x14ac:dyDescent="0.2">
      <c r="D1969" s="437"/>
      <c r="E1969" s="437"/>
      <c r="F1969" s="472"/>
      <c r="G1969" s="472"/>
    </row>
    <row r="1970" spans="4:7" x14ac:dyDescent="0.2">
      <c r="D1970" s="437"/>
      <c r="E1970" s="437"/>
      <c r="F1970" s="472"/>
      <c r="G1970" s="472"/>
    </row>
    <row r="1971" spans="4:7" x14ac:dyDescent="0.2">
      <c r="D1971" s="437"/>
      <c r="E1971" s="437"/>
      <c r="F1971" s="472"/>
      <c r="G1971" s="472"/>
    </row>
    <row r="1972" spans="4:7" x14ac:dyDescent="0.2">
      <c r="D1972" s="437"/>
      <c r="E1972" s="437"/>
      <c r="F1972" s="472"/>
      <c r="G1972" s="472"/>
    </row>
    <row r="1973" spans="4:7" x14ac:dyDescent="0.2">
      <c r="D1973" s="437"/>
      <c r="E1973" s="437"/>
      <c r="F1973" s="472"/>
      <c r="G1973" s="472"/>
    </row>
    <row r="1974" spans="4:7" x14ac:dyDescent="0.2">
      <c r="D1974" s="437"/>
      <c r="E1974" s="437"/>
      <c r="F1974" s="472"/>
      <c r="G1974" s="472"/>
    </row>
    <row r="1975" spans="4:7" x14ac:dyDescent="0.2">
      <c r="D1975" s="437"/>
      <c r="E1975" s="437"/>
      <c r="F1975" s="472"/>
      <c r="G1975" s="472"/>
    </row>
    <row r="1976" spans="4:7" x14ac:dyDescent="0.2">
      <c r="D1976" s="437"/>
      <c r="E1976" s="437"/>
      <c r="F1976" s="472"/>
      <c r="G1976" s="472"/>
    </row>
    <row r="1977" spans="4:7" x14ac:dyDescent="0.2">
      <c r="D1977" s="437"/>
      <c r="E1977" s="437"/>
      <c r="F1977" s="472"/>
      <c r="G1977" s="472"/>
    </row>
    <row r="1978" spans="4:7" x14ac:dyDescent="0.2">
      <c r="D1978" s="437"/>
      <c r="E1978" s="437"/>
      <c r="F1978" s="472"/>
      <c r="G1978" s="472"/>
    </row>
    <row r="1979" spans="4:7" x14ac:dyDescent="0.2">
      <c r="D1979" s="437"/>
      <c r="E1979" s="437"/>
      <c r="F1979" s="472"/>
      <c r="G1979" s="472"/>
    </row>
    <row r="1980" spans="4:7" x14ac:dyDescent="0.2">
      <c r="D1980" s="437"/>
      <c r="E1980" s="437"/>
      <c r="F1980" s="472"/>
      <c r="G1980" s="472"/>
    </row>
    <row r="1981" spans="4:7" x14ac:dyDescent="0.2">
      <c r="D1981" s="437"/>
      <c r="E1981" s="437"/>
      <c r="F1981" s="472"/>
      <c r="G1981" s="472"/>
    </row>
    <row r="1982" spans="4:7" x14ac:dyDescent="0.2">
      <c r="D1982" s="437"/>
      <c r="E1982" s="437"/>
      <c r="F1982" s="472"/>
      <c r="G1982" s="472"/>
    </row>
    <row r="1983" spans="4:7" x14ac:dyDescent="0.2">
      <c r="D1983" s="437"/>
      <c r="E1983" s="437"/>
      <c r="F1983" s="472"/>
      <c r="G1983" s="472"/>
    </row>
    <row r="1984" spans="4:7" x14ac:dyDescent="0.2">
      <c r="D1984" s="437"/>
      <c r="E1984" s="437"/>
      <c r="F1984" s="472"/>
      <c r="G1984" s="472"/>
    </row>
    <row r="1985" spans="4:7" x14ac:dyDescent="0.2">
      <c r="D1985" s="437"/>
      <c r="E1985" s="437"/>
      <c r="F1985" s="472"/>
      <c r="G1985" s="472"/>
    </row>
    <row r="1986" spans="4:7" x14ac:dyDescent="0.2">
      <c r="D1986" s="437"/>
      <c r="E1986" s="437"/>
      <c r="F1986" s="472"/>
      <c r="G1986" s="472"/>
    </row>
    <row r="1987" spans="4:7" x14ac:dyDescent="0.2">
      <c r="D1987" s="437"/>
      <c r="E1987" s="437"/>
      <c r="F1987" s="472"/>
      <c r="G1987" s="472"/>
    </row>
    <row r="1988" spans="4:7" x14ac:dyDescent="0.2">
      <c r="D1988" s="437"/>
      <c r="E1988" s="437"/>
      <c r="F1988" s="472"/>
      <c r="G1988" s="472"/>
    </row>
    <row r="1989" spans="4:7" x14ac:dyDescent="0.2">
      <c r="D1989" s="437"/>
      <c r="E1989" s="437"/>
      <c r="F1989" s="472"/>
      <c r="G1989" s="472"/>
    </row>
    <row r="1990" spans="4:7" x14ac:dyDescent="0.2">
      <c r="D1990" s="437"/>
      <c r="E1990" s="437"/>
      <c r="F1990" s="472"/>
      <c r="G1990" s="472"/>
    </row>
    <row r="1991" spans="4:7" x14ac:dyDescent="0.2">
      <c r="D1991" s="437"/>
      <c r="E1991" s="437"/>
      <c r="F1991" s="472"/>
      <c r="G1991" s="472"/>
    </row>
    <row r="1992" spans="4:7" x14ac:dyDescent="0.2">
      <c r="D1992" s="437"/>
      <c r="E1992" s="437"/>
      <c r="F1992" s="472"/>
      <c r="G1992" s="472"/>
    </row>
    <row r="1993" spans="4:7" x14ac:dyDescent="0.2">
      <c r="D1993" s="437"/>
      <c r="E1993" s="437"/>
      <c r="F1993" s="472"/>
      <c r="G1993" s="472"/>
    </row>
    <row r="1994" spans="4:7" x14ac:dyDescent="0.2">
      <c r="D1994" s="437"/>
      <c r="E1994" s="437"/>
      <c r="F1994" s="472"/>
      <c r="G1994" s="472"/>
    </row>
    <row r="1995" spans="4:7" x14ac:dyDescent="0.2">
      <c r="D1995" s="437"/>
      <c r="E1995" s="437"/>
      <c r="F1995" s="472"/>
      <c r="G1995" s="472"/>
    </row>
    <row r="1996" spans="4:7" x14ac:dyDescent="0.2">
      <c r="D1996" s="437"/>
      <c r="E1996" s="437"/>
      <c r="F1996" s="472"/>
      <c r="G1996" s="472"/>
    </row>
    <row r="1997" spans="4:7" x14ac:dyDescent="0.2">
      <c r="D1997" s="437"/>
      <c r="E1997" s="437"/>
      <c r="F1997" s="472"/>
      <c r="G1997" s="472"/>
    </row>
    <row r="1998" spans="4:7" x14ac:dyDescent="0.2">
      <c r="D1998" s="437"/>
      <c r="E1998" s="437"/>
      <c r="F1998" s="472"/>
      <c r="G1998" s="472"/>
    </row>
    <row r="1999" spans="4:7" x14ac:dyDescent="0.2">
      <c r="D1999" s="437"/>
      <c r="E1999" s="437"/>
      <c r="F1999" s="472"/>
      <c r="G1999" s="472"/>
    </row>
    <row r="2000" spans="4:7" x14ac:dyDescent="0.2">
      <c r="D2000" s="437"/>
      <c r="E2000" s="437"/>
      <c r="F2000" s="472"/>
      <c r="G2000" s="472"/>
    </row>
    <row r="2001" spans="4:7" x14ac:dyDescent="0.2">
      <c r="D2001" s="437"/>
      <c r="E2001" s="437"/>
      <c r="F2001" s="472"/>
      <c r="G2001" s="472"/>
    </row>
    <row r="2002" spans="4:7" x14ac:dyDescent="0.2">
      <c r="D2002" s="437"/>
      <c r="E2002" s="437"/>
      <c r="F2002" s="472"/>
      <c r="G2002" s="472"/>
    </row>
    <row r="2003" spans="4:7" x14ac:dyDescent="0.2">
      <c r="D2003" s="437"/>
      <c r="E2003" s="437"/>
      <c r="F2003" s="472"/>
      <c r="G2003" s="472"/>
    </row>
    <row r="2004" spans="4:7" x14ac:dyDescent="0.2">
      <c r="D2004" s="437"/>
      <c r="E2004" s="437"/>
      <c r="F2004" s="472"/>
      <c r="G2004" s="472"/>
    </row>
    <row r="2005" spans="4:7" x14ac:dyDescent="0.2">
      <c r="D2005" s="437"/>
      <c r="E2005" s="437"/>
      <c r="F2005" s="472"/>
      <c r="G2005" s="472"/>
    </row>
    <row r="2006" spans="4:7" x14ac:dyDescent="0.2">
      <c r="D2006" s="437"/>
      <c r="E2006" s="437"/>
      <c r="F2006" s="472"/>
      <c r="G2006" s="472"/>
    </row>
    <row r="2007" spans="4:7" x14ac:dyDescent="0.2">
      <c r="D2007" s="437"/>
      <c r="E2007" s="437"/>
      <c r="F2007" s="472"/>
      <c r="G2007" s="472"/>
    </row>
    <row r="2008" spans="4:7" x14ac:dyDescent="0.2">
      <c r="D2008" s="437"/>
      <c r="E2008" s="437"/>
      <c r="F2008" s="472"/>
      <c r="G2008" s="472"/>
    </row>
    <row r="2009" spans="4:7" x14ac:dyDescent="0.2">
      <c r="D2009" s="437"/>
      <c r="E2009" s="437"/>
      <c r="F2009" s="472"/>
      <c r="G2009" s="472"/>
    </row>
    <row r="2010" spans="4:7" x14ac:dyDescent="0.2">
      <c r="D2010" s="437"/>
      <c r="E2010" s="437"/>
      <c r="F2010" s="472"/>
      <c r="G2010" s="472"/>
    </row>
    <row r="2011" spans="4:7" x14ac:dyDescent="0.2">
      <c r="D2011" s="437"/>
      <c r="E2011" s="437"/>
      <c r="F2011" s="472"/>
      <c r="G2011" s="472"/>
    </row>
    <row r="2012" spans="4:7" x14ac:dyDescent="0.2">
      <c r="D2012" s="437"/>
      <c r="E2012" s="437"/>
      <c r="F2012" s="472"/>
      <c r="G2012" s="472"/>
    </row>
    <row r="2013" spans="4:7" x14ac:dyDescent="0.2">
      <c r="D2013" s="437"/>
      <c r="E2013" s="437"/>
      <c r="F2013" s="472"/>
      <c r="G2013" s="472"/>
    </row>
    <row r="2014" spans="4:7" x14ac:dyDescent="0.2">
      <c r="D2014" s="437"/>
      <c r="E2014" s="437"/>
      <c r="F2014" s="472"/>
      <c r="G2014" s="472"/>
    </row>
    <row r="2015" spans="4:7" x14ac:dyDescent="0.2">
      <c r="D2015" s="437"/>
      <c r="E2015" s="437"/>
      <c r="F2015" s="472"/>
      <c r="G2015" s="472"/>
    </row>
    <row r="2016" spans="4:7" x14ac:dyDescent="0.2">
      <c r="D2016" s="437"/>
      <c r="E2016" s="437"/>
      <c r="F2016" s="472"/>
      <c r="G2016" s="472"/>
    </row>
    <row r="2017" spans="4:7" x14ac:dyDescent="0.2">
      <c r="D2017" s="437"/>
      <c r="E2017" s="437"/>
      <c r="F2017" s="472"/>
      <c r="G2017" s="472"/>
    </row>
    <row r="2018" spans="4:7" x14ac:dyDescent="0.2">
      <c r="D2018" s="437"/>
      <c r="E2018" s="437"/>
      <c r="F2018" s="472"/>
      <c r="G2018" s="472"/>
    </row>
    <row r="2019" spans="4:7" x14ac:dyDescent="0.2">
      <c r="D2019" s="437"/>
      <c r="E2019" s="437"/>
      <c r="F2019" s="472"/>
      <c r="G2019" s="472"/>
    </row>
    <row r="2020" spans="4:7" x14ac:dyDescent="0.2">
      <c r="D2020" s="437"/>
      <c r="E2020" s="437"/>
      <c r="F2020" s="472"/>
      <c r="G2020" s="472"/>
    </row>
    <row r="2021" spans="4:7" x14ac:dyDescent="0.2">
      <c r="D2021" s="437"/>
      <c r="E2021" s="437"/>
      <c r="F2021" s="472"/>
      <c r="G2021" s="472"/>
    </row>
    <row r="2022" spans="4:7" x14ac:dyDescent="0.2">
      <c r="D2022" s="437"/>
      <c r="E2022" s="437"/>
      <c r="F2022" s="472"/>
      <c r="G2022" s="472"/>
    </row>
    <row r="2023" spans="4:7" x14ac:dyDescent="0.2">
      <c r="D2023" s="437"/>
      <c r="E2023" s="437"/>
      <c r="F2023" s="472"/>
      <c r="G2023" s="472"/>
    </row>
    <row r="2024" spans="4:7" x14ac:dyDescent="0.2">
      <c r="D2024" s="437"/>
      <c r="E2024" s="437"/>
      <c r="F2024" s="472"/>
      <c r="G2024" s="472"/>
    </row>
    <row r="2025" spans="4:7" x14ac:dyDescent="0.2">
      <c r="D2025" s="437"/>
      <c r="E2025" s="437"/>
      <c r="F2025" s="472"/>
      <c r="G2025" s="472"/>
    </row>
    <row r="2026" spans="4:7" x14ac:dyDescent="0.2">
      <c r="D2026" s="437"/>
      <c r="E2026" s="437"/>
      <c r="F2026" s="472"/>
      <c r="G2026" s="472"/>
    </row>
    <row r="2027" spans="4:7" x14ac:dyDescent="0.2">
      <c r="D2027" s="437"/>
      <c r="E2027" s="437"/>
      <c r="F2027" s="472"/>
      <c r="G2027" s="472"/>
    </row>
    <row r="2028" spans="4:7" x14ac:dyDescent="0.2">
      <c r="D2028" s="437"/>
      <c r="E2028" s="437"/>
      <c r="F2028" s="472"/>
      <c r="G2028" s="472"/>
    </row>
    <row r="2029" spans="4:7" x14ac:dyDescent="0.2">
      <c r="D2029" s="437"/>
      <c r="E2029" s="437"/>
      <c r="F2029" s="472"/>
      <c r="G2029" s="472"/>
    </row>
    <row r="2030" spans="4:7" x14ac:dyDescent="0.2">
      <c r="D2030" s="437"/>
      <c r="E2030" s="437"/>
      <c r="F2030" s="472"/>
      <c r="G2030" s="472"/>
    </row>
    <row r="2031" spans="4:7" x14ac:dyDescent="0.2">
      <c r="D2031" s="437"/>
      <c r="E2031" s="437"/>
      <c r="F2031" s="472"/>
      <c r="G2031" s="472"/>
    </row>
    <row r="2032" spans="4:7" x14ac:dyDescent="0.2">
      <c r="D2032" s="437"/>
      <c r="E2032" s="437"/>
      <c r="F2032" s="472"/>
      <c r="G2032" s="472"/>
    </row>
    <row r="2033" spans="4:7" x14ac:dyDescent="0.2">
      <c r="D2033" s="437"/>
      <c r="E2033" s="437"/>
      <c r="F2033" s="472"/>
      <c r="G2033" s="472"/>
    </row>
    <row r="2034" spans="4:7" x14ac:dyDescent="0.2">
      <c r="D2034" s="437"/>
      <c r="E2034" s="437"/>
      <c r="F2034" s="472"/>
      <c r="G2034" s="472"/>
    </row>
    <row r="2035" spans="4:7" x14ac:dyDescent="0.2">
      <c r="D2035" s="437"/>
      <c r="E2035" s="437"/>
      <c r="F2035" s="472"/>
      <c r="G2035" s="472"/>
    </row>
    <row r="2036" spans="4:7" x14ac:dyDescent="0.2">
      <c r="D2036" s="437"/>
      <c r="E2036" s="437"/>
      <c r="F2036" s="472"/>
      <c r="G2036" s="472"/>
    </row>
    <row r="2037" spans="4:7" x14ac:dyDescent="0.2">
      <c r="D2037" s="437"/>
      <c r="E2037" s="437"/>
      <c r="F2037" s="472"/>
      <c r="G2037" s="472"/>
    </row>
    <row r="2038" spans="4:7" x14ac:dyDescent="0.2">
      <c r="D2038" s="437"/>
      <c r="E2038" s="437"/>
      <c r="F2038" s="472"/>
      <c r="G2038" s="472"/>
    </row>
    <row r="2039" spans="4:7" x14ac:dyDescent="0.2">
      <c r="D2039" s="437"/>
      <c r="E2039" s="437"/>
      <c r="F2039" s="472"/>
      <c r="G2039" s="472"/>
    </row>
    <row r="2040" spans="4:7" x14ac:dyDescent="0.2">
      <c r="D2040" s="437"/>
      <c r="E2040" s="437"/>
      <c r="F2040" s="472"/>
      <c r="G2040" s="472"/>
    </row>
    <row r="2041" spans="4:7" x14ac:dyDescent="0.2">
      <c r="D2041" s="437"/>
      <c r="E2041" s="437"/>
      <c r="F2041" s="472"/>
      <c r="G2041" s="472"/>
    </row>
    <row r="2042" spans="4:7" x14ac:dyDescent="0.2">
      <c r="D2042" s="437"/>
      <c r="E2042" s="437"/>
      <c r="F2042" s="472"/>
      <c r="G2042" s="472"/>
    </row>
    <row r="2043" spans="4:7" x14ac:dyDescent="0.2">
      <c r="D2043" s="437"/>
      <c r="E2043" s="437"/>
      <c r="F2043" s="472"/>
      <c r="G2043" s="472"/>
    </row>
    <row r="2044" spans="4:7" x14ac:dyDescent="0.2">
      <c r="D2044" s="437"/>
      <c r="E2044" s="437"/>
      <c r="F2044" s="472"/>
      <c r="G2044" s="472"/>
    </row>
    <row r="2045" spans="4:7" x14ac:dyDescent="0.2">
      <c r="D2045" s="437"/>
      <c r="E2045" s="437"/>
      <c r="F2045" s="472"/>
      <c r="G2045" s="472"/>
    </row>
    <row r="2046" spans="4:7" x14ac:dyDescent="0.2">
      <c r="D2046" s="437"/>
      <c r="E2046" s="437"/>
      <c r="F2046" s="472"/>
      <c r="G2046" s="472"/>
    </row>
    <row r="2047" spans="4:7" x14ac:dyDescent="0.2">
      <c r="D2047" s="437"/>
      <c r="E2047" s="437"/>
      <c r="F2047" s="472"/>
      <c r="G2047" s="472"/>
    </row>
    <row r="2048" spans="4:7" x14ac:dyDescent="0.2">
      <c r="D2048" s="437"/>
      <c r="E2048" s="437"/>
      <c r="F2048" s="472"/>
      <c r="G2048" s="472"/>
    </row>
    <row r="2049" spans="4:7" x14ac:dyDescent="0.2">
      <c r="D2049" s="437"/>
      <c r="E2049" s="437"/>
      <c r="F2049" s="472"/>
      <c r="G2049" s="472"/>
    </row>
    <row r="2050" spans="4:7" x14ac:dyDescent="0.2">
      <c r="D2050" s="437"/>
      <c r="E2050" s="437"/>
      <c r="F2050" s="472"/>
      <c r="G2050" s="472"/>
    </row>
    <row r="2051" spans="4:7" x14ac:dyDescent="0.2">
      <c r="D2051" s="437"/>
      <c r="E2051" s="437"/>
      <c r="F2051" s="472"/>
      <c r="G2051" s="472"/>
    </row>
    <row r="2052" spans="4:7" x14ac:dyDescent="0.2">
      <c r="D2052" s="437"/>
      <c r="E2052" s="437"/>
      <c r="F2052" s="472"/>
      <c r="G2052" s="472"/>
    </row>
    <row r="2053" spans="4:7" x14ac:dyDescent="0.2">
      <c r="D2053" s="437"/>
      <c r="E2053" s="437"/>
      <c r="F2053" s="472"/>
      <c r="G2053" s="472"/>
    </row>
    <row r="2054" spans="4:7" x14ac:dyDescent="0.2">
      <c r="D2054" s="437"/>
      <c r="E2054" s="437"/>
      <c r="F2054" s="472"/>
      <c r="G2054" s="472"/>
    </row>
    <row r="2055" spans="4:7" x14ac:dyDescent="0.2">
      <c r="D2055" s="437"/>
      <c r="E2055" s="437"/>
      <c r="F2055" s="472"/>
      <c r="G2055" s="472"/>
    </row>
    <row r="2056" spans="4:7" x14ac:dyDescent="0.2">
      <c r="D2056" s="437"/>
      <c r="E2056" s="437"/>
      <c r="F2056" s="472"/>
      <c r="G2056" s="472"/>
    </row>
    <row r="2057" spans="4:7" x14ac:dyDescent="0.2">
      <c r="D2057" s="437"/>
      <c r="E2057" s="437"/>
      <c r="F2057" s="472"/>
      <c r="G2057" s="472"/>
    </row>
    <row r="2058" spans="4:7" x14ac:dyDescent="0.2">
      <c r="D2058" s="437"/>
      <c r="E2058" s="437"/>
      <c r="F2058" s="472"/>
      <c r="G2058" s="472"/>
    </row>
    <row r="2059" spans="4:7" x14ac:dyDescent="0.2">
      <c r="D2059" s="437"/>
      <c r="E2059" s="437"/>
      <c r="F2059" s="472"/>
      <c r="G2059" s="472"/>
    </row>
    <row r="2060" spans="4:7" x14ac:dyDescent="0.2">
      <c r="D2060" s="437"/>
      <c r="E2060" s="437"/>
      <c r="F2060" s="472"/>
      <c r="G2060" s="472"/>
    </row>
    <row r="2061" spans="4:7" x14ac:dyDescent="0.2">
      <c r="D2061" s="437"/>
      <c r="E2061" s="437"/>
      <c r="F2061" s="472"/>
      <c r="G2061" s="472"/>
    </row>
    <row r="2062" spans="4:7" x14ac:dyDescent="0.2">
      <c r="D2062" s="437"/>
      <c r="E2062" s="437"/>
      <c r="F2062" s="472"/>
      <c r="G2062" s="472"/>
    </row>
    <row r="2063" spans="4:7" x14ac:dyDescent="0.2">
      <c r="D2063" s="437"/>
      <c r="E2063" s="437"/>
      <c r="F2063" s="472"/>
      <c r="G2063" s="472"/>
    </row>
    <row r="2064" spans="4:7" x14ac:dyDescent="0.2">
      <c r="D2064" s="437"/>
      <c r="E2064" s="437"/>
      <c r="F2064" s="472"/>
      <c r="G2064" s="472"/>
    </row>
    <row r="2065" spans="4:7" x14ac:dyDescent="0.2">
      <c r="D2065" s="437"/>
      <c r="E2065" s="437"/>
      <c r="F2065" s="472"/>
      <c r="G2065" s="472"/>
    </row>
    <row r="2066" spans="4:7" x14ac:dyDescent="0.2">
      <c r="D2066" s="437"/>
      <c r="E2066" s="437"/>
      <c r="F2066" s="472"/>
      <c r="G2066" s="472"/>
    </row>
    <row r="2067" spans="4:7" x14ac:dyDescent="0.2">
      <c r="D2067" s="437"/>
      <c r="E2067" s="437"/>
      <c r="F2067" s="472"/>
      <c r="G2067" s="472"/>
    </row>
    <row r="2068" spans="4:7" x14ac:dyDescent="0.2">
      <c r="D2068" s="437"/>
      <c r="E2068" s="437"/>
      <c r="F2068" s="472"/>
      <c r="G2068" s="472"/>
    </row>
    <row r="2069" spans="4:7" x14ac:dyDescent="0.2">
      <c r="D2069" s="437"/>
      <c r="E2069" s="437"/>
      <c r="F2069" s="472"/>
      <c r="G2069" s="472"/>
    </row>
    <row r="2070" spans="4:7" x14ac:dyDescent="0.2">
      <c r="D2070" s="437"/>
      <c r="E2070" s="437"/>
      <c r="F2070" s="472"/>
      <c r="G2070" s="472"/>
    </row>
    <row r="2071" spans="4:7" x14ac:dyDescent="0.2">
      <c r="D2071" s="437"/>
      <c r="E2071" s="437"/>
      <c r="F2071" s="472"/>
      <c r="G2071" s="472"/>
    </row>
    <row r="2072" spans="4:7" x14ac:dyDescent="0.2">
      <c r="D2072" s="437"/>
      <c r="E2072" s="437"/>
      <c r="F2072" s="472"/>
      <c r="G2072" s="472"/>
    </row>
    <row r="2073" spans="4:7" x14ac:dyDescent="0.2">
      <c r="D2073" s="437"/>
      <c r="E2073" s="437"/>
      <c r="F2073" s="472"/>
      <c r="G2073" s="472"/>
    </row>
    <row r="2074" spans="4:7" x14ac:dyDescent="0.2">
      <c r="D2074" s="437"/>
      <c r="E2074" s="437"/>
      <c r="F2074" s="472"/>
      <c r="G2074" s="472"/>
    </row>
    <row r="2075" spans="4:7" x14ac:dyDescent="0.2">
      <c r="D2075" s="437"/>
      <c r="E2075" s="437"/>
      <c r="F2075" s="472"/>
      <c r="G2075" s="472"/>
    </row>
    <row r="2076" spans="4:7" x14ac:dyDescent="0.2">
      <c r="D2076" s="437"/>
      <c r="E2076" s="437"/>
      <c r="F2076" s="472"/>
      <c r="G2076" s="472"/>
    </row>
    <row r="2077" spans="4:7" x14ac:dyDescent="0.2">
      <c r="D2077" s="437"/>
      <c r="E2077" s="437"/>
      <c r="F2077" s="472"/>
      <c r="G2077" s="472"/>
    </row>
    <row r="2078" spans="4:7" x14ac:dyDescent="0.2">
      <c r="D2078" s="437"/>
      <c r="E2078" s="437"/>
      <c r="F2078" s="472"/>
      <c r="G2078" s="472"/>
    </row>
    <row r="2079" spans="4:7" x14ac:dyDescent="0.2">
      <c r="D2079" s="437"/>
      <c r="E2079" s="437"/>
      <c r="F2079" s="472"/>
      <c r="G2079" s="472"/>
    </row>
    <row r="2080" spans="4:7" x14ac:dyDescent="0.2">
      <c r="D2080" s="437"/>
      <c r="E2080" s="437"/>
      <c r="F2080" s="472"/>
      <c r="G2080" s="472"/>
    </row>
    <row r="2081" spans="4:7" x14ac:dyDescent="0.2">
      <c r="D2081" s="437"/>
      <c r="E2081" s="437"/>
      <c r="F2081" s="472"/>
      <c r="G2081" s="472"/>
    </row>
    <row r="2082" spans="4:7" x14ac:dyDescent="0.2">
      <c r="D2082" s="437"/>
      <c r="E2082" s="437"/>
      <c r="F2082" s="472"/>
      <c r="G2082" s="472"/>
    </row>
    <row r="2083" spans="4:7" x14ac:dyDescent="0.2">
      <c r="D2083" s="437"/>
      <c r="E2083" s="437"/>
      <c r="F2083" s="472"/>
      <c r="G2083" s="472"/>
    </row>
    <row r="2084" spans="4:7" x14ac:dyDescent="0.2">
      <c r="D2084" s="437"/>
      <c r="E2084" s="437"/>
      <c r="F2084" s="472"/>
      <c r="G2084" s="472"/>
    </row>
    <row r="2085" spans="4:7" x14ac:dyDescent="0.2">
      <c r="D2085" s="437"/>
      <c r="E2085" s="437"/>
      <c r="F2085" s="472"/>
      <c r="G2085" s="472"/>
    </row>
    <row r="2086" spans="4:7" x14ac:dyDescent="0.2">
      <c r="D2086" s="437"/>
      <c r="E2086" s="437"/>
      <c r="F2086" s="472"/>
      <c r="G2086" s="472"/>
    </row>
    <row r="2087" spans="4:7" x14ac:dyDescent="0.2">
      <c r="D2087" s="437"/>
      <c r="E2087" s="437"/>
      <c r="F2087" s="472"/>
      <c r="G2087" s="472"/>
    </row>
    <row r="2088" spans="4:7" x14ac:dyDescent="0.2">
      <c r="D2088" s="437"/>
      <c r="E2088" s="437"/>
      <c r="F2088" s="472"/>
      <c r="G2088" s="472"/>
    </row>
    <row r="2089" spans="4:7" x14ac:dyDescent="0.2">
      <c r="D2089" s="437"/>
      <c r="E2089" s="437"/>
      <c r="F2089" s="472"/>
      <c r="G2089" s="472"/>
    </row>
    <row r="2090" spans="4:7" x14ac:dyDescent="0.2">
      <c r="D2090" s="437"/>
      <c r="E2090" s="437"/>
      <c r="F2090" s="472"/>
      <c r="G2090" s="472"/>
    </row>
    <row r="2091" spans="4:7" x14ac:dyDescent="0.2">
      <c r="D2091" s="437"/>
      <c r="E2091" s="437"/>
      <c r="F2091" s="472"/>
      <c r="G2091" s="472"/>
    </row>
    <row r="2092" spans="4:7" x14ac:dyDescent="0.2">
      <c r="D2092" s="437"/>
      <c r="E2092" s="437"/>
      <c r="F2092" s="472"/>
      <c r="G2092" s="472"/>
    </row>
    <row r="2093" spans="4:7" x14ac:dyDescent="0.2">
      <c r="D2093" s="437"/>
      <c r="E2093" s="437"/>
      <c r="F2093" s="472"/>
      <c r="G2093" s="472"/>
    </row>
    <row r="2094" spans="4:7" x14ac:dyDescent="0.2">
      <c r="D2094" s="437"/>
      <c r="E2094" s="437"/>
      <c r="F2094" s="472"/>
      <c r="G2094" s="472"/>
    </row>
    <row r="2095" spans="4:7" x14ac:dyDescent="0.2">
      <c r="D2095" s="437"/>
      <c r="E2095" s="437"/>
      <c r="F2095" s="472"/>
      <c r="G2095" s="472"/>
    </row>
    <row r="2096" spans="4:7" x14ac:dyDescent="0.2">
      <c r="D2096" s="437"/>
      <c r="E2096" s="437"/>
      <c r="F2096" s="472"/>
      <c r="G2096" s="472"/>
    </row>
    <row r="2097" spans="4:7" x14ac:dyDescent="0.2">
      <c r="D2097" s="437"/>
      <c r="E2097" s="437"/>
      <c r="F2097" s="472"/>
      <c r="G2097" s="472"/>
    </row>
    <row r="2098" spans="4:7" x14ac:dyDescent="0.2">
      <c r="D2098" s="437"/>
      <c r="E2098" s="437"/>
      <c r="F2098" s="472"/>
      <c r="G2098" s="472"/>
    </row>
    <row r="2099" spans="4:7" x14ac:dyDescent="0.2">
      <c r="D2099" s="437"/>
      <c r="E2099" s="437"/>
      <c r="F2099" s="472"/>
      <c r="G2099" s="472"/>
    </row>
    <row r="2100" spans="4:7" x14ac:dyDescent="0.2">
      <c r="D2100" s="437"/>
      <c r="E2100" s="437"/>
      <c r="F2100" s="472"/>
      <c r="G2100" s="472"/>
    </row>
    <row r="2101" spans="4:7" x14ac:dyDescent="0.2">
      <c r="D2101" s="437"/>
      <c r="E2101" s="437"/>
      <c r="F2101" s="472"/>
      <c r="G2101" s="472"/>
    </row>
    <row r="2102" spans="4:7" x14ac:dyDescent="0.2">
      <c r="D2102" s="437"/>
      <c r="E2102" s="437"/>
      <c r="F2102" s="472"/>
      <c r="G2102" s="472"/>
    </row>
    <row r="2103" spans="4:7" x14ac:dyDescent="0.2">
      <c r="D2103" s="437"/>
      <c r="E2103" s="437"/>
      <c r="F2103" s="472"/>
      <c r="G2103" s="472"/>
    </row>
    <row r="2104" spans="4:7" x14ac:dyDescent="0.2">
      <c r="D2104" s="437"/>
      <c r="E2104" s="437"/>
      <c r="F2104" s="472"/>
      <c r="G2104" s="472"/>
    </row>
    <row r="2105" spans="4:7" x14ac:dyDescent="0.2">
      <c r="D2105" s="437"/>
      <c r="E2105" s="437"/>
      <c r="F2105" s="472"/>
      <c r="G2105" s="472"/>
    </row>
    <row r="2106" spans="4:7" x14ac:dyDescent="0.2">
      <c r="D2106" s="437"/>
      <c r="E2106" s="437"/>
      <c r="F2106" s="472"/>
      <c r="G2106" s="472"/>
    </row>
    <row r="2107" spans="4:7" x14ac:dyDescent="0.2">
      <c r="D2107" s="437"/>
      <c r="E2107" s="437"/>
      <c r="F2107" s="472"/>
      <c r="G2107" s="472"/>
    </row>
    <row r="2108" spans="4:7" x14ac:dyDescent="0.2">
      <c r="D2108" s="437"/>
      <c r="E2108" s="437"/>
      <c r="F2108" s="472"/>
      <c r="G2108" s="472"/>
    </row>
    <row r="2109" spans="4:7" x14ac:dyDescent="0.2">
      <c r="D2109" s="437"/>
      <c r="E2109" s="437"/>
      <c r="F2109" s="472"/>
      <c r="G2109" s="472"/>
    </row>
    <row r="2110" spans="4:7" x14ac:dyDescent="0.2">
      <c r="D2110" s="437"/>
      <c r="E2110" s="437"/>
      <c r="F2110" s="472"/>
      <c r="G2110" s="472"/>
    </row>
    <row r="2111" spans="4:7" x14ac:dyDescent="0.2">
      <c r="D2111" s="437"/>
      <c r="E2111" s="437"/>
      <c r="F2111" s="472"/>
      <c r="G2111" s="472"/>
    </row>
    <row r="2112" spans="4:7" x14ac:dyDescent="0.2">
      <c r="D2112" s="437"/>
      <c r="E2112" s="437"/>
      <c r="F2112" s="472"/>
      <c r="G2112" s="472"/>
    </row>
    <row r="2113" spans="4:7" x14ac:dyDescent="0.2">
      <c r="D2113" s="437"/>
      <c r="E2113" s="437"/>
      <c r="F2113" s="472"/>
      <c r="G2113" s="472"/>
    </row>
    <row r="2114" spans="4:7" x14ac:dyDescent="0.2">
      <c r="D2114" s="437"/>
      <c r="E2114" s="437"/>
      <c r="F2114" s="472"/>
      <c r="G2114" s="472"/>
    </row>
    <row r="2115" spans="4:7" x14ac:dyDescent="0.2">
      <c r="D2115" s="437"/>
      <c r="E2115" s="437"/>
      <c r="F2115" s="472"/>
      <c r="G2115" s="472"/>
    </row>
    <row r="2116" spans="4:7" x14ac:dyDescent="0.2">
      <c r="D2116" s="437"/>
      <c r="E2116" s="437"/>
      <c r="F2116" s="472"/>
      <c r="G2116" s="472"/>
    </row>
    <row r="2117" spans="4:7" x14ac:dyDescent="0.2">
      <c r="D2117" s="437"/>
      <c r="E2117" s="437"/>
      <c r="F2117" s="472"/>
      <c r="G2117" s="472"/>
    </row>
    <row r="2118" spans="4:7" x14ac:dyDescent="0.2">
      <c r="D2118" s="437"/>
      <c r="E2118" s="437"/>
      <c r="F2118" s="472"/>
      <c r="G2118" s="472"/>
    </row>
    <row r="2119" spans="4:7" x14ac:dyDescent="0.2">
      <c r="D2119" s="437"/>
      <c r="E2119" s="437"/>
      <c r="F2119" s="472"/>
      <c r="G2119" s="472"/>
    </row>
    <row r="2120" spans="4:7" x14ac:dyDescent="0.2">
      <c r="D2120" s="437"/>
      <c r="E2120" s="437"/>
      <c r="F2120" s="472"/>
      <c r="G2120" s="472"/>
    </row>
    <row r="2121" spans="4:7" x14ac:dyDescent="0.2">
      <c r="D2121" s="437"/>
      <c r="E2121" s="437"/>
      <c r="F2121" s="472"/>
      <c r="G2121" s="472"/>
    </row>
    <row r="2122" spans="4:7" x14ac:dyDescent="0.2">
      <c r="D2122" s="437"/>
      <c r="E2122" s="437"/>
      <c r="F2122" s="472"/>
      <c r="G2122" s="472"/>
    </row>
    <row r="2123" spans="4:7" x14ac:dyDescent="0.2">
      <c r="D2123" s="437"/>
      <c r="E2123" s="437"/>
      <c r="F2123" s="472"/>
      <c r="G2123" s="472"/>
    </row>
    <row r="2124" spans="4:7" x14ac:dyDescent="0.2">
      <c r="D2124" s="437"/>
      <c r="E2124" s="437"/>
      <c r="F2124" s="472"/>
      <c r="G2124" s="472"/>
    </row>
    <row r="2125" spans="4:7" x14ac:dyDescent="0.2">
      <c r="D2125" s="437"/>
      <c r="E2125" s="437"/>
      <c r="F2125" s="472"/>
      <c r="G2125" s="472"/>
    </row>
    <row r="2126" spans="4:7" x14ac:dyDescent="0.2">
      <c r="D2126" s="437"/>
      <c r="E2126" s="437"/>
      <c r="F2126" s="472"/>
      <c r="G2126" s="472"/>
    </row>
    <row r="2127" spans="4:7" x14ac:dyDescent="0.2">
      <c r="D2127" s="437"/>
      <c r="E2127" s="437"/>
      <c r="F2127" s="472"/>
      <c r="G2127" s="472"/>
    </row>
    <row r="2128" spans="4:7" x14ac:dyDescent="0.2">
      <c r="D2128" s="437"/>
      <c r="E2128" s="437"/>
      <c r="F2128" s="472"/>
      <c r="G2128" s="472"/>
    </row>
    <row r="2129" spans="4:7" x14ac:dyDescent="0.2">
      <c r="D2129" s="437"/>
      <c r="E2129" s="437"/>
      <c r="F2129" s="472"/>
      <c r="G2129" s="472"/>
    </row>
    <row r="2130" spans="4:7" x14ac:dyDescent="0.2">
      <c r="D2130" s="437"/>
      <c r="E2130" s="437"/>
      <c r="F2130" s="472"/>
      <c r="G2130" s="472"/>
    </row>
    <row r="2131" spans="4:7" x14ac:dyDescent="0.2">
      <c r="D2131" s="437"/>
      <c r="E2131" s="437"/>
      <c r="F2131" s="472"/>
      <c r="G2131" s="472"/>
    </row>
    <row r="2132" spans="4:7" x14ac:dyDescent="0.2">
      <c r="D2132" s="437"/>
      <c r="E2132" s="437"/>
      <c r="F2132" s="472"/>
      <c r="G2132" s="472"/>
    </row>
    <row r="2133" spans="4:7" x14ac:dyDescent="0.2">
      <c r="D2133" s="437"/>
      <c r="E2133" s="437"/>
      <c r="F2133" s="472"/>
      <c r="G2133" s="472"/>
    </row>
    <row r="2134" spans="4:7" x14ac:dyDescent="0.2">
      <c r="D2134" s="437"/>
      <c r="E2134" s="437"/>
      <c r="F2134" s="472"/>
      <c r="G2134" s="472"/>
    </row>
    <row r="2135" spans="4:7" x14ac:dyDescent="0.2">
      <c r="D2135" s="437"/>
      <c r="E2135" s="437"/>
      <c r="F2135" s="472"/>
      <c r="G2135" s="472"/>
    </row>
    <row r="2136" spans="4:7" x14ac:dyDescent="0.2">
      <c r="D2136" s="437"/>
      <c r="E2136" s="437"/>
      <c r="F2136" s="472"/>
      <c r="G2136" s="472"/>
    </row>
    <row r="2137" spans="4:7" x14ac:dyDescent="0.2">
      <c r="D2137" s="437"/>
      <c r="E2137" s="437"/>
      <c r="F2137" s="472"/>
      <c r="G2137" s="472"/>
    </row>
    <row r="2138" spans="4:7" x14ac:dyDescent="0.2">
      <c r="D2138" s="437"/>
      <c r="E2138" s="437"/>
      <c r="F2138" s="472"/>
      <c r="G2138" s="472"/>
    </row>
    <row r="2139" spans="4:7" x14ac:dyDescent="0.2">
      <c r="D2139" s="437"/>
      <c r="E2139" s="437"/>
      <c r="F2139" s="472"/>
      <c r="G2139" s="472"/>
    </row>
    <row r="2140" spans="4:7" x14ac:dyDescent="0.2">
      <c r="D2140" s="437"/>
      <c r="E2140" s="437"/>
      <c r="F2140" s="472"/>
      <c r="G2140" s="472"/>
    </row>
    <row r="2141" spans="4:7" x14ac:dyDescent="0.2">
      <c r="D2141" s="437"/>
      <c r="E2141" s="437"/>
      <c r="F2141" s="472"/>
      <c r="G2141" s="472"/>
    </row>
    <row r="2142" spans="4:7" x14ac:dyDescent="0.2">
      <c r="D2142" s="437"/>
      <c r="E2142" s="437"/>
      <c r="F2142" s="472"/>
      <c r="G2142" s="472"/>
    </row>
    <row r="2143" spans="4:7" x14ac:dyDescent="0.2">
      <c r="D2143" s="437"/>
      <c r="E2143" s="437"/>
      <c r="F2143" s="472"/>
      <c r="G2143" s="472"/>
    </row>
    <row r="2144" spans="4:7" x14ac:dyDescent="0.2">
      <c r="D2144" s="437"/>
      <c r="E2144" s="437"/>
      <c r="F2144" s="472"/>
      <c r="G2144" s="472"/>
    </row>
    <row r="2145" spans="4:7" x14ac:dyDescent="0.2">
      <c r="D2145" s="437"/>
      <c r="E2145" s="437"/>
      <c r="F2145" s="472"/>
      <c r="G2145" s="472"/>
    </row>
    <row r="2146" spans="4:7" x14ac:dyDescent="0.2">
      <c r="D2146" s="437"/>
      <c r="E2146" s="437"/>
      <c r="F2146" s="472"/>
      <c r="G2146" s="472"/>
    </row>
    <row r="2147" spans="4:7" x14ac:dyDescent="0.2">
      <c r="D2147" s="437"/>
      <c r="E2147" s="437"/>
      <c r="F2147" s="472"/>
      <c r="G2147" s="472"/>
    </row>
    <row r="2148" spans="4:7" x14ac:dyDescent="0.2">
      <c r="D2148" s="437"/>
      <c r="E2148" s="437"/>
      <c r="F2148" s="472"/>
      <c r="G2148" s="472"/>
    </row>
    <row r="2149" spans="4:7" x14ac:dyDescent="0.2">
      <c r="D2149" s="437"/>
      <c r="E2149" s="437"/>
      <c r="F2149" s="472"/>
      <c r="G2149" s="472"/>
    </row>
    <row r="2150" spans="4:7" x14ac:dyDescent="0.2">
      <c r="D2150" s="437"/>
      <c r="E2150" s="437"/>
      <c r="F2150" s="472"/>
      <c r="G2150" s="472"/>
    </row>
    <row r="2151" spans="4:7" x14ac:dyDescent="0.2">
      <c r="D2151" s="437"/>
      <c r="E2151" s="437"/>
      <c r="F2151" s="472"/>
      <c r="G2151" s="472"/>
    </row>
    <row r="2152" spans="4:7" x14ac:dyDescent="0.2">
      <c r="D2152" s="437"/>
      <c r="E2152" s="437"/>
      <c r="F2152" s="472"/>
      <c r="G2152" s="472"/>
    </row>
    <row r="2153" spans="4:7" x14ac:dyDescent="0.2">
      <c r="D2153" s="437"/>
      <c r="E2153" s="437"/>
      <c r="F2153" s="472"/>
      <c r="G2153" s="472"/>
    </row>
    <row r="2154" spans="4:7" x14ac:dyDescent="0.2">
      <c r="D2154" s="437"/>
      <c r="E2154" s="437"/>
      <c r="F2154" s="472"/>
      <c r="G2154" s="472"/>
    </row>
    <row r="2155" spans="4:7" x14ac:dyDescent="0.2">
      <c r="D2155" s="437"/>
      <c r="E2155" s="437"/>
      <c r="F2155" s="472"/>
      <c r="G2155" s="472"/>
    </row>
    <row r="2156" spans="4:7" x14ac:dyDescent="0.2">
      <c r="D2156" s="437"/>
      <c r="E2156" s="437"/>
      <c r="F2156" s="472"/>
      <c r="G2156" s="472"/>
    </row>
    <row r="2157" spans="4:7" x14ac:dyDescent="0.2">
      <c r="D2157" s="437"/>
      <c r="E2157" s="437"/>
      <c r="F2157" s="472"/>
      <c r="G2157" s="472"/>
    </row>
    <row r="2158" spans="4:7" x14ac:dyDescent="0.2">
      <c r="D2158" s="437"/>
      <c r="E2158" s="437"/>
      <c r="F2158" s="472"/>
      <c r="G2158" s="472"/>
    </row>
    <row r="2159" spans="4:7" x14ac:dyDescent="0.2">
      <c r="D2159" s="437"/>
      <c r="E2159" s="437"/>
      <c r="F2159" s="472"/>
      <c r="G2159" s="472"/>
    </row>
    <row r="2160" spans="4:7" x14ac:dyDescent="0.2">
      <c r="D2160" s="437"/>
      <c r="E2160" s="437"/>
      <c r="F2160" s="472"/>
      <c r="G2160" s="472"/>
    </row>
    <row r="2161" spans="4:7" x14ac:dyDescent="0.2">
      <c r="D2161" s="437"/>
      <c r="E2161" s="437"/>
      <c r="F2161" s="472"/>
      <c r="G2161" s="472"/>
    </row>
    <row r="2162" spans="4:7" x14ac:dyDescent="0.2">
      <c r="D2162" s="437"/>
      <c r="E2162" s="437"/>
      <c r="F2162" s="472"/>
      <c r="G2162" s="472"/>
    </row>
    <row r="2163" spans="4:7" x14ac:dyDescent="0.2">
      <c r="D2163" s="437"/>
      <c r="E2163" s="437"/>
      <c r="F2163" s="472"/>
      <c r="G2163" s="472"/>
    </row>
    <row r="2164" spans="4:7" x14ac:dyDescent="0.2">
      <c r="D2164" s="437"/>
      <c r="E2164" s="437"/>
      <c r="F2164" s="472"/>
      <c r="G2164" s="472"/>
    </row>
    <row r="2165" spans="4:7" x14ac:dyDescent="0.2">
      <c r="D2165" s="437"/>
      <c r="E2165" s="437"/>
      <c r="F2165" s="472"/>
      <c r="G2165" s="472"/>
    </row>
    <row r="2166" spans="4:7" x14ac:dyDescent="0.2">
      <c r="D2166" s="437"/>
      <c r="E2166" s="437"/>
      <c r="F2166" s="472"/>
      <c r="G2166" s="472"/>
    </row>
    <row r="2167" spans="4:7" x14ac:dyDescent="0.2">
      <c r="D2167" s="437"/>
      <c r="E2167" s="437"/>
      <c r="F2167" s="472"/>
      <c r="G2167" s="472"/>
    </row>
    <row r="2168" spans="4:7" x14ac:dyDescent="0.2">
      <c r="D2168" s="437"/>
      <c r="E2168" s="437"/>
      <c r="F2168" s="472"/>
      <c r="G2168" s="472"/>
    </row>
    <row r="2169" spans="4:7" x14ac:dyDescent="0.2">
      <c r="D2169" s="437"/>
      <c r="E2169" s="437"/>
      <c r="F2169" s="472"/>
      <c r="G2169" s="472"/>
    </row>
    <row r="2170" spans="4:7" x14ac:dyDescent="0.2">
      <c r="D2170" s="437"/>
      <c r="E2170" s="437"/>
      <c r="F2170" s="472"/>
      <c r="G2170" s="472"/>
    </row>
    <row r="2171" spans="4:7" x14ac:dyDescent="0.2">
      <c r="D2171" s="437"/>
      <c r="E2171" s="437"/>
      <c r="F2171" s="472"/>
      <c r="G2171" s="472"/>
    </row>
    <row r="2172" spans="4:7" x14ac:dyDescent="0.2">
      <c r="D2172" s="437"/>
      <c r="E2172" s="437"/>
      <c r="F2172" s="472"/>
      <c r="G2172" s="472"/>
    </row>
    <row r="2173" spans="4:7" x14ac:dyDescent="0.2">
      <c r="D2173" s="437"/>
      <c r="E2173" s="437"/>
      <c r="F2173" s="472"/>
      <c r="G2173" s="472"/>
    </row>
    <row r="2174" spans="4:7" x14ac:dyDescent="0.2">
      <c r="D2174" s="437"/>
      <c r="E2174" s="437"/>
      <c r="F2174" s="472"/>
      <c r="G2174" s="472"/>
    </row>
    <row r="2175" spans="4:7" x14ac:dyDescent="0.2">
      <c r="D2175" s="437"/>
      <c r="E2175" s="437"/>
      <c r="F2175" s="472"/>
      <c r="G2175" s="472"/>
    </row>
    <row r="2176" spans="4:7" x14ac:dyDescent="0.2">
      <c r="D2176" s="437"/>
      <c r="E2176" s="437"/>
      <c r="F2176" s="472"/>
      <c r="G2176" s="472"/>
    </row>
    <row r="2177" spans="4:7" x14ac:dyDescent="0.2">
      <c r="D2177" s="437"/>
      <c r="E2177" s="437"/>
      <c r="F2177" s="472"/>
      <c r="G2177" s="472"/>
    </row>
    <row r="2178" spans="4:7" x14ac:dyDescent="0.2">
      <c r="D2178" s="437"/>
      <c r="E2178" s="437"/>
      <c r="F2178" s="472"/>
      <c r="G2178" s="472"/>
    </row>
    <row r="2179" spans="4:7" x14ac:dyDescent="0.2">
      <c r="D2179" s="437"/>
      <c r="E2179" s="437"/>
      <c r="F2179" s="472"/>
      <c r="G2179" s="472"/>
    </row>
    <row r="2180" spans="4:7" x14ac:dyDescent="0.2">
      <c r="D2180" s="437"/>
      <c r="E2180" s="437"/>
      <c r="F2180" s="472"/>
      <c r="G2180" s="472"/>
    </row>
    <row r="2181" spans="4:7" x14ac:dyDescent="0.2">
      <c r="D2181" s="437"/>
      <c r="E2181" s="437"/>
      <c r="F2181" s="472"/>
      <c r="G2181" s="472"/>
    </row>
    <row r="2182" spans="4:7" x14ac:dyDescent="0.2">
      <c r="D2182" s="437"/>
      <c r="E2182" s="437"/>
      <c r="F2182" s="472"/>
      <c r="G2182" s="472"/>
    </row>
    <row r="2183" spans="4:7" x14ac:dyDescent="0.2">
      <c r="D2183" s="437"/>
      <c r="E2183" s="437"/>
      <c r="F2183" s="472"/>
      <c r="G2183" s="472"/>
    </row>
    <row r="2184" spans="4:7" x14ac:dyDescent="0.2">
      <c r="D2184" s="437"/>
      <c r="E2184" s="437"/>
      <c r="F2184" s="472"/>
      <c r="G2184" s="472"/>
    </row>
    <row r="2185" spans="4:7" x14ac:dyDescent="0.2">
      <c r="D2185" s="437"/>
      <c r="E2185" s="437"/>
      <c r="F2185" s="472"/>
      <c r="G2185" s="472"/>
    </row>
    <row r="2186" spans="4:7" x14ac:dyDescent="0.2">
      <c r="D2186" s="437"/>
      <c r="E2186" s="437"/>
      <c r="F2186" s="472"/>
      <c r="G2186" s="472"/>
    </row>
    <row r="2187" spans="4:7" x14ac:dyDescent="0.2">
      <c r="D2187" s="437"/>
      <c r="E2187" s="437"/>
      <c r="F2187" s="472"/>
      <c r="G2187" s="472"/>
    </row>
    <row r="2188" spans="4:7" x14ac:dyDescent="0.2">
      <c r="D2188" s="437"/>
      <c r="E2188" s="437"/>
      <c r="F2188" s="472"/>
      <c r="G2188" s="472"/>
    </row>
    <row r="2189" spans="4:7" x14ac:dyDescent="0.2">
      <c r="D2189" s="437"/>
      <c r="E2189" s="437"/>
      <c r="F2189" s="472"/>
      <c r="G2189" s="472"/>
    </row>
    <row r="2190" spans="4:7" x14ac:dyDescent="0.2">
      <c r="D2190" s="437"/>
      <c r="E2190" s="437"/>
      <c r="F2190" s="472"/>
      <c r="G2190" s="472"/>
    </row>
    <row r="2191" spans="4:7" x14ac:dyDescent="0.2">
      <c r="D2191" s="437"/>
      <c r="E2191" s="437"/>
      <c r="F2191" s="472"/>
      <c r="G2191" s="472"/>
    </row>
    <row r="2192" spans="4:7" x14ac:dyDescent="0.2">
      <c r="D2192" s="437"/>
      <c r="E2192" s="437"/>
      <c r="F2192" s="472"/>
      <c r="G2192" s="472"/>
    </row>
    <row r="2193" spans="4:7" x14ac:dyDescent="0.2">
      <c r="D2193" s="437"/>
      <c r="E2193" s="437"/>
      <c r="F2193" s="472"/>
      <c r="G2193" s="472"/>
    </row>
    <row r="2194" spans="4:7" x14ac:dyDescent="0.2">
      <c r="D2194" s="437"/>
      <c r="E2194" s="437"/>
      <c r="F2194" s="472"/>
      <c r="G2194" s="472"/>
    </row>
    <row r="2195" spans="4:7" x14ac:dyDescent="0.2">
      <c r="D2195" s="437"/>
      <c r="E2195" s="437"/>
      <c r="F2195" s="472"/>
      <c r="G2195" s="472"/>
    </row>
    <row r="2196" spans="4:7" x14ac:dyDescent="0.2">
      <c r="D2196" s="437"/>
      <c r="E2196" s="437"/>
      <c r="F2196" s="472"/>
      <c r="G2196" s="472"/>
    </row>
    <row r="2197" spans="4:7" x14ac:dyDescent="0.2">
      <c r="D2197" s="437"/>
      <c r="E2197" s="437"/>
      <c r="F2197" s="472"/>
      <c r="G2197" s="472"/>
    </row>
    <row r="2198" spans="4:7" x14ac:dyDescent="0.2">
      <c r="D2198" s="437"/>
      <c r="E2198" s="437"/>
      <c r="F2198" s="472"/>
      <c r="G2198" s="472"/>
    </row>
    <row r="2199" spans="4:7" x14ac:dyDescent="0.2">
      <c r="D2199" s="437"/>
      <c r="E2199" s="437"/>
      <c r="F2199" s="472"/>
      <c r="G2199" s="472"/>
    </row>
    <row r="2200" spans="4:7" x14ac:dyDescent="0.2">
      <c r="D2200" s="437"/>
      <c r="E2200" s="437"/>
      <c r="F2200" s="472"/>
      <c r="G2200" s="472"/>
    </row>
    <row r="2201" spans="4:7" x14ac:dyDescent="0.2">
      <c r="D2201" s="437"/>
      <c r="E2201" s="437"/>
      <c r="F2201" s="472"/>
      <c r="G2201" s="472"/>
    </row>
    <row r="2202" spans="4:7" x14ac:dyDescent="0.2">
      <c r="D2202" s="437"/>
      <c r="E2202" s="437"/>
      <c r="F2202" s="472"/>
      <c r="G2202" s="472"/>
    </row>
    <row r="2203" spans="4:7" x14ac:dyDescent="0.2">
      <c r="D2203" s="437"/>
      <c r="E2203" s="437"/>
      <c r="F2203" s="472"/>
      <c r="G2203" s="472"/>
    </row>
    <row r="2204" spans="4:7" x14ac:dyDescent="0.2">
      <c r="D2204" s="437"/>
      <c r="E2204" s="437"/>
      <c r="F2204" s="472"/>
      <c r="G2204" s="472"/>
    </row>
    <row r="2205" spans="4:7" x14ac:dyDescent="0.2">
      <c r="D2205" s="437"/>
      <c r="E2205" s="437"/>
      <c r="F2205" s="472"/>
      <c r="G2205" s="472"/>
    </row>
    <row r="2206" spans="4:7" x14ac:dyDescent="0.2">
      <c r="D2206" s="437"/>
      <c r="E2206" s="437"/>
      <c r="F2206" s="472"/>
      <c r="G2206" s="472"/>
    </row>
    <row r="2207" spans="4:7" x14ac:dyDescent="0.2">
      <c r="D2207" s="437"/>
      <c r="E2207" s="437"/>
      <c r="F2207" s="472"/>
      <c r="G2207" s="472"/>
    </row>
    <row r="2208" spans="4:7" x14ac:dyDescent="0.2">
      <c r="D2208" s="437"/>
      <c r="E2208" s="437"/>
      <c r="F2208" s="472"/>
      <c r="G2208" s="472"/>
    </row>
    <row r="2209" spans="4:7" x14ac:dyDescent="0.2">
      <c r="D2209" s="437"/>
      <c r="E2209" s="437"/>
      <c r="F2209" s="472"/>
      <c r="G2209" s="472"/>
    </row>
    <row r="2210" spans="4:7" x14ac:dyDescent="0.2">
      <c r="D2210" s="437"/>
      <c r="E2210" s="437"/>
      <c r="F2210" s="472"/>
      <c r="G2210" s="472"/>
    </row>
    <row r="2211" spans="4:7" x14ac:dyDescent="0.2">
      <c r="D2211" s="437"/>
      <c r="E2211" s="437"/>
      <c r="F2211" s="472"/>
      <c r="G2211" s="472"/>
    </row>
    <row r="2212" spans="4:7" x14ac:dyDescent="0.2">
      <c r="D2212" s="437"/>
      <c r="E2212" s="437"/>
      <c r="F2212" s="472"/>
      <c r="G2212" s="472"/>
    </row>
    <row r="2213" spans="4:7" x14ac:dyDescent="0.2">
      <c r="D2213" s="437"/>
      <c r="E2213" s="437"/>
      <c r="F2213" s="472"/>
      <c r="G2213" s="472"/>
    </row>
    <row r="2214" spans="4:7" x14ac:dyDescent="0.2">
      <c r="D2214" s="437"/>
      <c r="E2214" s="437"/>
      <c r="F2214" s="472"/>
      <c r="G2214" s="472"/>
    </row>
    <row r="2215" spans="4:7" x14ac:dyDescent="0.2">
      <c r="D2215" s="437"/>
      <c r="E2215" s="437"/>
      <c r="F2215" s="472"/>
      <c r="G2215" s="472"/>
    </row>
    <row r="2216" spans="4:7" x14ac:dyDescent="0.2">
      <c r="D2216" s="437"/>
      <c r="E2216" s="437"/>
      <c r="F2216" s="472"/>
      <c r="G2216" s="472"/>
    </row>
    <row r="2217" spans="4:7" x14ac:dyDescent="0.2">
      <c r="D2217" s="437"/>
      <c r="E2217" s="437"/>
      <c r="F2217" s="472"/>
      <c r="G2217" s="472"/>
    </row>
    <row r="2218" spans="4:7" x14ac:dyDescent="0.2">
      <c r="D2218" s="437"/>
      <c r="E2218" s="437"/>
      <c r="F2218" s="472"/>
      <c r="G2218" s="472"/>
    </row>
    <row r="2219" spans="4:7" x14ac:dyDescent="0.2">
      <c r="D2219" s="437"/>
      <c r="E2219" s="437"/>
      <c r="F2219" s="472"/>
      <c r="G2219" s="472"/>
    </row>
    <row r="2220" spans="4:7" x14ac:dyDescent="0.2">
      <c r="D2220" s="437"/>
      <c r="E2220" s="437"/>
      <c r="F2220" s="472"/>
      <c r="G2220" s="472"/>
    </row>
    <row r="2221" spans="4:7" x14ac:dyDescent="0.2">
      <c r="D2221" s="437"/>
      <c r="E2221" s="437"/>
      <c r="F2221" s="472"/>
      <c r="G2221" s="472"/>
    </row>
    <row r="2222" spans="4:7" x14ac:dyDescent="0.2">
      <c r="D2222" s="437"/>
      <c r="E2222" s="437"/>
      <c r="F2222" s="472"/>
      <c r="G2222" s="472"/>
    </row>
    <row r="2223" spans="4:7" x14ac:dyDescent="0.2">
      <c r="D2223" s="437"/>
      <c r="E2223" s="437"/>
      <c r="F2223" s="472"/>
      <c r="G2223" s="472"/>
    </row>
    <row r="2224" spans="4:7" x14ac:dyDescent="0.2">
      <c r="D2224" s="437"/>
      <c r="E2224" s="437"/>
      <c r="F2224" s="472"/>
      <c r="G2224" s="472"/>
    </row>
    <row r="2225" spans="4:7" x14ac:dyDescent="0.2">
      <c r="D2225" s="437"/>
      <c r="E2225" s="437"/>
      <c r="F2225" s="472"/>
      <c r="G2225" s="472"/>
    </row>
    <row r="2226" spans="4:7" x14ac:dyDescent="0.2">
      <c r="D2226" s="437"/>
      <c r="E2226" s="437"/>
      <c r="F2226" s="472"/>
      <c r="G2226" s="472"/>
    </row>
    <row r="2227" spans="4:7" x14ac:dyDescent="0.2">
      <c r="D2227" s="437"/>
      <c r="E2227" s="437"/>
      <c r="F2227" s="472"/>
      <c r="G2227" s="472"/>
    </row>
    <row r="2228" spans="4:7" x14ac:dyDescent="0.2">
      <c r="D2228" s="437"/>
      <c r="E2228" s="437"/>
      <c r="F2228" s="472"/>
      <c r="G2228" s="472"/>
    </row>
    <row r="2229" spans="4:7" x14ac:dyDescent="0.2">
      <c r="D2229" s="437"/>
      <c r="E2229" s="437"/>
      <c r="F2229" s="472"/>
      <c r="G2229" s="472"/>
    </row>
    <row r="2230" spans="4:7" x14ac:dyDescent="0.2">
      <c r="D2230" s="437"/>
      <c r="E2230" s="437"/>
      <c r="F2230" s="472"/>
      <c r="G2230" s="472"/>
    </row>
    <row r="2231" spans="4:7" x14ac:dyDescent="0.2">
      <c r="D2231" s="437"/>
      <c r="E2231" s="437"/>
      <c r="F2231" s="472"/>
      <c r="G2231" s="472"/>
    </row>
    <row r="2232" spans="4:7" x14ac:dyDescent="0.2">
      <c r="D2232" s="437"/>
      <c r="E2232" s="437"/>
      <c r="F2232" s="472"/>
      <c r="G2232" s="472"/>
    </row>
    <row r="2233" spans="4:7" x14ac:dyDescent="0.2">
      <c r="D2233" s="437"/>
      <c r="E2233" s="437"/>
      <c r="F2233" s="472"/>
      <c r="G2233" s="472"/>
    </row>
    <row r="2234" spans="4:7" x14ac:dyDescent="0.2">
      <c r="D2234" s="437"/>
      <c r="E2234" s="437"/>
      <c r="F2234" s="472"/>
      <c r="G2234" s="472"/>
    </row>
    <row r="2235" spans="4:7" x14ac:dyDescent="0.2">
      <c r="D2235" s="437"/>
      <c r="E2235" s="437"/>
      <c r="F2235" s="472"/>
      <c r="G2235" s="472"/>
    </row>
    <row r="2236" spans="4:7" x14ac:dyDescent="0.2">
      <c r="D2236" s="437"/>
      <c r="E2236" s="437"/>
      <c r="F2236" s="472"/>
      <c r="G2236" s="472"/>
    </row>
    <row r="2237" spans="4:7" x14ac:dyDescent="0.2">
      <c r="D2237" s="437"/>
      <c r="E2237" s="437"/>
      <c r="F2237" s="472"/>
      <c r="G2237" s="472"/>
    </row>
    <row r="2238" spans="4:7" x14ac:dyDescent="0.2">
      <c r="D2238" s="437"/>
      <c r="E2238" s="437"/>
      <c r="F2238" s="472"/>
      <c r="G2238" s="472"/>
    </row>
    <row r="2239" spans="4:7" x14ac:dyDescent="0.2">
      <c r="D2239" s="437"/>
      <c r="E2239" s="437"/>
      <c r="F2239" s="472"/>
      <c r="G2239" s="472"/>
    </row>
    <row r="2240" spans="4:7" x14ac:dyDescent="0.2">
      <c r="D2240" s="437"/>
      <c r="E2240" s="437"/>
      <c r="F2240" s="472"/>
      <c r="G2240" s="472"/>
    </row>
    <row r="2241" spans="4:7" x14ac:dyDescent="0.2">
      <c r="D2241" s="437"/>
      <c r="E2241" s="437"/>
      <c r="F2241" s="472"/>
      <c r="G2241" s="472"/>
    </row>
    <row r="2242" spans="4:7" x14ac:dyDescent="0.2">
      <c r="D2242" s="437"/>
      <c r="E2242" s="437"/>
      <c r="F2242" s="472"/>
      <c r="G2242" s="472"/>
    </row>
    <row r="2243" spans="4:7" x14ac:dyDescent="0.2">
      <c r="D2243" s="437"/>
      <c r="E2243" s="437"/>
      <c r="F2243" s="472"/>
      <c r="G2243" s="472"/>
    </row>
    <row r="2244" spans="4:7" x14ac:dyDescent="0.2">
      <c r="D2244" s="437"/>
      <c r="E2244" s="437"/>
      <c r="F2244" s="472"/>
      <c r="G2244" s="472"/>
    </row>
    <row r="2245" spans="4:7" x14ac:dyDescent="0.2">
      <c r="D2245" s="437"/>
      <c r="E2245" s="437"/>
      <c r="F2245" s="472"/>
      <c r="G2245" s="472"/>
    </row>
    <row r="2246" spans="4:7" x14ac:dyDescent="0.2">
      <c r="D2246" s="437"/>
      <c r="E2246" s="437"/>
      <c r="F2246" s="472"/>
      <c r="G2246" s="472"/>
    </row>
    <row r="2247" spans="4:7" x14ac:dyDescent="0.2">
      <c r="D2247" s="437"/>
      <c r="E2247" s="437"/>
      <c r="F2247" s="472"/>
      <c r="G2247" s="472"/>
    </row>
    <row r="2248" spans="4:7" x14ac:dyDescent="0.2">
      <c r="D2248" s="437"/>
      <c r="E2248" s="437"/>
      <c r="F2248" s="472"/>
      <c r="G2248" s="472"/>
    </row>
    <row r="2249" spans="4:7" x14ac:dyDescent="0.2">
      <c r="D2249" s="437"/>
      <c r="E2249" s="437"/>
      <c r="F2249" s="472"/>
      <c r="G2249" s="472"/>
    </row>
    <row r="2250" spans="4:7" x14ac:dyDescent="0.2">
      <c r="D2250" s="437"/>
      <c r="E2250" s="437"/>
      <c r="F2250" s="472"/>
      <c r="G2250" s="472"/>
    </row>
    <row r="2251" spans="4:7" x14ac:dyDescent="0.2">
      <c r="D2251" s="437"/>
      <c r="E2251" s="437"/>
      <c r="F2251" s="472"/>
      <c r="G2251" s="472"/>
    </row>
    <row r="2252" spans="4:7" x14ac:dyDescent="0.2">
      <c r="D2252" s="437"/>
      <c r="E2252" s="437"/>
      <c r="F2252" s="472"/>
      <c r="G2252" s="472"/>
    </row>
    <row r="2253" spans="4:7" x14ac:dyDescent="0.2">
      <c r="D2253" s="437"/>
      <c r="E2253" s="437"/>
      <c r="F2253" s="472"/>
      <c r="G2253" s="472"/>
    </row>
    <row r="2254" spans="4:7" x14ac:dyDescent="0.2">
      <c r="D2254" s="437"/>
      <c r="E2254" s="437"/>
      <c r="F2254" s="472"/>
      <c r="G2254" s="472"/>
    </row>
    <row r="2255" spans="4:7" x14ac:dyDescent="0.2">
      <c r="D2255" s="437"/>
      <c r="E2255" s="437"/>
      <c r="F2255" s="472"/>
      <c r="G2255" s="472"/>
    </row>
    <row r="2256" spans="4:7" x14ac:dyDescent="0.2">
      <c r="D2256" s="437"/>
      <c r="E2256" s="437"/>
      <c r="F2256" s="472"/>
      <c r="G2256" s="472"/>
    </row>
    <row r="2257" spans="4:7" x14ac:dyDescent="0.2">
      <c r="D2257" s="437"/>
      <c r="E2257" s="437"/>
      <c r="F2257" s="472"/>
      <c r="G2257" s="472"/>
    </row>
    <row r="2258" spans="4:7" x14ac:dyDescent="0.2">
      <c r="D2258" s="437"/>
      <c r="E2258" s="437"/>
      <c r="F2258" s="472"/>
      <c r="G2258" s="472"/>
    </row>
    <row r="2259" spans="4:7" x14ac:dyDescent="0.2">
      <c r="D2259" s="437"/>
      <c r="E2259" s="437"/>
      <c r="F2259" s="472"/>
      <c r="G2259" s="472"/>
    </row>
    <row r="2260" spans="4:7" x14ac:dyDescent="0.2">
      <c r="D2260" s="437"/>
      <c r="E2260" s="437"/>
      <c r="F2260" s="472"/>
      <c r="G2260" s="472"/>
    </row>
    <row r="2261" spans="4:7" x14ac:dyDescent="0.2">
      <c r="D2261" s="437"/>
      <c r="E2261" s="437"/>
      <c r="F2261" s="472"/>
      <c r="G2261" s="472"/>
    </row>
    <row r="2262" spans="4:7" x14ac:dyDescent="0.2">
      <c r="D2262" s="437"/>
      <c r="E2262" s="437"/>
      <c r="F2262" s="472"/>
      <c r="G2262" s="472"/>
    </row>
    <row r="2263" spans="4:7" x14ac:dyDescent="0.2">
      <c r="D2263" s="437"/>
      <c r="E2263" s="437"/>
      <c r="F2263" s="472"/>
      <c r="G2263" s="472"/>
    </row>
    <row r="2264" spans="4:7" x14ac:dyDescent="0.2">
      <c r="D2264" s="437"/>
      <c r="E2264" s="437"/>
      <c r="F2264" s="472"/>
      <c r="G2264" s="472"/>
    </row>
    <row r="2265" spans="4:7" x14ac:dyDescent="0.2">
      <c r="D2265" s="437"/>
      <c r="E2265" s="437"/>
      <c r="F2265" s="472"/>
      <c r="G2265" s="472"/>
    </row>
    <row r="2266" spans="4:7" x14ac:dyDescent="0.2">
      <c r="D2266" s="437"/>
      <c r="E2266" s="437"/>
      <c r="F2266" s="472"/>
      <c r="G2266" s="472"/>
    </row>
    <row r="2267" spans="4:7" x14ac:dyDescent="0.2">
      <c r="D2267" s="437"/>
      <c r="E2267" s="437"/>
      <c r="F2267" s="472"/>
      <c r="G2267" s="472"/>
    </row>
    <row r="2268" spans="4:7" x14ac:dyDescent="0.2">
      <c r="D2268" s="437"/>
      <c r="E2268" s="437"/>
      <c r="F2268" s="472"/>
      <c r="G2268" s="472"/>
    </row>
    <row r="2269" spans="4:7" x14ac:dyDescent="0.2">
      <c r="D2269" s="437"/>
      <c r="E2269" s="437"/>
      <c r="F2269" s="472"/>
      <c r="G2269" s="472"/>
    </row>
    <row r="2270" spans="4:7" x14ac:dyDescent="0.2">
      <c r="D2270" s="437"/>
      <c r="E2270" s="437"/>
      <c r="F2270" s="472"/>
      <c r="G2270" s="472"/>
    </row>
    <row r="2271" spans="4:7" x14ac:dyDescent="0.2">
      <c r="D2271" s="437"/>
      <c r="E2271" s="437"/>
      <c r="F2271" s="472"/>
      <c r="G2271" s="472"/>
    </row>
    <row r="2272" spans="4:7" x14ac:dyDescent="0.2">
      <c r="D2272" s="437"/>
      <c r="E2272" s="437"/>
      <c r="F2272" s="472"/>
      <c r="G2272" s="472"/>
    </row>
    <row r="2273" spans="4:7" x14ac:dyDescent="0.2">
      <c r="D2273" s="437"/>
      <c r="E2273" s="437"/>
      <c r="F2273" s="472"/>
      <c r="G2273" s="472"/>
    </row>
    <row r="2274" spans="4:7" x14ac:dyDescent="0.2">
      <c r="D2274" s="437"/>
      <c r="E2274" s="437"/>
      <c r="F2274" s="472"/>
      <c r="G2274" s="472"/>
    </row>
    <row r="2275" spans="4:7" x14ac:dyDescent="0.2">
      <c r="D2275" s="437"/>
      <c r="E2275" s="437"/>
      <c r="F2275" s="472"/>
      <c r="G2275" s="472"/>
    </row>
    <row r="2276" spans="4:7" x14ac:dyDescent="0.2">
      <c r="D2276" s="437"/>
      <c r="E2276" s="437"/>
      <c r="F2276" s="472"/>
      <c r="G2276" s="472"/>
    </row>
    <row r="2277" spans="4:7" x14ac:dyDescent="0.2">
      <c r="D2277" s="437"/>
      <c r="E2277" s="437"/>
      <c r="F2277" s="472"/>
      <c r="G2277" s="472"/>
    </row>
    <row r="2278" spans="4:7" x14ac:dyDescent="0.2">
      <c r="D2278" s="437"/>
      <c r="E2278" s="437"/>
      <c r="F2278" s="472"/>
      <c r="G2278" s="472"/>
    </row>
    <row r="2279" spans="4:7" x14ac:dyDescent="0.2">
      <c r="D2279" s="437"/>
      <c r="E2279" s="437"/>
      <c r="F2279" s="472"/>
      <c r="G2279" s="472"/>
    </row>
    <row r="2280" spans="4:7" x14ac:dyDescent="0.2">
      <c r="D2280" s="437"/>
      <c r="E2280" s="437"/>
      <c r="F2280" s="472"/>
      <c r="G2280" s="472"/>
    </row>
    <row r="2281" spans="4:7" x14ac:dyDescent="0.2">
      <c r="D2281" s="437"/>
      <c r="E2281" s="437"/>
      <c r="F2281" s="472"/>
      <c r="G2281" s="472"/>
    </row>
    <row r="2282" spans="4:7" x14ac:dyDescent="0.2">
      <c r="D2282" s="437"/>
      <c r="E2282" s="437"/>
      <c r="F2282" s="472"/>
      <c r="G2282" s="472"/>
    </row>
    <row r="2283" spans="4:7" x14ac:dyDescent="0.2">
      <c r="D2283" s="437"/>
      <c r="E2283" s="437"/>
      <c r="F2283" s="472"/>
      <c r="G2283" s="472"/>
    </row>
    <row r="2284" spans="4:7" x14ac:dyDescent="0.2">
      <c r="D2284" s="437"/>
      <c r="E2284" s="437"/>
      <c r="F2284" s="472"/>
      <c r="G2284" s="472"/>
    </row>
    <row r="2285" spans="4:7" x14ac:dyDescent="0.2">
      <c r="D2285" s="437"/>
      <c r="E2285" s="437"/>
      <c r="F2285" s="472"/>
      <c r="G2285" s="472"/>
    </row>
    <row r="2286" spans="4:7" x14ac:dyDescent="0.2">
      <c r="D2286" s="437"/>
      <c r="E2286" s="437"/>
      <c r="F2286" s="472"/>
      <c r="G2286" s="472"/>
    </row>
    <row r="2287" spans="4:7" x14ac:dyDescent="0.2">
      <c r="D2287" s="437"/>
      <c r="E2287" s="437"/>
      <c r="F2287" s="472"/>
      <c r="G2287" s="472"/>
    </row>
    <row r="2288" spans="4:7" x14ac:dyDescent="0.2">
      <c r="D2288" s="437"/>
      <c r="E2288" s="437"/>
      <c r="F2288" s="472"/>
      <c r="G2288" s="472"/>
    </row>
    <row r="2289" spans="4:7" x14ac:dyDescent="0.2">
      <c r="D2289" s="437"/>
      <c r="E2289" s="437"/>
      <c r="F2289" s="472"/>
      <c r="G2289" s="472"/>
    </row>
    <row r="2290" spans="4:7" x14ac:dyDescent="0.2">
      <c r="D2290" s="437"/>
      <c r="E2290" s="437"/>
      <c r="F2290" s="472"/>
      <c r="G2290" s="472"/>
    </row>
    <row r="2291" spans="4:7" x14ac:dyDescent="0.2">
      <c r="D2291" s="437"/>
      <c r="E2291" s="437"/>
      <c r="F2291" s="472"/>
      <c r="G2291" s="472"/>
    </row>
    <row r="2292" spans="4:7" x14ac:dyDescent="0.2">
      <c r="D2292" s="437"/>
      <c r="E2292" s="437"/>
      <c r="F2292" s="472"/>
      <c r="G2292" s="472"/>
    </row>
    <row r="2293" spans="4:7" x14ac:dyDescent="0.2">
      <c r="D2293" s="437"/>
      <c r="E2293" s="437"/>
      <c r="F2293" s="472"/>
      <c r="G2293" s="472"/>
    </row>
    <row r="2294" spans="4:7" x14ac:dyDescent="0.2">
      <c r="D2294" s="437"/>
      <c r="E2294" s="437"/>
      <c r="F2294" s="472"/>
      <c r="G2294" s="472"/>
    </row>
    <row r="2295" spans="4:7" x14ac:dyDescent="0.2">
      <c r="D2295" s="437"/>
      <c r="E2295" s="437"/>
      <c r="F2295" s="472"/>
      <c r="G2295" s="472"/>
    </row>
    <row r="2296" spans="4:7" x14ac:dyDescent="0.2">
      <c r="D2296" s="437"/>
      <c r="E2296" s="437"/>
      <c r="F2296" s="472"/>
      <c r="G2296" s="472"/>
    </row>
    <row r="2297" spans="4:7" x14ac:dyDescent="0.2">
      <c r="D2297" s="437"/>
      <c r="E2297" s="437"/>
      <c r="F2297" s="472"/>
      <c r="G2297" s="472"/>
    </row>
    <row r="2298" spans="4:7" x14ac:dyDescent="0.2">
      <c r="D2298" s="437"/>
      <c r="E2298" s="437"/>
      <c r="F2298" s="472"/>
      <c r="G2298" s="472"/>
    </row>
    <row r="2299" spans="4:7" x14ac:dyDescent="0.2">
      <c r="D2299" s="437"/>
      <c r="E2299" s="437"/>
      <c r="F2299" s="472"/>
      <c r="G2299" s="472"/>
    </row>
    <row r="2300" spans="4:7" x14ac:dyDescent="0.2">
      <c r="D2300" s="437"/>
      <c r="E2300" s="437"/>
      <c r="F2300" s="472"/>
      <c r="G2300" s="472"/>
    </row>
    <row r="2301" spans="4:7" x14ac:dyDescent="0.2">
      <c r="D2301" s="437"/>
      <c r="E2301" s="437"/>
      <c r="F2301" s="472"/>
      <c r="G2301" s="472"/>
    </row>
    <row r="2302" spans="4:7" x14ac:dyDescent="0.2">
      <c r="D2302" s="437"/>
      <c r="E2302" s="437"/>
      <c r="F2302" s="472"/>
      <c r="G2302" s="472"/>
    </row>
    <row r="2303" spans="4:7" x14ac:dyDescent="0.2">
      <c r="D2303" s="437"/>
      <c r="E2303" s="437"/>
      <c r="F2303" s="472"/>
      <c r="G2303" s="472"/>
    </row>
    <row r="2304" spans="4:7" x14ac:dyDescent="0.2">
      <c r="D2304" s="437"/>
      <c r="E2304" s="437"/>
      <c r="F2304" s="472"/>
      <c r="G2304" s="472"/>
    </row>
    <row r="2305" spans="4:7" x14ac:dyDescent="0.2">
      <c r="D2305" s="437"/>
      <c r="E2305" s="437"/>
      <c r="F2305" s="472"/>
      <c r="G2305" s="472"/>
    </row>
    <row r="2306" spans="4:7" x14ac:dyDescent="0.2">
      <c r="D2306" s="437"/>
      <c r="E2306" s="437"/>
      <c r="F2306" s="472"/>
      <c r="G2306" s="472"/>
    </row>
    <row r="2307" spans="4:7" x14ac:dyDescent="0.2">
      <c r="D2307" s="437"/>
      <c r="E2307" s="437"/>
      <c r="F2307" s="472"/>
      <c r="G2307" s="472"/>
    </row>
    <row r="2308" spans="4:7" x14ac:dyDescent="0.2">
      <c r="D2308" s="437"/>
      <c r="E2308" s="437"/>
      <c r="F2308" s="472"/>
      <c r="G2308" s="472"/>
    </row>
    <row r="2309" spans="4:7" x14ac:dyDescent="0.2">
      <c r="D2309" s="437"/>
      <c r="E2309" s="437"/>
      <c r="F2309" s="472"/>
      <c r="G2309" s="472"/>
    </row>
    <row r="2310" spans="4:7" x14ac:dyDescent="0.2">
      <c r="D2310" s="437"/>
      <c r="E2310" s="437"/>
      <c r="F2310" s="472"/>
      <c r="G2310" s="472"/>
    </row>
    <row r="2311" spans="4:7" x14ac:dyDescent="0.2">
      <c r="D2311" s="437"/>
      <c r="E2311" s="437"/>
      <c r="F2311" s="472"/>
      <c r="G2311" s="472"/>
    </row>
    <row r="2312" spans="4:7" x14ac:dyDescent="0.2">
      <c r="D2312" s="437"/>
      <c r="E2312" s="437"/>
      <c r="F2312" s="472"/>
      <c r="G2312" s="472"/>
    </row>
    <row r="2313" spans="4:7" x14ac:dyDescent="0.2">
      <c r="D2313" s="437"/>
      <c r="E2313" s="437"/>
      <c r="F2313" s="472"/>
      <c r="G2313" s="472"/>
    </row>
    <row r="2314" spans="4:7" x14ac:dyDescent="0.2">
      <c r="D2314" s="437"/>
      <c r="E2314" s="437"/>
      <c r="F2314" s="472"/>
      <c r="G2314" s="472"/>
    </row>
    <row r="2315" spans="4:7" x14ac:dyDescent="0.2">
      <c r="D2315" s="437"/>
      <c r="E2315" s="437"/>
      <c r="F2315" s="472"/>
      <c r="G2315" s="472"/>
    </row>
    <row r="2316" spans="4:7" x14ac:dyDescent="0.2">
      <c r="D2316" s="437"/>
      <c r="E2316" s="437"/>
      <c r="F2316" s="472"/>
      <c r="G2316" s="472"/>
    </row>
    <row r="2317" spans="4:7" x14ac:dyDescent="0.2">
      <c r="D2317" s="437"/>
      <c r="E2317" s="437"/>
      <c r="F2317" s="472"/>
      <c r="G2317" s="472"/>
    </row>
    <row r="2318" spans="4:7" x14ac:dyDescent="0.2">
      <c r="D2318" s="437"/>
      <c r="E2318" s="437"/>
      <c r="F2318" s="472"/>
      <c r="G2318" s="472"/>
    </row>
    <row r="2319" spans="4:7" x14ac:dyDescent="0.2">
      <c r="D2319" s="437"/>
      <c r="E2319" s="437"/>
      <c r="F2319" s="472"/>
      <c r="G2319" s="472"/>
    </row>
    <row r="2320" spans="4:7" x14ac:dyDescent="0.2">
      <c r="D2320" s="437"/>
      <c r="E2320" s="437"/>
      <c r="F2320" s="472"/>
      <c r="G2320" s="472"/>
    </row>
    <row r="2321" spans="4:7" x14ac:dyDescent="0.2">
      <c r="D2321" s="437"/>
      <c r="E2321" s="437"/>
      <c r="F2321" s="472"/>
      <c r="G2321" s="472"/>
    </row>
    <row r="2322" spans="4:7" x14ac:dyDescent="0.2">
      <c r="D2322" s="437"/>
      <c r="E2322" s="437"/>
      <c r="F2322" s="472"/>
      <c r="G2322" s="472"/>
    </row>
    <row r="2323" spans="4:7" x14ac:dyDescent="0.2">
      <c r="D2323" s="437"/>
      <c r="E2323" s="437"/>
      <c r="F2323" s="472"/>
      <c r="G2323" s="472"/>
    </row>
    <row r="2324" spans="4:7" x14ac:dyDescent="0.2">
      <c r="D2324" s="437"/>
      <c r="E2324" s="437"/>
      <c r="F2324" s="472"/>
      <c r="G2324" s="472"/>
    </row>
    <row r="2325" spans="4:7" x14ac:dyDescent="0.2">
      <c r="D2325" s="437"/>
      <c r="E2325" s="437"/>
      <c r="F2325" s="472"/>
      <c r="G2325" s="472"/>
    </row>
    <row r="2326" spans="4:7" x14ac:dyDescent="0.2">
      <c r="D2326" s="437"/>
      <c r="E2326" s="437"/>
      <c r="F2326" s="472"/>
      <c r="G2326" s="472"/>
    </row>
    <row r="2327" spans="4:7" x14ac:dyDescent="0.2">
      <c r="D2327" s="437"/>
      <c r="E2327" s="437"/>
      <c r="F2327" s="472"/>
      <c r="G2327" s="472"/>
    </row>
    <row r="2328" spans="4:7" x14ac:dyDescent="0.2">
      <c r="D2328" s="437"/>
      <c r="E2328" s="437"/>
      <c r="F2328" s="472"/>
      <c r="G2328" s="472"/>
    </row>
    <row r="2329" spans="4:7" x14ac:dyDescent="0.2">
      <c r="D2329" s="437"/>
      <c r="E2329" s="437"/>
      <c r="F2329" s="472"/>
      <c r="G2329" s="472"/>
    </row>
    <row r="2330" spans="4:7" x14ac:dyDescent="0.2">
      <c r="D2330" s="437"/>
      <c r="E2330" s="437"/>
      <c r="F2330" s="472"/>
      <c r="G2330" s="472"/>
    </row>
    <row r="2331" spans="4:7" x14ac:dyDescent="0.2">
      <c r="D2331" s="437"/>
      <c r="E2331" s="437"/>
      <c r="F2331" s="472"/>
      <c r="G2331" s="472"/>
    </row>
    <row r="2332" spans="4:7" x14ac:dyDescent="0.2">
      <c r="D2332" s="437"/>
      <c r="E2332" s="437"/>
      <c r="F2332" s="472"/>
      <c r="G2332" s="472"/>
    </row>
    <row r="2333" spans="4:7" x14ac:dyDescent="0.2">
      <c r="D2333" s="437"/>
      <c r="E2333" s="437"/>
      <c r="F2333" s="472"/>
      <c r="G2333" s="472"/>
    </row>
    <row r="2334" spans="4:7" x14ac:dyDescent="0.2">
      <c r="D2334" s="437"/>
      <c r="E2334" s="437"/>
      <c r="F2334" s="472"/>
      <c r="G2334" s="472"/>
    </row>
    <row r="2335" spans="4:7" x14ac:dyDescent="0.2">
      <c r="D2335" s="437"/>
      <c r="E2335" s="437"/>
      <c r="F2335" s="472"/>
      <c r="G2335" s="472"/>
    </row>
    <row r="2336" spans="4:7" x14ac:dyDescent="0.2">
      <c r="D2336" s="437"/>
      <c r="E2336" s="437"/>
      <c r="F2336" s="472"/>
      <c r="G2336" s="472"/>
    </row>
    <row r="2337" spans="4:7" x14ac:dyDescent="0.2">
      <c r="D2337" s="437"/>
      <c r="E2337" s="437"/>
      <c r="F2337" s="472"/>
      <c r="G2337" s="472"/>
    </row>
    <row r="2338" spans="4:7" x14ac:dyDescent="0.2">
      <c r="D2338" s="437"/>
      <c r="E2338" s="437"/>
      <c r="F2338" s="472"/>
      <c r="G2338" s="472"/>
    </row>
    <row r="2339" spans="4:7" x14ac:dyDescent="0.2">
      <c r="D2339" s="437"/>
      <c r="E2339" s="437"/>
      <c r="F2339" s="472"/>
      <c r="G2339" s="472"/>
    </row>
    <row r="2340" spans="4:7" x14ac:dyDescent="0.2">
      <c r="D2340" s="437"/>
      <c r="E2340" s="437"/>
      <c r="F2340" s="472"/>
      <c r="G2340" s="472"/>
    </row>
    <row r="2341" spans="4:7" x14ac:dyDescent="0.2">
      <c r="D2341" s="437"/>
      <c r="E2341" s="437"/>
      <c r="F2341" s="472"/>
      <c r="G2341" s="472"/>
    </row>
    <row r="2342" spans="4:7" x14ac:dyDescent="0.2">
      <c r="D2342" s="437"/>
      <c r="E2342" s="437"/>
      <c r="F2342" s="472"/>
      <c r="G2342" s="472"/>
    </row>
    <row r="2343" spans="4:7" x14ac:dyDescent="0.2">
      <c r="D2343" s="437"/>
      <c r="E2343" s="437"/>
      <c r="F2343" s="472"/>
      <c r="G2343" s="472"/>
    </row>
    <row r="2344" spans="4:7" x14ac:dyDescent="0.2">
      <c r="D2344" s="437"/>
      <c r="E2344" s="437"/>
      <c r="F2344" s="472"/>
      <c r="G2344" s="472"/>
    </row>
    <row r="2345" spans="4:7" x14ac:dyDescent="0.2">
      <c r="D2345" s="437"/>
      <c r="E2345" s="437"/>
      <c r="F2345" s="472"/>
      <c r="G2345" s="472"/>
    </row>
    <row r="2346" spans="4:7" x14ac:dyDescent="0.2">
      <c r="D2346" s="437"/>
      <c r="E2346" s="437"/>
      <c r="F2346" s="472"/>
      <c r="G2346" s="472"/>
    </row>
    <row r="2347" spans="4:7" x14ac:dyDescent="0.2">
      <c r="D2347" s="437"/>
      <c r="E2347" s="437"/>
      <c r="F2347" s="472"/>
      <c r="G2347" s="472"/>
    </row>
    <row r="2348" spans="4:7" x14ac:dyDescent="0.2">
      <c r="D2348" s="437"/>
      <c r="E2348" s="437"/>
      <c r="F2348" s="472"/>
      <c r="G2348" s="472"/>
    </row>
    <row r="2349" spans="4:7" x14ac:dyDescent="0.2">
      <c r="D2349" s="437"/>
      <c r="E2349" s="437"/>
      <c r="F2349" s="472"/>
      <c r="G2349" s="472"/>
    </row>
    <row r="2350" spans="4:7" x14ac:dyDescent="0.2">
      <c r="D2350" s="437"/>
      <c r="E2350" s="437"/>
      <c r="F2350" s="472"/>
      <c r="G2350" s="472"/>
    </row>
    <row r="2351" spans="4:7" x14ac:dyDescent="0.2">
      <c r="D2351" s="437"/>
      <c r="E2351" s="437"/>
      <c r="F2351" s="472"/>
      <c r="G2351" s="472"/>
    </row>
    <row r="2352" spans="4:7" x14ac:dyDescent="0.2">
      <c r="D2352" s="437"/>
      <c r="E2352" s="437"/>
      <c r="F2352" s="472"/>
      <c r="G2352" s="472"/>
    </row>
    <row r="2353" spans="4:7" x14ac:dyDescent="0.2">
      <c r="D2353" s="437"/>
      <c r="E2353" s="437"/>
      <c r="F2353" s="472"/>
      <c r="G2353" s="472"/>
    </row>
    <row r="2354" spans="4:7" x14ac:dyDescent="0.2">
      <c r="D2354" s="437"/>
      <c r="E2354" s="437"/>
      <c r="F2354" s="472"/>
      <c r="G2354" s="472"/>
    </row>
    <row r="2355" spans="4:7" x14ac:dyDescent="0.2">
      <c r="D2355" s="437"/>
      <c r="E2355" s="437"/>
      <c r="F2355" s="472"/>
      <c r="G2355" s="472"/>
    </row>
    <row r="2356" spans="4:7" x14ac:dyDescent="0.2">
      <c r="D2356" s="437"/>
      <c r="E2356" s="437"/>
      <c r="F2356" s="472"/>
      <c r="G2356" s="472"/>
    </row>
    <row r="2357" spans="4:7" x14ac:dyDescent="0.2">
      <c r="D2357" s="437"/>
      <c r="E2357" s="437"/>
      <c r="F2357" s="472"/>
      <c r="G2357" s="472"/>
    </row>
    <row r="2358" spans="4:7" x14ac:dyDescent="0.2">
      <c r="D2358" s="437"/>
      <c r="E2358" s="437"/>
      <c r="F2358" s="472"/>
      <c r="G2358" s="472"/>
    </row>
    <row r="2359" spans="4:7" x14ac:dyDescent="0.2">
      <c r="D2359" s="437"/>
      <c r="E2359" s="437"/>
      <c r="F2359" s="472"/>
      <c r="G2359" s="472"/>
    </row>
    <row r="2360" spans="4:7" x14ac:dyDescent="0.2">
      <c r="D2360" s="437"/>
      <c r="E2360" s="437"/>
      <c r="F2360" s="472"/>
      <c r="G2360" s="472"/>
    </row>
    <row r="2361" spans="4:7" x14ac:dyDescent="0.2">
      <c r="D2361" s="437"/>
      <c r="E2361" s="437"/>
      <c r="F2361" s="472"/>
      <c r="G2361" s="472"/>
    </row>
    <row r="2362" spans="4:7" x14ac:dyDescent="0.2">
      <c r="D2362" s="437"/>
      <c r="E2362" s="437"/>
      <c r="F2362" s="472"/>
      <c r="G2362" s="472"/>
    </row>
    <row r="2363" spans="4:7" x14ac:dyDescent="0.2">
      <c r="D2363" s="437"/>
      <c r="E2363" s="437"/>
      <c r="F2363" s="472"/>
      <c r="G2363" s="472"/>
    </row>
    <row r="2364" spans="4:7" x14ac:dyDescent="0.2">
      <c r="D2364" s="437"/>
      <c r="E2364" s="437"/>
      <c r="F2364" s="472"/>
      <c r="G2364" s="472"/>
    </row>
    <row r="2365" spans="4:7" x14ac:dyDescent="0.2">
      <c r="D2365" s="437"/>
      <c r="E2365" s="437"/>
      <c r="F2365" s="472"/>
      <c r="G2365" s="472"/>
    </row>
    <row r="2366" spans="4:7" x14ac:dyDescent="0.2">
      <c r="D2366" s="437"/>
      <c r="E2366" s="437"/>
      <c r="F2366" s="472"/>
      <c r="G2366" s="472"/>
    </row>
    <row r="2367" spans="4:7" x14ac:dyDescent="0.2">
      <c r="D2367" s="437"/>
      <c r="E2367" s="437"/>
      <c r="F2367" s="472"/>
      <c r="G2367" s="472"/>
    </row>
    <row r="2368" spans="4:7" x14ac:dyDescent="0.2">
      <c r="D2368" s="437"/>
      <c r="E2368" s="437"/>
      <c r="F2368" s="472"/>
      <c r="G2368" s="472"/>
    </row>
    <row r="2369" spans="4:7" x14ac:dyDescent="0.2">
      <c r="D2369" s="437"/>
      <c r="E2369" s="437"/>
      <c r="F2369" s="472"/>
      <c r="G2369" s="472"/>
    </row>
    <row r="2370" spans="4:7" x14ac:dyDescent="0.2">
      <c r="D2370" s="437"/>
      <c r="E2370" s="437"/>
      <c r="F2370" s="472"/>
      <c r="G2370" s="472"/>
    </row>
    <row r="2371" spans="4:7" x14ac:dyDescent="0.2">
      <c r="D2371" s="437"/>
      <c r="E2371" s="437"/>
      <c r="F2371" s="472"/>
      <c r="G2371" s="472"/>
    </row>
    <row r="2372" spans="4:7" x14ac:dyDescent="0.2">
      <c r="D2372" s="437"/>
      <c r="E2372" s="437"/>
      <c r="F2372" s="472"/>
      <c r="G2372" s="472"/>
    </row>
    <row r="2373" spans="4:7" x14ac:dyDescent="0.2">
      <c r="D2373" s="437"/>
      <c r="E2373" s="437"/>
      <c r="F2373" s="472"/>
      <c r="G2373" s="472"/>
    </row>
    <row r="2374" spans="4:7" x14ac:dyDescent="0.2">
      <c r="D2374" s="437"/>
      <c r="E2374" s="437"/>
      <c r="F2374" s="472"/>
      <c r="G2374" s="472"/>
    </row>
    <row r="2375" spans="4:7" x14ac:dyDescent="0.2">
      <c r="D2375" s="437"/>
      <c r="E2375" s="437"/>
      <c r="F2375" s="472"/>
      <c r="G2375" s="472"/>
    </row>
    <row r="2376" spans="4:7" x14ac:dyDescent="0.2">
      <c r="D2376" s="437"/>
      <c r="E2376" s="437"/>
      <c r="F2376" s="472"/>
      <c r="G2376" s="472"/>
    </row>
    <row r="2377" spans="4:7" x14ac:dyDescent="0.2">
      <c r="D2377" s="437"/>
      <c r="E2377" s="437"/>
      <c r="F2377" s="472"/>
      <c r="G2377" s="472"/>
    </row>
    <row r="2378" spans="4:7" x14ac:dyDescent="0.2">
      <c r="D2378" s="437"/>
      <c r="E2378" s="437"/>
      <c r="F2378" s="472"/>
      <c r="G2378" s="472"/>
    </row>
    <row r="2379" spans="4:7" x14ac:dyDescent="0.2">
      <c r="D2379" s="437"/>
      <c r="E2379" s="437"/>
      <c r="F2379" s="472"/>
      <c r="G2379" s="472"/>
    </row>
    <row r="2380" spans="4:7" x14ac:dyDescent="0.2">
      <c r="D2380" s="437"/>
      <c r="E2380" s="437"/>
      <c r="F2380" s="472"/>
      <c r="G2380" s="472"/>
    </row>
    <row r="2381" spans="4:7" x14ac:dyDescent="0.2">
      <c r="D2381" s="437"/>
      <c r="E2381" s="437"/>
      <c r="F2381" s="472"/>
      <c r="G2381" s="472"/>
    </row>
    <row r="2382" spans="4:7" x14ac:dyDescent="0.2">
      <c r="D2382" s="437"/>
      <c r="E2382" s="437"/>
      <c r="F2382" s="472"/>
      <c r="G2382" s="472"/>
    </row>
    <row r="2383" spans="4:7" x14ac:dyDescent="0.2">
      <c r="D2383" s="437"/>
      <c r="E2383" s="437"/>
      <c r="F2383" s="472"/>
      <c r="G2383" s="472"/>
    </row>
    <row r="2384" spans="4:7" x14ac:dyDescent="0.2">
      <c r="D2384" s="437"/>
      <c r="E2384" s="437"/>
      <c r="F2384" s="472"/>
      <c r="G2384" s="472"/>
    </row>
    <row r="2385" spans="4:7" x14ac:dyDescent="0.2">
      <c r="D2385" s="437"/>
      <c r="E2385" s="437"/>
      <c r="F2385" s="472"/>
      <c r="G2385" s="472"/>
    </row>
    <row r="2386" spans="4:7" x14ac:dyDescent="0.2">
      <c r="D2386" s="437"/>
      <c r="E2386" s="437"/>
      <c r="F2386" s="472"/>
      <c r="G2386" s="472"/>
    </row>
    <row r="2387" spans="4:7" x14ac:dyDescent="0.2">
      <c r="D2387" s="437"/>
      <c r="E2387" s="437"/>
      <c r="F2387" s="472"/>
      <c r="G2387" s="472"/>
    </row>
    <row r="2388" spans="4:7" x14ac:dyDescent="0.2">
      <c r="D2388" s="437"/>
      <c r="E2388" s="437"/>
      <c r="F2388" s="472"/>
      <c r="G2388" s="472"/>
    </row>
    <row r="2389" spans="4:7" x14ac:dyDescent="0.2">
      <c r="D2389" s="437"/>
      <c r="E2389" s="437"/>
      <c r="F2389" s="472"/>
      <c r="G2389" s="472"/>
    </row>
    <row r="2390" spans="4:7" x14ac:dyDescent="0.2">
      <c r="D2390" s="437"/>
      <c r="E2390" s="437"/>
      <c r="F2390" s="472"/>
      <c r="G2390" s="472"/>
    </row>
    <row r="2391" spans="4:7" x14ac:dyDescent="0.2">
      <c r="D2391" s="437"/>
      <c r="E2391" s="437"/>
      <c r="F2391" s="472"/>
      <c r="G2391" s="472"/>
    </row>
    <row r="2392" spans="4:7" x14ac:dyDescent="0.2">
      <c r="D2392" s="437"/>
      <c r="E2392" s="437"/>
      <c r="F2392" s="472"/>
      <c r="G2392" s="472"/>
    </row>
    <row r="2393" spans="4:7" x14ac:dyDescent="0.2">
      <c r="D2393" s="437"/>
      <c r="E2393" s="437"/>
      <c r="F2393" s="472"/>
      <c r="G2393" s="472"/>
    </row>
    <row r="2394" spans="4:7" x14ac:dyDescent="0.2">
      <c r="D2394" s="437"/>
      <c r="E2394" s="437"/>
      <c r="F2394" s="472"/>
      <c r="G2394" s="472"/>
    </row>
    <row r="2395" spans="4:7" x14ac:dyDescent="0.2">
      <c r="D2395" s="437"/>
      <c r="E2395" s="437"/>
      <c r="F2395" s="472"/>
      <c r="G2395" s="472"/>
    </row>
    <row r="2396" spans="4:7" x14ac:dyDescent="0.2">
      <c r="D2396" s="437"/>
      <c r="E2396" s="437"/>
      <c r="F2396" s="472"/>
      <c r="G2396" s="472"/>
    </row>
    <row r="2397" spans="4:7" x14ac:dyDescent="0.2">
      <c r="D2397" s="437"/>
      <c r="E2397" s="437"/>
      <c r="F2397" s="472"/>
      <c r="G2397" s="472"/>
    </row>
    <row r="2398" spans="4:7" x14ac:dyDescent="0.2">
      <c r="D2398" s="437"/>
      <c r="E2398" s="437"/>
      <c r="F2398" s="472"/>
      <c r="G2398" s="472"/>
    </row>
    <row r="2399" spans="4:7" x14ac:dyDescent="0.2">
      <c r="D2399" s="437"/>
      <c r="E2399" s="437"/>
      <c r="F2399" s="472"/>
      <c r="G2399" s="472"/>
    </row>
    <row r="2400" spans="4:7" x14ac:dyDescent="0.2">
      <c r="D2400" s="437"/>
      <c r="E2400" s="437"/>
      <c r="F2400" s="472"/>
      <c r="G2400" s="472"/>
    </row>
    <row r="2401" spans="4:7" x14ac:dyDescent="0.2">
      <c r="D2401" s="437"/>
      <c r="E2401" s="437"/>
      <c r="F2401" s="472"/>
      <c r="G2401" s="472"/>
    </row>
    <row r="2402" spans="4:7" x14ac:dyDescent="0.2">
      <c r="D2402" s="437"/>
      <c r="E2402" s="437"/>
      <c r="F2402" s="472"/>
      <c r="G2402" s="472"/>
    </row>
    <row r="2403" spans="4:7" x14ac:dyDescent="0.2">
      <c r="D2403" s="437"/>
      <c r="E2403" s="437"/>
      <c r="F2403" s="472"/>
      <c r="G2403" s="472"/>
    </row>
    <row r="2404" spans="4:7" x14ac:dyDescent="0.2">
      <c r="D2404" s="437"/>
      <c r="E2404" s="437"/>
      <c r="F2404" s="472"/>
      <c r="G2404" s="472"/>
    </row>
    <row r="2405" spans="4:7" x14ac:dyDescent="0.2">
      <c r="D2405" s="437"/>
      <c r="E2405" s="437"/>
      <c r="F2405" s="472"/>
      <c r="G2405" s="472"/>
    </row>
    <row r="2406" spans="4:7" x14ac:dyDescent="0.2">
      <c r="D2406" s="437"/>
      <c r="E2406" s="437"/>
      <c r="F2406" s="472"/>
      <c r="G2406" s="472"/>
    </row>
    <row r="2407" spans="4:7" x14ac:dyDescent="0.2">
      <c r="D2407" s="437"/>
      <c r="E2407" s="437"/>
      <c r="F2407" s="472"/>
      <c r="G2407" s="472"/>
    </row>
    <row r="2408" spans="4:7" x14ac:dyDescent="0.2">
      <c r="D2408" s="437"/>
      <c r="E2408" s="437"/>
      <c r="F2408" s="472"/>
      <c r="G2408" s="472"/>
    </row>
    <row r="2409" spans="4:7" x14ac:dyDescent="0.2">
      <c r="D2409" s="437"/>
      <c r="E2409" s="437"/>
      <c r="F2409" s="472"/>
      <c r="G2409" s="472"/>
    </row>
    <row r="2410" spans="4:7" x14ac:dyDescent="0.2">
      <c r="D2410" s="437"/>
      <c r="E2410" s="437"/>
      <c r="F2410" s="472"/>
      <c r="G2410" s="472"/>
    </row>
    <row r="2411" spans="4:7" x14ac:dyDescent="0.2">
      <c r="D2411" s="437"/>
      <c r="E2411" s="437"/>
      <c r="F2411" s="472"/>
      <c r="G2411" s="472"/>
    </row>
    <row r="2412" spans="4:7" x14ac:dyDescent="0.2">
      <c r="D2412" s="437"/>
      <c r="E2412" s="437"/>
      <c r="F2412" s="472"/>
      <c r="G2412" s="472"/>
    </row>
    <row r="2413" spans="4:7" x14ac:dyDescent="0.2">
      <c r="D2413" s="437"/>
      <c r="E2413" s="437"/>
      <c r="F2413" s="472"/>
      <c r="G2413" s="472"/>
    </row>
    <row r="2414" spans="4:7" x14ac:dyDescent="0.2">
      <c r="D2414" s="437"/>
      <c r="E2414" s="437"/>
      <c r="F2414" s="472"/>
      <c r="G2414" s="472"/>
    </row>
    <row r="2415" spans="4:7" x14ac:dyDescent="0.2">
      <c r="D2415" s="437"/>
      <c r="E2415" s="437"/>
      <c r="F2415" s="472"/>
      <c r="G2415" s="472"/>
    </row>
    <row r="2416" spans="4:7" x14ac:dyDescent="0.2">
      <c r="D2416" s="437"/>
      <c r="E2416" s="437"/>
      <c r="F2416" s="472"/>
      <c r="G2416" s="472"/>
    </row>
    <row r="2417" spans="4:7" x14ac:dyDescent="0.2">
      <c r="D2417" s="437"/>
      <c r="E2417" s="437"/>
      <c r="F2417" s="472"/>
      <c r="G2417" s="472"/>
    </row>
    <row r="2418" spans="4:7" x14ac:dyDescent="0.2">
      <c r="D2418" s="437"/>
      <c r="E2418" s="437"/>
      <c r="F2418" s="472"/>
      <c r="G2418" s="472"/>
    </row>
    <row r="2419" spans="4:7" x14ac:dyDescent="0.2">
      <c r="D2419" s="437"/>
      <c r="E2419" s="437"/>
      <c r="F2419" s="472"/>
      <c r="G2419" s="472"/>
    </row>
    <row r="2420" spans="4:7" x14ac:dyDescent="0.2">
      <c r="D2420" s="437"/>
      <c r="E2420" s="437"/>
      <c r="F2420" s="472"/>
      <c r="G2420" s="472"/>
    </row>
    <row r="2421" spans="4:7" x14ac:dyDescent="0.2">
      <c r="D2421" s="437"/>
      <c r="E2421" s="437"/>
      <c r="F2421" s="472"/>
      <c r="G2421" s="472"/>
    </row>
    <row r="2422" spans="4:7" x14ac:dyDescent="0.2">
      <c r="D2422" s="437"/>
      <c r="E2422" s="437"/>
      <c r="F2422" s="472"/>
      <c r="G2422" s="472"/>
    </row>
    <row r="2423" spans="4:7" x14ac:dyDescent="0.2">
      <c r="D2423" s="437"/>
      <c r="E2423" s="437"/>
      <c r="F2423" s="472"/>
      <c r="G2423" s="472"/>
    </row>
    <row r="2424" spans="4:7" x14ac:dyDescent="0.2">
      <c r="D2424" s="437"/>
      <c r="E2424" s="437"/>
      <c r="F2424" s="472"/>
      <c r="G2424" s="472"/>
    </row>
    <row r="2425" spans="4:7" x14ac:dyDescent="0.2">
      <c r="D2425" s="437"/>
      <c r="E2425" s="437"/>
      <c r="F2425" s="472"/>
      <c r="G2425" s="472"/>
    </row>
    <row r="2426" spans="4:7" x14ac:dyDescent="0.2">
      <c r="D2426" s="437"/>
      <c r="E2426" s="437"/>
      <c r="F2426" s="472"/>
      <c r="G2426" s="472"/>
    </row>
    <row r="2427" spans="4:7" x14ac:dyDescent="0.2">
      <c r="D2427" s="437"/>
      <c r="E2427" s="437"/>
      <c r="F2427" s="472"/>
      <c r="G2427" s="472"/>
    </row>
    <row r="2428" spans="4:7" x14ac:dyDescent="0.2">
      <c r="D2428" s="437"/>
      <c r="E2428" s="437"/>
      <c r="F2428" s="472"/>
      <c r="G2428" s="472"/>
    </row>
    <row r="2429" spans="4:7" x14ac:dyDescent="0.2">
      <c r="D2429" s="437"/>
      <c r="E2429" s="437"/>
      <c r="F2429" s="472"/>
      <c r="G2429" s="472"/>
    </row>
    <row r="2430" spans="4:7" x14ac:dyDescent="0.2">
      <c r="D2430" s="437"/>
      <c r="E2430" s="437"/>
      <c r="F2430" s="472"/>
      <c r="G2430" s="472"/>
    </row>
    <row r="2431" spans="4:7" x14ac:dyDescent="0.2">
      <c r="D2431" s="437"/>
      <c r="E2431" s="437"/>
      <c r="F2431" s="472"/>
      <c r="G2431" s="472"/>
    </row>
    <row r="2432" spans="4:7" x14ac:dyDescent="0.2">
      <c r="D2432" s="437"/>
      <c r="E2432" s="437"/>
      <c r="F2432" s="472"/>
      <c r="G2432" s="472"/>
    </row>
    <row r="2433" spans="4:7" x14ac:dyDescent="0.2">
      <c r="D2433" s="437"/>
      <c r="E2433" s="437"/>
      <c r="F2433" s="472"/>
      <c r="G2433" s="472"/>
    </row>
    <row r="2434" spans="4:7" x14ac:dyDescent="0.2">
      <c r="D2434" s="437"/>
      <c r="E2434" s="437"/>
      <c r="F2434" s="472"/>
      <c r="G2434" s="472"/>
    </row>
    <row r="2435" spans="4:7" x14ac:dyDescent="0.2">
      <c r="D2435" s="437"/>
      <c r="E2435" s="437"/>
      <c r="F2435" s="472"/>
      <c r="G2435" s="472"/>
    </row>
    <row r="2436" spans="4:7" x14ac:dyDescent="0.2">
      <c r="D2436" s="437"/>
      <c r="E2436" s="437"/>
      <c r="F2436" s="472"/>
      <c r="G2436" s="472"/>
    </row>
    <row r="2437" spans="4:7" x14ac:dyDescent="0.2">
      <c r="D2437" s="437"/>
      <c r="E2437" s="437"/>
      <c r="F2437" s="472"/>
      <c r="G2437" s="472"/>
    </row>
    <row r="2438" spans="4:7" x14ac:dyDescent="0.2">
      <c r="D2438" s="437"/>
      <c r="E2438" s="437"/>
      <c r="F2438" s="472"/>
      <c r="G2438" s="472"/>
    </row>
    <row r="2439" spans="4:7" x14ac:dyDescent="0.2">
      <c r="D2439" s="437"/>
      <c r="E2439" s="437"/>
      <c r="F2439" s="472"/>
      <c r="G2439" s="472"/>
    </row>
    <row r="2440" spans="4:7" x14ac:dyDescent="0.2">
      <c r="D2440" s="437"/>
      <c r="E2440" s="437"/>
      <c r="F2440" s="472"/>
      <c r="G2440" s="472"/>
    </row>
    <row r="2441" spans="4:7" x14ac:dyDescent="0.2">
      <c r="D2441" s="437"/>
      <c r="E2441" s="437"/>
      <c r="F2441" s="472"/>
      <c r="G2441" s="472"/>
    </row>
    <row r="2442" spans="4:7" x14ac:dyDescent="0.2">
      <c r="D2442" s="437"/>
      <c r="E2442" s="437"/>
      <c r="F2442" s="472"/>
      <c r="G2442" s="472"/>
    </row>
    <row r="2443" spans="4:7" x14ac:dyDescent="0.2">
      <c r="D2443" s="437"/>
      <c r="E2443" s="437"/>
      <c r="F2443" s="472"/>
      <c r="G2443" s="472"/>
    </row>
    <row r="2444" spans="4:7" x14ac:dyDescent="0.2">
      <c r="D2444" s="437"/>
      <c r="E2444" s="437"/>
      <c r="F2444" s="472"/>
      <c r="G2444" s="472"/>
    </row>
    <row r="2445" spans="4:7" x14ac:dyDescent="0.2">
      <c r="D2445" s="437"/>
      <c r="E2445" s="437"/>
      <c r="F2445" s="472"/>
      <c r="G2445" s="472"/>
    </row>
    <row r="2446" spans="4:7" x14ac:dyDescent="0.2">
      <c r="D2446" s="437"/>
      <c r="E2446" s="437"/>
      <c r="F2446" s="472"/>
      <c r="G2446" s="472"/>
    </row>
    <row r="2447" spans="4:7" x14ac:dyDescent="0.2">
      <c r="D2447" s="437"/>
      <c r="E2447" s="437"/>
      <c r="F2447" s="472"/>
      <c r="G2447" s="472"/>
    </row>
    <row r="2448" spans="4:7" x14ac:dyDescent="0.2">
      <c r="D2448" s="437"/>
      <c r="E2448" s="437"/>
      <c r="F2448" s="472"/>
      <c r="G2448" s="472"/>
    </row>
    <row r="2449" spans="4:7" x14ac:dyDescent="0.2">
      <c r="D2449" s="437"/>
      <c r="E2449" s="437"/>
      <c r="F2449" s="472"/>
      <c r="G2449" s="472"/>
    </row>
    <row r="2450" spans="4:7" x14ac:dyDescent="0.2">
      <c r="D2450" s="437"/>
      <c r="E2450" s="437"/>
      <c r="F2450" s="472"/>
      <c r="G2450" s="472"/>
    </row>
    <row r="2451" spans="4:7" x14ac:dyDescent="0.2">
      <c r="D2451" s="437"/>
      <c r="E2451" s="437"/>
      <c r="F2451" s="472"/>
      <c r="G2451" s="472"/>
    </row>
    <row r="2452" spans="4:7" x14ac:dyDescent="0.2">
      <c r="D2452" s="437"/>
      <c r="E2452" s="437"/>
      <c r="F2452" s="472"/>
      <c r="G2452" s="472"/>
    </row>
    <row r="2453" spans="4:7" x14ac:dyDescent="0.2">
      <c r="D2453" s="437"/>
      <c r="E2453" s="437"/>
      <c r="F2453" s="472"/>
      <c r="G2453" s="472"/>
    </row>
    <row r="2454" spans="4:7" x14ac:dyDescent="0.2">
      <c r="D2454" s="437"/>
      <c r="E2454" s="437"/>
      <c r="F2454" s="472"/>
      <c r="G2454" s="472"/>
    </row>
    <row r="2455" spans="4:7" x14ac:dyDescent="0.2">
      <c r="D2455" s="437"/>
      <c r="E2455" s="437"/>
      <c r="F2455" s="472"/>
      <c r="G2455" s="472"/>
    </row>
    <row r="2456" spans="4:7" x14ac:dyDescent="0.2">
      <c r="D2456" s="437"/>
      <c r="E2456" s="437"/>
      <c r="F2456" s="472"/>
      <c r="G2456" s="472"/>
    </row>
    <row r="2457" spans="4:7" x14ac:dyDescent="0.2">
      <c r="D2457" s="437"/>
      <c r="E2457" s="437"/>
      <c r="F2457" s="472"/>
      <c r="G2457" s="472"/>
    </row>
    <row r="2458" spans="4:7" x14ac:dyDescent="0.2">
      <c r="D2458" s="437"/>
      <c r="E2458" s="437"/>
      <c r="F2458" s="472"/>
      <c r="G2458" s="472"/>
    </row>
    <row r="2459" spans="4:7" x14ac:dyDescent="0.2">
      <c r="D2459" s="437"/>
      <c r="E2459" s="437"/>
      <c r="F2459" s="472"/>
      <c r="G2459" s="472"/>
    </row>
    <row r="2460" spans="4:7" x14ac:dyDescent="0.2">
      <c r="D2460" s="437"/>
      <c r="E2460" s="437"/>
      <c r="F2460" s="472"/>
      <c r="G2460" s="472"/>
    </row>
    <row r="2461" spans="4:7" x14ac:dyDescent="0.2">
      <c r="D2461" s="437"/>
      <c r="E2461" s="437"/>
      <c r="F2461" s="472"/>
      <c r="G2461" s="472"/>
    </row>
    <row r="2462" spans="4:7" x14ac:dyDescent="0.2">
      <c r="D2462" s="437"/>
      <c r="E2462" s="437"/>
      <c r="F2462" s="472"/>
      <c r="G2462" s="472"/>
    </row>
    <row r="2463" spans="4:7" x14ac:dyDescent="0.2">
      <c r="D2463" s="437"/>
      <c r="E2463" s="437"/>
      <c r="F2463" s="472"/>
      <c r="G2463" s="472"/>
    </row>
    <row r="2464" spans="4:7" x14ac:dyDescent="0.2">
      <c r="D2464" s="437"/>
      <c r="E2464" s="437"/>
      <c r="F2464" s="472"/>
      <c r="G2464" s="472"/>
    </row>
    <row r="2465" spans="4:7" x14ac:dyDescent="0.2">
      <c r="D2465" s="437"/>
      <c r="E2465" s="437"/>
      <c r="F2465" s="472"/>
      <c r="G2465" s="472"/>
    </row>
    <row r="2466" spans="4:7" x14ac:dyDescent="0.2">
      <c r="D2466" s="437"/>
      <c r="E2466" s="437"/>
      <c r="F2466" s="472"/>
      <c r="G2466" s="472"/>
    </row>
    <row r="2467" spans="4:7" x14ac:dyDescent="0.2">
      <c r="D2467" s="437"/>
      <c r="E2467" s="437"/>
      <c r="F2467" s="472"/>
      <c r="G2467" s="472"/>
    </row>
    <row r="2468" spans="4:7" x14ac:dyDescent="0.2">
      <c r="D2468" s="437"/>
      <c r="E2468" s="437"/>
      <c r="F2468" s="472"/>
      <c r="G2468" s="472"/>
    </row>
    <row r="2469" spans="4:7" x14ac:dyDescent="0.2">
      <c r="D2469" s="437"/>
      <c r="E2469" s="437"/>
      <c r="F2469" s="472"/>
      <c r="G2469" s="472"/>
    </row>
    <row r="2470" spans="4:7" x14ac:dyDescent="0.2">
      <c r="D2470" s="437"/>
      <c r="E2470" s="437"/>
      <c r="F2470" s="472"/>
      <c r="G2470" s="472"/>
    </row>
    <row r="2471" spans="4:7" x14ac:dyDescent="0.2">
      <c r="D2471" s="437"/>
      <c r="E2471" s="437"/>
      <c r="F2471" s="472"/>
      <c r="G2471" s="472"/>
    </row>
    <row r="2472" spans="4:7" x14ac:dyDescent="0.2">
      <c r="D2472" s="437"/>
      <c r="E2472" s="437"/>
      <c r="F2472" s="472"/>
      <c r="G2472" s="472"/>
    </row>
    <row r="2473" spans="4:7" x14ac:dyDescent="0.2">
      <c r="D2473" s="437"/>
      <c r="E2473" s="437"/>
      <c r="F2473" s="472"/>
      <c r="G2473" s="472"/>
    </row>
    <row r="2474" spans="4:7" x14ac:dyDescent="0.2">
      <c r="D2474" s="437"/>
      <c r="E2474" s="437"/>
      <c r="F2474" s="472"/>
      <c r="G2474" s="472"/>
    </row>
    <row r="2475" spans="4:7" x14ac:dyDescent="0.2">
      <c r="D2475" s="437"/>
      <c r="E2475" s="437"/>
      <c r="F2475" s="472"/>
      <c r="G2475" s="472"/>
    </row>
    <row r="2476" spans="4:7" x14ac:dyDescent="0.2">
      <c r="D2476" s="437"/>
      <c r="E2476" s="437"/>
      <c r="F2476" s="472"/>
      <c r="G2476" s="472"/>
    </row>
    <row r="2477" spans="4:7" x14ac:dyDescent="0.2">
      <c r="D2477" s="437"/>
      <c r="E2477" s="437"/>
      <c r="F2477" s="472"/>
      <c r="G2477" s="472"/>
    </row>
    <row r="2478" spans="4:7" x14ac:dyDescent="0.2">
      <c r="D2478" s="437"/>
      <c r="E2478" s="437"/>
      <c r="F2478" s="472"/>
      <c r="G2478" s="472"/>
    </row>
    <row r="2479" spans="4:7" x14ac:dyDescent="0.2">
      <c r="D2479" s="437"/>
      <c r="E2479" s="437"/>
      <c r="F2479" s="472"/>
      <c r="G2479" s="472"/>
    </row>
    <row r="2480" spans="4:7" x14ac:dyDescent="0.2">
      <c r="D2480" s="437"/>
      <c r="E2480" s="437"/>
      <c r="F2480" s="472"/>
      <c r="G2480" s="472"/>
    </row>
    <row r="2481" spans="4:7" x14ac:dyDescent="0.2">
      <c r="D2481" s="437"/>
      <c r="E2481" s="437"/>
      <c r="F2481" s="472"/>
      <c r="G2481" s="472"/>
    </row>
    <row r="2482" spans="4:7" x14ac:dyDescent="0.2">
      <c r="D2482" s="437"/>
      <c r="E2482" s="437"/>
      <c r="F2482" s="472"/>
      <c r="G2482" s="472"/>
    </row>
    <row r="2483" spans="4:7" x14ac:dyDescent="0.2">
      <c r="D2483" s="437"/>
      <c r="E2483" s="437"/>
      <c r="F2483" s="472"/>
      <c r="G2483" s="472"/>
    </row>
    <row r="2484" spans="4:7" x14ac:dyDescent="0.2">
      <c r="D2484" s="437"/>
      <c r="E2484" s="437"/>
      <c r="F2484" s="472"/>
      <c r="G2484" s="472"/>
    </row>
    <row r="2485" spans="4:7" x14ac:dyDescent="0.2">
      <c r="D2485" s="437"/>
      <c r="E2485" s="437"/>
      <c r="F2485" s="472"/>
      <c r="G2485" s="472"/>
    </row>
    <row r="2486" spans="4:7" x14ac:dyDescent="0.2">
      <c r="D2486" s="437"/>
      <c r="E2486" s="437"/>
      <c r="F2486" s="472"/>
      <c r="G2486" s="472"/>
    </row>
    <row r="2487" spans="4:7" x14ac:dyDescent="0.2">
      <c r="D2487" s="437"/>
      <c r="E2487" s="437"/>
      <c r="F2487" s="472"/>
      <c r="G2487" s="472"/>
    </row>
    <row r="2488" spans="4:7" x14ac:dyDescent="0.2">
      <c r="D2488" s="437"/>
      <c r="E2488" s="437"/>
      <c r="F2488" s="472"/>
      <c r="G2488" s="472"/>
    </row>
    <row r="2489" spans="4:7" x14ac:dyDescent="0.2">
      <c r="D2489" s="437"/>
      <c r="E2489" s="437"/>
      <c r="F2489" s="472"/>
      <c r="G2489" s="472"/>
    </row>
    <row r="2490" spans="4:7" x14ac:dyDescent="0.2">
      <c r="D2490" s="437"/>
      <c r="E2490" s="437"/>
      <c r="F2490" s="472"/>
      <c r="G2490" s="472"/>
    </row>
    <row r="2491" spans="4:7" x14ac:dyDescent="0.2">
      <c r="D2491" s="437"/>
      <c r="E2491" s="437"/>
      <c r="F2491" s="472"/>
      <c r="G2491" s="472"/>
    </row>
    <row r="2492" spans="4:7" x14ac:dyDescent="0.2">
      <c r="D2492" s="437"/>
      <c r="E2492" s="437"/>
      <c r="F2492" s="472"/>
      <c r="G2492" s="472"/>
    </row>
    <row r="2493" spans="4:7" x14ac:dyDescent="0.2">
      <c r="D2493" s="437"/>
      <c r="E2493" s="437"/>
      <c r="F2493" s="472"/>
      <c r="G2493" s="472"/>
    </row>
    <row r="2494" spans="4:7" x14ac:dyDescent="0.2">
      <c r="D2494" s="437"/>
      <c r="E2494" s="437"/>
      <c r="F2494" s="472"/>
      <c r="G2494" s="472"/>
    </row>
    <row r="2495" spans="4:7" x14ac:dyDescent="0.2">
      <c r="D2495" s="437"/>
      <c r="E2495" s="437"/>
      <c r="F2495" s="472"/>
      <c r="G2495" s="472"/>
    </row>
    <row r="2496" spans="4:7" x14ac:dyDescent="0.2">
      <c r="D2496" s="437"/>
      <c r="E2496" s="437"/>
      <c r="F2496" s="472"/>
      <c r="G2496" s="472"/>
    </row>
    <row r="2497" spans="4:7" x14ac:dyDescent="0.2">
      <c r="D2497" s="437"/>
      <c r="E2497" s="437"/>
      <c r="F2497" s="472"/>
      <c r="G2497" s="472"/>
    </row>
    <row r="2498" spans="4:7" x14ac:dyDescent="0.2">
      <c r="D2498" s="437"/>
      <c r="E2498" s="437"/>
      <c r="F2498" s="472"/>
      <c r="G2498" s="472"/>
    </row>
    <row r="2499" spans="4:7" x14ac:dyDescent="0.2">
      <c r="D2499" s="437"/>
      <c r="E2499" s="437"/>
      <c r="F2499" s="472"/>
      <c r="G2499" s="472"/>
    </row>
    <row r="2500" spans="4:7" x14ac:dyDescent="0.2">
      <c r="D2500" s="437"/>
      <c r="E2500" s="437"/>
      <c r="F2500" s="472"/>
      <c r="G2500" s="472"/>
    </row>
    <row r="2501" spans="4:7" x14ac:dyDescent="0.2">
      <c r="D2501" s="437"/>
      <c r="E2501" s="437"/>
      <c r="F2501" s="472"/>
      <c r="G2501" s="472"/>
    </row>
    <row r="2502" spans="4:7" x14ac:dyDescent="0.2">
      <c r="D2502" s="437"/>
      <c r="E2502" s="437"/>
      <c r="F2502" s="472"/>
      <c r="G2502" s="472"/>
    </row>
    <row r="2503" spans="4:7" x14ac:dyDescent="0.2">
      <c r="D2503" s="437"/>
      <c r="E2503" s="437"/>
      <c r="F2503" s="472"/>
      <c r="G2503" s="472"/>
    </row>
    <row r="2504" spans="4:7" x14ac:dyDescent="0.2">
      <c r="D2504" s="437"/>
      <c r="E2504" s="437"/>
      <c r="F2504" s="472"/>
      <c r="G2504" s="472"/>
    </row>
    <row r="2505" spans="4:7" x14ac:dyDescent="0.2">
      <c r="D2505" s="437"/>
      <c r="E2505" s="437"/>
      <c r="F2505" s="472"/>
      <c r="G2505" s="472"/>
    </row>
    <row r="2506" spans="4:7" x14ac:dyDescent="0.2">
      <c r="D2506" s="437"/>
      <c r="E2506" s="437"/>
      <c r="F2506" s="472"/>
      <c r="G2506" s="472"/>
    </row>
    <row r="2507" spans="4:7" x14ac:dyDescent="0.2">
      <c r="D2507" s="437"/>
      <c r="E2507" s="437"/>
      <c r="F2507" s="472"/>
      <c r="G2507" s="472"/>
    </row>
    <row r="2508" spans="4:7" x14ac:dyDescent="0.2">
      <c r="D2508" s="437"/>
      <c r="E2508" s="437"/>
      <c r="F2508" s="472"/>
      <c r="G2508" s="472"/>
    </row>
    <row r="2509" spans="4:7" x14ac:dyDescent="0.2">
      <c r="D2509" s="437"/>
      <c r="E2509" s="437"/>
      <c r="F2509" s="472"/>
      <c r="G2509" s="472"/>
    </row>
    <row r="2510" spans="4:7" x14ac:dyDescent="0.2">
      <c r="D2510" s="437"/>
      <c r="E2510" s="437"/>
      <c r="F2510" s="472"/>
      <c r="G2510" s="472"/>
    </row>
    <row r="2511" spans="4:7" x14ac:dyDescent="0.2">
      <c r="D2511" s="437"/>
      <c r="E2511" s="437"/>
      <c r="F2511" s="472"/>
      <c r="G2511" s="472"/>
    </row>
    <row r="2512" spans="4:7" x14ac:dyDescent="0.2">
      <c r="D2512" s="437"/>
      <c r="E2512" s="437"/>
      <c r="F2512" s="472"/>
      <c r="G2512" s="472"/>
    </row>
    <row r="2513" spans="4:7" x14ac:dyDescent="0.2">
      <c r="D2513" s="437"/>
      <c r="E2513" s="437"/>
      <c r="F2513" s="472"/>
      <c r="G2513" s="472"/>
    </row>
    <row r="2514" spans="4:7" x14ac:dyDescent="0.2">
      <c r="D2514" s="437"/>
      <c r="E2514" s="437"/>
      <c r="F2514" s="472"/>
      <c r="G2514" s="472"/>
    </row>
    <row r="2515" spans="4:7" x14ac:dyDescent="0.2">
      <c r="D2515" s="437"/>
      <c r="E2515" s="437"/>
      <c r="F2515" s="472"/>
      <c r="G2515" s="472"/>
    </row>
    <row r="2516" spans="4:7" x14ac:dyDescent="0.2">
      <c r="D2516" s="437"/>
      <c r="E2516" s="437"/>
      <c r="F2516" s="472"/>
      <c r="G2516" s="472"/>
    </row>
    <row r="2517" spans="4:7" x14ac:dyDescent="0.2">
      <c r="D2517" s="437"/>
      <c r="E2517" s="437"/>
      <c r="F2517" s="472"/>
      <c r="G2517" s="472"/>
    </row>
    <row r="2518" spans="4:7" x14ac:dyDescent="0.2">
      <c r="D2518" s="437"/>
      <c r="E2518" s="437"/>
      <c r="F2518" s="472"/>
      <c r="G2518" s="472"/>
    </row>
    <row r="2519" spans="4:7" x14ac:dyDescent="0.2">
      <c r="D2519" s="437"/>
      <c r="E2519" s="437"/>
      <c r="F2519" s="472"/>
      <c r="G2519" s="472"/>
    </row>
    <row r="2520" spans="4:7" x14ac:dyDescent="0.2">
      <c r="D2520" s="437"/>
      <c r="E2520" s="437"/>
      <c r="F2520" s="472"/>
      <c r="G2520" s="472"/>
    </row>
    <row r="2521" spans="4:7" x14ac:dyDescent="0.2">
      <c r="D2521" s="437"/>
      <c r="E2521" s="437"/>
      <c r="F2521" s="472"/>
      <c r="G2521" s="472"/>
    </row>
    <row r="2522" spans="4:7" x14ac:dyDescent="0.2">
      <c r="D2522" s="437"/>
      <c r="E2522" s="437"/>
      <c r="F2522" s="472"/>
      <c r="G2522" s="472"/>
    </row>
    <row r="2523" spans="4:7" x14ac:dyDescent="0.2">
      <c r="D2523" s="437"/>
      <c r="E2523" s="437"/>
      <c r="F2523" s="472"/>
      <c r="G2523" s="472"/>
    </row>
    <row r="2524" spans="4:7" x14ac:dyDescent="0.2">
      <c r="D2524" s="437"/>
      <c r="E2524" s="437"/>
      <c r="F2524" s="472"/>
      <c r="G2524" s="472"/>
    </row>
    <row r="2525" spans="4:7" x14ac:dyDescent="0.2">
      <c r="D2525" s="437"/>
      <c r="E2525" s="437"/>
      <c r="F2525" s="472"/>
      <c r="G2525" s="472"/>
    </row>
    <row r="2526" spans="4:7" x14ac:dyDescent="0.2">
      <c r="D2526" s="437"/>
      <c r="E2526" s="437"/>
      <c r="F2526" s="472"/>
      <c r="G2526" s="472"/>
    </row>
    <row r="2527" spans="4:7" x14ac:dyDescent="0.2">
      <c r="D2527" s="437"/>
      <c r="E2527" s="437"/>
      <c r="F2527" s="472"/>
      <c r="G2527" s="472"/>
    </row>
    <row r="2528" spans="4:7" x14ac:dyDescent="0.2">
      <c r="D2528" s="437"/>
      <c r="E2528" s="437"/>
      <c r="F2528" s="472"/>
      <c r="G2528" s="472"/>
    </row>
    <row r="2529" spans="4:7" x14ac:dyDescent="0.2">
      <c r="D2529" s="437"/>
      <c r="E2529" s="437"/>
      <c r="F2529" s="472"/>
      <c r="G2529" s="472"/>
    </row>
    <row r="2530" spans="4:7" x14ac:dyDescent="0.2">
      <c r="D2530" s="437"/>
      <c r="E2530" s="437"/>
      <c r="F2530" s="472"/>
      <c r="G2530" s="472"/>
    </row>
    <row r="2531" spans="4:7" x14ac:dyDescent="0.2">
      <c r="D2531" s="437"/>
      <c r="E2531" s="437"/>
      <c r="F2531" s="472"/>
      <c r="G2531" s="472"/>
    </row>
    <row r="2532" spans="4:7" x14ac:dyDescent="0.2">
      <c r="D2532" s="437"/>
      <c r="E2532" s="437"/>
      <c r="F2532" s="472"/>
      <c r="G2532" s="472"/>
    </row>
    <row r="2533" spans="4:7" x14ac:dyDescent="0.2">
      <c r="D2533" s="437"/>
      <c r="E2533" s="437"/>
      <c r="F2533" s="472"/>
      <c r="G2533" s="472"/>
    </row>
    <row r="2534" spans="4:7" x14ac:dyDescent="0.2">
      <c r="D2534" s="437"/>
      <c r="E2534" s="437"/>
      <c r="F2534" s="472"/>
      <c r="G2534" s="472"/>
    </row>
    <row r="2535" spans="4:7" x14ac:dyDescent="0.2">
      <c r="D2535" s="437"/>
      <c r="E2535" s="437"/>
      <c r="F2535" s="472"/>
      <c r="G2535" s="472"/>
    </row>
    <row r="2536" spans="4:7" x14ac:dyDescent="0.2">
      <c r="D2536" s="437"/>
      <c r="E2536" s="437"/>
      <c r="F2536" s="472"/>
      <c r="G2536" s="472"/>
    </row>
    <row r="2537" spans="4:7" x14ac:dyDescent="0.2">
      <c r="D2537" s="437"/>
      <c r="E2537" s="437"/>
      <c r="F2537" s="472"/>
      <c r="G2537" s="472"/>
    </row>
    <row r="2538" spans="4:7" x14ac:dyDescent="0.2">
      <c r="D2538" s="437"/>
      <c r="E2538" s="437"/>
      <c r="F2538" s="472"/>
      <c r="G2538" s="472"/>
    </row>
    <row r="2539" spans="4:7" x14ac:dyDescent="0.2">
      <c r="D2539" s="437"/>
      <c r="E2539" s="437"/>
      <c r="F2539" s="472"/>
      <c r="G2539" s="472"/>
    </row>
    <row r="2540" spans="4:7" x14ac:dyDescent="0.2">
      <c r="D2540" s="437"/>
      <c r="E2540" s="437"/>
      <c r="F2540" s="472"/>
      <c r="G2540" s="472"/>
    </row>
    <row r="2541" spans="4:7" x14ac:dyDescent="0.2">
      <c r="D2541" s="437"/>
      <c r="E2541" s="437"/>
      <c r="F2541" s="472"/>
      <c r="G2541" s="472"/>
    </row>
    <row r="2542" spans="4:7" x14ac:dyDescent="0.2">
      <c r="D2542" s="437"/>
      <c r="E2542" s="437"/>
      <c r="F2542" s="472"/>
      <c r="G2542" s="472"/>
    </row>
    <row r="2543" spans="4:7" x14ac:dyDescent="0.2">
      <c r="D2543" s="437"/>
      <c r="E2543" s="437"/>
      <c r="F2543" s="472"/>
      <c r="G2543" s="472"/>
    </row>
    <row r="2544" spans="4:7" x14ac:dyDescent="0.2">
      <c r="D2544" s="437"/>
      <c r="E2544" s="437"/>
      <c r="F2544" s="472"/>
      <c r="G2544" s="472"/>
    </row>
    <row r="2545" spans="4:7" x14ac:dyDescent="0.2">
      <c r="D2545" s="437"/>
      <c r="E2545" s="437"/>
      <c r="F2545" s="472"/>
      <c r="G2545" s="472"/>
    </row>
    <row r="2546" spans="4:7" x14ac:dyDescent="0.2">
      <c r="D2546" s="437"/>
      <c r="E2546" s="437"/>
      <c r="F2546" s="472"/>
      <c r="G2546" s="472"/>
    </row>
    <row r="2547" spans="4:7" x14ac:dyDescent="0.2">
      <c r="D2547" s="437"/>
      <c r="E2547" s="437"/>
      <c r="F2547" s="472"/>
      <c r="G2547" s="472"/>
    </row>
    <row r="2548" spans="4:7" x14ac:dyDescent="0.2">
      <c r="D2548" s="437"/>
      <c r="E2548" s="437"/>
      <c r="F2548" s="472"/>
      <c r="G2548" s="472"/>
    </row>
    <row r="2549" spans="4:7" x14ac:dyDescent="0.2">
      <c r="D2549" s="437"/>
      <c r="E2549" s="437"/>
      <c r="F2549" s="472"/>
      <c r="G2549" s="472"/>
    </row>
    <row r="2550" spans="4:7" x14ac:dyDescent="0.2">
      <c r="D2550" s="437"/>
      <c r="E2550" s="437"/>
      <c r="F2550" s="472"/>
      <c r="G2550" s="472"/>
    </row>
    <row r="2551" spans="4:7" x14ac:dyDescent="0.2">
      <c r="D2551" s="437"/>
      <c r="E2551" s="437"/>
      <c r="F2551" s="472"/>
      <c r="G2551" s="472"/>
    </row>
    <row r="2552" spans="4:7" x14ac:dyDescent="0.2">
      <c r="D2552" s="437"/>
      <c r="E2552" s="437"/>
      <c r="F2552" s="472"/>
      <c r="G2552" s="472"/>
    </row>
    <row r="2553" spans="4:7" x14ac:dyDescent="0.2">
      <c r="D2553" s="437"/>
      <c r="E2553" s="437"/>
      <c r="F2553" s="472"/>
      <c r="G2553" s="472"/>
    </row>
    <row r="2554" spans="4:7" x14ac:dyDescent="0.2">
      <c r="D2554" s="437"/>
      <c r="E2554" s="437"/>
      <c r="F2554" s="472"/>
      <c r="G2554" s="472"/>
    </row>
    <row r="2555" spans="4:7" x14ac:dyDescent="0.2">
      <c r="D2555" s="437"/>
      <c r="E2555" s="437"/>
      <c r="F2555" s="472"/>
      <c r="G2555" s="472"/>
    </row>
    <row r="2556" spans="4:7" x14ac:dyDescent="0.2">
      <c r="D2556" s="437"/>
      <c r="E2556" s="437"/>
      <c r="F2556" s="472"/>
      <c r="G2556" s="472"/>
    </row>
    <row r="2557" spans="4:7" x14ac:dyDescent="0.2">
      <c r="D2557" s="437"/>
      <c r="E2557" s="437"/>
      <c r="F2557" s="472"/>
      <c r="G2557" s="472"/>
    </row>
    <row r="2558" spans="4:7" x14ac:dyDescent="0.2">
      <c r="D2558" s="437"/>
      <c r="E2558" s="437"/>
      <c r="F2558" s="472"/>
      <c r="G2558" s="472"/>
    </row>
    <row r="2559" spans="4:7" x14ac:dyDescent="0.2">
      <c r="D2559" s="437"/>
      <c r="E2559" s="437"/>
      <c r="F2559" s="472"/>
      <c r="G2559" s="472"/>
    </row>
    <row r="2560" spans="4:7" x14ac:dyDescent="0.2">
      <c r="D2560" s="437"/>
      <c r="E2560" s="437"/>
      <c r="F2560" s="472"/>
      <c r="G2560" s="472"/>
    </row>
    <row r="2561" spans="4:7" x14ac:dyDescent="0.2">
      <c r="D2561" s="437"/>
      <c r="E2561" s="437"/>
      <c r="F2561" s="472"/>
      <c r="G2561" s="472"/>
    </row>
    <row r="2562" spans="4:7" x14ac:dyDescent="0.2">
      <c r="D2562" s="437"/>
      <c r="E2562" s="437"/>
      <c r="F2562" s="472"/>
      <c r="G2562" s="472"/>
    </row>
    <row r="2563" spans="4:7" x14ac:dyDescent="0.2">
      <c r="D2563" s="437"/>
      <c r="E2563" s="437"/>
      <c r="F2563" s="472"/>
      <c r="G2563" s="472"/>
    </row>
    <row r="2564" spans="4:7" x14ac:dyDescent="0.2">
      <c r="D2564" s="437"/>
      <c r="E2564" s="437"/>
      <c r="F2564" s="472"/>
      <c r="G2564" s="472"/>
    </row>
    <row r="2565" spans="4:7" x14ac:dyDescent="0.2">
      <c r="D2565" s="437"/>
      <c r="E2565" s="437"/>
      <c r="F2565" s="472"/>
      <c r="G2565" s="472"/>
    </row>
    <row r="2566" spans="4:7" x14ac:dyDescent="0.2">
      <c r="D2566" s="437"/>
      <c r="E2566" s="437"/>
      <c r="F2566" s="472"/>
      <c r="G2566" s="472"/>
    </row>
    <row r="2567" spans="4:7" x14ac:dyDescent="0.2">
      <c r="D2567" s="437"/>
      <c r="E2567" s="437"/>
      <c r="F2567" s="472"/>
      <c r="G2567" s="472"/>
    </row>
    <row r="2568" spans="4:7" x14ac:dyDescent="0.2">
      <c r="D2568" s="437"/>
      <c r="E2568" s="437"/>
      <c r="F2568" s="472"/>
      <c r="G2568" s="472"/>
    </row>
    <row r="2569" spans="4:7" x14ac:dyDescent="0.2">
      <c r="D2569" s="437"/>
      <c r="E2569" s="437"/>
      <c r="F2569" s="472"/>
      <c r="G2569" s="472"/>
    </row>
    <row r="2570" spans="4:7" x14ac:dyDescent="0.2">
      <c r="D2570" s="437"/>
      <c r="E2570" s="437"/>
      <c r="F2570" s="472"/>
      <c r="G2570" s="472"/>
    </row>
    <row r="2571" spans="4:7" x14ac:dyDescent="0.2">
      <c r="D2571" s="437"/>
      <c r="E2571" s="437"/>
      <c r="F2571" s="472"/>
      <c r="G2571" s="472"/>
    </row>
    <row r="2572" spans="4:7" x14ac:dyDescent="0.2">
      <c r="D2572" s="437"/>
      <c r="E2572" s="437"/>
      <c r="F2572" s="472"/>
      <c r="G2572" s="472"/>
    </row>
    <row r="2573" spans="4:7" x14ac:dyDescent="0.2">
      <c r="D2573" s="437"/>
      <c r="E2573" s="437"/>
      <c r="F2573" s="472"/>
      <c r="G2573" s="472"/>
    </row>
    <row r="2574" spans="4:7" x14ac:dyDescent="0.2">
      <c r="D2574" s="437"/>
      <c r="E2574" s="437"/>
      <c r="F2574" s="472"/>
      <c r="G2574" s="472"/>
    </row>
    <row r="2575" spans="4:7" x14ac:dyDescent="0.2">
      <c r="D2575" s="437"/>
      <c r="E2575" s="437"/>
      <c r="F2575" s="472"/>
      <c r="G2575" s="472"/>
    </row>
    <row r="2576" spans="4:7" x14ac:dyDescent="0.2">
      <c r="D2576" s="437"/>
      <c r="E2576" s="437"/>
      <c r="F2576" s="472"/>
      <c r="G2576" s="472"/>
    </row>
    <row r="2577" spans="4:7" x14ac:dyDescent="0.2">
      <c r="D2577" s="437"/>
      <c r="E2577" s="437"/>
      <c r="F2577" s="472"/>
      <c r="G2577" s="472"/>
    </row>
    <row r="2578" spans="4:7" x14ac:dyDescent="0.2">
      <c r="D2578" s="437"/>
      <c r="E2578" s="437"/>
      <c r="F2578" s="472"/>
      <c r="G2578" s="472"/>
    </row>
    <row r="2579" spans="4:7" x14ac:dyDescent="0.2">
      <c r="D2579" s="437"/>
      <c r="E2579" s="437"/>
      <c r="F2579" s="472"/>
      <c r="G2579" s="472"/>
    </row>
    <row r="2580" spans="4:7" x14ac:dyDescent="0.2">
      <c r="D2580" s="437"/>
      <c r="E2580" s="437"/>
      <c r="F2580" s="472"/>
      <c r="G2580" s="472"/>
    </row>
    <row r="2581" spans="4:7" x14ac:dyDescent="0.2">
      <c r="D2581" s="437"/>
      <c r="E2581" s="437"/>
      <c r="F2581" s="472"/>
      <c r="G2581" s="472"/>
    </row>
    <row r="2582" spans="4:7" x14ac:dyDescent="0.2">
      <c r="D2582" s="437"/>
      <c r="E2582" s="437"/>
      <c r="F2582" s="472"/>
      <c r="G2582" s="472"/>
    </row>
    <row r="2583" spans="4:7" x14ac:dyDescent="0.2">
      <c r="D2583" s="437"/>
      <c r="E2583" s="437"/>
      <c r="F2583" s="472"/>
      <c r="G2583" s="472"/>
    </row>
    <row r="2584" spans="4:7" x14ac:dyDescent="0.2">
      <c r="D2584" s="437"/>
      <c r="E2584" s="437"/>
      <c r="F2584" s="472"/>
      <c r="G2584" s="472"/>
    </row>
    <row r="2585" spans="4:7" x14ac:dyDescent="0.2">
      <c r="D2585" s="437"/>
      <c r="E2585" s="437"/>
      <c r="F2585" s="472"/>
      <c r="G2585" s="472"/>
    </row>
    <row r="2586" spans="4:7" x14ac:dyDescent="0.2">
      <c r="D2586" s="437"/>
      <c r="E2586" s="437"/>
      <c r="F2586" s="472"/>
      <c r="G2586" s="472"/>
    </row>
    <row r="2587" spans="4:7" x14ac:dyDescent="0.2">
      <c r="D2587" s="437"/>
      <c r="E2587" s="437"/>
      <c r="F2587" s="472"/>
      <c r="G2587" s="472"/>
    </row>
    <row r="2588" spans="4:7" x14ac:dyDescent="0.2">
      <c r="D2588" s="437"/>
      <c r="E2588" s="437"/>
      <c r="F2588" s="472"/>
      <c r="G2588" s="472"/>
    </row>
    <row r="2589" spans="4:7" x14ac:dyDescent="0.2">
      <c r="D2589" s="437"/>
      <c r="E2589" s="437"/>
      <c r="F2589" s="472"/>
      <c r="G2589" s="472"/>
    </row>
    <row r="2590" spans="4:7" x14ac:dyDescent="0.2">
      <c r="D2590" s="437"/>
      <c r="E2590" s="437"/>
      <c r="F2590" s="472"/>
      <c r="G2590" s="472"/>
    </row>
    <row r="2591" spans="4:7" x14ac:dyDescent="0.2">
      <c r="D2591" s="437"/>
      <c r="E2591" s="437"/>
      <c r="F2591" s="472"/>
      <c r="G2591" s="472"/>
    </row>
    <row r="2592" spans="4:7" x14ac:dyDescent="0.2">
      <c r="D2592" s="437"/>
      <c r="E2592" s="437"/>
      <c r="F2592" s="472"/>
      <c r="G2592" s="472"/>
    </row>
    <row r="2593" spans="4:7" x14ac:dyDescent="0.2">
      <c r="D2593" s="437"/>
      <c r="E2593" s="437"/>
      <c r="F2593" s="472"/>
      <c r="G2593" s="472"/>
    </row>
    <row r="2594" spans="4:7" x14ac:dyDescent="0.2">
      <c r="D2594" s="437"/>
      <c r="E2594" s="437"/>
      <c r="F2594" s="472"/>
      <c r="G2594" s="472"/>
    </row>
    <row r="2595" spans="4:7" x14ac:dyDescent="0.2">
      <c r="D2595" s="437"/>
      <c r="E2595" s="437"/>
      <c r="F2595" s="472"/>
      <c r="G2595" s="472"/>
    </row>
    <row r="2596" spans="4:7" x14ac:dyDescent="0.2">
      <c r="D2596" s="437"/>
      <c r="E2596" s="437"/>
      <c r="F2596" s="472"/>
      <c r="G2596" s="472"/>
    </row>
    <row r="2597" spans="4:7" x14ac:dyDescent="0.2">
      <c r="D2597" s="437"/>
      <c r="E2597" s="437"/>
      <c r="F2597" s="472"/>
      <c r="G2597" s="472"/>
    </row>
    <row r="2598" spans="4:7" x14ac:dyDescent="0.2">
      <c r="D2598" s="437"/>
      <c r="E2598" s="437"/>
      <c r="F2598" s="472"/>
      <c r="G2598" s="472"/>
    </row>
    <row r="2599" spans="4:7" x14ac:dyDescent="0.2">
      <c r="D2599" s="437"/>
      <c r="E2599" s="437"/>
      <c r="F2599" s="472"/>
      <c r="G2599" s="472"/>
    </row>
    <row r="2600" spans="4:7" x14ac:dyDescent="0.2">
      <c r="D2600" s="437"/>
      <c r="E2600" s="437"/>
      <c r="F2600" s="472"/>
      <c r="G2600" s="472"/>
    </row>
    <row r="2601" spans="4:7" x14ac:dyDescent="0.2">
      <c r="D2601" s="437"/>
      <c r="E2601" s="437"/>
      <c r="F2601" s="472"/>
      <c r="G2601" s="472"/>
    </row>
    <row r="2602" spans="4:7" x14ac:dyDescent="0.2">
      <c r="D2602" s="437"/>
      <c r="E2602" s="437"/>
      <c r="F2602" s="472"/>
      <c r="G2602" s="472"/>
    </row>
    <row r="2603" spans="4:7" x14ac:dyDescent="0.2">
      <c r="D2603" s="437"/>
      <c r="E2603" s="437"/>
      <c r="F2603" s="472"/>
      <c r="G2603" s="472"/>
    </row>
    <row r="2604" spans="4:7" x14ac:dyDescent="0.2">
      <c r="D2604" s="437"/>
      <c r="E2604" s="437"/>
      <c r="F2604" s="472"/>
      <c r="G2604" s="472"/>
    </row>
    <row r="2605" spans="4:7" x14ac:dyDescent="0.2">
      <c r="D2605" s="437"/>
      <c r="E2605" s="437"/>
      <c r="F2605" s="472"/>
      <c r="G2605" s="472"/>
    </row>
    <row r="2606" spans="4:7" x14ac:dyDescent="0.2">
      <c r="D2606" s="437"/>
      <c r="E2606" s="437"/>
      <c r="F2606" s="472"/>
      <c r="G2606" s="472"/>
    </row>
    <row r="2607" spans="4:7" x14ac:dyDescent="0.2">
      <c r="D2607" s="437"/>
      <c r="E2607" s="437"/>
      <c r="F2607" s="472"/>
      <c r="G2607" s="472"/>
    </row>
    <row r="2608" spans="4:7" x14ac:dyDescent="0.2">
      <c r="D2608" s="437"/>
      <c r="E2608" s="437"/>
      <c r="F2608" s="472"/>
      <c r="G2608" s="472"/>
    </row>
    <row r="2609" spans="4:7" x14ac:dyDescent="0.2">
      <c r="D2609" s="437"/>
      <c r="E2609" s="437"/>
      <c r="F2609" s="472"/>
      <c r="G2609" s="472"/>
    </row>
    <row r="2610" spans="4:7" x14ac:dyDescent="0.2">
      <c r="D2610" s="437"/>
      <c r="E2610" s="437"/>
      <c r="F2610" s="472"/>
      <c r="G2610" s="472"/>
    </row>
    <row r="2611" spans="4:7" x14ac:dyDescent="0.2">
      <c r="D2611" s="437"/>
      <c r="E2611" s="437"/>
      <c r="F2611" s="472"/>
      <c r="G2611" s="472"/>
    </row>
    <row r="2612" spans="4:7" x14ac:dyDescent="0.2">
      <c r="D2612" s="437"/>
      <c r="E2612" s="437"/>
      <c r="F2612" s="472"/>
      <c r="G2612" s="472"/>
    </row>
    <row r="2613" spans="4:7" x14ac:dyDescent="0.2">
      <c r="D2613" s="437"/>
      <c r="E2613" s="437"/>
      <c r="F2613" s="472"/>
      <c r="G2613" s="472"/>
    </row>
    <row r="2614" spans="4:7" x14ac:dyDescent="0.2">
      <c r="D2614" s="437"/>
      <c r="E2614" s="437"/>
      <c r="F2614" s="472"/>
      <c r="G2614" s="472"/>
    </row>
    <row r="2615" spans="4:7" x14ac:dyDescent="0.2">
      <c r="D2615" s="437"/>
      <c r="E2615" s="437"/>
      <c r="F2615" s="472"/>
      <c r="G2615" s="472"/>
    </row>
    <row r="2616" spans="4:7" x14ac:dyDescent="0.2">
      <c r="D2616" s="437"/>
      <c r="E2616" s="437"/>
      <c r="F2616" s="472"/>
      <c r="G2616" s="472"/>
    </row>
    <row r="2617" spans="4:7" x14ac:dyDescent="0.2">
      <c r="D2617" s="437"/>
      <c r="E2617" s="437"/>
      <c r="F2617" s="472"/>
      <c r="G2617" s="472"/>
    </row>
    <row r="2618" spans="4:7" x14ac:dyDescent="0.2">
      <c r="D2618" s="437"/>
      <c r="E2618" s="437"/>
      <c r="F2618" s="472"/>
      <c r="G2618" s="472"/>
    </row>
    <row r="2619" spans="4:7" x14ac:dyDescent="0.2">
      <c r="D2619" s="437"/>
      <c r="E2619" s="437"/>
      <c r="F2619" s="472"/>
      <c r="G2619" s="472"/>
    </row>
    <row r="2620" spans="4:7" x14ac:dyDescent="0.2">
      <c r="D2620" s="437"/>
      <c r="E2620" s="437"/>
      <c r="F2620" s="472"/>
      <c r="G2620" s="472"/>
    </row>
    <row r="2621" spans="4:7" x14ac:dyDescent="0.2">
      <c r="D2621" s="437"/>
      <c r="E2621" s="437"/>
      <c r="F2621" s="472"/>
      <c r="G2621" s="472"/>
    </row>
    <row r="2622" spans="4:7" x14ac:dyDescent="0.2">
      <c r="D2622" s="437"/>
      <c r="E2622" s="437"/>
      <c r="F2622" s="472"/>
      <c r="G2622" s="472"/>
    </row>
    <row r="2623" spans="4:7" x14ac:dyDescent="0.2">
      <c r="D2623" s="437"/>
      <c r="E2623" s="437"/>
      <c r="F2623" s="472"/>
      <c r="G2623" s="472"/>
    </row>
    <row r="2624" spans="4:7" x14ac:dyDescent="0.2">
      <c r="D2624" s="437"/>
      <c r="E2624" s="437"/>
      <c r="F2624" s="472"/>
      <c r="G2624" s="472"/>
    </row>
    <row r="2625" spans="4:7" x14ac:dyDescent="0.2">
      <c r="D2625" s="437"/>
      <c r="E2625" s="437"/>
      <c r="F2625" s="472"/>
      <c r="G2625" s="472"/>
    </row>
    <row r="2626" spans="4:7" x14ac:dyDescent="0.2">
      <c r="D2626" s="437"/>
      <c r="E2626" s="437"/>
      <c r="F2626" s="472"/>
      <c r="G2626" s="472"/>
    </row>
    <row r="2627" spans="4:7" x14ac:dyDescent="0.2">
      <c r="D2627" s="437"/>
      <c r="E2627" s="437"/>
      <c r="F2627" s="472"/>
      <c r="G2627" s="472"/>
    </row>
    <row r="2628" spans="4:7" x14ac:dyDescent="0.2">
      <c r="D2628" s="437"/>
      <c r="E2628" s="437"/>
      <c r="F2628" s="472"/>
      <c r="G2628" s="472"/>
    </row>
    <row r="2629" spans="4:7" x14ac:dyDescent="0.2">
      <c r="D2629" s="437"/>
      <c r="E2629" s="437"/>
      <c r="F2629" s="472"/>
      <c r="G2629" s="472"/>
    </row>
    <row r="2630" spans="4:7" x14ac:dyDescent="0.2">
      <c r="D2630" s="437"/>
      <c r="E2630" s="437"/>
      <c r="F2630" s="472"/>
      <c r="G2630" s="472"/>
    </row>
    <row r="2631" spans="4:7" x14ac:dyDescent="0.2">
      <c r="D2631" s="437"/>
      <c r="E2631" s="437"/>
      <c r="F2631" s="472"/>
      <c r="G2631" s="472"/>
    </row>
    <row r="2632" spans="4:7" x14ac:dyDescent="0.2">
      <c r="D2632" s="437"/>
      <c r="E2632" s="437"/>
      <c r="F2632" s="472"/>
      <c r="G2632" s="472"/>
    </row>
    <row r="2633" spans="4:7" x14ac:dyDescent="0.2">
      <c r="D2633" s="437"/>
      <c r="E2633" s="437"/>
      <c r="F2633" s="472"/>
      <c r="G2633" s="472"/>
    </row>
    <row r="2634" spans="4:7" x14ac:dyDescent="0.2">
      <c r="D2634" s="437"/>
      <c r="E2634" s="437"/>
      <c r="F2634" s="472"/>
      <c r="G2634" s="472"/>
    </row>
    <row r="2635" spans="4:7" x14ac:dyDescent="0.2">
      <c r="D2635" s="437"/>
      <c r="E2635" s="437"/>
      <c r="F2635" s="472"/>
      <c r="G2635" s="472"/>
    </row>
    <row r="2636" spans="4:7" x14ac:dyDescent="0.2">
      <c r="D2636" s="437"/>
      <c r="E2636" s="437"/>
      <c r="F2636" s="472"/>
      <c r="G2636" s="472"/>
    </row>
    <row r="2637" spans="4:7" x14ac:dyDescent="0.2">
      <c r="D2637" s="437"/>
      <c r="E2637" s="437"/>
      <c r="F2637" s="472"/>
      <c r="G2637" s="472"/>
    </row>
    <row r="2638" spans="4:7" x14ac:dyDescent="0.2">
      <c r="D2638" s="437"/>
      <c r="E2638" s="437"/>
      <c r="F2638" s="472"/>
      <c r="G2638" s="472"/>
    </row>
    <row r="2639" spans="4:7" x14ac:dyDescent="0.2">
      <c r="D2639" s="437"/>
      <c r="E2639" s="437"/>
      <c r="F2639" s="472"/>
      <c r="G2639" s="472"/>
    </row>
    <row r="2640" spans="4:7" x14ac:dyDescent="0.2">
      <c r="D2640" s="437"/>
      <c r="E2640" s="437"/>
      <c r="F2640" s="472"/>
      <c r="G2640" s="472"/>
    </row>
    <row r="2641" spans="4:7" x14ac:dyDescent="0.2">
      <c r="D2641" s="437"/>
      <c r="E2641" s="437"/>
      <c r="F2641" s="472"/>
      <c r="G2641" s="472"/>
    </row>
    <row r="2642" spans="4:7" x14ac:dyDescent="0.2">
      <c r="D2642" s="437"/>
      <c r="E2642" s="437"/>
      <c r="F2642" s="472"/>
      <c r="G2642" s="472"/>
    </row>
    <row r="2643" spans="4:7" x14ac:dyDescent="0.2">
      <c r="D2643" s="437"/>
      <c r="E2643" s="437"/>
      <c r="F2643" s="472"/>
      <c r="G2643" s="472"/>
    </row>
    <row r="2644" spans="4:7" x14ac:dyDescent="0.2">
      <c r="D2644" s="437"/>
      <c r="E2644" s="437"/>
      <c r="F2644" s="472"/>
      <c r="G2644" s="472"/>
    </row>
    <row r="2645" spans="4:7" x14ac:dyDescent="0.2">
      <c r="D2645" s="437"/>
      <c r="E2645" s="437"/>
      <c r="F2645" s="472"/>
      <c r="G2645" s="472"/>
    </row>
    <row r="2646" spans="4:7" x14ac:dyDescent="0.2">
      <c r="D2646" s="437"/>
      <c r="E2646" s="437"/>
      <c r="F2646" s="472"/>
      <c r="G2646" s="472"/>
    </row>
    <row r="2647" spans="4:7" x14ac:dyDescent="0.2">
      <c r="D2647" s="437"/>
      <c r="E2647" s="437"/>
      <c r="F2647" s="472"/>
      <c r="G2647" s="472"/>
    </row>
    <row r="2648" spans="4:7" x14ac:dyDescent="0.2">
      <c r="D2648" s="437"/>
      <c r="E2648" s="437"/>
      <c r="F2648" s="472"/>
      <c r="G2648" s="472"/>
    </row>
    <row r="2649" spans="4:7" x14ac:dyDescent="0.2">
      <c r="D2649" s="437"/>
      <c r="E2649" s="437"/>
      <c r="F2649" s="472"/>
      <c r="G2649" s="472"/>
    </row>
    <row r="2650" spans="4:7" x14ac:dyDescent="0.2">
      <c r="D2650" s="437"/>
      <c r="E2650" s="437"/>
      <c r="F2650" s="472"/>
      <c r="G2650" s="472"/>
    </row>
    <row r="2651" spans="4:7" x14ac:dyDescent="0.2">
      <c r="D2651" s="437"/>
      <c r="E2651" s="437"/>
      <c r="F2651" s="472"/>
      <c r="G2651" s="472"/>
    </row>
    <row r="2652" spans="4:7" x14ac:dyDescent="0.2">
      <c r="D2652" s="437"/>
      <c r="E2652" s="437"/>
      <c r="F2652" s="472"/>
      <c r="G2652" s="472"/>
    </row>
    <row r="2653" spans="4:7" x14ac:dyDescent="0.2">
      <c r="D2653" s="437"/>
      <c r="E2653" s="437"/>
      <c r="F2653" s="472"/>
      <c r="G2653" s="472"/>
    </row>
    <row r="2654" spans="4:7" x14ac:dyDescent="0.2">
      <c r="D2654" s="437"/>
      <c r="E2654" s="437"/>
      <c r="F2654" s="472"/>
      <c r="G2654" s="472"/>
    </row>
    <row r="2655" spans="4:7" x14ac:dyDescent="0.2">
      <c r="D2655" s="437"/>
      <c r="E2655" s="437"/>
      <c r="F2655" s="472"/>
      <c r="G2655" s="472"/>
    </row>
    <row r="2656" spans="4:7" x14ac:dyDescent="0.2">
      <c r="D2656" s="437"/>
      <c r="E2656" s="437"/>
      <c r="F2656" s="472"/>
      <c r="G2656" s="472"/>
    </row>
    <row r="2657" spans="4:7" x14ac:dyDescent="0.2">
      <c r="D2657" s="437"/>
      <c r="E2657" s="437"/>
      <c r="F2657" s="472"/>
      <c r="G2657" s="472"/>
    </row>
    <row r="2658" spans="4:7" x14ac:dyDescent="0.2">
      <c r="D2658" s="437"/>
      <c r="E2658" s="437"/>
      <c r="F2658" s="472"/>
      <c r="G2658" s="472"/>
    </row>
    <row r="2659" spans="4:7" x14ac:dyDescent="0.2">
      <c r="D2659" s="437"/>
      <c r="E2659" s="437"/>
      <c r="F2659" s="472"/>
      <c r="G2659" s="472"/>
    </row>
    <row r="2660" spans="4:7" x14ac:dyDescent="0.2">
      <c r="D2660" s="437"/>
      <c r="E2660" s="437"/>
      <c r="F2660" s="472"/>
      <c r="G2660" s="472"/>
    </row>
    <row r="2661" spans="4:7" x14ac:dyDescent="0.2">
      <c r="D2661" s="437"/>
      <c r="E2661" s="437"/>
      <c r="F2661" s="472"/>
      <c r="G2661" s="472"/>
    </row>
    <row r="2662" spans="4:7" x14ac:dyDescent="0.2">
      <c r="D2662" s="437"/>
      <c r="E2662" s="437"/>
      <c r="F2662" s="472"/>
      <c r="G2662" s="472"/>
    </row>
    <row r="2663" spans="4:7" x14ac:dyDescent="0.2">
      <c r="D2663" s="437"/>
      <c r="E2663" s="437"/>
      <c r="F2663" s="472"/>
      <c r="G2663" s="472"/>
    </row>
    <row r="2664" spans="4:7" x14ac:dyDescent="0.2">
      <c r="D2664" s="437"/>
      <c r="E2664" s="437"/>
      <c r="F2664" s="472"/>
      <c r="G2664" s="472"/>
    </row>
    <row r="2665" spans="4:7" x14ac:dyDescent="0.2">
      <c r="D2665" s="437"/>
      <c r="E2665" s="437"/>
      <c r="F2665" s="472"/>
      <c r="G2665" s="472"/>
    </row>
    <row r="2666" spans="4:7" x14ac:dyDescent="0.2">
      <c r="D2666" s="437"/>
      <c r="E2666" s="437"/>
      <c r="F2666" s="472"/>
      <c r="G2666" s="472"/>
    </row>
    <row r="2667" spans="4:7" x14ac:dyDescent="0.2">
      <c r="D2667" s="437"/>
      <c r="E2667" s="437"/>
      <c r="F2667" s="472"/>
      <c r="G2667" s="472"/>
    </row>
    <row r="2668" spans="4:7" x14ac:dyDescent="0.2">
      <c r="D2668" s="437"/>
      <c r="E2668" s="437"/>
      <c r="F2668" s="472"/>
      <c r="G2668" s="472"/>
    </row>
    <row r="2669" spans="4:7" x14ac:dyDescent="0.2">
      <c r="D2669" s="437"/>
      <c r="E2669" s="437"/>
      <c r="F2669" s="472"/>
      <c r="G2669" s="472"/>
    </row>
    <row r="2670" spans="4:7" x14ac:dyDescent="0.2">
      <c r="D2670" s="437"/>
      <c r="E2670" s="437"/>
      <c r="F2670" s="472"/>
      <c r="G2670" s="472"/>
    </row>
    <row r="2671" spans="4:7" x14ac:dyDescent="0.2">
      <c r="D2671" s="437"/>
      <c r="E2671" s="437"/>
      <c r="F2671" s="472"/>
      <c r="G2671" s="472"/>
    </row>
    <row r="2672" spans="4:7" x14ac:dyDescent="0.2">
      <c r="D2672" s="437"/>
      <c r="E2672" s="437"/>
      <c r="F2672" s="472"/>
      <c r="G2672" s="472"/>
    </row>
    <row r="2673" spans="4:7" x14ac:dyDescent="0.2">
      <c r="D2673" s="437"/>
      <c r="E2673" s="437"/>
      <c r="F2673" s="472"/>
      <c r="G2673" s="472"/>
    </row>
    <row r="2674" spans="4:7" x14ac:dyDescent="0.2">
      <c r="D2674" s="437"/>
      <c r="E2674" s="437"/>
      <c r="F2674" s="472"/>
      <c r="G2674" s="472"/>
    </row>
    <row r="2675" spans="4:7" x14ac:dyDescent="0.2">
      <c r="D2675" s="437"/>
      <c r="E2675" s="437"/>
      <c r="F2675" s="472"/>
      <c r="G2675" s="472"/>
    </row>
    <row r="2676" spans="4:7" x14ac:dyDescent="0.2">
      <c r="D2676" s="437"/>
      <c r="E2676" s="437"/>
      <c r="F2676" s="472"/>
      <c r="G2676" s="472"/>
    </row>
    <row r="2677" spans="4:7" x14ac:dyDescent="0.2">
      <c r="D2677" s="437"/>
      <c r="E2677" s="437"/>
      <c r="F2677" s="472"/>
      <c r="G2677" s="472"/>
    </row>
    <row r="2678" spans="4:7" x14ac:dyDescent="0.2">
      <c r="D2678" s="437"/>
      <c r="E2678" s="437"/>
      <c r="F2678" s="472"/>
      <c r="G2678" s="472"/>
    </row>
    <row r="2679" spans="4:7" x14ac:dyDescent="0.2">
      <c r="D2679" s="437"/>
      <c r="E2679" s="437"/>
      <c r="F2679" s="472"/>
      <c r="G2679" s="472"/>
    </row>
    <row r="2680" spans="4:7" x14ac:dyDescent="0.2">
      <c r="D2680" s="437"/>
      <c r="E2680" s="437"/>
      <c r="F2680" s="472"/>
      <c r="G2680" s="472"/>
    </row>
    <row r="2681" spans="4:7" x14ac:dyDescent="0.2">
      <c r="D2681" s="437"/>
      <c r="E2681" s="437"/>
      <c r="F2681" s="472"/>
      <c r="G2681" s="472"/>
    </row>
    <row r="2682" spans="4:7" x14ac:dyDescent="0.2">
      <c r="D2682" s="437"/>
      <c r="E2682" s="437"/>
      <c r="F2682" s="472"/>
      <c r="G2682" s="472"/>
    </row>
    <row r="2683" spans="4:7" x14ac:dyDescent="0.2">
      <c r="D2683" s="437"/>
      <c r="E2683" s="437"/>
      <c r="F2683" s="472"/>
      <c r="G2683" s="472"/>
    </row>
    <row r="2684" spans="4:7" x14ac:dyDescent="0.2">
      <c r="D2684" s="437"/>
      <c r="E2684" s="437"/>
      <c r="F2684" s="472"/>
      <c r="G2684" s="472"/>
    </row>
    <row r="2685" spans="4:7" x14ac:dyDescent="0.2">
      <c r="D2685" s="437"/>
      <c r="E2685" s="437"/>
      <c r="F2685" s="472"/>
      <c r="G2685" s="472"/>
    </row>
    <row r="2686" spans="4:7" x14ac:dyDescent="0.2">
      <c r="D2686" s="437"/>
      <c r="E2686" s="437"/>
      <c r="F2686" s="472"/>
      <c r="G2686" s="472"/>
    </row>
    <row r="2687" spans="4:7" x14ac:dyDescent="0.2">
      <c r="D2687" s="437"/>
      <c r="E2687" s="437"/>
      <c r="F2687" s="472"/>
      <c r="G2687" s="472"/>
    </row>
    <row r="2688" spans="4:7" x14ac:dyDescent="0.2">
      <c r="D2688" s="437"/>
      <c r="E2688" s="437"/>
      <c r="F2688" s="472"/>
      <c r="G2688" s="472"/>
    </row>
    <row r="2689" spans="4:7" x14ac:dyDescent="0.2">
      <c r="D2689" s="437"/>
      <c r="E2689" s="437"/>
      <c r="F2689" s="472"/>
      <c r="G2689" s="472"/>
    </row>
    <row r="2690" spans="4:7" x14ac:dyDescent="0.2">
      <c r="D2690" s="437"/>
      <c r="E2690" s="437"/>
      <c r="F2690" s="472"/>
      <c r="G2690" s="472"/>
    </row>
    <row r="2691" spans="4:7" x14ac:dyDescent="0.2">
      <c r="D2691" s="437"/>
      <c r="E2691" s="437"/>
      <c r="F2691" s="472"/>
      <c r="G2691" s="472"/>
    </row>
    <row r="2692" spans="4:7" x14ac:dyDescent="0.2">
      <c r="D2692" s="437"/>
      <c r="E2692" s="437"/>
      <c r="F2692" s="472"/>
      <c r="G2692" s="472"/>
    </row>
    <row r="2693" spans="4:7" x14ac:dyDescent="0.2">
      <c r="D2693" s="437"/>
      <c r="E2693" s="437"/>
      <c r="F2693" s="472"/>
      <c r="G2693" s="472"/>
    </row>
    <row r="2694" spans="4:7" x14ac:dyDescent="0.2">
      <c r="D2694" s="437"/>
      <c r="E2694" s="437"/>
      <c r="F2694" s="472"/>
      <c r="G2694" s="472"/>
    </row>
    <row r="2695" spans="4:7" x14ac:dyDescent="0.2">
      <c r="D2695" s="437"/>
      <c r="E2695" s="437"/>
      <c r="F2695" s="472"/>
      <c r="G2695" s="472"/>
    </row>
    <row r="2696" spans="4:7" x14ac:dyDescent="0.2">
      <c r="D2696" s="437"/>
      <c r="E2696" s="437"/>
      <c r="F2696" s="472"/>
      <c r="G2696" s="472"/>
    </row>
    <row r="2697" spans="4:7" x14ac:dyDescent="0.2">
      <c r="D2697" s="437"/>
      <c r="E2697" s="437"/>
      <c r="F2697" s="472"/>
      <c r="G2697" s="472"/>
    </row>
    <row r="2698" spans="4:7" x14ac:dyDescent="0.2">
      <c r="D2698" s="437"/>
      <c r="E2698" s="437"/>
      <c r="F2698" s="472"/>
      <c r="G2698" s="472"/>
    </row>
    <row r="2699" spans="4:7" x14ac:dyDescent="0.2">
      <c r="D2699" s="437"/>
      <c r="E2699" s="437"/>
      <c r="F2699" s="472"/>
      <c r="G2699" s="472"/>
    </row>
    <row r="2700" spans="4:7" x14ac:dyDescent="0.2">
      <c r="D2700" s="437"/>
      <c r="E2700" s="437"/>
      <c r="F2700" s="472"/>
      <c r="G2700" s="472"/>
    </row>
    <row r="2701" spans="4:7" x14ac:dyDescent="0.2">
      <c r="D2701" s="437"/>
      <c r="E2701" s="437"/>
      <c r="F2701" s="472"/>
      <c r="G2701" s="472"/>
    </row>
    <row r="2702" spans="4:7" x14ac:dyDescent="0.2">
      <c r="D2702" s="437"/>
      <c r="E2702" s="437"/>
      <c r="F2702" s="472"/>
      <c r="G2702" s="472"/>
    </row>
    <row r="2703" spans="4:7" x14ac:dyDescent="0.2">
      <c r="D2703" s="437"/>
      <c r="E2703" s="437"/>
      <c r="F2703" s="472"/>
      <c r="G2703" s="472"/>
    </row>
    <row r="2704" spans="4:7" x14ac:dyDescent="0.2">
      <c r="D2704" s="437"/>
      <c r="E2704" s="437"/>
      <c r="F2704" s="472"/>
      <c r="G2704" s="472"/>
    </row>
    <row r="2705" spans="4:7" x14ac:dyDescent="0.2">
      <c r="D2705" s="437"/>
      <c r="E2705" s="437"/>
      <c r="F2705" s="472"/>
      <c r="G2705" s="472"/>
    </row>
    <row r="2706" spans="4:7" x14ac:dyDescent="0.2">
      <c r="D2706" s="437"/>
      <c r="E2706" s="437"/>
      <c r="F2706" s="472"/>
      <c r="G2706" s="472"/>
    </row>
    <row r="2707" spans="4:7" x14ac:dyDescent="0.2">
      <c r="D2707" s="437"/>
      <c r="E2707" s="437"/>
      <c r="F2707" s="472"/>
      <c r="G2707" s="472"/>
    </row>
    <row r="2708" spans="4:7" x14ac:dyDescent="0.2">
      <c r="D2708" s="437"/>
      <c r="E2708" s="437"/>
      <c r="F2708" s="472"/>
      <c r="G2708" s="472"/>
    </row>
    <row r="2709" spans="4:7" x14ac:dyDescent="0.2">
      <c r="D2709" s="437"/>
      <c r="E2709" s="437"/>
      <c r="F2709" s="472"/>
      <c r="G2709" s="472"/>
    </row>
    <row r="2710" spans="4:7" x14ac:dyDescent="0.2">
      <c r="D2710" s="437"/>
      <c r="E2710" s="437"/>
      <c r="F2710" s="472"/>
      <c r="G2710" s="472"/>
    </row>
    <row r="2711" spans="4:7" x14ac:dyDescent="0.2">
      <c r="D2711" s="437"/>
      <c r="E2711" s="437"/>
      <c r="F2711" s="472"/>
      <c r="G2711" s="472"/>
    </row>
    <row r="2712" spans="4:7" x14ac:dyDescent="0.2">
      <c r="D2712" s="437"/>
      <c r="E2712" s="437"/>
      <c r="F2712" s="472"/>
      <c r="G2712" s="472"/>
    </row>
    <row r="2713" spans="4:7" x14ac:dyDescent="0.2">
      <c r="D2713" s="437"/>
      <c r="E2713" s="437"/>
      <c r="F2713" s="472"/>
      <c r="G2713" s="472"/>
    </row>
    <row r="2714" spans="4:7" x14ac:dyDescent="0.2">
      <c r="D2714" s="437"/>
      <c r="E2714" s="437"/>
      <c r="F2714" s="472"/>
      <c r="G2714" s="472"/>
    </row>
    <row r="2715" spans="4:7" x14ac:dyDescent="0.2">
      <c r="D2715" s="437"/>
      <c r="E2715" s="437"/>
      <c r="F2715" s="472"/>
      <c r="G2715" s="472"/>
    </row>
    <row r="2716" spans="4:7" x14ac:dyDescent="0.2">
      <c r="D2716" s="437"/>
      <c r="E2716" s="437"/>
      <c r="F2716" s="472"/>
      <c r="G2716" s="472"/>
    </row>
    <row r="2717" spans="4:7" x14ac:dyDescent="0.2">
      <c r="D2717" s="437"/>
      <c r="E2717" s="437"/>
      <c r="F2717" s="472"/>
      <c r="G2717" s="472"/>
    </row>
    <row r="2718" spans="4:7" x14ac:dyDescent="0.2">
      <c r="D2718" s="437"/>
      <c r="E2718" s="437"/>
      <c r="F2718" s="472"/>
      <c r="G2718" s="472"/>
    </row>
    <row r="2719" spans="4:7" x14ac:dyDescent="0.2">
      <c r="D2719" s="437"/>
      <c r="E2719" s="437"/>
      <c r="F2719" s="472"/>
      <c r="G2719" s="472"/>
    </row>
    <row r="2720" spans="4:7" x14ac:dyDescent="0.2">
      <c r="D2720" s="437"/>
      <c r="E2720" s="437"/>
      <c r="F2720" s="472"/>
      <c r="G2720" s="472"/>
    </row>
    <row r="2721" spans="4:7" x14ac:dyDescent="0.2">
      <c r="D2721" s="437"/>
      <c r="E2721" s="437"/>
      <c r="F2721" s="472"/>
      <c r="G2721" s="472"/>
    </row>
    <row r="2722" spans="4:7" x14ac:dyDescent="0.2">
      <c r="D2722" s="437"/>
      <c r="E2722" s="437"/>
      <c r="F2722" s="472"/>
      <c r="G2722" s="472"/>
    </row>
    <row r="2723" spans="4:7" x14ac:dyDescent="0.2">
      <c r="D2723" s="437"/>
      <c r="E2723" s="437"/>
      <c r="F2723" s="472"/>
      <c r="G2723" s="472"/>
    </row>
    <row r="2724" spans="4:7" x14ac:dyDescent="0.2">
      <c r="D2724" s="437"/>
      <c r="E2724" s="437"/>
      <c r="F2724" s="472"/>
      <c r="G2724" s="472"/>
    </row>
    <row r="2725" spans="4:7" x14ac:dyDescent="0.2">
      <c r="D2725" s="437"/>
      <c r="E2725" s="437"/>
      <c r="F2725" s="472"/>
      <c r="G2725" s="472"/>
    </row>
    <row r="2726" spans="4:7" x14ac:dyDescent="0.2">
      <c r="D2726" s="437"/>
      <c r="E2726" s="437"/>
      <c r="F2726" s="472"/>
      <c r="G2726" s="472"/>
    </row>
    <row r="2727" spans="4:7" x14ac:dyDescent="0.2">
      <c r="D2727" s="437"/>
      <c r="E2727" s="437"/>
      <c r="F2727" s="472"/>
      <c r="G2727" s="472"/>
    </row>
    <row r="2728" spans="4:7" x14ac:dyDescent="0.2">
      <c r="D2728" s="437"/>
      <c r="E2728" s="437"/>
      <c r="F2728" s="472"/>
      <c r="G2728" s="472"/>
    </row>
    <row r="2729" spans="4:7" x14ac:dyDescent="0.2">
      <c r="D2729" s="437"/>
      <c r="E2729" s="437"/>
      <c r="F2729" s="472"/>
      <c r="G2729" s="472"/>
    </row>
    <row r="2730" spans="4:7" x14ac:dyDescent="0.2">
      <c r="D2730" s="437"/>
      <c r="E2730" s="437"/>
      <c r="F2730" s="472"/>
      <c r="G2730" s="472"/>
    </row>
    <row r="2731" spans="4:7" x14ac:dyDescent="0.2">
      <c r="D2731" s="437"/>
      <c r="E2731" s="437"/>
      <c r="F2731" s="472"/>
      <c r="G2731" s="472"/>
    </row>
    <row r="2732" spans="4:7" x14ac:dyDescent="0.2">
      <c r="D2732" s="437"/>
      <c r="E2732" s="437"/>
      <c r="F2732" s="472"/>
      <c r="G2732" s="472"/>
    </row>
    <row r="2733" spans="4:7" x14ac:dyDescent="0.2">
      <c r="D2733" s="437"/>
      <c r="E2733" s="437"/>
      <c r="F2733" s="472"/>
      <c r="G2733" s="472"/>
    </row>
    <row r="2734" spans="4:7" x14ac:dyDescent="0.2">
      <c r="D2734" s="437"/>
      <c r="E2734" s="437"/>
      <c r="F2734" s="472"/>
      <c r="G2734" s="472"/>
    </row>
    <row r="2735" spans="4:7" x14ac:dyDescent="0.2">
      <c r="D2735" s="437"/>
      <c r="E2735" s="437"/>
      <c r="F2735" s="472"/>
      <c r="G2735" s="472"/>
    </row>
    <row r="2736" spans="4:7" x14ac:dyDescent="0.2">
      <c r="D2736" s="437"/>
      <c r="E2736" s="437"/>
      <c r="F2736" s="472"/>
      <c r="G2736" s="472"/>
    </row>
    <row r="2737" spans="4:7" x14ac:dyDescent="0.2">
      <c r="D2737" s="437"/>
      <c r="E2737" s="437"/>
      <c r="F2737" s="472"/>
      <c r="G2737" s="472"/>
    </row>
    <row r="2738" spans="4:7" x14ac:dyDescent="0.2">
      <c r="D2738" s="437"/>
      <c r="E2738" s="437"/>
      <c r="F2738" s="472"/>
      <c r="G2738" s="472"/>
    </row>
    <row r="2739" spans="4:7" x14ac:dyDescent="0.2">
      <c r="D2739" s="437"/>
      <c r="E2739" s="437"/>
      <c r="F2739" s="472"/>
      <c r="G2739" s="472"/>
    </row>
    <row r="2740" spans="4:7" x14ac:dyDescent="0.2">
      <c r="D2740" s="437"/>
      <c r="E2740" s="437"/>
      <c r="F2740" s="472"/>
      <c r="G2740" s="472"/>
    </row>
    <row r="2741" spans="4:7" x14ac:dyDescent="0.2">
      <c r="D2741" s="437"/>
      <c r="E2741" s="437"/>
      <c r="F2741" s="472"/>
      <c r="G2741" s="472"/>
    </row>
    <row r="2742" spans="4:7" x14ac:dyDescent="0.2">
      <c r="D2742" s="437"/>
      <c r="E2742" s="437"/>
      <c r="F2742" s="472"/>
      <c r="G2742" s="472"/>
    </row>
    <row r="2743" spans="4:7" x14ac:dyDescent="0.2">
      <c r="D2743" s="437"/>
      <c r="E2743" s="437"/>
      <c r="F2743" s="472"/>
      <c r="G2743" s="472"/>
    </row>
    <row r="2744" spans="4:7" x14ac:dyDescent="0.2">
      <c r="D2744" s="437"/>
      <c r="E2744" s="437"/>
      <c r="F2744" s="472"/>
      <c r="G2744" s="472"/>
    </row>
    <row r="2745" spans="4:7" x14ac:dyDescent="0.2">
      <c r="D2745" s="437"/>
      <c r="E2745" s="437"/>
      <c r="F2745" s="472"/>
      <c r="G2745" s="472"/>
    </row>
    <row r="2746" spans="4:7" x14ac:dyDescent="0.2">
      <c r="D2746" s="437"/>
      <c r="E2746" s="437"/>
      <c r="F2746" s="472"/>
      <c r="G2746" s="472"/>
    </row>
    <row r="2747" spans="4:7" x14ac:dyDescent="0.2">
      <c r="D2747" s="437"/>
      <c r="E2747" s="437"/>
      <c r="F2747" s="472"/>
      <c r="G2747" s="472"/>
    </row>
    <row r="2748" spans="4:7" x14ac:dyDescent="0.2">
      <c r="D2748" s="437"/>
      <c r="E2748" s="437"/>
      <c r="F2748" s="472"/>
      <c r="G2748" s="472"/>
    </row>
    <row r="2749" spans="4:7" x14ac:dyDescent="0.2">
      <c r="D2749" s="437"/>
      <c r="E2749" s="437"/>
      <c r="F2749" s="472"/>
      <c r="G2749" s="472"/>
    </row>
    <row r="2750" spans="4:7" x14ac:dyDescent="0.2">
      <c r="D2750" s="437"/>
      <c r="E2750" s="437"/>
      <c r="F2750" s="472"/>
      <c r="G2750" s="472"/>
    </row>
    <row r="2751" spans="4:7" x14ac:dyDescent="0.2">
      <c r="D2751" s="437"/>
      <c r="E2751" s="437"/>
      <c r="F2751" s="472"/>
      <c r="G2751" s="472"/>
    </row>
    <row r="2752" spans="4:7" x14ac:dyDescent="0.2">
      <c r="D2752" s="437"/>
      <c r="E2752" s="437"/>
      <c r="F2752" s="472"/>
      <c r="G2752" s="472"/>
    </row>
    <row r="2753" spans="4:7" x14ac:dyDescent="0.2">
      <c r="D2753" s="437"/>
      <c r="E2753" s="437"/>
      <c r="F2753" s="472"/>
      <c r="G2753" s="472"/>
    </row>
    <row r="2754" spans="4:7" x14ac:dyDescent="0.2">
      <c r="D2754" s="437"/>
      <c r="E2754" s="437"/>
      <c r="F2754" s="472"/>
      <c r="G2754" s="472"/>
    </row>
    <row r="2755" spans="4:7" x14ac:dyDescent="0.2">
      <c r="D2755" s="437"/>
      <c r="E2755" s="437"/>
      <c r="F2755" s="472"/>
      <c r="G2755" s="472"/>
    </row>
    <row r="2756" spans="4:7" x14ac:dyDescent="0.2">
      <c r="D2756" s="437"/>
      <c r="E2756" s="437"/>
      <c r="F2756" s="472"/>
      <c r="G2756" s="472"/>
    </row>
    <row r="2757" spans="4:7" x14ac:dyDescent="0.2">
      <c r="D2757" s="437"/>
      <c r="E2757" s="437"/>
      <c r="F2757" s="472"/>
      <c r="G2757" s="472"/>
    </row>
    <row r="2758" spans="4:7" x14ac:dyDescent="0.2">
      <c r="D2758" s="437"/>
      <c r="E2758" s="437"/>
      <c r="F2758" s="472"/>
      <c r="G2758" s="472"/>
    </row>
    <row r="2759" spans="4:7" x14ac:dyDescent="0.2">
      <c r="D2759" s="437"/>
      <c r="E2759" s="437"/>
      <c r="F2759" s="472"/>
      <c r="G2759" s="472"/>
    </row>
    <row r="2760" spans="4:7" x14ac:dyDescent="0.2">
      <c r="D2760" s="437"/>
      <c r="E2760" s="437"/>
      <c r="F2760" s="472"/>
      <c r="G2760" s="472"/>
    </row>
    <row r="2761" spans="4:7" x14ac:dyDescent="0.2">
      <c r="D2761" s="437"/>
      <c r="E2761" s="437"/>
      <c r="F2761" s="472"/>
      <c r="G2761" s="472"/>
    </row>
    <row r="2762" spans="4:7" x14ac:dyDescent="0.2">
      <c r="D2762" s="437"/>
      <c r="E2762" s="437"/>
      <c r="F2762" s="472"/>
      <c r="G2762" s="472"/>
    </row>
    <row r="2763" spans="4:7" x14ac:dyDescent="0.2">
      <c r="D2763" s="437"/>
      <c r="E2763" s="437"/>
      <c r="F2763" s="472"/>
      <c r="G2763" s="472"/>
    </row>
    <row r="2764" spans="4:7" x14ac:dyDescent="0.2">
      <c r="D2764" s="437"/>
      <c r="E2764" s="437"/>
      <c r="F2764" s="472"/>
      <c r="G2764" s="472"/>
    </row>
    <row r="2765" spans="4:7" x14ac:dyDescent="0.2">
      <c r="D2765" s="437"/>
      <c r="E2765" s="437"/>
      <c r="F2765" s="472"/>
      <c r="G2765" s="472"/>
    </row>
    <row r="2766" spans="4:7" x14ac:dyDescent="0.2">
      <c r="D2766" s="437"/>
      <c r="E2766" s="437"/>
      <c r="F2766" s="472"/>
      <c r="G2766" s="472"/>
    </row>
    <row r="2767" spans="4:7" x14ac:dyDescent="0.2">
      <c r="D2767" s="437"/>
      <c r="E2767" s="437"/>
      <c r="F2767" s="472"/>
      <c r="G2767" s="472"/>
    </row>
    <row r="2768" spans="4:7" x14ac:dyDescent="0.2">
      <c r="D2768" s="437"/>
      <c r="E2768" s="437"/>
      <c r="F2768" s="472"/>
      <c r="G2768" s="472"/>
    </row>
    <row r="2769" spans="4:7" x14ac:dyDescent="0.2">
      <c r="D2769" s="437"/>
      <c r="E2769" s="437"/>
      <c r="F2769" s="472"/>
      <c r="G2769" s="472"/>
    </row>
    <row r="2770" spans="4:7" x14ac:dyDescent="0.2">
      <c r="D2770" s="437"/>
      <c r="E2770" s="437"/>
      <c r="F2770" s="472"/>
      <c r="G2770" s="472"/>
    </row>
    <row r="2771" spans="4:7" x14ac:dyDescent="0.2">
      <c r="D2771" s="437"/>
      <c r="E2771" s="437"/>
      <c r="F2771" s="472"/>
      <c r="G2771" s="472"/>
    </row>
    <row r="2772" spans="4:7" x14ac:dyDescent="0.2">
      <c r="D2772" s="437"/>
      <c r="E2772" s="437"/>
      <c r="F2772" s="472"/>
      <c r="G2772" s="472"/>
    </row>
    <row r="2773" spans="4:7" x14ac:dyDescent="0.2">
      <c r="D2773" s="437"/>
      <c r="E2773" s="437"/>
      <c r="F2773" s="472"/>
      <c r="G2773" s="472"/>
    </row>
    <row r="2774" spans="4:7" x14ac:dyDescent="0.2">
      <c r="D2774" s="437"/>
      <c r="E2774" s="437"/>
      <c r="F2774" s="472"/>
      <c r="G2774" s="472"/>
    </row>
    <row r="2775" spans="4:7" x14ac:dyDescent="0.2">
      <c r="D2775" s="437"/>
      <c r="E2775" s="437"/>
      <c r="F2775" s="472"/>
      <c r="G2775" s="472"/>
    </row>
    <row r="2776" spans="4:7" x14ac:dyDescent="0.2">
      <c r="D2776" s="437"/>
      <c r="E2776" s="437"/>
      <c r="F2776" s="472"/>
      <c r="G2776" s="472"/>
    </row>
    <row r="2777" spans="4:7" x14ac:dyDescent="0.2">
      <c r="D2777" s="437"/>
      <c r="E2777" s="437"/>
      <c r="F2777" s="472"/>
      <c r="G2777" s="472"/>
    </row>
    <row r="2778" spans="4:7" x14ac:dyDescent="0.2">
      <c r="D2778" s="437"/>
      <c r="E2778" s="437"/>
      <c r="F2778" s="472"/>
      <c r="G2778" s="472"/>
    </row>
    <row r="2779" spans="4:7" x14ac:dyDescent="0.2">
      <c r="D2779" s="437"/>
      <c r="E2779" s="437"/>
      <c r="F2779" s="472"/>
      <c r="G2779" s="472"/>
    </row>
    <row r="2780" spans="4:7" x14ac:dyDescent="0.2">
      <c r="D2780" s="437"/>
      <c r="E2780" s="437"/>
      <c r="F2780" s="472"/>
      <c r="G2780" s="472"/>
    </row>
    <row r="2781" spans="4:7" x14ac:dyDescent="0.2">
      <c r="D2781" s="437"/>
      <c r="E2781" s="437"/>
      <c r="F2781" s="472"/>
      <c r="G2781" s="472"/>
    </row>
    <row r="2782" spans="4:7" x14ac:dyDescent="0.2">
      <c r="D2782" s="437"/>
      <c r="E2782" s="437"/>
      <c r="F2782" s="472"/>
      <c r="G2782" s="472"/>
    </row>
    <row r="2783" spans="4:7" x14ac:dyDescent="0.2">
      <c r="D2783" s="437"/>
      <c r="E2783" s="437"/>
      <c r="F2783" s="472"/>
      <c r="G2783" s="472"/>
    </row>
    <row r="2784" spans="4:7" x14ac:dyDescent="0.2">
      <c r="D2784" s="437"/>
      <c r="E2784" s="437"/>
      <c r="F2784" s="472"/>
      <c r="G2784" s="472"/>
    </row>
    <row r="2785" spans="4:7" x14ac:dyDescent="0.2">
      <c r="D2785" s="437"/>
      <c r="E2785" s="437"/>
      <c r="F2785" s="472"/>
      <c r="G2785" s="472"/>
    </row>
    <row r="2786" spans="4:7" x14ac:dyDescent="0.2">
      <c r="D2786" s="437"/>
      <c r="E2786" s="437"/>
      <c r="F2786" s="472"/>
      <c r="G2786" s="472"/>
    </row>
    <row r="2787" spans="4:7" x14ac:dyDescent="0.2">
      <c r="D2787" s="437"/>
      <c r="E2787" s="437"/>
      <c r="F2787" s="472"/>
      <c r="G2787" s="472"/>
    </row>
    <row r="2788" spans="4:7" x14ac:dyDescent="0.2">
      <c r="D2788" s="437"/>
      <c r="E2788" s="437"/>
      <c r="F2788" s="472"/>
      <c r="G2788" s="472"/>
    </row>
    <row r="2789" spans="4:7" x14ac:dyDescent="0.2">
      <c r="D2789" s="437"/>
      <c r="E2789" s="437"/>
      <c r="F2789" s="472"/>
      <c r="G2789" s="472"/>
    </row>
    <row r="2790" spans="4:7" x14ac:dyDescent="0.2">
      <c r="D2790" s="437"/>
      <c r="E2790" s="437"/>
      <c r="F2790" s="472"/>
      <c r="G2790" s="472"/>
    </row>
    <row r="2791" spans="4:7" x14ac:dyDescent="0.2">
      <c r="D2791" s="437"/>
      <c r="E2791" s="437"/>
      <c r="F2791" s="472"/>
      <c r="G2791" s="472"/>
    </row>
    <row r="2792" spans="4:7" x14ac:dyDescent="0.2">
      <c r="D2792" s="437"/>
      <c r="E2792" s="437"/>
      <c r="F2792" s="472"/>
      <c r="G2792" s="472"/>
    </row>
    <row r="2793" spans="4:7" x14ac:dyDescent="0.2">
      <c r="D2793" s="437"/>
      <c r="E2793" s="437"/>
      <c r="F2793" s="472"/>
      <c r="G2793" s="472"/>
    </row>
    <row r="2794" spans="4:7" x14ac:dyDescent="0.2">
      <c r="D2794" s="437"/>
      <c r="E2794" s="437"/>
      <c r="F2794" s="472"/>
      <c r="G2794" s="472"/>
    </row>
    <row r="2795" spans="4:7" x14ac:dyDescent="0.2">
      <c r="D2795" s="437"/>
      <c r="E2795" s="437"/>
      <c r="F2795" s="472"/>
      <c r="G2795" s="472"/>
    </row>
    <row r="2796" spans="4:7" x14ac:dyDescent="0.2">
      <c r="D2796" s="437"/>
      <c r="E2796" s="437"/>
      <c r="F2796" s="472"/>
      <c r="G2796" s="472"/>
    </row>
    <row r="2797" spans="4:7" x14ac:dyDescent="0.2">
      <c r="D2797" s="437"/>
      <c r="E2797" s="437"/>
      <c r="F2797" s="472"/>
      <c r="G2797" s="472"/>
    </row>
    <row r="2798" spans="4:7" x14ac:dyDescent="0.2">
      <c r="D2798" s="437"/>
      <c r="E2798" s="437"/>
      <c r="F2798" s="472"/>
      <c r="G2798" s="472"/>
    </row>
    <row r="2799" spans="4:7" x14ac:dyDescent="0.2">
      <c r="D2799" s="437"/>
      <c r="E2799" s="437"/>
      <c r="F2799" s="472"/>
      <c r="G2799" s="472"/>
    </row>
    <row r="2800" spans="4:7" x14ac:dyDescent="0.2">
      <c r="D2800" s="437"/>
      <c r="E2800" s="437"/>
      <c r="F2800" s="472"/>
      <c r="G2800" s="472"/>
    </row>
    <row r="2801" spans="4:7" x14ac:dyDescent="0.2">
      <c r="D2801" s="437"/>
      <c r="E2801" s="437"/>
      <c r="F2801" s="472"/>
      <c r="G2801" s="472"/>
    </row>
    <row r="2802" spans="4:7" x14ac:dyDescent="0.2">
      <c r="D2802" s="437"/>
      <c r="E2802" s="437"/>
      <c r="F2802" s="472"/>
      <c r="G2802" s="472"/>
    </row>
    <row r="2803" spans="4:7" x14ac:dyDescent="0.2">
      <c r="D2803" s="437"/>
      <c r="E2803" s="437"/>
      <c r="F2803" s="472"/>
      <c r="G2803" s="472"/>
    </row>
    <row r="2804" spans="4:7" x14ac:dyDescent="0.2">
      <c r="D2804" s="437"/>
      <c r="E2804" s="437"/>
      <c r="F2804" s="472"/>
      <c r="G2804" s="472"/>
    </row>
    <row r="2805" spans="4:7" x14ac:dyDescent="0.2">
      <c r="D2805" s="437"/>
      <c r="E2805" s="437"/>
      <c r="F2805" s="472"/>
      <c r="G2805" s="472"/>
    </row>
    <row r="2806" spans="4:7" x14ac:dyDescent="0.2">
      <c r="D2806" s="437"/>
      <c r="E2806" s="437"/>
      <c r="F2806" s="472"/>
      <c r="G2806" s="472"/>
    </row>
    <row r="2807" spans="4:7" x14ac:dyDescent="0.2">
      <c r="D2807" s="437"/>
      <c r="E2807" s="437"/>
      <c r="F2807" s="472"/>
      <c r="G2807" s="472"/>
    </row>
    <row r="2808" spans="4:7" x14ac:dyDescent="0.2">
      <c r="D2808" s="437"/>
      <c r="E2808" s="437"/>
      <c r="F2808" s="472"/>
      <c r="G2808" s="472"/>
    </row>
    <row r="2809" spans="4:7" x14ac:dyDescent="0.2">
      <c r="D2809" s="437"/>
      <c r="E2809" s="437"/>
      <c r="F2809" s="472"/>
      <c r="G2809" s="472"/>
    </row>
    <row r="2810" spans="4:7" x14ac:dyDescent="0.2">
      <c r="D2810" s="437"/>
      <c r="E2810" s="437"/>
      <c r="F2810" s="472"/>
      <c r="G2810" s="472"/>
    </row>
    <row r="2811" spans="4:7" x14ac:dyDescent="0.2">
      <c r="D2811" s="437"/>
      <c r="E2811" s="437"/>
      <c r="F2811" s="472"/>
      <c r="G2811" s="472"/>
    </row>
    <row r="2812" spans="4:7" x14ac:dyDescent="0.2">
      <c r="D2812" s="437"/>
      <c r="E2812" s="437"/>
      <c r="F2812" s="472"/>
      <c r="G2812" s="472"/>
    </row>
    <row r="2813" spans="4:7" x14ac:dyDescent="0.2">
      <c r="D2813" s="437"/>
      <c r="E2813" s="437"/>
      <c r="F2813" s="472"/>
      <c r="G2813" s="472"/>
    </row>
    <row r="2814" spans="4:7" x14ac:dyDescent="0.2">
      <c r="D2814" s="437"/>
      <c r="E2814" s="437"/>
      <c r="F2814" s="472"/>
      <c r="G2814" s="472"/>
    </row>
    <row r="2815" spans="4:7" x14ac:dyDescent="0.2">
      <c r="D2815" s="437"/>
      <c r="E2815" s="437"/>
      <c r="F2815" s="472"/>
      <c r="G2815" s="472"/>
    </row>
    <row r="2816" spans="4:7" x14ac:dyDescent="0.2">
      <c r="D2816" s="437"/>
      <c r="E2816" s="437"/>
      <c r="F2816" s="472"/>
      <c r="G2816" s="472"/>
    </row>
    <row r="2817" spans="4:7" x14ac:dyDescent="0.2">
      <c r="D2817" s="437"/>
      <c r="E2817" s="437"/>
      <c r="F2817" s="472"/>
      <c r="G2817" s="472"/>
    </row>
    <row r="2818" spans="4:7" x14ac:dyDescent="0.2">
      <c r="D2818" s="437"/>
      <c r="E2818" s="437"/>
      <c r="F2818" s="472"/>
      <c r="G2818" s="472"/>
    </row>
    <row r="2819" spans="4:7" x14ac:dyDescent="0.2">
      <c r="D2819" s="437"/>
      <c r="E2819" s="437"/>
      <c r="F2819" s="472"/>
      <c r="G2819" s="472"/>
    </row>
    <row r="2820" spans="4:7" x14ac:dyDescent="0.2">
      <c r="D2820" s="437"/>
      <c r="E2820" s="437"/>
      <c r="F2820" s="472"/>
      <c r="G2820" s="472"/>
    </row>
    <row r="2821" spans="4:7" x14ac:dyDescent="0.2">
      <c r="D2821" s="437"/>
      <c r="E2821" s="437"/>
      <c r="F2821" s="472"/>
      <c r="G2821" s="472"/>
    </row>
    <row r="2822" spans="4:7" x14ac:dyDescent="0.2">
      <c r="D2822" s="437"/>
      <c r="E2822" s="437"/>
      <c r="F2822" s="472"/>
      <c r="G2822" s="472"/>
    </row>
    <row r="2823" spans="4:7" x14ac:dyDescent="0.2">
      <c r="D2823" s="437"/>
      <c r="E2823" s="437"/>
      <c r="F2823" s="472"/>
      <c r="G2823" s="472"/>
    </row>
    <row r="2824" spans="4:7" x14ac:dyDescent="0.2">
      <c r="D2824" s="437"/>
      <c r="E2824" s="437"/>
      <c r="F2824" s="472"/>
      <c r="G2824" s="472"/>
    </row>
    <row r="2825" spans="4:7" x14ac:dyDescent="0.2">
      <c r="D2825" s="437"/>
      <c r="E2825" s="437"/>
      <c r="F2825" s="472"/>
      <c r="G2825" s="472"/>
    </row>
    <row r="2826" spans="4:7" x14ac:dyDescent="0.2">
      <c r="D2826" s="437"/>
      <c r="E2826" s="437"/>
      <c r="F2826" s="472"/>
      <c r="G2826" s="472"/>
    </row>
    <row r="2827" spans="4:7" x14ac:dyDescent="0.2">
      <c r="D2827" s="437"/>
      <c r="E2827" s="437"/>
      <c r="F2827" s="472"/>
      <c r="G2827" s="472"/>
    </row>
    <row r="2828" spans="4:7" x14ac:dyDescent="0.2">
      <c r="D2828" s="437"/>
      <c r="E2828" s="437"/>
      <c r="F2828" s="472"/>
      <c r="G2828" s="472"/>
    </row>
    <row r="2829" spans="4:7" x14ac:dyDescent="0.2">
      <c r="D2829" s="437"/>
      <c r="E2829" s="437"/>
      <c r="F2829" s="472"/>
      <c r="G2829" s="472"/>
    </row>
    <row r="2830" spans="4:7" x14ac:dyDescent="0.2">
      <c r="D2830" s="437"/>
      <c r="E2830" s="437"/>
      <c r="F2830" s="472"/>
      <c r="G2830" s="472"/>
    </row>
    <row r="2831" spans="4:7" x14ac:dyDescent="0.2">
      <c r="D2831" s="437"/>
      <c r="E2831" s="437"/>
      <c r="F2831" s="472"/>
      <c r="G2831" s="472"/>
    </row>
    <row r="2832" spans="4:7" x14ac:dyDescent="0.2">
      <c r="D2832" s="437"/>
      <c r="E2832" s="437"/>
      <c r="F2832" s="472"/>
      <c r="G2832" s="472"/>
    </row>
    <row r="2833" spans="4:7" x14ac:dyDescent="0.2">
      <c r="D2833" s="437"/>
      <c r="E2833" s="437"/>
      <c r="F2833" s="472"/>
      <c r="G2833" s="472"/>
    </row>
    <row r="2834" spans="4:7" x14ac:dyDescent="0.2">
      <c r="D2834" s="437"/>
      <c r="E2834" s="437"/>
      <c r="F2834" s="472"/>
      <c r="G2834" s="472"/>
    </row>
    <row r="2835" spans="4:7" x14ac:dyDescent="0.2">
      <c r="D2835" s="437"/>
      <c r="E2835" s="437"/>
      <c r="F2835" s="472"/>
      <c r="G2835" s="472"/>
    </row>
    <row r="2836" spans="4:7" x14ac:dyDescent="0.2">
      <c r="D2836" s="437"/>
      <c r="E2836" s="437"/>
      <c r="F2836" s="472"/>
      <c r="G2836" s="472"/>
    </row>
    <row r="2837" spans="4:7" x14ac:dyDescent="0.2">
      <c r="D2837" s="437"/>
      <c r="E2837" s="437"/>
      <c r="F2837" s="472"/>
      <c r="G2837" s="472"/>
    </row>
    <row r="2838" spans="4:7" x14ac:dyDescent="0.2">
      <c r="D2838" s="437"/>
      <c r="E2838" s="437"/>
      <c r="F2838" s="472"/>
      <c r="G2838" s="472"/>
    </row>
    <row r="2839" spans="4:7" x14ac:dyDescent="0.2">
      <c r="D2839" s="437"/>
      <c r="E2839" s="437"/>
      <c r="F2839" s="472"/>
      <c r="G2839" s="472"/>
    </row>
    <row r="2840" spans="4:7" x14ac:dyDescent="0.2">
      <c r="D2840" s="437"/>
      <c r="E2840" s="437"/>
      <c r="F2840" s="472"/>
      <c r="G2840" s="472"/>
    </row>
    <row r="2841" spans="4:7" x14ac:dyDescent="0.2">
      <c r="D2841" s="437"/>
      <c r="E2841" s="437"/>
      <c r="F2841" s="472"/>
      <c r="G2841" s="472"/>
    </row>
    <row r="2842" spans="4:7" x14ac:dyDescent="0.2">
      <c r="D2842" s="437"/>
      <c r="E2842" s="437"/>
      <c r="F2842" s="472"/>
      <c r="G2842" s="472"/>
    </row>
    <row r="2843" spans="4:7" x14ac:dyDescent="0.2">
      <c r="D2843" s="437"/>
      <c r="E2843" s="437"/>
      <c r="F2843" s="472"/>
      <c r="G2843" s="472"/>
    </row>
    <row r="2844" spans="4:7" x14ac:dyDescent="0.2">
      <c r="D2844" s="437"/>
      <c r="E2844" s="437"/>
      <c r="F2844" s="472"/>
      <c r="G2844" s="472"/>
    </row>
    <row r="2845" spans="4:7" x14ac:dyDescent="0.2">
      <c r="D2845" s="437"/>
      <c r="E2845" s="437"/>
      <c r="F2845" s="472"/>
      <c r="G2845" s="472"/>
    </row>
    <row r="2846" spans="4:7" x14ac:dyDescent="0.2">
      <c r="D2846" s="437"/>
      <c r="E2846" s="437"/>
      <c r="F2846" s="472"/>
      <c r="G2846" s="472"/>
    </row>
    <row r="2847" spans="4:7" x14ac:dyDescent="0.2">
      <c r="D2847" s="437"/>
      <c r="E2847" s="437"/>
      <c r="F2847" s="472"/>
      <c r="G2847" s="472"/>
    </row>
    <row r="2848" spans="4:7" x14ac:dyDescent="0.2">
      <c r="D2848" s="437"/>
      <c r="E2848" s="437"/>
      <c r="F2848" s="472"/>
      <c r="G2848" s="472"/>
    </row>
    <row r="2849" spans="4:7" x14ac:dyDescent="0.2">
      <c r="D2849" s="437"/>
      <c r="E2849" s="437"/>
      <c r="F2849" s="472"/>
      <c r="G2849" s="472"/>
    </row>
    <row r="2850" spans="4:7" x14ac:dyDescent="0.2">
      <c r="D2850" s="437"/>
      <c r="E2850" s="437"/>
      <c r="F2850" s="472"/>
      <c r="G2850" s="472"/>
    </row>
    <row r="2851" spans="4:7" x14ac:dyDescent="0.2">
      <c r="D2851" s="437"/>
      <c r="E2851" s="437"/>
      <c r="F2851" s="472"/>
      <c r="G2851" s="472"/>
    </row>
    <row r="2852" spans="4:7" x14ac:dyDescent="0.2">
      <c r="D2852" s="437"/>
      <c r="E2852" s="437"/>
      <c r="F2852" s="472"/>
      <c r="G2852" s="472"/>
    </row>
    <row r="2853" spans="4:7" x14ac:dyDescent="0.2">
      <c r="D2853" s="437"/>
      <c r="E2853" s="437"/>
      <c r="F2853" s="472"/>
      <c r="G2853" s="472"/>
    </row>
    <row r="2854" spans="4:7" x14ac:dyDescent="0.2">
      <c r="D2854" s="437"/>
      <c r="E2854" s="437"/>
      <c r="F2854" s="472"/>
      <c r="G2854" s="472"/>
    </row>
    <row r="2855" spans="4:7" x14ac:dyDescent="0.2">
      <c r="D2855" s="437"/>
      <c r="E2855" s="437"/>
      <c r="F2855" s="472"/>
      <c r="G2855" s="472"/>
    </row>
    <row r="2856" spans="4:7" x14ac:dyDescent="0.2">
      <c r="D2856" s="437"/>
      <c r="E2856" s="437"/>
      <c r="F2856" s="472"/>
      <c r="G2856" s="472"/>
    </row>
    <row r="2857" spans="4:7" x14ac:dyDescent="0.2">
      <c r="D2857" s="437"/>
      <c r="E2857" s="437"/>
      <c r="F2857" s="472"/>
      <c r="G2857" s="472"/>
    </row>
    <row r="2858" spans="4:7" x14ac:dyDescent="0.2">
      <c r="D2858" s="437"/>
      <c r="E2858" s="437"/>
      <c r="F2858" s="472"/>
      <c r="G2858" s="472"/>
    </row>
    <row r="2859" spans="4:7" x14ac:dyDescent="0.2">
      <c r="D2859" s="437"/>
      <c r="E2859" s="437"/>
      <c r="F2859" s="472"/>
      <c r="G2859" s="472"/>
    </row>
    <row r="2860" spans="4:7" x14ac:dyDescent="0.2">
      <c r="D2860" s="437"/>
      <c r="E2860" s="437"/>
      <c r="F2860" s="472"/>
      <c r="G2860" s="472"/>
    </row>
    <row r="2861" spans="4:7" x14ac:dyDescent="0.2">
      <c r="D2861" s="437"/>
      <c r="E2861" s="437"/>
      <c r="F2861" s="472"/>
      <c r="G2861" s="472"/>
    </row>
    <row r="2862" spans="4:7" x14ac:dyDescent="0.2">
      <c r="D2862" s="437"/>
      <c r="E2862" s="437"/>
      <c r="F2862" s="472"/>
      <c r="G2862" s="472"/>
    </row>
    <row r="2863" spans="4:7" x14ac:dyDescent="0.2">
      <c r="D2863" s="437"/>
      <c r="E2863" s="437"/>
      <c r="F2863" s="472"/>
      <c r="G2863" s="472"/>
    </row>
    <row r="2864" spans="4:7" x14ac:dyDescent="0.2">
      <c r="D2864" s="437"/>
      <c r="E2864" s="437"/>
      <c r="F2864" s="472"/>
      <c r="G2864" s="472"/>
    </row>
    <row r="2865" spans="4:7" x14ac:dyDescent="0.2">
      <c r="D2865" s="437"/>
      <c r="E2865" s="437"/>
      <c r="F2865" s="472"/>
      <c r="G2865" s="472"/>
    </row>
    <row r="2866" spans="4:7" x14ac:dyDescent="0.2">
      <c r="D2866" s="437"/>
      <c r="E2866" s="437"/>
      <c r="F2866" s="472"/>
      <c r="G2866" s="472"/>
    </row>
    <row r="2867" spans="4:7" x14ac:dyDescent="0.2">
      <c r="D2867" s="437"/>
      <c r="E2867" s="437"/>
      <c r="F2867" s="472"/>
      <c r="G2867" s="472"/>
    </row>
    <row r="2868" spans="4:7" x14ac:dyDescent="0.2">
      <c r="D2868" s="437"/>
      <c r="E2868" s="437"/>
      <c r="F2868" s="472"/>
      <c r="G2868" s="472"/>
    </row>
    <row r="2869" spans="4:7" x14ac:dyDescent="0.2">
      <c r="D2869" s="437"/>
      <c r="E2869" s="437"/>
      <c r="F2869" s="472"/>
      <c r="G2869" s="472"/>
    </row>
    <row r="2870" spans="4:7" x14ac:dyDescent="0.2">
      <c r="D2870" s="437"/>
      <c r="E2870" s="437"/>
      <c r="F2870" s="472"/>
      <c r="G2870" s="472"/>
    </row>
    <row r="2871" spans="4:7" x14ac:dyDescent="0.2">
      <c r="D2871" s="437"/>
      <c r="E2871" s="437"/>
      <c r="F2871" s="472"/>
      <c r="G2871" s="472"/>
    </row>
    <row r="2872" spans="4:7" x14ac:dyDescent="0.2">
      <c r="D2872" s="437"/>
      <c r="E2872" s="437"/>
      <c r="F2872" s="472"/>
      <c r="G2872" s="472"/>
    </row>
    <row r="2873" spans="4:7" x14ac:dyDescent="0.2">
      <c r="D2873" s="437"/>
      <c r="E2873" s="437"/>
      <c r="F2873" s="472"/>
      <c r="G2873" s="472"/>
    </row>
    <row r="2874" spans="4:7" x14ac:dyDescent="0.2">
      <c r="D2874" s="437"/>
      <c r="E2874" s="437"/>
      <c r="F2874" s="472"/>
      <c r="G2874" s="472"/>
    </row>
    <row r="2875" spans="4:7" x14ac:dyDescent="0.2">
      <c r="D2875" s="437"/>
      <c r="E2875" s="437"/>
      <c r="F2875" s="472"/>
      <c r="G2875" s="472"/>
    </row>
    <row r="2876" spans="4:7" x14ac:dyDescent="0.2">
      <c r="D2876" s="437"/>
      <c r="E2876" s="437"/>
      <c r="F2876" s="472"/>
      <c r="G2876" s="472"/>
    </row>
    <row r="2877" spans="4:7" x14ac:dyDescent="0.2">
      <c r="D2877" s="437"/>
      <c r="E2877" s="437"/>
      <c r="F2877" s="472"/>
      <c r="G2877" s="472"/>
    </row>
    <row r="2878" spans="4:7" x14ac:dyDescent="0.2">
      <c r="D2878" s="437"/>
      <c r="E2878" s="437"/>
      <c r="F2878" s="472"/>
      <c r="G2878" s="472"/>
    </row>
    <row r="2879" spans="4:7" x14ac:dyDescent="0.2">
      <c r="D2879" s="437"/>
      <c r="E2879" s="437"/>
      <c r="F2879" s="472"/>
      <c r="G2879" s="472"/>
    </row>
    <row r="2880" spans="4:7" x14ac:dyDescent="0.2">
      <c r="D2880" s="437"/>
      <c r="E2880" s="437"/>
      <c r="F2880" s="472"/>
      <c r="G2880" s="472"/>
    </row>
    <row r="2881" spans="4:7" x14ac:dyDescent="0.2">
      <c r="D2881" s="437"/>
      <c r="E2881" s="437"/>
      <c r="F2881" s="472"/>
      <c r="G2881" s="472"/>
    </row>
    <row r="2882" spans="4:7" x14ac:dyDescent="0.2">
      <c r="D2882" s="437"/>
      <c r="E2882" s="437"/>
      <c r="F2882" s="472"/>
      <c r="G2882" s="472"/>
    </row>
    <row r="2883" spans="4:7" x14ac:dyDescent="0.2">
      <c r="D2883" s="437"/>
      <c r="E2883" s="437"/>
      <c r="F2883" s="472"/>
      <c r="G2883" s="472"/>
    </row>
    <row r="2884" spans="4:7" x14ac:dyDescent="0.2">
      <c r="D2884" s="437"/>
      <c r="E2884" s="437"/>
      <c r="F2884" s="472"/>
      <c r="G2884" s="472"/>
    </row>
    <row r="2885" spans="4:7" x14ac:dyDescent="0.2">
      <c r="D2885" s="437"/>
      <c r="E2885" s="437"/>
      <c r="F2885" s="472"/>
      <c r="G2885" s="472"/>
    </row>
    <row r="2886" spans="4:7" x14ac:dyDescent="0.2">
      <c r="D2886" s="437"/>
      <c r="E2886" s="437"/>
      <c r="F2886" s="472"/>
      <c r="G2886" s="472"/>
    </row>
    <row r="2887" spans="4:7" x14ac:dyDescent="0.2">
      <c r="D2887" s="437"/>
      <c r="E2887" s="437"/>
      <c r="F2887" s="472"/>
      <c r="G2887" s="472"/>
    </row>
    <row r="2888" spans="4:7" x14ac:dyDescent="0.2">
      <c r="D2888" s="437"/>
      <c r="E2888" s="437"/>
      <c r="F2888" s="472"/>
      <c r="G2888" s="472"/>
    </row>
    <row r="2889" spans="4:7" x14ac:dyDescent="0.2">
      <c r="D2889" s="437"/>
      <c r="E2889" s="437"/>
      <c r="F2889" s="472"/>
      <c r="G2889" s="472"/>
    </row>
    <row r="2890" spans="4:7" x14ac:dyDescent="0.2">
      <c r="D2890" s="437"/>
      <c r="E2890" s="437"/>
      <c r="F2890" s="472"/>
      <c r="G2890" s="472"/>
    </row>
    <row r="2891" spans="4:7" x14ac:dyDescent="0.2">
      <c r="D2891" s="437"/>
      <c r="E2891" s="437"/>
      <c r="F2891" s="472"/>
      <c r="G2891" s="472"/>
    </row>
    <row r="2892" spans="4:7" x14ac:dyDescent="0.2">
      <c r="D2892" s="437"/>
      <c r="E2892" s="437"/>
      <c r="F2892" s="472"/>
      <c r="G2892" s="472"/>
    </row>
    <row r="2893" spans="4:7" x14ac:dyDescent="0.2">
      <c r="D2893" s="437"/>
      <c r="E2893" s="437"/>
      <c r="F2893" s="472"/>
      <c r="G2893" s="472"/>
    </row>
    <row r="2894" spans="4:7" x14ac:dyDescent="0.2">
      <c r="D2894" s="437"/>
      <c r="E2894" s="437"/>
      <c r="F2894" s="472"/>
      <c r="G2894" s="472"/>
    </row>
    <row r="2895" spans="4:7" x14ac:dyDescent="0.2">
      <c r="D2895" s="437"/>
      <c r="E2895" s="437"/>
      <c r="F2895" s="472"/>
      <c r="G2895" s="472"/>
    </row>
    <row r="2896" spans="4:7" x14ac:dyDescent="0.2">
      <c r="D2896" s="437"/>
      <c r="E2896" s="437"/>
      <c r="F2896" s="472"/>
      <c r="G2896" s="472"/>
    </row>
    <row r="2897" spans="4:7" x14ac:dyDescent="0.2">
      <c r="D2897" s="437"/>
      <c r="E2897" s="437"/>
      <c r="F2897" s="472"/>
      <c r="G2897" s="472"/>
    </row>
    <row r="2898" spans="4:7" x14ac:dyDescent="0.2">
      <c r="D2898" s="437"/>
      <c r="E2898" s="437"/>
      <c r="F2898" s="472"/>
      <c r="G2898" s="472"/>
    </row>
    <row r="2899" spans="4:7" x14ac:dyDescent="0.2">
      <c r="D2899" s="437"/>
      <c r="E2899" s="437"/>
      <c r="F2899" s="472"/>
      <c r="G2899" s="472"/>
    </row>
    <row r="2900" spans="4:7" x14ac:dyDescent="0.2">
      <c r="D2900" s="437"/>
      <c r="E2900" s="437"/>
      <c r="F2900" s="472"/>
      <c r="G2900" s="472"/>
    </row>
    <row r="2901" spans="4:7" x14ac:dyDescent="0.2">
      <c r="D2901" s="437"/>
      <c r="E2901" s="437"/>
      <c r="F2901" s="472"/>
      <c r="G2901" s="472"/>
    </row>
    <row r="2902" spans="4:7" x14ac:dyDescent="0.2">
      <c r="D2902" s="437"/>
      <c r="E2902" s="437"/>
      <c r="F2902" s="472"/>
      <c r="G2902" s="472"/>
    </row>
    <row r="2903" spans="4:7" x14ac:dyDescent="0.2">
      <c r="D2903" s="437"/>
      <c r="E2903" s="437"/>
      <c r="F2903" s="472"/>
      <c r="G2903" s="472"/>
    </row>
    <row r="2904" spans="4:7" x14ac:dyDescent="0.2">
      <c r="D2904" s="437"/>
      <c r="E2904" s="437"/>
      <c r="F2904" s="472"/>
      <c r="G2904" s="472"/>
    </row>
    <row r="2905" spans="4:7" x14ac:dyDescent="0.2">
      <c r="D2905" s="437"/>
      <c r="E2905" s="437"/>
      <c r="F2905" s="472"/>
      <c r="G2905" s="472"/>
    </row>
    <row r="2906" spans="4:7" x14ac:dyDescent="0.2">
      <c r="D2906" s="437"/>
      <c r="E2906" s="437"/>
      <c r="F2906" s="472"/>
      <c r="G2906" s="472"/>
    </row>
    <row r="2907" spans="4:7" x14ac:dyDescent="0.2">
      <c r="D2907" s="437"/>
      <c r="E2907" s="437"/>
      <c r="F2907" s="472"/>
      <c r="G2907" s="472"/>
    </row>
    <row r="2908" spans="4:7" x14ac:dyDescent="0.2">
      <c r="D2908" s="437"/>
      <c r="E2908" s="437"/>
      <c r="F2908" s="472"/>
      <c r="G2908" s="472"/>
    </row>
    <row r="2909" spans="4:7" x14ac:dyDescent="0.2">
      <c r="D2909" s="437"/>
      <c r="E2909" s="437"/>
      <c r="F2909" s="472"/>
      <c r="G2909" s="472"/>
    </row>
    <row r="2910" spans="4:7" x14ac:dyDescent="0.2">
      <c r="D2910" s="437"/>
      <c r="E2910" s="437"/>
      <c r="F2910" s="472"/>
      <c r="G2910" s="472"/>
    </row>
    <row r="2911" spans="4:7" x14ac:dyDescent="0.2">
      <c r="D2911" s="437"/>
      <c r="E2911" s="437"/>
      <c r="F2911" s="472"/>
      <c r="G2911" s="472"/>
    </row>
    <row r="2912" spans="4:7" x14ac:dyDescent="0.2">
      <c r="D2912" s="437"/>
      <c r="E2912" s="437"/>
      <c r="F2912" s="472"/>
      <c r="G2912" s="472"/>
    </row>
    <row r="2913" spans="4:7" x14ac:dyDescent="0.2">
      <c r="D2913" s="437"/>
      <c r="E2913" s="437"/>
      <c r="F2913" s="472"/>
      <c r="G2913" s="472"/>
    </row>
    <row r="2914" spans="4:7" x14ac:dyDescent="0.2">
      <c r="D2914" s="437"/>
      <c r="E2914" s="437"/>
      <c r="F2914" s="472"/>
      <c r="G2914" s="472"/>
    </row>
    <row r="2915" spans="4:7" x14ac:dyDescent="0.2">
      <c r="D2915" s="437"/>
      <c r="E2915" s="437"/>
      <c r="F2915" s="472"/>
      <c r="G2915" s="472"/>
    </row>
    <row r="2916" spans="4:7" x14ac:dyDescent="0.2">
      <c r="D2916" s="437"/>
      <c r="E2916" s="437"/>
      <c r="F2916" s="472"/>
      <c r="G2916" s="472"/>
    </row>
    <row r="2917" spans="4:7" x14ac:dyDescent="0.2">
      <c r="D2917" s="437"/>
      <c r="E2917" s="437"/>
      <c r="F2917" s="472"/>
      <c r="G2917" s="472"/>
    </row>
    <row r="2918" spans="4:7" x14ac:dyDescent="0.2">
      <c r="D2918" s="437"/>
      <c r="E2918" s="437"/>
      <c r="F2918" s="472"/>
      <c r="G2918" s="472"/>
    </row>
    <row r="2919" spans="4:7" x14ac:dyDescent="0.2">
      <c r="D2919" s="437"/>
      <c r="E2919" s="437"/>
      <c r="F2919" s="472"/>
      <c r="G2919" s="472"/>
    </row>
    <row r="2920" spans="4:7" x14ac:dyDescent="0.2">
      <c r="D2920" s="437"/>
      <c r="E2920" s="437"/>
      <c r="F2920" s="472"/>
      <c r="G2920" s="472"/>
    </row>
    <row r="2921" spans="4:7" x14ac:dyDescent="0.2">
      <c r="D2921" s="437"/>
      <c r="E2921" s="437"/>
      <c r="F2921" s="472"/>
      <c r="G2921" s="472"/>
    </row>
    <row r="2922" spans="4:7" x14ac:dyDescent="0.2">
      <c r="D2922" s="437"/>
      <c r="E2922" s="437"/>
      <c r="F2922" s="472"/>
      <c r="G2922" s="472"/>
    </row>
    <row r="2923" spans="4:7" x14ac:dyDescent="0.2">
      <c r="D2923" s="437"/>
      <c r="E2923" s="437"/>
      <c r="F2923" s="472"/>
      <c r="G2923" s="472"/>
    </row>
    <row r="2924" spans="4:7" x14ac:dyDescent="0.2">
      <c r="D2924" s="437"/>
      <c r="E2924" s="437"/>
      <c r="F2924" s="472"/>
      <c r="G2924" s="472"/>
    </row>
    <row r="2925" spans="4:7" x14ac:dyDescent="0.2">
      <c r="D2925" s="437"/>
      <c r="E2925" s="437"/>
      <c r="F2925" s="472"/>
      <c r="G2925" s="472"/>
    </row>
    <row r="2926" spans="4:7" x14ac:dyDescent="0.2">
      <c r="D2926" s="437"/>
      <c r="E2926" s="437"/>
      <c r="F2926" s="472"/>
      <c r="G2926" s="472"/>
    </row>
    <row r="2927" spans="4:7" x14ac:dyDescent="0.2">
      <c r="D2927" s="437"/>
      <c r="E2927" s="437"/>
      <c r="F2927" s="472"/>
      <c r="G2927" s="472"/>
    </row>
    <row r="2928" spans="4:7" x14ac:dyDescent="0.2">
      <c r="D2928" s="437"/>
      <c r="E2928" s="437"/>
      <c r="F2928" s="472"/>
      <c r="G2928" s="472"/>
    </row>
    <row r="2929" spans="4:7" x14ac:dyDescent="0.2">
      <c r="D2929" s="437"/>
      <c r="E2929" s="437"/>
      <c r="F2929" s="472"/>
      <c r="G2929" s="472"/>
    </row>
    <row r="2930" spans="4:7" x14ac:dyDescent="0.2">
      <c r="D2930" s="437"/>
      <c r="E2930" s="437"/>
      <c r="F2930" s="472"/>
      <c r="G2930" s="472"/>
    </row>
    <row r="2931" spans="4:7" x14ac:dyDescent="0.2">
      <c r="D2931" s="437"/>
      <c r="E2931" s="437"/>
      <c r="F2931" s="472"/>
      <c r="G2931" s="472"/>
    </row>
    <row r="2932" spans="4:7" x14ac:dyDescent="0.2">
      <c r="D2932" s="437"/>
      <c r="E2932" s="437"/>
      <c r="F2932" s="472"/>
      <c r="G2932" s="472"/>
    </row>
    <row r="2933" spans="4:7" x14ac:dyDescent="0.2">
      <c r="D2933" s="437"/>
      <c r="E2933" s="437"/>
      <c r="F2933" s="472"/>
      <c r="G2933" s="472"/>
    </row>
    <row r="2934" spans="4:7" x14ac:dyDescent="0.2">
      <c r="D2934" s="437"/>
      <c r="E2934" s="437"/>
      <c r="F2934" s="472"/>
      <c r="G2934" s="472"/>
    </row>
    <row r="2935" spans="4:7" x14ac:dyDescent="0.2">
      <c r="D2935" s="437"/>
      <c r="E2935" s="437"/>
      <c r="F2935" s="472"/>
      <c r="G2935" s="472"/>
    </row>
    <row r="2936" spans="4:7" x14ac:dyDescent="0.2">
      <c r="D2936" s="437"/>
      <c r="E2936" s="437"/>
      <c r="F2936" s="472"/>
      <c r="G2936" s="472"/>
    </row>
    <row r="2937" spans="4:7" x14ac:dyDescent="0.2">
      <c r="D2937" s="437"/>
      <c r="E2937" s="437"/>
      <c r="F2937" s="472"/>
      <c r="G2937" s="472"/>
    </row>
    <row r="2938" spans="4:7" x14ac:dyDescent="0.2">
      <c r="D2938" s="437"/>
      <c r="E2938" s="437"/>
      <c r="F2938" s="472"/>
      <c r="G2938" s="472"/>
    </row>
    <row r="2939" spans="4:7" x14ac:dyDescent="0.2">
      <c r="D2939" s="437"/>
      <c r="E2939" s="437"/>
      <c r="F2939" s="472"/>
      <c r="G2939" s="472"/>
    </row>
    <row r="2940" spans="4:7" x14ac:dyDescent="0.2">
      <c r="D2940" s="437"/>
      <c r="E2940" s="437"/>
      <c r="F2940" s="472"/>
      <c r="G2940" s="472"/>
    </row>
    <row r="2941" spans="4:7" x14ac:dyDescent="0.2">
      <c r="D2941" s="437"/>
      <c r="E2941" s="437"/>
      <c r="F2941" s="472"/>
      <c r="G2941" s="472"/>
    </row>
    <row r="2942" spans="4:7" x14ac:dyDescent="0.2">
      <c r="D2942" s="437"/>
      <c r="E2942" s="437"/>
      <c r="F2942" s="472"/>
      <c r="G2942" s="472"/>
    </row>
    <row r="2943" spans="4:7" x14ac:dyDescent="0.2">
      <c r="D2943" s="437"/>
      <c r="E2943" s="437"/>
      <c r="F2943" s="472"/>
      <c r="G2943" s="472"/>
    </row>
    <row r="2944" spans="4:7" x14ac:dyDescent="0.2">
      <c r="D2944" s="437"/>
      <c r="E2944" s="437"/>
      <c r="F2944" s="472"/>
      <c r="G2944" s="472"/>
    </row>
    <row r="2945" spans="4:7" x14ac:dyDescent="0.2">
      <c r="D2945" s="437"/>
      <c r="E2945" s="437"/>
      <c r="F2945" s="472"/>
      <c r="G2945" s="472"/>
    </row>
    <row r="2946" spans="4:7" x14ac:dyDescent="0.2">
      <c r="D2946" s="437"/>
      <c r="E2946" s="437"/>
      <c r="F2946" s="472"/>
      <c r="G2946" s="472"/>
    </row>
    <row r="2947" spans="4:7" x14ac:dyDescent="0.2">
      <c r="D2947" s="437"/>
      <c r="E2947" s="437"/>
      <c r="F2947" s="472"/>
      <c r="G2947" s="472"/>
    </row>
    <row r="2948" spans="4:7" x14ac:dyDescent="0.2">
      <c r="D2948" s="437"/>
      <c r="E2948" s="437"/>
      <c r="F2948" s="472"/>
      <c r="G2948" s="472"/>
    </row>
    <row r="2949" spans="4:7" x14ac:dyDescent="0.2">
      <c r="D2949" s="437"/>
      <c r="E2949" s="437"/>
      <c r="F2949" s="472"/>
      <c r="G2949" s="472"/>
    </row>
    <row r="2950" spans="4:7" x14ac:dyDescent="0.2">
      <c r="D2950" s="437"/>
      <c r="E2950" s="437"/>
      <c r="F2950" s="472"/>
      <c r="G2950" s="472"/>
    </row>
    <row r="2951" spans="4:7" x14ac:dyDescent="0.2">
      <c r="D2951" s="437"/>
      <c r="E2951" s="437"/>
      <c r="F2951" s="472"/>
      <c r="G2951" s="472"/>
    </row>
    <row r="2952" spans="4:7" x14ac:dyDescent="0.2">
      <c r="D2952" s="437"/>
      <c r="E2952" s="437"/>
      <c r="F2952" s="472"/>
      <c r="G2952" s="472"/>
    </row>
    <row r="2953" spans="4:7" x14ac:dyDescent="0.2">
      <c r="D2953" s="437"/>
      <c r="E2953" s="437"/>
      <c r="F2953" s="472"/>
      <c r="G2953" s="472"/>
    </row>
    <row r="2954" spans="4:7" x14ac:dyDescent="0.2">
      <c r="D2954" s="437"/>
      <c r="E2954" s="437"/>
      <c r="F2954" s="472"/>
      <c r="G2954" s="472"/>
    </row>
    <row r="2955" spans="4:7" x14ac:dyDescent="0.2">
      <c r="D2955" s="437"/>
      <c r="E2955" s="437"/>
      <c r="F2955" s="472"/>
      <c r="G2955" s="472"/>
    </row>
    <row r="2956" spans="4:7" x14ac:dyDescent="0.2">
      <c r="D2956" s="437"/>
      <c r="E2956" s="437"/>
      <c r="F2956" s="472"/>
      <c r="G2956" s="472"/>
    </row>
    <row r="2957" spans="4:7" x14ac:dyDescent="0.2">
      <c r="D2957" s="437"/>
      <c r="E2957" s="437"/>
      <c r="F2957" s="472"/>
      <c r="G2957" s="472"/>
    </row>
    <row r="2958" spans="4:7" x14ac:dyDescent="0.2">
      <c r="D2958" s="437"/>
      <c r="E2958" s="437"/>
      <c r="F2958" s="472"/>
      <c r="G2958" s="472"/>
    </row>
    <row r="2959" spans="4:7" x14ac:dyDescent="0.2">
      <c r="D2959" s="437"/>
      <c r="E2959" s="437"/>
      <c r="F2959" s="472"/>
      <c r="G2959" s="472"/>
    </row>
    <row r="2960" spans="4:7" x14ac:dyDescent="0.2">
      <c r="D2960" s="437"/>
      <c r="E2960" s="437"/>
      <c r="F2960" s="472"/>
      <c r="G2960" s="472"/>
    </row>
    <row r="2961" spans="4:7" x14ac:dyDescent="0.2">
      <c r="D2961" s="437"/>
      <c r="E2961" s="437"/>
      <c r="F2961" s="472"/>
      <c r="G2961" s="472"/>
    </row>
    <row r="2962" spans="4:7" x14ac:dyDescent="0.2">
      <c r="D2962" s="437"/>
      <c r="E2962" s="437"/>
      <c r="F2962" s="472"/>
      <c r="G2962" s="472"/>
    </row>
    <row r="2963" spans="4:7" x14ac:dyDescent="0.2">
      <c r="D2963" s="437"/>
      <c r="E2963" s="437"/>
      <c r="F2963" s="472"/>
      <c r="G2963" s="472"/>
    </row>
    <row r="2964" spans="4:7" x14ac:dyDescent="0.2">
      <c r="D2964" s="437"/>
      <c r="E2964" s="437"/>
      <c r="F2964" s="472"/>
      <c r="G2964" s="472"/>
    </row>
    <row r="2965" spans="4:7" x14ac:dyDescent="0.2">
      <c r="D2965" s="437"/>
      <c r="E2965" s="437"/>
      <c r="F2965" s="472"/>
      <c r="G2965" s="472"/>
    </row>
    <row r="2966" spans="4:7" x14ac:dyDescent="0.2">
      <c r="D2966" s="437"/>
      <c r="E2966" s="437"/>
      <c r="F2966" s="472"/>
      <c r="G2966" s="472"/>
    </row>
    <row r="2967" spans="4:7" x14ac:dyDescent="0.2">
      <c r="D2967" s="437"/>
      <c r="E2967" s="437"/>
      <c r="F2967" s="472"/>
      <c r="G2967" s="472"/>
    </row>
    <row r="2968" spans="4:7" x14ac:dyDescent="0.2">
      <c r="D2968" s="437"/>
      <c r="E2968" s="437"/>
      <c r="F2968" s="472"/>
      <c r="G2968" s="472"/>
    </row>
    <row r="2969" spans="4:7" x14ac:dyDescent="0.2">
      <c r="D2969" s="437"/>
      <c r="E2969" s="437"/>
      <c r="F2969" s="472"/>
      <c r="G2969" s="472"/>
    </row>
    <row r="2970" spans="4:7" x14ac:dyDescent="0.2">
      <c r="D2970" s="437"/>
      <c r="E2970" s="437"/>
      <c r="F2970" s="472"/>
      <c r="G2970" s="472"/>
    </row>
    <row r="2971" spans="4:7" x14ac:dyDescent="0.2">
      <c r="D2971" s="437"/>
      <c r="E2971" s="437"/>
      <c r="F2971" s="472"/>
      <c r="G2971" s="472"/>
    </row>
    <row r="2972" spans="4:7" x14ac:dyDescent="0.2">
      <c r="D2972" s="437"/>
      <c r="E2972" s="437"/>
      <c r="F2972" s="472"/>
      <c r="G2972" s="472"/>
    </row>
    <row r="2973" spans="4:7" x14ac:dyDescent="0.2">
      <c r="D2973" s="437"/>
      <c r="E2973" s="437"/>
      <c r="F2973" s="472"/>
      <c r="G2973" s="472"/>
    </row>
    <row r="2974" spans="4:7" x14ac:dyDescent="0.2">
      <c r="D2974" s="437"/>
      <c r="E2974" s="437"/>
      <c r="F2974" s="472"/>
      <c r="G2974" s="472"/>
    </row>
    <row r="2975" spans="4:7" x14ac:dyDescent="0.2">
      <c r="D2975" s="437"/>
      <c r="E2975" s="437"/>
      <c r="F2975" s="472"/>
      <c r="G2975" s="472"/>
    </row>
    <row r="2976" spans="4:7" x14ac:dyDescent="0.2">
      <c r="D2976" s="437"/>
      <c r="E2976" s="437"/>
      <c r="F2976" s="472"/>
      <c r="G2976" s="472"/>
    </row>
    <row r="2977" spans="4:7" x14ac:dyDescent="0.2">
      <c r="D2977" s="437"/>
      <c r="E2977" s="437"/>
      <c r="F2977" s="472"/>
      <c r="G2977" s="472"/>
    </row>
    <row r="2978" spans="4:7" x14ac:dyDescent="0.2">
      <c r="D2978" s="437"/>
      <c r="E2978" s="437"/>
      <c r="F2978" s="472"/>
      <c r="G2978" s="472"/>
    </row>
    <row r="2979" spans="4:7" x14ac:dyDescent="0.2">
      <c r="D2979" s="437"/>
      <c r="E2979" s="437"/>
      <c r="F2979" s="472"/>
      <c r="G2979" s="472"/>
    </row>
    <row r="2980" spans="4:7" x14ac:dyDescent="0.2">
      <c r="D2980" s="437"/>
      <c r="E2980" s="437"/>
      <c r="F2980" s="472"/>
      <c r="G2980" s="472"/>
    </row>
    <row r="2981" spans="4:7" x14ac:dyDescent="0.2">
      <c r="D2981" s="437"/>
      <c r="E2981" s="437"/>
      <c r="F2981" s="472"/>
      <c r="G2981" s="472"/>
    </row>
    <row r="2982" spans="4:7" x14ac:dyDescent="0.2">
      <c r="D2982" s="437"/>
      <c r="E2982" s="437"/>
      <c r="F2982" s="472"/>
      <c r="G2982" s="472"/>
    </row>
    <row r="2983" spans="4:7" x14ac:dyDescent="0.2">
      <c r="D2983" s="437"/>
      <c r="E2983" s="437"/>
      <c r="F2983" s="472"/>
      <c r="G2983" s="472"/>
    </row>
    <row r="2984" spans="4:7" x14ac:dyDescent="0.2">
      <c r="D2984" s="437"/>
      <c r="E2984" s="437"/>
      <c r="F2984" s="472"/>
      <c r="G2984" s="472"/>
    </row>
    <row r="2985" spans="4:7" x14ac:dyDescent="0.2">
      <c r="D2985" s="437"/>
      <c r="E2985" s="437"/>
      <c r="F2985" s="472"/>
      <c r="G2985" s="472"/>
    </row>
    <row r="2986" spans="4:7" x14ac:dyDescent="0.2">
      <c r="D2986" s="437"/>
      <c r="E2986" s="437"/>
      <c r="F2986" s="472"/>
      <c r="G2986" s="472"/>
    </row>
    <row r="2987" spans="4:7" x14ac:dyDescent="0.2">
      <c r="D2987" s="437"/>
      <c r="E2987" s="437"/>
      <c r="F2987" s="472"/>
      <c r="G2987" s="472"/>
    </row>
    <row r="2988" spans="4:7" x14ac:dyDescent="0.2">
      <c r="D2988" s="437"/>
      <c r="E2988" s="437"/>
      <c r="F2988" s="472"/>
      <c r="G2988" s="472"/>
    </row>
    <row r="2989" spans="4:7" x14ac:dyDescent="0.2">
      <c r="D2989" s="437"/>
      <c r="E2989" s="437"/>
      <c r="F2989" s="472"/>
      <c r="G2989" s="472"/>
    </row>
    <row r="2990" spans="4:7" x14ac:dyDescent="0.2">
      <c r="D2990" s="437"/>
      <c r="E2990" s="437"/>
      <c r="F2990" s="472"/>
      <c r="G2990" s="472"/>
    </row>
    <row r="2991" spans="4:7" x14ac:dyDescent="0.2">
      <c r="D2991" s="437"/>
      <c r="E2991" s="437"/>
      <c r="F2991" s="472"/>
      <c r="G2991" s="472"/>
    </row>
    <row r="2992" spans="4:7" x14ac:dyDescent="0.2">
      <c r="D2992" s="437"/>
      <c r="E2992" s="437"/>
      <c r="F2992" s="472"/>
      <c r="G2992" s="472"/>
    </row>
    <row r="2993" spans="4:7" x14ac:dyDescent="0.2">
      <c r="D2993" s="437"/>
      <c r="E2993" s="437"/>
      <c r="F2993" s="472"/>
      <c r="G2993" s="472"/>
    </row>
    <row r="2994" spans="4:7" x14ac:dyDescent="0.2">
      <c r="D2994" s="437"/>
      <c r="E2994" s="437"/>
      <c r="F2994" s="472"/>
      <c r="G2994" s="472"/>
    </row>
    <row r="2995" spans="4:7" x14ac:dyDescent="0.2">
      <c r="D2995" s="437"/>
      <c r="E2995" s="437"/>
      <c r="F2995" s="472"/>
      <c r="G2995" s="472"/>
    </row>
    <row r="2996" spans="4:7" x14ac:dyDescent="0.2">
      <c r="D2996" s="437"/>
      <c r="E2996" s="437"/>
      <c r="F2996" s="472"/>
      <c r="G2996" s="472"/>
    </row>
    <row r="2997" spans="4:7" x14ac:dyDescent="0.2">
      <c r="D2997" s="437"/>
      <c r="E2997" s="437"/>
      <c r="F2997" s="472"/>
      <c r="G2997" s="472"/>
    </row>
    <row r="2998" spans="4:7" x14ac:dyDescent="0.2">
      <c r="D2998" s="437"/>
      <c r="E2998" s="437"/>
      <c r="F2998" s="472"/>
      <c r="G2998" s="472"/>
    </row>
    <row r="2999" spans="4:7" x14ac:dyDescent="0.2">
      <c r="D2999" s="437"/>
      <c r="E2999" s="437"/>
      <c r="F2999" s="472"/>
      <c r="G2999" s="472"/>
    </row>
    <row r="3000" spans="4:7" x14ac:dyDescent="0.2">
      <c r="D3000" s="437"/>
      <c r="E3000" s="437"/>
      <c r="F3000" s="472"/>
      <c r="G3000" s="472"/>
    </row>
    <row r="3001" spans="4:7" x14ac:dyDescent="0.2">
      <c r="D3001" s="437"/>
      <c r="E3001" s="437"/>
      <c r="F3001" s="472"/>
      <c r="G3001" s="472"/>
    </row>
    <row r="3002" spans="4:7" x14ac:dyDescent="0.2">
      <c r="D3002" s="437"/>
      <c r="E3002" s="437"/>
      <c r="F3002" s="472"/>
      <c r="G3002" s="472"/>
    </row>
    <row r="3003" spans="4:7" x14ac:dyDescent="0.2">
      <c r="D3003" s="437"/>
      <c r="E3003" s="437"/>
      <c r="F3003" s="472"/>
      <c r="G3003" s="472"/>
    </row>
    <row r="3004" spans="4:7" x14ac:dyDescent="0.2">
      <c r="D3004" s="437"/>
      <c r="E3004" s="437"/>
      <c r="F3004" s="472"/>
      <c r="G3004" s="472"/>
    </row>
    <row r="3005" spans="4:7" x14ac:dyDescent="0.2">
      <c r="D3005" s="437"/>
      <c r="E3005" s="437"/>
      <c r="F3005" s="472"/>
      <c r="G3005" s="472"/>
    </row>
    <row r="3006" spans="4:7" x14ac:dyDescent="0.2">
      <c r="D3006" s="437"/>
      <c r="E3006" s="437"/>
      <c r="F3006" s="472"/>
      <c r="G3006" s="472"/>
    </row>
    <row r="3007" spans="4:7" x14ac:dyDescent="0.2">
      <c r="D3007" s="437"/>
      <c r="E3007" s="437"/>
      <c r="F3007" s="472"/>
      <c r="G3007" s="472"/>
    </row>
    <row r="3008" spans="4:7" x14ac:dyDescent="0.2">
      <c r="D3008" s="437"/>
      <c r="E3008" s="437"/>
      <c r="F3008" s="472"/>
      <c r="G3008" s="472"/>
    </row>
    <row r="3009" spans="4:7" x14ac:dyDescent="0.2">
      <c r="D3009" s="437"/>
      <c r="E3009" s="437"/>
      <c r="F3009" s="472"/>
      <c r="G3009" s="472"/>
    </row>
    <row r="3010" spans="4:7" x14ac:dyDescent="0.2">
      <c r="D3010" s="437"/>
      <c r="E3010" s="437"/>
      <c r="F3010" s="472"/>
      <c r="G3010" s="472"/>
    </row>
    <row r="3011" spans="4:7" x14ac:dyDescent="0.2">
      <c r="D3011" s="437"/>
      <c r="E3011" s="437"/>
      <c r="F3011" s="472"/>
      <c r="G3011" s="472"/>
    </row>
    <row r="3012" spans="4:7" x14ac:dyDescent="0.2">
      <c r="D3012" s="437"/>
      <c r="E3012" s="437"/>
      <c r="F3012" s="472"/>
      <c r="G3012" s="472"/>
    </row>
    <row r="3013" spans="4:7" x14ac:dyDescent="0.2">
      <c r="D3013" s="437"/>
      <c r="E3013" s="437"/>
      <c r="F3013" s="472"/>
      <c r="G3013" s="472"/>
    </row>
    <row r="3014" spans="4:7" x14ac:dyDescent="0.2">
      <c r="D3014" s="437"/>
      <c r="E3014" s="437"/>
      <c r="F3014" s="472"/>
      <c r="G3014" s="472"/>
    </row>
    <row r="3015" spans="4:7" x14ac:dyDescent="0.2">
      <c r="D3015" s="437"/>
      <c r="E3015" s="437"/>
      <c r="F3015" s="472"/>
      <c r="G3015" s="472"/>
    </row>
    <row r="3016" spans="4:7" x14ac:dyDescent="0.2">
      <c r="D3016" s="437"/>
      <c r="E3016" s="437"/>
      <c r="F3016" s="472"/>
      <c r="G3016" s="472"/>
    </row>
    <row r="3017" spans="4:7" x14ac:dyDescent="0.2">
      <c r="D3017" s="437"/>
      <c r="E3017" s="437"/>
      <c r="F3017" s="472"/>
      <c r="G3017" s="472"/>
    </row>
    <row r="3018" spans="4:7" x14ac:dyDescent="0.2">
      <c r="D3018" s="437"/>
      <c r="E3018" s="437"/>
      <c r="F3018" s="472"/>
      <c r="G3018" s="472"/>
    </row>
    <row r="3019" spans="4:7" x14ac:dyDescent="0.2">
      <c r="D3019" s="437"/>
      <c r="E3019" s="437"/>
      <c r="F3019" s="472"/>
      <c r="G3019" s="472"/>
    </row>
    <row r="3020" spans="4:7" x14ac:dyDescent="0.2">
      <c r="D3020" s="437"/>
      <c r="E3020" s="437"/>
      <c r="F3020" s="472"/>
      <c r="G3020" s="472"/>
    </row>
    <row r="3021" spans="4:7" x14ac:dyDescent="0.2">
      <c r="D3021" s="437"/>
      <c r="E3021" s="437"/>
      <c r="F3021" s="472"/>
      <c r="G3021" s="472"/>
    </row>
    <row r="3022" spans="4:7" x14ac:dyDescent="0.2">
      <c r="D3022" s="437"/>
      <c r="E3022" s="437"/>
      <c r="F3022" s="472"/>
      <c r="G3022" s="472"/>
    </row>
    <row r="3023" spans="4:7" x14ac:dyDescent="0.2">
      <c r="D3023" s="437"/>
      <c r="E3023" s="437"/>
      <c r="F3023" s="472"/>
      <c r="G3023" s="472"/>
    </row>
    <row r="3024" spans="4:7" x14ac:dyDescent="0.2">
      <c r="D3024" s="437"/>
      <c r="E3024" s="437"/>
      <c r="F3024" s="472"/>
      <c r="G3024" s="472"/>
    </row>
    <row r="3025" spans="4:7" x14ac:dyDescent="0.2">
      <c r="D3025" s="437"/>
      <c r="E3025" s="437"/>
      <c r="F3025" s="472"/>
      <c r="G3025" s="472"/>
    </row>
    <row r="3026" spans="4:7" x14ac:dyDescent="0.2">
      <c r="D3026" s="437"/>
      <c r="E3026" s="437"/>
      <c r="F3026" s="472"/>
      <c r="G3026" s="472"/>
    </row>
    <row r="3027" spans="4:7" x14ac:dyDescent="0.2">
      <c r="D3027" s="437"/>
      <c r="E3027" s="437"/>
      <c r="F3027" s="472"/>
      <c r="G3027" s="472"/>
    </row>
    <row r="3028" spans="4:7" x14ac:dyDescent="0.2">
      <c r="D3028" s="437"/>
      <c r="E3028" s="437"/>
      <c r="F3028" s="472"/>
      <c r="G3028" s="472"/>
    </row>
    <row r="3029" spans="4:7" x14ac:dyDescent="0.2">
      <c r="D3029" s="437"/>
      <c r="E3029" s="437"/>
      <c r="F3029" s="472"/>
      <c r="G3029" s="472"/>
    </row>
    <row r="3030" spans="4:7" x14ac:dyDescent="0.2">
      <c r="D3030" s="437"/>
      <c r="E3030" s="437"/>
      <c r="F3030" s="472"/>
      <c r="G3030" s="472"/>
    </row>
    <row r="3031" spans="4:7" x14ac:dyDescent="0.2">
      <c r="D3031" s="437"/>
      <c r="E3031" s="437"/>
      <c r="F3031" s="472"/>
      <c r="G3031" s="472"/>
    </row>
    <row r="3032" spans="4:7" x14ac:dyDescent="0.2">
      <c r="D3032" s="437"/>
      <c r="E3032" s="437"/>
      <c r="F3032" s="472"/>
      <c r="G3032" s="472"/>
    </row>
    <row r="3033" spans="4:7" x14ac:dyDescent="0.2">
      <c r="D3033" s="437"/>
      <c r="E3033" s="437"/>
      <c r="F3033" s="472"/>
      <c r="G3033" s="472"/>
    </row>
    <row r="3034" spans="4:7" x14ac:dyDescent="0.2">
      <c r="D3034" s="437"/>
      <c r="E3034" s="437"/>
      <c r="F3034" s="472"/>
      <c r="G3034" s="472"/>
    </row>
    <row r="3035" spans="4:7" x14ac:dyDescent="0.2">
      <c r="D3035" s="437"/>
      <c r="E3035" s="437"/>
      <c r="F3035" s="472"/>
      <c r="G3035" s="472"/>
    </row>
    <row r="3036" spans="4:7" x14ac:dyDescent="0.2">
      <c r="D3036" s="437"/>
      <c r="E3036" s="437"/>
      <c r="F3036" s="472"/>
      <c r="G3036" s="472"/>
    </row>
    <row r="3037" spans="4:7" x14ac:dyDescent="0.2">
      <c r="D3037" s="437"/>
      <c r="E3037" s="437"/>
      <c r="F3037" s="472"/>
      <c r="G3037" s="472"/>
    </row>
    <row r="3038" spans="4:7" x14ac:dyDescent="0.2">
      <c r="D3038" s="437"/>
      <c r="E3038" s="437"/>
      <c r="F3038" s="472"/>
      <c r="G3038" s="472"/>
    </row>
    <row r="3039" spans="4:7" x14ac:dyDescent="0.2">
      <c r="D3039" s="437"/>
      <c r="E3039" s="437"/>
      <c r="F3039" s="472"/>
      <c r="G3039" s="472"/>
    </row>
    <row r="3040" spans="4:7" x14ac:dyDescent="0.2">
      <c r="D3040" s="437"/>
      <c r="E3040" s="437"/>
      <c r="F3040" s="472"/>
      <c r="G3040" s="472"/>
    </row>
    <row r="3041" spans="4:7" x14ac:dyDescent="0.2">
      <c r="D3041" s="437"/>
      <c r="E3041" s="437"/>
      <c r="F3041" s="472"/>
      <c r="G3041" s="472"/>
    </row>
    <row r="3042" spans="4:7" x14ac:dyDescent="0.2">
      <c r="D3042" s="437"/>
      <c r="E3042" s="437"/>
      <c r="F3042" s="472"/>
      <c r="G3042" s="472"/>
    </row>
    <row r="3043" spans="4:7" x14ac:dyDescent="0.2">
      <c r="D3043" s="437"/>
      <c r="E3043" s="437"/>
      <c r="F3043" s="472"/>
      <c r="G3043" s="472"/>
    </row>
    <row r="3044" spans="4:7" x14ac:dyDescent="0.2">
      <c r="D3044" s="437"/>
      <c r="E3044" s="437"/>
      <c r="F3044" s="472"/>
      <c r="G3044" s="472"/>
    </row>
    <row r="3045" spans="4:7" x14ac:dyDescent="0.2">
      <c r="D3045" s="437"/>
      <c r="E3045" s="437"/>
      <c r="F3045" s="472"/>
      <c r="G3045" s="472"/>
    </row>
    <row r="3046" spans="4:7" x14ac:dyDescent="0.2">
      <c r="D3046" s="437"/>
      <c r="E3046" s="437"/>
      <c r="F3046" s="472"/>
      <c r="G3046" s="472"/>
    </row>
    <row r="3047" spans="4:7" x14ac:dyDescent="0.2">
      <c r="D3047" s="437"/>
      <c r="E3047" s="437"/>
      <c r="F3047" s="472"/>
      <c r="G3047" s="472"/>
    </row>
    <row r="3048" spans="4:7" x14ac:dyDescent="0.2">
      <c r="D3048" s="437"/>
      <c r="E3048" s="437"/>
      <c r="F3048" s="472"/>
      <c r="G3048" s="472"/>
    </row>
    <row r="3049" spans="4:7" x14ac:dyDescent="0.2">
      <c r="D3049" s="437"/>
      <c r="E3049" s="437"/>
      <c r="F3049" s="472"/>
      <c r="G3049" s="472"/>
    </row>
    <row r="3050" spans="4:7" x14ac:dyDescent="0.2">
      <c r="D3050" s="437"/>
      <c r="E3050" s="437"/>
      <c r="F3050" s="472"/>
      <c r="G3050" s="472"/>
    </row>
    <row r="3051" spans="4:7" x14ac:dyDescent="0.2">
      <c r="D3051" s="437"/>
      <c r="E3051" s="437"/>
      <c r="F3051" s="472"/>
      <c r="G3051" s="472"/>
    </row>
    <row r="3052" spans="4:7" x14ac:dyDescent="0.2">
      <c r="D3052" s="437"/>
      <c r="E3052" s="437"/>
      <c r="F3052" s="472"/>
      <c r="G3052" s="472"/>
    </row>
    <row r="3053" spans="4:7" x14ac:dyDescent="0.2">
      <c r="D3053" s="437"/>
      <c r="E3053" s="437"/>
      <c r="F3053" s="472"/>
      <c r="G3053" s="472"/>
    </row>
    <row r="3054" spans="4:7" x14ac:dyDescent="0.2">
      <c r="D3054" s="437"/>
      <c r="E3054" s="437"/>
      <c r="F3054" s="472"/>
      <c r="G3054" s="472"/>
    </row>
    <row r="3055" spans="4:7" x14ac:dyDescent="0.2">
      <c r="D3055" s="437"/>
      <c r="E3055" s="437"/>
      <c r="F3055" s="472"/>
      <c r="G3055" s="472"/>
    </row>
    <row r="3056" spans="4:7" x14ac:dyDescent="0.2">
      <c r="D3056" s="437"/>
      <c r="E3056" s="437"/>
      <c r="F3056" s="472"/>
      <c r="G3056" s="472"/>
    </row>
    <row r="3057" spans="4:7" x14ac:dyDescent="0.2">
      <c r="D3057" s="437"/>
      <c r="E3057" s="437"/>
      <c r="F3057" s="472"/>
      <c r="G3057" s="472"/>
    </row>
    <row r="3058" spans="4:7" x14ac:dyDescent="0.2">
      <c r="D3058" s="437"/>
      <c r="E3058" s="437"/>
      <c r="F3058" s="472"/>
      <c r="G3058" s="472"/>
    </row>
    <row r="3059" spans="4:7" x14ac:dyDescent="0.2">
      <c r="D3059" s="437"/>
      <c r="E3059" s="437"/>
      <c r="F3059" s="472"/>
      <c r="G3059" s="472"/>
    </row>
    <row r="3060" spans="4:7" x14ac:dyDescent="0.2">
      <c r="D3060" s="437"/>
      <c r="E3060" s="437"/>
      <c r="F3060" s="472"/>
      <c r="G3060" s="472"/>
    </row>
    <row r="3061" spans="4:7" x14ac:dyDescent="0.2">
      <c r="D3061" s="437"/>
      <c r="E3061" s="437"/>
      <c r="F3061" s="472"/>
      <c r="G3061" s="472"/>
    </row>
    <row r="3062" spans="4:7" x14ac:dyDescent="0.2">
      <c r="D3062" s="437"/>
      <c r="E3062" s="437"/>
      <c r="F3062" s="472"/>
      <c r="G3062" s="472"/>
    </row>
    <row r="3063" spans="4:7" x14ac:dyDescent="0.2">
      <c r="D3063" s="437"/>
      <c r="E3063" s="437"/>
      <c r="F3063" s="472"/>
      <c r="G3063" s="472"/>
    </row>
    <row r="3064" spans="4:7" x14ac:dyDescent="0.2">
      <c r="D3064" s="437"/>
      <c r="E3064" s="437"/>
      <c r="F3064" s="472"/>
      <c r="G3064" s="472"/>
    </row>
    <row r="3065" spans="4:7" x14ac:dyDescent="0.2">
      <c r="D3065" s="437"/>
      <c r="E3065" s="437"/>
      <c r="F3065" s="472"/>
      <c r="G3065" s="472"/>
    </row>
    <row r="3066" spans="4:7" x14ac:dyDescent="0.2">
      <c r="D3066" s="437"/>
      <c r="E3066" s="437"/>
      <c r="F3066" s="472"/>
      <c r="G3066" s="472"/>
    </row>
    <row r="3067" spans="4:7" x14ac:dyDescent="0.2">
      <c r="D3067" s="437"/>
      <c r="E3067" s="437"/>
      <c r="F3067" s="472"/>
      <c r="G3067" s="472"/>
    </row>
    <row r="3068" spans="4:7" x14ac:dyDescent="0.2">
      <c r="D3068" s="437"/>
      <c r="E3068" s="437"/>
      <c r="F3068" s="472"/>
      <c r="G3068" s="472"/>
    </row>
    <row r="3069" spans="4:7" x14ac:dyDescent="0.2">
      <c r="D3069" s="437"/>
      <c r="E3069" s="437"/>
      <c r="F3069" s="472"/>
      <c r="G3069" s="472"/>
    </row>
    <row r="3070" spans="4:7" x14ac:dyDescent="0.2">
      <c r="D3070" s="437"/>
      <c r="E3070" s="437"/>
      <c r="F3070" s="472"/>
      <c r="G3070" s="472"/>
    </row>
    <row r="3071" spans="4:7" x14ac:dyDescent="0.2">
      <c r="D3071" s="437"/>
      <c r="E3071" s="437"/>
      <c r="F3071" s="472"/>
      <c r="G3071" s="472"/>
    </row>
    <row r="3072" spans="4:7" x14ac:dyDescent="0.2">
      <c r="D3072" s="437"/>
      <c r="E3072" s="437"/>
      <c r="F3072" s="472"/>
      <c r="G3072" s="472"/>
    </row>
    <row r="3073" spans="4:7" x14ac:dyDescent="0.2">
      <c r="D3073" s="437"/>
      <c r="E3073" s="437"/>
      <c r="F3073" s="472"/>
      <c r="G3073" s="472"/>
    </row>
    <row r="3074" spans="4:7" x14ac:dyDescent="0.2">
      <c r="D3074" s="437"/>
      <c r="E3074" s="437"/>
      <c r="F3074" s="472"/>
      <c r="G3074" s="472"/>
    </row>
    <row r="3075" spans="4:7" x14ac:dyDescent="0.2">
      <c r="D3075" s="437"/>
      <c r="E3075" s="437"/>
      <c r="F3075" s="472"/>
      <c r="G3075" s="472"/>
    </row>
    <row r="3076" spans="4:7" x14ac:dyDescent="0.2">
      <c r="D3076" s="437"/>
      <c r="E3076" s="437"/>
      <c r="F3076" s="472"/>
      <c r="G3076" s="472"/>
    </row>
    <row r="3077" spans="4:7" x14ac:dyDescent="0.2">
      <c r="D3077" s="437"/>
      <c r="E3077" s="437"/>
      <c r="F3077" s="472"/>
      <c r="G3077" s="472"/>
    </row>
    <row r="3078" spans="4:7" x14ac:dyDescent="0.2">
      <c r="D3078" s="437"/>
      <c r="E3078" s="437"/>
      <c r="F3078" s="472"/>
      <c r="G3078" s="472"/>
    </row>
    <row r="3079" spans="4:7" x14ac:dyDescent="0.2">
      <c r="D3079" s="437"/>
      <c r="E3079" s="437"/>
      <c r="F3079" s="472"/>
      <c r="G3079" s="472"/>
    </row>
    <row r="3080" spans="4:7" x14ac:dyDescent="0.2">
      <c r="D3080" s="437"/>
      <c r="E3080" s="437"/>
      <c r="F3080" s="472"/>
      <c r="G3080" s="472"/>
    </row>
    <row r="3081" spans="4:7" x14ac:dyDescent="0.2">
      <c r="D3081" s="437"/>
      <c r="E3081" s="437"/>
      <c r="F3081" s="472"/>
      <c r="G3081" s="472"/>
    </row>
    <row r="3082" spans="4:7" x14ac:dyDescent="0.2">
      <c r="D3082" s="437"/>
      <c r="E3082" s="437"/>
      <c r="F3082" s="472"/>
      <c r="G3082" s="472"/>
    </row>
    <row r="3083" spans="4:7" x14ac:dyDescent="0.2">
      <c r="D3083" s="437"/>
      <c r="E3083" s="437"/>
      <c r="F3083" s="472"/>
      <c r="G3083" s="472"/>
    </row>
    <row r="3084" spans="4:7" x14ac:dyDescent="0.2">
      <c r="D3084" s="437"/>
      <c r="E3084" s="437"/>
      <c r="F3084" s="472"/>
      <c r="G3084" s="472"/>
    </row>
    <row r="3085" spans="4:7" x14ac:dyDescent="0.2">
      <c r="D3085" s="437"/>
      <c r="E3085" s="437"/>
      <c r="F3085" s="472"/>
      <c r="G3085" s="472"/>
    </row>
    <row r="3086" spans="4:7" x14ac:dyDescent="0.2">
      <c r="D3086" s="437"/>
      <c r="E3086" s="437"/>
      <c r="F3086" s="472"/>
      <c r="G3086" s="472"/>
    </row>
    <row r="3087" spans="4:7" x14ac:dyDescent="0.2">
      <c r="D3087" s="437"/>
      <c r="E3087" s="437"/>
      <c r="F3087" s="472"/>
      <c r="G3087" s="472"/>
    </row>
    <row r="3088" spans="4:7" x14ac:dyDescent="0.2">
      <c r="D3088" s="437"/>
      <c r="E3088" s="437"/>
      <c r="F3088" s="472"/>
      <c r="G3088" s="472"/>
    </row>
    <row r="3089" spans="4:7" x14ac:dyDescent="0.2">
      <c r="D3089" s="437"/>
      <c r="E3089" s="437"/>
      <c r="F3089" s="472"/>
      <c r="G3089" s="472"/>
    </row>
    <row r="3090" spans="4:7" x14ac:dyDescent="0.2">
      <c r="D3090" s="437"/>
      <c r="E3090" s="437"/>
      <c r="F3090" s="472"/>
      <c r="G3090" s="472"/>
    </row>
    <row r="3091" spans="4:7" x14ac:dyDescent="0.2">
      <c r="D3091" s="437"/>
      <c r="E3091" s="437"/>
      <c r="F3091" s="472"/>
      <c r="G3091" s="472"/>
    </row>
    <row r="3092" spans="4:7" x14ac:dyDescent="0.2">
      <c r="D3092" s="437"/>
      <c r="E3092" s="437"/>
      <c r="F3092" s="472"/>
      <c r="G3092" s="472"/>
    </row>
    <row r="3093" spans="4:7" x14ac:dyDescent="0.2">
      <c r="D3093" s="437"/>
      <c r="E3093" s="437"/>
      <c r="F3093" s="472"/>
      <c r="G3093" s="472"/>
    </row>
    <row r="3094" spans="4:7" x14ac:dyDescent="0.2">
      <c r="D3094" s="437"/>
      <c r="E3094" s="437"/>
      <c r="F3094" s="472"/>
      <c r="G3094" s="472"/>
    </row>
    <row r="3095" spans="4:7" x14ac:dyDescent="0.2">
      <c r="D3095" s="437"/>
      <c r="E3095" s="437"/>
      <c r="F3095" s="472"/>
      <c r="G3095" s="472"/>
    </row>
    <row r="3096" spans="4:7" x14ac:dyDescent="0.2">
      <c r="D3096" s="437"/>
      <c r="E3096" s="437"/>
      <c r="F3096" s="472"/>
      <c r="G3096" s="472"/>
    </row>
    <row r="3097" spans="4:7" x14ac:dyDescent="0.2">
      <c r="D3097" s="437"/>
      <c r="E3097" s="437"/>
      <c r="F3097" s="472"/>
      <c r="G3097" s="472"/>
    </row>
    <row r="3098" spans="4:7" x14ac:dyDescent="0.2">
      <c r="D3098" s="437"/>
      <c r="E3098" s="437"/>
      <c r="F3098" s="472"/>
      <c r="G3098" s="472"/>
    </row>
    <row r="3099" spans="4:7" x14ac:dyDescent="0.2">
      <c r="D3099" s="437"/>
      <c r="E3099" s="437"/>
      <c r="F3099" s="472"/>
      <c r="G3099" s="472"/>
    </row>
    <row r="3100" spans="4:7" x14ac:dyDescent="0.2">
      <c r="D3100" s="437"/>
      <c r="E3100" s="437"/>
      <c r="F3100" s="472"/>
      <c r="G3100" s="472"/>
    </row>
    <row r="3101" spans="4:7" x14ac:dyDescent="0.2">
      <c r="D3101" s="437"/>
      <c r="E3101" s="437"/>
      <c r="F3101" s="472"/>
      <c r="G3101" s="472"/>
    </row>
    <row r="3102" spans="4:7" x14ac:dyDescent="0.2">
      <c r="D3102" s="437"/>
      <c r="E3102" s="437"/>
      <c r="F3102" s="472"/>
      <c r="G3102" s="472"/>
    </row>
    <row r="3103" spans="4:7" x14ac:dyDescent="0.2">
      <c r="D3103" s="437"/>
      <c r="E3103" s="437"/>
      <c r="F3103" s="472"/>
      <c r="G3103" s="472"/>
    </row>
    <row r="3104" spans="4:7" x14ac:dyDescent="0.2">
      <c r="D3104" s="437"/>
      <c r="E3104" s="437"/>
      <c r="F3104" s="472"/>
      <c r="G3104" s="472"/>
    </row>
    <row r="3105" spans="4:7" x14ac:dyDescent="0.2">
      <c r="D3105" s="437"/>
      <c r="E3105" s="437"/>
      <c r="F3105" s="472"/>
      <c r="G3105" s="472"/>
    </row>
    <row r="3106" spans="4:7" x14ac:dyDescent="0.2">
      <c r="D3106" s="437"/>
      <c r="E3106" s="437"/>
      <c r="F3106" s="472"/>
      <c r="G3106" s="472"/>
    </row>
    <row r="3107" spans="4:7" x14ac:dyDescent="0.2">
      <c r="D3107" s="437"/>
      <c r="E3107" s="437"/>
      <c r="F3107" s="472"/>
      <c r="G3107" s="472"/>
    </row>
    <row r="3108" spans="4:7" x14ac:dyDescent="0.2">
      <c r="D3108" s="437"/>
      <c r="E3108" s="437"/>
      <c r="F3108" s="472"/>
      <c r="G3108" s="472"/>
    </row>
    <row r="3109" spans="4:7" x14ac:dyDescent="0.2">
      <c r="D3109" s="437"/>
      <c r="E3109" s="437"/>
      <c r="F3109" s="472"/>
      <c r="G3109" s="472"/>
    </row>
    <row r="3110" spans="4:7" x14ac:dyDescent="0.2">
      <c r="D3110" s="437"/>
      <c r="E3110" s="437"/>
      <c r="F3110" s="472"/>
      <c r="G3110" s="472"/>
    </row>
    <row r="3111" spans="4:7" x14ac:dyDescent="0.2">
      <c r="D3111" s="437"/>
      <c r="E3111" s="437"/>
      <c r="F3111" s="472"/>
      <c r="G3111" s="472"/>
    </row>
    <row r="3112" spans="4:7" x14ac:dyDescent="0.2">
      <c r="D3112" s="437"/>
      <c r="E3112" s="437"/>
      <c r="F3112" s="472"/>
      <c r="G3112" s="472"/>
    </row>
    <row r="3113" spans="4:7" x14ac:dyDescent="0.2">
      <c r="D3113" s="437"/>
      <c r="E3113" s="437"/>
      <c r="F3113" s="472"/>
      <c r="G3113" s="472"/>
    </row>
    <row r="3114" spans="4:7" x14ac:dyDescent="0.2">
      <c r="D3114" s="437"/>
      <c r="E3114" s="437"/>
      <c r="F3114" s="472"/>
      <c r="G3114" s="472"/>
    </row>
    <row r="3115" spans="4:7" x14ac:dyDescent="0.2">
      <c r="D3115" s="437"/>
      <c r="E3115" s="437"/>
      <c r="F3115" s="472"/>
      <c r="G3115" s="472"/>
    </row>
    <row r="3116" spans="4:7" x14ac:dyDescent="0.2">
      <c r="D3116" s="437"/>
      <c r="E3116" s="437"/>
      <c r="F3116" s="472"/>
      <c r="G3116" s="472"/>
    </row>
    <row r="3117" spans="4:7" x14ac:dyDescent="0.2">
      <c r="D3117" s="437"/>
      <c r="E3117" s="437"/>
      <c r="F3117" s="472"/>
      <c r="G3117" s="472"/>
    </row>
    <row r="3118" spans="4:7" x14ac:dyDescent="0.2">
      <c r="D3118" s="437"/>
      <c r="E3118" s="437"/>
      <c r="F3118" s="472"/>
      <c r="G3118" s="472"/>
    </row>
    <row r="3119" spans="4:7" x14ac:dyDescent="0.2">
      <c r="D3119" s="437"/>
      <c r="E3119" s="437"/>
      <c r="F3119" s="472"/>
      <c r="G3119" s="472"/>
    </row>
    <row r="3120" spans="4:7" x14ac:dyDescent="0.2">
      <c r="D3120" s="437"/>
      <c r="E3120" s="437"/>
      <c r="F3120" s="472"/>
      <c r="G3120" s="472"/>
    </row>
    <row r="3121" spans="4:7" x14ac:dyDescent="0.2">
      <c r="D3121" s="437"/>
      <c r="E3121" s="437"/>
      <c r="F3121" s="472"/>
      <c r="G3121" s="472"/>
    </row>
    <row r="3122" spans="4:7" x14ac:dyDescent="0.2">
      <c r="D3122" s="437"/>
      <c r="E3122" s="437"/>
      <c r="F3122" s="472"/>
      <c r="G3122" s="472"/>
    </row>
    <row r="3123" spans="4:7" x14ac:dyDescent="0.2">
      <c r="D3123" s="437"/>
      <c r="E3123" s="437"/>
      <c r="F3123" s="472"/>
      <c r="G3123" s="472"/>
    </row>
    <row r="3124" spans="4:7" x14ac:dyDescent="0.2">
      <c r="D3124" s="437"/>
      <c r="E3124" s="437"/>
      <c r="F3124" s="472"/>
      <c r="G3124" s="472"/>
    </row>
    <row r="3125" spans="4:7" x14ac:dyDescent="0.2">
      <c r="D3125" s="437"/>
      <c r="E3125" s="437"/>
      <c r="F3125" s="472"/>
      <c r="G3125" s="472"/>
    </row>
    <row r="3126" spans="4:7" x14ac:dyDescent="0.2">
      <c r="D3126" s="437"/>
      <c r="E3126" s="437"/>
      <c r="F3126" s="472"/>
      <c r="G3126" s="472"/>
    </row>
    <row r="3127" spans="4:7" x14ac:dyDescent="0.2">
      <c r="D3127" s="437"/>
      <c r="E3127" s="437"/>
      <c r="F3127" s="472"/>
      <c r="G3127" s="472"/>
    </row>
    <row r="3128" spans="4:7" x14ac:dyDescent="0.2">
      <c r="D3128" s="437"/>
      <c r="E3128" s="437"/>
      <c r="F3128" s="472"/>
      <c r="G3128" s="472"/>
    </row>
    <row r="3129" spans="4:7" x14ac:dyDescent="0.2">
      <c r="D3129" s="437"/>
      <c r="E3129" s="437"/>
      <c r="F3129" s="472"/>
      <c r="G3129" s="472"/>
    </row>
    <row r="3130" spans="4:7" x14ac:dyDescent="0.2">
      <c r="D3130" s="437"/>
      <c r="E3130" s="437"/>
      <c r="F3130" s="472"/>
      <c r="G3130" s="472"/>
    </row>
    <row r="3131" spans="4:7" x14ac:dyDescent="0.2">
      <c r="D3131" s="437"/>
      <c r="E3131" s="437"/>
      <c r="F3131" s="472"/>
      <c r="G3131" s="472"/>
    </row>
    <row r="3132" spans="4:7" x14ac:dyDescent="0.2">
      <c r="D3132" s="437"/>
      <c r="E3132" s="437"/>
      <c r="F3132" s="472"/>
      <c r="G3132" s="472"/>
    </row>
    <row r="3133" spans="4:7" x14ac:dyDescent="0.2">
      <c r="D3133" s="437"/>
      <c r="E3133" s="437"/>
      <c r="F3133" s="472"/>
      <c r="G3133" s="472"/>
    </row>
    <row r="3134" spans="4:7" x14ac:dyDescent="0.2">
      <c r="D3134" s="437"/>
      <c r="E3134" s="437"/>
      <c r="F3134" s="472"/>
      <c r="G3134" s="472"/>
    </row>
    <row r="3135" spans="4:7" x14ac:dyDescent="0.2">
      <c r="D3135" s="437"/>
      <c r="E3135" s="437"/>
      <c r="F3135" s="472"/>
      <c r="G3135" s="472"/>
    </row>
    <row r="3136" spans="4:7" x14ac:dyDescent="0.2">
      <c r="D3136" s="437"/>
      <c r="E3136" s="437"/>
      <c r="F3136" s="472"/>
      <c r="G3136" s="472"/>
    </row>
    <row r="3137" spans="4:7" x14ac:dyDescent="0.2">
      <c r="D3137" s="437"/>
      <c r="E3137" s="437"/>
      <c r="F3137" s="472"/>
      <c r="G3137" s="472"/>
    </row>
    <row r="3138" spans="4:7" x14ac:dyDescent="0.2">
      <c r="D3138" s="437"/>
      <c r="E3138" s="437"/>
      <c r="F3138" s="472"/>
      <c r="G3138" s="472"/>
    </row>
    <row r="3139" spans="4:7" x14ac:dyDescent="0.2">
      <c r="D3139" s="437"/>
      <c r="E3139" s="437"/>
      <c r="F3139" s="472"/>
      <c r="G3139" s="472"/>
    </row>
    <row r="3140" spans="4:7" x14ac:dyDescent="0.2">
      <c r="D3140" s="437"/>
      <c r="E3140" s="437"/>
      <c r="F3140" s="472"/>
      <c r="G3140" s="472"/>
    </row>
    <row r="3141" spans="4:7" x14ac:dyDescent="0.2">
      <c r="D3141" s="437"/>
      <c r="E3141" s="437"/>
      <c r="F3141" s="472"/>
      <c r="G3141" s="472"/>
    </row>
    <row r="3142" spans="4:7" x14ac:dyDescent="0.2">
      <c r="D3142" s="437"/>
      <c r="E3142" s="437"/>
      <c r="F3142" s="472"/>
      <c r="G3142" s="472"/>
    </row>
    <row r="3143" spans="4:7" x14ac:dyDescent="0.2">
      <c r="D3143" s="437"/>
      <c r="E3143" s="437"/>
      <c r="F3143" s="472"/>
      <c r="G3143" s="472"/>
    </row>
    <row r="3144" spans="4:7" x14ac:dyDescent="0.2">
      <c r="D3144" s="437"/>
      <c r="E3144" s="437"/>
      <c r="F3144" s="472"/>
      <c r="G3144" s="472"/>
    </row>
    <row r="3145" spans="4:7" x14ac:dyDescent="0.2">
      <c r="D3145" s="437"/>
      <c r="E3145" s="437"/>
      <c r="F3145" s="472"/>
      <c r="G3145" s="472"/>
    </row>
    <row r="3146" spans="4:7" x14ac:dyDescent="0.2">
      <c r="D3146" s="437"/>
      <c r="E3146" s="437"/>
      <c r="F3146" s="472"/>
      <c r="G3146" s="472"/>
    </row>
    <row r="3147" spans="4:7" x14ac:dyDescent="0.2">
      <c r="D3147" s="437"/>
      <c r="E3147" s="437"/>
      <c r="F3147" s="472"/>
      <c r="G3147" s="472"/>
    </row>
    <row r="3148" spans="4:7" x14ac:dyDescent="0.2">
      <c r="D3148" s="437"/>
      <c r="E3148" s="437"/>
      <c r="F3148" s="472"/>
      <c r="G3148" s="472"/>
    </row>
    <row r="3149" spans="4:7" x14ac:dyDescent="0.2">
      <c r="D3149" s="437"/>
      <c r="E3149" s="437"/>
      <c r="F3149" s="472"/>
      <c r="G3149" s="472"/>
    </row>
    <row r="3150" spans="4:7" x14ac:dyDescent="0.2">
      <c r="D3150" s="437"/>
      <c r="E3150" s="437"/>
      <c r="F3150" s="472"/>
      <c r="G3150" s="472"/>
    </row>
    <row r="3151" spans="4:7" x14ac:dyDescent="0.2">
      <c r="D3151" s="437"/>
      <c r="E3151" s="437"/>
      <c r="F3151" s="472"/>
      <c r="G3151" s="472"/>
    </row>
    <row r="3152" spans="4:7" x14ac:dyDescent="0.2">
      <c r="D3152" s="437"/>
      <c r="E3152" s="437"/>
      <c r="F3152" s="472"/>
      <c r="G3152" s="472"/>
    </row>
    <row r="3153" spans="4:7" x14ac:dyDescent="0.2">
      <c r="D3153" s="437"/>
      <c r="E3153" s="437"/>
      <c r="F3153" s="472"/>
      <c r="G3153" s="472"/>
    </row>
    <row r="3154" spans="4:7" x14ac:dyDescent="0.2">
      <c r="D3154" s="437"/>
      <c r="E3154" s="437"/>
      <c r="F3154" s="472"/>
      <c r="G3154" s="472"/>
    </row>
    <row r="3155" spans="4:7" x14ac:dyDescent="0.2">
      <c r="D3155" s="437"/>
      <c r="E3155" s="437"/>
      <c r="F3155" s="472"/>
      <c r="G3155" s="472"/>
    </row>
    <row r="3156" spans="4:7" x14ac:dyDescent="0.2">
      <c r="D3156" s="437"/>
      <c r="E3156" s="437"/>
      <c r="F3156" s="472"/>
      <c r="G3156" s="472"/>
    </row>
    <row r="3157" spans="4:7" x14ac:dyDescent="0.2">
      <c r="D3157" s="437"/>
      <c r="E3157" s="437"/>
      <c r="F3157" s="472"/>
      <c r="G3157" s="472"/>
    </row>
    <row r="3158" spans="4:7" x14ac:dyDescent="0.2">
      <c r="D3158" s="437"/>
      <c r="E3158" s="437"/>
      <c r="F3158" s="472"/>
      <c r="G3158" s="472"/>
    </row>
    <row r="3159" spans="4:7" x14ac:dyDescent="0.2">
      <c r="D3159" s="437"/>
      <c r="E3159" s="437"/>
      <c r="F3159" s="472"/>
      <c r="G3159" s="472"/>
    </row>
    <row r="3160" spans="4:7" x14ac:dyDescent="0.2">
      <c r="D3160" s="437"/>
      <c r="E3160" s="437"/>
      <c r="F3160" s="472"/>
      <c r="G3160" s="472"/>
    </row>
    <row r="3161" spans="4:7" x14ac:dyDescent="0.2">
      <c r="D3161" s="437"/>
      <c r="E3161" s="437"/>
      <c r="F3161" s="472"/>
      <c r="G3161" s="472"/>
    </row>
    <row r="3162" spans="4:7" x14ac:dyDescent="0.2">
      <c r="D3162" s="437"/>
      <c r="E3162" s="437"/>
      <c r="F3162" s="472"/>
      <c r="G3162" s="472"/>
    </row>
    <row r="3163" spans="4:7" x14ac:dyDescent="0.2">
      <c r="D3163" s="437"/>
      <c r="E3163" s="437"/>
      <c r="F3163" s="472"/>
      <c r="G3163" s="472"/>
    </row>
    <row r="3164" spans="4:7" x14ac:dyDescent="0.2">
      <c r="D3164" s="437"/>
      <c r="E3164" s="437"/>
      <c r="F3164" s="472"/>
      <c r="G3164" s="472"/>
    </row>
    <row r="3165" spans="4:7" x14ac:dyDescent="0.2">
      <c r="D3165" s="437"/>
      <c r="E3165" s="437"/>
      <c r="F3165" s="472"/>
      <c r="G3165" s="472"/>
    </row>
    <row r="3166" spans="4:7" x14ac:dyDescent="0.2">
      <c r="D3166" s="437"/>
      <c r="E3166" s="437"/>
      <c r="F3166" s="472"/>
      <c r="G3166" s="472"/>
    </row>
    <row r="3167" spans="4:7" x14ac:dyDescent="0.2">
      <c r="D3167" s="437"/>
      <c r="E3167" s="437"/>
      <c r="F3167" s="472"/>
      <c r="G3167" s="472"/>
    </row>
    <row r="3168" spans="4:7" x14ac:dyDescent="0.2">
      <c r="D3168" s="437"/>
      <c r="E3168" s="437"/>
      <c r="F3168" s="472"/>
      <c r="G3168" s="472"/>
    </row>
    <row r="3169" spans="4:7" x14ac:dyDescent="0.2">
      <c r="D3169" s="437"/>
      <c r="E3169" s="437"/>
      <c r="F3169" s="472"/>
      <c r="G3169" s="472"/>
    </row>
    <row r="3170" spans="4:7" x14ac:dyDescent="0.2">
      <c r="D3170" s="437"/>
      <c r="E3170" s="437"/>
      <c r="F3170" s="472"/>
      <c r="G3170" s="472"/>
    </row>
    <row r="3171" spans="4:7" x14ac:dyDescent="0.2">
      <c r="D3171" s="437"/>
      <c r="E3171" s="437"/>
      <c r="F3171" s="472"/>
      <c r="G3171" s="472"/>
    </row>
    <row r="3172" spans="4:7" x14ac:dyDescent="0.2">
      <c r="D3172" s="437"/>
      <c r="E3172" s="437"/>
      <c r="F3172" s="472"/>
      <c r="G3172" s="472"/>
    </row>
    <row r="3173" spans="4:7" x14ac:dyDescent="0.2">
      <c r="D3173" s="437"/>
      <c r="E3173" s="437"/>
      <c r="F3173" s="472"/>
      <c r="G3173" s="472"/>
    </row>
    <row r="3174" spans="4:7" x14ac:dyDescent="0.2">
      <c r="D3174" s="437"/>
      <c r="E3174" s="437"/>
      <c r="F3174" s="472"/>
      <c r="G3174" s="472"/>
    </row>
    <row r="3175" spans="4:7" x14ac:dyDescent="0.2">
      <c r="D3175" s="437"/>
      <c r="E3175" s="437"/>
      <c r="F3175" s="472"/>
      <c r="G3175" s="472"/>
    </row>
    <row r="3176" spans="4:7" x14ac:dyDescent="0.2">
      <c r="D3176" s="437"/>
      <c r="E3176" s="437"/>
      <c r="F3176" s="472"/>
      <c r="G3176" s="472"/>
    </row>
    <row r="3177" spans="4:7" x14ac:dyDescent="0.2">
      <c r="D3177" s="437"/>
      <c r="E3177" s="437"/>
      <c r="F3177" s="472"/>
      <c r="G3177" s="472"/>
    </row>
    <row r="3178" spans="4:7" x14ac:dyDescent="0.2">
      <c r="D3178" s="437"/>
      <c r="E3178" s="437"/>
      <c r="F3178" s="472"/>
      <c r="G3178" s="472"/>
    </row>
    <row r="3179" spans="4:7" x14ac:dyDescent="0.2">
      <c r="D3179" s="437"/>
      <c r="E3179" s="437"/>
      <c r="F3179" s="472"/>
      <c r="G3179" s="472"/>
    </row>
    <row r="3180" spans="4:7" x14ac:dyDescent="0.2">
      <c r="D3180" s="437"/>
      <c r="E3180" s="437"/>
      <c r="F3180" s="472"/>
      <c r="G3180" s="472"/>
    </row>
    <row r="3181" spans="4:7" x14ac:dyDescent="0.2">
      <c r="D3181" s="437"/>
      <c r="E3181" s="437"/>
      <c r="F3181" s="472"/>
      <c r="G3181" s="472"/>
    </row>
    <row r="3182" spans="4:7" x14ac:dyDescent="0.2">
      <c r="D3182" s="437"/>
      <c r="E3182" s="437"/>
      <c r="F3182" s="472"/>
      <c r="G3182" s="472"/>
    </row>
    <row r="3183" spans="4:7" x14ac:dyDescent="0.2">
      <c r="D3183" s="437"/>
      <c r="E3183" s="437"/>
      <c r="F3183" s="472"/>
      <c r="G3183" s="472"/>
    </row>
    <row r="3184" spans="4:7" x14ac:dyDescent="0.2">
      <c r="D3184" s="437"/>
      <c r="E3184" s="437"/>
      <c r="F3184" s="472"/>
      <c r="G3184" s="472"/>
    </row>
    <row r="3185" spans="4:7" x14ac:dyDescent="0.2">
      <c r="D3185" s="437"/>
      <c r="E3185" s="437"/>
      <c r="F3185" s="472"/>
      <c r="G3185" s="472"/>
    </row>
    <row r="3186" spans="4:7" x14ac:dyDescent="0.2">
      <c r="D3186" s="437"/>
      <c r="E3186" s="437"/>
      <c r="F3186" s="472"/>
      <c r="G3186" s="472"/>
    </row>
    <row r="3187" spans="4:7" x14ac:dyDescent="0.2">
      <c r="D3187" s="437"/>
      <c r="E3187" s="437"/>
      <c r="F3187" s="472"/>
      <c r="G3187" s="472"/>
    </row>
    <row r="3188" spans="4:7" x14ac:dyDescent="0.2">
      <c r="D3188" s="437"/>
      <c r="E3188" s="437"/>
      <c r="F3188" s="472"/>
      <c r="G3188" s="472"/>
    </row>
    <row r="3189" spans="4:7" x14ac:dyDescent="0.2">
      <c r="D3189" s="437"/>
      <c r="E3189" s="437"/>
      <c r="F3189" s="472"/>
      <c r="G3189" s="472"/>
    </row>
    <row r="3190" spans="4:7" x14ac:dyDescent="0.2">
      <c r="D3190" s="437"/>
      <c r="E3190" s="437"/>
      <c r="F3190" s="472"/>
      <c r="G3190" s="472"/>
    </row>
    <row r="3191" spans="4:7" x14ac:dyDescent="0.2">
      <c r="D3191" s="437"/>
      <c r="E3191" s="437"/>
      <c r="F3191" s="472"/>
      <c r="G3191" s="472"/>
    </row>
    <row r="3192" spans="4:7" x14ac:dyDescent="0.2">
      <c r="D3192" s="437"/>
      <c r="E3192" s="437"/>
      <c r="F3192" s="472"/>
      <c r="G3192" s="472"/>
    </row>
    <row r="3193" spans="4:7" x14ac:dyDescent="0.2">
      <c r="D3193" s="437"/>
      <c r="E3193" s="437"/>
      <c r="F3193" s="472"/>
      <c r="G3193" s="472"/>
    </row>
    <row r="3194" spans="4:7" x14ac:dyDescent="0.2">
      <c r="D3194" s="437"/>
      <c r="E3194" s="437"/>
      <c r="F3194" s="472"/>
      <c r="G3194" s="472"/>
    </row>
    <row r="3195" spans="4:7" x14ac:dyDescent="0.2">
      <c r="D3195" s="437"/>
      <c r="E3195" s="437"/>
      <c r="F3195" s="472"/>
      <c r="G3195" s="472"/>
    </row>
    <row r="3196" spans="4:7" x14ac:dyDescent="0.2">
      <c r="D3196" s="437"/>
      <c r="E3196" s="437"/>
      <c r="F3196" s="472"/>
      <c r="G3196" s="472"/>
    </row>
    <row r="3197" spans="4:7" x14ac:dyDescent="0.2">
      <c r="D3197" s="437"/>
      <c r="E3197" s="437"/>
      <c r="F3197" s="472"/>
      <c r="G3197" s="472"/>
    </row>
    <row r="3198" spans="4:7" x14ac:dyDescent="0.2">
      <c r="D3198" s="437"/>
      <c r="E3198" s="437"/>
      <c r="F3198" s="472"/>
      <c r="G3198" s="472"/>
    </row>
    <row r="3199" spans="4:7" x14ac:dyDescent="0.2">
      <c r="D3199" s="437"/>
      <c r="E3199" s="437"/>
      <c r="F3199" s="472"/>
      <c r="G3199" s="472"/>
    </row>
    <row r="3200" spans="4:7" x14ac:dyDescent="0.2">
      <c r="D3200" s="437"/>
      <c r="E3200" s="437"/>
      <c r="F3200" s="472"/>
      <c r="G3200" s="472"/>
    </row>
    <row r="3201" spans="4:7" x14ac:dyDescent="0.2">
      <c r="D3201" s="437"/>
      <c r="E3201" s="437"/>
      <c r="F3201" s="472"/>
      <c r="G3201" s="472"/>
    </row>
    <row r="3202" spans="4:7" x14ac:dyDescent="0.2">
      <c r="D3202" s="437"/>
      <c r="E3202" s="437"/>
      <c r="F3202" s="472"/>
      <c r="G3202" s="472"/>
    </row>
    <row r="3203" spans="4:7" x14ac:dyDescent="0.2">
      <c r="D3203" s="437"/>
      <c r="E3203" s="437"/>
      <c r="F3203" s="472"/>
      <c r="G3203" s="472"/>
    </row>
    <row r="3204" spans="4:7" x14ac:dyDescent="0.2">
      <c r="D3204" s="437"/>
      <c r="E3204" s="437"/>
      <c r="F3204" s="472"/>
      <c r="G3204" s="472"/>
    </row>
    <row r="3205" spans="4:7" x14ac:dyDescent="0.2">
      <c r="D3205" s="437"/>
      <c r="E3205" s="437"/>
      <c r="F3205" s="472"/>
      <c r="G3205" s="472"/>
    </row>
    <row r="3206" spans="4:7" x14ac:dyDescent="0.2">
      <c r="D3206" s="437"/>
      <c r="E3206" s="437"/>
      <c r="F3206" s="472"/>
      <c r="G3206" s="472"/>
    </row>
    <row r="3207" spans="4:7" x14ac:dyDescent="0.2">
      <c r="D3207" s="437"/>
      <c r="E3207" s="437"/>
      <c r="F3207" s="472"/>
      <c r="G3207" s="472"/>
    </row>
    <row r="3208" spans="4:7" x14ac:dyDescent="0.2">
      <c r="D3208" s="437"/>
      <c r="E3208" s="437"/>
      <c r="F3208" s="472"/>
      <c r="G3208" s="472"/>
    </row>
    <row r="3209" spans="4:7" x14ac:dyDescent="0.2">
      <c r="D3209" s="437"/>
      <c r="E3209" s="437"/>
      <c r="F3209" s="472"/>
      <c r="G3209" s="472"/>
    </row>
    <row r="3210" spans="4:7" x14ac:dyDescent="0.2">
      <c r="D3210" s="437"/>
      <c r="E3210" s="437"/>
      <c r="F3210" s="472"/>
      <c r="G3210" s="472"/>
    </row>
    <row r="3211" spans="4:7" x14ac:dyDescent="0.2">
      <c r="D3211" s="437"/>
      <c r="E3211" s="437"/>
      <c r="F3211" s="472"/>
      <c r="G3211" s="472"/>
    </row>
    <row r="3212" spans="4:7" x14ac:dyDescent="0.2">
      <c r="D3212" s="437"/>
      <c r="E3212" s="437"/>
      <c r="F3212" s="472"/>
      <c r="G3212" s="472"/>
    </row>
    <row r="3213" spans="4:7" x14ac:dyDescent="0.2">
      <c r="D3213" s="437"/>
      <c r="E3213" s="437"/>
      <c r="F3213" s="472"/>
      <c r="G3213" s="472"/>
    </row>
    <row r="3214" spans="4:7" x14ac:dyDescent="0.2">
      <c r="D3214" s="437"/>
      <c r="E3214" s="437"/>
      <c r="F3214" s="472"/>
      <c r="G3214" s="472"/>
    </row>
    <row r="3215" spans="4:7" x14ac:dyDescent="0.2">
      <c r="D3215" s="437"/>
      <c r="E3215" s="437"/>
      <c r="F3215" s="472"/>
      <c r="G3215" s="472"/>
    </row>
    <row r="3216" spans="4:7" x14ac:dyDescent="0.2">
      <c r="D3216" s="437"/>
      <c r="E3216" s="437"/>
      <c r="F3216" s="472"/>
      <c r="G3216" s="472"/>
    </row>
    <row r="3217" spans="4:7" x14ac:dyDescent="0.2">
      <c r="D3217" s="437"/>
      <c r="E3217" s="437"/>
      <c r="F3217" s="472"/>
      <c r="G3217" s="472"/>
    </row>
    <row r="3218" spans="4:7" x14ac:dyDescent="0.2">
      <c r="D3218" s="437"/>
      <c r="E3218" s="437"/>
      <c r="F3218" s="472"/>
      <c r="G3218" s="472"/>
    </row>
    <row r="3219" spans="4:7" x14ac:dyDescent="0.2">
      <c r="D3219" s="437"/>
      <c r="E3219" s="437"/>
      <c r="F3219" s="472"/>
      <c r="G3219" s="472"/>
    </row>
    <row r="3220" spans="4:7" x14ac:dyDescent="0.2">
      <c r="D3220" s="437"/>
      <c r="E3220" s="437"/>
      <c r="F3220" s="472"/>
      <c r="G3220" s="472"/>
    </row>
    <row r="3221" spans="4:7" x14ac:dyDescent="0.2">
      <c r="D3221" s="437"/>
      <c r="E3221" s="437"/>
      <c r="F3221" s="472"/>
      <c r="G3221" s="472"/>
    </row>
    <row r="3222" spans="4:7" x14ac:dyDescent="0.2">
      <c r="D3222" s="437"/>
      <c r="E3222" s="437"/>
      <c r="F3222" s="472"/>
      <c r="G3222" s="472"/>
    </row>
    <row r="3223" spans="4:7" x14ac:dyDescent="0.2">
      <c r="D3223" s="437"/>
      <c r="E3223" s="437"/>
      <c r="F3223" s="472"/>
      <c r="G3223" s="472"/>
    </row>
    <row r="3224" spans="4:7" x14ac:dyDescent="0.2">
      <c r="D3224" s="437"/>
      <c r="E3224" s="437"/>
      <c r="F3224" s="472"/>
      <c r="G3224" s="472"/>
    </row>
    <row r="3225" spans="4:7" x14ac:dyDescent="0.2">
      <c r="D3225" s="437"/>
      <c r="E3225" s="437"/>
      <c r="F3225" s="472"/>
      <c r="G3225" s="472"/>
    </row>
    <row r="3226" spans="4:7" x14ac:dyDescent="0.2">
      <c r="D3226" s="437"/>
      <c r="E3226" s="437"/>
      <c r="F3226" s="472"/>
      <c r="G3226" s="472"/>
    </row>
    <row r="3227" spans="4:7" x14ac:dyDescent="0.2">
      <c r="D3227" s="437"/>
      <c r="E3227" s="437"/>
      <c r="F3227" s="472"/>
      <c r="G3227" s="472"/>
    </row>
    <row r="3228" spans="4:7" x14ac:dyDescent="0.2">
      <c r="D3228" s="437"/>
      <c r="E3228" s="437"/>
      <c r="F3228" s="472"/>
      <c r="G3228" s="472"/>
    </row>
    <row r="3229" spans="4:7" x14ac:dyDescent="0.2">
      <c r="D3229" s="437"/>
      <c r="E3229" s="437"/>
      <c r="F3229" s="472"/>
      <c r="G3229" s="472"/>
    </row>
    <row r="3230" spans="4:7" x14ac:dyDescent="0.2">
      <c r="D3230" s="437"/>
      <c r="E3230" s="437"/>
      <c r="F3230" s="472"/>
      <c r="G3230" s="472"/>
    </row>
    <row r="3231" spans="4:7" x14ac:dyDescent="0.2">
      <c r="D3231" s="437"/>
      <c r="E3231" s="437"/>
      <c r="F3231" s="472"/>
      <c r="G3231" s="472"/>
    </row>
    <row r="3232" spans="4:7" x14ac:dyDescent="0.2">
      <c r="D3232" s="437"/>
      <c r="E3232" s="437"/>
      <c r="F3232" s="472"/>
      <c r="G3232" s="472"/>
    </row>
    <row r="3233" spans="4:7" x14ac:dyDescent="0.2">
      <c r="D3233" s="437"/>
      <c r="E3233" s="437"/>
      <c r="F3233" s="472"/>
      <c r="G3233" s="472"/>
    </row>
    <row r="3234" spans="4:7" x14ac:dyDescent="0.2">
      <c r="D3234" s="437"/>
      <c r="E3234" s="437"/>
      <c r="F3234" s="472"/>
      <c r="G3234" s="472"/>
    </row>
    <row r="3235" spans="4:7" x14ac:dyDescent="0.2">
      <c r="D3235" s="437"/>
      <c r="E3235" s="437"/>
      <c r="F3235" s="472"/>
      <c r="G3235" s="472"/>
    </row>
    <row r="3236" spans="4:7" x14ac:dyDescent="0.2">
      <c r="D3236" s="437"/>
      <c r="E3236" s="437"/>
      <c r="F3236" s="472"/>
      <c r="G3236" s="472"/>
    </row>
    <row r="3237" spans="4:7" x14ac:dyDescent="0.2">
      <c r="D3237" s="437"/>
      <c r="E3237" s="437"/>
      <c r="F3237" s="472"/>
      <c r="G3237" s="472"/>
    </row>
    <row r="3238" spans="4:7" x14ac:dyDescent="0.2">
      <c r="D3238" s="437"/>
      <c r="E3238" s="437"/>
      <c r="F3238" s="472"/>
      <c r="G3238" s="472"/>
    </row>
    <row r="3239" spans="4:7" x14ac:dyDescent="0.2">
      <c r="D3239" s="437"/>
      <c r="E3239" s="437"/>
      <c r="F3239" s="472"/>
      <c r="G3239" s="472"/>
    </row>
    <row r="3240" spans="4:7" x14ac:dyDescent="0.2">
      <c r="D3240" s="437"/>
      <c r="E3240" s="437"/>
      <c r="F3240" s="472"/>
      <c r="G3240" s="472"/>
    </row>
    <row r="3241" spans="4:7" x14ac:dyDescent="0.2">
      <c r="D3241" s="437"/>
      <c r="E3241" s="437"/>
      <c r="F3241" s="472"/>
      <c r="G3241" s="472"/>
    </row>
    <row r="3242" spans="4:7" x14ac:dyDescent="0.2">
      <c r="D3242" s="437"/>
      <c r="E3242" s="437"/>
      <c r="F3242" s="472"/>
      <c r="G3242" s="472"/>
    </row>
    <row r="3243" spans="4:7" x14ac:dyDescent="0.2">
      <c r="D3243" s="437"/>
      <c r="E3243" s="437"/>
      <c r="F3243" s="472"/>
      <c r="G3243" s="472"/>
    </row>
    <row r="3244" spans="4:7" x14ac:dyDescent="0.2">
      <c r="D3244" s="437"/>
      <c r="E3244" s="437"/>
      <c r="F3244" s="472"/>
      <c r="G3244" s="472"/>
    </row>
    <row r="3245" spans="4:7" x14ac:dyDescent="0.2">
      <c r="D3245" s="437"/>
      <c r="E3245" s="437"/>
      <c r="F3245" s="472"/>
      <c r="G3245" s="472"/>
    </row>
    <row r="3246" spans="4:7" x14ac:dyDescent="0.2">
      <c r="D3246" s="437"/>
      <c r="E3246" s="437"/>
      <c r="F3246" s="472"/>
      <c r="G3246" s="472"/>
    </row>
    <row r="3247" spans="4:7" x14ac:dyDescent="0.2">
      <c r="D3247" s="437"/>
      <c r="E3247" s="437"/>
      <c r="F3247" s="472"/>
      <c r="G3247" s="472"/>
    </row>
    <row r="3248" spans="4:7" x14ac:dyDescent="0.2">
      <c r="D3248" s="437"/>
      <c r="E3248" s="437"/>
      <c r="F3248" s="472"/>
      <c r="G3248" s="472"/>
    </row>
    <row r="3249" spans="4:7" x14ac:dyDescent="0.2">
      <c r="D3249" s="437"/>
      <c r="E3249" s="437"/>
      <c r="F3249" s="472"/>
      <c r="G3249" s="472"/>
    </row>
    <row r="3250" spans="4:7" x14ac:dyDescent="0.2">
      <c r="D3250" s="437"/>
      <c r="E3250" s="437"/>
      <c r="F3250" s="472"/>
      <c r="G3250" s="472"/>
    </row>
    <row r="3251" spans="4:7" x14ac:dyDescent="0.2">
      <c r="D3251" s="437"/>
      <c r="E3251" s="437"/>
      <c r="F3251" s="472"/>
      <c r="G3251" s="472"/>
    </row>
    <row r="3252" spans="4:7" x14ac:dyDescent="0.2">
      <c r="D3252" s="437"/>
      <c r="E3252" s="437"/>
      <c r="F3252" s="472"/>
      <c r="G3252" s="472"/>
    </row>
    <row r="3253" spans="4:7" x14ac:dyDescent="0.2">
      <c r="D3253" s="437"/>
      <c r="E3253" s="437"/>
      <c r="F3253" s="472"/>
      <c r="G3253" s="472"/>
    </row>
    <row r="3254" spans="4:7" x14ac:dyDescent="0.2">
      <c r="D3254" s="437"/>
      <c r="E3254" s="437"/>
      <c r="F3254" s="472"/>
      <c r="G3254" s="472"/>
    </row>
    <row r="3255" spans="4:7" x14ac:dyDescent="0.2">
      <c r="D3255" s="437"/>
      <c r="E3255" s="437"/>
      <c r="F3255" s="472"/>
      <c r="G3255" s="472"/>
    </row>
    <row r="3256" spans="4:7" x14ac:dyDescent="0.2">
      <c r="D3256" s="437"/>
      <c r="E3256" s="437"/>
      <c r="F3256" s="472"/>
      <c r="G3256" s="472"/>
    </row>
    <row r="3257" spans="4:7" x14ac:dyDescent="0.2">
      <c r="D3257" s="437"/>
      <c r="E3257" s="437"/>
      <c r="F3257" s="472"/>
      <c r="G3257" s="472"/>
    </row>
    <row r="3258" spans="4:7" x14ac:dyDescent="0.2">
      <c r="D3258" s="437"/>
      <c r="E3258" s="437"/>
      <c r="F3258" s="472"/>
      <c r="G3258" s="472"/>
    </row>
    <row r="3259" spans="4:7" x14ac:dyDescent="0.2">
      <c r="D3259" s="437"/>
      <c r="E3259" s="437"/>
      <c r="F3259" s="472"/>
      <c r="G3259" s="472"/>
    </row>
    <row r="3260" spans="4:7" x14ac:dyDescent="0.2">
      <c r="D3260" s="437"/>
      <c r="E3260" s="437"/>
      <c r="F3260" s="472"/>
      <c r="G3260" s="472"/>
    </row>
    <row r="3261" spans="4:7" x14ac:dyDescent="0.2">
      <c r="D3261" s="437"/>
      <c r="E3261" s="437"/>
      <c r="F3261" s="472"/>
      <c r="G3261" s="472"/>
    </row>
    <row r="3262" spans="4:7" x14ac:dyDescent="0.2">
      <c r="D3262" s="437"/>
      <c r="E3262" s="437"/>
      <c r="F3262" s="472"/>
      <c r="G3262" s="472"/>
    </row>
    <row r="3263" spans="4:7" x14ac:dyDescent="0.2">
      <c r="D3263" s="437"/>
      <c r="E3263" s="437"/>
      <c r="F3263" s="472"/>
      <c r="G3263" s="472"/>
    </row>
    <row r="3264" spans="4:7" x14ac:dyDescent="0.2">
      <c r="D3264" s="437"/>
      <c r="E3264" s="437"/>
      <c r="F3264" s="472"/>
      <c r="G3264" s="472"/>
    </row>
    <row r="3265" spans="4:7" x14ac:dyDescent="0.2">
      <c r="D3265" s="437"/>
      <c r="E3265" s="437"/>
      <c r="F3265" s="472"/>
      <c r="G3265" s="472"/>
    </row>
    <row r="3266" spans="4:7" x14ac:dyDescent="0.2">
      <c r="D3266" s="437"/>
      <c r="E3266" s="437"/>
      <c r="F3266" s="472"/>
      <c r="G3266" s="472"/>
    </row>
    <row r="3267" spans="4:7" x14ac:dyDescent="0.2">
      <c r="D3267" s="437"/>
      <c r="E3267" s="437"/>
      <c r="F3267" s="472"/>
      <c r="G3267" s="472"/>
    </row>
    <row r="3268" spans="4:7" x14ac:dyDescent="0.2">
      <c r="D3268" s="437"/>
      <c r="E3268" s="437"/>
      <c r="F3268" s="472"/>
      <c r="G3268" s="472"/>
    </row>
    <row r="3269" spans="4:7" x14ac:dyDescent="0.2">
      <c r="D3269" s="437"/>
      <c r="E3269" s="437"/>
      <c r="F3269" s="472"/>
      <c r="G3269" s="472"/>
    </row>
    <row r="3270" spans="4:7" x14ac:dyDescent="0.2">
      <c r="D3270" s="437"/>
      <c r="E3270" s="437"/>
      <c r="F3270" s="472"/>
      <c r="G3270" s="472"/>
    </row>
    <row r="3271" spans="4:7" x14ac:dyDescent="0.2">
      <c r="D3271" s="437"/>
      <c r="E3271" s="437"/>
      <c r="F3271" s="472"/>
      <c r="G3271" s="472"/>
    </row>
    <row r="3272" spans="4:7" x14ac:dyDescent="0.2">
      <c r="D3272" s="437"/>
      <c r="E3272" s="437"/>
      <c r="F3272" s="472"/>
      <c r="G3272" s="472"/>
    </row>
    <row r="3273" spans="4:7" x14ac:dyDescent="0.2">
      <c r="D3273" s="437"/>
      <c r="E3273" s="437"/>
      <c r="F3273" s="472"/>
      <c r="G3273" s="472"/>
    </row>
    <row r="3274" spans="4:7" x14ac:dyDescent="0.2">
      <c r="D3274" s="437"/>
      <c r="E3274" s="437"/>
      <c r="F3274" s="472"/>
      <c r="G3274" s="472"/>
    </row>
    <row r="3275" spans="4:7" x14ac:dyDescent="0.2">
      <c r="D3275" s="437"/>
      <c r="E3275" s="437"/>
      <c r="F3275" s="472"/>
      <c r="G3275" s="472"/>
    </row>
    <row r="3276" spans="4:7" x14ac:dyDescent="0.2">
      <c r="D3276" s="437"/>
      <c r="E3276" s="437"/>
      <c r="F3276" s="472"/>
      <c r="G3276" s="472"/>
    </row>
    <row r="3277" spans="4:7" x14ac:dyDescent="0.2">
      <c r="D3277" s="437"/>
      <c r="E3277" s="437"/>
      <c r="F3277" s="472"/>
      <c r="G3277" s="472"/>
    </row>
    <row r="3278" spans="4:7" x14ac:dyDescent="0.2">
      <c r="D3278" s="437"/>
      <c r="E3278" s="437"/>
      <c r="F3278" s="472"/>
      <c r="G3278" s="472"/>
    </row>
    <row r="3279" spans="4:7" x14ac:dyDescent="0.2">
      <c r="D3279" s="437"/>
      <c r="E3279" s="437"/>
      <c r="F3279" s="472"/>
      <c r="G3279" s="472"/>
    </row>
    <row r="3280" spans="4:7" x14ac:dyDescent="0.2">
      <c r="D3280" s="437"/>
      <c r="E3280" s="437"/>
      <c r="F3280" s="472"/>
      <c r="G3280" s="472"/>
    </row>
    <row r="3281" spans="4:7" x14ac:dyDescent="0.2">
      <c r="D3281" s="437"/>
      <c r="E3281" s="437"/>
      <c r="F3281" s="472"/>
      <c r="G3281" s="472"/>
    </row>
    <row r="3282" spans="4:7" x14ac:dyDescent="0.2">
      <c r="D3282" s="437"/>
      <c r="E3282" s="437"/>
      <c r="F3282" s="472"/>
      <c r="G3282" s="472"/>
    </row>
    <row r="3283" spans="4:7" x14ac:dyDescent="0.2">
      <c r="D3283" s="437"/>
      <c r="E3283" s="437"/>
      <c r="F3283" s="472"/>
      <c r="G3283" s="472"/>
    </row>
    <row r="3284" spans="4:7" x14ac:dyDescent="0.2">
      <c r="D3284" s="437"/>
      <c r="E3284" s="437"/>
      <c r="F3284" s="472"/>
      <c r="G3284" s="472"/>
    </row>
    <row r="3285" spans="4:7" x14ac:dyDescent="0.2">
      <c r="D3285" s="437"/>
      <c r="E3285" s="437"/>
      <c r="F3285" s="472"/>
      <c r="G3285" s="472"/>
    </row>
    <row r="3286" spans="4:7" x14ac:dyDescent="0.2">
      <c r="D3286" s="437"/>
      <c r="E3286" s="437"/>
      <c r="F3286" s="472"/>
      <c r="G3286" s="472"/>
    </row>
    <row r="3287" spans="4:7" x14ac:dyDescent="0.2">
      <c r="D3287" s="437"/>
      <c r="E3287" s="437"/>
      <c r="F3287" s="472"/>
      <c r="G3287" s="472"/>
    </row>
    <row r="3288" spans="4:7" x14ac:dyDescent="0.2">
      <c r="D3288" s="437"/>
      <c r="E3288" s="437"/>
      <c r="F3288" s="472"/>
      <c r="G3288" s="472"/>
    </row>
    <row r="3289" spans="4:7" x14ac:dyDescent="0.2">
      <c r="D3289" s="437"/>
      <c r="E3289" s="437"/>
      <c r="F3289" s="472"/>
      <c r="G3289" s="472"/>
    </row>
    <row r="3290" spans="4:7" x14ac:dyDescent="0.2">
      <c r="D3290" s="437"/>
      <c r="E3290" s="437"/>
      <c r="F3290" s="472"/>
      <c r="G3290" s="472"/>
    </row>
    <row r="3291" spans="4:7" x14ac:dyDescent="0.2">
      <c r="D3291" s="437"/>
      <c r="E3291" s="437"/>
      <c r="F3291" s="472"/>
      <c r="G3291" s="472"/>
    </row>
    <row r="3292" spans="4:7" x14ac:dyDescent="0.2">
      <c r="D3292" s="437"/>
      <c r="E3292" s="437"/>
      <c r="F3292" s="472"/>
      <c r="G3292" s="472"/>
    </row>
    <row r="3293" spans="4:7" x14ac:dyDescent="0.2">
      <c r="D3293" s="437"/>
      <c r="E3293" s="437"/>
      <c r="F3293" s="472"/>
      <c r="G3293" s="472"/>
    </row>
    <row r="3294" spans="4:7" x14ac:dyDescent="0.2">
      <c r="D3294" s="437"/>
      <c r="E3294" s="437"/>
      <c r="F3294" s="472"/>
      <c r="G3294" s="472"/>
    </row>
    <row r="3295" spans="4:7" x14ac:dyDescent="0.2">
      <c r="D3295" s="437"/>
      <c r="E3295" s="437"/>
      <c r="F3295" s="472"/>
      <c r="G3295" s="472"/>
    </row>
    <row r="3296" spans="4:7" x14ac:dyDescent="0.2">
      <c r="D3296" s="437"/>
      <c r="E3296" s="437"/>
      <c r="F3296" s="472"/>
      <c r="G3296" s="472"/>
    </row>
    <row r="3297" spans="4:7" x14ac:dyDescent="0.2">
      <c r="D3297" s="437"/>
      <c r="E3297" s="437"/>
      <c r="F3297" s="472"/>
      <c r="G3297" s="472"/>
    </row>
    <row r="3298" spans="4:7" x14ac:dyDescent="0.2">
      <c r="D3298" s="437"/>
      <c r="E3298" s="437"/>
      <c r="F3298" s="472"/>
      <c r="G3298" s="472"/>
    </row>
    <row r="3299" spans="4:7" x14ac:dyDescent="0.2">
      <c r="D3299" s="437"/>
      <c r="E3299" s="437"/>
      <c r="F3299" s="472"/>
      <c r="G3299" s="472"/>
    </row>
    <row r="3300" spans="4:7" x14ac:dyDescent="0.2">
      <c r="D3300" s="437"/>
      <c r="E3300" s="437"/>
      <c r="F3300" s="472"/>
      <c r="G3300" s="472"/>
    </row>
    <row r="3301" spans="4:7" x14ac:dyDescent="0.2">
      <c r="D3301" s="437"/>
      <c r="E3301" s="437"/>
      <c r="F3301" s="472"/>
      <c r="G3301" s="472"/>
    </row>
    <row r="3302" spans="4:7" x14ac:dyDescent="0.2">
      <c r="D3302" s="437"/>
      <c r="E3302" s="437"/>
      <c r="F3302" s="472"/>
      <c r="G3302" s="472"/>
    </row>
    <row r="3303" spans="4:7" x14ac:dyDescent="0.2">
      <c r="D3303" s="437"/>
      <c r="E3303" s="437"/>
      <c r="F3303" s="472"/>
      <c r="G3303" s="472"/>
    </row>
    <row r="3304" spans="4:7" x14ac:dyDescent="0.2">
      <c r="D3304" s="437"/>
      <c r="E3304" s="437"/>
      <c r="F3304" s="472"/>
      <c r="G3304" s="472"/>
    </row>
    <row r="3305" spans="4:7" x14ac:dyDescent="0.2">
      <c r="D3305" s="437"/>
      <c r="E3305" s="437"/>
      <c r="F3305" s="472"/>
      <c r="G3305" s="472"/>
    </row>
    <row r="3306" spans="4:7" x14ac:dyDescent="0.2">
      <c r="D3306" s="437"/>
      <c r="E3306" s="437"/>
      <c r="F3306" s="472"/>
      <c r="G3306" s="472"/>
    </row>
    <row r="3307" spans="4:7" x14ac:dyDescent="0.2">
      <c r="D3307" s="437"/>
      <c r="E3307" s="437"/>
      <c r="F3307" s="472"/>
      <c r="G3307" s="472"/>
    </row>
    <row r="3308" spans="4:7" x14ac:dyDescent="0.2">
      <c r="D3308" s="437"/>
      <c r="E3308" s="437"/>
      <c r="F3308" s="472"/>
      <c r="G3308" s="472"/>
    </row>
    <row r="3309" spans="4:7" x14ac:dyDescent="0.2">
      <c r="D3309" s="437"/>
      <c r="E3309" s="437"/>
      <c r="F3309" s="472"/>
      <c r="G3309" s="472"/>
    </row>
    <row r="3310" spans="4:7" x14ac:dyDescent="0.2">
      <c r="D3310" s="437"/>
      <c r="E3310" s="437"/>
      <c r="F3310" s="472"/>
      <c r="G3310" s="472"/>
    </row>
    <row r="3311" spans="4:7" x14ac:dyDescent="0.2">
      <c r="D3311" s="437"/>
      <c r="E3311" s="437"/>
      <c r="F3311" s="472"/>
      <c r="G3311" s="472"/>
    </row>
    <row r="3312" spans="4:7" x14ac:dyDescent="0.2">
      <c r="D3312" s="437"/>
      <c r="E3312" s="437"/>
      <c r="F3312" s="472"/>
      <c r="G3312" s="472"/>
    </row>
    <row r="3313" spans="4:7" x14ac:dyDescent="0.2">
      <c r="D3313" s="437"/>
      <c r="E3313" s="437"/>
      <c r="F3313" s="472"/>
      <c r="G3313" s="472"/>
    </row>
    <row r="3314" spans="4:7" x14ac:dyDescent="0.2">
      <c r="D3314" s="437"/>
      <c r="E3314" s="437"/>
      <c r="F3314" s="472"/>
      <c r="G3314" s="472"/>
    </row>
    <row r="3315" spans="4:7" x14ac:dyDescent="0.2">
      <c r="D3315" s="437"/>
      <c r="E3315" s="437"/>
      <c r="F3315" s="472"/>
      <c r="G3315" s="472"/>
    </row>
    <row r="3316" spans="4:7" x14ac:dyDescent="0.2">
      <c r="D3316" s="437"/>
      <c r="E3316" s="437"/>
      <c r="F3316" s="472"/>
      <c r="G3316" s="472"/>
    </row>
    <row r="3317" spans="4:7" x14ac:dyDescent="0.2">
      <c r="D3317" s="437"/>
      <c r="E3317" s="437"/>
      <c r="F3317" s="472"/>
      <c r="G3317" s="472"/>
    </row>
    <row r="3318" spans="4:7" x14ac:dyDescent="0.2">
      <c r="D3318" s="437"/>
      <c r="E3318" s="437"/>
      <c r="F3318" s="472"/>
      <c r="G3318" s="472"/>
    </row>
    <row r="3319" spans="4:7" x14ac:dyDescent="0.2">
      <c r="D3319" s="437"/>
      <c r="E3319" s="437"/>
      <c r="F3319" s="472"/>
      <c r="G3319" s="472"/>
    </row>
    <row r="3320" spans="4:7" x14ac:dyDescent="0.2">
      <c r="D3320" s="437"/>
      <c r="E3320" s="437"/>
      <c r="F3320" s="472"/>
      <c r="G3320" s="472"/>
    </row>
    <row r="3321" spans="4:7" x14ac:dyDescent="0.2">
      <c r="D3321" s="437"/>
      <c r="E3321" s="437"/>
      <c r="F3321" s="472"/>
      <c r="G3321" s="472"/>
    </row>
    <row r="3322" spans="4:7" x14ac:dyDescent="0.2">
      <c r="D3322" s="437"/>
      <c r="E3322" s="437"/>
      <c r="F3322" s="472"/>
      <c r="G3322" s="472"/>
    </row>
    <row r="3323" spans="4:7" x14ac:dyDescent="0.2">
      <c r="D3323" s="437"/>
      <c r="E3323" s="437"/>
      <c r="F3323" s="472"/>
      <c r="G3323" s="472"/>
    </row>
    <row r="3324" spans="4:7" x14ac:dyDescent="0.2">
      <c r="D3324" s="437"/>
      <c r="E3324" s="437"/>
      <c r="F3324" s="472"/>
      <c r="G3324" s="472"/>
    </row>
    <row r="3325" spans="4:7" x14ac:dyDescent="0.2">
      <c r="D3325" s="437"/>
      <c r="E3325" s="437"/>
      <c r="F3325" s="472"/>
      <c r="G3325" s="472"/>
    </row>
    <row r="3326" spans="4:7" x14ac:dyDescent="0.2">
      <c r="D3326" s="437"/>
      <c r="E3326" s="437"/>
      <c r="F3326" s="472"/>
      <c r="G3326" s="472"/>
    </row>
    <row r="3327" spans="4:7" x14ac:dyDescent="0.2">
      <c r="D3327" s="437"/>
      <c r="E3327" s="437"/>
      <c r="F3327" s="472"/>
      <c r="G3327" s="472"/>
    </row>
    <row r="3328" spans="4:7" x14ac:dyDescent="0.2">
      <c r="D3328" s="437"/>
      <c r="E3328" s="437"/>
      <c r="F3328" s="472"/>
      <c r="G3328" s="472"/>
    </row>
    <row r="3329" spans="4:7" x14ac:dyDescent="0.2">
      <c r="D3329" s="437"/>
      <c r="E3329" s="437"/>
      <c r="F3329" s="472"/>
      <c r="G3329" s="472"/>
    </row>
    <row r="3330" spans="4:7" x14ac:dyDescent="0.2">
      <c r="D3330" s="437"/>
      <c r="E3330" s="437"/>
      <c r="F3330" s="472"/>
      <c r="G3330" s="472"/>
    </row>
    <row r="3331" spans="4:7" x14ac:dyDescent="0.2">
      <c r="D3331" s="437"/>
      <c r="E3331" s="437"/>
      <c r="F3331" s="472"/>
      <c r="G3331" s="472"/>
    </row>
    <row r="3332" spans="4:7" x14ac:dyDescent="0.2">
      <c r="D3332" s="437"/>
      <c r="E3332" s="437"/>
      <c r="F3332" s="472"/>
      <c r="G3332" s="472"/>
    </row>
    <row r="3333" spans="4:7" x14ac:dyDescent="0.2">
      <c r="D3333" s="437"/>
      <c r="E3333" s="437"/>
      <c r="F3333" s="472"/>
      <c r="G3333" s="472"/>
    </row>
    <row r="3334" spans="4:7" x14ac:dyDescent="0.2">
      <c r="D3334" s="437"/>
      <c r="E3334" s="437"/>
      <c r="F3334" s="472"/>
      <c r="G3334" s="472"/>
    </row>
    <row r="3335" spans="4:7" x14ac:dyDescent="0.2">
      <c r="D3335" s="437"/>
      <c r="E3335" s="437"/>
      <c r="F3335" s="472"/>
      <c r="G3335" s="472"/>
    </row>
    <row r="3336" spans="4:7" x14ac:dyDescent="0.2">
      <c r="D3336" s="437"/>
      <c r="E3336" s="437"/>
      <c r="F3336" s="472"/>
      <c r="G3336" s="472"/>
    </row>
    <row r="3337" spans="4:7" x14ac:dyDescent="0.2">
      <c r="D3337" s="437"/>
      <c r="E3337" s="437"/>
      <c r="F3337" s="472"/>
      <c r="G3337" s="472"/>
    </row>
    <row r="3338" spans="4:7" x14ac:dyDescent="0.2">
      <c r="D3338" s="437"/>
      <c r="E3338" s="437"/>
      <c r="F3338" s="472"/>
      <c r="G3338" s="472"/>
    </row>
    <row r="3339" spans="4:7" x14ac:dyDescent="0.2">
      <c r="D3339" s="437"/>
      <c r="E3339" s="437"/>
      <c r="F3339" s="472"/>
      <c r="G3339" s="472"/>
    </row>
    <row r="3340" spans="4:7" x14ac:dyDescent="0.2">
      <c r="D3340" s="437"/>
      <c r="E3340" s="437"/>
      <c r="F3340" s="472"/>
      <c r="G3340" s="472"/>
    </row>
    <row r="3341" spans="4:7" x14ac:dyDescent="0.2">
      <c r="D3341" s="437"/>
      <c r="E3341" s="437"/>
      <c r="F3341" s="472"/>
      <c r="G3341" s="472"/>
    </row>
    <row r="3342" spans="4:7" x14ac:dyDescent="0.2">
      <c r="D3342" s="437"/>
      <c r="E3342" s="437"/>
      <c r="F3342" s="472"/>
      <c r="G3342" s="472"/>
    </row>
    <row r="3343" spans="4:7" x14ac:dyDescent="0.2">
      <c r="D3343" s="437"/>
      <c r="E3343" s="437"/>
      <c r="F3343" s="472"/>
      <c r="G3343" s="472"/>
    </row>
    <row r="3344" spans="4:7" x14ac:dyDescent="0.2">
      <c r="D3344" s="437"/>
      <c r="E3344" s="437"/>
      <c r="F3344" s="472"/>
      <c r="G3344" s="472"/>
    </row>
    <row r="3345" spans="4:7" x14ac:dyDescent="0.2">
      <c r="D3345" s="437"/>
      <c r="E3345" s="437"/>
      <c r="F3345" s="472"/>
      <c r="G3345" s="472"/>
    </row>
    <row r="3346" spans="4:7" x14ac:dyDescent="0.2">
      <c r="D3346" s="437"/>
      <c r="E3346" s="437"/>
      <c r="F3346" s="472"/>
      <c r="G3346" s="472"/>
    </row>
    <row r="3347" spans="4:7" x14ac:dyDescent="0.2">
      <c r="D3347" s="437"/>
      <c r="E3347" s="437"/>
      <c r="F3347" s="472"/>
      <c r="G3347" s="472"/>
    </row>
    <row r="3348" spans="4:7" x14ac:dyDescent="0.2">
      <c r="D3348" s="437"/>
      <c r="E3348" s="437"/>
      <c r="F3348" s="472"/>
      <c r="G3348" s="472"/>
    </row>
    <row r="3349" spans="4:7" x14ac:dyDescent="0.2">
      <c r="D3349" s="437"/>
      <c r="E3349" s="437"/>
      <c r="F3349" s="472"/>
      <c r="G3349" s="472"/>
    </row>
    <row r="3350" spans="4:7" x14ac:dyDescent="0.2">
      <c r="D3350" s="437"/>
      <c r="E3350" s="437"/>
      <c r="F3350" s="472"/>
      <c r="G3350" s="472"/>
    </row>
    <row r="3351" spans="4:7" x14ac:dyDescent="0.2">
      <c r="D3351" s="437"/>
      <c r="E3351" s="437"/>
      <c r="F3351" s="472"/>
      <c r="G3351" s="472"/>
    </row>
    <row r="3352" spans="4:7" x14ac:dyDescent="0.2">
      <c r="D3352" s="437"/>
      <c r="E3352" s="437"/>
      <c r="F3352" s="472"/>
      <c r="G3352" s="472"/>
    </row>
    <row r="3353" spans="4:7" x14ac:dyDescent="0.2">
      <c r="D3353" s="437"/>
      <c r="E3353" s="437"/>
      <c r="F3353" s="472"/>
      <c r="G3353" s="472"/>
    </row>
    <row r="3354" spans="4:7" x14ac:dyDescent="0.2">
      <c r="D3354" s="437"/>
      <c r="E3354" s="437"/>
      <c r="F3354" s="472"/>
      <c r="G3354" s="472"/>
    </row>
    <row r="3355" spans="4:7" x14ac:dyDescent="0.2">
      <c r="D3355" s="437"/>
      <c r="E3355" s="437"/>
      <c r="F3355" s="472"/>
      <c r="G3355" s="472"/>
    </row>
    <row r="3356" spans="4:7" x14ac:dyDescent="0.2">
      <c r="D3356" s="437"/>
      <c r="E3356" s="437"/>
      <c r="F3356" s="472"/>
      <c r="G3356" s="472"/>
    </row>
    <row r="3357" spans="4:7" x14ac:dyDescent="0.2">
      <c r="D3357" s="437"/>
      <c r="E3357" s="437"/>
      <c r="F3357" s="472"/>
      <c r="G3357" s="472"/>
    </row>
    <row r="3358" spans="4:7" x14ac:dyDescent="0.2">
      <c r="D3358" s="437"/>
      <c r="E3358" s="437"/>
      <c r="F3358" s="472"/>
      <c r="G3358" s="472"/>
    </row>
    <row r="3359" spans="4:7" x14ac:dyDescent="0.2">
      <c r="D3359" s="437"/>
      <c r="E3359" s="437"/>
      <c r="F3359" s="472"/>
      <c r="G3359" s="472"/>
    </row>
    <row r="3360" spans="4:7" x14ac:dyDescent="0.2">
      <c r="D3360" s="437"/>
      <c r="E3360" s="437"/>
      <c r="F3360" s="472"/>
      <c r="G3360" s="472"/>
    </row>
    <row r="3361" spans="4:7" x14ac:dyDescent="0.2">
      <c r="D3361" s="437"/>
      <c r="E3361" s="437"/>
      <c r="F3361" s="472"/>
      <c r="G3361" s="472"/>
    </row>
    <row r="3362" spans="4:7" x14ac:dyDescent="0.2">
      <c r="D3362" s="437"/>
      <c r="E3362" s="437"/>
      <c r="F3362" s="472"/>
      <c r="G3362" s="472"/>
    </row>
    <row r="3363" spans="4:7" x14ac:dyDescent="0.2">
      <c r="D3363" s="437"/>
      <c r="E3363" s="437"/>
      <c r="F3363" s="472"/>
      <c r="G3363" s="472"/>
    </row>
    <row r="3364" spans="4:7" x14ac:dyDescent="0.2">
      <c r="D3364" s="437"/>
      <c r="E3364" s="437"/>
      <c r="F3364" s="472"/>
      <c r="G3364" s="472"/>
    </row>
    <row r="3365" spans="4:7" x14ac:dyDescent="0.2">
      <c r="D3365" s="437"/>
      <c r="E3365" s="437"/>
      <c r="F3365" s="472"/>
      <c r="G3365" s="472"/>
    </row>
    <row r="3366" spans="4:7" x14ac:dyDescent="0.2">
      <c r="D3366" s="437"/>
      <c r="E3366" s="437"/>
      <c r="F3366" s="472"/>
      <c r="G3366" s="472"/>
    </row>
    <row r="3367" spans="4:7" x14ac:dyDescent="0.2">
      <c r="D3367" s="437"/>
      <c r="E3367" s="437"/>
      <c r="F3367" s="472"/>
      <c r="G3367" s="472"/>
    </row>
    <row r="3368" spans="4:7" x14ac:dyDescent="0.2">
      <c r="D3368" s="437"/>
      <c r="E3368" s="437"/>
      <c r="F3368" s="472"/>
      <c r="G3368" s="472"/>
    </row>
    <row r="3369" spans="4:7" x14ac:dyDescent="0.2">
      <c r="D3369" s="437"/>
      <c r="E3369" s="437"/>
      <c r="F3369" s="472"/>
      <c r="G3369" s="472"/>
    </row>
    <row r="3370" spans="4:7" x14ac:dyDescent="0.2">
      <c r="D3370" s="437"/>
      <c r="E3370" s="437"/>
      <c r="F3370" s="472"/>
      <c r="G3370" s="472"/>
    </row>
    <row r="3371" spans="4:7" x14ac:dyDescent="0.2">
      <c r="D3371" s="437"/>
      <c r="E3371" s="437"/>
      <c r="F3371" s="472"/>
      <c r="G3371" s="472"/>
    </row>
    <row r="3372" spans="4:7" x14ac:dyDescent="0.2">
      <c r="D3372" s="437"/>
      <c r="E3372" s="437"/>
      <c r="F3372" s="472"/>
      <c r="G3372" s="472"/>
    </row>
    <row r="3373" spans="4:7" x14ac:dyDescent="0.2">
      <c r="D3373" s="437"/>
      <c r="E3373" s="437"/>
      <c r="F3373" s="472"/>
      <c r="G3373" s="472"/>
    </row>
    <row r="3374" spans="4:7" x14ac:dyDescent="0.2">
      <c r="D3374" s="437"/>
      <c r="E3374" s="437"/>
      <c r="F3374" s="472"/>
      <c r="G3374" s="472"/>
    </row>
    <row r="3375" spans="4:7" x14ac:dyDescent="0.2">
      <c r="D3375" s="437"/>
      <c r="E3375" s="437"/>
      <c r="F3375" s="472"/>
      <c r="G3375" s="472"/>
    </row>
    <row r="3376" spans="4:7" x14ac:dyDescent="0.2">
      <c r="D3376" s="437"/>
      <c r="E3376" s="437"/>
      <c r="F3376" s="472"/>
      <c r="G3376" s="472"/>
    </row>
    <row r="3377" spans="4:7" x14ac:dyDescent="0.2">
      <c r="D3377" s="437"/>
      <c r="E3377" s="437"/>
      <c r="F3377" s="472"/>
      <c r="G3377" s="472"/>
    </row>
    <row r="3378" spans="4:7" x14ac:dyDescent="0.2">
      <c r="D3378" s="437"/>
      <c r="E3378" s="437"/>
      <c r="F3378" s="472"/>
      <c r="G3378" s="472"/>
    </row>
    <row r="3379" spans="4:7" x14ac:dyDescent="0.2">
      <c r="D3379" s="437"/>
      <c r="E3379" s="437"/>
      <c r="F3379" s="472"/>
      <c r="G3379" s="472"/>
    </row>
    <row r="3380" spans="4:7" x14ac:dyDescent="0.2">
      <c r="D3380" s="437"/>
      <c r="E3380" s="437"/>
      <c r="F3380" s="472"/>
      <c r="G3380" s="472"/>
    </row>
    <row r="3381" spans="4:7" x14ac:dyDescent="0.2">
      <c r="D3381" s="437"/>
      <c r="E3381" s="437"/>
      <c r="F3381" s="472"/>
      <c r="G3381" s="472"/>
    </row>
    <row r="3382" spans="4:7" x14ac:dyDescent="0.2">
      <c r="D3382" s="437"/>
      <c r="E3382" s="437"/>
      <c r="F3382" s="472"/>
      <c r="G3382" s="472"/>
    </row>
    <row r="3383" spans="4:7" x14ac:dyDescent="0.2">
      <c r="D3383" s="437"/>
      <c r="E3383" s="437"/>
      <c r="F3383" s="472"/>
      <c r="G3383" s="472"/>
    </row>
    <row r="3384" spans="4:7" x14ac:dyDescent="0.2">
      <c r="D3384" s="437"/>
      <c r="E3384" s="437"/>
      <c r="F3384" s="472"/>
      <c r="G3384" s="472"/>
    </row>
    <row r="3385" spans="4:7" x14ac:dyDescent="0.2">
      <c r="D3385" s="437"/>
      <c r="E3385" s="437"/>
      <c r="F3385" s="472"/>
      <c r="G3385" s="472"/>
    </row>
    <row r="3386" spans="4:7" x14ac:dyDescent="0.2">
      <c r="D3386" s="437"/>
      <c r="E3386" s="437"/>
      <c r="F3386" s="472"/>
      <c r="G3386" s="472"/>
    </row>
    <row r="3387" spans="4:7" x14ac:dyDescent="0.2">
      <c r="D3387" s="437"/>
      <c r="E3387" s="437"/>
      <c r="F3387" s="472"/>
      <c r="G3387" s="472"/>
    </row>
    <row r="3388" spans="4:7" x14ac:dyDescent="0.2">
      <c r="D3388" s="437"/>
      <c r="E3388" s="437"/>
      <c r="F3388" s="472"/>
      <c r="G3388" s="472"/>
    </row>
    <row r="3389" spans="4:7" x14ac:dyDescent="0.2">
      <c r="D3389" s="437"/>
      <c r="E3389" s="437"/>
      <c r="F3389" s="472"/>
      <c r="G3389" s="472"/>
    </row>
    <row r="3390" spans="4:7" x14ac:dyDescent="0.2">
      <c r="D3390" s="437"/>
      <c r="E3390" s="437"/>
      <c r="F3390" s="472"/>
      <c r="G3390" s="472"/>
    </row>
    <row r="3391" spans="4:7" x14ac:dyDescent="0.2">
      <c r="D3391" s="437"/>
      <c r="E3391" s="437"/>
      <c r="F3391" s="472"/>
      <c r="G3391" s="472"/>
    </row>
    <row r="3392" spans="4:7" x14ac:dyDescent="0.2">
      <c r="D3392" s="437"/>
      <c r="E3392" s="437"/>
      <c r="F3392" s="472"/>
      <c r="G3392" s="472"/>
    </row>
    <row r="3393" spans="4:7" x14ac:dyDescent="0.2">
      <c r="D3393" s="437"/>
      <c r="E3393" s="437"/>
      <c r="F3393" s="472"/>
      <c r="G3393" s="472"/>
    </row>
    <row r="3394" spans="4:7" x14ac:dyDescent="0.2">
      <c r="D3394" s="437"/>
      <c r="E3394" s="437"/>
      <c r="F3394" s="472"/>
      <c r="G3394" s="472"/>
    </row>
    <row r="3395" spans="4:7" x14ac:dyDescent="0.2">
      <c r="D3395" s="437"/>
      <c r="E3395" s="437"/>
      <c r="F3395" s="472"/>
      <c r="G3395" s="472"/>
    </row>
    <row r="3396" spans="4:7" x14ac:dyDescent="0.2">
      <c r="D3396" s="437"/>
      <c r="E3396" s="437"/>
      <c r="F3396" s="472"/>
      <c r="G3396" s="472"/>
    </row>
    <row r="3397" spans="4:7" x14ac:dyDescent="0.2">
      <c r="D3397" s="437"/>
      <c r="E3397" s="437"/>
      <c r="F3397" s="472"/>
      <c r="G3397" s="472"/>
    </row>
    <row r="3398" spans="4:7" x14ac:dyDescent="0.2">
      <c r="D3398" s="437"/>
      <c r="E3398" s="437"/>
      <c r="F3398" s="472"/>
      <c r="G3398" s="472"/>
    </row>
    <row r="3399" spans="4:7" x14ac:dyDescent="0.2">
      <c r="D3399" s="437"/>
      <c r="E3399" s="437"/>
      <c r="F3399" s="472"/>
      <c r="G3399" s="472"/>
    </row>
    <row r="3400" spans="4:7" x14ac:dyDescent="0.2">
      <c r="D3400" s="437"/>
      <c r="E3400" s="437"/>
      <c r="F3400" s="472"/>
      <c r="G3400" s="472"/>
    </row>
    <row r="3401" spans="4:7" x14ac:dyDescent="0.2">
      <c r="D3401" s="437"/>
      <c r="E3401" s="437"/>
      <c r="F3401" s="472"/>
      <c r="G3401" s="472"/>
    </row>
    <row r="3402" spans="4:7" x14ac:dyDescent="0.2">
      <c r="D3402" s="437"/>
      <c r="E3402" s="437"/>
      <c r="F3402" s="472"/>
      <c r="G3402" s="472"/>
    </row>
    <row r="3403" spans="4:7" x14ac:dyDescent="0.2">
      <c r="D3403" s="437"/>
      <c r="E3403" s="437"/>
      <c r="F3403" s="472"/>
      <c r="G3403" s="472"/>
    </row>
    <row r="3404" spans="4:7" x14ac:dyDescent="0.2">
      <c r="D3404" s="437"/>
      <c r="E3404" s="437"/>
      <c r="F3404" s="472"/>
      <c r="G3404" s="472"/>
    </row>
    <row r="3405" spans="4:7" x14ac:dyDescent="0.2">
      <c r="D3405" s="437"/>
      <c r="E3405" s="437"/>
      <c r="F3405" s="472"/>
      <c r="G3405" s="472"/>
    </row>
    <row r="3406" spans="4:7" x14ac:dyDescent="0.2">
      <c r="D3406" s="437"/>
      <c r="E3406" s="437"/>
      <c r="F3406" s="472"/>
      <c r="G3406" s="472"/>
    </row>
    <row r="3407" spans="4:7" x14ac:dyDescent="0.2">
      <c r="D3407" s="437"/>
      <c r="E3407" s="437"/>
      <c r="F3407" s="472"/>
      <c r="G3407" s="472"/>
    </row>
    <row r="3408" spans="4:7" x14ac:dyDescent="0.2">
      <c r="D3408" s="437"/>
      <c r="E3408" s="437"/>
      <c r="F3408" s="472"/>
      <c r="G3408" s="472"/>
    </row>
    <row r="3409" spans="4:7" x14ac:dyDescent="0.2">
      <c r="D3409" s="437"/>
      <c r="E3409" s="437"/>
      <c r="F3409" s="472"/>
      <c r="G3409" s="472"/>
    </row>
    <row r="3410" spans="4:7" x14ac:dyDescent="0.2">
      <c r="D3410" s="437"/>
      <c r="E3410" s="437"/>
      <c r="F3410" s="472"/>
      <c r="G3410" s="472"/>
    </row>
    <row r="3411" spans="4:7" x14ac:dyDescent="0.2">
      <c r="D3411" s="437"/>
      <c r="E3411" s="437"/>
      <c r="F3411" s="472"/>
      <c r="G3411" s="472"/>
    </row>
    <row r="3412" spans="4:7" x14ac:dyDescent="0.2">
      <c r="D3412" s="437"/>
      <c r="E3412" s="437"/>
      <c r="F3412" s="472"/>
      <c r="G3412" s="472"/>
    </row>
    <row r="3413" spans="4:7" x14ac:dyDescent="0.2">
      <c r="D3413" s="437"/>
      <c r="E3413" s="437"/>
      <c r="F3413" s="472"/>
      <c r="G3413" s="472"/>
    </row>
    <row r="3414" spans="4:7" x14ac:dyDescent="0.2">
      <c r="D3414" s="437"/>
      <c r="E3414" s="437"/>
      <c r="F3414" s="472"/>
      <c r="G3414" s="472"/>
    </row>
    <row r="3415" spans="4:7" x14ac:dyDescent="0.2">
      <c r="D3415" s="437"/>
      <c r="E3415" s="437"/>
      <c r="F3415" s="472"/>
      <c r="G3415" s="472"/>
    </row>
    <row r="3416" spans="4:7" x14ac:dyDescent="0.2">
      <c r="D3416" s="437"/>
      <c r="E3416" s="437"/>
      <c r="F3416" s="472"/>
      <c r="G3416" s="472"/>
    </row>
    <row r="3417" spans="4:7" x14ac:dyDescent="0.2">
      <c r="D3417" s="437"/>
      <c r="E3417" s="437"/>
      <c r="F3417" s="472"/>
      <c r="G3417" s="472"/>
    </row>
    <row r="3418" spans="4:7" x14ac:dyDescent="0.2">
      <c r="D3418" s="437"/>
      <c r="E3418" s="437"/>
      <c r="F3418" s="472"/>
      <c r="G3418" s="472"/>
    </row>
    <row r="3419" spans="4:7" x14ac:dyDescent="0.2">
      <c r="D3419" s="437"/>
      <c r="E3419" s="437"/>
      <c r="F3419" s="472"/>
      <c r="G3419" s="472"/>
    </row>
    <row r="3420" spans="4:7" x14ac:dyDescent="0.2">
      <c r="D3420" s="437"/>
      <c r="E3420" s="437"/>
      <c r="F3420" s="472"/>
      <c r="G3420" s="472"/>
    </row>
    <row r="3421" spans="4:7" x14ac:dyDescent="0.2">
      <c r="D3421" s="437"/>
      <c r="E3421" s="437"/>
      <c r="F3421" s="472"/>
      <c r="G3421" s="472"/>
    </row>
    <row r="3422" spans="4:7" x14ac:dyDescent="0.2">
      <c r="D3422" s="437"/>
      <c r="E3422" s="437"/>
      <c r="F3422" s="472"/>
      <c r="G3422" s="472"/>
    </row>
    <row r="3423" spans="4:7" x14ac:dyDescent="0.2">
      <c r="D3423" s="437"/>
      <c r="E3423" s="437"/>
      <c r="F3423" s="472"/>
      <c r="G3423" s="472"/>
    </row>
    <row r="3424" spans="4:7" x14ac:dyDescent="0.2">
      <c r="D3424" s="437"/>
      <c r="E3424" s="437"/>
      <c r="F3424" s="472"/>
      <c r="G3424" s="472"/>
    </row>
    <row r="3425" spans="4:7" x14ac:dyDescent="0.2">
      <c r="D3425" s="437"/>
      <c r="E3425" s="437"/>
      <c r="F3425" s="472"/>
      <c r="G3425" s="472"/>
    </row>
    <row r="3426" spans="4:7" x14ac:dyDescent="0.2">
      <c r="D3426" s="437"/>
      <c r="E3426" s="437"/>
      <c r="F3426" s="472"/>
      <c r="G3426" s="472"/>
    </row>
    <row r="3427" spans="4:7" x14ac:dyDescent="0.2">
      <c r="D3427" s="437"/>
      <c r="E3427" s="437"/>
      <c r="F3427" s="472"/>
      <c r="G3427" s="472"/>
    </row>
    <row r="3428" spans="4:7" x14ac:dyDescent="0.2">
      <c r="D3428" s="437"/>
      <c r="E3428" s="437"/>
      <c r="F3428" s="472"/>
      <c r="G3428" s="472"/>
    </row>
    <row r="3429" spans="4:7" x14ac:dyDescent="0.2">
      <c r="D3429" s="437"/>
      <c r="E3429" s="437"/>
      <c r="F3429" s="472"/>
      <c r="G3429" s="472"/>
    </row>
    <row r="3430" spans="4:7" x14ac:dyDescent="0.2">
      <c r="D3430" s="437"/>
      <c r="E3430" s="437"/>
      <c r="F3430" s="472"/>
      <c r="G3430" s="472"/>
    </row>
    <row r="3431" spans="4:7" x14ac:dyDescent="0.2">
      <c r="D3431" s="437"/>
      <c r="E3431" s="437"/>
      <c r="F3431" s="472"/>
      <c r="G3431" s="472"/>
    </row>
    <row r="3432" spans="4:7" x14ac:dyDescent="0.2">
      <c r="D3432" s="437"/>
      <c r="E3432" s="437"/>
      <c r="F3432" s="472"/>
      <c r="G3432" s="472"/>
    </row>
    <row r="3433" spans="4:7" x14ac:dyDescent="0.2">
      <c r="D3433" s="437"/>
      <c r="E3433" s="437"/>
      <c r="F3433" s="472"/>
      <c r="G3433" s="472"/>
    </row>
    <row r="3434" spans="4:7" x14ac:dyDescent="0.2">
      <c r="D3434" s="437"/>
      <c r="E3434" s="437"/>
      <c r="F3434" s="472"/>
      <c r="G3434" s="472"/>
    </row>
    <row r="3435" spans="4:7" x14ac:dyDescent="0.2">
      <c r="D3435" s="437"/>
      <c r="E3435" s="437"/>
      <c r="F3435" s="472"/>
      <c r="G3435" s="472"/>
    </row>
    <row r="3436" spans="4:7" x14ac:dyDescent="0.2">
      <c r="D3436" s="437"/>
      <c r="E3436" s="437"/>
      <c r="F3436" s="472"/>
      <c r="G3436" s="472"/>
    </row>
    <row r="3437" spans="4:7" x14ac:dyDescent="0.2">
      <c r="D3437" s="437"/>
      <c r="E3437" s="437"/>
      <c r="F3437" s="472"/>
      <c r="G3437" s="472"/>
    </row>
    <row r="3438" spans="4:7" x14ac:dyDescent="0.2">
      <c r="D3438" s="437"/>
      <c r="E3438" s="437"/>
      <c r="F3438" s="472"/>
      <c r="G3438" s="472"/>
    </row>
    <row r="3439" spans="4:7" x14ac:dyDescent="0.2">
      <c r="D3439" s="437"/>
      <c r="E3439" s="437"/>
      <c r="F3439" s="472"/>
      <c r="G3439" s="472"/>
    </row>
    <row r="3440" spans="4:7" x14ac:dyDescent="0.2">
      <c r="D3440" s="437"/>
      <c r="E3440" s="437"/>
      <c r="F3440" s="472"/>
      <c r="G3440" s="472"/>
    </row>
    <row r="3441" spans="4:7" x14ac:dyDescent="0.2">
      <c r="D3441" s="437"/>
      <c r="E3441" s="437"/>
      <c r="F3441" s="472"/>
      <c r="G3441" s="472"/>
    </row>
    <row r="3442" spans="4:7" x14ac:dyDescent="0.2">
      <c r="D3442" s="437"/>
      <c r="E3442" s="437"/>
      <c r="F3442" s="472"/>
      <c r="G3442" s="472"/>
    </row>
    <row r="3443" spans="4:7" x14ac:dyDescent="0.2">
      <c r="D3443" s="437"/>
      <c r="E3443" s="437"/>
      <c r="F3443" s="472"/>
      <c r="G3443" s="472"/>
    </row>
    <row r="3444" spans="4:7" x14ac:dyDescent="0.2">
      <c r="D3444" s="437"/>
      <c r="E3444" s="437"/>
      <c r="F3444" s="472"/>
      <c r="G3444" s="472"/>
    </row>
    <row r="3445" spans="4:7" x14ac:dyDescent="0.2">
      <c r="D3445" s="437"/>
      <c r="E3445" s="437"/>
      <c r="F3445" s="472"/>
      <c r="G3445" s="472"/>
    </row>
    <row r="3446" spans="4:7" x14ac:dyDescent="0.2">
      <c r="D3446" s="437"/>
      <c r="E3446" s="437"/>
      <c r="F3446" s="472"/>
      <c r="G3446" s="472"/>
    </row>
    <row r="3447" spans="4:7" x14ac:dyDescent="0.2">
      <c r="D3447" s="437"/>
      <c r="E3447" s="437"/>
      <c r="F3447" s="472"/>
      <c r="G3447" s="472"/>
    </row>
    <row r="3448" spans="4:7" x14ac:dyDescent="0.2">
      <c r="D3448" s="437"/>
      <c r="E3448" s="437"/>
      <c r="F3448" s="472"/>
      <c r="G3448" s="472"/>
    </row>
    <row r="3449" spans="4:7" x14ac:dyDescent="0.2">
      <c r="D3449" s="437"/>
      <c r="E3449" s="437"/>
      <c r="F3449" s="472"/>
      <c r="G3449" s="472"/>
    </row>
    <row r="3450" spans="4:7" x14ac:dyDescent="0.2">
      <c r="D3450" s="437"/>
      <c r="E3450" s="437"/>
      <c r="F3450" s="472"/>
      <c r="G3450" s="472"/>
    </row>
    <row r="3451" spans="4:7" x14ac:dyDescent="0.2">
      <c r="D3451" s="437"/>
      <c r="E3451" s="437"/>
      <c r="F3451" s="472"/>
      <c r="G3451" s="472"/>
    </row>
    <row r="3452" spans="4:7" x14ac:dyDescent="0.2">
      <c r="D3452" s="437"/>
      <c r="E3452" s="437"/>
      <c r="F3452" s="472"/>
      <c r="G3452" s="472"/>
    </row>
    <row r="3453" spans="4:7" x14ac:dyDescent="0.2">
      <c r="D3453" s="437"/>
      <c r="E3453" s="437"/>
      <c r="F3453" s="472"/>
      <c r="G3453" s="472"/>
    </row>
    <row r="3454" spans="4:7" x14ac:dyDescent="0.2">
      <c r="D3454" s="437"/>
      <c r="E3454" s="437"/>
      <c r="F3454" s="472"/>
      <c r="G3454" s="472"/>
    </row>
    <row r="3455" spans="4:7" x14ac:dyDescent="0.2">
      <c r="D3455" s="437"/>
      <c r="E3455" s="437"/>
      <c r="F3455" s="472"/>
      <c r="G3455" s="472"/>
    </row>
    <row r="3456" spans="4:7" x14ac:dyDescent="0.2">
      <c r="D3456" s="437"/>
      <c r="E3456" s="437"/>
      <c r="F3456" s="472"/>
      <c r="G3456" s="472"/>
    </row>
    <row r="3457" spans="4:7" x14ac:dyDescent="0.2">
      <c r="D3457" s="437"/>
      <c r="E3457" s="437"/>
      <c r="F3457" s="472"/>
      <c r="G3457" s="472"/>
    </row>
    <row r="3458" spans="4:7" x14ac:dyDescent="0.2">
      <c r="D3458" s="437"/>
      <c r="E3458" s="437"/>
      <c r="F3458" s="472"/>
      <c r="G3458" s="472"/>
    </row>
    <row r="3459" spans="4:7" x14ac:dyDescent="0.2">
      <c r="D3459" s="437"/>
      <c r="E3459" s="437"/>
      <c r="F3459" s="472"/>
      <c r="G3459" s="472"/>
    </row>
    <row r="3460" spans="4:7" x14ac:dyDescent="0.2">
      <c r="D3460" s="437"/>
      <c r="E3460" s="437"/>
      <c r="F3460" s="472"/>
      <c r="G3460" s="472"/>
    </row>
    <row r="3461" spans="4:7" x14ac:dyDescent="0.2">
      <c r="D3461" s="437"/>
      <c r="E3461" s="437"/>
      <c r="F3461" s="472"/>
      <c r="G3461" s="472"/>
    </row>
    <row r="3462" spans="4:7" x14ac:dyDescent="0.2">
      <c r="D3462" s="437"/>
      <c r="E3462" s="437"/>
      <c r="F3462" s="472"/>
      <c r="G3462" s="472"/>
    </row>
    <row r="3463" spans="4:7" x14ac:dyDescent="0.2">
      <c r="D3463" s="437"/>
      <c r="E3463" s="437"/>
      <c r="F3463" s="472"/>
      <c r="G3463" s="472"/>
    </row>
    <row r="3464" spans="4:7" x14ac:dyDescent="0.2">
      <c r="D3464" s="437"/>
      <c r="E3464" s="437"/>
      <c r="F3464" s="472"/>
      <c r="G3464" s="472"/>
    </row>
    <row r="3465" spans="4:7" x14ac:dyDescent="0.2">
      <c r="D3465" s="437"/>
      <c r="E3465" s="437"/>
      <c r="F3465" s="472"/>
      <c r="G3465" s="472"/>
    </row>
    <row r="3466" spans="4:7" x14ac:dyDescent="0.2">
      <c r="D3466" s="437"/>
      <c r="E3466" s="437"/>
      <c r="F3466" s="472"/>
      <c r="G3466" s="472"/>
    </row>
    <row r="3467" spans="4:7" x14ac:dyDescent="0.2">
      <c r="D3467" s="437"/>
      <c r="E3467" s="437"/>
      <c r="F3467" s="472"/>
      <c r="G3467" s="472"/>
    </row>
    <row r="3468" spans="4:7" x14ac:dyDescent="0.2">
      <c r="D3468" s="437"/>
      <c r="E3468" s="437"/>
      <c r="F3468" s="472"/>
      <c r="G3468" s="472"/>
    </row>
    <row r="3469" spans="4:7" x14ac:dyDescent="0.2">
      <c r="D3469" s="437"/>
      <c r="E3469" s="437"/>
      <c r="F3469" s="472"/>
      <c r="G3469" s="472"/>
    </row>
    <row r="3470" spans="4:7" x14ac:dyDescent="0.2">
      <c r="D3470" s="437"/>
      <c r="E3470" s="437"/>
      <c r="F3470" s="472"/>
      <c r="G3470" s="472"/>
    </row>
    <row r="3471" spans="4:7" x14ac:dyDescent="0.2">
      <c r="D3471" s="437"/>
      <c r="E3471" s="437"/>
      <c r="F3471" s="472"/>
      <c r="G3471" s="472"/>
    </row>
    <row r="3472" spans="4:7" x14ac:dyDescent="0.2">
      <c r="D3472" s="437"/>
      <c r="E3472" s="437"/>
      <c r="F3472" s="472"/>
      <c r="G3472" s="472"/>
    </row>
    <row r="3473" spans="4:7" x14ac:dyDescent="0.2">
      <c r="D3473" s="437"/>
      <c r="E3473" s="437"/>
      <c r="F3473" s="472"/>
      <c r="G3473" s="472"/>
    </row>
    <row r="3474" spans="4:7" x14ac:dyDescent="0.2">
      <c r="D3474" s="437"/>
      <c r="E3474" s="437"/>
      <c r="F3474" s="472"/>
      <c r="G3474" s="472"/>
    </row>
    <row r="3475" spans="4:7" x14ac:dyDescent="0.2">
      <c r="D3475" s="437"/>
      <c r="E3475" s="437"/>
      <c r="F3475" s="472"/>
      <c r="G3475" s="472"/>
    </row>
    <row r="3476" spans="4:7" x14ac:dyDescent="0.2">
      <c r="D3476" s="437"/>
      <c r="E3476" s="437"/>
      <c r="F3476" s="472"/>
      <c r="G3476" s="472"/>
    </row>
    <row r="3477" spans="4:7" x14ac:dyDescent="0.2">
      <c r="D3477" s="437"/>
      <c r="E3477" s="437"/>
      <c r="F3477" s="472"/>
      <c r="G3477" s="472"/>
    </row>
    <row r="3478" spans="4:7" x14ac:dyDescent="0.2">
      <c r="D3478" s="437"/>
      <c r="E3478" s="437"/>
      <c r="F3478" s="472"/>
      <c r="G3478" s="472"/>
    </row>
    <row r="3479" spans="4:7" x14ac:dyDescent="0.2">
      <c r="D3479" s="437"/>
      <c r="E3479" s="437"/>
      <c r="F3479" s="472"/>
      <c r="G3479" s="472"/>
    </row>
    <row r="3480" spans="4:7" x14ac:dyDescent="0.2">
      <c r="D3480" s="437"/>
      <c r="E3480" s="437"/>
      <c r="F3480" s="472"/>
      <c r="G3480" s="472"/>
    </row>
    <row r="3481" spans="4:7" x14ac:dyDescent="0.2">
      <c r="D3481" s="437"/>
      <c r="E3481" s="437"/>
      <c r="F3481" s="472"/>
      <c r="G3481" s="472"/>
    </row>
    <row r="3482" spans="4:7" x14ac:dyDescent="0.2">
      <c r="D3482" s="437"/>
      <c r="E3482" s="437"/>
      <c r="F3482" s="472"/>
      <c r="G3482" s="472"/>
    </row>
    <row r="3483" spans="4:7" x14ac:dyDescent="0.2">
      <c r="D3483" s="437"/>
      <c r="E3483" s="437"/>
      <c r="F3483" s="472"/>
      <c r="G3483" s="472"/>
    </row>
    <row r="3484" spans="4:7" x14ac:dyDescent="0.2">
      <c r="D3484" s="437"/>
      <c r="E3484" s="437"/>
      <c r="F3484" s="472"/>
      <c r="G3484" s="472"/>
    </row>
    <row r="3485" spans="4:7" x14ac:dyDescent="0.2">
      <c r="D3485" s="437"/>
      <c r="E3485" s="437"/>
      <c r="F3485" s="472"/>
      <c r="G3485" s="472"/>
    </row>
    <row r="3486" spans="4:7" x14ac:dyDescent="0.2">
      <c r="D3486" s="437"/>
      <c r="E3486" s="437"/>
      <c r="F3486" s="472"/>
      <c r="G3486" s="472"/>
    </row>
    <row r="3487" spans="4:7" x14ac:dyDescent="0.2">
      <c r="D3487" s="437"/>
      <c r="E3487" s="437"/>
      <c r="F3487" s="472"/>
      <c r="G3487" s="472"/>
    </row>
    <row r="3488" spans="4:7" x14ac:dyDescent="0.2">
      <c r="D3488" s="437"/>
      <c r="E3488" s="437"/>
      <c r="F3488" s="472"/>
      <c r="G3488" s="472"/>
    </row>
    <row r="3489" spans="4:7" x14ac:dyDescent="0.2">
      <c r="D3489" s="437"/>
      <c r="E3489" s="437"/>
      <c r="F3489" s="472"/>
      <c r="G3489" s="472"/>
    </row>
    <row r="3490" spans="4:7" x14ac:dyDescent="0.2">
      <c r="D3490" s="437"/>
      <c r="E3490" s="437"/>
      <c r="F3490" s="472"/>
      <c r="G3490" s="472"/>
    </row>
    <row r="3491" spans="4:7" x14ac:dyDescent="0.2">
      <c r="D3491" s="437"/>
      <c r="E3491" s="437"/>
      <c r="F3491" s="472"/>
      <c r="G3491" s="472"/>
    </row>
    <row r="3492" spans="4:7" x14ac:dyDescent="0.2">
      <c r="D3492" s="437"/>
      <c r="E3492" s="437"/>
      <c r="F3492" s="472"/>
      <c r="G3492" s="472"/>
    </row>
    <row r="3493" spans="4:7" x14ac:dyDescent="0.2">
      <c r="D3493" s="437"/>
      <c r="E3493" s="437"/>
      <c r="F3493" s="472"/>
      <c r="G3493" s="472"/>
    </row>
    <row r="3494" spans="4:7" x14ac:dyDescent="0.2">
      <c r="D3494" s="437"/>
      <c r="E3494" s="437"/>
      <c r="F3494" s="472"/>
      <c r="G3494" s="472"/>
    </row>
    <row r="3495" spans="4:7" x14ac:dyDescent="0.2">
      <c r="D3495" s="437"/>
      <c r="E3495" s="437"/>
      <c r="F3495" s="472"/>
      <c r="G3495" s="472"/>
    </row>
    <row r="3496" spans="4:7" x14ac:dyDescent="0.2">
      <c r="D3496" s="437"/>
      <c r="E3496" s="437"/>
      <c r="F3496" s="472"/>
      <c r="G3496" s="472"/>
    </row>
    <row r="3497" spans="4:7" x14ac:dyDescent="0.2">
      <c r="D3497" s="437"/>
      <c r="E3497" s="437"/>
      <c r="F3497" s="472"/>
      <c r="G3497" s="472"/>
    </row>
    <row r="3498" spans="4:7" x14ac:dyDescent="0.2">
      <c r="D3498" s="437"/>
      <c r="E3498" s="437"/>
      <c r="F3498" s="472"/>
      <c r="G3498" s="472"/>
    </row>
    <row r="3499" spans="4:7" x14ac:dyDescent="0.2">
      <c r="D3499" s="437"/>
      <c r="E3499" s="437"/>
      <c r="F3499" s="472"/>
      <c r="G3499" s="472"/>
    </row>
    <row r="3500" spans="4:7" x14ac:dyDescent="0.2">
      <c r="D3500" s="437"/>
      <c r="E3500" s="437"/>
      <c r="F3500" s="472"/>
      <c r="G3500" s="472"/>
    </row>
    <row r="3501" spans="4:7" x14ac:dyDescent="0.2">
      <c r="D3501" s="437"/>
      <c r="E3501" s="437"/>
      <c r="F3501" s="472"/>
      <c r="G3501" s="472"/>
    </row>
    <row r="3502" spans="4:7" x14ac:dyDescent="0.2">
      <c r="D3502" s="437"/>
      <c r="E3502" s="437"/>
      <c r="F3502" s="472"/>
      <c r="G3502" s="472"/>
    </row>
    <row r="3503" spans="4:7" x14ac:dyDescent="0.2">
      <c r="D3503" s="437"/>
      <c r="E3503" s="437"/>
      <c r="F3503" s="472"/>
      <c r="G3503" s="472"/>
    </row>
    <row r="3504" spans="4:7" x14ac:dyDescent="0.2">
      <c r="D3504" s="437"/>
      <c r="E3504" s="437"/>
      <c r="F3504" s="472"/>
      <c r="G3504" s="472"/>
    </row>
    <row r="3505" spans="4:7" x14ac:dyDescent="0.2">
      <c r="D3505" s="437"/>
      <c r="E3505" s="437"/>
      <c r="F3505" s="472"/>
      <c r="G3505" s="472"/>
    </row>
    <row r="3506" spans="4:7" x14ac:dyDescent="0.2">
      <c r="D3506" s="437"/>
      <c r="E3506" s="437"/>
      <c r="F3506" s="472"/>
      <c r="G3506" s="472"/>
    </row>
    <row r="3507" spans="4:7" x14ac:dyDescent="0.2">
      <c r="D3507" s="437"/>
      <c r="E3507" s="437"/>
      <c r="F3507" s="472"/>
      <c r="G3507" s="472"/>
    </row>
    <row r="3508" spans="4:7" x14ac:dyDescent="0.2">
      <c r="D3508" s="437"/>
      <c r="E3508" s="437"/>
      <c r="F3508" s="472"/>
      <c r="G3508" s="472"/>
    </row>
    <row r="3509" spans="4:7" x14ac:dyDescent="0.2">
      <c r="D3509" s="437"/>
      <c r="E3509" s="437"/>
      <c r="F3509" s="472"/>
      <c r="G3509" s="472"/>
    </row>
    <row r="3510" spans="4:7" x14ac:dyDescent="0.2">
      <c r="D3510" s="437"/>
      <c r="E3510" s="437"/>
      <c r="F3510" s="472"/>
      <c r="G3510" s="472"/>
    </row>
    <row r="3511" spans="4:7" x14ac:dyDescent="0.2">
      <c r="D3511" s="437"/>
      <c r="E3511" s="437"/>
      <c r="F3511" s="472"/>
      <c r="G3511" s="472"/>
    </row>
    <row r="3512" spans="4:7" x14ac:dyDescent="0.2">
      <c r="D3512" s="437"/>
      <c r="E3512" s="437"/>
      <c r="F3512" s="472"/>
      <c r="G3512" s="472"/>
    </row>
    <row r="3513" spans="4:7" x14ac:dyDescent="0.2">
      <c r="D3513" s="437"/>
      <c r="E3513" s="437"/>
      <c r="F3513" s="472"/>
      <c r="G3513" s="472"/>
    </row>
    <row r="3514" spans="4:7" x14ac:dyDescent="0.2">
      <c r="D3514" s="437"/>
      <c r="E3514" s="437"/>
      <c r="F3514" s="472"/>
      <c r="G3514" s="472"/>
    </row>
    <row r="3515" spans="4:7" x14ac:dyDescent="0.2">
      <c r="D3515" s="437"/>
      <c r="E3515" s="437"/>
      <c r="F3515" s="472"/>
      <c r="G3515" s="472"/>
    </row>
    <row r="3516" spans="4:7" x14ac:dyDescent="0.2">
      <c r="D3516" s="437"/>
      <c r="E3516" s="437"/>
      <c r="F3516" s="472"/>
      <c r="G3516" s="472"/>
    </row>
    <row r="3517" spans="4:7" x14ac:dyDescent="0.2">
      <c r="D3517" s="437"/>
      <c r="E3517" s="437"/>
      <c r="F3517" s="472"/>
      <c r="G3517" s="472"/>
    </row>
    <row r="3518" spans="4:7" x14ac:dyDescent="0.2">
      <c r="D3518" s="437"/>
      <c r="E3518" s="437"/>
      <c r="F3518" s="472"/>
      <c r="G3518" s="472"/>
    </row>
    <row r="3519" spans="4:7" x14ac:dyDescent="0.2">
      <c r="D3519" s="437"/>
      <c r="E3519" s="437"/>
      <c r="F3519" s="472"/>
      <c r="G3519" s="472"/>
    </row>
    <row r="3520" spans="4:7" x14ac:dyDescent="0.2">
      <c r="D3520" s="437"/>
      <c r="E3520" s="437"/>
      <c r="F3520" s="472"/>
      <c r="G3520" s="472"/>
    </row>
    <row r="3521" spans="4:7" x14ac:dyDescent="0.2">
      <c r="D3521" s="437"/>
      <c r="E3521" s="437"/>
      <c r="F3521" s="472"/>
      <c r="G3521" s="472"/>
    </row>
    <row r="3522" spans="4:7" x14ac:dyDescent="0.2">
      <c r="D3522" s="437"/>
      <c r="E3522" s="437"/>
      <c r="F3522" s="472"/>
      <c r="G3522" s="472"/>
    </row>
    <row r="3523" spans="4:7" x14ac:dyDescent="0.2">
      <c r="D3523" s="437"/>
      <c r="E3523" s="437"/>
      <c r="F3523" s="472"/>
      <c r="G3523" s="472"/>
    </row>
    <row r="3524" spans="4:7" x14ac:dyDescent="0.2">
      <c r="D3524" s="437"/>
      <c r="E3524" s="437"/>
      <c r="F3524" s="472"/>
      <c r="G3524" s="472"/>
    </row>
    <row r="3525" spans="4:7" x14ac:dyDescent="0.2">
      <c r="D3525" s="437"/>
      <c r="E3525" s="437"/>
      <c r="F3525" s="472"/>
      <c r="G3525" s="472"/>
    </row>
    <row r="3526" spans="4:7" x14ac:dyDescent="0.2">
      <c r="D3526" s="437"/>
      <c r="E3526" s="437"/>
      <c r="F3526" s="472"/>
      <c r="G3526" s="472"/>
    </row>
    <row r="3527" spans="4:7" x14ac:dyDescent="0.2">
      <c r="D3527" s="437"/>
      <c r="E3527" s="437"/>
      <c r="F3527" s="472"/>
      <c r="G3527" s="472"/>
    </row>
    <row r="3528" spans="4:7" x14ac:dyDescent="0.2">
      <c r="D3528" s="437"/>
      <c r="E3528" s="437"/>
      <c r="F3528" s="472"/>
      <c r="G3528" s="472"/>
    </row>
    <row r="3529" spans="4:7" x14ac:dyDescent="0.2">
      <c r="D3529" s="437"/>
      <c r="E3529" s="437"/>
      <c r="F3529" s="472"/>
      <c r="G3529" s="472"/>
    </row>
    <row r="3530" spans="4:7" x14ac:dyDescent="0.2">
      <c r="D3530" s="437"/>
      <c r="E3530" s="437"/>
      <c r="F3530" s="472"/>
      <c r="G3530" s="472"/>
    </row>
    <row r="3531" spans="4:7" x14ac:dyDescent="0.2">
      <c r="D3531" s="437"/>
      <c r="E3531" s="437"/>
      <c r="F3531" s="472"/>
      <c r="G3531" s="472"/>
    </row>
    <row r="3532" spans="4:7" x14ac:dyDescent="0.2">
      <c r="D3532" s="437"/>
      <c r="E3532" s="437"/>
      <c r="F3532" s="472"/>
      <c r="G3532" s="472"/>
    </row>
    <row r="3533" spans="4:7" x14ac:dyDescent="0.2">
      <c r="D3533" s="437"/>
      <c r="E3533" s="437"/>
      <c r="F3533" s="472"/>
      <c r="G3533" s="472"/>
    </row>
    <row r="3534" spans="4:7" x14ac:dyDescent="0.2">
      <c r="D3534" s="437"/>
      <c r="E3534" s="437"/>
      <c r="F3534" s="472"/>
      <c r="G3534" s="472"/>
    </row>
    <row r="3535" spans="4:7" x14ac:dyDescent="0.2">
      <c r="D3535" s="437"/>
      <c r="E3535" s="437"/>
      <c r="F3535" s="472"/>
      <c r="G3535" s="472"/>
    </row>
    <row r="3536" spans="4:7" x14ac:dyDescent="0.2">
      <c r="D3536" s="437"/>
      <c r="E3536" s="437"/>
      <c r="F3536" s="472"/>
      <c r="G3536" s="472"/>
    </row>
    <row r="3537" spans="4:7" x14ac:dyDescent="0.2">
      <c r="D3537" s="437"/>
      <c r="E3537" s="437"/>
      <c r="F3537" s="472"/>
      <c r="G3537" s="472"/>
    </row>
    <row r="3538" spans="4:7" x14ac:dyDescent="0.2">
      <c r="D3538" s="437"/>
      <c r="E3538" s="437"/>
      <c r="F3538" s="472"/>
      <c r="G3538" s="472"/>
    </row>
    <row r="3539" spans="4:7" x14ac:dyDescent="0.2">
      <c r="D3539" s="437"/>
      <c r="E3539" s="437"/>
      <c r="F3539" s="472"/>
      <c r="G3539" s="472"/>
    </row>
    <row r="3540" spans="4:7" x14ac:dyDescent="0.2">
      <c r="D3540" s="437"/>
      <c r="E3540" s="437"/>
      <c r="F3540" s="472"/>
      <c r="G3540" s="472"/>
    </row>
    <row r="3541" spans="4:7" x14ac:dyDescent="0.2">
      <c r="D3541" s="437"/>
      <c r="E3541" s="437"/>
      <c r="F3541" s="472"/>
      <c r="G3541" s="472"/>
    </row>
    <row r="3542" spans="4:7" x14ac:dyDescent="0.2">
      <c r="D3542" s="437"/>
      <c r="E3542" s="437"/>
      <c r="F3542" s="472"/>
      <c r="G3542" s="472"/>
    </row>
    <row r="3543" spans="4:7" x14ac:dyDescent="0.2">
      <c r="D3543" s="437"/>
      <c r="E3543" s="437"/>
      <c r="F3543" s="472"/>
      <c r="G3543" s="472"/>
    </row>
    <row r="3544" spans="4:7" x14ac:dyDescent="0.2">
      <c r="D3544" s="437"/>
      <c r="E3544" s="437"/>
      <c r="F3544" s="472"/>
      <c r="G3544" s="472"/>
    </row>
    <row r="3545" spans="4:7" x14ac:dyDescent="0.2">
      <c r="D3545" s="437"/>
      <c r="E3545" s="437"/>
      <c r="F3545" s="472"/>
      <c r="G3545" s="472"/>
    </row>
    <row r="3546" spans="4:7" x14ac:dyDescent="0.2">
      <c r="D3546" s="437"/>
      <c r="E3546" s="437"/>
      <c r="F3546" s="472"/>
      <c r="G3546" s="472"/>
    </row>
    <row r="3547" spans="4:7" x14ac:dyDescent="0.2">
      <c r="D3547" s="437"/>
      <c r="E3547" s="437"/>
      <c r="F3547" s="472"/>
      <c r="G3547" s="472"/>
    </row>
    <row r="3548" spans="4:7" x14ac:dyDescent="0.2">
      <c r="D3548" s="437"/>
      <c r="E3548" s="437"/>
      <c r="F3548" s="472"/>
      <c r="G3548" s="472"/>
    </row>
    <row r="3549" spans="4:7" x14ac:dyDescent="0.2">
      <c r="D3549" s="437"/>
      <c r="E3549" s="437"/>
      <c r="F3549" s="472"/>
      <c r="G3549" s="472"/>
    </row>
    <row r="3550" spans="4:7" x14ac:dyDescent="0.2">
      <c r="D3550" s="437"/>
      <c r="E3550" s="437"/>
      <c r="F3550" s="472"/>
      <c r="G3550" s="472"/>
    </row>
    <row r="3551" spans="4:7" x14ac:dyDescent="0.2">
      <c r="D3551" s="437"/>
      <c r="E3551" s="437"/>
      <c r="F3551" s="472"/>
      <c r="G3551" s="472"/>
    </row>
    <row r="3552" spans="4:7" x14ac:dyDescent="0.2">
      <c r="D3552" s="437"/>
      <c r="E3552" s="437"/>
      <c r="F3552" s="472"/>
      <c r="G3552" s="472"/>
    </row>
    <row r="3553" spans="4:7" x14ac:dyDescent="0.2">
      <c r="D3553" s="437"/>
      <c r="E3553" s="437"/>
      <c r="F3553" s="472"/>
      <c r="G3553" s="472"/>
    </row>
    <row r="3554" spans="4:7" x14ac:dyDescent="0.2">
      <c r="D3554" s="437"/>
      <c r="E3554" s="437"/>
      <c r="F3554" s="472"/>
      <c r="G3554" s="472"/>
    </row>
    <row r="3555" spans="4:7" x14ac:dyDescent="0.2">
      <c r="D3555" s="437"/>
      <c r="E3555" s="437"/>
      <c r="F3555" s="472"/>
      <c r="G3555" s="472"/>
    </row>
    <row r="3556" spans="4:7" x14ac:dyDescent="0.2">
      <c r="D3556" s="437"/>
      <c r="E3556" s="437"/>
      <c r="F3556" s="472"/>
      <c r="G3556" s="472"/>
    </row>
    <row r="3557" spans="4:7" x14ac:dyDescent="0.2">
      <c r="D3557" s="437"/>
      <c r="E3557" s="437"/>
      <c r="F3557" s="472"/>
      <c r="G3557" s="472"/>
    </row>
    <row r="3558" spans="4:7" x14ac:dyDescent="0.2">
      <c r="D3558" s="437"/>
      <c r="E3558" s="437"/>
      <c r="F3558" s="472"/>
      <c r="G3558" s="472"/>
    </row>
    <row r="3559" spans="4:7" x14ac:dyDescent="0.2">
      <c r="D3559" s="437"/>
      <c r="E3559" s="437"/>
      <c r="F3559" s="472"/>
      <c r="G3559" s="472"/>
    </row>
    <row r="3560" spans="4:7" x14ac:dyDescent="0.2">
      <c r="D3560" s="437"/>
      <c r="E3560" s="437"/>
      <c r="F3560" s="472"/>
      <c r="G3560" s="472"/>
    </row>
    <row r="3561" spans="4:7" x14ac:dyDescent="0.2">
      <c r="D3561" s="437"/>
      <c r="E3561" s="437"/>
      <c r="F3561" s="472"/>
      <c r="G3561" s="472"/>
    </row>
    <row r="3562" spans="4:7" x14ac:dyDescent="0.2">
      <c r="D3562" s="437"/>
      <c r="E3562" s="437"/>
      <c r="F3562" s="472"/>
      <c r="G3562" s="472"/>
    </row>
    <row r="3563" spans="4:7" x14ac:dyDescent="0.2">
      <c r="D3563" s="437"/>
      <c r="E3563" s="437"/>
      <c r="F3563" s="472"/>
      <c r="G3563" s="472"/>
    </row>
    <row r="3564" spans="4:7" x14ac:dyDescent="0.2">
      <c r="D3564" s="437"/>
      <c r="E3564" s="437"/>
      <c r="F3564" s="472"/>
      <c r="G3564" s="472"/>
    </row>
    <row r="3565" spans="4:7" x14ac:dyDescent="0.2">
      <c r="D3565" s="437"/>
      <c r="E3565" s="437"/>
      <c r="F3565" s="472"/>
      <c r="G3565" s="472"/>
    </row>
    <row r="3566" spans="4:7" x14ac:dyDescent="0.2">
      <c r="D3566" s="437"/>
      <c r="E3566" s="437"/>
      <c r="F3566" s="472"/>
      <c r="G3566" s="472"/>
    </row>
    <row r="3567" spans="4:7" x14ac:dyDescent="0.2">
      <c r="D3567" s="437"/>
      <c r="E3567" s="437"/>
      <c r="F3567" s="472"/>
      <c r="G3567" s="472"/>
    </row>
    <row r="3568" spans="4:7" x14ac:dyDescent="0.2">
      <c r="D3568" s="437"/>
      <c r="E3568" s="437"/>
      <c r="F3568" s="472"/>
      <c r="G3568" s="472"/>
    </row>
    <row r="3569" spans="4:7" x14ac:dyDescent="0.2">
      <c r="D3569" s="437"/>
      <c r="E3569" s="437"/>
      <c r="F3569" s="472"/>
      <c r="G3569" s="472"/>
    </row>
    <row r="3570" spans="4:7" x14ac:dyDescent="0.2">
      <c r="D3570" s="437"/>
      <c r="E3570" s="437"/>
      <c r="F3570" s="472"/>
      <c r="G3570" s="472"/>
    </row>
    <row r="3571" spans="4:7" x14ac:dyDescent="0.2">
      <c r="D3571" s="437"/>
      <c r="E3571" s="437"/>
      <c r="F3571" s="472"/>
      <c r="G3571" s="472"/>
    </row>
    <row r="3572" spans="4:7" x14ac:dyDescent="0.2">
      <c r="D3572" s="437"/>
      <c r="E3572" s="437"/>
      <c r="F3572" s="472"/>
      <c r="G3572" s="472"/>
    </row>
    <row r="3573" spans="4:7" x14ac:dyDescent="0.2">
      <c r="D3573" s="437"/>
      <c r="E3573" s="437"/>
      <c r="F3573" s="472"/>
      <c r="G3573" s="472"/>
    </row>
    <row r="3574" spans="4:7" x14ac:dyDescent="0.2">
      <c r="D3574" s="437"/>
      <c r="E3574" s="437"/>
      <c r="F3574" s="472"/>
      <c r="G3574" s="472"/>
    </row>
    <row r="3575" spans="4:7" x14ac:dyDescent="0.2">
      <c r="D3575" s="437"/>
      <c r="E3575" s="437"/>
      <c r="F3575" s="472"/>
      <c r="G3575" s="472"/>
    </row>
    <row r="3576" spans="4:7" x14ac:dyDescent="0.2">
      <c r="D3576" s="437"/>
      <c r="E3576" s="437"/>
      <c r="F3576" s="472"/>
      <c r="G3576" s="472"/>
    </row>
    <row r="3577" spans="4:7" x14ac:dyDescent="0.2">
      <c r="D3577" s="437"/>
      <c r="E3577" s="437"/>
      <c r="F3577" s="472"/>
      <c r="G3577" s="472"/>
    </row>
    <row r="3578" spans="4:7" x14ac:dyDescent="0.2">
      <c r="D3578" s="437"/>
      <c r="E3578" s="437"/>
      <c r="F3578" s="472"/>
      <c r="G3578" s="472"/>
    </row>
    <row r="3579" spans="4:7" x14ac:dyDescent="0.2">
      <c r="D3579" s="437"/>
      <c r="E3579" s="437"/>
      <c r="F3579" s="472"/>
      <c r="G3579" s="472"/>
    </row>
    <row r="3580" spans="4:7" x14ac:dyDescent="0.2">
      <c r="D3580" s="437"/>
      <c r="E3580" s="437"/>
      <c r="F3580" s="472"/>
      <c r="G3580" s="472"/>
    </row>
    <row r="3581" spans="4:7" x14ac:dyDescent="0.2">
      <c r="D3581" s="437"/>
      <c r="E3581" s="437"/>
      <c r="F3581" s="472"/>
      <c r="G3581" s="472"/>
    </row>
    <row r="3582" spans="4:7" x14ac:dyDescent="0.2">
      <c r="D3582" s="437"/>
      <c r="E3582" s="437"/>
      <c r="F3582" s="472"/>
      <c r="G3582" s="472"/>
    </row>
    <row r="3583" spans="4:7" x14ac:dyDescent="0.2">
      <c r="D3583" s="437"/>
      <c r="E3583" s="437"/>
      <c r="F3583" s="472"/>
      <c r="G3583" s="472"/>
    </row>
    <row r="3584" spans="4:7" x14ac:dyDescent="0.2">
      <c r="D3584" s="437"/>
      <c r="E3584" s="437"/>
      <c r="F3584" s="472"/>
      <c r="G3584" s="472"/>
    </row>
    <row r="3585" spans="4:7" x14ac:dyDescent="0.2">
      <c r="D3585" s="437"/>
      <c r="E3585" s="437"/>
      <c r="F3585" s="472"/>
      <c r="G3585" s="472"/>
    </row>
    <row r="3586" spans="4:7" x14ac:dyDescent="0.2">
      <c r="D3586" s="437"/>
      <c r="E3586" s="437"/>
      <c r="F3586" s="472"/>
      <c r="G3586" s="472"/>
    </row>
    <row r="3587" spans="4:7" x14ac:dyDescent="0.2">
      <c r="D3587" s="437"/>
      <c r="E3587" s="437"/>
      <c r="F3587" s="472"/>
      <c r="G3587" s="472"/>
    </row>
    <row r="3588" spans="4:7" x14ac:dyDescent="0.2">
      <c r="D3588" s="437"/>
      <c r="E3588" s="437"/>
      <c r="F3588" s="472"/>
      <c r="G3588" s="472"/>
    </row>
    <row r="3589" spans="4:7" x14ac:dyDescent="0.2">
      <c r="D3589" s="437"/>
      <c r="E3589" s="437"/>
      <c r="F3589" s="472"/>
      <c r="G3589" s="472"/>
    </row>
    <row r="3590" spans="4:7" x14ac:dyDescent="0.2">
      <c r="D3590" s="437"/>
      <c r="E3590" s="437"/>
      <c r="F3590" s="472"/>
      <c r="G3590" s="472"/>
    </row>
    <row r="3591" spans="4:7" x14ac:dyDescent="0.2">
      <c r="D3591" s="437"/>
      <c r="E3591" s="437"/>
      <c r="F3591" s="472"/>
      <c r="G3591" s="472"/>
    </row>
    <row r="3592" spans="4:7" x14ac:dyDescent="0.2">
      <c r="D3592" s="437"/>
      <c r="E3592" s="437"/>
      <c r="F3592" s="472"/>
      <c r="G3592" s="472"/>
    </row>
    <row r="3593" spans="4:7" x14ac:dyDescent="0.2">
      <c r="D3593" s="437"/>
      <c r="E3593" s="437"/>
      <c r="F3593" s="472"/>
      <c r="G3593" s="472"/>
    </row>
    <row r="3594" spans="4:7" x14ac:dyDescent="0.2">
      <c r="D3594" s="437"/>
      <c r="E3594" s="437"/>
      <c r="F3594" s="472"/>
      <c r="G3594" s="472"/>
    </row>
    <row r="3595" spans="4:7" x14ac:dyDescent="0.2">
      <c r="D3595" s="437"/>
      <c r="E3595" s="437"/>
      <c r="F3595" s="472"/>
      <c r="G3595" s="472"/>
    </row>
    <row r="3596" spans="4:7" x14ac:dyDescent="0.2">
      <c r="D3596" s="437"/>
      <c r="E3596" s="437"/>
      <c r="F3596" s="472"/>
      <c r="G3596" s="472"/>
    </row>
    <row r="3597" spans="4:7" x14ac:dyDescent="0.2">
      <c r="D3597" s="437"/>
      <c r="E3597" s="437"/>
      <c r="F3597" s="472"/>
      <c r="G3597" s="472"/>
    </row>
    <row r="3598" spans="4:7" x14ac:dyDescent="0.2">
      <c r="D3598" s="437"/>
      <c r="E3598" s="437"/>
      <c r="F3598" s="472"/>
      <c r="G3598" s="472"/>
    </row>
    <row r="3599" spans="4:7" x14ac:dyDescent="0.2">
      <c r="D3599" s="437"/>
      <c r="E3599" s="437"/>
      <c r="F3599" s="472"/>
      <c r="G3599" s="472"/>
    </row>
    <row r="3600" spans="4:7" x14ac:dyDescent="0.2">
      <c r="D3600" s="437"/>
      <c r="E3600" s="437"/>
      <c r="F3600" s="472"/>
      <c r="G3600" s="472"/>
    </row>
    <row r="3601" spans="4:7" x14ac:dyDescent="0.2">
      <c r="D3601" s="437"/>
      <c r="E3601" s="437"/>
      <c r="F3601" s="472"/>
      <c r="G3601" s="472"/>
    </row>
    <row r="3602" spans="4:7" x14ac:dyDescent="0.2">
      <c r="D3602" s="437"/>
      <c r="E3602" s="437"/>
      <c r="F3602" s="472"/>
      <c r="G3602" s="472"/>
    </row>
    <row r="3603" spans="4:7" x14ac:dyDescent="0.2">
      <c r="D3603" s="437"/>
      <c r="E3603" s="437"/>
      <c r="F3603" s="472"/>
      <c r="G3603" s="472"/>
    </row>
    <row r="3604" spans="4:7" x14ac:dyDescent="0.2">
      <c r="D3604" s="437"/>
      <c r="E3604" s="437"/>
      <c r="F3604" s="472"/>
      <c r="G3604" s="472"/>
    </row>
    <row r="3605" spans="4:7" x14ac:dyDescent="0.2">
      <c r="D3605" s="437"/>
      <c r="E3605" s="437"/>
      <c r="F3605" s="472"/>
      <c r="G3605" s="472"/>
    </row>
    <row r="3606" spans="4:7" x14ac:dyDescent="0.2">
      <c r="D3606" s="437"/>
      <c r="E3606" s="437"/>
      <c r="F3606" s="472"/>
      <c r="G3606" s="472"/>
    </row>
    <row r="3607" spans="4:7" x14ac:dyDescent="0.2">
      <c r="D3607" s="437"/>
      <c r="E3607" s="437"/>
      <c r="F3607" s="472"/>
      <c r="G3607" s="472"/>
    </row>
    <row r="3608" spans="4:7" x14ac:dyDescent="0.2">
      <c r="D3608" s="437"/>
      <c r="E3608" s="437"/>
      <c r="F3608" s="472"/>
      <c r="G3608" s="472"/>
    </row>
    <row r="3609" spans="4:7" x14ac:dyDescent="0.2">
      <c r="D3609" s="437"/>
      <c r="E3609" s="437"/>
      <c r="F3609" s="472"/>
      <c r="G3609" s="472"/>
    </row>
    <row r="3610" spans="4:7" x14ac:dyDescent="0.2">
      <c r="D3610" s="437"/>
      <c r="E3610" s="437"/>
      <c r="F3610" s="472"/>
      <c r="G3610" s="472"/>
    </row>
    <row r="3611" spans="4:7" x14ac:dyDescent="0.2">
      <c r="D3611" s="437"/>
      <c r="E3611" s="437"/>
      <c r="F3611" s="472"/>
      <c r="G3611" s="472"/>
    </row>
    <row r="3612" spans="4:7" x14ac:dyDescent="0.2">
      <c r="D3612" s="437"/>
      <c r="E3612" s="437"/>
      <c r="F3612" s="472"/>
      <c r="G3612" s="472"/>
    </row>
    <row r="3613" spans="4:7" x14ac:dyDescent="0.2">
      <c r="D3613" s="437"/>
      <c r="E3613" s="437"/>
      <c r="F3613" s="472"/>
      <c r="G3613" s="472"/>
    </row>
    <row r="3614" spans="4:7" x14ac:dyDescent="0.2">
      <c r="D3614" s="437"/>
      <c r="E3614" s="437"/>
      <c r="F3614" s="472"/>
      <c r="G3614" s="472"/>
    </row>
    <row r="3615" spans="4:7" x14ac:dyDescent="0.2">
      <c r="D3615" s="437"/>
      <c r="E3615" s="437"/>
      <c r="F3615" s="472"/>
      <c r="G3615" s="472"/>
    </row>
    <row r="3616" spans="4:7" x14ac:dyDescent="0.2">
      <c r="D3616" s="437"/>
      <c r="E3616" s="437"/>
      <c r="F3616" s="472"/>
      <c r="G3616" s="472"/>
    </row>
    <row r="3617" spans="4:7" x14ac:dyDescent="0.2">
      <c r="D3617" s="437"/>
      <c r="E3617" s="437"/>
      <c r="F3617" s="472"/>
      <c r="G3617" s="472"/>
    </row>
    <row r="3618" spans="4:7" x14ac:dyDescent="0.2">
      <c r="D3618" s="437"/>
      <c r="E3618" s="437"/>
      <c r="F3618" s="472"/>
      <c r="G3618" s="472"/>
    </row>
    <row r="3619" spans="4:7" x14ac:dyDescent="0.2">
      <c r="D3619" s="437"/>
      <c r="E3619" s="437"/>
      <c r="F3619" s="472"/>
      <c r="G3619" s="472"/>
    </row>
    <row r="3620" spans="4:7" x14ac:dyDescent="0.2">
      <c r="D3620" s="437"/>
      <c r="E3620" s="437"/>
      <c r="F3620" s="472"/>
      <c r="G3620" s="472"/>
    </row>
    <row r="3621" spans="4:7" x14ac:dyDescent="0.2">
      <c r="D3621" s="437"/>
      <c r="E3621" s="437"/>
      <c r="F3621" s="472"/>
      <c r="G3621" s="472"/>
    </row>
    <row r="3622" spans="4:7" x14ac:dyDescent="0.2">
      <c r="D3622" s="437"/>
      <c r="E3622" s="437"/>
      <c r="F3622" s="472"/>
      <c r="G3622" s="472"/>
    </row>
    <row r="3623" spans="4:7" x14ac:dyDescent="0.2">
      <c r="D3623" s="437"/>
      <c r="E3623" s="437"/>
      <c r="F3623" s="472"/>
      <c r="G3623" s="472"/>
    </row>
    <row r="3624" spans="4:7" x14ac:dyDescent="0.2">
      <c r="D3624" s="437"/>
      <c r="E3624" s="437"/>
      <c r="F3624" s="472"/>
      <c r="G3624" s="472"/>
    </row>
    <row r="3625" spans="4:7" x14ac:dyDescent="0.2">
      <c r="D3625" s="437"/>
      <c r="E3625" s="437"/>
      <c r="F3625" s="472"/>
      <c r="G3625" s="472"/>
    </row>
    <row r="3626" spans="4:7" x14ac:dyDescent="0.2">
      <c r="D3626" s="437"/>
      <c r="E3626" s="437"/>
      <c r="F3626" s="472"/>
      <c r="G3626" s="472"/>
    </row>
    <row r="3627" spans="4:7" x14ac:dyDescent="0.2">
      <c r="D3627" s="437"/>
      <c r="E3627" s="437"/>
      <c r="F3627" s="472"/>
      <c r="G3627" s="472"/>
    </row>
    <row r="3628" spans="4:7" x14ac:dyDescent="0.2">
      <c r="D3628" s="437"/>
      <c r="E3628" s="437"/>
      <c r="F3628" s="472"/>
      <c r="G3628" s="472"/>
    </row>
    <row r="3629" spans="4:7" x14ac:dyDescent="0.2">
      <c r="D3629" s="437"/>
      <c r="E3629" s="437"/>
      <c r="F3629" s="472"/>
      <c r="G3629" s="472"/>
    </row>
    <row r="3630" spans="4:7" x14ac:dyDescent="0.2">
      <c r="D3630" s="437"/>
      <c r="E3630" s="437"/>
      <c r="F3630" s="472"/>
      <c r="G3630" s="472"/>
    </row>
    <row r="3631" spans="4:7" x14ac:dyDescent="0.2">
      <c r="D3631" s="437"/>
      <c r="E3631" s="437"/>
      <c r="F3631" s="472"/>
      <c r="G3631" s="472"/>
    </row>
    <row r="3632" spans="4:7" x14ac:dyDescent="0.2">
      <c r="D3632" s="437"/>
      <c r="E3632" s="437"/>
      <c r="F3632" s="472"/>
      <c r="G3632" s="472"/>
    </row>
    <row r="3633" spans="4:7" x14ac:dyDescent="0.2">
      <c r="D3633" s="437"/>
      <c r="E3633" s="437"/>
      <c r="F3633" s="472"/>
      <c r="G3633" s="472"/>
    </row>
    <row r="3634" spans="4:7" x14ac:dyDescent="0.2">
      <c r="D3634" s="437"/>
      <c r="E3634" s="437"/>
      <c r="F3634" s="472"/>
      <c r="G3634" s="472"/>
    </row>
    <row r="3635" spans="4:7" x14ac:dyDescent="0.2">
      <c r="D3635" s="437"/>
      <c r="E3635" s="437"/>
      <c r="F3635" s="472"/>
      <c r="G3635" s="472"/>
    </row>
    <row r="3636" spans="4:7" x14ac:dyDescent="0.2">
      <c r="D3636" s="437"/>
      <c r="E3636" s="437"/>
      <c r="F3636" s="472"/>
      <c r="G3636" s="472"/>
    </row>
    <row r="3637" spans="4:7" x14ac:dyDescent="0.2">
      <c r="D3637" s="437"/>
      <c r="E3637" s="437"/>
      <c r="F3637" s="472"/>
      <c r="G3637" s="472"/>
    </row>
    <row r="3638" spans="4:7" x14ac:dyDescent="0.2">
      <c r="D3638" s="437"/>
      <c r="E3638" s="437"/>
      <c r="F3638" s="472"/>
      <c r="G3638" s="472"/>
    </row>
    <row r="3639" spans="4:7" x14ac:dyDescent="0.2">
      <c r="D3639" s="437"/>
      <c r="E3639" s="437"/>
      <c r="F3639" s="472"/>
      <c r="G3639" s="472"/>
    </row>
    <row r="3640" spans="4:7" x14ac:dyDescent="0.2">
      <c r="D3640" s="437"/>
      <c r="E3640" s="437"/>
      <c r="F3640" s="472"/>
      <c r="G3640" s="472"/>
    </row>
    <row r="3641" spans="4:7" x14ac:dyDescent="0.2">
      <c r="D3641" s="437"/>
      <c r="E3641" s="437"/>
      <c r="F3641" s="472"/>
      <c r="G3641" s="472"/>
    </row>
    <row r="3642" spans="4:7" x14ac:dyDescent="0.2">
      <c r="D3642" s="437"/>
      <c r="E3642" s="437"/>
      <c r="F3642" s="472"/>
      <c r="G3642" s="472"/>
    </row>
    <row r="3643" spans="4:7" x14ac:dyDescent="0.2">
      <c r="D3643" s="437"/>
      <c r="E3643" s="437"/>
      <c r="F3643" s="472"/>
      <c r="G3643" s="472"/>
    </row>
    <row r="3644" spans="4:7" x14ac:dyDescent="0.2">
      <c r="D3644" s="437"/>
      <c r="E3644" s="437"/>
      <c r="F3644" s="472"/>
      <c r="G3644" s="472"/>
    </row>
    <row r="3645" spans="4:7" x14ac:dyDescent="0.2">
      <c r="D3645" s="437"/>
      <c r="E3645" s="437"/>
      <c r="F3645" s="472"/>
      <c r="G3645" s="472"/>
    </row>
    <row r="3646" spans="4:7" x14ac:dyDescent="0.2">
      <c r="D3646" s="437"/>
      <c r="E3646" s="437"/>
      <c r="F3646" s="472"/>
      <c r="G3646" s="472"/>
    </row>
    <row r="3647" spans="4:7" x14ac:dyDescent="0.2">
      <c r="D3647" s="437"/>
      <c r="E3647" s="437"/>
      <c r="F3647" s="472"/>
      <c r="G3647" s="472"/>
    </row>
    <row r="3648" spans="4:7" x14ac:dyDescent="0.2">
      <c r="D3648" s="437"/>
      <c r="E3648" s="437"/>
      <c r="F3648" s="472"/>
      <c r="G3648" s="472"/>
    </row>
    <row r="3649" spans="4:7" x14ac:dyDescent="0.2">
      <c r="D3649" s="437"/>
      <c r="E3649" s="437"/>
      <c r="F3649" s="472"/>
      <c r="G3649" s="472"/>
    </row>
    <row r="3650" spans="4:7" x14ac:dyDescent="0.2">
      <c r="D3650" s="437"/>
      <c r="E3650" s="437"/>
      <c r="F3650" s="472"/>
      <c r="G3650" s="472"/>
    </row>
    <row r="3651" spans="4:7" x14ac:dyDescent="0.2">
      <c r="D3651" s="437"/>
      <c r="E3651" s="437"/>
      <c r="F3651" s="472"/>
      <c r="G3651" s="472"/>
    </row>
    <row r="3652" spans="4:7" x14ac:dyDescent="0.2">
      <c r="D3652" s="437"/>
      <c r="E3652" s="437"/>
      <c r="F3652" s="472"/>
      <c r="G3652" s="472"/>
    </row>
    <row r="3653" spans="4:7" x14ac:dyDescent="0.2">
      <c r="D3653" s="437"/>
      <c r="E3653" s="437"/>
      <c r="F3653" s="472"/>
      <c r="G3653" s="472"/>
    </row>
    <row r="3654" spans="4:7" x14ac:dyDescent="0.2">
      <c r="D3654" s="437"/>
      <c r="E3654" s="437"/>
      <c r="F3654" s="472"/>
      <c r="G3654" s="472"/>
    </row>
    <row r="3655" spans="4:7" x14ac:dyDescent="0.2">
      <c r="D3655" s="437"/>
      <c r="E3655" s="437"/>
      <c r="F3655" s="472"/>
      <c r="G3655" s="472"/>
    </row>
    <row r="3656" spans="4:7" x14ac:dyDescent="0.2">
      <c r="D3656" s="437"/>
      <c r="E3656" s="437"/>
      <c r="F3656" s="472"/>
      <c r="G3656" s="472"/>
    </row>
    <row r="3657" spans="4:7" x14ac:dyDescent="0.2">
      <c r="D3657" s="437"/>
      <c r="E3657" s="437"/>
      <c r="F3657" s="472"/>
      <c r="G3657" s="472"/>
    </row>
    <row r="3658" spans="4:7" x14ac:dyDescent="0.2">
      <c r="D3658" s="437"/>
      <c r="E3658" s="437"/>
      <c r="F3658" s="472"/>
      <c r="G3658" s="472"/>
    </row>
    <row r="3659" spans="4:7" x14ac:dyDescent="0.2">
      <c r="D3659" s="437"/>
      <c r="E3659" s="437"/>
      <c r="F3659" s="472"/>
      <c r="G3659" s="472"/>
    </row>
    <row r="3660" spans="4:7" x14ac:dyDescent="0.2">
      <c r="D3660" s="437"/>
      <c r="E3660" s="437"/>
      <c r="F3660" s="472"/>
      <c r="G3660" s="472"/>
    </row>
    <row r="3661" spans="4:7" x14ac:dyDescent="0.2">
      <c r="D3661" s="437"/>
      <c r="E3661" s="437"/>
      <c r="F3661" s="472"/>
      <c r="G3661" s="472"/>
    </row>
    <row r="3662" spans="4:7" x14ac:dyDescent="0.2">
      <c r="D3662" s="437"/>
      <c r="E3662" s="437"/>
      <c r="F3662" s="472"/>
      <c r="G3662" s="472"/>
    </row>
    <row r="3663" spans="4:7" x14ac:dyDescent="0.2">
      <c r="D3663" s="437"/>
      <c r="E3663" s="437"/>
      <c r="F3663" s="472"/>
      <c r="G3663" s="472"/>
    </row>
    <row r="3664" spans="4:7" x14ac:dyDescent="0.2">
      <c r="D3664" s="437"/>
      <c r="E3664" s="437"/>
      <c r="F3664" s="472"/>
      <c r="G3664" s="472"/>
    </row>
    <row r="3665" spans="4:7" x14ac:dyDescent="0.2">
      <c r="D3665" s="437"/>
      <c r="E3665" s="437"/>
      <c r="F3665" s="472"/>
      <c r="G3665" s="472"/>
    </row>
    <row r="3666" spans="4:7" x14ac:dyDescent="0.2">
      <c r="D3666" s="437"/>
      <c r="E3666" s="437"/>
      <c r="F3666" s="472"/>
      <c r="G3666" s="472"/>
    </row>
    <row r="3667" spans="4:7" x14ac:dyDescent="0.2">
      <c r="D3667" s="437"/>
      <c r="E3667" s="437"/>
      <c r="F3667" s="472"/>
      <c r="G3667" s="472"/>
    </row>
    <row r="3668" spans="4:7" x14ac:dyDescent="0.2">
      <c r="D3668" s="437"/>
      <c r="E3668" s="437"/>
      <c r="F3668" s="472"/>
      <c r="G3668" s="472"/>
    </row>
    <row r="3669" spans="4:7" x14ac:dyDescent="0.2">
      <c r="D3669" s="437"/>
      <c r="E3669" s="437"/>
      <c r="F3669" s="472"/>
      <c r="G3669" s="472"/>
    </row>
    <row r="3670" spans="4:7" x14ac:dyDescent="0.2">
      <c r="D3670" s="437"/>
      <c r="E3670" s="437"/>
      <c r="F3670" s="472"/>
      <c r="G3670" s="472"/>
    </row>
    <row r="3671" spans="4:7" x14ac:dyDescent="0.2">
      <c r="D3671" s="437"/>
      <c r="E3671" s="437"/>
      <c r="F3671" s="472"/>
      <c r="G3671" s="472"/>
    </row>
    <row r="3672" spans="4:7" x14ac:dyDescent="0.2">
      <c r="D3672" s="437"/>
      <c r="E3672" s="437"/>
      <c r="F3672" s="472"/>
      <c r="G3672" s="472"/>
    </row>
    <row r="3673" spans="4:7" x14ac:dyDescent="0.2">
      <c r="D3673" s="437"/>
      <c r="E3673" s="437"/>
      <c r="F3673" s="472"/>
      <c r="G3673" s="472"/>
    </row>
    <row r="3674" spans="4:7" x14ac:dyDescent="0.2">
      <c r="D3674" s="437"/>
      <c r="E3674" s="437"/>
      <c r="F3674" s="472"/>
      <c r="G3674" s="472"/>
    </row>
    <row r="3675" spans="4:7" x14ac:dyDescent="0.2">
      <c r="D3675" s="437"/>
      <c r="E3675" s="437"/>
      <c r="F3675" s="472"/>
      <c r="G3675" s="472"/>
    </row>
    <row r="3676" spans="4:7" x14ac:dyDescent="0.2">
      <c r="D3676" s="437"/>
      <c r="E3676" s="437"/>
      <c r="F3676" s="472"/>
      <c r="G3676" s="472"/>
    </row>
    <row r="3677" spans="4:7" x14ac:dyDescent="0.2">
      <c r="D3677" s="437"/>
      <c r="E3677" s="437"/>
      <c r="F3677" s="472"/>
      <c r="G3677" s="472"/>
    </row>
    <row r="3678" spans="4:7" x14ac:dyDescent="0.2">
      <c r="D3678" s="437"/>
      <c r="E3678" s="437"/>
      <c r="F3678" s="472"/>
      <c r="G3678" s="472"/>
    </row>
    <row r="3679" spans="4:7" x14ac:dyDescent="0.2">
      <c r="D3679" s="437"/>
      <c r="E3679" s="437"/>
      <c r="F3679" s="472"/>
      <c r="G3679" s="472"/>
    </row>
    <row r="3680" spans="4:7" x14ac:dyDescent="0.2">
      <c r="D3680" s="437"/>
      <c r="E3680" s="437"/>
      <c r="F3680" s="472"/>
      <c r="G3680" s="472"/>
    </row>
    <row r="3681" spans="4:7" x14ac:dyDescent="0.2">
      <c r="D3681" s="437"/>
      <c r="E3681" s="437"/>
      <c r="F3681" s="472"/>
      <c r="G3681" s="472"/>
    </row>
    <row r="3682" spans="4:7" x14ac:dyDescent="0.2">
      <c r="D3682" s="437"/>
      <c r="E3682" s="437"/>
      <c r="F3682" s="472"/>
      <c r="G3682" s="472"/>
    </row>
    <row r="3683" spans="4:7" x14ac:dyDescent="0.2">
      <c r="D3683" s="437"/>
      <c r="E3683" s="437"/>
      <c r="F3683" s="472"/>
      <c r="G3683" s="472"/>
    </row>
    <row r="3684" spans="4:7" x14ac:dyDescent="0.2">
      <c r="D3684" s="437"/>
      <c r="E3684" s="437"/>
      <c r="F3684" s="472"/>
      <c r="G3684" s="472"/>
    </row>
    <row r="3685" spans="4:7" x14ac:dyDescent="0.2">
      <c r="D3685" s="437"/>
      <c r="E3685" s="437"/>
      <c r="F3685" s="472"/>
      <c r="G3685" s="472"/>
    </row>
    <row r="3686" spans="4:7" x14ac:dyDescent="0.2">
      <c r="D3686" s="437"/>
      <c r="E3686" s="437"/>
      <c r="F3686" s="472"/>
      <c r="G3686" s="472"/>
    </row>
    <row r="3687" spans="4:7" x14ac:dyDescent="0.2">
      <c r="D3687" s="437"/>
      <c r="E3687" s="437"/>
      <c r="F3687" s="472"/>
      <c r="G3687" s="472"/>
    </row>
    <row r="3688" spans="4:7" x14ac:dyDescent="0.2">
      <c r="D3688" s="437"/>
      <c r="E3688" s="437"/>
      <c r="F3688" s="472"/>
      <c r="G3688" s="472"/>
    </row>
    <row r="3689" spans="4:7" x14ac:dyDescent="0.2">
      <c r="D3689" s="437"/>
      <c r="E3689" s="437"/>
      <c r="F3689" s="472"/>
      <c r="G3689" s="472"/>
    </row>
    <row r="3690" spans="4:7" x14ac:dyDescent="0.2">
      <c r="D3690" s="437"/>
      <c r="E3690" s="437"/>
      <c r="F3690" s="472"/>
      <c r="G3690" s="472"/>
    </row>
    <row r="3691" spans="4:7" x14ac:dyDescent="0.2">
      <c r="D3691" s="437"/>
      <c r="E3691" s="437"/>
      <c r="F3691" s="472"/>
      <c r="G3691" s="472"/>
    </row>
    <row r="3692" spans="4:7" x14ac:dyDescent="0.2">
      <c r="D3692" s="437"/>
      <c r="E3692" s="437"/>
      <c r="F3692" s="472"/>
      <c r="G3692" s="472"/>
    </row>
    <row r="3693" spans="4:7" x14ac:dyDescent="0.2">
      <c r="D3693" s="437"/>
      <c r="E3693" s="437"/>
      <c r="F3693" s="472"/>
      <c r="G3693" s="472"/>
    </row>
    <row r="3694" spans="4:7" x14ac:dyDescent="0.2">
      <c r="D3694" s="437"/>
      <c r="E3694" s="437"/>
      <c r="F3694" s="472"/>
      <c r="G3694" s="472"/>
    </row>
    <row r="3695" spans="4:7" x14ac:dyDescent="0.2">
      <c r="D3695" s="437"/>
      <c r="E3695" s="437"/>
      <c r="F3695" s="472"/>
      <c r="G3695" s="472"/>
    </row>
    <row r="3696" spans="4:7" x14ac:dyDescent="0.2">
      <c r="D3696" s="437"/>
      <c r="E3696" s="437"/>
      <c r="F3696" s="472"/>
      <c r="G3696" s="472"/>
    </row>
    <row r="3697" spans="4:7" x14ac:dyDescent="0.2">
      <c r="D3697" s="437"/>
      <c r="E3697" s="437"/>
      <c r="F3697" s="472"/>
      <c r="G3697" s="472"/>
    </row>
    <row r="3698" spans="4:7" x14ac:dyDescent="0.2">
      <c r="D3698" s="437"/>
      <c r="E3698" s="437"/>
      <c r="F3698" s="472"/>
      <c r="G3698" s="472"/>
    </row>
    <row r="3699" spans="4:7" x14ac:dyDescent="0.2">
      <c r="D3699" s="437"/>
      <c r="E3699" s="437"/>
      <c r="F3699" s="472"/>
      <c r="G3699" s="472"/>
    </row>
    <row r="3700" spans="4:7" x14ac:dyDescent="0.2">
      <c r="D3700" s="437"/>
      <c r="E3700" s="437"/>
      <c r="F3700" s="472"/>
      <c r="G3700" s="472"/>
    </row>
    <row r="3701" spans="4:7" x14ac:dyDescent="0.2">
      <c r="D3701" s="437"/>
      <c r="E3701" s="437"/>
      <c r="F3701" s="472"/>
      <c r="G3701" s="472"/>
    </row>
    <row r="3702" spans="4:7" x14ac:dyDescent="0.2">
      <c r="D3702" s="437"/>
      <c r="E3702" s="437"/>
      <c r="F3702" s="472"/>
      <c r="G3702" s="472"/>
    </row>
    <row r="3703" spans="4:7" x14ac:dyDescent="0.2">
      <c r="D3703" s="437"/>
      <c r="E3703" s="437"/>
      <c r="F3703" s="472"/>
      <c r="G3703" s="472"/>
    </row>
    <row r="3704" spans="4:7" x14ac:dyDescent="0.2">
      <c r="D3704" s="437"/>
      <c r="E3704" s="437"/>
      <c r="F3704" s="472"/>
      <c r="G3704" s="472"/>
    </row>
    <row r="3705" spans="4:7" x14ac:dyDescent="0.2">
      <c r="D3705" s="437"/>
      <c r="E3705" s="437"/>
      <c r="F3705" s="472"/>
      <c r="G3705" s="472"/>
    </row>
    <row r="3706" spans="4:7" x14ac:dyDescent="0.2">
      <c r="D3706" s="437"/>
      <c r="E3706" s="437"/>
      <c r="F3706" s="472"/>
      <c r="G3706" s="472"/>
    </row>
    <row r="3707" spans="4:7" x14ac:dyDescent="0.2">
      <c r="D3707" s="437"/>
      <c r="E3707" s="437"/>
      <c r="F3707" s="472"/>
      <c r="G3707" s="472"/>
    </row>
    <row r="3708" spans="4:7" x14ac:dyDescent="0.2">
      <c r="D3708" s="437"/>
      <c r="E3708" s="437"/>
      <c r="F3708" s="472"/>
      <c r="G3708" s="472"/>
    </row>
    <row r="3709" spans="4:7" x14ac:dyDescent="0.2">
      <c r="D3709" s="437"/>
      <c r="E3709" s="437"/>
      <c r="F3709" s="472"/>
      <c r="G3709" s="472"/>
    </row>
    <row r="3710" spans="4:7" x14ac:dyDescent="0.2">
      <c r="D3710" s="437"/>
      <c r="E3710" s="437"/>
      <c r="F3710" s="472"/>
      <c r="G3710" s="472"/>
    </row>
    <row r="3711" spans="4:7" x14ac:dyDescent="0.2">
      <c r="D3711" s="437"/>
      <c r="E3711" s="437"/>
      <c r="F3711" s="472"/>
      <c r="G3711" s="472"/>
    </row>
    <row r="3712" spans="4:7" x14ac:dyDescent="0.2">
      <c r="D3712" s="437"/>
      <c r="E3712" s="437"/>
      <c r="F3712" s="472"/>
      <c r="G3712" s="472"/>
    </row>
    <row r="3713" spans="4:7" x14ac:dyDescent="0.2">
      <c r="D3713" s="437"/>
      <c r="E3713" s="437"/>
      <c r="F3713" s="472"/>
      <c r="G3713" s="472"/>
    </row>
    <row r="3714" spans="4:7" x14ac:dyDescent="0.2">
      <c r="D3714" s="437"/>
      <c r="E3714" s="437"/>
      <c r="F3714" s="472"/>
      <c r="G3714" s="472"/>
    </row>
    <row r="3715" spans="4:7" x14ac:dyDescent="0.2">
      <c r="D3715" s="437"/>
      <c r="E3715" s="437"/>
      <c r="F3715" s="472"/>
      <c r="G3715" s="472"/>
    </row>
    <row r="3716" spans="4:7" x14ac:dyDescent="0.2">
      <c r="D3716" s="437"/>
      <c r="E3716" s="437"/>
      <c r="F3716" s="472"/>
      <c r="G3716" s="472"/>
    </row>
    <row r="3717" spans="4:7" x14ac:dyDescent="0.2">
      <c r="D3717" s="437"/>
      <c r="E3717" s="437"/>
      <c r="F3717" s="472"/>
      <c r="G3717" s="472"/>
    </row>
    <row r="3718" spans="4:7" x14ac:dyDescent="0.2">
      <c r="D3718" s="437"/>
      <c r="E3718" s="437"/>
      <c r="F3718" s="472"/>
      <c r="G3718" s="472"/>
    </row>
    <row r="3719" spans="4:7" x14ac:dyDescent="0.2">
      <c r="D3719" s="437"/>
      <c r="E3719" s="437"/>
      <c r="F3719" s="472"/>
      <c r="G3719" s="472"/>
    </row>
    <row r="3720" spans="4:7" x14ac:dyDescent="0.2">
      <c r="D3720" s="437"/>
      <c r="E3720" s="437"/>
      <c r="F3720" s="472"/>
      <c r="G3720" s="472"/>
    </row>
    <row r="3721" spans="4:7" x14ac:dyDescent="0.2">
      <c r="D3721" s="437"/>
      <c r="E3721" s="437"/>
      <c r="F3721" s="472"/>
      <c r="G3721" s="472"/>
    </row>
    <row r="3722" spans="4:7" x14ac:dyDescent="0.2">
      <c r="D3722" s="437"/>
      <c r="E3722" s="437"/>
      <c r="F3722" s="472"/>
      <c r="G3722" s="472"/>
    </row>
    <row r="3723" spans="4:7" x14ac:dyDescent="0.2">
      <c r="D3723" s="437"/>
      <c r="E3723" s="437"/>
      <c r="F3723" s="472"/>
      <c r="G3723" s="472"/>
    </row>
    <row r="3724" spans="4:7" x14ac:dyDescent="0.2">
      <c r="D3724" s="437"/>
      <c r="E3724" s="437"/>
      <c r="F3724" s="472"/>
      <c r="G3724" s="472"/>
    </row>
    <row r="3725" spans="4:7" x14ac:dyDescent="0.2">
      <c r="D3725" s="437"/>
      <c r="E3725" s="437"/>
      <c r="F3725" s="472"/>
      <c r="G3725" s="472"/>
    </row>
    <row r="3726" spans="4:7" x14ac:dyDescent="0.2">
      <c r="D3726" s="437"/>
      <c r="E3726" s="437"/>
      <c r="F3726" s="472"/>
      <c r="G3726" s="472"/>
    </row>
    <row r="3727" spans="4:7" x14ac:dyDescent="0.2">
      <c r="D3727" s="437"/>
      <c r="E3727" s="437"/>
      <c r="F3727" s="472"/>
      <c r="G3727" s="472"/>
    </row>
    <row r="3728" spans="4:7" x14ac:dyDescent="0.2">
      <c r="D3728" s="437"/>
      <c r="E3728" s="437"/>
      <c r="F3728" s="472"/>
      <c r="G3728" s="472"/>
    </row>
    <row r="3729" spans="4:7" x14ac:dyDescent="0.2">
      <c r="D3729" s="437"/>
      <c r="E3729" s="437"/>
      <c r="F3729" s="472"/>
      <c r="G3729" s="472"/>
    </row>
    <row r="3730" spans="4:7" x14ac:dyDescent="0.2">
      <c r="D3730" s="437"/>
      <c r="E3730" s="437"/>
      <c r="F3730" s="472"/>
      <c r="G3730" s="472"/>
    </row>
    <row r="3731" spans="4:7" x14ac:dyDescent="0.2">
      <c r="D3731" s="437"/>
      <c r="E3731" s="437"/>
      <c r="F3731" s="472"/>
      <c r="G3731" s="472"/>
    </row>
    <row r="3732" spans="4:7" x14ac:dyDescent="0.2">
      <c r="D3732" s="437"/>
      <c r="E3732" s="437"/>
      <c r="F3732" s="472"/>
      <c r="G3732" s="472"/>
    </row>
    <row r="3733" spans="4:7" x14ac:dyDescent="0.2">
      <c r="D3733" s="437"/>
      <c r="E3733" s="437"/>
      <c r="F3733" s="472"/>
      <c r="G3733" s="472"/>
    </row>
    <row r="3734" spans="4:7" x14ac:dyDescent="0.2">
      <c r="D3734" s="437"/>
      <c r="E3734" s="437"/>
      <c r="F3734" s="472"/>
      <c r="G3734" s="472"/>
    </row>
    <row r="3735" spans="4:7" x14ac:dyDescent="0.2">
      <c r="D3735" s="437"/>
      <c r="E3735" s="437"/>
      <c r="F3735" s="472"/>
      <c r="G3735" s="472"/>
    </row>
    <row r="3736" spans="4:7" x14ac:dyDescent="0.2">
      <c r="D3736" s="437"/>
      <c r="E3736" s="437"/>
      <c r="F3736" s="472"/>
      <c r="G3736" s="472"/>
    </row>
    <row r="3737" spans="4:7" x14ac:dyDescent="0.2">
      <c r="D3737" s="437"/>
      <c r="E3737" s="437"/>
      <c r="F3737" s="472"/>
      <c r="G3737" s="472"/>
    </row>
    <row r="3738" spans="4:7" x14ac:dyDescent="0.2">
      <c r="D3738" s="437"/>
      <c r="E3738" s="437"/>
      <c r="F3738" s="472"/>
      <c r="G3738" s="472"/>
    </row>
    <row r="3739" spans="4:7" x14ac:dyDescent="0.2">
      <c r="D3739" s="437"/>
      <c r="E3739" s="437"/>
      <c r="F3739" s="472"/>
      <c r="G3739" s="472"/>
    </row>
    <row r="3740" spans="4:7" x14ac:dyDescent="0.2">
      <c r="D3740" s="437"/>
      <c r="E3740" s="437"/>
      <c r="F3740" s="472"/>
      <c r="G3740" s="472"/>
    </row>
    <row r="3741" spans="4:7" x14ac:dyDescent="0.2">
      <c r="D3741" s="437"/>
      <c r="E3741" s="437"/>
      <c r="F3741" s="472"/>
      <c r="G3741" s="472"/>
    </row>
    <row r="3742" spans="4:7" x14ac:dyDescent="0.2">
      <c r="D3742" s="437"/>
      <c r="E3742" s="437"/>
      <c r="F3742" s="472"/>
      <c r="G3742" s="472"/>
    </row>
    <row r="3743" spans="4:7" x14ac:dyDescent="0.2">
      <c r="D3743" s="437"/>
      <c r="E3743" s="437"/>
      <c r="F3743" s="472"/>
      <c r="G3743" s="472"/>
    </row>
    <row r="3744" spans="4:7" x14ac:dyDescent="0.2">
      <c r="D3744" s="437"/>
      <c r="E3744" s="437"/>
      <c r="F3744" s="472"/>
      <c r="G3744" s="472"/>
    </row>
    <row r="3745" spans="4:7" x14ac:dyDescent="0.2">
      <c r="D3745" s="437"/>
      <c r="E3745" s="437"/>
      <c r="F3745" s="472"/>
      <c r="G3745" s="472"/>
    </row>
    <row r="3746" spans="4:7" x14ac:dyDescent="0.2">
      <c r="D3746" s="437"/>
      <c r="E3746" s="437"/>
      <c r="F3746" s="472"/>
      <c r="G3746" s="472"/>
    </row>
    <row r="3747" spans="4:7" x14ac:dyDescent="0.2">
      <c r="D3747" s="437"/>
      <c r="E3747" s="437"/>
      <c r="F3747" s="472"/>
      <c r="G3747" s="472"/>
    </row>
    <row r="3748" spans="4:7" x14ac:dyDescent="0.2">
      <c r="D3748" s="437"/>
      <c r="E3748" s="437"/>
      <c r="F3748" s="472"/>
      <c r="G3748" s="472"/>
    </row>
    <row r="3749" spans="4:7" x14ac:dyDescent="0.2">
      <c r="D3749" s="437"/>
      <c r="E3749" s="437"/>
      <c r="F3749" s="472"/>
      <c r="G3749" s="472"/>
    </row>
    <row r="3750" spans="4:7" x14ac:dyDescent="0.2">
      <c r="D3750" s="437"/>
      <c r="E3750" s="437"/>
      <c r="F3750" s="472"/>
      <c r="G3750" s="472"/>
    </row>
    <row r="3751" spans="4:7" x14ac:dyDescent="0.2">
      <c r="D3751" s="437"/>
      <c r="E3751" s="437"/>
      <c r="F3751" s="472"/>
      <c r="G3751" s="472"/>
    </row>
    <row r="3752" spans="4:7" x14ac:dyDescent="0.2">
      <c r="D3752" s="437"/>
      <c r="E3752" s="437"/>
      <c r="F3752" s="472"/>
      <c r="G3752" s="472"/>
    </row>
    <row r="3753" spans="4:7" x14ac:dyDescent="0.2">
      <c r="D3753" s="437"/>
      <c r="E3753" s="437"/>
      <c r="F3753" s="472"/>
      <c r="G3753" s="472"/>
    </row>
    <row r="3754" spans="4:7" x14ac:dyDescent="0.2">
      <c r="D3754" s="437"/>
      <c r="E3754" s="437"/>
      <c r="F3754" s="472"/>
      <c r="G3754" s="472"/>
    </row>
    <row r="3755" spans="4:7" x14ac:dyDescent="0.2">
      <c r="D3755" s="437"/>
      <c r="E3755" s="437"/>
      <c r="F3755" s="472"/>
      <c r="G3755" s="472"/>
    </row>
    <row r="3756" spans="4:7" x14ac:dyDescent="0.2">
      <c r="D3756" s="437"/>
      <c r="E3756" s="437"/>
      <c r="F3756" s="472"/>
      <c r="G3756" s="472"/>
    </row>
    <row r="3757" spans="4:7" x14ac:dyDescent="0.2">
      <c r="D3757" s="437"/>
      <c r="E3757" s="437"/>
      <c r="F3757" s="472"/>
      <c r="G3757" s="472"/>
    </row>
    <row r="3758" spans="4:7" x14ac:dyDescent="0.2">
      <c r="D3758" s="437"/>
      <c r="E3758" s="437"/>
      <c r="F3758" s="472"/>
      <c r="G3758" s="472"/>
    </row>
    <row r="3759" spans="4:7" x14ac:dyDescent="0.2">
      <c r="D3759" s="437"/>
      <c r="E3759" s="437"/>
      <c r="F3759" s="472"/>
      <c r="G3759" s="472"/>
    </row>
    <row r="3760" spans="4:7" x14ac:dyDescent="0.2">
      <c r="D3760" s="437"/>
      <c r="E3760" s="437"/>
      <c r="F3760" s="472"/>
      <c r="G3760" s="472"/>
    </row>
    <row r="3761" spans="4:7" x14ac:dyDescent="0.2">
      <c r="D3761" s="437"/>
      <c r="E3761" s="437"/>
      <c r="F3761" s="472"/>
      <c r="G3761" s="472"/>
    </row>
    <row r="3762" spans="4:7" x14ac:dyDescent="0.2">
      <c r="D3762" s="437"/>
      <c r="E3762" s="437"/>
      <c r="F3762" s="472"/>
      <c r="G3762" s="472"/>
    </row>
    <row r="3763" spans="4:7" x14ac:dyDescent="0.2">
      <c r="D3763" s="437"/>
      <c r="E3763" s="437"/>
      <c r="F3763" s="472"/>
      <c r="G3763" s="472"/>
    </row>
    <row r="3764" spans="4:7" x14ac:dyDescent="0.2">
      <c r="D3764" s="437"/>
      <c r="E3764" s="437"/>
      <c r="F3764" s="472"/>
      <c r="G3764" s="472"/>
    </row>
    <row r="3765" spans="4:7" x14ac:dyDescent="0.2">
      <c r="D3765" s="437"/>
      <c r="E3765" s="437"/>
      <c r="F3765" s="472"/>
      <c r="G3765" s="472"/>
    </row>
    <row r="3766" spans="4:7" x14ac:dyDescent="0.2">
      <c r="D3766" s="437"/>
      <c r="E3766" s="437"/>
      <c r="F3766" s="472"/>
      <c r="G3766" s="472"/>
    </row>
    <row r="3767" spans="4:7" x14ac:dyDescent="0.2">
      <c r="D3767" s="437"/>
      <c r="E3767" s="437"/>
      <c r="F3767" s="472"/>
      <c r="G3767" s="472"/>
    </row>
    <row r="3768" spans="4:7" x14ac:dyDescent="0.2">
      <c r="D3768" s="437"/>
      <c r="E3768" s="437"/>
      <c r="F3768" s="472"/>
      <c r="G3768" s="472"/>
    </row>
    <row r="3769" spans="4:7" x14ac:dyDescent="0.2">
      <c r="D3769" s="437"/>
      <c r="E3769" s="437"/>
      <c r="F3769" s="472"/>
      <c r="G3769" s="472"/>
    </row>
    <row r="3770" spans="4:7" x14ac:dyDescent="0.2">
      <c r="D3770" s="437"/>
      <c r="E3770" s="437"/>
      <c r="F3770" s="472"/>
      <c r="G3770" s="472"/>
    </row>
    <row r="3771" spans="4:7" x14ac:dyDescent="0.2">
      <c r="D3771" s="437"/>
      <c r="E3771" s="437"/>
      <c r="F3771" s="472"/>
      <c r="G3771" s="472"/>
    </row>
    <row r="3772" spans="4:7" x14ac:dyDescent="0.2">
      <c r="D3772" s="437"/>
      <c r="E3772" s="437"/>
      <c r="F3772" s="472"/>
      <c r="G3772" s="472"/>
    </row>
    <row r="3773" spans="4:7" x14ac:dyDescent="0.2">
      <c r="D3773" s="437"/>
      <c r="E3773" s="437"/>
      <c r="F3773" s="472"/>
      <c r="G3773" s="472"/>
    </row>
    <row r="3774" spans="4:7" x14ac:dyDescent="0.2">
      <c r="D3774" s="437"/>
      <c r="E3774" s="437"/>
      <c r="F3774" s="472"/>
      <c r="G3774" s="472"/>
    </row>
    <row r="3775" spans="4:7" x14ac:dyDescent="0.2">
      <c r="D3775" s="437"/>
      <c r="E3775" s="437"/>
      <c r="F3775" s="472"/>
      <c r="G3775" s="472"/>
    </row>
    <row r="3776" spans="4:7" x14ac:dyDescent="0.2">
      <c r="D3776" s="437"/>
      <c r="E3776" s="437"/>
      <c r="F3776" s="472"/>
      <c r="G3776" s="472"/>
    </row>
    <row r="3777" spans="4:7" x14ac:dyDescent="0.2">
      <c r="D3777" s="437"/>
      <c r="E3777" s="437"/>
      <c r="F3777" s="472"/>
      <c r="G3777" s="472"/>
    </row>
    <row r="3778" spans="4:7" x14ac:dyDescent="0.2">
      <c r="D3778" s="437"/>
      <c r="E3778" s="437"/>
      <c r="F3778" s="472"/>
      <c r="G3778" s="472"/>
    </row>
    <row r="3779" spans="4:7" x14ac:dyDescent="0.2">
      <c r="D3779" s="437"/>
      <c r="E3779" s="437"/>
      <c r="F3779" s="472"/>
      <c r="G3779" s="472"/>
    </row>
    <row r="3780" spans="4:7" x14ac:dyDescent="0.2">
      <c r="D3780" s="437"/>
      <c r="E3780" s="437"/>
      <c r="F3780" s="472"/>
      <c r="G3780" s="472"/>
    </row>
    <row r="3781" spans="4:7" x14ac:dyDescent="0.2">
      <c r="D3781" s="437"/>
      <c r="E3781" s="437"/>
      <c r="F3781" s="472"/>
      <c r="G3781" s="472"/>
    </row>
    <row r="3782" spans="4:7" x14ac:dyDescent="0.2">
      <c r="D3782" s="437"/>
      <c r="E3782" s="437"/>
      <c r="F3782" s="472"/>
      <c r="G3782" s="472"/>
    </row>
    <row r="3783" spans="4:7" x14ac:dyDescent="0.2">
      <c r="D3783" s="437"/>
      <c r="E3783" s="437"/>
      <c r="F3783" s="472"/>
      <c r="G3783" s="472"/>
    </row>
    <row r="3784" spans="4:7" x14ac:dyDescent="0.2">
      <c r="D3784" s="437"/>
      <c r="E3784" s="437"/>
      <c r="F3784" s="472"/>
      <c r="G3784" s="472"/>
    </row>
    <row r="3785" spans="4:7" x14ac:dyDescent="0.2">
      <c r="D3785" s="437"/>
      <c r="E3785" s="437"/>
      <c r="F3785" s="472"/>
      <c r="G3785" s="472"/>
    </row>
    <row r="3786" spans="4:7" x14ac:dyDescent="0.2">
      <c r="D3786" s="437"/>
      <c r="E3786" s="437"/>
      <c r="F3786" s="472"/>
      <c r="G3786" s="472"/>
    </row>
    <row r="3787" spans="4:7" x14ac:dyDescent="0.2">
      <c r="D3787" s="437"/>
      <c r="E3787" s="437"/>
      <c r="F3787" s="472"/>
      <c r="G3787" s="472"/>
    </row>
    <row r="3788" spans="4:7" x14ac:dyDescent="0.2">
      <c r="D3788" s="437"/>
      <c r="E3788" s="437"/>
      <c r="F3788" s="472"/>
      <c r="G3788" s="472"/>
    </row>
    <row r="3789" spans="4:7" x14ac:dyDescent="0.2">
      <c r="D3789" s="437"/>
      <c r="E3789" s="437"/>
      <c r="F3789" s="472"/>
      <c r="G3789" s="472"/>
    </row>
    <row r="3790" spans="4:7" x14ac:dyDescent="0.2">
      <c r="D3790" s="437"/>
      <c r="E3790" s="437"/>
      <c r="F3790" s="472"/>
      <c r="G3790" s="472"/>
    </row>
    <row r="3791" spans="4:7" x14ac:dyDescent="0.2">
      <c r="D3791" s="437"/>
      <c r="E3791" s="437"/>
      <c r="F3791" s="472"/>
      <c r="G3791" s="472"/>
    </row>
    <row r="3792" spans="4:7" x14ac:dyDescent="0.2">
      <c r="D3792" s="437"/>
      <c r="E3792" s="437"/>
      <c r="F3792" s="472"/>
      <c r="G3792" s="472"/>
    </row>
    <row r="3793" spans="4:7" x14ac:dyDescent="0.2">
      <c r="D3793" s="437"/>
      <c r="E3793" s="437"/>
      <c r="F3793" s="472"/>
      <c r="G3793" s="472"/>
    </row>
    <row r="3794" spans="4:7" x14ac:dyDescent="0.2">
      <c r="D3794" s="437"/>
      <c r="E3794" s="437"/>
      <c r="F3794" s="472"/>
      <c r="G3794" s="472"/>
    </row>
    <row r="3795" spans="4:7" x14ac:dyDescent="0.2">
      <c r="D3795" s="437"/>
      <c r="E3795" s="437"/>
      <c r="F3795" s="472"/>
      <c r="G3795" s="472"/>
    </row>
    <row r="3796" spans="4:7" x14ac:dyDescent="0.2">
      <c r="D3796" s="437"/>
      <c r="E3796" s="437"/>
      <c r="F3796" s="472"/>
      <c r="G3796" s="472"/>
    </row>
    <row r="3797" spans="4:7" x14ac:dyDescent="0.2">
      <c r="D3797" s="437"/>
      <c r="E3797" s="437"/>
      <c r="F3797" s="472"/>
      <c r="G3797" s="472"/>
    </row>
    <row r="3798" spans="4:7" x14ac:dyDescent="0.2">
      <c r="D3798" s="437"/>
      <c r="E3798" s="437"/>
      <c r="F3798" s="472"/>
      <c r="G3798" s="472"/>
    </row>
    <row r="3799" spans="4:7" x14ac:dyDescent="0.2">
      <c r="D3799" s="437"/>
      <c r="E3799" s="437"/>
      <c r="F3799" s="472"/>
      <c r="G3799" s="472"/>
    </row>
    <row r="3800" spans="4:7" x14ac:dyDescent="0.2">
      <c r="D3800" s="437"/>
      <c r="E3800" s="437"/>
      <c r="F3800" s="472"/>
      <c r="G3800" s="472"/>
    </row>
    <row r="3801" spans="4:7" x14ac:dyDescent="0.2">
      <c r="D3801" s="437"/>
      <c r="E3801" s="437"/>
      <c r="F3801" s="472"/>
      <c r="G3801" s="472"/>
    </row>
    <row r="3802" spans="4:7" x14ac:dyDescent="0.2">
      <c r="D3802" s="437"/>
      <c r="E3802" s="437"/>
      <c r="F3802" s="472"/>
      <c r="G3802" s="472"/>
    </row>
    <row r="3803" spans="4:7" x14ac:dyDescent="0.2">
      <c r="D3803" s="437"/>
      <c r="E3803" s="437"/>
      <c r="F3803" s="472"/>
      <c r="G3803" s="472"/>
    </row>
    <row r="3804" spans="4:7" x14ac:dyDescent="0.2">
      <c r="D3804" s="437"/>
      <c r="E3804" s="437"/>
      <c r="F3804" s="472"/>
      <c r="G3804" s="472"/>
    </row>
    <row r="3805" spans="4:7" x14ac:dyDescent="0.2">
      <c r="D3805" s="437"/>
      <c r="E3805" s="437"/>
      <c r="F3805" s="472"/>
      <c r="G3805" s="472"/>
    </row>
    <row r="3806" spans="4:7" x14ac:dyDescent="0.2">
      <c r="D3806" s="437"/>
      <c r="E3806" s="437"/>
      <c r="F3806" s="472"/>
      <c r="G3806" s="472"/>
    </row>
    <row r="3807" spans="4:7" x14ac:dyDescent="0.2">
      <c r="D3807" s="437"/>
      <c r="E3807" s="437"/>
      <c r="F3807" s="472"/>
      <c r="G3807" s="472"/>
    </row>
    <row r="3808" spans="4:7" x14ac:dyDescent="0.2">
      <c r="D3808" s="437"/>
      <c r="E3808" s="437"/>
      <c r="F3808" s="472"/>
      <c r="G3808" s="472"/>
    </row>
    <row r="3809" spans="4:7" x14ac:dyDescent="0.2">
      <c r="D3809" s="437"/>
      <c r="E3809" s="437"/>
      <c r="F3809" s="472"/>
      <c r="G3809" s="472"/>
    </row>
    <row r="3810" spans="4:7" x14ac:dyDescent="0.2">
      <c r="D3810" s="437"/>
      <c r="E3810" s="437"/>
      <c r="F3810" s="472"/>
      <c r="G3810" s="472"/>
    </row>
    <row r="3811" spans="4:7" x14ac:dyDescent="0.2">
      <c r="D3811" s="437"/>
      <c r="E3811" s="437"/>
      <c r="F3811" s="472"/>
      <c r="G3811" s="472"/>
    </row>
    <row r="3812" spans="4:7" x14ac:dyDescent="0.2">
      <c r="D3812" s="437"/>
      <c r="E3812" s="437"/>
      <c r="F3812" s="472"/>
      <c r="G3812" s="472"/>
    </row>
    <row r="3813" spans="4:7" x14ac:dyDescent="0.2">
      <c r="D3813" s="437"/>
      <c r="E3813" s="437"/>
      <c r="F3813" s="472"/>
      <c r="G3813" s="472"/>
    </row>
    <row r="3814" spans="4:7" x14ac:dyDescent="0.2">
      <c r="D3814" s="437"/>
      <c r="E3814" s="437"/>
      <c r="F3814" s="472"/>
      <c r="G3814" s="472"/>
    </row>
    <row r="3815" spans="4:7" x14ac:dyDescent="0.2">
      <c r="D3815" s="437"/>
      <c r="E3815" s="437"/>
      <c r="F3815" s="472"/>
      <c r="G3815" s="472"/>
    </row>
    <row r="3816" spans="4:7" x14ac:dyDescent="0.2">
      <c r="D3816" s="437"/>
      <c r="E3816" s="437"/>
      <c r="F3816" s="472"/>
      <c r="G3816" s="472"/>
    </row>
    <row r="3817" spans="4:7" x14ac:dyDescent="0.2">
      <c r="D3817" s="437"/>
      <c r="E3817" s="437"/>
      <c r="F3817" s="472"/>
      <c r="G3817" s="472"/>
    </row>
    <row r="3818" spans="4:7" x14ac:dyDescent="0.2">
      <c r="D3818" s="437"/>
      <c r="E3818" s="437"/>
      <c r="F3818" s="472"/>
      <c r="G3818" s="472"/>
    </row>
    <row r="3819" spans="4:7" x14ac:dyDescent="0.2">
      <c r="D3819" s="437"/>
      <c r="E3819" s="437"/>
      <c r="F3819" s="472"/>
      <c r="G3819" s="472"/>
    </row>
    <row r="3820" spans="4:7" x14ac:dyDescent="0.2">
      <c r="D3820" s="437"/>
      <c r="E3820" s="437"/>
      <c r="F3820" s="472"/>
      <c r="G3820" s="472"/>
    </row>
    <row r="3821" spans="4:7" x14ac:dyDescent="0.2">
      <c r="D3821" s="437"/>
      <c r="E3821" s="437"/>
      <c r="F3821" s="472"/>
      <c r="G3821" s="472"/>
    </row>
    <row r="3822" spans="4:7" x14ac:dyDescent="0.2">
      <c r="D3822" s="437"/>
      <c r="E3822" s="437"/>
      <c r="F3822" s="472"/>
      <c r="G3822" s="472"/>
    </row>
    <row r="3823" spans="4:7" x14ac:dyDescent="0.2">
      <c r="D3823" s="437"/>
      <c r="E3823" s="437"/>
      <c r="F3823" s="472"/>
      <c r="G3823" s="472"/>
    </row>
    <row r="3824" spans="4:7" x14ac:dyDescent="0.2">
      <c r="D3824" s="437"/>
      <c r="E3824" s="437"/>
      <c r="F3824" s="472"/>
      <c r="G3824" s="472"/>
    </row>
    <row r="3825" spans="4:7" x14ac:dyDescent="0.2">
      <c r="D3825" s="437"/>
      <c r="E3825" s="437"/>
      <c r="F3825" s="472"/>
      <c r="G3825" s="472"/>
    </row>
    <row r="3826" spans="4:7" x14ac:dyDescent="0.2">
      <c r="D3826" s="437"/>
      <c r="E3826" s="437"/>
      <c r="F3826" s="472"/>
      <c r="G3826" s="472"/>
    </row>
    <row r="3827" spans="4:7" x14ac:dyDescent="0.2">
      <c r="D3827" s="437"/>
      <c r="E3827" s="437"/>
      <c r="F3827" s="472"/>
      <c r="G3827" s="472"/>
    </row>
    <row r="3828" spans="4:7" x14ac:dyDescent="0.2">
      <c r="D3828" s="437"/>
      <c r="E3828" s="437"/>
      <c r="F3828" s="472"/>
      <c r="G3828" s="472"/>
    </row>
    <row r="3829" spans="4:7" x14ac:dyDescent="0.2">
      <c r="D3829" s="437"/>
      <c r="E3829" s="437"/>
      <c r="F3829" s="472"/>
      <c r="G3829" s="472"/>
    </row>
    <row r="3830" spans="4:7" x14ac:dyDescent="0.2">
      <c r="D3830" s="437"/>
      <c r="E3830" s="437"/>
      <c r="F3830" s="472"/>
      <c r="G3830" s="472"/>
    </row>
    <row r="3831" spans="4:7" x14ac:dyDescent="0.2">
      <c r="D3831" s="437"/>
      <c r="E3831" s="437"/>
      <c r="F3831" s="472"/>
      <c r="G3831" s="472"/>
    </row>
    <row r="3832" spans="4:7" x14ac:dyDescent="0.2">
      <c r="D3832" s="437"/>
      <c r="E3832" s="437"/>
      <c r="F3832" s="472"/>
      <c r="G3832" s="472"/>
    </row>
    <row r="3833" spans="4:7" x14ac:dyDescent="0.2">
      <c r="D3833" s="437"/>
      <c r="E3833" s="437"/>
      <c r="F3833" s="472"/>
      <c r="G3833" s="472"/>
    </row>
    <row r="3834" spans="4:7" x14ac:dyDescent="0.2">
      <c r="D3834" s="437"/>
      <c r="E3834" s="437"/>
      <c r="F3834" s="472"/>
      <c r="G3834" s="472"/>
    </row>
    <row r="3835" spans="4:7" x14ac:dyDescent="0.2">
      <c r="D3835" s="437"/>
      <c r="E3835" s="437"/>
      <c r="F3835" s="472"/>
      <c r="G3835" s="472"/>
    </row>
    <row r="3836" spans="4:7" x14ac:dyDescent="0.2">
      <c r="D3836" s="437"/>
      <c r="E3836" s="437"/>
      <c r="F3836" s="472"/>
      <c r="G3836" s="472"/>
    </row>
    <row r="3837" spans="4:7" x14ac:dyDescent="0.2">
      <c r="D3837" s="437"/>
      <c r="E3837" s="437"/>
      <c r="F3837" s="472"/>
      <c r="G3837" s="472"/>
    </row>
    <row r="3838" spans="4:7" x14ac:dyDescent="0.2">
      <c r="D3838" s="437"/>
      <c r="E3838" s="437"/>
      <c r="F3838" s="472"/>
      <c r="G3838" s="472"/>
    </row>
    <row r="3839" spans="4:7" x14ac:dyDescent="0.2">
      <c r="D3839" s="437"/>
      <c r="E3839" s="437"/>
      <c r="F3839" s="472"/>
      <c r="G3839" s="472"/>
    </row>
    <row r="3840" spans="4:7" x14ac:dyDescent="0.2">
      <c r="D3840" s="437"/>
      <c r="E3840" s="437"/>
      <c r="F3840" s="472"/>
      <c r="G3840" s="472"/>
    </row>
    <row r="3841" spans="4:7" x14ac:dyDescent="0.2">
      <c r="D3841" s="437"/>
      <c r="E3841" s="437"/>
      <c r="F3841" s="472"/>
      <c r="G3841" s="472"/>
    </row>
    <row r="3842" spans="4:7" x14ac:dyDescent="0.2">
      <c r="D3842" s="437"/>
      <c r="E3842" s="437"/>
      <c r="F3842" s="472"/>
      <c r="G3842" s="472"/>
    </row>
    <row r="3843" spans="4:7" x14ac:dyDescent="0.2">
      <c r="D3843" s="437"/>
      <c r="E3843" s="437"/>
      <c r="F3843" s="472"/>
      <c r="G3843" s="472"/>
    </row>
    <row r="3844" spans="4:7" x14ac:dyDescent="0.2">
      <c r="D3844" s="437"/>
      <c r="E3844" s="437"/>
      <c r="F3844" s="472"/>
      <c r="G3844" s="472"/>
    </row>
    <row r="3845" spans="4:7" x14ac:dyDescent="0.2">
      <c r="D3845" s="437"/>
      <c r="E3845" s="437"/>
      <c r="F3845" s="472"/>
      <c r="G3845" s="472"/>
    </row>
    <row r="3846" spans="4:7" x14ac:dyDescent="0.2">
      <c r="D3846" s="437"/>
      <c r="E3846" s="437"/>
      <c r="F3846" s="472"/>
      <c r="G3846" s="472"/>
    </row>
    <row r="3847" spans="4:7" x14ac:dyDescent="0.2">
      <c r="D3847" s="437"/>
      <c r="E3847" s="437"/>
      <c r="F3847" s="472"/>
      <c r="G3847" s="472"/>
    </row>
    <row r="3848" spans="4:7" x14ac:dyDescent="0.2">
      <c r="D3848" s="437"/>
      <c r="E3848" s="437"/>
      <c r="F3848" s="472"/>
      <c r="G3848" s="472"/>
    </row>
    <row r="3849" spans="4:7" x14ac:dyDescent="0.2">
      <c r="D3849" s="437"/>
      <c r="E3849" s="437"/>
      <c r="F3849" s="472"/>
      <c r="G3849" s="472"/>
    </row>
    <row r="3850" spans="4:7" x14ac:dyDescent="0.2">
      <c r="D3850" s="437"/>
      <c r="E3850" s="437"/>
      <c r="F3850" s="472"/>
      <c r="G3850" s="472"/>
    </row>
    <row r="3851" spans="4:7" x14ac:dyDescent="0.2">
      <c r="D3851" s="437"/>
      <c r="E3851" s="437"/>
      <c r="F3851" s="472"/>
      <c r="G3851" s="472"/>
    </row>
    <row r="3852" spans="4:7" x14ac:dyDescent="0.2">
      <c r="D3852" s="437"/>
      <c r="E3852" s="437"/>
      <c r="F3852" s="472"/>
      <c r="G3852" s="472"/>
    </row>
    <row r="3853" spans="4:7" x14ac:dyDescent="0.2">
      <c r="D3853" s="437"/>
      <c r="E3853" s="437"/>
      <c r="F3853" s="472"/>
      <c r="G3853" s="472"/>
    </row>
    <row r="3854" spans="4:7" x14ac:dyDescent="0.2">
      <c r="D3854" s="437"/>
      <c r="E3854" s="437"/>
      <c r="F3854" s="472"/>
      <c r="G3854" s="472"/>
    </row>
    <row r="3855" spans="4:7" x14ac:dyDescent="0.2">
      <c r="D3855" s="437"/>
      <c r="E3855" s="437"/>
      <c r="F3855" s="472"/>
      <c r="G3855" s="472"/>
    </row>
    <row r="3856" spans="4:7" x14ac:dyDescent="0.2">
      <c r="D3856" s="437"/>
      <c r="E3856" s="437"/>
      <c r="F3856" s="472"/>
      <c r="G3856" s="472"/>
    </row>
    <row r="3857" spans="4:7" x14ac:dyDescent="0.2">
      <c r="D3857" s="437"/>
      <c r="E3857" s="437"/>
      <c r="F3857" s="472"/>
      <c r="G3857" s="472"/>
    </row>
    <row r="3858" spans="4:7" x14ac:dyDescent="0.2">
      <c r="D3858" s="437"/>
      <c r="E3858" s="437"/>
      <c r="F3858" s="472"/>
      <c r="G3858" s="472"/>
    </row>
    <row r="3859" spans="4:7" x14ac:dyDescent="0.2">
      <c r="D3859" s="437"/>
      <c r="E3859" s="437"/>
      <c r="F3859" s="472"/>
      <c r="G3859" s="472"/>
    </row>
    <row r="3860" spans="4:7" x14ac:dyDescent="0.2">
      <c r="D3860" s="437"/>
      <c r="E3860" s="437"/>
      <c r="F3860" s="472"/>
      <c r="G3860" s="472"/>
    </row>
    <row r="3861" spans="4:7" x14ac:dyDescent="0.2">
      <c r="D3861" s="437"/>
      <c r="E3861" s="437"/>
      <c r="F3861" s="472"/>
      <c r="G3861" s="472"/>
    </row>
    <row r="3862" spans="4:7" x14ac:dyDescent="0.2">
      <c r="D3862" s="437"/>
      <c r="E3862" s="437"/>
      <c r="F3862" s="472"/>
      <c r="G3862" s="472"/>
    </row>
    <row r="3863" spans="4:7" x14ac:dyDescent="0.2">
      <c r="D3863" s="437"/>
      <c r="E3863" s="437"/>
      <c r="F3863" s="472"/>
      <c r="G3863" s="472"/>
    </row>
    <row r="3864" spans="4:7" x14ac:dyDescent="0.2">
      <c r="D3864" s="437"/>
      <c r="E3864" s="437"/>
      <c r="F3864" s="472"/>
      <c r="G3864" s="472"/>
    </row>
    <row r="3865" spans="4:7" x14ac:dyDescent="0.2">
      <c r="D3865" s="437"/>
      <c r="E3865" s="437"/>
      <c r="F3865" s="472"/>
      <c r="G3865" s="472"/>
    </row>
    <row r="3866" spans="4:7" x14ac:dyDescent="0.2">
      <c r="D3866" s="437"/>
      <c r="E3866" s="437"/>
      <c r="F3866" s="472"/>
      <c r="G3866" s="472"/>
    </row>
    <row r="3867" spans="4:7" x14ac:dyDescent="0.2">
      <c r="D3867" s="437"/>
      <c r="E3867" s="437"/>
      <c r="F3867" s="472"/>
      <c r="G3867" s="472"/>
    </row>
    <row r="3868" spans="4:7" x14ac:dyDescent="0.2">
      <c r="D3868" s="437"/>
      <c r="E3868" s="437"/>
      <c r="F3868" s="472"/>
      <c r="G3868" s="472"/>
    </row>
    <row r="3869" spans="4:7" x14ac:dyDescent="0.2">
      <c r="D3869" s="437"/>
      <c r="E3869" s="437"/>
      <c r="F3869" s="472"/>
      <c r="G3869" s="472"/>
    </row>
    <row r="3870" spans="4:7" x14ac:dyDescent="0.2">
      <c r="D3870" s="437"/>
      <c r="E3870" s="437"/>
      <c r="F3870" s="472"/>
      <c r="G3870" s="472"/>
    </row>
    <row r="3871" spans="4:7" x14ac:dyDescent="0.2">
      <c r="D3871" s="437"/>
      <c r="E3871" s="437"/>
      <c r="F3871" s="472"/>
      <c r="G3871" s="472"/>
    </row>
    <row r="3872" spans="4:7" x14ac:dyDescent="0.2">
      <c r="D3872" s="437"/>
      <c r="E3872" s="437"/>
      <c r="F3872" s="472"/>
      <c r="G3872" s="472"/>
    </row>
    <row r="3873" spans="4:7" x14ac:dyDescent="0.2">
      <c r="D3873" s="437"/>
      <c r="E3873" s="437"/>
      <c r="F3873" s="472"/>
      <c r="G3873" s="472"/>
    </row>
    <row r="3874" spans="4:7" x14ac:dyDescent="0.2">
      <c r="D3874" s="437"/>
      <c r="E3874" s="437"/>
      <c r="F3874" s="472"/>
      <c r="G3874" s="472"/>
    </row>
    <row r="3875" spans="4:7" x14ac:dyDescent="0.2">
      <c r="D3875" s="437"/>
      <c r="E3875" s="437"/>
      <c r="F3875" s="472"/>
      <c r="G3875" s="472"/>
    </row>
    <row r="3876" spans="4:7" x14ac:dyDescent="0.2">
      <c r="D3876" s="437"/>
      <c r="E3876" s="437"/>
      <c r="F3876" s="472"/>
      <c r="G3876" s="472"/>
    </row>
    <row r="3877" spans="4:7" x14ac:dyDescent="0.2">
      <c r="D3877" s="437"/>
      <c r="E3877" s="437"/>
      <c r="F3877" s="472"/>
      <c r="G3877" s="472"/>
    </row>
    <row r="3878" spans="4:7" x14ac:dyDescent="0.2">
      <c r="D3878" s="437"/>
      <c r="E3878" s="437"/>
      <c r="F3878" s="472"/>
      <c r="G3878" s="472"/>
    </row>
    <row r="3879" spans="4:7" x14ac:dyDescent="0.2">
      <c r="D3879" s="437"/>
      <c r="E3879" s="437"/>
      <c r="F3879" s="472"/>
      <c r="G3879" s="472"/>
    </row>
    <row r="3880" spans="4:7" x14ac:dyDescent="0.2">
      <c r="D3880" s="437"/>
      <c r="E3880" s="437"/>
      <c r="F3880" s="472"/>
      <c r="G3880" s="472"/>
    </row>
    <row r="3881" spans="4:7" x14ac:dyDescent="0.2">
      <c r="D3881" s="437"/>
      <c r="E3881" s="437"/>
      <c r="F3881" s="472"/>
      <c r="G3881" s="472"/>
    </row>
    <row r="3882" spans="4:7" x14ac:dyDescent="0.2">
      <c r="D3882" s="437"/>
      <c r="E3882" s="437"/>
      <c r="F3882" s="472"/>
      <c r="G3882" s="472"/>
    </row>
    <row r="3883" spans="4:7" x14ac:dyDescent="0.2">
      <c r="D3883" s="437"/>
      <c r="E3883" s="437"/>
      <c r="F3883" s="472"/>
      <c r="G3883" s="472"/>
    </row>
    <row r="3884" spans="4:7" x14ac:dyDescent="0.2">
      <c r="D3884" s="437"/>
      <c r="E3884" s="437"/>
      <c r="F3884" s="472"/>
      <c r="G3884" s="472"/>
    </row>
    <row r="3885" spans="4:7" x14ac:dyDescent="0.2">
      <c r="D3885" s="437"/>
      <c r="E3885" s="437"/>
      <c r="F3885" s="472"/>
      <c r="G3885" s="472"/>
    </row>
    <row r="3886" spans="4:7" x14ac:dyDescent="0.2">
      <c r="D3886" s="437"/>
      <c r="E3886" s="437"/>
      <c r="F3886" s="472"/>
      <c r="G3886" s="472"/>
    </row>
    <row r="3887" spans="4:7" x14ac:dyDescent="0.2">
      <c r="D3887" s="437"/>
      <c r="E3887" s="437"/>
      <c r="F3887" s="472"/>
      <c r="G3887" s="472"/>
    </row>
    <row r="3888" spans="4:7" x14ac:dyDescent="0.2">
      <c r="D3888" s="437"/>
      <c r="E3888" s="437"/>
      <c r="F3888" s="472"/>
      <c r="G3888" s="472"/>
    </row>
    <row r="3889" spans="4:7" x14ac:dyDescent="0.2">
      <c r="D3889" s="437"/>
      <c r="E3889" s="437"/>
      <c r="F3889" s="472"/>
      <c r="G3889" s="472"/>
    </row>
    <row r="3890" spans="4:7" x14ac:dyDescent="0.2">
      <c r="D3890" s="437"/>
      <c r="E3890" s="437"/>
      <c r="F3890" s="472"/>
      <c r="G3890" s="472"/>
    </row>
    <row r="3891" spans="4:7" x14ac:dyDescent="0.2">
      <c r="D3891" s="437"/>
      <c r="E3891" s="437"/>
      <c r="F3891" s="472"/>
      <c r="G3891" s="472"/>
    </row>
    <row r="3892" spans="4:7" x14ac:dyDescent="0.2">
      <c r="D3892" s="437"/>
      <c r="E3892" s="437"/>
      <c r="F3892" s="472"/>
      <c r="G3892" s="472"/>
    </row>
    <row r="3893" spans="4:7" x14ac:dyDescent="0.2">
      <c r="D3893" s="437"/>
      <c r="E3893" s="437"/>
      <c r="F3893" s="472"/>
      <c r="G3893" s="472"/>
    </row>
    <row r="3894" spans="4:7" x14ac:dyDescent="0.2">
      <c r="D3894" s="437"/>
      <c r="E3894" s="437"/>
      <c r="F3894" s="472"/>
      <c r="G3894" s="472"/>
    </row>
    <row r="3895" spans="4:7" x14ac:dyDescent="0.2">
      <c r="D3895" s="437"/>
      <c r="E3895" s="437"/>
      <c r="F3895" s="472"/>
      <c r="G3895" s="472"/>
    </row>
    <row r="3896" spans="4:7" x14ac:dyDescent="0.2">
      <c r="D3896" s="437"/>
      <c r="E3896" s="437"/>
      <c r="F3896" s="472"/>
      <c r="G3896" s="472"/>
    </row>
    <row r="3897" spans="4:7" x14ac:dyDescent="0.2">
      <c r="D3897" s="437"/>
      <c r="E3897" s="437"/>
      <c r="F3897" s="472"/>
      <c r="G3897" s="472"/>
    </row>
    <row r="3898" spans="4:7" x14ac:dyDescent="0.2">
      <c r="D3898" s="437"/>
      <c r="E3898" s="437"/>
      <c r="F3898" s="472"/>
      <c r="G3898" s="472"/>
    </row>
    <row r="3899" spans="4:7" x14ac:dyDescent="0.2">
      <c r="D3899" s="437"/>
      <c r="E3899" s="437"/>
      <c r="F3899" s="472"/>
      <c r="G3899" s="472"/>
    </row>
    <row r="3900" spans="4:7" x14ac:dyDescent="0.2">
      <c r="D3900" s="437"/>
      <c r="E3900" s="437"/>
      <c r="F3900" s="472"/>
      <c r="G3900" s="472"/>
    </row>
    <row r="3901" spans="4:7" x14ac:dyDescent="0.2">
      <c r="D3901" s="437"/>
      <c r="E3901" s="437"/>
      <c r="F3901" s="472"/>
      <c r="G3901" s="472"/>
    </row>
    <row r="3902" spans="4:7" x14ac:dyDescent="0.2">
      <c r="D3902" s="437"/>
      <c r="E3902" s="437"/>
      <c r="F3902" s="472"/>
      <c r="G3902" s="472"/>
    </row>
    <row r="3903" spans="4:7" x14ac:dyDescent="0.2">
      <c r="D3903" s="437"/>
      <c r="E3903" s="437"/>
      <c r="F3903" s="472"/>
      <c r="G3903" s="472"/>
    </row>
    <row r="3904" spans="4:7" x14ac:dyDescent="0.2">
      <c r="D3904" s="437"/>
      <c r="E3904" s="437"/>
      <c r="F3904" s="472"/>
      <c r="G3904" s="472"/>
    </row>
    <row r="3905" spans="4:7" x14ac:dyDescent="0.2">
      <c r="D3905" s="437"/>
      <c r="E3905" s="437"/>
      <c r="F3905" s="472"/>
      <c r="G3905" s="472"/>
    </row>
    <row r="3906" spans="4:7" x14ac:dyDescent="0.2">
      <c r="D3906" s="437"/>
      <c r="E3906" s="437"/>
      <c r="F3906" s="472"/>
      <c r="G3906" s="472"/>
    </row>
    <row r="3907" spans="4:7" x14ac:dyDescent="0.2">
      <c r="D3907" s="437"/>
      <c r="E3907" s="437"/>
      <c r="F3907" s="472"/>
      <c r="G3907" s="472"/>
    </row>
    <row r="3908" spans="4:7" x14ac:dyDescent="0.2">
      <c r="D3908" s="437"/>
      <c r="E3908" s="437"/>
      <c r="F3908" s="472"/>
      <c r="G3908" s="472"/>
    </row>
    <row r="3909" spans="4:7" x14ac:dyDescent="0.2">
      <c r="D3909" s="437"/>
      <c r="E3909" s="437"/>
      <c r="F3909" s="472"/>
      <c r="G3909" s="472"/>
    </row>
    <row r="3910" spans="4:7" x14ac:dyDescent="0.2">
      <c r="D3910" s="437"/>
      <c r="E3910" s="437"/>
      <c r="F3910" s="472"/>
      <c r="G3910" s="472"/>
    </row>
    <row r="3911" spans="4:7" x14ac:dyDescent="0.2">
      <c r="D3911" s="437"/>
      <c r="E3911" s="437"/>
      <c r="F3911" s="472"/>
      <c r="G3911" s="472"/>
    </row>
    <row r="3912" spans="4:7" x14ac:dyDescent="0.2">
      <c r="D3912" s="437"/>
      <c r="E3912" s="437"/>
      <c r="F3912" s="472"/>
      <c r="G3912" s="472"/>
    </row>
    <row r="3913" spans="4:7" x14ac:dyDescent="0.2">
      <c r="D3913" s="437"/>
      <c r="E3913" s="437"/>
      <c r="F3913" s="472"/>
      <c r="G3913" s="472"/>
    </row>
    <row r="3914" spans="4:7" x14ac:dyDescent="0.2">
      <c r="D3914" s="437"/>
      <c r="E3914" s="437"/>
      <c r="F3914" s="472"/>
      <c r="G3914" s="472"/>
    </row>
    <row r="3915" spans="4:7" x14ac:dyDescent="0.2">
      <c r="D3915" s="437"/>
      <c r="E3915" s="437"/>
      <c r="F3915" s="472"/>
      <c r="G3915" s="472"/>
    </row>
    <row r="3916" spans="4:7" x14ac:dyDescent="0.2">
      <c r="D3916" s="437"/>
      <c r="E3916" s="437"/>
      <c r="F3916" s="472"/>
      <c r="G3916" s="472"/>
    </row>
    <row r="3917" spans="4:7" x14ac:dyDescent="0.2">
      <c r="D3917" s="437"/>
      <c r="E3917" s="437"/>
      <c r="F3917" s="472"/>
      <c r="G3917" s="472"/>
    </row>
    <row r="3918" spans="4:7" x14ac:dyDescent="0.2">
      <c r="D3918" s="437"/>
      <c r="E3918" s="437"/>
      <c r="F3918" s="472"/>
      <c r="G3918" s="472"/>
    </row>
    <row r="3919" spans="4:7" x14ac:dyDescent="0.2">
      <c r="D3919" s="437"/>
      <c r="E3919" s="437"/>
      <c r="F3919" s="472"/>
      <c r="G3919" s="472"/>
    </row>
    <row r="3920" spans="4:7" x14ac:dyDescent="0.2">
      <c r="D3920" s="437"/>
      <c r="E3920" s="437"/>
      <c r="F3920" s="472"/>
      <c r="G3920" s="472"/>
    </row>
    <row r="3921" spans="4:7" x14ac:dyDescent="0.2">
      <c r="D3921" s="437"/>
      <c r="E3921" s="437"/>
      <c r="F3921" s="472"/>
      <c r="G3921" s="472"/>
    </row>
    <row r="3922" spans="4:7" x14ac:dyDescent="0.2">
      <c r="D3922" s="437"/>
      <c r="E3922" s="437"/>
      <c r="F3922" s="472"/>
      <c r="G3922" s="472"/>
    </row>
    <row r="3923" spans="4:7" x14ac:dyDescent="0.2">
      <c r="D3923" s="437"/>
      <c r="E3923" s="437"/>
      <c r="F3923" s="472"/>
      <c r="G3923" s="472"/>
    </row>
    <row r="3924" spans="4:7" x14ac:dyDescent="0.2">
      <c r="D3924" s="437"/>
      <c r="E3924" s="437"/>
      <c r="F3924" s="472"/>
      <c r="G3924" s="472"/>
    </row>
    <row r="3925" spans="4:7" x14ac:dyDescent="0.2">
      <c r="D3925" s="437"/>
      <c r="E3925" s="437"/>
      <c r="F3925" s="472"/>
      <c r="G3925" s="472"/>
    </row>
    <row r="3926" spans="4:7" x14ac:dyDescent="0.2">
      <c r="D3926" s="437"/>
      <c r="E3926" s="437"/>
      <c r="F3926" s="472"/>
      <c r="G3926" s="472"/>
    </row>
    <row r="3927" spans="4:7" x14ac:dyDescent="0.2">
      <c r="D3927" s="437"/>
      <c r="E3927" s="437"/>
      <c r="F3927" s="472"/>
      <c r="G3927" s="472"/>
    </row>
    <row r="3928" spans="4:7" x14ac:dyDescent="0.2">
      <c r="D3928" s="437"/>
      <c r="E3928" s="437"/>
      <c r="F3928" s="472"/>
      <c r="G3928" s="472"/>
    </row>
    <row r="3929" spans="4:7" x14ac:dyDescent="0.2">
      <c r="D3929" s="437"/>
      <c r="E3929" s="437"/>
      <c r="F3929" s="472"/>
      <c r="G3929" s="472"/>
    </row>
    <row r="3930" spans="4:7" x14ac:dyDescent="0.2">
      <c r="D3930" s="437"/>
      <c r="E3930" s="437"/>
      <c r="F3930" s="472"/>
      <c r="G3930" s="472"/>
    </row>
    <row r="3931" spans="4:7" x14ac:dyDescent="0.2">
      <c r="D3931" s="437"/>
      <c r="E3931" s="437"/>
      <c r="F3931" s="472"/>
      <c r="G3931" s="472"/>
    </row>
    <row r="3932" spans="4:7" x14ac:dyDescent="0.2">
      <c r="D3932" s="437"/>
      <c r="E3932" s="437"/>
      <c r="F3932" s="472"/>
      <c r="G3932" s="472"/>
    </row>
    <row r="3933" spans="4:7" x14ac:dyDescent="0.2">
      <c r="D3933" s="437"/>
      <c r="E3933" s="437"/>
      <c r="F3933" s="472"/>
      <c r="G3933" s="472"/>
    </row>
    <row r="3934" spans="4:7" x14ac:dyDescent="0.2">
      <c r="D3934" s="437"/>
      <c r="E3934" s="437"/>
      <c r="F3934" s="472"/>
      <c r="G3934" s="472"/>
    </row>
    <row r="3935" spans="4:7" x14ac:dyDescent="0.2">
      <c r="D3935" s="437"/>
      <c r="E3935" s="437"/>
      <c r="F3935" s="472"/>
      <c r="G3935" s="472"/>
    </row>
    <row r="3936" spans="4:7" x14ac:dyDescent="0.2">
      <c r="D3936" s="437"/>
      <c r="E3936" s="437"/>
      <c r="F3936" s="472"/>
      <c r="G3936" s="472"/>
    </row>
    <row r="3937" spans="4:7" x14ac:dyDescent="0.2">
      <c r="D3937" s="437"/>
      <c r="E3937" s="437"/>
      <c r="F3937" s="472"/>
      <c r="G3937" s="472"/>
    </row>
    <row r="3938" spans="4:7" x14ac:dyDescent="0.2">
      <c r="D3938" s="437"/>
      <c r="E3938" s="437"/>
      <c r="F3938" s="472"/>
      <c r="G3938" s="472"/>
    </row>
    <row r="3939" spans="4:7" x14ac:dyDescent="0.2">
      <c r="D3939" s="437"/>
      <c r="E3939" s="437"/>
      <c r="F3939" s="472"/>
      <c r="G3939" s="472"/>
    </row>
    <row r="3940" spans="4:7" x14ac:dyDescent="0.2">
      <c r="D3940" s="437"/>
      <c r="E3940" s="437"/>
      <c r="F3940" s="472"/>
      <c r="G3940" s="472"/>
    </row>
    <row r="3941" spans="4:7" x14ac:dyDescent="0.2">
      <c r="D3941" s="437"/>
      <c r="E3941" s="437"/>
      <c r="F3941" s="472"/>
      <c r="G3941" s="472"/>
    </row>
    <row r="3942" spans="4:7" x14ac:dyDescent="0.2">
      <c r="D3942" s="437"/>
      <c r="E3942" s="437"/>
      <c r="F3942" s="472"/>
      <c r="G3942" s="472"/>
    </row>
    <row r="3943" spans="4:7" x14ac:dyDescent="0.2">
      <c r="D3943" s="437"/>
      <c r="E3943" s="437"/>
      <c r="F3943" s="472"/>
      <c r="G3943" s="472"/>
    </row>
    <row r="3944" spans="4:7" x14ac:dyDescent="0.2">
      <c r="D3944" s="437"/>
      <c r="E3944" s="437"/>
      <c r="F3944" s="472"/>
      <c r="G3944" s="472"/>
    </row>
    <row r="3945" spans="4:7" x14ac:dyDescent="0.2">
      <c r="D3945" s="437"/>
      <c r="E3945" s="437"/>
      <c r="F3945" s="472"/>
      <c r="G3945" s="472"/>
    </row>
    <row r="3946" spans="4:7" x14ac:dyDescent="0.2">
      <c r="D3946" s="437"/>
      <c r="E3946" s="437"/>
      <c r="F3946" s="472"/>
      <c r="G3946" s="472"/>
    </row>
    <row r="3947" spans="4:7" x14ac:dyDescent="0.2">
      <c r="D3947" s="437"/>
      <c r="E3947" s="437"/>
      <c r="F3947" s="472"/>
      <c r="G3947" s="472"/>
    </row>
    <row r="3948" spans="4:7" x14ac:dyDescent="0.2">
      <c r="D3948" s="437"/>
      <c r="E3948" s="437"/>
      <c r="F3948" s="472"/>
      <c r="G3948" s="472"/>
    </row>
    <row r="3949" spans="4:7" x14ac:dyDescent="0.2">
      <c r="D3949" s="437"/>
      <c r="E3949" s="437"/>
      <c r="F3949" s="472"/>
      <c r="G3949" s="472"/>
    </row>
    <row r="3950" spans="4:7" x14ac:dyDescent="0.2">
      <c r="D3950" s="437"/>
      <c r="E3950" s="437"/>
      <c r="F3950" s="472"/>
      <c r="G3950" s="472"/>
    </row>
    <row r="3951" spans="4:7" x14ac:dyDescent="0.2">
      <c r="D3951" s="437"/>
      <c r="E3951" s="437"/>
      <c r="F3951" s="472"/>
      <c r="G3951" s="472"/>
    </row>
    <row r="3952" spans="4:7" x14ac:dyDescent="0.2">
      <c r="D3952" s="437"/>
      <c r="E3952" s="437"/>
      <c r="F3952" s="472"/>
      <c r="G3952" s="472"/>
    </row>
    <row r="3953" spans="4:7" x14ac:dyDescent="0.2">
      <c r="D3953" s="437"/>
      <c r="E3953" s="437"/>
      <c r="F3953" s="472"/>
      <c r="G3953" s="472"/>
    </row>
    <row r="3954" spans="4:7" x14ac:dyDescent="0.2">
      <c r="D3954" s="437"/>
      <c r="E3954" s="437"/>
      <c r="F3954" s="472"/>
      <c r="G3954" s="472"/>
    </row>
    <row r="3955" spans="4:7" x14ac:dyDescent="0.2">
      <c r="D3955" s="437"/>
      <c r="E3955" s="437"/>
      <c r="F3955" s="472"/>
      <c r="G3955" s="472"/>
    </row>
    <row r="3956" spans="4:7" x14ac:dyDescent="0.2">
      <c r="D3956" s="437"/>
      <c r="E3956" s="437"/>
      <c r="F3956" s="472"/>
      <c r="G3956" s="472"/>
    </row>
    <row r="3957" spans="4:7" x14ac:dyDescent="0.2">
      <c r="D3957" s="437"/>
      <c r="E3957" s="437"/>
      <c r="F3957" s="472"/>
      <c r="G3957" s="472"/>
    </row>
    <row r="3958" spans="4:7" x14ac:dyDescent="0.2">
      <c r="D3958" s="437"/>
      <c r="E3958" s="437"/>
      <c r="F3958" s="472"/>
      <c r="G3958" s="472"/>
    </row>
    <row r="3959" spans="4:7" x14ac:dyDescent="0.2">
      <c r="D3959" s="437"/>
      <c r="E3959" s="437"/>
      <c r="F3959" s="472"/>
      <c r="G3959" s="472"/>
    </row>
    <row r="3960" spans="4:7" x14ac:dyDescent="0.2">
      <c r="D3960" s="437"/>
      <c r="E3960" s="437"/>
      <c r="F3960" s="472"/>
      <c r="G3960" s="472"/>
    </row>
    <row r="3961" spans="4:7" x14ac:dyDescent="0.2">
      <c r="D3961" s="437"/>
      <c r="E3961" s="437"/>
      <c r="F3961" s="472"/>
      <c r="G3961" s="472"/>
    </row>
    <row r="3962" spans="4:7" x14ac:dyDescent="0.2">
      <c r="D3962" s="437"/>
      <c r="E3962" s="437"/>
      <c r="F3962" s="472"/>
      <c r="G3962" s="472"/>
    </row>
    <row r="3963" spans="4:7" x14ac:dyDescent="0.2">
      <c r="D3963" s="437"/>
      <c r="E3963" s="437"/>
      <c r="F3963" s="472"/>
      <c r="G3963" s="472"/>
    </row>
    <row r="3964" spans="4:7" x14ac:dyDescent="0.2">
      <c r="D3964" s="437"/>
      <c r="E3964" s="437"/>
      <c r="F3964" s="472"/>
      <c r="G3964" s="472"/>
    </row>
    <row r="3965" spans="4:7" x14ac:dyDescent="0.2">
      <c r="D3965" s="437"/>
      <c r="E3965" s="437"/>
      <c r="F3965" s="472"/>
      <c r="G3965" s="472"/>
    </row>
    <row r="3966" spans="4:7" x14ac:dyDescent="0.2">
      <c r="D3966" s="437"/>
      <c r="E3966" s="437"/>
      <c r="F3966" s="472"/>
      <c r="G3966" s="472"/>
    </row>
    <row r="3967" spans="4:7" x14ac:dyDescent="0.2">
      <c r="D3967" s="437"/>
      <c r="E3967" s="437"/>
      <c r="F3967" s="472"/>
      <c r="G3967" s="472"/>
    </row>
    <row r="3968" spans="4:7" x14ac:dyDescent="0.2">
      <c r="D3968" s="437"/>
      <c r="E3968" s="437"/>
      <c r="F3968" s="472"/>
      <c r="G3968" s="472"/>
    </row>
    <row r="3969" spans="4:7" x14ac:dyDescent="0.2">
      <c r="D3969" s="437"/>
      <c r="E3969" s="437"/>
      <c r="F3969" s="472"/>
      <c r="G3969" s="472"/>
    </row>
    <row r="3970" spans="4:7" x14ac:dyDescent="0.2">
      <c r="D3970" s="437"/>
      <c r="E3970" s="437"/>
      <c r="F3970" s="472"/>
      <c r="G3970" s="472"/>
    </row>
    <row r="3971" spans="4:7" x14ac:dyDescent="0.2">
      <c r="D3971" s="437"/>
      <c r="E3971" s="437"/>
      <c r="F3971" s="472"/>
      <c r="G3971" s="472"/>
    </row>
    <row r="3972" spans="4:7" x14ac:dyDescent="0.2">
      <c r="D3972" s="437"/>
      <c r="E3972" s="437"/>
      <c r="F3972" s="472"/>
      <c r="G3972" s="472"/>
    </row>
    <row r="3973" spans="4:7" x14ac:dyDescent="0.2">
      <c r="D3973" s="437"/>
      <c r="E3973" s="437"/>
      <c r="F3973" s="472"/>
      <c r="G3973" s="472"/>
    </row>
    <row r="3974" spans="4:7" x14ac:dyDescent="0.2">
      <c r="D3974" s="437"/>
      <c r="E3974" s="437"/>
      <c r="F3974" s="472"/>
      <c r="G3974" s="472"/>
    </row>
    <row r="3975" spans="4:7" x14ac:dyDescent="0.2">
      <c r="D3975" s="437"/>
      <c r="E3975" s="437"/>
      <c r="F3975" s="472"/>
      <c r="G3975" s="472"/>
    </row>
    <row r="3976" spans="4:7" x14ac:dyDescent="0.2">
      <c r="D3976" s="437"/>
      <c r="E3976" s="437"/>
      <c r="F3976" s="472"/>
      <c r="G3976" s="472"/>
    </row>
    <row r="3977" spans="4:7" x14ac:dyDescent="0.2">
      <c r="D3977" s="437"/>
      <c r="E3977" s="437"/>
      <c r="F3977" s="472"/>
      <c r="G3977" s="472"/>
    </row>
    <row r="3978" spans="4:7" x14ac:dyDescent="0.2">
      <c r="D3978" s="437"/>
      <c r="E3978" s="437"/>
      <c r="F3978" s="472"/>
      <c r="G3978" s="472"/>
    </row>
    <row r="3979" spans="4:7" x14ac:dyDescent="0.2">
      <c r="D3979" s="437"/>
      <c r="E3979" s="437"/>
      <c r="F3979" s="472"/>
      <c r="G3979" s="472"/>
    </row>
    <row r="3980" spans="4:7" x14ac:dyDescent="0.2">
      <c r="D3980" s="437"/>
      <c r="E3980" s="437"/>
      <c r="F3980" s="472"/>
      <c r="G3980" s="472"/>
    </row>
    <row r="3981" spans="4:7" x14ac:dyDescent="0.2">
      <c r="D3981" s="437"/>
      <c r="E3981" s="437"/>
      <c r="F3981" s="472"/>
      <c r="G3981" s="472"/>
    </row>
    <row r="3982" spans="4:7" x14ac:dyDescent="0.2">
      <c r="D3982" s="437"/>
      <c r="E3982" s="437"/>
      <c r="F3982" s="472"/>
      <c r="G3982" s="472"/>
    </row>
    <row r="3983" spans="4:7" x14ac:dyDescent="0.2">
      <c r="D3983" s="437"/>
      <c r="E3983" s="437"/>
      <c r="F3983" s="472"/>
      <c r="G3983" s="472"/>
    </row>
    <row r="3984" spans="4:7" x14ac:dyDescent="0.2">
      <c r="D3984" s="437"/>
      <c r="E3984" s="437"/>
      <c r="F3984" s="472"/>
      <c r="G3984" s="472"/>
    </row>
    <row r="3985" spans="4:7" x14ac:dyDescent="0.2">
      <c r="D3985" s="437"/>
      <c r="E3985" s="437"/>
      <c r="F3985" s="472"/>
      <c r="G3985" s="472"/>
    </row>
    <row r="3986" spans="4:7" x14ac:dyDescent="0.2">
      <c r="D3986" s="437"/>
      <c r="E3986" s="437"/>
      <c r="F3986" s="472"/>
      <c r="G3986" s="472"/>
    </row>
    <row r="3987" spans="4:7" x14ac:dyDescent="0.2">
      <c r="D3987" s="437"/>
      <c r="E3987" s="437"/>
      <c r="F3987" s="472"/>
      <c r="G3987" s="472"/>
    </row>
    <row r="3988" spans="4:7" x14ac:dyDescent="0.2">
      <c r="D3988" s="437"/>
      <c r="E3988" s="437"/>
      <c r="F3988" s="472"/>
      <c r="G3988" s="472"/>
    </row>
    <row r="3989" spans="4:7" x14ac:dyDescent="0.2">
      <c r="D3989" s="437"/>
      <c r="E3989" s="437"/>
      <c r="F3989" s="472"/>
      <c r="G3989" s="472"/>
    </row>
    <row r="3990" spans="4:7" x14ac:dyDescent="0.2">
      <c r="D3990" s="437"/>
      <c r="E3990" s="437"/>
      <c r="F3990" s="472"/>
      <c r="G3990" s="472"/>
    </row>
    <row r="3991" spans="4:7" x14ac:dyDescent="0.2">
      <c r="D3991" s="437"/>
      <c r="E3991" s="437"/>
      <c r="F3991" s="472"/>
      <c r="G3991" s="472"/>
    </row>
    <row r="3992" spans="4:7" x14ac:dyDescent="0.2">
      <c r="D3992" s="437"/>
      <c r="E3992" s="437"/>
      <c r="F3992" s="472"/>
      <c r="G3992" s="472"/>
    </row>
    <row r="3993" spans="4:7" x14ac:dyDescent="0.2">
      <c r="D3993" s="437"/>
      <c r="E3993" s="437"/>
      <c r="F3993" s="472"/>
      <c r="G3993" s="472"/>
    </row>
    <row r="3994" spans="4:7" x14ac:dyDescent="0.2">
      <c r="D3994" s="437"/>
      <c r="E3994" s="437"/>
      <c r="F3994" s="472"/>
      <c r="G3994" s="472"/>
    </row>
    <row r="3995" spans="4:7" x14ac:dyDescent="0.2">
      <c r="D3995" s="437"/>
      <c r="E3995" s="437"/>
      <c r="F3995" s="472"/>
      <c r="G3995" s="472"/>
    </row>
    <row r="3996" spans="4:7" x14ac:dyDescent="0.2">
      <c r="D3996" s="437"/>
      <c r="E3996" s="437"/>
      <c r="F3996" s="472"/>
      <c r="G3996" s="472"/>
    </row>
    <row r="3997" spans="4:7" x14ac:dyDescent="0.2">
      <c r="D3997" s="437"/>
      <c r="E3997" s="437"/>
      <c r="F3997" s="472"/>
      <c r="G3997" s="472"/>
    </row>
    <row r="3998" spans="4:7" x14ac:dyDescent="0.2">
      <c r="D3998" s="437"/>
      <c r="E3998" s="437"/>
      <c r="F3998" s="472"/>
      <c r="G3998" s="472"/>
    </row>
    <row r="3999" spans="4:7" x14ac:dyDescent="0.2">
      <c r="D3999" s="437"/>
      <c r="E3999" s="437"/>
      <c r="F3999" s="472"/>
      <c r="G3999" s="472"/>
    </row>
    <row r="4000" spans="4:7" x14ac:dyDescent="0.2">
      <c r="D4000" s="437"/>
      <c r="E4000" s="437"/>
      <c r="F4000" s="472"/>
      <c r="G4000" s="472"/>
    </row>
    <row r="4001" spans="4:7" x14ac:dyDescent="0.2">
      <c r="D4001" s="437"/>
      <c r="E4001" s="437"/>
      <c r="F4001" s="472"/>
      <c r="G4001" s="472"/>
    </row>
    <row r="4002" spans="4:7" x14ac:dyDescent="0.2">
      <c r="D4002" s="437"/>
      <c r="E4002" s="437"/>
      <c r="F4002" s="472"/>
      <c r="G4002" s="472"/>
    </row>
    <row r="4003" spans="4:7" x14ac:dyDescent="0.2">
      <c r="D4003" s="437"/>
      <c r="E4003" s="437"/>
      <c r="F4003" s="472"/>
      <c r="G4003" s="472"/>
    </row>
    <row r="4004" spans="4:7" x14ac:dyDescent="0.2">
      <c r="D4004" s="437"/>
      <c r="E4004" s="437"/>
      <c r="F4004" s="472"/>
      <c r="G4004" s="472"/>
    </row>
    <row r="4005" spans="4:7" x14ac:dyDescent="0.2">
      <c r="D4005" s="437"/>
      <c r="E4005" s="437"/>
      <c r="F4005" s="472"/>
      <c r="G4005" s="472"/>
    </row>
    <row r="4006" spans="4:7" x14ac:dyDescent="0.2">
      <c r="D4006" s="437"/>
      <c r="E4006" s="437"/>
      <c r="F4006" s="472"/>
      <c r="G4006" s="472"/>
    </row>
    <row r="4007" spans="4:7" x14ac:dyDescent="0.2">
      <c r="D4007" s="437"/>
      <c r="E4007" s="437"/>
      <c r="F4007" s="472"/>
      <c r="G4007" s="472"/>
    </row>
    <row r="4008" spans="4:7" x14ac:dyDescent="0.2">
      <c r="D4008" s="437"/>
      <c r="E4008" s="437"/>
      <c r="F4008" s="472"/>
      <c r="G4008" s="472"/>
    </row>
    <row r="4009" spans="4:7" x14ac:dyDescent="0.2">
      <c r="D4009" s="437"/>
      <c r="E4009" s="437"/>
      <c r="F4009" s="472"/>
      <c r="G4009" s="472"/>
    </row>
    <row r="4010" spans="4:7" x14ac:dyDescent="0.2">
      <c r="D4010" s="437"/>
      <c r="E4010" s="437"/>
      <c r="F4010" s="472"/>
      <c r="G4010" s="472"/>
    </row>
    <row r="4011" spans="4:7" x14ac:dyDescent="0.2">
      <c r="D4011" s="437"/>
      <c r="E4011" s="437"/>
      <c r="F4011" s="472"/>
      <c r="G4011" s="472"/>
    </row>
    <row r="4012" spans="4:7" x14ac:dyDescent="0.2">
      <c r="D4012" s="437"/>
      <c r="E4012" s="437"/>
      <c r="F4012" s="472"/>
      <c r="G4012" s="472"/>
    </row>
    <row r="4013" spans="4:7" x14ac:dyDescent="0.2">
      <c r="D4013" s="437"/>
      <c r="E4013" s="437"/>
      <c r="F4013" s="472"/>
      <c r="G4013" s="472"/>
    </row>
    <row r="4014" spans="4:7" x14ac:dyDescent="0.2">
      <c r="D4014" s="437"/>
      <c r="E4014" s="437"/>
      <c r="F4014" s="472"/>
      <c r="G4014" s="472"/>
    </row>
    <row r="4015" spans="4:7" x14ac:dyDescent="0.2">
      <c r="D4015" s="437"/>
      <c r="E4015" s="437"/>
      <c r="F4015" s="472"/>
      <c r="G4015" s="472"/>
    </row>
    <row r="4016" spans="4:7" x14ac:dyDescent="0.2">
      <c r="D4016" s="437"/>
      <c r="E4016" s="437"/>
      <c r="F4016" s="472"/>
      <c r="G4016" s="472"/>
    </row>
    <row r="4017" spans="4:7" x14ac:dyDescent="0.2">
      <c r="D4017" s="437"/>
      <c r="E4017" s="437"/>
      <c r="F4017" s="472"/>
      <c r="G4017" s="472"/>
    </row>
    <row r="4018" spans="4:7" x14ac:dyDescent="0.2">
      <c r="D4018" s="437"/>
      <c r="E4018" s="437"/>
      <c r="F4018" s="472"/>
      <c r="G4018" s="472"/>
    </row>
    <row r="4019" spans="4:7" x14ac:dyDescent="0.2">
      <c r="D4019" s="437"/>
      <c r="E4019" s="437"/>
      <c r="F4019" s="472"/>
      <c r="G4019" s="472"/>
    </row>
    <row r="4020" spans="4:7" x14ac:dyDescent="0.2">
      <c r="D4020" s="437"/>
      <c r="E4020" s="437"/>
      <c r="F4020" s="472"/>
      <c r="G4020" s="472"/>
    </row>
    <row r="4021" spans="4:7" x14ac:dyDescent="0.2">
      <c r="D4021" s="437"/>
      <c r="E4021" s="437"/>
      <c r="F4021" s="472"/>
      <c r="G4021" s="472"/>
    </row>
    <row r="4022" spans="4:7" x14ac:dyDescent="0.2">
      <c r="D4022" s="437"/>
      <c r="E4022" s="437"/>
      <c r="F4022" s="472"/>
      <c r="G4022" s="472"/>
    </row>
    <row r="4023" spans="4:7" x14ac:dyDescent="0.2">
      <c r="D4023" s="437"/>
      <c r="E4023" s="437"/>
      <c r="F4023" s="472"/>
      <c r="G4023" s="472"/>
    </row>
    <row r="4024" spans="4:7" x14ac:dyDescent="0.2">
      <c r="D4024" s="437"/>
      <c r="E4024" s="437"/>
      <c r="F4024" s="472"/>
      <c r="G4024" s="472"/>
    </row>
    <row r="4025" spans="4:7" x14ac:dyDescent="0.2">
      <c r="D4025" s="437"/>
      <c r="E4025" s="437"/>
      <c r="F4025" s="472"/>
      <c r="G4025" s="472"/>
    </row>
    <row r="4026" spans="4:7" x14ac:dyDescent="0.2">
      <c r="D4026" s="437"/>
      <c r="E4026" s="437"/>
      <c r="F4026" s="472"/>
      <c r="G4026" s="472"/>
    </row>
    <row r="4027" spans="4:7" x14ac:dyDescent="0.2">
      <c r="D4027" s="437"/>
      <c r="E4027" s="437"/>
      <c r="F4027" s="472"/>
      <c r="G4027" s="472"/>
    </row>
    <row r="4028" spans="4:7" x14ac:dyDescent="0.2">
      <c r="D4028" s="437"/>
      <c r="E4028" s="437"/>
      <c r="F4028" s="472"/>
      <c r="G4028" s="472"/>
    </row>
    <row r="4029" spans="4:7" x14ac:dyDescent="0.2">
      <c r="D4029" s="437"/>
      <c r="E4029" s="437"/>
      <c r="F4029" s="472"/>
      <c r="G4029" s="472"/>
    </row>
    <row r="4030" spans="4:7" x14ac:dyDescent="0.2">
      <c r="D4030" s="437"/>
      <c r="E4030" s="437"/>
      <c r="F4030" s="472"/>
      <c r="G4030" s="472"/>
    </row>
    <row r="4031" spans="4:7" x14ac:dyDescent="0.2">
      <c r="D4031" s="437"/>
      <c r="E4031" s="437"/>
      <c r="F4031" s="472"/>
      <c r="G4031" s="472"/>
    </row>
    <row r="4032" spans="4:7" x14ac:dyDescent="0.2">
      <c r="D4032" s="437"/>
      <c r="E4032" s="437"/>
      <c r="F4032" s="472"/>
      <c r="G4032" s="472"/>
    </row>
    <row r="4033" spans="4:7" x14ac:dyDescent="0.2">
      <c r="D4033" s="437"/>
      <c r="E4033" s="437"/>
      <c r="F4033" s="472"/>
      <c r="G4033" s="472"/>
    </row>
    <row r="4034" spans="4:7" x14ac:dyDescent="0.2">
      <c r="D4034" s="437"/>
      <c r="E4034" s="437"/>
      <c r="F4034" s="472"/>
      <c r="G4034" s="472"/>
    </row>
    <row r="4035" spans="4:7" x14ac:dyDescent="0.2">
      <c r="D4035" s="437"/>
      <c r="E4035" s="437"/>
      <c r="F4035" s="472"/>
      <c r="G4035" s="472"/>
    </row>
    <row r="4036" spans="4:7" x14ac:dyDescent="0.2">
      <c r="D4036" s="437"/>
      <c r="E4036" s="437"/>
      <c r="F4036" s="472"/>
      <c r="G4036" s="472"/>
    </row>
    <row r="4037" spans="4:7" x14ac:dyDescent="0.2">
      <c r="D4037" s="437"/>
      <c r="E4037" s="437"/>
      <c r="F4037" s="472"/>
      <c r="G4037" s="472"/>
    </row>
    <row r="4038" spans="4:7" x14ac:dyDescent="0.2">
      <c r="D4038" s="437"/>
      <c r="E4038" s="437"/>
      <c r="F4038" s="472"/>
      <c r="G4038" s="472"/>
    </row>
    <row r="4039" spans="4:7" x14ac:dyDescent="0.2">
      <c r="D4039" s="437"/>
      <c r="E4039" s="437"/>
      <c r="F4039" s="472"/>
      <c r="G4039" s="472"/>
    </row>
    <row r="4040" spans="4:7" x14ac:dyDescent="0.2">
      <c r="D4040" s="437"/>
      <c r="E4040" s="437"/>
      <c r="F4040" s="472"/>
      <c r="G4040" s="472"/>
    </row>
    <row r="4041" spans="4:7" x14ac:dyDescent="0.2">
      <c r="D4041" s="437"/>
      <c r="E4041" s="437"/>
      <c r="F4041" s="472"/>
      <c r="G4041" s="472"/>
    </row>
    <row r="4042" spans="4:7" x14ac:dyDescent="0.2">
      <c r="D4042" s="437"/>
      <c r="E4042" s="437"/>
      <c r="F4042" s="472"/>
      <c r="G4042" s="472"/>
    </row>
    <row r="4043" spans="4:7" x14ac:dyDescent="0.2">
      <c r="D4043" s="437"/>
      <c r="E4043" s="437"/>
      <c r="F4043" s="472"/>
      <c r="G4043" s="472"/>
    </row>
    <row r="4044" spans="4:7" x14ac:dyDescent="0.2">
      <c r="D4044" s="437"/>
      <c r="E4044" s="437"/>
      <c r="F4044" s="472"/>
      <c r="G4044" s="472"/>
    </row>
    <row r="4045" spans="4:7" x14ac:dyDescent="0.2">
      <c r="D4045" s="437"/>
      <c r="E4045" s="437"/>
      <c r="F4045" s="472"/>
      <c r="G4045" s="472"/>
    </row>
    <row r="4046" spans="4:7" x14ac:dyDescent="0.2">
      <c r="D4046" s="437"/>
      <c r="E4046" s="437"/>
      <c r="F4046" s="472"/>
      <c r="G4046" s="472"/>
    </row>
    <row r="4047" spans="4:7" x14ac:dyDescent="0.2">
      <c r="D4047" s="437"/>
      <c r="E4047" s="437"/>
      <c r="F4047" s="472"/>
      <c r="G4047" s="472"/>
    </row>
    <row r="4048" spans="4:7" x14ac:dyDescent="0.2">
      <c r="D4048" s="437"/>
      <c r="E4048" s="437"/>
      <c r="F4048" s="472"/>
      <c r="G4048" s="472"/>
    </row>
    <row r="4049" spans="4:7" x14ac:dyDescent="0.2">
      <c r="D4049" s="437"/>
      <c r="E4049" s="437"/>
      <c r="F4049" s="472"/>
      <c r="G4049" s="472"/>
    </row>
    <row r="4050" spans="4:7" x14ac:dyDescent="0.2">
      <c r="D4050" s="437"/>
      <c r="E4050" s="437"/>
      <c r="F4050" s="472"/>
      <c r="G4050" s="472"/>
    </row>
    <row r="4051" spans="4:7" x14ac:dyDescent="0.2">
      <c r="D4051" s="437"/>
      <c r="E4051" s="437"/>
      <c r="F4051" s="472"/>
      <c r="G4051" s="472"/>
    </row>
    <row r="4052" spans="4:7" x14ac:dyDescent="0.2">
      <c r="D4052" s="437"/>
      <c r="E4052" s="437"/>
      <c r="F4052" s="472"/>
      <c r="G4052" s="472"/>
    </row>
    <row r="4053" spans="4:7" x14ac:dyDescent="0.2">
      <c r="D4053" s="437"/>
      <c r="E4053" s="437"/>
      <c r="F4053" s="472"/>
      <c r="G4053" s="472"/>
    </row>
    <row r="4054" spans="4:7" x14ac:dyDescent="0.2">
      <c r="D4054" s="437"/>
      <c r="E4054" s="437"/>
      <c r="F4054" s="472"/>
      <c r="G4054" s="472"/>
    </row>
    <row r="4055" spans="4:7" x14ac:dyDescent="0.2">
      <c r="D4055" s="437"/>
      <c r="E4055" s="437"/>
      <c r="F4055" s="472"/>
      <c r="G4055" s="472"/>
    </row>
    <row r="4056" spans="4:7" x14ac:dyDescent="0.2">
      <c r="D4056" s="437"/>
      <c r="E4056" s="437"/>
      <c r="F4056" s="472"/>
      <c r="G4056" s="472"/>
    </row>
    <row r="4057" spans="4:7" x14ac:dyDescent="0.2">
      <c r="D4057" s="437"/>
      <c r="E4057" s="437"/>
      <c r="F4057" s="472"/>
      <c r="G4057" s="472"/>
    </row>
    <row r="4058" spans="4:7" x14ac:dyDescent="0.2">
      <c r="D4058" s="437"/>
      <c r="E4058" s="437"/>
      <c r="F4058" s="472"/>
      <c r="G4058" s="472"/>
    </row>
    <row r="4059" spans="4:7" x14ac:dyDescent="0.2">
      <c r="D4059" s="437"/>
      <c r="E4059" s="437"/>
      <c r="F4059" s="472"/>
      <c r="G4059" s="472"/>
    </row>
    <row r="4060" spans="4:7" x14ac:dyDescent="0.2">
      <c r="D4060" s="437"/>
      <c r="E4060" s="437"/>
      <c r="F4060" s="472"/>
      <c r="G4060" s="472"/>
    </row>
    <row r="4061" spans="4:7" x14ac:dyDescent="0.2">
      <c r="D4061" s="437"/>
      <c r="E4061" s="437"/>
      <c r="F4061" s="472"/>
      <c r="G4061" s="472"/>
    </row>
    <row r="4062" spans="4:7" x14ac:dyDescent="0.2">
      <c r="D4062" s="437"/>
      <c r="E4062" s="437"/>
      <c r="F4062" s="472"/>
      <c r="G4062" s="472"/>
    </row>
    <row r="4063" spans="4:7" x14ac:dyDescent="0.2">
      <c r="D4063" s="437"/>
      <c r="E4063" s="437"/>
      <c r="F4063" s="472"/>
      <c r="G4063" s="472"/>
    </row>
    <row r="4064" spans="4:7" x14ac:dyDescent="0.2">
      <c r="D4064" s="437"/>
      <c r="E4064" s="437"/>
      <c r="F4064" s="472"/>
      <c r="G4064" s="472"/>
    </row>
    <row r="4065" spans="4:7" x14ac:dyDescent="0.2">
      <c r="D4065" s="437"/>
      <c r="E4065" s="437"/>
      <c r="F4065" s="472"/>
      <c r="G4065" s="472"/>
    </row>
    <row r="4066" spans="4:7" x14ac:dyDescent="0.2">
      <c r="D4066" s="437"/>
      <c r="E4066" s="437"/>
      <c r="F4066" s="472"/>
      <c r="G4066" s="472"/>
    </row>
    <row r="4067" spans="4:7" x14ac:dyDescent="0.2">
      <c r="D4067" s="437"/>
      <c r="E4067" s="437"/>
      <c r="F4067" s="472"/>
      <c r="G4067" s="472"/>
    </row>
    <row r="4068" spans="4:7" x14ac:dyDescent="0.2">
      <c r="D4068" s="437"/>
      <c r="E4068" s="437"/>
      <c r="F4068" s="472"/>
      <c r="G4068" s="472"/>
    </row>
    <row r="4069" spans="4:7" x14ac:dyDescent="0.2">
      <c r="D4069" s="437"/>
      <c r="E4069" s="437"/>
      <c r="F4069" s="472"/>
      <c r="G4069" s="472"/>
    </row>
    <row r="4070" spans="4:7" x14ac:dyDescent="0.2">
      <c r="D4070" s="437"/>
      <c r="E4070" s="437"/>
      <c r="F4070" s="472"/>
      <c r="G4070" s="472"/>
    </row>
    <row r="4071" spans="4:7" x14ac:dyDescent="0.2">
      <c r="D4071" s="437"/>
      <c r="E4071" s="437"/>
      <c r="F4071" s="472"/>
      <c r="G4071" s="472"/>
    </row>
    <row r="4072" spans="4:7" x14ac:dyDescent="0.2">
      <c r="D4072" s="437"/>
      <c r="E4072" s="437"/>
      <c r="F4072" s="472"/>
      <c r="G4072" s="472"/>
    </row>
    <row r="4073" spans="4:7" x14ac:dyDescent="0.2">
      <c r="D4073" s="437"/>
      <c r="E4073" s="437"/>
      <c r="F4073" s="472"/>
      <c r="G4073" s="472"/>
    </row>
    <row r="4074" spans="4:7" x14ac:dyDescent="0.2">
      <c r="D4074" s="437"/>
      <c r="E4074" s="437"/>
      <c r="F4074" s="472"/>
      <c r="G4074" s="472"/>
    </row>
    <row r="4075" spans="4:7" x14ac:dyDescent="0.2">
      <c r="D4075" s="437"/>
      <c r="E4075" s="437"/>
      <c r="F4075" s="472"/>
      <c r="G4075" s="472"/>
    </row>
    <row r="4076" spans="4:7" x14ac:dyDescent="0.2">
      <c r="D4076" s="437"/>
      <c r="E4076" s="437"/>
      <c r="F4076" s="472"/>
      <c r="G4076" s="472"/>
    </row>
    <row r="4077" spans="4:7" x14ac:dyDescent="0.2">
      <c r="D4077" s="437"/>
      <c r="E4077" s="437"/>
      <c r="F4077" s="472"/>
      <c r="G4077" s="472"/>
    </row>
    <row r="4078" spans="4:7" x14ac:dyDescent="0.2">
      <c r="D4078" s="437"/>
      <c r="E4078" s="437"/>
      <c r="F4078" s="472"/>
      <c r="G4078" s="472"/>
    </row>
    <row r="4079" spans="4:7" x14ac:dyDescent="0.2">
      <c r="D4079" s="437"/>
      <c r="E4079" s="437"/>
      <c r="F4079" s="472"/>
      <c r="G4079" s="472"/>
    </row>
    <row r="4080" spans="4:7" x14ac:dyDescent="0.2">
      <c r="D4080" s="437"/>
      <c r="E4080" s="437"/>
      <c r="F4080" s="472"/>
      <c r="G4080" s="472"/>
    </row>
    <row r="4081" spans="4:7" x14ac:dyDescent="0.2">
      <c r="D4081" s="437"/>
      <c r="E4081" s="437"/>
      <c r="F4081" s="472"/>
      <c r="G4081" s="472"/>
    </row>
    <row r="4082" spans="4:7" x14ac:dyDescent="0.2">
      <c r="D4082" s="437"/>
      <c r="E4082" s="437"/>
      <c r="F4082" s="472"/>
      <c r="G4082" s="472"/>
    </row>
    <row r="4083" spans="4:7" x14ac:dyDescent="0.2">
      <c r="D4083" s="437"/>
      <c r="E4083" s="437"/>
      <c r="F4083" s="472"/>
      <c r="G4083" s="472"/>
    </row>
    <row r="4084" spans="4:7" x14ac:dyDescent="0.2">
      <c r="D4084" s="437"/>
      <c r="E4084" s="437"/>
      <c r="F4084" s="472"/>
      <c r="G4084" s="472"/>
    </row>
    <row r="4085" spans="4:7" x14ac:dyDescent="0.2">
      <c r="D4085" s="437"/>
      <c r="E4085" s="437"/>
      <c r="F4085" s="472"/>
      <c r="G4085" s="472"/>
    </row>
    <row r="4086" spans="4:7" x14ac:dyDescent="0.2">
      <c r="D4086" s="437"/>
      <c r="E4086" s="437"/>
      <c r="F4086" s="472"/>
      <c r="G4086" s="472"/>
    </row>
    <row r="4087" spans="4:7" x14ac:dyDescent="0.2">
      <c r="D4087" s="437"/>
      <c r="E4087" s="437"/>
      <c r="F4087" s="472"/>
      <c r="G4087" s="472"/>
    </row>
    <row r="4088" spans="4:7" x14ac:dyDescent="0.2">
      <c r="D4088" s="437"/>
      <c r="E4088" s="437"/>
      <c r="F4088" s="472"/>
      <c r="G4088" s="472"/>
    </row>
    <row r="4089" spans="4:7" x14ac:dyDescent="0.2">
      <c r="D4089" s="437"/>
      <c r="E4089" s="437"/>
      <c r="F4089" s="472"/>
      <c r="G4089" s="472"/>
    </row>
    <row r="4090" spans="4:7" x14ac:dyDescent="0.2">
      <c r="D4090" s="437"/>
      <c r="E4090" s="437"/>
      <c r="F4090" s="472"/>
      <c r="G4090" s="472"/>
    </row>
    <row r="4091" spans="4:7" x14ac:dyDescent="0.2">
      <c r="D4091" s="437"/>
      <c r="E4091" s="437"/>
      <c r="F4091" s="472"/>
      <c r="G4091" s="472"/>
    </row>
    <row r="4092" spans="4:7" x14ac:dyDescent="0.2">
      <c r="D4092" s="437"/>
      <c r="E4092" s="437"/>
      <c r="F4092" s="472"/>
      <c r="G4092" s="472"/>
    </row>
    <row r="4093" spans="4:7" x14ac:dyDescent="0.2">
      <c r="D4093" s="437"/>
      <c r="E4093" s="437"/>
      <c r="F4093" s="472"/>
      <c r="G4093" s="472"/>
    </row>
    <row r="4094" spans="4:7" x14ac:dyDescent="0.2">
      <c r="D4094" s="437"/>
      <c r="E4094" s="437"/>
      <c r="F4094" s="472"/>
      <c r="G4094" s="472"/>
    </row>
    <row r="4095" spans="4:7" x14ac:dyDescent="0.2">
      <c r="D4095" s="437"/>
      <c r="E4095" s="437"/>
      <c r="F4095" s="472"/>
      <c r="G4095" s="472"/>
    </row>
    <row r="4096" spans="4:7" x14ac:dyDescent="0.2">
      <c r="D4096" s="437"/>
      <c r="E4096" s="437"/>
      <c r="F4096" s="472"/>
      <c r="G4096" s="472"/>
    </row>
    <row r="4097" spans="4:7" x14ac:dyDescent="0.2">
      <c r="D4097" s="437"/>
      <c r="E4097" s="437"/>
      <c r="F4097" s="472"/>
      <c r="G4097" s="472"/>
    </row>
    <row r="4098" spans="4:7" x14ac:dyDescent="0.2">
      <c r="D4098" s="437"/>
      <c r="E4098" s="437"/>
      <c r="F4098" s="472"/>
      <c r="G4098" s="472"/>
    </row>
    <row r="4099" spans="4:7" x14ac:dyDescent="0.2">
      <c r="D4099" s="437"/>
      <c r="E4099" s="437"/>
      <c r="F4099" s="472"/>
      <c r="G4099" s="472"/>
    </row>
    <row r="4100" spans="4:7" x14ac:dyDescent="0.2">
      <c r="D4100" s="437"/>
      <c r="E4100" s="437"/>
      <c r="F4100" s="472"/>
      <c r="G4100" s="472"/>
    </row>
    <row r="4101" spans="4:7" x14ac:dyDescent="0.2">
      <c r="D4101" s="437"/>
      <c r="E4101" s="437"/>
      <c r="F4101" s="472"/>
      <c r="G4101" s="472"/>
    </row>
    <row r="4102" spans="4:7" x14ac:dyDescent="0.2">
      <c r="D4102" s="437"/>
      <c r="E4102" s="437"/>
      <c r="F4102" s="472"/>
      <c r="G4102" s="472"/>
    </row>
    <row r="4103" spans="4:7" x14ac:dyDescent="0.2">
      <c r="D4103" s="437"/>
      <c r="E4103" s="437"/>
      <c r="F4103" s="472"/>
      <c r="G4103" s="472"/>
    </row>
    <row r="4104" spans="4:7" x14ac:dyDescent="0.2">
      <c r="D4104" s="437"/>
      <c r="E4104" s="437"/>
      <c r="F4104" s="472"/>
      <c r="G4104" s="472"/>
    </row>
    <row r="4105" spans="4:7" x14ac:dyDescent="0.2">
      <c r="D4105" s="437"/>
      <c r="E4105" s="437"/>
      <c r="F4105" s="472"/>
      <c r="G4105" s="472"/>
    </row>
    <row r="4106" spans="4:7" x14ac:dyDescent="0.2">
      <c r="D4106" s="437"/>
      <c r="E4106" s="437"/>
      <c r="F4106" s="472"/>
      <c r="G4106" s="472"/>
    </row>
    <row r="4107" spans="4:7" x14ac:dyDescent="0.2">
      <c r="D4107" s="437"/>
      <c r="E4107" s="437"/>
      <c r="F4107" s="472"/>
      <c r="G4107" s="472"/>
    </row>
    <row r="4108" spans="4:7" x14ac:dyDescent="0.2">
      <c r="D4108" s="437"/>
      <c r="E4108" s="437"/>
      <c r="F4108" s="472"/>
      <c r="G4108" s="472"/>
    </row>
    <row r="4109" spans="4:7" x14ac:dyDescent="0.2">
      <c r="D4109" s="437"/>
      <c r="E4109" s="437"/>
      <c r="F4109" s="472"/>
      <c r="G4109" s="472"/>
    </row>
    <row r="4110" spans="4:7" x14ac:dyDescent="0.2">
      <c r="D4110" s="437"/>
      <c r="E4110" s="437"/>
      <c r="F4110" s="472"/>
      <c r="G4110" s="472"/>
    </row>
    <row r="4111" spans="4:7" x14ac:dyDescent="0.2">
      <c r="D4111" s="437"/>
      <c r="E4111" s="437"/>
      <c r="F4111" s="472"/>
      <c r="G4111" s="472"/>
    </row>
    <row r="4112" spans="4:7" x14ac:dyDescent="0.2">
      <c r="D4112" s="437"/>
      <c r="E4112" s="437"/>
      <c r="F4112" s="472"/>
      <c r="G4112" s="472"/>
    </row>
    <row r="4113" spans="4:7" x14ac:dyDescent="0.2">
      <c r="D4113" s="437"/>
      <c r="E4113" s="437"/>
      <c r="F4113" s="472"/>
      <c r="G4113" s="472"/>
    </row>
    <row r="4114" spans="4:7" x14ac:dyDescent="0.2">
      <c r="D4114" s="437"/>
      <c r="E4114" s="437"/>
      <c r="F4114" s="472"/>
      <c r="G4114" s="472"/>
    </row>
    <row r="4115" spans="4:7" x14ac:dyDescent="0.2">
      <c r="D4115" s="437"/>
      <c r="E4115" s="437"/>
      <c r="F4115" s="472"/>
      <c r="G4115" s="472"/>
    </row>
    <row r="4116" spans="4:7" x14ac:dyDescent="0.2">
      <c r="D4116" s="437"/>
      <c r="E4116" s="437"/>
      <c r="F4116" s="472"/>
      <c r="G4116" s="472"/>
    </row>
    <row r="4117" spans="4:7" x14ac:dyDescent="0.2">
      <c r="D4117" s="437"/>
      <c r="E4117" s="437"/>
      <c r="F4117" s="472"/>
      <c r="G4117" s="472"/>
    </row>
    <row r="4118" spans="4:7" x14ac:dyDescent="0.2">
      <c r="D4118" s="437"/>
      <c r="E4118" s="437"/>
      <c r="F4118" s="472"/>
      <c r="G4118" s="472"/>
    </row>
    <row r="4119" spans="4:7" x14ac:dyDescent="0.2">
      <c r="D4119" s="437"/>
      <c r="E4119" s="437"/>
      <c r="F4119" s="472"/>
      <c r="G4119" s="472"/>
    </row>
    <row r="4120" spans="4:7" x14ac:dyDescent="0.2">
      <c r="D4120" s="437"/>
      <c r="E4120" s="437"/>
      <c r="F4120" s="472"/>
      <c r="G4120" s="472"/>
    </row>
    <row r="4121" spans="4:7" x14ac:dyDescent="0.2">
      <c r="D4121" s="437"/>
      <c r="E4121" s="437"/>
      <c r="F4121" s="472"/>
      <c r="G4121" s="472"/>
    </row>
    <row r="4122" spans="4:7" x14ac:dyDescent="0.2">
      <c r="D4122" s="437"/>
      <c r="E4122" s="437"/>
      <c r="F4122" s="472"/>
      <c r="G4122" s="472"/>
    </row>
    <row r="4123" spans="4:7" x14ac:dyDescent="0.2">
      <c r="D4123" s="437"/>
      <c r="E4123" s="437"/>
      <c r="F4123" s="472"/>
      <c r="G4123" s="472"/>
    </row>
    <row r="4124" spans="4:7" x14ac:dyDescent="0.2">
      <c r="D4124" s="437"/>
      <c r="E4124" s="437"/>
      <c r="F4124" s="472"/>
      <c r="G4124" s="472"/>
    </row>
    <row r="4125" spans="4:7" x14ac:dyDescent="0.2">
      <c r="D4125" s="437"/>
      <c r="E4125" s="437"/>
      <c r="F4125" s="472"/>
      <c r="G4125" s="472"/>
    </row>
    <row r="4126" spans="4:7" x14ac:dyDescent="0.2">
      <c r="D4126" s="437"/>
      <c r="E4126" s="437"/>
      <c r="F4126" s="472"/>
      <c r="G4126" s="472"/>
    </row>
    <row r="4127" spans="4:7" x14ac:dyDescent="0.2">
      <c r="D4127" s="437"/>
      <c r="E4127" s="437"/>
      <c r="F4127" s="472"/>
      <c r="G4127" s="472"/>
    </row>
    <row r="4128" spans="4:7" x14ac:dyDescent="0.2">
      <c r="D4128" s="437"/>
      <c r="E4128" s="437"/>
      <c r="F4128" s="472"/>
      <c r="G4128" s="472"/>
    </row>
    <row r="4129" spans="4:7" x14ac:dyDescent="0.2">
      <c r="D4129" s="437"/>
      <c r="E4129" s="437"/>
      <c r="F4129" s="472"/>
      <c r="G4129" s="472"/>
    </row>
    <row r="4130" spans="4:7" x14ac:dyDescent="0.2">
      <c r="D4130" s="437"/>
      <c r="E4130" s="437"/>
      <c r="F4130" s="472"/>
      <c r="G4130" s="472"/>
    </row>
    <row r="4131" spans="4:7" x14ac:dyDescent="0.2">
      <c r="D4131" s="437"/>
      <c r="E4131" s="437"/>
      <c r="F4131" s="472"/>
      <c r="G4131" s="472"/>
    </row>
    <row r="4132" spans="4:7" x14ac:dyDescent="0.2">
      <c r="D4132" s="437"/>
      <c r="E4132" s="437"/>
      <c r="F4132" s="472"/>
      <c r="G4132" s="472"/>
    </row>
    <row r="4133" spans="4:7" x14ac:dyDescent="0.2">
      <c r="D4133" s="437"/>
      <c r="E4133" s="437"/>
      <c r="F4133" s="472"/>
      <c r="G4133" s="472"/>
    </row>
    <row r="4134" spans="4:7" x14ac:dyDescent="0.2">
      <c r="D4134" s="437"/>
      <c r="E4134" s="437"/>
      <c r="F4134" s="472"/>
      <c r="G4134" s="472"/>
    </row>
    <row r="4135" spans="4:7" x14ac:dyDescent="0.2">
      <c r="D4135" s="437"/>
      <c r="E4135" s="437"/>
      <c r="F4135" s="472"/>
      <c r="G4135" s="472"/>
    </row>
    <row r="4136" spans="4:7" x14ac:dyDescent="0.2">
      <c r="D4136" s="437"/>
      <c r="E4136" s="437"/>
      <c r="F4136" s="472"/>
      <c r="G4136" s="472"/>
    </row>
    <row r="4137" spans="4:7" x14ac:dyDescent="0.2">
      <c r="D4137" s="437"/>
      <c r="E4137" s="437"/>
      <c r="F4137" s="472"/>
      <c r="G4137" s="472"/>
    </row>
    <row r="4138" spans="4:7" x14ac:dyDescent="0.2">
      <c r="D4138" s="437"/>
      <c r="E4138" s="437"/>
      <c r="F4138" s="472"/>
      <c r="G4138" s="472"/>
    </row>
    <row r="4139" spans="4:7" x14ac:dyDescent="0.2">
      <c r="D4139" s="437"/>
      <c r="E4139" s="437"/>
      <c r="F4139" s="472"/>
      <c r="G4139" s="472"/>
    </row>
    <row r="4140" spans="4:7" x14ac:dyDescent="0.2">
      <c r="D4140" s="437"/>
      <c r="E4140" s="437"/>
      <c r="F4140" s="472"/>
      <c r="G4140" s="472"/>
    </row>
    <row r="4141" spans="4:7" x14ac:dyDescent="0.2">
      <c r="D4141" s="437"/>
      <c r="E4141" s="437"/>
      <c r="F4141" s="472"/>
      <c r="G4141" s="472"/>
    </row>
    <row r="4142" spans="4:7" x14ac:dyDescent="0.2">
      <c r="D4142" s="437"/>
      <c r="E4142" s="437"/>
      <c r="F4142" s="472"/>
      <c r="G4142" s="472"/>
    </row>
    <row r="4143" spans="4:7" x14ac:dyDescent="0.2">
      <c r="D4143" s="437"/>
      <c r="E4143" s="437"/>
      <c r="F4143" s="472"/>
      <c r="G4143" s="472"/>
    </row>
    <row r="4144" spans="4:7" x14ac:dyDescent="0.2">
      <c r="D4144" s="437"/>
      <c r="E4144" s="437"/>
      <c r="F4144" s="472"/>
      <c r="G4144" s="472"/>
    </row>
    <row r="4145" spans="4:7" x14ac:dyDescent="0.2">
      <c r="D4145" s="437"/>
      <c r="E4145" s="437"/>
      <c r="F4145" s="472"/>
      <c r="G4145" s="472"/>
    </row>
    <row r="4146" spans="4:7" x14ac:dyDescent="0.2">
      <c r="D4146" s="437"/>
      <c r="E4146" s="437"/>
      <c r="F4146" s="472"/>
      <c r="G4146" s="472"/>
    </row>
    <row r="4147" spans="4:7" x14ac:dyDescent="0.2">
      <c r="D4147" s="437"/>
      <c r="E4147" s="437"/>
      <c r="F4147" s="472"/>
      <c r="G4147" s="472"/>
    </row>
    <row r="4148" spans="4:7" x14ac:dyDescent="0.2">
      <c r="D4148" s="437"/>
      <c r="E4148" s="437"/>
      <c r="F4148" s="472"/>
      <c r="G4148" s="472"/>
    </row>
    <row r="4149" spans="4:7" x14ac:dyDescent="0.2">
      <c r="D4149" s="437"/>
      <c r="E4149" s="437"/>
      <c r="F4149" s="472"/>
      <c r="G4149" s="472"/>
    </row>
    <row r="4150" spans="4:7" x14ac:dyDescent="0.2">
      <c r="D4150" s="437"/>
      <c r="E4150" s="437"/>
      <c r="F4150" s="472"/>
      <c r="G4150" s="472"/>
    </row>
    <row r="4151" spans="4:7" x14ac:dyDescent="0.2">
      <c r="D4151" s="437"/>
      <c r="E4151" s="437"/>
      <c r="F4151" s="472"/>
      <c r="G4151" s="472"/>
    </row>
    <row r="4152" spans="4:7" x14ac:dyDescent="0.2">
      <c r="D4152" s="437"/>
      <c r="E4152" s="437"/>
      <c r="F4152" s="472"/>
      <c r="G4152" s="472"/>
    </row>
    <row r="4153" spans="4:7" x14ac:dyDescent="0.2">
      <c r="D4153" s="437"/>
      <c r="E4153" s="437"/>
      <c r="F4153" s="472"/>
      <c r="G4153" s="472"/>
    </row>
    <row r="4154" spans="4:7" x14ac:dyDescent="0.2">
      <c r="D4154" s="437"/>
      <c r="E4154" s="437"/>
      <c r="F4154" s="472"/>
      <c r="G4154" s="472"/>
    </row>
    <row r="4155" spans="4:7" x14ac:dyDescent="0.2">
      <c r="D4155" s="437"/>
      <c r="E4155" s="437"/>
      <c r="F4155" s="472"/>
      <c r="G4155" s="472"/>
    </row>
    <row r="4156" spans="4:7" x14ac:dyDescent="0.2">
      <c r="D4156" s="437"/>
      <c r="E4156" s="437"/>
      <c r="F4156" s="472"/>
      <c r="G4156" s="472"/>
    </row>
    <row r="4157" spans="4:7" x14ac:dyDescent="0.2">
      <c r="D4157" s="437"/>
      <c r="E4157" s="437"/>
      <c r="F4157" s="472"/>
      <c r="G4157" s="472"/>
    </row>
    <row r="4158" spans="4:7" x14ac:dyDescent="0.2">
      <c r="D4158" s="437"/>
      <c r="E4158" s="437"/>
      <c r="F4158" s="472"/>
      <c r="G4158" s="472"/>
    </row>
    <row r="4159" spans="4:7" x14ac:dyDescent="0.2">
      <c r="D4159" s="437"/>
      <c r="E4159" s="437"/>
      <c r="F4159" s="472"/>
      <c r="G4159" s="472"/>
    </row>
    <row r="4160" spans="4:7" x14ac:dyDescent="0.2">
      <c r="D4160" s="437"/>
      <c r="E4160" s="437"/>
      <c r="F4160" s="472"/>
      <c r="G4160" s="472"/>
    </row>
    <row r="4161" spans="4:7" x14ac:dyDescent="0.2">
      <c r="D4161" s="437"/>
      <c r="E4161" s="437"/>
      <c r="F4161" s="472"/>
      <c r="G4161" s="472"/>
    </row>
    <row r="4162" spans="4:7" x14ac:dyDescent="0.2">
      <c r="D4162" s="437"/>
      <c r="E4162" s="437"/>
      <c r="F4162" s="472"/>
      <c r="G4162" s="472"/>
    </row>
    <row r="4163" spans="4:7" x14ac:dyDescent="0.2">
      <c r="D4163" s="437"/>
      <c r="E4163" s="437"/>
      <c r="F4163" s="472"/>
      <c r="G4163" s="472"/>
    </row>
    <row r="4164" spans="4:7" x14ac:dyDescent="0.2">
      <c r="D4164" s="437"/>
      <c r="E4164" s="437"/>
      <c r="F4164" s="472"/>
      <c r="G4164" s="472"/>
    </row>
    <row r="4165" spans="4:7" x14ac:dyDescent="0.2">
      <c r="D4165" s="437"/>
      <c r="E4165" s="437"/>
      <c r="F4165" s="472"/>
      <c r="G4165" s="472"/>
    </row>
    <row r="4166" spans="4:7" x14ac:dyDescent="0.2">
      <c r="D4166" s="437"/>
      <c r="E4166" s="437"/>
      <c r="F4166" s="472"/>
      <c r="G4166" s="472"/>
    </row>
    <row r="4167" spans="4:7" x14ac:dyDescent="0.2">
      <c r="D4167" s="437"/>
      <c r="E4167" s="437"/>
      <c r="F4167" s="472"/>
      <c r="G4167" s="472"/>
    </row>
    <row r="4168" spans="4:7" x14ac:dyDescent="0.2">
      <c r="D4168" s="437"/>
      <c r="E4168" s="437"/>
      <c r="F4168" s="472"/>
      <c r="G4168" s="472"/>
    </row>
    <row r="4169" spans="4:7" x14ac:dyDescent="0.2">
      <c r="D4169" s="437"/>
      <c r="E4169" s="437"/>
      <c r="F4169" s="472"/>
      <c r="G4169" s="472"/>
    </row>
    <row r="4170" spans="4:7" x14ac:dyDescent="0.2">
      <c r="D4170" s="437"/>
      <c r="E4170" s="437"/>
      <c r="F4170" s="472"/>
      <c r="G4170" s="472"/>
    </row>
    <row r="4171" spans="4:7" x14ac:dyDescent="0.2">
      <c r="D4171" s="437"/>
      <c r="E4171" s="437"/>
      <c r="F4171" s="472"/>
      <c r="G4171" s="472"/>
    </row>
    <row r="4172" spans="4:7" x14ac:dyDescent="0.2">
      <c r="D4172" s="437"/>
      <c r="E4172" s="437"/>
      <c r="F4172" s="472"/>
      <c r="G4172" s="472"/>
    </row>
    <row r="4173" spans="4:7" x14ac:dyDescent="0.2">
      <c r="D4173" s="437"/>
      <c r="E4173" s="437"/>
      <c r="F4173" s="472"/>
      <c r="G4173" s="472"/>
    </row>
    <row r="4174" spans="4:7" x14ac:dyDescent="0.2">
      <c r="D4174" s="437"/>
      <c r="E4174" s="437"/>
      <c r="F4174" s="472"/>
      <c r="G4174" s="472"/>
    </row>
    <row r="4175" spans="4:7" x14ac:dyDescent="0.2">
      <c r="D4175" s="437"/>
      <c r="E4175" s="437"/>
      <c r="F4175" s="472"/>
      <c r="G4175" s="472"/>
    </row>
    <row r="4176" spans="4:7" x14ac:dyDescent="0.2">
      <c r="D4176" s="437"/>
      <c r="E4176" s="437"/>
      <c r="F4176" s="472"/>
      <c r="G4176" s="472"/>
    </row>
    <row r="4177" spans="4:7" x14ac:dyDescent="0.2">
      <c r="D4177" s="437"/>
      <c r="E4177" s="437"/>
      <c r="F4177" s="472"/>
      <c r="G4177" s="472"/>
    </row>
    <row r="4178" spans="4:7" x14ac:dyDescent="0.2">
      <c r="D4178" s="437"/>
      <c r="E4178" s="437"/>
      <c r="F4178" s="472"/>
      <c r="G4178" s="472"/>
    </row>
    <row r="4179" spans="4:7" x14ac:dyDescent="0.2">
      <c r="D4179" s="437"/>
      <c r="E4179" s="437"/>
      <c r="F4179" s="472"/>
      <c r="G4179" s="472"/>
    </row>
    <row r="4180" spans="4:7" x14ac:dyDescent="0.2">
      <c r="D4180" s="437"/>
      <c r="E4180" s="437"/>
      <c r="F4180" s="472"/>
      <c r="G4180" s="472"/>
    </row>
    <row r="4181" spans="4:7" x14ac:dyDescent="0.2">
      <c r="D4181" s="437"/>
      <c r="E4181" s="437"/>
      <c r="F4181" s="472"/>
      <c r="G4181" s="472"/>
    </row>
    <row r="4182" spans="4:7" x14ac:dyDescent="0.2">
      <c r="D4182" s="437"/>
      <c r="E4182" s="437"/>
      <c r="F4182" s="472"/>
      <c r="G4182" s="472"/>
    </row>
    <row r="4183" spans="4:7" x14ac:dyDescent="0.2">
      <c r="D4183" s="437"/>
      <c r="E4183" s="437"/>
      <c r="F4183" s="472"/>
      <c r="G4183" s="472"/>
    </row>
    <row r="4184" spans="4:7" x14ac:dyDescent="0.2">
      <c r="D4184" s="437"/>
      <c r="E4184" s="437"/>
      <c r="F4184" s="472"/>
      <c r="G4184" s="472"/>
    </row>
    <row r="4185" spans="4:7" x14ac:dyDescent="0.2">
      <c r="D4185" s="437"/>
      <c r="E4185" s="437"/>
      <c r="F4185" s="472"/>
      <c r="G4185" s="472"/>
    </row>
    <row r="4186" spans="4:7" x14ac:dyDescent="0.2">
      <c r="D4186" s="437"/>
      <c r="E4186" s="437"/>
      <c r="F4186" s="472"/>
      <c r="G4186" s="472"/>
    </row>
    <row r="4187" spans="4:7" x14ac:dyDescent="0.2">
      <c r="D4187" s="437"/>
      <c r="E4187" s="437"/>
      <c r="F4187" s="472"/>
      <c r="G4187" s="472"/>
    </row>
    <row r="4188" spans="4:7" x14ac:dyDescent="0.2">
      <c r="D4188" s="437"/>
      <c r="E4188" s="437"/>
      <c r="F4188" s="472"/>
      <c r="G4188" s="472"/>
    </row>
    <row r="4189" spans="4:7" x14ac:dyDescent="0.2">
      <c r="D4189" s="437"/>
      <c r="E4189" s="437"/>
      <c r="F4189" s="472"/>
      <c r="G4189" s="472"/>
    </row>
    <row r="4190" spans="4:7" x14ac:dyDescent="0.2">
      <c r="D4190" s="437"/>
      <c r="E4190" s="437"/>
      <c r="F4190" s="472"/>
      <c r="G4190" s="472"/>
    </row>
    <row r="4191" spans="4:7" x14ac:dyDescent="0.2">
      <c r="D4191" s="437"/>
      <c r="E4191" s="437"/>
      <c r="F4191" s="472"/>
      <c r="G4191" s="472"/>
    </row>
    <row r="4192" spans="4:7" x14ac:dyDescent="0.2">
      <c r="D4192" s="437"/>
      <c r="E4192" s="437"/>
      <c r="F4192" s="472"/>
      <c r="G4192" s="472"/>
    </row>
    <row r="4193" spans="4:7" x14ac:dyDescent="0.2">
      <c r="D4193" s="437"/>
      <c r="E4193" s="437"/>
      <c r="F4193" s="472"/>
      <c r="G4193" s="472"/>
    </row>
    <row r="4194" spans="4:7" x14ac:dyDescent="0.2">
      <c r="D4194" s="437"/>
      <c r="E4194" s="437"/>
      <c r="F4194" s="472"/>
      <c r="G4194" s="472"/>
    </row>
    <row r="4195" spans="4:7" x14ac:dyDescent="0.2">
      <c r="D4195" s="437"/>
      <c r="E4195" s="437"/>
      <c r="F4195" s="472"/>
      <c r="G4195" s="472"/>
    </row>
    <row r="4196" spans="4:7" x14ac:dyDescent="0.2">
      <c r="D4196" s="437"/>
      <c r="E4196" s="437"/>
      <c r="F4196" s="472"/>
      <c r="G4196" s="472"/>
    </row>
    <row r="4197" spans="4:7" x14ac:dyDescent="0.2">
      <c r="D4197" s="437"/>
      <c r="E4197" s="437"/>
      <c r="F4197" s="472"/>
      <c r="G4197" s="472"/>
    </row>
    <row r="4198" spans="4:7" x14ac:dyDescent="0.2">
      <c r="D4198" s="437"/>
      <c r="E4198" s="437"/>
      <c r="F4198" s="472"/>
      <c r="G4198" s="472"/>
    </row>
    <row r="4199" spans="4:7" x14ac:dyDescent="0.2">
      <c r="D4199" s="437"/>
      <c r="E4199" s="437"/>
      <c r="F4199" s="472"/>
      <c r="G4199" s="472"/>
    </row>
    <row r="4200" spans="4:7" x14ac:dyDescent="0.2">
      <c r="D4200" s="437"/>
      <c r="E4200" s="437"/>
      <c r="F4200" s="472"/>
      <c r="G4200" s="472"/>
    </row>
    <row r="4201" spans="4:7" x14ac:dyDescent="0.2">
      <c r="D4201" s="437"/>
      <c r="E4201" s="437"/>
      <c r="F4201" s="472"/>
      <c r="G4201" s="472"/>
    </row>
    <row r="4202" spans="4:7" x14ac:dyDescent="0.2">
      <c r="D4202" s="437"/>
      <c r="E4202" s="437"/>
      <c r="F4202" s="472"/>
      <c r="G4202" s="472"/>
    </row>
    <row r="4203" spans="4:7" x14ac:dyDescent="0.2">
      <c r="D4203" s="437"/>
      <c r="E4203" s="437"/>
      <c r="F4203" s="472"/>
      <c r="G4203" s="472"/>
    </row>
    <row r="4204" spans="4:7" x14ac:dyDescent="0.2">
      <c r="D4204" s="437"/>
      <c r="E4204" s="437"/>
      <c r="F4204" s="472"/>
      <c r="G4204" s="472"/>
    </row>
    <row r="4205" spans="4:7" x14ac:dyDescent="0.2">
      <c r="D4205" s="437"/>
      <c r="E4205" s="437"/>
      <c r="F4205" s="472"/>
      <c r="G4205" s="472"/>
    </row>
    <row r="4206" spans="4:7" x14ac:dyDescent="0.2">
      <c r="D4206" s="437"/>
      <c r="E4206" s="437"/>
      <c r="F4206" s="472"/>
      <c r="G4206" s="472"/>
    </row>
    <row r="4207" spans="4:7" x14ac:dyDescent="0.2">
      <c r="D4207" s="437"/>
      <c r="E4207" s="437"/>
      <c r="F4207" s="472"/>
      <c r="G4207" s="472"/>
    </row>
    <row r="4208" spans="4:7" x14ac:dyDescent="0.2">
      <c r="D4208" s="437"/>
      <c r="E4208" s="437"/>
      <c r="F4208" s="472"/>
      <c r="G4208" s="472"/>
    </row>
    <row r="4209" spans="4:7" x14ac:dyDescent="0.2">
      <c r="D4209" s="437"/>
      <c r="E4209" s="437"/>
      <c r="F4209" s="472"/>
      <c r="G4209" s="472"/>
    </row>
    <row r="4210" spans="4:7" x14ac:dyDescent="0.2">
      <c r="D4210" s="437"/>
      <c r="E4210" s="437"/>
      <c r="F4210" s="472"/>
      <c r="G4210" s="472"/>
    </row>
    <row r="4211" spans="4:7" x14ac:dyDescent="0.2">
      <c r="D4211" s="437"/>
      <c r="E4211" s="437"/>
      <c r="F4211" s="472"/>
      <c r="G4211" s="472"/>
    </row>
    <row r="4212" spans="4:7" x14ac:dyDescent="0.2">
      <c r="D4212" s="437"/>
      <c r="E4212" s="437"/>
      <c r="F4212" s="472"/>
      <c r="G4212" s="472"/>
    </row>
    <row r="4213" spans="4:7" x14ac:dyDescent="0.2">
      <c r="D4213" s="437"/>
      <c r="E4213" s="437"/>
      <c r="F4213" s="472"/>
      <c r="G4213" s="472"/>
    </row>
    <row r="4214" spans="4:7" x14ac:dyDescent="0.2">
      <c r="D4214" s="437"/>
      <c r="E4214" s="437"/>
      <c r="F4214" s="472"/>
      <c r="G4214" s="472"/>
    </row>
    <row r="4215" spans="4:7" x14ac:dyDescent="0.2">
      <c r="D4215" s="437"/>
      <c r="E4215" s="437"/>
      <c r="F4215" s="472"/>
      <c r="G4215" s="472"/>
    </row>
    <row r="4216" spans="4:7" x14ac:dyDescent="0.2">
      <c r="D4216" s="437"/>
      <c r="E4216" s="437"/>
      <c r="F4216" s="472"/>
      <c r="G4216" s="472"/>
    </row>
    <row r="4217" spans="4:7" x14ac:dyDescent="0.2">
      <c r="D4217" s="437"/>
      <c r="E4217" s="437"/>
      <c r="F4217" s="472"/>
      <c r="G4217" s="472"/>
    </row>
    <row r="4218" spans="4:7" x14ac:dyDescent="0.2">
      <c r="D4218" s="437"/>
      <c r="E4218" s="437"/>
      <c r="F4218" s="472"/>
      <c r="G4218" s="472"/>
    </row>
    <row r="4219" spans="4:7" x14ac:dyDescent="0.2">
      <c r="D4219" s="437"/>
      <c r="E4219" s="437"/>
      <c r="F4219" s="472"/>
      <c r="G4219" s="472"/>
    </row>
    <row r="4220" spans="4:7" x14ac:dyDescent="0.2">
      <c r="D4220" s="437"/>
      <c r="E4220" s="437"/>
      <c r="F4220" s="472"/>
      <c r="G4220" s="472"/>
    </row>
    <row r="4221" spans="4:7" x14ac:dyDescent="0.2">
      <c r="D4221" s="437"/>
      <c r="E4221" s="437"/>
      <c r="F4221" s="472"/>
      <c r="G4221" s="472"/>
    </row>
    <row r="4222" spans="4:7" x14ac:dyDescent="0.2">
      <c r="D4222" s="437"/>
      <c r="E4222" s="437"/>
      <c r="F4222" s="472"/>
      <c r="G4222" s="472"/>
    </row>
    <row r="4223" spans="4:7" x14ac:dyDescent="0.2">
      <c r="D4223" s="437"/>
      <c r="E4223" s="437"/>
      <c r="F4223" s="472"/>
      <c r="G4223" s="472"/>
    </row>
    <row r="4224" spans="4:7" x14ac:dyDescent="0.2">
      <c r="D4224" s="437"/>
      <c r="E4224" s="437"/>
      <c r="F4224" s="472"/>
      <c r="G4224" s="472"/>
    </row>
    <row r="4225" spans="4:7" x14ac:dyDescent="0.2">
      <c r="D4225" s="437"/>
      <c r="E4225" s="437"/>
      <c r="F4225" s="472"/>
      <c r="G4225" s="472"/>
    </row>
    <row r="4226" spans="4:7" x14ac:dyDescent="0.2">
      <c r="D4226" s="437"/>
      <c r="E4226" s="437"/>
      <c r="F4226" s="472"/>
      <c r="G4226" s="472"/>
    </row>
    <row r="4227" spans="4:7" x14ac:dyDescent="0.2">
      <c r="D4227" s="437"/>
      <c r="E4227" s="437"/>
      <c r="F4227" s="472"/>
      <c r="G4227" s="472"/>
    </row>
    <row r="4228" spans="4:7" x14ac:dyDescent="0.2">
      <c r="D4228" s="437"/>
      <c r="E4228" s="437"/>
      <c r="F4228" s="472"/>
      <c r="G4228" s="472"/>
    </row>
    <row r="4229" spans="4:7" x14ac:dyDescent="0.2">
      <c r="D4229" s="437"/>
      <c r="E4229" s="437"/>
      <c r="F4229" s="472"/>
      <c r="G4229" s="472"/>
    </row>
    <row r="4230" spans="4:7" x14ac:dyDescent="0.2">
      <c r="D4230" s="437"/>
      <c r="E4230" s="437"/>
      <c r="F4230" s="472"/>
      <c r="G4230" s="472"/>
    </row>
    <row r="4231" spans="4:7" x14ac:dyDescent="0.2">
      <c r="D4231" s="437"/>
      <c r="E4231" s="437"/>
      <c r="F4231" s="472"/>
      <c r="G4231" s="472"/>
    </row>
    <row r="4232" spans="4:7" x14ac:dyDescent="0.2">
      <c r="D4232" s="437"/>
      <c r="E4232" s="437"/>
      <c r="F4232" s="472"/>
      <c r="G4232" s="472"/>
    </row>
    <row r="4233" spans="4:7" x14ac:dyDescent="0.2">
      <c r="D4233" s="437"/>
      <c r="E4233" s="437"/>
      <c r="F4233" s="472"/>
      <c r="G4233" s="472"/>
    </row>
    <row r="4234" spans="4:7" x14ac:dyDescent="0.2">
      <c r="D4234" s="437"/>
      <c r="E4234" s="437"/>
      <c r="F4234" s="472"/>
      <c r="G4234" s="472"/>
    </row>
    <row r="4235" spans="4:7" x14ac:dyDescent="0.2">
      <c r="D4235" s="437"/>
      <c r="E4235" s="437"/>
      <c r="F4235" s="472"/>
      <c r="G4235" s="472"/>
    </row>
    <row r="4236" spans="4:7" x14ac:dyDescent="0.2">
      <c r="D4236" s="437"/>
      <c r="E4236" s="437"/>
      <c r="F4236" s="472"/>
      <c r="G4236" s="472"/>
    </row>
    <row r="4237" spans="4:7" x14ac:dyDescent="0.2">
      <c r="D4237" s="437"/>
      <c r="E4237" s="437"/>
      <c r="F4237" s="472"/>
      <c r="G4237" s="472"/>
    </row>
    <row r="4238" spans="4:7" x14ac:dyDescent="0.2">
      <c r="D4238" s="437"/>
      <c r="E4238" s="437"/>
      <c r="F4238" s="472"/>
      <c r="G4238" s="472"/>
    </row>
    <row r="4239" spans="4:7" x14ac:dyDescent="0.2">
      <c r="D4239" s="437"/>
      <c r="E4239" s="437"/>
      <c r="F4239" s="472"/>
      <c r="G4239" s="472"/>
    </row>
    <row r="4240" spans="4:7" x14ac:dyDescent="0.2">
      <c r="D4240" s="437"/>
      <c r="E4240" s="437"/>
      <c r="F4240" s="472"/>
      <c r="G4240" s="472"/>
    </row>
    <row r="4241" spans="4:7" x14ac:dyDescent="0.2">
      <c r="D4241" s="437"/>
      <c r="E4241" s="437"/>
      <c r="F4241" s="472"/>
      <c r="G4241" s="472"/>
    </row>
    <row r="4242" spans="4:7" x14ac:dyDescent="0.2">
      <c r="D4242" s="437"/>
      <c r="E4242" s="437"/>
      <c r="F4242" s="472"/>
      <c r="G4242" s="472"/>
    </row>
    <row r="4243" spans="4:7" x14ac:dyDescent="0.2">
      <c r="D4243" s="437"/>
      <c r="E4243" s="437"/>
      <c r="F4243" s="472"/>
      <c r="G4243" s="472"/>
    </row>
    <row r="4244" spans="4:7" x14ac:dyDescent="0.2">
      <c r="D4244" s="437"/>
      <c r="E4244" s="437"/>
      <c r="F4244" s="472"/>
      <c r="G4244" s="472"/>
    </row>
    <row r="4245" spans="4:7" x14ac:dyDescent="0.2">
      <c r="D4245" s="437"/>
      <c r="E4245" s="437"/>
      <c r="F4245" s="472"/>
      <c r="G4245" s="472"/>
    </row>
    <row r="4246" spans="4:7" x14ac:dyDescent="0.2">
      <c r="D4246" s="437"/>
      <c r="E4246" s="437"/>
      <c r="F4246" s="472"/>
      <c r="G4246" s="472"/>
    </row>
    <row r="4247" spans="4:7" x14ac:dyDescent="0.2">
      <c r="D4247" s="437"/>
      <c r="E4247" s="437"/>
      <c r="F4247" s="472"/>
      <c r="G4247" s="472"/>
    </row>
    <row r="4248" spans="4:7" x14ac:dyDescent="0.2">
      <c r="D4248" s="437"/>
      <c r="E4248" s="437"/>
      <c r="F4248" s="472"/>
      <c r="G4248" s="472"/>
    </row>
    <row r="4249" spans="4:7" x14ac:dyDescent="0.2">
      <c r="D4249" s="437"/>
      <c r="E4249" s="437"/>
      <c r="F4249" s="472"/>
      <c r="G4249" s="472"/>
    </row>
    <row r="4250" spans="4:7" x14ac:dyDescent="0.2">
      <c r="D4250" s="437"/>
      <c r="E4250" s="437"/>
      <c r="F4250" s="472"/>
      <c r="G4250" s="472"/>
    </row>
    <row r="4251" spans="4:7" x14ac:dyDescent="0.2">
      <c r="D4251" s="437"/>
      <c r="E4251" s="437"/>
      <c r="F4251" s="472"/>
      <c r="G4251" s="472"/>
    </row>
    <row r="4252" spans="4:7" x14ac:dyDescent="0.2">
      <c r="D4252" s="437"/>
      <c r="E4252" s="437"/>
      <c r="F4252" s="472"/>
      <c r="G4252" s="472"/>
    </row>
    <row r="4253" spans="4:7" x14ac:dyDescent="0.2">
      <c r="D4253" s="437"/>
      <c r="E4253" s="437"/>
      <c r="F4253" s="472"/>
      <c r="G4253" s="472"/>
    </row>
    <row r="4254" spans="4:7" x14ac:dyDescent="0.2">
      <c r="D4254" s="437"/>
      <c r="E4254" s="437"/>
      <c r="F4254" s="472"/>
      <c r="G4254" s="472"/>
    </row>
    <row r="4255" spans="4:7" x14ac:dyDescent="0.2">
      <c r="D4255" s="437"/>
      <c r="E4255" s="437"/>
      <c r="F4255" s="472"/>
      <c r="G4255" s="472"/>
    </row>
    <row r="4256" spans="4:7" x14ac:dyDescent="0.2">
      <c r="D4256" s="437"/>
      <c r="E4256" s="437"/>
      <c r="F4256" s="472"/>
      <c r="G4256" s="472"/>
    </row>
    <row r="4257" spans="4:7" x14ac:dyDescent="0.2">
      <c r="D4257" s="437"/>
      <c r="E4257" s="437"/>
      <c r="F4257" s="472"/>
      <c r="G4257" s="472"/>
    </row>
    <row r="4258" spans="4:7" x14ac:dyDescent="0.2">
      <c r="D4258" s="437"/>
      <c r="E4258" s="437"/>
      <c r="F4258" s="472"/>
      <c r="G4258" s="472"/>
    </row>
    <row r="4259" spans="4:7" x14ac:dyDescent="0.2">
      <c r="D4259" s="437"/>
      <c r="E4259" s="437"/>
      <c r="F4259" s="472"/>
      <c r="G4259" s="472"/>
    </row>
    <row r="4260" spans="4:7" x14ac:dyDescent="0.2">
      <c r="D4260" s="437"/>
      <c r="E4260" s="437"/>
      <c r="F4260" s="472"/>
      <c r="G4260" s="472"/>
    </row>
    <row r="4261" spans="4:7" x14ac:dyDescent="0.2">
      <c r="D4261" s="437"/>
      <c r="E4261" s="437"/>
      <c r="F4261" s="472"/>
      <c r="G4261" s="472"/>
    </row>
    <row r="4262" spans="4:7" x14ac:dyDescent="0.2">
      <c r="D4262" s="437"/>
      <c r="E4262" s="437"/>
      <c r="F4262" s="472"/>
      <c r="G4262" s="472"/>
    </row>
    <row r="4263" spans="4:7" x14ac:dyDescent="0.2">
      <c r="D4263" s="437"/>
      <c r="E4263" s="437"/>
      <c r="F4263" s="472"/>
      <c r="G4263" s="472"/>
    </row>
    <row r="4264" spans="4:7" x14ac:dyDescent="0.2">
      <c r="D4264" s="437"/>
      <c r="E4264" s="437"/>
      <c r="F4264" s="472"/>
      <c r="G4264" s="472"/>
    </row>
    <row r="4265" spans="4:7" x14ac:dyDescent="0.2">
      <c r="D4265" s="437"/>
      <c r="E4265" s="437"/>
      <c r="F4265" s="472"/>
      <c r="G4265" s="472"/>
    </row>
    <row r="4266" spans="4:7" x14ac:dyDescent="0.2">
      <c r="D4266" s="437"/>
      <c r="E4266" s="437"/>
      <c r="F4266" s="472"/>
      <c r="G4266" s="472"/>
    </row>
    <row r="4267" spans="4:7" x14ac:dyDescent="0.2">
      <c r="D4267" s="437"/>
      <c r="E4267" s="437"/>
      <c r="F4267" s="472"/>
      <c r="G4267" s="472"/>
    </row>
    <row r="4268" spans="4:7" x14ac:dyDescent="0.2">
      <c r="D4268" s="437"/>
      <c r="E4268" s="437"/>
      <c r="F4268" s="472"/>
      <c r="G4268" s="472"/>
    </row>
    <row r="4269" spans="4:7" x14ac:dyDescent="0.2">
      <c r="D4269" s="437"/>
      <c r="E4269" s="437"/>
      <c r="F4269" s="472"/>
      <c r="G4269" s="472"/>
    </row>
    <row r="4270" spans="4:7" x14ac:dyDescent="0.2">
      <c r="D4270" s="437"/>
      <c r="E4270" s="437"/>
      <c r="F4270" s="472"/>
      <c r="G4270" s="472"/>
    </row>
    <row r="4271" spans="4:7" x14ac:dyDescent="0.2">
      <c r="D4271" s="437"/>
      <c r="E4271" s="437"/>
      <c r="F4271" s="472"/>
      <c r="G4271" s="472"/>
    </row>
    <row r="4272" spans="4:7" x14ac:dyDescent="0.2">
      <c r="D4272" s="437"/>
      <c r="E4272" s="437"/>
      <c r="F4272" s="472"/>
      <c r="G4272" s="472"/>
    </row>
    <row r="4273" spans="4:7" x14ac:dyDescent="0.2">
      <c r="D4273" s="437"/>
      <c r="E4273" s="437"/>
      <c r="F4273" s="472"/>
      <c r="G4273" s="472"/>
    </row>
    <row r="4274" spans="4:7" x14ac:dyDescent="0.2">
      <c r="D4274" s="437"/>
      <c r="E4274" s="437"/>
      <c r="F4274" s="472"/>
      <c r="G4274" s="472"/>
    </row>
    <row r="4275" spans="4:7" x14ac:dyDescent="0.2">
      <c r="D4275" s="437"/>
      <c r="E4275" s="437"/>
      <c r="F4275" s="472"/>
      <c r="G4275" s="472"/>
    </row>
    <row r="4276" spans="4:7" x14ac:dyDescent="0.2">
      <c r="D4276" s="437"/>
      <c r="E4276" s="437"/>
      <c r="F4276" s="472"/>
      <c r="G4276" s="472"/>
    </row>
    <row r="4277" spans="4:7" x14ac:dyDescent="0.2">
      <c r="D4277" s="437"/>
      <c r="E4277" s="437"/>
      <c r="F4277" s="472"/>
      <c r="G4277" s="472"/>
    </row>
    <row r="4278" spans="4:7" x14ac:dyDescent="0.2">
      <c r="D4278" s="437"/>
      <c r="E4278" s="437"/>
      <c r="F4278" s="472"/>
      <c r="G4278" s="472"/>
    </row>
    <row r="4279" spans="4:7" x14ac:dyDescent="0.2">
      <c r="D4279" s="437"/>
      <c r="E4279" s="437"/>
      <c r="F4279" s="472"/>
      <c r="G4279" s="472"/>
    </row>
    <row r="4280" spans="4:7" x14ac:dyDescent="0.2">
      <c r="D4280" s="437"/>
      <c r="E4280" s="437"/>
      <c r="F4280" s="472"/>
      <c r="G4280" s="472"/>
    </row>
    <row r="4281" spans="4:7" x14ac:dyDescent="0.2">
      <c r="D4281" s="437"/>
      <c r="E4281" s="437"/>
      <c r="F4281" s="472"/>
      <c r="G4281" s="472"/>
    </row>
    <row r="4282" spans="4:7" x14ac:dyDescent="0.2">
      <c r="D4282" s="437"/>
      <c r="E4282" s="437"/>
      <c r="F4282" s="472"/>
      <c r="G4282" s="472"/>
    </row>
    <row r="4283" spans="4:7" x14ac:dyDescent="0.2">
      <c r="D4283" s="437"/>
      <c r="E4283" s="437"/>
      <c r="F4283" s="472"/>
      <c r="G4283" s="472"/>
    </row>
    <row r="4284" spans="4:7" x14ac:dyDescent="0.2">
      <c r="D4284" s="437"/>
      <c r="E4284" s="437"/>
      <c r="F4284" s="472"/>
      <c r="G4284" s="472"/>
    </row>
    <row r="4285" spans="4:7" x14ac:dyDescent="0.2">
      <c r="D4285" s="437"/>
      <c r="E4285" s="437"/>
      <c r="F4285" s="472"/>
      <c r="G4285" s="472"/>
    </row>
    <row r="4286" spans="4:7" x14ac:dyDescent="0.2">
      <c r="D4286" s="437"/>
      <c r="E4286" s="437"/>
      <c r="F4286" s="472"/>
      <c r="G4286" s="472"/>
    </row>
    <row r="4287" spans="4:7" x14ac:dyDescent="0.2">
      <c r="D4287" s="437"/>
      <c r="E4287" s="437"/>
      <c r="F4287" s="472"/>
      <c r="G4287" s="472"/>
    </row>
    <row r="4288" spans="4:7" x14ac:dyDescent="0.2">
      <c r="D4288" s="437"/>
      <c r="E4288" s="437"/>
      <c r="F4288" s="472"/>
      <c r="G4288" s="472"/>
    </row>
    <row r="4289" spans="4:7" x14ac:dyDescent="0.2">
      <c r="D4289" s="437"/>
      <c r="E4289" s="437"/>
      <c r="F4289" s="472"/>
      <c r="G4289" s="472"/>
    </row>
    <row r="4290" spans="4:7" x14ac:dyDescent="0.2">
      <c r="D4290" s="437"/>
      <c r="E4290" s="437"/>
      <c r="F4290" s="472"/>
      <c r="G4290" s="472"/>
    </row>
    <row r="4291" spans="4:7" x14ac:dyDescent="0.2">
      <c r="D4291" s="437"/>
      <c r="E4291" s="437"/>
      <c r="F4291" s="472"/>
      <c r="G4291" s="472"/>
    </row>
    <row r="4292" spans="4:7" x14ac:dyDescent="0.2">
      <c r="D4292" s="437"/>
      <c r="E4292" s="437"/>
      <c r="F4292" s="472"/>
      <c r="G4292" s="472"/>
    </row>
    <row r="4293" spans="4:7" x14ac:dyDescent="0.2">
      <c r="D4293" s="437"/>
      <c r="E4293" s="437"/>
      <c r="F4293" s="472"/>
      <c r="G4293" s="472"/>
    </row>
    <row r="4294" spans="4:7" x14ac:dyDescent="0.2">
      <c r="D4294" s="437"/>
      <c r="E4294" s="437"/>
      <c r="F4294" s="472"/>
      <c r="G4294" s="472"/>
    </row>
    <row r="4295" spans="4:7" x14ac:dyDescent="0.2">
      <c r="D4295" s="437"/>
      <c r="E4295" s="437"/>
      <c r="F4295" s="472"/>
      <c r="G4295" s="472"/>
    </row>
    <row r="4296" spans="4:7" x14ac:dyDescent="0.2">
      <c r="D4296" s="437"/>
      <c r="E4296" s="437"/>
      <c r="F4296" s="472"/>
      <c r="G4296" s="472"/>
    </row>
    <row r="4297" spans="4:7" x14ac:dyDescent="0.2">
      <c r="D4297" s="437"/>
      <c r="E4297" s="437"/>
      <c r="F4297" s="472"/>
      <c r="G4297" s="472"/>
    </row>
    <row r="4298" spans="4:7" x14ac:dyDescent="0.2">
      <c r="D4298" s="437"/>
      <c r="E4298" s="437"/>
      <c r="F4298" s="472"/>
      <c r="G4298" s="472"/>
    </row>
    <row r="4299" spans="4:7" x14ac:dyDescent="0.2">
      <c r="D4299" s="437"/>
      <c r="E4299" s="437"/>
      <c r="F4299" s="472"/>
      <c r="G4299" s="472"/>
    </row>
    <row r="4300" spans="4:7" x14ac:dyDescent="0.2">
      <c r="D4300" s="437"/>
      <c r="E4300" s="437"/>
      <c r="F4300" s="472"/>
      <c r="G4300" s="472"/>
    </row>
    <row r="4301" spans="4:7" x14ac:dyDescent="0.2">
      <c r="D4301" s="437"/>
      <c r="E4301" s="437"/>
      <c r="F4301" s="472"/>
      <c r="G4301" s="472"/>
    </row>
    <row r="4302" spans="4:7" x14ac:dyDescent="0.2">
      <c r="D4302" s="437"/>
      <c r="E4302" s="437"/>
      <c r="F4302" s="472"/>
      <c r="G4302" s="472"/>
    </row>
    <row r="4303" spans="4:7" x14ac:dyDescent="0.2">
      <c r="D4303" s="437"/>
      <c r="E4303" s="437"/>
      <c r="F4303" s="472"/>
      <c r="G4303" s="472"/>
    </row>
    <row r="4304" spans="4:7" x14ac:dyDescent="0.2">
      <c r="D4304" s="437"/>
      <c r="E4304" s="437"/>
      <c r="F4304" s="472"/>
      <c r="G4304" s="472"/>
    </row>
    <row r="4305" spans="4:7" x14ac:dyDescent="0.2">
      <c r="D4305" s="437"/>
      <c r="E4305" s="437"/>
      <c r="F4305" s="472"/>
      <c r="G4305" s="472"/>
    </row>
    <row r="4306" spans="4:7" x14ac:dyDescent="0.2">
      <c r="D4306" s="437"/>
      <c r="E4306" s="437"/>
      <c r="F4306" s="472"/>
      <c r="G4306" s="472"/>
    </row>
    <row r="4307" spans="4:7" x14ac:dyDescent="0.2">
      <c r="D4307" s="437"/>
      <c r="E4307" s="437"/>
      <c r="F4307" s="472"/>
      <c r="G4307" s="472"/>
    </row>
    <row r="4308" spans="4:7" x14ac:dyDescent="0.2">
      <c r="D4308" s="437"/>
      <c r="E4308" s="437"/>
      <c r="F4308" s="472"/>
      <c r="G4308" s="472"/>
    </row>
    <row r="4309" spans="4:7" x14ac:dyDescent="0.2">
      <c r="D4309" s="437"/>
      <c r="E4309" s="437"/>
      <c r="F4309" s="472"/>
      <c r="G4309" s="472"/>
    </row>
    <row r="4310" spans="4:7" x14ac:dyDescent="0.2">
      <c r="D4310" s="437"/>
      <c r="E4310" s="437"/>
      <c r="F4310" s="472"/>
      <c r="G4310" s="472"/>
    </row>
    <row r="4311" spans="4:7" x14ac:dyDescent="0.2">
      <c r="D4311" s="437"/>
      <c r="E4311" s="437"/>
      <c r="F4311" s="472"/>
      <c r="G4311" s="472"/>
    </row>
    <row r="4312" spans="4:7" x14ac:dyDescent="0.2">
      <c r="D4312" s="437"/>
      <c r="E4312" s="437"/>
      <c r="F4312" s="472"/>
      <c r="G4312" s="472"/>
    </row>
    <row r="4313" spans="4:7" x14ac:dyDescent="0.2">
      <c r="D4313" s="437"/>
      <c r="E4313" s="437"/>
      <c r="F4313" s="472"/>
      <c r="G4313" s="472"/>
    </row>
    <row r="4314" spans="4:7" x14ac:dyDescent="0.2">
      <c r="D4314" s="437"/>
      <c r="E4314" s="437"/>
      <c r="F4314" s="472"/>
      <c r="G4314" s="472"/>
    </row>
    <row r="4315" spans="4:7" x14ac:dyDescent="0.2">
      <c r="D4315" s="437"/>
      <c r="E4315" s="437"/>
      <c r="F4315" s="472"/>
      <c r="G4315" s="472"/>
    </row>
    <row r="4316" spans="4:7" x14ac:dyDescent="0.2">
      <c r="D4316" s="437"/>
      <c r="E4316" s="437"/>
      <c r="F4316" s="472"/>
      <c r="G4316" s="472"/>
    </row>
    <row r="4317" spans="4:7" x14ac:dyDescent="0.2">
      <c r="D4317" s="437"/>
      <c r="E4317" s="437"/>
      <c r="F4317" s="472"/>
      <c r="G4317" s="472"/>
    </row>
    <row r="4318" spans="4:7" x14ac:dyDescent="0.2">
      <c r="D4318" s="437"/>
      <c r="E4318" s="437"/>
      <c r="F4318" s="472"/>
      <c r="G4318" s="472"/>
    </row>
    <row r="4319" spans="4:7" x14ac:dyDescent="0.2">
      <c r="D4319" s="437"/>
      <c r="E4319" s="437"/>
      <c r="F4319" s="472"/>
      <c r="G4319" s="472"/>
    </row>
    <row r="4320" spans="4:7" x14ac:dyDescent="0.2">
      <c r="D4320" s="437"/>
      <c r="E4320" s="437"/>
      <c r="F4320" s="472"/>
      <c r="G4320" s="472"/>
    </row>
    <row r="4321" spans="4:7" x14ac:dyDescent="0.2">
      <c r="D4321" s="437"/>
      <c r="E4321" s="437"/>
      <c r="F4321" s="472"/>
      <c r="G4321" s="472"/>
    </row>
    <row r="4322" spans="4:7" x14ac:dyDescent="0.2">
      <c r="D4322" s="437"/>
      <c r="E4322" s="437"/>
      <c r="F4322" s="472"/>
      <c r="G4322" s="472"/>
    </row>
    <row r="4323" spans="4:7" x14ac:dyDescent="0.2">
      <c r="D4323" s="437"/>
      <c r="E4323" s="437"/>
      <c r="F4323" s="472"/>
      <c r="G4323" s="472"/>
    </row>
    <row r="4324" spans="4:7" x14ac:dyDescent="0.2">
      <c r="D4324" s="437"/>
      <c r="E4324" s="437"/>
      <c r="F4324" s="472"/>
      <c r="G4324" s="472"/>
    </row>
    <row r="4325" spans="4:7" x14ac:dyDescent="0.2">
      <c r="D4325" s="437"/>
      <c r="E4325" s="437"/>
      <c r="F4325" s="472"/>
      <c r="G4325" s="472"/>
    </row>
    <row r="4326" spans="4:7" x14ac:dyDescent="0.2">
      <c r="D4326" s="437"/>
      <c r="E4326" s="437"/>
      <c r="F4326" s="472"/>
      <c r="G4326" s="472"/>
    </row>
    <row r="4327" spans="4:7" x14ac:dyDescent="0.2">
      <c r="D4327" s="437"/>
      <c r="E4327" s="437"/>
      <c r="F4327" s="472"/>
      <c r="G4327" s="472"/>
    </row>
    <row r="4328" spans="4:7" x14ac:dyDescent="0.2">
      <c r="D4328" s="437"/>
      <c r="E4328" s="437"/>
      <c r="F4328" s="472"/>
      <c r="G4328" s="472"/>
    </row>
    <row r="4329" spans="4:7" x14ac:dyDescent="0.2">
      <c r="D4329" s="437"/>
      <c r="E4329" s="437"/>
      <c r="F4329" s="472"/>
      <c r="G4329" s="472"/>
    </row>
    <row r="4330" spans="4:7" x14ac:dyDescent="0.2">
      <c r="D4330" s="437"/>
      <c r="E4330" s="437"/>
      <c r="F4330" s="472"/>
      <c r="G4330" s="472"/>
    </row>
    <row r="4331" spans="4:7" x14ac:dyDescent="0.2">
      <c r="D4331" s="437"/>
      <c r="E4331" s="437"/>
      <c r="F4331" s="472"/>
      <c r="G4331" s="472"/>
    </row>
    <row r="4332" spans="4:7" x14ac:dyDescent="0.2">
      <c r="D4332" s="437"/>
      <c r="E4332" s="437"/>
      <c r="F4332" s="472"/>
      <c r="G4332" s="472"/>
    </row>
    <row r="4333" spans="4:7" x14ac:dyDescent="0.2">
      <c r="D4333" s="437"/>
      <c r="E4333" s="437"/>
      <c r="F4333" s="472"/>
      <c r="G4333" s="472"/>
    </row>
    <row r="4334" spans="4:7" x14ac:dyDescent="0.2">
      <c r="D4334" s="437"/>
      <c r="E4334" s="437"/>
      <c r="F4334" s="472"/>
      <c r="G4334" s="472"/>
    </row>
    <row r="4335" spans="4:7" x14ac:dyDescent="0.2">
      <c r="D4335" s="437"/>
      <c r="E4335" s="437"/>
      <c r="F4335" s="472"/>
      <c r="G4335" s="472"/>
    </row>
    <row r="4336" spans="4:7" x14ac:dyDescent="0.2">
      <c r="D4336" s="437"/>
      <c r="E4336" s="437"/>
      <c r="F4336" s="472"/>
      <c r="G4336" s="472"/>
    </row>
    <row r="4337" spans="4:7" x14ac:dyDescent="0.2">
      <c r="D4337" s="437"/>
      <c r="E4337" s="437"/>
      <c r="F4337" s="472"/>
      <c r="G4337" s="472"/>
    </row>
    <row r="4338" spans="4:7" x14ac:dyDescent="0.2">
      <c r="D4338" s="437"/>
      <c r="E4338" s="437"/>
      <c r="F4338" s="472"/>
      <c r="G4338" s="472"/>
    </row>
    <row r="4339" spans="4:7" x14ac:dyDescent="0.2">
      <c r="D4339" s="437"/>
      <c r="E4339" s="437"/>
      <c r="F4339" s="472"/>
      <c r="G4339" s="472"/>
    </row>
    <row r="4340" spans="4:7" x14ac:dyDescent="0.2">
      <c r="D4340" s="437"/>
      <c r="E4340" s="437"/>
      <c r="F4340" s="472"/>
      <c r="G4340" s="472"/>
    </row>
    <row r="4341" spans="4:7" x14ac:dyDescent="0.2">
      <c r="D4341" s="437"/>
      <c r="E4341" s="437"/>
      <c r="F4341" s="472"/>
      <c r="G4341" s="472"/>
    </row>
    <row r="4342" spans="4:7" x14ac:dyDescent="0.2">
      <c r="D4342" s="437"/>
      <c r="E4342" s="437"/>
      <c r="F4342" s="472"/>
      <c r="G4342" s="472"/>
    </row>
    <row r="4343" spans="4:7" x14ac:dyDescent="0.2">
      <c r="D4343" s="437"/>
      <c r="E4343" s="437"/>
      <c r="F4343" s="472"/>
      <c r="G4343" s="472"/>
    </row>
    <row r="4344" spans="4:7" x14ac:dyDescent="0.2">
      <c r="D4344" s="437"/>
      <c r="E4344" s="437"/>
      <c r="F4344" s="472"/>
      <c r="G4344" s="472"/>
    </row>
    <row r="4345" spans="4:7" x14ac:dyDescent="0.2">
      <c r="D4345" s="437"/>
      <c r="E4345" s="437"/>
      <c r="F4345" s="472"/>
      <c r="G4345" s="472"/>
    </row>
    <row r="4346" spans="4:7" x14ac:dyDescent="0.2">
      <c r="D4346" s="437"/>
      <c r="E4346" s="437"/>
      <c r="F4346" s="472"/>
      <c r="G4346" s="472"/>
    </row>
    <row r="4347" spans="4:7" x14ac:dyDescent="0.2">
      <c r="D4347" s="437"/>
      <c r="E4347" s="437"/>
      <c r="F4347" s="472"/>
      <c r="G4347" s="472"/>
    </row>
    <row r="4348" spans="4:7" x14ac:dyDescent="0.2">
      <c r="D4348" s="437"/>
      <c r="E4348" s="437"/>
      <c r="F4348" s="472"/>
      <c r="G4348" s="472"/>
    </row>
    <row r="4349" spans="4:7" x14ac:dyDescent="0.2">
      <c r="D4349" s="437"/>
      <c r="E4349" s="437"/>
      <c r="F4349" s="472"/>
      <c r="G4349" s="472"/>
    </row>
    <row r="4350" spans="4:7" x14ac:dyDescent="0.2">
      <c r="D4350" s="437"/>
      <c r="E4350" s="437"/>
      <c r="F4350" s="472"/>
      <c r="G4350" s="472"/>
    </row>
    <row r="4351" spans="4:7" x14ac:dyDescent="0.2">
      <c r="D4351" s="437"/>
      <c r="E4351" s="437"/>
      <c r="F4351" s="472"/>
      <c r="G4351" s="472"/>
    </row>
    <row r="4352" spans="4:7" x14ac:dyDescent="0.2">
      <c r="D4352" s="437"/>
      <c r="E4352" s="437"/>
      <c r="F4352" s="472"/>
      <c r="G4352" s="472"/>
    </row>
    <row r="4353" spans="4:7" x14ac:dyDescent="0.2">
      <c r="D4353" s="437"/>
      <c r="E4353" s="437"/>
      <c r="F4353" s="472"/>
      <c r="G4353" s="472"/>
    </row>
    <row r="4354" spans="4:7" x14ac:dyDescent="0.2">
      <c r="D4354" s="437"/>
      <c r="E4354" s="437"/>
      <c r="F4354" s="472"/>
      <c r="G4354" s="472"/>
    </row>
    <row r="4355" spans="4:7" x14ac:dyDescent="0.2">
      <c r="D4355" s="437"/>
      <c r="E4355" s="437"/>
      <c r="F4355" s="472"/>
      <c r="G4355" s="472"/>
    </row>
    <row r="4356" spans="4:7" x14ac:dyDescent="0.2">
      <c r="D4356" s="437"/>
      <c r="E4356" s="437"/>
      <c r="F4356" s="472"/>
      <c r="G4356" s="472"/>
    </row>
    <row r="4357" spans="4:7" x14ac:dyDescent="0.2">
      <c r="D4357" s="437"/>
      <c r="E4357" s="437"/>
      <c r="F4357" s="472"/>
      <c r="G4357" s="472"/>
    </row>
    <row r="4358" spans="4:7" x14ac:dyDescent="0.2">
      <c r="D4358" s="437"/>
      <c r="E4358" s="437"/>
      <c r="F4358" s="472"/>
      <c r="G4358" s="472"/>
    </row>
    <row r="4359" spans="4:7" x14ac:dyDescent="0.2">
      <c r="D4359" s="437"/>
      <c r="E4359" s="437"/>
      <c r="F4359" s="472"/>
      <c r="G4359" s="472"/>
    </row>
    <row r="4360" spans="4:7" x14ac:dyDescent="0.2">
      <c r="D4360" s="437"/>
      <c r="E4360" s="437"/>
      <c r="F4360" s="472"/>
      <c r="G4360" s="472"/>
    </row>
    <row r="4361" spans="4:7" x14ac:dyDescent="0.2">
      <c r="D4361" s="437"/>
      <c r="E4361" s="437"/>
      <c r="F4361" s="472"/>
      <c r="G4361" s="472"/>
    </row>
    <row r="4362" spans="4:7" x14ac:dyDescent="0.2">
      <c r="D4362" s="437"/>
      <c r="E4362" s="437"/>
      <c r="F4362" s="472"/>
      <c r="G4362" s="472"/>
    </row>
    <row r="4363" spans="4:7" x14ac:dyDescent="0.2">
      <c r="D4363" s="437"/>
      <c r="E4363" s="437"/>
      <c r="F4363" s="472"/>
      <c r="G4363" s="472"/>
    </row>
    <row r="4364" spans="4:7" x14ac:dyDescent="0.2">
      <c r="D4364" s="437"/>
      <c r="E4364" s="437"/>
      <c r="F4364" s="472"/>
      <c r="G4364" s="472"/>
    </row>
    <row r="4365" spans="4:7" x14ac:dyDescent="0.2">
      <c r="D4365" s="437"/>
      <c r="E4365" s="437"/>
      <c r="F4365" s="472"/>
      <c r="G4365" s="472"/>
    </row>
    <row r="4366" spans="4:7" x14ac:dyDescent="0.2">
      <c r="D4366" s="437"/>
      <c r="E4366" s="437"/>
      <c r="F4366" s="472"/>
      <c r="G4366" s="472"/>
    </row>
    <row r="4367" spans="4:7" x14ac:dyDescent="0.2">
      <c r="D4367" s="437"/>
      <c r="E4367" s="437"/>
      <c r="F4367" s="472"/>
      <c r="G4367" s="472"/>
    </row>
    <row r="4368" spans="4:7" x14ac:dyDescent="0.2">
      <c r="D4368" s="437"/>
      <c r="E4368" s="437"/>
      <c r="F4368" s="472"/>
      <c r="G4368" s="472"/>
    </row>
    <row r="4369" spans="4:7" x14ac:dyDescent="0.2">
      <c r="D4369" s="437"/>
      <c r="E4369" s="437"/>
      <c r="F4369" s="472"/>
      <c r="G4369" s="472"/>
    </row>
    <row r="4370" spans="4:7" x14ac:dyDescent="0.2">
      <c r="D4370" s="437"/>
      <c r="E4370" s="437"/>
      <c r="F4370" s="472"/>
      <c r="G4370" s="472"/>
    </row>
    <row r="4371" spans="4:7" x14ac:dyDescent="0.2">
      <c r="D4371" s="437"/>
      <c r="E4371" s="437"/>
      <c r="F4371" s="472"/>
      <c r="G4371" s="472"/>
    </row>
    <row r="4372" spans="4:7" x14ac:dyDescent="0.2">
      <c r="D4372" s="437"/>
      <c r="E4372" s="437"/>
      <c r="F4372" s="472"/>
      <c r="G4372" s="472"/>
    </row>
    <row r="4373" spans="4:7" x14ac:dyDescent="0.2">
      <c r="D4373" s="437"/>
      <c r="E4373" s="437"/>
      <c r="F4373" s="472"/>
      <c r="G4373" s="472"/>
    </row>
    <row r="4374" spans="4:7" x14ac:dyDescent="0.2">
      <c r="D4374" s="437"/>
      <c r="E4374" s="437"/>
      <c r="F4374" s="472"/>
      <c r="G4374" s="472"/>
    </row>
    <row r="4375" spans="4:7" x14ac:dyDescent="0.2">
      <c r="D4375" s="437"/>
      <c r="E4375" s="437"/>
      <c r="F4375" s="472"/>
      <c r="G4375" s="472"/>
    </row>
    <row r="4376" spans="4:7" x14ac:dyDescent="0.2">
      <c r="D4376" s="437"/>
      <c r="E4376" s="437"/>
      <c r="F4376" s="472"/>
      <c r="G4376" s="472"/>
    </row>
    <row r="4377" spans="4:7" x14ac:dyDescent="0.2">
      <c r="D4377" s="437"/>
      <c r="E4377" s="437"/>
      <c r="F4377" s="472"/>
      <c r="G4377" s="472"/>
    </row>
    <row r="4378" spans="4:7" x14ac:dyDescent="0.2">
      <c r="D4378" s="437"/>
      <c r="E4378" s="437"/>
      <c r="F4378" s="472"/>
      <c r="G4378" s="472"/>
    </row>
    <row r="4379" spans="4:7" x14ac:dyDescent="0.2">
      <c r="D4379" s="437"/>
      <c r="E4379" s="437"/>
      <c r="F4379" s="472"/>
      <c r="G4379" s="472"/>
    </row>
    <row r="4380" spans="4:7" x14ac:dyDescent="0.2">
      <c r="D4380" s="437"/>
      <c r="E4380" s="437"/>
      <c r="F4380" s="472"/>
      <c r="G4380" s="472"/>
    </row>
    <row r="4381" spans="4:7" x14ac:dyDescent="0.2">
      <c r="D4381" s="437"/>
      <c r="E4381" s="437"/>
      <c r="F4381" s="472"/>
      <c r="G4381" s="472"/>
    </row>
    <row r="4382" spans="4:7" x14ac:dyDescent="0.2">
      <c r="D4382" s="437"/>
      <c r="E4382" s="437"/>
      <c r="F4382" s="472"/>
      <c r="G4382" s="472"/>
    </row>
    <row r="4383" spans="4:7" x14ac:dyDescent="0.2">
      <c r="D4383" s="437"/>
      <c r="E4383" s="437"/>
      <c r="F4383" s="472"/>
      <c r="G4383" s="472"/>
    </row>
    <row r="4384" spans="4:7" x14ac:dyDescent="0.2">
      <c r="D4384" s="437"/>
      <c r="E4384" s="437"/>
      <c r="F4384" s="472"/>
      <c r="G4384" s="472"/>
    </row>
    <row r="4385" spans="4:7" x14ac:dyDescent="0.2">
      <c r="D4385" s="437"/>
      <c r="E4385" s="437"/>
      <c r="F4385" s="472"/>
      <c r="G4385" s="472"/>
    </row>
    <row r="4386" spans="4:7" x14ac:dyDescent="0.2">
      <c r="D4386" s="437"/>
      <c r="E4386" s="437"/>
      <c r="F4386" s="472"/>
      <c r="G4386" s="472"/>
    </row>
    <row r="4387" spans="4:7" x14ac:dyDescent="0.2">
      <c r="D4387" s="437"/>
      <c r="E4387" s="437"/>
      <c r="F4387" s="472"/>
      <c r="G4387" s="472"/>
    </row>
    <row r="4388" spans="4:7" x14ac:dyDescent="0.2">
      <c r="D4388" s="437"/>
      <c r="E4388" s="437"/>
      <c r="F4388" s="472"/>
      <c r="G4388" s="472"/>
    </row>
    <row r="4389" spans="4:7" x14ac:dyDescent="0.2">
      <c r="D4389" s="437"/>
      <c r="E4389" s="437"/>
      <c r="F4389" s="472"/>
      <c r="G4389" s="472"/>
    </row>
    <row r="4390" spans="4:7" x14ac:dyDescent="0.2">
      <c r="D4390" s="437"/>
      <c r="E4390" s="437"/>
      <c r="F4390" s="472"/>
      <c r="G4390" s="472"/>
    </row>
    <row r="4391" spans="4:7" x14ac:dyDescent="0.2">
      <c r="D4391" s="437"/>
      <c r="E4391" s="437"/>
      <c r="F4391" s="472"/>
      <c r="G4391" s="472"/>
    </row>
    <row r="4392" spans="4:7" x14ac:dyDescent="0.2">
      <c r="D4392" s="437"/>
      <c r="E4392" s="437"/>
      <c r="F4392" s="472"/>
      <c r="G4392" s="472"/>
    </row>
    <row r="4393" spans="4:7" x14ac:dyDescent="0.2">
      <c r="D4393" s="437"/>
      <c r="E4393" s="437"/>
      <c r="F4393" s="472"/>
      <c r="G4393" s="472"/>
    </row>
    <row r="4394" spans="4:7" x14ac:dyDescent="0.2">
      <c r="D4394" s="437"/>
      <c r="E4394" s="437"/>
      <c r="F4394" s="472"/>
      <c r="G4394" s="472"/>
    </row>
    <row r="4395" spans="4:7" x14ac:dyDescent="0.2">
      <c r="D4395" s="437"/>
      <c r="E4395" s="437"/>
      <c r="F4395" s="472"/>
      <c r="G4395" s="472"/>
    </row>
    <row r="4396" spans="4:7" x14ac:dyDescent="0.2">
      <c r="D4396" s="437"/>
      <c r="E4396" s="437"/>
      <c r="F4396" s="472"/>
      <c r="G4396" s="472"/>
    </row>
    <row r="4397" spans="4:7" x14ac:dyDescent="0.2">
      <c r="D4397" s="437"/>
      <c r="E4397" s="437"/>
      <c r="F4397" s="472"/>
      <c r="G4397" s="472"/>
    </row>
    <row r="4398" spans="4:7" x14ac:dyDescent="0.2">
      <c r="D4398" s="437"/>
      <c r="E4398" s="437"/>
      <c r="F4398" s="472"/>
      <c r="G4398" s="472"/>
    </row>
    <row r="4399" spans="4:7" x14ac:dyDescent="0.2">
      <c r="D4399" s="437"/>
      <c r="E4399" s="437"/>
      <c r="F4399" s="472"/>
      <c r="G4399" s="472"/>
    </row>
    <row r="4400" spans="4:7" x14ac:dyDescent="0.2">
      <c r="D4400" s="437"/>
      <c r="E4400" s="437"/>
      <c r="F4400" s="472"/>
      <c r="G4400" s="472"/>
    </row>
    <row r="4401" spans="4:7" x14ac:dyDescent="0.2">
      <c r="D4401" s="437"/>
      <c r="E4401" s="437"/>
      <c r="F4401" s="472"/>
      <c r="G4401" s="472"/>
    </row>
    <row r="4402" spans="4:7" x14ac:dyDescent="0.2">
      <c r="D4402" s="437"/>
      <c r="E4402" s="437"/>
      <c r="F4402" s="472"/>
      <c r="G4402" s="472"/>
    </row>
    <row r="4403" spans="4:7" x14ac:dyDescent="0.2">
      <c r="D4403" s="437"/>
      <c r="E4403" s="437"/>
      <c r="F4403" s="472"/>
      <c r="G4403" s="472"/>
    </row>
    <row r="4404" spans="4:7" x14ac:dyDescent="0.2">
      <c r="D4404" s="437"/>
      <c r="E4404" s="437"/>
      <c r="F4404" s="472"/>
      <c r="G4404" s="472"/>
    </row>
    <row r="4405" spans="4:7" x14ac:dyDescent="0.2">
      <c r="D4405" s="437"/>
      <c r="E4405" s="437"/>
      <c r="F4405" s="472"/>
      <c r="G4405" s="472"/>
    </row>
    <row r="4406" spans="4:7" x14ac:dyDescent="0.2">
      <c r="D4406" s="437"/>
      <c r="E4406" s="437"/>
      <c r="F4406" s="472"/>
      <c r="G4406" s="472"/>
    </row>
    <row r="4407" spans="4:7" x14ac:dyDescent="0.2">
      <c r="D4407" s="437"/>
      <c r="E4407" s="437"/>
      <c r="F4407" s="472"/>
      <c r="G4407" s="472"/>
    </row>
    <row r="4408" spans="4:7" x14ac:dyDescent="0.2">
      <c r="D4408" s="437"/>
      <c r="E4408" s="437"/>
      <c r="F4408" s="472"/>
      <c r="G4408" s="472"/>
    </row>
    <row r="4409" spans="4:7" x14ac:dyDescent="0.2">
      <c r="D4409" s="437"/>
      <c r="E4409" s="437"/>
      <c r="F4409" s="472"/>
      <c r="G4409" s="472"/>
    </row>
    <row r="4410" spans="4:7" x14ac:dyDescent="0.2">
      <c r="D4410" s="437"/>
      <c r="E4410" s="437"/>
      <c r="F4410" s="472"/>
      <c r="G4410" s="472"/>
    </row>
    <row r="4411" spans="4:7" x14ac:dyDescent="0.2">
      <c r="D4411" s="437"/>
      <c r="E4411" s="437"/>
      <c r="F4411" s="472"/>
      <c r="G4411" s="472"/>
    </row>
    <row r="4412" spans="4:7" x14ac:dyDescent="0.2">
      <c r="D4412" s="437"/>
      <c r="E4412" s="437"/>
      <c r="F4412" s="472"/>
      <c r="G4412" s="472"/>
    </row>
    <row r="4413" spans="4:7" x14ac:dyDescent="0.2">
      <c r="D4413" s="437"/>
      <c r="E4413" s="437"/>
      <c r="F4413" s="472"/>
      <c r="G4413" s="472"/>
    </row>
    <row r="4414" spans="4:7" x14ac:dyDescent="0.2">
      <c r="D4414" s="437"/>
      <c r="E4414" s="437"/>
      <c r="F4414" s="472"/>
      <c r="G4414" s="472"/>
    </row>
    <row r="4415" spans="4:7" x14ac:dyDescent="0.2">
      <c r="D4415" s="437"/>
      <c r="E4415" s="437"/>
      <c r="F4415" s="472"/>
      <c r="G4415" s="472"/>
    </row>
    <row r="4416" spans="4:7" x14ac:dyDescent="0.2">
      <c r="D4416" s="437"/>
      <c r="E4416" s="437"/>
      <c r="F4416" s="472"/>
      <c r="G4416" s="472"/>
    </row>
    <row r="4417" spans="4:7" x14ac:dyDescent="0.2">
      <c r="D4417" s="437"/>
      <c r="E4417" s="437"/>
      <c r="F4417" s="472"/>
      <c r="G4417" s="472"/>
    </row>
    <row r="4418" spans="4:7" x14ac:dyDescent="0.2">
      <c r="D4418" s="437"/>
      <c r="E4418" s="437"/>
      <c r="F4418" s="472"/>
      <c r="G4418" s="472"/>
    </row>
    <row r="4419" spans="4:7" x14ac:dyDescent="0.2">
      <c r="D4419" s="437"/>
      <c r="E4419" s="437"/>
      <c r="F4419" s="472"/>
      <c r="G4419" s="472"/>
    </row>
    <row r="4420" spans="4:7" x14ac:dyDescent="0.2">
      <c r="D4420" s="437"/>
      <c r="E4420" s="437"/>
      <c r="F4420" s="472"/>
      <c r="G4420" s="472"/>
    </row>
    <row r="4421" spans="4:7" x14ac:dyDescent="0.2">
      <c r="D4421" s="437"/>
      <c r="E4421" s="437"/>
      <c r="F4421" s="472"/>
      <c r="G4421" s="472"/>
    </row>
    <row r="4422" spans="4:7" x14ac:dyDescent="0.2">
      <c r="D4422" s="437"/>
      <c r="E4422" s="437"/>
      <c r="F4422" s="472"/>
      <c r="G4422" s="472"/>
    </row>
    <row r="4423" spans="4:7" x14ac:dyDescent="0.2">
      <c r="D4423" s="437"/>
      <c r="E4423" s="437"/>
      <c r="F4423" s="472"/>
      <c r="G4423" s="472"/>
    </row>
    <row r="4424" spans="4:7" x14ac:dyDescent="0.2">
      <c r="D4424" s="437"/>
      <c r="E4424" s="437"/>
      <c r="F4424" s="472"/>
      <c r="G4424" s="472"/>
    </row>
    <row r="4425" spans="4:7" x14ac:dyDescent="0.2">
      <c r="D4425" s="437"/>
      <c r="E4425" s="437"/>
      <c r="F4425" s="472"/>
      <c r="G4425" s="472"/>
    </row>
    <row r="4426" spans="4:7" x14ac:dyDescent="0.2">
      <c r="D4426" s="437"/>
      <c r="E4426" s="437"/>
      <c r="F4426" s="472"/>
      <c r="G4426" s="472"/>
    </row>
    <row r="4427" spans="4:7" x14ac:dyDescent="0.2">
      <c r="D4427" s="437"/>
      <c r="E4427" s="437"/>
      <c r="F4427" s="472"/>
      <c r="G4427" s="472"/>
    </row>
    <row r="4428" spans="4:7" x14ac:dyDescent="0.2">
      <c r="D4428" s="437"/>
      <c r="E4428" s="437"/>
      <c r="F4428" s="472"/>
      <c r="G4428" s="472"/>
    </row>
    <row r="4429" spans="4:7" x14ac:dyDescent="0.2">
      <c r="D4429" s="437"/>
      <c r="E4429" s="437"/>
      <c r="F4429" s="472"/>
      <c r="G4429" s="472"/>
    </row>
    <row r="4430" spans="4:7" x14ac:dyDescent="0.2">
      <c r="D4430" s="437"/>
      <c r="E4430" s="437"/>
      <c r="F4430" s="472"/>
      <c r="G4430" s="472"/>
    </row>
    <row r="4431" spans="4:7" x14ac:dyDescent="0.2">
      <c r="D4431" s="437"/>
      <c r="E4431" s="437"/>
      <c r="F4431" s="472"/>
      <c r="G4431" s="472"/>
    </row>
    <row r="4432" spans="4:7" x14ac:dyDescent="0.2">
      <c r="D4432" s="437"/>
      <c r="E4432" s="437"/>
      <c r="F4432" s="472"/>
      <c r="G4432" s="472"/>
    </row>
    <row r="4433" spans="4:7" x14ac:dyDescent="0.2">
      <c r="D4433" s="437"/>
      <c r="E4433" s="437"/>
      <c r="F4433" s="472"/>
      <c r="G4433" s="472"/>
    </row>
    <row r="4434" spans="4:7" x14ac:dyDescent="0.2">
      <c r="D4434" s="437"/>
      <c r="E4434" s="437"/>
      <c r="F4434" s="472"/>
      <c r="G4434" s="472"/>
    </row>
    <row r="4435" spans="4:7" x14ac:dyDescent="0.2">
      <c r="D4435" s="437"/>
      <c r="E4435" s="437"/>
      <c r="F4435" s="472"/>
      <c r="G4435" s="472"/>
    </row>
    <row r="4436" spans="4:7" x14ac:dyDescent="0.2">
      <c r="D4436" s="437"/>
      <c r="E4436" s="437"/>
      <c r="F4436" s="472"/>
      <c r="G4436" s="472"/>
    </row>
    <row r="4437" spans="4:7" x14ac:dyDescent="0.2">
      <c r="D4437" s="437"/>
      <c r="E4437" s="437"/>
      <c r="F4437" s="472"/>
      <c r="G4437" s="472"/>
    </row>
    <row r="4438" spans="4:7" x14ac:dyDescent="0.2">
      <c r="D4438" s="437"/>
      <c r="E4438" s="437"/>
      <c r="F4438" s="472"/>
      <c r="G4438" s="472"/>
    </row>
    <row r="4439" spans="4:7" x14ac:dyDescent="0.2">
      <c r="D4439" s="437"/>
      <c r="E4439" s="437"/>
      <c r="F4439" s="472"/>
      <c r="G4439" s="472"/>
    </row>
    <row r="4440" spans="4:7" x14ac:dyDescent="0.2">
      <c r="D4440" s="437"/>
      <c r="E4440" s="437"/>
      <c r="F4440" s="472"/>
      <c r="G4440" s="472"/>
    </row>
    <row r="4441" spans="4:7" x14ac:dyDescent="0.2">
      <c r="D4441" s="437"/>
      <c r="E4441" s="437"/>
      <c r="F4441" s="472"/>
      <c r="G4441" s="472"/>
    </row>
    <row r="4442" spans="4:7" x14ac:dyDescent="0.2">
      <c r="D4442" s="437"/>
      <c r="E4442" s="437"/>
      <c r="F4442" s="472"/>
      <c r="G4442" s="472"/>
    </row>
    <row r="4443" spans="4:7" x14ac:dyDescent="0.2">
      <c r="D4443" s="437"/>
      <c r="E4443" s="437"/>
      <c r="F4443" s="472"/>
      <c r="G4443" s="472"/>
    </row>
    <row r="4444" spans="4:7" x14ac:dyDescent="0.2">
      <c r="D4444" s="437"/>
      <c r="E4444" s="437"/>
      <c r="F4444" s="472"/>
      <c r="G4444" s="472"/>
    </row>
    <row r="4445" spans="4:7" x14ac:dyDescent="0.2">
      <c r="D4445" s="437"/>
      <c r="E4445" s="437"/>
      <c r="F4445" s="472"/>
      <c r="G4445" s="472"/>
    </row>
    <row r="4446" spans="4:7" x14ac:dyDescent="0.2">
      <c r="D4446" s="437"/>
      <c r="E4446" s="437"/>
      <c r="F4446" s="472"/>
      <c r="G4446" s="472"/>
    </row>
    <row r="4447" spans="4:7" x14ac:dyDescent="0.2">
      <c r="D4447" s="437"/>
      <c r="E4447" s="437"/>
      <c r="F4447" s="472"/>
      <c r="G4447" s="472"/>
    </row>
    <row r="4448" spans="4:7" x14ac:dyDescent="0.2">
      <c r="D4448" s="437"/>
      <c r="E4448" s="437"/>
      <c r="F4448" s="472"/>
      <c r="G4448" s="472"/>
    </row>
    <row r="4449" spans="4:7" x14ac:dyDescent="0.2">
      <c r="D4449" s="437"/>
      <c r="E4449" s="437"/>
      <c r="F4449" s="472"/>
      <c r="G4449" s="472"/>
    </row>
    <row r="4450" spans="4:7" x14ac:dyDescent="0.2">
      <c r="D4450" s="437"/>
      <c r="E4450" s="437"/>
      <c r="F4450" s="472"/>
      <c r="G4450" s="472"/>
    </row>
    <row r="4451" spans="4:7" x14ac:dyDescent="0.2">
      <c r="D4451" s="437"/>
      <c r="E4451" s="437"/>
      <c r="F4451" s="472"/>
      <c r="G4451" s="472"/>
    </row>
    <row r="4452" spans="4:7" x14ac:dyDescent="0.2">
      <c r="D4452" s="437"/>
      <c r="E4452" s="437"/>
      <c r="F4452" s="472"/>
      <c r="G4452" s="472"/>
    </row>
    <row r="4453" spans="4:7" x14ac:dyDescent="0.2">
      <c r="D4453" s="437"/>
      <c r="E4453" s="437"/>
      <c r="F4453" s="472"/>
      <c r="G4453" s="472"/>
    </row>
    <row r="4454" spans="4:7" x14ac:dyDescent="0.2">
      <c r="D4454" s="437"/>
      <c r="E4454" s="437"/>
      <c r="F4454" s="472"/>
      <c r="G4454" s="472"/>
    </row>
    <row r="4455" spans="4:7" x14ac:dyDescent="0.2">
      <c r="D4455" s="437"/>
      <c r="E4455" s="437"/>
      <c r="F4455" s="472"/>
      <c r="G4455" s="472"/>
    </row>
    <row r="4456" spans="4:7" x14ac:dyDescent="0.2">
      <c r="D4456" s="437"/>
      <c r="E4456" s="437"/>
      <c r="F4456" s="472"/>
      <c r="G4456" s="472"/>
    </row>
    <row r="4457" spans="4:7" x14ac:dyDescent="0.2">
      <c r="D4457" s="437"/>
      <c r="E4457" s="437"/>
      <c r="F4457" s="472"/>
      <c r="G4457" s="472"/>
    </row>
    <row r="4458" spans="4:7" x14ac:dyDescent="0.2">
      <c r="D4458" s="437"/>
      <c r="E4458" s="437"/>
      <c r="F4458" s="472"/>
      <c r="G4458" s="472"/>
    </row>
    <row r="4459" spans="4:7" x14ac:dyDescent="0.2">
      <c r="D4459" s="437"/>
      <c r="E4459" s="437"/>
      <c r="F4459" s="472"/>
      <c r="G4459" s="472"/>
    </row>
    <row r="4460" spans="4:7" x14ac:dyDescent="0.2">
      <c r="D4460" s="437"/>
      <c r="E4460" s="437"/>
      <c r="F4460" s="472"/>
      <c r="G4460" s="472"/>
    </row>
    <row r="4461" spans="4:7" x14ac:dyDescent="0.2">
      <c r="D4461" s="437"/>
      <c r="E4461" s="437"/>
      <c r="F4461" s="472"/>
      <c r="G4461" s="472"/>
    </row>
    <row r="4462" spans="4:7" x14ac:dyDescent="0.2">
      <c r="D4462" s="437"/>
      <c r="E4462" s="437"/>
      <c r="F4462" s="472"/>
      <c r="G4462" s="472"/>
    </row>
    <row r="4463" spans="4:7" x14ac:dyDescent="0.2">
      <c r="D4463" s="437"/>
      <c r="E4463" s="437"/>
      <c r="F4463" s="472"/>
      <c r="G4463" s="472"/>
    </row>
    <row r="4464" spans="4:7" x14ac:dyDescent="0.2">
      <c r="D4464" s="437"/>
      <c r="E4464" s="437"/>
      <c r="F4464" s="472"/>
      <c r="G4464" s="472"/>
    </row>
    <row r="4465" spans="4:7" x14ac:dyDescent="0.2">
      <c r="D4465" s="437"/>
      <c r="E4465" s="437"/>
      <c r="F4465" s="472"/>
      <c r="G4465" s="472"/>
    </row>
    <row r="4466" spans="4:7" x14ac:dyDescent="0.2">
      <c r="D4466" s="437"/>
      <c r="E4466" s="437"/>
      <c r="F4466" s="472"/>
      <c r="G4466" s="472"/>
    </row>
    <row r="4467" spans="4:7" x14ac:dyDescent="0.2">
      <c r="D4467" s="437"/>
      <c r="E4467" s="437"/>
      <c r="F4467" s="472"/>
      <c r="G4467" s="472"/>
    </row>
    <row r="4468" spans="4:7" x14ac:dyDescent="0.2">
      <c r="D4468" s="437"/>
      <c r="E4468" s="437"/>
      <c r="F4468" s="472"/>
      <c r="G4468" s="472"/>
    </row>
    <row r="4469" spans="4:7" x14ac:dyDescent="0.2">
      <c r="D4469" s="437"/>
      <c r="E4469" s="437"/>
      <c r="F4469" s="472"/>
      <c r="G4469" s="472"/>
    </row>
    <row r="4470" spans="4:7" x14ac:dyDescent="0.2">
      <c r="D4470" s="437"/>
      <c r="E4470" s="437"/>
      <c r="F4470" s="472"/>
      <c r="G4470" s="472"/>
    </row>
    <row r="4471" spans="4:7" x14ac:dyDescent="0.2">
      <c r="D4471" s="437"/>
      <c r="E4471" s="437"/>
      <c r="F4471" s="472"/>
      <c r="G4471" s="472"/>
    </row>
    <row r="4472" spans="4:7" x14ac:dyDescent="0.2">
      <c r="D4472" s="437"/>
      <c r="E4472" s="437"/>
      <c r="F4472" s="472"/>
      <c r="G4472" s="472"/>
    </row>
    <row r="4473" spans="4:7" x14ac:dyDescent="0.2">
      <c r="D4473" s="437"/>
      <c r="E4473" s="437"/>
      <c r="F4473" s="472"/>
      <c r="G4473" s="472"/>
    </row>
    <row r="4474" spans="4:7" x14ac:dyDescent="0.2">
      <c r="D4474" s="437"/>
      <c r="E4474" s="437"/>
      <c r="F4474" s="472"/>
      <c r="G4474" s="472"/>
    </row>
    <row r="4475" spans="4:7" x14ac:dyDescent="0.2">
      <c r="D4475" s="437"/>
      <c r="E4475" s="437"/>
      <c r="F4475" s="472"/>
      <c r="G4475" s="472"/>
    </row>
    <row r="4476" spans="4:7" x14ac:dyDescent="0.2">
      <c r="D4476" s="437"/>
      <c r="E4476" s="437"/>
      <c r="F4476" s="472"/>
      <c r="G4476" s="472"/>
    </row>
    <row r="4477" spans="4:7" x14ac:dyDescent="0.2">
      <c r="D4477" s="437"/>
      <c r="E4477" s="437"/>
      <c r="F4477" s="472"/>
      <c r="G4477" s="472"/>
    </row>
    <row r="4478" spans="4:7" x14ac:dyDescent="0.2">
      <c r="D4478" s="437"/>
      <c r="E4478" s="437"/>
      <c r="F4478" s="472"/>
      <c r="G4478" s="472"/>
    </row>
    <row r="4479" spans="4:7" x14ac:dyDescent="0.2">
      <c r="D4479" s="437"/>
      <c r="E4479" s="437"/>
      <c r="F4479" s="472"/>
      <c r="G4479" s="472"/>
    </row>
    <row r="4480" spans="4:7" x14ac:dyDescent="0.2">
      <c r="D4480" s="437"/>
      <c r="E4480" s="437"/>
      <c r="F4480" s="472"/>
      <c r="G4480" s="472"/>
    </row>
    <row r="4481" spans="4:7" x14ac:dyDescent="0.2">
      <c r="D4481" s="437"/>
      <c r="E4481" s="437"/>
      <c r="F4481" s="472"/>
      <c r="G4481" s="472"/>
    </row>
    <row r="4482" spans="4:7" x14ac:dyDescent="0.2">
      <c r="D4482" s="437"/>
      <c r="E4482" s="437"/>
      <c r="F4482" s="472"/>
      <c r="G4482" s="472"/>
    </row>
    <row r="4483" spans="4:7" x14ac:dyDescent="0.2">
      <c r="D4483" s="437"/>
      <c r="E4483" s="437"/>
      <c r="F4483" s="472"/>
      <c r="G4483" s="472"/>
    </row>
    <row r="4484" spans="4:7" x14ac:dyDescent="0.2">
      <c r="D4484" s="437"/>
      <c r="E4484" s="437"/>
      <c r="F4484" s="472"/>
      <c r="G4484" s="472"/>
    </row>
    <row r="4485" spans="4:7" x14ac:dyDescent="0.2">
      <c r="D4485" s="437"/>
      <c r="E4485" s="437"/>
      <c r="F4485" s="472"/>
      <c r="G4485" s="472"/>
    </row>
    <row r="4486" spans="4:7" x14ac:dyDescent="0.2">
      <c r="D4486" s="437"/>
      <c r="E4486" s="437"/>
      <c r="F4486" s="472"/>
      <c r="G4486" s="472"/>
    </row>
    <row r="4487" spans="4:7" x14ac:dyDescent="0.2">
      <c r="D4487" s="437"/>
      <c r="E4487" s="437"/>
      <c r="F4487" s="472"/>
      <c r="G4487" s="472"/>
    </row>
    <row r="4488" spans="4:7" x14ac:dyDescent="0.2">
      <c r="D4488" s="437"/>
      <c r="E4488" s="437"/>
      <c r="F4488" s="472"/>
      <c r="G4488" s="472"/>
    </row>
    <row r="4489" spans="4:7" x14ac:dyDescent="0.2">
      <c r="D4489" s="437"/>
      <c r="E4489" s="437"/>
      <c r="F4489" s="472"/>
      <c r="G4489" s="472"/>
    </row>
    <row r="4490" spans="4:7" x14ac:dyDescent="0.2">
      <c r="D4490" s="437"/>
      <c r="E4490" s="437"/>
      <c r="F4490" s="472"/>
      <c r="G4490" s="472"/>
    </row>
    <row r="4491" spans="4:7" x14ac:dyDescent="0.2">
      <c r="D4491" s="437"/>
      <c r="E4491" s="437"/>
      <c r="F4491" s="472"/>
      <c r="G4491" s="472"/>
    </row>
    <row r="4492" spans="4:7" x14ac:dyDescent="0.2">
      <c r="D4492" s="437"/>
      <c r="E4492" s="437"/>
      <c r="F4492" s="472"/>
      <c r="G4492" s="472"/>
    </row>
    <row r="4493" spans="4:7" x14ac:dyDescent="0.2">
      <c r="D4493" s="437"/>
      <c r="E4493" s="437"/>
      <c r="F4493" s="472"/>
      <c r="G4493" s="472"/>
    </row>
    <row r="4494" spans="4:7" x14ac:dyDescent="0.2">
      <c r="D4494" s="437"/>
      <c r="E4494" s="437"/>
      <c r="F4494" s="472"/>
      <c r="G4494" s="472"/>
    </row>
    <row r="4495" spans="4:7" x14ac:dyDescent="0.2">
      <c r="D4495" s="437"/>
      <c r="E4495" s="437"/>
      <c r="F4495" s="472"/>
      <c r="G4495" s="472"/>
    </row>
    <row r="4496" spans="4:7" x14ac:dyDescent="0.2">
      <c r="D4496" s="437"/>
      <c r="E4496" s="437"/>
      <c r="F4496" s="472"/>
      <c r="G4496" s="472"/>
    </row>
    <row r="4497" spans="4:7" x14ac:dyDescent="0.2">
      <c r="D4497" s="437"/>
      <c r="E4497" s="437"/>
      <c r="F4497" s="472"/>
      <c r="G4497" s="472"/>
    </row>
    <row r="4498" spans="4:7" x14ac:dyDescent="0.2">
      <c r="D4498" s="437"/>
      <c r="E4498" s="437"/>
      <c r="F4498" s="472"/>
      <c r="G4498" s="472"/>
    </row>
    <row r="4499" spans="4:7" x14ac:dyDescent="0.2">
      <c r="D4499" s="437"/>
      <c r="E4499" s="437"/>
      <c r="F4499" s="472"/>
      <c r="G4499" s="472"/>
    </row>
    <row r="4500" spans="4:7" x14ac:dyDescent="0.2">
      <c r="D4500" s="437"/>
      <c r="E4500" s="437"/>
      <c r="F4500" s="472"/>
      <c r="G4500" s="472"/>
    </row>
    <row r="4501" spans="4:7" x14ac:dyDescent="0.2">
      <c r="D4501" s="437"/>
      <c r="E4501" s="437"/>
      <c r="F4501" s="472"/>
      <c r="G4501" s="472"/>
    </row>
    <row r="4502" spans="4:7" x14ac:dyDescent="0.2">
      <c r="D4502" s="437"/>
      <c r="E4502" s="437"/>
      <c r="F4502" s="472"/>
      <c r="G4502" s="472"/>
    </row>
    <row r="4503" spans="4:7" x14ac:dyDescent="0.2">
      <c r="D4503" s="437"/>
      <c r="E4503" s="437"/>
      <c r="F4503" s="472"/>
      <c r="G4503" s="472"/>
    </row>
    <row r="4504" spans="4:7" x14ac:dyDescent="0.2">
      <c r="D4504" s="437"/>
      <c r="E4504" s="437"/>
      <c r="F4504" s="472"/>
      <c r="G4504" s="472"/>
    </row>
    <row r="4505" spans="4:7" x14ac:dyDescent="0.2">
      <c r="D4505" s="437"/>
      <c r="E4505" s="437"/>
      <c r="F4505" s="472"/>
      <c r="G4505" s="472"/>
    </row>
    <row r="4506" spans="4:7" x14ac:dyDescent="0.2">
      <c r="D4506" s="437"/>
      <c r="E4506" s="437"/>
      <c r="F4506" s="472"/>
      <c r="G4506" s="472"/>
    </row>
    <row r="4507" spans="4:7" x14ac:dyDescent="0.2">
      <c r="D4507" s="437"/>
      <c r="E4507" s="437"/>
      <c r="F4507" s="472"/>
      <c r="G4507" s="472"/>
    </row>
    <row r="4508" spans="4:7" x14ac:dyDescent="0.2">
      <c r="D4508" s="437"/>
      <c r="E4508" s="437"/>
      <c r="F4508" s="472"/>
      <c r="G4508" s="472"/>
    </row>
    <row r="4509" spans="4:7" x14ac:dyDescent="0.2">
      <c r="D4509" s="437"/>
      <c r="E4509" s="437"/>
      <c r="F4509" s="472"/>
      <c r="G4509" s="472"/>
    </row>
    <row r="4510" spans="4:7" x14ac:dyDescent="0.2">
      <c r="D4510" s="437"/>
      <c r="E4510" s="437"/>
      <c r="F4510" s="472"/>
      <c r="G4510" s="472"/>
    </row>
    <row r="4511" spans="4:7" x14ac:dyDescent="0.2">
      <c r="D4511" s="437"/>
      <c r="E4511" s="437"/>
      <c r="F4511" s="472"/>
      <c r="G4511" s="472"/>
    </row>
    <row r="4512" spans="4:7" x14ac:dyDescent="0.2">
      <c r="D4512" s="437"/>
      <c r="E4512" s="437"/>
      <c r="F4512" s="472"/>
      <c r="G4512" s="472"/>
    </row>
    <row r="4513" spans="4:7" x14ac:dyDescent="0.2">
      <c r="D4513" s="437"/>
      <c r="E4513" s="437"/>
      <c r="F4513" s="472"/>
      <c r="G4513" s="472"/>
    </row>
    <row r="4514" spans="4:7" x14ac:dyDescent="0.2">
      <c r="D4514" s="437"/>
      <c r="E4514" s="437"/>
      <c r="F4514" s="472"/>
      <c r="G4514" s="472"/>
    </row>
    <row r="4515" spans="4:7" x14ac:dyDescent="0.2">
      <c r="D4515" s="437"/>
      <c r="E4515" s="437"/>
      <c r="F4515" s="472"/>
      <c r="G4515" s="472"/>
    </row>
    <row r="4516" spans="4:7" x14ac:dyDescent="0.2">
      <c r="D4516" s="437"/>
      <c r="E4516" s="437"/>
      <c r="F4516" s="472"/>
      <c r="G4516" s="472"/>
    </row>
    <row r="4517" spans="4:7" x14ac:dyDescent="0.2">
      <c r="D4517" s="437"/>
      <c r="E4517" s="437"/>
      <c r="F4517" s="472"/>
      <c r="G4517" s="472"/>
    </row>
    <row r="4518" spans="4:7" x14ac:dyDescent="0.2">
      <c r="D4518" s="437"/>
      <c r="E4518" s="437"/>
      <c r="F4518" s="472"/>
      <c r="G4518" s="472"/>
    </row>
    <row r="4519" spans="4:7" x14ac:dyDescent="0.2">
      <c r="D4519" s="437"/>
      <c r="E4519" s="437"/>
      <c r="F4519" s="472"/>
      <c r="G4519" s="472"/>
    </row>
    <row r="4520" spans="4:7" x14ac:dyDescent="0.2">
      <c r="D4520" s="437"/>
      <c r="E4520" s="437"/>
      <c r="F4520" s="472"/>
      <c r="G4520" s="472"/>
    </row>
    <row r="4521" spans="4:7" x14ac:dyDescent="0.2">
      <c r="D4521" s="437"/>
      <c r="E4521" s="437"/>
      <c r="F4521" s="472"/>
      <c r="G4521" s="472"/>
    </row>
    <row r="4522" spans="4:7" x14ac:dyDescent="0.2">
      <c r="D4522" s="437"/>
      <c r="E4522" s="437"/>
      <c r="F4522" s="472"/>
      <c r="G4522" s="472"/>
    </row>
    <row r="4523" spans="4:7" x14ac:dyDescent="0.2">
      <c r="D4523" s="437"/>
      <c r="E4523" s="437"/>
      <c r="F4523" s="472"/>
      <c r="G4523" s="472"/>
    </row>
    <row r="4524" spans="4:7" x14ac:dyDescent="0.2">
      <c r="D4524" s="437"/>
      <c r="E4524" s="437"/>
      <c r="F4524" s="472"/>
      <c r="G4524" s="472"/>
    </row>
    <row r="4525" spans="4:7" x14ac:dyDescent="0.2">
      <c r="D4525" s="437"/>
      <c r="E4525" s="437"/>
      <c r="F4525" s="472"/>
      <c r="G4525" s="472"/>
    </row>
    <row r="4526" spans="4:7" x14ac:dyDescent="0.2">
      <c r="D4526" s="437"/>
      <c r="E4526" s="437"/>
      <c r="F4526" s="472"/>
      <c r="G4526" s="472"/>
    </row>
    <row r="4527" spans="4:7" x14ac:dyDescent="0.2">
      <c r="D4527" s="437"/>
      <c r="E4527" s="437"/>
      <c r="F4527" s="472"/>
      <c r="G4527" s="472"/>
    </row>
    <row r="4528" spans="4:7" x14ac:dyDescent="0.2">
      <c r="D4528" s="437"/>
      <c r="E4528" s="437"/>
      <c r="F4528" s="472"/>
      <c r="G4528" s="472"/>
    </row>
    <row r="4529" spans="4:7" x14ac:dyDescent="0.2">
      <c r="D4529" s="437"/>
      <c r="E4529" s="437"/>
      <c r="F4529" s="472"/>
      <c r="G4529" s="472"/>
    </row>
    <row r="4530" spans="4:7" x14ac:dyDescent="0.2">
      <c r="D4530" s="437"/>
      <c r="E4530" s="437"/>
      <c r="F4530" s="472"/>
      <c r="G4530" s="472"/>
    </row>
    <row r="4531" spans="4:7" x14ac:dyDescent="0.2">
      <c r="D4531" s="437"/>
      <c r="E4531" s="437"/>
      <c r="F4531" s="472"/>
      <c r="G4531" s="472"/>
    </row>
    <row r="4532" spans="4:7" x14ac:dyDescent="0.2">
      <c r="D4532" s="437"/>
      <c r="E4532" s="437"/>
      <c r="F4532" s="472"/>
      <c r="G4532" s="472"/>
    </row>
    <row r="4533" spans="4:7" x14ac:dyDescent="0.2">
      <c r="D4533" s="437"/>
      <c r="E4533" s="437"/>
      <c r="F4533" s="472"/>
      <c r="G4533" s="472"/>
    </row>
    <row r="4534" spans="4:7" x14ac:dyDescent="0.2">
      <c r="D4534" s="437"/>
      <c r="E4534" s="437"/>
      <c r="F4534" s="472"/>
      <c r="G4534" s="472"/>
    </row>
    <row r="4535" spans="4:7" x14ac:dyDescent="0.2">
      <c r="D4535" s="437"/>
      <c r="E4535" s="437"/>
      <c r="F4535" s="472"/>
      <c r="G4535" s="472"/>
    </row>
    <row r="4536" spans="4:7" x14ac:dyDescent="0.2">
      <c r="D4536" s="437"/>
      <c r="E4536" s="437"/>
      <c r="F4536" s="472"/>
      <c r="G4536" s="472"/>
    </row>
    <row r="4537" spans="4:7" x14ac:dyDescent="0.2">
      <c r="D4537" s="437"/>
      <c r="E4537" s="437"/>
      <c r="F4537" s="472"/>
      <c r="G4537" s="472"/>
    </row>
    <row r="4538" spans="4:7" x14ac:dyDescent="0.2">
      <c r="D4538" s="437"/>
      <c r="E4538" s="437"/>
      <c r="F4538" s="472"/>
      <c r="G4538" s="472"/>
    </row>
    <row r="4539" spans="4:7" x14ac:dyDescent="0.2">
      <c r="D4539" s="437"/>
      <c r="E4539" s="437"/>
      <c r="F4539" s="472"/>
      <c r="G4539" s="472"/>
    </row>
    <row r="4540" spans="4:7" x14ac:dyDescent="0.2">
      <c r="D4540" s="437"/>
      <c r="E4540" s="437"/>
      <c r="F4540" s="472"/>
      <c r="G4540" s="472"/>
    </row>
    <row r="4541" spans="4:7" x14ac:dyDescent="0.2">
      <c r="D4541" s="437"/>
      <c r="E4541" s="437"/>
      <c r="F4541" s="472"/>
      <c r="G4541" s="472"/>
    </row>
    <row r="4542" spans="4:7" x14ac:dyDescent="0.2">
      <c r="D4542" s="437"/>
      <c r="E4542" s="437"/>
      <c r="F4542" s="472"/>
      <c r="G4542" s="472"/>
    </row>
    <row r="4543" spans="4:7" x14ac:dyDescent="0.2">
      <c r="D4543" s="437"/>
      <c r="E4543" s="437"/>
      <c r="F4543" s="472"/>
      <c r="G4543" s="472"/>
    </row>
    <row r="4544" spans="4:7" x14ac:dyDescent="0.2">
      <c r="D4544" s="437"/>
      <c r="E4544" s="437"/>
      <c r="F4544" s="472"/>
      <c r="G4544" s="472"/>
    </row>
    <row r="4545" spans="4:7" x14ac:dyDescent="0.2">
      <c r="D4545" s="437"/>
      <c r="E4545" s="437"/>
      <c r="F4545" s="472"/>
      <c r="G4545" s="472"/>
    </row>
    <row r="4546" spans="4:7" x14ac:dyDescent="0.2">
      <c r="D4546" s="437"/>
      <c r="E4546" s="437"/>
      <c r="F4546" s="472"/>
      <c r="G4546" s="472"/>
    </row>
    <row r="4547" spans="4:7" x14ac:dyDescent="0.2">
      <c r="D4547" s="437"/>
      <c r="E4547" s="437"/>
      <c r="F4547" s="472"/>
      <c r="G4547" s="472"/>
    </row>
    <row r="4548" spans="4:7" x14ac:dyDescent="0.2">
      <c r="D4548" s="437"/>
      <c r="E4548" s="437"/>
      <c r="F4548" s="472"/>
      <c r="G4548" s="472"/>
    </row>
    <row r="4549" spans="4:7" x14ac:dyDescent="0.2">
      <c r="D4549" s="437"/>
      <c r="E4549" s="437"/>
      <c r="F4549" s="472"/>
      <c r="G4549" s="472"/>
    </row>
    <row r="4550" spans="4:7" x14ac:dyDescent="0.2">
      <c r="D4550" s="437"/>
      <c r="E4550" s="437"/>
      <c r="F4550" s="472"/>
      <c r="G4550" s="472"/>
    </row>
    <row r="4551" spans="4:7" x14ac:dyDescent="0.2">
      <c r="D4551" s="437"/>
      <c r="E4551" s="437"/>
      <c r="F4551" s="472"/>
      <c r="G4551" s="472"/>
    </row>
    <row r="4552" spans="4:7" x14ac:dyDescent="0.2">
      <c r="D4552" s="437"/>
      <c r="E4552" s="437"/>
      <c r="F4552" s="472"/>
      <c r="G4552" s="472"/>
    </row>
    <row r="4553" spans="4:7" x14ac:dyDescent="0.2">
      <c r="D4553" s="437"/>
      <c r="E4553" s="437"/>
      <c r="F4553" s="472"/>
      <c r="G4553" s="472"/>
    </row>
    <row r="4554" spans="4:7" x14ac:dyDescent="0.2">
      <c r="D4554" s="437"/>
      <c r="E4554" s="437"/>
      <c r="F4554" s="472"/>
      <c r="G4554" s="472"/>
    </row>
    <row r="4555" spans="4:7" x14ac:dyDescent="0.2">
      <c r="D4555" s="437"/>
      <c r="E4555" s="437"/>
      <c r="F4555" s="472"/>
      <c r="G4555" s="472"/>
    </row>
    <row r="4556" spans="4:7" x14ac:dyDescent="0.2">
      <c r="D4556" s="437"/>
      <c r="E4556" s="437"/>
      <c r="F4556" s="472"/>
      <c r="G4556" s="472"/>
    </row>
    <row r="4557" spans="4:7" x14ac:dyDescent="0.2">
      <c r="D4557" s="437"/>
      <c r="E4557" s="437"/>
      <c r="F4557" s="472"/>
      <c r="G4557" s="472"/>
    </row>
    <row r="4558" spans="4:7" x14ac:dyDescent="0.2">
      <c r="D4558" s="437"/>
      <c r="E4558" s="437"/>
      <c r="F4558" s="472"/>
      <c r="G4558" s="472"/>
    </row>
    <row r="4559" spans="4:7" x14ac:dyDescent="0.2">
      <c r="D4559" s="437"/>
      <c r="E4559" s="437"/>
      <c r="F4559" s="472"/>
      <c r="G4559" s="472"/>
    </row>
    <row r="4560" spans="4:7" x14ac:dyDescent="0.2">
      <c r="D4560" s="437"/>
      <c r="E4560" s="437"/>
      <c r="F4560" s="472"/>
      <c r="G4560" s="472"/>
    </row>
    <row r="4561" spans="4:7" x14ac:dyDescent="0.2">
      <c r="D4561" s="437"/>
      <c r="E4561" s="437"/>
      <c r="F4561" s="472"/>
      <c r="G4561" s="472"/>
    </row>
    <row r="4562" spans="4:7" x14ac:dyDescent="0.2">
      <c r="D4562" s="437"/>
      <c r="E4562" s="437"/>
      <c r="F4562" s="472"/>
      <c r="G4562" s="472"/>
    </row>
    <row r="4563" spans="4:7" x14ac:dyDescent="0.2">
      <c r="D4563" s="437"/>
      <c r="E4563" s="437"/>
      <c r="F4563" s="472"/>
      <c r="G4563" s="472"/>
    </row>
    <row r="4564" spans="4:7" x14ac:dyDescent="0.2">
      <c r="D4564" s="437"/>
      <c r="E4564" s="437"/>
      <c r="F4564" s="472"/>
      <c r="G4564" s="472"/>
    </row>
    <row r="4565" spans="4:7" x14ac:dyDescent="0.2">
      <c r="D4565" s="437"/>
      <c r="E4565" s="437"/>
      <c r="F4565" s="472"/>
      <c r="G4565" s="472"/>
    </row>
    <row r="4566" spans="4:7" x14ac:dyDescent="0.2">
      <c r="D4566" s="437"/>
      <c r="E4566" s="437"/>
      <c r="F4566" s="472"/>
      <c r="G4566" s="472"/>
    </row>
    <row r="4567" spans="4:7" x14ac:dyDescent="0.2">
      <c r="D4567" s="437"/>
      <c r="E4567" s="437"/>
      <c r="F4567" s="472"/>
      <c r="G4567" s="472"/>
    </row>
    <row r="4568" spans="4:7" x14ac:dyDescent="0.2">
      <c r="D4568" s="437"/>
      <c r="E4568" s="437"/>
      <c r="F4568" s="472"/>
      <c r="G4568" s="472"/>
    </row>
    <row r="4569" spans="4:7" x14ac:dyDescent="0.2">
      <c r="D4569" s="437"/>
      <c r="E4569" s="437"/>
      <c r="F4569" s="472"/>
      <c r="G4569" s="472"/>
    </row>
    <row r="4570" spans="4:7" x14ac:dyDescent="0.2">
      <c r="D4570" s="437"/>
      <c r="E4570" s="437"/>
      <c r="F4570" s="472"/>
      <c r="G4570" s="472"/>
    </row>
    <row r="4571" spans="4:7" x14ac:dyDescent="0.2">
      <c r="D4571" s="437"/>
      <c r="E4571" s="437"/>
      <c r="F4571" s="472"/>
      <c r="G4571" s="472"/>
    </row>
    <row r="4572" spans="4:7" x14ac:dyDescent="0.2">
      <c r="D4572" s="437"/>
      <c r="E4572" s="437"/>
      <c r="F4572" s="472"/>
      <c r="G4572" s="472"/>
    </row>
    <row r="4573" spans="4:7" x14ac:dyDescent="0.2">
      <c r="D4573" s="437"/>
      <c r="E4573" s="437"/>
      <c r="F4573" s="472"/>
      <c r="G4573" s="472"/>
    </row>
    <row r="4574" spans="4:7" x14ac:dyDescent="0.2">
      <c r="D4574" s="437"/>
      <c r="E4574" s="437"/>
      <c r="F4574" s="472"/>
      <c r="G4574" s="472"/>
    </row>
    <row r="4575" spans="4:7" x14ac:dyDescent="0.2">
      <c r="D4575" s="437"/>
      <c r="E4575" s="437"/>
      <c r="F4575" s="472"/>
      <c r="G4575" s="472"/>
    </row>
    <row r="4576" spans="4:7" x14ac:dyDescent="0.2">
      <c r="D4576" s="437"/>
      <c r="E4576" s="437"/>
      <c r="F4576" s="472"/>
      <c r="G4576" s="472"/>
    </row>
    <row r="4577" spans="4:7" x14ac:dyDescent="0.2">
      <c r="D4577" s="437"/>
      <c r="E4577" s="437"/>
      <c r="F4577" s="472"/>
      <c r="G4577" s="472"/>
    </row>
    <row r="4578" spans="4:7" x14ac:dyDescent="0.2">
      <c r="D4578" s="437"/>
      <c r="E4578" s="437"/>
      <c r="F4578" s="472"/>
      <c r="G4578" s="472"/>
    </row>
    <row r="4579" spans="4:7" x14ac:dyDescent="0.2">
      <c r="D4579" s="437"/>
      <c r="E4579" s="437"/>
      <c r="F4579" s="472"/>
      <c r="G4579" s="472"/>
    </row>
    <row r="4580" spans="4:7" x14ac:dyDescent="0.2">
      <c r="D4580" s="437"/>
      <c r="E4580" s="437"/>
      <c r="F4580" s="472"/>
      <c r="G4580" s="472"/>
    </row>
    <row r="4581" spans="4:7" x14ac:dyDescent="0.2">
      <c r="D4581" s="437"/>
      <c r="E4581" s="437"/>
      <c r="F4581" s="472"/>
      <c r="G4581" s="472"/>
    </row>
    <row r="4582" spans="4:7" x14ac:dyDescent="0.2">
      <c r="D4582" s="437"/>
      <c r="E4582" s="437"/>
      <c r="F4582" s="472"/>
      <c r="G4582" s="472"/>
    </row>
    <row r="4583" spans="4:7" x14ac:dyDescent="0.2">
      <c r="D4583" s="437"/>
      <c r="E4583" s="437"/>
      <c r="F4583" s="472"/>
      <c r="G4583" s="472"/>
    </row>
    <row r="4584" spans="4:7" x14ac:dyDescent="0.2">
      <c r="D4584" s="437"/>
      <c r="E4584" s="437"/>
      <c r="F4584" s="472"/>
      <c r="G4584" s="472"/>
    </row>
    <row r="4585" spans="4:7" x14ac:dyDescent="0.2">
      <c r="D4585" s="437"/>
      <c r="E4585" s="437"/>
      <c r="F4585" s="472"/>
      <c r="G4585" s="472"/>
    </row>
    <row r="4586" spans="4:7" x14ac:dyDescent="0.2">
      <c r="D4586" s="437"/>
      <c r="E4586" s="437"/>
      <c r="F4586" s="472"/>
      <c r="G4586" s="472"/>
    </row>
    <row r="4587" spans="4:7" x14ac:dyDescent="0.2">
      <c r="D4587" s="437"/>
      <c r="E4587" s="437"/>
      <c r="F4587" s="472"/>
      <c r="G4587" s="472"/>
    </row>
    <row r="4588" spans="4:7" x14ac:dyDescent="0.2">
      <c r="D4588" s="437"/>
      <c r="E4588" s="437"/>
      <c r="F4588" s="472"/>
      <c r="G4588" s="472"/>
    </row>
    <row r="4589" spans="4:7" x14ac:dyDescent="0.2">
      <c r="D4589" s="437"/>
      <c r="E4589" s="437"/>
      <c r="F4589" s="472"/>
      <c r="G4589" s="472"/>
    </row>
    <row r="4590" spans="4:7" x14ac:dyDescent="0.2">
      <c r="D4590" s="437"/>
      <c r="E4590" s="437"/>
      <c r="F4590" s="472"/>
      <c r="G4590" s="472"/>
    </row>
    <row r="4591" spans="4:7" x14ac:dyDescent="0.2">
      <c r="D4591" s="437"/>
      <c r="E4591" s="437"/>
      <c r="F4591" s="472"/>
      <c r="G4591" s="472"/>
    </row>
    <row r="4592" spans="4:7" x14ac:dyDescent="0.2">
      <c r="D4592" s="437"/>
      <c r="E4592" s="437"/>
      <c r="F4592" s="472"/>
      <c r="G4592" s="472"/>
    </row>
    <row r="4593" spans="4:7" x14ac:dyDescent="0.2">
      <c r="D4593" s="437"/>
      <c r="E4593" s="437"/>
      <c r="F4593" s="472"/>
      <c r="G4593" s="472"/>
    </row>
    <row r="4594" spans="4:7" x14ac:dyDescent="0.2">
      <c r="D4594" s="437"/>
      <c r="E4594" s="437"/>
      <c r="F4594" s="472"/>
      <c r="G4594" s="472"/>
    </row>
    <row r="4595" spans="4:7" x14ac:dyDescent="0.2">
      <c r="D4595" s="437"/>
      <c r="E4595" s="437"/>
      <c r="F4595" s="472"/>
      <c r="G4595" s="472"/>
    </row>
    <row r="4596" spans="4:7" x14ac:dyDescent="0.2">
      <c r="D4596" s="437"/>
      <c r="E4596" s="437"/>
      <c r="F4596" s="472"/>
      <c r="G4596" s="472"/>
    </row>
    <row r="4597" spans="4:7" x14ac:dyDescent="0.2">
      <c r="D4597" s="437"/>
      <c r="E4597" s="437"/>
      <c r="F4597" s="472"/>
      <c r="G4597" s="472"/>
    </row>
    <row r="4598" spans="4:7" x14ac:dyDescent="0.2">
      <c r="D4598" s="437"/>
      <c r="E4598" s="437"/>
      <c r="F4598" s="472"/>
      <c r="G4598" s="472"/>
    </row>
    <row r="4599" spans="4:7" x14ac:dyDescent="0.2">
      <c r="D4599" s="437"/>
      <c r="E4599" s="437"/>
      <c r="F4599" s="472"/>
      <c r="G4599" s="472"/>
    </row>
    <row r="4600" spans="4:7" x14ac:dyDescent="0.2">
      <c r="D4600" s="437"/>
      <c r="E4600" s="437"/>
      <c r="F4600" s="472"/>
      <c r="G4600" s="472"/>
    </row>
    <row r="4601" spans="4:7" x14ac:dyDescent="0.2">
      <c r="D4601" s="437"/>
      <c r="E4601" s="437"/>
      <c r="F4601" s="472"/>
      <c r="G4601" s="472"/>
    </row>
    <row r="4602" spans="4:7" x14ac:dyDescent="0.2">
      <c r="D4602" s="437"/>
      <c r="E4602" s="437"/>
      <c r="F4602" s="472"/>
      <c r="G4602" s="472"/>
    </row>
    <row r="4603" spans="4:7" x14ac:dyDescent="0.2">
      <c r="D4603" s="437"/>
      <c r="E4603" s="437"/>
      <c r="F4603" s="472"/>
      <c r="G4603" s="472"/>
    </row>
    <row r="4604" spans="4:7" x14ac:dyDescent="0.2">
      <c r="D4604" s="437"/>
      <c r="E4604" s="437"/>
      <c r="F4604" s="472"/>
      <c r="G4604" s="472"/>
    </row>
    <row r="4605" spans="4:7" x14ac:dyDescent="0.2">
      <c r="D4605" s="437"/>
      <c r="E4605" s="437"/>
      <c r="F4605" s="472"/>
      <c r="G4605" s="472"/>
    </row>
    <row r="4606" spans="4:7" x14ac:dyDescent="0.2">
      <c r="D4606" s="437"/>
      <c r="E4606" s="437"/>
      <c r="F4606" s="472"/>
      <c r="G4606" s="472"/>
    </row>
    <row r="4607" spans="4:7" x14ac:dyDescent="0.2">
      <c r="D4607" s="437"/>
      <c r="E4607" s="437"/>
      <c r="F4607" s="472"/>
      <c r="G4607" s="472"/>
    </row>
    <row r="4608" spans="4:7" x14ac:dyDescent="0.2">
      <c r="D4608" s="437"/>
      <c r="E4608" s="437"/>
      <c r="F4608" s="472"/>
      <c r="G4608" s="472"/>
    </row>
    <row r="4609" spans="4:7" x14ac:dyDescent="0.2">
      <c r="D4609" s="437"/>
      <c r="E4609" s="437"/>
      <c r="F4609" s="472"/>
      <c r="G4609" s="472"/>
    </row>
    <row r="4610" spans="4:7" x14ac:dyDescent="0.2">
      <c r="D4610" s="437"/>
      <c r="E4610" s="437"/>
      <c r="F4610" s="472"/>
      <c r="G4610" s="472"/>
    </row>
    <row r="4611" spans="4:7" x14ac:dyDescent="0.2">
      <c r="D4611" s="437"/>
      <c r="E4611" s="437"/>
      <c r="F4611" s="472"/>
      <c r="G4611" s="472"/>
    </row>
    <row r="4612" spans="4:7" x14ac:dyDescent="0.2">
      <c r="D4612" s="437"/>
      <c r="E4612" s="437"/>
      <c r="F4612" s="472"/>
      <c r="G4612" s="472"/>
    </row>
    <row r="4613" spans="4:7" x14ac:dyDescent="0.2">
      <c r="D4613" s="437"/>
      <c r="E4613" s="437"/>
      <c r="F4613" s="472"/>
      <c r="G4613" s="472"/>
    </row>
    <row r="4614" spans="4:7" x14ac:dyDescent="0.2">
      <c r="D4614" s="437"/>
      <c r="E4614" s="437"/>
      <c r="F4614" s="472"/>
      <c r="G4614" s="472"/>
    </row>
    <row r="4615" spans="4:7" x14ac:dyDescent="0.2">
      <c r="D4615" s="437"/>
      <c r="E4615" s="437"/>
      <c r="F4615" s="472"/>
      <c r="G4615" s="472"/>
    </row>
    <row r="4616" spans="4:7" x14ac:dyDescent="0.2">
      <c r="D4616" s="437"/>
      <c r="E4616" s="437"/>
      <c r="F4616" s="472"/>
      <c r="G4616" s="472"/>
    </row>
    <row r="4617" spans="4:7" x14ac:dyDescent="0.2">
      <c r="D4617" s="437"/>
      <c r="E4617" s="437"/>
      <c r="F4617" s="472"/>
      <c r="G4617" s="472"/>
    </row>
    <row r="4618" spans="4:7" x14ac:dyDescent="0.2">
      <c r="D4618" s="437"/>
      <c r="E4618" s="437"/>
      <c r="F4618" s="472"/>
      <c r="G4618" s="472"/>
    </row>
    <row r="4619" spans="4:7" x14ac:dyDescent="0.2">
      <c r="D4619" s="437"/>
      <c r="E4619" s="437"/>
      <c r="F4619" s="472"/>
      <c r="G4619" s="472"/>
    </row>
    <row r="4620" spans="4:7" x14ac:dyDescent="0.2">
      <c r="D4620" s="437"/>
      <c r="E4620" s="437"/>
      <c r="F4620" s="472"/>
      <c r="G4620" s="472"/>
    </row>
    <row r="4621" spans="4:7" x14ac:dyDescent="0.2">
      <c r="D4621" s="437"/>
      <c r="E4621" s="437"/>
      <c r="F4621" s="472"/>
      <c r="G4621" s="472"/>
    </row>
    <row r="4622" spans="4:7" x14ac:dyDescent="0.2">
      <c r="D4622" s="437"/>
      <c r="E4622" s="437"/>
      <c r="F4622" s="472"/>
      <c r="G4622" s="472"/>
    </row>
    <row r="4623" spans="4:7" x14ac:dyDescent="0.2">
      <c r="D4623" s="437"/>
      <c r="E4623" s="437"/>
      <c r="F4623" s="472"/>
      <c r="G4623" s="472"/>
    </row>
    <row r="4624" spans="4:7" x14ac:dyDescent="0.2">
      <c r="D4624" s="437"/>
      <c r="E4624" s="437"/>
      <c r="F4624" s="472"/>
      <c r="G4624" s="472"/>
    </row>
    <row r="4625" spans="4:7" x14ac:dyDescent="0.2">
      <c r="D4625" s="437"/>
      <c r="E4625" s="437"/>
      <c r="F4625" s="472"/>
      <c r="G4625" s="472"/>
    </row>
    <row r="4626" spans="4:7" x14ac:dyDescent="0.2">
      <c r="D4626" s="437"/>
      <c r="E4626" s="437"/>
      <c r="F4626" s="472"/>
      <c r="G4626" s="472"/>
    </row>
    <row r="4627" spans="4:7" x14ac:dyDescent="0.2">
      <c r="D4627" s="437"/>
      <c r="E4627" s="437"/>
      <c r="F4627" s="472"/>
      <c r="G4627" s="472"/>
    </row>
    <row r="4628" spans="4:7" x14ac:dyDescent="0.2">
      <c r="D4628" s="437"/>
      <c r="E4628" s="437"/>
      <c r="F4628" s="472"/>
      <c r="G4628" s="472"/>
    </row>
    <row r="4629" spans="4:7" x14ac:dyDescent="0.2">
      <c r="D4629" s="437"/>
      <c r="E4629" s="437"/>
      <c r="F4629" s="472"/>
      <c r="G4629" s="472"/>
    </row>
    <row r="4630" spans="4:7" x14ac:dyDescent="0.2">
      <c r="D4630" s="437"/>
      <c r="E4630" s="437"/>
      <c r="F4630" s="472"/>
      <c r="G4630" s="472"/>
    </row>
    <row r="4631" spans="4:7" x14ac:dyDescent="0.2">
      <c r="D4631" s="437"/>
      <c r="E4631" s="437"/>
      <c r="F4631" s="472"/>
      <c r="G4631" s="472"/>
    </row>
    <row r="4632" spans="4:7" x14ac:dyDescent="0.2">
      <c r="D4632" s="437"/>
      <c r="E4632" s="437"/>
      <c r="F4632" s="472"/>
      <c r="G4632" s="472"/>
    </row>
    <row r="4633" spans="4:7" x14ac:dyDescent="0.2">
      <c r="D4633" s="437"/>
      <c r="E4633" s="437"/>
      <c r="F4633" s="472"/>
      <c r="G4633" s="472"/>
    </row>
    <row r="4634" spans="4:7" x14ac:dyDescent="0.2">
      <c r="D4634" s="437"/>
      <c r="E4634" s="437"/>
      <c r="F4634" s="472"/>
      <c r="G4634" s="472"/>
    </row>
    <row r="4635" spans="4:7" x14ac:dyDescent="0.2">
      <c r="D4635" s="437"/>
      <c r="E4635" s="437"/>
      <c r="F4635" s="472"/>
      <c r="G4635" s="472"/>
    </row>
    <row r="4636" spans="4:7" x14ac:dyDescent="0.2">
      <c r="D4636" s="437"/>
      <c r="E4636" s="437"/>
      <c r="F4636" s="472"/>
      <c r="G4636" s="472"/>
    </row>
    <row r="4637" spans="4:7" x14ac:dyDescent="0.2">
      <c r="D4637" s="437"/>
      <c r="E4637" s="437"/>
      <c r="F4637" s="472"/>
      <c r="G4637" s="472"/>
    </row>
    <row r="4638" spans="4:7" x14ac:dyDescent="0.2">
      <c r="D4638" s="437"/>
      <c r="E4638" s="437"/>
      <c r="F4638" s="472"/>
      <c r="G4638" s="472"/>
    </row>
    <row r="4639" spans="4:7" x14ac:dyDescent="0.2">
      <c r="D4639" s="437"/>
      <c r="E4639" s="437"/>
      <c r="F4639" s="472"/>
      <c r="G4639" s="472"/>
    </row>
    <row r="4640" spans="4:7" x14ac:dyDescent="0.2">
      <c r="D4640" s="437"/>
      <c r="E4640" s="437"/>
      <c r="F4640" s="472"/>
      <c r="G4640" s="472"/>
    </row>
    <row r="4641" spans="4:7" x14ac:dyDescent="0.2">
      <c r="D4641" s="437"/>
      <c r="E4641" s="437"/>
      <c r="F4641" s="472"/>
      <c r="G4641" s="472"/>
    </row>
    <row r="4642" spans="4:7" x14ac:dyDescent="0.2">
      <c r="D4642" s="437"/>
      <c r="E4642" s="437"/>
      <c r="F4642" s="472"/>
      <c r="G4642" s="472"/>
    </row>
    <row r="4643" spans="4:7" x14ac:dyDescent="0.2">
      <c r="D4643" s="437"/>
      <c r="E4643" s="437"/>
      <c r="F4643" s="472"/>
      <c r="G4643" s="472"/>
    </row>
    <row r="4644" spans="4:7" x14ac:dyDescent="0.2">
      <c r="D4644" s="437"/>
      <c r="E4644" s="437"/>
      <c r="F4644" s="472"/>
      <c r="G4644" s="472"/>
    </row>
    <row r="4645" spans="4:7" x14ac:dyDescent="0.2">
      <c r="D4645" s="437"/>
      <c r="E4645" s="437"/>
      <c r="F4645" s="472"/>
      <c r="G4645" s="472"/>
    </row>
    <row r="4646" spans="4:7" x14ac:dyDescent="0.2">
      <c r="D4646" s="437"/>
      <c r="E4646" s="437"/>
      <c r="F4646" s="472"/>
      <c r="G4646" s="472"/>
    </row>
    <row r="4647" spans="4:7" x14ac:dyDescent="0.2">
      <c r="D4647" s="437"/>
      <c r="E4647" s="437"/>
      <c r="F4647" s="472"/>
      <c r="G4647" s="472"/>
    </row>
    <row r="4648" spans="4:7" x14ac:dyDescent="0.2">
      <c r="D4648" s="437"/>
      <c r="E4648" s="437"/>
      <c r="F4648" s="472"/>
      <c r="G4648" s="472"/>
    </row>
    <row r="4649" spans="4:7" x14ac:dyDescent="0.2">
      <c r="D4649" s="437"/>
      <c r="E4649" s="437"/>
      <c r="F4649" s="472"/>
      <c r="G4649" s="472"/>
    </row>
    <row r="4650" spans="4:7" x14ac:dyDescent="0.2">
      <c r="D4650" s="437"/>
      <c r="E4650" s="437"/>
      <c r="F4650" s="472"/>
      <c r="G4650" s="472"/>
    </row>
    <row r="4651" spans="4:7" x14ac:dyDescent="0.2">
      <c r="D4651" s="437"/>
      <c r="E4651" s="437"/>
      <c r="F4651" s="472"/>
      <c r="G4651" s="472"/>
    </row>
    <row r="4652" spans="4:7" x14ac:dyDescent="0.2">
      <c r="D4652" s="437"/>
      <c r="E4652" s="437"/>
      <c r="F4652" s="472"/>
      <c r="G4652" s="472"/>
    </row>
    <row r="4653" spans="4:7" x14ac:dyDescent="0.2">
      <c r="D4653" s="437"/>
      <c r="E4653" s="437"/>
      <c r="F4653" s="472"/>
      <c r="G4653" s="472"/>
    </row>
    <row r="4654" spans="4:7" x14ac:dyDescent="0.2">
      <c r="D4654" s="437"/>
      <c r="E4654" s="437"/>
      <c r="F4654" s="472"/>
      <c r="G4654" s="472"/>
    </row>
    <row r="4655" spans="4:7" x14ac:dyDescent="0.2">
      <c r="D4655" s="437"/>
      <c r="E4655" s="437"/>
      <c r="F4655" s="472"/>
      <c r="G4655" s="472"/>
    </row>
    <row r="4656" spans="4:7" x14ac:dyDescent="0.2">
      <c r="D4656" s="437"/>
      <c r="E4656" s="437"/>
      <c r="F4656" s="472"/>
      <c r="G4656" s="472"/>
    </row>
    <row r="4657" spans="4:7" x14ac:dyDescent="0.2">
      <c r="D4657" s="437"/>
      <c r="E4657" s="437"/>
      <c r="F4657" s="472"/>
      <c r="G4657" s="472"/>
    </row>
    <row r="4658" spans="4:7" x14ac:dyDescent="0.2">
      <c r="D4658" s="437"/>
      <c r="E4658" s="437"/>
      <c r="F4658" s="472"/>
      <c r="G4658" s="472"/>
    </row>
    <row r="4659" spans="4:7" x14ac:dyDescent="0.2">
      <c r="D4659" s="437"/>
      <c r="E4659" s="437"/>
      <c r="F4659" s="472"/>
      <c r="G4659" s="472"/>
    </row>
    <row r="4660" spans="4:7" x14ac:dyDescent="0.2">
      <c r="D4660" s="437"/>
      <c r="E4660" s="437"/>
      <c r="F4660" s="472"/>
      <c r="G4660" s="472"/>
    </row>
    <row r="4661" spans="4:7" x14ac:dyDescent="0.2">
      <c r="D4661" s="437"/>
      <c r="E4661" s="437"/>
      <c r="F4661" s="472"/>
      <c r="G4661" s="472"/>
    </row>
    <row r="4662" spans="4:7" x14ac:dyDescent="0.2">
      <c r="D4662" s="437"/>
      <c r="E4662" s="437"/>
      <c r="F4662" s="472"/>
      <c r="G4662" s="472"/>
    </row>
    <row r="4663" spans="4:7" x14ac:dyDescent="0.2">
      <c r="D4663" s="437"/>
      <c r="E4663" s="437"/>
      <c r="F4663" s="472"/>
      <c r="G4663" s="472"/>
    </row>
    <row r="4664" spans="4:7" x14ac:dyDescent="0.2">
      <c r="D4664" s="437"/>
      <c r="E4664" s="437"/>
      <c r="F4664" s="472"/>
      <c r="G4664" s="472"/>
    </row>
    <row r="4665" spans="4:7" x14ac:dyDescent="0.2">
      <c r="D4665" s="437"/>
      <c r="E4665" s="437"/>
      <c r="F4665" s="472"/>
      <c r="G4665" s="472"/>
    </row>
    <row r="4666" spans="4:7" x14ac:dyDescent="0.2">
      <c r="D4666" s="437"/>
      <c r="E4666" s="437"/>
      <c r="F4666" s="472"/>
      <c r="G4666" s="472"/>
    </row>
    <row r="4667" spans="4:7" x14ac:dyDescent="0.2">
      <c r="D4667" s="437"/>
      <c r="E4667" s="437"/>
      <c r="F4667" s="472"/>
      <c r="G4667" s="472"/>
    </row>
    <row r="4668" spans="4:7" x14ac:dyDescent="0.2">
      <c r="D4668" s="437"/>
      <c r="E4668" s="437"/>
      <c r="F4668" s="472"/>
      <c r="G4668" s="472"/>
    </row>
    <row r="4669" spans="4:7" x14ac:dyDescent="0.2">
      <c r="D4669" s="437"/>
      <c r="E4669" s="437"/>
      <c r="F4669" s="472"/>
      <c r="G4669" s="472"/>
    </row>
    <row r="4670" spans="4:7" x14ac:dyDescent="0.2">
      <c r="D4670" s="437"/>
      <c r="E4670" s="437"/>
      <c r="F4670" s="472"/>
      <c r="G4670" s="472"/>
    </row>
    <row r="4671" spans="4:7" x14ac:dyDescent="0.2">
      <c r="D4671" s="437"/>
      <c r="E4671" s="437"/>
      <c r="F4671" s="472"/>
      <c r="G4671" s="472"/>
    </row>
    <row r="4672" spans="4:7" x14ac:dyDescent="0.2">
      <c r="D4672" s="437"/>
      <c r="E4672" s="437"/>
      <c r="F4672" s="472"/>
      <c r="G4672" s="472"/>
    </row>
    <row r="4673" spans="4:7" x14ac:dyDescent="0.2">
      <c r="D4673" s="437"/>
      <c r="E4673" s="437"/>
      <c r="F4673" s="472"/>
      <c r="G4673" s="472"/>
    </row>
    <row r="4674" spans="4:7" x14ac:dyDescent="0.2">
      <c r="D4674" s="437"/>
      <c r="E4674" s="437"/>
      <c r="F4674" s="472"/>
      <c r="G4674" s="472"/>
    </row>
    <row r="4675" spans="4:7" x14ac:dyDescent="0.2">
      <c r="D4675" s="437"/>
      <c r="E4675" s="437"/>
      <c r="F4675" s="472"/>
      <c r="G4675" s="472"/>
    </row>
    <row r="4676" spans="4:7" x14ac:dyDescent="0.2">
      <c r="D4676" s="437"/>
      <c r="E4676" s="437"/>
      <c r="F4676" s="472"/>
      <c r="G4676" s="472"/>
    </row>
    <row r="4677" spans="4:7" x14ac:dyDescent="0.2">
      <c r="D4677" s="437"/>
      <c r="E4677" s="437"/>
      <c r="F4677" s="472"/>
      <c r="G4677" s="472"/>
    </row>
    <row r="4678" spans="4:7" x14ac:dyDescent="0.2">
      <c r="D4678" s="437"/>
      <c r="E4678" s="437"/>
      <c r="F4678" s="472"/>
      <c r="G4678" s="472"/>
    </row>
    <row r="4679" spans="4:7" x14ac:dyDescent="0.2">
      <c r="D4679" s="437"/>
      <c r="E4679" s="437"/>
      <c r="F4679" s="472"/>
      <c r="G4679" s="472"/>
    </row>
    <row r="4680" spans="4:7" x14ac:dyDescent="0.2">
      <c r="D4680" s="437"/>
      <c r="E4680" s="437"/>
      <c r="F4680" s="472"/>
      <c r="G4680" s="472"/>
    </row>
    <row r="4681" spans="4:7" x14ac:dyDescent="0.2">
      <c r="D4681" s="437"/>
      <c r="E4681" s="437"/>
      <c r="F4681" s="472"/>
      <c r="G4681" s="472"/>
    </row>
    <row r="4682" spans="4:7" x14ac:dyDescent="0.2">
      <c r="D4682" s="437"/>
      <c r="E4682" s="437"/>
      <c r="F4682" s="472"/>
      <c r="G4682" s="472"/>
    </row>
    <row r="4683" spans="4:7" x14ac:dyDescent="0.2">
      <c r="D4683" s="437"/>
      <c r="E4683" s="437"/>
      <c r="F4683" s="472"/>
      <c r="G4683" s="472"/>
    </row>
    <row r="4684" spans="4:7" x14ac:dyDescent="0.2">
      <c r="D4684" s="437"/>
      <c r="E4684" s="437"/>
      <c r="F4684" s="472"/>
      <c r="G4684" s="472"/>
    </row>
    <row r="4685" spans="4:7" x14ac:dyDescent="0.2">
      <c r="D4685" s="437"/>
      <c r="E4685" s="437"/>
      <c r="F4685" s="472"/>
      <c r="G4685" s="472"/>
    </row>
    <row r="4686" spans="4:7" x14ac:dyDescent="0.2">
      <c r="D4686" s="437"/>
      <c r="E4686" s="437"/>
      <c r="F4686" s="472"/>
      <c r="G4686" s="472"/>
    </row>
    <row r="4687" spans="4:7" x14ac:dyDescent="0.2">
      <c r="D4687" s="437"/>
      <c r="E4687" s="437"/>
      <c r="F4687" s="472"/>
      <c r="G4687" s="472"/>
    </row>
    <row r="4688" spans="4:7" x14ac:dyDescent="0.2">
      <c r="D4688" s="437"/>
      <c r="E4688" s="437"/>
      <c r="F4688" s="472"/>
      <c r="G4688" s="472"/>
    </row>
    <row r="4689" spans="4:7" x14ac:dyDescent="0.2">
      <c r="D4689" s="437"/>
      <c r="E4689" s="437"/>
      <c r="F4689" s="472"/>
      <c r="G4689" s="472"/>
    </row>
    <row r="4690" spans="4:7" x14ac:dyDescent="0.2">
      <c r="D4690" s="437"/>
      <c r="E4690" s="437"/>
      <c r="F4690" s="472"/>
      <c r="G4690" s="472"/>
    </row>
    <row r="4691" spans="4:7" x14ac:dyDescent="0.2">
      <c r="D4691" s="437"/>
      <c r="E4691" s="437"/>
      <c r="F4691" s="472"/>
      <c r="G4691" s="472"/>
    </row>
    <row r="4692" spans="4:7" x14ac:dyDescent="0.2">
      <c r="D4692" s="437"/>
      <c r="E4692" s="437"/>
      <c r="F4692" s="472"/>
      <c r="G4692" s="472"/>
    </row>
    <row r="4693" spans="4:7" x14ac:dyDescent="0.2">
      <c r="D4693" s="437"/>
      <c r="E4693" s="437"/>
      <c r="F4693" s="472"/>
      <c r="G4693" s="472"/>
    </row>
    <row r="4694" spans="4:7" x14ac:dyDescent="0.2">
      <c r="D4694" s="437"/>
      <c r="E4694" s="437"/>
      <c r="F4694" s="472"/>
      <c r="G4694" s="472"/>
    </row>
    <row r="4695" spans="4:7" x14ac:dyDescent="0.2">
      <c r="D4695" s="437"/>
      <c r="E4695" s="437"/>
      <c r="F4695" s="472"/>
      <c r="G4695" s="472"/>
    </row>
    <row r="4696" spans="4:7" x14ac:dyDescent="0.2">
      <c r="D4696" s="437"/>
      <c r="E4696" s="437"/>
      <c r="F4696" s="472"/>
      <c r="G4696" s="472"/>
    </row>
    <row r="4697" spans="4:7" x14ac:dyDescent="0.2">
      <c r="D4697" s="437"/>
      <c r="E4697" s="437"/>
      <c r="F4697" s="472"/>
      <c r="G4697" s="472"/>
    </row>
    <row r="4698" spans="4:7" x14ac:dyDescent="0.2">
      <c r="D4698" s="437"/>
      <c r="E4698" s="437"/>
      <c r="F4698" s="472"/>
      <c r="G4698" s="472"/>
    </row>
    <row r="4699" spans="4:7" x14ac:dyDescent="0.2">
      <c r="D4699" s="437"/>
      <c r="E4699" s="437"/>
      <c r="F4699" s="472"/>
      <c r="G4699" s="472"/>
    </row>
    <row r="4700" spans="4:7" x14ac:dyDescent="0.2">
      <c r="D4700" s="437"/>
      <c r="E4700" s="437"/>
      <c r="F4700" s="472"/>
      <c r="G4700" s="472"/>
    </row>
    <row r="4701" spans="4:7" x14ac:dyDescent="0.2">
      <c r="D4701" s="437"/>
      <c r="E4701" s="437"/>
      <c r="F4701" s="472"/>
      <c r="G4701" s="472"/>
    </row>
    <row r="4702" spans="4:7" x14ac:dyDescent="0.2">
      <c r="D4702" s="437"/>
      <c r="E4702" s="437"/>
      <c r="F4702" s="472"/>
      <c r="G4702" s="472"/>
    </row>
    <row r="4703" spans="4:7" x14ac:dyDescent="0.2">
      <c r="D4703" s="437"/>
      <c r="E4703" s="437"/>
      <c r="F4703" s="472"/>
      <c r="G4703" s="472"/>
    </row>
    <row r="4704" spans="4:7" x14ac:dyDescent="0.2">
      <c r="D4704" s="437"/>
      <c r="E4704" s="437"/>
      <c r="F4704" s="472"/>
      <c r="G4704" s="472"/>
    </row>
    <row r="4705" spans="4:7" x14ac:dyDescent="0.2">
      <c r="D4705" s="437"/>
      <c r="E4705" s="437"/>
      <c r="F4705" s="472"/>
      <c r="G4705" s="472"/>
    </row>
    <row r="4706" spans="4:7" x14ac:dyDescent="0.2">
      <c r="D4706" s="437"/>
      <c r="E4706" s="437"/>
      <c r="F4706" s="472"/>
      <c r="G4706" s="472"/>
    </row>
    <row r="4707" spans="4:7" x14ac:dyDescent="0.2">
      <c r="D4707" s="437"/>
      <c r="E4707" s="437"/>
      <c r="F4707" s="472"/>
      <c r="G4707" s="472"/>
    </row>
    <row r="4708" spans="4:7" x14ac:dyDescent="0.2">
      <c r="D4708" s="437"/>
      <c r="E4708" s="437"/>
      <c r="F4708" s="472"/>
      <c r="G4708" s="472"/>
    </row>
    <row r="4709" spans="4:7" x14ac:dyDescent="0.2">
      <c r="D4709" s="437"/>
      <c r="E4709" s="437"/>
      <c r="F4709" s="472"/>
      <c r="G4709" s="472"/>
    </row>
    <row r="4710" spans="4:7" x14ac:dyDescent="0.2">
      <c r="D4710" s="437"/>
      <c r="E4710" s="437"/>
      <c r="F4710" s="472"/>
      <c r="G4710" s="472"/>
    </row>
    <row r="4711" spans="4:7" x14ac:dyDescent="0.2">
      <c r="D4711" s="437"/>
      <c r="E4711" s="437"/>
      <c r="F4711" s="472"/>
      <c r="G4711" s="472"/>
    </row>
    <row r="4712" spans="4:7" x14ac:dyDescent="0.2">
      <c r="D4712" s="437"/>
      <c r="E4712" s="437"/>
      <c r="F4712" s="472"/>
      <c r="G4712" s="472"/>
    </row>
    <row r="4713" spans="4:7" x14ac:dyDescent="0.2">
      <c r="D4713" s="437"/>
      <c r="E4713" s="437"/>
      <c r="F4713" s="472"/>
      <c r="G4713" s="472"/>
    </row>
    <row r="4714" spans="4:7" x14ac:dyDescent="0.2">
      <c r="D4714" s="437"/>
      <c r="E4714" s="437"/>
      <c r="F4714" s="472"/>
      <c r="G4714" s="472"/>
    </row>
    <row r="4715" spans="4:7" x14ac:dyDescent="0.2">
      <c r="D4715" s="437"/>
      <c r="E4715" s="437"/>
      <c r="F4715" s="472"/>
      <c r="G4715" s="472"/>
    </row>
    <row r="4716" spans="4:7" x14ac:dyDescent="0.2">
      <c r="D4716" s="437"/>
      <c r="E4716" s="437"/>
      <c r="F4716" s="472"/>
      <c r="G4716" s="472"/>
    </row>
    <row r="4717" spans="4:7" x14ac:dyDescent="0.2">
      <c r="D4717" s="437"/>
      <c r="E4717" s="437"/>
      <c r="F4717" s="472"/>
      <c r="G4717" s="472"/>
    </row>
    <row r="4718" spans="4:7" x14ac:dyDescent="0.2">
      <c r="D4718" s="437"/>
      <c r="E4718" s="437"/>
      <c r="F4718" s="472"/>
      <c r="G4718" s="472"/>
    </row>
    <row r="4719" spans="4:7" x14ac:dyDescent="0.2">
      <c r="D4719" s="437"/>
      <c r="E4719" s="437"/>
      <c r="F4719" s="472"/>
      <c r="G4719" s="472"/>
    </row>
    <row r="4720" spans="4:7" x14ac:dyDescent="0.2">
      <c r="D4720" s="437"/>
      <c r="E4720" s="437"/>
      <c r="F4720" s="472"/>
      <c r="G4720" s="472"/>
    </row>
    <row r="4721" spans="4:7" x14ac:dyDescent="0.2">
      <c r="D4721" s="437"/>
      <c r="E4721" s="437"/>
      <c r="F4721" s="472"/>
      <c r="G4721" s="472"/>
    </row>
    <row r="4722" spans="4:7" x14ac:dyDescent="0.2">
      <c r="D4722" s="437"/>
      <c r="E4722" s="437"/>
      <c r="F4722" s="472"/>
      <c r="G4722" s="472"/>
    </row>
    <row r="4723" spans="4:7" x14ac:dyDescent="0.2">
      <c r="D4723" s="437"/>
      <c r="E4723" s="437"/>
      <c r="F4723" s="472"/>
      <c r="G4723" s="472"/>
    </row>
    <row r="4724" spans="4:7" x14ac:dyDescent="0.2">
      <c r="D4724" s="437"/>
      <c r="E4724" s="437"/>
      <c r="F4724" s="472"/>
      <c r="G4724" s="472"/>
    </row>
    <row r="4725" spans="4:7" x14ac:dyDescent="0.2">
      <c r="D4725" s="437"/>
      <c r="E4725" s="437"/>
      <c r="F4725" s="472"/>
      <c r="G4725" s="472"/>
    </row>
    <row r="4726" spans="4:7" x14ac:dyDescent="0.2">
      <c r="D4726" s="437"/>
      <c r="E4726" s="437"/>
      <c r="F4726" s="472"/>
      <c r="G4726" s="472"/>
    </row>
    <row r="4727" spans="4:7" x14ac:dyDescent="0.2">
      <c r="D4727" s="437"/>
      <c r="E4727" s="437"/>
      <c r="F4727" s="472"/>
      <c r="G4727" s="472"/>
    </row>
    <row r="4728" spans="4:7" x14ac:dyDescent="0.2">
      <c r="D4728" s="437"/>
      <c r="E4728" s="437"/>
      <c r="F4728" s="472"/>
      <c r="G4728" s="472"/>
    </row>
    <row r="4729" spans="4:7" x14ac:dyDescent="0.2">
      <c r="D4729" s="437"/>
      <c r="E4729" s="437"/>
      <c r="F4729" s="472"/>
      <c r="G4729" s="472"/>
    </row>
    <row r="4730" spans="4:7" x14ac:dyDescent="0.2">
      <c r="D4730" s="437"/>
      <c r="E4730" s="437"/>
      <c r="F4730" s="472"/>
      <c r="G4730" s="472"/>
    </row>
    <row r="4731" spans="4:7" x14ac:dyDescent="0.2">
      <c r="D4731" s="437"/>
      <c r="E4731" s="437"/>
      <c r="F4731" s="472"/>
      <c r="G4731" s="472"/>
    </row>
    <row r="4732" spans="4:7" x14ac:dyDescent="0.2">
      <c r="D4732" s="437"/>
      <c r="E4732" s="437"/>
      <c r="F4732" s="472"/>
      <c r="G4732" s="472"/>
    </row>
    <row r="4733" spans="4:7" x14ac:dyDescent="0.2">
      <c r="D4733" s="437"/>
      <c r="E4733" s="437"/>
      <c r="F4733" s="472"/>
      <c r="G4733" s="472"/>
    </row>
    <row r="4734" spans="4:7" x14ac:dyDescent="0.2">
      <c r="D4734" s="437"/>
      <c r="E4734" s="437"/>
      <c r="F4734" s="472"/>
      <c r="G4734" s="472"/>
    </row>
    <row r="4735" spans="4:7" x14ac:dyDescent="0.2">
      <c r="D4735" s="437"/>
      <c r="E4735" s="437"/>
      <c r="F4735" s="472"/>
      <c r="G4735" s="472"/>
    </row>
    <row r="4736" spans="4:7" x14ac:dyDescent="0.2">
      <c r="D4736" s="437"/>
      <c r="E4736" s="437"/>
      <c r="F4736" s="472"/>
      <c r="G4736" s="472"/>
    </row>
    <row r="4737" spans="4:7" x14ac:dyDescent="0.2">
      <c r="D4737" s="437"/>
      <c r="E4737" s="437"/>
      <c r="F4737" s="472"/>
      <c r="G4737" s="472"/>
    </row>
    <row r="4738" spans="4:7" x14ac:dyDescent="0.2">
      <c r="D4738" s="437"/>
      <c r="E4738" s="437"/>
      <c r="F4738" s="472"/>
      <c r="G4738" s="472"/>
    </row>
    <row r="4739" spans="4:7" x14ac:dyDescent="0.2">
      <c r="D4739" s="437"/>
      <c r="E4739" s="437"/>
      <c r="F4739" s="472"/>
      <c r="G4739" s="472"/>
    </row>
    <row r="4740" spans="4:7" x14ac:dyDescent="0.2">
      <c r="D4740" s="437"/>
      <c r="E4740" s="437"/>
      <c r="F4740" s="472"/>
      <c r="G4740" s="472"/>
    </row>
    <row r="4741" spans="4:7" x14ac:dyDescent="0.2">
      <c r="D4741" s="437"/>
      <c r="E4741" s="437"/>
      <c r="F4741" s="472"/>
      <c r="G4741" s="472"/>
    </row>
    <row r="4742" spans="4:7" x14ac:dyDescent="0.2">
      <c r="D4742" s="437"/>
      <c r="E4742" s="437"/>
      <c r="F4742" s="472"/>
      <c r="G4742" s="472"/>
    </row>
    <row r="4743" spans="4:7" x14ac:dyDescent="0.2">
      <c r="D4743" s="437"/>
      <c r="E4743" s="437"/>
      <c r="F4743" s="472"/>
      <c r="G4743" s="472"/>
    </row>
    <row r="4744" spans="4:7" x14ac:dyDescent="0.2">
      <c r="D4744" s="437"/>
      <c r="E4744" s="437"/>
      <c r="F4744" s="472"/>
      <c r="G4744" s="472"/>
    </row>
    <row r="4745" spans="4:7" x14ac:dyDescent="0.2">
      <c r="D4745" s="437"/>
      <c r="E4745" s="437"/>
      <c r="F4745" s="472"/>
      <c r="G4745" s="472"/>
    </row>
    <row r="4746" spans="4:7" x14ac:dyDescent="0.2">
      <c r="D4746" s="437"/>
      <c r="E4746" s="437"/>
      <c r="F4746" s="472"/>
      <c r="G4746" s="472"/>
    </row>
    <row r="4747" spans="4:7" x14ac:dyDescent="0.2">
      <c r="D4747" s="437"/>
      <c r="E4747" s="437"/>
      <c r="F4747" s="472"/>
      <c r="G4747" s="472"/>
    </row>
    <row r="4748" spans="4:7" x14ac:dyDescent="0.2">
      <c r="D4748" s="437"/>
      <c r="E4748" s="437"/>
      <c r="F4748" s="472"/>
      <c r="G4748" s="472"/>
    </row>
    <row r="4749" spans="4:7" x14ac:dyDescent="0.2">
      <c r="D4749" s="437"/>
      <c r="E4749" s="437"/>
      <c r="F4749" s="472"/>
      <c r="G4749" s="472"/>
    </row>
    <row r="4750" spans="4:7" x14ac:dyDescent="0.2">
      <c r="D4750" s="437"/>
      <c r="E4750" s="437"/>
      <c r="F4750" s="472"/>
      <c r="G4750" s="472"/>
    </row>
    <row r="4751" spans="4:7" x14ac:dyDescent="0.2">
      <c r="D4751" s="437"/>
      <c r="E4751" s="437"/>
      <c r="F4751" s="472"/>
      <c r="G4751" s="472"/>
    </row>
    <row r="4752" spans="4:7" x14ac:dyDescent="0.2">
      <c r="D4752" s="437"/>
      <c r="E4752" s="437"/>
      <c r="F4752" s="472"/>
      <c r="G4752" s="472"/>
    </row>
    <row r="4753" spans="4:7" x14ac:dyDescent="0.2">
      <c r="D4753" s="437"/>
      <c r="E4753" s="437"/>
      <c r="F4753" s="472"/>
      <c r="G4753" s="472"/>
    </row>
    <row r="4754" spans="4:7" x14ac:dyDescent="0.2">
      <c r="D4754" s="437"/>
      <c r="E4754" s="437"/>
      <c r="F4754" s="472"/>
      <c r="G4754" s="472"/>
    </row>
    <row r="4755" spans="4:7" x14ac:dyDescent="0.2">
      <c r="D4755" s="437"/>
      <c r="E4755" s="437"/>
      <c r="F4755" s="472"/>
      <c r="G4755" s="472"/>
    </row>
    <row r="4756" spans="4:7" x14ac:dyDescent="0.2">
      <c r="D4756" s="437"/>
      <c r="E4756" s="437"/>
      <c r="F4756" s="472"/>
      <c r="G4756" s="472"/>
    </row>
    <row r="4757" spans="4:7" x14ac:dyDescent="0.2">
      <c r="D4757" s="437"/>
      <c r="E4757" s="437"/>
      <c r="F4757" s="472"/>
      <c r="G4757" s="472"/>
    </row>
    <row r="4758" spans="4:7" x14ac:dyDescent="0.2">
      <c r="D4758" s="437"/>
      <c r="E4758" s="437"/>
      <c r="F4758" s="472"/>
      <c r="G4758" s="472"/>
    </row>
    <row r="4759" spans="4:7" x14ac:dyDescent="0.2">
      <c r="D4759" s="437"/>
      <c r="E4759" s="437"/>
      <c r="F4759" s="472"/>
      <c r="G4759" s="472"/>
    </row>
    <row r="4760" spans="4:7" x14ac:dyDescent="0.2">
      <c r="D4760" s="437"/>
      <c r="E4760" s="437"/>
      <c r="F4760" s="472"/>
      <c r="G4760" s="472"/>
    </row>
    <row r="4761" spans="4:7" x14ac:dyDescent="0.2">
      <c r="D4761" s="437"/>
      <c r="E4761" s="437"/>
      <c r="F4761" s="472"/>
      <c r="G4761" s="472"/>
    </row>
    <row r="4762" spans="4:7" x14ac:dyDescent="0.2">
      <c r="D4762" s="437"/>
      <c r="E4762" s="437"/>
      <c r="F4762" s="472"/>
      <c r="G4762" s="472"/>
    </row>
    <row r="4763" spans="4:7" x14ac:dyDescent="0.2">
      <c r="D4763" s="437"/>
      <c r="E4763" s="437"/>
      <c r="F4763" s="472"/>
      <c r="G4763" s="472"/>
    </row>
    <row r="4764" spans="4:7" x14ac:dyDescent="0.2">
      <c r="D4764" s="437"/>
      <c r="E4764" s="437"/>
      <c r="F4764" s="472"/>
      <c r="G4764" s="472"/>
    </row>
    <row r="4765" spans="4:7" x14ac:dyDescent="0.2">
      <c r="D4765" s="437"/>
      <c r="E4765" s="437"/>
      <c r="F4765" s="472"/>
      <c r="G4765" s="472"/>
    </row>
    <row r="4766" spans="4:7" x14ac:dyDescent="0.2">
      <c r="D4766" s="437"/>
      <c r="E4766" s="437"/>
      <c r="F4766" s="472"/>
      <c r="G4766" s="472"/>
    </row>
    <row r="4767" spans="4:7" x14ac:dyDescent="0.2">
      <c r="D4767" s="437"/>
      <c r="E4767" s="437"/>
      <c r="F4767" s="472"/>
      <c r="G4767" s="472"/>
    </row>
    <row r="4768" spans="4:7" x14ac:dyDescent="0.2">
      <c r="D4768" s="437"/>
      <c r="E4768" s="437"/>
      <c r="F4768" s="472"/>
      <c r="G4768" s="472"/>
    </row>
    <row r="4769" spans="4:7" x14ac:dyDescent="0.2">
      <c r="D4769" s="437"/>
      <c r="E4769" s="437"/>
      <c r="F4769" s="472"/>
      <c r="G4769" s="472"/>
    </row>
    <row r="4770" spans="4:7" x14ac:dyDescent="0.2">
      <c r="D4770" s="437"/>
      <c r="E4770" s="437"/>
      <c r="F4770" s="472"/>
      <c r="G4770" s="472"/>
    </row>
    <row r="4771" spans="4:7" x14ac:dyDescent="0.2">
      <c r="D4771" s="437"/>
      <c r="E4771" s="437"/>
      <c r="F4771" s="472"/>
      <c r="G4771" s="472"/>
    </row>
    <row r="4772" spans="4:7" x14ac:dyDescent="0.2">
      <c r="D4772" s="437"/>
      <c r="E4772" s="437"/>
      <c r="F4772" s="472"/>
      <c r="G4772" s="472"/>
    </row>
    <row r="4773" spans="4:7" x14ac:dyDescent="0.2">
      <c r="D4773" s="437"/>
      <c r="E4773" s="437"/>
      <c r="F4773" s="472"/>
      <c r="G4773" s="472"/>
    </row>
    <row r="4774" spans="4:7" x14ac:dyDescent="0.2">
      <c r="D4774" s="437"/>
      <c r="E4774" s="437"/>
      <c r="F4774" s="472"/>
      <c r="G4774" s="472"/>
    </row>
    <row r="4775" spans="4:7" x14ac:dyDescent="0.2">
      <c r="D4775" s="437"/>
      <c r="E4775" s="437"/>
      <c r="F4775" s="472"/>
      <c r="G4775" s="472"/>
    </row>
    <row r="4776" spans="4:7" x14ac:dyDescent="0.2">
      <c r="D4776" s="437"/>
      <c r="E4776" s="437"/>
      <c r="F4776" s="472"/>
      <c r="G4776" s="472"/>
    </row>
    <row r="4777" spans="4:7" x14ac:dyDescent="0.2">
      <c r="D4777" s="437"/>
      <c r="E4777" s="437"/>
      <c r="F4777" s="472"/>
      <c r="G4777" s="472"/>
    </row>
    <row r="4778" spans="4:7" x14ac:dyDescent="0.2">
      <c r="D4778" s="437"/>
      <c r="E4778" s="437"/>
      <c r="F4778" s="472"/>
      <c r="G4778" s="472"/>
    </row>
    <row r="4779" spans="4:7" x14ac:dyDescent="0.2">
      <c r="D4779" s="437"/>
      <c r="E4779" s="437"/>
      <c r="F4779" s="472"/>
      <c r="G4779" s="472"/>
    </row>
    <row r="4780" spans="4:7" x14ac:dyDescent="0.2">
      <c r="D4780" s="437"/>
      <c r="E4780" s="437"/>
      <c r="F4780" s="472"/>
      <c r="G4780" s="472"/>
    </row>
    <row r="4781" spans="4:7" x14ac:dyDescent="0.2">
      <c r="D4781" s="437"/>
      <c r="E4781" s="437"/>
      <c r="F4781" s="472"/>
      <c r="G4781" s="472"/>
    </row>
    <row r="4782" spans="4:7" x14ac:dyDescent="0.2">
      <c r="D4782" s="437"/>
      <c r="E4782" s="437"/>
      <c r="F4782" s="472"/>
      <c r="G4782" s="472"/>
    </row>
    <row r="4783" spans="4:7" x14ac:dyDescent="0.2">
      <c r="D4783" s="437"/>
      <c r="E4783" s="437"/>
      <c r="F4783" s="472"/>
      <c r="G4783" s="472"/>
    </row>
    <row r="4784" spans="4:7" x14ac:dyDescent="0.2">
      <c r="D4784" s="437"/>
      <c r="E4784" s="437"/>
      <c r="F4784" s="472"/>
      <c r="G4784" s="472"/>
    </row>
    <row r="4785" spans="4:7" x14ac:dyDescent="0.2">
      <c r="D4785" s="437"/>
      <c r="E4785" s="437"/>
      <c r="F4785" s="472"/>
      <c r="G4785" s="472"/>
    </row>
    <row r="4786" spans="4:7" x14ac:dyDescent="0.2">
      <c r="D4786" s="437"/>
      <c r="E4786" s="437"/>
      <c r="F4786" s="472"/>
      <c r="G4786" s="472"/>
    </row>
    <row r="4787" spans="4:7" x14ac:dyDescent="0.2">
      <c r="D4787" s="437"/>
      <c r="E4787" s="437"/>
      <c r="F4787" s="472"/>
      <c r="G4787" s="472"/>
    </row>
    <row r="4788" spans="4:7" x14ac:dyDescent="0.2">
      <c r="D4788" s="437"/>
      <c r="E4788" s="437"/>
      <c r="F4788" s="472"/>
      <c r="G4788" s="472"/>
    </row>
    <row r="4789" spans="4:7" x14ac:dyDescent="0.2">
      <c r="D4789" s="437"/>
      <c r="E4789" s="437"/>
      <c r="F4789" s="472"/>
      <c r="G4789" s="472"/>
    </row>
    <row r="4790" spans="4:7" x14ac:dyDescent="0.2">
      <c r="D4790" s="437"/>
      <c r="E4790" s="437"/>
      <c r="F4790" s="472"/>
      <c r="G4790" s="472"/>
    </row>
    <row r="4791" spans="4:7" x14ac:dyDescent="0.2">
      <c r="D4791" s="437"/>
      <c r="E4791" s="437"/>
      <c r="F4791" s="472"/>
      <c r="G4791" s="472"/>
    </row>
    <row r="4792" spans="4:7" x14ac:dyDescent="0.2">
      <c r="D4792" s="437"/>
      <c r="E4792" s="437"/>
      <c r="F4792" s="472"/>
      <c r="G4792" s="472"/>
    </row>
    <row r="4793" spans="4:7" x14ac:dyDescent="0.2">
      <c r="D4793" s="437"/>
      <c r="E4793" s="437"/>
      <c r="F4793" s="472"/>
      <c r="G4793" s="472"/>
    </row>
    <row r="4794" spans="4:7" x14ac:dyDescent="0.2">
      <c r="D4794" s="437"/>
      <c r="E4794" s="437"/>
      <c r="F4794" s="472"/>
      <c r="G4794" s="472"/>
    </row>
    <row r="4795" spans="4:7" x14ac:dyDescent="0.2">
      <c r="D4795" s="437"/>
      <c r="E4795" s="437"/>
      <c r="F4795" s="472"/>
      <c r="G4795" s="472"/>
    </row>
    <row r="4796" spans="4:7" x14ac:dyDescent="0.2">
      <c r="D4796" s="437"/>
      <c r="E4796" s="437"/>
      <c r="F4796" s="472"/>
      <c r="G4796" s="472"/>
    </row>
    <row r="4797" spans="4:7" x14ac:dyDescent="0.2">
      <c r="D4797" s="437"/>
      <c r="E4797" s="437"/>
      <c r="F4797" s="472"/>
      <c r="G4797" s="472"/>
    </row>
    <row r="4798" spans="4:7" x14ac:dyDescent="0.2">
      <c r="D4798" s="437"/>
      <c r="E4798" s="437"/>
      <c r="F4798" s="472"/>
      <c r="G4798" s="472"/>
    </row>
    <row r="4799" spans="4:7" x14ac:dyDescent="0.2">
      <c r="D4799" s="437"/>
      <c r="E4799" s="437"/>
      <c r="F4799" s="472"/>
      <c r="G4799" s="472"/>
    </row>
    <row r="4800" spans="4:7" x14ac:dyDescent="0.2">
      <c r="D4800" s="437"/>
      <c r="E4800" s="437"/>
      <c r="F4800" s="472"/>
      <c r="G4800" s="472"/>
    </row>
    <row r="4801" spans="4:7" x14ac:dyDescent="0.2">
      <c r="D4801" s="437"/>
      <c r="E4801" s="437"/>
      <c r="F4801" s="472"/>
      <c r="G4801" s="472"/>
    </row>
    <row r="4802" spans="4:7" x14ac:dyDescent="0.2">
      <c r="D4802" s="437"/>
      <c r="E4802" s="437"/>
      <c r="F4802" s="472"/>
      <c r="G4802" s="472"/>
    </row>
    <row r="4803" spans="4:7" x14ac:dyDescent="0.2">
      <c r="D4803" s="437"/>
      <c r="E4803" s="437"/>
      <c r="F4803" s="472"/>
      <c r="G4803" s="472"/>
    </row>
    <row r="4804" spans="4:7" x14ac:dyDescent="0.2">
      <c r="D4804" s="437"/>
      <c r="E4804" s="437"/>
      <c r="F4804" s="472"/>
      <c r="G4804" s="472"/>
    </row>
    <row r="4805" spans="4:7" x14ac:dyDescent="0.2">
      <c r="D4805" s="437"/>
      <c r="E4805" s="437"/>
      <c r="F4805" s="472"/>
      <c r="G4805" s="472"/>
    </row>
    <row r="4806" spans="4:7" x14ac:dyDescent="0.2">
      <c r="D4806" s="437"/>
      <c r="E4806" s="437"/>
      <c r="F4806" s="472"/>
      <c r="G4806" s="472"/>
    </row>
    <row r="4807" spans="4:7" x14ac:dyDescent="0.2">
      <c r="D4807" s="437"/>
      <c r="E4807" s="437"/>
      <c r="F4807" s="472"/>
      <c r="G4807" s="472"/>
    </row>
    <row r="4808" spans="4:7" x14ac:dyDescent="0.2">
      <c r="D4808" s="437"/>
      <c r="E4808" s="437"/>
      <c r="F4808" s="472"/>
      <c r="G4808" s="472"/>
    </row>
    <row r="4809" spans="4:7" x14ac:dyDescent="0.2">
      <c r="D4809" s="437"/>
      <c r="E4809" s="437"/>
      <c r="F4809" s="472"/>
      <c r="G4809" s="472"/>
    </row>
    <row r="4810" spans="4:7" x14ac:dyDescent="0.2">
      <c r="D4810" s="437"/>
      <c r="E4810" s="437"/>
      <c r="F4810" s="472"/>
      <c r="G4810" s="472"/>
    </row>
    <row r="4811" spans="4:7" x14ac:dyDescent="0.2">
      <c r="D4811" s="437"/>
      <c r="E4811" s="437"/>
      <c r="F4811" s="472"/>
      <c r="G4811" s="472"/>
    </row>
    <row r="4812" spans="4:7" x14ac:dyDescent="0.2">
      <c r="D4812" s="437"/>
      <c r="E4812" s="437"/>
      <c r="F4812" s="472"/>
      <c r="G4812" s="472"/>
    </row>
    <row r="4813" spans="4:7" x14ac:dyDescent="0.2">
      <c r="D4813" s="437"/>
      <c r="E4813" s="437"/>
      <c r="F4813" s="472"/>
      <c r="G4813" s="472"/>
    </row>
    <row r="4814" spans="4:7" x14ac:dyDescent="0.2">
      <c r="D4814" s="437"/>
      <c r="E4814" s="437"/>
      <c r="F4814" s="472"/>
      <c r="G4814" s="472"/>
    </row>
    <row r="4815" spans="4:7" x14ac:dyDescent="0.2">
      <c r="D4815" s="437"/>
      <c r="E4815" s="437"/>
      <c r="F4815" s="472"/>
      <c r="G4815" s="472"/>
    </row>
    <row r="4816" spans="4:7" x14ac:dyDescent="0.2">
      <c r="D4816" s="437"/>
      <c r="E4816" s="437"/>
      <c r="F4816" s="472"/>
      <c r="G4816" s="472"/>
    </row>
    <row r="4817" spans="4:7" x14ac:dyDescent="0.2">
      <c r="D4817" s="437"/>
      <c r="E4817" s="437"/>
      <c r="F4817" s="472"/>
      <c r="G4817" s="472"/>
    </row>
    <row r="4818" spans="4:7" x14ac:dyDescent="0.2">
      <c r="D4818" s="437"/>
      <c r="E4818" s="437"/>
      <c r="F4818" s="472"/>
      <c r="G4818" s="472"/>
    </row>
    <row r="4819" spans="4:7" x14ac:dyDescent="0.2">
      <c r="D4819" s="437"/>
      <c r="E4819" s="437"/>
      <c r="F4819" s="472"/>
      <c r="G4819" s="472"/>
    </row>
    <row r="4820" spans="4:7" x14ac:dyDescent="0.2">
      <c r="D4820" s="437"/>
      <c r="E4820" s="437"/>
      <c r="F4820" s="472"/>
      <c r="G4820" s="472"/>
    </row>
    <row r="4821" spans="4:7" x14ac:dyDescent="0.2">
      <c r="D4821" s="437"/>
      <c r="E4821" s="437"/>
      <c r="F4821" s="472"/>
      <c r="G4821" s="472"/>
    </row>
    <row r="4822" spans="4:7" x14ac:dyDescent="0.2">
      <c r="D4822" s="437"/>
      <c r="E4822" s="437"/>
      <c r="F4822" s="472"/>
      <c r="G4822" s="472"/>
    </row>
    <row r="4823" spans="4:7" x14ac:dyDescent="0.2">
      <c r="D4823" s="437"/>
      <c r="E4823" s="437"/>
      <c r="F4823" s="472"/>
      <c r="G4823" s="472"/>
    </row>
    <row r="4824" spans="4:7" x14ac:dyDescent="0.2">
      <c r="D4824" s="437"/>
      <c r="E4824" s="437"/>
      <c r="F4824" s="472"/>
      <c r="G4824" s="472"/>
    </row>
    <row r="4825" spans="4:7" x14ac:dyDescent="0.2">
      <c r="D4825" s="437"/>
      <c r="E4825" s="437"/>
      <c r="F4825" s="472"/>
      <c r="G4825" s="472"/>
    </row>
    <row r="4826" spans="4:7" x14ac:dyDescent="0.2">
      <c r="D4826" s="437"/>
      <c r="E4826" s="437"/>
      <c r="F4826" s="472"/>
      <c r="G4826" s="472"/>
    </row>
    <row r="4827" spans="4:7" x14ac:dyDescent="0.2">
      <c r="D4827" s="437"/>
      <c r="E4827" s="437"/>
      <c r="F4827" s="472"/>
      <c r="G4827" s="472"/>
    </row>
    <row r="4828" spans="4:7" x14ac:dyDescent="0.2">
      <c r="D4828" s="437"/>
      <c r="E4828" s="437"/>
      <c r="F4828" s="472"/>
      <c r="G4828" s="472"/>
    </row>
    <row r="4829" spans="4:7" x14ac:dyDescent="0.2">
      <c r="D4829" s="437"/>
      <c r="E4829" s="437"/>
      <c r="F4829" s="472"/>
      <c r="G4829" s="472"/>
    </row>
    <row r="4830" spans="4:7" x14ac:dyDescent="0.2">
      <c r="D4830" s="437"/>
      <c r="E4830" s="437"/>
      <c r="F4830" s="472"/>
      <c r="G4830" s="472"/>
    </row>
    <row r="4831" spans="4:7" x14ac:dyDescent="0.2">
      <c r="D4831" s="437"/>
      <c r="E4831" s="437"/>
      <c r="F4831" s="472"/>
      <c r="G4831" s="472"/>
    </row>
    <row r="4832" spans="4:7" x14ac:dyDescent="0.2">
      <c r="D4832" s="437"/>
      <c r="E4832" s="437"/>
      <c r="F4832" s="472"/>
      <c r="G4832" s="472"/>
    </row>
    <row r="4833" spans="4:7" x14ac:dyDescent="0.2">
      <c r="D4833" s="437"/>
      <c r="E4833" s="437"/>
      <c r="F4833" s="472"/>
      <c r="G4833" s="472"/>
    </row>
    <row r="4834" spans="4:7" x14ac:dyDescent="0.2">
      <c r="D4834" s="437"/>
      <c r="E4834" s="437"/>
      <c r="F4834" s="472"/>
      <c r="G4834" s="472"/>
    </row>
    <row r="4835" spans="4:7" x14ac:dyDescent="0.2">
      <c r="D4835" s="437"/>
      <c r="E4835" s="437"/>
      <c r="F4835" s="472"/>
      <c r="G4835" s="472"/>
    </row>
    <row r="4836" spans="4:7" x14ac:dyDescent="0.2">
      <c r="D4836" s="437"/>
      <c r="E4836" s="437"/>
      <c r="F4836" s="472"/>
      <c r="G4836" s="472"/>
    </row>
    <row r="4837" spans="4:7" x14ac:dyDescent="0.2">
      <c r="D4837" s="437"/>
      <c r="E4837" s="437"/>
      <c r="F4837" s="472"/>
      <c r="G4837" s="472"/>
    </row>
    <row r="4838" spans="4:7" x14ac:dyDescent="0.2">
      <c r="D4838" s="437"/>
      <c r="E4838" s="437"/>
      <c r="F4838" s="472"/>
      <c r="G4838" s="472"/>
    </row>
    <row r="4839" spans="4:7" x14ac:dyDescent="0.2">
      <c r="D4839" s="437"/>
      <c r="E4839" s="437"/>
      <c r="F4839" s="472"/>
      <c r="G4839" s="472"/>
    </row>
    <row r="4840" spans="4:7" x14ac:dyDescent="0.2">
      <c r="D4840" s="437"/>
      <c r="E4840" s="437"/>
      <c r="F4840" s="472"/>
      <c r="G4840" s="472"/>
    </row>
    <row r="4841" spans="4:7" x14ac:dyDescent="0.2">
      <c r="D4841" s="437"/>
      <c r="E4841" s="437"/>
      <c r="F4841" s="472"/>
      <c r="G4841" s="472"/>
    </row>
    <row r="4842" spans="4:7" x14ac:dyDescent="0.2">
      <c r="D4842" s="437"/>
      <c r="E4842" s="437"/>
      <c r="F4842" s="472"/>
      <c r="G4842" s="472"/>
    </row>
    <row r="4843" spans="4:7" x14ac:dyDescent="0.2">
      <c r="D4843" s="437"/>
      <c r="E4843" s="437"/>
      <c r="F4843" s="472"/>
      <c r="G4843" s="472"/>
    </row>
    <row r="4844" spans="4:7" x14ac:dyDescent="0.2">
      <c r="D4844" s="437"/>
      <c r="E4844" s="437"/>
      <c r="F4844" s="472"/>
      <c r="G4844" s="472"/>
    </row>
    <row r="4845" spans="4:7" x14ac:dyDescent="0.2">
      <c r="D4845" s="437"/>
      <c r="E4845" s="437"/>
      <c r="F4845" s="472"/>
      <c r="G4845" s="472"/>
    </row>
    <row r="4846" spans="4:7" x14ac:dyDescent="0.2">
      <c r="D4846" s="437"/>
      <c r="E4846" s="437"/>
      <c r="F4846" s="472"/>
      <c r="G4846" s="472"/>
    </row>
    <row r="4847" spans="4:7" x14ac:dyDescent="0.2">
      <c r="D4847" s="437"/>
      <c r="E4847" s="437"/>
      <c r="F4847" s="472"/>
      <c r="G4847" s="472"/>
    </row>
    <row r="4848" spans="4:7" x14ac:dyDescent="0.2">
      <c r="D4848" s="437"/>
      <c r="E4848" s="437"/>
      <c r="F4848" s="472"/>
      <c r="G4848" s="472"/>
    </row>
    <row r="4849" spans="4:7" x14ac:dyDescent="0.2">
      <c r="D4849" s="437"/>
      <c r="E4849" s="437"/>
      <c r="F4849" s="472"/>
      <c r="G4849" s="472"/>
    </row>
    <row r="4850" spans="4:7" x14ac:dyDescent="0.2">
      <c r="D4850" s="437"/>
      <c r="E4850" s="437"/>
      <c r="F4850" s="472"/>
      <c r="G4850" s="472"/>
    </row>
    <row r="4851" spans="4:7" x14ac:dyDescent="0.2">
      <c r="D4851" s="437"/>
      <c r="E4851" s="437"/>
      <c r="F4851" s="472"/>
      <c r="G4851" s="472"/>
    </row>
    <row r="4852" spans="4:7" x14ac:dyDescent="0.2">
      <c r="D4852" s="437"/>
      <c r="E4852" s="437"/>
      <c r="F4852" s="472"/>
      <c r="G4852" s="472"/>
    </row>
    <row r="4853" spans="4:7" x14ac:dyDescent="0.2">
      <c r="D4853" s="437"/>
      <c r="E4853" s="437"/>
      <c r="F4853" s="472"/>
      <c r="G4853" s="472"/>
    </row>
    <row r="4854" spans="4:7" x14ac:dyDescent="0.2">
      <c r="D4854" s="437"/>
      <c r="E4854" s="437"/>
      <c r="F4854" s="472"/>
      <c r="G4854" s="472"/>
    </row>
    <row r="4855" spans="4:7" x14ac:dyDescent="0.2">
      <c r="D4855" s="437"/>
      <c r="E4855" s="437"/>
      <c r="F4855" s="472"/>
      <c r="G4855" s="472"/>
    </row>
    <row r="4856" spans="4:7" x14ac:dyDescent="0.2">
      <c r="D4856" s="437"/>
      <c r="E4856" s="437"/>
      <c r="F4856" s="472"/>
      <c r="G4856" s="472"/>
    </row>
    <row r="4857" spans="4:7" x14ac:dyDescent="0.2">
      <c r="D4857" s="437"/>
      <c r="E4857" s="437"/>
      <c r="F4857" s="472"/>
      <c r="G4857" s="472"/>
    </row>
    <row r="4858" spans="4:7" x14ac:dyDescent="0.2">
      <c r="D4858" s="437"/>
      <c r="E4858" s="437"/>
      <c r="F4858" s="472"/>
      <c r="G4858" s="472"/>
    </row>
    <row r="4859" spans="4:7" x14ac:dyDescent="0.2">
      <c r="D4859" s="437"/>
      <c r="E4859" s="437"/>
      <c r="F4859" s="472"/>
      <c r="G4859" s="472"/>
    </row>
    <row r="4860" spans="4:7" x14ac:dyDescent="0.2">
      <c r="D4860" s="437"/>
      <c r="E4860" s="437"/>
      <c r="F4860" s="472"/>
      <c r="G4860" s="472"/>
    </row>
    <row r="4861" spans="4:7" x14ac:dyDescent="0.2">
      <c r="D4861" s="437"/>
      <c r="E4861" s="437"/>
      <c r="F4861" s="472"/>
      <c r="G4861" s="472"/>
    </row>
    <row r="4862" spans="4:7" x14ac:dyDescent="0.2">
      <c r="D4862" s="437"/>
      <c r="E4862" s="437"/>
      <c r="F4862" s="472"/>
      <c r="G4862" s="472"/>
    </row>
    <row r="4863" spans="4:7" x14ac:dyDescent="0.2">
      <c r="D4863" s="437"/>
      <c r="E4863" s="437"/>
      <c r="F4863" s="472"/>
      <c r="G4863" s="472"/>
    </row>
    <row r="4864" spans="4:7" x14ac:dyDescent="0.2">
      <c r="D4864" s="437"/>
      <c r="E4864" s="437"/>
      <c r="F4864" s="472"/>
      <c r="G4864" s="472"/>
    </row>
    <row r="4865" spans="4:7" x14ac:dyDescent="0.2">
      <c r="D4865" s="437"/>
      <c r="E4865" s="437"/>
      <c r="F4865" s="472"/>
      <c r="G4865" s="472"/>
    </row>
    <row r="4866" spans="4:7" x14ac:dyDescent="0.2">
      <c r="D4866" s="437"/>
      <c r="E4866" s="437"/>
      <c r="F4866" s="472"/>
      <c r="G4866" s="472"/>
    </row>
    <row r="4867" spans="4:7" x14ac:dyDescent="0.2">
      <c r="D4867" s="437"/>
      <c r="E4867" s="437"/>
      <c r="F4867" s="472"/>
      <c r="G4867" s="472"/>
    </row>
    <row r="4868" spans="4:7" x14ac:dyDescent="0.2">
      <c r="D4868" s="437"/>
      <c r="E4868" s="437"/>
      <c r="F4868" s="472"/>
      <c r="G4868" s="472"/>
    </row>
    <row r="4869" spans="4:7" x14ac:dyDescent="0.2">
      <c r="D4869" s="437"/>
      <c r="E4869" s="437"/>
      <c r="F4869" s="472"/>
      <c r="G4869" s="472"/>
    </row>
    <row r="4870" spans="4:7" x14ac:dyDescent="0.2">
      <c r="D4870" s="437"/>
      <c r="E4870" s="437"/>
      <c r="F4870" s="472"/>
      <c r="G4870" s="472"/>
    </row>
    <row r="4871" spans="4:7" x14ac:dyDescent="0.2">
      <c r="D4871" s="437"/>
      <c r="E4871" s="437"/>
      <c r="F4871" s="472"/>
      <c r="G4871" s="472"/>
    </row>
    <row r="4872" spans="4:7" x14ac:dyDescent="0.2">
      <c r="D4872" s="437"/>
      <c r="E4872" s="437"/>
      <c r="F4872" s="472"/>
      <c r="G4872" s="472"/>
    </row>
    <row r="4873" spans="4:7" x14ac:dyDescent="0.2">
      <c r="D4873" s="437"/>
      <c r="E4873" s="437"/>
      <c r="F4873" s="472"/>
      <c r="G4873" s="472"/>
    </row>
    <row r="4874" spans="4:7" x14ac:dyDescent="0.2">
      <c r="D4874" s="437"/>
      <c r="E4874" s="437"/>
      <c r="F4874" s="472"/>
      <c r="G4874" s="472"/>
    </row>
    <row r="4875" spans="4:7" x14ac:dyDescent="0.2">
      <c r="D4875" s="437"/>
      <c r="E4875" s="437"/>
      <c r="F4875" s="472"/>
      <c r="G4875" s="472"/>
    </row>
    <row r="4876" spans="4:7" x14ac:dyDescent="0.2">
      <c r="D4876" s="437"/>
      <c r="E4876" s="437"/>
      <c r="F4876" s="472"/>
      <c r="G4876" s="472"/>
    </row>
    <row r="4877" spans="4:7" x14ac:dyDescent="0.2">
      <c r="D4877" s="437"/>
      <c r="E4877" s="437"/>
      <c r="F4877" s="472"/>
      <c r="G4877" s="472"/>
    </row>
    <row r="4878" spans="4:7" x14ac:dyDescent="0.2">
      <c r="D4878" s="437"/>
      <c r="E4878" s="437"/>
      <c r="F4878" s="472"/>
      <c r="G4878" s="472"/>
    </row>
    <row r="4879" spans="4:7" x14ac:dyDescent="0.2">
      <c r="D4879" s="437"/>
      <c r="E4879" s="437"/>
      <c r="F4879" s="472"/>
      <c r="G4879" s="472"/>
    </row>
    <row r="4880" spans="4:7" x14ac:dyDescent="0.2">
      <c r="D4880" s="437"/>
      <c r="E4880" s="437"/>
      <c r="F4880" s="472"/>
      <c r="G4880" s="472"/>
    </row>
    <row r="4881" spans="4:7" x14ac:dyDescent="0.2">
      <c r="D4881" s="437"/>
      <c r="E4881" s="437"/>
      <c r="F4881" s="472"/>
      <c r="G4881" s="472"/>
    </row>
    <row r="4882" spans="4:7" x14ac:dyDescent="0.2">
      <c r="D4882" s="437"/>
      <c r="E4882" s="437"/>
      <c r="F4882" s="472"/>
      <c r="G4882" s="472"/>
    </row>
    <row r="4883" spans="4:7" x14ac:dyDescent="0.2">
      <c r="D4883" s="437"/>
      <c r="E4883" s="437"/>
      <c r="F4883" s="472"/>
      <c r="G4883" s="472"/>
    </row>
    <row r="4884" spans="4:7" x14ac:dyDescent="0.2">
      <c r="D4884" s="437"/>
      <c r="E4884" s="437"/>
      <c r="F4884" s="472"/>
      <c r="G4884" s="472"/>
    </row>
    <row r="4885" spans="4:7" x14ac:dyDescent="0.2">
      <c r="D4885" s="437"/>
      <c r="E4885" s="437"/>
      <c r="F4885" s="472"/>
      <c r="G4885" s="472"/>
    </row>
    <row r="4886" spans="4:7" x14ac:dyDescent="0.2">
      <c r="D4886" s="437"/>
      <c r="E4886" s="437"/>
      <c r="F4886" s="472"/>
      <c r="G4886" s="472"/>
    </row>
    <row r="4887" spans="4:7" x14ac:dyDescent="0.2">
      <c r="D4887" s="437"/>
      <c r="E4887" s="437"/>
      <c r="F4887" s="472"/>
      <c r="G4887" s="472"/>
    </row>
    <row r="4888" spans="4:7" x14ac:dyDescent="0.2">
      <c r="D4888" s="437"/>
      <c r="E4888" s="437"/>
      <c r="F4888" s="472"/>
      <c r="G4888" s="472"/>
    </row>
    <row r="4889" spans="4:7" x14ac:dyDescent="0.2">
      <c r="D4889" s="437"/>
      <c r="E4889" s="437"/>
      <c r="F4889" s="472"/>
      <c r="G4889" s="472"/>
    </row>
    <row r="4890" spans="4:7" x14ac:dyDescent="0.2">
      <c r="D4890" s="437"/>
      <c r="E4890" s="437"/>
      <c r="F4890" s="472"/>
      <c r="G4890" s="472"/>
    </row>
    <row r="4891" spans="4:7" x14ac:dyDescent="0.2">
      <c r="D4891" s="437"/>
      <c r="E4891" s="437"/>
      <c r="F4891" s="472"/>
      <c r="G4891" s="472"/>
    </row>
    <row r="4892" spans="4:7" x14ac:dyDescent="0.2">
      <c r="D4892" s="437"/>
      <c r="E4892" s="437"/>
      <c r="F4892" s="472"/>
      <c r="G4892" s="472"/>
    </row>
    <row r="4893" spans="4:7" x14ac:dyDescent="0.2">
      <c r="D4893" s="437"/>
      <c r="E4893" s="437"/>
      <c r="F4893" s="472"/>
      <c r="G4893" s="472"/>
    </row>
    <row r="4894" spans="4:7" x14ac:dyDescent="0.2">
      <c r="D4894" s="437"/>
      <c r="E4894" s="437"/>
      <c r="F4894" s="472"/>
      <c r="G4894" s="472"/>
    </row>
    <row r="4895" spans="4:7" x14ac:dyDescent="0.2">
      <c r="D4895" s="437"/>
      <c r="E4895" s="437"/>
      <c r="F4895" s="472"/>
      <c r="G4895" s="472"/>
    </row>
    <row r="4896" spans="4:7" x14ac:dyDescent="0.2">
      <c r="D4896" s="437"/>
      <c r="E4896" s="437"/>
      <c r="F4896" s="472"/>
      <c r="G4896" s="472"/>
    </row>
    <row r="4897" spans="4:7" x14ac:dyDescent="0.2">
      <c r="D4897" s="437"/>
      <c r="E4897" s="437"/>
      <c r="F4897" s="472"/>
      <c r="G4897" s="472"/>
    </row>
    <row r="4898" spans="4:7" x14ac:dyDescent="0.2">
      <c r="D4898" s="437"/>
      <c r="E4898" s="437"/>
      <c r="F4898" s="472"/>
      <c r="G4898" s="472"/>
    </row>
    <row r="4899" spans="4:7" x14ac:dyDescent="0.2">
      <c r="D4899" s="437"/>
      <c r="E4899" s="437"/>
      <c r="F4899" s="472"/>
      <c r="G4899" s="472"/>
    </row>
    <row r="4900" spans="4:7" x14ac:dyDescent="0.2">
      <c r="D4900" s="437"/>
      <c r="E4900" s="437"/>
      <c r="F4900" s="472"/>
      <c r="G4900" s="472"/>
    </row>
    <row r="4901" spans="4:7" x14ac:dyDescent="0.2">
      <c r="D4901" s="437"/>
      <c r="E4901" s="437"/>
      <c r="F4901" s="472"/>
      <c r="G4901" s="472"/>
    </row>
    <row r="4902" spans="4:7" x14ac:dyDescent="0.2">
      <c r="D4902" s="437"/>
      <c r="E4902" s="437"/>
      <c r="F4902" s="472"/>
      <c r="G4902" s="472"/>
    </row>
    <row r="4903" spans="4:7" x14ac:dyDescent="0.2">
      <c r="D4903" s="437"/>
      <c r="E4903" s="437"/>
      <c r="F4903" s="472"/>
      <c r="G4903" s="472"/>
    </row>
    <row r="4904" spans="4:7" x14ac:dyDescent="0.2">
      <c r="D4904" s="437"/>
      <c r="E4904" s="437"/>
      <c r="F4904" s="472"/>
      <c r="G4904" s="472"/>
    </row>
    <row r="4905" spans="4:7" x14ac:dyDescent="0.2">
      <c r="D4905" s="437"/>
      <c r="E4905" s="437"/>
      <c r="F4905" s="472"/>
      <c r="G4905" s="472"/>
    </row>
    <row r="4906" spans="4:7" x14ac:dyDescent="0.2">
      <c r="D4906" s="437"/>
      <c r="E4906" s="437"/>
      <c r="F4906" s="472"/>
      <c r="G4906" s="472"/>
    </row>
    <row r="4907" spans="4:7" x14ac:dyDescent="0.2">
      <c r="D4907" s="437"/>
      <c r="E4907" s="437"/>
      <c r="F4907" s="472"/>
      <c r="G4907" s="472"/>
    </row>
    <row r="4908" spans="4:7" x14ac:dyDescent="0.2">
      <c r="D4908" s="437"/>
      <c r="E4908" s="437"/>
      <c r="F4908" s="472"/>
      <c r="G4908" s="472"/>
    </row>
    <row r="4909" spans="4:7" x14ac:dyDescent="0.2">
      <c r="D4909" s="437"/>
      <c r="E4909" s="437"/>
      <c r="F4909" s="472"/>
      <c r="G4909" s="472"/>
    </row>
    <row r="4910" spans="4:7" x14ac:dyDescent="0.2">
      <c r="D4910" s="437"/>
      <c r="E4910" s="437"/>
      <c r="F4910" s="472"/>
      <c r="G4910" s="472"/>
    </row>
    <row r="4911" spans="4:7" x14ac:dyDescent="0.2">
      <c r="D4911" s="437"/>
      <c r="E4911" s="437"/>
      <c r="F4911" s="472"/>
      <c r="G4911" s="472"/>
    </row>
    <row r="4912" spans="4:7" x14ac:dyDescent="0.2">
      <c r="D4912" s="437"/>
      <c r="E4912" s="437"/>
      <c r="F4912" s="472"/>
      <c r="G4912" s="472"/>
    </row>
    <row r="4913" spans="4:7" x14ac:dyDescent="0.2">
      <c r="D4913" s="437"/>
      <c r="E4913" s="437"/>
      <c r="F4913" s="472"/>
      <c r="G4913" s="472"/>
    </row>
    <row r="4914" spans="4:7" x14ac:dyDescent="0.2">
      <c r="D4914" s="437"/>
      <c r="E4914" s="437"/>
      <c r="F4914" s="472"/>
      <c r="G4914" s="472"/>
    </row>
    <row r="4915" spans="4:7" x14ac:dyDescent="0.2">
      <c r="D4915" s="437"/>
      <c r="E4915" s="437"/>
      <c r="F4915" s="472"/>
      <c r="G4915" s="472"/>
    </row>
    <row r="4916" spans="4:7" x14ac:dyDescent="0.2">
      <c r="D4916" s="437"/>
      <c r="E4916" s="437"/>
      <c r="F4916" s="472"/>
      <c r="G4916" s="472"/>
    </row>
    <row r="4917" spans="4:7" x14ac:dyDescent="0.2">
      <c r="D4917" s="437"/>
      <c r="E4917" s="437"/>
      <c r="F4917" s="472"/>
      <c r="G4917" s="472"/>
    </row>
    <row r="4918" spans="4:7" x14ac:dyDescent="0.2">
      <c r="D4918" s="437"/>
      <c r="E4918" s="437"/>
      <c r="F4918" s="472"/>
      <c r="G4918" s="472"/>
    </row>
    <row r="4919" spans="4:7" x14ac:dyDescent="0.2">
      <c r="D4919" s="437"/>
      <c r="E4919" s="437"/>
      <c r="F4919" s="472"/>
      <c r="G4919" s="472"/>
    </row>
    <row r="4920" spans="4:7" x14ac:dyDescent="0.2">
      <c r="D4920" s="437"/>
      <c r="E4920" s="437"/>
      <c r="F4920" s="472"/>
      <c r="G4920" s="472"/>
    </row>
    <row r="4921" spans="4:7" x14ac:dyDescent="0.2">
      <c r="D4921" s="437"/>
      <c r="E4921" s="437"/>
      <c r="F4921" s="472"/>
      <c r="G4921" s="472"/>
    </row>
    <row r="4922" spans="4:7" x14ac:dyDescent="0.2">
      <c r="D4922" s="437"/>
      <c r="E4922" s="437"/>
      <c r="F4922" s="472"/>
      <c r="G4922" s="472"/>
    </row>
    <row r="4923" spans="4:7" x14ac:dyDescent="0.2">
      <c r="D4923" s="437"/>
      <c r="E4923" s="437"/>
      <c r="F4923" s="472"/>
      <c r="G4923" s="472"/>
    </row>
    <row r="4924" spans="4:7" x14ac:dyDescent="0.2">
      <c r="D4924" s="437"/>
      <c r="E4924" s="437"/>
      <c r="F4924" s="472"/>
      <c r="G4924" s="472"/>
    </row>
    <row r="4925" spans="4:7" x14ac:dyDescent="0.2">
      <c r="D4925" s="437"/>
      <c r="E4925" s="437"/>
      <c r="F4925" s="472"/>
      <c r="G4925" s="472"/>
    </row>
    <row r="4926" spans="4:7" x14ac:dyDescent="0.2">
      <c r="D4926" s="437"/>
      <c r="E4926" s="437"/>
      <c r="F4926" s="472"/>
      <c r="G4926" s="472"/>
    </row>
    <row r="4927" spans="4:7" x14ac:dyDescent="0.2">
      <c r="D4927" s="437"/>
      <c r="E4927" s="437"/>
      <c r="F4927" s="472"/>
      <c r="G4927" s="472"/>
    </row>
    <row r="4928" spans="4:7" x14ac:dyDescent="0.2">
      <c r="D4928" s="437"/>
      <c r="E4928" s="437"/>
      <c r="F4928" s="472"/>
      <c r="G4928" s="472"/>
    </row>
    <row r="4929" spans="4:7" x14ac:dyDescent="0.2">
      <c r="D4929" s="437"/>
      <c r="E4929" s="437"/>
      <c r="F4929" s="472"/>
      <c r="G4929" s="472"/>
    </row>
    <row r="4930" spans="4:7" x14ac:dyDescent="0.2">
      <c r="D4930" s="437"/>
      <c r="E4930" s="437"/>
      <c r="F4930" s="472"/>
      <c r="G4930" s="472"/>
    </row>
    <row r="4931" spans="4:7" x14ac:dyDescent="0.2">
      <c r="D4931" s="437"/>
      <c r="E4931" s="437"/>
      <c r="F4931" s="472"/>
      <c r="G4931" s="472"/>
    </row>
    <row r="4932" spans="4:7" x14ac:dyDescent="0.2">
      <c r="D4932" s="437"/>
      <c r="E4932" s="437"/>
      <c r="F4932" s="472"/>
      <c r="G4932" s="472"/>
    </row>
    <row r="4933" spans="4:7" x14ac:dyDescent="0.2">
      <c r="D4933" s="437"/>
      <c r="E4933" s="437"/>
      <c r="F4933" s="472"/>
      <c r="G4933" s="472"/>
    </row>
    <row r="4934" spans="4:7" x14ac:dyDescent="0.2">
      <c r="D4934" s="437"/>
      <c r="E4934" s="437"/>
      <c r="F4934" s="472"/>
      <c r="G4934" s="472"/>
    </row>
    <row r="4935" spans="4:7" x14ac:dyDescent="0.2">
      <c r="D4935" s="437"/>
      <c r="E4935" s="437"/>
      <c r="F4935" s="472"/>
      <c r="G4935" s="472"/>
    </row>
    <row r="4936" spans="4:7" x14ac:dyDescent="0.2">
      <c r="D4936" s="437"/>
      <c r="E4936" s="437"/>
      <c r="F4936" s="472"/>
      <c r="G4936" s="472"/>
    </row>
    <row r="4937" spans="4:7" x14ac:dyDescent="0.2">
      <c r="D4937" s="437"/>
      <c r="E4937" s="437"/>
      <c r="F4937" s="472"/>
      <c r="G4937" s="472"/>
    </row>
    <row r="4938" spans="4:7" x14ac:dyDescent="0.2">
      <c r="D4938" s="437"/>
      <c r="E4938" s="437"/>
      <c r="F4938" s="472"/>
      <c r="G4938" s="472"/>
    </row>
    <row r="4939" spans="4:7" x14ac:dyDescent="0.2">
      <c r="D4939" s="437"/>
      <c r="E4939" s="437"/>
      <c r="F4939" s="472"/>
      <c r="G4939" s="472"/>
    </row>
    <row r="4940" spans="4:7" x14ac:dyDescent="0.2">
      <c r="D4940" s="437"/>
      <c r="E4940" s="437"/>
      <c r="F4940" s="472"/>
      <c r="G4940" s="472"/>
    </row>
    <row r="4941" spans="4:7" x14ac:dyDescent="0.2">
      <c r="D4941" s="437"/>
      <c r="E4941" s="437"/>
      <c r="F4941" s="472"/>
      <c r="G4941" s="472"/>
    </row>
    <row r="4942" spans="4:7" x14ac:dyDescent="0.2">
      <c r="D4942" s="437"/>
      <c r="E4942" s="437"/>
      <c r="F4942" s="472"/>
      <c r="G4942" s="472"/>
    </row>
    <row r="4943" spans="4:7" x14ac:dyDescent="0.2">
      <c r="D4943" s="437"/>
      <c r="E4943" s="437"/>
      <c r="F4943" s="472"/>
      <c r="G4943" s="472"/>
    </row>
    <row r="4944" spans="4:7" x14ac:dyDescent="0.2">
      <c r="D4944" s="437"/>
      <c r="E4944" s="437"/>
      <c r="F4944" s="472"/>
      <c r="G4944" s="472"/>
    </row>
    <row r="4945" spans="4:7" x14ac:dyDescent="0.2">
      <c r="D4945" s="437"/>
      <c r="E4945" s="437"/>
      <c r="F4945" s="472"/>
      <c r="G4945" s="472"/>
    </row>
    <row r="4946" spans="4:7" x14ac:dyDescent="0.2">
      <c r="D4946" s="437"/>
      <c r="E4946" s="437"/>
      <c r="F4946" s="472"/>
      <c r="G4946" s="472"/>
    </row>
    <row r="4947" spans="4:7" x14ac:dyDescent="0.2">
      <c r="D4947" s="437"/>
      <c r="E4947" s="437"/>
      <c r="F4947" s="472"/>
      <c r="G4947" s="472"/>
    </row>
    <row r="4948" spans="4:7" x14ac:dyDescent="0.2">
      <c r="D4948" s="437"/>
      <c r="E4948" s="437"/>
      <c r="F4948" s="472"/>
      <c r="G4948" s="472"/>
    </row>
    <row r="4949" spans="4:7" x14ac:dyDescent="0.2">
      <c r="D4949" s="437"/>
      <c r="E4949" s="437"/>
      <c r="F4949" s="472"/>
      <c r="G4949" s="472"/>
    </row>
    <row r="4950" spans="4:7" x14ac:dyDescent="0.2">
      <c r="D4950" s="437"/>
      <c r="E4950" s="437"/>
      <c r="F4950" s="472"/>
      <c r="G4950" s="472"/>
    </row>
    <row r="4951" spans="4:7" x14ac:dyDescent="0.2">
      <c r="D4951" s="437"/>
      <c r="E4951" s="437"/>
      <c r="F4951" s="472"/>
      <c r="G4951" s="472"/>
    </row>
    <row r="4952" spans="4:7" x14ac:dyDescent="0.2">
      <c r="D4952" s="437"/>
      <c r="E4952" s="437"/>
      <c r="F4952" s="472"/>
      <c r="G4952" s="472"/>
    </row>
    <row r="4953" spans="4:7" x14ac:dyDescent="0.2">
      <c r="D4953" s="437"/>
      <c r="E4953" s="437"/>
      <c r="F4953" s="472"/>
      <c r="G4953" s="472"/>
    </row>
    <row r="4954" spans="4:7" x14ac:dyDescent="0.2">
      <c r="D4954" s="437"/>
      <c r="E4954" s="437"/>
      <c r="F4954" s="472"/>
      <c r="G4954" s="472"/>
    </row>
    <row r="4955" spans="4:7" x14ac:dyDescent="0.2">
      <c r="D4955" s="437"/>
      <c r="E4955" s="437"/>
      <c r="F4955" s="472"/>
      <c r="G4955" s="472"/>
    </row>
    <row r="4956" spans="4:7" x14ac:dyDescent="0.2">
      <c r="D4956" s="437"/>
      <c r="E4956" s="437"/>
      <c r="F4956" s="472"/>
      <c r="G4956" s="472"/>
    </row>
    <row r="4957" spans="4:7" x14ac:dyDescent="0.2">
      <c r="D4957" s="437"/>
      <c r="E4957" s="437"/>
      <c r="F4957" s="472"/>
      <c r="G4957" s="472"/>
    </row>
    <row r="4958" spans="4:7" x14ac:dyDescent="0.2">
      <c r="D4958" s="437"/>
      <c r="E4958" s="437"/>
      <c r="F4958" s="472"/>
      <c r="G4958" s="472"/>
    </row>
    <row r="4959" spans="4:7" x14ac:dyDescent="0.2">
      <c r="D4959" s="437"/>
      <c r="E4959" s="437"/>
      <c r="F4959" s="472"/>
      <c r="G4959" s="472"/>
    </row>
    <row r="4960" spans="4:7" x14ac:dyDescent="0.2">
      <c r="D4960" s="437"/>
      <c r="E4960" s="437"/>
      <c r="F4960" s="472"/>
      <c r="G4960" s="472"/>
    </row>
    <row r="4961" spans="4:7" x14ac:dyDescent="0.2">
      <c r="D4961" s="437"/>
      <c r="E4961" s="437"/>
      <c r="F4961" s="472"/>
      <c r="G4961" s="472"/>
    </row>
    <row r="4962" spans="4:7" x14ac:dyDescent="0.2">
      <c r="D4962" s="437"/>
      <c r="E4962" s="437"/>
      <c r="F4962" s="472"/>
      <c r="G4962" s="472"/>
    </row>
    <row r="4963" spans="4:7" x14ac:dyDescent="0.2">
      <c r="D4963" s="437"/>
      <c r="E4963" s="437"/>
      <c r="F4963" s="472"/>
      <c r="G4963" s="472"/>
    </row>
    <row r="4964" spans="4:7" x14ac:dyDescent="0.2">
      <c r="D4964" s="437"/>
      <c r="E4964" s="437"/>
      <c r="F4964" s="472"/>
      <c r="G4964" s="472"/>
    </row>
    <row r="4965" spans="4:7" x14ac:dyDescent="0.2">
      <c r="D4965" s="437"/>
      <c r="E4965" s="437"/>
      <c r="F4965" s="472"/>
      <c r="G4965" s="472"/>
    </row>
    <row r="4966" spans="4:7" x14ac:dyDescent="0.2">
      <c r="D4966" s="437"/>
      <c r="E4966" s="437"/>
      <c r="F4966" s="472"/>
      <c r="G4966" s="472"/>
    </row>
    <row r="4967" spans="4:7" x14ac:dyDescent="0.2">
      <c r="D4967" s="437"/>
      <c r="E4967" s="437"/>
      <c r="F4967" s="472"/>
      <c r="G4967" s="472"/>
    </row>
    <row r="4968" spans="4:7" x14ac:dyDescent="0.2">
      <c r="D4968" s="437"/>
      <c r="E4968" s="437"/>
      <c r="F4968" s="472"/>
      <c r="G4968" s="472"/>
    </row>
    <row r="4969" spans="4:7" x14ac:dyDescent="0.2">
      <c r="D4969" s="437"/>
      <c r="E4969" s="437"/>
      <c r="F4969" s="472"/>
      <c r="G4969" s="472"/>
    </row>
    <row r="4970" spans="4:7" x14ac:dyDescent="0.2">
      <c r="D4970" s="437"/>
      <c r="E4970" s="437"/>
      <c r="F4970" s="472"/>
      <c r="G4970" s="472"/>
    </row>
    <row r="4971" spans="4:7" x14ac:dyDescent="0.2">
      <c r="D4971" s="437"/>
      <c r="E4971" s="437"/>
      <c r="F4971" s="472"/>
      <c r="G4971" s="472"/>
    </row>
    <row r="4972" spans="4:7" x14ac:dyDescent="0.2">
      <c r="D4972" s="437"/>
      <c r="E4972" s="437"/>
      <c r="F4972" s="472"/>
      <c r="G4972" s="472"/>
    </row>
    <row r="4973" spans="4:7" x14ac:dyDescent="0.2">
      <c r="D4973" s="437"/>
      <c r="E4973" s="437"/>
      <c r="F4973" s="472"/>
      <c r="G4973" s="472"/>
    </row>
    <row r="4974" spans="4:7" x14ac:dyDescent="0.2">
      <c r="D4974" s="437"/>
      <c r="E4974" s="437"/>
      <c r="F4974" s="472"/>
      <c r="G4974" s="472"/>
    </row>
    <row r="4975" spans="4:7" x14ac:dyDescent="0.2">
      <c r="D4975" s="437"/>
      <c r="E4975" s="437"/>
      <c r="F4975" s="472"/>
      <c r="G4975" s="472"/>
    </row>
    <row r="4976" spans="4:7" x14ac:dyDescent="0.2">
      <c r="D4976" s="437"/>
      <c r="E4976" s="437"/>
      <c r="F4976" s="472"/>
      <c r="G4976" s="472"/>
    </row>
    <row r="4977" spans="4:7" x14ac:dyDescent="0.2">
      <c r="D4977" s="437"/>
      <c r="E4977" s="437"/>
      <c r="F4977" s="472"/>
      <c r="G4977" s="472"/>
    </row>
    <row r="4978" spans="4:7" x14ac:dyDescent="0.2">
      <c r="D4978" s="437"/>
      <c r="E4978" s="437"/>
      <c r="F4978" s="472"/>
      <c r="G4978" s="472"/>
    </row>
    <row r="4979" spans="4:7" x14ac:dyDescent="0.2">
      <c r="D4979" s="437"/>
      <c r="E4979" s="437"/>
      <c r="F4979" s="472"/>
      <c r="G4979" s="472"/>
    </row>
    <row r="4980" spans="4:7" x14ac:dyDescent="0.2">
      <c r="D4980" s="437"/>
      <c r="E4980" s="437"/>
      <c r="F4980" s="472"/>
      <c r="G4980" s="472"/>
    </row>
    <row r="4981" spans="4:7" x14ac:dyDescent="0.2">
      <c r="D4981" s="437"/>
      <c r="E4981" s="437"/>
      <c r="F4981" s="472"/>
      <c r="G4981" s="472"/>
    </row>
    <row r="4982" spans="4:7" x14ac:dyDescent="0.2">
      <c r="D4982" s="437"/>
      <c r="E4982" s="437"/>
      <c r="F4982" s="472"/>
      <c r="G4982" s="472"/>
    </row>
    <row r="4983" spans="4:7" x14ac:dyDescent="0.2">
      <c r="D4983" s="437"/>
      <c r="E4983" s="437"/>
      <c r="F4983" s="472"/>
      <c r="G4983" s="472"/>
    </row>
    <row r="4984" spans="4:7" x14ac:dyDescent="0.2">
      <c r="D4984" s="437"/>
      <c r="E4984" s="437"/>
      <c r="F4984" s="472"/>
      <c r="G4984" s="472"/>
    </row>
    <row r="4985" spans="4:7" x14ac:dyDescent="0.2">
      <c r="D4985" s="437"/>
      <c r="E4985" s="437"/>
      <c r="F4985" s="472"/>
      <c r="G4985" s="472"/>
    </row>
    <row r="4986" spans="4:7" x14ac:dyDescent="0.2">
      <c r="D4986" s="437"/>
      <c r="E4986" s="437"/>
      <c r="F4986" s="472"/>
      <c r="G4986" s="472"/>
    </row>
    <row r="4987" spans="4:7" x14ac:dyDescent="0.2">
      <c r="D4987" s="437"/>
      <c r="E4987" s="437"/>
      <c r="F4987" s="472"/>
      <c r="G4987" s="472"/>
    </row>
    <row r="4988" spans="4:7" x14ac:dyDescent="0.2">
      <c r="D4988" s="437"/>
      <c r="E4988" s="437"/>
      <c r="F4988" s="472"/>
      <c r="G4988" s="472"/>
    </row>
    <row r="4989" spans="4:7" x14ac:dyDescent="0.2">
      <c r="D4989" s="437"/>
      <c r="E4989" s="437"/>
      <c r="F4989" s="472"/>
      <c r="G4989" s="472"/>
    </row>
    <row r="4990" spans="4:7" x14ac:dyDescent="0.2">
      <c r="D4990" s="437"/>
      <c r="E4990" s="437"/>
      <c r="F4990" s="472"/>
      <c r="G4990" s="472"/>
    </row>
    <row r="4991" spans="4:7" x14ac:dyDescent="0.2">
      <c r="D4991" s="437"/>
      <c r="E4991" s="437"/>
      <c r="F4991" s="472"/>
      <c r="G4991" s="472"/>
    </row>
    <row r="4992" spans="4:7" x14ac:dyDescent="0.2">
      <c r="D4992" s="437"/>
      <c r="E4992" s="437"/>
      <c r="F4992" s="472"/>
      <c r="G4992" s="472"/>
    </row>
    <row r="4993" spans="4:7" x14ac:dyDescent="0.2">
      <c r="D4993" s="437"/>
      <c r="E4993" s="437"/>
      <c r="F4993" s="472"/>
      <c r="G4993" s="472"/>
    </row>
    <row r="4994" spans="4:7" x14ac:dyDescent="0.2">
      <c r="D4994" s="437"/>
      <c r="E4994" s="437"/>
      <c r="F4994" s="472"/>
      <c r="G4994" s="472"/>
    </row>
    <row r="4995" spans="4:7" x14ac:dyDescent="0.2">
      <c r="D4995" s="437"/>
      <c r="E4995" s="437"/>
      <c r="F4995" s="472"/>
      <c r="G4995" s="472"/>
    </row>
    <row r="4996" spans="4:7" x14ac:dyDescent="0.2">
      <c r="D4996" s="437"/>
      <c r="E4996" s="437"/>
      <c r="F4996" s="472"/>
      <c r="G4996" s="472"/>
    </row>
    <row r="4997" spans="4:7" x14ac:dyDescent="0.2">
      <c r="D4997" s="437"/>
      <c r="E4997" s="437"/>
      <c r="F4997" s="472"/>
      <c r="G4997" s="472"/>
    </row>
    <row r="4998" spans="4:7" x14ac:dyDescent="0.2">
      <c r="D4998" s="437"/>
      <c r="E4998" s="437"/>
      <c r="F4998" s="472"/>
      <c r="G4998" s="472"/>
    </row>
    <row r="4999" spans="4:7" x14ac:dyDescent="0.2">
      <c r="D4999" s="437"/>
      <c r="E4999" s="437"/>
      <c r="F4999" s="472"/>
      <c r="G4999" s="472"/>
    </row>
    <row r="5000" spans="4:7" x14ac:dyDescent="0.2">
      <c r="D5000" s="437"/>
      <c r="E5000" s="437"/>
      <c r="F5000" s="472"/>
      <c r="G5000" s="472"/>
    </row>
    <row r="5001" spans="4:7" x14ac:dyDescent="0.2">
      <c r="D5001" s="437"/>
      <c r="E5001" s="437"/>
      <c r="F5001" s="472"/>
      <c r="G5001" s="472"/>
    </row>
    <row r="5002" spans="4:7" x14ac:dyDescent="0.2">
      <c r="D5002" s="437"/>
      <c r="E5002" s="437"/>
      <c r="F5002" s="472"/>
      <c r="G5002" s="472"/>
    </row>
    <row r="5003" spans="4:7" x14ac:dyDescent="0.2">
      <c r="D5003" s="437"/>
      <c r="E5003" s="437"/>
      <c r="F5003" s="472"/>
      <c r="G5003" s="472"/>
    </row>
    <row r="5004" spans="4:7" x14ac:dyDescent="0.2">
      <c r="D5004" s="437"/>
      <c r="E5004" s="437"/>
      <c r="F5004" s="472"/>
      <c r="G5004" s="472"/>
    </row>
    <row r="5005" spans="4:7" x14ac:dyDescent="0.2">
      <c r="D5005" s="437"/>
      <c r="E5005" s="437"/>
      <c r="F5005" s="472"/>
      <c r="G5005" s="472"/>
    </row>
    <row r="5006" spans="4:7" x14ac:dyDescent="0.2">
      <c r="D5006" s="437"/>
      <c r="E5006" s="437"/>
      <c r="F5006" s="472"/>
      <c r="G5006" s="472"/>
    </row>
    <row r="5007" spans="4:7" x14ac:dyDescent="0.2">
      <c r="D5007" s="437"/>
      <c r="E5007" s="437"/>
      <c r="F5007" s="472"/>
      <c r="G5007" s="472"/>
    </row>
    <row r="5008" spans="4:7" x14ac:dyDescent="0.2">
      <c r="D5008" s="437"/>
      <c r="E5008" s="437"/>
      <c r="F5008" s="472"/>
      <c r="G5008" s="472"/>
    </row>
    <row r="5009" spans="4:7" x14ac:dyDescent="0.2">
      <c r="D5009" s="437"/>
      <c r="E5009" s="437"/>
      <c r="F5009" s="472"/>
      <c r="G5009" s="472"/>
    </row>
    <row r="5010" spans="4:7" x14ac:dyDescent="0.2">
      <c r="D5010" s="437"/>
      <c r="E5010" s="437"/>
      <c r="F5010" s="472"/>
      <c r="G5010" s="472"/>
    </row>
    <row r="5011" spans="4:7" x14ac:dyDescent="0.2">
      <c r="D5011" s="437"/>
      <c r="E5011" s="437"/>
      <c r="F5011" s="472"/>
      <c r="G5011" s="472"/>
    </row>
    <row r="5012" spans="4:7" x14ac:dyDescent="0.2">
      <c r="D5012" s="437"/>
      <c r="E5012" s="437"/>
      <c r="F5012" s="472"/>
      <c r="G5012" s="472"/>
    </row>
    <row r="5013" spans="4:7" x14ac:dyDescent="0.2">
      <c r="D5013" s="437"/>
      <c r="E5013" s="437"/>
      <c r="F5013" s="472"/>
      <c r="G5013" s="472"/>
    </row>
    <row r="5014" spans="4:7" x14ac:dyDescent="0.2">
      <c r="D5014" s="437"/>
      <c r="E5014" s="437"/>
      <c r="F5014" s="472"/>
      <c r="G5014" s="472"/>
    </row>
    <row r="5015" spans="4:7" x14ac:dyDescent="0.2">
      <c r="D5015" s="437"/>
      <c r="E5015" s="437"/>
      <c r="F5015" s="472"/>
      <c r="G5015" s="472"/>
    </row>
    <row r="5016" spans="4:7" x14ac:dyDescent="0.2">
      <c r="D5016" s="437"/>
      <c r="E5016" s="437"/>
      <c r="F5016" s="472"/>
      <c r="G5016" s="472"/>
    </row>
    <row r="5017" spans="4:7" x14ac:dyDescent="0.2">
      <c r="D5017" s="437"/>
      <c r="E5017" s="437"/>
      <c r="F5017" s="472"/>
      <c r="G5017" s="472"/>
    </row>
    <row r="5018" spans="4:7" x14ac:dyDescent="0.2">
      <c r="D5018" s="437"/>
      <c r="E5018" s="437"/>
      <c r="F5018" s="472"/>
      <c r="G5018" s="472"/>
    </row>
    <row r="5019" spans="4:7" x14ac:dyDescent="0.2">
      <c r="D5019" s="437"/>
      <c r="E5019" s="437"/>
      <c r="F5019" s="472"/>
      <c r="G5019" s="472"/>
    </row>
    <row r="5020" spans="4:7" x14ac:dyDescent="0.2">
      <c r="D5020" s="437"/>
      <c r="E5020" s="437"/>
      <c r="F5020" s="472"/>
      <c r="G5020" s="472"/>
    </row>
    <row r="5021" spans="4:7" x14ac:dyDescent="0.2">
      <c r="D5021" s="437"/>
      <c r="E5021" s="437"/>
      <c r="F5021" s="472"/>
      <c r="G5021" s="472"/>
    </row>
    <row r="5022" spans="4:7" x14ac:dyDescent="0.2">
      <c r="D5022" s="437"/>
      <c r="E5022" s="437"/>
      <c r="F5022" s="472"/>
      <c r="G5022" s="472"/>
    </row>
    <row r="5023" spans="4:7" x14ac:dyDescent="0.2">
      <c r="D5023" s="437"/>
      <c r="E5023" s="437"/>
      <c r="F5023" s="472"/>
      <c r="G5023" s="472"/>
    </row>
    <row r="5024" spans="4:7" x14ac:dyDescent="0.2">
      <c r="D5024" s="437"/>
      <c r="E5024" s="437"/>
      <c r="F5024" s="472"/>
      <c r="G5024" s="472"/>
    </row>
    <row r="5025" spans="4:7" x14ac:dyDescent="0.2">
      <c r="D5025" s="437"/>
      <c r="E5025" s="437"/>
      <c r="F5025" s="472"/>
      <c r="G5025" s="472"/>
    </row>
    <row r="5026" spans="4:7" x14ac:dyDescent="0.2">
      <c r="D5026" s="437"/>
      <c r="E5026" s="437"/>
      <c r="F5026" s="472"/>
      <c r="G5026" s="472"/>
    </row>
    <row r="5027" spans="4:7" x14ac:dyDescent="0.2">
      <c r="D5027" s="437"/>
      <c r="E5027" s="437"/>
      <c r="F5027" s="472"/>
      <c r="G5027" s="472"/>
    </row>
    <row r="5028" spans="4:7" x14ac:dyDescent="0.2">
      <c r="D5028" s="437"/>
      <c r="E5028" s="437"/>
      <c r="F5028" s="472"/>
      <c r="G5028" s="472"/>
    </row>
    <row r="5029" spans="4:7" x14ac:dyDescent="0.2">
      <c r="D5029" s="437"/>
      <c r="E5029" s="437"/>
      <c r="F5029" s="472"/>
      <c r="G5029" s="472"/>
    </row>
    <row r="5030" spans="4:7" x14ac:dyDescent="0.2">
      <c r="D5030" s="437"/>
      <c r="E5030" s="437"/>
      <c r="F5030" s="472"/>
      <c r="G5030" s="472"/>
    </row>
    <row r="5031" spans="4:7" x14ac:dyDescent="0.2">
      <c r="D5031" s="437"/>
      <c r="E5031" s="437"/>
      <c r="F5031" s="472"/>
      <c r="G5031" s="472"/>
    </row>
    <row r="5032" spans="4:7" x14ac:dyDescent="0.2">
      <c r="D5032" s="437"/>
      <c r="E5032" s="437"/>
      <c r="F5032" s="472"/>
      <c r="G5032" s="472"/>
    </row>
    <row r="5033" spans="4:7" x14ac:dyDescent="0.2">
      <c r="D5033" s="437"/>
      <c r="E5033" s="437"/>
      <c r="F5033" s="472"/>
      <c r="G5033" s="472"/>
    </row>
    <row r="5034" spans="4:7" x14ac:dyDescent="0.2">
      <c r="D5034" s="437"/>
      <c r="E5034" s="437"/>
      <c r="F5034" s="472"/>
      <c r="G5034" s="472"/>
    </row>
    <row r="5035" spans="4:7" x14ac:dyDescent="0.2">
      <c r="D5035" s="437"/>
      <c r="E5035" s="437"/>
      <c r="F5035" s="472"/>
      <c r="G5035" s="472"/>
    </row>
    <row r="5036" spans="4:7" x14ac:dyDescent="0.2">
      <c r="D5036" s="437"/>
      <c r="E5036" s="437"/>
      <c r="F5036" s="472"/>
      <c r="G5036" s="472"/>
    </row>
    <row r="5037" spans="4:7" x14ac:dyDescent="0.2">
      <c r="D5037" s="437"/>
      <c r="E5037" s="437"/>
      <c r="F5037" s="472"/>
      <c r="G5037" s="472"/>
    </row>
    <row r="5038" spans="4:7" x14ac:dyDescent="0.2">
      <c r="D5038" s="437"/>
      <c r="E5038" s="437"/>
      <c r="F5038" s="472"/>
      <c r="G5038" s="472"/>
    </row>
    <row r="5039" spans="4:7" x14ac:dyDescent="0.2">
      <c r="D5039" s="437"/>
      <c r="E5039" s="437"/>
      <c r="F5039" s="472"/>
      <c r="G5039" s="472"/>
    </row>
    <row r="5040" spans="4:7" x14ac:dyDescent="0.2">
      <c r="D5040" s="437"/>
      <c r="E5040" s="437"/>
      <c r="F5040" s="472"/>
      <c r="G5040" s="472"/>
    </row>
    <row r="5041" spans="4:7" x14ac:dyDescent="0.2">
      <c r="D5041" s="437"/>
      <c r="E5041" s="437"/>
      <c r="F5041" s="472"/>
      <c r="G5041" s="472"/>
    </row>
    <row r="5042" spans="4:7" x14ac:dyDescent="0.2">
      <c r="D5042" s="437"/>
      <c r="E5042" s="437"/>
      <c r="F5042" s="472"/>
      <c r="G5042" s="472"/>
    </row>
    <row r="5043" spans="4:7" x14ac:dyDescent="0.2">
      <c r="D5043" s="437"/>
      <c r="E5043" s="437"/>
      <c r="F5043" s="472"/>
      <c r="G5043" s="472"/>
    </row>
    <row r="5044" spans="4:7" x14ac:dyDescent="0.2">
      <c r="D5044" s="437"/>
      <c r="E5044" s="437"/>
      <c r="F5044" s="472"/>
      <c r="G5044" s="472"/>
    </row>
    <row r="5045" spans="4:7" x14ac:dyDescent="0.2">
      <c r="D5045" s="437"/>
      <c r="E5045" s="437"/>
      <c r="F5045" s="472"/>
      <c r="G5045" s="472"/>
    </row>
    <row r="5046" spans="4:7" x14ac:dyDescent="0.2">
      <c r="D5046" s="437"/>
      <c r="E5046" s="437"/>
      <c r="F5046" s="472"/>
      <c r="G5046" s="472"/>
    </row>
    <row r="5047" spans="4:7" x14ac:dyDescent="0.2">
      <c r="D5047" s="437"/>
      <c r="E5047" s="437"/>
      <c r="F5047" s="472"/>
      <c r="G5047" s="472"/>
    </row>
    <row r="5048" spans="4:7" x14ac:dyDescent="0.2">
      <c r="D5048" s="437"/>
      <c r="E5048" s="437"/>
      <c r="F5048" s="472"/>
      <c r="G5048" s="472"/>
    </row>
    <row r="5049" spans="4:7" x14ac:dyDescent="0.2">
      <c r="D5049" s="437"/>
      <c r="E5049" s="437"/>
      <c r="F5049" s="472"/>
      <c r="G5049" s="472"/>
    </row>
    <row r="5050" spans="4:7" x14ac:dyDescent="0.2">
      <c r="D5050" s="437"/>
      <c r="E5050" s="437"/>
      <c r="F5050" s="472"/>
      <c r="G5050" s="472"/>
    </row>
    <row r="5051" spans="4:7" x14ac:dyDescent="0.2">
      <c r="D5051" s="437"/>
      <c r="E5051" s="437"/>
      <c r="F5051" s="472"/>
      <c r="G5051" s="472"/>
    </row>
    <row r="5052" spans="4:7" x14ac:dyDescent="0.2">
      <c r="D5052" s="437"/>
      <c r="E5052" s="437"/>
      <c r="F5052" s="472"/>
      <c r="G5052" s="472"/>
    </row>
    <row r="5053" spans="4:7" x14ac:dyDescent="0.2">
      <c r="D5053" s="437"/>
      <c r="E5053" s="437"/>
      <c r="F5053" s="472"/>
      <c r="G5053" s="472"/>
    </row>
    <row r="5054" spans="4:7" x14ac:dyDescent="0.2">
      <c r="D5054" s="437"/>
      <c r="E5054" s="437"/>
      <c r="F5054" s="472"/>
      <c r="G5054" s="472"/>
    </row>
    <row r="5055" spans="4:7" x14ac:dyDescent="0.2">
      <c r="D5055" s="437"/>
      <c r="E5055" s="437"/>
      <c r="F5055" s="472"/>
      <c r="G5055" s="472"/>
    </row>
    <row r="5056" spans="4:7" x14ac:dyDescent="0.2">
      <c r="D5056" s="437"/>
      <c r="E5056" s="437"/>
      <c r="F5056" s="472"/>
      <c r="G5056" s="472"/>
    </row>
    <row r="5057" spans="4:7" x14ac:dyDescent="0.2">
      <c r="D5057" s="437"/>
      <c r="E5057" s="437"/>
      <c r="F5057" s="472"/>
      <c r="G5057" s="472"/>
    </row>
    <row r="5058" spans="4:7" x14ac:dyDescent="0.2">
      <c r="D5058" s="437"/>
      <c r="E5058" s="437"/>
      <c r="F5058" s="472"/>
      <c r="G5058" s="472"/>
    </row>
    <row r="5059" spans="4:7" x14ac:dyDescent="0.2">
      <c r="D5059" s="437"/>
      <c r="E5059" s="437"/>
      <c r="F5059" s="472"/>
      <c r="G5059" s="472"/>
    </row>
    <row r="5060" spans="4:7" x14ac:dyDescent="0.2">
      <c r="D5060" s="437"/>
      <c r="E5060" s="437"/>
      <c r="F5060" s="472"/>
      <c r="G5060" s="472"/>
    </row>
    <row r="5061" spans="4:7" x14ac:dyDescent="0.2">
      <c r="D5061" s="437"/>
      <c r="E5061" s="437"/>
      <c r="F5061" s="472"/>
      <c r="G5061" s="472"/>
    </row>
    <row r="5062" spans="4:7" x14ac:dyDescent="0.2">
      <c r="D5062" s="437"/>
      <c r="E5062" s="437"/>
      <c r="F5062" s="472"/>
      <c r="G5062" s="472"/>
    </row>
    <row r="5063" spans="4:7" x14ac:dyDescent="0.2">
      <c r="D5063" s="437"/>
      <c r="E5063" s="437"/>
      <c r="F5063" s="472"/>
      <c r="G5063" s="472"/>
    </row>
    <row r="5064" spans="4:7" x14ac:dyDescent="0.2">
      <c r="D5064" s="437"/>
      <c r="E5064" s="437"/>
      <c r="F5064" s="472"/>
      <c r="G5064" s="472"/>
    </row>
    <row r="5065" spans="4:7" x14ac:dyDescent="0.2">
      <c r="D5065" s="437"/>
      <c r="E5065" s="437"/>
      <c r="F5065" s="472"/>
      <c r="G5065" s="472"/>
    </row>
    <row r="5066" spans="4:7" x14ac:dyDescent="0.2">
      <c r="D5066" s="437"/>
      <c r="E5066" s="437"/>
      <c r="F5066" s="472"/>
      <c r="G5066" s="472"/>
    </row>
    <row r="5067" spans="4:7" x14ac:dyDescent="0.2">
      <c r="D5067" s="437"/>
      <c r="E5067" s="437"/>
      <c r="F5067" s="472"/>
      <c r="G5067" s="472"/>
    </row>
    <row r="5068" spans="4:7" x14ac:dyDescent="0.2">
      <c r="D5068" s="437"/>
      <c r="E5068" s="437"/>
      <c r="F5068" s="472"/>
      <c r="G5068" s="472"/>
    </row>
    <row r="5069" spans="4:7" x14ac:dyDescent="0.2">
      <c r="D5069" s="437"/>
      <c r="E5069" s="437"/>
      <c r="F5069" s="472"/>
      <c r="G5069" s="472"/>
    </row>
    <row r="5070" spans="4:7" x14ac:dyDescent="0.2">
      <c r="D5070" s="437"/>
      <c r="E5070" s="437"/>
      <c r="F5070" s="472"/>
      <c r="G5070" s="472"/>
    </row>
    <row r="5071" spans="4:7" x14ac:dyDescent="0.2">
      <c r="D5071" s="437"/>
      <c r="E5071" s="437"/>
      <c r="F5071" s="472"/>
      <c r="G5071" s="472"/>
    </row>
    <row r="5072" spans="4:7" x14ac:dyDescent="0.2">
      <c r="D5072" s="437"/>
      <c r="E5072" s="437"/>
      <c r="F5072" s="472"/>
      <c r="G5072" s="472"/>
    </row>
    <row r="5073" spans="4:7" x14ac:dyDescent="0.2">
      <c r="D5073" s="437"/>
      <c r="E5073" s="437"/>
      <c r="F5073" s="472"/>
      <c r="G5073" s="472"/>
    </row>
    <row r="5074" spans="4:7" x14ac:dyDescent="0.2">
      <c r="D5074" s="437"/>
      <c r="E5074" s="437"/>
      <c r="F5074" s="472"/>
      <c r="G5074" s="472"/>
    </row>
    <row r="5075" spans="4:7" x14ac:dyDescent="0.2">
      <c r="D5075" s="437"/>
      <c r="E5075" s="437"/>
      <c r="F5075" s="472"/>
      <c r="G5075" s="472"/>
    </row>
    <row r="5076" spans="4:7" x14ac:dyDescent="0.2">
      <c r="D5076" s="437"/>
      <c r="E5076" s="437"/>
      <c r="F5076" s="472"/>
      <c r="G5076" s="472"/>
    </row>
    <row r="5077" spans="4:7" x14ac:dyDescent="0.2">
      <c r="D5077" s="437"/>
      <c r="E5077" s="437"/>
      <c r="F5077" s="472"/>
      <c r="G5077" s="472"/>
    </row>
    <row r="5078" spans="4:7" x14ac:dyDescent="0.2">
      <c r="D5078" s="437"/>
      <c r="E5078" s="437"/>
      <c r="F5078" s="472"/>
      <c r="G5078" s="472"/>
    </row>
    <row r="5079" spans="4:7" x14ac:dyDescent="0.2">
      <c r="D5079" s="437"/>
      <c r="E5079" s="437"/>
      <c r="F5079" s="472"/>
      <c r="G5079" s="472"/>
    </row>
    <row r="5080" spans="4:7" x14ac:dyDescent="0.2">
      <c r="D5080" s="437"/>
      <c r="E5080" s="437"/>
      <c r="F5080" s="472"/>
      <c r="G5080" s="472"/>
    </row>
    <row r="5081" spans="4:7" x14ac:dyDescent="0.2">
      <c r="D5081" s="437"/>
      <c r="E5081" s="437"/>
      <c r="F5081" s="472"/>
      <c r="G5081" s="472"/>
    </row>
    <row r="5082" spans="4:7" x14ac:dyDescent="0.2">
      <c r="D5082" s="437"/>
      <c r="E5082" s="437"/>
      <c r="F5082" s="472"/>
      <c r="G5082" s="472"/>
    </row>
    <row r="5083" spans="4:7" x14ac:dyDescent="0.2">
      <c r="D5083" s="437"/>
      <c r="E5083" s="437"/>
      <c r="F5083" s="472"/>
      <c r="G5083" s="472"/>
    </row>
    <row r="5084" spans="4:7" x14ac:dyDescent="0.2">
      <c r="D5084" s="437"/>
      <c r="E5084" s="437"/>
      <c r="F5084" s="472"/>
      <c r="G5084" s="472"/>
    </row>
    <row r="5085" spans="4:7" x14ac:dyDescent="0.2">
      <c r="D5085" s="437"/>
      <c r="E5085" s="437"/>
      <c r="F5085" s="472"/>
      <c r="G5085" s="472"/>
    </row>
    <row r="5086" spans="4:7" x14ac:dyDescent="0.2">
      <c r="D5086" s="437"/>
      <c r="E5086" s="437"/>
      <c r="F5086" s="472"/>
      <c r="G5086" s="472"/>
    </row>
    <row r="5087" spans="4:7" x14ac:dyDescent="0.2">
      <c r="D5087" s="437"/>
      <c r="E5087" s="437"/>
      <c r="F5087" s="472"/>
      <c r="G5087" s="472"/>
    </row>
    <row r="5088" spans="4:7" x14ac:dyDescent="0.2">
      <c r="D5088" s="437"/>
      <c r="E5088" s="437"/>
      <c r="F5088" s="472"/>
      <c r="G5088" s="472"/>
    </row>
  </sheetData>
  <sheetProtection sheet="1" formatColumns="0" deleteRows="0" sort="0" autoFilter="0"/>
  <autoFilter ref="A2:G7434"/>
  <sortState ref="A3:E57">
    <sortCondition ref="B3:B57"/>
    <sortCondition ref="C3:C57"/>
  </sortState>
  <pageMargins left="0.39370078740157483" right="0.39370078740157483" top="0.59055118110236227" bottom="0.59055118110236227" header="0.51181102362204722" footer="0.51181102362204722"/>
  <pageSetup paperSize="9" scale="96" fitToHeight="0" orientation="portrait" r:id="rId1"/>
  <headerFooter alignWithMargins="0"/>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E7"/>
  <sheetViews>
    <sheetView workbookViewId="0">
      <selection activeCell="A3" sqref="A3"/>
    </sheetView>
  </sheetViews>
  <sheetFormatPr baseColWidth="10" defaultRowHeight="12.75" x14ac:dyDescent="0.2"/>
  <cols>
    <col min="1" max="1" width="35.85546875" style="385" customWidth="1"/>
    <col min="2" max="2" width="21.7109375" style="385" customWidth="1"/>
    <col min="3" max="3" width="19.7109375" style="386" customWidth="1"/>
    <col min="4" max="4" width="19.7109375" style="387" customWidth="1"/>
    <col min="5" max="5" width="29.7109375" style="12" customWidth="1"/>
  </cols>
  <sheetData>
    <row r="1" spans="1:5" x14ac:dyDescent="0.2">
      <c r="A1" s="249" t="s">
        <v>1491</v>
      </c>
      <c r="B1" s="250">
        <f>Deckblatt!B9</f>
        <v>0</v>
      </c>
      <c r="C1" s="256" t="s">
        <v>4927</v>
      </c>
      <c r="D1" s="257" t="str">
        <f>Deckblatt!B10&amp;"-0"&amp;Deckblatt!B11</f>
        <v>-0</v>
      </c>
      <c r="E1" s="382"/>
    </row>
    <row r="2" spans="1:5" ht="45" x14ac:dyDescent="0.2">
      <c r="A2" s="383" t="s">
        <v>2074</v>
      </c>
      <c r="B2" s="247" t="s">
        <v>6521</v>
      </c>
      <c r="C2" s="258" t="s">
        <v>6522</v>
      </c>
      <c r="D2" s="116" t="s">
        <v>6855</v>
      </c>
      <c r="E2" s="384"/>
    </row>
    <row r="3" spans="1:5" x14ac:dyDescent="0.2">
      <c r="A3" s="427"/>
      <c r="B3" s="427"/>
      <c r="C3" s="428"/>
      <c r="D3" s="429"/>
      <c r="E3" s="252"/>
    </row>
    <row r="4" spans="1:5" x14ac:dyDescent="0.2">
      <c r="A4" s="427"/>
      <c r="B4" s="427"/>
      <c r="C4" s="428"/>
      <c r="D4" s="429"/>
      <c r="E4" s="252"/>
    </row>
    <row r="5" spans="1:5" x14ac:dyDescent="0.2">
      <c r="A5" s="427"/>
      <c r="B5" s="427"/>
      <c r="C5" s="428"/>
      <c r="D5" s="429"/>
      <c r="E5" s="388" t="s">
        <v>6523</v>
      </c>
    </row>
    <row r="6" spans="1:5" x14ac:dyDescent="0.2">
      <c r="A6" s="427"/>
      <c r="B6" s="427"/>
      <c r="C6" s="428"/>
      <c r="D6" s="429"/>
      <c r="E6" s="388" t="s">
        <v>6524</v>
      </c>
    </row>
    <row r="7" spans="1:5" x14ac:dyDescent="0.2">
      <c r="A7" s="427"/>
      <c r="B7" s="427"/>
      <c r="C7" s="428"/>
      <c r="D7" s="429"/>
      <c r="E7" s="388"/>
    </row>
  </sheetData>
  <sheetProtection sheet="1" objects="1" scenarios="1"/>
  <pageMargins left="0.7" right="0.7" top="0.78740157499999996" bottom="0.78740157499999996" header="0.3" footer="0.3"/>
  <pageSetup paperSize="9" scale="90" fitToHeight="0" orientation="portrait" horizontalDpi="1200" verticalDpi="1200"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F5088"/>
  <sheetViews>
    <sheetView zoomScaleNormal="100" workbookViewId="0"/>
  </sheetViews>
  <sheetFormatPr baseColWidth="10" defaultColWidth="11.42578125" defaultRowHeight="12.75" x14ac:dyDescent="0.2"/>
  <cols>
    <col min="1" max="1" width="35.85546875" style="350" customWidth="1"/>
    <col min="2" max="2" width="22.140625" style="262" customWidth="1"/>
    <col min="3" max="3" width="19.7109375" style="351" customWidth="1"/>
    <col min="4" max="4" width="19.7109375" style="263" customWidth="1"/>
    <col min="5" max="5" width="20.7109375" style="252" customWidth="1"/>
    <col min="6" max="6" width="20.7109375" style="246" customWidth="1"/>
    <col min="7" max="16384" width="11.42578125" style="12"/>
  </cols>
  <sheetData>
    <row r="1" spans="1:6" x14ac:dyDescent="0.2">
      <c r="A1" s="249" t="s">
        <v>1491</v>
      </c>
      <c r="B1" s="250">
        <f>Deckblatt!B9</f>
        <v>0</v>
      </c>
      <c r="C1" s="256" t="s">
        <v>4927</v>
      </c>
      <c r="D1" s="257" t="str">
        <f>Deckblatt!B10&amp;"-0"&amp;Deckblatt!B11</f>
        <v>-0</v>
      </c>
      <c r="E1" s="11" t="s">
        <v>727</v>
      </c>
      <c r="F1" s="245" t="s">
        <v>728</v>
      </c>
    </row>
    <row r="2" spans="1:6" s="244" customFormat="1" ht="111" x14ac:dyDescent="0.2">
      <c r="A2" s="338" t="s">
        <v>2074</v>
      </c>
      <c r="B2" s="247" t="s">
        <v>6791</v>
      </c>
      <c r="C2" s="258" t="s">
        <v>5725</v>
      </c>
      <c r="D2" s="116" t="s">
        <v>6855</v>
      </c>
      <c r="E2" s="255" t="s">
        <v>3274</v>
      </c>
      <c r="F2" s="248" t="s">
        <v>5894</v>
      </c>
    </row>
    <row r="3" spans="1:6" s="244" customFormat="1" x14ac:dyDescent="0.2">
      <c r="A3" s="430"/>
      <c r="B3" s="431"/>
      <c r="C3" s="433"/>
      <c r="D3" s="433"/>
      <c r="E3" s="252"/>
      <c r="F3" s="252"/>
    </row>
    <row r="4" spans="1:6" x14ac:dyDescent="0.2">
      <c r="A4" s="430"/>
      <c r="B4" s="431"/>
      <c r="C4" s="433"/>
      <c r="D4" s="433"/>
      <c r="F4" s="252"/>
    </row>
    <row r="5" spans="1:6" x14ac:dyDescent="0.2">
      <c r="A5" s="430"/>
      <c r="B5" s="431"/>
      <c r="C5" s="433"/>
      <c r="D5" s="433"/>
      <c r="F5" s="252"/>
    </row>
    <row r="6" spans="1:6" x14ac:dyDescent="0.2">
      <c r="A6" s="430"/>
      <c r="B6" s="431"/>
      <c r="C6" s="433"/>
      <c r="D6" s="433"/>
      <c r="F6" s="252"/>
    </row>
    <row r="7" spans="1:6" x14ac:dyDescent="0.2">
      <c r="A7" s="430"/>
      <c r="B7" s="431"/>
      <c r="C7" s="433"/>
      <c r="D7" s="433"/>
      <c r="F7" s="252"/>
    </row>
    <row r="8" spans="1:6" x14ac:dyDescent="0.2">
      <c r="A8" s="430"/>
      <c r="B8" s="431"/>
      <c r="C8" s="433"/>
      <c r="D8" s="433"/>
      <c r="F8" s="252"/>
    </row>
    <row r="9" spans="1:6" x14ac:dyDescent="0.2">
      <c r="A9" s="430"/>
      <c r="B9" s="431"/>
      <c r="C9" s="433"/>
      <c r="D9" s="433"/>
      <c r="F9" s="252"/>
    </row>
    <row r="10" spans="1:6" x14ac:dyDescent="0.2">
      <c r="A10" s="430"/>
      <c r="B10" s="431"/>
      <c r="C10" s="433"/>
      <c r="D10" s="433"/>
      <c r="F10" s="252"/>
    </row>
    <row r="11" spans="1:6" x14ac:dyDescent="0.2">
      <c r="A11" s="430"/>
      <c r="B11" s="431"/>
      <c r="C11" s="433"/>
      <c r="D11" s="433"/>
      <c r="F11" s="252"/>
    </row>
    <row r="12" spans="1:6" x14ac:dyDescent="0.2">
      <c r="A12" s="430"/>
      <c r="B12" s="431"/>
      <c r="C12" s="433"/>
      <c r="D12" s="433"/>
      <c r="F12" s="252"/>
    </row>
    <row r="13" spans="1:6" x14ac:dyDescent="0.2">
      <c r="A13" s="430"/>
      <c r="B13" s="431"/>
      <c r="C13" s="433"/>
      <c r="D13" s="433"/>
      <c r="F13" s="252"/>
    </row>
    <row r="14" spans="1:6" x14ac:dyDescent="0.2">
      <c r="A14" s="430"/>
      <c r="B14" s="431"/>
      <c r="C14" s="433"/>
      <c r="D14" s="433"/>
      <c r="F14" s="252"/>
    </row>
    <row r="15" spans="1:6" x14ac:dyDescent="0.2">
      <c r="A15" s="430"/>
      <c r="B15" s="431"/>
      <c r="C15" s="433"/>
      <c r="D15" s="433"/>
      <c r="F15" s="252"/>
    </row>
    <row r="16" spans="1:6" x14ac:dyDescent="0.2">
      <c r="A16" s="430"/>
      <c r="B16" s="431"/>
      <c r="C16" s="433"/>
      <c r="D16" s="433"/>
      <c r="F16" s="252"/>
    </row>
    <row r="17" spans="1:6" x14ac:dyDescent="0.2">
      <c r="A17" s="430"/>
      <c r="B17" s="431"/>
      <c r="C17" s="433"/>
      <c r="D17" s="433"/>
      <c r="F17" s="252"/>
    </row>
    <row r="18" spans="1:6" x14ac:dyDescent="0.2">
      <c r="A18" s="430"/>
      <c r="B18" s="431"/>
      <c r="C18" s="433"/>
      <c r="D18" s="433"/>
      <c r="F18" s="252"/>
    </row>
    <row r="19" spans="1:6" x14ac:dyDescent="0.2">
      <c r="C19" s="433"/>
      <c r="D19" s="433"/>
      <c r="F19" s="252"/>
    </row>
    <row r="20" spans="1:6" x14ac:dyDescent="0.2">
      <c r="C20" s="433"/>
      <c r="D20" s="433"/>
      <c r="F20" s="252"/>
    </row>
    <row r="21" spans="1:6" x14ac:dyDescent="0.2">
      <c r="C21" s="433"/>
      <c r="D21" s="433"/>
      <c r="F21" s="252"/>
    </row>
    <row r="22" spans="1:6" x14ac:dyDescent="0.2">
      <c r="C22" s="433"/>
      <c r="D22" s="433"/>
      <c r="F22" s="252"/>
    </row>
    <row r="23" spans="1:6" x14ac:dyDescent="0.2">
      <c r="C23" s="433"/>
      <c r="D23" s="433"/>
      <c r="F23" s="252"/>
    </row>
    <row r="24" spans="1:6" x14ac:dyDescent="0.2">
      <c r="C24" s="433"/>
      <c r="D24" s="433"/>
      <c r="F24" s="252"/>
    </row>
    <row r="25" spans="1:6" x14ac:dyDescent="0.2">
      <c r="C25" s="433"/>
      <c r="D25" s="433"/>
      <c r="F25" s="252"/>
    </row>
    <row r="26" spans="1:6" x14ac:dyDescent="0.2">
      <c r="C26" s="433"/>
      <c r="D26" s="433"/>
      <c r="F26" s="252"/>
    </row>
    <row r="27" spans="1:6" x14ac:dyDescent="0.2">
      <c r="C27" s="433"/>
      <c r="D27" s="433"/>
      <c r="F27" s="252"/>
    </row>
    <row r="28" spans="1:6" x14ac:dyDescent="0.2">
      <c r="C28" s="433"/>
      <c r="D28" s="433"/>
      <c r="F28" s="252"/>
    </row>
    <row r="29" spans="1:6" x14ac:dyDescent="0.2">
      <c r="C29" s="433"/>
      <c r="D29" s="433"/>
      <c r="F29" s="252"/>
    </row>
    <row r="30" spans="1:6" x14ac:dyDescent="0.2">
      <c r="C30" s="433"/>
      <c r="D30" s="433"/>
      <c r="F30" s="252"/>
    </row>
    <row r="31" spans="1:6" x14ac:dyDescent="0.2">
      <c r="C31" s="433"/>
      <c r="D31" s="433"/>
      <c r="F31" s="252"/>
    </row>
    <row r="32" spans="1:6" x14ac:dyDescent="0.2">
      <c r="C32" s="433"/>
      <c r="D32" s="433"/>
      <c r="F32" s="252"/>
    </row>
    <row r="33" spans="3:6" x14ac:dyDescent="0.2">
      <c r="C33" s="433"/>
      <c r="D33" s="433"/>
      <c r="F33" s="252"/>
    </row>
    <row r="34" spans="3:6" x14ac:dyDescent="0.2">
      <c r="C34" s="433"/>
      <c r="D34" s="433"/>
      <c r="F34" s="252"/>
    </row>
    <row r="35" spans="3:6" x14ac:dyDescent="0.2">
      <c r="C35" s="433"/>
      <c r="D35" s="433"/>
      <c r="F35" s="252"/>
    </row>
    <row r="36" spans="3:6" x14ac:dyDescent="0.2">
      <c r="C36" s="433"/>
      <c r="D36" s="433"/>
      <c r="F36" s="252"/>
    </row>
    <row r="37" spans="3:6" x14ac:dyDescent="0.2">
      <c r="C37" s="433"/>
      <c r="D37" s="433"/>
      <c r="F37" s="252"/>
    </row>
    <row r="38" spans="3:6" x14ac:dyDescent="0.2">
      <c r="C38" s="433"/>
      <c r="D38" s="433"/>
      <c r="F38" s="252"/>
    </row>
    <row r="39" spans="3:6" x14ac:dyDescent="0.2">
      <c r="C39" s="433"/>
      <c r="D39" s="433"/>
      <c r="F39" s="252"/>
    </row>
    <row r="40" spans="3:6" x14ac:dyDescent="0.2">
      <c r="C40" s="433"/>
      <c r="D40" s="433"/>
      <c r="F40" s="252"/>
    </row>
    <row r="41" spans="3:6" x14ac:dyDescent="0.2">
      <c r="C41" s="433"/>
      <c r="D41" s="433"/>
      <c r="F41" s="252"/>
    </row>
    <row r="42" spans="3:6" x14ac:dyDescent="0.2">
      <c r="C42" s="433"/>
      <c r="D42" s="433"/>
      <c r="F42" s="252"/>
    </row>
    <row r="43" spans="3:6" x14ac:dyDescent="0.2">
      <c r="C43" s="433"/>
      <c r="D43" s="433"/>
      <c r="F43" s="252"/>
    </row>
    <row r="44" spans="3:6" x14ac:dyDescent="0.2">
      <c r="C44" s="433"/>
      <c r="D44" s="433"/>
      <c r="F44" s="252"/>
    </row>
    <row r="45" spans="3:6" x14ac:dyDescent="0.2">
      <c r="C45" s="433"/>
      <c r="D45" s="433"/>
      <c r="F45" s="252"/>
    </row>
    <row r="46" spans="3:6" x14ac:dyDescent="0.2">
      <c r="C46" s="433"/>
      <c r="D46" s="433"/>
      <c r="F46" s="252"/>
    </row>
    <row r="47" spans="3:6" x14ac:dyDescent="0.2">
      <c r="C47" s="433"/>
      <c r="D47" s="433"/>
      <c r="F47" s="252"/>
    </row>
    <row r="48" spans="3:6" x14ac:dyDescent="0.2">
      <c r="C48" s="433"/>
      <c r="D48" s="433"/>
      <c r="F48" s="252"/>
    </row>
    <row r="49" spans="3:6" x14ac:dyDescent="0.2">
      <c r="C49" s="433"/>
      <c r="D49" s="433"/>
      <c r="F49" s="252"/>
    </row>
    <row r="50" spans="3:6" x14ac:dyDescent="0.2">
      <c r="C50" s="433"/>
      <c r="D50" s="433"/>
      <c r="F50" s="252"/>
    </row>
    <row r="51" spans="3:6" x14ac:dyDescent="0.2">
      <c r="C51" s="433"/>
      <c r="D51" s="433"/>
      <c r="F51" s="252"/>
    </row>
    <row r="52" spans="3:6" x14ac:dyDescent="0.2">
      <c r="C52" s="433"/>
      <c r="D52" s="433"/>
      <c r="F52" s="252"/>
    </row>
    <row r="53" spans="3:6" x14ac:dyDescent="0.2">
      <c r="C53" s="433"/>
      <c r="D53" s="433"/>
      <c r="F53" s="252"/>
    </row>
    <row r="54" spans="3:6" x14ac:dyDescent="0.2">
      <c r="C54" s="433"/>
      <c r="D54" s="433"/>
      <c r="F54" s="252"/>
    </row>
    <row r="55" spans="3:6" x14ac:dyDescent="0.2">
      <c r="C55" s="433"/>
      <c r="D55" s="433"/>
      <c r="F55" s="252"/>
    </row>
    <row r="56" spans="3:6" x14ac:dyDescent="0.2">
      <c r="C56" s="433"/>
      <c r="D56" s="433"/>
      <c r="F56" s="252"/>
    </row>
    <row r="57" spans="3:6" x14ac:dyDescent="0.2">
      <c r="C57" s="433"/>
      <c r="D57" s="433"/>
      <c r="F57" s="252"/>
    </row>
    <row r="58" spans="3:6" x14ac:dyDescent="0.2">
      <c r="C58" s="433"/>
      <c r="D58" s="433"/>
      <c r="F58" s="252"/>
    </row>
    <row r="59" spans="3:6" x14ac:dyDescent="0.2">
      <c r="C59" s="433"/>
      <c r="D59" s="433"/>
      <c r="F59" s="252"/>
    </row>
    <row r="60" spans="3:6" x14ac:dyDescent="0.2">
      <c r="C60" s="433"/>
      <c r="D60" s="433"/>
      <c r="F60" s="252"/>
    </row>
    <row r="61" spans="3:6" x14ac:dyDescent="0.2">
      <c r="C61" s="433"/>
      <c r="D61" s="433"/>
      <c r="F61" s="252"/>
    </row>
    <row r="62" spans="3:6" x14ac:dyDescent="0.2">
      <c r="C62" s="433"/>
      <c r="D62" s="433"/>
      <c r="F62" s="252"/>
    </row>
    <row r="63" spans="3:6" x14ac:dyDescent="0.2">
      <c r="C63" s="433"/>
      <c r="D63" s="433"/>
      <c r="F63" s="252"/>
    </row>
    <row r="64" spans="3:6" x14ac:dyDescent="0.2">
      <c r="C64" s="433"/>
      <c r="D64" s="433"/>
      <c r="F64" s="252"/>
    </row>
    <row r="65" spans="3:6" x14ac:dyDescent="0.2">
      <c r="C65" s="433"/>
      <c r="D65" s="433"/>
      <c r="F65" s="252"/>
    </row>
    <row r="66" spans="3:6" x14ac:dyDescent="0.2">
      <c r="C66" s="433"/>
      <c r="D66" s="433"/>
      <c r="F66" s="252"/>
    </row>
    <row r="67" spans="3:6" x14ac:dyDescent="0.2">
      <c r="C67" s="433"/>
      <c r="D67" s="433"/>
      <c r="F67" s="252"/>
    </row>
    <row r="68" spans="3:6" x14ac:dyDescent="0.2">
      <c r="C68" s="433"/>
      <c r="D68" s="433"/>
      <c r="F68" s="252"/>
    </row>
    <row r="69" spans="3:6" x14ac:dyDescent="0.2">
      <c r="C69" s="433"/>
      <c r="D69" s="433"/>
      <c r="F69" s="252"/>
    </row>
    <row r="70" spans="3:6" x14ac:dyDescent="0.2">
      <c r="C70" s="433"/>
      <c r="D70" s="433"/>
      <c r="F70" s="252"/>
    </row>
    <row r="71" spans="3:6" x14ac:dyDescent="0.2">
      <c r="C71" s="433"/>
      <c r="D71" s="433"/>
      <c r="F71" s="252"/>
    </row>
    <row r="72" spans="3:6" x14ac:dyDescent="0.2">
      <c r="C72" s="433"/>
      <c r="D72" s="433"/>
      <c r="F72" s="252"/>
    </row>
    <row r="73" spans="3:6" x14ac:dyDescent="0.2">
      <c r="C73" s="433"/>
      <c r="D73" s="433"/>
      <c r="F73" s="252"/>
    </row>
    <row r="74" spans="3:6" x14ac:dyDescent="0.2">
      <c r="C74" s="433"/>
      <c r="D74" s="433"/>
      <c r="F74" s="252"/>
    </row>
    <row r="75" spans="3:6" x14ac:dyDescent="0.2">
      <c r="C75" s="433"/>
      <c r="D75" s="433"/>
      <c r="F75" s="252"/>
    </row>
    <row r="76" spans="3:6" x14ac:dyDescent="0.2">
      <c r="C76" s="433"/>
      <c r="D76" s="433"/>
      <c r="F76" s="252"/>
    </row>
    <row r="77" spans="3:6" x14ac:dyDescent="0.2">
      <c r="C77" s="433"/>
      <c r="D77" s="433"/>
      <c r="F77" s="252"/>
    </row>
    <row r="78" spans="3:6" x14ac:dyDescent="0.2">
      <c r="C78" s="433"/>
      <c r="D78" s="433"/>
      <c r="F78" s="252"/>
    </row>
    <row r="79" spans="3:6" x14ac:dyDescent="0.2">
      <c r="C79" s="433"/>
      <c r="D79" s="433"/>
      <c r="F79" s="252"/>
    </row>
    <row r="80" spans="3:6" x14ac:dyDescent="0.2">
      <c r="C80" s="433"/>
      <c r="D80" s="433"/>
      <c r="F80" s="252"/>
    </row>
    <row r="81" spans="3:6" x14ac:dyDescent="0.2">
      <c r="C81" s="433"/>
      <c r="D81" s="433"/>
      <c r="F81" s="252"/>
    </row>
    <row r="82" spans="3:6" x14ac:dyDescent="0.2">
      <c r="C82" s="433"/>
      <c r="D82" s="433"/>
      <c r="F82" s="252"/>
    </row>
    <row r="83" spans="3:6" x14ac:dyDescent="0.2">
      <c r="C83" s="433"/>
      <c r="D83" s="433"/>
      <c r="F83" s="252"/>
    </row>
    <row r="84" spans="3:6" x14ac:dyDescent="0.2">
      <c r="C84" s="433"/>
      <c r="D84" s="433"/>
      <c r="F84" s="252"/>
    </row>
    <row r="85" spans="3:6" x14ac:dyDescent="0.2">
      <c r="C85" s="433"/>
      <c r="D85" s="433"/>
      <c r="F85" s="252"/>
    </row>
    <row r="86" spans="3:6" x14ac:dyDescent="0.2">
      <c r="C86" s="433"/>
      <c r="D86" s="433"/>
      <c r="F86" s="252"/>
    </row>
    <row r="87" spans="3:6" x14ac:dyDescent="0.2">
      <c r="C87" s="433"/>
      <c r="D87" s="433"/>
      <c r="F87" s="252"/>
    </row>
    <row r="88" spans="3:6" x14ac:dyDescent="0.2">
      <c r="C88" s="433"/>
      <c r="D88" s="433"/>
      <c r="F88" s="252"/>
    </row>
    <row r="89" spans="3:6" x14ac:dyDescent="0.2">
      <c r="C89" s="433"/>
      <c r="D89" s="433"/>
      <c r="F89" s="252"/>
    </row>
    <row r="90" spans="3:6" x14ac:dyDescent="0.2">
      <c r="C90" s="433"/>
      <c r="D90" s="433"/>
      <c r="F90" s="252"/>
    </row>
    <row r="91" spans="3:6" x14ac:dyDescent="0.2">
      <c r="C91" s="433"/>
      <c r="D91" s="433"/>
      <c r="F91" s="252"/>
    </row>
    <row r="92" spans="3:6" x14ac:dyDescent="0.2">
      <c r="C92" s="433"/>
      <c r="D92" s="433"/>
      <c r="F92" s="252"/>
    </row>
    <row r="93" spans="3:6" x14ac:dyDescent="0.2">
      <c r="C93" s="433"/>
      <c r="D93" s="433"/>
      <c r="F93" s="252"/>
    </row>
    <row r="94" spans="3:6" x14ac:dyDescent="0.2">
      <c r="C94" s="433"/>
      <c r="D94" s="433"/>
      <c r="F94" s="252"/>
    </row>
    <row r="95" spans="3:6" x14ac:dyDescent="0.2">
      <c r="C95" s="433"/>
      <c r="D95" s="433"/>
      <c r="F95" s="252"/>
    </row>
    <row r="96" spans="3:6" x14ac:dyDescent="0.2">
      <c r="C96" s="433"/>
      <c r="D96" s="433"/>
      <c r="F96" s="252"/>
    </row>
    <row r="97" spans="3:6" x14ac:dyDescent="0.2">
      <c r="C97" s="433"/>
      <c r="D97" s="433"/>
      <c r="F97" s="252"/>
    </row>
    <row r="98" spans="3:6" x14ac:dyDescent="0.2">
      <c r="C98" s="433"/>
      <c r="D98" s="433"/>
      <c r="F98" s="252"/>
    </row>
    <row r="99" spans="3:6" x14ac:dyDescent="0.2">
      <c r="C99" s="433"/>
      <c r="D99" s="433"/>
      <c r="F99" s="252"/>
    </row>
    <row r="100" spans="3:6" x14ac:dyDescent="0.2">
      <c r="C100" s="433"/>
      <c r="D100" s="433"/>
      <c r="F100" s="252"/>
    </row>
    <row r="101" spans="3:6" x14ac:dyDescent="0.2">
      <c r="C101" s="433"/>
      <c r="D101" s="433"/>
      <c r="F101" s="252"/>
    </row>
    <row r="102" spans="3:6" x14ac:dyDescent="0.2">
      <c r="C102" s="433"/>
      <c r="D102" s="433"/>
      <c r="F102" s="252"/>
    </row>
    <row r="103" spans="3:6" x14ac:dyDescent="0.2">
      <c r="C103" s="433"/>
      <c r="D103" s="433"/>
      <c r="F103" s="252"/>
    </row>
    <row r="104" spans="3:6" x14ac:dyDescent="0.2">
      <c r="C104" s="433"/>
      <c r="D104" s="433"/>
      <c r="F104" s="252"/>
    </row>
    <row r="105" spans="3:6" x14ac:dyDescent="0.2">
      <c r="C105" s="433"/>
      <c r="D105" s="433"/>
      <c r="F105" s="252"/>
    </row>
    <row r="106" spans="3:6" x14ac:dyDescent="0.2">
      <c r="C106" s="433"/>
      <c r="D106" s="433"/>
      <c r="F106" s="252"/>
    </row>
    <row r="107" spans="3:6" x14ac:dyDescent="0.2">
      <c r="C107" s="433"/>
      <c r="D107" s="433"/>
      <c r="F107" s="252"/>
    </row>
    <row r="108" spans="3:6" x14ac:dyDescent="0.2">
      <c r="C108" s="433"/>
      <c r="D108" s="433"/>
      <c r="F108" s="252"/>
    </row>
    <row r="109" spans="3:6" x14ac:dyDescent="0.2">
      <c r="C109" s="433"/>
      <c r="D109" s="433"/>
      <c r="F109" s="252"/>
    </row>
    <row r="110" spans="3:6" x14ac:dyDescent="0.2">
      <c r="C110" s="433"/>
      <c r="D110" s="433"/>
      <c r="F110" s="252"/>
    </row>
    <row r="111" spans="3:6" x14ac:dyDescent="0.2">
      <c r="C111" s="433"/>
      <c r="D111" s="433"/>
      <c r="F111" s="252"/>
    </row>
    <row r="112" spans="3:6" x14ac:dyDescent="0.2">
      <c r="C112" s="433"/>
      <c r="D112" s="433"/>
      <c r="F112" s="252"/>
    </row>
    <row r="113" spans="3:6" x14ac:dyDescent="0.2">
      <c r="C113" s="433"/>
      <c r="D113" s="433"/>
      <c r="F113" s="252"/>
    </row>
    <row r="114" spans="3:6" x14ac:dyDescent="0.2">
      <c r="C114" s="433"/>
      <c r="D114" s="433"/>
      <c r="F114" s="252"/>
    </row>
    <row r="115" spans="3:6" x14ac:dyDescent="0.2">
      <c r="C115" s="433"/>
      <c r="D115" s="433"/>
      <c r="F115" s="252"/>
    </row>
    <row r="116" spans="3:6" x14ac:dyDescent="0.2">
      <c r="C116" s="433"/>
      <c r="D116" s="433"/>
      <c r="F116" s="252"/>
    </row>
    <row r="117" spans="3:6" x14ac:dyDescent="0.2">
      <c r="C117" s="433"/>
      <c r="D117" s="433"/>
      <c r="F117" s="252"/>
    </row>
    <row r="118" spans="3:6" x14ac:dyDescent="0.2">
      <c r="C118" s="433"/>
      <c r="D118" s="433"/>
      <c r="F118" s="252"/>
    </row>
    <row r="119" spans="3:6" x14ac:dyDescent="0.2">
      <c r="C119" s="433"/>
      <c r="D119" s="433"/>
      <c r="F119" s="252"/>
    </row>
    <row r="120" spans="3:6" x14ac:dyDescent="0.2">
      <c r="C120" s="433"/>
      <c r="D120" s="433"/>
      <c r="F120" s="252"/>
    </row>
    <row r="121" spans="3:6" x14ac:dyDescent="0.2">
      <c r="C121" s="433"/>
      <c r="D121" s="433"/>
      <c r="F121" s="252"/>
    </row>
    <row r="122" spans="3:6" x14ac:dyDescent="0.2">
      <c r="C122" s="433"/>
      <c r="D122" s="433"/>
      <c r="F122" s="252"/>
    </row>
    <row r="123" spans="3:6" x14ac:dyDescent="0.2">
      <c r="C123" s="433"/>
      <c r="D123" s="433"/>
      <c r="F123" s="252"/>
    </row>
    <row r="124" spans="3:6" x14ac:dyDescent="0.2">
      <c r="C124" s="433"/>
      <c r="D124" s="433"/>
      <c r="F124" s="252"/>
    </row>
    <row r="125" spans="3:6" x14ac:dyDescent="0.2">
      <c r="C125" s="433"/>
      <c r="D125" s="433"/>
      <c r="F125" s="252"/>
    </row>
    <row r="126" spans="3:6" x14ac:dyDescent="0.2">
      <c r="C126" s="433"/>
      <c r="D126" s="433"/>
      <c r="F126" s="252"/>
    </row>
    <row r="127" spans="3:6" x14ac:dyDescent="0.2">
      <c r="C127" s="433"/>
      <c r="D127" s="433"/>
      <c r="F127" s="252"/>
    </row>
    <row r="128" spans="3:6" x14ac:dyDescent="0.2">
      <c r="C128" s="433"/>
      <c r="D128" s="433"/>
      <c r="F128" s="252"/>
    </row>
    <row r="129" spans="3:6" x14ac:dyDescent="0.2">
      <c r="C129" s="433"/>
      <c r="D129" s="433"/>
      <c r="F129" s="252"/>
    </row>
    <row r="130" spans="3:6" x14ac:dyDescent="0.2">
      <c r="C130" s="433"/>
      <c r="D130" s="433"/>
      <c r="F130" s="252"/>
    </row>
    <row r="131" spans="3:6" x14ac:dyDescent="0.2">
      <c r="C131" s="433"/>
      <c r="D131" s="433"/>
      <c r="F131" s="252"/>
    </row>
    <row r="132" spans="3:6" x14ac:dyDescent="0.2">
      <c r="C132" s="433"/>
      <c r="D132" s="433"/>
      <c r="F132" s="252"/>
    </row>
    <row r="133" spans="3:6" x14ac:dyDescent="0.2">
      <c r="C133" s="433"/>
      <c r="D133" s="433"/>
      <c r="F133" s="252"/>
    </row>
    <row r="134" spans="3:6" x14ac:dyDescent="0.2">
      <c r="C134" s="433"/>
      <c r="D134" s="433"/>
      <c r="F134" s="252"/>
    </row>
    <row r="135" spans="3:6" x14ac:dyDescent="0.2">
      <c r="C135" s="433"/>
      <c r="D135" s="433"/>
      <c r="F135" s="252"/>
    </row>
    <row r="136" spans="3:6" x14ac:dyDescent="0.2">
      <c r="C136" s="433"/>
      <c r="D136" s="433"/>
      <c r="F136" s="252"/>
    </row>
    <row r="137" spans="3:6" x14ac:dyDescent="0.2">
      <c r="C137" s="433"/>
      <c r="D137" s="433"/>
      <c r="F137" s="252"/>
    </row>
    <row r="138" spans="3:6" x14ac:dyDescent="0.2">
      <c r="C138" s="433"/>
      <c r="D138" s="433"/>
      <c r="F138" s="252"/>
    </row>
    <row r="139" spans="3:6" x14ac:dyDescent="0.2">
      <c r="C139" s="433"/>
      <c r="D139" s="433"/>
      <c r="F139" s="252"/>
    </row>
    <row r="140" spans="3:6" x14ac:dyDescent="0.2">
      <c r="C140" s="433"/>
      <c r="D140" s="433"/>
      <c r="F140" s="252"/>
    </row>
    <row r="141" spans="3:6" x14ac:dyDescent="0.2">
      <c r="C141" s="433"/>
      <c r="D141" s="433"/>
      <c r="F141" s="252"/>
    </row>
    <row r="142" spans="3:6" x14ac:dyDescent="0.2">
      <c r="C142" s="433"/>
      <c r="D142" s="433"/>
      <c r="F142" s="252"/>
    </row>
    <row r="143" spans="3:6" x14ac:dyDescent="0.2">
      <c r="C143" s="433"/>
      <c r="D143" s="433"/>
      <c r="F143" s="252"/>
    </row>
    <row r="144" spans="3:6" x14ac:dyDescent="0.2">
      <c r="C144" s="433"/>
      <c r="D144" s="433"/>
      <c r="F144" s="252"/>
    </row>
    <row r="145" spans="3:6" x14ac:dyDescent="0.2">
      <c r="C145" s="433"/>
      <c r="D145" s="433"/>
      <c r="F145" s="252"/>
    </row>
    <row r="146" spans="3:6" x14ac:dyDescent="0.2">
      <c r="C146" s="433"/>
      <c r="D146" s="433"/>
      <c r="F146" s="252"/>
    </row>
    <row r="147" spans="3:6" x14ac:dyDescent="0.2">
      <c r="C147" s="433"/>
      <c r="D147" s="433"/>
      <c r="F147" s="252"/>
    </row>
    <row r="148" spans="3:6" x14ac:dyDescent="0.2">
      <c r="C148" s="433"/>
      <c r="D148" s="433"/>
      <c r="F148" s="252"/>
    </row>
    <row r="149" spans="3:6" x14ac:dyDescent="0.2">
      <c r="C149" s="433"/>
      <c r="D149" s="433"/>
      <c r="F149" s="252"/>
    </row>
    <row r="150" spans="3:6" x14ac:dyDescent="0.2">
      <c r="C150" s="433"/>
      <c r="D150" s="433"/>
      <c r="F150" s="252"/>
    </row>
    <row r="151" spans="3:6" x14ac:dyDescent="0.2">
      <c r="C151" s="433"/>
      <c r="D151" s="433"/>
      <c r="F151" s="252"/>
    </row>
    <row r="152" spans="3:6" x14ac:dyDescent="0.2">
      <c r="C152" s="433"/>
      <c r="D152" s="433"/>
      <c r="F152" s="252"/>
    </row>
    <row r="153" spans="3:6" x14ac:dyDescent="0.2">
      <c r="C153" s="433"/>
      <c r="D153" s="433"/>
      <c r="F153" s="252"/>
    </row>
    <row r="154" spans="3:6" x14ac:dyDescent="0.2">
      <c r="C154" s="433"/>
      <c r="D154" s="433"/>
      <c r="F154" s="252"/>
    </row>
    <row r="155" spans="3:6" x14ac:dyDescent="0.2">
      <c r="C155" s="433"/>
      <c r="D155" s="433"/>
      <c r="F155" s="252"/>
    </row>
    <row r="156" spans="3:6" x14ac:dyDescent="0.2">
      <c r="C156" s="433"/>
      <c r="D156" s="433"/>
      <c r="F156" s="252"/>
    </row>
    <row r="157" spans="3:6" x14ac:dyDescent="0.2">
      <c r="C157" s="433"/>
      <c r="D157" s="433"/>
      <c r="F157" s="252"/>
    </row>
    <row r="158" spans="3:6" x14ac:dyDescent="0.2">
      <c r="C158" s="433"/>
      <c r="D158" s="433"/>
      <c r="F158" s="252"/>
    </row>
    <row r="159" spans="3:6" x14ac:dyDescent="0.2">
      <c r="C159" s="433"/>
      <c r="D159" s="433"/>
      <c r="F159" s="252"/>
    </row>
    <row r="160" spans="3:6" x14ac:dyDescent="0.2">
      <c r="C160" s="433"/>
      <c r="D160" s="433"/>
      <c r="F160" s="252"/>
    </row>
    <row r="161" spans="3:6" x14ac:dyDescent="0.2">
      <c r="C161" s="433"/>
      <c r="D161" s="433"/>
      <c r="F161" s="252"/>
    </row>
    <row r="162" spans="3:6" x14ac:dyDescent="0.2">
      <c r="C162" s="433"/>
      <c r="D162" s="433"/>
      <c r="F162" s="252"/>
    </row>
    <row r="163" spans="3:6" x14ac:dyDescent="0.2">
      <c r="C163" s="433"/>
      <c r="D163" s="433"/>
      <c r="F163" s="252"/>
    </row>
    <row r="164" spans="3:6" x14ac:dyDescent="0.2">
      <c r="C164" s="433"/>
      <c r="D164" s="433"/>
      <c r="F164" s="252"/>
    </row>
    <row r="165" spans="3:6" x14ac:dyDescent="0.2">
      <c r="C165" s="433"/>
      <c r="D165" s="433"/>
      <c r="F165" s="252"/>
    </row>
    <row r="166" spans="3:6" x14ac:dyDescent="0.2">
      <c r="C166" s="433"/>
      <c r="D166" s="433"/>
      <c r="F166" s="252"/>
    </row>
    <row r="167" spans="3:6" x14ac:dyDescent="0.2">
      <c r="C167" s="433"/>
      <c r="D167" s="433"/>
      <c r="F167" s="252"/>
    </row>
    <row r="168" spans="3:6" x14ac:dyDescent="0.2">
      <c r="C168" s="433"/>
      <c r="D168" s="433"/>
      <c r="F168" s="252"/>
    </row>
    <row r="169" spans="3:6" x14ac:dyDescent="0.2">
      <c r="C169" s="433"/>
      <c r="D169" s="433"/>
      <c r="F169" s="252"/>
    </row>
    <row r="170" spans="3:6" x14ac:dyDescent="0.2">
      <c r="C170" s="433"/>
      <c r="D170" s="433"/>
      <c r="F170" s="252"/>
    </row>
    <row r="171" spans="3:6" x14ac:dyDescent="0.2">
      <c r="C171" s="433"/>
      <c r="D171" s="433"/>
      <c r="F171" s="252"/>
    </row>
    <row r="172" spans="3:6" x14ac:dyDescent="0.2">
      <c r="C172" s="433"/>
      <c r="D172" s="433"/>
      <c r="F172" s="252"/>
    </row>
    <row r="173" spans="3:6" x14ac:dyDescent="0.2">
      <c r="C173" s="433"/>
      <c r="D173" s="433"/>
      <c r="F173" s="252"/>
    </row>
    <row r="174" spans="3:6" x14ac:dyDescent="0.2">
      <c r="C174" s="433"/>
      <c r="D174" s="433"/>
      <c r="F174" s="252"/>
    </row>
    <row r="175" spans="3:6" x14ac:dyDescent="0.2">
      <c r="C175" s="433"/>
      <c r="D175" s="433"/>
      <c r="F175" s="252"/>
    </row>
    <row r="176" spans="3:6" x14ac:dyDescent="0.2">
      <c r="C176" s="433"/>
      <c r="D176" s="433"/>
      <c r="F176" s="252"/>
    </row>
    <row r="177" spans="3:6" x14ac:dyDescent="0.2">
      <c r="C177" s="433"/>
      <c r="D177" s="433"/>
      <c r="F177" s="252"/>
    </row>
    <row r="178" spans="3:6" x14ac:dyDescent="0.2">
      <c r="C178" s="433"/>
      <c r="D178" s="433"/>
      <c r="F178" s="252"/>
    </row>
    <row r="179" spans="3:6" x14ac:dyDescent="0.2">
      <c r="C179" s="433"/>
      <c r="D179" s="433"/>
      <c r="F179" s="252"/>
    </row>
    <row r="180" spans="3:6" x14ac:dyDescent="0.2">
      <c r="C180" s="433"/>
      <c r="D180" s="433"/>
      <c r="F180" s="252"/>
    </row>
    <row r="181" spans="3:6" x14ac:dyDescent="0.2">
      <c r="C181" s="433"/>
      <c r="D181" s="433"/>
      <c r="F181" s="252"/>
    </row>
    <row r="182" spans="3:6" x14ac:dyDescent="0.2">
      <c r="C182" s="433"/>
      <c r="D182" s="433"/>
      <c r="F182" s="252"/>
    </row>
    <row r="183" spans="3:6" x14ac:dyDescent="0.2">
      <c r="C183" s="433"/>
      <c r="D183" s="433"/>
      <c r="F183" s="252"/>
    </row>
    <row r="184" spans="3:6" x14ac:dyDescent="0.2">
      <c r="C184" s="433"/>
      <c r="D184" s="433"/>
      <c r="F184" s="252"/>
    </row>
    <row r="185" spans="3:6" x14ac:dyDescent="0.2">
      <c r="C185" s="433"/>
      <c r="D185" s="433"/>
      <c r="F185" s="252"/>
    </row>
    <row r="186" spans="3:6" x14ac:dyDescent="0.2">
      <c r="C186" s="433"/>
      <c r="D186" s="433"/>
      <c r="F186" s="252"/>
    </row>
    <row r="187" spans="3:6" x14ac:dyDescent="0.2">
      <c r="C187" s="433"/>
      <c r="D187" s="433"/>
      <c r="F187" s="252"/>
    </row>
    <row r="188" spans="3:6" x14ac:dyDescent="0.2">
      <c r="C188" s="433"/>
      <c r="D188" s="433"/>
      <c r="F188" s="252"/>
    </row>
    <row r="189" spans="3:6" x14ac:dyDescent="0.2">
      <c r="C189" s="433"/>
      <c r="D189" s="433"/>
      <c r="F189" s="252"/>
    </row>
    <row r="190" spans="3:6" x14ac:dyDescent="0.2">
      <c r="C190" s="433"/>
      <c r="D190" s="433"/>
      <c r="F190" s="252"/>
    </row>
    <row r="191" spans="3:6" x14ac:dyDescent="0.2">
      <c r="C191" s="433"/>
      <c r="D191" s="433"/>
      <c r="F191" s="252"/>
    </row>
    <row r="192" spans="3:6" x14ac:dyDescent="0.2">
      <c r="C192" s="433"/>
      <c r="D192" s="433"/>
      <c r="F192" s="252"/>
    </row>
    <row r="193" spans="3:6" x14ac:dyDescent="0.2">
      <c r="C193" s="433"/>
      <c r="D193" s="433"/>
      <c r="F193" s="252"/>
    </row>
    <row r="194" spans="3:6" x14ac:dyDescent="0.2">
      <c r="C194" s="433"/>
      <c r="D194" s="433"/>
      <c r="F194" s="252"/>
    </row>
    <row r="195" spans="3:6" x14ac:dyDescent="0.2">
      <c r="C195" s="433"/>
      <c r="D195" s="433"/>
      <c r="F195" s="252"/>
    </row>
    <row r="196" spans="3:6" x14ac:dyDescent="0.2">
      <c r="C196" s="433"/>
      <c r="D196" s="433"/>
      <c r="F196" s="252"/>
    </row>
    <row r="197" spans="3:6" x14ac:dyDescent="0.2">
      <c r="C197" s="433"/>
      <c r="D197" s="433"/>
      <c r="F197" s="252"/>
    </row>
    <row r="198" spans="3:6" x14ac:dyDescent="0.2">
      <c r="C198" s="433"/>
      <c r="D198" s="433"/>
      <c r="F198" s="252"/>
    </row>
    <row r="199" spans="3:6" x14ac:dyDescent="0.2">
      <c r="C199" s="433"/>
      <c r="D199" s="433"/>
      <c r="F199" s="252"/>
    </row>
    <row r="200" spans="3:6" x14ac:dyDescent="0.2">
      <c r="C200" s="433"/>
      <c r="D200" s="433"/>
      <c r="F200" s="252"/>
    </row>
    <row r="201" spans="3:6" x14ac:dyDescent="0.2">
      <c r="C201" s="433"/>
      <c r="D201" s="433"/>
      <c r="F201" s="252"/>
    </row>
    <row r="202" spans="3:6" x14ac:dyDescent="0.2">
      <c r="C202" s="433"/>
      <c r="D202" s="433"/>
      <c r="F202" s="252"/>
    </row>
    <row r="203" spans="3:6" x14ac:dyDescent="0.2">
      <c r="C203" s="433"/>
      <c r="D203" s="433"/>
      <c r="F203" s="252"/>
    </row>
    <row r="204" spans="3:6" x14ac:dyDescent="0.2">
      <c r="C204" s="433"/>
      <c r="D204" s="433"/>
      <c r="F204" s="252"/>
    </row>
    <row r="205" spans="3:6" x14ac:dyDescent="0.2">
      <c r="C205" s="433"/>
      <c r="D205" s="433"/>
      <c r="F205" s="252"/>
    </row>
    <row r="206" spans="3:6" x14ac:dyDescent="0.2">
      <c r="C206" s="433"/>
      <c r="D206" s="433"/>
      <c r="F206" s="252"/>
    </row>
    <row r="207" spans="3:6" x14ac:dyDescent="0.2">
      <c r="C207" s="433"/>
      <c r="D207" s="433"/>
      <c r="F207" s="252"/>
    </row>
    <row r="208" spans="3:6" x14ac:dyDescent="0.2">
      <c r="C208" s="433"/>
      <c r="D208" s="433"/>
      <c r="F208" s="252"/>
    </row>
    <row r="209" spans="3:6" x14ac:dyDescent="0.2">
      <c r="C209" s="433"/>
      <c r="D209" s="433"/>
      <c r="F209" s="252"/>
    </row>
    <row r="210" spans="3:6" x14ac:dyDescent="0.2">
      <c r="C210" s="433"/>
      <c r="D210" s="433"/>
      <c r="F210" s="252"/>
    </row>
    <row r="211" spans="3:6" x14ac:dyDescent="0.2">
      <c r="C211" s="433"/>
      <c r="D211" s="433"/>
      <c r="F211" s="252"/>
    </row>
    <row r="212" spans="3:6" x14ac:dyDescent="0.2">
      <c r="C212" s="433"/>
      <c r="D212" s="433"/>
      <c r="F212" s="252"/>
    </row>
    <row r="213" spans="3:6" x14ac:dyDescent="0.2">
      <c r="C213" s="433"/>
      <c r="D213" s="433"/>
      <c r="F213" s="252"/>
    </row>
    <row r="214" spans="3:6" x14ac:dyDescent="0.2">
      <c r="C214" s="433"/>
      <c r="D214" s="433"/>
      <c r="F214" s="252"/>
    </row>
    <row r="215" spans="3:6" x14ac:dyDescent="0.2">
      <c r="C215" s="433"/>
      <c r="D215" s="433"/>
      <c r="F215" s="252"/>
    </row>
    <row r="216" spans="3:6" x14ac:dyDescent="0.2">
      <c r="C216" s="433"/>
      <c r="D216" s="433"/>
      <c r="F216" s="252"/>
    </row>
    <row r="217" spans="3:6" x14ac:dyDescent="0.2">
      <c r="C217" s="433"/>
      <c r="D217" s="433"/>
      <c r="F217" s="252"/>
    </row>
    <row r="218" spans="3:6" x14ac:dyDescent="0.2">
      <c r="C218" s="433"/>
      <c r="D218" s="433"/>
      <c r="F218" s="252"/>
    </row>
    <row r="219" spans="3:6" x14ac:dyDescent="0.2">
      <c r="C219" s="433"/>
      <c r="D219" s="433"/>
      <c r="F219" s="252"/>
    </row>
    <row r="220" spans="3:6" x14ac:dyDescent="0.2">
      <c r="C220" s="433"/>
      <c r="D220" s="433"/>
      <c r="F220" s="252"/>
    </row>
    <row r="221" spans="3:6" x14ac:dyDescent="0.2">
      <c r="C221" s="433"/>
      <c r="D221" s="433"/>
      <c r="F221" s="252"/>
    </row>
    <row r="222" spans="3:6" x14ac:dyDescent="0.2">
      <c r="C222" s="433"/>
      <c r="D222" s="433"/>
      <c r="F222" s="252"/>
    </row>
    <row r="223" spans="3:6" x14ac:dyDescent="0.2">
      <c r="C223" s="433"/>
      <c r="D223" s="433"/>
      <c r="F223" s="252"/>
    </row>
    <row r="224" spans="3:6" x14ac:dyDescent="0.2">
      <c r="C224" s="433"/>
      <c r="D224" s="433"/>
      <c r="F224" s="252"/>
    </row>
    <row r="225" spans="3:6" x14ac:dyDescent="0.2">
      <c r="C225" s="433"/>
      <c r="D225" s="433"/>
      <c r="F225" s="252"/>
    </row>
    <row r="226" spans="3:6" x14ac:dyDescent="0.2">
      <c r="C226" s="433"/>
      <c r="D226" s="433"/>
      <c r="F226" s="252"/>
    </row>
    <row r="227" spans="3:6" x14ac:dyDescent="0.2">
      <c r="C227" s="433"/>
      <c r="D227" s="433"/>
      <c r="F227" s="252"/>
    </row>
    <row r="228" spans="3:6" x14ac:dyDescent="0.2">
      <c r="C228" s="433"/>
      <c r="D228" s="433"/>
      <c r="F228" s="252"/>
    </row>
    <row r="229" spans="3:6" x14ac:dyDescent="0.2">
      <c r="C229" s="433"/>
      <c r="D229" s="433"/>
      <c r="F229" s="252"/>
    </row>
    <row r="230" spans="3:6" x14ac:dyDescent="0.2">
      <c r="C230" s="433"/>
      <c r="D230" s="433"/>
      <c r="F230" s="252"/>
    </row>
    <row r="231" spans="3:6" x14ac:dyDescent="0.2">
      <c r="C231" s="433"/>
      <c r="D231" s="433"/>
      <c r="F231" s="252"/>
    </row>
    <row r="232" spans="3:6" x14ac:dyDescent="0.2">
      <c r="C232" s="433"/>
      <c r="D232" s="433"/>
      <c r="F232" s="252"/>
    </row>
    <row r="233" spans="3:6" x14ac:dyDescent="0.2">
      <c r="C233" s="433"/>
      <c r="D233" s="433"/>
      <c r="F233" s="252"/>
    </row>
    <row r="234" spans="3:6" x14ac:dyDescent="0.2">
      <c r="C234" s="433"/>
      <c r="D234" s="433"/>
      <c r="F234" s="252"/>
    </row>
    <row r="235" spans="3:6" x14ac:dyDescent="0.2">
      <c r="C235" s="433"/>
      <c r="D235" s="433"/>
      <c r="F235" s="252"/>
    </row>
    <row r="236" spans="3:6" x14ac:dyDescent="0.2">
      <c r="C236" s="433"/>
      <c r="D236" s="433"/>
      <c r="F236" s="252"/>
    </row>
    <row r="237" spans="3:6" x14ac:dyDescent="0.2">
      <c r="C237" s="433"/>
      <c r="D237" s="433"/>
      <c r="F237" s="252"/>
    </row>
    <row r="238" spans="3:6" x14ac:dyDescent="0.2">
      <c r="C238" s="433"/>
      <c r="D238" s="433"/>
      <c r="F238" s="252"/>
    </row>
    <row r="239" spans="3:6" x14ac:dyDescent="0.2">
      <c r="C239" s="433"/>
      <c r="D239" s="433"/>
      <c r="F239" s="252"/>
    </row>
    <row r="240" spans="3:6" x14ac:dyDescent="0.2">
      <c r="C240" s="433"/>
      <c r="D240" s="433"/>
      <c r="F240" s="252"/>
    </row>
    <row r="241" spans="3:6" x14ac:dyDescent="0.2">
      <c r="C241" s="433"/>
      <c r="D241" s="433"/>
      <c r="F241" s="252"/>
    </row>
    <row r="242" spans="3:6" x14ac:dyDescent="0.2">
      <c r="C242" s="433"/>
      <c r="D242" s="433"/>
      <c r="F242" s="252"/>
    </row>
    <row r="243" spans="3:6" x14ac:dyDescent="0.2">
      <c r="C243" s="433"/>
      <c r="D243" s="433"/>
      <c r="F243" s="252"/>
    </row>
    <row r="244" spans="3:6" x14ac:dyDescent="0.2">
      <c r="C244" s="433"/>
      <c r="D244" s="433"/>
      <c r="F244" s="252"/>
    </row>
    <row r="245" spans="3:6" x14ac:dyDescent="0.2">
      <c r="C245" s="433"/>
      <c r="D245" s="433"/>
      <c r="F245" s="252"/>
    </row>
    <row r="246" spans="3:6" x14ac:dyDescent="0.2">
      <c r="C246" s="433"/>
      <c r="D246" s="433"/>
      <c r="F246" s="252"/>
    </row>
    <row r="247" spans="3:6" x14ac:dyDescent="0.2">
      <c r="C247" s="433"/>
      <c r="D247" s="433"/>
      <c r="F247" s="252"/>
    </row>
    <row r="248" spans="3:6" x14ac:dyDescent="0.2">
      <c r="C248" s="433"/>
      <c r="D248" s="433"/>
      <c r="F248" s="252"/>
    </row>
    <row r="249" spans="3:6" x14ac:dyDescent="0.2">
      <c r="C249" s="433"/>
      <c r="D249" s="433"/>
      <c r="F249" s="252"/>
    </row>
    <row r="250" spans="3:6" x14ac:dyDescent="0.2">
      <c r="C250" s="433"/>
      <c r="D250" s="433"/>
      <c r="F250" s="252"/>
    </row>
    <row r="251" spans="3:6" x14ac:dyDescent="0.2">
      <c r="C251" s="433"/>
      <c r="D251" s="433"/>
      <c r="F251" s="252"/>
    </row>
    <row r="252" spans="3:6" x14ac:dyDescent="0.2">
      <c r="C252" s="433"/>
      <c r="D252" s="433"/>
      <c r="F252" s="252"/>
    </row>
    <row r="253" spans="3:6" x14ac:dyDescent="0.2">
      <c r="C253" s="433"/>
      <c r="D253" s="433"/>
      <c r="F253" s="252"/>
    </row>
    <row r="254" spans="3:6" x14ac:dyDescent="0.2">
      <c r="C254" s="433"/>
      <c r="D254" s="433"/>
      <c r="F254" s="252"/>
    </row>
    <row r="255" spans="3:6" x14ac:dyDescent="0.2">
      <c r="C255" s="433"/>
      <c r="D255" s="433"/>
      <c r="F255" s="252"/>
    </row>
    <row r="256" spans="3:6" x14ac:dyDescent="0.2">
      <c r="C256" s="433"/>
      <c r="D256" s="433"/>
      <c r="F256" s="252"/>
    </row>
    <row r="257" spans="3:6" x14ac:dyDescent="0.2">
      <c r="C257" s="433"/>
      <c r="D257" s="433"/>
      <c r="F257" s="252"/>
    </row>
    <row r="258" spans="3:6" x14ac:dyDescent="0.2">
      <c r="C258" s="433"/>
      <c r="D258" s="433"/>
      <c r="F258" s="252"/>
    </row>
    <row r="259" spans="3:6" x14ac:dyDescent="0.2">
      <c r="C259" s="433"/>
      <c r="D259" s="433"/>
      <c r="F259" s="252"/>
    </row>
    <row r="260" spans="3:6" x14ac:dyDescent="0.2">
      <c r="C260" s="433"/>
      <c r="D260" s="433"/>
      <c r="F260" s="252"/>
    </row>
    <row r="261" spans="3:6" x14ac:dyDescent="0.2">
      <c r="C261" s="433"/>
      <c r="D261" s="433"/>
      <c r="F261" s="252"/>
    </row>
    <row r="262" spans="3:6" x14ac:dyDescent="0.2">
      <c r="C262" s="433"/>
      <c r="D262" s="433"/>
      <c r="F262" s="252"/>
    </row>
    <row r="263" spans="3:6" x14ac:dyDescent="0.2">
      <c r="C263" s="433"/>
      <c r="D263" s="433"/>
      <c r="F263" s="252"/>
    </row>
    <row r="264" spans="3:6" x14ac:dyDescent="0.2">
      <c r="C264" s="433"/>
      <c r="D264" s="433"/>
      <c r="F264" s="252"/>
    </row>
    <row r="265" spans="3:6" x14ac:dyDescent="0.2">
      <c r="C265" s="433"/>
      <c r="D265" s="433"/>
      <c r="F265" s="252"/>
    </row>
    <row r="266" spans="3:6" x14ac:dyDescent="0.2">
      <c r="C266" s="433"/>
      <c r="D266" s="433"/>
      <c r="F266" s="252"/>
    </row>
    <row r="267" spans="3:6" x14ac:dyDescent="0.2">
      <c r="C267" s="433"/>
      <c r="D267" s="433"/>
      <c r="F267" s="252"/>
    </row>
    <row r="268" spans="3:6" x14ac:dyDescent="0.2">
      <c r="C268" s="433"/>
      <c r="D268" s="433"/>
      <c r="F268" s="252"/>
    </row>
    <row r="269" spans="3:6" x14ac:dyDescent="0.2">
      <c r="C269" s="433"/>
      <c r="D269" s="433"/>
      <c r="F269" s="252"/>
    </row>
    <row r="270" spans="3:6" x14ac:dyDescent="0.2">
      <c r="C270" s="433"/>
      <c r="D270" s="433"/>
      <c r="F270" s="252"/>
    </row>
    <row r="271" spans="3:6" x14ac:dyDescent="0.2">
      <c r="C271" s="433"/>
      <c r="D271" s="433"/>
      <c r="F271" s="252"/>
    </row>
    <row r="272" spans="3:6" x14ac:dyDescent="0.2">
      <c r="C272" s="433"/>
      <c r="D272" s="433"/>
      <c r="F272" s="252"/>
    </row>
    <row r="273" spans="3:6" x14ac:dyDescent="0.2">
      <c r="C273" s="433"/>
      <c r="D273" s="433"/>
      <c r="F273" s="252"/>
    </row>
    <row r="274" spans="3:6" x14ac:dyDescent="0.2">
      <c r="C274" s="433"/>
      <c r="D274" s="433"/>
      <c r="F274" s="252"/>
    </row>
    <row r="275" spans="3:6" x14ac:dyDescent="0.2">
      <c r="C275" s="433"/>
      <c r="D275" s="433"/>
      <c r="F275" s="252"/>
    </row>
    <row r="276" spans="3:6" x14ac:dyDescent="0.2">
      <c r="C276" s="433"/>
      <c r="D276" s="433"/>
      <c r="F276" s="252"/>
    </row>
    <row r="277" spans="3:6" x14ac:dyDescent="0.2">
      <c r="C277" s="433"/>
      <c r="D277" s="433"/>
      <c r="F277" s="252"/>
    </row>
    <row r="278" spans="3:6" x14ac:dyDescent="0.2">
      <c r="C278" s="433"/>
      <c r="D278" s="433"/>
      <c r="F278" s="252"/>
    </row>
    <row r="279" spans="3:6" x14ac:dyDescent="0.2">
      <c r="C279" s="433"/>
      <c r="D279" s="433"/>
      <c r="F279" s="252"/>
    </row>
    <row r="280" spans="3:6" x14ac:dyDescent="0.2">
      <c r="C280" s="433"/>
      <c r="D280" s="433"/>
      <c r="F280" s="252"/>
    </row>
    <row r="281" spans="3:6" x14ac:dyDescent="0.2">
      <c r="C281" s="433"/>
      <c r="D281" s="433"/>
      <c r="F281" s="252"/>
    </row>
    <row r="282" spans="3:6" x14ac:dyDescent="0.2">
      <c r="C282" s="433"/>
      <c r="D282" s="433"/>
      <c r="F282" s="252"/>
    </row>
    <row r="283" spans="3:6" x14ac:dyDescent="0.2">
      <c r="C283" s="433"/>
      <c r="D283" s="433"/>
      <c r="F283" s="252"/>
    </row>
    <row r="284" spans="3:6" x14ac:dyDescent="0.2">
      <c r="C284" s="433"/>
      <c r="D284" s="433"/>
      <c r="F284" s="252"/>
    </row>
    <row r="285" spans="3:6" x14ac:dyDescent="0.2">
      <c r="C285" s="433"/>
      <c r="D285" s="433"/>
      <c r="F285" s="252"/>
    </row>
    <row r="286" spans="3:6" x14ac:dyDescent="0.2">
      <c r="C286" s="433"/>
      <c r="D286" s="433"/>
      <c r="F286" s="252"/>
    </row>
    <row r="287" spans="3:6" x14ac:dyDescent="0.2">
      <c r="C287" s="433"/>
      <c r="D287" s="433"/>
      <c r="F287" s="252"/>
    </row>
    <row r="288" spans="3:6" x14ac:dyDescent="0.2">
      <c r="C288" s="433"/>
      <c r="D288" s="433"/>
      <c r="F288" s="252"/>
    </row>
    <row r="289" spans="3:6" x14ac:dyDescent="0.2">
      <c r="C289" s="433"/>
      <c r="D289" s="433"/>
      <c r="F289" s="252"/>
    </row>
    <row r="290" spans="3:6" x14ac:dyDescent="0.2">
      <c r="C290" s="433"/>
      <c r="D290" s="433"/>
      <c r="F290" s="252"/>
    </row>
    <row r="291" spans="3:6" x14ac:dyDescent="0.2">
      <c r="C291" s="433"/>
      <c r="D291" s="433"/>
      <c r="F291" s="252"/>
    </row>
    <row r="292" spans="3:6" x14ac:dyDescent="0.2">
      <c r="C292" s="433"/>
      <c r="D292" s="433"/>
      <c r="F292" s="252"/>
    </row>
    <row r="293" spans="3:6" x14ac:dyDescent="0.2">
      <c r="C293" s="433"/>
      <c r="D293" s="433"/>
      <c r="F293" s="252"/>
    </row>
    <row r="294" spans="3:6" x14ac:dyDescent="0.2">
      <c r="C294" s="433"/>
      <c r="D294" s="433"/>
      <c r="F294" s="252"/>
    </row>
    <row r="295" spans="3:6" x14ac:dyDescent="0.2">
      <c r="C295" s="433"/>
      <c r="D295" s="433"/>
      <c r="F295" s="252"/>
    </row>
    <row r="296" spans="3:6" x14ac:dyDescent="0.2">
      <c r="C296" s="433"/>
      <c r="D296" s="433"/>
      <c r="F296" s="252"/>
    </row>
    <row r="297" spans="3:6" x14ac:dyDescent="0.2">
      <c r="C297" s="433"/>
      <c r="D297" s="433"/>
      <c r="F297" s="252"/>
    </row>
    <row r="298" spans="3:6" x14ac:dyDescent="0.2">
      <c r="C298" s="433"/>
      <c r="D298" s="433"/>
      <c r="F298" s="252"/>
    </row>
    <row r="299" spans="3:6" x14ac:dyDescent="0.2">
      <c r="C299" s="433"/>
      <c r="D299" s="433"/>
      <c r="F299" s="252"/>
    </row>
    <row r="300" spans="3:6" x14ac:dyDescent="0.2">
      <c r="C300" s="433"/>
      <c r="D300" s="433"/>
      <c r="F300" s="252"/>
    </row>
    <row r="301" spans="3:6" x14ac:dyDescent="0.2">
      <c r="C301" s="433"/>
      <c r="D301" s="433"/>
      <c r="F301" s="252"/>
    </row>
    <row r="302" spans="3:6" x14ac:dyDescent="0.2">
      <c r="C302" s="433"/>
      <c r="D302" s="433"/>
      <c r="F302" s="252"/>
    </row>
    <row r="303" spans="3:6" x14ac:dyDescent="0.2">
      <c r="C303" s="433"/>
      <c r="D303" s="433"/>
      <c r="F303" s="252"/>
    </row>
    <row r="304" spans="3:6" x14ac:dyDescent="0.2">
      <c r="C304" s="433"/>
      <c r="D304" s="433"/>
      <c r="F304" s="252"/>
    </row>
    <row r="305" spans="3:6" x14ac:dyDescent="0.2">
      <c r="C305" s="433"/>
      <c r="D305" s="433"/>
      <c r="F305" s="252"/>
    </row>
    <row r="306" spans="3:6" x14ac:dyDescent="0.2">
      <c r="C306" s="433"/>
      <c r="D306" s="433"/>
      <c r="F306" s="252"/>
    </row>
    <row r="307" spans="3:6" x14ac:dyDescent="0.2">
      <c r="C307" s="433"/>
      <c r="D307" s="433"/>
      <c r="F307" s="252"/>
    </row>
    <row r="308" spans="3:6" x14ac:dyDescent="0.2">
      <c r="C308" s="433"/>
      <c r="D308" s="433"/>
      <c r="F308" s="252"/>
    </row>
    <row r="309" spans="3:6" x14ac:dyDescent="0.2">
      <c r="C309" s="433"/>
      <c r="D309" s="433"/>
      <c r="F309" s="252"/>
    </row>
    <row r="310" spans="3:6" x14ac:dyDescent="0.2">
      <c r="C310" s="433"/>
      <c r="D310" s="433"/>
      <c r="F310" s="252"/>
    </row>
    <row r="311" spans="3:6" x14ac:dyDescent="0.2">
      <c r="C311" s="433"/>
      <c r="D311" s="433"/>
      <c r="F311" s="252"/>
    </row>
    <row r="312" spans="3:6" x14ac:dyDescent="0.2">
      <c r="C312" s="433"/>
      <c r="D312" s="433"/>
      <c r="F312" s="252"/>
    </row>
    <row r="313" spans="3:6" x14ac:dyDescent="0.2">
      <c r="C313" s="433"/>
      <c r="D313" s="433"/>
      <c r="F313" s="252"/>
    </row>
    <row r="314" spans="3:6" x14ac:dyDescent="0.2">
      <c r="C314" s="433"/>
      <c r="D314" s="433"/>
      <c r="F314" s="252"/>
    </row>
    <row r="315" spans="3:6" x14ac:dyDescent="0.2">
      <c r="C315" s="433"/>
      <c r="D315" s="433"/>
      <c r="F315" s="252"/>
    </row>
    <row r="316" spans="3:6" x14ac:dyDescent="0.2">
      <c r="C316" s="433"/>
      <c r="D316" s="433"/>
      <c r="F316" s="252"/>
    </row>
    <row r="317" spans="3:6" x14ac:dyDescent="0.2">
      <c r="C317" s="433"/>
      <c r="D317" s="433"/>
      <c r="F317" s="252"/>
    </row>
    <row r="318" spans="3:6" x14ac:dyDescent="0.2">
      <c r="C318" s="433"/>
      <c r="D318" s="433"/>
      <c r="F318" s="252"/>
    </row>
    <row r="319" spans="3:6" x14ac:dyDescent="0.2">
      <c r="C319" s="433"/>
      <c r="D319" s="433"/>
      <c r="F319" s="252"/>
    </row>
    <row r="320" spans="3:6" x14ac:dyDescent="0.2">
      <c r="C320" s="433"/>
      <c r="D320" s="433"/>
      <c r="F320" s="252"/>
    </row>
    <row r="321" spans="3:6" x14ac:dyDescent="0.2">
      <c r="C321" s="433"/>
      <c r="D321" s="433"/>
      <c r="F321" s="252"/>
    </row>
    <row r="322" spans="3:6" x14ac:dyDescent="0.2">
      <c r="C322" s="433"/>
      <c r="D322" s="433"/>
      <c r="F322" s="252"/>
    </row>
    <row r="323" spans="3:6" x14ac:dyDescent="0.2">
      <c r="C323" s="433"/>
      <c r="D323" s="433"/>
      <c r="F323" s="252"/>
    </row>
    <row r="324" spans="3:6" x14ac:dyDescent="0.2">
      <c r="C324" s="433"/>
      <c r="D324" s="433"/>
      <c r="F324" s="252"/>
    </row>
    <row r="325" spans="3:6" x14ac:dyDescent="0.2">
      <c r="C325" s="433"/>
      <c r="D325" s="433"/>
      <c r="F325" s="252"/>
    </row>
    <row r="326" spans="3:6" x14ac:dyDescent="0.2">
      <c r="C326" s="433"/>
      <c r="D326" s="433"/>
      <c r="F326" s="252"/>
    </row>
    <row r="327" spans="3:6" x14ac:dyDescent="0.2">
      <c r="C327" s="433"/>
      <c r="D327" s="433"/>
      <c r="F327" s="252"/>
    </row>
    <row r="328" spans="3:6" x14ac:dyDescent="0.2">
      <c r="C328" s="433"/>
      <c r="D328" s="433"/>
      <c r="F328" s="252"/>
    </row>
    <row r="329" spans="3:6" x14ac:dyDescent="0.2">
      <c r="C329" s="433"/>
      <c r="D329" s="433"/>
      <c r="F329" s="252"/>
    </row>
    <row r="330" spans="3:6" x14ac:dyDescent="0.2">
      <c r="C330" s="433"/>
      <c r="D330" s="433"/>
      <c r="F330" s="252"/>
    </row>
    <row r="331" spans="3:6" x14ac:dyDescent="0.2">
      <c r="C331" s="433"/>
      <c r="D331" s="433"/>
      <c r="F331" s="252"/>
    </row>
    <row r="332" spans="3:6" x14ac:dyDescent="0.2">
      <c r="C332" s="433"/>
      <c r="D332" s="433"/>
      <c r="F332" s="252"/>
    </row>
    <row r="333" spans="3:6" x14ac:dyDescent="0.2">
      <c r="C333" s="433"/>
      <c r="D333" s="433"/>
      <c r="F333" s="252"/>
    </row>
    <row r="334" spans="3:6" x14ac:dyDescent="0.2">
      <c r="C334" s="433"/>
      <c r="D334" s="433"/>
      <c r="F334" s="252"/>
    </row>
    <row r="335" spans="3:6" x14ac:dyDescent="0.2">
      <c r="C335" s="433"/>
      <c r="D335" s="433"/>
      <c r="F335" s="252"/>
    </row>
    <row r="336" spans="3:6" x14ac:dyDescent="0.2">
      <c r="C336" s="433"/>
      <c r="D336" s="433"/>
      <c r="F336" s="252"/>
    </row>
    <row r="337" spans="3:6" x14ac:dyDescent="0.2">
      <c r="C337" s="433"/>
      <c r="D337" s="433"/>
      <c r="F337" s="252"/>
    </row>
    <row r="338" spans="3:6" x14ac:dyDescent="0.2">
      <c r="C338" s="433"/>
      <c r="D338" s="433"/>
      <c r="F338" s="252"/>
    </row>
    <row r="339" spans="3:6" x14ac:dyDescent="0.2">
      <c r="C339" s="433"/>
      <c r="D339" s="433"/>
      <c r="F339" s="252"/>
    </row>
    <row r="340" spans="3:6" x14ac:dyDescent="0.2">
      <c r="C340" s="433"/>
      <c r="D340" s="433"/>
      <c r="F340" s="252"/>
    </row>
    <row r="341" spans="3:6" x14ac:dyDescent="0.2">
      <c r="C341" s="433"/>
      <c r="D341" s="433"/>
      <c r="F341" s="252"/>
    </row>
    <row r="342" spans="3:6" x14ac:dyDescent="0.2">
      <c r="C342" s="433"/>
      <c r="D342" s="433"/>
      <c r="F342" s="252"/>
    </row>
    <row r="343" spans="3:6" x14ac:dyDescent="0.2">
      <c r="C343" s="433"/>
      <c r="D343" s="433"/>
      <c r="F343" s="252"/>
    </row>
    <row r="344" spans="3:6" x14ac:dyDescent="0.2">
      <c r="C344" s="433"/>
      <c r="D344" s="433"/>
      <c r="F344" s="252"/>
    </row>
    <row r="345" spans="3:6" x14ac:dyDescent="0.2">
      <c r="C345" s="433"/>
      <c r="D345" s="433"/>
      <c r="F345" s="252"/>
    </row>
    <row r="346" spans="3:6" x14ac:dyDescent="0.2">
      <c r="C346" s="433"/>
      <c r="D346" s="433"/>
      <c r="F346" s="252"/>
    </row>
    <row r="347" spans="3:6" x14ac:dyDescent="0.2">
      <c r="C347" s="433"/>
      <c r="D347" s="433"/>
      <c r="F347" s="252"/>
    </row>
    <row r="348" spans="3:6" x14ac:dyDescent="0.2">
      <c r="C348" s="433"/>
      <c r="D348" s="433"/>
      <c r="F348" s="252"/>
    </row>
    <row r="349" spans="3:6" x14ac:dyDescent="0.2">
      <c r="C349" s="433"/>
      <c r="D349" s="433"/>
      <c r="F349" s="252"/>
    </row>
    <row r="350" spans="3:6" x14ac:dyDescent="0.2">
      <c r="C350" s="433"/>
      <c r="D350" s="433"/>
      <c r="F350" s="252"/>
    </row>
    <row r="351" spans="3:6" x14ac:dyDescent="0.2">
      <c r="C351" s="433"/>
      <c r="D351" s="433"/>
      <c r="F351" s="252"/>
    </row>
    <row r="352" spans="3:6" x14ac:dyDescent="0.2">
      <c r="C352" s="433"/>
      <c r="D352" s="433"/>
      <c r="F352" s="252"/>
    </row>
    <row r="353" spans="3:6" x14ac:dyDescent="0.2">
      <c r="C353" s="433"/>
      <c r="D353" s="433"/>
      <c r="F353" s="252"/>
    </row>
    <row r="354" spans="3:6" x14ac:dyDescent="0.2">
      <c r="C354" s="433"/>
      <c r="D354" s="433"/>
      <c r="F354" s="252"/>
    </row>
    <row r="355" spans="3:6" x14ac:dyDescent="0.2">
      <c r="C355" s="433"/>
      <c r="D355" s="433"/>
      <c r="F355" s="252"/>
    </row>
    <row r="356" spans="3:6" x14ac:dyDescent="0.2">
      <c r="C356" s="433"/>
      <c r="D356" s="433"/>
      <c r="F356" s="252"/>
    </row>
    <row r="357" spans="3:6" x14ac:dyDescent="0.2">
      <c r="C357" s="433"/>
      <c r="D357" s="433"/>
      <c r="F357" s="252"/>
    </row>
    <row r="358" spans="3:6" x14ac:dyDescent="0.2">
      <c r="C358" s="433"/>
      <c r="D358" s="433"/>
      <c r="F358" s="252"/>
    </row>
    <row r="359" spans="3:6" x14ac:dyDescent="0.2">
      <c r="C359" s="433"/>
      <c r="D359" s="433"/>
      <c r="F359" s="252"/>
    </row>
    <row r="360" spans="3:6" x14ac:dyDescent="0.2">
      <c r="C360" s="433"/>
      <c r="D360" s="433"/>
      <c r="F360" s="252"/>
    </row>
    <row r="361" spans="3:6" x14ac:dyDescent="0.2">
      <c r="C361" s="433"/>
      <c r="D361" s="433"/>
      <c r="F361" s="252"/>
    </row>
    <row r="362" spans="3:6" x14ac:dyDescent="0.2">
      <c r="C362" s="433"/>
      <c r="D362" s="433"/>
      <c r="F362" s="252"/>
    </row>
    <row r="363" spans="3:6" x14ac:dyDescent="0.2">
      <c r="C363" s="433"/>
      <c r="D363" s="433"/>
      <c r="F363" s="252"/>
    </row>
    <row r="364" spans="3:6" x14ac:dyDescent="0.2">
      <c r="C364" s="433"/>
      <c r="D364" s="433"/>
      <c r="F364" s="252"/>
    </row>
    <row r="365" spans="3:6" x14ac:dyDescent="0.2">
      <c r="C365" s="433"/>
      <c r="D365" s="433"/>
      <c r="F365" s="252"/>
    </row>
    <row r="366" spans="3:6" x14ac:dyDescent="0.2">
      <c r="C366" s="433"/>
      <c r="D366" s="433"/>
      <c r="F366" s="252"/>
    </row>
    <row r="367" spans="3:6" x14ac:dyDescent="0.2">
      <c r="C367" s="433"/>
      <c r="D367" s="433"/>
      <c r="F367" s="252"/>
    </row>
    <row r="368" spans="3:6" x14ac:dyDescent="0.2">
      <c r="C368" s="433"/>
      <c r="D368" s="433"/>
      <c r="F368" s="252"/>
    </row>
    <row r="369" spans="3:6" x14ac:dyDescent="0.2">
      <c r="C369" s="433"/>
      <c r="D369" s="433"/>
      <c r="F369" s="252"/>
    </row>
    <row r="370" spans="3:6" x14ac:dyDescent="0.2">
      <c r="C370" s="433"/>
      <c r="D370" s="433"/>
      <c r="F370" s="252"/>
    </row>
    <row r="371" spans="3:6" x14ac:dyDescent="0.2">
      <c r="C371" s="433"/>
      <c r="D371" s="433"/>
      <c r="F371" s="252"/>
    </row>
    <row r="372" spans="3:6" x14ac:dyDescent="0.2">
      <c r="C372" s="433"/>
      <c r="D372" s="433"/>
      <c r="F372" s="252"/>
    </row>
    <row r="373" spans="3:6" x14ac:dyDescent="0.2">
      <c r="C373" s="433"/>
      <c r="D373" s="433"/>
      <c r="F373" s="252"/>
    </row>
    <row r="374" spans="3:6" x14ac:dyDescent="0.2">
      <c r="C374" s="433"/>
      <c r="D374" s="433"/>
      <c r="F374" s="252"/>
    </row>
    <row r="375" spans="3:6" x14ac:dyDescent="0.2">
      <c r="C375" s="433"/>
      <c r="D375" s="433"/>
      <c r="F375" s="252"/>
    </row>
    <row r="376" spans="3:6" x14ac:dyDescent="0.2">
      <c r="C376" s="433"/>
      <c r="D376" s="433"/>
      <c r="F376" s="252"/>
    </row>
    <row r="377" spans="3:6" x14ac:dyDescent="0.2">
      <c r="C377" s="433"/>
      <c r="D377" s="433"/>
      <c r="F377" s="252"/>
    </row>
    <row r="378" spans="3:6" x14ac:dyDescent="0.2">
      <c r="C378" s="433"/>
      <c r="D378" s="433"/>
      <c r="F378" s="252"/>
    </row>
    <row r="379" spans="3:6" x14ac:dyDescent="0.2">
      <c r="C379" s="433"/>
      <c r="D379" s="433"/>
      <c r="F379" s="252"/>
    </row>
    <row r="380" spans="3:6" x14ac:dyDescent="0.2">
      <c r="C380" s="433"/>
      <c r="D380" s="433"/>
      <c r="F380" s="252"/>
    </row>
    <row r="381" spans="3:6" x14ac:dyDescent="0.2">
      <c r="C381" s="433"/>
      <c r="D381" s="433"/>
      <c r="F381" s="252"/>
    </row>
    <row r="382" spans="3:6" x14ac:dyDescent="0.2">
      <c r="C382" s="433"/>
      <c r="D382" s="433"/>
      <c r="F382" s="252"/>
    </row>
    <row r="383" spans="3:6" x14ac:dyDescent="0.2">
      <c r="C383" s="433"/>
      <c r="D383" s="433"/>
      <c r="F383" s="252"/>
    </row>
    <row r="384" spans="3:6" x14ac:dyDescent="0.2">
      <c r="C384" s="433"/>
      <c r="D384" s="433"/>
      <c r="F384" s="252"/>
    </row>
    <row r="385" spans="3:6" x14ac:dyDescent="0.2">
      <c r="C385" s="433"/>
      <c r="D385" s="433"/>
      <c r="F385" s="252"/>
    </row>
    <row r="386" spans="3:6" x14ac:dyDescent="0.2">
      <c r="C386" s="433"/>
      <c r="D386" s="433"/>
      <c r="F386" s="252"/>
    </row>
    <row r="387" spans="3:6" x14ac:dyDescent="0.2">
      <c r="C387" s="433"/>
      <c r="D387" s="433"/>
      <c r="F387" s="252"/>
    </row>
    <row r="388" spans="3:6" x14ac:dyDescent="0.2">
      <c r="C388" s="433"/>
      <c r="D388" s="433"/>
      <c r="F388" s="252"/>
    </row>
    <row r="389" spans="3:6" x14ac:dyDescent="0.2">
      <c r="C389" s="433"/>
      <c r="D389" s="433"/>
      <c r="F389" s="252"/>
    </row>
    <row r="390" spans="3:6" x14ac:dyDescent="0.2">
      <c r="C390" s="433"/>
      <c r="D390" s="433"/>
      <c r="F390" s="252"/>
    </row>
    <row r="391" spans="3:6" x14ac:dyDescent="0.2">
      <c r="C391" s="433"/>
      <c r="D391" s="433"/>
      <c r="F391" s="252"/>
    </row>
    <row r="392" spans="3:6" x14ac:dyDescent="0.2">
      <c r="C392" s="433"/>
      <c r="D392" s="433"/>
      <c r="F392" s="252"/>
    </row>
    <row r="393" spans="3:6" x14ac:dyDescent="0.2">
      <c r="C393" s="433"/>
      <c r="D393" s="433"/>
      <c r="F393" s="252"/>
    </row>
    <row r="394" spans="3:6" x14ac:dyDescent="0.2">
      <c r="C394" s="433"/>
      <c r="D394" s="433"/>
      <c r="F394" s="252"/>
    </row>
    <row r="395" spans="3:6" x14ac:dyDescent="0.2">
      <c r="C395" s="433"/>
      <c r="D395" s="433"/>
      <c r="F395" s="252"/>
    </row>
    <row r="396" spans="3:6" x14ac:dyDescent="0.2">
      <c r="C396" s="433"/>
      <c r="D396" s="433"/>
      <c r="F396" s="252"/>
    </row>
    <row r="397" spans="3:6" x14ac:dyDescent="0.2">
      <c r="C397" s="433"/>
      <c r="D397" s="433"/>
      <c r="F397" s="252"/>
    </row>
    <row r="398" spans="3:6" x14ac:dyDescent="0.2">
      <c r="C398" s="433"/>
      <c r="D398" s="433"/>
      <c r="F398" s="252"/>
    </row>
    <row r="399" spans="3:6" x14ac:dyDescent="0.2">
      <c r="C399" s="433"/>
      <c r="D399" s="433"/>
      <c r="F399" s="252"/>
    </row>
    <row r="400" spans="3:6" x14ac:dyDescent="0.2">
      <c r="C400" s="433"/>
      <c r="D400" s="433"/>
      <c r="F400" s="252"/>
    </row>
    <row r="401" spans="3:6" x14ac:dyDescent="0.2">
      <c r="C401" s="433"/>
      <c r="D401" s="433"/>
      <c r="F401" s="252"/>
    </row>
    <row r="402" spans="3:6" x14ac:dyDescent="0.2">
      <c r="C402" s="433"/>
      <c r="D402" s="433"/>
      <c r="F402" s="252"/>
    </row>
    <row r="403" spans="3:6" x14ac:dyDescent="0.2">
      <c r="C403" s="433"/>
      <c r="D403" s="433"/>
      <c r="F403" s="252"/>
    </row>
    <row r="404" spans="3:6" x14ac:dyDescent="0.2">
      <c r="C404" s="433"/>
      <c r="D404" s="433"/>
      <c r="F404" s="252"/>
    </row>
    <row r="405" spans="3:6" x14ac:dyDescent="0.2">
      <c r="C405" s="433"/>
      <c r="D405" s="433"/>
      <c r="F405" s="252"/>
    </row>
    <row r="406" spans="3:6" x14ac:dyDescent="0.2">
      <c r="C406" s="433"/>
      <c r="D406" s="433"/>
      <c r="F406" s="252"/>
    </row>
    <row r="407" spans="3:6" x14ac:dyDescent="0.2">
      <c r="C407" s="433"/>
      <c r="D407" s="433"/>
      <c r="F407" s="252"/>
    </row>
    <row r="408" spans="3:6" x14ac:dyDescent="0.2">
      <c r="C408" s="433"/>
      <c r="D408" s="433"/>
      <c r="F408" s="252"/>
    </row>
    <row r="409" spans="3:6" x14ac:dyDescent="0.2">
      <c r="C409" s="433"/>
      <c r="D409" s="433"/>
      <c r="F409" s="252"/>
    </row>
    <row r="410" spans="3:6" x14ac:dyDescent="0.2">
      <c r="C410" s="433"/>
      <c r="D410" s="433"/>
      <c r="F410" s="252"/>
    </row>
    <row r="411" spans="3:6" x14ac:dyDescent="0.2">
      <c r="C411" s="433"/>
      <c r="D411" s="433"/>
      <c r="F411" s="252"/>
    </row>
    <row r="412" spans="3:6" x14ac:dyDescent="0.2">
      <c r="C412" s="433"/>
      <c r="D412" s="433"/>
      <c r="F412" s="252"/>
    </row>
    <row r="413" spans="3:6" x14ac:dyDescent="0.2">
      <c r="C413" s="433"/>
      <c r="D413" s="433"/>
      <c r="F413" s="252"/>
    </row>
    <row r="414" spans="3:6" x14ac:dyDescent="0.2">
      <c r="C414" s="433"/>
      <c r="D414" s="433"/>
      <c r="F414" s="252"/>
    </row>
    <row r="415" spans="3:6" x14ac:dyDescent="0.2">
      <c r="C415" s="433"/>
      <c r="D415" s="433"/>
      <c r="F415" s="252"/>
    </row>
    <row r="416" spans="3:6" x14ac:dyDescent="0.2">
      <c r="C416" s="433"/>
      <c r="D416" s="433"/>
      <c r="F416" s="252"/>
    </row>
    <row r="417" spans="3:6" x14ac:dyDescent="0.2">
      <c r="C417" s="433"/>
      <c r="D417" s="433"/>
      <c r="F417" s="252"/>
    </row>
    <row r="418" spans="3:6" x14ac:dyDescent="0.2">
      <c r="C418" s="433"/>
      <c r="D418" s="433"/>
      <c r="F418" s="252"/>
    </row>
    <row r="419" spans="3:6" x14ac:dyDescent="0.2">
      <c r="C419" s="433"/>
      <c r="D419" s="433"/>
      <c r="F419" s="252"/>
    </row>
    <row r="420" spans="3:6" x14ac:dyDescent="0.2">
      <c r="C420" s="433"/>
      <c r="D420" s="433"/>
      <c r="F420" s="252"/>
    </row>
    <row r="421" spans="3:6" x14ac:dyDescent="0.2">
      <c r="C421" s="433"/>
      <c r="D421" s="433"/>
      <c r="F421" s="252"/>
    </row>
    <row r="422" spans="3:6" x14ac:dyDescent="0.2">
      <c r="C422" s="433"/>
      <c r="D422" s="433"/>
      <c r="F422" s="252"/>
    </row>
    <row r="423" spans="3:6" x14ac:dyDescent="0.2">
      <c r="C423" s="433"/>
      <c r="D423" s="433"/>
      <c r="F423" s="252"/>
    </row>
    <row r="424" spans="3:6" x14ac:dyDescent="0.2">
      <c r="C424" s="433"/>
      <c r="D424" s="433"/>
      <c r="F424" s="252"/>
    </row>
    <row r="425" spans="3:6" x14ac:dyDescent="0.2">
      <c r="C425" s="433"/>
      <c r="D425" s="433"/>
      <c r="F425" s="252"/>
    </row>
    <row r="426" spans="3:6" x14ac:dyDescent="0.2">
      <c r="C426" s="433"/>
      <c r="D426" s="433"/>
      <c r="F426" s="252"/>
    </row>
    <row r="427" spans="3:6" x14ac:dyDescent="0.2">
      <c r="C427" s="433"/>
      <c r="D427" s="433"/>
      <c r="F427" s="252"/>
    </row>
    <row r="428" spans="3:6" x14ac:dyDescent="0.2">
      <c r="C428" s="433"/>
      <c r="D428" s="433"/>
      <c r="F428" s="252"/>
    </row>
    <row r="429" spans="3:6" x14ac:dyDescent="0.2">
      <c r="C429" s="433"/>
      <c r="D429" s="433"/>
      <c r="F429" s="252"/>
    </row>
    <row r="430" spans="3:6" x14ac:dyDescent="0.2">
      <c r="C430" s="433"/>
      <c r="D430" s="433"/>
      <c r="F430" s="252"/>
    </row>
    <row r="431" spans="3:6" x14ac:dyDescent="0.2">
      <c r="C431" s="433"/>
      <c r="D431" s="433"/>
      <c r="F431" s="252"/>
    </row>
    <row r="432" spans="3:6" x14ac:dyDescent="0.2">
      <c r="C432" s="433"/>
      <c r="D432" s="433"/>
      <c r="F432" s="252"/>
    </row>
    <row r="433" spans="3:6" x14ac:dyDescent="0.2">
      <c r="C433" s="433"/>
      <c r="D433" s="433"/>
      <c r="F433" s="252"/>
    </row>
    <row r="434" spans="3:6" x14ac:dyDescent="0.2">
      <c r="C434" s="433"/>
      <c r="D434" s="433"/>
      <c r="F434" s="252"/>
    </row>
    <row r="435" spans="3:6" x14ac:dyDescent="0.2">
      <c r="C435" s="433"/>
      <c r="D435" s="433"/>
      <c r="F435" s="252"/>
    </row>
    <row r="436" spans="3:6" x14ac:dyDescent="0.2">
      <c r="C436" s="433"/>
      <c r="D436" s="433"/>
      <c r="F436" s="252"/>
    </row>
    <row r="437" spans="3:6" x14ac:dyDescent="0.2">
      <c r="C437" s="433"/>
      <c r="D437" s="433"/>
      <c r="F437" s="252"/>
    </row>
    <row r="438" spans="3:6" x14ac:dyDescent="0.2">
      <c r="C438" s="433"/>
      <c r="D438" s="433"/>
      <c r="F438" s="252"/>
    </row>
    <row r="439" spans="3:6" x14ac:dyDescent="0.2">
      <c r="C439" s="433"/>
      <c r="D439" s="433"/>
      <c r="F439" s="252"/>
    </row>
    <row r="440" spans="3:6" x14ac:dyDescent="0.2">
      <c r="C440" s="433"/>
      <c r="D440" s="433"/>
      <c r="F440" s="252"/>
    </row>
    <row r="441" spans="3:6" x14ac:dyDescent="0.2">
      <c r="C441" s="433"/>
      <c r="D441" s="433"/>
      <c r="F441" s="252"/>
    </row>
    <row r="442" spans="3:6" x14ac:dyDescent="0.2">
      <c r="C442" s="433"/>
      <c r="D442" s="433"/>
      <c r="F442" s="252"/>
    </row>
    <row r="443" spans="3:6" x14ac:dyDescent="0.2">
      <c r="C443" s="433"/>
      <c r="D443" s="433"/>
      <c r="F443" s="252"/>
    </row>
    <row r="444" spans="3:6" x14ac:dyDescent="0.2">
      <c r="C444" s="433"/>
      <c r="D444" s="433"/>
      <c r="F444" s="252"/>
    </row>
    <row r="445" spans="3:6" x14ac:dyDescent="0.2">
      <c r="C445" s="433"/>
      <c r="D445" s="433"/>
      <c r="F445" s="252"/>
    </row>
    <row r="446" spans="3:6" x14ac:dyDescent="0.2">
      <c r="C446" s="433"/>
      <c r="D446" s="433"/>
      <c r="F446" s="252"/>
    </row>
    <row r="447" spans="3:6" x14ac:dyDescent="0.2">
      <c r="C447" s="433"/>
      <c r="D447" s="433"/>
      <c r="F447" s="252"/>
    </row>
    <row r="448" spans="3:6" x14ac:dyDescent="0.2">
      <c r="C448" s="433"/>
      <c r="D448" s="433"/>
      <c r="F448" s="252"/>
    </row>
    <row r="449" spans="3:6" x14ac:dyDescent="0.2">
      <c r="C449" s="433"/>
      <c r="D449" s="433"/>
      <c r="F449" s="252"/>
    </row>
    <row r="450" spans="3:6" x14ac:dyDescent="0.2">
      <c r="C450" s="433"/>
      <c r="D450" s="433"/>
      <c r="F450" s="252"/>
    </row>
    <row r="451" spans="3:6" x14ac:dyDescent="0.2">
      <c r="C451" s="433"/>
      <c r="D451" s="433"/>
      <c r="F451" s="252"/>
    </row>
    <row r="452" spans="3:6" x14ac:dyDescent="0.2">
      <c r="C452" s="433"/>
      <c r="D452" s="433"/>
      <c r="F452" s="252"/>
    </row>
    <row r="453" spans="3:6" x14ac:dyDescent="0.2">
      <c r="C453" s="433"/>
      <c r="D453" s="433"/>
      <c r="F453" s="252"/>
    </row>
    <row r="454" spans="3:6" x14ac:dyDescent="0.2">
      <c r="C454" s="433"/>
      <c r="D454" s="433"/>
      <c r="F454" s="252"/>
    </row>
    <row r="455" spans="3:6" x14ac:dyDescent="0.2">
      <c r="C455" s="433"/>
      <c r="D455" s="433"/>
      <c r="F455" s="252"/>
    </row>
    <row r="456" spans="3:6" x14ac:dyDescent="0.2">
      <c r="C456" s="433"/>
      <c r="D456" s="433"/>
      <c r="F456" s="252"/>
    </row>
    <row r="457" spans="3:6" x14ac:dyDescent="0.2">
      <c r="C457" s="433"/>
      <c r="D457" s="433"/>
      <c r="F457" s="252"/>
    </row>
    <row r="458" spans="3:6" x14ac:dyDescent="0.2">
      <c r="C458" s="433"/>
      <c r="D458" s="433"/>
      <c r="F458" s="252"/>
    </row>
    <row r="459" spans="3:6" x14ac:dyDescent="0.2">
      <c r="C459" s="433"/>
      <c r="D459" s="433"/>
      <c r="F459" s="252"/>
    </row>
    <row r="460" spans="3:6" x14ac:dyDescent="0.2">
      <c r="C460" s="433"/>
      <c r="D460" s="433"/>
      <c r="F460" s="252"/>
    </row>
    <row r="461" spans="3:6" x14ac:dyDescent="0.2">
      <c r="C461" s="433"/>
      <c r="D461" s="433"/>
      <c r="F461" s="252"/>
    </row>
    <row r="462" spans="3:6" x14ac:dyDescent="0.2">
      <c r="C462" s="433"/>
      <c r="D462" s="433"/>
      <c r="F462" s="252"/>
    </row>
    <row r="463" spans="3:6" x14ac:dyDescent="0.2">
      <c r="C463" s="433"/>
      <c r="D463" s="433"/>
      <c r="F463" s="252"/>
    </row>
    <row r="464" spans="3:6" x14ac:dyDescent="0.2">
      <c r="C464" s="433"/>
      <c r="D464" s="433"/>
      <c r="F464" s="252"/>
    </row>
    <row r="465" spans="3:6" x14ac:dyDescent="0.2">
      <c r="C465" s="433"/>
      <c r="D465" s="433"/>
      <c r="F465" s="252"/>
    </row>
    <row r="466" spans="3:6" x14ac:dyDescent="0.2">
      <c r="C466" s="433"/>
      <c r="D466" s="433"/>
      <c r="F466" s="252"/>
    </row>
    <row r="467" spans="3:6" x14ac:dyDescent="0.2">
      <c r="C467" s="433"/>
      <c r="D467" s="433"/>
      <c r="F467" s="252"/>
    </row>
    <row r="468" spans="3:6" x14ac:dyDescent="0.2">
      <c r="C468" s="433"/>
      <c r="D468" s="433"/>
      <c r="F468" s="252"/>
    </row>
    <row r="469" spans="3:6" x14ac:dyDescent="0.2">
      <c r="C469" s="433"/>
      <c r="D469" s="433"/>
      <c r="F469" s="252"/>
    </row>
    <row r="470" spans="3:6" x14ac:dyDescent="0.2">
      <c r="C470" s="433"/>
      <c r="D470" s="433"/>
      <c r="F470" s="252"/>
    </row>
    <row r="471" spans="3:6" x14ac:dyDescent="0.2">
      <c r="C471" s="433"/>
      <c r="D471" s="433"/>
      <c r="F471" s="252"/>
    </row>
    <row r="472" spans="3:6" x14ac:dyDescent="0.2">
      <c r="C472" s="433"/>
      <c r="D472" s="433"/>
      <c r="F472" s="252"/>
    </row>
    <row r="473" spans="3:6" x14ac:dyDescent="0.2">
      <c r="C473" s="433"/>
      <c r="D473" s="433"/>
      <c r="F473" s="252"/>
    </row>
    <row r="474" spans="3:6" x14ac:dyDescent="0.2">
      <c r="C474" s="433"/>
      <c r="D474" s="433"/>
      <c r="F474" s="252"/>
    </row>
    <row r="475" spans="3:6" x14ac:dyDescent="0.2">
      <c r="C475" s="433"/>
      <c r="D475" s="433"/>
      <c r="F475" s="252"/>
    </row>
    <row r="476" spans="3:6" x14ac:dyDescent="0.2">
      <c r="C476" s="433"/>
      <c r="D476" s="433"/>
      <c r="F476" s="252"/>
    </row>
    <row r="477" spans="3:6" x14ac:dyDescent="0.2">
      <c r="C477" s="433"/>
      <c r="D477" s="433"/>
      <c r="F477" s="252"/>
    </row>
    <row r="478" spans="3:6" x14ac:dyDescent="0.2">
      <c r="C478" s="433"/>
      <c r="D478" s="433"/>
      <c r="F478" s="252"/>
    </row>
    <row r="479" spans="3:6" x14ac:dyDescent="0.2">
      <c r="C479" s="433"/>
      <c r="D479" s="433"/>
      <c r="F479" s="252"/>
    </row>
    <row r="480" spans="3:6" x14ac:dyDescent="0.2">
      <c r="C480" s="433"/>
      <c r="D480" s="433"/>
      <c r="F480" s="252"/>
    </row>
    <row r="481" spans="3:6" x14ac:dyDescent="0.2">
      <c r="C481" s="433"/>
      <c r="D481" s="433"/>
      <c r="F481" s="252"/>
    </row>
    <row r="482" spans="3:6" x14ac:dyDescent="0.2">
      <c r="C482" s="433"/>
      <c r="D482" s="433"/>
      <c r="F482" s="252"/>
    </row>
    <row r="483" spans="3:6" x14ac:dyDescent="0.2">
      <c r="C483" s="433"/>
      <c r="D483" s="433"/>
      <c r="F483" s="252"/>
    </row>
    <row r="484" spans="3:6" x14ac:dyDescent="0.2">
      <c r="C484" s="433"/>
      <c r="D484" s="433"/>
      <c r="F484" s="252"/>
    </row>
    <row r="485" spans="3:6" x14ac:dyDescent="0.2">
      <c r="C485" s="433"/>
      <c r="D485" s="433"/>
      <c r="F485" s="252"/>
    </row>
    <row r="486" spans="3:6" x14ac:dyDescent="0.2">
      <c r="C486" s="433"/>
      <c r="D486" s="433"/>
      <c r="F486" s="252"/>
    </row>
    <row r="487" spans="3:6" x14ac:dyDescent="0.2">
      <c r="C487" s="433"/>
      <c r="D487" s="433"/>
      <c r="F487" s="252"/>
    </row>
    <row r="488" spans="3:6" x14ac:dyDescent="0.2">
      <c r="C488" s="433"/>
      <c r="D488" s="433"/>
      <c r="F488" s="252"/>
    </row>
    <row r="489" spans="3:6" x14ac:dyDescent="0.2">
      <c r="C489" s="433"/>
      <c r="D489" s="433"/>
      <c r="F489" s="252"/>
    </row>
    <row r="490" spans="3:6" x14ac:dyDescent="0.2">
      <c r="C490" s="433"/>
      <c r="D490" s="433"/>
      <c r="F490" s="252"/>
    </row>
    <row r="491" spans="3:6" x14ac:dyDescent="0.2">
      <c r="C491" s="433"/>
      <c r="D491" s="433"/>
      <c r="F491" s="252"/>
    </row>
    <row r="492" spans="3:6" x14ac:dyDescent="0.2">
      <c r="C492" s="433"/>
      <c r="D492" s="433"/>
      <c r="F492" s="252"/>
    </row>
    <row r="493" spans="3:6" x14ac:dyDescent="0.2">
      <c r="C493" s="433"/>
      <c r="D493" s="433"/>
      <c r="F493" s="252"/>
    </row>
    <row r="494" spans="3:6" x14ac:dyDescent="0.2">
      <c r="C494" s="433"/>
      <c r="D494" s="433"/>
      <c r="F494" s="252"/>
    </row>
    <row r="495" spans="3:6" x14ac:dyDescent="0.2">
      <c r="C495" s="433"/>
      <c r="D495" s="433"/>
      <c r="F495" s="252"/>
    </row>
    <row r="496" spans="3:6" x14ac:dyDescent="0.2">
      <c r="C496" s="433"/>
      <c r="D496" s="433"/>
      <c r="F496" s="252"/>
    </row>
    <row r="497" spans="3:6" x14ac:dyDescent="0.2">
      <c r="C497" s="433"/>
      <c r="D497" s="433"/>
      <c r="F497" s="252"/>
    </row>
    <row r="498" spans="3:6" x14ac:dyDescent="0.2">
      <c r="C498" s="433"/>
      <c r="D498" s="433"/>
      <c r="F498" s="252"/>
    </row>
    <row r="499" spans="3:6" x14ac:dyDescent="0.2">
      <c r="C499" s="433"/>
      <c r="D499" s="433"/>
      <c r="F499" s="252"/>
    </row>
    <row r="500" spans="3:6" x14ac:dyDescent="0.2">
      <c r="C500" s="433"/>
      <c r="D500" s="433"/>
      <c r="F500" s="252"/>
    </row>
    <row r="501" spans="3:6" x14ac:dyDescent="0.2">
      <c r="C501" s="433"/>
      <c r="D501" s="433"/>
      <c r="F501" s="252"/>
    </row>
    <row r="502" spans="3:6" x14ac:dyDescent="0.2">
      <c r="C502" s="433"/>
      <c r="D502" s="433"/>
      <c r="F502" s="252"/>
    </row>
    <row r="503" spans="3:6" x14ac:dyDescent="0.2">
      <c r="C503" s="433"/>
      <c r="D503" s="433"/>
      <c r="F503" s="252"/>
    </row>
    <row r="504" spans="3:6" x14ac:dyDescent="0.2">
      <c r="C504" s="433"/>
      <c r="D504" s="433"/>
      <c r="F504" s="252"/>
    </row>
    <row r="505" spans="3:6" x14ac:dyDescent="0.2">
      <c r="C505" s="433"/>
      <c r="D505" s="433"/>
      <c r="F505" s="252"/>
    </row>
    <row r="506" spans="3:6" x14ac:dyDescent="0.2">
      <c r="C506" s="433"/>
      <c r="D506" s="433"/>
      <c r="F506" s="252"/>
    </row>
    <row r="507" spans="3:6" x14ac:dyDescent="0.2">
      <c r="C507" s="433"/>
      <c r="D507" s="433"/>
      <c r="F507" s="252"/>
    </row>
    <row r="508" spans="3:6" x14ac:dyDescent="0.2">
      <c r="C508" s="433"/>
      <c r="D508" s="433"/>
      <c r="F508" s="252"/>
    </row>
    <row r="509" spans="3:6" x14ac:dyDescent="0.2">
      <c r="C509" s="433"/>
      <c r="D509" s="433"/>
      <c r="F509" s="252"/>
    </row>
    <row r="510" spans="3:6" x14ac:dyDescent="0.2">
      <c r="C510" s="433"/>
      <c r="D510" s="433"/>
      <c r="F510" s="252"/>
    </row>
    <row r="511" spans="3:6" x14ac:dyDescent="0.2">
      <c r="C511" s="433"/>
      <c r="D511" s="433"/>
      <c r="F511" s="252"/>
    </row>
    <row r="512" spans="3:6" x14ac:dyDescent="0.2">
      <c r="C512" s="433"/>
      <c r="D512" s="433"/>
      <c r="F512" s="252"/>
    </row>
    <row r="513" spans="3:6" x14ac:dyDescent="0.2">
      <c r="C513" s="433"/>
      <c r="D513" s="433"/>
      <c r="F513" s="252"/>
    </row>
    <row r="514" spans="3:6" x14ac:dyDescent="0.2">
      <c r="C514" s="433"/>
      <c r="D514" s="433"/>
      <c r="F514" s="252"/>
    </row>
    <row r="515" spans="3:6" x14ac:dyDescent="0.2">
      <c r="C515" s="433"/>
      <c r="D515" s="433"/>
      <c r="F515" s="252"/>
    </row>
    <row r="516" spans="3:6" x14ac:dyDescent="0.2">
      <c r="C516" s="433"/>
      <c r="D516" s="433"/>
      <c r="F516" s="252"/>
    </row>
    <row r="517" spans="3:6" x14ac:dyDescent="0.2">
      <c r="C517" s="433"/>
      <c r="D517" s="433"/>
      <c r="F517" s="252"/>
    </row>
    <row r="518" spans="3:6" x14ac:dyDescent="0.2">
      <c r="C518" s="433"/>
      <c r="D518" s="433"/>
      <c r="F518" s="252"/>
    </row>
    <row r="519" spans="3:6" x14ac:dyDescent="0.2">
      <c r="C519" s="433"/>
      <c r="D519" s="433"/>
      <c r="F519" s="252"/>
    </row>
    <row r="520" spans="3:6" x14ac:dyDescent="0.2">
      <c r="C520" s="433"/>
      <c r="D520" s="433"/>
      <c r="F520" s="252"/>
    </row>
    <row r="521" spans="3:6" x14ac:dyDescent="0.2">
      <c r="C521" s="433"/>
      <c r="D521" s="433"/>
      <c r="F521" s="252"/>
    </row>
    <row r="522" spans="3:6" x14ac:dyDescent="0.2">
      <c r="C522" s="433"/>
      <c r="D522" s="433"/>
      <c r="F522" s="252"/>
    </row>
    <row r="523" spans="3:6" x14ac:dyDescent="0.2">
      <c r="C523" s="433"/>
      <c r="D523" s="433"/>
      <c r="F523" s="252"/>
    </row>
    <row r="524" spans="3:6" x14ac:dyDescent="0.2">
      <c r="C524" s="433"/>
      <c r="D524" s="433"/>
      <c r="F524" s="252"/>
    </row>
    <row r="525" spans="3:6" x14ac:dyDescent="0.2">
      <c r="C525" s="433"/>
      <c r="D525" s="433"/>
      <c r="F525" s="252"/>
    </row>
    <row r="526" spans="3:6" x14ac:dyDescent="0.2">
      <c r="C526" s="433"/>
      <c r="D526" s="433"/>
      <c r="F526" s="252"/>
    </row>
    <row r="527" spans="3:6" x14ac:dyDescent="0.2">
      <c r="C527" s="433"/>
      <c r="D527" s="433"/>
      <c r="F527" s="252"/>
    </row>
    <row r="528" spans="3:6" x14ac:dyDescent="0.2">
      <c r="C528" s="433"/>
      <c r="D528" s="433"/>
      <c r="F528" s="252"/>
    </row>
    <row r="529" spans="3:6" x14ac:dyDescent="0.2">
      <c r="C529" s="433"/>
      <c r="D529" s="433"/>
      <c r="F529" s="252"/>
    </row>
    <row r="530" spans="3:6" x14ac:dyDescent="0.2">
      <c r="C530" s="433"/>
      <c r="D530" s="433"/>
      <c r="F530" s="252"/>
    </row>
    <row r="531" spans="3:6" x14ac:dyDescent="0.2">
      <c r="C531" s="433"/>
      <c r="D531" s="433"/>
      <c r="F531" s="252"/>
    </row>
    <row r="532" spans="3:6" x14ac:dyDescent="0.2">
      <c r="C532" s="433"/>
      <c r="D532" s="433"/>
      <c r="F532" s="252"/>
    </row>
    <row r="533" spans="3:6" x14ac:dyDescent="0.2">
      <c r="C533" s="433"/>
      <c r="D533" s="433"/>
      <c r="F533" s="252"/>
    </row>
    <row r="534" spans="3:6" x14ac:dyDescent="0.2">
      <c r="C534" s="433"/>
      <c r="D534" s="433"/>
      <c r="F534" s="252"/>
    </row>
    <row r="535" spans="3:6" x14ac:dyDescent="0.2">
      <c r="C535" s="433"/>
      <c r="D535" s="433"/>
      <c r="F535" s="252"/>
    </row>
    <row r="536" spans="3:6" x14ac:dyDescent="0.2">
      <c r="C536" s="433"/>
      <c r="D536" s="433"/>
      <c r="F536" s="252"/>
    </row>
    <row r="537" spans="3:6" x14ac:dyDescent="0.2">
      <c r="C537" s="433"/>
      <c r="D537" s="433"/>
      <c r="F537" s="252"/>
    </row>
    <row r="538" spans="3:6" x14ac:dyDescent="0.2">
      <c r="C538" s="433"/>
      <c r="D538" s="433"/>
      <c r="F538" s="252"/>
    </row>
    <row r="539" spans="3:6" x14ac:dyDescent="0.2">
      <c r="C539" s="433"/>
      <c r="D539" s="433"/>
      <c r="F539" s="252"/>
    </row>
    <row r="540" spans="3:6" x14ac:dyDescent="0.2">
      <c r="C540" s="433"/>
      <c r="D540" s="433"/>
      <c r="F540" s="252"/>
    </row>
    <row r="541" spans="3:6" x14ac:dyDescent="0.2">
      <c r="C541" s="433"/>
      <c r="D541" s="433"/>
      <c r="F541" s="252"/>
    </row>
    <row r="542" spans="3:6" x14ac:dyDescent="0.2">
      <c r="C542" s="433"/>
      <c r="D542" s="433"/>
      <c r="F542" s="252"/>
    </row>
    <row r="543" spans="3:6" x14ac:dyDescent="0.2">
      <c r="C543" s="433"/>
      <c r="D543" s="433"/>
      <c r="F543" s="252"/>
    </row>
    <row r="544" spans="3:6" x14ac:dyDescent="0.2">
      <c r="C544" s="433"/>
      <c r="D544" s="433"/>
      <c r="F544" s="252"/>
    </row>
    <row r="545" spans="3:6" x14ac:dyDescent="0.2">
      <c r="C545" s="433"/>
      <c r="D545" s="433"/>
      <c r="F545" s="252"/>
    </row>
    <row r="546" spans="3:6" x14ac:dyDescent="0.2">
      <c r="C546" s="433"/>
      <c r="D546" s="433"/>
      <c r="F546" s="252"/>
    </row>
    <row r="547" spans="3:6" x14ac:dyDescent="0.2">
      <c r="C547" s="433"/>
      <c r="D547" s="433"/>
      <c r="F547" s="252"/>
    </row>
    <row r="548" spans="3:6" x14ac:dyDescent="0.2">
      <c r="C548" s="433"/>
      <c r="D548" s="433"/>
      <c r="F548" s="252"/>
    </row>
    <row r="549" spans="3:6" x14ac:dyDescent="0.2">
      <c r="C549" s="433"/>
      <c r="D549" s="433"/>
      <c r="F549" s="252"/>
    </row>
    <row r="550" spans="3:6" x14ac:dyDescent="0.2">
      <c r="C550" s="433"/>
      <c r="D550" s="433"/>
      <c r="F550" s="252"/>
    </row>
    <row r="551" spans="3:6" x14ac:dyDescent="0.2">
      <c r="C551" s="433"/>
      <c r="D551" s="433"/>
      <c r="F551" s="252"/>
    </row>
    <row r="552" spans="3:6" x14ac:dyDescent="0.2">
      <c r="C552" s="433"/>
      <c r="D552" s="433"/>
      <c r="F552" s="252"/>
    </row>
    <row r="553" spans="3:6" x14ac:dyDescent="0.2">
      <c r="C553" s="433"/>
      <c r="D553" s="433"/>
      <c r="F553" s="252"/>
    </row>
    <row r="554" spans="3:6" x14ac:dyDescent="0.2">
      <c r="C554" s="433"/>
      <c r="D554" s="433"/>
      <c r="F554" s="252"/>
    </row>
    <row r="555" spans="3:6" x14ac:dyDescent="0.2">
      <c r="C555" s="433"/>
      <c r="D555" s="433"/>
      <c r="F555" s="252"/>
    </row>
    <row r="556" spans="3:6" x14ac:dyDescent="0.2">
      <c r="C556" s="433"/>
      <c r="D556" s="433"/>
      <c r="F556" s="252"/>
    </row>
    <row r="557" spans="3:6" x14ac:dyDescent="0.2">
      <c r="C557" s="433"/>
      <c r="D557" s="433"/>
      <c r="F557" s="252"/>
    </row>
    <row r="558" spans="3:6" x14ac:dyDescent="0.2">
      <c r="C558" s="433"/>
      <c r="D558" s="433"/>
      <c r="F558" s="252"/>
    </row>
    <row r="559" spans="3:6" x14ac:dyDescent="0.2">
      <c r="C559" s="433"/>
      <c r="D559" s="433"/>
      <c r="F559" s="252"/>
    </row>
    <row r="560" spans="3:6" x14ac:dyDescent="0.2">
      <c r="C560" s="433"/>
      <c r="D560" s="433"/>
      <c r="F560" s="252"/>
    </row>
    <row r="561" spans="3:6" x14ac:dyDescent="0.2">
      <c r="C561" s="433"/>
      <c r="D561" s="433"/>
      <c r="F561" s="252"/>
    </row>
    <row r="562" spans="3:6" x14ac:dyDescent="0.2">
      <c r="C562" s="433"/>
      <c r="D562" s="433"/>
      <c r="F562" s="252"/>
    </row>
    <row r="563" spans="3:6" x14ac:dyDescent="0.2">
      <c r="C563" s="433"/>
      <c r="D563" s="433"/>
      <c r="F563" s="252"/>
    </row>
    <row r="564" spans="3:6" x14ac:dyDescent="0.2">
      <c r="C564" s="433"/>
      <c r="D564" s="433"/>
      <c r="F564" s="252"/>
    </row>
    <row r="565" spans="3:6" x14ac:dyDescent="0.2">
      <c r="C565" s="433"/>
      <c r="D565" s="433"/>
      <c r="F565" s="252"/>
    </row>
    <row r="566" spans="3:6" x14ac:dyDescent="0.2">
      <c r="C566" s="433"/>
      <c r="D566" s="433"/>
      <c r="F566" s="252"/>
    </row>
    <row r="567" spans="3:6" x14ac:dyDescent="0.2">
      <c r="C567" s="433"/>
      <c r="D567" s="433"/>
      <c r="F567" s="252"/>
    </row>
    <row r="568" spans="3:6" x14ac:dyDescent="0.2">
      <c r="C568" s="433"/>
      <c r="D568" s="433"/>
      <c r="F568" s="252"/>
    </row>
    <row r="569" spans="3:6" x14ac:dyDescent="0.2">
      <c r="C569" s="433"/>
      <c r="D569" s="433"/>
      <c r="F569" s="252"/>
    </row>
    <row r="570" spans="3:6" x14ac:dyDescent="0.2">
      <c r="C570" s="433"/>
      <c r="D570" s="433"/>
      <c r="F570" s="252"/>
    </row>
    <row r="571" spans="3:6" x14ac:dyDescent="0.2">
      <c r="C571" s="433"/>
      <c r="D571" s="433"/>
      <c r="F571" s="252"/>
    </row>
    <row r="572" spans="3:6" x14ac:dyDescent="0.2">
      <c r="C572" s="433"/>
      <c r="D572" s="433"/>
      <c r="F572" s="252"/>
    </row>
    <row r="573" spans="3:6" x14ac:dyDescent="0.2">
      <c r="C573" s="433"/>
      <c r="D573" s="433"/>
      <c r="F573" s="252"/>
    </row>
    <row r="574" spans="3:6" x14ac:dyDescent="0.2">
      <c r="C574" s="433"/>
      <c r="D574" s="433"/>
      <c r="F574" s="252"/>
    </row>
    <row r="575" spans="3:6" x14ac:dyDescent="0.2">
      <c r="C575" s="433"/>
      <c r="D575" s="433"/>
      <c r="F575" s="252"/>
    </row>
    <row r="576" spans="3:6" x14ac:dyDescent="0.2">
      <c r="C576" s="433"/>
      <c r="D576" s="433"/>
      <c r="F576" s="252"/>
    </row>
    <row r="577" spans="3:6" x14ac:dyDescent="0.2">
      <c r="C577" s="433"/>
      <c r="D577" s="433"/>
      <c r="F577" s="252"/>
    </row>
    <row r="578" spans="3:6" x14ac:dyDescent="0.2">
      <c r="C578" s="433"/>
      <c r="D578" s="433"/>
      <c r="F578" s="252"/>
    </row>
    <row r="579" spans="3:6" x14ac:dyDescent="0.2">
      <c r="C579" s="433"/>
      <c r="D579" s="433"/>
      <c r="F579" s="252"/>
    </row>
    <row r="580" spans="3:6" x14ac:dyDescent="0.2">
      <c r="C580" s="433"/>
      <c r="D580" s="433"/>
      <c r="F580" s="252"/>
    </row>
    <row r="581" spans="3:6" x14ac:dyDescent="0.2">
      <c r="C581" s="433"/>
      <c r="D581" s="433"/>
      <c r="F581" s="252"/>
    </row>
    <row r="582" spans="3:6" x14ac:dyDescent="0.2">
      <c r="C582" s="433"/>
      <c r="D582" s="433"/>
      <c r="F582" s="252"/>
    </row>
    <row r="583" spans="3:6" x14ac:dyDescent="0.2">
      <c r="C583" s="433"/>
      <c r="D583" s="433"/>
      <c r="F583" s="252"/>
    </row>
    <row r="584" spans="3:6" x14ac:dyDescent="0.2">
      <c r="C584" s="433"/>
      <c r="D584" s="433"/>
      <c r="F584" s="252"/>
    </row>
    <row r="585" spans="3:6" x14ac:dyDescent="0.2">
      <c r="C585" s="433"/>
      <c r="D585" s="433"/>
      <c r="F585" s="252"/>
    </row>
    <row r="586" spans="3:6" x14ac:dyDescent="0.2">
      <c r="C586" s="433"/>
      <c r="D586" s="433"/>
      <c r="F586" s="252"/>
    </row>
    <row r="587" spans="3:6" x14ac:dyDescent="0.2">
      <c r="C587" s="433"/>
      <c r="D587" s="433"/>
      <c r="F587" s="252"/>
    </row>
    <row r="588" spans="3:6" x14ac:dyDescent="0.2">
      <c r="C588" s="433"/>
      <c r="D588" s="433"/>
      <c r="F588" s="252"/>
    </row>
    <row r="589" spans="3:6" x14ac:dyDescent="0.2">
      <c r="C589" s="433"/>
      <c r="D589" s="433"/>
      <c r="F589" s="252"/>
    </row>
    <row r="590" spans="3:6" x14ac:dyDescent="0.2">
      <c r="C590" s="433"/>
      <c r="D590" s="433"/>
      <c r="F590" s="252"/>
    </row>
    <row r="591" spans="3:6" x14ac:dyDescent="0.2">
      <c r="C591" s="433"/>
      <c r="D591" s="433"/>
      <c r="F591" s="252"/>
    </row>
    <row r="592" spans="3:6" x14ac:dyDescent="0.2">
      <c r="C592" s="433"/>
      <c r="D592" s="433"/>
      <c r="F592" s="252"/>
    </row>
    <row r="593" spans="3:6" x14ac:dyDescent="0.2">
      <c r="C593" s="433"/>
      <c r="D593" s="433"/>
      <c r="F593" s="252"/>
    </row>
    <row r="594" spans="3:6" x14ac:dyDescent="0.2">
      <c r="C594" s="433"/>
      <c r="D594" s="433"/>
      <c r="F594" s="252"/>
    </row>
    <row r="595" spans="3:6" x14ac:dyDescent="0.2">
      <c r="C595" s="433"/>
      <c r="D595" s="433"/>
      <c r="F595" s="252"/>
    </row>
    <row r="596" spans="3:6" x14ac:dyDescent="0.2">
      <c r="C596" s="433"/>
      <c r="D596" s="433"/>
      <c r="F596" s="252"/>
    </row>
    <row r="597" spans="3:6" x14ac:dyDescent="0.2">
      <c r="C597" s="433"/>
      <c r="D597" s="433"/>
      <c r="F597" s="252"/>
    </row>
    <row r="598" spans="3:6" x14ac:dyDescent="0.2">
      <c r="C598" s="433"/>
      <c r="D598" s="433"/>
      <c r="F598" s="252"/>
    </row>
    <row r="599" spans="3:6" x14ac:dyDescent="0.2">
      <c r="C599" s="433"/>
      <c r="D599" s="433"/>
      <c r="F599" s="252"/>
    </row>
    <row r="600" spans="3:6" x14ac:dyDescent="0.2">
      <c r="C600" s="433"/>
      <c r="D600" s="433"/>
      <c r="F600" s="252"/>
    </row>
    <row r="601" spans="3:6" x14ac:dyDescent="0.2">
      <c r="C601" s="433"/>
      <c r="D601" s="433"/>
      <c r="F601" s="252"/>
    </row>
    <row r="602" spans="3:6" x14ac:dyDescent="0.2">
      <c r="C602" s="433"/>
      <c r="D602" s="433"/>
      <c r="F602" s="252"/>
    </row>
    <row r="603" spans="3:6" x14ac:dyDescent="0.2">
      <c r="C603" s="433"/>
      <c r="D603" s="433"/>
      <c r="F603" s="252"/>
    </row>
    <row r="604" spans="3:6" x14ac:dyDescent="0.2">
      <c r="C604" s="433"/>
      <c r="D604" s="433"/>
      <c r="F604" s="252"/>
    </row>
    <row r="605" spans="3:6" x14ac:dyDescent="0.2">
      <c r="C605" s="433"/>
      <c r="D605" s="433"/>
      <c r="F605" s="252"/>
    </row>
    <row r="606" spans="3:6" x14ac:dyDescent="0.2">
      <c r="C606" s="433"/>
      <c r="D606" s="433"/>
      <c r="F606" s="252"/>
    </row>
    <row r="607" spans="3:6" x14ac:dyDescent="0.2">
      <c r="C607" s="433"/>
      <c r="D607" s="433"/>
      <c r="F607" s="252"/>
    </row>
    <row r="608" spans="3:6" x14ac:dyDescent="0.2">
      <c r="C608" s="433"/>
      <c r="D608" s="433"/>
      <c r="F608" s="252"/>
    </row>
    <row r="609" spans="3:6" x14ac:dyDescent="0.2">
      <c r="C609" s="433"/>
      <c r="D609" s="433"/>
      <c r="F609" s="252"/>
    </row>
    <row r="610" spans="3:6" x14ac:dyDescent="0.2">
      <c r="C610" s="433"/>
      <c r="D610" s="433"/>
      <c r="F610" s="252"/>
    </row>
    <row r="611" spans="3:6" x14ac:dyDescent="0.2">
      <c r="C611" s="433"/>
      <c r="D611" s="433"/>
      <c r="F611" s="252"/>
    </row>
    <row r="612" spans="3:6" x14ac:dyDescent="0.2">
      <c r="C612" s="433"/>
      <c r="D612" s="433"/>
      <c r="F612" s="252"/>
    </row>
    <row r="613" spans="3:6" x14ac:dyDescent="0.2">
      <c r="C613" s="433"/>
      <c r="D613" s="433"/>
      <c r="F613" s="252"/>
    </row>
    <row r="614" spans="3:6" x14ac:dyDescent="0.2">
      <c r="C614" s="433"/>
      <c r="D614" s="433"/>
      <c r="F614" s="252"/>
    </row>
    <row r="615" spans="3:6" x14ac:dyDescent="0.2">
      <c r="C615" s="433"/>
      <c r="D615" s="433"/>
      <c r="F615" s="252"/>
    </row>
    <row r="616" spans="3:6" x14ac:dyDescent="0.2">
      <c r="C616" s="433"/>
      <c r="D616" s="433"/>
      <c r="F616" s="252"/>
    </row>
    <row r="617" spans="3:6" x14ac:dyDescent="0.2">
      <c r="C617" s="433"/>
      <c r="D617" s="433"/>
      <c r="F617" s="252"/>
    </row>
    <row r="618" spans="3:6" x14ac:dyDescent="0.2">
      <c r="C618" s="433"/>
      <c r="D618" s="433"/>
      <c r="F618" s="252"/>
    </row>
    <row r="619" spans="3:6" x14ac:dyDescent="0.2">
      <c r="C619" s="433"/>
      <c r="D619" s="433"/>
      <c r="F619" s="252"/>
    </row>
    <row r="620" spans="3:6" x14ac:dyDescent="0.2">
      <c r="C620" s="433"/>
      <c r="D620" s="433"/>
      <c r="F620" s="252"/>
    </row>
    <row r="621" spans="3:6" x14ac:dyDescent="0.2">
      <c r="C621" s="433"/>
      <c r="D621" s="433"/>
      <c r="F621" s="252"/>
    </row>
    <row r="622" spans="3:6" x14ac:dyDescent="0.2">
      <c r="C622" s="433"/>
      <c r="D622" s="433"/>
      <c r="F622" s="252"/>
    </row>
    <row r="623" spans="3:6" x14ac:dyDescent="0.2">
      <c r="C623" s="433"/>
      <c r="D623" s="433"/>
      <c r="F623" s="252"/>
    </row>
    <row r="624" spans="3:6" x14ac:dyDescent="0.2">
      <c r="C624" s="433"/>
      <c r="D624" s="433"/>
      <c r="F624" s="252"/>
    </row>
    <row r="625" spans="3:6" x14ac:dyDescent="0.2">
      <c r="C625" s="433"/>
      <c r="D625" s="433"/>
      <c r="F625" s="252"/>
    </row>
    <row r="626" spans="3:6" x14ac:dyDescent="0.2">
      <c r="C626" s="433"/>
      <c r="D626" s="433"/>
      <c r="F626" s="252"/>
    </row>
    <row r="627" spans="3:6" x14ac:dyDescent="0.2">
      <c r="C627" s="433"/>
      <c r="D627" s="433"/>
      <c r="F627" s="252"/>
    </row>
    <row r="628" spans="3:6" x14ac:dyDescent="0.2">
      <c r="C628" s="433"/>
      <c r="D628" s="433"/>
      <c r="F628" s="252"/>
    </row>
    <row r="629" spans="3:6" x14ac:dyDescent="0.2">
      <c r="C629" s="433"/>
      <c r="D629" s="433"/>
      <c r="F629" s="252"/>
    </row>
    <row r="630" spans="3:6" x14ac:dyDescent="0.2">
      <c r="C630" s="433"/>
      <c r="D630" s="433"/>
      <c r="F630" s="252"/>
    </row>
    <row r="631" spans="3:6" x14ac:dyDescent="0.2">
      <c r="C631" s="433"/>
      <c r="D631" s="433"/>
      <c r="F631" s="252"/>
    </row>
    <row r="632" spans="3:6" x14ac:dyDescent="0.2">
      <c r="C632" s="433"/>
      <c r="D632" s="433"/>
      <c r="F632" s="252"/>
    </row>
    <row r="633" spans="3:6" x14ac:dyDescent="0.2">
      <c r="C633" s="433"/>
      <c r="D633" s="433"/>
      <c r="F633" s="252"/>
    </row>
    <row r="634" spans="3:6" x14ac:dyDescent="0.2">
      <c r="C634" s="433"/>
      <c r="D634" s="433"/>
      <c r="F634" s="252"/>
    </row>
    <row r="635" spans="3:6" x14ac:dyDescent="0.2">
      <c r="C635" s="433"/>
      <c r="D635" s="433"/>
      <c r="F635" s="252"/>
    </row>
    <row r="636" spans="3:6" x14ac:dyDescent="0.2">
      <c r="C636" s="433"/>
      <c r="D636" s="433"/>
      <c r="F636" s="252"/>
    </row>
    <row r="637" spans="3:6" x14ac:dyDescent="0.2">
      <c r="C637" s="433"/>
      <c r="D637" s="433"/>
      <c r="F637" s="252"/>
    </row>
    <row r="638" spans="3:6" x14ac:dyDescent="0.2">
      <c r="C638" s="433"/>
      <c r="D638" s="433"/>
      <c r="F638" s="252"/>
    </row>
    <row r="639" spans="3:6" x14ac:dyDescent="0.2">
      <c r="C639" s="433"/>
      <c r="D639" s="433"/>
      <c r="F639" s="252"/>
    </row>
    <row r="640" spans="3:6" x14ac:dyDescent="0.2">
      <c r="C640" s="433"/>
      <c r="D640" s="433"/>
      <c r="F640" s="252"/>
    </row>
    <row r="641" spans="3:6" x14ac:dyDescent="0.2">
      <c r="C641" s="433"/>
      <c r="D641" s="433"/>
      <c r="F641" s="252"/>
    </row>
    <row r="642" spans="3:6" x14ac:dyDescent="0.2">
      <c r="C642" s="433"/>
      <c r="D642" s="433"/>
      <c r="F642" s="252"/>
    </row>
    <row r="643" spans="3:6" x14ac:dyDescent="0.2">
      <c r="C643" s="433"/>
      <c r="D643" s="433"/>
      <c r="F643" s="252"/>
    </row>
    <row r="644" spans="3:6" x14ac:dyDescent="0.2">
      <c r="C644" s="433"/>
      <c r="D644" s="433"/>
      <c r="F644" s="252"/>
    </row>
    <row r="645" spans="3:6" x14ac:dyDescent="0.2">
      <c r="C645" s="433"/>
      <c r="D645" s="433"/>
      <c r="F645" s="252"/>
    </row>
    <row r="646" spans="3:6" x14ac:dyDescent="0.2">
      <c r="C646" s="433"/>
      <c r="D646" s="433"/>
      <c r="F646" s="252"/>
    </row>
    <row r="647" spans="3:6" x14ac:dyDescent="0.2">
      <c r="C647" s="433"/>
      <c r="D647" s="433"/>
      <c r="F647" s="252"/>
    </row>
    <row r="648" spans="3:6" x14ac:dyDescent="0.2">
      <c r="C648" s="433"/>
      <c r="D648" s="433"/>
      <c r="F648" s="252"/>
    </row>
    <row r="649" spans="3:6" x14ac:dyDescent="0.2">
      <c r="C649" s="433"/>
      <c r="D649" s="433"/>
      <c r="F649" s="252"/>
    </row>
    <row r="650" spans="3:6" x14ac:dyDescent="0.2">
      <c r="C650" s="433"/>
      <c r="D650" s="433"/>
      <c r="F650" s="252"/>
    </row>
    <row r="651" spans="3:6" x14ac:dyDescent="0.2">
      <c r="C651" s="433"/>
      <c r="D651" s="433"/>
      <c r="F651" s="252"/>
    </row>
    <row r="652" spans="3:6" x14ac:dyDescent="0.2">
      <c r="C652" s="433"/>
      <c r="D652" s="433"/>
      <c r="F652" s="252"/>
    </row>
    <row r="653" spans="3:6" x14ac:dyDescent="0.2">
      <c r="C653" s="433"/>
      <c r="D653" s="433"/>
      <c r="F653" s="252"/>
    </row>
    <row r="654" spans="3:6" x14ac:dyDescent="0.2">
      <c r="C654" s="433"/>
      <c r="D654" s="433"/>
      <c r="F654" s="252"/>
    </row>
    <row r="655" spans="3:6" x14ac:dyDescent="0.2">
      <c r="C655" s="433"/>
      <c r="D655" s="433"/>
      <c r="F655" s="252"/>
    </row>
    <row r="656" spans="3:6" x14ac:dyDescent="0.2">
      <c r="C656" s="433"/>
      <c r="D656" s="433"/>
      <c r="F656" s="252"/>
    </row>
    <row r="657" spans="3:6" x14ac:dyDescent="0.2">
      <c r="C657" s="433"/>
      <c r="D657" s="433"/>
      <c r="F657" s="252"/>
    </row>
    <row r="658" spans="3:6" x14ac:dyDescent="0.2">
      <c r="C658" s="433"/>
      <c r="D658" s="433"/>
      <c r="F658" s="252"/>
    </row>
    <row r="659" spans="3:6" x14ac:dyDescent="0.2">
      <c r="C659" s="433"/>
      <c r="D659" s="433"/>
      <c r="F659" s="252"/>
    </row>
    <row r="660" spans="3:6" x14ac:dyDescent="0.2">
      <c r="C660" s="433"/>
      <c r="D660" s="433"/>
      <c r="F660" s="252"/>
    </row>
    <row r="661" spans="3:6" x14ac:dyDescent="0.2">
      <c r="C661" s="433"/>
      <c r="D661" s="433"/>
      <c r="F661" s="252"/>
    </row>
    <row r="662" spans="3:6" x14ac:dyDescent="0.2">
      <c r="C662" s="433"/>
      <c r="D662" s="433"/>
      <c r="F662" s="252"/>
    </row>
    <row r="663" spans="3:6" x14ac:dyDescent="0.2">
      <c r="C663" s="433"/>
      <c r="D663" s="433"/>
      <c r="F663" s="252"/>
    </row>
    <row r="664" spans="3:6" x14ac:dyDescent="0.2">
      <c r="C664" s="433"/>
      <c r="D664" s="433"/>
      <c r="F664" s="252"/>
    </row>
    <row r="665" spans="3:6" x14ac:dyDescent="0.2">
      <c r="C665" s="433"/>
      <c r="D665" s="433"/>
      <c r="F665" s="252"/>
    </row>
    <row r="666" spans="3:6" x14ac:dyDescent="0.2">
      <c r="C666" s="433"/>
      <c r="D666" s="433"/>
      <c r="F666" s="252"/>
    </row>
    <row r="667" spans="3:6" x14ac:dyDescent="0.2">
      <c r="C667" s="433"/>
      <c r="D667" s="433"/>
      <c r="F667" s="252"/>
    </row>
    <row r="668" spans="3:6" x14ac:dyDescent="0.2">
      <c r="C668" s="433"/>
      <c r="D668" s="433"/>
      <c r="F668" s="252"/>
    </row>
    <row r="669" spans="3:6" x14ac:dyDescent="0.2">
      <c r="C669" s="433"/>
      <c r="D669" s="433"/>
      <c r="F669" s="252"/>
    </row>
    <row r="670" spans="3:6" x14ac:dyDescent="0.2">
      <c r="C670" s="433"/>
      <c r="D670" s="433"/>
      <c r="F670" s="252"/>
    </row>
    <row r="671" spans="3:6" x14ac:dyDescent="0.2">
      <c r="C671" s="433"/>
      <c r="D671" s="433"/>
      <c r="F671" s="252"/>
    </row>
    <row r="672" spans="3:6" x14ac:dyDescent="0.2">
      <c r="C672" s="433"/>
      <c r="D672" s="433"/>
      <c r="F672" s="252"/>
    </row>
    <row r="673" spans="3:6" x14ac:dyDescent="0.2">
      <c r="C673" s="433"/>
      <c r="D673" s="433"/>
      <c r="F673" s="252"/>
    </row>
    <row r="674" spans="3:6" x14ac:dyDescent="0.2">
      <c r="C674" s="433"/>
      <c r="D674" s="433"/>
      <c r="F674" s="252"/>
    </row>
    <row r="675" spans="3:6" x14ac:dyDescent="0.2">
      <c r="C675" s="433"/>
      <c r="D675" s="433"/>
      <c r="F675" s="252"/>
    </row>
    <row r="676" spans="3:6" x14ac:dyDescent="0.2">
      <c r="C676" s="433"/>
      <c r="D676" s="433"/>
      <c r="F676" s="252"/>
    </row>
    <row r="677" spans="3:6" x14ac:dyDescent="0.2">
      <c r="C677" s="433"/>
      <c r="D677" s="433"/>
      <c r="F677" s="252"/>
    </row>
    <row r="678" spans="3:6" x14ac:dyDescent="0.2">
      <c r="C678" s="433"/>
      <c r="D678" s="433"/>
      <c r="F678" s="252"/>
    </row>
    <row r="679" spans="3:6" x14ac:dyDescent="0.2">
      <c r="C679" s="433"/>
      <c r="D679" s="433"/>
      <c r="F679" s="252"/>
    </row>
    <row r="680" spans="3:6" x14ac:dyDescent="0.2">
      <c r="C680" s="433"/>
      <c r="D680" s="433"/>
      <c r="F680" s="252"/>
    </row>
    <row r="681" spans="3:6" x14ac:dyDescent="0.2">
      <c r="C681" s="433"/>
      <c r="D681" s="433"/>
      <c r="F681" s="252"/>
    </row>
    <row r="682" spans="3:6" x14ac:dyDescent="0.2">
      <c r="C682" s="433"/>
      <c r="D682" s="433"/>
      <c r="F682" s="252"/>
    </row>
    <row r="683" spans="3:6" x14ac:dyDescent="0.2">
      <c r="C683" s="433"/>
      <c r="D683" s="433"/>
      <c r="F683" s="252"/>
    </row>
    <row r="684" spans="3:6" x14ac:dyDescent="0.2">
      <c r="C684" s="433"/>
      <c r="D684" s="433"/>
      <c r="F684" s="252"/>
    </row>
    <row r="685" spans="3:6" x14ac:dyDescent="0.2">
      <c r="C685" s="433"/>
      <c r="D685" s="433"/>
      <c r="F685" s="252"/>
    </row>
    <row r="686" spans="3:6" x14ac:dyDescent="0.2">
      <c r="C686" s="433"/>
      <c r="D686" s="433"/>
      <c r="F686" s="252"/>
    </row>
    <row r="687" spans="3:6" x14ac:dyDescent="0.2">
      <c r="C687" s="433"/>
      <c r="D687" s="433"/>
      <c r="F687" s="252"/>
    </row>
    <row r="688" spans="3:6" x14ac:dyDescent="0.2">
      <c r="C688" s="433"/>
      <c r="D688" s="433"/>
      <c r="F688" s="252"/>
    </row>
    <row r="689" spans="3:6" x14ac:dyDescent="0.2">
      <c r="C689" s="433"/>
      <c r="D689" s="433"/>
      <c r="F689" s="252"/>
    </row>
    <row r="690" spans="3:6" x14ac:dyDescent="0.2">
      <c r="C690" s="433"/>
      <c r="D690" s="433"/>
      <c r="F690" s="252"/>
    </row>
    <row r="691" spans="3:6" x14ac:dyDescent="0.2">
      <c r="C691" s="433"/>
      <c r="D691" s="433"/>
      <c r="F691" s="252"/>
    </row>
    <row r="692" spans="3:6" x14ac:dyDescent="0.2">
      <c r="C692" s="433"/>
      <c r="D692" s="433"/>
      <c r="F692" s="252"/>
    </row>
    <row r="693" spans="3:6" x14ac:dyDescent="0.2">
      <c r="C693" s="433"/>
      <c r="D693" s="433"/>
      <c r="F693" s="252"/>
    </row>
    <row r="694" spans="3:6" x14ac:dyDescent="0.2">
      <c r="C694" s="433"/>
      <c r="D694" s="433"/>
      <c r="F694" s="252"/>
    </row>
    <row r="695" spans="3:6" x14ac:dyDescent="0.2">
      <c r="C695" s="433"/>
      <c r="D695" s="433"/>
      <c r="F695" s="252"/>
    </row>
    <row r="696" spans="3:6" x14ac:dyDescent="0.2">
      <c r="C696" s="433"/>
      <c r="D696" s="433"/>
      <c r="F696" s="252"/>
    </row>
    <row r="697" spans="3:6" x14ac:dyDescent="0.2">
      <c r="C697" s="433"/>
      <c r="D697" s="433"/>
      <c r="F697" s="252"/>
    </row>
    <row r="698" spans="3:6" x14ac:dyDescent="0.2">
      <c r="C698" s="433"/>
      <c r="D698" s="433"/>
      <c r="F698" s="252"/>
    </row>
    <row r="699" spans="3:6" x14ac:dyDescent="0.2">
      <c r="C699" s="433"/>
      <c r="D699" s="433"/>
      <c r="F699" s="252"/>
    </row>
    <row r="700" spans="3:6" x14ac:dyDescent="0.2">
      <c r="C700" s="433"/>
      <c r="D700" s="433"/>
      <c r="F700" s="252"/>
    </row>
    <row r="701" spans="3:6" x14ac:dyDescent="0.2">
      <c r="C701" s="433"/>
      <c r="D701" s="433"/>
      <c r="F701" s="252"/>
    </row>
    <row r="702" spans="3:6" x14ac:dyDescent="0.2">
      <c r="C702" s="433"/>
      <c r="D702" s="433"/>
      <c r="F702" s="252"/>
    </row>
    <row r="703" spans="3:6" x14ac:dyDescent="0.2">
      <c r="C703" s="433"/>
      <c r="D703" s="433"/>
      <c r="F703" s="252"/>
    </row>
    <row r="704" spans="3:6" x14ac:dyDescent="0.2">
      <c r="C704" s="433"/>
      <c r="D704" s="433"/>
      <c r="F704" s="252"/>
    </row>
    <row r="705" spans="3:6" x14ac:dyDescent="0.2">
      <c r="C705" s="433"/>
      <c r="D705" s="433"/>
      <c r="F705" s="252"/>
    </row>
    <row r="706" spans="3:6" x14ac:dyDescent="0.2">
      <c r="C706" s="433"/>
      <c r="D706" s="433"/>
      <c r="F706" s="252"/>
    </row>
    <row r="707" spans="3:6" x14ac:dyDescent="0.2">
      <c r="C707" s="433"/>
      <c r="D707" s="433"/>
      <c r="F707" s="252"/>
    </row>
    <row r="708" spans="3:6" x14ac:dyDescent="0.2">
      <c r="C708" s="433"/>
      <c r="D708" s="433"/>
      <c r="F708" s="252"/>
    </row>
    <row r="709" spans="3:6" x14ac:dyDescent="0.2">
      <c r="C709" s="433"/>
      <c r="D709" s="433"/>
      <c r="F709" s="252"/>
    </row>
    <row r="710" spans="3:6" x14ac:dyDescent="0.2">
      <c r="C710" s="433"/>
      <c r="D710" s="433"/>
      <c r="F710" s="252"/>
    </row>
    <row r="711" spans="3:6" x14ac:dyDescent="0.2">
      <c r="C711" s="433"/>
      <c r="D711" s="433"/>
      <c r="F711" s="252"/>
    </row>
    <row r="712" spans="3:6" x14ac:dyDescent="0.2">
      <c r="C712" s="433"/>
      <c r="D712" s="433"/>
      <c r="F712" s="252"/>
    </row>
    <row r="713" spans="3:6" x14ac:dyDescent="0.2">
      <c r="C713" s="433"/>
      <c r="D713" s="433"/>
      <c r="F713" s="252"/>
    </row>
    <row r="714" spans="3:6" x14ac:dyDescent="0.2">
      <c r="C714" s="433"/>
      <c r="D714" s="433"/>
      <c r="F714" s="252"/>
    </row>
    <row r="715" spans="3:6" x14ac:dyDescent="0.2">
      <c r="C715" s="433"/>
      <c r="D715" s="433"/>
      <c r="F715" s="252"/>
    </row>
    <row r="716" spans="3:6" x14ac:dyDescent="0.2">
      <c r="C716" s="433"/>
      <c r="D716" s="433"/>
      <c r="F716" s="252"/>
    </row>
    <row r="717" spans="3:6" x14ac:dyDescent="0.2">
      <c r="C717" s="433"/>
      <c r="D717" s="433"/>
      <c r="F717" s="252"/>
    </row>
    <row r="718" spans="3:6" x14ac:dyDescent="0.2">
      <c r="C718" s="433"/>
      <c r="D718" s="433"/>
      <c r="F718" s="252"/>
    </row>
    <row r="719" spans="3:6" x14ac:dyDescent="0.2">
      <c r="C719" s="433"/>
      <c r="D719" s="433"/>
      <c r="F719" s="252"/>
    </row>
    <row r="720" spans="3:6" x14ac:dyDescent="0.2">
      <c r="C720" s="433"/>
      <c r="D720" s="433"/>
      <c r="F720" s="252"/>
    </row>
    <row r="721" spans="3:6" x14ac:dyDescent="0.2">
      <c r="C721" s="433"/>
      <c r="D721" s="433"/>
      <c r="F721" s="252"/>
    </row>
    <row r="722" spans="3:6" x14ac:dyDescent="0.2">
      <c r="C722" s="433"/>
      <c r="D722" s="433"/>
      <c r="F722" s="252"/>
    </row>
    <row r="723" spans="3:6" x14ac:dyDescent="0.2">
      <c r="C723" s="433"/>
      <c r="D723" s="433"/>
      <c r="F723" s="252"/>
    </row>
    <row r="724" spans="3:6" x14ac:dyDescent="0.2">
      <c r="C724" s="433"/>
      <c r="D724" s="433"/>
      <c r="F724" s="252"/>
    </row>
    <row r="725" spans="3:6" x14ac:dyDescent="0.2">
      <c r="C725" s="433"/>
      <c r="D725" s="433"/>
      <c r="F725" s="252"/>
    </row>
    <row r="726" spans="3:6" x14ac:dyDescent="0.2">
      <c r="C726" s="433"/>
      <c r="D726" s="433"/>
      <c r="F726" s="252"/>
    </row>
    <row r="727" spans="3:6" x14ac:dyDescent="0.2">
      <c r="C727" s="433"/>
      <c r="D727" s="433"/>
      <c r="F727" s="252"/>
    </row>
    <row r="728" spans="3:6" x14ac:dyDescent="0.2">
      <c r="C728" s="433"/>
      <c r="D728" s="433"/>
      <c r="F728" s="252"/>
    </row>
    <row r="729" spans="3:6" x14ac:dyDescent="0.2">
      <c r="C729" s="433"/>
      <c r="D729" s="433"/>
      <c r="F729" s="252"/>
    </row>
    <row r="730" spans="3:6" x14ac:dyDescent="0.2">
      <c r="C730" s="433"/>
      <c r="D730" s="433"/>
      <c r="F730" s="252"/>
    </row>
    <row r="731" spans="3:6" x14ac:dyDescent="0.2">
      <c r="C731" s="433"/>
      <c r="D731" s="433"/>
      <c r="F731" s="252"/>
    </row>
    <row r="732" spans="3:6" x14ac:dyDescent="0.2">
      <c r="C732" s="433"/>
      <c r="D732" s="433"/>
      <c r="F732" s="252"/>
    </row>
    <row r="733" spans="3:6" x14ac:dyDescent="0.2">
      <c r="C733" s="433"/>
      <c r="D733" s="433"/>
      <c r="F733" s="252"/>
    </row>
    <row r="734" spans="3:6" x14ac:dyDescent="0.2">
      <c r="C734" s="433"/>
      <c r="D734" s="433"/>
      <c r="F734" s="252"/>
    </row>
    <row r="735" spans="3:6" x14ac:dyDescent="0.2">
      <c r="C735" s="433"/>
      <c r="D735" s="433"/>
      <c r="F735" s="252"/>
    </row>
    <row r="736" spans="3:6" x14ac:dyDescent="0.2">
      <c r="C736" s="433"/>
      <c r="D736" s="433"/>
      <c r="F736" s="252"/>
    </row>
    <row r="737" spans="3:6" x14ac:dyDescent="0.2">
      <c r="C737" s="433"/>
      <c r="D737" s="433"/>
      <c r="F737" s="252"/>
    </row>
    <row r="738" spans="3:6" x14ac:dyDescent="0.2">
      <c r="C738" s="433"/>
      <c r="D738" s="433"/>
      <c r="F738" s="252"/>
    </row>
    <row r="739" spans="3:6" x14ac:dyDescent="0.2">
      <c r="C739" s="433"/>
      <c r="D739" s="433"/>
      <c r="F739" s="252"/>
    </row>
    <row r="740" spans="3:6" x14ac:dyDescent="0.2">
      <c r="C740" s="433"/>
      <c r="D740" s="433"/>
      <c r="F740" s="252"/>
    </row>
    <row r="741" spans="3:6" x14ac:dyDescent="0.2">
      <c r="C741" s="433"/>
      <c r="D741" s="433"/>
      <c r="F741" s="252"/>
    </row>
    <row r="742" spans="3:6" x14ac:dyDescent="0.2">
      <c r="C742" s="433"/>
      <c r="D742" s="433"/>
      <c r="F742" s="252"/>
    </row>
    <row r="743" spans="3:6" x14ac:dyDescent="0.2">
      <c r="C743" s="433"/>
      <c r="D743" s="433"/>
      <c r="F743" s="252"/>
    </row>
    <row r="744" spans="3:6" x14ac:dyDescent="0.2">
      <c r="C744" s="433"/>
      <c r="D744" s="433"/>
      <c r="F744" s="252"/>
    </row>
    <row r="745" spans="3:6" x14ac:dyDescent="0.2">
      <c r="C745" s="433"/>
      <c r="D745" s="433"/>
      <c r="F745" s="252"/>
    </row>
    <row r="746" spans="3:6" x14ac:dyDescent="0.2">
      <c r="C746" s="433"/>
      <c r="D746" s="433"/>
      <c r="F746" s="252"/>
    </row>
    <row r="747" spans="3:6" x14ac:dyDescent="0.2">
      <c r="C747" s="433"/>
      <c r="D747" s="433"/>
      <c r="F747" s="252"/>
    </row>
    <row r="748" spans="3:6" x14ac:dyDescent="0.2">
      <c r="C748" s="433"/>
      <c r="D748" s="433"/>
      <c r="F748" s="252"/>
    </row>
    <row r="749" spans="3:6" x14ac:dyDescent="0.2">
      <c r="C749" s="433"/>
      <c r="D749" s="433"/>
      <c r="F749" s="252"/>
    </row>
    <row r="750" spans="3:6" x14ac:dyDescent="0.2">
      <c r="C750" s="433"/>
      <c r="D750" s="433"/>
      <c r="F750" s="252"/>
    </row>
    <row r="751" spans="3:6" x14ac:dyDescent="0.2">
      <c r="C751" s="433"/>
      <c r="D751" s="433"/>
      <c r="F751" s="252"/>
    </row>
    <row r="752" spans="3:6" x14ac:dyDescent="0.2">
      <c r="C752" s="433"/>
      <c r="D752" s="433"/>
      <c r="F752" s="252"/>
    </row>
    <row r="753" spans="3:6" x14ac:dyDescent="0.2">
      <c r="C753" s="433"/>
      <c r="D753" s="433"/>
      <c r="F753" s="252"/>
    </row>
    <row r="754" spans="3:6" x14ac:dyDescent="0.2">
      <c r="C754" s="433"/>
      <c r="D754" s="433"/>
      <c r="F754" s="252"/>
    </row>
    <row r="755" spans="3:6" x14ac:dyDescent="0.2">
      <c r="C755" s="433"/>
      <c r="D755" s="433"/>
      <c r="F755" s="252"/>
    </row>
    <row r="756" spans="3:6" x14ac:dyDescent="0.2">
      <c r="C756" s="433"/>
      <c r="D756" s="433"/>
      <c r="F756" s="252"/>
    </row>
    <row r="757" spans="3:6" x14ac:dyDescent="0.2">
      <c r="C757" s="433"/>
      <c r="D757" s="433"/>
      <c r="F757" s="252"/>
    </row>
    <row r="758" spans="3:6" x14ac:dyDescent="0.2">
      <c r="C758" s="433"/>
      <c r="D758" s="433"/>
      <c r="F758" s="252"/>
    </row>
    <row r="759" spans="3:6" x14ac:dyDescent="0.2">
      <c r="C759" s="433"/>
      <c r="D759" s="433"/>
      <c r="F759" s="252"/>
    </row>
    <row r="760" spans="3:6" x14ac:dyDescent="0.2">
      <c r="C760" s="433"/>
      <c r="D760" s="433"/>
      <c r="F760" s="252"/>
    </row>
    <row r="761" spans="3:6" x14ac:dyDescent="0.2">
      <c r="C761" s="433"/>
      <c r="D761" s="433"/>
      <c r="F761" s="252"/>
    </row>
    <row r="762" spans="3:6" x14ac:dyDescent="0.2">
      <c r="C762" s="433"/>
      <c r="D762" s="433"/>
      <c r="F762" s="252"/>
    </row>
    <row r="763" spans="3:6" x14ac:dyDescent="0.2">
      <c r="C763" s="433"/>
      <c r="D763" s="433"/>
      <c r="F763" s="252"/>
    </row>
    <row r="764" spans="3:6" x14ac:dyDescent="0.2">
      <c r="C764" s="433"/>
      <c r="D764" s="433"/>
      <c r="F764" s="252"/>
    </row>
    <row r="765" spans="3:6" x14ac:dyDescent="0.2">
      <c r="C765" s="433"/>
      <c r="D765" s="433"/>
      <c r="F765" s="252"/>
    </row>
    <row r="766" spans="3:6" x14ac:dyDescent="0.2">
      <c r="C766" s="433"/>
      <c r="D766" s="433"/>
      <c r="F766" s="252"/>
    </row>
    <row r="767" spans="3:6" x14ac:dyDescent="0.2">
      <c r="C767" s="433"/>
      <c r="D767" s="433"/>
      <c r="F767" s="252"/>
    </row>
    <row r="768" spans="3:6" x14ac:dyDescent="0.2">
      <c r="C768" s="433"/>
      <c r="D768" s="433"/>
      <c r="F768" s="252"/>
    </row>
    <row r="769" spans="3:6" x14ac:dyDescent="0.2">
      <c r="C769" s="433"/>
      <c r="D769" s="433"/>
      <c r="F769" s="252"/>
    </row>
    <row r="770" spans="3:6" x14ac:dyDescent="0.2">
      <c r="C770" s="433"/>
      <c r="D770" s="433"/>
      <c r="F770" s="252"/>
    </row>
    <row r="771" spans="3:6" x14ac:dyDescent="0.2">
      <c r="C771" s="433"/>
      <c r="D771" s="433"/>
      <c r="F771" s="252"/>
    </row>
    <row r="772" spans="3:6" x14ac:dyDescent="0.2">
      <c r="C772" s="433"/>
      <c r="D772" s="433"/>
      <c r="F772" s="252"/>
    </row>
    <row r="773" spans="3:6" x14ac:dyDescent="0.2">
      <c r="C773" s="433"/>
      <c r="D773" s="433"/>
      <c r="F773" s="252"/>
    </row>
    <row r="774" spans="3:6" x14ac:dyDescent="0.2">
      <c r="C774" s="433"/>
      <c r="D774" s="433"/>
      <c r="F774" s="252"/>
    </row>
    <row r="775" spans="3:6" x14ac:dyDescent="0.2">
      <c r="C775" s="433"/>
      <c r="D775" s="433"/>
      <c r="F775" s="252"/>
    </row>
    <row r="776" spans="3:6" x14ac:dyDescent="0.2">
      <c r="C776" s="433"/>
      <c r="D776" s="433"/>
      <c r="F776" s="252"/>
    </row>
    <row r="777" spans="3:6" x14ac:dyDescent="0.2">
      <c r="C777" s="433"/>
      <c r="D777" s="433"/>
      <c r="F777" s="252"/>
    </row>
    <row r="778" spans="3:6" x14ac:dyDescent="0.2">
      <c r="C778" s="433"/>
      <c r="D778" s="433"/>
      <c r="F778" s="252"/>
    </row>
    <row r="779" spans="3:6" x14ac:dyDescent="0.2">
      <c r="C779" s="433"/>
      <c r="D779" s="433"/>
      <c r="F779" s="252"/>
    </row>
    <row r="780" spans="3:6" x14ac:dyDescent="0.2">
      <c r="C780" s="433"/>
      <c r="D780" s="433"/>
      <c r="F780" s="252"/>
    </row>
    <row r="781" spans="3:6" x14ac:dyDescent="0.2">
      <c r="C781" s="433"/>
      <c r="D781" s="433"/>
      <c r="F781" s="252"/>
    </row>
    <row r="782" spans="3:6" x14ac:dyDescent="0.2">
      <c r="C782" s="433"/>
      <c r="D782" s="433"/>
      <c r="F782" s="252"/>
    </row>
    <row r="783" spans="3:6" x14ac:dyDescent="0.2">
      <c r="C783" s="433"/>
      <c r="D783" s="433"/>
      <c r="F783" s="252"/>
    </row>
    <row r="784" spans="3:6" x14ac:dyDescent="0.2">
      <c r="C784" s="433"/>
      <c r="D784" s="433"/>
      <c r="F784" s="252"/>
    </row>
    <row r="785" spans="3:6" x14ac:dyDescent="0.2">
      <c r="C785" s="433"/>
      <c r="D785" s="433"/>
      <c r="F785" s="252"/>
    </row>
    <row r="786" spans="3:6" x14ac:dyDescent="0.2">
      <c r="C786" s="433"/>
      <c r="D786" s="433"/>
      <c r="F786" s="252"/>
    </row>
    <row r="787" spans="3:6" x14ac:dyDescent="0.2">
      <c r="C787" s="433"/>
      <c r="D787" s="433"/>
      <c r="F787" s="252"/>
    </row>
    <row r="788" spans="3:6" x14ac:dyDescent="0.2">
      <c r="C788" s="433"/>
      <c r="D788" s="433"/>
      <c r="F788" s="252"/>
    </row>
    <row r="789" spans="3:6" x14ac:dyDescent="0.2">
      <c r="C789" s="433"/>
      <c r="D789" s="433"/>
      <c r="F789" s="252"/>
    </row>
    <row r="790" spans="3:6" x14ac:dyDescent="0.2">
      <c r="C790" s="433"/>
      <c r="D790" s="433"/>
      <c r="F790" s="252"/>
    </row>
    <row r="791" spans="3:6" x14ac:dyDescent="0.2">
      <c r="C791" s="433"/>
      <c r="D791" s="433"/>
      <c r="F791" s="252"/>
    </row>
    <row r="792" spans="3:6" x14ac:dyDescent="0.2">
      <c r="C792" s="433"/>
      <c r="D792" s="433"/>
      <c r="F792" s="252"/>
    </row>
    <row r="793" spans="3:6" x14ac:dyDescent="0.2">
      <c r="C793" s="433"/>
      <c r="D793" s="433"/>
      <c r="F793" s="252"/>
    </row>
    <row r="794" spans="3:6" x14ac:dyDescent="0.2">
      <c r="C794" s="433"/>
      <c r="D794" s="433"/>
      <c r="F794" s="252"/>
    </row>
    <row r="795" spans="3:6" x14ac:dyDescent="0.2">
      <c r="C795" s="433"/>
      <c r="D795" s="433"/>
      <c r="F795" s="252"/>
    </row>
    <row r="796" spans="3:6" x14ac:dyDescent="0.2">
      <c r="C796" s="433"/>
      <c r="D796" s="433"/>
      <c r="F796" s="252"/>
    </row>
    <row r="797" spans="3:6" x14ac:dyDescent="0.2">
      <c r="C797" s="433"/>
      <c r="D797" s="433"/>
      <c r="F797" s="252"/>
    </row>
    <row r="798" spans="3:6" x14ac:dyDescent="0.2">
      <c r="C798" s="433"/>
      <c r="D798" s="433"/>
      <c r="F798" s="252"/>
    </row>
    <row r="799" spans="3:6" x14ac:dyDescent="0.2">
      <c r="C799" s="433"/>
      <c r="D799" s="433"/>
      <c r="F799" s="252"/>
    </row>
    <row r="800" spans="3:6" x14ac:dyDescent="0.2">
      <c r="C800" s="433"/>
      <c r="D800" s="433"/>
      <c r="F800" s="252"/>
    </row>
    <row r="801" spans="3:6" x14ac:dyDescent="0.2">
      <c r="C801" s="433"/>
      <c r="D801" s="433"/>
      <c r="F801" s="252"/>
    </row>
    <row r="802" spans="3:6" x14ac:dyDescent="0.2">
      <c r="C802" s="433"/>
      <c r="D802" s="433"/>
      <c r="F802" s="252"/>
    </row>
    <row r="803" spans="3:6" x14ac:dyDescent="0.2">
      <c r="C803" s="433"/>
      <c r="D803" s="433"/>
      <c r="F803" s="252"/>
    </row>
    <row r="804" spans="3:6" x14ac:dyDescent="0.2">
      <c r="C804" s="433"/>
      <c r="D804" s="433"/>
      <c r="F804" s="252"/>
    </row>
    <row r="805" spans="3:6" x14ac:dyDescent="0.2">
      <c r="C805" s="433"/>
      <c r="D805" s="433"/>
      <c r="F805" s="252"/>
    </row>
    <row r="806" spans="3:6" x14ac:dyDescent="0.2">
      <c r="C806" s="433"/>
      <c r="D806" s="433"/>
      <c r="F806" s="252"/>
    </row>
    <row r="807" spans="3:6" x14ac:dyDescent="0.2">
      <c r="C807" s="433"/>
      <c r="D807" s="433"/>
      <c r="F807" s="252"/>
    </row>
    <row r="808" spans="3:6" x14ac:dyDescent="0.2">
      <c r="C808" s="433"/>
      <c r="D808" s="433"/>
      <c r="F808" s="252"/>
    </row>
    <row r="809" spans="3:6" x14ac:dyDescent="0.2">
      <c r="C809" s="433"/>
      <c r="D809" s="433"/>
      <c r="F809" s="252"/>
    </row>
    <row r="810" spans="3:6" x14ac:dyDescent="0.2">
      <c r="C810" s="433"/>
      <c r="D810" s="433"/>
      <c r="F810" s="252"/>
    </row>
    <row r="811" spans="3:6" x14ac:dyDescent="0.2">
      <c r="C811" s="433"/>
      <c r="D811" s="433"/>
      <c r="F811" s="252"/>
    </row>
    <row r="812" spans="3:6" x14ac:dyDescent="0.2">
      <c r="C812" s="433"/>
      <c r="D812" s="433"/>
      <c r="F812" s="252"/>
    </row>
    <row r="813" spans="3:6" x14ac:dyDescent="0.2">
      <c r="C813" s="433"/>
      <c r="D813" s="433"/>
      <c r="F813" s="252"/>
    </row>
    <row r="814" spans="3:6" x14ac:dyDescent="0.2">
      <c r="C814" s="433"/>
      <c r="D814" s="433"/>
      <c r="F814" s="252"/>
    </row>
    <row r="815" spans="3:6" x14ac:dyDescent="0.2">
      <c r="C815" s="433"/>
      <c r="D815" s="433"/>
      <c r="F815" s="252"/>
    </row>
    <row r="816" spans="3:6" x14ac:dyDescent="0.2">
      <c r="C816" s="433"/>
      <c r="D816" s="433"/>
      <c r="F816" s="252"/>
    </row>
    <row r="817" spans="3:6" x14ac:dyDescent="0.2">
      <c r="C817" s="433"/>
      <c r="D817" s="433"/>
      <c r="F817" s="252"/>
    </row>
    <row r="818" spans="3:6" x14ac:dyDescent="0.2">
      <c r="C818" s="433"/>
      <c r="D818" s="433"/>
      <c r="F818" s="252"/>
    </row>
    <row r="819" spans="3:6" x14ac:dyDescent="0.2">
      <c r="C819" s="433"/>
      <c r="D819" s="433"/>
      <c r="F819" s="252"/>
    </row>
    <row r="820" spans="3:6" x14ac:dyDescent="0.2">
      <c r="C820" s="433"/>
      <c r="D820" s="433"/>
      <c r="F820" s="252"/>
    </row>
    <row r="821" spans="3:6" x14ac:dyDescent="0.2">
      <c r="C821" s="433"/>
      <c r="D821" s="433"/>
      <c r="F821" s="252"/>
    </row>
    <row r="822" spans="3:6" x14ac:dyDescent="0.2">
      <c r="C822" s="433"/>
      <c r="D822" s="433"/>
      <c r="F822" s="252"/>
    </row>
    <row r="823" spans="3:6" x14ac:dyDescent="0.2">
      <c r="C823" s="433"/>
      <c r="D823" s="433"/>
      <c r="F823" s="252"/>
    </row>
    <row r="824" spans="3:6" x14ac:dyDescent="0.2">
      <c r="C824" s="433"/>
      <c r="D824" s="433"/>
      <c r="F824" s="252"/>
    </row>
    <row r="825" spans="3:6" x14ac:dyDescent="0.2">
      <c r="C825" s="433"/>
      <c r="D825" s="433"/>
      <c r="F825" s="252"/>
    </row>
    <row r="826" spans="3:6" x14ac:dyDescent="0.2">
      <c r="C826" s="433"/>
      <c r="D826" s="433"/>
      <c r="F826" s="252"/>
    </row>
    <row r="827" spans="3:6" x14ac:dyDescent="0.2">
      <c r="C827" s="433"/>
      <c r="D827" s="433"/>
      <c r="F827" s="252"/>
    </row>
    <row r="828" spans="3:6" x14ac:dyDescent="0.2">
      <c r="C828" s="433"/>
      <c r="D828" s="433"/>
      <c r="F828" s="252"/>
    </row>
    <row r="829" spans="3:6" x14ac:dyDescent="0.2">
      <c r="C829" s="433"/>
      <c r="D829" s="433"/>
      <c r="F829" s="252"/>
    </row>
    <row r="830" spans="3:6" x14ac:dyDescent="0.2">
      <c r="C830" s="433"/>
      <c r="D830" s="433"/>
      <c r="F830" s="252"/>
    </row>
    <row r="831" spans="3:6" x14ac:dyDescent="0.2">
      <c r="C831" s="433"/>
      <c r="D831" s="433"/>
      <c r="F831" s="252"/>
    </row>
    <row r="832" spans="3:6" x14ac:dyDescent="0.2">
      <c r="C832" s="433"/>
      <c r="D832" s="433"/>
      <c r="F832" s="252"/>
    </row>
    <row r="833" spans="3:6" x14ac:dyDescent="0.2">
      <c r="C833" s="433"/>
      <c r="D833" s="433"/>
      <c r="F833" s="252"/>
    </row>
    <row r="834" spans="3:6" x14ac:dyDescent="0.2">
      <c r="C834" s="433"/>
      <c r="D834" s="433"/>
      <c r="F834" s="252"/>
    </row>
    <row r="835" spans="3:6" x14ac:dyDescent="0.2">
      <c r="C835" s="433"/>
      <c r="D835" s="433"/>
      <c r="F835" s="252"/>
    </row>
    <row r="836" spans="3:6" x14ac:dyDescent="0.2">
      <c r="C836" s="433"/>
      <c r="D836" s="433"/>
      <c r="F836" s="252"/>
    </row>
    <row r="837" spans="3:6" x14ac:dyDescent="0.2">
      <c r="C837" s="433"/>
      <c r="D837" s="433"/>
      <c r="F837" s="252"/>
    </row>
    <row r="838" spans="3:6" x14ac:dyDescent="0.2">
      <c r="C838" s="433"/>
      <c r="D838" s="433"/>
      <c r="F838" s="252"/>
    </row>
    <row r="839" spans="3:6" x14ac:dyDescent="0.2">
      <c r="C839" s="433"/>
      <c r="D839" s="433"/>
      <c r="F839" s="252"/>
    </row>
    <row r="840" spans="3:6" x14ac:dyDescent="0.2">
      <c r="C840" s="433"/>
      <c r="D840" s="433"/>
      <c r="F840" s="252"/>
    </row>
    <row r="841" spans="3:6" x14ac:dyDescent="0.2">
      <c r="C841" s="433"/>
      <c r="D841" s="433"/>
      <c r="F841" s="252"/>
    </row>
    <row r="842" spans="3:6" x14ac:dyDescent="0.2">
      <c r="C842" s="433"/>
      <c r="D842" s="433"/>
      <c r="F842" s="252"/>
    </row>
    <row r="843" spans="3:6" x14ac:dyDescent="0.2">
      <c r="C843" s="433"/>
      <c r="D843" s="433"/>
      <c r="F843" s="252"/>
    </row>
    <row r="844" spans="3:6" x14ac:dyDescent="0.2">
      <c r="C844" s="433"/>
      <c r="D844" s="433"/>
      <c r="F844" s="252"/>
    </row>
    <row r="845" spans="3:6" x14ac:dyDescent="0.2">
      <c r="C845" s="433"/>
      <c r="D845" s="433"/>
      <c r="F845" s="252"/>
    </row>
    <row r="846" spans="3:6" x14ac:dyDescent="0.2">
      <c r="C846" s="433"/>
      <c r="D846" s="433"/>
      <c r="F846" s="252"/>
    </row>
    <row r="847" spans="3:6" x14ac:dyDescent="0.2">
      <c r="C847" s="433"/>
      <c r="D847" s="433"/>
      <c r="F847" s="252"/>
    </row>
    <row r="848" spans="3:6" x14ac:dyDescent="0.2">
      <c r="C848" s="433"/>
      <c r="D848" s="433"/>
      <c r="F848" s="252"/>
    </row>
    <row r="849" spans="3:6" x14ac:dyDescent="0.2">
      <c r="C849" s="433"/>
      <c r="D849" s="433"/>
      <c r="F849" s="252"/>
    </row>
    <row r="850" spans="3:6" x14ac:dyDescent="0.2">
      <c r="C850" s="433"/>
      <c r="D850" s="433"/>
      <c r="F850" s="252"/>
    </row>
    <row r="851" spans="3:6" x14ac:dyDescent="0.2">
      <c r="C851" s="433"/>
      <c r="D851" s="433"/>
      <c r="F851" s="252"/>
    </row>
    <row r="852" spans="3:6" x14ac:dyDescent="0.2">
      <c r="C852" s="433"/>
      <c r="D852" s="433"/>
      <c r="F852" s="252"/>
    </row>
    <row r="853" spans="3:6" x14ac:dyDescent="0.2">
      <c r="C853" s="433"/>
      <c r="D853" s="433"/>
      <c r="F853" s="252"/>
    </row>
    <row r="854" spans="3:6" x14ac:dyDescent="0.2">
      <c r="C854" s="433"/>
      <c r="D854" s="433"/>
      <c r="F854" s="252"/>
    </row>
    <row r="855" spans="3:6" x14ac:dyDescent="0.2">
      <c r="C855" s="433"/>
      <c r="D855" s="433"/>
      <c r="F855" s="252"/>
    </row>
    <row r="856" spans="3:6" x14ac:dyDescent="0.2">
      <c r="C856" s="433"/>
      <c r="D856" s="433"/>
      <c r="F856" s="252"/>
    </row>
    <row r="857" spans="3:6" x14ac:dyDescent="0.2">
      <c r="C857" s="433"/>
      <c r="D857" s="433"/>
      <c r="F857" s="252"/>
    </row>
    <row r="858" spans="3:6" x14ac:dyDescent="0.2">
      <c r="C858" s="433"/>
      <c r="D858" s="433"/>
      <c r="F858" s="252"/>
    </row>
    <row r="859" spans="3:6" x14ac:dyDescent="0.2">
      <c r="C859" s="433"/>
      <c r="D859" s="433"/>
      <c r="F859" s="252"/>
    </row>
    <row r="860" spans="3:6" x14ac:dyDescent="0.2">
      <c r="C860" s="433"/>
      <c r="D860" s="433"/>
      <c r="F860" s="252"/>
    </row>
    <row r="861" spans="3:6" x14ac:dyDescent="0.2">
      <c r="C861" s="433"/>
      <c r="D861" s="433"/>
      <c r="F861" s="252"/>
    </row>
    <row r="862" spans="3:6" x14ac:dyDescent="0.2">
      <c r="C862" s="433"/>
      <c r="D862" s="433"/>
      <c r="F862" s="252"/>
    </row>
    <row r="863" spans="3:6" x14ac:dyDescent="0.2">
      <c r="C863" s="433"/>
      <c r="D863" s="433"/>
      <c r="F863" s="252"/>
    </row>
    <row r="864" spans="3:6" x14ac:dyDescent="0.2">
      <c r="C864" s="433"/>
      <c r="D864" s="433"/>
      <c r="F864" s="252"/>
    </row>
    <row r="865" spans="3:6" x14ac:dyDescent="0.2">
      <c r="C865" s="433"/>
      <c r="D865" s="433"/>
      <c r="F865" s="252"/>
    </row>
    <row r="866" spans="3:6" x14ac:dyDescent="0.2">
      <c r="C866" s="433"/>
      <c r="D866" s="433"/>
      <c r="F866" s="252"/>
    </row>
    <row r="867" spans="3:6" x14ac:dyDescent="0.2">
      <c r="C867" s="433"/>
      <c r="D867" s="433"/>
      <c r="F867" s="252"/>
    </row>
    <row r="868" spans="3:6" x14ac:dyDescent="0.2">
      <c r="C868" s="433"/>
      <c r="D868" s="433"/>
      <c r="F868" s="252"/>
    </row>
    <row r="869" spans="3:6" x14ac:dyDescent="0.2">
      <c r="C869" s="433"/>
      <c r="D869" s="433"/>
      <c r="F869" s="252"/>
    </row>
    <row r="870" spans="3:6" x14ac:dyDescent="0.2">
      <c r="C870" s="433"/>
      <c r="D870" s="433"/>
      <c r="F870" s="252"/>
    </row>
    <row r="871" spans="3:6" x14ac:dyDescent="0.2">
      <c r="C871" s="433"/>
      <c r="D871" s="433"/>
      <c r="F871" s="252"/>
    </row>
    <row r="872" spans="3:6" x14ac:dyDescent="0.2">
      <c r="C872" s="433"/>
      <c r="D872" s="433"/>
      <c r="F872" s="252"/>
    </row>
    <row r="873" spans="3:6" x14ac:dyDescent="0.2">
      <c r="C873" s="433"/>
      <c r="D873" s="433"/>
      <c r="F873" s="252"/>
    </row>
    <row r="874" spans="3:6" x14ac:dyDescent="0.2">
      <c r="C874" s="433"/>
      <c r="D874" s="433"/>
      <c r="F874" s="252"/>
    </row>
    <row r="875" spans="3:6" x14ac:dyDescent="0.2">
      <c r="C875" s="433"/>
      <c r="D875" s="433"/>
      <c r="F875" s="252"/>
    </row>
    <row r="876" spans="3:6" x14ac:dyDescent="0.2">
      <c r="C876" s="433"/>
      <c r="D876" s="433"/>
      <c r="F876" s="252"/>
    </row>
    <row r="877" spans="3:6" x14ac:dyDescent="0.2">
      <c r="C877" s="433"/>
      <c r="D877" s="433"/>
      <c r="F877" s="252"/>
    </row>
    <row r="878" spans="3:6" x14ac:dyDescent="0.2">
      <c r="C878" s="433"/>
      <c r="D878" s="433"/>
      <c r="F878" s="252"/>
    </row>
    <row r="879" spans="3:6" x14ac:dyDescent="0.2">
      <c r="C879" s="433"/>
      <c r="D879" s="433"/>
      <c r="F879" s="252"/>
    </row>
    <row r="880" spans="3:6" x14ac:dyDescent="0.2">
      <c r="C880" s="433"/>
      <c r="D880" s="433"/>
      <c r="F880" s="252"/>
    </row>
    <row r="881" spans="3:6" x14ac:dyDescent="0.2">
      <c r="C881" s="433"/>
      <c r="D881" s="433"/>
      <c r="F881" s="252"/>
    </row>
    <row r="882" spans="3:6" x14ac:dyDescent="0.2">
      <c r="C882" s="433"/>
      <c r="D882" s="433"/>
      <c r="F882" s="252"/>
    </row>
    <row r="883" spans="3:6" x14ac:dyDescent="0.2">
      <c r="C883" s="433"/>
      <c r="D883" s="433"/>
      <c r="F883" s="252"/>
    </row>
    <row r="884" spans="3:6" x14ac:dyDescent="0.2">
      <c r="C884" s="433"/>
      <c r="D884" s="433"/>
      <c r="F884" s="252"/>
    </row>
    <row r="885" spans="3:6" x14ac:dyDescent="0.2">
      <c r="C885" s="433"/>
      <c r="D885" s="433"/>
      <c r="F885" s="252"/>
    </row>
    <row r="886" spans="3:6" x14ac:dyDescent="0.2">
      <c r="C886" s="433"/>
      <c r="D886" s="433"/>
      <c r="F886" s="252"/>
    </row>
    <row r="887" spans="3:6" x14ac:dyDescent="0.2">
      <c r="C887" s="433"/>
      <c r="D887" s="433"/>
      <c r="F887" s="252"/>
    </row>
    <row r="888" spans="3:6" x14ac:dyDescent="0.2">
      <c r="C888" s="433"/>
      <c r="D888" s="433"/>
      <c r="F888" s="252"/>
    </row>
    <row r="889" spans="3:6" x14ac:dyDescent="0.2">
      <c r="C889" s="433"/>
      <c r="D889" s="433"/>
      <c r="F889" s="252"/>
    </row>
    <row r="890" spans="3:6" x14ac:dyDescent="0.2">
      <c r="C890" s="433"/>
      <c r="D890" s="433"/>
      <c r="F890" s="252"/>
    </row>
    <row r="891" spans="3:6" x14ac:dyDescent="0.2">
      <c r="C891" s="433"/>
      <c r="D891" s="433"/>
      <c r="F891" s="252"/>
    </row>
    <row r="892" spans="3:6" x14ac:dyDescent="0.2">
      <c r="C892" s="433"/>
      <c r="D892" s="433"/>
      <c r="F892" s="252"/>
    </row>
    <row r="893" spans="3:6" x14ac:dyDescent="0.2">
      <c r="C893" s="433"/>
      <c r="D893" s="433"/>
      <c r="F893" s="252"/>
    </row>
    <row r="894" spans="3:6" x14ac:dyDescent="0.2">
      <c r="C894" s="433"/>
      <c r="D894" s="433"/>
      <c r="F894" s="252"/>
    </row>
    <row r="895" spans="3:6" x14ac:dyDescent="0.2">
      <c r="C895" s="433"/>
      <c r="D895" s="433"/>
      <c r="F895" s="252"/>
    </row>
    <row r="896" spans="3:6" x14ac:dyDescent="0.2">
      <c r="C896" s="433"/>
      <c r="D896" s="433"/>
      <c r="F896" s="252"/>
    </row>
    <row r="897" spans="3:6" x14ac:dyDescent="0.2">
      <c r="C897" s="433"/>
      <c r="D897" s="433"/>
      <c r="F897" s="252"/>
    </row>
    <row r="898" spans="3:6" x14ac:dyDescent="0.2">
      <c r="C898" s="433"/>
      <c r="D898" s="433"/>
      <c r="F898" s="252"/>
    </row>
    <row r="899" spans="3:6" x14ac:dyDescent="0.2">
      <c r="C899" s="433"/>
      <c r="D899" s="433"/>
      <c r="F899" s="252"/>
    </row>
    <row r="900" spans="3:6" x14ac:dyDescent="0.2">
      <c r="C900" s="433"/>
      <c r="D900" s="433"/>
      <c r="F900" s="252"/>
    </row>
    <row r="901" spans="3:6" x14ac:dyDescent="0.2">
      <c r="C901" s="433"/>
      <c r="D901" s="433"/>
      <c r="F901" s="252"/>
    </row>
    <row r="902" spans="3:6" x14ac:dyDescent="0.2">
      <c r="C902" s="433"/>
      <c r="D902" s="433"/>
      <c r="F902" s="252"/>
    </row>
    <row r="903" spans="3:6" x14ac:dyDescent="0.2">
      <c r="C903" s="433"/>
      <c r="D903" s="433"/>
      <c r="F903" s="252"/>
    </row>
    <row r="904" spans="3:6" x14ac:dyDescent="0.2">
      <c r="C904" s="433"/>
      <c r="D904" s="433"/>
      <c r="F904" s="252"/>
    </row>
    <row r="905" spans="3:6" x14ac:dyDescent="0.2">
      <c r="C905" s="433"/>
      <c r="D905" s="433"/>
      <c r="F905" s="252"/>
    </row>
    <row r="906" spans="3:6" x14ac:dyDescent="0.2">
      <c r="C906" s="433"/>
      <c r="D906" s="433"/>
      <c r="F906" s="252"/>
    </row>
    <row r="907" spans="3:6" x14ac:dyDescent="0.2">
      <c r="C907" s="433"/>
      <c r="D907" s="433"/>
      <c r="F907" s="252"/>
    </row>
    <row r="908" spans="3:6" x14ac:dyDescent="0.2">
      <c r="C908" s="433"/>
      <c r="D908" s="433"/>
      <c r="F908" s="252"/>
    </row>
    <row r="909" spans="3:6" x14ac:dyDescent="0.2">
      <c r="C909" s="433"/>
      <c r="D909" s="433"/>
      <c r="F909" s="252"/>
    </row>
    <row r="910" spans="3:6" x14ac:dyDescent="0.2">
      <c r="C910" s="433"/>
      <c r="D910" s="433"/>
      <c r="F910" s="252"/>
    </row>
    <row r="911" spans="3:6" x14ac:dyDescent="0.2">
      <c r="C911" s="433"/>
      <c r="D911" s="433"/>
      <c r="F911" s="252"/>
    </row>
    <row r="912" spans="3:6" x14ac:dyDescent="0.2">
      <c r="C912" s="433"/>
      <c r="D912" s="433"/>
      <c r="F912" s="252"/>
    </row>
    <row r="913" spans="3:6" x14ac:dyDescent="0.2">
      <c r="C913" s="433"/>
      <c r="D913" s="433"/>
      <c r="F913" s="252"/>
    </row>
    <row r="914" spans="3:6" x14ac:dyDescent="0.2">
      <c r="C914" s="433"/>
      <c r="D914" s="433"/>
      <c r="F914" s="252"/>
    </row>
    <row r="915" spans="3:6" x14ac:dyDescent="0.2">
      <c r="C915" s="433"/>
      <c r="D915" s="433"/>
      <c r="F915" s="252"/>
    </row>
    <row r="916" spans="3:6" x14ac:dyDescent="0.2">
      <c r="C916" s="433"/>
      <c r="D916" s="433"/>
      <c r="F916" s="252"/>
    </row>
    <row r="917" spans="3:6" x14ac:dyDescent="0.2">
      <c r="C917" s="433"/>
      <c r="D917" s="433"/>
      <c r="F917" s="252"/>
    </row>
    <row r="918" spans="3:6" x14ac:dyDescent="0.2">
      <c r="C918" s="433"/>
      <c r="D918" s="433"/>
      <c r="F918" s="252"/>
    </row>
    <row r="919" spans="3:6" x14ac:dyDescent="0.2">
      <c r="C919" s="433"/>
      <c r="D919" s="433"/>
      <c r="F919" s="252"/>
    </row>
    <row r="920" spans="3:6" x14ac:dyDescent="0.2">
      <c r="C920" s="433"/>
      <c r="D920" s="433"/>
      <c r="F920" s="252"/>
    </row>
    <row r="921" spans="3:6" x14ac:dyDescent="0.2">
      <c r="C921" s="433"/>
      <c r="D921" s="433"/>
      <c r="F921" s="252"/>
    </row>
    <row r="922" spans="3:6" x14ac:dyDescent="0.2">
      <c r="C922" s="433"/>
      <c r="D922" s="433"/>
      <c r="F922" s="252"/>
    </row>
    <row r="923" spans="3:6" x14ac:dyDescent="0.2">
      <c r="C923" s="433"/>
      <c r="D923" s="433"/>
      <c r="F923" s="252"/>
    </row>
    <row r="924" spans="3:6" x14ac:dyDescent="0.2">
      <c r="C924" s="433"/>
      <c r="D924" s="433"/>
      <c r="F924" s="252"/>
    </row>
    <row r="925" spans="3:6" x14ac:dyDescent="0.2">
      <c r="C925" s="433"/>
      <c r="D925" s="433"/>
      <c r="F925" s="252"/>
    </row>
    <row r="926" spans="3:6" x14ac:dyDescent="0.2">
      <c r="C926" s="433"/>
      <c r="D926" s="433"/>
      <c r="F926" s="252"/>
    </row>
    <row r="927" spans="3:6" x14ac:dyDescent="0.2">
      <c r="C927" s="433"/>
      <c r="D927" s="433"/>
      <c r="F927" s="252"/>
    </row>
    <row r="928" spans="3:6" x14ac:dyDescent="0.2">
      <c r="C928" s="433"/>
      <c r="D928" s="433"/>
      <c r="F928" s="252"/>
    </row>
    <row r="929" spans="3:6" x14ac:dyDescent="0.2">
      <c r="C929" s="433"/>
      <c r="D929" s="433"/>
      <c r="F929" s="252"/>
    </row>
    <row r="930" spans="3:6" x14ac:dyDescent="0.2">
      <c r="C930" s="433"/>
      <c r="D930" s="433"/>
      <c r="F930" s="252"/>
    </row>
    <row r="931" spans="3:6" x14ac:dyDescent="0.2">
      <c r="C931" s="433"/>
      <c r="D931" s="433"/>
      <c r="F931" s="252"/>
    </row>
    <row r="932" spans="3:6" x14ac:dyDescent="0.2">
      <c r="C932" s="433"/>
      <c r="D932" s="433"/>
      <c r="F932" s="252"/>
    </row>
    <row r="933" spans="3:6" x14ac:dyDescent="0.2">
      <c r="C933" s="433"/>
      <c r="D933" s="433"/>
      <c r="F933" s="252"/>
    </row>
    <row r="934" spans="3:6" x14ac:dyDescent="0.2">
      <c r="C934" s="433"/>
      <c r="D934" s="433"/>
      <c r="F934" s="252"/>
    </row>
    <row r="935" spans="3:6" x14ac:dyDescent="0.2">
      <c r="C935" s="433"/>
      <c r="D935" s="433"/>
      <c r="F935" s="252"/>
    </row>
    <row r="936" spans="3:6" x14ac:dyDescent="0.2">
      <c r="C936" s="433"/>
      <c r="D936" s="433"/>
      <c r="F936" s="252"/>
    </row>
    <row r="937" spans="3:6" x14ac:dyDescent="0.2">
      <c r="C937" s="433"/>
      <c r="D937" s="433"/>
      <c r="F937" s="252"/>
    </row>
    <row r="938" spans="3:6" x14ac:dyDescent="0.2">
      <c r="C938" s="433"/>
      <c r="D938" s="433"/>
      <c r="F938" s="252"/>
    </row>
    <row r="939" spans="3:6" x14ac:dyDescent="0.2">
      <c r="C939" s="433"/>
      <c r="D939" s="433"/>
      <c r="F939" s="252"/>
    </row>
    <row r="940" spans="3:6" x14ac:dyDescent="0.2">
      <c r="C940" s="433"/>
      <c r="D940" s="433"/>
      <c r="F940" s="252"/>
    </row>
    <row r="941" spans="3:6" x14ac:dyDescent="0.2">
      <c r="C941" s="433"/>
      <c r="D941" s="433"/>
      <c r="F941" s="252"/>
    </row>
    <row r="942" spans="3:6" x14ac:dyDescent="0.2">
      <c r="C942" s="433"/>
      <c r="D942" s="433"/>
      <c r="F942" s="252"/>
    </row>
    <row r="943" spans="3:6" x14ac:dyDescent="0.2">
      <c r="C943" s="433"/>
      <c r="D943" s="433"/>
      <c r="F943" s="252"/>
    </row>
    <row r="944" spans="3:6" x14ac:dyDescent="0.2">
      <c r="C944" s="433"/>
      <c r="D944" s="433"/>
      <c r="F944" s="252"/>
    </row>
    <row r="945" spans="3:6" x14ac:dyDescent="0.2">
      <c r="C945" s="433"/>
      <c r="D945" s="433"/>
      <c r="F945" s="252"/>
    </row>
    <row r="946" spans="3:6" x14ac:dyDescent="0.2">
      <c r="C946" s="433"/>
      <c r="D946" s="433"/>
      <c r="F946" s="252"/>
    </row>
    <row r="947" spans="3:6" x14ac:dyDescent="0.2">
      <c r="C947" s="433"/>
      <c r="D947" s="433"/>
      <c r="F947" s="252"/>
    </row>
    <row r="948" spans="3:6" x14ac:dyDescent="0.2">
      <c r="C948" s="433"/>
      <c r="D948" s="433"/>
      <c r="F948" s="252"/>
    </row>
    <row r="949" spans="3:6" x14ac:dyDescent="0.2">
      <c r="C949" s="433"/>
      <c r="D949" s="433"/>
      <c r="F949" s="252"/>
    </row>
    <row r="950" spans="3:6" x14ac:dyDescent="0.2">
      <c r="C950" s="433"/>
      <c r="D950" s="433"/>
      <c r="F950" s="252"/>
    </row>
    <row r="951" spans="3:6" x14ac:dyDescent="0.2">
      <c r="C951" s="433"/>
      <c r="D951" s="433"/>
      <c r="F951" s="252"/>
    </row>
    <row r="952" spans="3:6" x14ac:dyDescent="0.2">
      <c r="C952" s="433"/>
      <c r="D952" s="433"/>
      <c r="F952" s="252"/>
    </row>
    <row r="953" spans="3:6" x14ac:dyDescent="0.2">
      <c r="C953" s="433"/>
      <c r="D953" s="433"/>
      <c r="F953" s="252"/>
    </row>
    <row r="954" spans="3:6" x14ac:dyDescent="0.2">
      <c r="C954" s="433"/>
      <c r="D954" s="433"/>
      <c r="F954" s="252"/>
    </row>
    <row r="955" spans="3:6" x14ac:dyDescent="0.2">
      <c r="C955" s="433"/>
      <c r="D955" s="433"/>
      <c r="F955" s="252"/>
    </row>
    <row r="956" spans="3:6" x14ac:dyDescent="0.2">
      <c r="C956" s="433"/>
      <c r="D956" s="433"/>
      <c r="F956" s="252"/>
    </row>
    <row r="957" spans="3:6" x14ac:dyDescent="0.2">
      <c r="C957" s="433"/>
      <c r="D957" s="433"/>
      <c r="F957" s="252"/>
    </row>
    <row r="958" spans="3:6" x14ac:dyDescent="0.2">
      <c r="C958" s="433"/>
      <c r="D958" s="433"/>
      <c r="F958" s="252"/>
    </row>
    <row r="959" spans="3:6" x14ac:dyDescent="0.2">
      <c r="C959" s="433"/>
      <c r="D959" s="433"/>
      <c r="F959" s="252"/>
    </row>
    <row r="960" spans="3:6" x14ac:dyDescent="0.2">
      <c r="C960" s="433"/>
      <c r="D960" s="433"/>
      <c r="F960" s="252"/>
    </row>
    <row r="961" spans="3:6" x14ac:dyDescent="0.2">
      <c r="C961" s="433"/>
      <c r="D961" s="433"/>
      <c r="F961" s="252"/>
    </row>
    <row r="962" spans="3:6" x14ac:dyDescent="0.2">
      <c r="C962" s="433"/>
      <c r="D962" s="433"/>
      <c r="F962" s="252"/>
    </row>
    <row r="963" spans="3:6" x14ac:dyDescent="0.2">
      <c r="C963" s="433"/>
      <c r="D963" s="433"/>
      <c r="F963" s="252"/>
    </row>
    <row r="964" spans="3:6" x14ac:dyDescent="0.2">
      <c r="C964" s="433"/>
      <c r="D964" s="433"/>
      <c r="F964" s="252"/>
    </row>
    <row r="965" spans="3:6" x14ac:dyDescent="0.2">
      <c r="C965" s="433"/>
      <c r="D965" s="433"/>
      <c r="F965" s="252"/>
    </row>
    <row r="966" spans="3:6" x14ac:dyDescent="0.2">
      <c r="C966" s="433"/>
      <c r="D966" s="433"/>
      <c r="F966" s="252"/>
    </row>
    <row r="967" spans="3:6" x14ac:dyDescent="0.2">
      <c r="C967" s="433"/>
      <c r="D967" s="433"/>
      <c r="F967" s="252"/>
    </row>
    <row r="968" spans="3:6" x14ac:dyDescent="0.2">
      <c r="C968" s="433"/>
      <c r="D968" s="433"/>
      <c r="F968" s="252"/>
    </row>
    <row r="969" spans="3:6" x14ac:dyDescent="0.2">
      <c r="C969" s="433"/>
      <c r="D969" s="433"/>
      <c r="F969" s="252"/>
    </row>
    <row r="970" spans="3:6" x14ac:dyDescent="0.2">
      <c r="C970" s="433"/>
      <c r="D970" s="433"/>
      <c r="F970" s="252"/>
    </row>
    <row r="971" spans="3:6" x14ac:dyDescent="0.2">
      <c r="C971" s="433"/>
      <c r="D971" s="433"/>
      <c r="F971" s="252"/>
    </row>
    <row r="972" spans="3:6" x14ac:dyDescent="0.2">
      <c r="C972" s="433"/>
      <c r="D972" s="433"/>
      <c r="F972" s="252"/>
    </row>
    <row r="973" spans="3:6" x14ac:dyDescent="0.2">
      <c r="C973" s="433"/>
      <c r="D973" s="433"/>
      <c r="F973" s="252"/>
    </row>
    <row r="974" spans="3:6" x14ac:dyDescent="0.2">
      <c r="C974" s="433"/>
      <c r="D974" s="433"/>
      <c r="F974" s="252"/>
    </row>
    <row r="975" spans="3:6" x14ac:dyDescent="0.2">
      <c r="C975" s="433"/>
      <c r="D975" s="433"/>
      <c r="F975" s="252"/>
    </row>
    <row r="976" spans="3:6" x14ac:dyDescent="0.2">
      <c r="C976" s="433"/>
      <c r="D976" s="433"/>
      <c r="F976" s="252"/>
    </row>
    <row r="977" spans="3:6" x14ac:dyDescent="0.2">
      <c r="C977" s="433"/>
      <c r="D977" s="433"/>
      <c r="F977" s="252"/>
    </row>
    <row r="978" spans="3:6" x14ac:dyDescent="0.2">
      <c r="C978" s="433"/>
      <c r="D978" s="433"/>
      <c r="F978" s="252"/>
    </row>
    <row r="979" spans="3:6" x14ac:dyDescent="0.2">
      <c r="C979" s="433"/>
      <c r="D979" s="433"/>
      <c r="F979" s="252"/>
    </row>
    <row r="980" spans="3:6" x14ac:dyDescent="0.2">
      <c r="C980" s="433"/>
      <c r="D980" s="433"/>
      <c r="F980" s="252"/>
    </row>
    <row r="981" spans="3:6" x14ac:dyDescent="0.2">
      <c r="C981" s="433"/>
      <c r="D981" s="433"/>
      <c r="F981" s="252"/>
    </row>
    <row r="982" spans="3:6" x14ac:dyDescent="0.2">
      <c r="C982" s="433"/>
      <c r="D982" s="433"/>
      <c r="F982" s="252"/>
    </row>
    <row r="983" spans="3:6" x14ac:dyDescent="0.2">
      <c r="C983" s="433"/>
      <c r="D983" s="433"/>
      <c r="F983" s="252"/>
    </row>
    <row r="984" spans="3:6" x14ac:dyDescent="0.2">
      <c r="C984" s="433"/>
      <c r="D984" s="433"/>
      <c r="F984" s="252"/>
    </row>
    <row r="985" spans="3:6" x14ac:dyDescent="0.2">
      <c r="C985" s="433"/>
      <c r="D985" s="433"/>
      <c r="F985" s="252"/>
    </row>
    <row r="986" spans="3:6" x14ac:dyDescent="0.2">
      <c r="C986" s="433"/>
      <c r="D986" s="433"/>
      <c r="F986" s="252"/>
    </row>
    <row r="987" spans="3:6" x14ac:dyDescent="0.2">
      <c r="C987" s="433"/>
      <c r="D987" s="433"/>
      <c r="F987" s="252"/>
    </row>
    <row r="988" spans="3:6" x14ac:dyDescent="0.2">
      <c r="C988" s="433"/>
      <c r="D988" s="433"/>
      <c r="F988" s="252"/>
    </row>
    <row r="989" spans="3:6" x14ac:dyDescent="0.2">
      <c r="C989" s="433"/>
      <c r="D989" s="433"/>
      <c r="F989" s="252"/>
    </row>
    <row r="990" spans="3:6" x14ac:dyDescent="0.2">
      <c r="C990" s="433"/>
      <c r="D990" s="433"/>
      <c r="F990" s="252"/>
    </row>
    <row r="991" spans="3:6" x14ac:dyDescent="0.2">
      <c r="C991" s="433"/>
      <c r="D991" s="433"/>
      <c r="F991" s="252"/>
    </row>
    <row r="992" spans="3:6" x14ac:dyDescent="0.2">
      <c r="C992" s="433"/>
      <c r="D992" s="433"/>
      <c r="F992" s="252"/>
    </row>
    <row r="993" spans="3:6" x14ac:dyDescent="0.2">
      <c r="C993" s="433"/>
      <c r="D993" s="433"/>
      <c r="F993" s="252"/>
    </row>
    <row r="994" spans="3:6" x14ac:dyDescent="0.2">
      <c r="C994" s="433"/>
      <c r="D994" s="433"/>
      <c r="F994" s="252"/>
    </row>
    <row r="995" spans="3:6" x14ac:dyDescent="0.2">
      <c r="C995" s="433"/>
      <c r="D995" s="433"/>
      <c r="F995" s="252"/>
    </row>
    <row r="996" spans="3:6" x14ac:dyDescent="0.2">
      <c r="C996" s="433"/>
      <c r="D996" s="433"/>
      <c r="F996" s="252"/>
    </row>
    <row r="997" spans="3:6" x14ac:dyDescent="0.2">
      <c r="C997" s="433"/>
      <c r="D997" s="433"/>
      <c r="F997" s="252"/>
    </row>
    <row r="998" spans="3:6" x14ac:dyDescent="0.2">
      <c r="C998" s="433"/>
      <c r="D998" s="433"/>
      <c r="F998" s="252"/>
    </row>
    <row r="999" spans="3:6" x14ac:dyDescent="0.2">
      <c r="C999" s="433"/>
      <c r="D999" s="433"/>
      <c r="F999" s="252"/>
    </row>
    <row r="1000" spans="3:6" x14ac:dyDescent="0.2">
      <c r="C1000" s="433"/>
      <c r="D1000" s="433"/>
      <c r="F1000" s="252"/>
    </row>
    <row r="1001" spans="3:6" x14ac:dyDescent="0.2">
      <c r="C1001" s="433"/>
      <c r="D1001" s="433"/>
      <c r="F1001" s="252"/>
    </row>
    <row r="1002" spans="3:6" x14ac:dyDescent="0.2">
      <c r="C1002" s="433"/>
      <c r="D1002" s="433"/>
      <c r="F1002" s="252"/>
    </row>
    <row r="1003" spans="3:6" x14ac:dyDescent="0.2">
      <c r="C1003" s="433"/>
      <c r="D1003" s="433"/>
      <c r="F1003" s="252"/>
    </row>
    <row r="1004" spans="3:6" x14ac:dyDescent="0.2">
      <c r="C1004" s="433"/>
      <c r="D1004" s="433"/>
      <c r="F1004" s="252"/>
    </row>
    <row r="1005" spans="3:6" x14ac:dyDescent="0.2">
      <c r="C1005" s="433"/>
      <c r="D1005" s="433"/>
      <c r="F1005" s="252"/>
    </row>
    <row r="1006" spans="3:6" x14ac:dyDescent="0.2">
      <c r="C1006" s="433"/>
      <c r="D1006" s="433"/>
      <c r="F1006" s="252"/>
    </row>
    <row r="1007" spans="3:6" x14ac:dyDescent="0.2">
      <c r="C1007" s="433"/>
      <c r="D1007" s="433"/>
      <c r="F1007" s="252"/>
    </row>
    <row r="1008" spans="3:6" x14ac:dyDescent="0.2">
      <c r="C1008" s="433"/>
      <c r="D1008" s="433"/>
      <c r="F1008" s="252"/>
    </row>
    <row r="1009" spans="3:6" x14ac:dyDescent="0.2">
      <c r="C1009" s="433"/>
      <c r="D1009" s="433"/>
      <c r="F1009" s="252"/>
    </row>
    <row r="1010" spans="3:6" x14ac:dyDescent="0.2">
      <c r="C1010" s="433"/>
      <c r="D1010" s="433"/>
      <c r="F1010" s="252"/>
    </row>
    <row r="1011" spans="3:6" x14ac:dyDescent="0.2">
      <c r="C1011" s="433"/>
      <c r="D1011" s="433"/>
      <c r="F1011" s="252"/>
    </row>
    <row r="1012" spans="3:6" x14ac:dyDescent="0.2">
      <c r="C1012" s="433"/>
      <c r="D1012" s="433"/>
      <c r="F1012" s="252"/>
    </row>
    <row r="1013" spans="3:6" x14ac:dyDescent="0.2">
      <c r="C1013" s="433"/>
      <c r="D1013" s="433"/>
      <c r="F1013" s="252"/>
    </row>
    <row r="1014" spans="3:6" x14ac:dyDescent="0.2">
      <c r="C1014" s="433"/>
      <c r="D1014" s="433"/>
      <c r="F1014" s="252"/>
    </row>
    <row r="1015" spans="3:6" x14ac:dyDescent="0.2">
      <c r="C1015" s="433"/>
      <c r="D1015" s="433"/>
      <c r="F1015" s="252"/>
    </row>
    <row r="1016" spans="3:6" x14ac:dyDescent="0.2">
      <c r="C1016" s="433"/>
      <c r="D1016" s="433"/>
      <c r="F1016" s="252"/>
    </row>
    <row r="1017" spans="3:6" x14ac:dyDescent="0.2">
      <c r="C1017" s="433"/>
      <c r="D1017" s="433"/>
      <c r="F1017" s="252"/>
    </row>
    <row r="1018" spans="3:6" x14ac:dyDescent="0.2">
      <c r="C1018" s="433"/>
      <c r="D1018" s="433"/>
      <c r="F1018" s="252"/>
    </row>
    <row r="1019" spans="3:6" x14ac:dyDescent="0.2">
      <c r="C1019" s="433"/>
      <c r="D1019" s="433"/>
      <c r="F1019" s="252"/>
    </row>
    <row r="1020" spans="3:6" x14ac:dyDescent="0.2">
      <c r="C1020" s="433"/>
      <c r="D1020" s="433"/>
      <c r="F1020" s="252"/>
    </row>
    <row r="1021" spans="3:6" x14ac:dyDescent="0.2">
      <c r="C1021" s="433"/>
      <c r="D1021" s="433"/>
      <c r="F1021" s="252"/>
    </row>
    <row r="1022" spans="3:6" x14ac:dyDescent="0.2">
      <c r="C1022" s="433"/>
      <c r="D1022" s="433"/>
      <c r="F1022" s="252"/>
    </row>
    <row r="1023" spans="3:6" x14ac:dyDescent="0.2">
      <c r="C1023" s="433"/>
      <c r="D1023" s="433"/>
      <c r="F1023" s="252"/>
    </row>
    <row r="1024" spans="3:6" x14ac:dyDescent="0.2">
      <c r="C1024" s="433"/>
      <c r="D1024" s="433"/>
      <c r="F1024" s="252"/>
    </row>
    <row r="1025" spans="3:6" x14ac:dyDescent="0.2">
      <c r="C1025" s="433"/>
      <c r="D1025" s="433"/>
      <c r="F1025" s="252"/>
    </row>
    <row r="1026" spans="3:6" x14ac:dyDescent="0.2">
      <c r="C1026" s="433"/>
      <c r="D1026" s="433"/>
      <c r="F1026" s="252"/>
    </row>
    <row r="1027" spans="3:6" x14ac:dyDescent="0.2">
      <c r="C1027" s="433"/>
      <c r="D1027" s="433"/>
      <c r="F1027" s="252"/>
    </row>
    <row r="1028" spans="3:6" x14ac:dyDescent="0.2">
      <c r="C1028" s="433"/>
      <c r="D1028" s="433"/>
      <c r="F1028" s="252"/>
    </row>
    <row r="1029" spans="3:6" x14ac:dyDescent="0.2">
      <c r="C1029" s="433"/>
      <c r="D1029" s="433"/>
      <c r="F1029" s="252"/>
    </row>
    <row r="1030" spans="3:6" x14ac:dyDescent="0.2">
      <c r="C1030" s="433"/>
      <c r="D1030" s="433"/>
      <c r="F1030" s="252"/>
    </row>
    <row r="1031" spans="3:6" x14ac:dyDescent="0.2">
      <c r="C1031" s="433"/>
      <c r="D1031" s="433"/>
      <c r="F1031" s="252"/>
    </row>
    <row r="1032" spans="3:6" x14ac:dyDescent="0.2">
      <c r="C1032" s="433"/>
      <c r="D1032" s="433"/>
      <c r="F1032" s="252"/>
    </row>
    <row r="1033" spans="3:6" x14ac:dyDescent="0.2">
      <c r="C1033" s="433"/>
      <c r="D1033" s="433"/>
      <c r="F1033" s="252"/>
    </row>
    <row r="1034" spans="3:6" x14ac:dyDescent="0.2">
      <c r="C1034" s="433"/>
      <c r="D1034" s="433"/>
      <c r="F1034" s="252"/>
    </row>
    <row r="1035" spans="3:6" x14ac:dyDescent="0.2">
      <c r="C1035" s="433"/>
      <c r="D1035" s="433"/>
      <c r="F1035" s="252"/>
    </row>
    <row r="1036" spans="3:6" x14ac:dyDescent="0.2">
      <c r="C1036" s="433"/>
      <c r="D1036" s="433"/>
      <c r="F1036" s="252"/>
    </row>
    <row r="1037" spans="3:6" x14ac:dyDescent="0.2">
      <c r="C1037" s="433"/>
      <c r="D1037" s="433"/>
      <c r="F1037" s="252"/>
    </row>
    <row r="1038" spans="3:6" x14ac:dyDescent="0.2">
      <c r="C1038" s="433"/>
      <c r="D1038" s="433"/>
      <c r="F1038" s="252"/>
    </row>
    <row r="1039" spans="3:6" x14ac:dyDescent="0.2">
      <c r="C1039" s="433"/>
      <c r="D1039" s="433"/>
      <c r="F1039" s="252"/>
    </row>
    <row r="1040" spans="3:6" x14ac:dyDescent="0.2">
      <c r="C1040" s="433"/>
      <c r="D1040" s="433"/>
      <c r="F1040" s="252"/>
    </row>
    <row r="1041" spans="3:6" x14ac:dyDescent="0.2">
      <c r="C1041" s="433"/>
      <c r="D1041" s="433"/>
      <c r="F1041" s="252"/>
    </row>
    <row r="1042" spans="3:6" x14ac:dyDescent="0.2">
      <c r="C1042" s="433"/>
      <c r="D1042" s="433"/>
      <c r="F1042" s="252"/>
    </row>
    <row r="1043" spans="3:6" x14ac:dyDescent="0.2">
      <c r="C1043" s="433"/>
      <c r="D1043" s="433"/>
      <c r="F1043" s="252"/>
    </row>
    <row r="1044" spans="3:6" x14ac:dyDescent="0.2">
      <c r="C1044" s="433"/>
      <c r="D1044" s="433"/>
      <c r="F1044" s="252"/>
    </row>
    <row r="1045" spans="3:6" x14ac:dyDescent="0.2">
      <c r="C1045" s="433"/>
      <c r="D1045" s="433"/>
      <c r="F1045" s="252"/>
    </row>
    <row r="1046" spans="3:6" x14ac:dyDescent="0.2">
      <c r="C1046" s="433"/>
      <c r="D1046" s="433"/>
      <c r="F1046" s="252"/>
    </row>
    <row r="1047" spans="3:6" x14ac:dyDescent="0.2">
      <c r="C1047" s="433"/>
      <c r="D1047" s="433"/>
      <c r="F1047" s="252"/>
    </row>
    <row r="1048" spans="3:6" x14ac:dyDescent="0.2">
      <c r="C1048" s="433"/>
      <c r="D1048" s="433"/>
      <c r="F1048" s="252"/>
    </row>
    <row r="1049" spans="3:6" x14ac:dyDescent="0.2">
      <c r="C1049" s="433"/>
      <c r="D1049" s="433"/>
      <c r="F1049" s="252"/>
    </row>
    <row r="1050" spans="3:6" x14ac:dyDescent="0.2">
      <c r="C1050" s="433"/>
      <c r="D1050" s="433"/>
      <c r="F1050" s="252"/>
    </row>
    <row r="1051" spans="3:6" x14ac:dyDescent="0.2">
      <c r="C1051" s="433"/>
      <c r="D1051" s="433"/>
      <c r="F1051" s="252"/>
    </row>
    <row r="1052" spans="3:6" x14ac:dyDescent="0.2">
      <c r="C1052" s="433"/>
      <c r="D1052" s="433"/>
      <c r="F1052" s="252"/>
    </row>
    <row r="1053" spans="3:6" x14ac:dyDescent="0.2">
      <c r="C1053" s="433"/>
      <c r="D1053" s="433"/>
      <c r="F1053" s="252"/>
    </row>
    <row r="1054" spans="3:6" x14ac:dyDescent="0.2">
      <c r="C1054" s="433"/>
      <c r="D1054" s="433"/>
      <c r="F1054" s="252"/>
    </row>
    <row r="1055" spans="3:6" x14ac:dyDescent="0.2">
      <c r="C1055" s="433"/>
      <c r="D1055" s="433"/>
      <c r="F1055" s="252"/>
    </row>
    <row r="1056" spans="3:6" x14ac:dyDescent="0.2">
      <c r="C1056" s="433"/>
      <c r="D1056" s="433"/>
      <c r="F1056" s="252"/>
    </row>
    <row r="1057" spans="3:6" x14ac:dyDescent="0.2">
      <c r="C1057" s="433"/>
      <c r="D1057" s="433"/>
      <c r="F1057" s="252"/>
    </row>
    <row r="1058" spans="3:6" x14ac:dyDescent="0.2">
      <c r="C1058" s="433"/>
      <c r="D1058" s="433"/>
      <c r="F1058" s="252"/>
    </row>
    <row r="1059" spans="3:6" x14ac:dyDescent="0.2">
      <c r="C1059" s="433"/>
      <c r="D1059" s="433"/>
      <c r="F1059" s="252"/>
    </row>
    <row r="1060" spans="3:6" x14ac:dyDescent="0.2">
      <c r="C1060" s="433"/>
      <c r="D1060" s="433"/>
      <c r="F1060" s="252"/>
    </row>
    <row r="1061" spans="3:6" x14ac:dyDescent="0.2">
      <c r="C1061" s="433"/>
      <c r="D1061" s="433"/>
      <c r="F1061" s="252"/>
    </row>
    <row r="1062" spans="3:6" x14ac:dyDescent="0.2">
      <c r="C1062" s="433"/>
      <c r="D1062" s="433"/>
      <c r="F1062" s="252"/>
    </row>
    <row r="1063" spans="3:6" x14ac:dyDescent="0.2">
      <c r="C1063" s="433"/>
      <c r="D1063" s="433"/>
      <c r="F1063" s="252"/>
    </row>
    <row r="1064" spans="3:6" x14ac:dyDescent="0.2">
      <c r="C1064" s="433"/>
      <c r="D1064" s="433"/>
      <c r="F1064" s="252"/>
    </row>
    <row r="1065" spans="3:6" x14ac:dyDescent="0.2">
      <c r="C1065" s="433"/>
      <c r="D1065" s="433"/>
      <c r="F1065" s="252"/>
    </row>
    <row r="1066" spans="3:6" x14ac:dyDescent="0.2">
      <c r="C1066" s="433"/>
      <c r="D1066" s="433"/>
      <c r="F1066" s="252"/>
    </row>
    <row r="1067" spans="3:6" x14ac:dyDescent="0.2">
      <c r="C1067" s="433"/>
      <c r="D1067" s="433"/>
      <c r="F1067" s="252"/>
    </row>
    <row r="1068" spans="3:6" x14ac:dyDescent="0.2">
      <c r="C1068" s="433"/>
      <c r="D1068" s="433"/>
      <c r="F1068" s="252"/>
    </row>
    <row r="1069" spans="3:6" x14ac:dyDescent="0.2">
      <c r="C1069" s="433"/>
      <c r="D1069" s="433"/>
      <c r="F1069" s="252"/>
    </row>
    <row r="1070" spans="3:6" x14ac:dyDescent="0.2">
      <c r="C1070" s="433"/>
      <c r="D1070" s="433"/>
      <c r="F1070" s="252"/>
    </row>
    <row r="1071" spans="3:6" x14ac:dyDescent="0.2">
      <c r="C1071" s="433"/>
      <c r="D1071" s="433"/>
      <c r="F1071" s="252"/>
    </row>
    <row r="1072" spans="3:6" x14ac:dyDescent="0.2">
      <c r="C1072" s="433"/>
      <c r="D1072" s="433"/>
      <c r="F1072" s="252"/>
    </row>
    <row r="1073" spans="3:6" x14ac:dyDescent="0.2">
      <c r="C1073" s="433"/>
      <c r="D1073" s="433"/>
      <c r="F1073" s="252"/>
    </row>
    <row r="1074" spans="3:6" x14ac:dyDescent="0.2">
      <c r="C1074" s="433"/>
      <c r="D1074" s="433"/>
      <c r="F1074" s="252"/>
    </row>
    <row r="1075" spans="3:6" x14ac:dyDescent="0.2">
      <c r="C1075" s="433"/>
      <c r="D1075" s="433"/>
      <c r="F1075" s="252"/>
    </row>
    <row r="1076" spans="3:6" x14ac:dyDescent="0.2">
      <c r="C1076" s="433"/>
      <c r="D1076" s="433"/>
      <c r="F1076" s="252"/>
    </row>
    <row r="1077" spans="3:6" x14ac:dyDescent="0.2">
      <c r="C1077" s="433"/>
      <c r="D1077" s="433"/>
      <c r="F1077" s="252"/>
    </row>
    <row r="1078" spans="3:6" x14ac:dyDescent="0.2">
      <c r="C1078" s="433"/>
      <c r="D1078" s="433"/>
      <c r="F1078" s="252"/>
    </row>
    <row r="1079" spans="3:6" x14ac:dyDescent="0.2">
      <c r="C1079" s="433"/>
      <c r="D1079" s="433"/>
      <c r="F1079" s="252"/>
    </row>
    <row r="1080" spans="3:6" x14ac:dyDescent="0.2">
      <c r="C1080" s="433"/>
      <c r="D1080" s="433"/>
      <c r="F1080" s="252"/>
    </row>
    <row r="1081" spans="3:6" x14ac:dyDescent="0.2">
      <c r="C1081" s="433"/>
      <c r="D1081" s="433"/>
      <c r="F1081" s="252"/>
    </row>
    <row r="1082" spans="3:6" x14ac:dyDescent="0.2">
      <c r="C1082" s="433"/>
      <c r="D1082" s="433"/>
      <c r="F1082" s="252"/>
    </row>
    <row r="1083" spans="3:6" x14ac:dyDescent="0.2">
      <c r="C1083" s="433"/>
      <c r="D1083" s="433"/>
      <c r="F1083" s="252"/>
    </row>
    <row r="1084" spans="3:6" x14ac:dyDescent="0.2">
      <c r="C1084" s="433"/>
      <c r="D1084" s="433"/>
      <c r="F1084" s="252"/>
    </row>
    <row r="1085" spans="3:6" x14ac:dyDescent="0.2">
      <c r="C1085" s="433"/>
      <c r="D1085" s="433"/>
      <c r="F1085" s="252"/>
    </row>
    <row r="1086" spans="3:6" x14ac:dyDescent="0.2">
      <c r="C1086" s="433"/>
      <c r="D1086" s="433"/>
      <c r="F1086" s="252"/>
    </row>
    <row r="1087" spans="3:6" x14ac:dyDescent="0.2">
      <c r="C1087" s="433"/>
      <c r="D1087" s="433"/>
      <c r="F1087" s="252"/>
    </row>
    <row r="1088" spans="3:6" x14ac:dyDescent="0.2">
      <c r="C1088" s="433"/>
      <c r="D1088" s="433"/>
      <c r="F1088" s="252"/>
    </row>
    <row r="1089" spans="3:6" x14ac:dyDescent="0.2">
      <c r="C1089" s="433"/>
      <c r="D1089" s="433"/>
      <c r="F1089" s="252"/>
    </row>
    <row r="1090" spans="3:6" x14ac:dyDescent="0.2">
      <c r="C1090" s="433"/>
      <c r="D1090" s="433"/>
      <c r="F1090" s="252"/>
    </row>
    <row r="1091" spans="3:6" x14ac:dyDescent="0.2">
      <c r="C1091" s="433"/>
      <c r="D1091" s="433"/>
      <c r="F1091" s="252"/>
    </row>
    <row r="1092" spans="3:6" x14ac:dyDescent="0.2">
      <c r="C1092" s="433"/>
      <c r="D1092" s="433"/>
      <c r="F1092" s="252"/>
    </row>
    <row r="1093" spans="3:6" x14ac:dyDescent="0.2">
      <c r="C1093" s="433"/>
      <c r="D1093" s="433"/>
      <c r="F1093" s="252"/>
    </row>
    <row r="1094" spans="3:6" x14ac:dyDescent="0.2">
      <c r="C1094" s="433"/>
      <c r="D1094" s="433"/>
      <c r="F1094" s="252"/>
    </row>
    <row r="1095" spans="3:6" x14ac:dyDescent="0.2">
      <c r="C1095" s="433"/>
      <c r="D1095" s="433"/>
      <c r="F1095" s="252"/>
    </row>
    <row r="1096" spans="3:6" x14ac:dyDescent="0.2">
      <c r="C1096" s="433"/>
      <c r="D1096" s="433"/>
      <c r="F1096" s="252"/>
    </row>
    <row r="1097" spans="3:6" x14ac:dyDescent="0.2">
      <c r="C1097" s="433"/>
      <c r="D1097" s="433"/>
      <c r="F1097" s="252"/>
    </row>
    <row r="1098" spans="3:6" x14ac:dyDescent="0.2">
      <c r="C1098" s="433"/>
      <c r="D1098" s="433"/>
      <c r="F1098" s="252"/>
    </row>
    <row r="1099" spans="3:6" x14ac:dyDescent="0.2">
      <c r="C1099" s="433"/>
      <c r="D1099" s="433"/>
      <c r="F1099" s="252"/>
    </row>
    <row r="1100" spans="3:6" x14ac:dyDescent="0.2">
      <c r="C1100" s="433"/>
      <c r="D1100" s="433"/>
      <c r="F1100" s="252"/>
    </row>
    <row r="1101" spans="3:6" x14ac:dyDescent="0.2">
      <c r="C1101" s="433"/>
      <c r="D1101" s="433"/>
      <c r="F1101" s="252"/>
    </row>
    <row r="1102" spans="3:6" x14ac:dyDescent="0.2">
      <c r="C1102" s="433"/>
      <c r="D1102" s="433"/>
      <c r="F1102" s="252"/>
    </row>
    <row r="1103" spans="3:6" x14ac:dyDescent="0.2">
      <c r="C1103" s="433"/>
      <c r="D1103" s="433"/>
      <c r="F1103" s="252"/>
    </row>
    <row r="1104" spans="3:6" x14ac:dyDescent="0.2">
      <c r="C1104" s="433"/>
      <c r="D1104" s="433"/>
      <c r="F1104" s="252"/>
    </row>
    <row r="1105" spans="3:6" x14ac:dyDescent="0.2">
      <c r="C1105" s="433"/>
      <c r="D1105" s="433"/>
      <c r="F1105" s="252"/>
    </row>
    <row r="1106" spans="3:6" x14ac:dyDescent="0.2">
      <c r="C1106" s="433"/>
      <c r="D1106" s="433"/>
      <c r="F1106" s="252"/>
    </row>
    <row r="1107" spans="3:6" x14ac:dyDescent="0.2">
      <c r="C1107" s="433"/>
      <c r="D1107" s="433"/>
      <c r="F1107" s="252"/>
    </row>
    <row r="1108" spans="3:6" x14ac:dyDescent="0.2">
      <c r="C1108" s="433"/>
      <c r="D1108" s="433"/>
      <c r="F1108" s="252"/>
    </row>
    <row r="1109" spans="3:6" x14ac:dyDescent="0.2">
      <c r="C1109" s="433"/>
      <c r="D1109" s="433"/>
      <c r="F1109" s="252"/>
    </row>
    <row r="1110" spans="3:6" x14ac:dyDescent="0.2">
      <c r="C1110" s="433"/>
      <c r="D1110" s="433"/>
      <c r="F1110" s="252"/>
    </row>
    <row r="1111" spans="3:6" x14ac:dyDescent="0.2">
      <c r="C1111" s="433"/>
      <c r="D1111" s="433"/>
      <c r="F1111" s="252"/>
    </row>
    <row r="1112" spans="3:6" x14ac:dyDescent="0.2">
      <c r="C1112" s="433"/>
      <c r="D1112" s="433"/>
      <c r="F1112" s="252"/>
    </row>
    <row r="1113" spans="3:6" x14ac:dyDescent="0.2">
      <c r="C1113" s="433"/>
      <c r="D1113" s="433"/>
      <c r="F1113" s="252"/>
    </row>
    <row r="1114" spans="3:6" x14ac:dyDescent="0.2">
      <c r="C1114" s="433"/>
      <c r="D1114" s="433"/>
      <c r="F1114" s="252"/>
    </row>
    <row r="1115" spans="3:6" x14ac:dyDescent="0.2">
      <c r="C1115" s="433"/>
      <c r="D1115" s="433"/>
      <c r="F1115" s="252"/>
    </row>
    <row r="1116" spans="3:6" x14ac:dyDescent="0.2">
      <c r="C1116" s="433"/>
      <c r="D1116" s="433"/>
      <c r="F1116" s="252"/>
    </row>
    <row r="1117" spans="3:6" x14ac:dyDescent="0.2">
      <c r="C1117" s="433"/>
      <c r="D1117" s="433"/>
      <c r="F1117" s="252"/>
    </row>
    <row r="1118" spans="3:6" x14ac:dyDescent="0.2">
      <c r="C1118" s="433"/>
      <c r="D1118" s="433"/>
      <c r="F1118" s="252"/>
    </row>
    <row r="1119" spans="3:6" x14ac:dyDescent="0.2">
      <c r="C1119" s="433"/>
      <c r="D1119" s="433"/>
      <c r="F1119" s="252"/>
    </row>
    <row r="1120" spans="3:6" x14ac:dyDescent="0.2">
      <c r="C1120" s="433"/>
      <c r="D1120" s="433"/>
      <c r="F1120" s="252"/>
    </row>
    <row r="1121" spans="3:6" x14ac:dyDescent="0.2">
      <c r="C1121" s="433"/>
      <c r="D1121" s="433"/>
      <c r="F1121" s="252"/>
    </row>
    <row r="1122" spans="3:6" x14ac:dyDescent="0.2">
      <c r="C1122" s="433"/>
      <c r="D1122" s="433"/>
      <c r="F1122" s="252"/>
    </row>
    <row r="1123" spans="3:6" x14ac:dyDescent="0.2">
      <c r="C1123" s="433"/>
      <c r="D1123" s="433"/>
      <c r="F1123" s="252"/>
    </row>
    <row r="1124" spans="3:6" x14ac:dyDescent="0.2">
      <c r="C1124" s="433"/>
      <c r="D1124" s="433"/>
      <c r="F1124" s="252"/>
    </row>
    <row r="1125" spans="3:6" x14ac:dyDescent="0.2">
      <c r="C1125" s="433"/>
      <c r="D1125" s="433"/>
      <c r="F1125" s="252"/>
    </row>
    <row r="1126" spans="3:6" x14ac:dyDescent="0.2">
      <c r="C1126" s="433"/>
      <c r="D1126" s="433"/>
      <c r="F1126" s="252"/>
    </row>
    <row r="1127" spans="3:6" x14ac:dyDescent="0.2">
      <c r="C1127" s="433"/>
      <c r="D1127" s="433"/>
      <c r="F1127" s="252"/>
    </row>
    <row r="1128" spans="3:6" x14ac:dyDescent="0.2">
      <c r="C1128" s="433"/>
      <c r="D1128" s="433"/>
      <c r="F1128" s="252"/>
    </row>
    <row r="1129" spans="3:6" x14ac:dyDescent="0.2">
      <c r="C1129" s="433"/>
      <c r="D1129" s="433"/>
      <c r="F1129" s="252"/>
    </row>
    <row r="1130" spans="3:6" x14ac:dyDescent="0.2">
      <c r="C1130" s="433"/>
      <c r="D1130" s="433"/>
      <c r="F1130" s="252"/>
    </row>
    <row r="1131" spans="3:6" x14ac:dyDescent="0.2">
      <c r="C1131" s="433"/>
      <c r="D1131" s="433"/>
      <c r="F1131" s="252"/>
    </row>
    <row r="1132" spans="3:6" x14ac:dyDescent="0.2">
      <c r="C1132" s="433"/>
      <c r="D1132" s="433"/>
      <c r="F1132" s="252"/>
    </row>
    <row r="1133" spans="3:6" x14ac:dyDescent="0.2">
      <c r="C1133" s="433"/>
      <c r="D1133" s="433"/>
      <c r="F1133" s="252"/>
    </row>
    <row r="1134" spans="3:6" x14ac:dyDescent="0.2">
      <c r="C1134" s="433"/>
      <c r="D1134" s="433"/>
      <c r="F1134" s="252"/>
    </row>
    <row r="1135" spans="3:6" x14ac:dyDescent="0.2">
      <c r="C1135" s="433"/>
      <c r="D1135" s="433"/>
      <c r="F1135" s="252"/>
    </row>
    <row r="1136" spans="3:6" x14ac:dyDescent="0.2">
      <c r="C1136" s="433"/>
      <c r="D1136" s="433"/>
      <c r="F1136" s="252"/>
    </row>
    <row r="1137" spans="3:6" x14ac:dyDescent="0.2">
      <c r="C1137" s="433"/>
      <c r="D1137" s="433"/>
      <c r="F1137" s="252"/>
    </row>
    <row r="1138" spans="3:6" x14ac:dyDescent="0.2">
      <c r="C1138" s="433"/>
      <c r="D1138" s="433"/>
      <c r="F1138" s="252"/>
    </row>
    <row r="1139" spans="3:6" x14ac:dyDescent="0.2">
      <c r="C1139" s="433"/>
      <c r="D1139" s="433"/>
      <c r="F1139" s="252"/>
    </row>
    <row r="1140" spans="3:6" x14ac:dyDescent="0.2">
      <c r="C1140" s="433"/>
      <c r="D1140" s="433"/>
      <c r="F1140" s="252"/>
    </row>
    <row r="1141" spans="3:6" x14ac:dyDescent="0.2">
      <c r="C1141" s="433"/>
      <c r="D1141" s="433"/>
      <c r="F1141" s="252"/>
    </row>
    <row r="1142" spans="3:6" x14ac:dyDescent="0.2">
      <c r="C1142" s="433"/>
      <c r="D1142" s="433"/>
      <c r="F1142" s="252"/>
    </row>
    <row r="1143" spans="3:6" x14ac:dyDescent="0.2">
      <c r="C1143" s="433"/>
      <c r="D1143" s="433"/>
      <c r="F1143" s="252"/>
    </row>
    <row r="1144" spans="3:6" x14ac:dyDescent="0.2">
      <c r="C1144" s="433"/>
      <c r="D1144" s="433"/>
      <c r="F1144" s="252"/>
    </row>
    <row r="1145" spans="3:6" x14ac:dyDescent="0.2">
      <c r="C1145" s="433"/>
      <c r="D1145" s="433"/>
      <c r="F1145" s="252"/>
    </row>
    <row r="1146" spans="3:6" x14ac:dyDescent="0.2">
      <c r="C1146" s="433"/>
      <c r="D1146" s="433"/>
      <c r="F1146" s="252"/>
    </row>
    <row r="1147" spans="3:6" x14ac:dyDescent="0.2">
      <c r="C1147" s="433"/>
      <c r="D1147" s="433"/>
      <c r="F1147" s="252"/>
    </row>
    <row r="1148" spans="3:6" x14ac:dyDescent="0.2">
      <c r="C1148" s="433"/>
      <c r="D1148" s="433"/>
      <c r="F1148" s="252"/>
    </row>
    <row r="1149" spans="3:6" x14ac:dyDescent="0.2">
      <c r="C1149" s="433"/>
      <c r="D1149" s="433"/>
      <c r="F1149" s="252"/>
    </row>
    <row r="1150" spans="3:6" x14ac:dyDescent="0.2">
      <c r="C1150" s="433"/>
      <c r="D1150" s="433"/>
      <c r="F1150" s="252"/>
    </row>
    <row r="1151" spans="3:6" x14ac:dyDescent="0.2">
      <c r="C1151" s="433"/>
      <c r="D1151" s="433"/>
      <c r="F1151" s="252"/>
    </row>
    <row r="1152" spans="3:6" x14ac:dyDescent="0.2">
      <c r="C1152" s="433"/>
      <c r="D1152" s="433"/>
      <c r="F1152" s="252"/>
    </row>
    <row r="1153" spans="3:6" x14ac:dyDescent="0.2">
      <c r="C1153" s="433"/>
      <c r="D1153" s="433"/>
      <c r="F1153" s="252"/>
    </row>
    <row r="1154" spans="3:6" x14ac:dyDescent="0.2">
      <c r="C1154" s="433"/>
      <c r="D1154" s="433"/>
      <c r="F1154" s="252"/>
    </row>
    <row r="1155" spans="3:6" x14ac:dyDescent="0.2">
      <c r="C1155" s="433"/>
      <c r="D1155" s="433"/>
      <c r="F1155" s="252"/>
    </row>
    <row r="1156" spans="3:6" x14ac:dyDescent="0.2">
      <c r="C1156" s="433"/>
      <c r="D1156" s="433"/>
      <c r="F1156" s="252"/>
    </row>
    <row r="1157" spans="3:6" x14ac:dyDescent="0.2">
      <c r="C1157" s="433"/>
      <c r="D1157" s="433"/>
      <c r="F1157" s="252"/>
    </row>
    <row r="1158" spans="3:6" x14ac:dyDescent="0.2">
      <c r="C1158" s="433"/>
      <c r="D1158" s="433"/>
      <c r="F1158" s="252"/>
    </row>
    <row r="1159" spans="3:6" x14ac:dyDescent="0.2">
      <c r="C1159" s="433"/>
      <c r="D1159" s="433"/>
      <c r="F1159" s="252"/>
    </row>
    <row r="1160" spans="3:6" x14ac:dyDescent="0.2">
      <c r="C1160" s="433"/>
      <c r="D1160" s="433"/>
      <c r="F1160" s="252"/>
    </row>
    <row r="1161" spans="3:6" x14ac:dyDescent="0.2">
      <c r="C1161" s="433"/>
      <c r="D1161" s="433"/>
      <c r="F1161" s="252"/>
    </row>
    <row r="1162" spans="3:6" x14ac:dyDescent="0.2">
      <c r="C1162" s="433"/>
      <c r="D1162" s="433"/>
      <c r="F1162" s="252"/>
    </row>
    <row r="1163" spans="3:6" x14ac:dyDescent="0.2">
      <c r="C1163" s="433"/>
      <c r="D1163" s="433"/>
      <c r="F1163" s="252"/>
    </row>
    <row r="1164" spans="3:6" x14ac:dyDescent="0.2">
      <c r="C1164" s="433"/>
      <c r="D1164" s="433"/>
      <c r="F1164" s="252"/>
    </row>
    <row r="1165" spans="3:6" x14ac:dyDescent="0.2">
      <c r="C1165" s="433"/>
      <c r="D1165" s="433"/>
      <c r="F1165" s="252"/>
    </row>
    <row r="1166" spans="3:6" x14ac:dyDescent="0.2">
      <c r="C1166" s="433"/>
      <c r="D1166" s="433"/>
      <c r="F1166" s="252"/>
    </row>
    <row r="1167" spans="3:6" x14ac:dyDescent="0.2">
      <c r="C1167" s="433"/>
      <c r="D1167" s="433"/>
      <c r="F1167" s="252"/>
    </row>
    <row r="1168" spans="3:6" x14ac:dyDescent="0.2">
      <c r="C1168" s="433"/>
      <c r="D1168" s="433"/>
      <c r="F1168" s="252"/>
    </row>
    <row r="1169" spans="3:6" x14ac:dyDescent="0.2">
      <c r="C1169" s="433"/>
      <c r="D1169" s="433"/>
      <c r="F1169" s="252"/>
    </row>
    <row r="1170" spans="3:6" x14ac:dyDescent="0.2">
      <c r="C1170" s="433"/>
      <c r="D1170" s="433"/>
      <c r="F1170" s="252"/>
    </row>
    <row r="1171" spans="3:6" x14ac:dyDescent="0.2">
      <c r="C1171" s="433"/>
      <c r="D1171" s="433"/>
      <c r="F1171" s="252"/>
    </row>
    <row r="1172" spans="3:6" x14ac:dyDescent="0.2">
      <c r="C1172" s="433"/>
      <c r="D1172" s="433"/>
      <c r="F1172" s="252"/>
    </row>
    <row r="1173" spans="3:6" x14ac:dyDescent="0.2">
      <c r="C1173" s="433"/>
      <c r="D1173" s="433"/>
      <c r="F1173" s="252"/>
    </row>
    <row r="1174" spans="3:6" x14ac:dyDescent="0.2">
      <c r="C1174" s="433"/>
      <c r="D1174" s="433"/>
      <c r="F1174" s="252"/>
    </row>
    <row r="1175" spans="3:6" x14ac:dyDescent="0.2">
      <c r="C1175" s="433"/>
      <c r="D1175" s="433"/>
      <c r="F1175" s="252"/>
    </row>
    <row r="1176" spans="3:6" x14ac:dyDescent="0.2">
      <c r="C1176" s="433"/>
      <c r="D1176" s="433"/>
      <c r="F1176" s="252"/>
    </row>
    <row r="1177" spans="3:6" x14ac:dyDescent="0.2">
      <c r="C1177" s="433"/>
      <c r="D1177" s="433"/>
      <c r="F1177" s="252"/>
    </row>
    <row r="1178" spans="3:6" x14ac:dyDescent="0.2">
      <c r="C1178" s="433"/>
      <c r="D1178" s="433"/>
      <c r="F1178" s="252"/>
    </row>
    <row r="1179" spans="3:6" x14ac:dyDescent="0.2">
      <c r="C1179" s="433"/>
      <c r="D1179" s="433"/>
      <c r="F1179" s="252"/>
    </row>
    <row r="1180" spans="3:6" x14ac:dyDescent="0.2">
      <c r="C1180" s="433"/>
      <c r="D1180" s="433"/>
      <c r="F1180" s="252"/>
    </row>
    <row r="1181" spans="3:6" x14ac:dyDescent="0.2">
      <c r="C1181" s="433"/>
      <c r="D1181" s="433"/>
      <c r="F1181" s="252"/>
    </row>
    <row r="1182" spans="3:6" x14ac:dyDescent="0.2">
      <c r="C1182" s="433"/>
      <c r="D1182" s="433"/>
      <c r="F1182" s="252"/>
    </row>
    <row r="1183" spans="3:6" x14ac:dyDescent="0.2">
      <c r="C1183" s="433"/>
      <c r="D1183" s="433"/>
      <c r="F1183" s="252"/>
    </row>
    <row r="1184" spans="3:6" x14ac:dyDescent="0.2">
      <c r="C1184" s="433"/>
      <c r="D1184" s="433"/>
      <c r="F1184" s="252"/>
    </row>
    <row r="1185" spans="3:6" x14ac:dyDescent="0.2">
      <c r="C1185" s="433"/>
      <c r="D1185" s="433"/>
      <c r="F1185" s="252"/>
    </row>
    <row r="1186" spans="3:6" x14ac:dyDescent="0.2">
      <c r="C1186" s="433"/>
      <c r="D1186" s="433"/>
      <c r="F1186" s="252"/>
    </row>
    <row r="1187" spans="3:6" x14ac:dyDescent="0.2">
      <c r="C1187" s="433"/>
      <c r="D1187" s="433"/>
      <c r="F1187" s="252"/>
    </row>
    <row r="1188" spans="3:6" x14ac:dyDescent="0.2">
      <c r="C1188" s="433"/>
      <c r="D1188" s="433"/>
      <c r="F1188" s="252"/>
    </row>
    <row r="1189" spans="3:6" x14ac:dyDescent="0.2">
      <c r="C1189" s="433"/>
      <c r="D1189" s="433"/>
      <c r="F1189" s="252"/>
    </row>
    <row r="1190" spans="3:6" x14ac:dyDescent="0.2">
      <c r="C1190" s="433"/>
      <c r="D1190" s="433"/>
      <c r="F1190" s="252"/>
    </row>
    <row r="1191" spans="3:6" x14ac:dyDescent="0.2">
      <c r="C1191" s="433"/>
      <c r="D1191" s="433"/>
      <c r="F1191" s="252"/>
    </row>
    <row r="1192" spans="3:6" x14ac:dyDescent="0.2">
      <c r="C1192" s="433"/>
      <c r="D1192" s="433"/>
      <c r="F1192" s="252"/>
    </row>
    <row r="1193" spans="3:6" x14ac:dyDescent="0.2">
      <c r="C1193" s="433"/>
      <c r="D1193" s="433"/>
      <c r="F1193" s="252"/>
    </row>
    <row r="1194" spans="3:6" x14ac:dyDescent="0.2">
      <c r="C1194" s="433"/>
      <c r="D1194" s="433"/>
      <c r="F1194" s="252"/>
    </row>
    <row r="1195" spans="3:6" x14ac:dyDescent="0.2">
      <c r="C1195" s="433"/>
      <c r="D1195" s="433"/>
      <c r="F1195" s="252"/>
    </row>
    <row r="1196" spans="3:6" x14ac:dyDescent="0.2">
      <c r="C1196" s="433"/>
      <c r="D1196" s="433"/>
      <c r="F1196" s="252"/>
    </row>
    <row r="1197" spans="3:6" x14ac:dyDescent="0.2">
      <c r="C1197" s="433"/>
      <c r="D1197" s="433"/>
      <c r="F1197" s="252"/>
    </row>
    <row r="1198" spans="3:6" x14ac:dyDescent="0.2">
      <c r="C1198" s="433"/>
      <c r="D1198" s="433"/>
      <c r="F1198" s="252"/>
    </row>
    <row r="1199" spans="3:6" x14ac:dyDescent="0.2">
      <c r="C1199" s="433"/>
      <c r="D1199" s="433"/>
      <c r="F1199" s="252"/>
    </row>
    <row r="1200" spans="3:6" x14ac:dyDescent="0.2">
      <c r="C1200" s="433"/>
      <c r="D1200" s="433"/>
      <c r="F1200" s="252"/>
    </row>
    <row r="1201" spans="3:6" x14ac:dyDescent="0.2">
      <c r="C1201" s="433"/>
      <c r="D1201" s="433"/>
      <c r="F1201" s="252"/>
    </row>
    <row r="1202" spans="3:6" x14ac:dyDescent="0.2">
      <c r="C1202" s="433"/>
      <c r="D1202" s="433"/>
      <c r="F1202" s="252"/>
    </row>
    <row r="1203" spans="3:6" x14ac:dyDescent="0.2">
      <c r="C1203" s="433"/>
      <c r="D1203" s="433"/>
      <c r="F1203" s="252"/>
    </row>
    <row r="1204" spans="3:6" x14ac:dyDescent="0.2">
      <c r="C1204" s="433"/>
      <c r="D1204" s="433"/>
      <c r="F1204" s="252"/>
    </row>
    <row r="1205" spans="3:6" x14ac:dyDescent="0.2">
      <c r="C1205" s="433"/>
      <c r="D1205" s="433"/>
      <c r="F1205" s="252"/>
    </row>
    <row r="1206" spans="3:6" x14ac:dyDescent="0.2">
      <c r="C1206" s="433"/>
      <c r="D1206" s="433"/>
      <c r="F1206" s="252"/>
    </row>
    <row r="1207" spans="3:6" x14ac:dyDescent="0.2">
      <c r="C1207" s="433"/>
      <c r="D1207" s="433"/>
      <c r="F1207" s="252"/>
    </row>
    <row r="1208" spans="3:6" x14ac:dyDescent="0.2">
      <c r="C1208" s="433"/>
      <c r="D1208" s="433"/>
      <c r="F1208" s="252"/>
    </row>
    <row r="1209" spans="3:6" x14ac:dyDescent="0.2">
      <c r="C1209" s="433"/>
      <c r="D1209" s="433"/>
      <c r="F1209" s="252"/>
    </row>
    <row r="1210" spans="3:6" x14ac:dyDescent="0.2">
      <c r="C1210" s="433"/>
      <c r="D1210" s="433"/>
      <c r="F1210" s="252"/>
    </row>
    <row r="1211" spans="3:6" x14ac:dyDescent="0.2">
      <c r="C1211" s="433"/>
      <c r="D1211" s="433"/>
      <c r="F1211" s="252"/>
    </row>
    <row r="1212" spans="3:6" x14ac:dyDescent="0.2">
      <c r="C1212" s="433"/>
      <c r="D1212" s="433"/>
      <c r="F1212" s="252"/>
    </row>
    <row r="1213" spans="3:6" x14ac:dyDescent="0.2">
      <c r="C1213" s="433"/>
      <c r="D1213" s="433"/>
      <c r="F1213" s="252"/>
    </row>
    <row r="1214" spans="3:6" x14ac:dyDescent="0.2">
      <c r="C1214" s="433"/>
      <c r="D1214" s="433"/>
      <c r="F1214" s="252"/>
    </row>
    <row r="1215" spans="3:6" x14ac:dyDescent="0.2">
      <c r="C1215" s="433"/>
      <c r="D1215" s="433"/>
      <c r="F1215" s="252"/>
    </row>
    <row r="1216" spans="3:6" x14ac:dyDescent="0.2">
      <c r="C1216" s="433"/>
      <c r="D1216" s="433"/>
      <c r="F1216" s="252"/>
    </row>
    <row r="1217" spans="3:6" x14ac:dyDescent="0.2">
      <c r="C1217" s="433"/>
      <c r="D1217" s="433"/>
      <c r="F1217" s="252"/>
    </row>
    <row r="1218" spans="3:6" x14ac:dyDescent="0.2">
      <c r="C1218" s="433"/>
      <c r="D1218" s="433"/>
      <c r="F1218" s="252"/>
    </row>
    <row r="1219" spans="3:6" x14ac:dyDescent="0.2">
      <c r="C1219" s="433"/>
      <c r="D1219" s="433"/>
      <c r="F1219" s="252"/>
    </row>
    <row r="1220" spans="3:6" x14ac:dyDescent="0.2">
      <c r="C1220" s="433"/>
      <c r="D1220" s="433"/>
      <c r="F1220" s="252"/>
    </row>
    <row r="1221" spans="3:6" x14ac:dyDescent="0.2">
      <c r="C1221" s="433"/>
      <c r="D1221" s="433"/>
      <c r="F1221" s="252"/>
    </row>
    <row r="1222" spans="3:6" x14ac:dyDescent="0.2">
      <c r="C1222" s="433"/>
      <c r="D1222" s="433"/>
      <c r="F1222" s="252"/>
    </row>
    <row r="1223" spans="3:6" x14ac:dyDescent="0.2">
      <c r="C1223" s="433"/>
      <c r="D1223" s="433"/>
      <c r="F1223" s="252"/>
    </row>
    <row r="1224" spans="3:6" x14ac:dyDescent="0.2">
      <c r="C1224" s="433"/>
      <c r="D1224" s="433"/>
      <c r="F1224" s="252"/>
    </row>
    <row r="1225" spans="3:6" x14ac:dyDescent="0.2">
      <c r="C1225" s="433"/>
      <c r="D1225" s="433"/>
      <c r="F1225" s="252"/>
    </row>
    <row r="1226" spans="3:6" x14ac:dyDescent="0.2">
      <c r="C1226" s="433"/>
      <c r="D1226" s="433"/>
      <c r="F1226" s="252"/>
    </row>
    <row r="1227" spans="3:6" x14ac:dyDescent="0.2">
      <c r="C1227" s="433"/>
      <c r="D1227" s="433"/>
      <c r="F1227" s="252"/>
    </row>
    <row r="1228" spans="3:6" x14ac:dyDescent="0.2">
      <c r="C1228" s="433"/>
      <c r="D1228" s="433"/>
      <c r="F1228" s="252"/>
    </row>
    <row r="1229" spans="3:6" x14ac:dyDescent="0.2">
      <c r="C1229" s="433"/>
      <c r="D1229" s="433"/>
      <c r="F1229" s="252"/>
    </row>
    <row r="1230" spans="3:6" x14ac:dyDescent="0.2">
      <c r="C1230" s="433"/>
      <c r="D1230" s="433"/>
      <c r="F1230" s="252"/>
    </row>
    <row r="1231" spans="3:6" x14ac:dyDescent="0.2">
      <c r="C1231" s="433"/>
      <c r="D1231" s="433"/>
      <c r="F1231" s="252"/>
    </row>
    <row r="1232" spans="3:6" x14ac:dyDescent="0.2">
      <c r="C1232" s="433"/>
      <c r="D1232" s="433"/>
      <c r="F1232" s="252"/>
    </row>
    <row r="1233" spans="3:6" x14ac:dyDescent="0.2">
      <c r="C1233" s="433"/>
      <c r="D1233" s="433"/>
      <c r="F1233" s="252"/>
    </row>
    <row r="1234" spans="3:6" x14ac:dyDescent="0.2">
      <c r="C1234" s="433"/>
      <c r="D1234" s="433"/>
      <c r="F1234" s="252"/>
    </row>
    <row r="1235" spans="3:6" x14ac:dyDescent="0.2">
      <c r="C1235" s="433"/>
      <c r="D1235" s="433"/>
      <c r="F1235" s="252"/>
    </row>
    <row r="1236" spans="3:6" x14ac:dyDescent="0.2">
      <c r="C1236" s="433"/>
      <c r="D1236" s="433"/>
      <c r="F1236" s="252"/>
    </row>
    <row r="1237" spans="3:6" x14ac:dyDescent="0.2">
      <c r="C1237" s="433"/>
      <c r="D1237" s="433"/>
      <c r="F1237" s="252"/>
    </row>
    <row r="1238" spans="3:6" x14ac:dyDescent="0.2">
      <c r="C1238" s="433"/>
      <c r="D1238" s="433"/>
      <c r="F1238" s="252"/>
    </row>
    <row r="1239" spans="3:6" x14ac:dyDescent="0.2">
      <c r="C1239" s="433"/>
      <c r="D1239" s="433"/>
      <c r="F1239" s="252"/>
    </row>
    <row r="1240" spans="3:6" x14ac:dyDescent="0.2">
      <c r="C1240" s="433"/>
      <c r="D1240" s="433"/>
      <c r="F1240" s="252"/>
    </row>
    <row r="1241" spans="3:6" x14ac:dyDescent="0.2">
      <c r="C1241" s="433"/>
      <c r="D1241" s="433"/>
      <c r="F1241" s="252"/>
    </row>
    <row r="1242" spans="3:6" x14ac:dyDescent="0.2">
      <c r="C1242" s="433"/>
      <c r="D1242" s="433"/>
      <c r="F1242" s="252"/>
    </row>
    <row r="1243" spans="3:6" x14ac:dyDescent="0.2">
      <c r="C1243" s="433"/>
      <c r="D1243" s="433"/>
      <c r="F1243" s="252"/>
    </row>
    <row r="1244" spans="3:6" x14ac:dyDescent="0.2">
      <c r="C1244" s="433"/>
      <c r="D1244" s="433"/>
      <c r="F1244" s="252"/>
    </row>
    <row r="1245" spans="3:6" x14ac:dyDescent="0.2">
      <c r="C1245" s="433"/>
      <c r="D1245" s="433"/>
      <c r="F1245" s="252"/>
    </row>
    <row r="1246" spans="3:6" x14ac:dyDescent="0.2">
      <c r="C1246" s="433"/>
      <c r="D1246" s="433"/>
      <c r="F1246" s="252"/>
    </row>
    <row r="1247" spans="3:6" x14ac:dyDescent="0.2">
      <c r="C1247" s="433"/>
      <c r="D1247" s="433"/>
      <c r="F1247" s="252"/>
    </row>
    <row r="1248" spans="3:6" x14ac:dyDescent="0.2">
      <c r="C1248" s="433"/>
      <c r="D1248" s="433"/>
      <c r="F1248" s="252"/>
    </row>
    <row r="1249" spans="3:6" x14ac:dyDescent="0.2">
      <c r="C1249" s="433"/>
      <c r="D1249" s="433"/>
      <c r="F1249" s="252"/>
    </row>
    <row r="1250" spans="3:6" x14ac:dyDescent="0.2">
      <c r="C1250" s="433"/>
      <c r="D1250" s="433"/>
      <c r="F1250" s="252"/>
    </row>
    <row r="1251" spans="3:6" x14ac:dyDescent="0.2">
      <c r="C1251" s="433"/>
      <c r="D1251" s="433"/>
      <c r="F1251" s="252"/>
    </row>
    <row r="1252" spans="3:6" x14ac:dyDescent="0.2">
      <c r="C1252" s="433"/>
      <c r="D1252" s="433"/>
      <c r="F1252" s="252"/>
    </row>
    <row r="1253" spans="3:6" x14ac:dyDescent="0.2">
      <c r="C1253" s="433"/>
      <c r="D1253" s="433"/>
      <c r="F1253" s="252"/>
    </row>
    <row r="1254" spans="3:6" x14ac:dyDescent="0.2">
      <c r="C1254" s="433"/>
      <c r="D1254" s="433"/>
      <c r="F1254" s="252"/>
    </row>
    <row r="1255" spans="3:6" x14ac:dyDescent="0.2">
      <c r="C1255" s="433"/>
      <c r="D1255" s="433"/>
      <c r="F1255" s="252"/>
    </row>
    <row r="1256" spans="3:6" x14ac:dyDescent="0.2">
      <c r="C1256" s="433"/>
      <c r="D1256" s="433"/>
      <c r="F1256" s="252"/>
    </row>
    <row r="1257" spans="3:6" x14ac:dyDescent="0.2">
      <c r="C1257" s="433"/>
      <c r="D1257" s="433"/>
      <c r="F1257" s="252"/>
    </row>
    <row r="1258" spans="3:6" x14ac:dyDescent="0.2">
      <c r="C1258" s="433"/>
      <c r="D1258" s="433"/>
      <c r="F1258" s="252"/>
    </row>
    <row r="1259" spans="3:6" x14ac:dyDescent="0.2">
      <c r="C1259" s="433"/>
      <c r="D1259" s="433"/>
      <c r="F1259" s="252"/>
    </row>
    <row r="1260" spans="3:6" x14ac:dyDescent="0.2">
      <c r="C1260" s="433"/>
      <c r="D1260" s="433"/>
      <c r="F1260" s="252"/>
    </row>
    <row r="1261" spans="3:6" x14ac:dyDescent="0.2">
      <c r="C1261" s="433"/>
      <c r="D1261" s="433"/>
      <c r="F1261" s="252"/>
    </row>
    <row r="1262" spans="3:6" x14ac:dyDescent="0.2">
      <c r="C1262" s="433"/>
      <c r="D1262" s="433"/>
      <c r="F1262" s="252"/>
    </row>
    <row r="1263" spans="3:6" x14ac:dyDescent="0.2">
      <c r="C1263" s="433"/>
      <c r="D1263" s="433"/>
      <c r="F1263" s="252"/>
    </row>
    <row r="1264" spans="3:6" x14ac:dyDescent="0.2">
      <c r="C1264" s="433"/>
      <c r="D1264" s="433"/>
      <c r="F1264" s="252"/>
    </row>
    <row r="1265" spans="3:6" x14ac:dyDescent="0.2">
      <c r="C1265" s="433"/>
      <c r="D1265" s="433"/>
      <c r="F1265" s="252"/>
    </row>
    <row r="1266" spans="3:6" x14ac:dyDescent="0.2">
      <c r="C1266" s="433"/>
      <c r="D1266" s="433"/>
      <c r="F1266" s="252"/>
    </row>
    <row r="1267" spans="3:6" x14ac:dyDescent="0.2">
      <c r="C1267" s="433"/>
      <c r="D1267" s="433"/>
      <c r="F1267" s="252"/>
    </row>
    <row r="1268" spans="3:6" x14ac:dyDescent="0.2">
      <c r="C1268" s="433"/>
      <c r="D1268" s="433"/>
      <c r="F1268" s="252"/>
    </row>
    <row r="1269" spans="3:6" x14ac:dyDescent="0.2">
      <c r="C1269" s="433"/>
      <c r="D1269" s="433"/>
      <c r="F1269" s="252"/>
    </row>
    <row r="1270" spans="3:6" x14ac:dyDescent="0.2">
      <c r="C1270" s="433"/>
      <c r="D1270" s="433"/>
      <c r="F1270" s="252"/>
    </row>
    <row r="1271" spans="3:6" x14ac:dyDescent="0.2">
      <c r="C1271" s="433"/>
      <c r="D1271" s="433"/>
      <c r="F1271" s="252"/>
    </row>
    <row r="1272" spans="3:6" x14ac:dyDescent="0.2">
      <c r="C1272" s="433"/>
      <c r="D1272" s="433"/>
      <c r="F1272" s="252"/>
    </row>
    <row r="1273" spans="3:6" x14ac:dyDescent="0.2">
      <c r="C1273" s="433"/>
      <c r="D1273" s="433"/>
      <c r="F1273" s="252"/>
    </row>
    <row r="1274" spans="3:6" x14ac:dyDescent="0.2">
      <c r="C1274" s="433"/>
      <c r="D1274" s="433"/>
      <c r="F1274" s="252"/>
    </row>
    <row r="1275" spans="3:6" x14ac:dyDescent="0.2">
      <c r="C1275" s="433"/>
      <c r="D1275" s="433"/>
      <c r="F1275" s="252"/>
    </row>
    <row r="1276" spans="3:6" x14ac:dyDescent="0.2">
      <c r="C1276" s="433"/>
      <c r="D1276" s="433"/>
      <c r="F1276" s="252"/>
    </row>
    <row r="1277" spans="3:6" x14ac:dyDescent="0.2">
      <c r="C1277" s="433"/>
      <c r="D1277" s="433"/>
      <c r="F1277" s="252"/>
    </row>
    <row r="1278" spans="3:6" x14ac:dyDescent="0.2">
      <c r="C1278" s="433"/>
      <c r="D1278" s="433"/>
      <c r="F1278" s="252"/>
    </row>
    <row r="1279" spans="3:6" x14ac:dyDescent="0.2">
      <c r="C1279" s="433"/>
      <c r="D1279" s="433"/>
      <c r="F1279" s="252"/>
    </row>
    <row r="1280" spans="3:6" x14ac:dyDescent="0.2">
      <c r="C1280" s="433"/>
      <c r="D1280" s="433"/>
      <c r="F1280" s="252"/>
    </row>
    <row r="1281" spans="3:6" x14ac:dyDescent="0.2">
      <c r="C1281" s="433"/>
      <c r="D1281" s="433"/>
      <c r="F1281" s="252"/>
    </row>
    <row r="1282" spans="3:6" x14ac:dyDescent="0.2">
      <c r="C1282" s="433"/>
      <c r="D1282" s="433"/>
      <c r="F1282" s="252"/>
    </row>
    <row r="1283" spans="3:6" x14ac:dyDescent="0.2">
      <c r="C1283" s="433"/>
      <c r="D1283" s="433"/>
      <c r="F1283" s="252"/>
    </row>
    <row r="1284" spans="3:6" x14ac:dyDescent="0.2">
      <c r="C1284" s="433"/>
      <c r="D1284" s="433"/>
      <c r="F1284" s="252"/>
    </row>
    <row r="1285" spans="3:6" x14ac:dyDescent="0.2">
      <c r="C1285" s="433"/>
      <c r="D1285" s="433"/>
      <c r="F1285" s="252"/>
    </row>
    <row r="1286" spans="3:6" x14ac:dyDescent="0.2">
      <c r="C1286" s="433"/>
      <c r="D1286" s="433"/>
      <c r="F1286" s="252"/>
    </row>
    <row r="1287" spans="3:6" x14ac:dyDescent="0.2">
      <c r="C1287" s="433"/>
      <c r="D1287" s="433"/>
      <c r="F1287" s="252"/>
    </row>
    <row r="1288" spans="3:6" x14ac:dyDescent="0.2">
      <c r="C1288" s="433"/>
      <c r="D1288" s="433"/>
      <c r="F1288" s="252"/>
    </row>
    <row r="1289" spans="3:6" x14ac:dyDescent="0.2">
      <c r="C1289" s="433"/>
      <c r="D1289" s="433"/>
      <c r="F1289" s="252"/>
    </row>
    <row r="1290" spans="3:6" x14ac:dyDescent="0.2">
      <c r="C1290" s="433"/>
      <c r="D1290" s="433"/>
      <c r="F1290" s="252"/>
    </row>
    <row r="1291" spans="3:6" x14ac:dyDescent="0.2">
      <c r="C1291" s="433"/>
      <c r="D1291" s="433"/>
      <c r="F1291" s="252"/>
    </row>
    <row r="1292" spans="3:6" x14ac:dyDescent="0.2">
      <c r="C1292" s="433"/>
      <c r="D1292" s="433"/>
      <c r="F1292" s="252"/>
    </row>
    <row r="1293" spans="3:6" x14ac:dyDescent="0.2">
      <c r="C1293" s="433"/>
      <c r="D1293" s="433"/>
      <c r="F1293" s="252"/>
    </row>
    <row r="1294" spans="3:6" x14ac:dyDescent="0.2">
      <c r="C1294" s="433"/>
      <c r="D1294" s="433"/>
      <c r="F1294" s="252"/>
    </row>
    <row r="1295" spans="3:6" x14ac:dyDescent="0.2">
      <c r="C1295" s="433"/>
      <c r="D1295" s="433"/>
      <c r="F1295" s="252"/>
    </row>
    <row r="1296" spans="3:6" x14ac:dyDescent="0.2">
      <c r="C1296" s="433"/>
      <c r="D1296" s="433"/>
      <c r="F1296" s="252"/>
    </row>
    <row r="1297" spans="3:6" x14ac:dyDescent="0.2">
      <c r="C1297" s="433"/>
      <c r="D1297" s="433"/>
      <c r="F1297" s="252"/>
    </row>
    <row r="1298" spans="3:6" x14ac:dyDescent="0.2">
      <c r="C1298" s="433"/>
      <c r="D1298" s="433"/>
      <c r="F1298" s="252"/>
    </row>
    <row r="1299" spans="3:6" x14ac:dyDescent="0.2">
      <c r="C1299" s="433"/>
      <c r="D1299" s="433"/>
      <c r="F1299" s="252"/>
    </row>
    <row r="1300" spans="3:6" x14ac:dyDescent="0.2">
      <c r="C1300" s="433"/>
      <c r="D1300" s="433"/>
      <c r="F1300" s="252"/>
    </row>
    <row r="1301" spans="3:6" x14ac:dyDescent="0.2">
      <c r="C1301" s="433"/>
      <c r="D1301" s="433"/>
      <c r="F1301" s="252"/>
    </row>
    <row r="1302" spans="3:6" x14ac:dyDescent="0.2">
      <c r="C1302" s="433"/>
      <c r="D1302" s="433"/>
      <c r="F1302" s="252"/>
    </row>
    <row r="1303" spans="3:6" x14ac:dyDescent="0.2">
      <c r="C1303" s="433"/>
      <c r="D1303" s="433"/>
      <c r="F1303" s="252"/>
    </row>
    <row r="1304" spans="3:6" x14ac:dyDescent="0.2">
      <c r="C1304" s="433"/>
      <c r="D1304" s="433"/>
      <c r="F1304" s="252"/>
    </row>
    <row r="1305" spans="3:6" x14ac:dyDescent="0.2">
      <c r="C1305" s="433"/>
      <c r="D1305" s="433"/>
      <c r="F1305" s="252"/>
    </row>
    <row r="1306" spans="3:6" x14ac:dyDescent="0.2">
      <c r="C1306" s="433"/>
      <c r="D1306" s="433"/>
      <c r="F1306" s="252"/>
    </row>
    <row r="1307" spans="3:6" x14ac:dyDescent="0.2">
      <c r="C1307" s="433"/>
      <c r="D1307" s="433"/>
      <c r="F1307" s="252"/>
    </row>
    <row r="1308" spans="3:6" x14ac:dyDescent="0.2">
      <c r="C1308" s="433"/>
      <c r="D1308" s="433"/>
      <c r="F1308" s="252"/>
    </row>
    <row r="1309" spans="3:6" x14ac:dyDescent="0.2">
      <c r="C1309" s="433"/>
      <c r="D1309" s="433"/>
      <c r="F1309" s="252"/>
    </row>
    <row r="1310" spans="3:6" x14ac:dyDescent="0.2">
      <c r="C1310" s="433"/>
      <c r="D1310" s="433"/>
      <c r="F1310" s="252"/>
    </row>
    <row r="1311" spans="3:6" x14ac:dyDescent="0.2">
      <c r="C1311" s="433"/>
      <c r="D1311" s="433"/>
      <c r="F1311" s="252"/>
    </row>
    <row r="1312" spans="3:6" x14ac:dyDescent="0.2">
      <c r="C1312" s="433"/>
      <c r="D1312" s="433"/>
      <c r="F1312" s="252"/>
    </row>
    <row r="1313" spans="3:6" x14ac:dyDescent="0.2">
      <c r="C1313" s="433"/>
      <c r="D1313" s="433"/>
      <c r="F1313" s="252"/>
    </row>
    <row r="1314" spans="3:6" x14ac:dyDescent="0.2">
      <c r="C1314" s="433"/>
      <c r="D1314" s="433"/>
      <c r="F1314" s="252"/>
    </row>
    <row r="1315" spans="3:6" x14ac:dyDescent="0.2">
      <c r="C1315" s="433"/>
      <c r="D1315" s="433"/>
      <c r="F1315" s="252"/>
    </row>
    <row r="1316" spans="3:6" x14ac:dyDescent="0.2">
      <c r="C1316" s="433"/>
      <c r="D1316" s="433"/>
      <c r="F1316" s="252"/>
    </row>
    <row r="1317" spans="3:6" x14ac:dyDescent="0.2">
      <c r="C1317" s="433"/>
      <c r="D1317" s="433"/>
      <c r="F1317" s="252"/>
    </row>
    <row r="1318" spans="3:6" x14ac:dyDescent="0.2">
      <c r="C1318" s="433"/>
      <c r="D1318" s="433"/>
      <c r="F1318" s="252"/>
    </row>
    <row r="1319" spans="3:6" x14ac:dyDescent="0.2">
      <c r="C1319" s="433"/>
      <c r="D1319" s="433"/>
      <c r="F1319" s="252"/>
    </row>
    <row r="1320" spans="3:6" x14ac:dyDescent="0.2">
      <c r="C1320" s="433"/>
      <c r="D1320" s="433"/>
      <c r="F1320" s="252"/>
    </row>
    <row r="1321" spans="3:6" x14ac:dyDescent="0.2">
      <c r="C1321" s="433"/>
      <c r="D1321" s="433"/>
      <c r="F1321" s="252"/>
    </row>
    <row r="1322" spans="3:6" x14ac:dyDescent="0.2">
      <c r="C1322" s="433"/>
      <c r="D1322" s="433"/>
      <c r="F1322" s="252"/>
    </row>
    <row r="1323" spans="3:6" x14ac:dyDescent="0.2">
      <c r="C1323" s="433"/>
      <c r="D1323" s="433"/>
      <c r="F1323" s="252"/>
    </row>
    <row r="1324" spans="3:6" x14ac:dyDescent="0.2">
      <c r="C1324" s="433"/>
      <c r="D1324" s="433"/>
      <c r="F1324" s="252"/>
    </row>
    <row r="1325" spans="3:6" x14ac:dyDescent="0.2">
      <c r="C1325" s="433"/>
      <c r="D1325" s="433"/>
      <c r="F1325" s="252"/>
    </row>
    <row r="1326" spans="3:6" x14ac:dyDescent="0.2">
      <c r="C1326" s="433"/>
      <c r="D1326" s="433"/>
      <c r="F1326" s="252"/>
    </row>
    <row r="1327" spans="3:6" x14ac:dyDescent="0.2">
      <c r="C1327" s="433"/>
      <c r="D1327" s="433"/>
      <c r="F1327" s="252"/>
    </row>
    <row r="1328" spans="3:6" x14ac:dyDescent="0.2">
      <c r="C1328" s="433"/>
      <c r="D1328" s="433"/>
      <c r="F1328" s="252"/>
    </row>
    <row r="1329" spans="3:6" x14ac:dyDescent="0.2">
      <c r="C1329" s="433"/>
      <c r="D1329" s="433"/>
      <c r="F1329" s="252"/>
    </row>
    <row r="1330" spans="3:6" x14ac:dyDescent="0.2">
      <c r="C1330" s="433"/>
      <c r="D1330" s="433"/>
      <c r="F1330" s="252"/>
    </row>
    <row r="1331" spans="3:6" x14ac:dyDescent="0.2">
      <c r="C1331" s="433"/>
      <c r="D1331" s="433"/>
      <c r="F1331" s="252"/>
    </row>
    <row r="1332" spans="3:6" x14ac:dyDescent="0.2">
      <c r="C1332" s="433"/>
      <c r="D1332" s="433"/>
      <c r="F1332" s="252"/>
    </row>
    <row r="1333" spans="3:6" x14ac:dyDescent="0.2">
      <c r="C1333" s="433"/>
      <c r="D1333" s="433"/>
      <c r="F1333" s="252"/>
    </row>
    <row r="1334" spans="3:6" x14ac:dyDescent="0.2">
      <c r="C1334" s="433"/>
      <c r="D1334" s="433"/>
      <c r="F1334" s="252"/>
    </row>
    <row r="1335" spans="3:6" x14ac:dyDescent="0.2">
      <c r="C1335" s="433"/>
      <c r="D1335" s="433"/>
      <c r="F1335" s="252"/>
    </row>
    <row r="1336" spans="3:6" x14ac:dyDescent="0.2">
      <c r="C1336" s="433"/>
      <c r="D1336" s="433"/>
      <c r="F1336" s="252"/>
    </row>
    <row r="1337" spans="3:6" x14ac:dyDescent="0.2">
      <c r="C1337" s="433"/>
      <c r="D1337" s="433"/>
      <c r="F1337" s="252"/>
    </row>
    <row r="1338" spans="3:6" x14ac:dyDescent="0.2">
      <c r="C1338" s="433"/>
      <c r="D1338" s="433"/>
      <c r="F1338" s="252"/>
    </row>
    <row r="1339" spans="3:6" x14ac:dyDescent="0.2">
      <c r="C1339" s="433"/>
      <c r="D1339" s="433"/>
      <c r="F1339" s="252"/>
    </row>
    <row r="1340" spans="3:6" x14ac:dyDescent="0.2">
      <c r="C1340" s="433"/>
      <c r="D1340" s="433"/>
      <c r="F1340" s="252"/>
    </row>
    <row r="1341" spans="3:6" x14ac:dyDescent="0.2">
      <c r="C1341" s="433"/>
      <c r="D1341" s="433"/>
      <c r="F1341" s="252"/>
    </row>
    <row r="1342" spans="3:6" x14ac:dyDescent="0.2">
      <c r="C1342" s="433"/>
      <c r="D1342" s="433"/>
      <c r="F1342" s="252"/>
    </row>
    <row r="1343" spans="3:6" x14ac:dyDescent="0.2">
      <c r="C1343" s="433"/>
      <c r="D1343" s="433"/>
      <c r="F1343" s="252"/>
    </row>
    <row r="1344" spans="3:6" x14ac:dyDescent="0.2">
      <c r="C1344" s="433"/>
      <c r="D1344" s="433"/>
      <c r="F1344" s="252"/>
    </row>
    <row r="1345" spans="3:6" x14ac:dyDescent="0.2">
      <c r="C1345" s="433"/>
      <c r="D1345" s="433"/>
      <c r="F1345" s="252"/>
    </row>
    <row r="1346" spans="3:6" x14ac:dyDescent="0.2">
      <c r="C1346" s="433"/>
      <c r="D1346" s="433"/>
      <c r="F1346" s="252"/>
    </row>
    <row r="1347" spans="3:6" x14ac:dyDescent="0.2">
      <c r="C1347" s="433"/>
      <c r="D1347" s="433"/>
      <c r="F1347" s="252"/>
    </row>
    <row r="1348" spans="3:6" x14ac:dyDescent="0.2">
      <c r="C1348" s="433"/>
      <c r="D1348" s="433"/>
      <c r="F1348" s="252"/>
    </row>
    <row r="1349" spans="3:6" x14ac:dyDescent="0.2">
      <c r="C1349" s="433"/>
      <c r="D1349" s="433"/>
      <c r="F1349" s="252"/>
    </row>
    <row r="1350" spans="3:6" x14ac:dyDescent="0.2">
      <c r="C1350" s="433"/>
      <c r="D1350" s="433"/>
      <c r="F1350" s="252"/>
    </row>
    <row r="1351" spans="3:6" x14ac:dyDescent="0.2">
      <c r="C1351" s="433"/>
      <c r="D1351" s="433"/>
      <c r="F1351" s="252"/>
    </row>
    <row r="1352" spans="3:6" x14ac:dyDescent="0.2">
      <c r="C1352" s="433"/>
      <c r="D1352" s="433"/>
      <c r="F1352" s="252"/>
    </row>
    <row r="1353" spans="3:6" x14ac:dyDescent="0.2">
      <c r="C1353" s="433"/>
      <c r="D1353" s="433"/>
      <c r="F1353" s="252"/>
    </row>
    <row r="1354" spans="3:6" x14ac:dyDescent="0.2">
      <c r="C1354" s="433"/>
      <c r="D1354" s="433"/>
      <c r="F1354" s="252"/>
    </row>
    <row r="1355" spans="3:6" x14ac:dyDescent="0.2">
      <c r="C1355" s="433"/>
      <c r="D1355" s="433"/>
      <c r="F1355" s="252"/>
    </row>
    <row r="1356" spans="3:6" x14ac:dyDescent="0.2">
      <c r="C1356" s="433"/>
      <c r="D1356" s="433"/>
      <c r="F1356" s="252"/>
    </row>
    <row r="1357" spans="3:6" x14ac:dyDescent="0.2">
      <c r="C1357" s="433"/>
      <c r="D1357" s="433"/>
      <c r="F1357" s="252"/>
    </row>
    <row r="1358" spans="3:6" x14ac:dyDescent="0.2">
      <c r="C1358" s="433"/>
      <c r="D1358" s="433"/>
      <c r="F1358" s="252"/>
    </row>
    <row r="1359" spans="3:6" x14ac:dyDescent="0.2">
      <c r="C1359" s="433"/>
      <c r="D1359" s="433"/>
      <c r="F1359" s="252"/>
    </row>
    <row r="1360" spans="3:6" x14ac:dyDescent="0.2">
      <c r="C1360" s="433"/>
      <c r="D1360" s="433"/>
      <c r="F1360" s="252"/>
    </row>
    <row r="1361" spans="3:6" x14ac:dyDescent="0.2">
      <c r="C1361" s="433"/>
      <c r="D1361" s="433"/>
      <c r="F1361" s="252"/>
    </row>
    <row r="1362" spans="3:6" x14ac:dyDescent="0.2">
      <c r="C1362" s="433"/>
      <c r="D1362" s="433"/>
      <c r="F1362" s="252"/>
    </row>
    <row r="1363" spans="3:6" x14ac:dyDescent="0.2">
      <c r="C1363" s="433"/>
      <c r="D1363" s="433"/>
      <c r="F1363" s="252"/>
    </row>
    <row r="1364" spans="3:6" x14ac:dyDescent="0.2">
      <c r="C1364" s="433"/>
      <c r="D1364" s="433"/>
      <c r="F1364" s="252"/>
    </row>
    <row r="1365" spans="3:6" x14ac:dyDescent="0.2">
      <c r="C1365" s="433"/>
      <c r="D1365" s="433"/>
      <c r="F1365" s="252"/>
    </row>
    <row r="1366" spans="3:6" x14ac:dyDescent="0.2">
      <c r="C1366" s="433"/>
      <c r="D1366" s="433"/>
      <c r="F1366" s="252"/>
    </row>
    <row r="1367" spans="3:6" x14ac:dyDescent="0.2">
      <c r="C1367" s="433"/>
      <c r="D1367" s="433"/>
      <c r="F1367" s="252"/>
    </row>
    <row r="1368" spans="3:6" x14ac:dyDescent="0.2">
      <c r="C1368" s="433"/>
      <c r="D1368" s="433"/>
      <c r="F1368" s="252"/>
    </row>
    <row r="1369" spans="3:6" x14ac:dyDescent="0.2">
      <c r="C1369" s="433"/>
      <c r="D1369" s="433"/>
      <c r="F1369" s="252"/>
    </row>
    <row r="1370" spans="3:6" x14ac:dyDescent="0.2">
      <c r="C1370" s="433"/>
      <c r="D1370" s="433"/>
      <c r="F1370" s="252"/>
    </row>
    <row r="1371" spans="3:6" x14ac:dyDescent="0.2">
      <c r="C1371" s="433"/>
      <c r="D1371" s="433"/>
      <c r="F1371" s="252"/>
    </row>
    <row r="1372" spans="3:6" x14ac:dyDescent="0.2">
      <c r="C1372" s="433"/>
      <c r="D1372" s="433"/>
      <c r="F1372" s="252"/>
    </row>
    <row r="1373" spans="3:6" x14ac:dyDescent="0.2">
      <c r="C1373" s="433"/>
      <c r="D1373" s="433"/>
      <c r="F1373" s="252"/>
    </row>
    <row r="1374" spans="3:6" x14ac:dyDescent="0.2">
      <c r="C1374" s="433"/>
      <c r="D1374" s="433"/>
      <c r="F1374" s="252"/>
    </row>
    <row r="1375" spans="3:6" x14ac:dyDescent="0.2">
      <c r="C1375" s="433"/>
      <c r="D1375" s="433"/>
      <c r="F1375" s="252"/>
    </row>
    <row r="1376" spans="3:6" x14ac:dyDescent="0.2">
      <c r="C1376" s="433"/>
      <c r="D1376" s="433"/>
      <c r="F1376" s="252"/>
    </row>
    <row r="1377" spans="3:6" x14ac:dyDescent="0.2">
      <c r="C1377" s="433"/>
      <c r="D1377" s="433"/>
      <c r="F1377" s="252"/>
    </row>
    <row r="1378" spans="3:6" x14ac:dyDescent="0.2">
      <c r="C1378" s="433"/>
      <c r="D1378" s="433"/>
      <c r="F1378" s="252"/>
    </row>
    <row r="1379" spans="3:6" x14ac:dyDescent="0.2">
      <c r="C1379" s="433"/>
      <c r="D1379" s="433"/>
      <c r="F1379" s="252"/>
    </row>
    <row r="1380" spans="3:6" x14ac:dyDescent="0.2">
      <c r="C1380" s="433"/>
      <c r="D1380" s="433"/>
      <c r="F1380" s="252"/>
    </row>
    <row r="1381" spans="3:6" x14ac:dyDescent="0.2">
      <c r="C1381" s="433"/>
      <c r="D1381" s="433"/>
      <c r="F1381" s="252"/>
    </row>
    <row r="1382" spans="3:6" x14ac:dyDescent="0.2">
      <c r="C1382" s="433"/>
      <c r="D1382" s="433"/>
      <c r="F1382" s="252"/>
    </row>
    <row r="1383" spans="3:6" x14ac:dyDescent="0.2">
      <c r="C1383" s="433"/>
      <c r="D1383" s="433"/>
      <c r="F1383" s="252"/>
    </row>
    <row r="1384" spans="3:6" x14ac:dyDescent="0.2">
      <c r="C1384" s="433"/>
      <c r="D1384" s="433"/>
      <c r="F1384" s="252"/>
    </row>
    <row r="1385" spans="3:6" x14ac:dyDescent="0.2">
      <c r="C1385" s="433"/>
      <c r="D1385" s="433"/>
      <c r="F1385" s="252"/>
    </row>
    <row r="1386" spans="3:6" x14ac:dyDescent="0.2">
      <c r="C1386" s="433"/>
      <c r="D1386" s="433"/>
      <c r="F1386" s="252"/>
    </row>
    <row r="1387" spans="3:6" x14ac:dyDescent="0.2">
      <c r="C1387" s="433"/>
      <c r="D1387" s="433"/>
      <c r="F1387" s="252"/>
    </row>
    <row r="1388" spans="3:6" x14ac:dyDescent="0.2">
      <c r="C1388" s="433"/>
      <c r="D1388" s="433"/>
      <c r="F1388" s="252"/>
    </row>
    <row r="1389" spans="3:6" x14ac:dyDescent="0.2">
      <c r="C1389" s="433"/>
      <c r="D1389" s="433"/>
      <c r="F1389" s="252"/>
    </row>
    <row r="1390" spans="3:6" x14ac:dyDescent="0.2">
      <c r="C1390" s="433"/>
      <c r="D1390" s="433"/>
      <c r="F1390" s="252"/>
    </row>
    <row r="1391" spans="3:6" x14ac:dyDescent="0.2">
      <c r="C1391" s="433"/>
      <c r="D1391" s="433"/>
      <c r="F1391" s="252"/>
    </row>
    <row r="1392" spans="3:6" x14ac:dyDescent="0.2">
      <c r="C1392" s="433"/>
      <c r="D1392" s="433"/>
      <c r="F1392" s="252"/>
    </row>
    <row r="1393" spans="3:6" x14ac:dyDescent="0.2">
      <c r="C1393" s="433"/>
      <c r="D1393" s="433"/>
      <c r="F1393" s="252"/>
    </row>
    <row r="1394" spans="3:6" x14ac:dyDescent="0.2">
      <c r="C1394" s="433"/>
      <c r="D1394" s="433"/>
      <c r="F1394" s="252"/>
    </row>
    <row r="1395" spans="3:6" x14ac:dyDescent="0.2">
      <c r="C1395" s="433"/>
      <c r="D1395" s="433"/>
      <c r="F1395" s="252"/>
    </row>
    <row r="1396" spans="3:6" x14ac:dyDescent="0.2">
      <c r="C1396" s="433"/>
      <c r="D1396" s="433"/>
      <c r="F1396" s="252"/>
    </row>
    <row r="1397" spans="3:6" x14ac:dyDescent="0.2">
      <c r="C1397" s="433"/>
      <c r="D1397" s="433"/>
      <c r="F1397" s="252"/>
    </row>
    <row r="1398" spans="3:6" x14ac:dyDescent="0.2">
      <c r="C1398" s="433"/>
      <c r="D1398" s="433"/>
      <c r="F1398" s="252"/>
    </row>
    <row r="1399" spans="3:6" x14ac:dyDescent="0.2">
      <c r="C1399" s="433"/>
      <c r="D1399" s="433"/>
      <c r="F1399" s="252"/>
    </row>
    <row r="1400" spans="3:6" x14ac:dyDescent="0.2">
      <c r="C1400" s="433"/>
      <c r="D1400" s="433"/>
      <c r="F1400" s="252"/>
    </row>
    <row r="1401" spans="3:6" x14ac:dyDescent="0.2">
      <c r="C1401" s="433"/>
      <c r="D1401" s="433"/>
      <c r="F1401" s="252"/>
    </row>
    <row r="1402" spans="3:6" x14ac:dyDescent="0.2">
      <c r="C1402" s="433"/>
      <c r="D1402" s="433"/>
      <c r="F1402" s="252"/>
    </row>
    <row r="1403" spans="3:6" x14ac:dyDescent="0.2">
      <c r="C1403" s="433"/>
      <c r="D1403" s="433"/>
      <c r="F1403" s="252"/>
    </row>
    <row r="1404" spans="3:6" x14ac:dyDescent="0.2">
      <c r="C1404" s="433"/>
      <c r="D1404" s="433"/>
      <c r="F1404" s="252"/>
    </row>
    <row r="1405" spans="3:6" x14ac:dyDescent="0.2">
      <c r="C1405" s="433"/>
      <c r="D1405" s="433"/>
      <c r="F1405" s="252"/>
    </row>
    <row r="1406" spans="3:6" x14ac:dyDescent="0.2">
      <c r="C1406" s="433"/>
      <c r="D1406" s="433"/>
      <c r="F1406" s="252"/>
    </row>
    <row r="1407" spans="3:6" x14ac:dyDescent="0.2">
      <c r="C1407" s="433"/>
      <c r="D1407" s="433"/>
      <c r="F1407" s="252"/>
    </row>
    <row r="1408" spans="3:6" x14ac:dyDescent="0.2">
      <c r="C1408" s="433"/>
      <c r="D1408" s="433"/>
      <c r="F1408" s="252"/>
    </row>
    <row r="1409" spans="3:6" x14ac:dyDescent="0.2">
      <c r="C1409" s="433"/>
      <c r="D1409" s="433"/>
      <c r="F1409" s="252"/>
    </row>
    <row r="1410" spans="3:6" x14ac:dyDescent="0.2">
      <c r="C1410" s="433"/>
      <c r="D1410" s="433"/>
      <c r="F1410" s="252"/>
    </row>
    <row r="1411" spans="3:6" x14ac:dyDescent="0.2">
      <c r="C1411" s="433"/>
      <c r="D1411" s="433"/>
      <c r="F1411" s="252"/>
    </row>
    <row r="1412" spans="3:6" x14ac:dyDescent="0.2">
      <c r="C1412" s="433"/>
      <c r="D1412" s="433"/>
      <c r="F1412" s="252"/>
    </row>
    <row r="1413" spans="3:6" x14ac:dyDescent="0.2">
      <c r="C1413" s="433"/>
      <c r="D1413" s="433"/>
      <c r="F1413" s="252"/>
    </row>
    <row r="1414" spans="3:6" x14ac:dyDescent="0.2">
      <c r="C1414" s="433"/>
      <c r="D1414" s="433"/>
      <c r="F1414" s="252"/>
    </row>
    <row r="1415" spans="3:6" x14ac:dyDescent="0.2">
      <c r="C1415" s="433"/>
      <c r="D1415" s="433"/>
      <c r="F1415" s="252"/>
    </row>
    <row r="1416" spans="3:6" x14ac:dyDescent="0.2">
      <c r="C1416" s="433"/>
      <c r="D1416" s="433"/>
      <c r="F1416" s="252"/>
    </row>
    <row r="1417" spans="3:6" x14ac:dyDescent="0.2">
      <c r="C1417" s="433"/>
      <c r="D1417" s="433"/>
      <c r="F1417" s="252"/>
    </row>
    <row r="1418" spans="3:6" x14ac:dyDescent="0.2">
      <c r="C1418" s="433"/>
      <c r="D1418" s="433"/>
      <c r="F1418" s="252"/>
    </row>
    <row r="1419" spans="3:6" x14ac:dyDescent="0.2">
      <c r="C1419" s="433"/>
      <c r="D1419" s="433"/>
      <c r="F1419" s="252"/>
    </row>
    <row r="1420" spans="3:6" x14ac:dyDescent="0.2">
      <c r="C1420" s="433"/>
      <c r="D1420" s="433"/>
      <c r="F1420" s="252"/>
    </row>
    <row r="1421" spans="3:6" x14ac:dyDescent="0.2">
      <c r="C1421" s="433"/>
      <c r="D1421" s="433"/>
      <c r="F1421" s="252"/>
    </row>
    <row r="1422" spans="3:6" x14ac:dyDescent="0.2">
      <c r="C1422" s="433"/>
      <c r="D1422" s="433"/>
      <c r="F1422" s="252"/>
    </row>
    <row r="1423" spans="3:6" x14ac:dyDescent="0.2">
      <c r="C1423" s="433"/>
      <c r="D1423" s="433"/>
      <c r="F1423" s="252"/>
    </row>
    <row r="1424" spans="3:6" x14ac:dyDescent="0.2">
      <c r="C1424" s="433"/>
      <c r="D1424" s="433"/>
      <c r="F1424" s="252"/>
    </row>
    <row r="1425" spans="3:6" x14ac:dyDescent="0.2">
      <c r="C1425" s="433"/>
      <c r="D1425" s="433"/>
      <c r="F1425" s="252"/>
    </row>
    <row r="1426" spans="3:6" x14ac:dyDescent="0.2">
      <c r="C1426" s="433"/>
      <c r="D1426" s="433"/>
      <c r="F1426" s="252"/>
    </row>
    <row r="1427" spans="3:6" x14ac:dyDescent="0.2">
      <c r="C1427" s="433"/>
      <c r="D1427" s="433"/>
      <c r="F1427" s="252"/>
    </row>
    <row r="1428" spans="3:6" x14ac:dyDescent="0.2">
      <c r="C1428" s="433"/>
      <c r="D1428" s="433"/>
      <c r="F1428" s="252"/>
    </row>
    <row r="1429" spans="3:6" x14ac:dyDescent="0.2">
      <c r="C1429" s="433"/>
      <c r="D1429" s="433"/>
      <c r="F1429" s="252"/>
    </row>
    <row r="1430" spans="3:6" x14ac:dyDescent="0.2">
      <c r="C1430" s="433"/>
      <c r="D1430" s="433"/>
      <c r="F1430" s="252"/>
    </row>
    <row r="1431" spans="3:6" x14ac:dyDescent="0.2">
      <c r="C1431" s="433"/>
      <c r="D1431" s="433"/>
      <c r="F1431" s="252"/>
    </row>
    <row r="1432" spans="3:6" x14ac:dyDescent="0.2">
      <c r="C1432" s="433"/>
      <c r="D1432" s="433"/>
      <c r="F1432" s="252"/>
    </row>
    <row r="1433" spans="3:6" x14ac:dyDescent="0.2">
      <c r="C1433" s="433"/>
      <c r="D1433" s="433"/>
      <c r="F1433" s="252"/>
    </row>
    <row r="1434" spans="3:6" x14ac:dyDescent="0.2">
      <c r="C1434" s="433"/>
      <c r="D1434" s="433"/>
      <c r="F1434" s="252"/>
    </row>
    <row r="1435" spans="3:6" x14ac:dyDescent="0.2">
      <c r="C1435" s="433"/>
      <c r="D1435" s="433"/>
      <c r="F1435" s="252"/>
    </row>
    <row r="1436" spans="3:6" x14ac:dyDescent="0.2">
      <c r="C1436" s="433"/>
      <c r="D1436" s="433"/>
      <c r="F1436" s="252"/>
    </row>
    <row r="1437" spans="3:6" x14ac:dyDescent="0.2">
      <c r="C1437" s="433"/>
      <c r="D1437" s="433"/>
      <c r="F1437" s="252"/>
    </row>
    <row r="1438" spans="3:6" x14ac:dyDescent="0.2">
      <c r="C1438" s="433"/>
      <c r="D1438" s="433"/>
      <c r="F1438" s="252"/>
    </row>
    <row r="1439" spans="3:6" x14ac:dyDescent="0.2">
      <c r="C1439" s="433"/>
      <c r="D1439" s="433"/>
      <c r="F1439" s="252"/>
    </row>
    <row r="1440" spans="3:6" x14ac:dyDescent="0.2">
      <c r="C1440" s="433"/>
      <c r="D1440" s="433"/>
      <c r="F1440" s="252"/>
    </row>
    <row r="1441" spans="3:6" x14ac:dyDescent="0.2">
      <c r="C1441" s="433"/>
      <c r="D1441" s="433"/>
      <c r="F1441" s="252"/>
    </row>
    <row r="1442" spans="3:6" x14ac:dyDescent="0.2">
      <c r="C1442" s="433"/>
      <c r="D1442" s="433"/>
      <c r="F1442" s="252"/>
    </row>
    <row r="1443" spans="3:6" x14ac:dyDescent="0.2">
      <c r="C1443" s="433"/>
      <c r="D1443" s="433"/>
      <c r="F1443" s="252"/>
    </row>
    <row r="1444" spans="3:6" x14ac:dyDescent="0.2">
      <c r="C1444" s="433"/>
      <c r="D1444" s="433"/>
      <c r="F1444" s="252"/>
    </row>
    <row r="1445" spans="3:6" x14ac:dyDescent="0.2">
      <c r="C1445" s="433"/>
      <c r="D1445" s="433"/>
      <c r="F1445" s="252"/>
    </row>
    <row r="1446" spans="3:6" x14ac:dyDescent="0.2">
      <c r="C1446" s="433"/>
      <c r="D1446" s="433"/>
      <c r="F1446" s="252"/>
    </row>
    <row r="1447" spans="3:6" x14ac:dyDescent="0.2">
      <c r="C1447" s="433"/>
      <c r="D1447" s="433"/>
      <c r="F1447" s="252"/>
    </row>
    <row r="1448" spans="3:6" x14ac:dyDescent="0.2">
      <c r="C1448" s="433"/>
      <c r="D1448" s="433"/>
      <c r="F1448" s="252"/>
    </row>
    <row r="1449" spans="3:6" x14ac:dyDescent="0.2">
      <c r="C1449" s="433"/>
      <c r="D1449" s="433"/>
      <c r="F1449" s="252"/>
    </row>
    <row r="1450" spans="3:6" x14ac:dyDescent="0.2">
      <c r="C1450" s="433"/>
      <c r="D1450" s="433"/>
      <c r="F1450" s="252"/>
    </row>
    <row r="1451" spans="3:6" x14ac:dyDescent="0.2">
      <c r="C1451" s="433"/>
      <c r="D1451" s="433"/>
      <c r="F1451" s="252"/>
    </row>
    <row r="1452" spans="3:6" x14ac:dyDescent="0.2">
      <c r="C1452" s="433"/>
      <c r="D1452" s="433"/>
      <c r="F1452" s="252"/>
    </row>
    <row r="1453" spans="3:6" x14ac:dyDescent="0.2">
      <c r="C1453" s="433"/>
      <c r="D1453" s="433"/>
      <c r="F1453" s="252"/>
    </row>
    <row r="1454" spans="3:6" x14ac:dyDescent="0.2">
      <c r="C1454" s="433"/>
      <c r="D1454" s="433"/>
      <c r="F1454" s="252"/>
    </row>
    <row r="1455" spans="3:6" x14ac:dyDescent="0.2">
      <c r="C1455" s="433"/>
      <c r="D1455" s="433"/>
      <c r="F1455" s="252"/>
    </row>
    <row r="1456" spans="3:6" x14ac:dyDescent="0.2">
      <c r="C1456" s="433"/>
      <c r="D1456" s="433"/>
      <c r="F1456" s="252"/>
    </row>
    <row r="1457" spans="3:6" x14ac:dyDescent="0.2">
      <c r="C1457" s="433"/>
      <c r="D1457" s="433"/>
      <c r="F1457" s="252"/>
    </row>
    <row r="1458" spans="3:6" x14ac:dyDescent="0.2">
      <c r="C1458" s="433"/>
      <c r="D1458" s="433"/>
      <c r="F1458" s="252"/>
    </row>
    <row r="1459" spans="3:6" x14ac:dyDescent="0.2">
      <c r="C1459" s="433"/>
      <c r="D1459" s="433"/>
      <c r="F1459" s="252"/>
    </row>
    <row r="1460" spans="3:6" x14ac:dyDescent="0.2">
      <c r="C1460" s="433"/>
      <c r="D1460" s="433"/>
      <c r="F1460" s="252"/>
    </row>
    <row r="1461" spans="3:6" x14ac:dyDescent="0.2">
      <c r="C1461" s="433"/>
      <c r="D1461" s="433"/>
      <c r="F1461" s="252"/>
    </row>
    <row r="1462" spans="3:6" x14ac:dyDescent="0.2">
      <c r="C1462" s="433"/>
      <c r="D1462" s="433"/>
      <c r="F1462" s="252"/>
    </row>
    <row r="1463" spans="3:6" x14ac:dyDescent="0.2">
      <c r="C1463" s="433"/>
      <c r="D1463" s="433"/>
      <c r="F1463" s="252"/>
    </row>
    <row r="1464" spans="3:6" x14ac:dyDescent="0.2">
      <c r="C1464" s="433"/>
      <c r="D1464" s="433"/>
      <c r="F1464" s="252"/>
    </row>
    <row r="1465" spans="3:6" x14ac:dyDescent="0.2">
      <c r="C1465" s="433"/>
      <c r="D1465" s="433"/>
      <c r="F1465" s="252"/>
    </row>
    <row r="1466" spans="3:6" x14ac:dyDescent="0.2">
      <c r="C1466" s="433"/>
      <c r="D1466" s="433"/>
      <c r="F1466" s="252"/>
    </row>
    <row r="1467" spans="3:6" x14ac:dyDescent="0.2">
      <c r="C1467" s="433"/>
      <c r="D1467" s="433"/>
      <c r="F1467" s="252"/>
    </row>
    <row r="1468" spans="3:6" x14ac:dyDescent="0.2">
      <c r="C1468" s="433"/>
      <c r="D1468" s="433"/>
      <c r="F1468" s="252"/>
    </row>
    <row r="1469" spans="3:6" x14ac:dyDescent="0.2">
      <c r="C1469" s="433"/>
      <c r="D1469" s="433"/>
      <c r="F1469" s="252"/>
    </row>
    <row r="1470" spans="3:6" x14ac:dyDescent="0.2">
      <c r="C1470" s="433"/>
      <c r="D1470" s="433"/>
      <c r="F1470" s="252"/>
    </row>
    <row r="1471" spans="3:6" x14ac:dyDescent="0.2">
      <c r="C1471" s="433"/>
      <c r="D1471" s="433"/>
      <c r="F1471" s="252"/>
    </row>
    <row r="1472" spans="3:6" x14ac:dyDescent="0.2">
      <c r="C1472" s="433"/>
      <c r="D1472" s="433"/>
      <c r="F1472" s="252"/>
    </row>
    <row r="1473" spans="3:6" x14ac:dyDescent="0.2">
      <c r="C1473" s="433"/>
      <c r="D1473" s="433"/>
      <c r="F1473" s="252"/>
    </row>
    <row r="1474" spans="3:6" x14ac:dyDescent="0.2">
      <c r="C1474" s="433"/>
      <c r="D1474" s="433"/>
      <c r="F1474" s="252"/>
    </row>
    <row r="1475" spans="3:6" x14ac:dyDescent="0.2">
      <c r="C1475" s="433"/>
      <c r="D1475" s="433"/>
      <c r="F1475" s="252"/>
    </row>
    <row r="1476" spans="3:6" x14ac:dyDescent="0.2">
      <c r="C1476" s="433"/>
      <c r="D1476" s="433"/>
      <c r="F1476" s="252"/>
    </row>
    <row r="1477" spans="3:6" x14ac:dyDescent="0.2">
      <c r="C1477" s="433"/>
      <c r="D1477" s="433"/>
      <c r="F1477" s="252"/>
    </row>
    <row r="1478" spans="3:6" x14ac:dyDescent="0.2">
      <c r="C1478" s="433"/>
      <c r="D1478" s="433"/>
      <c r="F1478" s="252"/>
    </row>
    <row r="1479" spans="3:6" x14ac:dyDescent="0.2">
      <c r="C1479" s="433"/>
      <c r="D1479" s="433"/>
      <c r="F1479" s="252"/>
    </row>
    <row r="1480" spans="3:6" x14ac:dyDescent="0.2">
      <c r="C1480" s="433"/>
      <c r="D1480" s="433"/>
      <c r="F1480" s="252"/>
    </row>
    <row r="1481" spans="3:6" x14ac:dyDescent="0.2">
      <c r="C1481" s="433"/>
      <c r="D1481" s="433"/>
      <c r="F1481" s="252"/>
    </row>
    <row r="1482" spans="3:6" x14ac:dyDescent="0.2">
      <c r="C1482" s="433"/>
      <c r="D1482" s="433"/>
      <c r="F1482" s="252"/>
    </row>
    <row r="1483" spans="3:6" x14ac:dyDescent="0.2">
      <c r="C1483" s="433"/>
      <c r="D1483" s="433"/>
      <c r="F1483" s="252"/>
    </row>
    <row r="1484" spans="3:6" x14ac:dyDescent="0.2">
      <c r="C1484" s="433"/>
      <c r="D1484" s="433"/>
      <c r="F1484" s="252"/>
    </row>
    <row r="1485" spans="3:6" x14ac:dyDescent="0.2">
      <c r="C1485" s="433"/>
      <c r="D1485" s="433"/>
      <c r="F1485" s="252"/>
    </row>
    <row r="1486" spans="3:6" x14ac:dyDescent="0.2">
      <c r="C1486" s="433"/>
      <c r="D1486" s="433"/>
      <c r="F1486" s="252"/>
    </row>
    <row r="1487" spans="3:6" x14ac:dyDescent="0.2">
      <c r="C1487" s="433"/>
      <c r="D1487" s="433"/>
      <c r="F1487" s="252"/>
    </row>
    <row r="1488" spans="3:6" x14ac:dyDescent="0.2">
      <c r="C1488" s="433"/>
      <c r="D1488" s="433"/>
      <c r="F1488" s="252"/>
    </row>
    <row r="1489" spans="3:6" x14ac:dyDescent="0.2">
      <c r="C1489" s="433"/>
      <c r="D1489" s="433"/>
      <c r="F1489" s="252"/>
    </row>
    <row r="1490" spans="3:6" x14ac:dyDescent="0.2">
      <c r="C1490" s="433"/>
      <c r="D1490" s="433"/>
      <c r="F1490" s="252"/>
    </row>
    <row r="1491" spans="3:6" x14ac:dyDescent="0.2">
      <c r="C1491" s="433"/>
      <c r="D1491" s="433"/>
      <c r="F1491" s="252"/>
    </row>
    <row r="1492" spans="3:6" x14ac:dyDescent="0.2">
      <c r="C1492" s="433"/>
      <c r="D1492" s="433"/>
      <c r="F1492" s="252"/>
    </row>
    <row r="1493" spans="3:6" x14ac:dyDescent="0.2">
      <c r="C1493" s="433"/>
      <c r="D1493" s="433"/>
      <c r="F1493" s="252"/>
    </row>
    <row r="1494" spans="3:6" x14ac:dyDescent="0.2">
      <c r="C1494" s="433"/>
      <c r="D1494" s="433"/>
      <c r="F1494" s="252"/>
    </row>
    <row r="1495" spans="3:6" x14ac:dyDescent="0.2">
      <c r="C1495" s="433"/>
      <c r="D1495" s="433"/>
      <c r="F1495" s="252"/>
    </row>
    <row r="1496" spans="3:6" x14ac:dyDescent="0.2">
      <c r="C1496" s="433"/>
      <c r="D1496" s="433"/>
      <c r="F1496" s="252"/>
    </row>
    <row r="1497" spans="3:6" x14ac:dyDescent="0.2">
      <c r="C1497" s="433"/>
      <c r="D1497" s="433"/>
      <c r="F1497" s="252"/>
    </row>
    <row r="1498" spans="3:6" x14ac:dyDescent="0.2">
      <c r="C1498" s="433"/>
      <c r="D1498" s="433"/>
      <c r="F1498" s="252"/>
    </row>
    <row r="1499" spans="3:6" x14ac:dyDescent="0.2">
      <c r="C1499" s="433"/>
      <c r="D1499" s="433"/>
      <c r="F1499" s="252"/>
    </row>
    <row r="1500" spans="3:6" x14ac:dyDescent="0.2">
      <c r="C1500" s="433"/>
      <c r="D1500" s="433"/>
      <c r="F1500" s="252"/>
    </row>
    <row r="1501" spans="3:6" x14ac:dyDescent="0.2">
      <c r="C1501" s="433"/>
      <c r="D1501" s="433"/>
      <c r="F1501" s="252"/>
    </row>
    <row r="1502" spans="3:6" x14ac:dyDescent="0.2">
      <c r="C1502" s="433"/>
      <c r="D1502" s="433"/>
      <c r="F1502" s="252"/>
    </row>
    <row r="1503" spans="3:6" x14ac:dyDescent="0.2">
      <c r="C1503" s="433"/>
      <c r="D1503" s="433"/>
      <c r="F1503" s="252"/>
    </row>
    <row r="1504" spans="3:6" x14ac:dyDescent="0.2">
      <c r="C1504" s="433"/>
      <c r="D1504" s="433"/>
      <c r="F1504" s="252"/>
    </row>
    <row r="1505" spans="3:6" x14ac:dyDescent="0.2">
      <c r="C1505" s="433"/>
      <c r="D1505" s="433"/>
      <c r="F1505" s="252"/>
    </row>
    <row r="1506" spans="3:6" x14ac:dyDescent="0.2">
      <c r="C1506" s="433"/>
      <c r="D1506" s="433"/>
      <c r="F1506" s="252"/>
    </row>
    <row r="1507" spans="3:6" x14ac:dyDescent="0.2">
      <c r="C1507" s="433"/>
      <c r="D1507" s="433"/>
      <c r="F1507" s="252"/>
    </row>
    <row r="1508" spans="3:6" x14ac:dyDescent="0.2">
      <c r="C1508" s="433"/>
      <c r="D1508" s="433"/>
      <c r="F1508" s="252"/>
    </row>
    <row r="1509" spans="3:6" x14ac:dyDescent="0.2">
      <c r="C1509" s="433"/>
      <c r="D1509" s="433"/>
      <c r="F1509" s="252"/>
    </row>
    <row r="1510" spans="3:6" x14ac:dyDescent="0.2">
      <c r="C1510" s="433"/>
      <c r="D1510" s="433"/>
      <c r="F1510" s="252"/>
    </row>
    <row r="1511" spans="3:6" x14ac:dyDescent="0.2">
      <c r="C1511" s="433"/>
      <c r="D1511" s="433"/>
      <c r="F1511" s="252"/>
    </row>
    <row r="1512" spans="3:6" x14ac:dyDescent="0.2">
      <c r="C1512" s="433"/>
      <c r="D1512" s="433"/>
      <c r="F1512" s="252"/>
    </row>
    <row r="1513" spans="3:6" x14ac:dyDescent="0.2">
      <c r="C1513" s="433"/>
      <c r="D1513" s="433"/>
      <c r="F1513" s="252"/>
    </row>
    <row r="1514" spans="3:6" x14ac:dyDescent="0.2">
      <c r="C1514" s="433"/>
      <c r="D1514" s="433"/>
      <c r="F1514" s="252"/>
    </row>
    <row r="1515" spans="3:6" x14ac:dyDescent="0.2">
      <c r="C1515" s="433"/>
      <c r="D1515" s="433"/>
      <c r="F1515" s="252"/>
    </row>
    <row r="1516" spans="3:6" x14ac:dyDescent="0.2">
      <c r="C1516" s="433"/>
      <c r="D1516" s="433"/>
      <c r="F1516" s="252"/>
    </row>
    <row r="1517" spans="3:6" x14ac:dyDescent="0.2">
      <c r="C1517" s="433"/>
      <c r="D1517" s="433"/>
      <c r="F1517" s="252"/>
    </row>
    <row r="1518" spans="3:6" x14ac:dyDescent="0.2">
      <c r="C1518" s="433"/>
      <c r="D1518" s="433"/>
      <c r="F1518" s="252"/>
    </row>
    <row r="1519" spans="3:6" x14ac:dyDescent="0.2">
      <c r="C1519" s="433"/>
      <c r="D1519" s="433"/>
      <c r="F1519" s="252"/>
    </row>
    <row r="1520" spans="3:6" x14ac:dyDescent="0.2">
      <c r="C1520" s="433"/>
      <c r="D1520" s="433"/>
      <c r="F1520" s="252"/>
    </row>
    <row r="1521" spans="3:6" x14ac:dyDescent="0.2">
      <c r="C1521" s="433"/>
      <c r="D1521" s="433"/>
      <c r="F1521" s="252"/>
    </row>
    <row r="1522" spans="3:6" x14ac:dyDescent="0.2">
      <c r="C1522" s="433"/>
      <c r="D1522" s="433"/>
      <c r="F1522" s="252"/>
    </row>
    <row r="1523" spans="3:6" x14ac:dyDescent="0.2">
      <c r="C1523" s="433"/>
      <c r="D1523" s="433"/>
      <c r="F1523" s="252"/>
    </row>
    <row r="1524" spans="3:6" x14ac:dyDescent="0.2">
      <c r="C1524" s="433"/>
      <c r="D1524" s="433"/>
      <c r="F1524" s="252"/>
    </row>
    <row r="1525" spans="3:6" x14ac:dyDescent="0.2">
      <c r="C1525" s="433"/>
      <c r="D1525" s="433"/>
      <c r="F1525" s="252"/>
    </row>
    <row r="1526" spans="3:6" x14ac:dyDescent="0.2">
      <c r="C1526" s="433"/>
      <c r="D1526" s="433"/>
      <c r="F1526" s="252"/>
    </row>
    <row r="1527" spans="3:6" x14ac:dyDescent="0.2">
      <c r="C1527" s="433"/>
      <c r="D1527" s="433"/>
      <c r="F1527" s="252"/>
    </row>
    <row r="1528" spans="3:6" x14ac:dyDescent="0.2">
      <c r="C1528" s="433"/>
      <c r="D1528" s="433"/>
      <c r="F1528" s="252"/>
    </row>
    <row r="1529" spans="3:6" x14ac:dyDescent="0.2">
      <c r="C1529" s="433"/>
      <c r="D1529" s="433"/>
      <c r="F1529" s="252"/>
    </row>
    <row r="1530" spans="3:6" x14ac:dyDescent="0.2">
      <c r="C1530" s="433"/>
      <c r="D1530" s="433"/>
      <c r="F1530" s="252"/>
    </row>
    <row r="1531" spans="3:6" x14ac:dyDescent="0.2">
      <c r="C1531" s="433"/>
      <c r="D1531" s="433"/>
      <c r="F1531" s="252"/>
    </row>
    <row r="1532" spans="3:6" x14ac:dyDescent="0.2">
      <c r="C1532" s="433"/>
      <c r="D1532" s="433"/>
      <c r="F1532" s="252"/>
    </row>
    <row r="1533" spans="3:6" x14ac:dyDescent="0.2">
      <c r="C1533" s="433"/>
      <c r="D1533" s="433"/>
      <c r="F1533" s="252"/>
    </row>
    <row r="1534" spans="3:6" x14ac:dyDescent="0.2">
      <c r="C1534" s="433"/>
      <c r="D1534" s="433"/>
      <c r="F1534" s="252"/>
    </row>
    <row r="1535" spans="3:6" x14ac:dyDescent="0.2">
      <c r="C1535" s="433"/>
      <c r="D1535" s="433"/>
      <c r="F1535" s="252"/>
    </row>
    <row r="1536" spans="3:6" x14ac:dyDescent="0.2">
      <c r="C1536" s="433"/>
      <c r="D1536" s="433"/>
      <c r="F1536" s="252"/>
    </row>
    <row r="1537" spans="3:6" x14ac:dyDescent="0.2">
      <c r="C1537" s="433"/>
      <c r="D1537" s="433"/>
      <c r="F1537" s="252"/>
    </row>
    <row r="1538" spans="3:6" x14ac:dyDescent="0.2">
      <c r="C1538" s="433"/>
      <c r="D1538" s="433"/>
      <c r="F1538" s="252"/>
    </row>
    <row r="1539" spans="3:6" x14ac:dyDescent="0.2">
      <c r="C1539" s="433"/>
      <c r="D1539" s="433"/>
      <c r="F1539" s="252"/>
    </row>
    <row r="1540" spans="3:6" x14ac:dyDescent="0.2">
      <c r="C1540" s="433"/>
      <c r="D1540" s="433"/>
      <c r="F1540" s="252"/>
    </row>
    <row r="1541" spans="3:6" x14ac:dyDescent="0.2">
      <c r="C1541" s="433"/>
      <c r="D1541" s="433"/>
      <c r="F1541" s="252"/>
    </row>
    <row r="1542" spans="3:6" x14ac:dyDescent="0.2">
      <c r="C1542" s="433"/>
      <c r="D1542" s="433"/>
      <c r="F1542" s="252"/>
    </row>
    <row r="1543" spans="3:6" x14ac:dyDescent="0.2">
      <c r="C1543" s="433"/>
      <c r="D1543" s="433"/>
      <c r="F1543" s="252"/>
    </row>
    <row r="1544" spans="3:6" x14ac:dyDescent="0.2">
      <c r="C1544" s="433"/>
      <c r="D1544" s="433"/>
      <c r="F1544" s="252"/>
    </row>
    <row r="1545" spans="3:6" x14ac:dyDescent="0.2">
      <c r="C1545" s="433"/>
      <c r="D1545" s="433"/>
      <c r="F1545" s="252"/>
    </row>
    <row r="1546" spans="3:6" x14ac:dyDescent="0.2">
      <c r="C1546" s="433"/>
      <c r="D1546" s="433"/>
      <c r="F1546" s="252"/>
    </row>
    <row r="1547" spans="3:6" x14ac:dyDescent="0.2">
      <c r="C1547" s="433"/>
      <c r="D1547" s="433"/>
      <c r="F1547" s="252"/>
    </row>
    <row r="1548" spans="3:6" x14ac:dyDescent="0.2">
      <c r="C1548" s="433"/>
      <c r="D1548" s="433"/>
      <c r="F1548" s="252"/>
    </row>
    <row r="1549" spans="3:6" x14ac:dyDescent="0.2">
      <c r="C1549" s="433"/>
      <c r="D1549" s="433"/>
      <c r="F1549" s="252"/>
    </row>
    <row r="1550" spans="3:6" x14ac:dyDescent="0.2">
      <c r="C1550" s="433"/>
      <c r="D1550" s="433"/>
      <c r="F1550" s="252"/>
    </row>
    <row r="1551" spans="3:6" x14ac:dyDescent="0.2">
      <c r="C1551" s="433"/>
      <c r="D1551" s="433"/>
      <c r="F1551" s="252"/>
    </row>
    <row r="1552" spans="3:6" x14ac:dyDescent="0.2">
      <c r="C1552" s="433"/>
      <c r="D1552" s="433"/>
      <c r="F1552" s="252"/>
    </row>
    <row r="1553" spans="3:6" x14ac:dyDescent="0.2">
      <c r="C1553" s="433"/>
      <c r="D1553" s="433"/>
      <c r="F1553" s="252"/>
    </row>
    <row r="1554" spans="3:6" x14ac:dyDescent="0.2">
      <c r="C1554" s="433"/>
      <c r="D1554" s="433"/>
      <c r="F1554" s="252"/>
    </row>
    <row r="1555" spans="3:6" x14ac:dyDescent="0.2">
      <c r="C1555" s="433"/>
      <c r="D1555" s="433"/>
      <c r="F1555" s="252"/>
    </row>
    <row r="1556" spans="3:6" x14ac:dyDescent="0.2">
      <c r="C1556" s="433"/>
      <c r="D1556" s="433"/>
      <c r="F1556" s="252"/>
    </row>
    <row r="1557" spans="3:6" x14ac:dyDescent="0.2">
      <c r="C1557" s="433"/>
      <c r="D1557" s="433"/>
      <c r="F1557" s="252"/>
    </row>
    <row r="1558" spans="3:6" x14ac:dyDescent="0.2">
      <c r="C1558" s="433"/>
      <c r="D1558" s="433"/>
      <c r="F1558" s="252"/>
    </row>
    <row r="1559" spans="3:6" x14ac:dyDescent="0.2">
      <c r="C1559" s="433"/>
      <c r="D1559" s="433"/>
      <c r="F1559" s="252"/>
    </row>
    <row r="1560" spans="3:6" x14ac:dyDescent="0.2">
      <c r="C1560" s="433"/>
      <c r="D1560" s="433"/>
      <c r="F1560" s="252"/>
    </row>
    <row r="1561" spans="3:6" x14ac:dyDescent="0.2">
      <c r="C1561" s="433"/>
      <c r="D1561" s="433"/>
      <c r="F1561" s="252"/>
    </row>
    <row r="1562" spans="3:6" x14ac:dyDescent="0.2">
      <c r="C1562" s="433"/>
      <c r="D1562" s="433"/>
      <c r="F1562" s="252"/>
    </row>
    <row r="1563" spans="3:6" x14ac:dyDescent="0.2">
      <c r="C1563" s="433"/>
      <c r="D1563" s="433"/>
      <c r="F1563" s="252"/>
    </row>
    <row r="1564" spans="3:6" x14ac:dyDescent="0.2">
      <c r="C1564" s="433"/>
      <c r="D1564" s="433"/>
      <c r="F1564" s="252"/>
    </row>
    <row r="1565" spans="3:6" x14ac:dyDescent="0.2">
      <c r="C1565" s="433"/>
      <c r="D1565" s="433"/>
      <c r="F1565" s="252"/>
    </row>
    <row r="1566" spans="3:6" x14ac:dyDescent="0.2">
      <c r="C1566" s="433"/>
      <c r="D1566" s="433"/>
      <c r="F1566" s="252"/>
    </row>
    <row r="1567" spans="3:6" x14ac:dyDescent="0.2">
      <c r="C1567" s="433"/>
      <c r="D1567" s="433"/>
      <c r="F1567" s="252"/>
    </row>
    <row r="1568" spans="3:6" x14ac:dyDescent="0.2">
      <c r="C1568" s="433"/>
      <c r="D1568" s="433"/>
      <c r="F1568" s="252"/>
    </row>
    <row r="1569" spans="3:6" x14ac:dyDescent="0.2">
      <c r="C1569" s="433"/>
      <c r="D1569" s="433"/>
      <c r="F1569" s="252"/>
    </row>
    <row r="1570" spans="3:6" x14ac:dyDescent="0.2">
      <c r="C1570" s="433"/>
      <c r="D1570" s="433"/>
      <c r="F1570" s="252"/>
    </row>
    <row r="1571" spans="3:6" x14ac:dyDescent="0.2">
      <c r="C1571" s="433"/>
      <c r="D1571" s="433"/>
      <c r="F1571" s="252"/>
    </row>
    <row r="1572" spans="3:6" x14ac:dyDescent="0.2">
      <c r="C1572" s="433"/>
      <c r="D1572" s="433"/>
      <c r="F1572" s="252"/>
    </row>
    <row r="1573" spans="3:6" x14ac:dyDescent="0.2">
      <c r="C1573" s="433"/>
      <c r="D1573" s="433"/>
      <c r="F1573" s="252"/>
    </row>
    <row r="1574" spans="3:6" x14ac:dyDescent="0.2">
      <c r="C1574" s="433"/>
      <c r="D1574" s="433"/>
      <c r="F1574" s="252"/>
    </row>
    <row r="1575" spans="3:6" x14ac:dyDescent="0.2">
      <c r="C1575" s="433"/>
      <c r="D1575" s="433"/>
      <c r="F1575" s="252"/>
    </row>
    <row r="1576" spans="3:6" x14ac:dyDescent="0.2">
      <c r="C1576" s="433"/>
      <c r="D1576" s="433"/>
      <c r="F1576" s="252"/>
    </row>
    <row r="1577" spans="3:6" x14ac:dyDescent="0.2">
      <c r="C1577" s="433"/>
      <c r="D1577" s="433"/>
      <c r="F1577" s="252"/>
    </row>
    <row r="1578" spans="3:6" x14ac:dyDescent="0.2">
      <c r="C1578" s="433"/>
      <c r="D1578" s="433"/>
      <c r="F1578" s="252"/>
    </row>
    <row r="1579" spans="3:6" x14ac:dyDescent="0.2">
      <c r="C1579" s="433"/>
      <c r="D1579" s="433"/>
      <c r="F1579" s="252"/>
    </row>
    <row r="1580" spans="3:6" x14ac:dyDescent="0.2">
      <c r="C1580" s="433"/>
      <c r="D1580" s="433"/>
      <c r="F1580" s="252"/>
    </row>
    <row r="1581" spans="3:6" x14ac:dyDescent="0.2">
      <c r="C1581" s="433"/>
      <c r="D1581" s="433"/>
      <c r="F1581" s="252"/>
    </row>
    <row r="1582" spans="3:6" x14ac:dyDescent="0.2">
      <c r="C1582" s="433"/>
      <c r="D1582" s="433"/>
      <c r="F1582" s="252"/>
    </row>
    <row r="1583" spans="3:6" x14ac:dyDescent="0.2">
      <c r="C1583" s="433"/>
      <c r="D1583" s="433"/>
      <c r="F1583" s="252"/>
    </row>
    <row r="1584" spans="3:6" x14ac:dyDescent="0.2">
      <c r="C1584" s="433"/>
      <c r="D1584" s="433"/>
      <c r="F1584" s="252"/>
    </row>
    <row r="1585" spans="3:6" x14ac:dyDescent="0.2">
      <c r="C1585" s="433"/>
      <c r="D1585" s="433"/>
      <c r="F1585" s="252"/>
    </row>
    <row r="1586" spans="3:6" x14ac:dyDescent="0.2">
      <c r="C1586" s="433"/>
      <c r="D1586" s="433"/>
      <c r="F1586" s="252"/>
    </row>
    <row r="1587" spans="3:6" x14ac:dyDescent="0.2">
      <c r="C1587" s="433"/>
      <c r="D1587" s="433"/>
      <c r="F1587" s="252"/>
    </row>
    <row r="1588" spans="3:6" x14ac:dyDescent="0.2">
      <c r="C1588" s="433"/>
      <c r="D1588" s="433"/>
      <c r="F1588" s="252"/>
    </row>
    <row r="1589" spans="3:6" x14ac:dyDescent="0.2">
      <c r="C1589" s="433"/>
      <c r="D1589" s="433"/>
      <c r="F1589" s="252"/>
    </row>
    <row r="1590" spans="3:6" x14ac:dyDescent="0.2">
      <c r="C1590" s="433"/>
      <c r="D1590" s="433"/>
      <c r="F1590" s="252"/>
    </row>
    <row r="1591" spans="3:6" x14ac:dyDescent="0.2">
      <c r="C1591" s="433"/>
      <c r="D1591" s="433"/>
      <c r="F1591" s="252"/>
    </row>
    <row r="1592" spans="3:6" x14ac:dyDescent="0.2">
      <c r="C1592" s="433"/>
      <c r="D1592" s="433"/>
      <c r="F1592" s="252"/>
    </row>
    <row r="1593" spans="3:6" x14ac:dyDescent="0.2">
      <c r="C1593" s="433"/>
      <c r="D1593" s="433"/>
      <c r="F1593" s="252"/>
    </row>
    <row r="1594" spans="3:6" x14ac:dyDescent="0.2">
      <c r="C1594" s="433"/>
      <c r="D1594" s="433"/>
      <c r="F1594" s="252"/>
    </row>
    <row r="1595" spans="3:6" x14ac:dyDescent="0.2">
      <c r="C1595" s="433"/>
      <c r="D1595" s="433"/>
      <c r="F1595" s="252"/>
    </row>
    <row r="1596" spans="3:6" x14ac:dyDescent="0.2">
      <c r="C1596" s="433"/>
      <c r="D1596" s="433"/>
      <c r="F1596" s="252"/>
    </row>
    <row r="1597" spans="3:6" x14ac:dyDescent="0.2">
      <c r="C1597" s="433"/>
      <c r="D1597" s="433"/>
      <c r="F1597" s="252"/>
    </row>
    <row r="1598" spans="3:6" x14ac:dyDescent="0.2">
      <c r="C1598" s="433"/>
      <c r="D1598" s="433"/>
      <c r="F1598" s="252"/>
    </row>
    <row r="1599" spans="3:6" x14ac:dyDescent="0.2">
      <c r="C1599" s="433"/>
      <c r="D1599" s="433"/>
      <c r="F1599" s="252"/>
    </row>
    <row r="1600" spans="3:6" x14ac:dyDescent="0.2">
      <c r="C1600" s="433"/>
      <c r="D1600" s="433"/>
      <c r="F1600" s="252"/>
    </row>
    <row r="1601" spans="3:6" x14ac:dyDescent="0.2">
      <c r="C1601" s="433"/>
      <c r="D1601" s="433"/>
      <c r="F1601" s="252"/>
    </row>
    <row r="1602" spans="3:6" x14ac:dyDescent="0.2">
      <c r="C1602" s="433"/>
      <c r="D1602" s="433"/>
      <c r="F1602" s="252"/>
    </row>
    <row r="1603" spans="3:6" x14ac:dyDescent="0.2">
      <c r="C1603" s="433"/>
      <c r="D1603" s="433"/>
      <c r="F1603" s="252"/>
    </row>
    <row r="1604" spans="3:6" x14ac:dyDescent="0.2">
      <c r="C1604" s="433"/>
      <c r="D1604" s="433"/>
      <c r="F1604" s="252"/>
    </row>
    <row r="1605" spans="3:6" x14ac:dyDescent="0.2">
      <c r="C1605" s="433"/>
      <c r="D1605" s="433"/>
      <c r="F1605" s="252"/>
    </row>
    <row r="1606" spans="3:6" x14ac:dyDescent="0.2">
      <c r="C1606" s="433"/>
      <c r="D1606" s="433"/>
      <c r="F1606" s="252"/>
    </row>
    <row r="1607" spans="3:6" x14ac:dyDescent="0.2">
      <c r="C1607" s="433"/>
      <c r="D1607" s="433"/>
      <c r="F1607" s="252"/>
    </row>
    <row r="1608" spans="3:6" x14ac:dyDescent="0.2">
      <c r="C1608" s="433"/>
      <c r="D1608" s="433"/>
      <c r="F1608" s="252"/>
    </row>
    <row r="1609" spans="3:6" x14ac:dyDescent="0.2">
      <c r="C1609" s="433"/>
      <c r="D1609" s="433"/>
      <c r="F1609" s="252"/>
    </row>
    <row r="1610" spans="3:6" x14ac:dyDescent="0.2">
      <c r="C1610" s="433"/>
      <c r="D1610" s="433"/>
      <c r="F1610" s="252"/>
    </row>
    <row r="1611" spans="3:6" x14ac:dyDescent="0.2">
      <c r="C1611" s="433"/>
      <c r="D1611" s="433"/>
      <c r="F1611" s="252"/>
    </row>
    <row r="1612" spans="3:6" x14ac:dyDescent="0.2">
      <c r="C1612" s="433"/>
      <c r="D1612" s="433"/>
      <c r="F1612" s="252"/>
    </row>
    <row r="1613" spans="3:6" x14ac:dyDescent="0.2">
      <c r="C1613" s="433"/>
      <c r="D1613" s="433"/>
      <c r="F1613" s="252"/>
    </row>
    <row r="1614" spans="3:6" x14ac:dyDescent="0.2">
      <c r="C1614" s="433"/>
      <c r="D1614" s="433"/>
      <c r="F1614" s="252"/>
    </row>
    <row r="1615" spans="3:6" x14ac:dyDescent="0.2">
      <c r="C1615" s="433"/>
      <c r="D1615" s="433"/>
      <c r="F1615" s="252"/>
    </row>
    <row r="1616" spans="3:6" x14ac:dyDescent="0.2">
      <c r="C1616" s="433"/>
      <c r="D1616" s="433"/>
      <c r="F1616" s="252"/>
    </row>
    <row r="1617" spans="3:6" x14ac:dyDescent="0.2">
      <c r="C1617" s="433"/>
      <c r="D1617" s="433"/>
      <c r="F1617" s="252"/>
    </row>
    <row r="1618" spans="3:6" x14ac:dyDescent="0.2">
      <c r="C1618" s="433"/>
      <c r="D1618" s="433"/>
      <c r="F1618" s="252"/>
    </row>
    <row r="1619" spans="3:6" x14ac:dyDescent="0.2">
      <c r="C1619" s="433"/>
      <c r="D1619" s="433"/>
      <c r="F1619" s="252"/>
    </row>
    <row r="1620" spans="3:6" x14ac:dyDescent="0.2">
      <c r="C1620" s="433"/>
      <c r="D1620" s="433"/>
      <c r="F1620" s="252"/>
    </row>
    <row r="1621" spans="3:6" x14ac:dyDescent="0.2">
      <c r="C1621" s="433"/>
      <c r="D1621" s="433"/>
      <c r="F1621" s="252"/>
    </row>
    <row r="1622" spans="3:6" x14ac:dyDescent="0.2">
      <c r="C1622" s="433"/>
      <c r="D1622" s="433"/>
      <c r="F1622" s="252"/>
    </row>
    <row r="1623" spans="3:6" x14ac:dyDescent="0.2">
      <c r="C1623" s="433"/>
      <c r="D1623" s="433"/>
      <c r="F1623" s="252"/>
    </row>
    <row r="1624" spans="3:6" x14ac:dyDescent="0.2">
      <c r="C1624" s="433"/>
      <c r="D1624" s="433"/>
      <c r="F1624" s="252"/>
    </row>
    <row r="1625" spans="3:6" x14ac:dyDescent="0.2">
      <c r="C1625" s="433"/>
      <c r="D1625" s="433"/>
      <c r="F1625" s="252"/>
    </row>
    <row r="1626" spans="3:6" x14ac:dyDescent="0.2">
      <c r="C1626" s="433"/>
      <c r="D1626" s="433"/>
      <c r="F1626" s="252"/>
    </row>
    <row r="1627" spans="3:6" x14ac:dyDescent="0.2">
      <c r="C1627" s="433"/>
      <c r="D1627" s="433"/>
      <c r="F1627" s="252"/>
    </row>
    <row r="1628" spans="3:6" x14ac:dyDescent="0.2">
      <c r="C1628" s="433"/>
      <c r="D1628" s="433"/>
      <c r="F1628" s="252"/>
    </row>
    <row r="1629" spans="3:6" x14ac:dyDescent="0.2">
      <c r="C1629" s="433"/>
      <c r="D1629" s="433"/>
      <c r="F1629" s="252"/>
    </row>
    <row r="1630" spans="3:6" x14ac:dyDescent="0.2">
      <c r="C1630" s="433"/>
      <c r="D1630" s="433"/>
      <c r="F1630" s="252"/>
    </row>
    <row r="1631" spans="3:6" x14ac:dyDescent="0.2">
      <c r="C1631" s="433"/>
      <c r="D1631" s="433"/>
      <c r="F1631" s="252"/>
    </row>
    <row r="1632" spans="3:6" x14ac:dyDescent="0.2">
      <c r="C1632" s="433"/>
      <c r="D1632" s="433"/>
      <c r="F1632" s="252"/>
    </row>
    <row r="1633" spans="3:6" x14ac:dyDescent="0.2">
      <c r="C1633" s="433"/>
      <c r="D1633" s="433"/>
      <c r="F1633" s="252"/>
    </row>
    <row r="1634" spans="3:6" x14ac:dyDescent="0.2">
      <c r="C1634" s="433"/>
      <c r="D1634" s="433"/>
      <c r="F1634" s="252"/>
    </row>
    <row r="1635" spans="3:6" x14ac:dyDescent="0.2">
      <c r="C1635" s="433"/>
      <c r="D1635" s="433"/>
      <c r="F1635" s="252"/>
    </row>
    <row r="1636" spans="3:6" x14ac:dyDescent="0.2">
      <c r="C1636" s="433"/>
      <c r="D1636" s="433"/>
      <c r="F1636" s="252"/>
    </row>
    <row r="1637" spans="3:6" x14ac:dyDescent="0.2">
      <c r="C1637" s="433"/>
      <c r="D1637" s="433"/>
      <c r="F1637" s="252"/>
    </row>
    <row r="1638" spans="3:6" x14ac:dyDescent="0.2">
      <c r="C1638" s="433"/>
      <c r="D1638" s="433"/>
      <c r="F1638" s="252"/>
    </row>
    <row r="1639" spans="3:6" x14ac:dyDescent="0.2">
      <c r="C1639" s="433"/>
      <c r="D1639" s="433"/>
      <c r="F1639" s="252"/>
    </row>
    <row r="1640" spans="3:6" x14ac:dyDescent="0.2">
      <c r="C1640" s="433"/>
      <c r="D1640" s="433"/>
      <c r="F1640" s="252"/>
    </row>
    <row r="1641" spans="3:6" x14ac:dyDescent="0.2">
      <c r="C1641" s="433"/>
      <c r="D1641" s="433"/>
      <c r="F1641" s="252"/>
    </row>
    <row r="1642" spans="3:6" x14ac:dyDescent="0.2">
      <c r="C1642" s="433"/>
      <c r="D1642" s="433"/>
      <c r="F1642" s="252"/>
    </row>
    <row r="1643" spans="3:6" x14ac:dyDescent="0.2">
      <c r="C1643" s="433"/>
      <c r="D1643" s="433"/>
      <c r="F1643" s="252"/>
    </row>
    <row r="1644" spans="3:6" x14ac:dyDescent="0.2">
      <c r="C1644" s="433"/>
      <c r="D1644" s="433"/>
      <c r="F1644" s="252"/>
    </row>
    <row r="1645" spans="3:6" x14ac:dyDescent="0.2">
      <c r="C1645" s="433"/>
      <c r="D1645" s="433"/>
      <c r="F1645" s="252"/>
    </row>
    <row r="1646" spans="3:6" x14ac:dyDescent="0.2">
      <c r="C1646" s="433"/>
      <c r="D1646" s="433"/>
      <c r="F1646" s="252"/>
    </row>
    <row r="1647" spans="3:6" x14ac:dyDescent="0.2">
      <c r="C1647" s="433"/>
      <c r="D1647" s="433"/>
      <c r="F1647" s="252"/>
    </row>
    <row r="1648" spans="3:6" x14ac:dyDescent="0.2">
      <c r="C1648" s="433"/>
      <c r="D1648" s="433"/>
      <c r="F1648" s="252"/>
    </row>
    <row r="1649" spans="3:6" x14ac:dyDescent="0.2">
      <c r="C1649" s="433"/>
      <c r="D1649" s="433"/>
      <c r="F1649" s="252"/>
    </row>
    <row r="1650" spans="3:6" x14ac:dyDescent="0.2">
      <c r="C1650" s="433"/>
      <c r="D1650" s="433"/>
      <c r="F1650" s="252"/>
    </row>
    <row r="1651" spans="3:6" x14ac:dyDescent="0.2">
      <c r="C1651" s="433"/>
      <c r="D1651" s="433"/>
      <c r="F1651" s="252"/>
    </row>
    <row r="1652" spans="3:6" x14ac:dyDescent="0.2">
      <c r="C1652" s="433"/>
      <c r="D1652" s="433"/>
      <c r="F1652" s="252"/>
    </row>
    <row r="1653" spans="3:6" x14ac:dyDescent="0.2">
      <c r="C1653" s="433"/>
      <c r="D1653" s="433"/>
      <c r="F1653" s="252"/>
    </row>
    <row r="1654" spans="3:6" x14ac:dyDescent="0.2">
      <c r="C1654" s="433"/>
      <c r="D1654" s="433"/>
      <c r="F1654" s="252"/>
    </row>
    <row r="1655" spans="3:6" x14ac:dyDescent="0.2">
      <c r="C1655" s="433"/>
      <c r="D1655" s="433"/>
      <c r="F1655" s="252"/>
    </row>
    <row r="1656" spans="3:6" x14ac:dyDescent="0.2">
      <c r="C1656" s="433"/>
      <c r="D1656" s="433"/>
      <c r="F1656" s="252"/>
    </row>
    <row r="1657" spans="3:6" x14ac:dyDescent="0.2">
      <c r="C1657" s="433"/>
      <c r="D1657" s="433"/>
      <c r="F1657" s="252"/>
    </row>
    <row r="1658" spans="3:6" x14ac:dyDescent="0.2">
      <c r="C1658" s="433"/>
      <c r="D1658" s="433"/>
      <c r="F1658" s="252"/>
    </row>
    <row r="1659" spans="3:6" x14ac:dyDescent="0.2">
      <c r="C1659" s="433"/>
      <c r="D1659" s="433"/>
      <c r="F1659" s="252"/>
    </row>
    <row r="1660" spans="3:6" x14ac:dyDescent="0.2">
      <c r="C1660" s="433"/>
      <c r="D1660" s="433"/>
      <c r="F1660" s="252"/>
    </row>
    <row r="1661" spans="3:6" x14ac:dyDescent="0.2">
      <c r="C1661" s="433"/>
      <c r="D1661" s="433"/>
      <c r="F1661" s="252"/>
    </row>
    <row r="1662" spans="3:6" x14ac:dyDescent="0.2">
      <c r="C1662" s="433"/>
      <c r="D1662" s="433"/>
      <c r="F1662" s="252"/>
    </row>
    <row r="1663" spans="3:6" x14ac:dyDescent="0.2">
      <c r="C1663" s="433"/>
      <c r="D1663" s="433"/>
      <c r="F1663" s="252"/>
    </row>
    <row r="1664" spans="3:6" x14ac:dyDescent="0.2">
      <c r="C1664" s="433"/>
      <c r="D1664" s="433"/>
      <c r="F1664" s="252"/>
    </row>
    <row r="1665" spans="3:6" x14ac:dyDescent="0.2">
      <c r="C1665" s="433"/>
      <c r="D1665" s="433"/>
      <c r="F1665" s="252"/>
    </row>
    <row r="1666" spans="3:6" x14ac:dyDescent="0.2">
      <c r="C1666" s="433"/>
      <c r="D1666" s="433"/>
      <c r="F1666" s="252"/>
    </row>
    <row r="1667" spans="3:6" x14ac:dyDescent="0.2">
      <c r="C1667" s="433"/>
      <c r="D1667" s="433"/>
      <c r="F1667" s="252"/>
    </row>
    <row r="1668" spans="3:6" x14ac:dyDescent="0.2">
      <c r="C1668" s="433"/>
      <c r="D1668" s="433"/>
      <c r="F1668" s="252"/>
    </row>
    <row r="1669" spans="3:6" x14ac:dyDescent="0.2">
      <c r="C1669" s="433"/>
      <c r="D1669" s="433"/>
      <c r="F1669" s="252"/>
    </row>
    <row r="1670" spans="3:6" x14ac:dyDescent="0.2">
      <c r="C1670" s="433"/>
      <c r="D1670" s="433"/>
      <c r="F1670" s="252"/>
    </row>
    <row r="1671" spans="3:6" x14ac:dyDescent="0.2">
      <c r="C1671" s="433"/>
      <c r="D1671" s="433"/>
      <c r="F1671" s="252"/>
    </row>
    <row r="1672" spans="3:6" x14ac:dyDescent="0.2">
      <c r="C1672" s="433"/>
      <c r="D1672" s="433"/>
      <c r="F1672" s="252"/>
    </row>
    <row r="1673" spans="3:6" x14ac:dyDescent="0.2">
      <c r="C1673" s="433"/>
      <c r="D1673" s="433"/>
      <c r="F1673" s="252"/>
    </row>
    <row r="1674" spans="3:6" x14ac:dyDescent="0.2">
      <c r="C1674" s="433"/>
      <c r="D1674" s="433"/>
      <c r="F1674" s="252"/>
    </row>
    <row r="1675" spans="3:6" x14ac:dyDescent="0.2">
      <c r="C1675" s="433"/>
      <c r="D1675" s="433"/>
      <c r="F1675" s="252"/>
    </row>
    <row r="1676" spans="3:6" x14ac:dyDescent="0.2">
      <c r="C1676" s="433"/>
      <c r="D1676" s="433"/>
      <c r="F1676" s="252"/>
    </row>
    <row r="1677" spans="3:6" x14ac:dyDescent="0.2">
      <c r="C1677" s="433"/>
      <c r="D1677" s="433"/>
      <c r="F1677" s="252"/>
    </row>
    <row r="1678" spans="3:6" x14ac:dyDescent="0.2">
      <c r="C1678" s="433"/>
      <c r="D1678" s="433"/>
      <c r="F1678" s="252"/>
    </row>
    <row r="1679" spans="3:6" x14ac:dyDescent="0.2">
      <c r="C1679" s="433"/>
      <c r="D1679" s="433"/>
      <c r="F1679" s="252"/>
    </row>
    <row r="1680" spans="3:6" x14ac:dyDescent="0.2">
      <c r="C1680" s="433"/>
      <c r="D1680" s="433"/>
      <c r="F1680" s="252"/>
    </row>
    <row r="1681" spans="3:6" x14ac:dyDescent="0.2">
      <c r="C1681" s="433"/>
      <c r="D1681" s="433"/>
      <c r="F1681" s="252"/>
    </row>
    <row r="1682" spans="3:6" x14ac:dyDescent="0.2">
      <c r="C1682" s="433"/>
      <c r="D1682" s="433"/>
      <c r="F1682" s="252"/>
    </row>
    <row r="1683" spans="3:6" x14ac:dyDescent="0.2">
      <c r="C1683" s="433"/>
      <c r="D1683" s="433"/>
      <c r="F1683" s="252"/>
    </row>
    <row r="1684" spans="3:6" x14ac:dyDescent="0.2">
      <c r="C1684" s="433"/>
      <c r="D1684" s="433"/>
      <c r="F1684" s="252"/>
    </row>
    <row r="1685" spans="3:6" x14ac:dyDescent="0.2">
      <c r="C1685" s="433"/>
      <c r="D1685" s="433"/>
      <c r="F1685" s="252"/>
    </row>
    <row r="1686" spans="3:6" x14ac:dyDescent="0.2">
      <c r="C1686" s="433"/>
      <c r="D1686" s="433"/>
      <c r="F1686" s="252"/>
    </row>
    <row r="1687" spans="3:6" x14ac:dyDescent="0.2">
      <c r="C1687" s="433"/>
      <c r="D1687" s="433"/>
      <c r="F1687" s="252"/>
    </row>
    <row r="1688" spans="3:6" x14ac:dyDescent="0.2">
      <c r="C1688" s="433"/>
      <c r="D1688" s="433"/>
      <c r="F1688" s="252"/>
    </row>
    <row r="1689" spans="3:6" x14ac:dyDescent="0.2">
      <c r="C1689" s="433"/>
      <c r="D1689" s="433"/>
      <c r="F1689" s="252"/>
    </row>
    <row r="1690" spans="3:6" x14ac:dyDescent="0.2">
      <c r="C1690" s="433"/>
      <c r="D1690" s="433"/>
      <c r="F1690" s="252"/>
    </row>
    <row r="1691" spans="3:6" x14ac:dyDescent="0.2">
      <c r="C1691" s="433"/>
      <c r="D1691" s="433"/>
      <c r="F1691" s="252"/>
    </row>
    <row r="1692" spans="3:6" x14ac:dyDescent="0.2">
      <c r="C1692" s="433"/>
      <c r="D1692" s="433"/>
      <c r="F1692" s="252"/>
    </row>
    <row r="1693" spans="3:6" x14ac:dyDescent="0.2">
      <c r="C1693" s="433"/>
      <c r="D1693" s="433"/>
      <c r="F1693" s="252"/>
    </row>
    <row r="1694" spans="3:6" x14ac:dyDescent="0.2">
      <c r="C1694" s="433"/>
      <c r="D1694" s="433"/>
      <c r="F1694" s="252"/>
    </row>
    <row r="1695" spans="3:6" x14ac:dyDescent="0.2">
      <c r="C1695" s="433"/>
      <c r="D1695" s="433"/>
      <c r="F1695" s="252"/>
    </row>
    <row r="1696" spans="3:6" x14ac:dyDescent="0.2">
      <c r="C1696" s="433"/>
      <c r="D1696" s="433"/>
      <c r="F1696" s="252"/>
    </row>
    <row r="1697" spans="3:6" x14ac:dyDescent="0.2">
      <c r="C1697" s="433"/>
      <c r="D1697" s="433"/>
      <c r="F1697" s="252"/>
    </row>
    <row r="1698" spans="3:6" x14ac:dyDescent="0.2">
      <c r="C1698" s="433"/>
      <c r="D1698" s="433"/>
      <c r="F1698" s="252"/>
    </row>
    <row r="1699" spans="3:6" x14ac:dyDescent="0.2">
      <c r="C1699" s="433"/>
      <c r="D1699" s="433"/>
      <c r="F1699" s="252"/>
    </row>
    <row r="1700" spans="3:6" x14ac:dyDescent="0.2">
      <c r="C1700" s="433"/>
      <c r="D1700" s="433"/>
      <c r="F1700" s="252"/>
    </row>
    <row r="1701" spans="3:6" x14ac:dyDescent="0.2">
      <c r="C1701" s="433"/>
      <c r="D1701" s="433"/>
      <c r="F1701" s="252"/>
    </row>
    <row r="1702" spans="3:6" x14ac:dyDescent="0.2">
      <c r="C1702" s="433"/>
      <c r="D1702" s="433"/>
      <c r="F1702" s="252"/>
    </row>
    <row r="1703" spans="3:6" x14ac:dyDescent="0.2">
      <c r="C1703" s="433"/>
      <c r="D1703" s="433"/>
      <c r="F1703" s="252"/>
    </row>
    <row r="1704" spans="3:6" x14ac:dyDescent="0.2">
      <c r="C1704" s="433"/>
      <c r="D1704" s="433"/>
      <c r="F1704" s="252"/>
    </row>
    <row r="1705" spans="3:6" x14ac:dyDescent="0.2">
      <c r="C1705" s="433"/>
      <c r="D1705" s="433"/>
      <c r="F1705" s="252"/>
    </row>
    <row r="1706" spans="3:6" x14ac:dyDescent="0.2">
      <c r="C1706" s="433"/>
      <c r="D1706" s="433"/>
      <c r="F1706" s="252"/>
    </row>
    <row r="1707" spans="3:6" x14ac:dyDescent="0.2">
      <c r="C1707" s="433"/>
      <c r="D1707" s="433"/>
      <c r="F1707" s="252"/>
    </row>
    <row r="1708" spans="3:6" x14ac:dyDescent="0.2">
      <c r="C1708" s="433"/>
      <c r="D1708" s="433"/>
      <c r="F1708" s="252"/>
    </row>
    <row r="1709" spans="3:6" x14ac:dyDescent="0.2">
      <c r="C1709" s="433"/>
      <c r="D1709" s="433"/>
      <c r="F1709" s="252"/>
    </row>
    <row r="1710" spans="3:6" x14ac:dyDescent="0.2">
      <c r="C1710" s="433"/>
      <c r="D1710" s="433"/>
      <c r="F1710" s="252"/>
    </row>
    <row r="1711" spans="3:6" x14ac:dyDescent="0.2">
      <c r="C1711" s="433"/>
      <c r="D1711" s="433"/>
      <c r="F1711" s="252"/>
    </row>
    <row r="1712" spans="3:6" x14ac:dyDescent="0.2">
      <c r="C1712" s="433"/>
      <c r="D1712" s="433"/>
      <c r="F1712" s="252"/>
    </row>
    <row r="1713" spans="3:6" x14ac:dyDescent="0.2">
      <c r="C1713" s="433"/>
      <c r="D1713" s="433"/>
      <c r="F1713" s="252"/>
    </row>
    <row r="1714" spans="3:6" x14ac:dyDescent="0.2">
      <c r="C1714" s="433"/>
      <c r="D1714" s="433"/>
      <c r="F1714" s="252"/>
    </row>
    <row r="1715" spans="3:6" x14ac:dyDescent="0.2">
      <c r="C1715" s="433"/>
      <c r="D1715" s="433"/>
      <c r="F1715" s="252"/>
    </row>
    <row r="1716" spans="3:6" x14ac:dyDescent="0.2">
      <c r="C1716" s="433"/>
      <c r="D1716" s="433"/>
      <c r="F1716" s="252"/>
    </row>
    <row r="1717" spans="3:6" x14ac:dyDescent="0.2">
      <c r="C1717" s="433"/>
      <c r="D1717" s="433"/>
      <c r="F1717" s="252"/>
    </row>
    <row r="1718" spans="3:6" x14ac:dyDescent="0.2">
      <c r="C1718" s="433"/>
      <c r="D1718" s="433"/>
      <c r="F1718" s="252"/>
    </row>
    <row r="1719" spans="3:6" x14ac:dyDescent="0.2">
      <c r="C1719" s="433"/>
      <c r="D1719" s="433"/>
      <c r="F1719" s="252"/>
    </row>
    <row r="1720" spans="3:6" x14ac:dyDescent="0.2">
      <c r="C1720" s="433"/>
      <c r="D1720" s="433"/>
      <c r="F1720" s="252"/>
    </row>
    <row r="1721" spans="3:6" x14ac:dyDescent="0.2">
      <c r="C1721" s="433"/>
      <c r="D1721" s="433"/>
      <c r="F1721" s="252"/>
    </row>
    <row r="1722" spans="3:6" x14ac:dyDescent="0.2">
      <c r="C1722" s="433"/>
      <c r="D1722" s="433"/>
      <c r="F1722" s="252"/>
    </row>
    <row r="1723" spans="3:6" x14ac:dyDescent="0.2">
      <c r="C1723" s="433"/>
      <c r="D1723" s="433"/>
      <c r="F1723" s="252"/>
    </row>
    <row r="1724" spans="3:6" x14ac:dyDescent="0.2">
      <c r="C1724" s="433"/>
      <c r="D1724" s="433"/>
      <c r="F1724" s="252"/>
    </row>
    <row r="1725" spans="3:6" x14ac:dyDescent="0.2">
      <c r="C1725" s="433"/>
      <c r="D1725" s="433"/>
      <c r="F1725" s="252"/>
    </row>
    <row r="1726" spans="3:6" x14ac:dyDescent="0.2">
      <c r="C1726" s="433"/>
      <c r="D1726" s="433"/>
      <c r="F1726" s="252"/>
    </row>
    <row r="1727" spans="3:6" x14ac:dyDescent="0.2">
      <c r="C1727" s="433"/>
      <c r="D1727" s="433"/>
      <c r="F1727" s="252"/>
    </row>
    <row r="1728" spans="3:6" x14ac:dyDescent="0.2">
      <c r="C1728" s="433"/>
      <c r="D1728" s="433"/>
      <c r="F1728" s="252"/>
    </row>
    <row r="1729" spans="3:6" x14ac:dyDescent="0.2">
      <c r="C1729" s="433"/>
      <c r="D1729" s="433"/>
      <c r="F1729" s="252"/>
    </row>
    <row r="1730" spans="3:6" x14ac:dyDescent="0.2">
      <c r="C1730" s="433"/>
      <c r="D1730" s="433"/>
      <c r="F1730" s="252"/>
    </row>
    <row r="1731" spans="3:6" x14ac:dyDescent="0.2">
      <c r="C1731" s="433"/>
      <c r="D1731" s="433"/>
      <c r="F1731" s="252"/>
    </row>
    <row r="1732" spans="3:6" x14ac:dyDescent="0.2">
      <c r="C1732" s="433"/>
      <c r="D1732" s="433"/>
      <c r="F1732" s="252"/>
    </row>
    <row r="1733" spans="3:6" x14ac:dyDescent="0.2">
      <c r="C1733" s="433"/>
      <c r="D1733" s="433"/>
      <c r="F1733" s="252"/>
    </row>
    <row r="1734" spans="3:6" x14ac:dyDescent="0.2">
      <c r="C1734" s="433"/>
      <c r="D1734" s="433"/>
      <c r="F1734" s="252"/>
    </row>
    <row r="1735" spans="3:6" x14ac:dyDescent="0.2">
      <c r="C1735" s="433"/>
      <c r="D1735" s="433"/>
      <c r="F1735" s="252"/>
    </row>
    <row r="1736" spans="3:6" x14ac:dyDescent="0.2">
      <c r="C1736" s="433"/>
      <c r="D1736" s="433"/>
      <c r="F1736" s="252"/>
    </row>
    <row r="1737" spans="3:6" x14ac:dyDescent="0.2">
      <c r="C1737" s="433"/>
      <c r="D1737" s="433"/>
      <c r="F1737" s="252"/>
    </row>
    <row r="1738" spans="3:6" x14ac:dyDescent="0.2">
      <c r="C1738" s="433"/>
      <c r="D1738" s="433"/>
      <c r="F1738" s="252"/>
    </row>
    <row r="1739" spans="3:6" x14ac:dyDescent="0.2">
      <c r="C1739" s="433"/>
      <c r="D1739" s="433"/>
      <c r="F1739" s="252"/>
    </row>
    <row r="1740" spans="3:6" x14ac:dyDescent="0.2">
      <c r="C1740" s="433"/>
      <c r="D1740" s="433"/>
      <c r="F1740" s="252"/>
    </row>
    <row r="1741" spans="3:6" x14ac:dyDescent="0.2">
      <c r="C1741" s="433"/>
      <c r="D1741" s="433"/>
      <c r="F1741" s="252"/>
    </row>
    <row r="1742" spans="3:6" x14ac:dyDescent="0.2">
      <c r="C1742" s="433"/>
      <c r="D1742" s="433"/>
      <c r="F1742" s="252"/>
    </row>
    <row r="1743" spans="3:6" x14ac:dyDescent="0.2">
      <c r="C1743" s="433"/>
      <c r="D1743" s="433"/>
      <c r="F1743" s="252"/>
    </row>
    <row r="1744" spans="3:6" x14ac:dyDescent="0.2">
      <c r="C1744" s="433"/>
      <c r="D1744" s="433"/>
      <c r="F1744" s="252"/>
    </row>
    <row r="1745" spans="3:6" x14ac:dyDescent="0.2">
      <c r="C1745" s="433"/>
      <c r="D1745" s="433"/>
      <c r="F1745" s="252"/>
    </row>
    <row r="1746" spans="3:6" x14ac:dyDescent="0.2">
      <c r="C1746" s="433"/>
      <c r="D1746" s="433"/>
      <c r="F1746" s="252"/>
    </row>
    <row r="1747" spans="3:6" x14ac:dyDescent="0.2">
      <c r="C1747" s="433"/>
      <c r="D1747" s="433"/>
      <c r="F1747" s="252"/>
    </row>
    <row r="1748" spans="3:6" x14ac:dyDescent="0.2">
      <c r="C1748" s="433"/>
      <c r="D1748" s="433"/>
      <c r="F1748" s="252"/>
    </row>
    <row r="1749" spans="3:6" x14ac:dyDescent="0.2">
      <c r="C1749" s="433"/>
      <c r="D1749" s="433"/>
      <c r="F1749" s="252"/>
    </row>
    <row r="1750" spans="3:6" x14ac:dyDescent="0.2">
      <c r="C1750" s="433"/>
      <c r="D1750" s="433"/>
      <c r="F1750" s="252"/>
    </row>
    <row r="1751" spans="3:6" x14ac:dyDescent="0.2">
      <c r="C1751" s="433"/>
      <c r="D1751" s="433"/>
      <c r="F1751" s="252"/>
    </row>
    <row r="1752" spans="3:6" x14ac:dyDescent="0.2">
      <c r="C1752" s="433"/>
      <c r="D1752" s="433"/>
      <c r="F1752" s="252"/>
    </row>
    <row r="1753" spans="3:6" x14ac:dyDescent="0.2">
      <c r="C1753" s="433"/>
      <c r="D1753" s="433"/>
      <c r="F1753" s="252"/>
    </row>
    <row r="1754" spans="3:6" x14ac:dyDescent="0.2">
      <c r="C1754" s="433"/>
      <c r="D1754" s="433"/>
      <c r="F1754" s="252"/>
    </row>
    <row r="1755" spans="3:6" x14ac:dyDescent="0.2">
      <c r="C1755" s="433"/>
      <c r="D1755" s="433"/>
      <c r="F1755" s="252"/>
    </row>
    <row r="1756" spans="3:6" x14ac:dyDescent="0.2">
      <c r="C1756" s="433"/>
      <c r="D1756" s="433"/>
      <c r="F1756" s="252"/>
    </row>
    <row r="1757" spans="3:6" x14ac:dyDescent="0.2">
      <c r="C1757" s="433"/>
      <c r="D1757" s="433"/>
      <c r="F1757" s="252"/>
    </row>
    <row r="1758" spans="3:6" x14ac:dyDescent="0.2">
      <c r="C1758" s="433"/>
      <c r="D1758" s="433"/>
      <c r="F1758" s="252"/>
    </row>
    <row r="1759" spans="3:6" x14ac:dyDescent="0.2">
      <c r="C1759" s="433"/>
      <c r="D1759" s="433"/>
      <c r="F1759" s="252"/>
    </row>
    <row r="1760" spans="3:6" x14ac:dyDescent="0.2">
      <c r="C1760" s="433"/>
      <c r="D1760" s="433"/>
      <c r="F1760" s="252"/>
    </row>
    <row r="1761" spans="3:6" x14ac:dyDescent="0.2">
      <c r="C1761" s="433"/>
      <c r="D1761" s="433"/>
      <c r="F1761" s="252"/>
    </row>
    <row r="1762" spans="3:6" x14ac:dyDescent="0.2">
      <c r="C1762" s="433"/>
      <c r="D1762" s="433"/>
      <c r="F1762" s="252"/>
    </row>
    <row r="1763" spans="3:6" x14ac:dyDescent="0.2">
      <c r="C1763" s="433"/>
      <c r="D1763" s="433"/>
      <c r="F1763" s="252"/>
    </row>
    <row r="1764" spans="3:6" x14ac:dyDescent="0.2">
      <c r="C1764" s="433"/>
      <c r="D1764" s="433"/>
      <c r="F1764" s="252"/>
    </row>
    <row r="1765" spans="3:6" x14ac:dyDescent="0.2">
      <c r="C1765" s="433"/>
      <c r="D1765" s="433"/>
      <c r="F1765" s="252"/>
    </row>
    <row r="1766" spans="3:6" x14ac:dyDescent="0.2">
      <c r="C1766" s="433"/>
      <c r="D1766" s="433"/>
      <c r="F1766" s="252"/>
    </row>
    <row r="1767" spans="3:6" x14ac:dyDescent="0.2">
      <c r="C1767" s="433"/>
      <c r="D1767" s="433"/>
      <c r="F1767" s="252"/>
    </row>
    <row r="1768" spans="3:6" x14ac:dyDescent="0.2">
      <c r="C1768" s="433"/>
      <c r="D1768" s="433"/>
      <c r="F1768" s="252"/>
    </row>
    <row r="1769" spans="3:6" x14ac:dyDescent="0.2">
      <c r="C1769" s="433"/>
      <c r="D1769" s="433"/>
      <c r="F1769" s="252"/>
    </row>
    <row r="1770" spans="3:6" x14ac:dyDescent="0.2">
      <c r="C1770" s="433"/>
      <c r="D1770" s="433"/>
      <c r="F1770" s="252"/>
    </row>
    <row r="1771" spans="3:6" x14ac:dyDescent="0.2">
      <c r="C1771" s="433"/>
      <c r="D1771" s="433"/>
      <c r="F1771" s="252"/>
    </row>
    <row r="1772" spans="3:6" x14ac:dyDescent="0.2">
      <c r="C1772" s="433"/>
      <c r="D1772" s="433"/>
      <c r="F1772" s="252"/>
    </row>
    <row r="1773" spans="3:6" x14ac:dyDescent="0.2">
      <c r="C1773" s="433"/>
      <c r="D1773" s="433"/>
      <c r="F1773" s="252"/>
    </row>
    <row r="1774" spans="3:6" x14ac:dyDescent="0.2">
      <c r="C1774" s="433"/>
      <c r="D1774" s="433"/>
      <c r="F1774" s="252"/>
    </row>
    <row r="1775" spans="3:6" x14ac:dyDescent="0.2">
      <c r="C1775" s="433"/>
      <c r="D1775" s="433"/>
      <c r="F1775" s="252"/>
    </row>
    <row r="1776" spans="3:6" x14ac:dyDescent="0.2">
      <c r="C1776" s="433"/>
      <c r="D1776" s="433"/>
      <c r="F1776" s="252"/>
    </row>
    <row r="1777" spans="3:6" x14ac:dyDescent="0.2">
      <c r="C1777" s="433"/>
      <c r="D1777" s="433"/>
      <c r="F1777" s="252"/>
    </row>
    <row r="1778" spans="3:6" x14ac:dyDescent="0.2">
      <c r="C1778" s="433"/>
      <c r="D1778" s="433"/>
      <c r="F1778" s="252"/>
    </row>
    <row r="1779" spans="3:6" x14ac:dyDescent="0.2">
      <c r="C1779" s="433"/>
      <c r="D1779" s="433"/>
      <c r="F1779" s="252"/>
    </row>
    <row r="1780" spans="3:6" x14ac:dyDescent="0.2">
      <c r="C1780" s="433"/>
      <c r="D1780" s="433"/>
      <c r="F1780" s="252"/>
    </row>
    <row r="1781" spans="3:6" x14ac:dyDescent="0.2">
      <c r="C1781" s="433"/>
      <c r="D1781" s="433"/>
      <c r="F1781" s="252"/>
    </row>
    <row r="1782" spans="3:6" x14ac:dyDescent="0.2">
      <c r="C1782" s="433"/>
      <c r="D1782" s="433"/>
      <c r="F1782" s="252"/>
    </row>
    <row r="1783" spans="3:6" x14ac:dyDescent="0.2">
      <c r="C1783" s="433"/>
      <c r="D1783" s="433"/>
      <c r="F1783" s="252"/>
    </row>
    <row r="1784" spans="3:6" x14ac:dyDescent="0.2">
      <c r="C1784" s="433"/>
      <c r="D1784" s="433"/>
      <c r="F1784" s="252"/>
    </row>
    <row r="1785" spans="3:6" x14ac:dyDescent="0.2">
      <c r="C1785" s="433"/>
      <c r="D1785" s="433"/>
      <c r="F1785" s="252"/>
    </row>
    <row r="1786" spans="3:6" x14ac:dyDescent="0.2">
      <c r="C1786" s="433"/>
      <c r="D1786" s="433"/>
      <c r="F1786" s="252"/>
    </row>
    <row r="1787" spans="3:6" x14ac:dyDescent="0.2">
      <c r="C1787" s="433"/>
      <c r="D1787" s="433"/>
      <c r="F1787" s="252"/>
    </row>
    <row r="1788" spans="3:6" x14ac:dyDescent="0.2">
      <c r="C1788" s="433"/>
      <c r="D1788" s="433"/>
      <c r="F1788" s="252"/>
    </row>
    <row r="1789" spans="3:6" x14ac:dyDescent="0.2">
      <c r="C1789" s="433"/>
      <c r="D1789" s="433"/>
      <c r="F1789" s="252"/>
    </row>
    <row r="1790" spans="3:6" x14ac:dyDescent="0.2">
      <c r="C1790" s="433"/>
      <c r="D1790" s="433"/>
      <c r="F1790" s="252"/>
    </row>
    <row r="1791" spans="3:6" x14ac:dyDescent="0.2">
      <c r="C1791" s="433"/>
      <c r="D1791" s="433"/>
      <c r="F1791" s="252"/>
    </row>
    <row r="1792" spans="3:6" x14ac:dyDescent="0.2">
      <c r="C1792" s="433"/>
      <c r="D1792" s="433"/>
      <c r="F1792" s="252"/>
    </row>
    <row r="1793" spans="3:6" x14ac:dyDescent="0.2">
      <c r="C1793" s="433"/>
      <c r="D1793" s="433"/>
      <c r="F1793" s="252"/>
    </row>
    <row r="1794" spans="3:6" x14ac:dyDescent="0.2">
      <c r="C1794" s="433"/>
      <c r="D1794" s="433"/>
      <c r="F1794" s="252"/>
    </row>
    <row r="1795" spans="3:6" x14ac:dyDescent="0.2">
      <c r="C1795" s="433"/>
      <c r="D1795" s="433"/>
      <c r="F1795" s="252"/>
    </row>
    <row r="1796" spans="3:6" x14ac:dyDescent="0.2">
      <c r="C1796" s="433"/>
      <c r="D1796" s="433"/>
      <c r="F1796" s="252"/>
    </row>
    <row r="1797" spans="3:6" x14ac:dyDescent="0.2">
      <c r="C1797" s="433"/>
      <c r="D1797" s="433"/>
      <c r="F1797" s="252"/>
    </row>
    <row r="1798" spans="3:6" x14ac:dyDescent="0.2">
      <c r="C1798" s="433"/>
      <c r="D1798" s="433"/>
      <c r="F1798" s="252"/>
    </row>
    <row r="1799" spans="3:6" x14ac:dyDescent="0.2">
      <c r="C1799" s="433"/>
      <c r="D1799" s="433"/>
      <c r="F1799" s="252"/>
    </row>
    <row r="1800" spans="3:6" x14ac:dyDescent="0.2">
      <c r="C1800" s="433"/>
      <c r="D1800" s="433"/>
      <c r="F1800" s="252"/>
    </row>
    <row r="1801" spans="3:6" x14ac:dyDescent="0.2">
      <c r="C1801" s="433"/>
      <c r="D1801" s="433"/>
      <c r="F1801" s="252"/>
    </row>
    <row r="1802" spans="3:6" x14ac:dyDescent="0.2">
      <c r="C1802" s="433"/>
      <c r="D1802" s="433"/>
      <c r="F1802" s="252"/>
    </row>
    <row r="1803" spans="3:6" x14ac:dyDescent="0.2">
      <c r="C1803" s="433"/>
      <c r="D1803" s="433"/>
      <c r="F1803" s="252"/>
    </row>
    <row r="1804" spans="3:6" x14ac:dyDescent="0.2">
      <c r="C1804" s="433"/>
      <c r="D1804" s="433"/>
      <c r="F1804" s="252"/>
    </row>
    <row r="1805" spans="3:6" x14ac:dyDescent="0.2">
      <c r="C1805" s="433"/>
      <c r="D1805" s="433"/>
      <c r="F1805" s="252"/>
    </row>
    <row r="1806" spans="3:6" x14ac:dyDescent="0.2">
      <c r="C1806" s="433"/>
      <c r="D1806" s="433"/>
      <c r="F1806" s="252"/>
    </row>
    <row r="1807" spans="3:6" x14ac:dyDescent="0.2">
      <c r="C1807" s="433"/>
      <c r="D1807" s="433"/>
      <c r="F1807" s="252"/>
    </row>
    <row r="1808" spans="3:6" x14ac:dyDescent="0.2">
      <c r="C1808" s="433"/>
      <c r="D1808" s="433"/>
      <c r="F1808" s="252"/>
    </row>
    <row r="1809" spans="3:6" x14ac:dyDescent="0.2">
      <c r="C1809" s="433"/>
      <c r="D1809" s="433"/>
      <c r="F1809" s="252"/>
    </row>
    <row r="1810" spans="3:6" x14ac:dyDescent="0.2">
      <c r="C1810" s="433"/>
      <c r="D1810" s="433"/>
      <c r="F1810" s="252"/>
    </row>
    <row r="1811" spans="3:6" x14ac:dyDescent="0.2">
      <c r="C1811" s="433"/>
      <c r="D1811" s="433"/>
      <c r="F1811" s="252"/>
    </row>
    <row r="1812" spans="3:6" x14ac:dyDescent="0.2">
      <c r="C1812" s="433"/>
      <c r="D1812" s="433"/>
      <c r="F1812" s="252"/>
    </row>
    <row r="1813" spans="3:6" x14ac:dyDescent="0.2">
      <c r="C1813" s="433"/>
      <c r="D1813" s="433"/>
      <c r="F1813" s="252"/>
    </row>
    <row r="1814" spans="3:6" x14ac:dyDescent="0.2">
      <c r="C1814" s="433"/>
      <c r="D1814" s="433"/>
      <c r="F1814" s="252"/>
    </row>
    <row r="1815" spans="3:6" x14ac:dyDescent="0.2">
      <c r="C1815" s="433"/>
      <c r="D1815" s="433"/>
      <c r="F1815" s="252"/>
    </row>
    <row r="1816" spans="3:6" x14ac:dyDescent="0.2">
      <c r="C1816" s="433"/>
      <c r="D1816" s="433"/>
      <c r="F1816" s="252"/>
    </row>
    <row r="1817" spans="3:6" x14ac:dyDescent="0.2">
      <c r="C1817" s="433"/>
      <c r="D1817" s="433"/>
      <c r="F1817" s="252"/>
    </row>
    <row r="1818" spans="3:6" x14ac:dyDescent="0.2">
      <c r="C1818" s="433"/>
      <c r="D1818" s="433"/>
      <c r="F1818" s="252"/>
    </row>
    <row r="1819" spans="3:6" x14ac:dyDescent="0.2">
      <c r="C1819" s="433"/>
      <c r="D1819" s="433"/>
      <c r="F1819" s="252"/>
    </row>
    <row r="1820" spans="3:6" x14ac:dyDescent="0.2">
      <c r="C1820" s="433"/>
      <c r="D1820" s="433"/>
      <c r="F1820" s="252"/>
    </row>
    <row r="1821" spans="3:6" x14ac:dyDescent="0.2">
      <c r="C1821" s="433"/>
      <c r="D1821" s="433"/>
      <c r="F1821" s="252"/>
    </row>
    <row r="1822" spans="3:6" x14ac:dyDescent="0.2">
      <c r="C1822" s="433"/>
      <c r="D1822" s="433"/>
      <c r="F1822" s="252"/>
    </row>
    <row r="1823" spans="3:6" x14ac:dyDescent="0.2">
      <c r="C1823" s="433"/>
      <c r="D1823" s="433"/>
      <c r="F1823" s="252"/>
    </row>
    <row r="1824" spans="3:6" x14ac:dyDescent="0.2">
      <c r="C1824" s="433"/>
      <c r="D1824" s="433"/>
      <c r="F1824" s="252"/>
    </row>
    <row r="1825" spans="3:6" x14ac:dyDescent="0.2">
      <c r="C1825" s="433"/>
      <c r="D1825" s="433"/>
      <c r="F1825" s="252"/>
    </row>
    <row r="1826" spans="3:6" x14ac:dyDescent="0.2">
      <c r="C1826" s="433"/>
      <c r="D1826" s="433"/>
      <c r="F1826" s="252"/>
    </row>
    <row r="1827" spans="3:6" x14ac:dyDescent="0.2">
      <c r="C1827" s="433"/>
      <c r="D1827" s="433"/>
      <c r="F1827" s="252"/>
    </row>
    <row r="1828" spans="3:6" x14ac:dyDescent="0.2">
      <c r="C1828" s="433"/>
      <c r="D1828" s="433"/>
      <c r="F1828" s="252"/>
    </row>
    <row r="1829" spans="3:6" x14ac:dyDescent="0.2">
      <c r="C1829" s="433"/>
      <c r="D1829" s="433"/>
      <c r="F1829" s="252"/>
    </row>
    <row r="1830" spans="3:6" x14ac:dyDescent="0.2">
      <c r="C1830" s="433"/>
      <c r="D1830" s="433"/>
      <c r="F1830" s="252"/>
    </row>
    <row r="1831" spans="3:6" x14ac:dyDescent="0.2">
      <c r="C1831" s="433"/>
      <c r="D1831" s="433"/>
      <c r="F1831" s="252"/>
    </row>
    <row r="1832" spans="3:6" x14ac:dyDescent="0.2">
      <c r="C1832" s="433"/>
      <c r="D1832" s="433"/>
      <c r="F1832" s="252"/>
    </row>
    <row r="1833" spans="3:6" x14ac:dyDescent="0.2">
      <c r="C1833" s="433"/>
      <c r="D1833" s="433"/>
      <c r="F1833" s="252"/>
    </row>
    <row r="1834" spans="3:6" x14ac:dyDescent="0.2">
      <c r="C1834" s="433"/>
      <c r="D1834" s="433"/>
      <c r="F1834" s="252"/>
    </row>
    <row r="1835" spans="3:6" x14ac:dyDescent="0.2">
      <c r="C1835" s="433"/>
      <c r="D1835" s="433"/>
      <c r="F1835" s="252"/>
    </row>
    <row r="1836" spans="3:6" x14ac:dyDescent="0.2">
      <c r="C1836" s="433"/>
      <c r="D1836" s="433"/>
      <c r="F1836" s="252"/>
    </row>
    <row r="1837" spans="3:6" x14ac:dyDescent="0.2">
      <c r="C1837" s="433"/>
      <c r="D1837" s="433"/>
      <c r="F1837" s="252"/>
    </row>
    <row r="1838" spans="3:6" x14ac:dyDescent="0.2">
      <c r="C1838" s="433"/>
      <c r="D1838" s="433"/>
      <c r="F1838" s="252"/>
    </row>
    <row r="1839" spans="3:6" x14ac:dyDescent="0.2">
      <c r="C1839" s="433"/>
      <c r="D1839" s="433"/>
      <c r="F1839" s="252"/>
    </row>
    <row r="1840" spans="3:6" x14ac:dyDescent="0.2">
      <c r="C1840" s="433"/>
      <c r="D1840" s="433"/>
      <c r="F1840" s="252"/>
    </row>
    <row r="1841" spans="3:6" x14ac:dyDescent="0.2">
      <c r="C1841" s="433"/>
      <c r="D1841" s="433"/>
      <c r="F1841" s="252"/>
    </row>
    <row r="1842" spans="3:6" x14ac:dyDescent="0.2">
      <c r="C1842" s="433"/>
      <c r="D1842" s="433"/>
      <c r="F1842" s="252"/>
    </row>
    <row r="1843" spans="3:6" x14ac:dyDescent="0.2">
      <c r="C1843" s="433"/>
      <c r="D1843" s="433"/>
      <c r="F1843" s="252"/>
    </row>
    <row r="1844" spans="3:6" x14ac:dyDescent="0.2">
      <c r="C1844" s="433"/>
      <c r="D1844" s="433"/>
      <c r="F1844" s="252"/>
    </row>
    <row r="1845" spans="3:6" x14ac:dyDescent="0.2">
      <c r="C1845" s="433"/>
      <c r="D1845" s="433"/>
      <c r="F1845" s="252"/>
    </row>
    <row r="1846" spans="3:6" x14ac:dyDescent="0.2">
      <c r="C1846" s="433"/>
      <c r="D1846" s="433"/>
      <c r="F1846" s="252"/>
    </row>
    <row r="1847" spans="3:6" x14ac:dyDescent="0.2">
      <c r="C1847" s="433"/>
      <c r="D1847" s="433"/>
      <c r="F1847" s="252"/>
    </row>
    <row r="1848" spans="3:6" x14ac:dyDescent="0.2">
      <c r="C1848" s="433"/>
      <c r="D1848" s="433"/>
      <c r="F1848" s="252"/>
    </row>
    <row r="1849" spans="3:6" x14ac:dyDescent="0.2">
      <c r="C1849" s="433"/>
      <c r="D1849" s="433"/>
      <c r="F1849" s="252"/>
    </row>
    <row r="1850" spans="3:6" x14ac:dyDescent="0.2">
      <c r="C1850" s="433"/>
      <c r="D1850" s="433"/>
      <c r="F1850" s="252"/>
    </row>
    <row r="1851" spans="3:6" x14ac:dyDescent="0.2">
      <c r="C1851" s="433"/>
      <c r="D1851" s="433"/>
      <c r="F1851" s="252"/>
    </row>
    <row r="1852" spans="3:6" x14ac:dyDescent="0.2">
      <c r="C1852" s="433"/>
      <c r="D1852" s="433"/>
      <c r="F1852" s="252"/>
    </row>
    <row r="1853" spans="3:6" x14ac:dyDescent="0.2">
      <c r="C1853" s="433"/>
      <c r="D1853" s="433"/>
      <c r="F1853" s="252"/>
    </row>
    <row r="1854" spans="3:6" x14ac:dyDescent="0.2">
      <c r="C1854" s="433"/>
      <c r="D1854" s="433"/>
      <c r="F1854" s="252"/>
    </row>
    <row r="1855" spans="3:6" x14ac:dyDescent="0.2">
      <c r="C1855" s="433"/>
      <c r="D1855" s="433"/>
      <c r="F1855" s="252"/>
    </row>
    <row r="1856" spans="3:6" x14ac:dyDescent="0.2">
      <c r="C1856" s="433"/>
      <c r="D1856" s="433"/>
      <c r="F1856" s="252"/>
    </row>
    <row r="1857" spans="3:6" x14ac:dyDescent="0.2">
      <c r="C1857" s="433"/>
      <c r="D1857" s="433"/>
      <c r="F1857" s="252"/>
    </row>
    <row r="1858" spans="3:6" x14ac:dyDescent="0.2">
      <c r="C1858" s="433"/>
      <c r="D1858" s="433"/>
      <c r="F1858" s="252"/>
    </row>
    <row r="1859" spans="3:6" x14ac:dyDescent="0.2">
      <c r="C1859" s="433"/>
      <c r="D1859" s="433"/>
      <c r="F1859" s="252"/>
    </row>
    <row r="1860" spans="3:6" x14ac:dyDescent="0.2">
      <c r="C1860" s="433"/>
      <c r="D1860" s="433"/>
      <c r="F1860" s="252"/>
    </row>
    <row r="1861" spans="3:6" x14ac:dyDescent="0.2">
      <c r="C1861" s="433"/>
      <c r="D1861" s="433"/>
      <c r="F1861" s="252"/>
    </row>
    <row r="1862" spans="3:6" x14ac:dyDescent="0.2">
      <c r="C1862" s="433"/>
      <c r="D1862" s="433"/>
      <c r="F1862" s="252"/>
    </row>
    <row r="1863" spans="3:6" x14ac:dyDescent="0.2">
      <c r="C1863" s="433"/>
      <c r="D1863" s="433"/>
      <c r="F1863" s="252"/>
    </row>
    <row r="1864" spans="3:6" x14ac:dyDescent="0.2">
      <c r="C1864" s="433"/>
      <c r="D1864" s="433"/>
      <c r="F1864" s="252"/>
    </row>
    <row r="1865" spans="3:6" x14ac:dyDescent="0.2">
      <c r="C1865" s="433"/>
      <c r="D1865" s="433"/>
      <c r="F1865" s="252"/>
    </row>
    <row r="1866" spans="3:6" x14ac:dyDescent="0.2">
      <c r="C1866" s="433"/>
      <c r="D1866" s="433"/>
      <c r="F1866" s="252"/>
    </row>
    <row r="1867" spans="3:6" x14ac:dyDescent="0.2">
      <c r="C1867" s="433"/>
      <c r="D1867" s="433"/>
      <c r="F1867" s="252"/>
    </row>
    <row r="1868" spans="3:6" x14ac:dyDescent="0.2">
      <c r="C1868" s="433"/>
      <c r="D1868" s="433"/>
      <c r="F1868" s="252"/>
    </row>
    <row r="1869" spans="3:6" x14ac:dyDescent="0.2">
      <c r="C1869" s="433"/>
      <c r="D1869" s="433"/>
      <c r="F1869" s="252"/>
    </row>
    <row r="1870" spans="3:6" x14ac:dyDescent="0.2">
      <c r="C1870" s="433"/>
      <c r="D1870" s="433"/>
      <c r="F1870" s="252"/>
    </row>
    <row r="1871" spans="3:6" x14ac:dyDescent="0.2">
      <c r="C1871" s="433"/>
      <c r="D1871" s="433"/>
      <c r="F1871" s="252"/>
    </row>
    <row r="1872" spans="3:6" x14ac:dyDescent="0.2">
      <c r="C1872" s="433"/>
      <c r="D1872" s="433"/>
      <c r="F1872" s="252"/>
    </row>
    <row r="1873" spans="3:6" x14ac:dyDescent="0.2">
      <c r="C1873" s="433"/>
      <c r="D1873" s="433"/>
      <c r="F1873" s="252"/>
    </row>
    <row r="1874" spans="3:6" x14ac:dyDescent="0.2">
      <c r="C1874" s="433"/>
      <c r="D1874" s="433"/>
      <c r="F1874" s="252"/>
    </row>
    <row r="1875" spans="3:6" x14ac:dyDescent="0.2">
      <c r="C1875" s="433"/>
      <c r="D1875" s="433"/>
      <c r="F1875" s="252"/>
    </row>
    <row r="1876" spans="3:6" x14ac:dyDescent="0.2">
      <c r="C1876" s="433"/>
      <c r="D1876" s="433"/>
      <c r="F1876" s="252"/>
    </row>
    <row r="1877" spans="3:6" x14ac:dyDescent="0.2">
      <c r="C1877" s="433"/>
      <c r="D1877" s="433"/>
      <c r="F1877" s="252"/>
    </row>
    <row r="1878" spans="3:6" x14ac:dyDescent="0.2">
      <c r="C1878" s="433"/>
      <c r="D1878" s="433"/>
      <c r="F1878" s="252"/>
    </row>
    <row r="1879" spans="3:6" x14ac:dyDescent="0.2">
      <c r="C1879" s="433"/>
      <c r="D1879" s="433"/>
      <c r="F1879" s="252"/>
    </row>
    <row r="1880" spans="3:6" x14ac:dyDescent="0.2">
      <c r="C1880" s="433"/>
      <c r="D1880" s="433"/>
      <c r="F1880" s="252"/>
    </row>
    <row r="1881" spans="3:6" x14ac:dyDescent="0.2">
      <c r="C1881" s="433"/>
      <c r="D1881" s="433"/>
      <c r="F1881" s="252"/>
    </row>
    <row r="1882" spans="3:6" x14ac:dyDescent="0.2">
      <c r="C1882" s="433"/>
      <c r="D1882" s="433"/>
      <c r="F1882" s="252"/>
    </row>
    <row r="1883" spans="3:6" x14ac:dyDescent="0.2">
      <c r="C1883" s="433"/>
      <c r="D1883" s="433"/>
      <c r="F1883" s="252"/>
    </row>
    <row r="1884" spans="3:6" x14ac:dyDescent="0.2">
      <c r="C1884" s="433"/>
      <c r="D1884" s="433"/>
      <c r="F1884" s="252"/>
    </row>
    <row r="1885" spans="3:6" x14ac:dyDescent="0.2">
      <c r="C1885" s="433"/>
      <c r="D1885" s="433"/>
      <c r="F1885" s="252"/>
    </row>
    <row r="1886" spans="3:6" x14ac:dyDescent="0.2">
      <c r="C1886" s="433"/>
      <c r="D1886" s="433"/>
      <c r="F1886" s="252"/>
    </row>
    <row r="1887" spans="3:6" x14ac:dyDescent="0.2">
      <c r="C1887" s="433"/>
      <c r="D1887" s="433"/>
      <c r="F1887" s="252"/>
    </row>
    <row r="1888" spans="3:6" x14ac:dyDescent="0.2">
      <c r="C1888" s="433"/>
      <c r="D1888" s="433"/>
      <c r="F1888" s="252"/>
    </row>
    <row r="1889" spans="3:6" x14ac:dyDescent="0.2">
      <c r="C1889" s="433"/>
      <c r="D1889" s="433"/>
      <c r="F1889" s="252"/>
    </row>
    <row r="1890" spans="3:6" x14ac:dyDescent="0.2">
      <c r="C1890" s="433"/>
      <c r="D1890" s="433"/>
      <c r="F1890" s="252"/>
    </row>
    <row r="1891" spans="3:6" x14ac:dyDescent="0.2">
      <c r="C1891" s="433"/>
      <c r="D1891" s="433"/>
      <c r="F1891" s="252"/>
    </row>
    <row r="1892" spans="3:6" x14ac:dyDescent="0.2">
      <c r="C1892" s="433"/>
      <c r="D1892" s="433"/>
      <c r="F1892" s="252"/>
    </row>
    <row r="1893" spans="3:6" x14ac:dyDescent="0.2">
      <c r="C1893" s="433"/>
      <c r="D1893" s="433"/>
      <c r="F1893" s="252"/>
    </row>
    <row r="1894" spans="3:6" x14ac:dyDescent="0.2">
      <c r="C1894" s="433"/>
      <c r="D1894" s="433"/>
      <c r="F1894" s="252"/>
    </row>
    <row r="1895" spans="3:6" x14ac:dyDescent="0.2">
      <c r="C1895" s="433"/>
      <c r="D1895" s="433"/>
      <c r="F1895" s="252"/>
    </row>
    <row r="1896" spans="3:6" x14ac:dyDescent="0.2">
      <c r="C1896" s="433"/>
      <c r="D1896" s="433"/>
      <c r="F1896" s="252"/>
    </row>
    <row r="1897" spans="3:6" x14ac:dyDescent="0.2">
      <c r="C1897" s="433"/>
      <c r="D1897" s="433"/>
      <c r="F1897" s="252"/>
    </row>
    <row r="1898" spans="3:6" x14ac:dyDescent="0.2">
      <c r="C1898" s="433"/>
      <c r="D1898" s="433"/>
      <c r="F1898" s="252"/>
    </row>
    <row r="1899" spans="3:6" x14ac:dyDescent="0.2">
      <c r="C1899" s="433"/>
      <c r="D1899" s="433"/>
      <c r="F1899" s="252"/>
    </row>
    <row r="1900" spans="3:6" x14ac:dyDescent="0.2">
      <c r="C1900" s="433"/>
      <c r="D1900" s="433"/>
      <c r="F1900" s="252"/>
    </row>
    <row r="1901" spans="3:6" x14ac:dyDescent="0.2">
      <c r="C1901" s="433"/>
      <c r="D1901" s="433"/>
      <c r="F1901" s="252"/>
    </row>
    <row r="1902" spans="3:6" x14ac:dyDescent="0.2">
      <c r="C1902" s="433"/>
      <c r="D1902" s="433"/>
      <c r="F1902" s="252"/>
    </row>
    <row r="1903" spans="3:6" x14ac:dyDescent="0.2">
      <c r="C1903" s="433"/>
      <c r="D1903" s="433"/>
      <c r="F1903" s="252"/>
    </row>
    <row r="1904" spans="3:6" x14ac:dyDescent="0.2">
      <c r="C1904" s="433"/>
      <c r="D1904" s="433"/>
      <c r="F1904" s="252"/>
    </row>
    <row r="1905" spans="3:6" x14ac:dyDescent="0.2">
      <c r="C1905" s="433"/>
      <c r="D1905" s="433"/>
      <c r="F1905" s="252"/>
    </row>
    <row r="1906" spans="3:6" x14ac:dyDescent="0.2">
      <c r="C1906" s="433"/>
      <c r="D1906" s="433"/>
      <c r="F1906" s="252"/>
    </row>
    <row r="1907" spans="3:6" x14ac:dyDescent="0.2">
      <c r="C1907" s="433"/>
      <c r="D1907" s="433"/>
      <c r="F1907" s="252"/>
    </row>
    <row r="1908" spans="3:6" x14ac:dyDescent="0.2">
      <c r="C1908" s="433"/>
      <c r="D1908" s="433"/>
      <c r="F1908" s="252"/>
    </row>
    <row r="1909" spans="3:6" x14ac:dyDescent="0.2">
      <c r="C1909" s="433"/>
      <c r="D1909" s="433"/>
      <c r="F1909" s="252"/>
    </row>
    <row r="1910" spans="3:6" x14ac:dyDescent="0.2">
      <c r="C1910" s="433"/>
      <c r="D1910" s="433"/>
      <c r="F1910" s="252"/>
    </row>
    <row r="1911" spans="3:6" x14ac:dyDescent="0.2">
      <c r="C1911" s="433"/>
      <c r="D1911" s="433"/>
      <c r="F1911" s="252"/>
    </row>
    <row r="1912" spans="3:6" x14ac:dyDescent="0.2">
      <c r="C1912" s="433"/>
      <c r="D1912" s="433"/>
      <c r="F1912" s="252"/>
    </row>
    <row r="1913" spans="3:6" x14ac:dyDescent="0.2">
      <c r="C1913" s="433"/>
      <c r="D1913" s="433"/>
      <c r="F1913" s="252"/>
    </row>
    <row r="1914" spans="3:6" x14ac:dyDescent="0.2">
      <c r="C1914" s="433"/>
      <c r="D1914" s="433"/>
      <c r="F1914" s="252"/>
    </row>
    <row r="1915" spans="3:6" x14ac:dyDescent="0.2">
      <c r="C1915" s="433"/>
      <c r="D1915" s="433"/>
      <c r="F1915" s="252"/>
    </row>
    <row r="1916" spans="3:6" x14ac:dyDescent="0.2">
      <c r="C1916" s="433"/>
      <c r="D1916" s="433"/>
      <c r="F1916" s="252"/>
    </row>
    <row r="1917" spans="3:6" x14ac:dyDescent="0.2">
      <c r="C1917" s="433"/>
      <c r="D1917" s="433"/>
      <c r="F1917" s="252"/>
    </row>
    <row r="1918" spans="3:6" x14ac:dyDescent="0.2">
      <c r="C1918" s="433"/>
      <c r="D1918" s="433"/>
      <c r="F1918" s="252"/>
    </row>
    <row r="1919" spans="3:6" x14ac:dyDescent="0.2">
      <c r="C1919" s="433"/>
      <c r="D1919" s="433"/>
      <c r="F1919" s="252"/>
    </row>
    <row r="1920" spans="3:6" x14ac:dyDescent="0.2">
      <c r="C1920" s="433"/>
      <c r="D1920" s="433"/>
      <c r="F1920" s="252"/>
    </row>
    <row r="1921" spans="3:6" x14ac:dyDescent="0.2">
      <c r="C1921" s="433"/>
      <c r="D1921" s="433"/>
      <c r="F1921" s="252"/>
    </row>
    <row r="1922" spans="3:6" x14ac:dyDescent="0.2">
      <c r="C1922" s="433"/>
      <c r="D1922" s="433"/>
      <c r="F1922" s="252"/>
    </row>
    <row r="1923" spans="3:6" x14ac:dyDescent="0.2">
      <c r="C1923" s="433"/>
      <c r="D1923" s="433"/>
      <c r="F1923" s="252"/>
    </row>
    <row r="1924" spans="3:6" x14ac:dyDescent="0.2">
      <c r="C1924" s="433"/>
      <c r="D1924" s="433"/>
      <c r="F1924" s="252"/>
    </row>
    <row r="1925" spans="3:6" x14ac:dyDescent="0.2">
      <c r="C1925" s="433"/>
      <c r="D1925" s="433"/>
      <c r="F1925" s="252"/>
    </row>
    <row r="1926" spans="3:6" x14ac:dyDescent="0.2">
      <c r="C1926" s="433"/>
      <c r="D1926" s="433"/>
      <c r="F1926" s="252"/>
    </row>
    <row r="1927" spans="3:6" x14ac:dyDescent="0.2">
      <c r="C1927" s="433"/>
      <c r="D1927" s="433"/>
      <c r="F1927" s="252"/>
    </row>
    <row r="1928" spans="3:6" x14ac:dyDescent="0.2">
      <c r="C1928" s="433"/>
      <c r="D1928" s="433"/>
      <c r="F1928" s="252"/>
    </row>
    <row r="1929" spans="3:6" x14ac:dyDescent="0.2">
      <c r="C1929" s="433"/>
      <c r="D1929" s="433"/>
      <c r="F1929" s="252"/>
    </row>
    <row r="1930" spans="3:6" x14ac:dyDescent="0.2">
      <c r="C1930" s="433"/>
      <c r="D1930" s="433"/>
      <c r="F1930" s="252"/>
    </row>
    <row r="1931" spans="3:6" x14ac:dyDescent="0.2">
      <c r="C1931" s="433"/>
      <c r="D1931" s="433"/>
      <c r="F1931" s="252"/>
    </row>
    <row r="1932" spans="3:6" x14ac:dyDescent="0.2">
      <c r="C1932" s="433"/>
      <c r="D1932" s="433"/>
      <c r="F1932" s="252"/>
    </row>
    <row r="1933" spans="3:6" x14ac:dyDescent="0.2">
      <c r="C1933" s="433"/>
      <c r="D1933" s="433"/>
      <c r="F1933" s="252"/>
    </row>
    <row r="1934" spans="3:6" x14ac:dyDescent="0.2">
      <c r="C1934" s="433"/>
      <c r="D1934" s="433"/>
      <c r="F1934" s="252"/>
    </row>
    <row r="1935" spans="3:6" x14ac:dyDescent="0.2">
      <c r="C1935" s="433"/>
      <c r="D1935" s="433"/>
      <c r="F1935" s="252"/>
    </row>
    <row r="1936" spans="3:6" x14ac:dyDescent="0.2">
      <c r="C1936" s="433"/>
      <c r="D1936" s="433"/>
      <c r="F1936" s="252"/>
    </row>
    <row r="1937" spans="3:6" x14ac:dyDescent="0.2">
      <c r="C1937" s="433"/>
      <c r="D1937" s="433"/>
      <c r="F1937" s="252"/>
    </row>
    <row r="1938" spans="3:6" x14ac:dyDescent="0.2">
      <c r="C1938" s="433"/>
      <c r="D1938" s="433"/>
      <c r="F1938" s="252"/>
    </row>
    <row r="1939" spans="3:6" x14ac:dyDescent="0.2">
      <c r="C1939" s="433"/>
      <c r="D1939" s="433"/>
      <c r="F1939" s="252"/>
    </row>
    <row r="1940" spans="3:6" x14ac:dyDescent="0.2">
      <c r="C1940" s="433"/>
      <c r="D1940" s="433"/>
      <c r="F1940" s="252"/>
    </row>
    <row r="1941" spans="3:6" x14ac:dyDescent="0.2">
      <c r="C1941" s="433"/>
      <c r="D1941" s="433"/>
      <c r="F1941" s="252"/>
    </row>
    <row r="1942" spans="3:6" x14ac:dyDescent="0.2">
      <c r="C1942" s="433"/>
      <c r="D1942" s="433"/>
      <c r="F1942" s="252"/>
    </row>
    <row r="1943" spans="3:6" x14ac:dyDescent="0.2">
      <c r="C1943" s="433"/>
      <c r="D1943" s="433"/>
      <c r="F1943" s="252"/>
    </row>
    <row r="1944" spans="3:6" x14ac:dyDescent="0.2">
      <c r="C1944" s="433"/>
      <c r="D1944" s="433"/>
      <c r="F1944" s="252"/>
    </row>
    <row r="1945" spans="3:6" x14ac:dyDescent="0.2">
      <c r="C1945" s="433"/>
      <c r="D1945" s="433"/>
      <c r="F1945" s="252"/>
    </row>
    <row r="1946" spans="3:6" x14ac:dyDescent="0.2">
      <c r="C1946" s="433"/>
      <c r="D1946" s="433"/>
      <c r="F1946" s="252"/>
    </row>
    <row r="1947" spans="3:6" x14ac:dyDescent="0.2">
      <c r="C1947" s="433"/>
      <c r="D1947" s="433"/>
      <c r="F1947" s="252"/>
    </row>
    <row r="1948" spans="3:6" x14ac:dyDescent="0.2">
      <c r="C1948" s="433"/>
      <c r="D1948" s="433"/>
      <c r="F1948" s="252"/>
    </row>
    <row r="1949" spans="3:6" x14ac:dyDescent="0.2">
      <c r="C1949" s="433"/>
      <c r="D1949" s="433"/>
      <c r="F1949" s="252"/>
    </row>
    <row r="1950" spans="3:6" x14ac:dyDescent="0.2">
      <c r="C1950" s="433"/>
      <c r="D1950" s="433"/>
      <c r="F1950" s="252"/>
    </row>
    <row r="1951" spans="3:6" x14ac:dyDescent="0.2">
      <c r="C1951" s="433"/>
      <c r="D1951" s="433"/>
      <c r="F1951" s="252"/>
    </row>
    <row r="1952" spans="3:6" x14ac:dyDescent="0.2">
      <c r="C1952" s="433"/>
      <c r="D1952" s="433"/>
      <c r="F1952" s="252"/>
    </row>
    <row r="1953" spans="3:6" x14ac:dyDescent="0.2">
      <c r="C1953" s="433"/>
      <c r="D1953" s="433"/>
      <c r="F1953" s="252"/>
    </row>
    <row r="1954" spans="3:6" x14ac:dyDescent="0.2">
      <c r="C1954" s="433"/>
      <c r="D1954" s="433"/>
      <c r="F1954" s="252"/>
    </row>
    <row r="1955" spans="3:6" x14ac:dyDescent="0.2">
      <c r="C1955" s="433"/>
      <c r="D1955" s="433"/>
      <c r="F1955" s="252"/>
    </row>
    <row r="1956" spans="3:6" x14ac:dyDescent="0.2">
      <c r="C1956" s="433"/>
      <c r="D1956" s="433"/>
      <c r="F1956" s="252"/>
    </row>
    <row r="1957" spans="3:6" x14ac:dyDescent="0.2">
      <c r="C1957" s="433"/>
      <c r="D1957" s="433"/>
      <c r="F1957" s="252"/>
    </row>
    <row r="1958" spans="3:6" x14ac:dyDescent="0.2">
      <c r="C1958" s="433"/>
      <c r="D1958" s="433"/>
      <c r="F1958" s="252"/>
    </row>
    <row r="1959" spans="3:6" x14ac:dyDescent="0.2">
      <c r="C1959" s="433"/>
      <c r="D1959" s="433"/>
      <c r="F1959" s="252"/>
    </row>
    <row r="1960" spans="3:6" x14ac:dyDescent="0.2">
      <c r="C1960" s="433"/>
      <c r="D1960" s="433"/>
      <c r="F1960" s="252"/>
    </row>
    <row r="1961" spans="3:6" x14ac:dyDescent="0.2">
      <c r="C1961" s="433"/>
      <c r="D1961" s="433"/>
      <c r="F1961" s="252"/>
    </row>
    <row r="1962" spans="3:6" x14ac:dyDescent="0.2">
      <c r="C1962" s="433"/>
      <c r="D1962" s="433"/>
      <c r="F1962" s="252"/>
    </row>
    <row r="1963" spans="3:6" x14ac:dyDescent="0.2">
      <c r="C1963" s="433"/>
      <c r="D1963" s="433"/>
      <c r="F1963" s="252"/>
    </row>
    <row r="1964" spans="3:6" x14ac:dyDescent="0.2">
      <c r="C1964" s="433"/>
      <c r="D1964" s="433"/>
      <c r="F1964" s="252"/>
    </row>
    <row r="1965" spans="3:6" x14ac:dyDescent="0.2">
      <c r="C1965" s="433"/>
      <c r="D1965" s="433"/>
      <c r="F1965" s="252"/>
    </row>
    <row r="1966" spans="3:6" x14ac:dyDescent="0.2">
      <c r="C1966" s="433"/>
      <c r="D1966" s="433"/>
      <c r="F1966" s="252"/>
    </row>
    <row r="1967" spans="3:6" x14ac:dyDescent="0.2">
      <c r="C1967" s="433"/>
      <c r="D1967" s="433"/>
      <c r="F1967" s="252"/>
    </row>
    <row r="1968" spans="3:6" x14ac:dyDescent="0.2">
      <c r="C1968" s="433"/>
      <c r="D1968" s="433"/>
      <c r="F1968" s="252"/>
    </row>
    <row r="1969" spans="3:6" x14ac:dyDescent="0.2">
      <c r="C1969" s="433"/>
      <c r="D1969" s="433"/>
      <c r="F1969" s="252"/>
    </row>
    <row r="1970" spans="3:6" x14ac:dyDescent="0.2">
      <c r="C1970" s="433"/>
      <c r="D1970" s="433"/>
      <c r="F1970" s="252"/>
    </row>
    <row r="1971" spans="3:6" x14ac:dyDescent="0.2">
      <c r="C1971" s="433"/>
      <c r="D1971" s="433"/>
      <c r="F1971" s="252"/>
    </row>
    <row r="1972" spans="3:6" x14ac:dyDescent="0.2">
      <c r="C1972" s="433"/>
      <c r="D1972" s="433"/>
      <c r="F1972" s="252"/>
    </row>
    <row r="1973" spans="3:6" x14ac:dyDescent="0.2">
      <c r="C1973" s="433"/>
      <c r="D1973" s="433"/>
      <c r="F1973" s="252"/>
    </row>
    <row r="1974" spans="3:6" x14ac:dyDescent="0.2">
      <c r="C1974" s="433"/>
      <c r="D1974" s="433"/>
      <c r="F1974" s="252"/>
    </row>
    <row r="1975" spans="3:6" x14ac:dyDescent="0.2">
      <c r="C1975" s="433"/>
      <c r="D1975" s="433"/>
      <c r="F1975" s="252"/>
    </row>
    <row r="1976" spans="3:6" x14ac:dyDescent="0.2">
      <c r="C1976" s="433"/>
      <c r="D1976" s="433"/>
      <c r="F1976" s="252"/>
    </row>
    <row r="1977" spans="3:6" x14ac:dyDescent="0.2">
      <c r="C1977" s="433"/>
      <c r="D1977" s="433"/>
      <c r="F1977" s="252"/>
    </row>
    <row r="1978" spans="3:6" x14ac:dyDescent="0.2">
      <c r="C1978" s="433"/>
      <c r="D1978" s="433"/>
      <c r="F1978" s="252"/>
    </row>
    <row r="1979" spans="3:6" x14ac:dyDescent="0.2">
      <c r="C1979" s="433"/>
      <c r="D1979" s="433"/>
      <c r="F1979" s="252"/>
    </row>
    <row r="1980" spans="3:6" x14ac:dyDescent="0.2">
      <c r="C1980" s="433"/>
      <c r="D1980" s="433"/>
      <c r="F1980" s="252"/>
    </row>
    <row r="1981" spans="3:6" x14ac:dyDescent="0.2">
      <c r="C1981" s="433"/>
      <c r="D1981" s="433"/>
      <c r="F1981" s="252"/>
    </row>
    <row r="1982" spans="3:6" x14ac:dyDescent="0.2">
      <c r="C1982" s="433"/>
      <c r="D1982" s="433"/>
      <c r="F1982" s="252"/>
    </row>
    <row r="1983" spans="3:6" x14ac:dyDescent="0.2">
      <c r="C1983" s="433"/>
      <c r="D1983" s="433"/>
      <c r="F1983" s="252"/>
    </row>
    <row r="1984" spans="3:6" x14ac:dyDescent="0.2">
      <c r="C1984" s="433"/>
      <c r="D1984" s="433"/>
      <c r="F1984" s="252"/>
    </row>
    <row r="1985" spans="3:6" x14ac:dyDescent="0.2">
      <c r="C1985" s="433"/>
      <c r="D1985" s="433"/>
      <c r="F1985" s="252"/>
    </row>
    <row r="1986" spans="3:6" x14ac:dyDescent="0.2">
      <c r="C1986" s="433"/>
      <c r="D1986" s="433"/>
      <c r="F1986" s="252"/>
    </row>
    <row r="1987" spans="3:6" x14ac:dyDescent="0.2">
      <c r="C1987" s="433"/>
      <c r="D1987" s="433"/>
      <c r="F1987" s="252"/>
    </row>
    <row r="1988" spans="3:6" x14ac:dyDescent="0.2">
      <c r="C1988" s="433"/>
      <c r="D1988" s="433"/>
      <c r="F1988" s="252"/>
    </row>
    <row r="1989" spans="3:6" x14ac:dyDescent="0.2">
      <c r="C1989" s="433"/>
      <c r="D1989" s="433"/>
      <c r="F1989" s="252"/>
    </row>
    <row r="1990" spans="3:6" x14ac:dyDescent="0.2">
      <c r="C1990" s="433"/>
      <c r="D1990" s="433"/>
      <c r="F1990" s="252"/>
    </row>
    <row r="1991" spans="3:6" x14ac:dyDescent="0.2">
      <c r="C1991" s="433"/>
      <c r="D1991" s="433"/>
      <c r="F1991" s="252"/>
    </row>
    <row r="1992" spans="3:6" x14ac:dyDescent="0.2">
      <c r="C1992" s="433"/>
      <c r="D1992" s="433"/>
      <c r="F1992" s="252"/>
    </row>
    <row r="1993" spans="3:6" x14ac:dyDescent="0.2">
      <c r="C1993" s="433"/>
      <c r="D1993" s="433"/>
      <c r="F1993" s="252"/>
    </row>
    <row r="1994" spans="3:6" x14ac:dyDescent="0.2">
      <c r="C1994" s="433"/>
      <c r="D1994" s="433"/>
      <c r="F1994" s="252"/>
    </row>
    <row r="1995" spans="3:6" x14ac:dyDescent="0.2">
      <c r="C1995" s="433"/>
      <c r="D1995" s="433"/>
      <c r="F1995" s="252"/>
    </row>
    <row r="1996" spans="3:6" x14ac:dyDescent="0.2">
      <c r="C1996" s="433"/>
      <c r="D1996" s="433"/>
      <c r="F1996" s="252"/>
    </row>
    <row r="1997" spans="3:6" x14ac:dyDescent="0.2">
      <c r="C1997" s="433"/>
      <c r="D1997" s="433"/>
      <c r="F1997" s="252"/>
    </row>
    <row r="1998" spans="3:6" x14ac:dyDescent="0.2">
      <c r="C1998" s="433"/>
      <c r="D1998" s="433"/>
      <c r="F1998" s="252"/>
    </row>
    <row r="1999" spans="3:6" x14ac:dyDescent="0.2">
      <c r="C1999" s="433"/>
      <c r="D1999" s="433"/>
      <c r="F1999" s="252"/>
    </row>
    <row r="2000" spans="3:6" x14ac:dyDescent="0.2">
      <c r="C2000" s="433"/>
      <c r="D2000" s="433"/>
      <c r="F2000" s="252"/>
    </row>
    <row r="2001" spans="3:6" x14ac:dyDescent="0.2">
      <c r="C2001" s="433"/>
      <c r="D2001" s="433"/>
      <c r="F2001" s="252"/>
    </row>
    <row r="2002" spans="3:6" x14ac:dyDescent="0.2">
      <c r="C2002" s="433"/>
      <c r="D2002" s="433"/>
      <c r="F2002" s="252"/>
    </row>
    <row r="2003" spans="3:6" x14ac:dyDescent="0.2">
      <c r="C2003" s="433"/>
      <c r="D2003" s="433"/>
      <c r="F2003" s="252"/>
    </row>
    <row r="2004" spans="3:6" x14ac:dyDescent="0.2">
      <c r="C2004" s="433"/>
      <c r="D2004" s="433"/>
      <c r="F2004" s="252"/>
    </row>
    <row r="2005" spans="3:6" x14ac:dyDescent="0.2">
      <c r="C2005" s="433"/>
      <c r="D2005" s="433"/>
      <c r="F2005" s="252"/>
    </row>
    <row r="2006" spans="3:6" x14ac:dyDescent="0.2">
      <c r="C2006" s="433"/>
      <c r="D2006" s="433"/>
      <c r="F2006" s="252"/>
    </row>
    <row r="2007" spans="3:6" x14ac:dyDescent="0.2">
      <c r="C2007" s="433"/>
      <c r="D2007" s="433"/>
      <c r="F2007" s="252"/>
    </row>
    <row r="2008" spans="3:6" x14ac:dyDescent="0.2">
      <c r="C2008" s="433"/>
      <c r="D2008" s="433"/>
      <c r="F2008" s="252"/>
    </row>
    <row r="2009" spans="3:6" x14ac:dyDescent="0.2">
      <c r="C2009" s="433"/>
      <c r="D2009" s="433"/>
      <c r="F2009" s="252"/>
    </row>
    <row r="2010" spans="3:6" x14ac:dyDescent="0.2">
      <c r="C2010" s="433"/>
      <c r="D2010" s="433"/>
      <c r="F2010" s="252"/>
    </row>
    <row r="2011" spans="3:6" x14ac:dyDescent="0.2">
      <c r="C2011" s="433"/>
      <c r="D2011" s="433"/>
      <c r="F2011" s="252"/>
    </row>
    <row r="2012" spans="3:6" x14ac:dyDescent="0.2">
      <c r="C2012" s="433"/>
      <c r="D2012" s="433"/>
      <c r="F2012" s="252"/>
    </row>
    <row r="2013" spans="3:6" x14ac:dyDescent="0.2">
      <c r="C2013" s="433"/>
      <c r="D2013" s="433"/>
      <c r="F2013" s="252"/>
    </row>
    <row r="2014" spans="3:6" x14ac:dyDescent="0.2">
      <c r="C2014" s="433"/>
      <c r="D2014" s="433"/>
      <c r="F2014" s="252"/>
    </row>
    <row r="2015" spans="3:6" x14ac:dyDescent="0.2">
      <c r="C2015" s="433"/>
      <c r="D2015" s="433"/>
      <c r="F2015" s="252"/>
    </row>
    <row r="2016" spans="3:6" x14ac:dyDescent="0.2">
      <c r="C2016" s="433"/>
      <c r="D2016" s="433"/>
      <c r="F2016" s="252"/>
    </row>
    <row r="2017" spans="3:6" x14ac:dyDescent="0.2">
      <c r="C2017" s="433"/>
      <c r="D2017" s="433"/>
      <c r="F2017" s="252"/>
    </row>
    <row r="2018" spans="3:6" x14ac:dyDescent="0.2">
      <c r="C2018" s="433"/>
      <c r="D2018" s="433"/>
      <c r="F2018" s="252"/>
    </row>
    <row r="2019" spans="3:6" x14ac:dyDescent="0.2">
      <c r="C2019" s="433"/>
      <c r="D2019" s="433"/>
      <c r="F2019" s="252"/>
    </row>
    <row r="2020" spans="3:6" x14ac:dyDescent="0.2">
      <c r="C2020" s="433"/>
      <c r="D2020" s="433"/>
      <c r="F2020" s="252"/>
    </row>
    <row r="2021" spans="3:6" x14ac:dyDescent="0.2">
      <c r="C2021" s="433"/>
      <c r="D2021" s="433"/>
      <c r="F2021" s="252"/>
    </row>
    <row r="2022" spans="3:6" x14ac:dyDescent="0.2">
      <c r="C2022" s="433"/>
      <c r="D2022" s="433"/>
      <c r="F2022" s="252"/>
    </row>
    <row r="2023" spans="3:6" x14ac:dyDescent="0.2">
      <c r="C2023" s="433"/>
      <c r="D2023" s="433"/>
      <c r="F2023" s="252"/>
    </row>
    <row r="2024" spans="3:6" x14ac:dyDescent="0.2">
      <c r="C2024" s="433"/>
      <c r="D2024" s="433"/>
      <c r="F2024" s="252"/>
    </row>
    <row r="2025" spans="3:6" x14ac:dyDescent="0.2">
      <c r="C2025" s="433"/>
      <c r="D2025" s="433"/>
      <c r="F2025" s="252"/>
    </row>
    <row r="2026" spans="3:6" x14ac:dyDescent="0.2">
      <c r="C2026" s="433"/>
      <c r="D2026" s="433"/>
      <c r="F2026" s="252"/>
    </row>
    <row r="2027" spans="3:6" x14ac:dyDescent="0.2">
      <c r="C2027" s="433"/>
      <c r="D2027" s="433"/>
      <c r="F2027" s="252"/>
    </row>
    <row r="2028" spans="3:6" x14ac:dyDescent="0.2">
      <c r="C2028" s="433"/>
      <c r="D2028" s="433"/>
      <c r="F2028" s="252"/>
    </row>
    <row r="2029" spans="3:6" x14ac:dyDescent="0.2">
      <c r="C2029" s="433"/>
      <c r="D2029" s="433"/>
      <c r="F2029" s="252"/>
    </row>
    <row r="2030" spans="3:6" x14ac:dyDescent="0.2">
      <c r="C2030" s="433"/>
      <c r="D2030" s="433"/>
      <c r="F2030" s="252"/>
    </row>
    <row r="2031" spans="3:6" x14ac:dyDescent="0.2">
      <c r="C2031" s="433"/>
      <c r="D2031" s="433"/>
      <c r="F2031" s="252"/>
    </row>
    <row r="2032" spans="3:6" x14ac:dyDescent="0.2">
      <c r="C2032" s="433"/>
      <c r="D2032" s="433"/>
      <c r="F2032" s="252"/>
    </row>
    <row r="2033" spans="3:6" x14ac:dyDescent="0.2">
      <c r="C2033" s="433"/>
      <c r="D2033" s="433"/>
      <c r="F2033" s="252"/>
    </row>
    <row r="2034" spans="3:6" x14ac:dyDescent="0.2">
      <c r="C2034" s="433"/>
      <c r="D2034" s="433"/>
      <c r="F2034" s="252"/>
    </row>
    <row r="2035" spans="3:6" x14ac:dyDescent="0.2">
      <c r="C2035" s="433"/>
      <c r="D2035" s="433"/>
      <c r="F2035" s="252"/>
    </row>
    <row r="2036" spans="3:6" x14ac:dyDescent="0.2">
      <c r="C2036" s="433"/>
      <c r="D2036" s="433"/>
      <c r="F2036" s="252"/>
    </row>
    <row r="2037" spans="3:6" x14ac:dyDescent="0.2">
      <c r="C2037" s="433"/>
      <c r="D2037" s="433"/>
      <c r="F2037" s="252"/>
    </row>
    <row r="2038" spans="3:6" x14ac:dyDescent="0.2">
      <c r="C2038" s="433"/>
      <c r="D2038" s="433"/>
      <c r="F2038" s="252"/>
    </row>
    <row r="2039" spans="3:6" x14ac:dyDescent="0.2">
      <c r="C2039" s="433"/>
      <c r="D2039" s="433"/>
      <c r="F2039" s="252"/>
    </row>
    <row r="2040" spans="3:6" x14ac:dyDescent="0.2">
      <c r="C2040" s="433"/>
      <c r="D2040" s="433"/>
      <c r="F2040" s="252"/>
    </row>
    <row r="2041" spans="3:6" x14ac:dyDescent="0.2">
      <c r="C2041" s="433"/>
      <c r="D2041" s="433"/>
      <c r="F2041" s="252"/>
    </row>
    <row r="2042" spans="3:6" x14ac:dyDescent="0.2">
      <c r="C2042" s="433"/>
      <c r="D2042" s="433"/>
      <c r="F2042" s="252"/>
    </row>
    <row r="2043" spans="3:6" x14ac:dyDescent="0.2">
      <c r="C2043" s="433"/>
      <c r="D2043" s="433"/>
      <c r="F2043" s="252"/>
    </row>
    <row r="2044" spans="3:6" x14ac:dyDescent="0.2">
      <c r="C2044" s="433"/>
      <c r="D2044" s="433"/>
      <c r="F2044" s="252"/>
    </row>
    <row r="2045" spans="3:6" x14ac:dyDescent="0.2">
      <c r="C2045" s="433"/>
      <c r="D2045" s="433"/>
      <c r="F2045" s="252"/>
    </row>
    <row r="2046" spans="3:6" x14ac:dyDescent="0.2">
      <c r="C2046" s="433"/>
      <c r="D2046" s="433"/>
      <c r="F2046" s="252"/>
    </row>
    <row r="2047" spans="3:6" x14ac:dyDescent="0.2">
      <c r="C2047" s="433"/>
      <c r="D2047" s="433"/>
      <c r="F2047" s="252"/>
    </row>
    <row r="2048" spans="3:6" x14ac:dyDescent="0.2">
      <c r="C2048" s="433"/>
      <c r="D2048" s="433"/>
      <c r="F2048" s="252"/>
    </row>
    <row r="2049" spans="3:6" x14ac:dyDescent="0.2">
      <c r="C2049" s="433"/>
      <c r="D2049" s="433"/>
      <c r="F2049" s="252"/>
    </row>
    <row r="2050" spans="3:6" x14ac:dyDescent="0.2">
      <c r="C2050" s="433"/>
      <c r="D2050" s="433"/>
      <c r="F2050" s="252"/>
    </row>
    <row r="2051" spans="3:6" x14ac:dyDescent="0.2">
      <c r="C2051" s="433"/>
      <c r="D2051" s="433"/>
      <c r="F2051" s="252"/>
    </row>
    <row r="2052" spans="3:6" x14ac:dyDescent="0.2">
      <c r="C2052" s="433"/>
      <c r="D2052" s="433"/>
      <c r="F2052" s="252"/>
    </row>
    <row r="2053" spans="3:6" x14ac:dyDescent="0.2">
      <c r="C2053" s="433"/>
      <c r="D2053" s="433"/>
      <c r="F2053" s="252"/>
    </row>
    <row r="2054" spans="3:6" x14ac:dyDescent="0.2">
      <c r="C2054" s="433"/>
      <c r="D2054" s="433"/>
      <c r="F2054" s="252"/>
    </row>
    <row r="2055" spans="3:6" x14ac:dyDescent="0.2">
      <c r="C2055" s="433"/>
      <c r="D2055" s="433"/>
      <c r="F2055" s="252"/>
    </row>
    <row r="2056" spans="3:6" x14ac:dyDescent="0.2">
      <c r="C2056" s="433"/>
      <c r="D2056" s="433"/>
      <c r="F2056" s="252"/>
    </row>
    <row r="2057" spans="3:6" x14ac:dyDescent="0.2">
      <c r="C2057" s="433"/>
      <c r="D2057" s="433"/>
      <c r="F2057" s="252"/>
    </row>
    <row r="2058" spans="3:6" x14ac:dyDescent="0.2">
      <c r="C2058" s="433"/>
      <c r="D2058" s="433"/>
      <c r="F2058" s="252"/>
    </row>
    <row r="2059" spans="3:6" x14ac:dyDescent="0.2">
      <c r="C2059" s="433"/>
      <c r="D2059" s="433"/>
      <c r="F2059" s="252"/>
    </row>
    <row r="2060" spans="3:6" x14ac:dyDescent="0.2">
      <c r="C2060" s="433"/>
      <c r="D2060" s="433"/>
      <c r="F2060" s="252"/>
    </row>
    <row r="2061" spans="3:6" x14ac:dyDescent="0.2">
      <c r="C2061" s="433"/>
      <c r="D2061" s="433"/>
      <c r="F2061" s="252"/>
    </row>
    <row r="2062" spans="3:6" x14ac:dyDescent="0.2">
      <c r="C2062" s="433"/>
      <c r="D2062" s="433"/>
      <c r="F2062" s="252"/>
    </row>
    <row r="2063" spans="3:6" x14ac:dyDescent="0.2">
      <c r="C2063" s="433"/>
      <c r="D2063" s="433"/>
      <c r="F2063" s="252"/>
    </row>
    <row r="2064" spans="3:6" x14ac:dyDescent="0.2">
      <c r="C2064" s="433"/>
      <c r="D2064" s="433"/>
      <c r="F2064" s="252"/>
    </row>
    <row r="2065" spans="3:6" x14ac:dyDescent="0.2">
      <c r="C2065" s="433"/>
      <c r="D2065" s="433"/>
      <c r="F2065" s="252"/>
    </row>
    <row r="2066" spans="3:6" x14ac:dyDescent="0.2">
      <c r="C2066" s="433"/>
      <c r="D2066" s="433"/>
      <c r="F2066" s="252"/>
    </row>
    <row r="2067" spans="3:6" x14ac:dyDescent="0.2">
      <c r="C2067" s="433"/>
      <c r="D2067" s="433"/>
      <c r="F2067" s="252"/>
    </row>
    <row r="2068" spans="3:6" x14ac:dyDescent="0.2">
      <c r="C2068" s="433"/>
      <c r="D2068" s="433"/>
      <c r="F2068" s="252"/>
    </row>
    <row r="2069" spans="3:6" x14ac:dyDescent="0.2">
      <c r="C2069" s="433"/>
      <c r="D2069" s="433"/>
      <c r="F2069" s="252"/>
    </row>
    <row r="2070" spans="3:6" x14ac:dyDescent="0.2">
      <c r="C2070" s="433"/>
      <c r="D2070" s="433"/>
      <c r="F2070" s="252"/>
    </row>
    <row r="2071" spans="3:6" x14ac:dyDescent="0.2">
      <c r="C2071" s="433"/>
      <c r="D2071" s="433"/>
      <c r="F2071" s="252"/>
    </row>
    <row r="2072" spans="3:6" x14ac:dyDescent="0.2">
      <c r="C2072" s="433"/>
      <c r="D2072" s="433"/>
      <c r="F2072" s="252"/>
    </row>
    <row r="2073" spans="3:6" x14ac:dyDescent="0.2">
      <c r="C2073" s="433"/>
      <c r="D2073" s="433"/>
      <c r="F2073" s="252"/>
    </row>
    <row r="2074" spans="3:6" x14ac:dyDescent="0.2">
      <c r="C2074" s="433"/>
      <c r="D2074" s="433"/>
      <c r="F2074" s="252"/>
    </row>
    <row r="2075" spans="3:6" x14ac:dyDescent="0.2">
      <c r="C2075" s="433"/>
      <c r="D2075" s="433"/>
      <c r="F2075" s="252"/>
    </row>
    <row r="2076" spans="3:6" x14ac:dyDescent="0.2">
      <c r="C2076" s="433"/>
      <c r="D2076" s="433"/>
      <c r="F2076" s="252"/>
    </row>
    <row r="2077" spans="3:6" x14ac:dyDescent="0.2">
      <c r="C2077" s="433"/>
      <c r="D2077" s="433"/>
      <c r="F2077" s="252"/>
    </row>
    <row r="2078" spans="3:6" x14ac:dyDescent="0.2">
      <c r="C2078" s="433"/>
      <c r="D2078" s="433"/>
      <c r="F2078" s="252"/>
    </row>
    <row r="2079" spans="3:6" x14ac:dyDescent="0.2">
      <c r="C2079" s="433"/>
      <c r="D2079" s="433"/>
      <c r="F2079" s="252"/>
    </row>
    <row r="2080" spans="3:6" x14ac:dyDescent="0.2">
      <c r="C2080" s="433"/>
      <c r="D2080" s="433"/>
      <c r="F2080" s="252"/>
    </row>
    <row r="2081" spans="3:6" x14ac:dyDescent="0.2">
      <c r="C2081" s="433"/>
      <c r="D2081" s="433"/>
      <c r="F2081" s="252"/>
    </row>
    <row r="2082" spans="3:6" x14ac:dyDescent="0.2">
      <c r="C2082" s="433"/>
      <c r="D2082" s="433"/>
      <c r="F2082" s="252"/>
    </row>
    <row r="2083" spans="3:6" x14ac:dyDescent="0.2">
      <c r="C2083" s="433"/>
      <c r="D2083" s="433"/>
      <c r="F2083" s="252"/>
    </row>
    <row r="2084" spans="3:6" x14ac:dyDescent="0.2">
      <c r="C2084" s="433"/>
      <c r="D2084" s="433"/>
      <c r="F2084" s="252"/>
    </row>
    <row r="2085" spans="3:6" x14ac:dyDescent="0.2">
      <c r="C2085" s="433"/>
      <c r="D2085" s="433"/>
      <c r="F2085" s="252"/>
    </row>
    <row r="2086" spans="3:6" x14ac:dyDescent="0.2">
      <c r="C2086" s="433"/>
      <c r="D2086" s="433"/>
      <c r="F2086" s="252"/>
    </row>
    <row r="2087" spans="3:6" x14ac:dyDescent="0.2">
      <c r="C2087" s="433"/>
      <c r="D2087" s="433"/>
      <c r="F2087" s="252"/>
    </row>
    <row r="2088" spans="3:6" x14ac:dyDescent="0.2">
      <c r="C2088" s="433"/>
      <c r="D2088" s="433"/>
      <c r="F2088" s="252"/>
    </row>
    <row r="2089" spans="3:6" x14ac:dyDescent="0.2">
      <c r="C2089" s="433"/>
      <c r="D2089" s="433"/>
      <c r="F2089" s="252"/>
    </row>
    <row r="2090" spans="3:6" x14ac:dyDescent="0.2">
      <c r="C2090" s="433"/>
      <c r="D2090" s="433"/>
      <c r="F2090" s="252"/>
    </row>
    <row r="2091" spans="3:6" x14ac:dyDescent="0.2">
      <c r="C2091" s="433"/>
      <c r="D2091" s="433"/>
      <c r="F2091" s="252"/>
    </row>
    <row r="2092" spans="3:6" x14ac:dyDescent="0.2">
      <c r="C2092" s="433"/>
      <c r="D2092" s="433"/>
      <c r="F2092" s="252"/>
    </row>
    <row r="2093" spans="3:6" x14ac:dyDescent="0.2">
      <c r="C2093" s="433"/>
      <c r="D2093" s="433"/>
      <c r="F2093" s="252"/>
    </row>
    <row r="2094" spans="3:6" x14ac:dyDescent="0.2">
      <c r="C2094" s="433"/>
      <c r="D2094" s="433"/>
      <c r="F2094" s="252"/>
    </row>
    <row r="2095" spans="3:6" x14ac:dyDescent="0.2">
      <c r="C2095" s="433"/>
      <c r="D2095" s="433"/>
      <c r="F2095" s="252"/>
    </row>
    <row r="2096" spans="3:6" x14ac:dyDescent="0.2">
      <c r="C2096" s="433"/>
      <c r="D2096" s="433"/>
      <c r="F2096" s="252"/>
    </row>
    <row r="2097" spans="3:6" x14ac:dyDescent="0.2">
      <c r="C2097" s="433"/>
      <c r="D2097" s="433"/>
      <c r="F2097" s="252"/>
    </row>
    <row r="2098" spans="3:6" x14ac:dyDescent="0.2">
      <c r="C2098" s="433"/>
      <c r="D2098" s="433"/>
      <c r="F2098" s="252"/>
    </row>
    <row r="2099" spans="3:6" x14ac:dyDescent="0.2">
      <c r="C2099" s="433"/>
      <c r="D2099" s="433"/>
      <c r="F2099" s="252"/>
    </row>
    <row r="2100" spans="3:6" x14ac:dyDescent="0.2">
      <c r="C2100" s="433"/>
      <c r="D2100" s="433"/>
      <c r="F2100" s="252"/>
    </row>
    <row r="2101" spans="3:6" x14ac:dyDescent="0.2">
      <c r="C2101" s="433"/>
      <c r="D2101" s="433"/>
      <c r="F2101" s="252"/>
    </row>
    <row r="2102" spans="3:6" x14ac:dyDescent="0.2">
      <c r="C2102" s="433"/>
      <c r="D2102" s="433"/>
      <c r="F2102" s="252"/>
    </row>
    <row r="2103" spans="3:6" x14ac:dyDescent="0.2">
      <c r="C2103" s="433"/>
      <c r="D2103" s="433"/>
      <c r="F2103" s="252"/>
    </row>
    <row r="2104" spans="3:6" x14ac:dyDescent="0.2">
      <c r="C2104" s="433"/>
      <c r="D2104" s="433"/>
      <c r="F2104" s="252"/>
    </row>
    <row r="2105" spans="3:6" x14ac:dyDescent="0.2">
      <c r="C2105" s="433"/>
      <c r="D2105" s="433"/>
      <c r="F2105" s="252"/>
    </row>
    <row r="2106" spans="3:6" x14ac:dyDescent="0.2">
      <c r="C2106" s="433"/>
      <c r="D2106" s="433"/>
      <c r="F2106" s="252"/>
    </row>
    <row r="2107" spans="3:6" x14ac:dyDescent="0.2">
      <c r="C2107" s="433"/>
      <c r="D2107" s="433"/>
      <c r="F2107" s="252"/>
    </row>
    <row r="2108" spans="3:6" x14ac:dyDescent="0.2">
      <c r="C2108" s="433"/>
      <c r="D2108" s="433"/>
      <c r="F2108" s="252"/>
    </row>
    <row r="2109" spans="3:6" x14ac:dyDescent="0.2">
      <c r="C2109" s="433"/>
      <c r="D2109" s="433"/>
      <c r="F2109" s="252"/>
    </row>
    <row r="2110" spans="3:6" x14ac:dyDescent="0.2">
      <c r="C2110" s="433"/>
      <c r="D2110" s="433"/>
      <c r="F2110" s="252"/>
    </row>
    <row r="2111" spans="3:6" x14ac:dyDescent="0.2">
      <c r="C2111" s="433"/>
      <c r="D2111" s="433"/>
      <c r="F2111" s="252"/>
    </row>
    <row r="2112" spans="3:6" x14ac:dyDescent="0.2">
      <c r="C2112" s="433"/>
      <c r="D2112" s="433"/>
      <c r="F2112" s="252"/>
    </row>
    <row r="2113" spans="3:6" x14ac:dyDescent="0.2">
      <c r="C2113" s="433"/>
      <c r="D2113" s="433"/>
      <c r="F2113" s="252"/>
    </row>
    <row r="2114" spans="3:6" x14ac:dyDescent="0.2">
      <c r="C2114" s="433"/>
      <c r="D2114" s="433"/>
      <c r="F2114" s="252"/>
    </row>
    <row r="2115" spans="3:6" x14ac:dyDescent="0.2">
      <c r="C2115" s="433"/>
      <c r="D2115" s="433"/>
      <c r="F2115" s="252"/>
    </row>
    <row r="2116" spans="3:6" x14ac:dyDescent="0.2">
      <c r="C2116" s="433"/>
      <c r="D2116" s="433"/>
      <c r="F2116" s="252"/>
    </row>
    <row r="2117" spans="3:6" x14ac:dyDescent="0.2">
      <c r="C2117" s="433"/>
      <c r="D2117" s="433"/>
      <c r="F2117" s="252"/>
    </row>
    <row r="2118" spans="3:6" x14ac:dyDescent="0.2">
      <c r="C2118" s="433"/>
      <c r="D2118" s="433"/>
      <c r="F2118" s="252"/>
    </row>
    <row r="2119" spans="3:6" x14ac:dyDescent="0.2">
      <c r="C2119" s="433"/>
      <c r="D2119" s="433"/>
      <c r="F2119" s="252"/>
    </row>
    <row r="2120" spans="3:6" x14ac:dyDescent="0.2">
      <c r="C2120" s="433"/>
      <c r="D2120" s="433"/>
      <c r="F2120" s="252"/>
    </row>
    <row r="2121" spans="3:6" x14ac:dyDescent="0.2">
      <c r="C2121" s="433"/>
      <c r="D2121" s="433"/>
      <c r="F2121" s="252"/>
    </row>
    <row r="2122" spans="3:6" x14ac:dyDescent="0.2">
      <c r="C2122" s="433"/>
      <c r="D2122" s="433"/>
      <c r="F2122" s="252"/>
    </row>
    <row r="2123" spans="3:6" x14ac:dyDescent="0.2">
      <c r="C2123" s="433"/>
      <c r="D2123" s="433"/>
      <c r="F2123" s="252"/>
    </row>
    <row r="2124" spans="3:6" x14ac:dyDescent="0.2">
      <c r="C2124" s="433"/>
      <c r="D2124" s="433"/>
      <c r="F2124" s="252"/>
    </row>
    <row r="2125" spans="3:6" x14ac:dyDescent="0.2">
      <c r="C2125" s="433"/>
      <c r="D2125" s="433"/>
      <c r="F2125" s="252"/>
    </row>
    <row r="2126" spans="3:6" x14ac:dyDescent="0.2">
      <c r="C2126" s="433"/>
      <c r="D2126" s="433"/>
      <c r="F2126" s="252"/>
    </row>
    <row r="2127" spans="3:6" x14ac:dyDescent="0.2">
      <c r="C2127" s="433"/>
      <c r="D2127" s="433"/>
      <c r="F2127" s="252"/>
    </row>
    <row r="2128" spans="3:6" x14ac:dyDescent="0.2">
      <c r="C2128" s="433"/>
      <c r="D2128" s="433"/>
      <c r="F2128" s="252"/>
    </row>
    <row r="2129" spans="3:6" x14ac:dyDescent="0.2">
      <c r="C2129" s="433"/>
      <c r="D2129" s="433"/>
      <c r="F2129" s="252"/>
    </row>
    <row r="2130" spans="3:6" x14ac:dyDescent="0.2">
      <c r="C2130" s="433"/>
      <c r="D2130" s="433"/>
      <c r="F2130" s="252"/>
    </row>
    <row r="2131" spans="3:6" x14ac:dyDescent="0.2">
      <c r="C2131" s="433"/>
      <c r="D2131" s="433"/>
      <c r="F2131" s="252"/>
    </row>
    <row r="2132" spans="3:6" x14ac:dyDescent="0.2">
      <c r="C2132" s="433"/>
      <c r="D2132" s="433"/>
      <c r="F2132" s="252"/>
    </row>
    <row r="2133" spans="3:6" x14ac:dyDescent="0.2">
      <c r="C2133" s="433"/>
      <c r="D2133" s="433"/>
      <c r="F2133" s="252"/>
    </row>
    <row r="2134" spans="3:6" x14ac:dyDescent="0.2">
      <c r="C2134" s="433"/>
      <c r="D2134" s="433"/>
      <c r="F2134" s="252"/>
    </row>
    <row r="2135" spans="3:6" x14ac:dyDescent="0.2">
      <c r="C2135" s="433"/>
      <c r="D2135" s="433"/>
      <c r="F2135" s="252"/>
    </row>
    <row r="2136" spans="3:6" x14ac:dyDescent="0.2">
      <c r="C2136" s="433"/>
      <c r="D2136" s="433"/>
      <c r="F2136" s="252"/>
    </row>
    <row r="2137" spans="3:6" x14ac:dyDescent="0.2">
      <c r="C2137" s="433"/>
      <c r="D2137" s="433"/>
      <c r="F2137" s="252"/>
    </row>
    <row r="2138" spans="3:6" x14ac:dyDescent="0.2">
      <c r="C2138" s="433"/>
      <c r="D2138" s="433"/>
      <c r="F2138" s="252"/>
    </row>
    <row r="2139" spans="3:6" x14ac:dyDescent="0.2">
      <c r="C2139" s="433"/>
      <c r="D2139" s="433"/>
      <c r="F2139" s="252"/>
    </row>
    <row r="2140" spans="3:6" x14ac:dyDescent="0.2">
      <c r="C2140" s="433"/>
      <c r="D2140" s="433"/>
      <c r="F2140" s="252"/>
    </row>
    <row r="2141" spans="3:6" x14ac:dyDescent="0.2">
      <c r="C2141" s="433"/>
      <c r="D2141" s="433"/>
      <c r="F2141" s="252"/>
    </row>
    <row r="2142" spans="3:6" x14ac:dyDescent="0.2">
      <c r="C2142" s="433"/>
      <c r="D2142" s="433"/>
      <c r="F2142" s="252"/>
    </row>
    <row r="2143" spans="3:6" x14ac:dyDescent="0.2">
      <c r="C2143" s="433"/>
      <c r="D2143" s="433"/>
      <c r="F2143" s="252"/>
    </row>
    <row r="2144" spans="3:6" x14ac:dyDescent="0.2">
      <c r="C2144" s="433"/>
      <c r="D2144" s="433"/>
      <c r="F2144" s="252"/>
    </row>
    <row r="2145" spans="3:6" x14ac:dyDescent="0.2">
      <c r="C2145" s="433"/>
      <c r="D2145" s="433"/>
      <c r="F2145" s="252"/>
    </row>
    <row r="2146" spans="3:6" x14ac:dyDescent="0.2">
      <c r="C2146" s="433"/>
      <c r="D2146" s="433"/>
      <c r="F2146" s="252"/>
    </row>
    <row r="2147" spans="3:6" x14ac:dyDescent="0.2">
      <c r="C2147" s="433"/>
      <c r="D2147" s="433"/>
      <c r="F2147" s="252"/>
    </row>
    <row r="2148" spans="3:6" x14ac:dyDescent="0.2">
      <c r="C2148" s="433"/>
      <c r="D2148" s="433"/>
      <c r="F2148" s="252"/>
    </row>
    <row r="2149" spans="3:6" x14ac:dyDescent="0.2">
      <c r="C2149" s="433"/>
      <c r="D2149" s="433"/>
      <c r="F2149" s="252"/>
    </row>
    <row r="2150" spans="3:6" x14ac:dyDescent="0.2">
      <c r="C2150" s="433"/>
      <c r="D2150" s="433"/>
      <c r="F2150" s="252"/>
    </row>
    <row r="2151" spans="3:6" x14ac:dyDescent="0.2">
      <c r="C2151" s="433"/>
      <c r="D2151" s="433"/>
      <c r="F2151" s="252"/>
    </row>
    <row r="2152" spans="3:6" x14ac:dyDescent="0.2">
      <c r="C2152" s="433"/>
      <c r="D2152" s="433"/>
      <c r="F2152" s="252"/>
    </row>
    <row r="2153" spans="3:6" x14ac:dyDescent="0.2">
      <c r="C2153" s="433"/>
      <c r="D2153" s="433"/>
      <c r="F2153" s="252"/>
    </row>
    <row r="2154" spans="3:6" x14ac:dyDescent="0.2">
      <c r="C2154" s="433"/>
      <c r="D2154" s="433"/>
      <c r="F2154" s="252"/>
    </row>
    <row r="2155" spans="3:6" x14ac:dyDescent="0.2">
      <c r="C2155" s="433"/>
      <c r="D2155" s="433"/>
      <c r="F2155" s="252"/>
    </row>
    <row r="2156" spans="3:6" x14ac:dyDescent="0.2">
      <c r="C2156" s="433"/>
      <c r="D2156" s="433"/>
      <c r="F2156" s="252"/>
    </row>
    <row r="2157" spans="3:6" x14ac:dyDescent="0.2">
      <c r="C2157" s="433"/>
      <c r="D2157" s="433"/>
      <c r="F2157" s="252"/>
    </row>
    <row r="2158" spans="3:6" x14ac:dyDescent="0.2">
      <c r="C2158" s="433"/>
      <c r="D2158" s="433"/>
      <c r="F2158" s="252"/>
    </row>
    <row r="2159" spans="3:6" x14ac:dyDescent="0.2">
      <c r="C2159" s="433"/>
      <c r="D2159" s="433"/>
      <c r="F2159" s="252"/>
    </row>
    <row r="2160" spans="3:6" x14ac:dyDescent="0.2">
      <c r="C2160" s="433"/>
      <c r="D2160" s="433"/>
      <c r="F2160" s="252"/>
    </row>
    <row r="2161" spans="3:6" x14ac:dyDescent="0.2">
      <c r="C2161" s="433"/>
      <c r="D2161" s="433"/>
      <c r="F2161" s="252"/>
    </row>
    <row r="2162" spans="3:6" x14ac:dyDescent="0.2">
      <c r="C2162" s="433"/>
      <c r="D2162" s="433"/>
      <c r="F2162" s="252"/>
    </row>
    <row r="2163" spans="3:6" x14ac:dyDescent="0.2">
      <c r="C2163" s="433"/>
      <c r="D2163" s="433"/>
      <c r="F2163" s="252"/>
    </row>
    <row r="2164" spans="3:6" x14ac:dyDescent="0.2">
      <c r="C2164" s="433"/>
      <c r="D2164" s="433"/>
      <c r="F2164" s="252"/>
    </row>
    <row r="2165" spans="3:6" x14ac:dyDescent="0.2">
      <c r="C2165" s="433"/>
      <c r="D2165" s="433"/>
      <c r="F2165" s="252"/>
    </row>
    <row r="2166" spans="3:6" x14ac:dyDescent="0.2">
      <c r="C2166" s="433"/>
      <c r="D2166" s="433"/>
      <c r="F2166" s="252"/>
    </row>
    <row r="2167" spans="3:6" x14ac:dyDescent="0.2">
      <c r="C2167" s="433"/>
      <c r="D2167" s="433"/>
      <c r="F2167" s="252"/>
    </row>
    <row r="2168" spans="3:6" x14ac:dyDescent="0.2">
      <c r="C2168" s="433"/>
      <c r="D2168" s="433"/>
      <c r="F2168" s="252"/>
    </row>
    <row r="2169" spans="3:6" x14ac:dyDescent="0.2">
      <c r="C2169" s="433"/>
      <c r="D2169" s="433"/>
      <c r="F2169" s="252"/>
    </row>
    <row r="2170" spans="3:6" x14ac:dyDescent="0.2">
      <c r="C2170" s="433"/>
      <c r="D2170" s="433"/>
      <c r="F2170" s="252"/>
    </row>
    <row r="2171" spans="3:6" x14ac:dyDescent="0.2">
      <c r="C2171" s="433"/>
      <c r="D2171" s="433"/>
      <c r="F2171" s="252"/>
    </row>
    <row r="2172" spans="3:6" x14ac:dyDescent="0.2">
      <c r="C2172" s="433"/>
      <c r="D2172" s="433"/>
      <c r="F2172" s="252"/>
    </row>
    <row r="2173" spans="3:6" x14ac:dyDescent="0.2">
      <c r="C2173" s="433"/>
      <c r="D2173" s="433"/>
      <c r="F2173" s="252"/>
    </row>
    <row r="2174" spans="3:6" x14ac:dyDescent="0.2">
      <c r="C2174" s="433"/>
      <c r="D2174" s="433"/>
      <c r="F2174" s="252"/>
    </row>
    <row r="2175" spans="3:6" x14ac:dyDescent="0.2">
      <c r="C2175" s="433"/>
      <c r="D2175" s="433"/>
      <c r="F2175" s="252"/>
    </row>
    <row r="2176" spans="3:6" x14ac:dyDescent="0.2">
      <c r="C2176" s="433"/>
      <c r="D2176" s="433"/>
      <c r="F2176" s="252"/>
    </row>
    <row r="2177" spans="3:6" x14ac:dyDescent="0.2">
      <c r="C2177" s="433"/>
      <c r="D2177" s="433"/>
      <c r="F2177" s="252"/>
    </row>
    <row r="2178" spans="3:6" x14ac:dyDescent="0.2">
      <c r="C2178" s="433"/>
      <c r="D2178" s="433"/>
      <c r="F2178" s="252"/>
    </row>
    <row r="2179" spans="3:6" x14ac:dyDescent="0.2">
      <c r="C2179" s="433"/>
      <c r="D2179" s="433"/>
      <c r="F2179" s="252"/>
    </row>
    <row r="2180" spans="3:6" x14ac:dyDescent="0.2">
      <c r="C2180" s="433"/>
      <c r="D2180" s="433"/>
      <c r="F2180" s="252"/>
    </row>
    <row r="2181" spans="3:6" x14ac:dyDescent="0.2">
      <c r="C2181" s="433"/>
      <c r="D2181" s="433"/>
      <c r="F2181" s="252"/>
    </row>
    <row r="2182" spans="3:6" x14ac:dyDescent="0.2">
      <c r="C2182" s="433"/>
      <c r="D2182" s="433"/>
      <c r="F2182" s="252"/>
    </row>
    <row r="2183" spans="3:6" x14ac:dyDescent="0.2">
      <c r="C2183" s="433"/>
      <c r="D2183" s="433"/>
      <c r="F2183" s="252"/>
    </row>
    <row r="2184" spans="3:6" x14ac:dyDescent="0.2">
      <c r="C2184" s="433"/>
      <c r="D2184" s="433"/>
      <c r="F2184" s="252"/>
    </row>
    <row r="2185" spans="3:6" x14ac:dyDescent="0.2">
      <c r="C2185" s="433"/>
      <c r="D2185" s="433"/>
      <c r="F2185" s="252"/>
    </row>
    <row r="2186" spans="3:6" x14ac:dyDescent="0.2">
      <c r="C2186" s="433"/>
      <c r="D2186" s="433"/>
      <c r="F2186" s="252"/>
    </row>
    <row r="2187" spans="3:6" x14ac:dyDescent="0.2">
      <c r="C2187" s="433"/>
      <c r="D2187" s="433"/>
      <c r="F2187" s="252"/>
    </row>
    <row r="2188" spans="3:6" x14ac:dyDescent="0.2">
      <c r="C2188" s="433"/>
      <c r="D2188" s="433"/>
      <c r="F2188" s="252"/>
    </row>
    <row r="2189" spans="3:6" x14ac:dyDescent="0.2">
      <c r="C2189" s="433"/>
      <c r="D2189" s="433"/>
      <c r="F2189" s="252"/>
    </row>
    <row r="2190" spans="3:6" x14ac:dyDescent="0.2">
      <c r="C2190" s="433"/>
      <c r="D2190" s="433"/>
      <c r="F2190" s="252"/>
    </row>
    <row r="2191" spans="3:6" x14ac:dyDescent="0.2">
      <c r="C2191" s="433"/>
      <c r="D2191" s="433"/>
      <c r="F2191" s="252"/>
    </row>
    <row r="2192" spans="3:6" x14ac:dyDescent="0.2">
      <c r="C2192" s="433"/>
      <c r="D2192" s="433"/>
      <c r="F2192" s="252"/>
    </row>
    <row r="2193" spans="3:6" x14ac:dyDescent="0.2">
      <c r="C2193" s="433"/>
      <c r="D2193" s="433"/>
      <c r="F2193" s="252"/>
    </row>
    <row r="2194" spans="3:6" x14ac:dyDescent="0.2">
      <c r="C2194" s="433"/>
      <c r="D2194" s="433"/>
      <c r="F2194" s="252"/>
    </row>
    <row r="2195" spans="3:6" x14ac:dyDescent="0.2">
      <c r="C2195" s="433"/>
      <c r="D2195" s="433"/>
      <c r="F2195" s="252"/>
    </row>
    <row r="2196" spans="3:6" x14ac:dyDescent="0.2">
      <c r="C2196" s="433"/>
      <c r="D2196" s="433"/>
      <c r="F2196" s="252"/>
    </row>
    <row r="2197" spans="3:6" x14ac:dyDescent="0.2">
      <c r="C2197" s="433"/>
      <c r="D2197" s="433"/>
      <c r="F2197" s="252"/>
    </row>
    <row r="2198" spans="3:6" x14ac:dyDescent="0.2">
      <c r="C2198" s="433"/>
      <c r="D2198" s="433"/>
      <c r="F2198" s="252"/>
    </row>
    <row r="2199" spans="3:6" x14ac:dyDescent="0.2">
      <c r="C2199" s="433"/>
      <c r="D2199" s="433"/>
      <c r="F2199" s="252"/>
    </row>
    <row r="2200" spans="3:6" x14ac:dyDescent="0.2">
      <c r="C2200" s="433"/>
      <c r="D2200" s="433"/>
      <c r="F2200" s="252"/>
    </row>
    <row r="2201" spans="3:6" x14ac:dyDescent="0.2">
      <c r="C2201" s="433"/>
      <c r="D2201" s="433"/>
      <c r="F2201" s="252"/>
    </row>
    <row r="2202" spans="3:6" x14ac:dyDescent="0.2">
      <c r="C2202" s="433"/>
      <c r="D2202" s="433"/>
      <c r="F2202" s="252"/>
    </row>
    <row r="2203" spans="3:6" x14ac:dyDescent="0.2">
      <c r="C2203" s="433"/>
      <c r="D2203" s="433"/>
      <c r="F2203" s="252"/>
    </row>
    <row r="2204" spans="3:6" x14ac:dyDescent="0.2">
      <c r="C2204" s="433"/>
      <c r="D2204" s="433"/>
      <c r="F2204" s="252"/>
    </row>
    <row r="2205" spans="3:6" x14ac:dyDescent="0.2">
      <c r="C2205" s="433"/>
      <c r="D2205" s="433"/>
      <c r="F2205" s="252"/>
    </row>
    <row r="2206" spans="3:6" x14ac:dyDescent="0.2">
      <c r="C2206" s="433"/>
      <c r="D2206" s="433"/>
      <c r="F2206" s="252"/>
    </row>
    <row r="2207" spans="3:6" x14ac:dyDescent="0.2">
      <c r="C2207" s="433"/>
      <c r="D2207" s="433"/>
      <c r="F2207" s="252"/>
    </row>
    <row r="2208" spans="3:6" x14ac:dyDescent="0.2">
      <c r="C2208" s="433"/>
      <c r="D2208" s="433"/>
      <c r="F2208" s="252"/>
    </row>
    <row r="2209" spans="3:6" x14ac:dyDescent="0.2">
      <c r="C2209" s="433"/>
      <c r="D2209" s="433"/>
      <c r="F2209" s="252"/>
    </row>
    <row r="2210" spans="3:6" x14ac:dyDescent="0.2">
      <c r="C2210" s="433"/>
      <c r="D2210" s="433"/>
      <c r="F2210" s="252"/>
    </row>
    <row r="2211" spans="3:6" x14ac:dyDescent="0.2">
      <c r="C2211" s="433"/>
      <c r="D2211" s="433"/>
      <c r="F2211" s="252"/>
    </row>
    <row r="2212" spans="3:6" x14ac:dyDescent="0.2">
      <c r="C2212" s="433"/>
      <c r="D2212" s="433"/>
      <c r="F2212" s="252"/>
    </row>
    <row r="2213" spans="3:6" x14ac:dyDescent="0.2">
      <c r="C2213" s="433"/>
      <c r="D2213" s="433"/>
      <c r="F2213" s="252"/>
    </row>
    <row r="2214" spans="3:6" x14ac:dyDescent="0.2">
      <c r="C2214" s="433"/>
      <c r="D2214" s="433"/>
      <c r="F2214" s="252"/>
    </row>
    <row r="2215" spans="3:6" x14ac:dyDescent="0.2">
      <c r="C2215" s="433"/>
      <c r="D2215" s="433"/>
      <c r="F2215" s="252"/>
    </row>
    <row r="2216" spans="3:6" x14ac:dyDescent="0.2">
      <c r="C2216" s="433"/>
      <c r="D2216" s="433"/>
      <c r="F2216" s="252"/>
    </row>
    <row r="2217" spans="3:6" x14ac:dyDescent="0.2">
      <c r="C2217" s="433"/>
      <c r="D2217" s="433"/>
      <c r="F2217" s="252"/>
    </row>
    <row r="2218" spans="3:6" x14ac:dyDescent="0.2">
      <c r="C2218" s="433"/>
      <c r="D2218" s="433"/>
      <c r="F2218" s="252"/>
    </row>
    <row r="2219" spans="3:6" x14ac:dyDescent="0.2">
      <c r="C2219" s="433"/>
      <c r="D2219" s="433"/>
      <c r="F2219" s="252"/>
    </row>
    <row r="2220" spans="3:6" x14ac:dyDescent="0.2">
      <c r="C2220" s="433"/>
      <c r="D2220" s="433"/>
      <c r="F2220" s="252"/>
    </row>
    <row r="2221" spans="3:6" x14ac:dyDescent="0.2">
      <c r="C2221" s="433"/>
      <c r="D2221" s="433"/>
      <c r="F2221" s="252"/>
    </row>
    <row r="2222" spans="3:6" x14ac:dyDescent="0.2">
      <c r="C2222" s="433"/>
      <c r="D2222" s="433"/>
      <c r="F2222" s="252"/>
    </row>
    <row r="2223" spans="3:6" x14ac:dyDescent="0.2">
      <c r="C2223" s="433"/>
      <c r="D2223" s="433"/>
      <c r="F2223" s="252"/>
    </row>
    <row r="2224" spans="3:6" x14ac:dyDescent="0.2">
      <c r="C2224" s="433"/>
      <c r="D2224" s="433"/>
      <c r="F2224" s="252"/>
    </row>
    <row r="2225" spans="3:6" x14ac:dyDescent="0.2">
      <c r="C2225" s="433"/>
      <c r="D2225" s="433"/>
      <c r="F2225" s="252"/>
    </row>
    <row r="2226" spans="3:6" x14ac:dyDescent="0.2">
      <c r="C2226" s="433"/>
      <c r="D2226" s="433"/>
      <c r="F2226" s="252"/>
    </row>
    <row r="2227" spans="3:6" x14ac:dyDescent="0.2">
      <c r="C2227" s="433"/>
      <c r="D2227" s="433"/>
      <c r="F2227" s="252"/>
    </row>
    <row r="2228" spans="3:6" x14ac:dyDescent="0.2">
      <c r="C2228" s="433"/>
      <c r="D2228" s="433"/>
      <c r="F2228" s="252"/>
    </row>
    <row r="2229" spans="3:6" x14ac:dyDescent="0.2">
      <c r="C2229" s="433"/>
      <c r="D2229" s="433"/>
      <c r="F2229" s="252"/>
    </row>
    <row r="2230" spans="3:6" x14ac:dyDescent="0.2">
      <c r="C2230" s="433"/>
      <c r="D2230" s="433"/>
      <c r="F2230" s="252"/>
    </row>
    <row r="2231" spans="3:6" x14ac:dyDescent="0.2">
      <c r="C2231" s="433"/>
      <c r="D2231" s="433"/>
      <c r="F2231" s="252"/>
    </row>
    <row r="2232" spans="3:6" x14ac:dyDescent="0.2">
      <c r="C2232" s="433"/>
      <c r="D2232" s="433"/>
      <c r="F2232" s="252"/>
    </row>
    <row r="2233" spans="3:6" x14ac:dyDescent="0.2">
      <c r="C2233" s="433"/>
      <c r="D2233" s="433"/>
      <c r="F2233" s="252"/>
    </row>
    <row r="2234" spans="3:6" x14ac:dyDescent="0.2">
      <c r="C2234" s="433"/>
      <c r="D2234" s="433"/>
      <c r="F2234" s="252"/>
    </row>
    <row r="2235" spans="3:6" x14ac:dyDescent="0.2">
      <c r="C2235" s="433"/>
      <c r="D2235" s="433"/>
      <c r="F2235" s="252"/>
    </row>
    <row r="2236" spans="3:6" x14ac:dyDescent="0.2">
      <c r="C2236" s="433"/>
      <c r="D2236" s="433"/>
      <c r="F2236" s="252"/>
    </row>
    <row r="2237" spans="3:6" x14ac:dyDescent="0.2">
      <c r="C2237" s="433"/>
      <c r="D2237" s="433"/>
      <c r="F2237" s="252"/>
    </row>
    <row r="2238" spans="3:6" x14ac:dyDescent="0.2">
      <c r="C2238" s="433"/>
      <c r="D2238" s="433"/>
      <c r="F2238" s="252"/>
    </row>
    <row r="2239" spans="3:6" x14ac:dyDescent="0.2">
      <c r="C2239" s="433"/>
      <c r="D2239" s="433"/>
      <c r="F2239" s="252"/>
    </row>
    <row r="2240" spans="3:6" x14ac:dyDescent="0.2">
      <c r="C2240" s="433"/>
      <c r="D2240" s="433"/>
      <c r="F2240" s="252"/>
    </row>
    <row r="2241" spans="3:6" x14ac:dyDescent="0.2">
      <c r="C2241" s="433"/>
      <c r="D2241" s="433"/>
      <c r="F2241" s="252"/>
    </row>
    <row r="2242" spans="3:6" x14ac:dyDescent="0.2">
      <c r="C2242" s="433"/>
      <c r="D2242" s="433"/>
      <c r="F2242" s="252"/>
    </row>
    <row r="2243" spans="3:6" x14ac:dyDescent="0.2">
      <c r="C2243" s="433"/>
      <c r="D2243" s="433"/>
      <c r="F2243" s="252"/>
    </row>
    <row r="2244" spans="3:6" x14ac:dyDescent="0.2">
      <c r="C2244" s="433"/>
      <c r="D2244" s="433"/>
      <c r="F2244" s="252"/>
    </row>
    <row r="2245" spans="3:6" x14ac:dyDescent="0.2">
      <c r="C2245" s="433"/>
      <c r="D2245" s="433"/>
      <c r="F2245" s="252"/>
    </row>
    <row r="2246" spans="3:6" x14ac:dyDescent="0.2">
      <c r="C2246" s="433"/>
      <c r="D2246" s="433"/>
      <c r="F2246" s="252"/>
    </row>
    <row r="2247" spans="3:6" x14ac:dyDescent="0.2">
      <c r="C2247" s="433"/>
      <c r="D2247" s="433"/>
      <c r="F2247" s="252"/>
    </row>
    <row r="2248" spans="3:6" x14ac:dyDescent="0.2">
      <c r="C2248" s="433"/>
      <c r="D2248" s="433"/>
      <c r="F2248" s="252"/>
    </row>
    <row r="2249" spans="3:6" x14ac:dyDescent="0.2">
      <c r="C2249" s="433"/>
      <c r="D2249" s="433"/>
      <c r="F2249" s="252"/>
    </row>
    <row r="2250" spans="3:6" x14ac:dyDescent="0.2">
      <c r="C2250" s="433"/>
      <c r="D2250" s="433"/>
      <c r="F2250" s="252"/>
    </row>
    <row r="2251" spans="3:6" x14ac:dyDescent="0.2">
      <c r="C2251" s="433"/>
      <c r="D2251" s="433"/>
      <c r="F2251" s="252"/>
    </row>
    <row r="2252" spans="3:6" x14ac:dyDescent="0.2">
      <c r="C2252" s="433"/>
      <c r="D2252" s="433"/>
      <c r="F2252" s="252"/>
    </row>
    <row r="2253" spans="3:6" x14ac:dyDescent="0.2">
      <c r="C2253" s="433"/>
      <c r="D2253" s="433"/>
      <c r="F2253" s="252"/>
    </row>
    <row r="2254" spans="3:6" x14ac:dyDescent="0.2">
      <c r="C2254" s="433"/>
      <c r="D2254" s="433"/>
      <c r="F2254" s="252"/>
    </row>
    <row r="2255" spans="3:6" x14ac:dyDescent="0.2">
      <c r="C2255" s="433"/>
      <c r="D2255" s="433"/>
      <c r="F2255" s="252"/>
    </row>
    <row r="2256" spans="3:6" x14ac:dyDescent="0.2">
      <c r="C2256" s="433"/>
      <c r="D2256" s="433"/>
      <c r="F2256" s="252"/>
    </row>
    <row r="2257" spans="3:6" x14ac:dyDescent="0.2">
      <c r="C2257" s="433"/>
      <c r="D2257" s="433"/>
      <c r="F2257" s="252"/>
    </row>
    <row r="2258" spans="3:6" x14ac:dyDescent="0.2">
      <c r="C2258" s="433"/>
      <c r="D2258" s="433"/>
      <c r="F2258" s="252"/>
    </row>
    <row r="2259" spans="3:6" x14ac:dyDescent="0.2">
      <c r="C2259" s="433"/>
      <c r="D2259" s="433"/>
      <c r="F2259" s="252"/>
    </row>
    <row r="2260" spans="3:6" x14ac:dyDescent="0.2">
      <c r="C2260" s="433"/>
      <c r="D2260" s="433"/>
      <c r="F2260" s="252"/>
    </row>
    <row r="2261" spans="3:6" x14ac:dyDescent="0.2">
      <c r="C2261" s="433"/>
      <c r="D2261" s="433"/>
      <c r="F2261" s="252"/>
    </row>
    <row r="2262" spans="3:6" x14ac:dyDescent="0.2">
      <c r="C2262" s="433"/>
      <c r="D2262" s="433"/>
      <c r="F2262" s="252"/>
    </row>
    <row r="2263" spans="3:6" x14ac:dyDescent="0.2">
      <c r="C2263" s="433"/>
      <c r="D2263" s="433"/>
      <c r="F2263" s="252"/>
    </row>
    <row r="2264" spans="3:6" x14ac:dyDescent="0.2">
      <c r="C2264" s="433"/>
      <c r="D2264" s="433"/>
      <c r="F2264" s="252"/>
    </row>
    <row r="2265" spans="3:6" x14ac:dyDescent="0.2">
      <c r="C2265" s="433"/>
      <c r="D2265" s="433"/>
      <c r="F2265" s="252"/>
    </row>
    <row r="2266" spans="3:6" x14ac:dyDescent="0.2">
      <c r="C2266" s="433"/>
      <c r="D2266" s="433"/>
      <c r="F2266" s="252"/>
    </row>
    <row r="2267" spans="3:6" x14ac:dyDescent="0.2">
      <c r="C2267" s="433"/>
      <c r="D2267" s="433"/>
      <c r="F2267" s="252"/>
    </row>
    <row r="2268" spans="3:6" x14ac:dyDescent="0.2">
      <c r="C2268" s="433"/>
      <c r="D2268" s="433"/>
      <c r="F2268" s="252"/>
    </row>
    <row r="2269" spans="3:6" x14ac:dyDescent="0.2">
      <c r="C2269" s="433"/>
      <c r="D2269" s="433"/>
      <c r="F2269" s="252"/>
    </row>
    <row r="2270" spans="3:6" x14ac:dyDescent="0.2">
      <c r="C2270" s="433"/>
      <c r="D2270" s="433"/>
      <c r="F2270" s="252"/>
    </row>
    <row r="2271" spans="3:6" x14ac:dyDescent="0.2">
      <c r="C2271" s="433"/>
      <c r="D2271" s="433"/>
      <c r="F2271" s="252"/>
    </row>
    <row r="2272" spans="3:6" x14ac:dyDescent="0.2">
      <c r="C2272" s="433"/>
      <c r="D2272" s="433"/>
      <c r="F2272" s="252"/>
    </row>
    <row r="2273" spans="3:6" x14ac:dyDescent="0.2">
      <c r="C2273" s="433"/>
      <c r="D2273" s="433"/>
      <c r="F2273" s="252"/>
    </row>
    <row r="2274" spans="3:6" x14ac:dyDescent="0.2">
      <c r="C2274" s="433"/>
      <c r="D2274" s="433"/>
      <c r="F2274" s="252"/>
    </row>
    <row r="2275" spans="3:6" x14ac:dyDescent="0.2">
      <c r="C2275" s="433"/>
      <c r="D2275" s="433"/>
      <c r="F2275" s="252"/>
    </row>
    <row r="2276" spans="3:6" x14ac:dyDescent="0.2">
      <c r="C2276" s="433"/>
      <c r="D2276" s="433"/>
      <c r="F2276" s="252"/>
    </row>
    <row r="2277" spans="3:6" x14ac:dyDescent="0.2">
      <c r="C2277" s="433"/>
      <c r="D2277" s="433"/>
      <c r="F2277" s="252"/>
    </row>
    <row r="2278" spans="3:6" x14ac:dyDescent="0.2">
      <c r="C2278" s="433"/>
      <c r="D2278" s="433"/>
      <c r="F2278" s="252"/>
    </row>
    <row r="2279" spans="3:6" x14ac:dyDescent="0.2">
      <c r="C2279" s="433"/>
      <c r="D2279" s="433"/>
      <c r="F2279" s="252"/>
    </row>
    <row r="2280" spans="3:6" x14ac:dyDescent="0.2">
      <c r="C2280" s="433"/>
      <c r="D2280" s="433"/>
      <c r="F2280" s="252"/>
    </row>
    <row r="2281" spans="3:6" x14ac:dyDescent="0.2">
      <c r="C2281" s="433"/>
      <c r="D2281" s="433"/>
      <c r="F2281" s="252"/>
    </row>
    <row r="2282" spans="3:6" x14ac:dyDescent="0.2">
      <c r="C2282" s="433"/>
      <c r="D2282" s="433"/>
      <c r="F2282" s="252"/>
    </row>
    <row r="2283" spans="3:6" x14ac:dyDescent="0.2">
      <c r="C2283" s="433"/>
      <c r="D2283" s="433"/>
      <c r="F2283" s="252"/>
    </row>
    <row r="2284" spans="3:6" x14ac:dyDescent="0.2">
      <c r="C2284" s="433"/>
      <c r="D2284" s="433"/>
      <c r="F2284" s="252"/>
    </row>
    <row r="2285" spans="3:6" x14ac:dyDescent="0.2">
      <c r="C2285" s="433"/>
      <c r="D2285" s="433"/>
      <c r="F2285" s="252"/>
    </row>
    <row r="2286" spans="3:6" x14ac:dyDescent="0.2">
      <c r="C2286" s="433"/>
      <c r="D2286" s="433"/>
      <c r="F2286" s="252"/>
    </row>
    <row r="2287" spans="3:6" x14ac:dyDescent="0.2">
      <c r="C2287" s="433"/>
      <c r="D2287" s="433"/>
      <c r="F2287" s="252"/>
    </row>
    <row r="2288" spans="3:6" x14ac:dyDescent="0.2">
      <c r="C2288" s="433"/>
      <c r="D2288" s="433"/>
      <c r="F2288" s="252"/>
    </row>
    <row r="2289" spans="3:6" x14ac:dyDescent="0.2">
      <c r="C2289" s="433"/>
      <c r="D2289" s="433"/>
      <c r="F2289" s="252"/>
    </row>
    <row r="2290" spans="3:6" x14ac:dyDescent="0.2">
      <c r="C2290" s="433"/>
      <c r="D2290" s="433"/>
      <c r="F2290" s="252"/>
    </row>
    <row r="2291" spans="3:6" x14ac:dyDescent="0.2">
      <c r="C2291" s="433"/>
      <c r="D2291" s="433"/>
      <c r="F2291" s="252"/>
    </row>
    <row r="2292" spans="3:6" x14ac:dyDescent="0.2">
      <c r="C2292" s="433"/>
      <c r="D2292" s="433"/>
      <c r="F2292" s="252"/>
    </row>
    <row r="2293" spans="3:6" x14ac:dyDescent="0.2">
      <c r="C2293" s="433"/>
      <c r="D2293" s="433"/>
      <c r="F2293" s="252"/>
    </row>
    <row r="2294" spans="3:6" x14ac:dyDescent="0.2">
      <c r="C2294" s="433"/>
      <c r="D2294" s="433"/>
      <c r="F2294" s="252"/>
    </row>
    <row r="2295" spans="3:6" x14ac:dyDescent="0.2">
      <c r="C2295" s="433"/>
      <c r="D2295" s="433"/>
      <c r="F2295" s="252"/>
    </row>
    <row r="2296" spans="3:6" x14ac:dyDescent="0.2">
      <c r="C2296" s="433"/>
      <c r="D2296" s="433"/>
      <c r="F2296" s="252"/>
    </row>
    <row r="2297" spans="3:6" x14ac:dyDescent="0.2">
      <c r="C2297" s="433"/>
      <c r="D2297" s="433"/>
      <c r="F2297" s="252"/>
    </row>
    <row r="2298" spans="3:6" x14ac:dyDescent="0.2">
      <c r="C2298" s="433"/>
      <c r="D2298" s="433"/>
      <c r="F2298" s="252"/>
    </row>
    <row r="2299" spans="3:6" x14ac:dyDescent="0.2">
      <c r="C2299" s="433"/>
      <c r="D2299" s="433"/>
      <c r="F2299" s="252"/>
    </row>
    <row r="2300" spans="3:6" x14ac:dyDescent="0.2">
      <c r="C2300" s="433"/>
      <c r="D2300" s="433"/>
      <c r="F2300" s="252"/>
    </row>
    <row r="2301" spans="3:6" x14ac:dyDescent="0.2">
      <c r="C2301" s="433"/>
      <c r="D2301" s="433"/>
      <c r="F2301" s="252"/>
    </row>
    <row r="2302" spans="3:6" x14ac:dyDescent="0.2">
      <c r="C2302" s="433"/>
      <c r="D2302" s="433"/>
      <c r="F2302" s="252"/>
    </row>
    <row r="2303" spans="3:6" x14ac:dyDescent="0.2">
      <c r="C2303" s="433"/>
      <c r="D2303" s="433"/>
      <c r="F2303" s="252"/>
    </row>
    <row r="2304" spans="3:6" x14ac:dyDescent="0.2">
      <c r="C2304" s="433"/>
      <c r="D2304" s="433"/>
      <c r="F2304" s="252"/>
    </row>
    <row r="2305" spans="3:6" x14ac:dyDescent="0.2">
      <c r="C2305" s="433"/>
      <c r="D2305" s="433"/>
      <c r="F2305" s="252"/>
    </row>
    <row r="2306" spans="3:6" x14ac:dyDescent="0.2">
      <c r="C2306" s="433"/>
      <c r="D2306" s="433"/>
      <c r="F2306" s="252"/>
    </row>
    <row r="2307" spans="3:6" x14ac:dyDescent="0.2">
      <c r="C2307" s="433"/>
      <c r="D2307" s="433"/>
      <c r="F2307" s="252"/>
    </row>
    <row r="2308" spans="3:6" x14ac:dyDescent="0.2">
      <c r="C2308" s="433"/>
      <c r="D2308" s="433"/>
      <c r="F2308" s="252"/>
    </row>
    <row r="2309" spans="3:6" x14ac:dyDescent="0.2">
      <c r="C2309" s="433"/>
      <c r="D2309" s="433"/>
      <c r="F2309" s="252"/>
    </row>
    <row r="2310" spans="3:6" x14ac:dyDescent="0.2">
      <c r="C2310" s="433"/>
      <c r="D2310" s="433"/>
      <c r="F2310" s="252"/>
    </row>
    <row r="2311" spans="3:6" x14ac:dyDescent="0.2">
      <c r="C2311" s="433"/>
      <c r="D2311" s="433"/>
      <c r="F2311" s="252"/>
    </row>
    <row r="2312" spans="3:6" x14ac:dyDescent="0.2">
      <c r="C2312" s="433"/>
      <c r="D2312" s="433"/>
      <c r="F2312" s="252"/>
    </row>
    <row r="2313" spans="3:6" x14ac:dyDescent="0.2">
      <c r="C2313" s="433"/>
      <c r="D2313" s="433"/>
      <c r="F2313" s="252"/>
    </row>
    <row r="2314" spans="3:6" x14ac:dyDescent="0.2">
      <c r="C2314" s="433"/>
      <c r="D2314" s="433"/>
      <c r="F2314" s="252"/>
    </row>
    <row r="2315" spans="3:6" x14ac:dyDescent="0.2">
      <c r="C2315" s="433"/>
      <c r="D2315" s="433"/>
      <c r="F2315" s="252"/>
    </row>
    <row r="2316" spans="3:6" x14ac:dyDescent="0.2">
      <c r="C2316" s="433"/>
      <c r="D2316" s="433"/>
      <c r="F2316" s="252"/>
    </row>
    <row r="2317" spans="3:6" x14ac:dyDescent="0.2">
      <c r="C2317" s="433"/>
      <c r="D2317" s="433"/>
      <c r="F2317" s="252"/>
    </row>
    <row r="2318" spans="3:6" x14ac:dyDescent="0.2">
      <c r="C2318" s="433"/>
      <c r="D2318" s="433"/>
      <c r="F2318" s="252"/>
    </row>
    <row r="2319" spans="3:6" x14ac:dyDescent="0.2">
      <c r="C2319" s="433"/>
      <c r="D2319" s="433"/>
      <c r="F2319" s="252"/>
    </row>
    <row r="2320" spans="3:6" x14ac:dyDescent="0.2">
      <c r="C2320" s="433"/>
      <c r="D2320" s="433"/>
      <c r="F2320" s="252"/>
    </row>
    <row r="2321" spans="3:6" x14ac:dyDescent="0.2">
      <c r="C2321" s="433"/>
      <c r="D2321" s="433"/>
      <c r="F2321" s="252"/>
    </row>
    <row r="2322" spans="3:6" x14ac:dyDescent="0.2">
      <c r="C2322" s="433"/>
      <c r="D2322" s="433"/>
      <c r="F2322" s="252"/>
    </row>
    <row r="2323" spans="3:6" x14ac:dyDescent="0.2">
      <c r="C2323" s="433"/>
      <c r="D2323" s="433"/>
      <c r="F2323" s="252"/>
    </row>
    <row r="2324" spans="3:6" x14ac:dyDescent="0.2">
      <c r="C2324" s="433"/>
      <c r="D2324" s="433"/>
      <c r="F2324" s="252"/>
    </row>
    <row r="2325" spans="3:6" x14ac:dyDescent="0.2">
      <c r="C2325" s="433"/>
      <c r="D2325" s="433"/>
      <c r="F2325" s="252"/>
    </row>
    <row r="2326" spans="3:6" x14ac:dyDescent="0.2">
      <c r="C2326" s="433"/>
      <c r="D2326" s="433"/>
      <c r="F2326" s="252"/>
    </row>
    <row r="2327" spans="3:6" x14ac:dyDescent="0.2">
      <c r="C2327" s="433"/>
      <c r="D2327" s="433"/>
      <c r="F2327" s="252"/>
    </row>
    <row r="2328" spans="3:6" x14ac:dyDescent="0.2">
      <c r="C2328" s="433"/>
      <c r="D2328" s="433"/>
      <c r="F2328" s="252"/>
    </row>
    <row r="2329" spans="3:6" x14ac:dyDescent="0.2">
      <c r="C2329" s="433"/>
      <c r="D2329" s="433"/>
      <c r="F2329" s="252"/>
    </row>
    <row r="2330" spans="3:6" x14ac:dyDescent="0.2">
      <c r="C2330" s="433"/>
      <c r="D2330" s="433"/>
      <c r="F2330" s="252"/>
    </row>
    <row r="2331" spans="3:6" x14ac:dyDescent="0.2">
      <c r="C2331" s="433"/>
      <c r="D2331" s="433"/>
      <c r="F2331" s="252"/>
    </row>
    <row r="2332" spans="3:6" x14ac:dyDescent="0.2">
      <c r="C2332" s="433"/>
      <c r="D2332" s="433"/>
      <c r="F2332" s="252"/>
    </row>
    <row r="2333" spans="3:6" x14ac:dyDescent="0.2">
      <c r="C2333" s="433"/>
      <c r="D2333" s="433"/>
      <c r="F2333" s="252"/>
    </row>
    <row r="2334" spans="3:6" x14ac:dyDescent="0.2">
      <c r="C2334" s="433"/>
      <c r="D2334" s="433"/>
      <c r="F2334" s="252"/>
    </row>
    <row r="2335" spans="3:6" x14ac:dyDescent="0.2">
      <c r="C2335" s="433"/>
      <c r="D2335" s="433"/>
      <c r="F2335" s="252"/>
    </row>
    <row r="2336" spans="3:6" x14ac:dyDescent="0.2">
      <c r="C2336" s="433"/>
      <c r="D2336" s="433"/>
      <c r="F2336" s="252"/>
    </row>
    <row r="2337" spans="3:6" x14ac:dyDescent="0.2">
      <c r="C2337" s="433"/>
      <c r="D2337" s="433"/>
      <c r="F2337" s="252"/>
    </row>
    <row r="2338" spans="3:6" x14ac:dyDescent="0.2">
      <c r="C2338" s="433"/>
      <c r="D2338" s="433"/>
      <c r="F2338" s="252"/>
    </row>
    <row r="2339" spans="3:6" x14ac:dyDescent="0.2">
      <c r="C2339" s="433"/>
      <c r="D2339" s="433"/>
      <c r="F2339" s="252"/>
    </row>
    <row r="2340" spans="3:6" x14ac:dyDescent="0.2">
      <c r="C2340" s="433"/>
      <c r="D2340" s="433"/>
      <c r="F2340" s="252"/>
    </row>
    <row r="2341" spans="3:6" x14ac:dyDescent="0.2">
      <c r="C2341" s="433"/>
      <c r="D2341" s="433"/>
      <c r="F2341" s="252"/>
    </row>
    <row r="2342" spans="3:6" x14ac:dyDescent="0.2">
      <c r="C2342" s="433"/>
      <c r="D2342" s="433"/>
      <c r="F2342" s="252"/>
    </row>
    <row r="2343" spans="3:6" x14ac:dyDescent="0.2">
      <c r="C2343" s="433"/>
      <c r="D2343" s="433"/>
      <c r="F2343" s="252"/>
    </row>
    <row r="2344" spans="3:6" x14ac:dyDescent="0.2">
      <c r="C2344" s="433"/>
      <c r="D2344" s="433"/>
      <c r="F2344" s="252"/>
    </row>
    <row r="2345" spans="3:6" x14ac:dyDescent="0.2">
      <c r="C2345" s="433"/>
      <c r="D2345" s="433"/>
      <c r="F2345" s="252"/>
    </row>
    <row r="2346" spans="3:6" x14ac:dyDescent="0.2">
      <c r="C2346" s="433"/>
      <c r="D2346" s="433"/>
      <c r="F2346" s="252"/>
    </row>
    <row r="2347" spans="3:6" x14ac:dyDescent="0.2">
      <c r="C2347" s="433"/>
      <c r="D2347" s="433"/>
      <c r="F2347" s="252"/>
    </row>
    <row r="2348" spans="3:6" x14ac:dyDescent="0.2">
      <c r="C2348" s="433"/>
      <c r="D2348" s="433"/>
      <c r="F2348" s="252"/>
    </row>
    <row r="2349" spans="3:6" x14ac:dyDescent="0.2">
      <c r="C2349" s="433"/>
      <c r="D2349" s="433"/>
      <c r="F2349" s="252"/>
    </row>
    <row r="2350" spans="3:6" x14ac:dyDescent="0.2">
      <c r="C2350" s="433"/>
      <c r="D2350" s="433"/>
      <c r="F2350" s="252"/>
    </row>
    <row r="2351" spans="3:6" x14ac:dyDescent="0.2">
      <c r="C2351" s="433"/>
      <c r="D2351" s="433"/>
      <c r="F2351" s="252"/>
    </row>
    <row r="2352" spans="3:6" x14ac:dyDescent="0.2">
      <c r="C2352" s="433"/>
      <c r="D2352" s="433"/>
      <c r="F2352" s="252"/>
    </row>
    <row r="2353" spans="3:6" x14ac:dyDescent="0.2">
      <c r="C2353" s="433"/>
      <c r="D2353" s="433"/>
      <c r="F2353" s="252"/>
    </row>
    <row r="2354" spans="3:6" x14ac:dyDescent="0.2">
      <c r="C2354" s="433"/>
      <c r="D2354" s="433"/>
      <c r="F2354" s="252"/>
    </row>
    <row r="2355" spans="3:6" x14ac:dyDescent="0.2">
      <c r="C2355" s="433"/>
      <c r="D2355" s="433"/>
      <c r="F2355" s="252"/>
    </row>
    <row r="2356" spans="3:6" x14ac:dyDescent="0.2">
      <c r="C2356" s="433"/>
      <c r="D2356" s="433"/>
      <c r="F2356" s="252"/>
    </row>
    <row r="2357" spans="3:6" x14ac:dyDescent="0.2">
      <c r="C2357" s="433"/>
      <c r="D2357" s="433"/>
      <c r="F2357" s="252"/>
    </row>
    <row r="2358" spans="3:6" x14ac:dyDescent="0.2">
      <c r="C2358" s="433"/>
      <c r="D2358" s="433"/>
      <c r="F2358" s="252"/>
    </row>
    <row r="2359" spans="3:6" x14ac:dyDescent="0.2">
      <c r="C2359" s="433"/>
      <c r="D2359" s="433"/>
      <c r="F2359" s="252"/>
    </row>
    <row r="2360" spans="3:6" x14ac:dyDescent="0.2">
      <c r="C2360" s="433"/>
      <c r="D2360" s="433"/>
      <c r="F2360" s="252"/>
    </row>
    <row r="2361" spans="3:6" x14ac:dyDescent="0.2">
      <c r="C2361" s="433"/>
      <c r="D2361" s="433"/>
      <c r="F2361" s="252"/>
    </row>
    <row r="2362" spans="3:6" x14ac:dyDescent="0.2">
      <c r="C2362" s="433"/>
      <c r="D2362" s="433"/>
      <c r="F2362" s="252"/>
    </row>
    <row r="2363" spans="3:6" x14ac:dyDescent="0.2">
      <c r="C2363" s="433"/>
      <c r="D2363" s="433"/>
      <c r="F2363" s="252"/>
    </row>
    <row r="2364" spans="3:6" x14ac:dyDescent="0.2">
      <c r="C2364" s="433"/>
      <c r="D2364" s="433"/>
      <c r="F2364" s="252"/>
    </row>
    <row r="2365" spans="3:6" x14ac:dyDescent="0.2">
      <c r="C2365" s="433"/>
      <c r="D2365" s="433"/>
      <c r="F2365" s="252"/>
    </row>
    <row r="2366" spans="3:6" x14ac:dyDescent="0.2">
      <c r="C2366" s="433"/>
      <c r="D2366" s="433"/>
      <c r="F2366" s="252"/>
    </row>
    <row r="2367" spans="3:6" x14ac:dyDescent="0.2">
      <c r="C2367" s="433"/>
      <c r="D2367" s="433"/>
      <c r="F2367" s="252"/>
    </row>
    <row r="2368" spans="3:6" x14ac:dyDescent="0.2">
      <c r="C2368" s="433"/>
      <c r="D2368" s="433"/>
      <c r="F2368" s="252"/>
    </row>
    <row r="2369" spans="3:6" x14ac:dyDescent="0.2">
      <c r="C2369" s="433"/>
      <c r="D2369" s="433"/>
      <c r="F2369" s="252"/>
    </row>
    <row r="2370" spans="3:6" x14ac:dyDescent="0.2">
      <c r="C2370" s="433"/>
      <c r="D2370" s="433"/>
      <c r="F2370" s="252"/>
    </row>
    <row r="2371" spans="3:6" x14ac:dyDescent="0.2">
      <c r="C2371" s="433"/>
      <c r="D2371" s="433"/>
      <c r="F2371" s="252"/>
    </row>
    <row r="2372" spans="3:6" x14ac:dyDescent="0.2">
      <c r="C2372" s="433"/>
      <c r="D2372" s="433"/>
      <c r="F2372" s="252"/>
    </row>
    <row r="2373" spans="3:6" x14ac:dyDescent="0.2">
      <c r="C2373" s="433"/>
      <c r="D2373" s="433"/>
      <c r="F2373" s="252"/>
    </row>
    <row r="2374" spans="3:6" x14ac:dyDescent="0.2">
      <c r="C2374" s="433"/>
      <c r="D2374" s="433"/>
      <c r="F2374" s="252"/>
    </row>
    <row r="2375" spans="3:6" x14ac:dyDescent="0.2">
      <c r="C2375" s="433"/>
      <c r="D2375" s="433"/>
      <c r="F2375" s="252"/>
    </row>
    <row r="2376" spans="3:6" x14ac:dyDescent="0.2">
      <c r="C2376" s="433"/>
      <c r="D2376" s="433"/>
      <c r="F2376" s="252"/>
    </row>
    <row r="2377" spans="3:6" x14ac:dyDescent="0.2">
      <c r="C2377" s="433"/>
      <c r="D2377" s="433"/>
      <c r="F2377" s="252"/>
    </row>
    <row r="2378" spans="3:6" x14ac:dyDescent="0.2">
      <c r="C2378" s="433"/>
      <c r="D2378" s="433"/>
      <c r="F2378" s="252"/>
    </row>
    <row r="2379" spans="3:6" x14ac:dyDescent="0.2">
      <c r="C2379" s="433"/>
      <c r="D2379" s="433"/>
      <c r="F2379" s="252"/>
    </row>
    <row r="2380" spans="3:6" x14ac:dyDescent="0.2">
      <c r="C2380" s="433"/>
      <c r="D2380" s="433"/>
      <c r="F2380" s="252"/>
    </row>
    <row r="2381" spans="3:6" x14ac:dyDescent="0.2">
      <c r="C2381" s="433"/>
      <c r="D2381" s="433"/>
      <c r="F2381" s="252"/>
    </row>
    <row r="2382" spans="3:6" x14ac:dyDescent="0.2">
      <c r="C2382" s="433"/>
      <c r="D2382" s="433"/>
      <c r="F2382" s="252"/>
    </row>
    <row r="2383" spans="3:6" x14ac:dyDescent="0.2">
      <c r="C2383" s="433"/>
      <c r="D2383" s="433"/>
      <c r="F2383" s="252"/>
    </row>
    <row r="2384" spans="3:6" x14ac:dyDescent="0.2">
      <c r="C2384" s="433"/>
      <c r="D2384" s="433"/>
      <c r="F2384" s="252"/>
    </row>
    <row r="2385" spans="3:6" x14ac:dyDescent="0.2">
      <c r="C2385" s="433"/>
      <c r="D2385" s="433"/>
      <c r="F2385" s="252"/>
    </row>
    <row r="2386" spans="3:6" x14ac:dyDescent="0.2">
      <c r="C2386" s="433"/>
      <c r="D2386" s="433"/>
      <c r="F2386" s="252"/>
    </row>
    <row r="2387" spans="3:6" x14ac:dyDescent="0.2">
      <c r="C2387" s="433"/>
      <c r="D2387" s="433"/>
      <c r="F2387" s="252"/>
    </row>
    <row r="2388" spans="3:6" x14ac:dyDescent="0.2">
      <c r="C2388" s="433"/>
      <c r="D2388" s="433"/>
      <c r="F2388" s="252"/>
    </row>
    <row r="2389" spans="3:6" x14ac:dyDescent="0.2">
      <c r="C2389" s="433"/>
      <c r="D2389" s="433"/>
      <c r="F2389" s="252"/>
    </row>
    <row r="2390" spans="3:6" x14ac:dyDescent="0.2">
      <c r="C2390" s="433"/>
      <c r="D2390" s="433"/>
      <c r="F2390" s="252"/>
    </row>
    <row r="2391" spans="3:6" x14ac:dyDescent="0.2">
      <c r="C2391" s="433"/>
      <c r="D2391" s="433"/>
      <c r="F2391" s="252"/>
    </row>
    <row r="2392" spans="3:6" x14ac:dyDescent="0.2">
      <c r="C2392" s="433"/>
      <c r="D2392" s="433"/>
      <c r="F2392" s="252"/>
    </row>
    <row r="2393" spans="3:6" x14ac:dyDescent="0.2">
      <c r="C2393" s="433"/>
      <c r="D2393" s="433"/>
      <c r="F2393" s="252"/>
    </row>
    <row r="2394" spans="3:6" x14ac:dyDescent="0.2">
      <c r="C2394" s="433"/>
      <c r="D2394" s="433"/>
      <c r="F2394" s="252"/>
    </row>
    <row r="2395" spans="3:6" x14ac:dyDescent="0.2">
      <c r="C2395" s="433"/>
      <c r="D2395" s="433"/>
      <c r="F2395" s="252"/>
    </row>
    <row r="2396" spans="3:6" x14ac:dyDescent="0.2">
      <c r="C2396" s="433"/>
      <c r="D2396" s="433"/>
      <c r="F2396" s="252"/>
    </row>
    <row r="2397" spans="3:6" x14ac:dyDescent="0.2">
      <c r="C2397" s="433"/>
      <c r="D2397" s="433"/>
      <c r="F2397" s="252"/>
    </row>
    <row r="2398" spans="3:6" x14ac:dyDescent="0.2">
      <c r="C2398" s="433"/>
      <c r="D2398" s="433"/>
      <c r="F2398" s="252"/>
    </row>
    <row r="2399" spans="3:6" x14ac:dyDescent="0.2">
      <c r="C2399" s="433"/>
      <c r="D2399" s="433"/>
      <c r="F2399" s="252"/>
    </row>
    <row r="2400" spans="3:6" x14ac:dyDescent="0.2">
      <c r="C2400" s="433"/>
      <c r="D2400" s="433"/>
      <c r="F2400" s="252"/>
    </row>
    <row r="2401" spans="3:6" x14ac:dyDescent="0.2">
      <c r="C2401" s="433"/>
      <c r="D2401" s="433"/>
      <c r="F2401" s="252"/>
    </row>
    <row r="2402" spans="3:6" x14ac:dyDescent="0.2">
      <c r="C2402" s="433"/>
      <c r="D2402" s="433"/>
      <c r="F2402" s="252"/>
    </row>
    <row r="2403" spans="3:6" x14ac:dyDescent="0.2">
      <c r="C2403" s="433"/>
      <c r="D2403" s="433"/>
      <c r="F2403" s="252"/>
    </row>
    <row r="2404" spans="3:6" x14ac:dyDescent="0.2">
      <c r="C2404" s="433"/>
      <c r="D2404" s="433"/>
      <c r="F2404" s="252"/>
    </row>
    <row r="2405" spans="3:6" x14ac:dyDescent="0.2">
      <c r="C2405" s="433"/>
      <c r="D2405" s="433"/>
      <c r="F2405" s="252"/>
    </row>
    <row r="2406" spans="3:6" x14ac:dyDescent="0.2">
      <c r="C2406" s="433"/>
      <c r="D2406" s="433"/>
      <c r="F2406" s="252"/>
    </row>
    <row r="2407" spans="3:6" x14ac:dyDescent="0.2">
      <c r="C2407" s="433"/>
      <c r="D2407" s="433"/>
      <c r="F2407" s="252"/>
    </row>
    <row r="2408" spans="3:6" x14ac:dyDescent="0.2">
      <c r="C2408" s="433"/>
      <c r="D2408" s="433"/>
      <c r="F2408" s="252"/>
    </row>
    <row r="2409" spans="3:6" x14ac:dyDescent="0.2">
      <c r="C2409" s="433"/>
      <c r="D2409" s="433"/>
      <c r="F2409" s="252"/>
    </row>
    <row r="2410" spans="3:6" x14ac:dyDescent="0.2">
      <c r="C2410" s="433"/>
      <c r="D2410" s="433"/>
      <c r="F2410" s="252"/>
    </row>
    <row r="2411" spans="3:6" x14ac:dyDescent="0.2">
      <c r="C2411" s="433"/>
      <c r="D2411" s="433"/>
      <c r="F2411" s="252"/>
    </row>
    <row r="2412" spans="3:6" x14ac:dyDescent="0.2">
      <c r="C2412" s="433"/>
      <c r="D2412" s="433"/>
      <c r="F2412" s="252"/>
    </row>
    <row r="2413" spans="3:6" x14ac:dyDescent="0.2">
      <c r="C2413" s="433"/>
      <c r="D2413" s="433"/>
      <c r="F2413" s="252"/>
    </row>
    <row r="2414" spans="3:6" x14ac:dyDescent="0.2">
      <c r="C2414" s="433"/>
      <c r="D2414" s="433"/>
      <c r="F2414" s="252"/>
    </row>
    <row r="2415" spans="3:6" x14ac:dyDescent="0.2">
      <c r="C2415" s="433"/>
      <c r="D2415" s="433"/>
      <c r="F2415" s="252"/>
    </row>
    <row r="2416" spans="3:6" x14ac:dyDescent="0.2">
      <c r="C2416" s="433"/>
      <c r="D2416" s="433"/>
      <c r="F2416" s="252"/>
    </row>
    <row r="2417" spans="3:6" x14ac:dyDescent="0.2">
      <c r="C2417" s="433"/>
      <c r="D2417" s="433"/>
      <c r="F2417" s="252"/>
    </row>
    <row r="2418" spans="3:6" x14ac:dyDescent="0.2">
      <c r="C2418" s="433"/>
      <c r="D2418" s="433"/>
      <c r="F2418" s="252"/>
    </row>
    <row r="2419" spans="3:6" x14ac:dyDescent="0.2">
      <c r="C2419" s="433"/>
      <c r="D2419" s="433"/>
      <c r="F2419" s="252"/>
    </row>
    <row r="2420" spans="3:6" x14ac:dyDescent="0.2">
      <c r="C2420" s="433"/>
      <c r="D2420" s="433"/>
      <c r="F2420" s="252"/>
    </row>
    <row r="2421" spans="3:6" x14ac:dyDescent="0.2">
      <c r="C2421" s="433"/>
      <c r="D2421" s="433"/>
      <c r="F2421" s="252"/>
    </row>
    <row r="2422" spans="3:6" x14ac:dyDescent="0.2">
      <c r="C2422" s="433"/>
      <c r="D2422" s="433"/>
      <c r="F2422" s="252"/>
    </row>
    <row r="2423" spans="3:6" x14ac:dyDescent="0.2">
      <c r="C2423" s="433"/>
      <c r="D2423" s="433"/>
      <c r="F2423" s="252"/>
    </row>
    <row r="2424" spans="3:6" x14ac:dyDescent="0.2">
      <c r="C2424" s="433"/>
      <c r="D2424" s="433"/>
      <c r="F2424" s="252"/>
    </row>
    <row r="2425" spans="3:6" x14ac:dyDescent="0.2">
      <c r="C2425" s="433"/>
      <c r="D2425" s="433"/>
      <c r="F2425" s="252"/>
    </row>
    <row r="2426" spans="3:6" x14ac:dyDescent="0.2">
      <c r="C2426" s="433"/>
      <c r="D2426" s="433"/>
      <c r="F2426" s="252"/>
    </row>
    <row r="2427" spans="3:6" x14ac:dyDescent="0.2">
      <c r="C2427" s="433"/>
      <c r="D2427" s="433"/>
      <c r="F2427" s="252"/>
    </row>
    <row r="2428" spans="3:6" x14ac:dyDescent="0.2">
      <c r="C2428" s="433"/>
      <c r="D2428" s="433"/>
      <c r="F2428" s="252"/>
    </row>
    <row r="2429" spans="3:6" x14ac:dyDescent="0.2">
      <c r="C2429" s="433"/>
      <c r="D2429" s="433"/>
      <c r="F2429" s="252"/>
    </row>
    <row r="2430" spans="3:6" x14ac:dyDescent="0.2">
      <c r="C2430" s="433"/>
      <c r="D2430" s="433"/>
      <c r="F2430" s="252"/>
    </row>
    <row r="2431" spans="3:6" x14ac:dyDescent="0.2">
      <c r="C2431" s="433"/>
      <c r="D2431" s="433"/>
      <c r="F2431" s="252"/>
    </row>
    <row r="2432" spans="3:6" x14ac:dyDescent="0.2">
      <c r="C2432" s="433"/>
      <c r="D2432" s="433"/>
      <c r="F2432" s="252"/>
    </row>
    <row r="2433" spans="3:6" x14ac:dyDescent="0.2">
      <c r="C2433" s="433"/>
      <c r="D2433" s="433"/>
      <c r="F2433" s="252"/>
    </row>
    <row r="2434" spans="3:6" x14ac:dyDescent="0.2">
      <c r="C2434" s="433"/>
      <c r="D2434" s="433"/>
      <c r="F2434" s="252"/>
    </row>
    <row r="2435" spans="3:6" x14ac:dyDescent="0.2">
      <c r="C2435" s="433"/>
      <c r="D2435" s="433"/>
      <c r="F2435" s="252"/>
    </row>
    <row r="2436" spans="3:6" x14ac:dyDescent="0.2">
      <c r="C2436" s="433"/>
      <c r="D2436" s="433"/>
      <c r="F2436" s="252"/>
    </row>
    <row r="2437" spans="3:6" x14ac:dyDescent="0.2">
      <c r="C2437" s="433"/>
      <c r="D2437" s="433"/>
      <c r="F2437" s="252"/>
    </row>
    <row r="2438" spans="3:6" x14ac:dyDescent="0.2">
      <c r="C2438" s="433"/>
      <c r="D2438" s="433"/>
      <c r="F2438" s="252"/>
    </row>
    <row r="2439" spans="3:6" x14ac:dyDescent="0.2">
      <c r="C2439" s="433"/>
      <c r="D2439" s="433"/>
      <c r="F2439" s="252"/>
    </row>
    <row r="2440" spans="3:6" x14ac:dyDescent="0.2">
      <c r="C2440" s="433"/>
      <c r="D2440" s="433"/>
      <c r="F2440" s="252"/>
    </row>
    <row r="2441" spans="3:6" x14ac:dyDescent="0.2">
      <c r="C2441" s="433"/>
      <c r="D2441" s="433"/>
      <c r="F2441" s="252"/>
    </row>
    <row r="2442" spans="3:6" x14ac:dyDescent="0.2">
      <c r="C2442" s="433"/>
      <c r="D2442" s="433"/>
      <c r="F2442" s="252"/>
    </row>
    <row r="2443" spans="3:6" x14ac:dyDescent="0.2">
      <c r="C2443" s="433"/>
      <c r="D2443" s="433"/>
      <c r="F2443" s="252"/>
    </row>
    <row r="2444" spans="3:6" x14ac:dyDescent="0.2">
      <c r="C2444" s="433"/>
      <c r="D2444" s="433"/>
      <c r="F2444" s="252"/>
    </row>
    <row r="2445" spans="3:6" x14ac:dyDescent="0.2">
      <c r="C2445" s="433"/>
      <c r="D2445" s="433"/>
      <c r="F2445" s="252"/>
    </row>
    <row r="2446" spans="3:6" x14ac:dyDescent="0.2">
      <c r="C2446" s="433"/>
      <c r="D2446" s="433"/>
      <c r="F2446" s="252"/>
    </row>
    <row r="2447" spans="3:6" x14ac:dyDescent="0.2">
      <c r="C2447" s="433"/>
      <c r="D2447" s="433"/>
      <c r="F2447" s="252"/>
    </row>
    <row r="2448" spans="3:6" x14ac:dyDescent="0.2">
      <c r="C2448" s="433"/>
      <c r="D2448" s="433"/>
      <c r="F2448" s="252"/>
    </row>
    <row r="2449" spans="3:6" x14ac:dyDescent="0.2">
      <c r="C2449" s="433"/>
      <c r="D2449" s="433"/>
      <c r="F2449" s="252"/>
    </row>
    <row r="2450" spans="3:6" x14ac:dyDescent="0.2">
      <c r="C2450" s="433"/>
      <c r="D2450" s="433"/>
      <c r="F2450" s="252"/>
    </row>
    <row r="2451" spans="3:6" x14ac:dyDescent="0.2">
      <c r="C2451" s="433"/>
      <c r="D2451" s="433"/>
      <c r="F2451" s="252"/>
    </row>
    <row r="2452" spans="3:6" x14ac:dyDescent="0.2">
      <c r="C2452" s="433"/>
      <c r="D2452" s="433"/>
      <c r="F2452" s="252"/>
    </row>
    <row r="2453" spans="3:6" x14ac:dyDescent="0.2">
      <c r="C2453" s="433"/>
      <c r="D2453" s="433"/>
      <c r="F2453" s="252"/>
    </row>
    <row r="2454" spans="3:6" x14ac:dyDescent="0.2">
      <c r="C2454" s="433"/>
      <c r="D2454" s="433"/>
      <c r="F2454" s="252"/>
    </row>
    <row r="2455" spans="3:6" x14ac:dyDescent="0.2">
      <c r="C2455" s="433"/>
      <c r="D2455" s="433"/>
      <c r="F2455" s="252"/>
    </row>
    <row r="2456" spans="3:6" x14ac:dyDescent="0.2">
      <c r="C2456" s="433"/>
      <c r="D2456" s="433"/>
      <c r="F2456" s="252"/>
    </row>
    <row r="2457" spans="3:6" x14ac:dyDescent="0.2">
      <c r="C2457" s="433"/>
      <c r="D2457" s="433"/>
      <c r="F2457" s="252"/>
    </row>
    <row r="2458" spans="3:6" x14ac:dyDescent="0.2">
      <c r="C2458" s="433"/>
      <c r="D2458" s="433"/>
      <c r="F2458" s="252"/>
    </row>
    <row r="2459" spans="3:6" x14ac:dyDescent="0.2">
      <c r="C2459" s="433"/>
      <c r="D2459" s="433"/>
      <c r="F2459" s="252"/>
    </row>
    <row r="2460" spans="3:6" x14ac:dyDescent="0.2">
      <c r="C2460" s="433"/>
      <c r="D2460" s="433"/>
      <c r="F2460" s="252"/>
    </row>
    <row r="2461" spans="3:6" x14ac:dyDescent="0.2">
      <c r="C2461" s="433"/>
      <c r="D2461" s="433"/>
      <c r="F2461" s="252"/>
    </row>
    <row r="2462" spans="3:6" x14ac:dyDescent="0.2">
      <c r="C2462" s="433"/>
      <c r="D2462" s="433"/>
      <c r="F2462" s="252"/>
    </row>
    <row r="2463" spans="3:6" x14ac:dyDescent="0.2">
      <c r="C2463" s="433"/>
      <c r="D2463" s="433"/>
      <c r="F2463" s="252"/>
    </row>
    <row r="2464" spans="3:6" x14ac:dyDescent="0.2">
      <c r="C2464" s="433"/>
      <c r="D2464" s="433"/>
      <c r="F2464" s="252"/>
    </row>
    <row r="2465" spans="3:6" x14ac:dyDescent="0.2">
      <c r="C2465" s="433"/>
      <c r="D2465" s="433"/>
      <c r="F2465" s="252"/>
    </row>
    <row r="2466" spans="3:6" x14ac:dyDescent="0.2">
      <c r="C2466" s="433"/>
      <c r="D2466" s="433"/>
      <c r="F2466" s="252"/>
    </row>
    <row r="2467" spans="3:6" x14ac:dyDescent="0.2">
      <c r="C2467" s="433"/>
      <c r="D2467" s="433"/>
      <c r="F2467" s="252"/>
    </row>
    <row r="2468" spans="3:6" x14ac:dyDescent="0.2">
      <c r="C2468" s="433"/>
      <c r="D2468" s="433"/>
      <c r="F2468" s="252"/>
    </row>
    <row r="2469" spans="3:6" x14ac:dyDescent="0.2">
      <c r="C2469" s="433"/>
      <c r="D2469" s="433"/>
      <c r="F2469" s="252"/>
    </row>
    <row r="2470" spans="3:6" x14ac:dyDescent="0.2">
      <c r="C2470" s="433"/>
      <c r="D2470" s="433"/>
      <c r="F2470" s="252"/>
    </row>
    <row r="2471" spans="3:6" x14ac:dyDescent="0.2">
      <c r="C2471" s="433"/>
      <c r="D2471" s="433"/>
      <c r="F2471" s="252"/>
    </row>
    <row r="2472" spans="3:6" x14ac:dyDescent="0.2">
      <c r="C2472" s="433"/>
      <c r="D2472" s="433"/>
      <c r="F2472" s="252"/>
    </row>
    <row r="2473" spans="3:6" x14ac:dyDescent="0.2">
      <c r="C2473" s="433"/>
      <c r="D2473" s="433"/>
      <c r="F2473" s="252"/>
    </row>
    <row r="2474" spans="3:6" x14ac:dyDescent="0.2">
      <c r="C2474" s="433"/>
      <c r="D2474" s="433"/>
      <c r="F2474" s="252"/>
    </row>
    <row r="2475" spans="3:6" x14ac:dyDescent="0.2">
      <c r="C2475" s="433"/>
      <c r="D2475" s="433"/>
      <c r="F2475" s="252"/>
    </row>
    <row r="2476" spans="3:6" x14ac:dyDescent="0.2">
      <c r="C2476" s="433"/>
      <c r="D2476" s="433"/>
      <c r="F2476" s="252"/>
    </row>
    <row r="2477" spans="3:6" x14ac:dyDescent="0.2">
      <c r="C2477" s="433"/>
      <c r="D2477" s="433"/>
      <c r="F2477" s="252"/>
    </row>
    <row r="2478" spans="3:6" x14ac:dyDescent="0.2">
      <c r="C2478" s="433"/>
      <c r="D2478" s="433"/>
      <c r="F2478" s="252"/>
    </row>
    <row r="2479" spans="3:6" x14ac:dyDescent="0.2">
      <c r="C2479" s="433"/>
      <c r="D2479" s="433"/>
      <c r="F2479" s="252"/>
    </row>
    <row r="2480" spans="3:6" x14ac:dyDescent="0.2">
      <c r="C2480" s="433"/>
      <c r="D2480" s="433"/>
      <c r="F2480" s="252"/>
    </row>
    <row r="2481" spans="3:6" x14ac:dyDescent="0.2">
      <c r="C2481" s="433"/>
      <c r="D2481" s="433"/>
      <c r="F2481" s="252"/>
    </row>
    <row r="2482" spans="3:6" x14ac:dyDescent="0.2">
      <c r="C2482" s="433"/>
      <c r="D2482" s="433"/>
      <c r="F2482" s="252"/>
    </row>
    <row r="2483" spans="3:6" x14ac:dyDescent="0.2">
      <c r="C2483" s="433"/>
      <c r="D2483" s="433"/>
      <c r="F2483" s="252"/>
    </row>
    <row r="2484" spans="3:6" x14ac:dyDescent="0.2">
      <c r="C2484" s="433"/>
      <c r="D2484" s="433"/>
      <c r="F2484" s="252"/>
    </row>
    <row r="2485" spans="3:6" x14ac:dyDescent="0.2">
      <c r="C2485" s="433"/>
      <c r="D2485" s="433"/>
      <c r="F2485" s="252"/>
    </row>
    <row r="2486" spans="3:6" x14ac:dyDescent="0.2">
      <c r="C2486" s="433"/>
      <c r="D2486" s="433"/>
      <c r="F2486" s="252"/>
    </row>
    <row r="2487" spans="3:6" x14ac:dyDescent="0.2">
      <c r="C2487" s="433"/>
      <c r="D2487" s="433"/>
      <c r="F2487" s="252"/>
    </row>
    <row r="2488" spans="3:6" x14ac:dyDescent="0.2">
      <c r="C2488" s="433"/>
      <c r="D2488" s="433"/>
      <c r="F2488" s="252"/>
    </row>
    <row r="2489" spans="3:6" x14ac:dyDescent="0.2">
      <c r="C2489" s="433"/>
      <c r="D2489" s="433"/>
      <c r="F2489" s="252"/>
    </row>
    <row r="2490" spans="3:6" x14ac:dyDescent="0.2">
      <c r="C2490" s="433"/>
      <c r="D2490" s="433"/>
      <c r="F2490" s="252"/>
    </row>
    <row r="2491" spans="3:6" x14ac:dyDescent="0.2">
      <c r="C2491" s="433"/>
      <c r="D2491" s="433"/>
      <c r="F2491" s="252"/>
    </row>
    <row r="2492" spans="3:6" x14ac:dyDescent="0.2">
      <c r="C2492" s="433"/>
      <c r="D2492" s="433"/>
      <c r="F2492" s="252"/>
    </row>
    <row r="2493" spans="3:6" x14ac:dyDescent="0.2">
      <c r="C2493" s="433"/>
      <c r="D2493" s="433"/>
      <c r="F2493" s="252"/>
    </row>
    <row r="2494" spans="3:6" x14ac:dyDescent="0.2">
      <c r="C2494" s="433"/>
      <c r="D2494" s="433"/>
      <c r="F2494" s="252"/>
    </row>
    <row r="2495" spans="3:6" x14ac:dyDescent="0.2">
      <c r="C2495" s="433"/>
      <c r="D2495" s="433"/>
      <c r="F2495" s="252"/>
    </row>
    <row r="2496" spans="3:6" x14ac:dyDescent="0.2">
      <c r="C2496" s="433"/>
      <c r="D2496" s="433"/>
      <c r="F2496" s="252"/>
    </row>
    <row r="2497" spans="3:6" x14ac:dyDescent="0.2">
      <c r="C2497" s="433"/>
      <c r="D2497" s="433"/>
      <c r="F2497" s="252"/>
    </row>
    <row r="2498" spans="3:6" x14ac:dyDescent="0.2">
      <c r="C2498" s="433"/>
      <c r="D2498" s="433"/>
      <c r="F2498" s="252"/>
    </row>
    <row r="2499" spans="3:6" x14ac:dyDescent="0.2">
      <c r="C2499" s="433"/>
      <c r="D2499" s="433"/>
      <c r="F2499" s="252"/>
    </row>
    <row r="2500" spans="3:6" x14ac:dyDescent="0.2">
      <c r="C2500" s="433"/>
      <c r="D2500" s="433"/>
      <c r="F2500" s="252"/>
    </row>
    <row r="2501" spans="3:6" x14ac:dyDescent="0.2">
      <c r="C2501" s="433"/>
      <c r="D2501" s="433"/>
      <c r="F2501" s="252"/>
    </row>
    <row r="2502" spans="3:6" x14ac:dyDescent="0.2">
      <c r="C2502" s="433"/>
      <c r="D2502" s="433"/>
      <c r="F2502" s="252"/>
    </row>
    <row r="2503" spans="3:6" x14ac:dyDescent="0.2">
      <c r="C2503" s="433"/>
      <c r="D2503" s="433"/>
      <c r="F2503" s="252"/>
    </row>
    <row r="2504" spans="3:6" x14ac:dyDescent="0.2">
      <c r="C2504" s="433"/>
      <c r="D2504" s="433"/>
      <c r="F2504" s="252"/>
    </row>
    <row r="2505" spans="3:6" x14ac:dyDescent="0.2">
      <c r="C2505" s="433"/>
      <c r="D2505" s="433"/>
      <c r="F2505" s="252"/>
    </row>
    <row r="2506" spans="3:6" x14ac:dyDescent="0.2">
      <c r="C2506" s="433"/>
      <c r="D2506" s="433"/>
      <c r="F2506" s="252"/>
    </row>
    <row r="2507" spans="3:6" x14ac:dyDescent="0.2">
      <c r="C2507" s="433"/>
      <c r="D2507" s="433"/>
      <c r="F2507" s="252"/>
    </row>
    <row r="2508" spans="3:6" x14ac:dyDescent="0.2">
      <c r="C2508" s="433"/>
      <c r="D2508" s="433"/>
      <c r="F2508" s="252"/>
    </row>
    <row r="2509" spans="3:6" x14ac:dyDescent="0.2">
      <c r="C2509" s="433"/>
      <c r="D2509" s="433"/>
      <c r="F2509" s="252"/>
    </row>
    <row r="2510" spans="3:6" x14ac:dyDescent="0.2">
      <c r="C2510" s="433"/>
      <c r="D2510" s="433"/>
      <c r="F2510" s="252"/>
    </row>
    <row r="2511" spans="3:6" x14ac:dyDescent="0.2">
      <c r="C2511" s="433"/>
      <c r="D2511" s="433"/>
      <c r="F2511" s="252"/>
    </row>
    <row r="2512" spans="3:6" x14ac:dyDescent="0.2">
      <c r="C2512" s="433"/>
      <c r="D2512" s="433"/>
      <c r="F2512" s="252"/>
    </row>
    <row r="2513" spans="3:6" x14ac:dyDescent="0.2">
      <c r="C2513" s="433"/>
      <c r="D2513" s="433"/>
      <c r="F2513" s="252"/>
    </row>
    <row r="2514" spans="3:6" x14ac:dyDescent="0.2">
      <c r="C2514" s="433"/>
      <c r="D2514" s="433"/>
      <c r="F2514" s="252"/>
    </row>
    <row r="2515" spans="3:6" x14ac:dyDescent="0.2">
      <c r="C2515" s="433"/>
      <c r="D2515" s="433"/>
      <c r="F2515" s="252"/>
    </row>
    <row r="2516" spans="3:6" x14ac:dyDescent="0.2">
      <c r="C2516" s="433"/>
      <c r="D2516" s="433"/>
      <c r="F2516" s="252"/>
    </row>
    <row r="2517" spans="3:6" x14ac:dyDescent="0.2">
      <c r="C2517" s="433"/>
      <c r="D2517" s="433"/>
      <c r="F2517" s="252"/>
    </row>
    <row r="2518" spans="3:6" x14ac:dyDescent="0.2">
      <c r="C2518" s="433"/>
      <c r="D2518" s="433"/>
      <c r="F2518" s="252"/>
    </row>
    <row r="2519" spans="3:6" x14ac:dyDescent="0.2">
      <c r="C2519" s="433"/>
      <c r="D2519" s="433"/>
      <c r="F2519" s="252"/>
    </row>
    <row r="2520" spans="3:6" x14ac:dyDescent="0.2">
      <c r="C2520" s="433"/>
      <c r="D2520" s="433"/>
      <c r="F2520" s="252"/>
    </row>
    <row r="2521" spans="3:6" x14ac:dyDescent="0.2">
      <c r="C2521" s="433"/>
      <c r="D2521" s="433"/>
      <c r="F2521" s="252"/>
    </row>
    <row r="2522" spans="3:6" x14ac:dyDescent="0.2">
      <c r="C2522" s="433"/>
      <c r="D2522" s="433"/>
      <c r="F2522" s="252"/>
    </row>
    <row r="2523" spans="3:6" x14ac:dyDescent="0.2">
      <c r="C2523" s="433"/>
      <c r="D2523" s="433"/>
      <c r="F2523" s="252"/>
    </row>
    <row r="2524" spans="3:6" x14ac:dyDescent="0.2">
      <c r="C2524" s="433"/>
      <c r="D2524" s="433"/>
      <c r="F2524" s="252"/>
    </row>
    <row r="2525" spans="3:6" x14ac:dyDescent="0.2">
      <c r="C2525" s="433"/>
      <c r="D2525" s="433"/>
      <c r="F2525" s="252"/>
    </row>
    <row r="2526" spans="3:6" x14ac:dyDescent="0.2">
      <c r="C2526" s="433"/>
      <c r="D2526" s="433"/>
      <c r="F2526" s="252"/>
    </row>
    <row r="2527" spans="3:6" x14ac:dyDescent="0.2">
      <c r="C2527" s="433"/>
      <c r="D2527" s="433"/>
      <c r="F2527" s="252"/>
    </row>
    <row r="2528" spans="3:6" x14ac:dyDescent="0.2">
      <c r="C2528" s="433"/>
      <c r="D2528" s="433"/>
      <c r="F2528" s="252"/>
    </row>
    <row r="2529" spans="3:6" x14ac:dyDescent="0.2">
      <c r="C2529" s="433"/>
      <c r="D2529" s="433"/>
      <c r="F2529" s="252"/>
    </row>
    <row r="2530" spans="3:6" x14ac:dyDescent="0.2">
      <c r="C2530" s="433"/>
      <c r="D2530" s="433"/>
      <c r="F2530" s="252"/>
    </row>
    <row r="2531" spans="3:6" x14ac:dyDescent="0.2">
      <c r="C2531" s="433"/>
      <c r="D2531" s="433"/>
      <c r="F2531" s="252"/>
    </row>
    <row r="2532" spans="3:6" x14ac:dyDescent="0.2">
      <c r="C2532" s="433"/>
      <c r="D2532" s="433"/>
      <c r="F2532" s="252"/>
    </row>
    <row r="2533" spans="3:6" x14ac:dyDescent="0.2">
      <c r="C2533" s="433"/>
      <c r="D2533" s="433"/>
      <c r="F2533" s="252"/>
    </row>
    <row r="2534" spans="3:6" x14ac:dyDescent="0.2">
      <c r="C2534" s="433"/>
      <c r="D2534" s="433"/>
      <c r="F2534" s="252"/>
    </row>
    <row r="2535" spans="3:6" x14ac:dyDescent="0.2">
      <c r="C2535" s="433"/>
      <c r="D2535" s="433"/>
      <c r="F2535" s="252"/>
    </row>
    <row r="2536" spans="3:6" x14ac:dyDescent="0.2">
      <c r="C2536" s="433"/>
      <c r="D2536" s="433"/>
      <c r="F2536" s="252"/>
    </row>
    <row r="2537" spans="3:6" x14ac:dyDescent="0.2">
      <c r="C2537" s="433"/>
      <c r="D2537" s="433"/>
      <c r="F2537" s="252"/>
    </row>
    <row r="2538" spans="3:6" x14ac:dyDescent="0.2">
      <c r="C2538" s="433"/>
      <c r="D2538" s="433"/>
      <c r="F2538" s="252"/>
    </row>
    <row r="2539" spans="3:6" x14ac:dyDescent="0.2">
      <c r="C2539" s="433"/>
      <c r="D2539" s="433"/>
      <c r="F2539" s="252"/>
    </row>
    <row r="2540" spans="3:6" x14ac:dyDescent="0.2">
      <c r="C2540" s="433"/>
      <c r="D2540" s="433"/>
      <c r="F2540" s="252"/>
    </row>
    <row r="2541" spans="3:6" x14ac:dyDescent="0.2">
      <c r="C2541" s="433"/>
      <c r="D2541" s="433"/>
      <c r="F2541" s="252"/>
    </row>
    <row r="2542" spans="3:6" x14ac:dyDescent="0.2">
      <c r="C2542" s="433"/>
      <c r="D2542" s="433"/>
      <c r="F2542" s="252"/>
    </row>
    <row r="2543" spans="3:6" x14ac:dyDescent="0.2">
      <c r="C2543" s="433"/>
      <c r="D2543" s="433"/>
      <c r="F2543" s="252"/>
    </row>
    <row r="2544" spans="3:6" x14ac:dyDescent="0.2">
      <c r="C2544" s="433"/>
      <c r="D2544" s="433"/>
      <c r="F2544" s="252"/>
    </row>
    <row r="2545" spans="3:6" x14ac:dyDescent="0.2">
      <c r="C2545" s="433"/>
      <c r="D2545" s="433"/>
      <c r="F2545" s="252"/>
    </row>
    <row r="2546" spans="3:6" x14ac:dyDescent="0.2">
      <c r="C2546" s="433"/>
      <c r="D2546" s="433"/>
      <c r="F2546" s="252"/>
    </row>
    <row r="2547" spans="3:6" x14ac:dyDescent="0.2">
      <c r="C2547" s="433"/>
      <c r="D2547" s="433"/>
      <c r="F2547" s="252"/>
    </row>
    <row r="2548" spans="3:6" x14ac:dyDescent="0.2">
      <c r="C2548" s="433"/>
      <c r="D2548" s="433"/>
      <c r="F2548" s="252"/>
    </row>
    <row r="2549" spans="3:6" x14ac:dyDescent="0.2">
      <c r="C2549" s="433"/>
      <c r="D2549" s="433"/>
      <c r="F2549" s="252"/>
    </row>
    <row r="2550" spans="3:6" x14ac:dyDescent="0.2">
      <c r="C2550" s="433"/>
      <c r="D2550" s="433"/>
      <c r="F2550" s="252"/>
    </row>
    <row r="2551" spans="3:6" x14ac:dyDescent="0.2">
      <c r="C2551" s="433"/>
      <c r="D2551" s="433"/>
      <c r="F2551" s="252"/>
    </row>
    <row r="2552" spans="3:6" x14ac:dyDescent="0.2">
      <c r="C2552" s="433"/>
      <c r="D2552" s="433"/>
      <c r="F2552" s="252"/>
    </row>
    <row r="2553" spans="3:6" x14ac:dyDescent="0.2">
      <c r="C2553" s="433"/>
      <c r="D2553" s="433"/>
      <c r="F2553" s="252"/>
    </row>
    <row r="2554" spans="3:6" x14ac:dyDescent="0.2">
      <c r="C2554" s="433"/>
      <c r="D2554" s="433"/>
      <c r="F2554" s="252"/>
    </row>
    <row r="2555" spans="3:6" x14ac:dyDescent="0.2">
      <c r="C2555" s="433"/>
      <c r="D2555" s="433"/>
      <c r="F2555" s="252"/>
    </row>
    <row r="2556" spans="3:6" x14ac:dyDescent="0.2">
      <c r="C2556" s="433"/>
      <c r="D2556" s="433"/>
      <c r="F2556" s="252"/>
    </row>
    <row r="2557" spans="3:6" x14ac:dyDescent="0.2">
      <c r="C2557" s="433"/>
      <c r="D2557" s="433"/>
      <c r="F2557" s="252"/>
    </row>
    <row r="2558" spans="3:6" x14ac:dyDescent="0.2">
      <c r="C2558" s="433"/>
      <c r="D2558" s="433"/>
      <c r="F2558" s="252"/>
    </row>
    <row r="2559" spans="3:6" x14ac:dyDescent="0.2">
      <c r="C2559" s="433"/>
      <c r="D2559" s="433"/>
      <c r="F2559" s="252"/>
    </row>
    <row r="2560" spans="3:6" x14ac:dyDescent="0.2">
      <c r="C2560" s="433"/>
      <c r="D2560" s="433"/>
      <c r="F2560" s="252"/>
    </row>
    <row r="2561" spans="3:6" x14ac:dyDescent="0.2">
      <c r="C2561" s="433"/>
      <c r="D2561" s="433"/>
      <c r="F2561" s="252"/>
    </row>
    <row r="2562" spans="3:6" x14ac:dyDescent="0.2">
      <c r="C2562" s="433"/>
      <c r="D2562" s="433"/>
      <c r="F2562" s="252"/>
    </row>
    <row r="2563" spans="3:6" x14ac:dyDescent="0.2">
      <c r="C2563" s="433"/>
      <c r="D2563" s="433"/>
      <c r="F2563" s="252"/>
    </row>
    <row r="2564" spans="3:6" x14ac:dyDescent="0.2">
      <c r="C2564" s="433"/>
      <c r="D2564" s="433"/>
      <c r="F2564" s="252"/>
    </row>
    <row r="2565" spans="3:6" x14ac:dyDescent="0.2">
      <c r="C2565" s="433"/>
      <c r="D2565" s="433"/>
      <c r="F2565" s="252"/>
    </row>
    <row r="2566" spans="3:6" x14ac:dyDescent="0.2">
      <c r="C2566" s="433"/>
      <c r="D2566" s="433"/>
      <c r="F2566" s="252"/>
    </row>
    <row r="2567" spans="3:6" x14ac:dyDescent="0.2">
      <c r="C2567" s="433"/>
      <c r="D2567" s="433"/>
      <c r="F2567" s="252"/>
    </row>
    <row r="2568" spans="3:6" x14ac:dyDescent="0.2">
      <c r="C2568" s="433"/>
      <c r="D2568" s="433"/>
      <c r="F2568" s="252"/>
    </row>
    <row r="2569" spans="3:6" x14ac:dyDescent="0.2">
      <c r="C2569" s="433"/>
      <c r="D2569" s="433"/>
      <c r="F2569" s="252"/>
    </row>
    <row r="2570" spans="3:6" x14ac:dyDescent="0.2">
      <c r="C2570" s="433"/>
      <c r="D2570" s="433"/>
      <c r="F2570" s="252"/>
    </row>
    <row r="2571" spans="3:6" x14ac:dyDescent="0.2">
      <c r="C2571" s="433"/>
      <c r="D2571" s="433"/>
      <c r="F2571" s="252"/>
    </row>
    <row r="2572" spans="3:6" x14ac:dyDescent="0.2">
      <c r="C2572" s="433"/>
      <c r="D2572" s="433"/>
      <c r="F2572" s="252"/>
    </row>
    <row r="2573" spans="3:6" x14ac:dyDescent="0.2">
      <c r="C2573" s="433"/>
      <c r="D2573" s="433"/>
      <c r="F2573" s="252"/>
    </row>
    <row r="2574" spans="3:6" x14ac:dyDescent="0.2">
      <c r="C2574" s="433"/>
      <c r="D2574" s="433"/>
      <c r="F2574" s="252"/>
    </row>
    <row r="2575" spans="3:6" x14ac:dyDescent="0.2">
      <c r="C2575" s="433"/>
      <c r="D2575" s="433"/>
      <c r="F2575" s="252"/>
    </row>
    <row r="2576" spans="3:6" x14ac:dyDescent="0.2">
      <c r="C2576" s="433"/>
      <c r="D2576" s="433"/>
      <c r="F2576" s="252"/>
    </row>
    <row r="2577" spans="3:6" x14ac:dyDescent="0.2">
      <c r="C2577" s="433"/>
      <c r="D2577" s="433"/>
      <c r="F2577" s="252"/>
    </row>
    <row r="2578" spans="3:6" x14ac:dyDescent="0.2">
      <c r="C2578" s="433"/>
      <c r="D2578" s="433"/>
      <c r="F2578" s="252"/>
    </row>
    <row r="2579" spans="3:6" x14ac:dyDescent="0.2">
      <c r="C2579" s="433"/>
      <c r="D2579" s="433"/>
      <c r="F2579" s="252"/>
    </row>
    <row r="2580" spans="3:6" x14ac:dyDescent="0.2">
      <c r="C2580" s="433"/>
      <c r="D2580" s="433"/>
      <c r="F2580" s="252"/>
    </row>
    <row r="2581" spans="3:6" x14ac:dyDescent="0.2">
      <c r="C2581" s="433"/>
      <c r="D2581" s="433"/>
      <c r="F2581" s="252"/>
    </row>
    <row r="2582" spans="3:6" x14ac:dyDescent="0.2">
      <c r="C2582" s="433"/>
      <c r="D2582" s="433"/>
      <c r="F2582" s="252"/>
    </row>
    <row r="2583" spans="3:6" x14ac:dyDescent="0.2">
      <c r="C2583" s="433"/>
      <c r="D2583" s="433"/>
      <c r="F2583" s="252"/>
    </row>
    <row r="2584" spans="3:6" x14ac:dyDescent="0.2">
      <c r="C2584" s="433"/>
      <c r="D2584" s="433"/>
      <c r="F2584" s="252"/>
    </row>
    <row r="2585" spans="3:6" x14ac:dyDescent="0.2">
      <c r="C2585" s="433"/>
      <c r="D2585" s="433"/>
      <c r="F2585" s="252"/>
    </row>
    <row r="2586" spans="3:6" x14ac:dyDescent="0.2">
      <c r="C2586" s="433"/>
      <c r="D2586" s="433"/>
      <c r="F2586" s="252"/>
    </row>
    <row r="2587" spans="3:6" x14ac:dyDescent="0.2">
      <c r="C2587" s="433"/>
      <c r="D2587" s="433"/>
      <c r="F2587" s="252"/>
    </row>
    <row r="2588" spans="3:6" x14ac:dyDescent="0.2">
      <c r="C2588" s="433"/>
      <c r="D2588" s="433"/>
      <c r="F2588" s="252"/>
    </row>
    <row r="2589" spans="3:6" x14ac:dyDescent="0.2">
      <c r="C2589" s="433"/>
      <c r="D2589" s="433"/>
      <c r="F2589" s="252"/>
    </row>
    <row r="2590" spans="3:6" x14ac:dyDescent="0.2">
      <c r="C2590" s="433"/>
      <c r="D2590" s="433"/>
      <c r="F2590" s="252"/>
    </row>
    <row r="2591" spans="3:6" x14ac:dyDescent="0.2">
      <c r="C2591" s="433"/>
      <c r="D2591" s="433"/>
      <c r="F2591" s="252"/>
    </row>
    <row r="2592" spans="3:6" x14ac:dyDescent="0.2">
      <c r="C2592" s="433"/>
      <c r="D2592" s="433"/>
      <c r="F2592" s="252"/>
    </row>
    <row r="2593" spans="3:6" x14ac:dyDescent="0.2">
      <c r="C2593" s="433"/>
      <c r="D2593" s="433"/>
      <c r="F2593" s="252"/>
    </row>
    <row r="2594" spans="3:6" x14ac:dyDescent="0.2">
      <c r="C2594" s="433"/>
      <c r="D2594" s="433"/>
      <c r="F2594" s="252"/>
    </row>
    <row r="2595" spans="3:6" x14ac:dyDescent="0.2">
      <c r="C2595" s="433"/>
      <c r="D2595" s="433"/>
      <c r="F2595" s="252"/>
    </row>
    <row r="2596" spans="3:6" x14ac:dyDescent="0.2">
      <c r="C2596" s="433"/>
      <c r="D2596" s="433"/>
      <c r="F2596" s="252"/>
    </row>
    <row r="2597" spans="3:6" x14ac:dyDescent="0.2">
      <c r="C2597" s="433"/>
      <c r="D2597" s="433"/>
      <c r="F2597" s="252"/>
    </row>
    <row r="2598" spans="3:6" x14ac:dyDescent="0.2">
      <c r="C2598" s="433"/>
      <c r="D2598" s="433"/>
      <c r="F2598" s="252"/>
    </row>
    <row r="2599" spans="3:6" x14ac:dyDescent="0.2">
      <c r="C2599" s="433"/>
      <c r="D2599" s="433"/>
      <c r="F2599" s="252"/>
    </row>
    <row r="2600" spans="3:6" x14ac:dyDescent="0.2">
      <c r="C2600" s="433"/>
      <c r="D2600" s="433"/>
      <c r="F2600" s="252"/>
    </row>
    <row r="2601" spans="3:6" x14ac:dyDescent="0.2">
      <c r="C2601" s="433"/>
      <c r="D2601" s="433"/>
      <c r="F2601" s="252"/>
    </row>
    <row r="2602" spans="3:6" x14ac:dyDescent="0.2">
      <c r="C2602" s="433"/>
      <c r="D2602" s="433"/>
      <c r="F2602" s="252"/>
    </row>
    <row r="2603" spans="3:6" x14ac:dyDescent="0.2">
      <c r="C2603" s="433"/>
      <c r="D2603" s="433"/>
      <c r="F2603" s="252"/>
    </row>
    <row r="2604" spans="3:6" x14ac:dyDescent="0.2">
      <c r="C2604" s="433"/>
      <c r="D2604" s="433"/>
      <c r="F2604" s="252"/>
    </row>
    <row r="2605" spans="3:6" x14ac:dyDescent="0.2">
      <c r="C2605" s="433"/>
      <c r="D2605" s="433"/>
      <c r="F2605" s="252"/>
    </row>
    <row r="2606" spans="3:6" x14ac:dyDescent="0.2">
      <c r="C2606" s="433"/>
      <c r="D2606" s="433"/>
      <c r="F2606" s="252"/>
    </row>
    <row r="2607" spans="3:6" x14ac:dyDescent="0.2">
      <c r="C2607" s="433"/>
      <c r="D2607" s="433"/>
      <c r="F2607" s="252"/>
    </row>
    <row r="2608" spans="3:6" x14ac:dyDescent="0.2">
      <c r="C2608" s="433"/>
      <c r="D2608" s="433"/>
      <c r="F2608" s="252"/>
    </row>
    <row r="2609" spans="3:6" x14ac:dyDescent="0.2">
      <c r="C2609" s="433"/>
      <c r="D2609" s="433"/>
      <c r="F2609" s="252"/>
    </row>
    <row r="2610" spans="3:6" x14ac:dyDescent="0.2">
      <c r="C2610" s="433"/>
      <c r="D2610" s="433"/>
      <c r="F2610" s="252"/>
    </row>
    <row r="2611" spans="3:6" x14ac:dyDescent="0.2">
      <c r="C2611" s="433"/>
      <c r="D2611" s="433"/>
      <c r="F2611" s="252"/>
    </row>
    <row r="2612" spans="3:6" x14ac:dyDescent="0.2">
      <c r="C2612" s="433"/>
      <c r="D2612" s="433"/>
      <c r="F2612" s="252"/>
    </row>
    <row r="2613" spans="3:6" x14ac:dyDescent="0.2">
      <c r="C2613" s="433"/>
      <c r="D2613" s="433"/>
      <c r="F2613" s="252"/>
    </row>
    <row r="2614" spans="3:6" x14ac:dyDescent="0.2">
      <c r="C2614" s="433"/>
      <c r="D2614" s="433"/>
      <c r="F2614" s="252"/>
    </row>
    <row r="2615" spans="3:6" x14ac:dyDescent="0.2">
      <c r="C2615" s="433"/>
      <c r="D2615" s="433"/>
      <c r="F2615" s="252"/>
    </row>
    <row r="2616" spans="3:6" x14ac:dyDescent="0.2">
      <c r="C2616" s="433"/>
      <c r="D2616" s="433"/>
      <c r="F2616" s="252"/>
    </row>
    <row r="2617" spans="3:6" x14ac:dyDescent="0.2">
      <c r="C2617" s="433"/>
      <c r="D2617" s="433"/>
      <c r="F2617" s="252"/>
    </row>
    <row r="2618" spans="3:6" x14ac:dyDescent="0.2">
      <c r="C2618" s="433"/>
      <c r="D2618" s="433"/>
      <c r="F2618" s="252"/>
    </row>
    <row r="2619" spans="3:6" x14ac:dyDescent="0.2">
      <c r="C2619" s="433"/>
      <c r="D2619" s="433"/>
      <c r="F2619" s="252"/>
    </row>
    <row r="2620" spans="3:6" x14ac:dyDescent="0.2">
      <c r="C2620" s="433"/>
      <c r="D2620" s="433"/>
      <c r="F2620" s="252"/>
    </row>
    <row r="2621" spans="3:6" x14ac:dyDescent="0.2">
      <c r="C2621" s="433"/>
      <c r="D2621" s="433"/>
      <c r="F2621" s="252"/>
    </row>
    <row r="2622" spans="3:6" x14ac:dyDescent="0.2">
      <c r="C2622" s="433"/>
      <c r="D2622" s="433"/>
      <c r="F2622" s="252"/>
    </row>
    <row r="2623" spans="3:6" x14ac:dyDescent="0.2">
      <c r="C2623" s="433"/>
      <c r="D2623" s="433"/>
      <c r="F2623" s="252"/>
    </row>
    <row r="2624" spans="3:6" x14ac:dyDescent="0.2">
      <c r="C2624" s="433"/>
      <c r="D2624" s="433"/>
      <c r="F2624" s="252"/>
    </row>
    <row r="2625" spans="3:6" x14ac:dyDescent="0.2">
      <c r="C2625" s="433"/>
      <c r="D2625" s="433"/>
      <c r="F2625" s="252"/>
    </row>
    <row r="2626" spans="3:6" x14ac:dyDescent="0.2">
      <c r="C2626" s="433"/>
      <c r="D2626" s="433"/>
      <c r="F2626" s="252"/>
    </row>
    <row r="2627" spans="3:6" x14ac:dyDescent="0.2">
      <c r="C2627" s="433"/>
      <c r="D2627" s="433"/>
      <c r="F2627" s="252"/>
    </row>
    <row r="2628" spans="3:6" x14ac:dyDescent="0.2">
      <c r="C2628" s="433"/>
      <c r="D2628" s="433"/>
      <c r="F2628" s="252"/>
    </row>
    <row r="2629" spans="3:6" x14ac:dyDescent="0.2">
      <c r="C2629" s="433"/>
      <c r="D2629" s="433"/>
      <c r="F2629" s="252"/>
    </row>
    <row r="2630" spans="3:6" x14ac:dyDescent="0.2">
      <c r="C2630" s="433"/>
      <c r="D2630" s="433"/>
      <c r="F2630" s="252"/>
    </row>
    <row r="2631" spans="3:6" x14ac:dyDescent="0.2">
      <c r="C2631" s="433"/>
      <c r="D2631" s="433"/>
      <c r="F2631" s="252"/>
    </row>
    <row r="2632" spans="3:6" x14ac:dyDescent="0.2">
      <c r="C2632" s="433"/>
      <c r="D2632" s="433"/>
      <c r="F2632" s="252"/>
    </row>
    <row r="2633" spans="3:6" x14ac:dyDescent="0.2">
      <c r="C2633" s="433"/>
      <c r="D2633" s="433"/>
      <c r="F2633" s="252"/>
    </row>
    <row r="2634" spans="3:6" x14ac:dyDescent="0.2">
      <c r="C2634" s="433"/>
      <c r="D2634" s="433"/>
      <c r="F2634" s="252"/>
    </row>
    <row r="2635" spans="3:6" x14ac:dyDescent="0.2">
      <c r="C2635" s="433"/>
      <c r="D2635" s="433"/>
      <c r="F2635" s="252"/>
    </row>
    <row r="2636" spans="3:6" x14ac:dyDescent="0.2">
      <c r="C2636" s="433"/>
      <c r="D2636" s="433"/>
      <c r="F2636" s="252"/>
    </row>
    <row r="2637" spans="3:6" x14ac:dyDescent="0.2">
      <c r="C2637" s="433"/>
      <c r="D2637" s="433"/>
      <c r="F2637" s="252"/>
    </row>
    <row r="2638" spans="3:6" x14ac:dyDescent="0.2">
      <c r="C2638" s="433"/>
      <c r="D2638" s="433"/>
      <c r="F2638" s="252"/>
    </row>
    <row r="2639" spans="3:6" x14ac:dyDescent="0.2">
      <c r="C2639" s="433"/>
      <c r="D2639" s="433"/>
      <c r="F2639" s="252"/>
    </row>
    <row r="2640" spans="3:6" x14ac:dyDescent="0.2">
      <c r="C2640" s="433"/>
      <c r="D2640" s="433"/>
      <c r="F2640" s="252"/>
    </row>
    <row r="2641" spans="3:6" x14ac:dyDescent="0.2">
      <c r="C2641" s="433"/>
      <c r="D2641" s="433"/>
      <c r="F2641" s="252"/>
    </row>
    <row r="2642" spans="3:6" x14ac:dyDescent="0.2">
      <c r="C2642" s="433"/>
      <c r="D2642" s="433"/>
      <c r="F2642" s="252"/>
    </row>
    <row r="2643" spans="3:6" x14ac:dyDescent="0.2">
      <c r="C2643" s="433"/>
      <c r="D2643" s="433"/>
      <c r="F2643" s="252"/>
    </row>
    <row r="2644" spans="3:6" x14ac:dyDescent="0.2">
      <c r="C2644" s="433"/>
      <c r="D2644" s="433"/>
      <c r="F2644" s="252"/>
    </row>
    <row r="2645" spans="3:6" x14ac:dyDescent="0.2">
      <c r="C2645" s="433"/>
      <c r="D2645" s="433"/>
      <c r="F2645" s="252"/>
    </row>
    <row r="2646" spans="3:6" x14ac:dyDescent="0.2">
      <c r="C2646" s="433"/>
      <c r="D2646" s="433"/>
      <c r="F2646" s="252"/>
    </row>
    <row r="2647" spans="3:6" x14ac:dyDescent="0.2">
      <c r="C2647" s="433"/>
      <c r="D2647" s="433"/>
      <c r="F2647" s="252"/>
    </row>
    <row r="2648" spans="3:6" x14ac:dyDescent="0.2">
      <c r="C2648" s="433"/>
      <c r="D2648" s="433"/>
      <c r="F2648" s="252"/>
    </row>
    <row r="2649" spans="3:6" x14ac:dyDescent="0.2">
      <c r="C2649" s="433"/>
      <c r="D2649" s="433"/>
      <c r="F2649" s="252"/>
    </row>
    <row r="2650" spans="3:6" x14ac:dyDescent="0.2">
      <c r="C2650" s="433"/>
      <c r="D2650" s="433"/>
      <c r="F2650" s="252"/>
    </row>
    <row r="2651" spans="3:6" x14ac:dyDescent="0.2">
      <c r="C2651" s="433"/>
      <c r="D2651" s="433"/>
      <c r="F2651" s="252"/>
    </row>
    <row r="2652" spans="3:6" x14ac:dyDescent="0.2">
      <c r="C2652" s="433"/>
      <c r="D2652" s="433"/>
      <c r="F2652" s="252"/>
    </row>
    <row r="2653" spans="3:6" x14ac:dyDescent="0.2">
      <c r="C2653" s="433"/>
      <c r="D2653" s="433"/>
      <c r="F2653" s="252"/>
    </row>
    <row r="2654" spans="3:6" x14ac:dyDescent="0.2">
      <c r="C2654" s="433"/>
      <c r="D2654" s="433"/>
      <c r="F2654" s="252"/>
    </row>
    <row r="2655" spans="3:6" x14ac:dyDescent="0.2">
      <c r="C2655" s="433"/>
      <c r="D2655" s="433"/>
      <c r="F2655" s="252"/>
    </row>
    <row r="2656" spans="3:6" x14ac:dyDescent="0.2">
      <c r="C2656" s="433"/>
      <c r="D2656" s="433"/>
      <c r="F2656" s="252"/>
    </row>
    <row r="2657" spans="3:6" x14ac:dyDescent="0.2">
      <c r="C2657" s="433"/>
      <c r="D2657" s="433"/>
      <c r="F2657" s="252"/>
    </row>
    <row r="2658" spans="3:6" x14ac:dyDescent="0.2">
      <c r="C2658" s="433"/>
      <c r="D2658" s="433"/>
      <c r="F2658" s="252"/>
    </row>
    <row r="2659" spans="3:6" x14ac:dyDescent="0.2">
      <c r="C2659" s="433"/>
      <c r="D2659" s="433"/>
      <c r="F2659" s="252"/>
    </row>
    <row r="2660" spans="3:6" x14ac:dyDescent="0.2">
      <c r="C2660" s="433"/>
      <c r="D2660" s="433"/>
      <c r="F2660" s="252"/>
    </row>
    <row r="2661" spans="3:6" x14ac:dyDescent="0.2">
      <c r="C2661" s="433"/>
      <c r="D2661" s="433"/>
      <c r="F2661" s="252"/>
    </row>
    <row r="2662" spans="3:6" x14ac:dyDescent="0.2">
      <c r="C2662" s="433"/>
      <c r="D2662" s="433"/>
      <c r="F2662" s="252"/>
    </row>
    <row r="2663" spans="3:6" x14ac:dyDescent="0.2">
      <c r="C2663" s="433"/>
      <c r="D2663" s="433"/>
      <c r="F2663" s="252"/>
    </row>
    <row r="2664" spans="3:6" x14ac:dyDescent="0.2">
      <c r="C2664" s="433"/>
      <c r="D2664" s="433"/>
      <c r="F2664" s="252"/>
    </row>
    <row r="2665" spans="3:6" x14ac:dyDescent="0.2">
      <c r="C2665" s="433"/>
      <c r="D2665" s="433"/>
      <c r="F2665" s="252"/>
    </row>
    <row r="2666" spans="3:6" x14ac:dyDescent="0.2">
      <c r="C2666" s="433"/>
      <c r="D2666" s="433"/>
      <c r="F2666" s="252"/>
    </row>
    <row r="2667" spans="3:6" x14ac:dyDescent="0.2">
      <c r="C2667" s="433"/>
      <c r="D2667" s="433"/>
      <c r="F2667" s="252"/>
    </row>
    <row r="2668" spans="3:6" x14ac:dyDescent="0.2">
      <c r="C2668" s="433"/>
      <c r="D2668" s="433"/>
      <c r="F2668" s="252"/>
    </row>
    <row r="2669" spans="3:6" x14ac:dyDescent="0.2">
      <c r="C2669" s="433"/>
      <c r="D2669" s="433"/>
      <c r="F2669" s="252"/>
    </row>
    <row r="2670" spans="3:6" x14ac:dyDescent="0.2">
      <c r="C2670" s="433"/>
      <c r="D2670" s="433"/>
      <c r="F2670" s="252"/>
    </row>
    <row r="2671" spans="3:6" x14ac:dyDescent="0.2">
      <c r="C2671" s="433"/>
      <c r="D2671" s="433"/>
      <c r="F2671" s="252"/>
    </row>
    <row r="2672" spans="3:6" x14ac:dyDescent="0.2">
      <c r="C2672" s="433"/>
      <c r="D2672" s="433"/>
      <c r="F2672" s="252"/>
    </row>
    <row r="2673" spans="3:6" x14ac:dyDescent="0.2">
      <c r="C2673" s="433"/>
      <c r="D2673" s="433"/>
      <c r="F2673" s="252"/>
    </row>
    <row r="2674" spans="3:6" x14ac:dyDescent="0.2">
      <c r="C2674" s="433"/>
      <c r="D2674" s="433"/>
      <c r="F2674" s="252"/>
    </row>
    <row r="2675" spans="3:6" x14ac:dyDescent="0.2">
      <c r="C2675" s="433"/>
      <c r="D2675" s="433"/>
      <c r="F2675" s="252"/>
    </row>
    <row r="2676" spans="3:6" x14ac:dyDescent="0.2">
      <c r="C2676" s="433"/>
      <c r="D2676" s="433"/>
      <c r="F2676" s="252"/>
    </row>
    <row r="2677" spans="3:6" x14ac:dyDescent="0.2">
      <c r="C2677" s="433"/>
      <c r="D2677" s="433"/>
      <c r="F2677" s="252"/>
    </row>
    <row r="2678" spans="3:6" x14ac:dyDescent="0.2">
      <c r="C2678" s="433"/>
      <c r="D2678" s="433"/>
      <c r="F2678" s="252"/>
    </row>
    <row r="2679" spans="3:6" x14ac:dyDescent="0.2">
      <c r="C2679" s="433"/>
      <c r="D2679" s="433"/>
      <c r="F2679" s="252"/>
    </row>
    <row r="2680" spans="3:6" x14ac:dyDescent="0.2">
      <c r="C2680" s="433"/>
      <c r="D2680" s="433"/>
      <c r="F2680" s="252"/>
    </row>
    <row r="2681" spans="3:6" x14ac:dyDescent="0.2">
      <c r="C2681" s="433"/>
      <c r="D2681" s="433"/>
      <c r="F2681" s="252"/>
    </row>
    <row r="2682" spans="3:6" x14ac:dyDescent="0.2">
      <c r="C2682" s="433"/>
      <c r="D2682" s="433"/>
      <c r="F2682" s="252"/>
    </row>
    <row r="2683" spans="3:6" x14ac:dyDescent="0.2">
      <c r="C2683" s="433"/>
      <c r="D2683" s="433"/>
      <c r="F2683" s="252"/>
    </row>
    <row r="2684" spans="3:6" x14ac:dyDescent="0.2">
      <c r="C2684" s="433"/>
      <c r="D2684" s="433"/>
      <c r="F2684" s="252"/>
    </row>
    <row r="2685" spans="3:6" x14ac:dyDescent="0.2">
      <c r="C2685" s="433"/>
      <c r="D2685" s="433"/>
      <c r="F2685" s="252"/>
    </row>
    <row r="2686" spans="3:6" x14ac:dyDescent="0.2">
      <c r="C2686" s="433"/>
      <c r="D2686" s="433"/>
      <c r="F2686" s="252"/>
    </row>
    <row r="2687" spans="3:6" x14ac:dyDescent="0.2">
      <c r="C2687" s="433"/>
      <c r="D2687" s="433"/>
      <c r="F2687" s="252"/>
    </row>
    <row r="2688" spans="3:6" x14ac:dyDescent="0.2">
      <c r="C2688" s="433"/>
      <c r="D2688" s="433"/>
      <c r="F2688" s="252"/>
    </row>
    <row r="2689" spans="3:6" x14ac:dyDescent="0.2">
      <c r="C2689" s="433"/>
      <c r="D2689" s="433"/>
      <c r="F2689" s="252"/>
    </row>
    <row r="2690" spans="3:6" x14ac:dyDescent="0.2">
      <c r="C2690" s="433"/>
      <c r="D2690" s="433"/>
      <c r="F2690" s="252"/>
    </row>
    <row r="2691" spans="3:6" x14ac:dyDescent="0.2">
      <c r="C2691" s="433"/>
      <c r="D2691" s="433"/>
      <c r="F2691" s="252"/>
    </row>
    <row r="2692" spans="3:6" x14ac:dyDescent="0.2">
      <c r="C2692" s="433"/>
      <c r="D2692" s="433"/>
      <c r="F2692" s="252"/>
    </row>
    <row r="2693" spans="3:6" x14ac:dyDescent="0.2">
      <c r="C2693" s="433"/>
      <c r="D2693" s="433"/>
      <c r="F2693" s="252"/>
    </row>
    <row r="2694" spans="3:6" x14ac:dyDescent="0.2">
      <c r="C2694" s="433"/>
      <c r="D2694" s="433"/>
      <c r="F2694" s="252"/>
    </row>
    <row r="2695" spans="3:6" x14ac:dyDescent="0.2">
      <c r="C2695" s="433"/>
      <c r="D2695" s="433"/>
      <c r="F2695" s="252"/>
    </row>
    <row r="2696" spans="3:6" x14ac:dyDescent="0.2">
      <c r="C2696" s="433"/>
      <c r="D2696" s="433"/>
      <c r="F2696" s="252"/>
    </row>
    <row r="2697" spans="3:6" x14ac:dyDescent="0.2">
      <c r="C2697" s="433"/>
      <c r="D2697" s="433"/>
      <c r="F2697" s="252"/>
    </row>
    <row r="2698" spans="3:6" x14ac:dyDescent="0.2">
      <c r="C2698" s="433"/>
      <c r="D2698" s="433"/>
      <c r="F2698" s="252"/>
    </row>
    <row r="2699" spans="3:6" x14ac:dyDescent="0.2">
      <c r="C2699" s="433"/>
      <c r="D2699" s="433"/>
      <c r="F2699" s="252"/>
    </row>
    <row r="2700" spans="3:6" x14ac:dyDescent="0.2">
      <c r="C2700" s="433"/>
      <c r="D2700" s="433"/>
      <c r="F2700" s="252"/>
    </row>
    <row r="2701" spans="3:6" x14ac:dyDescent="0.2">
      <c r="C2701" s="433"/>
      <c r="D2701" s="433"/>
      <c r="F2701" s="252"/>
    </row>
    <row r="2702" spans="3:6" x14ac:dyDescent="0.2">
      <c r="C2702" s="433"/>
      <c r="D2702" s="433"/>
      <c r="F2702" s="252"/>
    </row>
    <row r="2703" spans="3:6" x14ac:dyDescent="0.2">
      <c r="C2703" s="433"/>
      <c r="D2703" s="433"/>
      <c r="F2703" s="252"/>
    </row>
    <row r="2704" spans="3:6" x14ac:dyDescent="0.2">
      <c r="C2704" s="433"/>
      <c r="D2704" s="433"/>
      <c r="F2704" s="252"/>
    </row>
    <row r="2705" spans="3:6" x14ac:dyDescent="0.2">
      <c r="C2705" s="433"/>
      <c r="D2705" s="433"/>
      <c r="F2705" s="252"/>
    </row>
    <row r="2706" spans="3:6" x14ac:dyDescent="0.2">
      <c r="C2706" s="433"/>
      <c r="D2706" s="433"/>
      <c r="F2706" s="252"/>
    </row>
    <row r="2707" spans="3:6" x14ac:dyDescent="0.2">
      <c r="C2707" s="433"/>
      <c r="D2707" s="433"/>
      <c r="F2707" s="252"/>
    </row>
    <row r="2708" spans="3:6" x14ac:dyDescent="0.2">
      <c r="C2708" s="433"/>
      <c r="D2708" s="433"/>
      <c r="F2708" s="252"/>
    </row>
    <row r="2709" spans="3:6" x14ac:dyDescent="0.2">
      <c r="C2709" s="433"/>
      <c r="D2709" s="433"/>
      <c r="F2709" s="252"/>
    </row>
    <row r="2710" spans="3:6" x14ac:dyDescent="0.2">
      <c r="C2710" s="433"/>
      <c r="D2710" s="433"/>
      <c r="F2710" s="252"/>
    </row>
    <row r="2711" spans="3:6" x14ac:dyDescent="0.2">
      <c r="C2711" s="433"/>
      <c r="D2711" s="433"/>
      <c r="F2711" s="252"/>
    </row>
    <row r="2712" spans="3:6" x14ac:dyDescent="0.2">
      <c r="C2712" s="433"/>
      <c r="D2712" s="433"/>
      <c r="F2712" s="252"/>
    </row>
    <row r="2713" spans="3:6" x14ac:dyDescent="0.2">
      <c r="C2713" s="433"/>
      <c r="D2713" s="433"/>
      <c r="F2713" s="252"/>
    </row>
    <row r="2714" spans="3:6" x14ac:dyDescent="0.2">
      <c r="C2714" s="433"/>
      <c r="D2714" s="433"/>
      <c r="F2714" s="252"/>
    </row>
    <row r="2715" spans="3:6" x14ac:dyDescent="0.2">
      <c r="C2715" s="433"/>
      <c r="D2715" s="433"/>
      <c r="F2715" s="252"/>
    </row>
    <row r="2716" spans="3:6" x14ac:dyDescent="0.2">
      <c r="C2716" s="433"/>
      <c r="D2716" s="433"/>
      <c r="F2716" s="252"/>
    </row>
    <row r="2717" spans="3:6" x14ac:dyDescent="0.2">
      <c r="C2717" s="433"/>
      <c r="D2717" s="433"/>
      <c r="F2717" s="252"/>
    </row>
    <row r="2718" spans="3:6" x14ac:dyDescent="0.2">
      <c r="C2718" s="433"/>
      <c r="D2718" s="433"/>
      <c r="F2718" s="252"/>
    </row>
    <row r="2719" spans="3:6" x14ac:dyDescent="0.2">
      <c r="C2719" s="433"/>
      <c r="D2719" s="433"/>
      <c r="F2719" s="252"/>
    </row>
    <row r="2720" spans="3:6" x14ac:dyDescent="0.2">
      <c r="C2720" s="433"/>
      <c r="D2720" s="433"/>
      <c r="F2720" s="252"/>
    </row>
    <row r="2721" spans="3:6" x14ac:dyDescent="0.2">
      <c r="C2721" s="433"/>
      <c r="D2721" s="433"/>
      <c r="F2721" s="252"/>
    </row>
    <row r="2722" spans="3:6" x14ac:dyDescent="0.2">
      <c r="C2722" s="433"/>
      <c r="D2722" s="433"/>
      <c r="F2722" s="252"/>
    </row>
    <row r="2723" spans="3:6" x14ac:dyDescent="0.2">
      <c r="C2723" s="433"/>
      <c r="D2723" s="433"/>
      <c r="F2723" s="252"/>
    </row>
    <row r="2724" spans="3:6" x14ac:dyDescent="0.2">
      <c r="C2724" s="433"/>
      <c r="D2724" s="433"/>
      <c r="F2724" s="252"/>
    </row>
    <row r="2725" spans="3:6" x14ac:dyDescent="0.2">
      <c r="C2725" s="433"/>
      <c r="D2725" s="433"/>
      <c r="F2725" s="252"/>
    </row>
    <row r="2726" spans="3:6" x14ac:dyDescent="0.2">
      <c r="C2726" s="433"/>
      <c r="D2726" s="433"/>
      <c r="F2726" s="252"/>
    </row>
    <row r="2727" spans="3:6" x14ac:dyDescent="0.2">
      <c r="C2727" s="433"/>
      <c r="D2727" s="433"/>
      <c r="F2727" s="252"/>
    </row>
    <row r="2728" spans="3:6" x14ac:dyDescent="0.2">
      <c r="C2728" s="433"/>
      <c r="D2728" s="433"/>
      <c r="F2728" s="252"/>
    </row>
    <row r="2729" spans="3:6" x14ac:dyDescent="0.2">
      <c r="C2729" s="433"/>
      <c r="D2729" s="433"/>
      <c r="F2729" s="252"/>
    </row>
    <row r="2730" spans="3:6" x14ac:dyDescent="0.2">
      <c r="C2730" s="433"/>
      <c r="D2730" s="433"/>
      <c r="F2730" s="252"/>
    </row>
    <row r="2731" spans="3:6" x14ac:dyDescent="0.2">
      <c r="C2731" s="433"/>
      <c r="D2731" s="433"/>
      <c r="F2731" s="252"/>
    </row>
    <row r="2732" spans="3:6" x14ac:dyDescent="0.2">
      <c r="C2732" s="433"/>
      <c r="D2732" s="433"/>
      <c r="F2732" s="252"/>
    </row>
    <row r="2733" spans="3:6" x14ac:dyDescent="0.2">
      <c r="C2733" s="433"/>
      <c r="D2733" s="433"/>
      <c r="F2733" s="252"/>
    </row>
    <row r="2734" spans="3:6" x14ac:dyDescent="0.2">
      <c r="C2734" s="433"/>
      <c r="D2734" s="433"/>
      <c r="F2734" s="252"/>
    </row>
    <row r="2735" spans="3:6" x14ac:dyDescent="0.2">
      <c r="C2735" s="433"/>
      <c r="D2735" s="433"/>
      <c r="F2735" s="252"/>
    </row>
    <row r="2736" spans="3:6" x14ac:dyDescent="0.2">
      <c r="C2736" s="433"/>
      <c r="D2736" s="433"/>
      <c r="F2736" s="252"/>
    </row>
    <row r="2737" spans="3:6" x14ac:dyDescent="0.2">
      <c r="C2737" s="433"/>
      <c r="D2737" s="433"/>
      <c r="F2737" s="252"/>
    </row>
    <row r="2738" spans="3:6" x14ac:dyDescent="0.2">
      <c r="C2738" s="433"/>
      <c r="D2738" s="433"/>
      <c r="F2738" s="252"/>
    </row>
    <row r="2739" spans="3:6" x14ac:dyDescent="0.2">
      <c r="C2739" s="433"/>
      <c r="D2739" s="433"/>
      <c r="F2739" s="252"/>
    </row>
    <row r="2740" spans="3:6" x14ac:dyDescent="0.2">
      <c r="C2740" s="433"/>
      <c r="D2740" s="433"/>
      <c r="F2740" s="252"/>
    </row>
    <row r="2741" spans="3:6" x14ac:dyDescent="0.2">
      <c r="C2741" s="433"/>
      <c r="D2741" s="433"/>
      <c r="F2741" s="252"/>
    </row>
    <row r="2742" spans="3:6" x14ac:dyDescent="0.2">
      <c r="C2742" s="433"/>
      <c r="D2742" s="433"/>
      <c r="F2742" s="252"/>
    </row>
    <row r="2743" spans="3:6" x14ac:dyDescent="0.2">
      <c r="C2743" s="433"/>
      <c r="D2743" s="433"/>
      <c r="F2743" s="252"/>
    </row>
    <row r="2744" spans="3:6" x14ac:dyDescent="0.2">
      <c r="C2744" s="433"/>
      <c r="D2744" s="433"/>
      <c r="F2744" s="252"/>
    </row>
    <row r="2745" spans="3:6" x14ac:dyDescent="0.2">
      <c r="C2745" s="433"/>
      <c r="D2745" s="433"/>
      <c r="F2745" s="252"/>
    </row>
    <row r="2746" spans="3:6" x14ac:dyDescent="0.2">
      <c r="C2746" s="433"/>
      <c r="D2746" s="433"/>
      <c r="F2746" s="252"/>
    </row>
    <row r="2747" spans="3:6" x14ac:dyDescent="0.2">
      <c r="C2747" s="433"/>
      <c r="D2747" s="433"/>
      <c r="F2747" s="252"/>
    </row>
    <row r="2748" spans="3:6" x14ac:dyDescent="0.2">
      <c r="C2748" s="433"/>
      <c r="D2748" s="433"/>
      <c r="F2748" s="252"/>
    </row>
    <row r="2749" spans="3:6" x14ac:dyDescent="0.2">
      <c r="C2749" s="433"/>
      <c r="D2749" s="433"/>
      <c r="F2749" s="252"/>
    </row>
    <row r="2750" spans="3:6" x14ac:dyDescent="0.2">
      <c r="C2750" s="433"/>
      <c r="D2750" s="433"/>
      <c r="F2750" s="252"/>
    </row>
    <row r="2751" spans="3:6" x14ac:dyDescent="0.2">
      <c r="C2751" s="433"/>
      <c r="D2751" s="433"/>
      <c r="F2751" s="252"/>
    </row>
    <row r="2752" spans="3:6" x14ac:dyDescent="0.2">
      <c r="C2752" s="433"/>
      <c r="D2752" s="433"/>
      <c r="F2752" s="252"/>
    </row>
    <row r="2753" spans="3:6" x14ac:dyDescent="0.2">
      <c r="C2753" s="433"/>
      <c r="D2753" s="433"/>
      <c r="F2753" s="252"/>
    </row>
    <row r="2754" spans="3:6" x14ac:dyDescent="0.2">
      <c r="C2754" s="433"/>
      <c r="D2754" s="433"/>
      <c r="F2754" s="252"/>
    </row>
    <row r="2755" spans="3:6" x14ac:dyDescent="0.2">
      <c r="C2755" s="433"/>
      <c r="D2755" s="433"/>
      <c r="F2755" s="252"/>
    </row>
    <row r="2756" spans="3:6" x14ac:dyDescent="0.2">
      <c r="C2756" s="433"/>
      <c r="D2756" s="433"/>
      <c r="F2756" s="252"/>
    </row>
    <row r="2757" spans="3:6" x14ac:dyDescent="0.2">
      <c r="C2757" s="433"/>
      <c r="D2757" s="433"/>
      <c r="F2757" s="252"/>
    </row>
    <row r="2758" spans="3:6" x14ac:dyDescent="0.2">
      <c r="C2758" s="433"/>
      <c r="D2758" s="433"/>
      <c r="F2758" s="252"/>
    </row>
    <row r="2759" spans="3:6" x14ac:dyDescent="0.2">
      <c r="C2759" s="433"/>
      <c r="D2759" s="433"/>
      <c r="F2759" s="252"/>
    </row>
    <row r="2760" spans="3:6" x14ac:dyDescent="0.2">
      <c r="C2760" s="433"/>
      <c r="D2760" s="433"/>
      <c r="F2760" s="252"/>
    </row>
    <row r="2761" spans="3:6" x14ac:dyDescent="0.2">
      <c r="C2761" s="433"/>
      <c r="D2761" s="433"/>
      <c r="F2761" s="252"/>
    </row>
    <row r="2762" spans="3:6" x14ac:dyDescent="0.2">
      <c r="C2762" s="433"/>
      <c r="D2762" s="433"/>
      <c r="F2762" s="252"/>
    </row>
    <row r="2763" spans="3:6" x14ac:dyDescent="0.2">
      <c r="C2763" s="433"/>
      <c r="D2763" s="433"/>
      <c r="F2763" s="252"/>
    </row>
    <row r="2764" spans="3:6" x14ac:dyDescent="0.2">
      <c r="C2764" s="433"/>
      <c r="D2764" s="433"/>
      <c r="F2764" s="252"/>
    </row>
    <row r="2765" spans="3:6" x14ac:dyDescent="0.2">
      <c r="C2765" s="433"/>
      <c r="D2765" s="433"/>
      <c r="F2765" s="252"/>
    </row>
    <row r="2766" spans="3:6" x14ac:dyDescent="0.2">
      <c r="C2766" s="433"/>
      <c r="D2766" s="433"/>
      <c r="F2766" s="252"/>
    </row>
    <row r="2767" spans="3:6" x14ac:dyDescent="0.2">
      <c r="C2767" s="433"/>
      <c r="D2767" s="433"/>
      <c r="F2767" s="252"/>
    </row>
    <row r="2768" spans="3:6" x14ac:dyDescent="0.2">
      <c r="C2768" s="433"/>
      <c r="D2768" s="433"/>
      <c r="F2768" s="252"/>
    </row>
    <row r="2769" spans="3:6" x14ac:dyDescent="0.2">
      <c r="C2769" s="433"/>
      <c r="D2769" s="433"/>
      <c r="F2769" s="252"/>
    </row>
    <row r="2770" spans="3:6" x14ac:dyDescent="0.2">
      <c r="C2770" s="433"/>
      <c r="D2770" s="433"/>
      <c r="F2770" s="252"/>
    </row>
    <row r="2771" spans="3:6" x14ac:dyDescent="0.2">
      <c r="C2771" s="433"/>
      <c r="D2771" s="433"/>
      <c r="F2771" s="252"/>
    </row>
    <row r="2772" spans="3:6" x14ac:dyDescent="0.2">
      <c r="C2772" s="433"/>
      <c r="D2772" s="433"/>
      <c r="F2772" s="252"/>
    </row>
    <row r="2773" spans="3:6" x14ac:dyDescent="0.2">
      <c r="C2773" s="433"/>
      <c r="D2773" s="433"/>
      <c r="F2773" s="252"/>
    </row>
    <row r="2774" spans="3:6" x14ac:dyDescent="0.2">
      <c r="C2774" s="433"/>
      <c r="D2774" s="433"/>
      <c r="F2774" s="252"/>
    </row>
    <row r="2775" spans="3:6" x14ac:dyDescent="0.2">
      <c r="C2775" s="433"/>
      <c r="D2775" s="433"/>
      <c r="F2775" s="252"/>
    </row>
    <row r="2776" spans="3:6" x14ac:dyDescent="0.2">
      <c r="C2776" s="433"/>
      <c r="D2776" s="433"/>
      <c r="F2776" s="252"/>
    </row>
    <row r="2777" spans="3:6" x14ac:dyDescent="0.2">
      <c r="C2777" s="433"/>
      <c r="D2777" s="433"/>
      <c r="F2777" s="252"/>
    </row>
    <row r="2778" spans="3:6" x14ac:dyDescent="0.2">
      <c r="C2778" s="433"/>
      <c r="D2778" s="433"/>
      <c r="F2778" s="252"/>
    </row>
    <row r="2779" spans="3:6" x14ac:dyDescent="0.2">
      <c r="C2779" s="433"/>
      <c r="D2779" s="433"/>
      <c r="F2779" s="252"/>
    </row>
    <row r="2780" spans="3:6" x14ac:dyDescent="0.2">
      <c r="C2780" s="433"/>
      <c r="D2780" s="433"/>
      <c r="F2780" s="252"/>
    </row>
    <row r="2781" spans="3:6" x14ac:dyDescent="0.2">
      <c r="C2781" s="433"/>
      <c r="D2781" s="433"/>
      <c r="F2781" s="252"/>
    </row>
    <row r="2782" spans="3:6" x14ac:dyDescent="0.2">
      <c r="C2782" s="433"/>
      <c r="D2782" s="433"/>
      <c r="F2782" s="252"/>
    </row>
    <row r="2783" spans="3:6" x14ac:dyDescent="0.2">
      <c r="C2783" s="433"/>
      <c r="D2783" s="433"/>
      <c r="F2783" s="252"/>
    </row>
    <row r="2784" spans="3:6" x14ac:dyDescent="0.2">
      <c r="C2784" s="433"/>
      <c r="D2784" s="433"/>
      <c r="F2784" s="252"/>
    </row>
    <row r="2785" spans="3:6" x14ac:dyDescent="0.2">
      <c r="C2785" s="433"/>
      <c r="D2785" s="433"/>
      <c r="F2785" s="252"/>
    </row>
    <row r="2786" spans="3:6" x14ac:dyDescent="0.2">
      <c r="C2786" s="433"/>
      <c r="D2786" s="433"/>
      <c r="F2786" s="252"/>
    </row>
    <row r="2787" spans="3:6" x14ac:dyDescent="0.2">
      <c r="C2787" s="433"/>
      <c r="D2787" s="433"/>
      <c r="F2787" s="252"/>
    </row>
    <row r="2788" spans="3:6" x14ac:dyDescent="0.2">
      <c r="C2788" s="433"/>
      <c r="D2788" s="433"/>
      <c r="F2788" s="252"/>
    </row>
    <row r="2789" spans="3:6" x14ac:dyDescent="0.2">
      <c r="C2789" s="433"/>
      <c r="D2789" s="433"/>
      <c r="F2789" s="252"/>
    </row>
    <row r="2790" spans="3:6" x14ac:dyDescent="0.2">
      <c r="C2790" s="433"/>
      <c r="D2790" s="433"/>
      <c r="F2790" s="252"/>
    </row>
    <row r="2791" spans="3:6" x14ac:dyDescent="0.2">
      <c r="C2791" s="433"/>
      <c r="D2791" s="433"/>
      <c r="F2791" s="252"/>
    </row>
    <row r="2792" spans="3:6" x14ac:dyDescent="0.2">
      <c r="C2792" s="433"/>
      <c r="D2792" s="433"/>
      <c r="F2792" s="252"/>
    </row>
    <row r="2793" spans="3:6" x14ac:dyDescent="0.2">
      <c r="C2793" s="433"/>
      <c r="D2793" s="433"/>
      <c r="F2793" s="252"/>
    </row>
    <row r="2794" spans="3:6" x14ac:dyDescent="0.2">
      <c r="C2794" s="433"/>
      <c r="D2794" s="433"/>
      <c r="F2794" s="252"/>
    </row>
    <row r="2795" spans="3:6" x14ac:dyDescent="0.2">
      <c r="C2795" s="433"/>
      <c r="D2795" s="433"/>
      <c r="F2795" s="252"/>
    </row>
    <row r="2796" spans="3:6" x14ac:dyDescent="0.2">
      <c r="C2796" s="433"/>
      <c r="D2796" s="433"/>
      <c r="F2796" s="252"/>
    </row>
    <row r="2797" spans="3:6" x14ac:dyDescent="0.2">
      <c r="C2797" s="433"/>
      <c r="D2797" s="433"/>
      <c r="F2797" s="252"/>
    </row>
    <row r="2798" spans="3:6" x14ac:dyDescent="0.2">
      <c r="C2798" s="433"/>
      <c r="D2798" s="433"/>
      <c r="F2798" s="252"/>
    </row>
    <row r="2799" spans="3:6" x14ac:dyDescent="0.2">
      <c r="C2799" s="433"/>
      <c r="D2799" s="433"/>
      <c r="F2799" s="252"/>
    </row>
    <row r="2800" spans="3:6" x14ac:dyDescent="0.2">
      <c r="C2800" s="433"/>
      <c r="D2800" s="433"/>
      <c r="F2800" s="252"/>
    </row>
    <row r="2801" spans="3:6" x14ac:dyDescent="0.2">
      <c r="C2801" s="433"/>
      <c r="D2801" s="433"/>
      <c r="F2801" s="252"/>
    </row>
    <row r="2802" spans="3:6" x14ac:dyDescent="0.2">
      <c r="C2802" s="433"/>
      <c r="D2802" s="433"/>
      <c r="F2802" s="252"/>
    </row>
    <row r="2803" spans="3:6" x14ac:dyDescent="0.2">
      <c r="C2803" s="433"/>
      <c r="D2803" s="433"/>
      <c r="F2803" s="252"/>
    </row>
    <row r="2804" spans="3:6" x14ac:dyDescent="0.2">
      <c r="C2804" s="433"/>
      <c r="D2804" s="433"/>
      <c r="F2804" s="252"/>
    </row>
    <row r="2805" spans="3:6" x14ac:dyDescent="0.2">
      <c r="C2805" s="433"/>
      <c r="D2805" s="433"/>
      <c r="F2805" s="252"/>
    </row>
    <row r="2806" spans="3:6" x14ac:dyDescent="0.2">
      <c r="C2806" s="433"/>
      <c r="D2806" s="433"/>
      <c r="F2806" s="252"/>
    </row>
    <row r="2807" spans="3:6" x14ac:dyDescent="0.2">
      <c r="C2807" s="433"/>
      <c r="D2807" s="433"/>
      <c r="F2807" s="252"/>
    </row>
    <row r="2808" spans="3:6" x14ac:dyDescent="0.2">
      <c r="C2808" s="433"/>
      <c r="D2808" s="433"/>
      <c r="F2808" s="252"/>
    </row>
    <row r="2809" spans="3:6" x14ac:dyDescent="0.2">
      <c r="C2809" s="433"/>
      <c r="D2809" s="433"/>
      <c r="F2809" s="252"/>
    </row>
    <row r="2810" spans="3:6" x14ac:dyDescent="0.2">
      <c r="C2810" s="433"/>
      <c r="D2810" s="433"/>
      <c r="F2810" s="252"/>
    </row>
    <row r="2811" spans="3:6" x14ac:dyDescent="0.2">
      <c r="C2811" s="433"/>
      <c r="D2811" s="433"/>
      <c r="F2811" s="252"/>
    </row>
    <row r="2812" spans="3:6" x14ac:dyDescent="0.2">
      <c r="C2812" s="433"/>
      <c r="D2812" s="433"/>
      <c r="F2812" s="252"/>
    </row>
    <row r="2813" spans="3:6" x14ac:dyDescent="0.2">
      <c r="C2813" s="433"/>
      <c r="D2813" s="433"/>
      <c r="F2813" s="252"/>
    </row>
    <row r="2814" spans="3:6" x14ac:dyDescent="0.2">
      <c r="C2814" s="433"/>
      <c r="D2814" s="433"/>
      <c r="F2814" s="252"/>
    </row>
    <row r="2815" spans="3:6" x14ac:dyDescent="0.2">
      <c r="C2815" s="433"/>
      <c r="D2815" s="433"/>
      <c r="F2815" s="252"/>
    </row>
    <row r="2816" spans="3:6" x14ac:dyDescent="0.2">
      <c r="C2816" s="433"/>
      <c r="D2816" s="433"/>
      <c r="F2816" s="252"/>
    </row>
    <row r="2817" spans="3:6" x14ac:dyDescent="0.2">
      <c r="C2817" s="433"/>
      <c r="D2817" s="433"/>
      <c r="F2817" s="252"/>
    </row>
    <row r="2818" spans="3:6" x14ac:dyDescent="0.2">
      <c r="C2818" s="433"/>
      <c r="D2818" s="433"/>
      <c r="F2818" s="252"/>
    </row>
    <row r="2819" spans="3:6" x14ac:dyDescent="0.2">
      <c r="C2819" s="433"/>
      <c r="D2819" s="433"/>
      <c r="F2819" s="252"/>
    </row>
    <row r="2820" spans="3:6" x14ac:dyDescent="0.2">
      <c r="C2820" s="433"/>
      <c r="D2820" s="433"/>
      <c r="F2820" s="252"/>
    </row>
    <row r="2821" spans="3:6" x14ac:dyDescent="0.2">
      <c r="C2821" s="433"/>
      <c r="D2821" s="433"/>
      <c r="F2821" s="252"/>
    </row>
    <row r="2822" spans="3:6" x14ac:dyDescent="0.2">
      <c r="C2822" s="433"/>
      <c r="D2822" s="433"/>
      <c r="F2822" s="252"/>
    </row>
    <row r="2823" spans="3:6" x14ac:dyDescent="0.2">
      <c r="C2823" s="433"/>
      <c r="D2823" s="433"/>
      <c r="F2823" s="252"/>
    </row>
    <row r="2824" spans="3:6" x14ac:dyDescent="0.2">
      <c r="C2824" s="433"/>
      <c r="D2824" s="433"/>
      <c r="F2824" s="252"/>
    </row>
    <row r="2825" spans="3:6" x14ac:dyDescent="0.2">
      <c r="C2825" s="433"/>
      <c r="D2825" s="433"/>
      <c r="F2825" s="252"/>
    </row>
    <row r="2826" spans="3:6" x14ac:dyDescent="0.2">
      <c r="C2826" s="433"/>
      <c r="D2826" s="433"/>
      <c r="F2826" s="252"/>
    </row>
    <row r="2827" spans="3:6" x14ac:dyDescent="0.2">
      <c r="C2827" s="433"/>
      <c r="D2827" s="433"/>
      <c r="F2827" s="252"/>
    </row>
    <row r="2828" spans="3:6" x14ac:dyDescent="0.2">
      <c r="C2828" s="433"/>
      <c r="D2828" s="433"/>
      <c r="F2828" s="252"/>
    </row>
    <row r="2829" spans="3:6" x14ac:dyDescent="0.2">
      <c r="C2829" s="433"/>
      <c r="D2829" s="433"/>
      <c r="F2829" s="252"/>
    </row>
    <row r="2830" spans="3:6" x14ac:dyDescent="0.2">
      <c r="C2830" s="433"/>
      <c r="D2830" s="433"/>
      <c r="F2830" s="252"/>
    </row>
    <row r="2831" spans="3:6" x14ac:dyDescent="0.2">
      <c r="C2831" s="433"/>
      <c r="D2831" s="433"/>
      <c r="F2831" s="252"/>
    </row>
    <row r="2832" spans="3:6" x14ac:dyDescent="0.2">
      <c r="C2832" s="433"/>
      <c r="D2832" s="433"/>
      <c r="F2832" s="252"/>
    </row>
    <row r="2833" spans="3:6" x14ac:dyDescent="0.2">
      <c r="C2833" s="433"/>
      <c r="D2833" s="433"/>
      <c r="F2833" s="252"/>
    </row>
    <row r="2834" spans="3:6" x14ac:dyDescent="0.2">
      <c r="C2834" s="433"/>
      <c r="D2834" s="433"/>
      <c r="F2834" s="252"/>
    </row>
    <row r="2835" spans="3:6" x14ac:dyDescent="0.2">
      <c r="C2835" s="433"/>
      <c r="D2835" s="433"/>
      <c r="F2835" s="252"/>
    </row>
    <row r="2836" spans="3:6" x14ac:dyDescent="0.2">
      <c r="C2836" s="433"/>
      <c r="D2836" s="433"/>
      <c r="F2836" s="252"/>
    </row>
    <row r="2837" spans="3:6" x14ac:dyDescent="0.2">
      <c r="C2837" s="433"/>
      <c r="D2837" s="433"/>
      <c r="F2837" s="252"/>
    </row>
    <row r="2838" spans="3:6" x14ac:dyDescent="0.2">
      <c r="C2838" s="433"/>
      <c r="D2838" s="433"/>
      <c r="F2838" s="252"/>
    </row>
    <row r="2839" spans="3:6" x14ac:dyDescent="0.2">
      <c r="C2839" s="433"/>
      <c r="D2839" s="433"/>
      <c r="F2839" s="252"/>
    </row>
    <row r="2840" spans="3:6" x14ac:dyDescent="0.2">
      <c r="C2840" s="433"/>
      <c r="D2840" s="433"/>
      <c r="F2840" s="252"/>
    </row>
    <row r="2841" spans="3:6" x14ac:dyDescent="0.2">
      <c r="C2841" s="433"/>
      <c r="D2841" s="433"/>
      <c r="F2841" s="252"/>
    </row>
    <row r="2842" spans="3:6" x14ac:dyDescent="0.2">
      <c r="C2842" s="433"/>
      <c r="D2842" s="433"/>
      <c r="F2842" s="252"/>
    </row>
    <row r="2843" spans="3:6" x14ac:dyDescent="0.2">
      <c r="C2843" s="433"/>
      <c r="D2843" s="433"/>
      <c r="F2843" s="252"/>
    </row>
    <row r="2844" spans="3:6" x14ac:dyDescent="0.2">
      <c r="C2844" s="433"/>
      <c r="D2844" s="433"/>
      <c r="F2844" s="252"/>
    </row>
    <row r="2845" spans="3:6" x14ac:dyDescent="0.2">
      <c r="C2845" s="433"/>
      <c r="D2845" s="433"/>
      <c r="F2845" s="252"/>
    </row>
    <row r="2846" spans="3:6" x14ac:dyDescent="0.2">
      <c r="C2846" s="433"/>
      <c r="D2846" s="433"/>
      <c r="F2846" s="252"/>
    </row>
    <row r="2847" spans="3:6" x14ac:dyDescent="0.2">
      <c r="C2847" s="433"/>
      <c r="D2847" s="433"/>
      <c r="F2847" s="252"/>
    </row>
    <row r="2848" spans="3:6" x14ac:dyDescent="0.2">
      <c r="C2848" s="433"/>
      <c r="D2848" s="433"/>
      <c r="F2848" s="252"/>
    </row>
    <row r="2849" spans="3:6" x14ac:dyDescent="0.2">
      <c r="C2849" s="433"/>
      <c r="D2849" s="433"/>
      <c r="F2849" s="252"/>
    </row>
    <row r="2850" spans="3:6" x14ac:dyDescent="0.2">
      <c r="C2850" s="433"/>
      <c r="D2850" s="433"/>
      <c r="F2850" s="252"/>
    </row>
    <row r="2851" spans="3:6" x14ac:dyDescent="0.2">
      <c r="C2851" s="433"/>
      <c r="D2851" s="433"/>
      <c r="F2851" s="252"/>
    </row>
    <row r="2852" spans="3:6" x14ac:dyDescent="0.2">
      <c r="C2852" s="433"/>
      <c r="D2852" s="433"/>
      <c r="F2852" s="252"/>
    </row>
    <row r="2853" spans="3:6" x14ac:dyDescent="0.2">
      <c r="C2853" s="433"/>
      <c r="D2853" s="433"/>
      <c r="F2853" s="252"/>
    </row>
    <row r="2854" spans="3:6" x14ac:dyDescent="0.2">
      <c r="C2854" s="433"/>
      <c r="D2854" s="433"/>
      <c r="F2854" s="252"/>
    </row>
    <row r="2855" spans="3:6" x14ac:dyDescent="0.2">
      <c r="C2855" s="433"/>
      <c r="D2855" s="433"/>
      <c r="F2855" s="252"/>
    </row>
    <row r="2856" spans="3:6" x14ac:dyDescent="0.2">
      <c r="C2856" s="433"/>
      <c r="D2856" s="433"/>
      <c r="F2856" s="252"/>
    </row>
    <row r="2857" spans="3:6" x14ac:dyDescent="0.2">
      <c r="C2857" s="433"/>
      <c r="D2857" s="433"/>
      <c r="F2857" s="252"/>
    </row>
    <row r="2858" spans="3:6" x14ac:dyDescent="0.2">
      <c r="C2858" s="433"/>
      <c r="D2858" s="433"/>
      <c r="F2858" s="252"/>
    </row>
    <row r="2859" spans="3:6" x14ac:dyDescent="0.2">
      <c r="C2859" s="433"/>
      <c r="D2859" s="433"/>
      <c r="F2859" s="252"/>
    </row>
    <row r="2860" spans="3:6" x14ac:dyDescent="0.2">
      <c r="C2860" s="433"/>
      <c r="D2860" s="433"/>
      <c r="F2860" s="252"/>
    </row>
    <row r="2861" spans="3:6" x14ac:dyDescent="0.2">
      <c r="C2861" s="433"/>
      <c r="D2861" s="433"/>
      <c r="F2861" s="252"/>
    </row>
    <row r="2862" spans="3:6" x14ac:dyDescent="0.2">
      <c r="C2862" s="433"/>
      <c r="D2862" s="433"/>
      <c r="F2862" s="252"/>
    </row>
    <row r="2863" spans="3:6" x14ac:dyDescent="0.2">
      <c r="C2863" s="433"/>
      <c r="D2863" s="433"/>
      <c r="F2863" s="252"/>
    </row>
    <row r="2864" spans="3:6" x14ac:dyDescent="0.2">
      <c r="C2864" s="433"/>
      <c r="D2864" s="433"/>
      <c r="F2864" s="252"/>
    </row>
    <row r="2865" spans="3:6" x14ac:dyDescent="0.2">
      <c r="C2865" s="433"/>
      <c r="D2865" s="433"/>
      <c r="F2865" s="252"/>
    </row>
    <row r="2866" spans="3:6" x14ac:dyDescent="0.2">
      <c r="C2866" s="433"/>
      <c r="D2866" s="433"/>
      <c r="F2866" s="252"/>
    </row>
    <row r="2867" spans="3:6" x14ac:dyDescent="0.2">
      <c r="C2867" s="433"/>
      <c r="D2867" s="433"/>
      <c r="F2867" s="252"/>
    </row>
    <row r="2868" spans="3:6" x14ac:dyDescent="0.2">
      <c r="C2868" s="433"/>
      <c r="D2868" s="433"/>
      <c r="F2868" s="252"/>
    </row>
    <row r="2869" spans="3:6" x14ac:dyDescent="0.2">
      <c r="C2869" s="433"/>
      <c r="D2869" s="433"/>
      <c r="F2869" s="252"/>
    </row>
    <row r="2870" spans="3:6" x14ac:dyDescent="0.2">
      <c r="C2870" s="433"/>
      <c r="D2870" s="433"/>
      <c r="F2870" s="252"/>
    </row>
    <row r="2871" spans="3:6" x14ac:dyDescent="0.2">
      <c r="C2871" s="433"/>
      <c r="D2871" s="433"/>
      <c r="F2871" s="252"/>
    </row>
    <row r="2872" spans="3:6" x14ac:dyDescent="0.2">
      <c r="C2872" s="433"/>
      <c r="D2872" s="433"/>
      <c r="F2872" s="252"/>
    </row>
    <row r="2873" spans="3:6" x14ac:dyDescent="0.2">
      <c r="C2873" s="433"/>
      <c r="D2873" s="433"/>
      <c r="F2873" s="252"/>
    </row>
    <row r="2874" spans="3:6" x14ac:dyDescent="0.2">
      <c r="C2874" s="433"/>
      <c r="D2874" s="433"/>
      <c r="F2874" s="252"/>
    </row>
    <row r="2875" spans="3:6" x14ac:dyDescent="0.2">
      <c r="C2875" s="433"/>
      <c r="D2875" s="433"/>
      <c r="F2875" s="252"/>
    </row>
    <row r="2876" spans="3:6" x14ac:dyDescent="0.2">
      <c r="C2876" s="433"/>
      <c r="D2876" s="433"/>
      <c r="F2876" s="252"/>
    </row>
    <row r="2877" spans="3:6" x14ac:dyDescent="0.2">
      <c r="C2877" s="433"/>
      <c r="D2877" s="433"/>
      <c r="F2877" s="252"/>
    </row>
    <row r="2878" spans="3:6" x14ac:dyDescent="0.2">
      <c r="C2878" s="433"/>
      <c r="D2878" s="433"/>
      <c r="F2878" s="252"/>
    </row>
    <row r="2879" spans="3:6" x14ac:dyDescent="0.2">
      <c r="C2879" s="433"/>
      <c r="D2879" s="433"/>
      <c r="F2879" s="252"/>
    </row>
    <row r="2880" spans="3:6" x14ac:dyDescent="0.2">
      <c r="C2880" s="433"/>
      <c r="D2880" s="433"/>
      <c r="F2880" s="252"/>
    </row>
    <row r="2881" spans="3:6" x14ac:dyDescent="0.2">
      <c r="C2881" s="433"/>
      <c r="D2881" s="433"/>
      <c r="F2881" s="252"/>
    </row>
    <row r="2882" spans="3:6" x14ac:dyDescent="0.2">
      <c r="C2882" s="433"/>
      <c r="D2882" s="433"/>
      <c r="F2882" s="252"/>
    </row>
    <row r="2883" spans="3:6" x14ac:dyDescent="0.2">
      <c r="C2883" s="433"/>
      <c r="D2883" s="433"/>
      <c r="F2883" s="252"/>
    </row>
    <row r="2884" spans="3:6" x14ac:dyDescent="0.2">
      <c r="C2884" s="433"/>
      <c r="D2884" s="433"/>
      <c r="F2884" s="252"/>
    </row>
    <row r="2885" spans="3:6" x14ac:dyDescent="0.2">
      <c r="C2885" s="433"/>
      <c r="D2885" s="433"/>
      <c r="F2885" s="252"/>
    </row>
    <row r="2886" spans="3:6" x14ac:dyDescent="0.2">
      <c r="C2886" s="433"/>
      <c r="D2886" s="433"/>
      <c r="F2886" s="252"/>
    </row>
    <row r="2887" spans="3:6" x14ac:dyDescent="0.2">
      <c r="C2887" s="433"/>
      <c r="D2887" s="433"/>
      <c r="F2887" s="252"/>
    </row>
    <row r="2888" spans="3:6" x14ac:dyDescent="0.2">
      <c r="C2888" s="433"/>
      <c r="D2888" s="433"/>
      <c r="F2888" s="252"/>
    </row>
    <row r="2889" spans="3:6" x14ac:dyDescent="0.2">
      <c r="C2889" s="433"/>
      <c r="D2889" s="433"/>
      <c r="F2889" s="252"/>
    </row>
    <row r="2890" spans="3:6" x14ac:dyDescent="0.2">
      <c r="C2890" s="433"/>
      <c r="D2890" s="433"/>
      <c r="F2890" s="252"/>
    </row>
    <row r="2891" spans="3:6" x14ac:dyDescent="0.2">
      <c r="C2891" s="433"/>
      <c r="D2891" s="433"/>
      <c r="F2891" s="252"/>
    </row>
    <row r="2892" spans="3:6" x14ac:dyDescent="0.2">
      <c r="C2892" s="433"/>
      <c r="D2892" s="433"/>
      <c r="F2892" s="252"/>
    </row>
    <row r="2893" spans="3:6" x14ac:dyDescent="0.2">
      <c r="C2893" s="433"/>
      <c r="D2893" s="433"/>
      <c r="F2893" s="252"/>
    </row>
    <row r="2894" spans="3:6" x14ac:dyDescent="0.2">
      <c r="C2894" s="433"/>
      <c r="D2894" s="433"/>
      <c r="F2894" s="252"/>
    </row>
    <row r="2895" spans="3:6" x14ac:dyDescent="0.2">
      <c r="C2895" s="433"/>
      <c r="D2895" s="433"/>
      <c r="F2895" s="252"/>
    </row>
    <row r="2896" spans="3:6" x14ac:dyDescent="0.2">
      <c r="C2896" s="433"/>
      <c r="D2896" s="433"/>
      <c r="F2896" s="252"/>
    </row>
    <row r="2897" spans="3:6" x14ac:dyDescent="0.2">
      <c r="C2897" s="433"/>
      <c r="D2897" s="433"/>
      <c r="F2897" s="252"/>
    </row>
    <row r="2898" spans="3:6" x14ac:dyDescent="0.2">
      <c r="C2898" s="433"/>
      <c r="D2898" s="433"/>
      <c r="F2898" s="252"/>
    </row>
    <row r="2899" spans="3:6" x14ac:dyDescent="0.2">
      <c r="C2899" s="433"/>
      <c r="D2899" s="433"/>
      <c r="F2899" s="252"/>
    </row>
    <row r="2900" spans="3:6" x14ac:dyDescent="0.2">
      <c r="C2900" s="433"/>
      <c r="D2900" s="433"/>
      <c r="F2900" s="252"/>
    </row>
    <row r="2901" spans="3:6" x14ac:dyDescent="0.2">
      <c r="C2901" s="433"/>
      <c r="D2901" s="433"/>
      <c r="F2901" s="252"/>
    </row>
    <row r="2902" spans="3:6" x14ac:dyDescent="0.2">
      <c r="C2902" s="433"/>
      <c r="D2902" s="433"/>
      <c r="F2902" s="252"/>
    </row>
    <row r="2903" spans="3:6" x14ac:dyDescent="0.2">
      <c r="C2903" s="433"/>
      <c r="D2903" s="433"/>
      <c r="F2903" s="252"/>
    </row>
    <row r="2904" spans="3:6" x14ac:dyDescent="0.2">
      <c r="C2904" s="433"/>
      <c r="D2904" s="433"/>
      <c r="F2904" s="252"/>
    </row>
    <row r="2905" spans="3:6" x14ac:dyDescent="0.2">
      <c r="C2905" s="433"/>
      <c r="D2905" s="433"/>
      <c r="F2905" s="252"/>
    </row>
    <row r="2906" spans="3:6" x14ac:dyDescent="0.2">
      <c r="C2906" s="433"/>
      <c r="D2906" s="433"/>
      <c r="F2906" s="252"/>
    </row>
    <row r="2907" spans="3:6" x14ac:dyDescent="0.2">
      <c r="C2907" s="433"/>
      <c r="D2907" s="433"/>
      <c r="F2907" s="252"/>
    </row>
    <row r="2908" spans="3:6" x14ac:dyDescent="0.2">
      <c r="C2908" s="433"/>
      <c r="D2908" s="433"/>
      <c r="F2908" s="252"/>
    </row>
    <row r="2909" spans="3:6" x14ac:dyDescent="0.2">
      <c r="C2909" s="433"/>
      <c r="D2909" s="433"/>
      <c r="F2909" s="252"/>
    </row>
    <row r="2910" spans="3:6" x14ac:dyDescent="0.2">
      <c r="C2910" s="433"/>
      <c r="D2910" s="433"/>
      <c r="F2910" s="252"/>
    </row>
    <row r="2911" spans="3:6" x14ac:dyDescent="0.2">
      <c r="C2911" s="433"/>
      <c r="D2911" s="433"/>
      <c r="F2911" s="252"/>
    </row>
    <row r="2912" spans="3:6" x14ac:dyDescent="0.2">
      <c r="C2912" s="433"/>
      <c r="D2912" s="433"/>
      <c r="F2912" s="252"/>
    </row>
    <row r="2913" spans="3:6" x14ac:dyDescent="0.2">
      <c r="C2913" s="433"/>
      <c r="D2913" s="433"/>
      <c r="F2913" s="252"/>
    </row>
    <row r="2914" spans="3:6" x14ac:dyDescent="0.2">
      <c r="C2914" s="433"/>
      <c r="D2914" s="433"/>
      <c r="F2914" s="252"/>
    </row>
    <row r="2915" spans="3:6" x14ac:dyDescent="0.2">
      <c r="C2915" s="433"/>
      <c r="D2915" s="433"/>
      <c r="F2915" s="252"/>
    </row>
    <row r="2916" spans="3:6" x14ac:dyDescent="0.2">
      <c r="C2916" s="433"/>
      <c r="D2916" s="433"/>
      <c r="F2916" s="252"/>
    </row>
    <row r="2917" spans="3:6" x14ac:dyDescent="0.2">
      <c r="C2917" s="433"/>
      <c r="D2917" s="433"/>
      <c r="F2917" s="252"/>
    </row>
    <row r="2918" spans="3:6" x14ac:dyDescent="0.2">
      <c r="C2918" s="433"/>
      <c r="D2918" s="433"/>
      <c r="F2918" s="252"/>
    </row>
    <row r="2919" spans="3:6" x14ac:dyDescent="0.2">
      <c r="C2919" s="433"/>
      <c r="D2919" s="433"/>
      <c r="F2919" s="252"/>
    </row>
    <row r="2920" spans="3:6" x14ac:dyDescent="0.2">
      <c r="C2920" s="433"/>
      <c r="D2920" s="433"/>
      <c r="F2920" s="252"/>
    </row>
    <row r="2921" spans="3:6" x14ac:dyDescent="0.2">
      <c r="C2921" s="433"/>
      <c r="D2921" s="433"/>
      <c r="F2921" s="252"/>
    </row>
    <row r="2922" spans="3:6" x14ac:dyDescent="0.2">
      <c r="C2922" s="433"/>
      <c r="D2922" s="433"/>
      <c r="F2922" s="252"/>
    </row>
    <row r="2923" spans="3:6" x14ac:dyDescent="0.2">
      <c r="C2923" s="433"/>
      <c r="D2923" s="433"/>
      <c r="F2923" s="252"/>
    </row>
    <row r="2924" spans="3:6" x14ac:dyDescent="0.2">
      <c r="C2924" s="433"/>
      <c r="D2924" s="433"/>
      <c r="F2924" s="252"/>
    </row>
    <row r="2925" spans="3:6" x14ac:dyDescent="0.2">
      <c r="C2925" s="433"/>
      <c r="D2925" s="433"/>
      <c r="F2925" s="252"/>
    </row>
    <row r="2926" spans="3:6" x14ac:dyDescent="0.2">
      <c r="C2926" s="433"/>
      <c r="D2926" s="433"/>
      <c r="F2926" s="252"/>
    </row>
    <row r="2927" spans="3:6" x14ac:dyDescent="0.2">
      <c r="C2927" s="433"/>
      <c r="D2927" s="433"/>
      <c r="F2927" s="252"/>
    </row>
    <row r="2928" spans="3:6" x14ac:dyDescent="0.2">
      <c r="C2928" s="433"/>
      <c r="D2928" s="433"/>
      <c r="F2928" s="252"/>
    </row>
    <row r="2929" spans="3:6" x14ac:dyDescent="0.2">
      <c r="C2929" s="433"/>
      <c r="D2929" s="433"/>
      <c r="F2929" s="252"/>
    </row>
    <row r="2930" spans="3:6" x14ac:dyDescent="0.2">
      <c r="C2930" s="433"/>
      <c r="D2930" s="433"/>
      <c r="F2930" s="252"/>
    </row>
    <row r="2931" spans="3:6" x14ac:dyDescent="0.2">
      <c r="C2931" s="433"/>
      <c r="D2931" s="433"/>
      <c r="F2931" s="252"/>
    </row>
    <row r="2932" spans="3:6" x14ac:dyDescent="0.2">
      <c r="C2932" s="433"/>
      <c r="D2932" s="433"/>
      <c r="F2932" s="252"/>
    </row>
    <row r="2933" spans="3:6" x14ac:dyDescent="0.2">
      <c r="C2933" s="433"/>
      <c r="D2933" s="433"/>
      <c r="F2933" s="252"/>
    </row>
    <row r="2934" spans="3:6" x14ac:dyDescent="0.2">
      <c r="C2934" s="433"/>
      <c r="D2934" s="433"/>
      <c r="F2934" s="252"/>
    </row>
    <row r="2935" spans="3:6" x14ac:dyDescent="0.2">
      <c r="C2935" s="433"/>
      <c r="D2935" s="433"/>
      <c r="F2935" s="252"/>
    </row>
    <row r="2936" spans="3:6" x14ac:dyDescent="0.2">
      <c r="C2936" s="433"/>
      <c r="D2936" s="433"/>
      <c r="F2936" s="252"/>
    </row>
    <row r="2937" spans="3:6" x14ac:dyDescent="0.2">
      <c r="C2937" s="433"/>
      <c r="D2937" s="433"/>
      <c r="F2937" s="252"/>
    </row>
    <row r="2938" spans="3:6" x14ac:dyDescent="0.2">
      <c r="C2938" s="433"/>
      <c r="D2938" s="433"/>
      <c r="F2938" s="252"/>
    </row>
    <row r="2939" spans="3:6" x14ac:dyDescent="0.2">
      <c r="C2939" s="433"/>
      <c r="D2939" s="433"/>
      <c r="F2939" s="252"/>
    </row>
    <row r="2940" spans="3:6" x14ac:dyDescent="0.2">
      <c r="C2940" s="433"/>
      <c r="D2940" s="433"/>
      <c r="F2940" s="252"/>
    </row>
    <row r="2941" spans="3:6" x14ac:dyDescent="0.2">
      <c r="C2941" s="433"/>
      <c r="D2941" s="433"/>
      <c r="F2941" s="252"/>
    </row>
    <row r="2942" spans="3:6" x14ac:dyDescent="0.2">
      <c r="C2942" s="433"/>
      <c r="D2942" s="433"/>
      <c r="F2942" s="252"/>
    </row>
    <row r="2943" spans="3:6" x14ac:dyDescent="0.2">
      <c r="C2943" s="433"/>
      <c r="D2943" s="433"/>
      <c r="F2943" s="252"/>
    </row>
    <row r="2944" spans="3:6" x14ac:dyDescent="0.2">
      <c r="C2944" s="433"/>
      <c r="D2944" s="433"/>
      <c r="F2944" s="252"/>
    </row>
    <row r="2945" spans="3:6" x14ac:dyDescent="0.2">
      <c r="C2945" s="433"/>
      <c r="D2945" s="433"/>
      <c r="F2945" s="252"/>
    </row>
    <row r="2946" spans="3:6" x14ac:dyDescent="0.2">
      <c r="C2946" s="433"/>
      <c r="D2946" s="433"/>
      <c r="F2946" s="252"/>
    </row>
    <row r="2947" spans="3:6" x14ac:dyDescent="0.2">
      <c r="C2947" s="433"/>
      <c r="D2947" s="433"/>
      <c r="F2947" s="252"/>
    </row>
    <row r="2948" spans="3:6" x14ac:dyDescent="0.2">
      <c r="C2948" s="433"/>
      <c r="D2948" s="433"/>
      <c r="F2948" s="252"/>
    </row>
    <row r="2949" spans="3:6" x14ac:dyDescent="0.2">
      <c r="C2949" s="433"/>
      <c r="D2949" s="433"/>
      <c r="F2949" s="252"/>
    </row>
    <row r="2950" spans="3:6" x14ac:dyDescent="0.2">
      <c r="C2950" s="433"/>
      <c r="D2950" s="433"/>
      <c r="F2950" s="252"/>
    </row>
    <row r="2951" spans="3:6" x14ac:dyDescent="0.2">
      <c r="C2951" s="433"/>
      <c r="D2951" s="433"/>
      <c r="F2951" s="252"/>
    </row>
    <row r="2952" spans="3:6" x14ac:dyDescent="0.2">
      <c r="C2952" s="433"/>
      <c r="D2952" s="433"/>
      <c r="F2952" s="252"/>
    </row>
    <row r="2953" spans="3:6" x14ac:dyDescent="0.2">
      <c r="C2953" s="433"/>
      <c r="D2953" s="433"/>
      <c r="F2953" s="252"/>
    </row>
    <row r="2954" spans="3:6" x14ac:dyDescent="0.2">
      <c r="C2954" s="433"/>
      <c r="D2954" s="433"/>
      <c r="F2954" s="252"/>
    </row>
    <row r="2955" spans="3:6" x14ac:dyDescent="0.2">
      <c r="C2955" s="433"/>
      <c r="D2955" s="433"/>
      <c r="F2955" s="252"/>
    </row>
    <row r="2956" spans="3:6" x14ac:dyDescent="0.2">
      <c r="C2956" s="433"/>
      <c r="D2956" s="433"/>
      <c r="F2956" s="252"/>
    </row>
    <row r="2957" spans="3:6" x14ac:dyDescent="0.2">
      <c r="C2957" s="433"/>
      <c r="D2957" s="433"/>
      <c r="F2957" s="252"/>
    </row>
    <row r="2958" spans="3:6" x14ac:dyDescent="0.2">
      <c r="C2958" s="433"/>
      <c r="D2958" s="433"/>
      <c r="F2958" s="252"/>
    </row>
    <row r="2959" spans="3:6" x14ac:dyDescent="0.2">
      <c r="C2959" s="433"/>
      <c r="D2959" s="433"/>
      <c r="F2959" s="252"/>
    </row>
    <row r="2960" spans="3:6" x14ac:dyDescent="0.2">
      <c r="C2960" s="433"/>
      <c r="D2960" s="433"/>
      <c r="F2960" s="252"/>
    </row>
    <row r="2961" spans="3:6" x14ac:dyDescent="0.2">
      <c r="C2961" s="433"/>
      <c r="D2961" s="433"/>
      <c r="F2961" s="252"/>
    </row>
    <row r="2962" spans="3:6" x14ac:dyDescent="0.2">
      <c r="C2962" s="433"/>
      <c r="D2962" s="433"/>
      <c r="F2962" s="252"/>
    </row>
    <row r="2963" spans="3:6" x14ac:dyDescent="0.2">
      <c r="C2963" s="433"/>
      <c r="D2963" s="433"/>
      <c r="F2963" s="252"/>
    </row>
    <row r="2964" spans="3:6" x14ac:dyDescent="0.2">
      <c r="C2964" s="433"/>
      <c r="D2964" s="433"/>
      <c r="F2964" s="252"/>
    </row>
    <row r="2965" spans="3:6" x14ac:dyDescent="0.2">
      <c r="C2965" s="433"/>
      <c r="D2965" s="433"/>
      <c r="F2965" s="252"/>
    </row>
    <row r="2966" spans="3:6" x14ac:dyDescent="0.2">
      <c r="C2966" s="433"/>
      <c r="D2966" s="433"/>
      <c r="F2966" s="252"/>
    </row>
    <row r="2967" spans="3:6" x14ac:dyDescent="0.2">
      <c r="C2967" s="433"/>
      <c r="D2967" s="433"/>
      <c r="F2967" s="252"/>
    </row>
    <row r="2968" spans="3:6" x14ac:dyDescent="0.2">
      <c r="C2968" s="433"/>
      <c r="D2968" s="433"/>
      <c r="F2968" s="252"/>
    </row>
    <row r="2969" spans="3:6" x14ac:dyDescent="0.2">
      <c r="C2969" s="433"/>
      <c r="D2969" s="433"/>
      <c r="F2969" s="252"/>
    </row>
    <row r="2970" spans="3:6" x14ac:dyDescent="0.2">
      <c r="C2970" s="433"/>
      <c r="D2970" s="433"/>
      <c r="F2970" s="252"/>
    </row>
    <row r="2971" spans="3:6" x14ac:dyDescent="0.2">
      <c r="C2971" s="433"/>
      <c r="D2971" s="433"/>
      <c r="F2971" s="252"/>
    </row>
    <row r="2972" spans="3:6" x14ac:dyDescent="0.2">
      <c r="C2972" s="433"/>
      <c r="D2972" s="433"/>
      <c r="F2972" s="252"/>
    </row>
    <row r="2973" spans="3:6" x14ac:dyDescent="0.2">
      <c r="C2973" s="433"/>
      <c r="D2973" s="433"/>
      <c r="F2973" s="252"/>
    </row>
    <row r="2974" spans="3:6" x14ac:dyDescent="0.2">
      <c r="C2974" s="433"/>
      <c r="D2974" s="433"/>
      <c r="F2974" s="252"/>
    </row>
    <row r="2975" spans="3:6" x14ac:dyDescent="0.2">
      <c r="C2975" s="433"/>
      <c r="D2975" s="433"/>
      <c r="F2975" s="252"/>
    </row>
    <row r="2976" spans="3:6" x14ac:dyDescent="0.2">
      <c r="C2976" s="433"/>
      <c r="D2976" s="433"/>
      <c r="F2976" s="252"/>
    </row>
    <row r="2977" spans="3:6" x14ac:dyDescent="0.2">
      <c r="C2977" s="433"/>
      <c r="D2977" s="433"/>
      <c r="F2977" s="252"/>
    </row>
    <row r="2978" spans="3:6" x14ac:dyDescent="0.2">
      <c r="C2978" s="433"/>
      <c r="D2978" s="433"/>
      <c r="F2978" s="252"/>
    </row>
    <row r="2979" spans="3:6" x14ac:dyDescent="0.2">
      <c r="C2979" s="433"/>
      <c r="D2979" s="433"/>
      <c r="F2979" s="252"/>
    </row>
    <row r="2980" spans="3:6" x14ac:dyDescent="0.2">
      <c r="C2980" s="433"/>
      <c r="D2980" s="433"/>
      <c r="F2980" s="252"/>
    </row>
    <row r="2981" spans="3:6" x14ac:dyDescent="0.2">
      <c r="C2981" s="433"/>
      <c r="D2981" s="433"/>
      <c r="F2981" s="252"/>
    </row>
    <row r="2982" spans="3:6" x14ac:dyDescent="0.2">
      <c r="C2982" s="433"/>
      <c r="D2982" s="433"/>
      <c r="F2982" s="252"/>
    </row>
    <row r="2983" spans="3:6" x14ac:dyDescent="0.2">
      <c r="C2983" s="433"/>
      <c r="D2983" s="433"/>
      <c r="F2983" s="252"/>
    </row>
    <row r="2984" spans="3:6" x14ac:dyDescent="0.2">
      <c r="C2984" s="433"/>
      <c r="D2984" s="433"/>
      <c r="F2984" s="252"/>
    </row>
    <row r="2985" spans="3:6" x14ac:dyDescent="0.2">
      <c r="C2985" s="433"/>
      <c r="D2985" s="433"/>
      <c r="F2985" s="252"/>
    </row>
    <row r="2986" spans="3:6" x14ac:dyDescent="0.2">
      <c r="C2986" s="433"/>
      <c r="D2986" s="433"/>
      <c r="F2986" s="252"/>
    </row>
    <row r="2987" spans="3:6" x14ac:dyDescent="0.2">
      <c r="C2987" s="433"/>
      <c r="D2987" s="433"/>
      <c r="F2987" s="252"/>
    </row>
    <row r="2988" spans="3:6" x14ac:dyDescent="0.2">
      <c r="C2988" s="433"/>
      <c r="D2988" s="433"/>
      <c r="F2988" s="252"/>
    </row>
    <row r="2989" spans="3:6" x14ac:dyDescent="0.2">
      <c r="C2989" s="433"/>
      <c r="D2989" s="433"/>
      <c r="F2989" s="252"/>
    </row>
    <row r="2990" spans="3:6" x14ac:dyDescent="0.2">
      <c r="C2990" s="433"/>
      <c r="D2990" s="433"/>
      <c r="F2990" s="252"/>
    </row>
    <row r="2991" spans="3:6" x14ac:dyDescent="0.2">
      <c r="C2991" s="433"/>
      <c r="D2991" s="433"/>
      <c r="F2991" s="252"/>
    </row>
    <row r="2992" spans="3:6" x14ac:dyDescent="0.2">
      <c r="C2992" s="433"/>
      <c r="D2992" s="433"/>
      <c r="F2992" s="252"/>
    </row>
    <row r="2993" spans="3:6" x14ac:dyDescent="0.2">
      <c r="C2993" s="433"/>
      <c r="D2993" s="433"/>
      <c r="F2993" s="252"/>
    </row>
    <row r="2994" spans="3:6" x14ac:dyDescent="0.2">
      <c r="C2994" s="433"/>
      <c r="D2994" s="433"/>
      <c r="F2994" s="252"/>
    </row>
    <row r="2995" spans="3:6" x14ac:dyDescent="0.2">
      <c r="C2995" s="433"/>
      <c r="D2995" s="433"/>
      <c r="F2995" s="252"/>
    </row>
    <row r="2996" spans="3:6" x14ac:dyDescent="0.2">
      <c r="C2996" s="433"/>
      <c r="D2996" s="433"/>
      <c r="F2996" s="252"/>
    </row>
    <row r="2997" spans="3:6" x14ac:dyDescent="0.2">
      <c r="C2997" s="433"/>
      <c r="D2997" s="433"/>
      <c r="F2997" s="252"/>
    </row>
    <row r="2998" spans="3:6" x14ac:dyDescent="0.2">
      <c r="C2998" s="433"/>
      <c r="D2998" s="433"/>
      <c r="F2998" s="252"/>
    </row>
    <row r="2999" spans="3:6" x14ac:dyDescent="0.2">
      <c r="C2999" s="433"/>
      <c r="D2999" s="433"/>
      <c r="F2999" s="252"/>
    </row>
    <row r="3000" spans="3:6" x14ac:dyDescent="0.2">
      <c r="C3000" s="433"/>
      <c r="D3000" s="433"/>
      <c r="F3000" s="252"/>
    </row>
    <row r="3001" spans="3:6" x14ac:dyDescent="0.2">
      <c r="C3001" s="433"/>
      <c r="D3001" s="433"/>
      <c r="F3001" s="252"/>
    </row>
    <row r="3002" spans="3:6" x14ac:dyDescent="0.2">
      <c r="C3002" s="433"/>
      <c r="D3002" s="433"/>
      <c r="F3002" s="252"/>
    </row>
    <row r="3003" spans="3:6" x14ac:dyDescent="0.2">
      <c r="C3003" s="433"/>
      <c r="D3003" s="433"/>
      <c r="F3003" s="252"/>
    </row>
    <row r="3004" spans="3:6" x14ac:dyDescent="0.2">
      <c r="C3004" s="433"/>
      <c r="D3004" s="433"/>
      <c r="F3004" s="252"/>
    </row>
    <row r="3005" spans="3:6" x14ac:dyDescent="0.2">
      <c r="C3005" s="433"/>
      <c r="D3005" s="433"/>
      <c r="F3005" s="252"/>
    </row>
    <row r="3006" spans="3:6" x14ac:dyDescent="0.2">
      <c r="C3006" s="433"/>
      <c r="D3006" s="433"/>
      <c r="F3006" s="252"/>
    </row>
    <row r="3007" spans="3:6" x14ac:dyDescent="0.2">
      <c r="C3007" s="433"/>
      <c r="D3007" s="433"/>
      <c r="F3007" s="252"/>
    </row>
    <row r="3008" spans="3:6" x14ac:dyDescent="0.2">
      <c r="C3008" s="433"/>
      <c r="D3008" s="433"/>
      <c r="F3008" s="252"/>
    </row>
    <row r="3009" spans="3:6" x14ac:dyDescent="0.2">
      <c r="C3009" s="433"/>
      <c r="D3009" s="433"/>
      <c r="F3009" s="252"/>
    </row>
    <row r="3010" spans="3:6" x14ac:dyDescent="0.2">
      <c r="C3010" s="433"/>
      <c r="D3010" s="433"/>
      <c r="F3010" s="252"/>
    </row>
    <row r="3011" spans="3:6" x14ac:dyDescent="0.2">
      <c r="C3011" s="433"/>
      <c r="D3011" s="433"/>
      <c r="F3011" s="252"/>
    </row>
    <row r="3012" spans="3:6" x14ac:dyDescent="0.2">
      <c r="C3012" s="433"/>
      <c r="D3012" s="433"/>
      <c r="F3012" s="252"/>
    </row>
    <row r="3013" spans="3:6" x14ac:dyDescent="0.2">
      <c r="C3013" s="433"/>
      <c r="D3013" s="433"/>
      <c r="F3013" s="252"/>
    </row>
    <row r="3014" spans="3:6" x14ac:dyDescent="0.2">
      <c r="C3014" s="433"/>
      <c r="D3014" s="433"/>
      <c r="F3014" s="252"/>
    </row>
    <row r="3015" spans="3:6" x14ac:dyDescent="0.2">
      <c r="C3015" s="433"/>
      <c r="D3015" s="433"/>
      <c r="F3015" s="252"/>
    </row>
    <row r="3016" spans="3:6" x14ac:dyDescent="0.2">
      <c r="C3016" s="433"/>
      <c r="D3016" s="433"/>
      <c r="F3016" s="252"/>
    </row>
    <row r="3017" spans="3:6" x14ac:dyDescent="0.2">
      <c r="C3017" s="433"/>
      <c r="D3017" s="433"/>
      <c r="F3017" s="252"/>
    </row>
    <row r="3018" spans="3:6" x14ac:dyDescent="0.2">
      <c r="C3018" s="433"/>
      <c r="D3018" s="433"/>
      <c r="F3018" s="252"/>
    </row>
    <row r="3019" spans="3:6" x14ac:dyDescent="0.2">
      <c r="C3019" s="433"/>
      <c r="D3019" s="433"/>
      <c r="F3019" s="252"/>
    </row>
    <row r="3020" spans="3:6" x14ac:dyDescent="0.2">
      <c r="C3020" s="433"/>
      <c r="D3020" s="433"/>
      <c r="F3020" s="252"/>
    </row>
    <row r="3021" spans="3:6" x14ac:dyDescent="0.2">
      <c r="C3021" s="433"/>
      <c r="D3021" s="433"/>
      <c r="F3021" s="252"/>
    </row>
    <row r="3022" spans="3:6" x14ac:dyDescent="0.2">
      <c r="C3022" s="433"/>
      <c r="D3022" s="433"/>
      <c r="F3022" s="252"/>
    </row>
    <row r="3023" spans="3:6" x14ac:dyDescent="0.2">
      <c r="C3023" s="433"/>
      <c r="D3023" s="433"/>
      <c r="F3023" s="252"/>
    </row>
    <row r="3024" spans="3:6" x14ac:dyDescent="0.2">
      <c r="C3024" s="433"/>
      <c r="D3024" s="433"/>
      <c r="F3024" s="252"/>
    </row>
    <row r="3025" spans="3:6" x14ac:dyDescent="0.2">
      <c r="C3025" s="433"/>
      <c r="D3025" s="433"/>
      <c r="F3025" s="252"/>
    </row>
    <row r="3026" spans="3:6" x14ac:dyDescent="0.2">
      <c r="C3026" s="433"/>
      <c r="D3026" s="433"/>
      <c r="F3026" s="252"/>
    </row>
    <row r="3027" spans="3:6" x14ac:dyDescent="0.2">
      <c r="C3027" s="433"/>
      <c r="D3027" s="433"/>
      <c r="F3027" s="252"/>
    </row>
    <row r="3028" spans="3:6" x14ac:dyDescent="0.2">
      <c r="C3028" s="433"/>
      <c r="D3028" s="433"/>
      <c r="F3028" s="252"/>
    </row>
    <row r="3029" spans="3:6" x14ac:dyDescent="0.2">
      <c r="C3029" s="433"/>
      <c r="D3029" s="433"/>
      <c r="F3029" s="252"/>
    </row>
    <row r="3030" spans="3:6" x14ac:dyDescent="0.2">
      <c r="C3030" s="433"/>
      <c r="D3030" s="433"/>
      <c r="F3030" s="252"/>
    </row>
    <row r="3031" spans="3:6" x14ac:dyDescent="0.2">
      <c r="C3031" s="433"/>
      <c r="D3031" s="433"/>
      <c r="F3031" s="252"/>
    </row>
    <row r="3032" spans="3:6" x14ac:dyDescent="0.2">
      <c r="C3032" s="433"/>
      <c r="D3032" s="433"/>
      <c r="F3032" s="252"/>
    </row>
    <row r="3033" spans="3:6" x14ac:dyDescent="0.2">
      <c r="C3033" s="433"/>
      <c r="D3033" s="433"/>
      <c r="F3033" s="252"/>
    </row>
    <row r="3034" spans="3:6" x14ac:dyDescent="0.2">
      <c r="C3034" s="433"/>
      <c r="D3034" s="433"/>
      <c r="F3034" s="252"/>
    </row>
    <row r="3035" spans="3:6" x14ac:dyDescent="0.2">
      <c r="C3035" s="433"/>
      <c r="D3035" s="433"/>
      <c r="F3035" s="252"/>
    </row>
    <row r="3036" spans="3:6" x14ac:dyDescent="0.2">
      <c r="C3036" s="433"/>
      <c r="D3036" s="433"/>
      <c r="F3036" s="252"/>
    </row>
    <row r="3037" spans="3:6" x14ac:dyDescent="0.2">
      <c r="C3037" s="433"/>
      <c r="D3037" s="433"/>
      <c r="F3037" s="252"/>
    </row>
    <row r="3038" spans="3:6" x14ac:dyDescent="0.2">
      <c r="C3038" s="433"/>
      <c r="D3038" s="433"/>
      <c r="F3038" s="252"/>
    </row>
    <row r="3039" spans="3:6" x14ac:dyDescent="0.2">
      <c r="C3039" s="433"/>
      <c r="D3039" s="433"/>
      <c r="F3039" s="252"/>
    </row>
    <row r="3040" spans="3:6" x14ac:dyDescent="0.2">
      <c r="C3040" s="433"/>
      <c r="D3040" s="433"/>
      <c r="F3040" s="252"/>
    </row>
    <row r="3041" spans="3:6" x14ac:dyDescent="0.2">
      <c r="C3041" s="433"/>
      <c r="D3041" s="433"/>
      <c r="F3041" s="252"/>
    </row>
    <row r="3042" spans="3:6" x14ac:dyDescent="0.2">
      <c r="C3042" s="433"/>
      <c r="D3042" s="433"/>
      <c r="F3042" s="252"/>
    </row>
    <row r="3043" spans="3:6" x14ac:dyDescent="0.2">
      <c r="C3043" s="433"/>
      <c r="D3043" s="433"/>
      <c r="F3043" s="252"/>
    </row>
    <row r="3044" spans="3:6" x14ac:dyDescent="0.2">
      <c r="C3044" s="433"/>
      <c r="D3044" s="433"/>
      <c r="F3044" s="252"/>
    </row>
    <row r="3045" spans="3:6" x14ac:dyDescent="0.2">
      <c r="C3045" s="433"/>
      <c r="D3045" s="433"/>
      <c r="F3045" s="252"/>
    </row>
    <row r="3046" spans="3:6" x14ac:dyDescent="0.2">
      <c r="C3046" s="433"/>
      <c r="D3046" s="433"/>
      <c r="F3046" s="252"/>
    </row>
    <row r="3047" spans="3:6" x14ac:dyDescent="0.2">
      <c r="C3047" s="433"/>
      <c r="D3047" s="433"/>
      <c r="F3047" s="252"/>
    </row>
    <row r="3048" spans="3:6" x14ac:dyDescent="0.2">
      <c r="C3048" s="433"/>
      <c r="D3048" s="433"/>
      <c r="F3048" s="252"/>
    </row>
    <row r="3049" spans="3:6" x14ac:dyDescent="0.2">
      <c r="C3049" s="433"/>
      <c r="D3049" s="433"/>
      <c r="F3049" s="252"/>
    </row>
    <row r="3050" spans="3:6" x14ac:dyDescent="0.2">
      <c r="C3050" s="433"/>
      <c r="D3050" s="433"/>
      <c r="F3050" s="252"/>
    </row>
    <row r="3051" spans="3:6" x14ac:dyDescent="0.2">
      <c r="C3051" s="433"/>
      <c r="D3051" s="433"/>
      <c r="F3051" s="252"/>
    </row>
    <row r="3052" spans="3:6" x14ac:dyDescent="0.2">
      <c r="C3052" s="433"/>
      <c r="D3052" s="433"/>
      <c r="F3052" s="252"/>
    </row>
    <row r="3053" spans="3:6" x14ac:dyDescent="0.2">
      <c r="C3053" s="433"/>
      <c r="D3053" s="433"/>
      <c r="F3053" s="252"/>
    </row>
    <row r="3054" spans="3:6" x14ac:dyDescent="0.2">
      <c r="C3054" s="433"/>
      <c r="D3054" s="433"/>
      <c r="F3054" s="252"/>
    </row>
    <row r="3055" spans="3:6" x14ac:dyDescent="0.2">
      <c r="C3055" s="433"/>
      <c r="D3055" s="433"/>
      <c r="F3055" s="252"/>
    </row>
    <row r="3056" spans="3:6" x14ac:dyDescent="0.2">
      <c r="C3056" s="433"/>
      <c r="D3056" s="433"/>
      <c r="F3056" s="252"/>
    </row>
    <row r="3057" spans="3:6" x14ac:dyDescent="0.2">
      <c r="C3057" s="433"/>
      <c r="D3057" s="433"/>
      <c r="F3057" s="252"/>
    </row>
    <row r="3058" spans="3:6" x14ac:dyDescent="0.2">
      <c r="C3058" s="433"/>
      <c r="D3058" s="433"/>
      <c r="F3058" s="252"/>
    </row>
    <row r="3059" spans="3:6" x14ac:dyDescent="0.2">
      <c r="C3059" s="433"/>
      <c r="D3059" s="433"/>
      <c r="F3059" s="252"/>
    </row>
    <row r="3060" spans="3:6" x14ac:dyDescent="0.2">
      <c r="C3060" s="433"/>
      <c r="D3060" s="433"/>
      <c r="F3060" s="252"/>
    </row>
    <row r="3061" spans="3:6" x14ac:dyDescent="0.2">
      <c r="C3061" s="433"/>
      <c r="D3061" s="433"/>
      <c r="F3061" s="252"/>
    </row>
    <row r="3062" spans="3:6" x14ac:dyDescent="0.2">
      <c r="C3062" s="433"/>
      <c r="D3062" s="433"/>
      <c r="F3062" s="252"/>
    </row>
    <row r="3063" spans="3:6" x14ac:dyDescent="0.2">
      <c r="C3063" s="433"/>
      <c r="D3063" s="433"/>
      <c r="F3063" s="252"/>
    </row>
    <row r="3064" spans="3:6" x14ac:dyDescent="0.2">
      <c r="C3064" s="433"/>
      <c r="D3064" s="433"/>
      <c r="F3064" s="252"/>
    </row>
    <row r="3065" spans="3:6" x14ac:dyDescent="0.2">
      <c r="C3065" s="433"/>
      <c r="D3065" s="433"/>
      <c r="F3065" s="252"/>
    </row>
    <row r="3066" spans="3:6" x14ac:dyDescent="0.2">
      <c r="C3066" s="433"/>
      <c r="D3066" s="433"/>
      <c r="F3066" s="252"/>
    </row>
    <row r="3067" spans="3:6" x14ac:dyDescent="0.2">
      <c r="C3067" s="433"/>
      <c r="D3067" s="433"/>
      <c r="F3067" s="252"/>
    </row>
    <row r="3068" spans="3:6" x14ac:dyDescent="0.2">
      <c r="C3068" s="433"/>
      <c r="D3068" s="433"/>
      <c r="F3068" s="252"/>
    </row>
    <row r="3069" spans="3:6" x14ac:dyDescent="0.2">
      <c r="C3069" s="433"/>
      <c r="D3069" s="433"/>
      <c r="F3069" s="252"/>
    </row>
    <row r="3070" spans="3:6" x14ac:dyDescent="0.2">
      <c r="C3070" s="433"/>
      <c r="D3070" s="433"/>
      <c r="F3070" s="252"/>
    </row>
    <row r="3071" spans="3:6" x14ac:dyDescent="0.2">
      <c r="C3071" s="433"/>
      <c r="D3071" s="433"/>
      <c r="F3071" s="252"/>
    </row>
    <row r="3072" spans="3:6" x14ac:dyDescent="0.2">
      <c r="C3072" s="433"/>
      <c r="D3072" s="433"/>
      <c r="F3072" s="252"/>
    </row>
    <row r="3073" spans="3:6" x14ac:dyDescent="0.2">
      <c r="C3073" s="433"/>
      <c r="D3073" s="433"/>
      <c r="F3073" s="252"/>
    </row>
    <row r="3074" spans="3:6" x14ac:dyDescent="0.2">
      <c r="C3074" s="433"/>
      <c r="D3074" s="433"/>
      <c r="F3074" s="252"/>
    </row>
    <row r="3075" spans="3:6" x14ac:dyDescent="0.2">
      <c r="C3075" s="433"/>
      <c r="D3075" s="433"/>
      <c r="F3075" s="252"/>
    </row>
    <row r="3076" spans="3:6" x14ac:dyDescent="0.2">
      <c r="C3076" s="433"/>
      <c r="D3076" s="433"/>
      <c r="F3076" s="252"/>
    </row>
    <row r="3077" spans="3:6" x14ac:dyDescent="0.2">
      <c r="C3077" s="433"/>
      <c r="D3077" s="433"/>
      <c r="F3077" s="252"/>
    </row>
    <row r="3078" spans="3:6" x14ac:dyDescent="0.2">
      <c r="C3078" s="433"/>
      <c r="D3078" s="433"/>
      <c r="F3078" s="252"/>
    </row>
    <row r="3079" spans="3:6" x14ac:dyDescent="0.2">
      <c r="C3079" s="433"/>
      <c r="D3079" s="433"/>
      <c r="F3079" s="252"/>
    </row>
    <row r="3080" spans="3:6" x14ac:dyDescent="0.2">
      <c r="C3080" s="433"/>
      <c r="D3080" s="433"/>
      <c r="F3080" s="252"/>
    </row>
    <row r="3081" spans="3:6" x14ac:dyDescent="0.2">
      <c r="C3081" s="433"/>
      <c r="D3081" s="433"/>
      <c r="F3081" s="252"/>
    </row>
    <row r="3082" spans="3:6" x14ac:dyDescent="0.2">
      <c r="C3082" s="433"/>
      <c r="D3082" s="433"/>
      <c r="F3082" s="252"/>
    </row>
    <row r="3083" spans="3:6" x14ac:dyDescent="0.2">
      <c r="C3083" s="433"/>
      <c r="D3083" s="433"/>
      <c r="F3083" s="252"/>
    </row>
    <row r="3084" spans="3:6" x14ac:dyDescent="0.2">
      <c r="C3084" s="433"/>
      <c r="D3084" s="433"/>
      <c r="F3084" s="252"/>
    </row>
    <row r="3085" spans="3:6" x14ac:dyDescent="0.2">
      <c r="C3085" s="433"/>
      <c r="D3085" s="433"/>
      <c r="F3085" s="252"/>
    </row>
    <row r="3086" spans="3:6" x14ac:dyDescent="0.2">
      <c r="C3086" s="433"/>
      <c r="D3086" s="433"/>
      <c r="F3086" s="252"/>
    </row>
    <row r="3087" spans="3:6" x14ac:dyDescent="0.2">
      <c r="C3087" s="433"/>
      <c r="D3087" s="433"/>
      <c r="F3087" s="252"/>
    </row>
    <row r="3088" spans="3:6" x14ac:dyDescent="0.2">
      <c r="C3088" s="433"/>
      <c r="D3088" s="433"/>
      <c r="F3088" s="252"/>
    </row>
    <row r="3089" spans="3:6" x14ac:dyDescent="0.2">
      <c r="C3089" s="433"/>
      <c r="D3089" s="433"/>
      <c r="F3089" s="252"/>
    </row>
    <row r="3090" spans="3:6" x14ac:dyDescent="0.2">
      <c r="C3090" s="433"/>
      <c r="D3090" s="433"/>
      <c r="F3090" s="252"/>
    </row>
    <row r="3091" spans="3:6" x14ac:dyDescent="0.2">
      <c r="C3091" s="433"/>
      <c r="D3091" s="433"/>
      <c r="F3091" s="252"/>
    </row>
    <row r="3092" spans="3:6" x14ac:dyDescent="0.2">
      <c r="C3092" s="433"/>
      <c r="D3092" s="433"/>
      <c r="F3092" s="252"/>
    </row>
    <row r="3093" spans="3:6" x14ac:dyDescent="0.2">
      <c r="C3093" s="433"/>
      <c r="D3093" s="433"/>
      <c r="F3093" s="252"/>
    </row>
    <row r="3094" spans="3:6" x14ac:dyDescent="0.2">
      <c r="C3094" s="433"/>
      <c r="D3094" s="433"/>
      <c r="F3094" s="252"/>
    </row>
    <row r="3095" spans="3:6" x14ac:dyDescent="0.2">
      <c r="C3095" s="433"/>
      <c r="D3095" s="433"/>
      <c r="F3095" s="252"/>
    </row>
    <row r="3096" spans="3:6" x14ac:dyDescent="0.2">
      <c r="C3096" s="433"/>
      <c r="D3096" s="433"/>
      <c r="F3096" s="252"/>
    </row>
    <row r="3097" spans="3:6" x14ac:dyDescent="0.2">
      <c r="C3097" s="433"/>
      <c r="D3097" s="433"/>
      <c r="F3097" s="252"/>
    </row>
    <row r="3098" spans="3:6" x14ac:dyDescent="0.2">
      <c r="C3098" s="433"/>
      <c r="D3098" s="433"/>
      <c r="F3098" s="252"/>
    </row>
    <row r="3099" spans="3:6" x14ac:dyDescent="0.2">
      <c r="C3099" s="433"/>
      <c r="D3099" s="433"/>
      <c r="F3099" s="252"/>
    </row>
    <row r="3100" spans="3:6" x14ac:dyDescent="0.2">
      <c r="C3100" s="433"/>
      <c r="D3100" s="433"/>
      <c r="F3100" s="252"/>
    </row>
    <row r="3101" spans="3:6" x14ac:dyDescent="0.2">
      <c r="C3101" s="433"/>
      <c r="D3101" s="433"/>
      <c r="F3101" s="252"/>
    </row>
    <row r="3102" spans="3:6" x14ac:dyDescent="0.2">
      <c r="C3102" s="433"/>
      <c r="D3102" s="433"/>
      <c r="F3102" s="252"/>
    </row>
    <row r="3103" spans="3:6" x14ac:dyDescent="0.2">
      <c r="C3103" s="433"/>
      <c r="D3103" s="433"/>
      <c r="F3103" s="252"/>
    </row>
    <row r="3104" spans="3:6" x14ac:dyDescent="0.2">
      <c r="C3104" s="433"/>
      <c r="D3104" s="433"/>
      <c r="F3104" s="252"/>
    </row>
    <row r="3105" spans="3:6" x14ac:dyDescent="0.2">
      <c r="C3105" s="433"/>
      <c r="D3105" s="433"/>
      <c r="F3105" s="252"/>
    </row>
    <row r="3106" spans="3:6" x14ac:dyDescent="0.2">
      <c r="C3106" s="433"/>
      <c r="D3106" s="433"/>
      <c r="F3106" s="252"/>
    </row>
    <row r="3107" spans="3:6" x14ac:dyDescent="0.2">
      <c r="C3107" s="433"/>
      <c r="D3107" s="433"/>
      <c r="F3107" s="252"/>
    </row>
    <row r="3108" spans="3:6" x14ac:dyDescent="0.2">
      <c r="C3108" s="433"/>
      <c r="D3108" s="433"/>
      <c r="F3108" s="252"/>
    </row>
    <row r="3109" spans="3:6" x14ac:dyDescent="0.2">
      <c r="C3109" s="433"/>
      <c r="D3109" s="433"/>
      <c r="F3109" s="252"/>
    </row>
    <row r="3110" spans="3:6" x14ac:dyDescent="0.2">
      <c r="C3110" s="433"/>
      <c r="D3110" s="433"/>
      <c r="F3110" s="252"/>
    </row>
    <row r="3111" spans="3:6" x14ac:dyDescent="0.2">
      <c r="C3111" s="433"/>
      <c r="D3111" s="433"/>
      <c r="F3111" s="252"/>
    </row>
    <row r="3112" spans="3:6" x14ac:dyDescent="0.2">
      <c r="C3112" s="433"/>
      <c r="D3112" s="433"/>
      <c r="F3112" s="252"/>
    </row>
    <row r="3113" spans="3:6" x14ac:dyDescent="0.2">
      <c r="C3113" s="433"/>
      <c r="D3113" s="433"/>
      <c r="F3113" s="252"/>
    </row>
    <row r="3114" spans="3:6" x14ac:dyDescent="0.2">
      <c r="C3114" s="433"/>
      <c r="D3114" s="433"/>
      <c r="F3114" s="252"/>
    </row>
    <row r="3115" spans="3:6" x14ac:dyDescent="0.2">
      <c r="C3115" s="433"/>
      <c r="D3115" s="433"/>
      <c r="F3115" s="252"/>
    </row>
    <row r="3116" spans="3:6" x14ac:dyDescent="0.2">
      <c r="C3116" s="433"/>
      <c r="D3116" s="433"/>
      <c r="F3116" s="252"/>
    </row>
    <row r="3117" spans="3:6" x14ac:dyDescent="0.2">
      <c r="C3117" s="433"/>
      <c r="D3117" s="433"/>
      <c r="F3117" s="252"/>
    </row>
    <row r="3118" spans="3:6" x14ac:dyDescent="0.2">
      <c r="C3118" s="433"/>
      <c r="D3118" s="433"/>
      <c r="F3118" s="252"/>
    </row>
    <row r="3119" spans="3:6" x14ac:dyDescent="0.2">
      <c r="C3119" s="433"/>
      <c r="D3119" s="433"/>
      <c r="F3119" s="252"/>
    </row>
    <row r="3120" spans="3:6" x14ac:dyDescent="0.2">
      <c r="C3120" s="433"/>
      <c r="D3120" s="433"/>
      <c r="F3120" s="252"/>
    </row>
    <row r="3121" spans="3:6" x14ac:dyDescent="0.2">
      <c r="C3121" s="433"/>
      <c r="D3121" s="433"/>
      <c r="F3121" s="252"/>
    </row>
    <row r="3122" spans="3:6" x14ac:dyDescent="0.2">
      <c r="C3122" s="433"/>
      <c r="D3122" s="433"/>
      <c r="F3122" s="252"/>
    </row>
    <row r="3123" spans="3:6" x14ac:dyDescent="0.2">
      <c r="C3123" s="433"/>
      <c r="D3123" s="433"/>
      <c r="F3123" s="252"/>
    </row>
    <row r="3124" spans="3:6" x14ac:dyDescent="0.2">
      <c r="C3124" s="433"/>
      <c r="D3124" s="433"/>
      <c r="F3124" s="252"/>
    </row>
    <row r="3125" spans="3:6" x14ac:dyDescent="0.2">
      <c r="C3125" s="433"/>
      <c r="D3125" s="433"/>
      <c r="F3125" s="252"/>
    </row>
    <row r="3126" spans="3:6" x14ac:dyDescent="0.2">
      <c r="C3126" s="433"/>
      <c r="D3126" s="433"/>
      <c r="F3126" s="252"/>
    </row>
    <row r="3127" spans="3:6" x14ac:dyDescent="0.2">
      <c r="C3127" s="433"/>
      <c r="D3127" s="433"/>
      <c r="F3127" s="252"/>
    </row>
    <row r="3128" spans="3:6" x14ac:dyDescent="0.2">
      <c r="C3128" s="433"/>
      <c r="D3128" s="433"/>
      <c r="F3128" s="252"/>
    </row>
    <row r="3129" spans="3:6" x14ac:dyDescent="0.2">
      <c r="C3129" s="433"/>
      <c r="D3129" s="433"/>
      <c r="F3129" s="252"/>
    </row>
    <row r="3130" spans="3:6" x14ac:dyDescent="0.2">
      <c r="C3130" s="433"/>
      <c r="D3130" s="433"/>
      <c r="F3130" s="252"/>
    </row>
    <row r="3131" spans="3:6" x14ac:dyDescent="0.2">
      <c r="C3131" s="433"/>
      <c r="D3131" s="433"/>
      <c r="F3131" s="252"/>
    </row>
    <row r="3132" spans="3:6" x14ac:dyDescent="0.2">
      <c r="C3132" s="433"/>
      <c r="D3132" s="433"/>
      <c r="F3132" s="252"/>
    </row>
    <row r="3133" spans="3:6" x14ac:dyDescent="0.2">
      <c r="C3133" s="433"/>
      <c r="D3133" s="433"/>
      <c r="F3133" s="252"/>
    </row>
    <row r="3134" spans="3:6" x14ac:dyDescent="0.2">
      <c r="C3134" s="433"/>
      <c r="D3134" s="433"/>
      <c r="F3134" s="252"/>
    </row>
    <row r="3135" spans="3:6" x14ac:dyDescent="0.2">
      <c r="C3135" s="433"/>
      <c r="D3135" s="433"/>
      <c r="F3135" s="252"/>
    </row>
    <row r="3136" spans="3:6" x14ac:dyDescent="0.2">
      <c r="C3136" s="433"/>
      <c r="D3136" s="433"/>
      <c r="F3136" s="252"/>
    </row>
    <row r="3137" spans="3:6" x14ac:dyDescent="0.2">
      <c r="C3137" s="433"/>
      <c r="D3137" s="433"/>
      <c r="F3137" s="252"/>
    </row>
    <row r="3138" spans="3:6" x14ac:dyDescent="0.2">
      <c r="C3138" s="433"/>
      <c r="D3138" s="433"/>
      <c r="F3138" s="252"/>
    </row>
    <row r="3139" spans="3:6" x14ac:dyDescent="0.2">
      <c r="C3139" s="433"/>
      <c r="D3139" s="433"/>
      <c r="F3139" s="252"/>
    </row>
    <row r="3140" spans="3:6" x14ac:dyDescent="0.2">
      <c r="C3140" s="433"/>
      <c r="D3140" s="433"/>
      <c r="F3140" s="252"/>
    </row>
    <row r="3141" spans="3:6" x14ac:dyDescent="0.2">
      <c r="C3141" s="433"/>
      <c r="D3141" s="433"/>
      <c r="F3141" s="252"/>
    </row>
    <row r="3142" spans="3:6" x14ac:dyDescent="0.2">
      <c r="C3142" s="433"/>
      <c r="D3142" s="433"/>
      <c r="F3142" s="252"/>
    </row>
    <row r="3143" spans="3:6" x14ac:dyDescent="0.2">
      <c r="C3143" s="433"/>
      <c r="D3143" s="433"/>
      <c r="F3143" s="252"/>
    </row>
    <row r="3144" spans="3:6" x14ac:dyDescent="0.2">
      <c r="C3144" s="433"/>
      <c r="D3144" s="433"/>
      <c r="F3144" s="252"/>
    </row>
    <row r="3145" spans="3:6" x14ac:dyDescent="0.2">
      <c r="C3145" s="433"/>
      <c r="D3145" s="433"/>
      <c r="F3145" s="252"/>
    </row>
    <row r="3146" spans="3:6" x14ac:dyDescent="0.2">
      <c r="C3146" s="433"/>
      <c r="D3146" s="433"/>
      <c r="F3146" s="252"/>
    </row>
    <row r="3147" spans="3:6" x14ac:dyDescent="0.2">
      <c r="C3147" s="433"/>
      <c r="D3147" s="433"/>
      <c r="F3147" s="252"/>
    </row>
    <row r="3148" spans="3:6" x14ac:dyDescent="0.2">
      <c r="C3148" s="433"/>
      <c r="D3148" s="433"/>
      <c r="F3148" s="252"/>
    </row>
    <row r="3149" spans="3:6" x14ac:dyDescent="0.2">
      <c r="C3149" s="433"/>
      <c r="D3149" s="433"/>
      <c r="F3149" s="252"/>
    </row>
    <row r="3150" spans="3:6" x14ac:dyDescent="0.2">
      <c r="C3150" s="433"/>
      <c r="D3150" s="433"/>
      <c r="F3150" s="252"/>
    </row>
    <row r="3151" spans="3:6" x14ac:dyDescent="0.2">
      <c r="C3151" s="433"/>
      <c r="D3151" s="433"/>
      <c r="F3151" s="252"/>
    </row>
    <row r="3152" spans="3:6" x14ac:dyDescent="0.2">
      <c r="C3152" s="433"/>
      <c r="D3152" s="433"/>
      <c r="F3152" s="252"/>
    </row>
    <row r="3153" spans="3:6" x14ac:dyDescent="0.2">
      <c r="C3153" s="433"/>
      <c r="D3153" s="433"/>
      <c r="F3153" s="252"/>
    </row>
    <row r="3154" spans="3:6" x14ac:dyDescent="0.2">
      <c r="C3154" s="433"/>
      <c r="D3154" s="433"/>
      <c r="F3154" s="252"/>
    </row>
    <row r="3155" spans="3:6" x14ac:dyDescent="0.2">
      <c r="C3155" s="433"/>
      <c r="D3155" s="433"/>
      <c r="F3155" s="252"/>
    </row>
    <row r="3156" spans="3:6" x14ac:dyDescent="0.2">
      <c r="C3156" s="433"/>
      <c r="D3156" s="433"/>
      <c r="F3156" s="252"/>
    </row>
    <row r="3157" spans="3:6" x14ac:dyDescent="0.2">
      <c r="C3157" s="433"/>
      <c r="D3157" s="433"/>
      <c r="F3157" s="252"/>
    </row>
    <row r="3158" spans="3:6" x14ac:dyDescent="0.2">
      <c r="C3158" s="433"/>
      <c r="D3158" s="433"/>
      <c r="F3158" s="252"/>
    </row>
    <row r="3159" spans="3:6" x14ac:dyDescent="0.2">
      <c r="C3159" s="433"/>
      <c r="D3159" s="433"/>
      <c r="F3159" s="252"/>
    </row>
    <row r="3160" spans="3:6" x14ac:dyDescent="0.2">
      <c r="C3160" s="433"/>
      <c r="D3160" s="433"/>
      <c r="F3160" s="252"/>
    </row>
    <row r="3161" spans="3:6" x14ac:dyDescent="0.2">
      <c r="C3161" s="433"/>
      <c r="D3161" s="433"/>
      <c r="F3161" s="252"/>
    </row>
    <row r="3162" spans="3:6" x14ac:dyDescent="0.2">
      <c r="C3162" s="433"/>
      <c r="D3162" s="433"/>
      <c r="F3162" s="252"/>
    </row>
    <row r="3163" spans="3:6" x14ac:dyDescent="0.2">
      <c r="C3163" s="433"/>
      <c r="D3163" s="433"/>
      <c r="F3163" s="252"/>
    </row>
    <row r="3164" spans="3:6" x14ac:dyDescent="0.2">
      <c r="C3164" s="433"/>
      <c r="D3164" s="433"/>
      <c r="F3164" s="252"/>
    </row>
    <row r="3165" spans="3:6" x14ac:dyDescent="0.2">
      <c r="C3165" s="433"/>
      <c r="D3165" s="433"/>
      <c r="F3165" s="252"/>
    </row>
    <row r="3166" spans="3:6" x14ac:dyDescent="0.2">
      <c r="C3166" s="433"/>
      <c r="D3166" s="433"/>
      <c r="F3166" s="252"/>
    </row>
    <row r="3167" spans="3:6" x14ac:dyDescent="0.2">
      <c r="C3167" s="433"/>
      <c r="D3167" s="433"/>
      <c r="F3167" s="252"/>
    </row>
    <row r="3168" spans="3:6" x14ac:dyDescent="0.2">
      <c r="C3168" s="433"/>
      <c r="D3168" s="433"/>
      <c r="F3168" s="252"/>
    </row>
    <row r="3169" spans="3:6" x14ac:dyDescent="0.2">
      <c r="C3169" s="433"/>
      <c r="D3169" s="433"/>
      <c r="F3169" s="252"/>
    </row>
    <row r="3170" spans="3:6" x14ac:dyDescent="0.2">
      <c r="C3170" s="433"/>
      <c r="D3170" s="433"/>
      <c r="F3170" s="252"/>
    </row>
    <row r="3171" spans="3:6" x14ac:dyDescent="0.2">
      <c r="C3171" s="433"/>
      <c r="D3171" s="433"/>
      <c r="F3171" s="252"/>
    </row>
    <row r="3172" spans="3:6" x14ac:dyDescent="0.2">
      <c r="C3172" s="433"/>
      <c r="D3172" s="433"/>
      <c r="F3172" s="252"/>
    </row>
    <row r="3173" spans="3:6" x14ac:dyDescent="0.2">
      <c r="C3173" s="433"/>
      <c r="D3173" s="433"/>
      <c r="F3173" s="252"/>
    </row>
    <row r="3174" spans="3:6" x14ac:dyDescent="0.2">
      <c r="C3174" s="433"/>
      <c r="D3174" s="433"/>
      <c r="F3174" s="252"/>
    </row>
    <row r="3175" spans="3:6" x14ac:dyDescent="0.2">
      <c r="C3175" s="433"/>
      <c r="D3175" s="433"/>
      <c r="F3175" s="252"/>
    </row>
    <row r="3176" spans="3:6" x14ac:dyDescent="0.2">
      <c r="C3176" s="433"/>
      <c r="D3176" s="433"/>
      <c r="F3176" s="252"/>
    </row>
    <row r="3177" spans="3:6" x14ac:dyDescent="0.2">
      <c r="C3177" s="433"/>
      <c r="D3177" s="433"/>
      <c r="F3177" s="252"/>
    </row>
    <row r="3178" spans="3:6" x14ac:dyDescent="0.2">
      <c r="C3178" s="433"/>
      <c r="D3178" s="433"/>
      <c r="F3178" s="252"/>
    </row>
    <row r="3179" spans="3:6" x14ac:dyDescent="0.2">
      <c r="C3179" s="433"/>
      <c r="D3179" s="433"/>
      <c r="F3179" s="252"/>
    </row>
    <row r="3180" spans="3:6" x14ac:dyDescent="0.2">
      <c r="C3180" s="433"/>
      <c r="D3180" s="433"/>
      <c r="F3180" s="252"/>
    </row>
    <row r="3181" spans="3:6" x14ac:dyDescent="0.2">
      <c r="C3181" s="433"/>
      <c r="D3181" s="433"/>
      <c r="F3181" s="252"/>
    </row>
    <row r="3182" spans="3:6" x14ac:dyDescent="0.2">
      <c r="C3182" s="433"/>
      <c r="D3182" s="433"/>
      <c r="F3182" s="252"/>
    </row>
    <row r="3183" spans="3:6" x14ac:dyDescent="0.2">
      <c r="C3183" s="433"/>
      <c r="D3183" s="433"/>
      <c r="F3183" s="252"/>
    </row>
    <row r="3184" spans="3:6" x14ac:dyDescent="0.2">
      <c r="C3184" s="433"/>
      <c r="D3184" s="433"/>
      <c r="F3184" s="252"/>
    </row>
    <row r="3185" spans="3:6" x14ac:dyDescent="0.2">
      <c r="C3185" s="433"/>
      <c r="D3185" s="433"/>
      <c r="F3185" s="252"/>
    </row>
    <row r="3186" spans="3:6" x14ac:dyDescent="0.2">
      <c r="C3186" s="433"/>
      <c r="D3186" s="433"/>
      <c r="F3186" s="252"/>
    </row>
    <row r="3187" spans="3:6" x14ac:dyDescent="0.2">
      <c r="C3187" s="433"/>
      <c r="D3187" s="433"/>
      <c r="F3187" s="252"/>
    </row>
    <row r="3188" spans="3:6" x14ac:dyDescent="0.2">
      <c r="C3188" s="433"/>
      <c r="D3188" s="433"/>
      <c r="F3188" s="252"/>
    </row>
    <row r="3189" spans="3:6" x14ac:dyDescent="0.2">
      <c r="C3189" s="433"/>
      <c r="D3189" s="433"/>
      <c r="F3189" s="252"/>
    </row>
    <row r="3190" spans="3:6" x14ac:dyDescent="0.2">
      <c r="C3190" s="433"/>
      <c r="D3190" s="433"/>
      <c r="F3190" s="252"/>
    </row>
    <row r="3191" spans="3:6" x14ac:dyDescent="0.2">
      <c r="C3191" s="433"/>
      <c r="D3191" s="433"/>
      <c r="F3191" s="252"/>
    </row>
    <row r="3192" spans="3:6" x14ac:dyDescent="0.2">
      <c r="C3192" s="433"/>
      <c r="D3192" s="433"/>
      <c r="F3192" s="252"/>
    </row>
    <row r="3193" spans="3:6" x14ac:dyDescent="0.2">
      <c r="C3193" s="433"/>
      <c r="D3193" s="433"/>
      <c r="F3193" s="252"/>
    </row>
    <row r="3194" spans="3:6" x14ac:dyDescent="0.2">
      <c r="C3194" s="433"/>
      <c r="D3194" s="433"/>
      <c r="F3194" s="252"/>
    </row>
    <row r="3195" spans="3:6" x14ac:dyDescent="0.2">
      <c r="C3195" s="433"/>
      <c r="D3195" s="433"/>
      <c r="F3195" s="252"/>
    </row>
    <row r="3196" spans="3:6" x14ac:dyDescent="0.2">
      <c r="C3196" s="433"/>
      <c r="D3196" s="433"/>
      <c r="F3196" s="252"/>
    </row>
    <row r="3197" spans="3:6" x14ac:dyDescent="0.2">
      <c r="C3197" s="433"/>
      <c r="D3197" s="433"/>
      <c r="F3197" s="252"/>
    </row>
    <row r="3198" spans="3:6" x14ac:dyDescent="0.2">
      <c r="C3198" s="433"/>
      <c r="D3198" s="433"/>
      <c r="F3198" s="252"/>
    </row>
    <row r="3199" spans="3:6" x14ac:dyDescent="0.2">
      <c r="C3199" s="433"/>
      <c r="D3199" s="433"/>
      <c r="F3199" s="252"/>
    </row>
    <row r="3200" spans="3:6" x14ac:dyDescent="0.2">
      <c r="C3200" s="433"/>
      <c r="D3200" s="433"/>
      <c r="F3200" s="252"/>
    </row>
    <row r="3201" spans="3:6" x14ac:dyDescent="0.2">
      <c r="C3201" s="433"/>
      <c r="D3201" s="433"/>
      <c r="F3201" s="252"/>
    </row>
    <row r="3202" spans="3:6" x14ac:dyDescent="0.2">
      <c r="C3202" s="433"/>
      <c r="D3202" s="433"/>
      <c r="F3202" s="252"/>
    </row>
    <row r="3203" spans="3:6" x14ac:dyDescent="0.2">
      <c r="C3203" s="433"/>
      <c r="D3203" s="433"/>
      <c r="F3203" s="252"/>
    </row>
    <row r="3204" spans="3:6" x14ac:dyDescent="0.2">
      <c r="C3204" s="433"/>
      <c r="D3204" s="433"/>
      <c r="F3204" s="252"/>
    </row>
    <row r="3205" spans="3:6" x14ac:dyDescent="0.2">
      <c r="C3205" s="433"/>
      <c r="D3205" s="433"/>
      <c r="F3205" s="252"/>
    </row>
    <row r="3206" spans="3:6" x14ac:dyDescent="0.2">
      <c r="C3206" s="433"/>
      <c r="D3206" s="433"/>
      <c r="F3206" s="252"/>
    </row>
    <row r="3207" spans="3:6" x14ac:dyDescent="0.2">
      <c r="C3207" s="433"/>
      <c r="D3207" s="433"/>
      <c r="F3207" s="252"/>
    </row>
    <row r="3208" spans="3:6" x14ac:dyDescent="0.2">
      <c r="C3208" s="433"/>
      <c r="D3208" s="433"/>
      <c r="F3208" s="252"/>
    </row>
    <row r="3209" spans="3:6" x14ac:dyDescent="0.2">
      <c r="C3209" s="433"/>
      <c r="D3209" s="433"/>
      <c r="F3209" s="252"/>
    </row>
    <row r="3210" spans="3:6" x14ac:dyDescent="0.2">
      <c r="C3210" s="433"/>
      <c r="D3210" s="433"/>
      <c r="F3210" s="252"/>
    </row>
    <row r="3211" spans="3:6" x14ac:dyDescent="0.2">
      <c r="C3211" s="433"/>
      <c r="D3211" s="433"/>
      <c r="F3211" s="252"/>
    </row>
    <row r="3212" spans="3:6" x14ac:dyDescent="0.2">
      <c r="C3212" s="433"/>
      <c r="D3212" s="433"/>
      <c r="F3212" s="252"/>
    </row>
    <row r="3213" spans="3:6" x14ac:dyDescent="0.2">
      <c r="C3213" s="433"/>
      <c r="D3213" s="433"/>
      <c r="F3213" s="252"/>
    </row>
    <row r="3214" spans="3:6" x14ac:dyDescent="0.2">
      <c r="C3214" s="433"/>
      <c r="D3214" s="433"/>
      <c r="F3214" s="252"/>
    </row>
    <row r="3215" spans="3:6" x14ac:dyDescent="0.2">
      <c r="C3215" s="433"/>
      <c r="D3215" s="433"/>
      <c r="F3215" s="252"/>
    </row>
    <row r="3216" spans="3:6" x14ac:dyDescent="0.2">
      <c r="C3216" s="433"/>
      <c r="D3216" s="433"/>
      <c r="F3216" s="252"/>
    </row>
    <row r="3217" spans="3:6" x14ac:dyDescent="0.2">
      <c r="C3217" s="433"/>
      <c r="D3217" s="433"/>
      <c r="F3217" s="252"/>
    </row>
    <row r="3218" spans="3:6" x14ac:dyDescent="0.2">
      <c r="C3218" s="433"/>
      <c r="D3218" s="433"/>
      <c r="F3218" s="252"/>
    </row>
    <row r="3219" spans="3:6" x14ac:dyDescent="0.2">
      <c r="C3219" s="433"/>
      <c r="D3219" s="433"/>
      <c r="F3219" s="252"/>
    </row>
    <row r="3220" spans="3:6" x14ac:dyDescent="0.2">
      <c r="C3220" s="433"/>
      <c r="D3220" s="433"/>
      <c r="F3220" s="252"/>
    </row>
    <row r="3221" spans="3:6" x14ac:dyDescent="0.2">
      <c r="C3221" s="433"/>
      <c r="D3221" s="433"/>
      <c r="F3221" s="252"/>
    </row>
    <row r="3222" spans="3:6" x14ac:dyDescent="0.2">
      <c r="C3222" s="433"/>
      <c r="D3222" s="433"/>
      <c r="F3222" s="252"/>
    </row>
    <row r="3223" spans="3:6" x14ac:dyDescent="0.2">
      <c r="C3223" s="433"/>
      <c r="D3223" s="433"/>
      <c r="F3223" s="252"/>
    </row>
    <row r="3224" spans="3:6" x14ac:dyDescent="0.2">
      <c r="C3224" s="433"/>
      <c r="D3224" s="433"/>
      <c r="F3224" s="252"/>
    </row>
    <row r="3225" spans="3:6" x14ac:dyDescent="0.2">
      <c r="C3225" s="433"/>
      <c r="D3225" s="433"/>
      <c r="F3225" s="252"/>
    </row>
    <row r="3226" spans="3:6" x14ac:dyDescent="0.2">
      <c r="C3226" s="433"/>
      <c r="D3226" s="433"/>
      <c r="F3226" s="252"/>
    </row>
    <row r="3227" spans="3:6" x14ac:dyDescent="0.2">
      <c r="C3227" s="433"/>
      <c r="D3227" s="433"/>
      <c r="F3227" s="252"/>
    </row>
    <row r="3228" spans="3:6" x14ac:dyDescent="0.2">
      <c r="C3228" s="433"/>
      <c r="D3228" s="433"/>
      <c r="F3228" s="252"/>
    </row>
    <row r="3229" spans="3:6" x14ac:dyDescent="0.2">
      <c r="C3229" s="433"/>
      <c r="D3229" s="433"/>
      <c r="F3229" s="252"/>
    </row>
    <row r="3230" spans="3:6" x14ac:dyDescent="0.2">
      <c r="C3230" s="433"/>
      <c r="D3230" s="433"/>
      <c r="F3230" s="252"/>
    </row>
    <row r="3231" spans="3:6" x14ac:dyDescent="0.2">
      <c r="C3231" s="433"/>
      <c r="D3231" s="433"/>
      <c r="F3231" s="252"/>
    </row>
    <row r="3232" spans="3:6" x14ac:dyDescent="0.2">
      <c r="C3232" s="433"/>
      <c r="D3232" s="433"/>
      <c r="F3232" s="252"/>
    </row>
    <row r="3233" spans="3:6" x14ac:dyDescent="0.2">
      <c r="C3233" s="433"/>
      <c r="D3233" s="433"/>
      <c r="F3233" s="252"/>
    </row>
    <row r="3234" spans="3:6" x14ac:dyDescent="0.2">
      <c r="C3234" s="433"/>
      <c r="D3234" s="433"/>
      <c r="F3234" s="252"/>
    </row>
    <row r="3235" spans="3:6" x14ac:dyDescent="0.2">
      <c r="C3235" s="433"/>
      <c r="D3235" s="433"/>
      <c r="F3235" s="252"/>
    </row>
    <row r="3236" spans="3:6" x14ac:dyDescent="0.2">
      <c r="C3236" s="433"/>
      <c r="D3236" s="433"/>
      <c r="F3236" s="252"/>
    </row>
    <row r="3237" spans="3:6" x14ac:dyDescent="0.2">
      <c r="C3237" s="433"/>
      <c r="D3237" s="433"/>
      <c r="F3237" s="252"/>
    </row>
    <row r="3238" spans="3:6" x14ac:dyDescent="0.2">
      <c r="C3238" s="433"/>
      <c r="D3238" s="433"/>
      <c r="F3238" s="252"/>
    </row>
    <row r="3239" spans="3:6" x14ac:dyDescent="0.2">
      <c r="C3239" s="433"/>
      <c r="D3239" s="433"/>
      <c r="F3239" s="252"/>
    </row>
    <row r="3240" spans="3:6" x14ac:dyDescent="0.2">
      <c r="C3240" s="433"/>
      <c r="D3240" s="433"/>
      <c r="F3240" s="252"/>
    </row>
    <row r="3241" spans="3:6" x14ac:dyDescent="0.2">
      <c r="C3241" s="433"/>
      <c r="D3241" s="433"/>
      <c r="F3241" s="252"/>
    </row>
    <row r="3242" spans="3:6" x14ac:dyDescent="0.2">
      <c r="C3242" s="433"/>
      <c r="D3242" s="433"/>
      <c r="F3242" s="252"/>
    </row>
    <row r="3243" spans="3:6" x14ac:dyDescent="0.2">
      <c r="C3243" s="433"/>
      <c r="D3243" s="433"/>
      <c r="F3243" s="252"/>
    </row>
    <row r="3244" spans="3:6" x14ac:dyDescent="0.2">
      <c r="C3244" s="433"/>
      <c r="D3244" s="433"/>
      <c r="F3244" s="252"/>
    </row>
    <row r="3245" spans="3:6" x14ac:dyDescent="0.2">
      <c r="C3245" s="433"/>
      <c r="D3245" s="433"/>
      <c r="F3245" s="252"/>
    </row>
    <row r="3246" spans="3:6" x14ac:dyDescent="0.2">
      <c r="C3246" s="433"/>
      <c r="D3246" s="433"/>
      <c r="F3246" s="252"/>
    </row>
    <row r="3247" spans="3:6" x14ac:dyDescent="0.2">
      <c r="C3247" s="433"/>
      <c r="D3247" s="433"/>
      <c r="F3247" s="252"/>
    </row>
    <row r="3248" spans="3:6" x14ac:dyDescent="0.2">
      <c r="C3248" s="433"/>
      <c r="D3248" s="433"/>
      <c r="F3248" s="252"/>
    </row>
    <row r="3249" spans="3:6" x14ac:dyDescent="0.2">
      <c r="C3249" s="433"/>
      <c r="D3249" s="433"/>
      <c r="F3249" s="252"/>
    </row>
    <row r="3250" spans="3:6" x14ac:dyDescent="0.2">
      <c r="C3250" s="433"/>
      <c r="D3250" s="433"/>
      <c r="F3250" s="252"/>
    </row>
    <row r="3251" spans="3:6" x14ac:dyDescent="0.2">
      <c r="C3251" s="433"/>
      <c r="D3251" s="433"/>
      <c r="F3251" s="252"/>
    </row>
    <row r="3252" spans="3:6" x14ac:dyDescent="0.2">
      <c r="C3252" s="433"/>
      <c r="D3252" s="433"/>
      <c r="F3252" s="252"/>
    </row>
    <row r="3253" spans="3:6" x14ac:dyDescent="0.2">
      <c r="C3253" s="433"/>
      <c r="D3253" s="433"/>
      <c r="F3253" s="252"/>
    </row>
    <row r="3254" spans="3:6" x14ac:dyDescent="0.2">
      <c r="C3254" s="433"/>
      <c r="D3254" s="433"/>
      <c r="F3254" s="252"/>
    </row>
    <row r="3255" spans="3:6" x14ac:dyDescent="0.2">
      <c r="C3255" s="433"/>
      <c r="D3255" s="433"/>
      <c r="F3255" s="252"/>
    </row>
    <row r="3256" spans="3:6" x14ac:dyDescent="0.2">
      <c r="C3256" s="433"/>
      <c r="D3256" s="433"/>
      <c r="F3256" s="252"/>
    </row>
    <row r="3257" spans="3:6" x14ac:dyDescent="0.2">
      <c r="C3257" s="433"/>
      <c r="D3257" s="433"/>
      <c r="F3257" s="252"/>
    </row>
    <row r="3258" spans="3:6" x14ac:dyDescent="0.2">
      <c r="C3258" s="433"/>
      <c r="D3258" s="433"/>
      <c r="F3258" s="252"/>
    </row>
    <row r="3259" spans="3:6" x14ac:dyDescent="0.2">
      <c r="C3259" s="433"/>
      <c r="D3259" s="433"/>
      <c r="F3259" s="252"/>
    </row>
    <row r="3260" spans="3:6" x14ac:dyDescent="0.2">
      <c r="C3260" s="433"/>
      <c r="D3260" s="433"/>
      <c r="F3260" s="252"/>
    </row>
    <row r="3261" spans="3:6" x14ac:dyDescent="0.2">
      <c r="C3261" s="433"/>
      <c r="D3261" s="433"/>
      <c r="F3261" s="252"/>
    </row>
    <row r="3262" spans="3:6" x14ac:dyDescent="0.2">
      <c r="C3262" s="433"/>
      <c r="D3262" s="433"/>
      <c r="F3262" s="252"/>
    </row>
    <row r="3263" spans="3:6" x14ac:dyDescent="0.2">
      <c r="C3263" s="433"/>
      <c r="D3263" s="433"/>
      <c r="F3263" s="252"/>
    </row>
    <row r="3264" spans="3:6" x14ac:dyDescent="0.2">
      <c r="C3264" s="433"/>
      <c r="D3264" s="433"/>
      <c r="F3264" s="252"/>
    </row>
    <row r="3265" spans="3:6" x14ac:dyDescent="0.2">
      <c r="C3265" s="433"/>
      <c r="D3265" s="433"/>
      <c r="F3265" s="252"/>
    </row>
    <row r="3266" spans="3:6" x14ac:dyDescent="0.2">
      <c r="C3266" s="433"/>
      <c r="D3266" s="433"/>
      <c r="F3266" s="252"/>
    </row>
    <row r="3267" spans="3:6" x14ac:dyDescent="0.2">
      <c r="C3267" s="433"/>
      <c r="D3267" s="433"/>
      <c r="F3267" s="252"/>
    </row>
    <row r="3268" spans="3:6" x14ac:dyDescent="0.2">
      <c r="C3268" s="433"/>
      <c r="D3268" s="433"/>
      <c r="F3268" s="252"/>
    </row>
    <row r="3269" spans="3:6" x14ac:dyDescent="0.2">
      <c r="C3269" s="433"/>
      <c r="D3269" s="433"/>
      <c r="F3269" s="252"/>
    </row>
    <row r="3270" spans="3:6" x14ac:dyDescent="0.2">
      <c r="C3270" s="433"/>
      <c r="D3270" s="433"/>
      <c r="F3270" s="252"/>
    </row>
    <row r="3271" spans="3:6" x14ac:dyDescent="0.2">
      <c r="C3271" s="433"/>
      <c r="D3271" s="433"/>
      <c r="F3271" s="252"/>
    </row>
    <row r="3272" spans="3:6" x14ac:dyDescent="0.2">
      <c r="C3272" s="433"/>
      <c r="D3272" s="433"/>
      <c r="F3272" s="252"/>
    </row>
    <row r="3273" spans="3:6" x14ac:dyDescent="0.2">
      <c r="C3273" s="433"/>
      <c r="D3273" s="433"/>
      <c r="F3273" s="252"/>
    </row>
    <row r="3274" spans="3:6" x14ac:dyDescent="0.2">
      <c r="C3274" s="433"/>
      <c r="D3274" s="433"/>
      <c r="F3274" s="252"/>
    </row>
    <row r="3275" spans="3:6" x14ac:dyDescent="0.2">
      <c r="C3275" s="433"/>
      <c r="D3275" s="433"/>
      <c r="F3275" s="252"/>
    </row>
    <row r="3276" spans="3:6" x14ac:dyDescent="0.2">
      <c r="C3276" s="433"/>
      <c r="D3276" s="433"/>
      <c r="F3276" s="252"/>
    </row>
    <row r="3277" spans="3:6" x14ac:dyDescent="0.2">
      <c r="C3277" s="433"/>
      <c r="D3277" s="433"/>
      <c r="F3277" s="252"/>
    </row>
    <row r="3278" spans="3:6" x14ac:dyDescent="0.2">
      <c r="C3278" s="433"/>
      <c r="D3278" s="433"/>
      <c r="F3278" s="252"/>
    </row>
    <row r="3279" spans="3:6" x14ac:dyDescent="0.2">
      <c r="C3279" s="433"/>
      <c r="D3279" s="433"/>
      <c r="F3279" s="252"/>
    </row>
    <row r="3280" spans="3:6" x14ac:dyDescent="0.2">
      <c r="C3280" s="433"/>
      <c r="D3280" s="433"/>
      <c r="F3280" s="252"/>
    </row>
    <row r="3281" spans="3:6" x14ac:dyDescent="0.2">
      <c r="C3281" s="433"/>
      <c r="D3281" s="433"/>
      <c r="F3281" s="252"/>
    </row>
    <row r="3282" spans="3:6" x14ac:dyDescent="0.2">
      <c r="C3282" s="433"/>
      <c r="D3282" s="433"/>
      <c r="F3282" s="252"/>
    </row>
    <row r="3283" spans="3:6" x14ac:dyDescent="0.2">
      <c r="C3283" s="433"/>
      <c r="D3283" s="433"/>
      <c r="F3283" s="252"/>
    </row>
    <row r="3284" spans="3:6" x14ac:dyDescent="0.2">
      <c r="C3284" s="433"/>
      <c r="D3284" s="433"/>
      <c r="F3284" s="252"/>
    </row>
    <row r="3285" spans="3:6" x14ac:dyDescent="0.2">
      <c r="C3285" s="433"/>
      <c r="D3285" s="433"/>
      <c r="F3285" s="252"/>
    </row>
    <row r="3286" spans="3:6" x14ac:dyDescent="0.2">
      <c r="C3286" s="433"/>
      <c r="D3286" s="433"/>
      <c r="F3286" s="252"/>
    </row>
    <row r="3287" spans="3:6" x14ac:dyDescent="0.2">
      <c r="C3287" s="433"/>
      <c r="D3287" s="433"/>
      <c r="F3287" s="252"/>
    </row>
    <row r="3288" spans="3:6" x14ac:dyDescent="0.2">
      <c r="C3288" s="433"/>
      <c r="D3288" s="433"/>
      <c r="F3288" s="252"/>
    </row>
    <row r="3289" spans="3:6" x14ac:dyDescent="0.2">
      <c r="C3289" s="433"/>
      <c r="D3289" s="433"/>
      <c r="F3289" s="252"/>
    </row>
    <row r="3290" spans="3:6" x14ac:dyDescent="0.2">
      <c r="C3290" s="433"/>
      <c r="D3290" s="433"/>
      <c r="F3290" s="252"/>
    </row>
    <row r="3291" spans="3:6" x14ac:dyDescent="0.2">
      <c r="C3291" s="433"/>
      <c r="D3291" s="433"/>
      <c r="F3291" s="252"/>
    </row>
    <row r="3292" spans="3:6" x14ac:dyDescent="0.2">
      <c r="C3292" s="433"/>
      <c r="D3292" s="433"/>
      <c r="F3292" s="252"/>
    </row>
    <row r="3293" spans="3:6" x14ac:dyDescent="0.2">
      <c r="C3293" s="433"/>
      <c r="D3293" s="433"/>
      <c r="F3293" s="252"/>
    </row>
    <row r="3294" spans="3:6" x14ac:dyDescent="0.2">
      <c r="C3294" s="433"/>
      <c r="D3294" s="433"/>
      <c r="F3294" s="252"/>
    </row>
    <row r="3295" spans="3:6" x14ac:dyDescent="0.2">
      <c r="C3295" s="433"/>
      <c r="D3295" s="433"/>
      <c r="F3295" s="252"/>
    </row>
    <row r="3296" spans="3:6" x14ac:dyDescent="0.2">
      <c r="C3296" s="433"/>
      <c r="D3296" s="433"/>
      <c r="F3296" s="252"/>
    </row>
    <row r="3297" spans="3:6" x14ac:dyDescent="0.2">
      <c r="C3297" s="433"/>
      <c r="D3297" s="433"/>
      <c r="F3297" s="252"/>
    </row>
    <row r="3298" spans="3:6" x14ac:dyDescent="0.2">
      <c r="C3298" s="433"/>
      <c r="D3298" s="433"/>
      <c r="F3298" s="252"/>
    </row>
    <row r="3299" spans="3:6" x14ac:dyDescent="0.2">
      <c r="C3299" s="433"/>
      <c r="D3299" s="433"/>
      <c r="F3299" s="252"/>
    </row>
    <row r="3300" spans="3:6" x14ac:dyDescent="0.2">
      <c r="C3300" s="433"/>
      <c r="D3300" s="433"/>
      <c r="F3300" s="252"/>
    </row>
    <row r="3301" spans="3:6" x14ac:dyDescent="0.2">
      <c r="C3301" s="433"/>
      <c r="D3301" s="433"/>
      <c r="F3301" s="252"/>
    </row>
    <row r="3302" spans="3:6" x14ac:dyDescent="0.2">
      <c r="C3302" s="433"/>
      <c r="D3302" s="433"/>
      <c r="F3302" s="252"/>
    </row>
    <row r="3303" spans="3:6" x14ac:dyDescent="0.2">
      <c r="C3303" s="433"/>
      <c r="D3303" s="433"/>
      <c r="F3303" s="252"/>
    </row>
    <row r="3304" spans="3:6" x14ac:dyDescent="0.2">
      <c r="C3304" s="433"/>
      <c r="D3304" s="433"/>
      <c r="F3304" s="252"/>
    </row>
    <row r="3305" spans="3:6" x14ac:dyDescent="0.2">
      <c r="C3305" s="433"/>
      <c r="D3305" s="433"/>
      <c r="F3305" s="252"/>
    </row>
    <row r="3306" spans="3:6" x14ac:dyDescent="0.2">
      <c r="C3306" s="433"/>
      <c r="D3306" s="433"/>
      <c r="F3306" s="252"/>
    </row>
    <row r="3307" spans="3:6" x14ac:dyDescent="0.2">
      <c r="C3307" s="433"/>
      <c r="D3307" s="433"/>
      <c r="F3307" s="252"/>
    </row>
    <row r="3308" spans="3:6" x14ac:dyDescent="0.2">
      <c r="C3308" s="433"/>
      <c r="D3308" s="433"/>
      <c r="F3308" s="252"/>
    </row>
    <row r="3309" spans="3:6" x14ac:dyDescent="0.2">
      <c r="C3309" s="433"/>
      <c r="D3309" s="433"/>
      <c r="F3309" s="252"/>
    </row>
    <row r="3310" spans="3:6" x14ac:dyDescent="0.2">
      <c r="C3310" s="433"/>
      <c r="D3310" s="433"/>
      <c r="F3310" s="252"/>
    </row>
    <row r="3311" spans="3:6" x14ac:dyDescent="0.2">
      <c r="C3311" s="433"/>
      <c r="D3311" s="433"/>
      <c r="F3311" s="252"/>
    </row>
    <row r="3312" spans="3:6" x14ac:dyDescent="0.2">
      <c r="C3312" s="433"/>
      <c r="D3312" s="433"/>
      <c r="F3312" s="252"/>
    </row>
    <row r="3313" spans="3:6" x14ac:dyDescent="0.2">
      <c r="C3313" s="433"/>
      <c r="D3313" s="433"/>
      <c r="F3313" s="252"/>
    </row>
    <row r="3314" spans="3:6" x14ac:dyDescent="0.2">
      <c r="C3314" s="433"/>
      <c r="D3314" s="433"/>
      <c r="F3314" s="252"/>
    </row>
    <row r="3315" spans="3:6" x14ac:dyDescent="0.2">
      <c r="C3315" s="433"/>
      <c r="D3315" s="433"/>
      <c r="F3315" s="252"/>
    </row>
    <row r="3316" spans="3:6" x14ac:dyDescent="0.2">
      <c r="C3316" s="433"/>
      <c r="D3316" s="433"/>
      <c r="F3316" s="252"/>
    </row>
    <row r="3317" spans="3:6" x14ac:dyDescent="0.2">
      <c r="C3317" s="433"/>
      <c r="D3317" s="433"/>
      <c r="F3317" s="252"/>
    </row>
    <row r="3318" spans="3:6" x14ac:dyDescent="0.2">
      <c r="C3318" s="433"/>
      <c r="D3318" s="433"/>
      <c r="F3318" s="252"/>
    </row>
    <row r="3319" spans="3:6" x14ac:dyDescent="0.2">
      <c r="C3319" s="433"/>
      <c r="D3319" s="433"/>
      <c r="F3319" s="252"/>
    </row>
    <row r="3320" spans="3:6" x14ac:dyDescent="0.2">
      <c r="C3320" s="433"/>
      <c r="D3320" s="433"/>
      <c r="F3320" s="252"/>
    </row>
    <row r="3321" spans="3:6" x14ac:dyDescent="0.2">
      <c r="C3321" s="433"/>
      <c r="D3321" s="433"/>
      <c r="F3321" s="252"/>
    </row>
    <row r="3322" spans="3:6" x14ac:dyDescent="0.2">
      <c r="C3322" s="433"/>
      <c r="D3322" s="433"/>
      <c r="F3322" s="252"/>
    </row>
    <row r="3323" spans="3:6" x14ac:dyDescent="0.2">
      <c r="C3323" s="433"/>
      <c r="D3323" s="433"/>
      <c r="F3323" s="252"/>
    </row>
    <row r="3324" spans="3:6" x14ac:dyDescent="0.2">
      <c r="C3324" s="433"/>
      <c r="D3324" s="433"/>
      <c r="F3324" s="252"/>
    </row>
    <row r="3325" spans="3:6" x14ac:dyDescent="0.2">
      <c r="C3325" s="433"/>
      <c r="D3325" s="433"/>
      <c r="F3325" s="252"/>
    </row>
    <row r="3326" spans="3:6" x14ac:dyDescent="0.2">
      <c r="C3326" s="433"/>
      <c r="D3326" s="433"/>
      <c r="F3326" s="252"/>
    </row>
    <row r="3327" spans="3:6" x14ac:dyDescent="0.2">
      <c r="C3327" s="433"/>
      <c r="D3327" s="433"/>
      <c r="F3327" s="252"/>
    </row>
    <row r="3328" spans="3:6" x14ac:dyDescent="0.2">
      <c r="C3328" s="433"/>
      <c r="D3328" s="433"/>
      <c r="F3328" s="252"/>
    </row>
    <row r="3329" spans="3:6" x14ac:dyDescent="0.2">
      <c r="C3329" s="433"/>
      <c r="D3329" s="433"/>
      <c r="F3329" s="252"/>
    </row>
    <row r="3330" spans="3:6" x14ac:dyDescent="0.2">
      <c r="C3330" s="433"/>
      <c r="D3330" s="433"/>
      <c r="F3330" s="252"/>
    </row>
    <row r="3331" spans="3:6" x14ac:dyDescent="0.2">
      <c r="C3331" s="433"/>
      <c r="D3331" s="433"/>
      <c r="F3331" s="252"/>
    </row>
    <row r="3332" spans="3:6" x14ac:dyDescent="0.2">
      <c r="C3332" s="433"/>
      <c r="D3332" s="433"/>
      <c r="F3332" s="252"/>
    </row>
    <row r="3333" spans="3:6" x14ac:dyDescent="0.2">
      <c r="C3333" s="433"/>
      <c r="D3333" s="433"/>
      <c r="F3333" s="252"/>
    </row>
    <row r="3334" spans="3:6" x14ac:dyDescent="0.2">
      <c r="C3334" s="433"/>
      <c r="D3334" s="433"/>
      <c r="F3334" s="252"/>
    </row>
    <row r="3335" spans="3:6" x14ac:dyDescent="0.2">
      <c r="C3335" s="433"/>
      <c r="D3335" s="433"/>
      <c r="F3335" s="252"/>
    </row>
    <row r="3336" spans="3:6" x14ac:dyDescent="0.2">
      <c r="C3336" s="433"/>
      <c r="D3336" s="433"/>
      <c r="F3336" s="252"/>
    </row>
    <row r="3337" spans="3:6" x14ac:dyDescent="0.2">
      <c r="C3337" s="433"/>
      <c r="D3337" s="433"/>
      <c r="F3337" s="252"/>
    </row>
    <row r="3338" spans="3:6" x14ac:dyDescent="0.2">
      <c r="C3338" s="433"/>
      <c r="D3338" s="433"/>
      <c r="F3338" s="252"/>
    </row>
    <row r="3339" spans="3:6" x14ac:dyDescent="0.2">
      <c r="C3339" s="433"/>
      <c r="D3339" s="433"/>
      <c r="F3339" s="252"/>
    </row>
    <row r="3340" spans="3:6" x14ac:dyDescent="0.2">
      <c r="C3340" s="433"/>
      <c r="D3340" s="433"/>
      <c r="F3340" s="252"/>
    </row>
    <row r="3341" spans="3:6" x14ac:dyDescent="0.2">
      <c r="C3341" s="433"/>
      <c r="D3341" s="433"/>
      <c r="F3341" s="252"/>
    </row>
    <row r="3342" spans="3:6" x14ac:dyDescent="0.2">
      <c r="C3342" s="433"/>
      <c r="D3342" s="433"/>
      <c r="F3342" s="252"/>
    </row>
    <row r="3343" spans="3:6" x14ac:dyDescent="0.2">
      <c r="C3343" s="433"/>
      <c r="D3343" s="433"/>
      <c r="F3343" s="252"/>
    </row>
    <row r="3344" spans="3:6" x14ac:dyDescent="0.2">
      <c r="C3344" s="433"/>
      <c r="D3344" s="433"/>
      <c r="F3344" s="252"/>
    </row>
    <row r="3345" spans="3:6" x14ac:dyDescent="0.2">
      <c r="C3345" s="433"/>
      <c r="D3345" s="433"/>
      <c r="F3345" s="252"/>
    </row>
    <row r="3346" spans="3:6" x14ac:dyDescent="0.2">
      <c r="C3346" s="433"/>
      <c r="D3346" s="433"/>
      <c r="F3346" s="252"/>
    </row>
    <row r="3347" spans="3:6" x14ac:dyDescent="0.2">
      <c r="C3347" s="433"/>
      <c r="D3347" s="433"/>
      <c r="F3347" s="252"/>
    </row>
    <row r="3348" spans="3:6" x14ac:dyDescent="0.2">
      <c r="C3348" s="433"/>
      <c r="D3348" s="433"/>
      <c r="F3348" s="252"/>
    </row>
    <row r="3349" spans="3:6" x14ac:dyDescent="0.2">
      <c r="C3349" s="433"/>
      <c r="D3349" s="433"/>
      <c r="F3349" s="252"/>
    </row>
    <row r="3350" spans="3:6" x14ac:dyDescent="0.2">
      <c r="C3350" s="433"/>
      <c r="D3350" s="433"/>
      <c r="F3350" s="252"/>
    </row>
    <row r="3351" spans="3:6" x14ac:dyDescent="0.2">
      <c r="C3351" s="433"/>
      <c r="D3351" s="433"/>
      <c r="F3351" s="252"/>
    </row>
    <row r="3352" spans="3:6" x14ac:dyDescent="0.2">
      <c r="C3352" s="433"/>
      <c r="D3352" s="433"/>
      <c r="F3352" s="252"/>
    </row>
    <row r="3353" spans="3:6" x14ac:dyDescent="0.2">
      <c r="C3353" s="433"/>
      <c r="D3353" s="433"/>
      <c r="F3353" s="252"/>
    </row>
    <row r="3354" spans="3:6" x14ac:dyDescent="0.2">
      <c r="C3354" s="433"/>
      <c r="D3354" s="433"/>
      <c r="F3354" s="252"/>
    </row>
    <row r="3355" spans="3:6" x14ac:dyDescent="0.2">
      <c r="C3355" s="433"/>
      <c r="D3355" s="433"/>
      <c r="F3355" s="252"/>
    </row>
    <row r="3356" spans="3:6" x14ac:dyDescent="0.2">
      <c r="C3356" s="433"/>
      <c r="D3356" s="433"/>
      <c r="F3356" s="252"/>
    </row>
    <row r="3357" spans="3:6" x14ac:dyDescent="0.2">
      <c r="C3357" s="433"/>
      <c r="D3357" s="433"/>
      <c r="F3357" s="252"/>
    </row>
    <row r="3358" spans="3:6" x14ac:dyDescent="0.2">
      <c r="C3358" s="433"/>
      <c r="D3358" s="433"/>
      <c r="F3358" s="252"/>
    </row>
    <row r="3359" spans="3:6" x14ac:dyDescent="0.2">
      <c r="C3359" s="433"/>
      <c r="D3359" s="433"/>
      <c r="F3359" s="252"/>
    </row>
    <row r="3360" spans="3:6" x14ac:dyDescent="0.2">
      <c r="C3360" s="433"/>
      <c r="D3360" s="433"/>
      <c r="F3360" s="252"/>
    </row>
    <row r="3361" spans="3:6" x14ac:dyDescent="0.2">
      <c r="C3361" s="433"/>
      <c r="D3361" s="433"/>
      <c r="F3361" s="252"/>
    </row>
    <row r="3362" spans="3:6" x14ac:dyDescent="0.2">
      <c r="C3362" s="433"/>
      <c r="D3362" s="433"/>
      <c r="F3362" s="252"/>
    </row>
    <row r="3363" spans="3:6" x14ac:dyDescent="0.2">
      <c r="C3363" s="433"/>
      <c r="D3363" s="433"/>
      <c r="F3363" s="252"/>
    </row>
    <row r="3364" spans="3:6" x14ac:dyDescent="0.2">
      <c r="C3364" s="433"/>
      <c r="D3364" s="433"/>
      <c r="F3364" s="252"/>
    </row>
    <row r="3365" spans="3:6" x14ac:dyDescent="0.2">
      <c r="C3365" s="433"/>
      <c r="D3365" s="433"/>
      <c r="F3365" s="252"/>
    </row>
    <row r="3366" spans="3:6" x14ac:dyDescent="0.2">
      <c r="C3366" s="433"/>
      <c r="D3366" s="433"/>
      <c r="F3366" s="252"/>
    </row>
    <row r="3367" spans="3:6" x14ac:dyDescent="0.2">
      <c r="C3367" s="433"/>
      <c r="D3367" s="433"/>
      <c r="F3367" s="252"/>
    </row>
    <row r="3368" spans="3:6" x14ac:dyDescent="0.2">
      <c r="C3368" s="433"/>
      <c r="D3368" s="433"/>
      <c r="F3368" s="252"/>
    </row>
    <row r="3369" spans="3:6" x14ac:dyDescent="0.2">
      <c r="C3369" s="433"/>
      <c r="D3369" s="433"/>
      <c r="F3369" s="252"/>
    </row>
    <row r="3370" spans="3:6" x14ac:dyDescent="0.2">
      <c r="C3370" s="433"/>
      <c r="D3370" s="433"/>
      <c r="F3370" s="252"/>
    </row>
    <row r="3371" spans="3:6" x14ac:dyDescent="0.2">
      <c r="C3371" s="433"/>
      <c r="D3371" s="433"/>
      <c r="F3371" s="252"/>
    </row>
    <row r="3372" spans="3:6" x14ac:dyDescent="0.2">
      <c r="C3372" s="433"/>
      <c r="D3372" s="433"/>
      <c r="F3372" s="252"/>
    </row>
    <row r="3373" spans="3:6" x14ac:dyDescent="0.2">
      <c r="C3373" s="433"/>
      <c r="D3373" s="433"/>
      <c r="F3373" s="252"/>
    </row>
    <row r="3374" spans="3:6" x14ac:dyDescent="0.2">
      <c r="C3374" s="433"/>
      <c r="D3374" s="433"/>
      <c r="F3374" s="252"/>
    </row>
    <row r="3375" spans="3:6" x14ac:dyDescent="0.2">
      <c r="C3375" s="433"/>
      <c r="D3375" s="433"/>
      <c r="F3375" s="252"/>
    </row>
    <row r="3376" spans="3:6" x14ac:dyDescent="0.2">
      <c r="C3376" s="433"/>
      <c r="D3376" s="433"/>
      <c r="F3376" s="252"/>
    </row>
    <row r="3377" spans="3:6" x14ac:dyDescent="0.2">
      <c r="C3377" s="433"/>
      <c r="D3377" s="433"/>
      <c r="F3377" s="252"/>
    </row>
    <row r="3378" spans="3:6" x14ac:dyDescent="0.2">
      <c r="C3378" s="433"/>
      <c r="D3378" s="433"/>
      <c r="F3378" s="252"/>
    </row>
    <row r="3379" spans="3:6" x14ac:dyDescent="0.2">
      <c r="C3379" s="433"/>
      <c r="D3379" s="433"/>
      <c r="F3379" s="252"/>
    </row>
    <row r="3380" spans="3:6" x14ac:dyDescent="0.2">
      <c r="C3380" s="433"/>
      <c r="D3380" s="433"/>
      <c r="F3380" s="252"/>
    </row>
    <row r="3381" spans="3:6" x14ac:dyDescent="0.2">
      <c r="C3381" s="433"/>
      <c r="D3381" s="433"/>
      <c r="F3381" s="252"/>
    </row>
    <row r="3382" spans="3:6" x14ac:dyDescent="0.2">
      <c r="C3382" s="433"/>
      <c r="D3382" s="433"/>
      <c r="F3382" s="252"/>
    </row>
    <row r="3383" spans="3:6" x14ac:dyDescent="0.2">
      <c r="C3383" s="433"/>
      <c r="D3383" s="433"/>
      <c r="F3383" s="252"/>
    </row>
    <row r="3384" spans="3:6" x14ac:dyDescent="0.2">
      <c r="C3384" s="433"/>
      <c r="D3384" s="433"/>
      <c r="F3384" s="252"/>
    </row>
    <row r="3385" spans="3:6" x14ac:dyDescent="0.2">
      <c r="C3385" s="433"/>
      <c r="D3385" s="433"/>
      <c r="F3385" s="252"/>
    </row>
    <row r="3386" spans="3:6" x14ac:dyDescent="0.2">
      <c r="C3386" s="433"/>
      <c r="D3386" s="433"/>
      <c r="F3386" s="252"/>
    </row>
    <row r="3387" spans="3:6" x14ac:dyDescent="0.2">
      <c r="C3387" s="433"/>
      <c r="D3387" s="433"/>
      <c r="F3387" s="252"/>
    </row>
    <row r="3388" spans="3:6" x14ac:dyDescent="0.2">
      <c r="C3388" s="433"/>
      <c r="D3388" s="433"/>
      <c r="F3388" s="252"/>
    </row>
    <row r="3389" spans="3:6" x14ac:dyDescent="0.2">
      <c r="C3389" s="433"/>
      <c r="D3389" s="433"/>
      <c r="F3389" s="252"/>
    </row>
    <row r="3390" spans="3:6" x14ac:dyDescent="0.2">
      <c r="C3390" s="433"/>
      <c r="D3390" s="433"/>
      <c r="F3390" s="252"/>
    </row>
    <row r="3391" spans="3:6" x14ac:dyDescent="0.2">
      <c r="C3391" s="433"/>
      <c r="D3391" s="433"/>
      <c r="F3391" s="252"/>
    </row>
    <row r="3392" spans="3:6" x14ac:dyDescent="0.2">
      <c r="C3392" s="433"/>
      <c r="D3392" s="433"/>
      <c r="F3392" s="252"/>
    </row>
    <row r="3393" spans="3:6" x14ac:dyDescent="0.2">
      <c r="C3393" s="433"/>
      <c r="D3393" s="433"/>
      <c r="F3393" s="252"/>
    </row>
    <row r="3394" spans="3:6" x14ac:dyDescent="0.2">
      <c r="C3394" s="433"/>
      <c r="D3394" s="433"/>
      <c r="F3394" s="252"/>
    </row>
    <row r="3395" spans="3:6" x14ac:dyDescent="0.2">
      <c r="C3395" s="433"/>
      <c r="D3395" s="433"/>
      <c r="F3395" s="252"/>
    </row>
    <row r="3396" spans="3:6" x14ac:dyDescent="0.2">
      <c r="C3396" s="433"/>
      <c r="D3396" s="433"/>
      <c r="F3396" s="252"/>
    </row>
    <row r="3397" spans="3:6" x14ac:dyDescent="0.2">
      <c r="C3397" s="433"/>
      <c r="D3397" s="433"/>
      <c r="F3397" s="252"/>
    </row>
    <row r="3398" spans="3:6" x14ac:dyDescent="0.2">
      <c r="C3398" s="433"/>
      <c r="D3398" s="433"/>
      <c r="F3398" s="252"/>
    </row>
    <row r="3399" spans="3:6" x14ac:dyDescent="0.2">
      <c r="C3399" s="433"/>
      <c r="D3399" s="433"/>
      <c r="F3399" s="252"/>
    </row>
    <row r="3400" spans="3:6" x14ac:dyDescent="0.2">
      <c r="C3400" s="433"/>
      <c r="D3400" s="433"/>
      <c r="F3400" s="252"/>
    </row>
    <row r="3401" spans="3:6" x14ac:dyDescent="0.2">
      <c r="C3401" s="433"/>
      <c r="D3401" s="433"/>
      <c r="F3401" s="252"/>
    </row>
    <row r="3402" spans="3:6" x14ac:dyDescent="0.2">
      <c r="C3402" s="433"/>
      <c r="D3402" s="433"/>
      <c r="F3402" s="252"/>
    </row>
    <row r="3403" spans="3:6" x14ac:dyDescent="0.2">
      <c r="C3403" s="433"/>
      <c r="D3403" s="433"/>
      <c r="F3403" s="252"/>
    </row>
    <row r="3404" spans="3:6" x14ac:dyDescent="0.2">
      <c r="C3404" s="433"/>
      <c r="D3404" s="433"/>
      <c r="F3404" s="252"/>
    </row>
    <row r="3405" spans="3:6" x14ac:dyDescent="0.2">
      <c r="C3405" s="433"/>
      <c r="D3405" s="433"/>
      <c r="F3405" s="252"/>
    </row>
    <row r="3406" spans="3:6" x14ac:dyDescent="0.2">
      <c r="C3406" s="433"/>
      <c r="D3406" s="433"/>
      <c r="F3406" s="252"/>
    </row>
    <row r="3407" spans="3:6" x14ac:dyDescent="0.2">
      <c r="C3407" s="433"/>
      <c r="D3407" s="433"/>
      <c r="F3407" s="252"/>
    </row>
    <row r="3408" spans="3:6" x14ac:dyDescent="0.2">
      <c r="C3408" s="433"/>
      <c r="D3408" s="433"/>
      <c r="F3408" s="252"/>
    </row>
    <row r="3409" spans="3:6" x14ac:dyDescent="0.2">
      <c r="C3409" s="433"/>
      <c r="D3409" s="433"/>
      <c r="F3409" s="252"/>
    </row>
    <row r="3410" spans="3:6" x14ac:dyDescent="0.2">
      <c r="C3410" s="433"/>
      <c r="D3410" s="433"/>
      <c r="F3410" s="252"/>
    </row>
    <row r="3411" spans="3:6" x14ac:dyDescent="0.2">
      <c r="C3411" s="433"/>
      <c r="D3411" s="433"/>
      <c r="F3411" s="252"/>
    </row>
    <row r="3412" spans="3:6" x14ac:dyDescent="0.2">
      <c r="C3412" s="433"/>
      <c r="D3412" s="433"/>
      <c r="F3412" s="252"/>
    </row>
    <row r="3413" spans="3:6" x14ac:dyDescent="0.2">
      <c r="C3413" s="433"/>
      <c r="D3413" s="433"/>
      <c r="F3413" s="252"/>
    </row>
    <row r="3414" spans="3:6" x14ac:dyDescent="0.2">
      <c r="C3414" s="433"/>
      <c r="D3414" s="433"/>
      <c r="F3414" s="252"/>
    </row>
    <row r="3415" spans="3:6" x14ac:dyDescent="0.2">
      <c r="C3415" s="433"/>
      <c r="D3415" s="433"/>
      <c r="F3415" s="252"/>
    </row>
    <row r="3416" spans="3:6" x14ac:dyDescent="0.2">
      <c r="C3416" s="433"/>
      <c r="D3416" s="433"/>
      <c r="F3416" s="252"/>
    </row>
    <row r="3417" spans="3:6" x14ac:dyDescent="0.2">
      <c r="C3417" s="433"/>
      <c r="D3417" s="433"/>
      <c r="F3417" s="252"/>
    </row>
    <row r="3418" spans="3:6" x14ac:dyDescent="0.2">
      <c r="C3418" s="433"/>
      <c r="D3418" s="433"/>
      <c r="F3418" s="252"/>
    </row>
    <row r="3419" spans="3:6" x14ac:dyDescent="0.2">
      <c r="C3419" s="433"/>
      <c r="D3419" s="433"/>
      <c r="F3419" s="252"/>
    </row>
    <row r="3420" spans="3:6" x14ac:dyDescent="0.2">
      <c r="C3420" s="433"/>
      <c r="D3420" s="433"/>
      <c r="F3420" s="252"/>
    </row>
    <row r="3421" spans="3:6" x14ac:dyDescent="0.2">
      <c r="C3421" s="433"/>
      <c r="D3421" s="433"/>
      <c r="F3421" s="252"/>
    </row>
    <row r="3422" spans="3:6" x14ac:dyDescent="0.2">
      <c r="C3422" s="433"/>
      <c r="D3422" s="433"/>
      <c r="F3422" s="252"/>
    </row>
    <row r="3423" spans="3:6" x14ac:dyDescent="0.2">
      <c r="C3423" s="433"/>
      <c r="D3423" s="433"/>
      <c r="F3423" s="252"/>
    </row>
    <row r="3424" spans="3:6" x14ac:dyDescent="0.2">
      <c r="C3424" s="433"/>
      <c r="D3424" s="433"/>
      <c r="F3424" s="252"/>
    </row>
    <row r="3425" spans="3:6" x14ac:dyDescent="0.2">
      <c r="C3425" s="433"/>
      <c r="D3425" s="433"/>
      <c r="F3425" s="252"/>
    </row>
    <row r="3426" spans="3:6" x14ac:dyDescent="0.2">
      <c r="C3426" s="433"/>
      <c r="D3426" s="433"/>
      <c r="F3426" s="252"/>
    </row>
    <row r="3427" spans="3:6" x14ac:dyDescent="0.2">
      <c r="C3427" s="433"/>
      <c r="D3427" s="433"/>
      <c r="F3427" s="252"/>
    </row>
    <row r="3428" spans="3:6" x14ac:dyDescent="0.2">
      <c r="C3428" s="433"/>
      <c r="D3428" s="433"/>
      <c r="F3428" s="252"/>
    </row>
    <row r="3429" spans="3:6" x14ac:dyDescent="0.2">
      <c r="C3429" s="433"/>
      <c r="D3429" s="433"/>
      <c r="F3429" s="252"/>
    </row>
    <row r="3430" spans="3:6" x14ac:dyDescent="0.2">
      <c r="C3430" s="433"/>
      <c r="D3430" s="433"/>
      <c r="F3430" s="252"/>
    </row>
    <row r="3431" spans="3:6" x14ac:dyDescent="0.2">
      <c r="C3431" s="433"/>
      <c r="D3431" s="433"/>
      <c r="F3431" s="252"/>
    </row>
    <row r="3432" spans="3:6" x14ac:dyDescent="0.2">
      <c r="C3432" s="433"/>
      <c r="D3432" s="433"/>
      <c r="F3432" s="252"/>
    </row>
    <row r="3433" spans="3:6" x14ac:dyDescent="0.2">
      <c r="C3433" s="433"/>
      <c r="D3433" s="433"/>
      <c r="F3433" s="252"/>
    </row>
    <row r="3434" spans="3:6" x14ac:dyDescent="0.2">
      <c r="C3434" s="433"/>
      <c r="D3434" s="433"/>
      <c r="F3434" s="252"/>
    </row>
    <row r="3435" spans="3:6" x14ac:dyDescent="0.2">
      <c r="C3435" s="433"/>
      <c r="D3435" s="433"/>
      <c r="F3435" s="252"/>
    </row>
    <row r="3436" spans="3:6" x14ac:dyDescent="0.2">
      <c r="C3436" s="433"/>
      <c r="D3436" s="433"/>
      <c r="F3436" s="252"/>
    </row>
    <row r="3437" spans="3:6" x14ac:dyDescent="0.2">
      <c r="C3437" s="433"/>
      <c r="D3437" s="433"/>
      <c r="F3437" s="252"/>
    </row>
    <row r="3438" spans="3:6" x14ac:dyDescent="0.2">
      <c r="C3438" s="433"/>
      <c r="D3438" s="433"/>
      <c r="F3438" s="252"/>
    </row>
    <row r="3439" spans="3:6" x14ac:dyDescent="0.2">
      <c r="C3439" s="433"/>
      <c r="D3439" s="433"/>
      <c r="F3439" s="252"/>
    </row>
    <row r="3440" spans="3:6" x14ac:dyDescent="0.2">
      <c r="C3440" s="433"/>
      <c r="D3440" s="433"/>
      <c r="F3440" s="252"/>
    </row>
    <row r="3441" spans="3:6" x14ac:dyDescent="0.2">
      <c r="C3441" s="433"/>
      <c r="D3441" s="433"/>
      <c r="F3441" s="252"/>
    </row>
    <row r="3442" spans="3:6" x14ac:dyDescent="0.2">
      <c r="C3442" s="433"/>
      <c r="D3442" s="433"/>
      <c r="F3442" s="252"/>
    </row>
    <row r="3443" spans="3:6" x14ac:dyDescent="0.2">
      <c r="C3443" s="433"/>
      <c r="D3443" s="433"/>
      <c r="F3443" s="252"/>
    </row>
    <row r="3444" spans="3:6" x14ac:dyDescent="0.2">
      <c r="C3444" s="433"/>
      <c r="D3444" s="433"/>
      <c r="F3444" s="252"/>
    </row>
    <row r="3445" spans="3:6" x14ac:dyDescent="0.2">
      <c r="C3445" s="433"/>
      <c r="D3445" s="433"/>
      <c r="F3445" s="252"/>
    </row>
    <row r="3446" spans="3:6" x14ac:dyDescent="0.2">
      <c r="C3446" s="433"/>
      <c r="D3446" s="433"/>
      <c r="F3446" s="252"/>
    </row>
    <row r="3447" spans="3:6" x14ac:dyDescent="0.2">
      <c r="C3447" s="433"/>
      <c r="D3447" s="433"/>
      <c r="F3447" s="252"/>
    </row>
    <row r="3448" spans="3:6" x14ac:dyDescent="0.2">
      <c r="C3448" s="433"/>
      <c r="D3448" s="433"/>
      <c r="F3448" s="252"/>
    </row>
    <row r="3449" spans="3:6" x14ac:dyDescent="0.2">
      <c r="C3449" s="433"/>
      <c r="D3449" s="433"/>
      <c r="F3449" s="252"/>
    </row>
    <row r="3450" spans="3:6" x14ac:dyDescent="0.2">
      <c r="C3450" s="433"/>
      <c r="D3450" s="433"/>
      <c r="F3450" s="252"/>
    </row>
    <row r="3451" spans="3:6" x14ac:dyDescent="0.2">
      <c r="C3451" s="433"/>
      <c r="D3451" s="433"/>
      <c r="F3451" s="252"/>
    </row>
    <row r="3452" spans="3:6" x14ac:dyDescent="0.2">
      <c r="C3452" s="433"/>
      <c r="D3452" s="433"/>
      <c r="F3452" s="252"/>
    </row>
    <row r="3453" spans="3:6" x14ac:dyDescent="0.2">
      <c r="C3453" s="433"/>
      <c r="D3453" s="433"/>
      <c r="F3453" s="252"/>
    </row>
    <row r="3454" spans="3:6" x14ac:dyDescent="0.2">
      <c r="C3454" s="433"/>
      <c r="D3454" s="433"/>
      <c r="F3454" s="252"/>
    </row>
    <row r="3455" spans="3:6" x14ac:dyDescent="0.2">
      <c r="C3455" s="433"/>
      <c r="D3455" s="433"/>
      <c r="F3455" s="252"/>
    </row>
    <row r="3456" spans="3:6" x14ac:dyDescent="0.2">
      <c r="C3456" s="433"/>
      <c r="D3456" s="433"/>
      <c r="F3456" s="252"/>
    </row>
    <row r="3457" spans="3:6" x14ac:dyDescent="0.2">
      <c r="C3457" s="433"/>
      <c r="D3457" s="433"/>
      <c r="F3457" s="252"/>
    </row>
    <row r="3458" spans="3:6" x14ac:dyDescent="0.2">
      <c r="C3458" s="433"/>
      <c r="D3458" s="433"/>
      <c r="F3458" s="252"/>
    </row>
    <row r="3459" spans="3:6" x14ac:dyDescent="0.2">
      <c r="C3459" s="433"/>
      <c r="D3459" s="433"/>
      <c r="F3459" s="252"/>
    </row>
    <row r="3460" spans="3:6" x14ac:dyDescent="0.2">
      <c r="C3460" s="433"/>
      <c r="D3460" s="433"/>
      <c r="F3460" s="252"/>
    </row>
    <row r="3461" spans="3:6" x14ac:dyDescent="0.2">
      <c r="C3461" s="433"/>
      <c r="D3461" s="433"/>
      <c r="F3461" s="252"/>
    </row>
    <row r="3462" spans="3:6" x14ac:dyDescent="0.2">
      <c r="C3462" s="433"/>
      <c r="D3462" s="433"/>
      <c r="F3462" s="252"/>
    </row>
    <row r="3463" spans="3:6" x14ac:dyDescent="0.2">
      <c r="C3463" s="433"/>
      <c r="D3463" s="433"/>
      <c r="F3463" s="252"/>
    </row>
    <row r="3464" spans="3:6" x14ac:dyDescent="0.2">
      <c r="C3464" s="433"/>
      <c r="D3464" s="433"/>
      <c r="F3464" s="252"/>
    </row>
    <row r="3465" spans="3:6" x14ac:dyDescent="0.2">
      <c r="C3465" s="433"/>
      <c r="D3465" s="433"/>
      <c r="F3465" s="252"/>
    </row>
    <row r="3466" spans="3:6" x14ac:dyDescent="0.2">
      <c r="C3466" s="433"/>
      <c r="D3466" s="433"/>
      <c r="F3466" s="252"/>
    </row>
    <row r="3467" spans="3:6" x14ac:dyDescent="0.2">
      <c r="C3467" s="433"/>
      <c r="D3467" s="433"/>
      <c r="F3467" s="252"/>
    </row>
    <row r="3468" spans="3:6" x14ac:dyDescent="0.2">
      <c r="C3468" s="433"/>
      <c r="D3468" s="433"/>
      <c r="F3468" s="252"/>
    </row>
    <row r="3469" spans="3:6" x14ac:dyDescent="0.2">
      <c r="C3469" s="433"/>
      <c r="D3469" s="433"/>
      <c r="F3469" s="252"/>
    </row>
    <row r="3470" spans="3:6" x14ac:dyDescent="0.2">
      <c r="C3470" s="433"/>
      <c r="D3470" s="433"/>
      <c r="F3470" s="252"/>
    </row>
    <row r="3471" spans="3:6" x14ac:dyDescent="0.2">
      <c r="C3471" s="433"/>
      <c r="D3471" s="433"/>
      <c r="F3471" s="252"/>
    </row>
    <row r="3472" spans="3:6" x14ac:dyDescent="0.2">
      <c r="C3472" s="433"/>
      <c r="D3472" s="433"/>
      <c r="F3472" s="252"/>
    </row>
    <row r="3473" spans="3:6" x14ac:dyDescent="0.2">
      <c r="C3473" s="433"/>
      <c r="D3473" s="433"/>
      <c r="F3473" s="252"/>
    </row>
    <row r="3474" spans="3:6" x14ac:dyDescent="0.2">
      <c r="C3474" s="433"/>
      <c r="D3474" s="433"/>
      <c r="F3474" s="252"/>
    </row>
    <row r="3475" spans="3:6" x14ac:dyDescent="0.2">
      <c r="C3475" s="433"/>
      <c r="D3475" s="433"/>
      <c r="F3475" s="252"/>
    </row>
    <row r="3476" spans="3:6" x14ac:dyDescent="0.2">
      <c r="C3476" s="433"/>
      <c r="D3476" s="433"/>
      <c r="F3476" s="252"/>
    </row>
    <row r="3477" spans="3:6" x14ac:dyDescent="0.2">
      <c r="C3477" s="433"/>
      <c r="D3477" s="433"/>
      <c r="F3477" s="252"/>
    </row>
    <row r="3478" spans="3:6" x14ac:dyDescent="0.2">
      <c r="C3478" s="433"/>
      <c r="D3478" s="433"/>
      <c r="F3478" s="252"/>
    </row>
    <row r="3479" spans="3:6" x14ac:dyDescent="0.2">
      <c r="C3479" s="433"/>
      <c r="D3479" s="433"/>
      <c r="F3479" s="252"/>
    </row>
    <row r="3480" spans="3:6" x14ac:dyDescent="0.2">
      <c r="C3480" s="433"/>
      <c r="D3480" s="433"/>
      <c r="F3480" s="252"/>
    </row>
    <row r="3481" spans="3:6" x14ac:dyDescent="0.2">
      <c r="C3481" s="433"/>
      <c r="D3481" s="433"/>
      <c r="F3481" s="252"/>
    </row>
    <row r="3482" spans="3:6" x14ac:dyDescent="0.2">
      <c r="C3482" s="433"/>
      <c r="D3482" s="433"/>
      <c r="F3482" s="252"/>
    </row>
    <row r="3483" spans="3:6" x14ac:dyDescent="0.2">
      <c r="C3483" s="433"/>
      <c r="D3483" s="433"/>
      <c r="F3483" s="252"/>
    </row>
    <row r="3484" spans="3:6" x14ac:dyDescent="0.2">
      <c r="C3484" s="433"/>
      <c r="D3484" s="433"/>
      <c r="F3484" s="252"/>
    </row>
    <row r="3485" spans="3:6" x14ac:dyDescent="0.2">
      <c r="C3485" s="433"/>
      <c r="D3485" s="433"/>
      <c r="F3485" s="252"/>
    </row>
    <row r="3486" spans="3:6" x14ac:dyDescent="0.2">
      <c r="C3486" s="433"/>
      <c r="D3486" s="433"/>
      <c r="F3486" s="252"/>
    </row>
    <row r="3487" spans="3:6" x14ac:dyDescent="0.2">
      <c r="C3487" s="433"/>
      <c r="D3487" s="433"/>
      <c r="F3487" s="252"/>
    </row>
    <row r="3488" spans="3:6" x14ac:dyDescent="0.2">
      <c r="C3488" s="433"/>
      <c r="D3488" s="433"/>
      <c r="F3488" s="252"/>
    </row>
    <row r="3489" spans="3:6" x14ac:dyDescent="0.2">
      <c r="C3489" s="433"/>
      <c r="D3489" s="433"/>
      <c r="F3489" s="252"/>
    </row>
    <row r="3490" spans="3:6" x14ac:dyDescent="0.2">
      <c r="C3490" s="433"/>
      <c r="D3490" s="433"/>
      <c r="F3490" s="252"/>
    </row>
    <row r="3491" spans="3:6" x14ac:dyDescent="0.2">
      <c r="C3491" s="433"/>
      <c r="D3491" s="433"/>
      <c r="F3491" s="252"/>
    </row>
    <row r="3492" spans="3:6" x14ac:dyDescent="0.2">
      <c r="C3492" s="433"/>
      <c r="D3492" s="433"/>
      <c r="F3492" s="252"/>
    </row>
    <row r="3493" spans="3:6" x14ac:dyDescent="0.2">
      <c r="C3493" s="433"/>
      <c r="D3493" s="433"/>
      <c r="F3493" s="252"/>
    </row>
    <row r="3494" spans="3:6" x14ac:dyDescent="0.2">
      <c r="C3494" s="433"/>
      <c r="D3494" s="433"/>
      <c r="F3494" s="252"/>
    </row>
    <row r="3495" spans="3:6" x14ac:dyDescent="0.2">
      <c r="C3495" s="433"/>
      <c r="D3495" s="433"/>
      <c r="F3495" s="252"/>
    </row>
    <row r="3496" spans="3:6" x14ac:dyDescent="0.2">
      <c r="C3496" s="433"/>
      <c r="D3496" s="433"/>
      <c r="F3496" s="252"/>
    </row>
    <row r="3497" spans="3:6" x14ac:dyDescent="0.2">
      <c r="C3497" s="433"/>
      <c r="D3497" s="433"/>
      <c r="F3497" s="252"/>
    </row>
    <row r="3498" spans="3:6" x14ac:dyDescent="0.2">
      <c r="C3498" s="433"/>
      <c r="D3498" s="433"/>
      <c r="F3498" s="252"/>
    </row>
    <row r="3499" spans="3:6" x14ac:dyDescent="0.2">
      <c r="C3499" s="433"/>
      <c r="D3499" s="433"/>
      <c r="F3499" s="252"/>
    </row>
    <row r="3500" spans="3:6" x14ac:dyDescent="0.2">
      <c r="C3500" s="433"/>
      <c r="D3500" s="433"/>
      <c r="F3500" s="252"/>
    </row>
    <row r="3501" spans="3:6" x14ac:dyDescent="0.2">
      <c r="C3501" s="433"/>
      <c r="D3501" s="433"/>
      <c r="F3501" s="252"/>
    </row>
    <row r="3502" spans="3:6" x14ac:dyDescent="0.2">
      <c r="C3502" s="433"/>
      <c r="D3502" s="433"/>
      <c r="F3502" s="252"/>
    </row>
    <row r="3503" spans="3:6" x14ac:dyDescent="0.2">
      <c r="C3503" s="433"/>
      <c r="D3503" s="433"/>
      <c r="F3503" s="252"/>
    </row>
    <row r="3504" spans="3:6" x14ac:dyDescent="0.2">
      <c r="C3504" s="433"/>
      <c r="D3504" s="433"/>
      <c r="F3504" s="252"/>
    </row>
    <row r="3505" spans="3:6" x14ac:dyDescent="0.2">
      <c r="C3505" s="433"/>
      <c r="D3505" s="433"/>
      <c r="F3505" s="252"/>
    </row>
    <row r="3506" spans="3:6" x14ac:dyDescent="0.2">
      <c r="C3506" s="433"/>
      <c r="D3506" s="433"/>
      <c r="F3506" s="252"/>
    </row>
    <row r="3507" spans="3:6" x14ac:dyDescent="0.2">
      <c r="C3507" s="433"/>
      <c r="D3507" s="433"/>
      <c r="F3507" s="252"/>
    </row>
    <row r="3508" spans="3:6" x14ac:dyDescent="0.2">
      <c r="C3508" s="433"/>
      <c r="D3508" s="433"/>
      <c r="F3508" s="252"/>
    </row>
    <row r="3509" spans="3:6" x14ac:dyDescent="0.2">
      <c r="C3509" s="433"/>
      <c r="D3509" s="433"/>
      <c r="F3509" s="252"/>
    </row>
    <row r="3510" spans="3:6" x14ac:dyDescent="0.2">
      <c r="C3510" s="433"/>
      <c r="D3510" s="433"/>
      <c r="F3510" s="252"/>
    </row>
    <row r="3511" spans="3:6" x14ac:dyDescent="0.2">
      <c r="C3511" s="433"/>
      <c r="D3511" s="433"/>
      <c r="F3511" s="252"/>
    </row>
    <row r="3512" spans="3:6" x14ac:dyDescent="0.2">
      <c r="C3512" s="433"/>
      <c r="D3512" s="433"/>
      <c r="F3512" s="252"/>
    </row>
    <row r="3513" spans="3:6" x14ac:dyDescent="0.2">
      <c r="C3513" s="433"/>
      <c r="D3513" s="433"/>
      <c r="F3513" s="252"/>
    </row>
    <row r="3514" spans="3:6" x14ac:dyDescent="0.2">
      <c r="C3514" s="433"/>
      <c r="D3514" s="433"/>
      <c r="F3514" s="252"/>
    </row>
    <row r="3515" spans="3:6" x14ac:dyDescent="0.2">
      <c r="C3515" s="433"/>
      <c r="D3515" s="433"/>
      <c r="F3515" s="252"/>
    </row>
    <row r="3516" spans="3:6" x14ac:dyDescent="0.2">
      <c r="C3516" s="433"/>
      <c r="D3516" s="433"/>
      <c r="F3516" s="252"/>
    </row>
    <row r="3517" spans="3:6" x14ac:dyDescent="0.2">
      <c r="C3517" s="433"/>
      <c r="D3517" s="433"/>
      <c r="F3517" s="252"/>
    </row>
    <row r="3518" spans="3:6" x14ac:dyDescent="0.2">
      <c r="C3518" s="433"/>
      <c r="D3518" s="433"/>
      <c r="F3518" s="252"/>
    </row>
    <row r="3519" spans="3:6" x14ac:dyDescent="0.2">
      <c r="C3519" s="433"/>
      <c r="D3519" s="433"/>
      <c r="F3519" s="252"/>
    </row>
    <row r="3520" spans="3:6" x14ac:dyDescent="0.2">
      <c r="C3520" s="433"/>
      <c r="D3520" s="433"/>
      <c r="F3520" s="252"/>
    </row>
    <row r="3521" spans="3:6" x14ac:dyDescent="0.2">
      <c r="C3521" s="433"/>
      <c r="D3521" s="433"/>
      <c r="F3521" s="252"/>
    </row>
    <row r="3522" spans="3:6" x14ac:dyDescent="0.2">
      <c r="C3522" s="433"/>
      <c r="D3522" s="433"/>
      <c r="F3522" s="252"/>
    </row>
    <row r="3523" spans="3:6" x14ac:dyDescent="0.2">
      <c r="C3523" s="433"/>
      <c r="D3523" s="433"/>
      <c r="F3523" s="252"/>
    </row>
    <row r="3524" spans="3:6" x14ac:dyDescent="0.2">
      <c r="C3524" s="433"/>
      <c r="D3524" s="433"/>
      <c r="F3524" s="252"/>
    </row>
    <row r="3525" spans="3:6" x14ac:dyDescent="0.2">
      <c r="C3525" s="433"/>
      <c r="D3525" s="433"/>
      <c r="F3525" s="252"/>
    </row>
    <row r="3526" spans="3:6" x14ac:dyDescent="0.2">
      <c r="C3526" s="433"/>
      <c r="D3526" s="433"/>
      <c r="F3526" s="252"/>
    </row>
    <row r="3527" spans="3:6" x14ac:dyDescent="0.2">
      <c r="C3527" s="433"/>
      <c r="D3527" s="433"/>
      <c r="F3527" s="252"/>
    </row>
    <row r="3528" spans="3:6" x14ac:dyDescent="0.2">
      <c r="C3528" s="433"/>
      <c r="D3528" s="433"/>
      <c r="F3528" s="252"/>
    </row>
    <row r="3529" spans="3:6" x14ac:dyDescent="0.2">
      <c r="C3529" s="433"/>
      <c r="D3529" s="433"/>
      <c r="F3529" s="252"/>
    </row>
    <row r="3530" spans="3:6" x14ac:dyDescent="0.2">
      <c r="C3530" s="433"/>
      <c r="D3530" s="433"/>
      <c r="F3530" s="252"/>
    </row>
    <row r="3531" spans="3:6" x14ac:dyDescent="0.2">
      <c r="C3531" s="433"/>
      <c r="D3531" s="433"/>
      <c r="F3531" s="252"/>
    </row>
    <row r="3532" spans="3:6" x14ac:dyDescent="0.2">
      <c r="C3532" s="433"/>
      <c r="D3532" s="433"/>
      <c r="F3532" s="252"/>
    </row>
    <row r="3533" spans="3:6" x14ac:dyDescent="0.2">
      <c r="C3533" s="433"/>
      <c r="D3533" s="433"/>
      <c r="F3533" s="252"/>
    </row>
    <row r="3534" spans="3:6" x14ac:dyDescent="0.2">
      <c r="C3534" s="433"/>
      <c r="D3534" s="433"/>
      <c r="F3534" s="252"/>
    </row>
    <row r="3535" spans="3:6" x14ac:dyDescent="0.2">
      <c r="C3535" s="433"/>
      <c r="D3535" s="433"/>
      <c r="F3535" s="252"/>
    </row>
    <row r="3536" spans="3:6" x14ac:dyDescent="0.2">
      <c r="C3536" s="433"/>
      <c r="D3536" s="433"/>
      <c r="F3536" s="252"/>
    </row>
    <row r="3537" spans="3:6" x14ac:dyDescent="0.2">
      <c r="C3537" s="433"/>
      <c r="D3537" s="433"/>
      <c r="F3537" s="252"/>
    </row>
    <row r="3538" spans="3:6" x14ac:dyDescent="0.2">
      <c r="C3538" s="433"/>
      <c r="D3538" s="433"/>
      <c r="F3538" s="252"/>
    </row>
    <row r="3539" spans="3:6" x14ac:dyDescent="0.2">
      <c r="C3539" s="433"/>
      <c r="D3539" s="433"/>
      <c r="F3539" s="252"/>
    </row>
    <row r="3540" spans="3:6" x14ac:dyDescent="0.2">
      <c r="C3540" s="433"/>
      <c r="D3540" s="433"/>
      <c r="F3540" s="252"/>
    </row>
    <row r="3541" spans="3:6" x14ac:dyDescent="0.2">
      <c r="C3541" s="433"/>
      <c r="D3541" s="433"/>
      <c r="F3541" s="252"/>
    </row>
    <row r="3542" spans="3:6" x14ac:dyDescent="0.2">
      <c r="C3542" s="433"/>
      <c r="D3542" s="433"/>
      <c r="F3542" s="252"/>
    </row>
    <row r="3543" spans="3:6" x14ac:dyDescent="0.2">
      <c r="C3543" s="433"/>
      <c r="D3543" s="433"/>
      <c r="F3543" s="252"/>
    </row>
    <row r="3544" spans="3:6" x14ac:dyDescent="0.2">
      <c r="C3544" s="433"/>
      <c r="D3544" s="433"/>
      <c r="F3544" s="252"/>
    </row>
    <row r="3545" spans="3:6" x14ac:dyDescent="0.2">
      <c r="C3545" s="433"/>
      <c r="D3545" s="433"/>
      <c r="F3545" s="252"/>
    </row>
    <row r="3546" spans="3:6" x14ac:dyDescent="0.2">
      <c r="C3546" s="433"/>
      <c r="D3546" s="433"/>
      <c r="F3546" s="252"/>
    </row>
    <row r="3547" spans="3:6" x14ac:dyDescent="0.2">
      <c r="C3547" s="433"/>
      <c r="D3547" s="433"/>
      <c r="F3547" s="252"/>
    </row>
    <row r="3548" spans="3:6" x14ac:dyDescent="0.2">
      <c r="C3548" s="433"/>
      <c r="D3548" s="433"/>
      <c r="F3548" s="252"/>
    </row>
    <row r="3549" spans="3:6" x14ac:dyDescent="0.2">
      <c r="C3549" s="433"/>
      <c r="D3549" s="433"/>
      <c r="F3549" s="252"/>
    </row>
    <row r="3550" spans="3:6" x14ac:dyDescent="0.2">
      <c r="C3550" s="433"/>
      <c r="D3550" s="433"/>
      <c r="F3550" s="252"/>
    </row>
    <row r="3551" spans="3:6" x14ac:dyDescent="0.2">
      <c r="C3551" s="433"/>
      <c r="D3551" s="433"/>
      <c r="F3551" s="252"/>
    </row>
    <row r="3552" spans="3:6" x14ac:dyDescent="0.2">
      <c r="C3552" s="433"/>
      <c r="D3552" s="433"/>
      <c r="F3552" s="252"/>
    </row>
    <row r="3553" spans="3:6" x14ac:dyDescent="0.2">
      <c r="C3553" s="433"/>
      <c r="D3553" s="433"/>
      <c r="F3553" s="252"/>
    </row>
    <row r="3554" spans="3:6" x14ac:dyDescent="0.2">
      <c r="C3554" s="433"/>
      <c r="D3554" s="433"/>
      <c r="F3554" s="252"/>
    </row>
    <row r="3555" spans="3:6" x14ac:dyDescent="0.2">
      <c r="C3555" s="433"/>
      <c r="D3555" s="433"/>
      <c r="F3555" s="252"/>
    </row>
    <row r="3556" spans="3:6" x14ac:dyDescent="0.2">
      <c r="C3556" s="433"/>
      <c r="D3556" s="433"/>
      <c r="F3556" s="252"/>
    </row>
    <row r="3557" spans="3:6" x14ac:dyDescent="0.2">
      <c r="C3557" s="433"/>
      <c r="D3557" s="433"/>
      <c r="F3557" s="252"/>
    </row>
    <row r="3558" spans="3:6" x14ac:dyDescent="0.2">
      <c r="C3558" s="433"/>
      <c r="D3558" s="433"/>
      <c r="F3558" s="252"/>
    </row>
    <row r="3559" spans="3:6" x14ac:dyDescent="0.2">
      <c r="C3559" s="433"/>
      <c r="D3559" s="433"/>
      <c r="F3559" s="252"/>
    </row>
    <row r="3560" spans="3:6" x14ac:dyDescent="0.2">
      <c r="C3560" s="433"/>
      <c r="D3560" s="433"/>
      <c r="F3560" s="252"/>
    </row>
    <row r="3561" spans="3:6" x14ac:dyDescent="0.2">
      <c r="C3561" s="433"/>
      <c r="D3561" s="433"/>
      <c r="F3561" s="252"/>
    </row>
    <row r="3562" spans="3:6" x14ac:dyDescent="0.2">
      <c r="C3562" s="433"/>
      <c r="D3562" s="433"/>
      <c r="F3562" s="252"/>
    </row>
    <row r="3563" spans="3:6" x14ac:dyDescent="0.2">
      <c r="C3563" s="433"/>
      <c r="D3563" s="433"/>
      <c r="F3563" s="252"/>
    </row>
    <row r="3564" spans="3:6" x14ac:dyDescent="0.2">
      <c r="C3564" s="433"/>
      <c r="D3564" s="433"/>
      <c r="F3564" s="252"/>
    </row>
    <row r="3565" spans="3:6" x14ac:dyDescent="0.2">
      <c r="C3565" s="433"/>
      <c r="D3565" s="433"/>
      <c r="F3565" s="252"/>
    </row>
    <row r="3566" spans="3:6" x14ac:dyDescent="0.2">
      <c r="C3566" s="433"/>
      <c r="D3566" s="433"/>
      <c r="F3566" s="252"/>
    </row>
    <row r="3567" spans="3:6" x14ac:dyDescent="0.2">
      <c r="C3567" s="433"/>
      <c r="D3567" s="433"/>
      <c r="F3567" s="252"/>
    </row>
    <row r="3568" spans="3:6" x14ac:dyDescent="0.2">
      <c r="C3568" s="433"/>
      <c r="D3568" s="433"/>
      <c r="F3568" s="252"/>
    </row>
    <row r="3569" spans="3:6" x14ac:dyDescent="0.2">
      <c r="C3569" s="433"/>
      <c r="D3569" s="433"/>
      <c r="F3569" s="252"/>
    </row>
    <row r="3570" spans="3:6" x14ac:dyDescent="0.2">
      <c r="C3570" s="433"/>
      <c r="D3570" s="433"/>
      <c r="F3570" s="252"/>
    </row>
    <row r="3571" spans="3:6" x14ac:dyDescent="0.2">
      <c r="C3571" s="433"/>
      <c r="D3571" s="433"/>
      <c r="F3571" s="252"/>
    </row>
    <row r="3572" spans="3:6" x14ac:dyDescent="0.2">
      <c r="C3572" s="433"/>
      <c r="D3572" s="433"/>
      <c r="F3572" s="252"/>
    </row>
    <row r="3573" spans="3:6" x14ac:dyDescent="0.2">
      <c r="C3573" s="433"/>
      <c r="D3573" s="433"/>
      <c r="F3573" s="252"/>
    </row>
    <row r="3574" spans="3:6" x14ac:dyDescent="0.2">
      <c r="C3574" s="433"/>
      <c r="D3574" s="433"/>
      <c r="F3574" s="252"/>
    </row>
    <row r="3575" spans="3:6" x14ac:dyDescent="0.2">
      <c r="C3575" s="433"/>
      <c r="D3575" s="433"/>
      <c r="F3575" s="252"/>
    </row>
    <row r="3576" spans="3:6" x14ac:dyDescent="0.2">
      <c r="C3576" s="433"/>
      <c r="D3576" s="433"/>
      <c r="F3576" s="252"/>
    </row>
    <row r="3577" spans="3:6" x14ac:dyDescent="0.2">
      <c r="C3577" s="433"/>
      <c r="D3577" s="433"/>
      <c r="F3577" s="252"/>
    </row>
    <row r="3578" spans="3:6" x14ac:dyDescent="0.2">
      <c r="C3578" s="433"/>
      <c r="D3578" s="433"/>
      <c r="F3578" s="252"/>
    </row>
    <row r="3579" spans="3:6" x14ac:dyDescent="0.2">
      <c r="C3579" s="433"/>
      <c r="D3579" s="433"/>
      <c r="F3579" s="252"/>
    </row>
    <row r="3580" spans="3:6" x14ac:dyDescent="0.2">
      <c r="C3580" s="433"/>
      <c r="D3580" s="433"/>
      <c r="F3580" s="252"/>
    </row>
    <row r="3581" spans="3:6" x14ac:dyDescent="0.2">
      <c r="C3581" s="433"/>
      <c r="D3581" s="433"/>
      <c r="F3581" s="252"/>
    </row>
    <row r="3582" spans="3:6" x14ac:dyDescent="0.2">
      <c r="C3582" s="433"/>
      <c r="D3582" s="433"/>
      <c r="F3582" s="252"/>
    </row>
    <row r="3583" spans="3:6" x14ac:dyDescent="0.2">
      <c r="C3583" s="433"/>
      <c r="D3583" s="433"/>
      <c r="F3583" s="252"/>
    </row>
    <row r="3584" spans="3:6" x14ac:dyDescent="0.2">
      <c r="C3584" s="433"/>
      <c r="D3584" s="433"/>
      <c r="F3584" s="252"/>
    </row>
    <row r="3585" spans="3:6" x14ac:dyDescent="0.2">
      <c r="C3585" s="433"/>
      <c r="D3585" s="433"/>
      <c r="F3585" s="252"/>
    </row>
    <row r="3586" spans="3:6" x14ac:dyDescent="0.2">
      <c r="C3586" s="433"/>
      <c r="D3586" s="433"/>
      <c r="F3586" s="252"/>
    </row>
    <row r="3587" spans="3:6" x14ac:dyDescent="0.2">
      <c r="C3587" s="433"/>
      <c r="D3587" s="433"/>
      <c r="F3587" s="252"/>
    </row>
    <row r="3588" spans="3:6" x14ac:dyDescent="0.2">
      <c r="C3588" s="433"/>
      <c r="D3588" s="433"/>
      <c r="F3588" s="252"/>
    </row>
    <row r="3589" spans="3:6" x14ac:dyDescent="0.2">
      <c r="C3589" s="433"/>
      <c r="D3589" s="433"/>
      <c r="F3589" s="252"/>
    </row>
    <row r="3590" spans="3:6" x14ac:dyDescent="0.2">
      <c r="C3590" s="433"/>
      <c r="D3590" s="433"/>
      <c r="F3590" s="252"/>
    </row>
    <row r="3591" spans="3:6" x14ac:dyDescent="0.2">
      <c r="C3591" s="433"/>
      <c r="D3591" s="433"/>
      <c r="F3591" s="252"/>
    </row>
    <row r="3592" spans="3:6" x14ac:dyDescent="0.2">
      <c r="C3592" s="433"/>
      <c r="D3592" s="433"/>
      <c r="F3592" s="252"/>
    </row>
    <row r="3593" spans="3:6" x14ac:dyDescent="0.2">
      <c r="C3593" s="433"/>
      <c r="D3593" s="433"/>
      <c r="F3593" s="252"/>
    </row>
    <row r="3594" spans="3:6" x14ac:dyDescent="0.2">
      <c r="C3594" s="433"/>
      <c r="D3594" s="433"/>
      <c r="F3594" s="252"/>
    </row>
    <row r="3595" spans="3:6" x14ac:dyDescent="0.2">
      <c r="C3595" s="433"/>
      <c r="D3595" s="433"/>
      <c r="F3595" s="252"/>
    </row>
    <row r="3596" spans="3:6" x14ac:dyDescent="0.2">
      <c r="C3596" s="433"/>
      <c r="D3596" s="433"/>
      <c r="F3596" s="252"/>
    </row>
    <row r="3597" spans="3:6" x14ac:dyDescent="0.2">
      <c r="C3597" s="433"/>
      <c r="D3597" s="433"/>
      <c r="F3597" s="252"/>
    </row>
    <row r="3598" spans="3:6" x14ac:dyDescent="0.2">
      <c r="C3598" s="433"/>
      <c r="D3598" s="433"/>
      <c r="F3598" s="252"/>
    </row>
    <row r="3599" spans="3:6" x14ac:dyDescent="0.2">
      <c r="C3599" s="433"/>
      <c r="D3599" s="433"/>
      <c r="F3599" s="252"/>
    </row>
    <row r="3600" spans="3:6" x14ac:dyDescent="0.2">
      <c r="C3600" s="433"/>
      <c r="D3600" s="433"/>
      <c r="F3600" s="252"/>
    </row>
    <row r="3601" spans="3:6" x14ac:dyDescent="0.2">
      <c r="C3601" s="433"/>
      <c r="D3601" s="433"/>
      <c r="F3601" s="252"/>
    </row>
    <row r="3602" spans="3:6" x14ac:dyDescent="0.2">
      <c r="C3602" s="433"/>
      <c r="D3602" s="433"/>
      <c r="F3602" s="252"/>
    </row>
    <row r="3603" spans="3:6" x14ac:dyDescent="0.2">
      <c r="C3603" s="433"/>
      <c r="D3603" s="433"/>
      <c r="F3603" s="252"/>
    </row>
    <row r="3604" spans="3:6" x14ac:dyDescent="0.2">
      <c r="C3604" s="433"/>
      <c r="D3604" s="433"/>
      <c r="F3604" s="252"/>
    </row>
    <row r="3605" spans="3:6" x14ac:dyDescent="0.2">
      <c r="C3605" s="433"/>
      <c r="D3605" s="433"/>
      <c r="F3605" s="252"/>
    </row>
    <row r="3606" spans="3:6" x14ac:dyDescent="0.2">
      <c r="C3606" s="433"/>
      <c r="D3606" s="433"/>
      <c r="F3606" s="252"/>
    </row>
    <row r="3607" spans="3:6" x14ac:dyDescent="0.2">
      <c r="C3607" s="433"/>
      <c r="D3607" s="433"/>
      <c r="F3607" s="252"/>
    </row>
    <row r="3608" spans="3:6" x14ac:dyDescent="0.2">
      <c r="C3608" s="433"/>
      <c r="D3608" s="433"/>
      <c r="F3608" s="252"/>
    </row>
    <row r="3609" spans="3:6" x14ac:dyDescent="0.2">
      <c r="C3609" s="433"/>
      <c r="D3609" s="433"/>
      <c r="F3609" s="252"/>
    </row>
    <row r="3610" spans="3:6" x14ac:dyDescent="0.2">
      <c r="C3610" s="433"/>
      <c r="D3610" s="433"/>
      <c r="F3610" s="252"/>
    </row>
    <row r="3611" spans="3:6" x14ac:dyDescent="0.2">
      <c r="C3611" s="433"/>
      <c r="D3611" s="433"/>
      <c r="F3611" s="252"/>
    </row>
    <row r="3612" spans="3:6" x14ac:dyDescent="0.2">
      <c r="C3612" s="433"/>
      <c r="D3612" s="433"/>
      <c r="F3612" s="252"/>
    </row>
    <row r="3613" spans="3:6" x14ac:dyDescent="0.2">
      <c r="C3613" s="433"/>
      <c r="D3613" s="433"/>
      <c r="F3613" s="252"/>
    </row>
    <row r="3614" spans="3:6" x14ac:dyDescent="0.2">
      <c r="C3614" s="433"/>
      <c r="D3614" s="433"/>
      <c r="F3614" s="252"/>
    </row>
    <row r="3615" spans="3:6" x14ac:dyDescent="0.2">
      <c r="C3615" s="433"/>
      <c r="D3615" s="433"/>
      <c r="F3615" s="252"/>
    </row>
    <row r="3616" spans="3:6" x14ac:dyDescent="0.2">
      <c r="C3616" s="433"/>
      <c r="D3616" s="433"/>
      <c r="F3616" s="252"/>
    </row>
    <row r="3617" spans="3:6" x14ac:dyDescent="0.2">
      <c r="C3617" s="433"/>
      <c r="D3617" s="433"/>
      <c r="F3617" s="252"/>
    </row>
    <row r="3618" spans="3:6" x14ac:dyDescent="0.2">
      <c r="C3618" s="433"/>
      <c r="D3618" s="433"/>
      <c r="F3618" s="252"/>
    </row>
    <row r="3619" spans="3:6" x14ac:dyDescent="0.2">
      <c r="C3619" s="433"/>
      <c r="D3619" s="433"/>
      <c r="F3619" s="252"/>
    </row>
    <row r="3620" spans="3:6" x14ac:dyDescent="0.2">
      <c r="C3620" s="433"/>
      <c r="D3620" s="433"/>
      <c r="F3620" s="252"/>
    </row>
    <row r="3621" spans="3:6" x14ac:dyDescent="0.2">
      <c r="C3621" s="433"/>
      <c r="D3621" s="433"/>
      <c r="F3621" s="252"/>
    </row>
    <row r="3622" spans="3:6" x14ac:dyDescent="0.2">
      <c r="C3622" s="433"/>
      <c r="D3622" s="433"/>
      <c r="F3622" s="252"/>
    </row>
    <row r="3623" spans="3:6" x14ac:dyDescent="0.2">
      <c r="C3623" s="433"/>
      <c r="D3623" s="433"/>
      <c r="F3623" s="252"/>
    </row>
    <row r="3624" spans="3:6" x14ac:dyDescent="0.2">
      <c r="C3624" s="433"/>
      <c r="D3624" s="433"/>
      <c r="F3624" s="252"/>
    </row>
    <row r="3625" spans="3:6" x14ac:dyDescent="0.2">
      <c r="C3625" s="433"/>
      <c r="D3625" s="433"/>
      <c r="F3625" s="252"/>
    </row>
    <row r="3626" spans="3:6" x14ac:dyDescent="0.2">
      <c r="C3626" s="433"/>
      <c r="D3626" s="433"/>
      <c r="F3626" s="252"/>
    </row>
    <row r="3627" spans="3:6" x14ac:dyDescent="0.2">
      <c r="C3627" s="433"/>
      <c r="D3627" s="433"/>
      <c r="F3627" s="252"/>
    </row>
    <row r="3628" spans="3:6" x14ac:dyDescent="0.2">
      <c r="C3628" s="433"/>
      <c r="D3628" s="433"/>
      <c r="F3628" s="252"/>
    </row>
    <row r="3629" spans="3:6" x14ac:dyDescent="0.2">
      <c r="C3629" s="433"/>
      <c r="D3629" s="433"/>
      <c r="F3629" s="252"/>
    </row>
    <row r="3630" spans="3:6" x14ac:dyDescent="0.2">
      <c r="C3630" s="433"/>
      <c r="D3630" s="433"/>
      <c r="F3630" s="252"/>
    </row>
    <row r="3631" spans="3:6" x14ac:dyDescent="0.2">
      <c r="C3631" s="433"/>
      <c r="D3631" s="433"/>
      <c r="F3631" s="252"/>
    </row>
    <row r="3632" spans="3:6" x14ac:dyDescent="0.2">
      <c r="C3632" s="433"/>
      <c r="D3632" s="433"/>
      <c r="F3632" s="252"/>
    </row>
    <row r="3633" spans="3:6" x14ac:dyDescent="0.2">
      <c r="C3633" s="433"/>
      <c r="D3633" s="433"/>
      <c r="F3633" s="252"/>
    </row>
    <row r="3634" spans="3:6" x14ac:dyDescent="0.2">
      <c r="C3634" s="433"/>
      <c r="D3634" s="433"/>
      <c r="F3634" s="252"/>
    </row>
    <row r="3635" spans="3:6" x14ac:dyDescent="0.2">
      <c r="C3635" s="433"/>
      <c r="D3635" s="433"/>
      <c r="F3635" s="252"/>
    </row>
    <row r="3636" spans="3:6" x14ac:dyDescent="0.2">
      <c r="C3636" s="433"/>
      <c r="D3636" s="433"/>
      <c r="F3636" s="252"/>
    </row>
    <row r="3637" spans="3:6" x14ac:dyDescent="0.2">
      <c r="C3637" s="433"/>
      <c r="D3637" s="433"/>
      <c r="F3637" s="252"/>
    </row>
    <row r="3638" spans="3:6" x14ac:dyDescent="0.2">
      <c r="C3638" s="433"/>
      <c r="D3638" s="433"/>
      <c r="F3638" s="252"/>
    </row>
    <row r="3639" spans="3:6" x14ac:dyDescent="0.2">
      <c r="C3639" s="433"/>
      <c r="D3639" s="433"/>
      <c r="F3639" s="252"/>
    </row>
    <row r="3640" spans="3:6" x14ac:dyDescent="0.2">
      <c r="C3640" s="433"/>
      <c r="D3640" s="433"/>
      <c r="F3640" s="252"/>
    </row>
    <row r="3641" spans="3:6" x14ac:dyDescent="0.2">
      <c r="C3641" s="433"/>
      <c r="D3641" s="433"/>
      <c r="F3641" s="252"/>
    </row>
    <row r="3642" spans="3:6" x14ac:dyDescent="0.2">
      <c r="C3642" s="433"/>
      <c r="D3642" s="433"/>
      <c r="F3642" s="252"/>
    </row>
    <row r="3643" spans="3:6" x14ac:dyDescent="0.2">
      <c r="C3643" s="433"/>
      <c r="D3643" s="433"/>
      <c r="F3643" s="252"/>
    </row>
    <row r="3644" spans="3:6" x14ac:dyDescent="0.2">
      <c r="C3644" s="433"/>
      <c r="D3644" s="433"/>
      <c r="F3644" s="252"/>
    </row>
    <row r="3645" spans="3:6" x14ac:dyDescent="0.2">
      <c r="C3645" s="433"/>
      <c r="D3645" s="433"/>
      <c r="F3645" s="252"/>
    </row>
    <row r="3646" spans="3:6" x14ac:dyDescent="0.2">
      <c r="C3646" s="433"/>
      <c r="D3646" s="433"/>
      <c r="F3646" s="252"/>
    </row>
    <row r="3647" spans="3:6" x14ac:dyDescent="0.2">
      <c r="C3647" s="433"/>
      <c r="D3647" s="433"/>
      <c r="F3647" s="252"/>
    </row>
    <row r="3648" spans="3:6" x14ac:dyDescent="0.2">
      <c r="C3648" s="433"/>
      <c r="D3648" s="433"/>
      <c r="F3648" s="252"/>
    </row>
    <row r="3649" spans="3:6" x14ac:dyDescent="0.2">
      <c r="C3649" s="433"/>
      <c r="D3649" s="433"/>
      <c r="F3649" s="252"/>
    </row>
    <row r="3650" spans="3:6" x14ac:dyDescent="0.2">
      <c r="C3650" s="433"/>
      <c r="D3650" s="433"/>
      <c r="F3650" s="252"/>
    </row>
    <row r="3651" spans="3:6" x14ac:dyDescent="0.2">
      <c r="C3651" s="433"/>
      <c r="D3651" s="433"/>
      <c r="F3651" s="252"/>
    </row>
    <row r="3652" spans="3:6" x14ac:dyDescent="0.2">
      <c r="C3652" s="433"/>
      <c r="D3652" s="433"/>
      <c r="F3652" s="252"/>
    </row>
    <row r="3653" spans="3:6" x14ac:dyDescent="0.2">
      <c r="C3653" s="433"/>
      <c r="D3653" s="433"/>
      <c r="F3653" s="252"/>
    </row>
    <row r="3654" spans="3:6" x14ac:dyDescent="0.2">
      <c r="C3654" s="433"/>
      <c r="D3654" s="433"/>
      <c r="F3654" s="252"/>
    </row>
    <row r="3655" spans="3:6" x14ac:dyDescent="0.2">
      <c r="C3655" s="433"/>
      <c r="D3655" s="433"/>
      <c r="F3655" s="252"/>
    </row>
    <row r="3656" spans="3:6" x14ac:dyDescent="0.2">
      <c r="C3656" s="433"/>
      <c r="D3656" s="433"/>
      <c r="F3656" s="252"/>
    </row>
    <row r="3657" spans="3:6" x14ac:dyDescent="0.2">
      <c r="C3657" s="433"/>
      <c r="D3657" s="433"/>
      <c r="F3657" s="252"/>
    </row>
    <row r="3658" spans="3:6" x14ac:dyDescent="0.2">
      <c r="C3658" s="433"/>
      <c r="D3658" s="433"/>
      <c r="F3658" s="252"/>
    </row>
    <row r="3659" spans="3:6" x14ac:dyDescent="0.2">
      <c r="C3659" s="433"/>
      <c r="D3659" s="433"/>
      <c r="F3659" s="252"/>
    </row>
    <row r="3660" spans="3:6" x14ac:dyDescent="0.2">
      <c r="C3660" s="433"/>
      <c r="D3660" s="433"/>
      <c r="F3660" s="252"/>
    </row>
    <row r="3661" spans="3:6" x14ac:dyDescent="0.2">
      <c r="C3661" s="433"/>
      <c r="D3661" s="433"/>
      <c r="F3661" s="252"/>
    </row>
    <row r="3662" spans="3:6" x14ac:dyDescent="0.2">
      <c r="C3662" s="433"/>
      <c r="D3662" s="433"/>
      <c r="F3662" s="252"/>
    </row>
    <row r="3663" spans="3:6" x14ac:dyDescent="0.2">
      <c r="C3663" s="433"/>
      <c r="D3663" s="433"/>
      <c r="F3663" s="252"/>
    </row>
    <row r="3664" spans="3:6" x14ac:dyDescent="0.2">
      <c r="C3664" s="433"/>
      <c r="D3664" s="433"/>
      <c r="F3664" s="252"/>
    </row>
    <row r="3665" spans="3:6" x14ac:dyDescent="0.2">
      <c r="C3665" s="433"/>
      <c r="D3665" s="433"/>
      <c r="F3665" s="252"/>
    </row>
    <row r="3666" spans="3:6" x14ac:dyDescent="0.2">
      <c r="C3666" s="433"/>
      <c r="D3666" s="433"/>
      <c r="F3666" s="252"/>
    </row>
    <row r="3667" spans="3:6" x14ac:dyDescent="0.2">
      <c r="C3667" s="433"/>
      <c r="D3667" s="433"/>
      <c r="F3667" s="252"/>
    </row>
    <row r="3668" spans="3:6" x14ac:dyDescent="0.2">
      <c r="C3668" s="433"/>
      <c r="D3668" s="433"/>
      <c r="F3668" s="252"/>
    </row>
    <row r="3669" spans="3:6" x14ac:dyDescent="0.2">
      <c r="C3669" s="433"/>
      <c r="D3669" s="433"/>
      <c r="F3669" s="252"/>
    </row>
    <row r="3670" spans="3:6" x14ac:dyDescent="0.2">
      <c r="C3670" s="433"/>
      <c r="D3670" s="433"/>
      <c r="F3670" s="252"/>
    </row>
    <row r="3671" spans="3:6" x14ac:dyDescent="0.2">
      <c r="C3671" s="433"/>
      <c r="D3671" s="433"/>
      <c r="F3671" s="252"/>
    </row>
    <row r="3672" spans="3:6" x14ac:dyDescent="0.2">
      <c r="C3672" s="433"/>
      <c r="D3672" s="433"/>
      <c r="F3672" s="252"/>
    </row>
    <row r="3673" spans="3:6" x14ac:dyDescent="0.2">
      <c r="C3673" s="433"/>
      <c r="D3673" s="433"/>
      <c r="F3673" s="252"/>
    </row>
    <row r="3674" spans="3:6" x14ac:dyDescent="0.2">
      <c r="C3674" s="433"/>
      <c r="D3674" s="433"/>
      <c r="F3674" s="252"/>
    </row>
    <row r="3675" spans="3:6" x14ac:dyDescent="0.2">
      <c r="C3675" s="433"/>
      <c r="D3675" s="433"/>
      <c r="F3675" s="252"/>
    </row>
    <row r="3676" spans="3:6" x14ac:dyDescent="0.2">
      <c r="C3676" s="433"/>
      <c r="D3676" s="433"/>
      <c r="F3676" s="252"/>
    </row>
    <row r="3677" spans="3:6" x14ac:dyDescent="0.2">
      <c r="C3677" s="433"/>
      <c r="D3677" s="433"/>
      <c r="F3677" s="252"/>
    </row>
    <row r="3678" spans="3:6" x14ac:dyDescent="0.2">
      <c r="C3678" s="433"/>
      <c r="D3678" s="433"/>
      <c r="F3678" s="252"/>
    </row>
    <row r="3679" spans="3:6" x14ac:dyDescent="0.2">
      <c r="C3679" s="433"/>
      <c r="D3679" s="433"/>
      <c r="F3679" s="252"/>
    </row>
    <row r="3680" spans="3:6" x14ac:dyDescent="0.2">
      <c r="C3680" s="433"/>
      <c r="D3680" s="433"/>
      <c r="F3680" s="252"/>
    </row>
    <row r="3681" spans="3:6" x14ac:dyDescent="0.2">
      <c r="C3681" s="433"/>
      <c r="D3681" s="433"/>
      <c r="F3681" s="252"/>
    </row>
    <row r="3682" spans="3:6" x14ac:dyDescent="0.2">
      <c r="C3682" s="433"/>
      <c r="D3682" s="433"/>
      <c r="F3682" s="252"/>
    </row>
    <row r="3683" spans="3:6" x14ac:dyDescent="0.2">
      <c r="C3683" s="433"/>
      <c r="D3683" s="433"/>
      <c r="F3683" s="252"/>
    </row>
    <row r="3684" spans="3:6" x14ac:dyDescent="0.2">
      <c r="C3684" s="433"/>
      <c r="D3684" s="433"/>
      <c r="F3684" s="252"/>
    </row>
    <row r="3685" spans="3:6" x14ac:dyDescent="0.2">
      <c r="C3685" s="433"/>
      <c r="D3685" s="433"/>
      <c r="F3685" s="252"/>
    </row>
    <row r="3686" spans="3:6" x14ac:dyDescent="0.2">
      <c r="C3686" s="433"/>
      <c r="D3686" s="433"/>
      <c r="F3686" s="252"/>
    </row>
    <row r="3687" spans="3:6" x14ac:dyDescent="0.2">
      <c r="C3687" s="433"/>
      <c r="D3687" s="433"/>
      <c r="F3687" s="252"/>
    </row>
    <row r="3688" spans="3:6" x14ac:dyDescent="0.2">
      <c r="C3688" s="433"/>
      <c r="D3688" s="433"/>
      <c r="F3688" s="252"/>
    </row>
    <row r="3689" spans="3:6" x14ac:dyDescent="0.2">
      <c r="C3689" s="433"/>
      <c r="D3689" s="433"/>
      <c r="F3689" s="252"/>
    </row>
    <row r="3690" spans="3:6" x14ac:dyDescent="0.2">
      <c r="C3690" s="433"/>
      <c r="D3690" s="433"/>
      <c r="F3690" s="252"/>
    </row>
    <row r="3691" spans="3:6" x14ac:dyDescent="0.2">
      <c r="C3691" s="433"/>
      <c r="D3691" s="433"/>
      <c r="F3691" s="252"/>
    </row>
    <row r="3692" spans="3:6" x14ac:dyDescent="0.2">
      <c r="C3692" s="433"/>
      <c r="D3692" s="433"/>
      <c r="F3692" s="252"/>
    </row>
    <row r="3693" spans="3:6" x14ac:dyDescent="0.2">
      <c r="C3693" s="433"/>
      <c r="D3693" s="433"/>
      <c r="F3693" s="252"/>
    </row>
    <row r="3694" spans="3:6" x14ac:dyDescent="0.2">
      <c r="C3694" s="433"/>
      <c r="D3694" s="433"/>
      <c r="F3694" s="252"/>
    </row>
    <row r="3695" spans="3:6" x14ac:dyDescent="0.2">
      <c r="C3695" s="433"/>
      <c r="D3695" s="433"/>
      <c r="F3695" s="252"/>
    </row>
    <row r="3696" spans="3:6" x14ac:dyDescent="0.2">
      <c r="C3696" s="433"/>
      <c r="D3696" s="433"/>
      <c r="F3696" s="252"/>
    </row>
    <row r="3697" spans="3:6" x14ac:dyDescent="0.2">
      <c r="C3697" s="433"/>
      <c r="D3697" s="433"/>
      <c r="F3697" s="252"/>
    </row>
    <row r="3698" spans="3:6" x14ac:dyDescent="0.2">
      <c r="C3698" s="433"/>
      <c r="D3698" s="433"/>
      <c r="F3698" s="252"/>
    </row>
    <row r="3699" spans="3:6" x14ac:dyDescent="0.2">
      <c r="C3699" s="433"/>
      <c r="D3699" s="433"/>
      <c r="F3699" s="252"/>
    </row>
    <row r="3700" spans="3:6" x14ac:dyDescent="0.2">
      <c r="C3700" s="433"/>
      <c r="D3700" s="433"/>
      <c r="F3700" s="252"/>
    </row>
    <row r="3701" spans="3:6" x14ac:dyDescent="0.2">
      <c r="C3701" s="433"/>
      <c r="D3701" s="433"/>
      <c r="F3701" s="252"/>
    </row>
    <row r="3702" spans="3:6" x14ac:dyDescent="0.2">
      <c r="C3702" s="433"/>
      <c r="D3702" s="433"/>
      <c r="F3702" s="252"/>
    </row>
    <row r="3703" spans="3:6" x14ac:dyDescent="0.2">
      <c r="C3703" s="433"/>
      <c r="D3703" s="433"/>
      <c r="F3703" s="252"/>
    </row>
    <row r="3704" spans="3:6" x14ac:dyDescent="0.2">
      <c r="C3704" s="433"/>
      <c r="D3704" s="433"/>
      <c r="F3704" s="252"/>
    </row>
    <row r="3705" spans="3:6" x14ac:dyDescent="0.2">
      <c r="C3705" s="433"/>
      <c r="D3705" s="433"/>
      <c r="F3705" s="252"/>
    </row>
    <row r="3706" spans="3:6" x14ac:dyDescent="0.2">
      <c r="C3706" s="433"/>
      <c r="D3706" s="433"/>
      <c r="F3706" s="252"/>
    </row>
    <row r="3707" spans="3:6" x14ac:dyDescent="0.2">
      <c r="C3707" s="433"/>
      <c r="D3707" s="433"/>
      <c r="F3707" s="252"/>
    </row>
    <row r="3708" spans="3:6" x14ac:dyDescent="0.2">
      <c r="C3708" s="433"/>
      <c r="D3708" s="433"/>
      <c r="F3708" s="252"/>
    </row>
    <row r="3709" spans="3:6" x14ac:dyDescent="0.2">
      <c r="C3709" s="433"/>
      <c r="D3709" s="433"/>
      <c r="F3709" s="252"/>
    </row>
    <row r="3710" spans="3:6" x14ac:dyDescent="0.2">
      <c r="C3710" s="433"/>
      <c r="D3710" s="433"/>
      <c r="F3710" s="252"/>
    </row>
    <row r="3711" spans="3:6" x14ac:dyDescent="0.2">
      <c r="C3711" s="433"/>
      <c r="D3711" s="433"/>
      <c r="F3711" s="252"/>
    </row>
    <row r="3712" spans="3:6" x14ac:dyDescent="0.2">
      <c r="C3712" s="433"/>
      <c r="D3712" s="433"/>
      <c r="F3712" s="252"/>
    </row>
    <row r="3713" spans="3:6" x14ac:dyDescent="0.2">
      <c r="C3713" s="433"/>
      <c r="D3713" s="433"/>
      <c r="F3713" s="252"/>
    </row>
    <row r="3714" spans="3:6" x14ac:dyDescent="0.2">
      <c r="C3714" s="433"/>
      <c r="D3714" s="433"/>
      <c r="F3714" s="252"/>
    </row>
    <row r="3715" spans="3:6" x14ac:dyDescent="0.2">
      <c r="C3715" s="433"/>
      <c r="D3715" s="433"/>
      <c r="F3715" s="252"/>
    </row>
    <row r="3716" spans="3:6" x14ac:dyDescent="0.2">
      <c r="C3716" s="433"/>
      <c r="D3716" s="433"/>
      <c r="F3716" s="252"/>
    </row>
    <row r="3717" spans="3:6" x14ac:dyDescent="0.2">
      <c r="C3717" s="433"/>
      <c r="D3717" s="433"/>
      <c r="F3717" s="252"/>
    </row>
    <row r="3718" spans="3:6" x14ac:dyDescent="0.2">
      <c r="C3718" s="433"/>
      <c r="D3718" s="433"/>
      <c r="F3718" s="252"/>
    </row>
    <row r="3719" spans="3:6" x14ac:dyDescent="0.2">
      <c r="C3719" s="433"/>
      <c r="D3719" s="433"/>
      <c r="F3719" s="252"/>
    </row>
    <row r="3720" spans="3:6" x14ac:dyDescent="0.2">
      <c r="C3720" s="433"/>
      <c r="D3720" s="433"/>
      <c r="F3720" s="252"/>
    </row>
    <row r="3721" spans="3:6" x14ac:dyDescent="0.2">
      <c r="C3721" s="433"/>
      <c r="D3721" s="433"/>
      <c r="F3721" s="252"/>
    </row>
    <row r="3722" spans="3:6" x14ac:dyDescent="0.2">
      <c r="C3722" s="433"/>
      <c r="D3722" s="433"/>
      <c r="F3722" s="252"/>
    </row>
    <row r="3723" spans="3:6" x14ac:dyDescent="0.2">
      <c r="C3723" s="433"/>
      <c r="D3723" s="433"/>
      <c r="F3723" s="252"/>
    </row>
    <row r="3724" spans="3:6" x14ac:dyDescent="0.2">
      <c r="C3724" s="433"/>
      <c r="D3724" s="433"/>
      <c r="F3724" s="252"/>
    </row>
    <row r="3725" spans="3:6" x14ac:dyDescent="0.2">
      <c r="C3725" s="433"/>
      <c r="D3725" s="433"/>
      <c r="F3725" s="252"/>
    </row>
    <row r="3726" spans="3:6" x14ac:dyDescent="0.2">
      <c r="C3726" s="433"/>
      <c r="D3726" s="433"/>
      <c r="F3726" s="252"/>
    </row>
    <row r="3727" spans="3:6" x14ac:dyDescent="0.2">
      <c r="C3727" s="433"/>
      <c r="D3727" s="433"/>
      <c r="F3727" s="252"/>
    </row>
    <row r="3728" spans="3:6" x14ac:dyDescent="0.2">
      <c r="C3728" s="433"/>
      <c r="D3728" s="433"/>
      <c r="F3728" s="252"/>
    </row>
    <row r="3729" spans="3:6" x14ac:dyDescent="0.2">
      <c r="C3729" s="433"/>
      <c r="D3729" s="433"/>
      <c r="F3729" s="252"/>
    </row>
    <row r="3730" spans="3:6" x14ac:dyDescent="0.2">
      <c r="C3730" s="433"/>
      <c r="D3730" s="433"/>
      <c r="F3730" s="252"/>
    </row>
    <row r="3731" spans="3:6" x14ac:dyDescent="0.2">
      <c r="C3731" s="433"/>
      <c r="D3731" s="433"/>
      <c r="F3731" s="252"/>
    </row>
    <row r="3732" spans="3:6" x14ac:dyDescent="0.2">
      <c r="C3732" s="433"/>
      <c r="D3732" s="433"/>
      <c r="F3732" s="252"/>
    </row>
    <row r="3733" spans="3:6" x14ac:dyDescent="0.2">
      <c r="C3733" s="433"/>
      <c r="D3733" s="433"/>
      <c r="F3733" s="252"/>
    </row>
    <row r="3734" spans="3:6" x14ac:dyDescent="0.2">
      <c r="C3734" s="433"/>
      <c r="D3734" s="433"/>
      <c r="F3734" s="252"/>
    </row>
    <row r="3735" spans="3:6" x14ac:dyDescent="0.2">
      <c r="C3735" s="433"/>
      <c r="D3735" s="433"/>
      <c r="F3735" s="252"/>
    </row>
    <row r="3736" spans="3:6" x14ac:dyDescent="0.2">
      <c r="C3736" s="433"/>
      <c r="D3736" s="433"/>
      <c r="F3736" s="252"/>
    </row>
    <row r="3737" spans="3:6" x14ac:dyDescent="0.2">
      <c r="C3737" s="433"/>
      <c r="D3737" s="433"/>
      <c r="F3737" s="252"/>
    </row>
    <row r="3738" spans="3:6" x14ac:dyDescent="0.2">
      <c r="C3738" s="433"/>
      <c r="D3738" s="433"/>
      <c r="F3738" s="252"/>
    </row>
    <row r="3739" spans="3:6" x14ac:dyDescent="0.2">
      <c r="C3739" s="433"/>
      <c r="D3739" s="433"/>
      <c r="F3739" s="252"/>
    </row>
    <row r="3740" spans="3:6" x14ac:dyDescent="0.2">
      <c r="C3740" s="433"/>
      <c r="D3740" s="433"/>
      <c r="F3740" s="252"/>
    </row>
    <row r="3741" spans="3:6" x14ac:dyDescent="0.2">
      <c r="C3741" s="433"/>
      <c r="D3741" s="433"/>
      <c r="F3741" s="252"/>
    </row>
    <row r="3742" spans="3:6" x14ac:dyDescent="0.2">
      <c r="C3742" s="433"/>
      <c r="D3742" s="433"/>
      <c r="F3742" s="252"/>
    </row>
    <row r="3743" spans="3:6" x14ac:dyDescent="0.2">
      <c r="C3743" s="433"/>
      <c r="D3743" s="433"/>
      <c r="F3743" s="252"/>
    </row>
    <row r="3744" spans="3:6" x14ac:dyDescent="0.2">
      <c r="C3744" s="433"/>
      <c r="D3744" s="433"/>
      <c r="F3744" s="252"/>
    </row>
    <row r="3745" spans="3:6" x14ac:dyDescent="0.2">
      <c r="C3745" s="433"/>
      <c r="D3745" s="433"/>
      <c r="F3745" s="252"/>
    </row>
    <row r="3746" spans="3:6" x14ac:dyDescent="0.2">
      <c r="C3746" s="433"/>
      <c r="D3746" s="433"/>
      <c r="F3746" s="252"/>
    </row>
    <row r="3747" spans="3:6" x14ac:dyDescent="0.2">
      <c r="C3747" s="433"/>
      <c r="D3747" s="433"/>
      <c r="F3747" s="252"/>
    </row>
    <row r="3748" spans="3:6" x14ac:dyDescent="0.2">
      <c r="C3748" s="433"/>
      <c r="D3748" s="433"/>
      <c r="F3748" s="252"/>
    </row>
    <row r="3749" spans="3:6" x14ac:dyDescent="0.2">
      <c r="C3749" s="433"/>
      <c r="D3749" s="433"/>
      <c r="F3749" s="252"/>
    </row>
    <row r="3750" spans="3:6" x14ac:dyDescent="0.2">
      <c r="C3750" s="433"/>
      <c r="D3750" s="433"/>
      <c r="F3750" s="252"/>
    </row>
    <row r="3751" spans="3:6" x14ac:dyDescent="0.2">
      <c r="C3751" s="433"/>
      <c r="D3751" s="433"/>
      <c r="F3751" s="252"/>
    </row>
    <row r="3752" spans="3:6" x14ac:dyDescent="0.2">
      <c r="C3752" s="433"/>
      <c r="D3752" s="433"/>
      <c r="F3752" s="252"/>
    </row>
    <row r="3753" spans="3:6" x14ac:dyDescent="0.2">
      <c r="C3753" s="433"/>
      <c r="D3753" s="433"/>
      <c r="F3753" s="252"/>
    </row>
    <row r="3754" spans="3:6" x14ac:dyDescent="0.2">
      <c r="C3754" s="433"/>
      <c r="D3754" s="433"/>
      <c r="F3754" s="252"/>
    </row>
    <row r="3755" spans="3:6" x14ac:dyDescent="0.2">
      <c r="C3755" s="433"/>
      <c r="D3755" s="433"/>
      <c r="F3755" s="252"/>
    </row>
    <row r="3756" spans="3:6" x14ac:dyDescent="0.2">
      <c r="C3756" s="433"/>
      <c r="D3756" s="433"/>
      <c r="F3756" s="252"/>
    </row>
    <row r="3757" spans="3:6" x14ac:dyDescent="0.2">
      <c r="C3757" s="433"/>
      <c r="D3757" s="433"/>
      <c r="F3757" s="252"/>
    </row>
    <row r="3758" spans="3:6" x14ac:dyDescent="0.2">
      <c r="C3758" s="433"/>
      <c r="D3758" s="433"/>
      <c r="F3758" s="252"/>
    </row>
    <row r="3759" spans="3:6" x14ac:dyDescent="0.2">
      <c r="C3759" s="433"/>
      <c r="D3759" s="433"/>
      <c r="F3759" s="252"/>
    </row>
    <row r="3760" spans="3:6" x14ac:dyDescent="0.2">
      <c r="C3760" s="433"/>
      <c r="D3760" s="433"/>
      <c r="F3760" s="252"/>
    </row>
    <row r="3761" spans="3:6" x14ac:dyDescent="0.2">
      <c r="C3761" s="433"/>
      <c r="D3761" s="433"/>
      <c r="F3761" s="252"/>
    </row>
    <row r="3762" spans="3:6" x14ac:dyDescent="0.2">
      <c r="C3762" s="433"/>
      <c r="D3762" s="433"/>
      <c r="F3762" s="252"/>
    </row>
    <row r="3763" spans="3:6" x14ac:dyDescent="0.2">
      <c r="C3763" s="433"/>
      <c r="D3763" s="433"/>
      <c r="F3763" s="252"/>
    </row>
    <row r="3764" spans="3:6" x14ac:dyDescent="0.2">
      <c r="C3764" s="433"/>
      <c r="D3764" s="433"/>
      <c r="F3764" s="252"/>
    </row>
    <row r="3765" spans="3:6" x14ac:dyDescent="0.2">
      <c r="C3765" s="433"/>
      <c r="D3765" s="433"/>
      <c r="F3765" s="252"/>
    </row>
    <row r="3766" spans="3:6" x14ac:dyDescent="0.2">
      <c r="C3766" s="433"/>
      <c r="D3766" s="433"/>
      <c r="F3766" s="252"/>
    </row>
    <row r="3767" spans="3:6" x14ac:dyDescent="0.2">
      <c r="C3767" s="433"/>
      <c r="D3767" s="433"/>
      <c r="F3767" s="252"/>
    </row>
    <row r="3768" spans="3:6" x14ac:dyDescent="0.2">
      <c r="C3768" s="433"/>
      <c r="D3768" s="433"/>
      <c r="F3768" s="252"/>
    </row>
    <row r="3769" spans="3:6" x14ac:dyDescent="0.2">
      <c r="C3769" s="433"/>
      <c r="D3769" s="433"/>
      <c r="F3769" s="252"/>
    </row>
    <row r="3770" spans="3:6" x14ac:dyDescent="0.2">
      <c r="C3770" s="433"/>
      <c r="D3770" s="433"/>
      <c r="F3770" s="252"/>
    </row>
    <row r="3771" spans="3:6" x14ac:dyDescent="0.2">
      <c r="C3771" s="433"/>
      <c r="D3771" s="433"/>
      <c r="F3771" s="252"/>
    </row>
    <row r="3772" spans="3:6" x14ac:dyDescent="0.2">
      <c r="C3772" s="433"/>
      <c r="D3772" s="433"/>
      <c r="F3772" s="252"/>
    </row>
    <row r="3773" spans="3:6" x14ac:dyDescent="0.2">
      <c r="C3773" s="433"/>
      <c r="D3773" s="433"/>
      <c r="F3773" s="252"/>
    </row>
    <row r="3774" spans="3:6" x14ac:dyDescent="0.2">
      <c r="C3774" s="433"/>
      <c r="D3774" s="433"/>
      <c r="F3774" s="252"/>
    </row>
    <row r="3775" spans="3:6" x14ac:dyDescent="0.2">
      <c r="C3775" s="433"/>
      <c r="D3775" s="433"/>
      <c r="F3775" s="252"/>
    </row>
    <row r="3776" spans="3:6" x14ac:dyDescent="0.2">
      <c r="C3776" s="433"/>
      <c r="D3776" s="433"/>
      <c r="F3776" s="252"/>
    </row>
    <row r="3777" spans="3:6" x14ac:dyDescent="0.2">
      <c r="C3777" s="433"/>
      <c r="D3777" s="433"/>
      <c r="F3777" s="252"/>
    </row>
    <row r="3778" spans="3:6" x14ac:dyDescent="0.2">
      <c r="C3778" s="433"/>
      <c r="D3778" s="433"/>
      <c r="F3778" s="252"/>
    </row>
    <row r="3779" spans="3:6" x14ac:dyDescent="0.2">
      <c r="C3779" s="433"/>
      <c r="D3779" s="433"/>
      <c r="F3779" s="252"/>
    </row>
    <row r="3780" spans="3:6" x14ac:dyDescent="0.2">
      <c r="C3780" s="433"/>
      <c r="D3780" s="433"/>
      <c r="F3780" s="252"/>
    </row>
    <row r="3781" spans="3:6" x14ac:dyDescent="0.2">
      <c r="C3781" s="433"/>
      <c r="D3781" s="433"/>
      <c r="F3781" s="252"/>
    </row>
    <row r="3782" spans="3:6" x14ac:dyDescent="0.2">
      <c r="C3782" s="433"/>
      <c r="D3782" s="433"/>
      <c r="F3782" s="252"/>
    </row>
    <row r="3783" spans="3:6" x14ac:dyDescent="0.2">
      <c r="C3783" s="433"/>
      <c r="D3783" s="433"/>
      <c r="F3783" s="252"/>
    </row>
    <row r="3784" spans="3:6" x14ac:dyDescent="0.2">
      <c r="C3784" s="433"/>
      <c r="D3784" s="433"/>
      <c r="F3784" s="252"/>
    </row>
    <row r="3785" spans="3:6" x14ac:dyDescent="0.2">
      <c r="C3785" s="433"/>
      <c r="D3785" s="433"/>
      <c r="F3785" s="252"/>
    </row>
    <row r="3786" spans="3:6" x14ac:dyDescent="0.2">
      <c r="C3786" s="433"/>
      <c r="D3786" s="433"/>
      <c r="F3786" s="252"/>
    </row>
    <row r="3787" spans="3:6" x14ac:dyDescent="0.2">
      <c r="C3787" s="433"/>
      <c r="D3787" s="433"/>
      <c r="F3787" s="252"/>
    </row>
    <row r="3788" spans="3:6" x14ac:dyDescent="0.2">
      <c r="C3788" s="433"/>
      <c r="D3788" s="433"/>
      <c r="F3788" s="252"/>
    </row>
    <row r="3789" spans="3:6" x14ac:dyDescent="0.2">
      <c r="C3789" s="433"/>
      <c r="D3789" s="433"/>
      <c r="F3789" s="252"/>
    </row>
    <row r="3790" spans="3:6" x14ac:dyDescent="0.2">
      <c r="C3790" s="433"/>
      <c r="D3790" s="433"/>
      <c r="F3790" s="252"/>
    </row>
    <row r="3791" spans="3:6" x14ac:dyDescent="0.2">
      <c r="C3791" s="433"/>
      <c r="D3791" s="433"/>
      <c r="F3791" s="252"/>
    </row>
    <row r="3792" spans="3:6" x14ac:dyDescent="0.2">
      <c r="C3792" s="433"/>
      <c r="D3792" s="433"/>
      <c r="F3792" s="252"/>
    </row>
    <row r="3793" spans="3:6" x14ac:dyDescent="0.2">
      <c r="C3793" s="433"/>
      <c r="D3793" s="433"/>
      <c r="F3793" s="252"/>
    </row>
    <row r="3794" spans="3:6" x14ac:dyDescent="0.2">
      <c r="C3794" s="433"/>
      <c r="D3794" s="433"/>
      <c r="F3794" s="252"/>
    </row>
    <row r="3795" spans="3:6" x14ac:dyDescent="0.2">
      <c r="C3795" s="433"/>
      <c r="D3795" s="433"/>
      <c r="F3795" s="252"/>
    </row>
    <row r="3796" spans="3:6" x14ac:dyDescent="0.2">
      <c r="C3796" s="433"/>
      <c r="D3796" s="433"/>
      <c r="F3796" s="252"/>
    </row>
    <row r="3797" spans="3:6" x14ac:dyDescent="0.2">
      <c r="C3797" s="433"/>
      <c r="D3797" s="433"/>
      <c r="F3797" s="252"/>
    </row>
    <row r="3798" spans="3:6" x14ac:dyDescent="0.2">
      <c r="C3798" s="433"/>
      <c r="D3798" s="433"/>
      <c r="F3798" s="252"/>
    </row>
    <row r="3799" spans="3:6" x14ac:dyDescent="0.2">
      <c r="C3799" s="433"/>
      <c r="D3799" s="433"/>
      <c r="F3799" s="252"/>
    </row>
    <row r="3800" spans="3:6" x14ac:dyDescent="0.2">
      <c r="C3800" s="433"/>
      <c r="D3800" s="433"/>
      <c r="F3800" s="252"/>
    </row>
    <row r="3801" spans="3:6" x14ac:dyDescent="0.2">
      <c r="C3801" s="433"/>
      <c r="D3801" s="433"/>
      <c r="F3801" s="252"/>
    </row>
    <row r="3802" spans="3:6" x14ac:dyDescent="0.2">
      <c r="C3802" s="433"/>
      <c r="D3802" s="433"/>
      <c r="F3802" s="252"/>
    </row>
    <row r="3803" spans="3:6" x14ac:dyDescent="0.2">
      <c r="C3803" s="433"/>
      <c r="D3803" s="433"/>
      <c r="F3803" s="252"/>
    </row>
    <row r="3804" spans="3:6" x14ac:dyDescent="0.2">
      <c r="C3804" s="433"/>
      <c r="D3804" s="433"/>
      <c r="F3804" s="252"/>
    </row>
    <row r="3805" spans="3:6" x14ac:dyDescent="0.2">
      <c r="C3805" s="433"/>
      <c r="D3805" s="433"/>
      <c r="F3805" s="252"/>
    </row>
    <row r="3806" spans="3:6" x14ac:dyDescent="0.2">
      <c r="C3806" s="433"/>
      <c r="D3806" s="433"/>
      <c r="F3806" s="252"/>
    </row>
    <row r="3807" spans="3:6" x14ac:dyDescent="0.2">
      <c r="C3807" s="433"/>
      <c r="D3807" s="433"/>
      <c r="F3807" s="252"/>
    </row>
    <row r="3808" spans="3:6" x14ac:dyDescent="0.2">
      <c r="C3808" s="433"/>
      <c r="D3808" s="433"/>
      <c r="F3808" s="252"/>
    </row>
    <row r="3809" spans="3:6" x14ac:dyDescent="0.2">
      <c r="C3809" s="433"/>
      <c r="D3809" s="433"/>
      <c r="F3809" s="252"/>
    </row>
    <row r="3810" spans="3:6" x14ac:dyDescent="0.2">
      <c r="C3810" s="433"/>
      <c r="D3810" s="433"/>
      <c r="F3810" s="252"/>
    </row>
    <row r="3811" spans="3:6" x14ac:dyDescent="0.2">
      <c r="C3811" s="433"/>
      <c r="D3811" s="433"/>
      <c r="F3811" s="252"/>
    </row>
    <row r="3812" spans="3:6" x14ac:dyDescent="0.2">
      <c r="C3812" s="433"/>
      <c r="D3812" s="433"/>
      <c r="F3812" s="252"/>
    </row>
    <row r="3813" spans="3:6" x14ac:dyDescent="0.2">
      <c r="C3813" s="433"/>
      <c r="D3813" s="433"/>
      <c r="F3813" s="252"/>
    </row>
    <row r="3814" spans="3:6" x14ac:dyDescent="0.2">
      <c r="C3814" s="433"/>
      <c r="D3814" s="433"/>
      <c r="F3814" s="252"/>
    </row>
    <row r="3815" spans="3:6" x14ac:dyDescent="0.2">
      <c r="C3815" s="433"/>
      <c r="D3815" s="433"/>
      <c r="F3815" s="252"/>
    </row>
    <row r="3816" spans="3:6" x14ac:dyDescent="0.2">
      <c r="C3816" s="433"/>
      <c r="D3816" s="433"/>
      <c r="F3816" s="252"/>
    </row>
    <row r="3817" spans="3:6" x14ac:dyDescent="0.2">
      <c r="C3817" s="433"/>
      <c r="D3817" s="433"/>
      <c r="F3817" s="252"/>
    </row>
    <row r="3818" spans="3:6" x14ac:dyDescent="0.2">
      <c r="C3818" s="433"/>
      <c r="D3818" s="433"/>
      <c r="F3818" s="252"/>
    </row>
    <row r="3819" spans="3:6" x14ac:dyDescent="0.2">
      <c r="C3819" s="433"/>
      <c r="D3819" s="433"/>
      <c r="F3819" s="252"/>
    </row>
    <row r="3820" spans="3:6" x14ac:dyDescent="0.2">
      <c r="C3820" s="433"/>
      <c r="D3820" s="433"/>
      <c r="F3820" s="252"/>
    </row>
    <row r="3821" spans="3:6" x14ac:dyDescent="0.2">
      <c r="C3821" s="433"/>
      <c r="D3821" s="433"/>
      <c r="F3821" s="252"/>
    </row>
    <row r="3822" spans="3:6" x14ac:dyDescent="0.2">
      <c r="C3822" s="433"/>
      <c r="D3822" s="433"/>
      <c r="F3822" s="252"/>
    </row>
    <row r="3823" spans="3:6" x14ac:dyDescent="0.2">
      <c r="C3823" s="433"/>
      <c r="D3823" s="433"/>
      <c r="F3823" s="252"/>
    </row>
    <row r="3824" spans="3:6" x14ac:dyDescent="0.2">
      <c r="C3824" s="433"/>
      <c r="D3824" s="433"/>
      <c r="F3824" s="252"/>
    </row>
    <row r="3825" spans="3:6" x14ac:dyDescent="0.2">
      <c r="C3825" s="433"/>
      <c r="D3825" s="433"/>
      <c r="F3825" s="252"/>
    </row>
    <row r="3826" spans="3:6" x14ac:dyDescent="0.2">
      <c r="C3826" s="433"/>
      <c r="D3826" s="433"/>
      <c r="F3826" s="252"/>
    </row>
    <row r="3827" spans="3:6" x14ac:dyDescent="0.2">
      <c r="C3827" s="433"/>
      <c r="D3827" s="433"/>
      <c r="F3827" s="252"/>
    </row>
    <row r="3828" spans="3:6" x14ac:dyDescent="0.2">
      <c r="C3828" s="433"/>
      <c r="D3828" s="433"/>
      <c r="F3828" s="252"/>
    </row>
    <row r="3829" spans="3:6" x14ac:dyDescent="0.2">
      <c r="C3829" s="433"/>
      <c r="D3829" s="433"/>
      <c r="F3829" s="252"/>
    </row>
    <row r="3830" spans="3:6" x14ac:dyDescent="0.2">
      <c r="C3830" s="433"/>
      <c r="D3830" s="433"/>
      <c r="F3830" s="252"/>
    </row>
    <row r="3831" spans="3:6" x14ac:dyDescent="0.2">
      <c r="C3831" s="433"/>
      <c r="D3831" s="433"/>
      <c r="F3831" s="252"/>
    </row>
    <row r="3832" spans="3:6" x14ac:dyDescent="0.2">
      <c r="C3832" s="433"/>
      <c r="D3832" s="433"/>
      <c r="F3832" s="252"/>
    </row>
    <row r="3833" spans="3:6" x14ac:dyDescent="0.2">
      <c r="C3833" s="433"/>
      <c r="D3833" s="433"/>
      <c r="F3833" s="252"/>
    </row>
    <row r="3834" spans="3:6" x14ac:dyDescent="0.2">
      <c r="C3834" s="433"/>
      <c r="D3834" s="433"/>
      <c r="F3834" s="252"/>
    </row>
    <row r="3835" spans="3:6" x14ac:dyDescent="0.2">
      <c r="C3835" s="433"/>
      <c r="D3835" s="433"/>
      <c r="F3835" s="252"/>
    </row>
    <row r="3836" spans="3:6" x14ac:dyDescent="0.2">
      <c r="C3836" s="433"/>
      <c r="D3836" s="433"/>
      <c r="F3836" s="252"/>
    </row>
    <row r="3837" spans="3:6" x14ac:dyDescent="0.2">
      <c r="C3837" s="433"/>
      <c r="D3837" s="433"/>
      <c r="F3837" s="252"/>
    </row>
    <row r="3838" spans="3:6" x14ac:dyDescent="0.2">
      <c r="C3838" s="433"/>
      <c r="D3838" s="433"/>
      <c r="F3838" s="252"/>
    </row>
    <row r="3839" spans="3:6" x14ac:dyDescent="0.2">
      <c r="C3839" s="433"/>
      <c r="D3839" s="433"/>
      <c r="F3839" s="252"/>
    </row>
    <row r="3840" spans="3:6" x14ac:dyDescent="0.2">
      <c r="C3840" s="433"/>
      <c r="D3840" s="433"/>
      <c r="F3840" s="252"/>
    </row>
    <row r="3841" spans="3:6" x14ac:dyDescent="0.2">
      <c r="C3841" s="433"/>
      <c r="D3841" s="433"/>
      <c r="F3841" s="252"/>
    </row>
    <row r="3842" spans="3:6" x14ac:dyDescent="0.2">
      <c r="C3842" s="433"/>
      <c r="D3842" s="433"/>
      <c r="F3842" s="252"/>
    </row>
    <row r="3843" spans="3:6" x14ac:dyDescent="0.2">
      <c r="C3843" s="433"/>
      <c r="D3843" s="433"/>
      <c r="F3843" s="252"/>
    </row>
    <row r="3844" spans="3:6" x14ac:dyDescent="0.2">
      <c r="C3844" s="433"/>
      <c r="D3844" s="433"/>
      <c r="F3844" s="252"/>
    </row>
    <row r="3845" spans="3:6" x14ac:dyDescent="0.2">
      <c r="C3845" s="433"/>
      <c r="D3845" s="433"/>
      <c r="F3845" s="252"/>
    </row>
    <row r="3846" spans="3:6" x14ac:dyDescent="0.2">
      <c r="C3846" s="433"/>
      <c r="D3846" s="433"/>
      <c r="F3846" s="252"/>
    </row>
    <row r="3847" spans="3:6" x14ac:dyDescent="0.2">
      <c r="C3847" s="433"/>
      <c r="D3847" s="433"/>
      <c r="F3847" s="252"/>
    </row>
    <row r="3848" spans="3:6" x14ac:dyDescent="0.2">
      <c r="C3848" s="433"/>
      <c r="D3848" s="433"/>
      <c r="F3848" s="252"/>
    </row>
    <row r="3849" spans="3:6" x14ac:dyDescent="0.2">
      <c r="C3849" s="433"/>
      <c r="D3849" s="433"/>
      <c r="F3849" s="252"/>
    </row>
    <row r="3850" spans="3:6" x14ac:dyDescent="0.2">
      <c r="C3850" s="433"/>
      <c r="D3850" s="433"/>
      <c r="F3850" s="252"/>
    </row>
    <row r="3851" spans="3:6" x14ac:dyDescent="0.2">
      <c r="C3851" s="433"/>
      <c r="D3851" s="433"/>
      <c r="F3851" s="252"/>
    </row>
    <row r="3852" spans="3:6" x14ac:dyDescent="0.2">
      <c r="C3852" s="433"/>
      <c r="D3852" s="433"/>
      <c r="F3852" s="252"/>
    </row>
    <row r="3853" spans="3:6" x14ac:dyDescent="0.2">
      <c r="C3853" s="433"/>
      <c r="D3853" s="433"/>
      <c r="F3853" s="252"/>
    </row>
    <row r="3854" spans="3:6" x14ac:dyDescent="0.2">
      <c r="C3854" s="433"/>
      <c r="D3854" s="433"/>
      <c r="F3854" s="252"/>
    </row>
    <row r="3855" spans="3:6" x14ac:dyDescent="0.2">
      <c r="C3855" s="433"/>
      <c r="D3855" s="433"/>
      <c r="F3855" s="252"/>
    </row>
    <row r="3856" spans="3:6" x14ac:dyDescent="0.2">
      <c r="C3856" s="433"/>
      <c r="D3856" s="433"/>
      <c r="F3856" s="252"/>
    </row>
    <row r="3857" spans="3:6" x14ac:dyDescent="0.2">
      <c r="C3857" s="433"/>
      <c r="D3857" s="433"/>
      <c r="F3857" s="252"/>
    </row>
    <row r="3858" spans="3:6" x14ac:dyDescent="0.2">
      <c r="C3858" s="433"/>
      <c r="D3858" s="433"/>
      <c r="F3858" s="252"/>
    </row>
    <row r="3859" spans="3:6" x14ac:dyDescent="0.2">
      <c r="C3859" s="433"/>
      <c r="D3859" s="433"/>
      <c r="F3859" s="252"/>
    </row>
    <row r="3860" spans="3:6" x14ac:dyDescent="0.2">
      <c r="C3860" s="433"/>
      <c r="D3860" s="433"/>
      <c r="F3860" s="252"/>
    </row>
    <row r="3861" spans="3:6" x14ac:dyDescent="0.2">
      <c r="C3861" s="433"/>
      <c r="D3861" s="433"/>
      <c r="F3861" s="252"/>
    </row>
    <row r="3862" spans="3:6" x14ac:dyDescent="0.2">
      <c r="C3862" s="433"/>
      <c r="D3862" s="433"/>
      <c r="F3862" s="252"/>
    </row>
    <row r="3863" spans="3:6" x14ac:dyDescent="0.2">
      <c r="C3863" s="433"/>
      <c r="D3863" s="433"/>
      <c r="F3863" s="252"/>
    </row>
    <row r="3864" spans="3:6" x14ac:dyDescent="0.2">
      <c r="C3864" s="433"/>
      <c r="D3864" s="433"/>
      <c r="F3864" s="252"/>
    </row>
    <row r="3865" spans="3:6" x14ac:dyDescent="0.2">
      <c r="C3865" s="433"/>
      <c r="D3865" s="433"/>
      <c r="F3865" s="252"/>
    </row>
    <row r="3866" spans="3:6" x14ac:dyDescent="0.2">
      <c r="C3866" s="433"/>
      <c r="D3866" s="433"/>
      <c r="F3866" s="252"/>
    </row>
    <row r="3867" spans="3:6" x14ac:dyDescent="0.2">
      <c r="C3867" s="433"/>
      <c r="D3867" s="433"/>
      <c r="F3867" s="252"/>
    </row>
    <row r="3868" spans="3:6" x14ac:dyDescent="0.2">
      <c r="C3868" s="433"/>
      <c r="D3868" s="433"/>
      <c r="F3868" s="252"/>
    </row>
    <row r="3869" spans="3:6" x14ac:dyDescent="0.2">
      <c r="C3869" s="433"/>
      <c r="D3869" s="433"/>
      <c r="F3869" s="252"/>
    </row>
    <row r="3870" spans="3:6" x14ac:dyDescent="0.2">
      <c r="C3870" s="433"/>
      <c r="D3870" s="433"/>
      <c r="F3870" s="252"/>
    </row>
    <row r="3871" spans="3:6" x14ac:dyDescent="0.2">
      <c r="C3871" s="433"/>
      <c r="D3871" s="433"/>
      <c r="F3871" s="252"/>
    </row>
    <row r="3872" spans="3:6" x14ac:dyDescent="0.2">
      <c r="C3872" s="433"/>
      <c r="D3872" s="433"/>
      <c r="F3872" s="252"/>
    </row>
    <row r="3873" spans="3:6" x14ac:dyDescent="0.2">
      <c r="C3873" s="433"/>
      <c r="D3873" s="433"/>
      <c r="F3873" s="252"/>
    </row>
    <row r="3874" spans="3:6" x14ac:dyDescent="0.2">
      <c r="C3874" s="433"/>
      <c r="D3874" s="433"/>
      <c r="F3874" s="252"/>
    </row>
    <row r="3875" spans="3:6" x14ac:dyDescent="0.2">
      <c r="C3875" s="433"/>
      <c r="D3875" s="433"/>
      <c r="F3875" s="252"/>
    </row>
    <row r="3876" spans="3:6" x14ac:dyDescent="0.2">
      <c r="C3876" s="433"/>
      <c r="D3876" s="433"/>
      <c r="F3876" s="252"/>
    </row>
    <row r="3877" spans="3:6" x14ac:dyDescent="0.2">
      <c r="C3877" s="433"/>
      <c r="D3877" s="433"/>
      <c r="F3877" s="252"/>
    </row>
    <row r="3878" spans="3:6" x14ac:dyDescent="0.2">
      <c r="C3878" s="433"/>
      <c r="D3878" s="433"/>
      <c r="F3878" s="252"/>
    </row>
    <row r="3879" spans="3:6" x14ac:dyDescent="0.2">
      <c r="C3879" s="433"/>
      <c r="D3879" s="433"/>
      <c r="F3879" s="252"/>
    </row>
    <row r="3880" spans="3:6" x14ac:dyDescent="0.2">
      <c r="C3880" s="433"/>
      <c r="D3880" s="433"/>
      <c r="F3880" s="252"/>
    </row>
    <row r="3881" spans="3:6" x14ac:dyDescent="0.2">
      <c r="C3881" s="433"/>
      <c r="D3881" s="433"/>
      <c r="F3881" s="252"/>
    </row>
    <row r="3882" spans="3:6" x14ac:dyDescent="0.2">
      <c r="C3882" s="433"/>
      <c r="D3882" s="433"/>
      <c r="F3882" s="252"/>
    </row>
    <row r="3883" spans="3:6" x14ac:dyDescent="0.2">
      <c r="C3883" s="433"/>
      <c r="D3883" s="433"/>
      <c r="F3883" s="252"/>
    </row>
    <row r="3884" spans="3:6" x14ac:dyDescent="0.2">
      <c r="C3884" s="433"/>
      <c r="D3884" s="433"/>
      <c r="F3884" s="252"/>
    </row>
    <row r="3885" spans="3:6" x14ac:dyDescent="0.2">
      <c r="C3885" s="433"/>
      <c r="D3885" s="433"/>
      <c r="F3885" s="252"/>
    </row>
    <row r="3886" spans="3:6" x14ac:dyDescent="0.2">
      <c r="C3886" s="433"/>
      <c r="D3886" s="433"/>
      <c r="F3886" s="252"/>
    </row>
    <row r="3887" spans="3:6" x14ac:dyDescent="0.2">
      <c r="C3887" s="433"/>
      <c r="D3887" s="433"/>
      <c r="F3887" s="252"/>
    </row>
    <row r="3888" spans="3:6" x14ac:dyDescent="0.2">
      <c r="C3888" s="433"/>
      <c r="D3888" s="433"/>
      <c r="F3888" s="252"/>
    </row>
    <row r="3889" spans="3:6" x14ac:dyDescent="0.2">
      <c r="C3889" s="433"/>
      <c r="D3889" s="433"/>
      <c r="F3889" s="252"/>
    </row>
    <row r="3890" spans="3:6" x14ac:dyDescent="0.2">
      <c r="C3890" s="433"/>
      <c r="D3890" s="433"/>
      <c r="F3890" s="252"/>
    </row>
    <row r="3891" spans="3:6" x14ac:dyDescent="0.2">
      <c r="C3891" s="433"/>
      <c r="D3891" s="433"/>
      <c r="F3891" s="252"/>
    </row>
    <row r="3892" spans="3:6" x14ac:dyDescent="0.2">
      <c r="C3892" s="433"/>
      <c r="D3892" s="433"/>
      <c r="F3892" s="252"/>
    </row>
    <row r="3893" spans="3:6" x14ac:dyDescent="0.2">
      <c r="C3893" s="433"/>
      <c r="D3893" s="433"/>
      <c r="F3893" s="252"/>
    </row>
    <row r="3894" spans="3:6" x14ac:dyDescent="0.2">
      <c r="C3894" s="433"/>
      <c r="D3894" s="433"/>
      <c r="F3894" s="252"/>
    </row>
    <row r="3895" spans="3:6" x14ac:dyDescent="0.2">
      <c r="C3895" s="433"/>
      <c r="D3895" s="433"/>
      <c r="F3895" s="252"/>
    </row>
    <row r="3896" spans="3:6" x14ac:dyDescent="0.2">
      <c r="C3896" s="433"/>
      <c r="D3896" s="433"/>
      <c r="F3896" s="252"/>
    </row>
    <row r="3897" spans="3:6" x14ac:dyDescent="0.2">
      <c r="C3897" s="433"/>
      <c r="D3897" s="433"/>
      <c r="F3897" s="252"/>
    </row>
    <row r="3898" spans="3:6" x14ac:dyDescent="0.2">
      <c r="C3898" s="433"/>
      <c r="D3898" s="433"/>
      <c r="F3898" s="252"/>
    </row>
    <row r="3899" spans="3:6" x14ac:dyDescent="0.2">
      <c r="C3899" s="433"/>
      <c r="D3899" s="433"/>
      <c r="F3899" s="252"/>
    </row>
    <row r="3900" spans="3:6" x14ac:dyDescent="0.2">
      <c r="C3900" s="433"/>
      <c r="D3900" s="433"/>
      <c r="F3900" s="252"/>
    </row>
    <row r="3901" spans="3:6" x14ac:dyDescent="0.2">
      <c r="C3901" s="433"/>
      <c r="D3901" s="433"/>
      <c r="F3901" s="252"/>
    </row>
    <row r="3902" spans="3:6" x14ac:dyDescent="0.2">
      <c r="C3902" s="433"/>
      <c r="D3902" s="433"/>
      <c r="F3902" s="252"/>
    </row>
    <row r="3903" spans="3:6" x14ac:dyDescent="0.2">
      <c r="C3903" s="433"/>
      <c r="D3903" s="433"/>
      <c r="F3903" s="252"/>
    </row>
    <row r="3904" spans="3:6" x14ac:dyDescent="0.2">
      <c r="C3904" s="433"/>
      <c r="D3904" s="433"/>
      <c r="F3904" s="252"/>
    </row>
    <row r="3905" spans="3:6" x14ac:dyDescent="0.2">
      <c r="C3905" s="433"/>
      <c r="D3905" s="433"/>
      <c r="F3905" s="252"/>
    </row>
    <row r="3906" spans="3:6" x14ac:dyDescent="0.2">
      <c r="C3906" s="433"/>
      <c r="D3906" s="433"/>
      <c r="F3906" s="252"/>
    </row>
    <row r="3907" spans="3:6" x14ac:dyDescent="0.2">
      <c r="C3907" s="433"/>
      <c r="D3907" s="433"/>
      <c r="F3907" s="252"/>
    </row>
    <row r="3908" spans="3:6" x14ac:dyDescent="0.2">
      <c r="C3908" s="433"/>
      <c r="D3908" s="433"/>
      <c r="F3908" s="252"/>
    </row>
    <row r="3909" spans="3:6" x14ac:dyDescent="0.2">
      <c r="C3909" s="433"/>
      <c r="D3909" s="433"/>
      <c r="F3909" s="252"/>
    </row>
    <row r="3910" spans="3:6" x14ac:dyDescent="0.2">
      <c r="C3910" s="433"/>
      <c r="D3910" s="433"/>
      <c r="F3910" s="252"/>
    </row>
    <row r="3911" spans="3:6" x14ac:dyDescent="0.2">
      <c r="C3911" s="433"/>
      <c r="D3911" s="433"/>
      <c r="F3911" s="252"/>
    </row>
    <row r="3912" spans="3:6" x14ac:dyDescent="0.2">
      <c r="C3912" s="433"/>
      <c r="D3912" s="433"/>
      <c r="F3912" s="252"/>
    </row>
    <row r="3913" spans="3:6" x14ac:dyDescent="0.2">
      <c r="C3913" s="433"/>
      <c r="D3913" s="433"/>
      <c r="F3913" s="252"/>
    </row>
    <row r="3914" spans="3:6" x14ac:dyDescent="0.2">
      <c r="C3914" s="433"/>
      <c r="D3914" s="433"/>
      <c r="F3914" s="252"/>
    </row>
    <row r="3915" spans="3:6" x14ac:dyDescent="0.2">
      <c r="C3915" s="433"/>
      <c r="D3915" s="433"/>
      <c r="F3915" s="252"/>
    </row>
    <row r="3916" spans="3:6" x14ac:dyDescent="0.2">
      <c r="C3916" s="433"/>
      <c r="D3916" s="433"/>
      <c r="F3916" s="252"/>
    </row>
    <row r="3917" spans="3:6" x14ac:dyDescent="0.2">
      <c r="C3917" s="433"/>
      <c r="D3917" s="433"/>
      <c r="F3917" s="252"/>
    </row>
    <row r="3918" spans="3:6" x14ac:dyDescent="0.2">
      <c r="C3918" s="433"/>
      <c r="D3918" s="433"/>
      <c r="F3918" s="252"/>
    </row>
    <row r="3919" spans="3:6" x14ac:dyDescent="0.2">
      <c r="C3919" s="433"/>
      <c r="D3919" s="433"/>
      <c r="F3919" s="252"/>
    </row>
    <row r="3920" spans="3:6" x14ac:dyDescent="0.2">
      <c r="C3920" s="433"/>
      <c r="D3920" s="433"/>
      <c r="F3920" s="252"/>
    </row>
    <row r="3921" spans="3:6" x14ac:dyDescent="0.2">
      <c r="C3921" s="433"/>
      <c r="D3921" s="433"/>
      <c r="F3921" s="252"/>
    </row>
    <row r="3922" spans="3:6" x14ac:dyDescent="0.2">
      <c r="C3922" s="433"/>
      <c r="D3922" s="433"/>
      <c r="F3922" s="252"/>
    </row>
    <row r="3923" spans="3:6" x14ac:dyDescent="0.2">
      <c r="C3923" s="433"/>
      <c r="D3923" s="433"/>
      <c r="F3923" s="252"/>
    </row>
    <row r="3924" spans="3:6" x14ac:dyDescent="0.2">
      <c r="C3924" s="433"/>
      <c r="D3924" s="433"/>
      <c r="F3924" s="252"/>
    </row>
    <row r="3925" spans="3:6" x14ac:dyDescent="0.2">
      <c r="C3925" s="433"/>
      <c r="D3925" s="433"/>
      <c r="F3925" s="252"/>
    </row>
    <row r="3926" spans="3:6" x14ac:dyDescent="0.2">
      <c r="C3926" s="433"/>
      <c r="D3926" s="433"/>
      <c r="F3926" s="252"/>
    </row>
    <row r="3927" spans="3:6" x14ac:dyDescent="0.2">
      <c r="C3927" s="433"/>
      <c r="D3927" s="433"/>
      <c r="F3927" s="252"/>
    </row>
    <row r="3928" spans="3:6" x14ac:dyDescent="0.2">
      <c r="C3928" s="433"/>
      <c r="D3928" s="433"/>
      <c r="F3928" s="252"/>
    </row>
    <row r="3929" spans="3:6" x14ac:dyDescent="0.2">
      <c r="C3929" s="433"/>
      <c r="D3929" s="433"/>
      <c r="F3929" s="252"/>
    </row>
    <row r="3930" spans="3:6" x14ac:dyDescent="0.2">
      <c r="C3930" s="433"/>
      <c r="D3930" s="433"/>
      <c r="F3930" s="252"/>
    </row>
    <row r="3931" spans="3:6" x14ac:dyDescent="0.2">
      <c r="C3931" s="433"/>
      <c r="D3931" s="433"/>
      <c r="F3931" s="252"/>
    </row>
    <row r="3932" spans="3:6" x14ac:dyDescent="0.2">
      <c r="C3932" s="433"/>
      <c r="D3932" s="433"/>
      <c r="F3932" s="252"/>
    </row>
    <row r="3933" spans="3:6" x14ac:dyDescent="0.2">
      <c r="C3933" s="433"/>
      <c r="D3933" s="433"/>
      <c r="F3933" s="252"/>
    </row>
    <row r="3934" spans="3:6" x14ac:dyDescent="0.2">
      <c r="C3934" s="433"/>
      <c r="D3934" s="433"/>
      <c r="F3934" s="252"/>
    </row>
    <row r="3935" spans="3:6" x14ac:dyDescent="0.2">
      <c r="C3935" s="433"/>
      <c r="D3935" s="433"/>
      <c r="F3935" s="252"/>
    </row>
    <row r="3936" spans="3:6" x14ac:dyDescent="0.2">
      <c r="C3936" s="433"/>
      <c r="D3936" s="433"/>
      <c r="F3936" s="252"/>
    </row>
    <row r="3937" spans="3:6" x14ac:dyDescent="0.2">
      <c r="C3937" s="433"/>
      <c r="D3937" s="433"/>
      <c r="F3937" s="252"/>
    </row>
    <row r="3938" spans="3:6" x14ac:dyDescent="0.2">
      <c r="C3938" s="433"/>
      <c r="D3938" s="433"/>
      <c r="F3938" s="252"/>
    </row>
    <row r="3939" spans="3:6" x14ac:dyDescent="0.2">
      <c r="C3939" s="433"/>
      <c r="D3939" s="433"/>
      <c r="F3939" s="252"/>
    </row>
    <row r="3940" spans="3:6" x14ac:dyDescent="0.2">
      <c r="C3940" s="433"/>
      <c r="D3940" s="433"/>
      <c r="F3940" s="252"/>
    </row>
    <row r="3941" spans="3:6" x14ac:dyDescent="0.2">
      <c r="C3941" s="433"/>
      <c r="D3941" s="433"/>
      <c r="F3941" s="252"/>
    </row>
    <row r="3942" spans="3:6" x14ac:dyDescent="0.2">
      <c r="C3942" s="433"/>
      <c r="D3942" s="433"/>
      <c r="F3942" s="252"/>
    </row>
    <row r="3943" spans="3:6" x14ac:dyDescent="0.2">
      <c r="C3943" s="433"/>
      <c r="D3943" s="433"/>
      <c r="F3943" s="252"/>
    </row>
    <row r="3944" spans="3:6" x14ac:dyDescent="0.2">
      <c r="C3944" s="433"/>
      <c r="D3944" s="433"/>
      <c r="F3944" s="252"/>
    </row>
    <row r="3945" spans="3:6" x14ac:dyDescent="0.2">
      <c r="C3945" s="433"/>
      <c r="D3945" s="433"/>
      <c r="F3945" s="252"/>
    </row>
    <row r="3946" spans="3:6" x14ac:dyDescent="0.2">
      <c r="C3946" s="433"/>
      <c r="D3946" s="433"/>
      <c r="F3946" s="252"/>
    </row>
    <row r="3947" spans="3:6" x14ac:dyDescent="0.2">
      <c r="C3947" s="433"/>
      <c r="D3947" s="433"/>
      <c r="F3947" s="252"/>
    </row>
    <row r="3948" spans="3:6" x14ac:dyDescent="0.2">
      <c r="C3948" s="433"/>
      <c r="D3948" s="433"/>
      <c r="F3948" s="252"/>
    </row>
    <row r="3949" spans="3:6" x14ac:dyDescent="0.2">
      <c r="C3949" s="433"/>
      <c r="D3949" s="433"/>
      <c r="F3949" s="252"/>
    </row>
    <row r="3950" spans="3:6" x14ac:dyDescent="0.2">
      <c r="C3950" s="433"/>
      <c r="D3950" s="433"/>
      <c r="F3950" s="252"/>
    </row>
    <row r="3951" spans="3:6" x14ac:dyDescent="0.2">
      <c r="C3951" s="433"/>
      <c r="D3951" s="433"/>
      <c r="F3951" s="252"/>
    </row>
    <row r="3952" spans="3:6" x14ac:dyDescent="0.2">
      <c r="C3952" s="433"/>
      <c r="D3952" s="433"/>
      <c r="F3952" s="252"/>
    </row>
    <row r="3953" spans="3:6" x14ac:dyDescent="0.2">
      <c r="C3953" s="433"/>
      <c r="D3953" s="433"/>
      <c r="F3953" s="252"/>
    </row>
    <row r="3954" spans="3:6" x14ac:dyDescent="0.2">
      <c r="C3954" s="433"/>
      <c r="D3954" s="433"/>
      <c r="F3954" s="252"/>
    </row>
    <row r="3955" spans="3:6" x14ac:dyDescent="0.2">
      <c r="C3955" s="433"/>
      <c r="D3955" s="433"/>
      <c r="F3955" s="252"/>
    </row>
    <row r="3956" spans="3:6" x14ac:dyDescent="0.2">
      <c r="C3956" s="433"/>
      <c r="D3956" s="433"/>
      <c r="F3956" s="252"/>
    </row>
    <row r="3957" spans="3:6" x14ac:dyDescent="0.2">
      <c r="C3957" s="433"/>
      <c r="D3957" s="433"/>
      <c r="F3957" s="252"/>
    </row>
    <row r="3958" spans="3:6" x14ac:dyDescent="0.2">
      <c r="C3958" s="433"/>
      <c r="D3958" s="433"/>
      <c r="F3958" s="252"/>
    </row>
    <row r="3959" spans="3:6" x14ac:dyDescent="0.2">
      <c r="C3959" s="433"/>
      <c r="D3959" s="433"/>
      <c r="F3959" s="252"/>
    </row>
    <row r="3960" spans="3:6" x14ac:dyDescent="0.2">
      <c r="C3960" s="433"/>
      <c r="D3960" s="433"/>
      <c r="F3960" s="252"/>
    </row>
    <row r="3961" spans="3:6" x14ac:dyDescent="0.2">
      <c r="C3961" s="433"/>
      <c r="D3961" s="433"/>
      <c r="F3961" s="252"/>
    </row>
    <row r="3962" spans="3:6" x14ac:dyDescent="0.2">
      <c r="C3962" s="433"/>
      <c r="D3962" s="433"/>
      <c r="F3962" s="252"/>
    </row>
    <row r="3963" spans="3:6" x14ac:dyDescent="0.2">
      <c r="C3963" s="433"/>
      <c r="D3963" s="433"/>
      <c r="F3963" s="252"/>
    </row>
    <row r="3964" spans="3:6" x14ac:dyDescent="0.2">
      <c r="C3964" s="433"/>
      <c r="D3964" s="433"/>
      <c r="F3964" s="252"/>
    </row>
    <row r="3965" spans="3:6" x14ac:dyDescent="0.2">
      <c r="C3965" s="433"/>
      <c r="D3965" s="433"/>
      <c r="F3965" s="252"/>
    </row>
    <row r="3966" spans="3:6" x14ac:dyDescent="0.2">
      <c r="C3966" s="433"/>
      <c r="D3966" s="433"/>
      <c r="F3966" s="252"/>
    </row>
    <row r="3967" spans="3:6" x14ac:dyDescent="0.2">
      <c r="C3967" s="433"/>
      <c r="D3967" s="433"/>
      <c r="F3967" s="252"/>
    </row>
    <row r="3968" spans="3:6" x14ac:dyDescent="0.2">
      <c r="C3968" s="433"/>
      <c r="D3968" s="433"/>
      <c r="F3968" s="252"/>
    </row>
    <row r="3969" spans="3:6" x14ac:dyDescent="0.2">
      <c r="C3969" s="433"/>
      <c r="D3969" s="433"/>
      <c r="F3969" s="252"/>
    </row>
    <row r="3970" spans="3:6" x14ac:dyDescent="0.2">
      <c r="C3970" s="433"/>
      <c r="D3970" s="433"/>
      <c r="F3970" s="252"/>
    </row>
    <row r="3971" spans="3:6" x14ac:dyDescent="0.2">
      <c r="C3971" s="433"/>
      <c r="D3971" s="433"/>
      <c r="F3971" s="252"/>
    </row>
    <row r="3972" spans="3:6" x14ac:dyDescent="0.2">
      <c r="C3972" s="433"/>
      <c r="D3972" s="433"/>
      <c r="F3972" s="252"/>
    </row>
    <row r="3973" spans="3:6" x14ac:dyDescent="0.2">
      <c r="C3973" s="433"/>
      <c r="D3973" s="433"/>
      <c r="F3973" s="252"/>
    </row>
    <row r="3974" spans="3:6" x14ac:dyDescent="0.2">
      <c r="C3974" s="433"/>
      <c r="D3974" s="433"/>
      <c r="F3974" s="252"/>
    </row>
    <row r="3975" spans="3:6" x14ac:dyDescent="0.2">
      <c r="C3975" s="433"/>
      <c r="D3975" s="433"/>
      <c r="F3975" s="252"/>
    </row>
    <row r="3976" spans="3:6" x14ac:dyDescent="0.2">
      <c r="C3976" s="433"/>
      <c r="D3976" s="433"/>
      <c r="F3976" s="252"/>
    </row>
    <row r="3977" spans="3:6" x14ac:dyDescent="0.2">
      <c r="C3977" s="433"/>
      <c r="D3977" s="433"/>
      <c r="F3977" s="252"/>
    </row>
    <row r="3978" spans="3:6" x14ac:dyDescent="0.2">
      <c r="C3978" s="433"/>
      <c r="D3978" s="433"/>
      <c r="F3978" s="252"/>
    </row>
    <row r="3979" spans="3:6" x14ac:dyDescent="0.2">
      <c r="C3979" s="433"/>
      <c r="D3979" s="433"/>
      <c r="F3979" s="252"/>
    </row>
    <row r="3980" spans="3:6" x14ac:dyDescent="0.2">
      <c r="C3980" s="433"/>
      <c r="D3980" s="433"/>
      <c r="F3980" s="252"/>
    </row>
    <row r="3981" spans="3:6" x14ac:dyDescent="0.2">
      <c r="C3981" s="433"/>
      <c r="D3981" s="433"/>
      <c r="F3981" s="252"/>
    </row>
    <row r="3982" spans="3:6" x14ac:dyDescent="0.2">
      <c r="C3982" s="433"/>
      <c r="D3982" s="433"/>
      <c r="F3982" s="252"/>
    </row>
    <row r="3983" spans="3:6" x14ac:dyDescent="0.2">
      <c r="C3983" s="433"/>
      <c r="D3983" s="433"/>
      <c r="F3983" s="252"/>
    </row>
    <row r="3984" spans="3:6" x14ac:dyDescent="0.2">
      <c r="C3984" s="433"/>
      <c r="D3984" s="433"/>
      <c r="F3984" s="252"/>
    </row>
    <row r="3985" spans="3:6" x14ac:dyDescent="0.2">
      <c r="C3985" s="433"/>
      <c r="D3985" s="433"/>
      <c r="F3985" s="252"/>
    </row>
    <row r="3986" spans="3:6" x14ac:dyDescent="0.2">
      <c r="C3986" s="433"/>
      <c r="D3986" s="433"/>
      <c r="F3986" s="252"/>
    </row>
    <row r="3987" spans="3:6" x14ac:dyDescent="0.2">
      <c r="C3987" s="433"/>
      <c r="D3987" s="433"/>
      <c r="F3987" s="252"/>
    </row>
    <row r="3988" spans="3:6" x14ac:dyDescent="0.2">
      <c r="C3988" s="433"/>
      <c r="D3988" s="433"/>
      <c r="F3988" s="252"/>
    </row>
    <row r="3989" spans="3:6" x14ac:dyDescent="0.2">
      <c r="C3989" s="433"/>
      <c r="D3989" s="433"/>
      <c r="F3989" s="252"/>
    </row>
    <row r="3990" spans="3:6" x14ac:dyDescent="0.2">
      <c r="C3990" s="433"/>
      <c r="D3990" s="433"/>
      <c r="F3990" s="252"/>
    </row>
    <row r="3991" spans="3:6" x14ac:dyDescent="0.2">
      <c r="C3991" s="433"/>
      <c r="D3991" s="433"/>
      <c r="F3991" s="252"/>
    </row>
    <row r="3992" spans="3:6" x14ac:dyDescent="0.2">
      <c r="C3992" s="433"/>
      <c r="D3992" s="433"/>
      <c r="F3992" s="252"/>
    </row>
    <row r="3993" spans="3:6" x14ac:dyDescent="0.2">
      <c r="C3993" s="433"/>
      <c r="D3993" s="433"/>
      <c r="F3993" s="252"/>
    </row>
    <row r="3994" spans="3:6" x14ac:dyDescent="0.2">
      <c r="C3994" s="433"/>
      <c r="D3994" s="433"/>
      <c r="F3994" s="252"/>
    </row>
    <row r="3995" spans="3:6" x14ac:dyDescent="0.2">
      <c r="C3995" s="433"/>
      <c r="D3995" s="433"/>
      <c r="F3995" s="252"/>
    </row>
    <row r="3996" spans="3:6" x14ac:dyDescent="0.2">
      <c r="C3996" s="433"/>
      <c r="D3996" s="433"/>
      <c r="F3996" s="252"/>
    </row>
    <row r="3997" spans="3:6" x14ac:dyDescent="0.2">
      <c r="C3997" s="433"/>
      <c r="D3997" s="433"/>
      <c r="F3997" s="252"/>
    </row>
    <row r="3998" spans="3:6" x14ac:dyDescent="0.2">
      <c r="C3998" s="433"/>
      <c r="D3998" s="433"/>
      <c r="F3998" s="252"/>
    </row>
    <row r="3999" spans="3:6" x14ac:dyDescent="0.2">
      <c r="C3999" s="433"/>
      <c r="D3999" s="433"/>
      <c r="F3999" s="252"/>
    </row>
    <row r="4000" spans="3:6" x14ac:dyDescent="0.2">
      <c r="C4000" s="433"/>
      <c r="D4000" s="433"/>
      <c r="F4000" s="252"/>
    </row>
    <row r="4001" spans="3:6" x14ac:dyDescent="0.2">
      <c r="C4001" s="433"/>
      <c r="D4001" s="433"/>
      <c r="F4001" s="252"/>
    </row>
    <row r="4002" spans="3:6" x14ac:dyDescent="0.2">
      <c r="C4002" s="433"/>
      <c r="D4002" s="433"/>
      <c r="F4002" s="252"/>
    </row>
    <row r="4003" spans="3:6" x14ac:dyDescent="0.2">
      <c r="C4003" s="433"/>
      <c r="D4003" s="433"/>
      <c r="F4003" s="252"/>
    </row>
    <row r="4004" spans="3:6" x14ac:dyDescent="0.2">
      <c r="C4004" s="433"/>
      <c r="D4004" s="433"/>
      <c r="F4004" s="252"/>
    </row>
    <row r="4005" spans="3:6" x14ac:dyDescent="0.2">
      <c r="C4005" s="433"/>
      <c r="D4005" s="433"/>
      <c r="F4005" s="252"/>
    </row>
    <row r="4006" spans="3:6" x14ac:dyDescent="0.2">
      <c r="C4006" s="433"/>
      <c r="D4006" s="433"/>
      <c r="F4006" s="252"/>
    </row>
    <row r="4007" spans="3:6" x14ac:dyDescent="0.2">
      <c r="C4007" s="433"/>
      <c r="D4007" s="433"/>
      <c r="F4007" s="252"/>
    </row>
    <row r="4008" spans="3:6" x14ac:dyDescent="0.2">
      <c r="C4008" s="433"/>
      <c r="D4008" s="433"/>
      <c r="F4008" s="252"/>
    </row>
    <row r="4009" spans="3:6" x14ac:dyDescent="0.2">
      <c r="C4009" s="433"/>
      <c r="D4009" s="433"/>
      <c r="F4009" s="252"/>
    </row>
    <row r="4010" spans="3:6" x14ac:dyDescent="0.2">
      <c r="C4010" s="433"/>
      <c r="D4010" s="433"/>
      <c r="F4010" s="252"/>
    </row>
    <row r="4011" spans="3:6" x14ac:dyDescent="0.2">
      <c r="C4011" s="433"/>
      <c r="D4011" s="433"/>
      <c r="F4011" s="252"/>
    </row>
    <row r="4012" spans="3:6" x14ac:dyDescent="0.2">
      <c r="C4012" s="433"/>
      <c r="D4012" s="433"/>
      <c r="F4012" s="252"/>
    </row>
    <row r="4013" spans="3:6" x14ac:dyDescent="0.2">
      <c r="C4013" s="433"/>
      <c r="D4013" s="433"/>
      <c r="F4013" s="252"/>
    </row>
    <row r="4014" spans="3:6" x14ac:dyDescent="0.2">
      <c r="C4014" s="433"/>
      <c r="D4014" s="433"/>
      <c r="F4014" s="252"/>
    </row>
    <row r="4015" spans="3:6" x14ac:dyDescent="0.2">
      <c r="C4015" s="433"/>
      <c r="D4015" s="433"/>
      <c r="F4015" s="252"/>
    </row>
    <row r="4016" spans="3:6" x14ac:dyDescent="0.2">
      <c r="C4016" s="433"/>
      <c r="D4016" s="433"/>
      <c r="F4016" s="252"/>
    </row>
    <row r="4017" spans="3:6" x14ac:dyDescent="0.2">
      <c r="C4017" s="433"/>
      <c r="D4017" s="433"/>
      <c r="F4017" s="252"/>
    </row>
    <row r="4018" spans="3:6" x14ac:dyDescent="0.2">
      <c r="C4018" s="433"/>
      <c r="D4018" s="433"/>
      <c r="F4018" s="252"/>
    </row>
    <row r="4019" spans="3:6" x14ac:dyDescent="0.2">
      <c r="C4019" s="433"/>
      <c r="D4019" s="433"/>
      <c r="F4019" s="252"/>
    </row>
    <row r="4020" spans="3:6" x14ac:dyDescent="0.2">
      <c r="C4020" s="433"/>
      <c r="D4020" s="433"/>
      <c r="F4020" s="252"/>
    </row>
    <row r="4021" spans="3:6" x14ac:dyDescent="0.2">
      <c r="C4021" s="433"/>
      <c r="D4021" s="433"/>
      <c r="F4021" s="252"/>
    </row>
    <row r="4022" spans="3:6" x14ac:dyDescent="0.2">
      <c r="C4022" s="433"/>
      <c r="D4022" s="433"/>
      <c r="F4022" s="252"/>
    </row>
    <row r="4023" spans="3:6" x14ac:dyDescent="0.2">
      <c r="C4023" s="433"/>
      <c r="D4023" s="433"/>
      <c r="F4023" s="252"/>
    </row>
    <row r="4024" spans="3:6" x14ac:dyDescent="0.2">
      <c r="C4024" s="433"/>
      <c r="D4024" s="433"/>
      <c r="F4024" s="252"/>
    </row>
    <row r="4025" spans="3:6" x14ac:dyDescent="0.2">
      <c r="C4025" s="433"/>
      <c r="D4025" s="433"/>
      <c r="F4025" s="252"/>
    </row>
    <row r="4026" spans="3:6" x14ac:dyDescent="0.2">
      <c r="C4026" s="433"/>
      <c r="D4026" s="433"/>
      <c r="F4026" s="252"/>
    </row>
    <row r="4027" spans="3:6" x14ac:dyDescent="0.2">
      <c r="C4027" s="433"/>
      <c r="D4027" s="433"/>
      <c r="F4027" s="252"/>
    </row>
    <row r="4028" spans="3:6" x14ac:dyDescent="0.2">
      <c r="C4028" s="433"/>
      <c r="D4028" s="433"/>
      <c r="F4028" s="252"/>
    </row>
    <row r="4029" spans="3:6" x14ac:dyDescent="0.2">
      <c r="C4029" s="433"/>
      <c r="D4029" s="433"/>
      <c r="F4029" s="252"/>
    </row>
    <row r="4030" spans="3:6" x14ac:dyDescent="0.2">
      <c r="C4030" s="433"/>
      <c r="D4030" s="433"/>
      <c r="F4030" s="252"/>
    </row>
    <row r="4031" spans="3:6" x14ac:dyDescent="0.2">
      <c r="C4031" s="433"/>
      <c r="D4031" s="433"/>
      <c r="F4031" s="252"/>
    </row>
    <row r="4032" spans="3:6" x14ac:dyDescent="0.2">
      <c r="C4032" s="433"/>
      <c r="D4032" s="433"/>
      <c r="F4032" s="252"/>
    </row>
    <row r="4033" spans="3:6" x14ac:dyDescent="0.2">
      <c r="C4033" s="433"/>
      <c r="D4033" s="433"/>
      <c r="F4033" s="252"/>
    </row>
    <row r="4034" spans="3:6" x14ac:dyDescent="0.2">
      <c r="C4034" s="433"/>
      <c r="D4034" s="433"/>
      <c r="F4034" s="252"/>
    </row>
    <row r="4035" spans="3:6" x14ac:dyDescent="0.2">
      <c r="C4035" s="433"/>
      <c r="D4035" s="433"/>
      <c r="F4035" s="252"/>
    </row>
    <row r="4036" spans="3:6" x14ac:dyDescent="0.2">
      <c r="C4036" s="433"/>
      <c r="D4036" s="433"/>
      <c r="F4036" s="252"/>
    </row>
    <row r="4037" spans="3:6" x14ac:dyDescent="0.2">
      <c r="C4037" s="433"/>
      <c r="D4037" s="433"/>
      <c r="F4037" s="252"/>
    </row>
    <row r="4038" spans="3:6" x14ac:dyDescent="0.2">
      <c r="C4038" s="433"/>
      <c r="D4038" s="433"/>
      <c r="F4038" s="252"/>
    </row>
    <row r="4039" spans="3:6" x14ac:dyDescent="0.2">
      <c r="C4039" s="433"/>
      <c r="D4039" s="433"/>
      <c r="F4039" s="252"/>
    </row>
    <row r="4040" spans="3:6" x14ac:dyDescent="0.2">
      <c r="C4040" s="433"/>
      <c r="D4040" s="433"/>
      <c r="F4040" s="252"/>
    </row>
    <row r="4041" spans="3:6" x14ac:dyDescent="0.2">
      <c r="C4041" s="433"/>
      <c r="D4041" s="433"/>
      <c r="F4041" s="252"/>
    </row>
    <row r="4042" spans="3:6" x14ac:dyDescent="0.2">
      <c r="C4042" s="433"/>
      <c r="D4042" s="433"/>
      <c r="F4042" s="252"/>
    </row>
    <row r="4043" spans="3:6" x14ac:dyDescent="0.2">
      <c r="C4043" s="433"/>
      <c r="D4043" s="433"/>
      <c r="F4043" s="252"/>
    </row>
    <row r="4044" spans="3:6" x14ac:dyDescent="0.2">
      <c r="C4044" s="433"/>
      <c r="D4044" s="433"/>
      <c r="F4044" s="252"/>
    </row>
    <row r="4045" spans="3:6" x14ac:dyDescent="0.2">
      <c r="C4045" s="433"/>
      <c r="D4045" s="433"/>
      <c r="F4045" s="252"/>
    </row>
    <row r="4046" spans="3:6" x14ac:dyDescent="0.2">
      <c r="C4046" s="433"/>
      <c r="D4046" s="433"/>
      <c r="F4046" s="252"/>
    </row>
    <row r="4047" spans="3:6" x14ac:dyDescent="0.2">
      <c r="C4047" s="433"/>
      <c r="D4047" s="433"/>
      <c r="F4047" s="252"/>
    </row>
    <row r="4048" spans="3:6" x14ac:dyDescent="0.2">
      <c r="C4048" s="433"/>
      <c r="D4048" s="433"/>
      <c r="F4048" s="252"/>
    </row>
    <row r="4049" spans="3:6" x14ac:dyDescent="0.2">
      <c r="C4049" s="433"/>
      <c r="D4049" s="433"/>
      <c r="F4049" s="252"/>
    </row>
    <row r="4050" spans="3:6" x14ac:dyDescent="0.2">
      <c r="C4050" s="433"/>
      <c r="D4050" s="433"/>
      <c r="F4050" s="252"/>
    </row>
    <row r="4051" spans="3:6" x14ac:dyDescent="0.2">
      <c r="C4051" s="433"/>
      <c r="D4051" s="433"/>
      <c r="F4051" s="252"/>
    </row>
    <row r="4052" spans="3:6" x14ac:dyDescent="0.2">
      <c r="C4052" s="433"/>
      <c r="D4052" s="433"/>
      <c r="F4052" s="252"/>
    </row>
    <row r="4053" spans="3:6" x14ac:dyDescent="0.2">
      <c r="C4053" s="433"/>
      <c r="D4053" s="433"/>
      <c r="F4053" s="252"/>
    </row>
    <row r="4054" spans="3:6" x14ac:dyDescent="0.2">
      <c r="C4054" s="433"/>
      <c r="D4054" s="433"/>
      <c r="F4054" s="252"/>
    </row>
    <row r="4055" spans="3:6" x14ac:dyDescent="0.2">
      <c r="C4055" s="433"/>
      <c r="D4055" s="433"/>
      <c r="F4055" s="252"/>
    </row>
    <row r="4056" spans="3:6" x14ac:dyDescent="0.2">
      <c r="C4056" s="433"/>
      <c r="D4056" s="433"/>
      <c r="F4056" s="252"/>
    </row>
    <row r="4057" spans="3:6" x14ac:dyDescent="0.2">
      <c r="C4057" s="433"/>
      <c r="D4057" s="433"/>
      <c r="F4057" s="252"/>
    </row>
    <row r="4058" spans="3:6" x14ac:dyDescent="0.2">
      <c r="C4058" s="433"/>
      <c r="D4058" s="433"/>
      <c r="F4058" s="252"/>
    </row>
    <row r="4059" spans="3:6" x14ac:dyDescent="0.2">
      <c r="C4059" s="433"/>
      <c r="D4059" s="433"/>
      <c r="F4059" s="252"/>
    </row>
    <row r="4060" spans="3:6" x14ac:dyDescent="0.2">
      <c r="C4060" s="433"/>
      <c r="D4060" s="433"/>
      <c r="F4060" s="252"/>
    </row>
    <row r="4061" spans="3:6" x14ac:dyDescent="0.2">
      <c r="C4061" s="433"/>
      <c r="D4061" s="433"/>
      <c r="F4061" s="252"/>
    </row>
    <row r="4062" spans="3:6" x14ac:dyDescent="0.2">
      <c r="C4062" s="433"/>
      <c r="D4062" s="433"/>
      <c r="F4062" s="252"/>
    </row>
    <row r="4063" spans="3:6" x14ac:dyDescent="0.2">
      <c r="C4063" s="433"/>
      <c r="D4063" s="433"/>
      <c r="F4063" s="252"/>
    </row>
    <row r="4064" spans="3:6" x14ac:dyDescent="0.2">
      <c r="C4064" s="433"/>
      <c r="D4064" s="433"/>
      <c r="F4064" s="252"/>
    </row>
    <row r="4065" spans="3:6" x14ac:dyDescent="0.2">
      <c r="C4065" s="433"/>
      <c r="D4065" s="433"/>
      <c r="F4065" s="252"/>
    </row>
    <row r="4066" spans="3:6" x14ac:dyDescent="0.2">
      <c r="C4066" s="433"/>
      <c r="D4066" s="433"/>
      <c r="F4066" s="252"/>
    </row>
    <row r="4067" spans="3:6" x14ac:dyDescent="0.2">
      <c r="C4067" s="433"/>
      <c r="D4067" s="433"/>
      <c r="F4067" s="252"/>
    </row>
    <row r="4068" spans="3:6" x14ac:dyDescent="0.2">
      <c r="C4068" s="433"/>
      <c r="D4068" s="433"/>
      <c r="F4068" s="252"/>
    </row>
    <row r="4069" spans="3:6" x14ac:dyDescent="0.2">
      <c r="C4069" s="433"/>
      <c r="D4069" s="433"/>
      <c r="F4069" s="252"/>
    </row>
    <row r="4070" spans="3:6" x14ac:dyDescent="0.2">
      <c r="C4070" s="433"/>
      <c r="D4070" s="433"/>
      <c r="F4070" s="252"/>
    </row>
    <row r="4071" spans="3:6" x14ac:dyDescent="0.2">
      <c r="C4071" s="433"/>
      <c r="D4071" s="433"/>
      <c r="F4071" s="252"/>
    </row>
    <row r="4072" spans="3:6" x14ac:dyDescent="0.2">
      <c r="C4072" s="433"/>
      <c r="D4072" s="433"/>
      <c r="F4072" s="252"/>
    </row>
    <row r="4073" spans="3:6" x14ac:dyDescent="0.2">
      <c r="C4073" s="433"/>
      <c r="D4073" s="433"/>
      <c r="F4073" s="252"/>
    </row>
    <row r="4074" spans="3:6" x14ac:dyDescent="0.2">
      <c r="C4074" s="433"/>
      <c r="D4074" s="433"/>
      <c r="F4074" s="252"/>
    </row>
    <row r="4075" spans="3:6" x14ac:dyDescent="0.2">
      <c r="C4075" s="433"/>
      <c r="D4075" s="433"/>
      <c r="F4075" s="252"/>
    </row>
    <row r="4076" spans="3:6" x14ac:dyDescent="0.2">
      <c r="C4076" s="433"/>
      <c r="D4076" s="433"/>
      <c r="F4076" s="252"/>
    </row>
    <row r="4077" spans="3:6" x14ac:dyDescent="0.2">
      <c r="C4077" s="433"/>
      <c r="D4077" s="433"/>
      <c r="F4077" s="252"/>
    </row>
    <row r="4078" spans="3:6" x14ac:dyDescent="0.2">
      <c r="C4078" s="433"/>
      <c r="D4078" s="433"/>
      <c r="F4078" s="252"/>
    </row>
    <row r="4079" spans="3:6" x14ac:dyDescent="0.2">
      <c r="C4079" s="433"/>
      <c r="D4079" s="433"/>
      <c r="F4079" s="252"/>
    </row>
    <row r="4080" spans="3:6" x14ac:dyDescent="0.2">
      <c r="C4080" s="433"/>
      <c r="D4080" s="433"/>
      <c r="F4080" s="252"/>
    </row>
    <row r="4081" spans="3:6" x14ac:dyDescent="0.2">
      <c r="C4081" s="433"/>
      <c r="D4081" s="433"/>
      <c r="F4081" s="252"/>
    </row>
    <row r="4082" spans="3:6" x14ac:dyDescent="0.2">
      <c r="C4082" s="433"/>
      <c r="D4082" s="433"/>
      <c r="F4082" s="252"/>
    </row>
    <row r="4083" spans="3:6" x14ac:dyDescent="0.2">
      <c r="C4083" s="433"/>
      <c r="D4083" s="433"/>
      <c r="F4083" s="252"/>
    </row>
    <row r="4084" spans="3:6" x14ac:dyDescent="0.2">
      <c r="C4084" s="433"/>
      <c r="D4084" s="433"/>
      <c r="F4084" s="252"/>
    </row>
    <row r="4085" spans="3:6" x14ac:dyDescent="0.2">
      <c r="C4085" s="433"/>
      <c r="D4085" s="433"/>
      <c r="F4085" s="252"/>
    </row>
    <row r="4086" spans="3:6" x14ac:dyDescent="0.2">
      <c r="C4086" s="433"/>
      <c r="D4086" s="433"/>
      <c r="F4086" s="252"/>
    </row>
    <row r="4087" spans="3:6" x14ac:dyDescent="0.2">
      <c r="C4087" s="433"/>
      <c r="D4087" s="433"/>
      <c r="F4087" s="252"/>
    </row>
    <row r="4088" spans="3:6" x14ac:dyDescent="0.2">
      <c r="C4088" s="433"/>
      <c r="D4088" s="433"/>
      <c r="F4088" s="252"/>
    </row>
    <row r="4089" spans="3:6" x14ac:dyDescent="0.2">
      <c r="C4089" s="433"/>
      <c r="D4089" s="433"/>
      <c r="F4089" s="252"/>
    </row>
    <row r="4090" spans="3:6" x14ac:dyDescent="0.2">
      <c r="C4090" s="433"/>
      <c r="D4090" s="433"/>
      <c r="F4090" s="252"/>
    </row>
    <row r="4091" spans="3:6" x14ac:dyDescent="0.2">
      <c r="C4091" s="433"/>
      <c r="D4091" s="433"/>
      <c r="F4091" s="252"/>
    </row>
    <row r="4092" spans="3:6" x14ac:dyDescent="0.2">
      <c r="C4092" s="433"/>
      <c r="D4092" s="433"/>
      <c r="F4092" s="252"/>
    </row>
    <row r="4093" spans="3:6" x14ac:dyDescent="0.2">
      <c r="C4093" s="433"/>
      <c r="D4093" s="433"/>
      <c r="F4093" s="252"/>
    </row>
    <row r="4094" spans="3:6" x14ac:dyDescent="0.2">
      <c r="C4094" s="433"/>
      <c r="D4094" s="433"/>
      <c r="F4094" s="252"/>
    </row>
    <row r="4095" spans="3:6" x14ac:dyDescent="0.2">
      <c r="C4095" s="433"/>
      <c r="D4095" s="433"/>
      <c r="F4095" s="252"/>
    </row>
    <row r="4096" spans="3:6" x14ac:dyDescent="0.2">
      <c r="C4096" s="433"/>
      <c r="D4096" s="433"/>
      <c r="F4096" s="252"/>
    </row>
    <row r="4097" spans="3:6" x14ac:dyDescent="0.2">
      <c r="C4097" s="433"/>
      <c r="D4097" s="433"/>
      <c r="F4097" s="252"/>
    </row>
    <row r="4098" spans="3:6" x14ac:dyDescent="0.2">
      <c r="C4098" s="433"/>
      <c r="D4098" s="433"/>
      <c r="F4098" s="252"/>
    </row>
    <row r="4099" spans="3:6" x14ac:dyDescent="0.2">
      <c r="C4099" s="433"/>
      <c r="D4099" s="433"/>
      <c r="F4099" s="252"/>
    </row>
    <row r="4100" spans="3:6" x14ac:dyDescent="0.2">
      <c r="C4100" s="433"/>
      <c r="D4100" s="433"/>
      <c r="F4100" s="252"/>
    </row>
    <row r="4101" spans="3:6" x14ac:dyDescent="0.2">
      <c r="C4101" s="433"/>
      <c r="D4101" s="433"/>
      <c r="F4101" s="252"/>
    </row>
    <row r="4102" spans="3:6" x14ac:dyDescent="0.2">
      <c r="C4102" s="433"/>
      <c r="D4102" s="433"/>
      <c r="F4102" s="252"/>
    </row>
    <row r="4103" spans="3:6" x14ac:dyDescent="0.2">
      <c r="C4103" s="433"/>
      <c r="D4103" s="433"/>
      <c r="F4103" s="252"/>
    </row>
    <row r="4104" spans="3:6" x14ac:dyDescent="0.2">
      <c r="C4104" s="433"/>
      <c r="D4104" s="433"/>
      <c r="F4104" s="252"/>
    </row>
    <row r="4105" spans="3:6" x14ac:dyDescent="0.2">
      <c r="C4105" s="433"/>
      <c r="D4105" s="433"/>
      <c r="F4105" s="252"/>
    </row>
    <row r="4106" spans="3:6" x14ac:dyDescent="0.2">
      <c r="C4106" s="433"/>
      <c r="D4106" s="433"/>
      <c r="F4106" s="252"/>
    </row>
    <row r="4107" spans="3:6" x14ac:dyDescent="0.2">
      <c r="C4107" s="433"/>
      <c r="D4107" s="433"/>
      <c r="F4107" s="252"/>
    </row>
    <row r="4108" spans="3:6" x14ac:dyDescent="0.2">
      <c r="C4108" s="433"/>
      <c r="D4108" s="433"/>
      <c r="F4108" s="252"/>
    </row>
    <row r="4109" spans="3:6" x14ac:dyDescent="0.2">
      <c r="C4109" s="433"/>
      <c r="D4109" s="433"/>
      <c r="F4109" s="252"/>
    </row>
    <row r="4110" spans="3:6" x14ac:dyDescent="0.2">
      <c r="C4110" s="433"/>
      <c r="D4110" s="433"/>
      <c r="F4110" s="252"/>
    </row>
    <row r="4111" spans="3:6" x14ac:dyDescent="0.2">
      <c r="C4111" s="433"/>
      <c r="D4111" s="433"/>
      <c r="F4111" s="252"/>
    </row>
    <row r="4112" spans="3:6" x14ac:dyDescent="0.2">
      <c r="C4112" s="433"/>
      <c r="D4112" s="433"/>
      <c r="F4112" s="252"/>
    </row>
    <row r="4113" spans="3:6" x14ac:dyDescent="0.2">
      <c r="C4113" s="433"/>
      <c r="D4113" s="433"/>
      <c r="F4113" s="252"/>
    </row>
    <row r="4114" spans="3:6" x14ac:dyDescent="0.2">
      <c r="C4114" s="433"/>
      <c r="D4114" s="433"/>
      <c r="F4114" s="252"/>
    </row>
    <row r="4115" spans="3:6" x14ac:dyDescent="0.2">
      <c r="C4115" s="433"/>
      <c r="D4115" s="433"/>
      <c r="F4115" s="252"/>
    </row>
    <row r="4116" spans="3:6" x14ac:dyDescent="0.2">
      <c r="C4116" s="433"/>
      <c r="D4116" s="433"/>
      <c r="F4116" s="252"/>
    </row>
    <row r="4117" spans="3:6" x14ac:dyDescent="0.2">
      <c r="C4117" s="433"/>
      <c r="D4117" s="433"/>
      <c r="F4117" s="252"/>
    </row>
    <row r="4118" spans="3:6" x14ac:dyDescent="0.2">
      <c r="C4118" s="433"/>
      <c r="D4118" s="433"/>
      <c r="F4118" s="252"/>
    </row>
    <row r="4119" spans="3:6" x14ac:dyDescent="0.2">
      <c r="C4119" s="433"/>
      <c r="D4119" s="433"/>
      <c r="F4119" s="252"/>
    </row>
    <row r="4120" spans="3:6" x14ac:dyDescent="0.2">
      <c r="C4120" s="433"/>
      <c r="D4120" s="433"/>
      <c r="F4120" s="252"/>
    </row>
    <row r="4121" spans="3:6" x14ac:dyDescent="0.2">
      <c r="C4121" s="433"/>
      <c r="D4121" s="433"/>
      <c r="F4121" s="252"/>
    </row>
    <row r="4122" spans="3:6" x14ac:dyDescent="0.2">
      <c r="C4122" s="433"/>
      <c r="D4122" s="433"/>
      <c r="F4122" s="252"/>
    </row>
    <row r="4123" spans="3:6" x14ac:dyDescent="0.2">
      <c r="C4123" s="433"/>
      <c r="D4123" s="433"/>
      <c r="F4123" s="252"/>
    </row>
    <row r="4124" spans="3:6" x14ac:dyDescent="0.2">
      <c r="C4124" s="433"/>
      <c r="D4124" s="433"/>
      <c r="F4124" s="252"/>
    </row>
    <row r="4125" spans="3:6" x14ac:dyDescent="0.2">
      <c r="C4125" s="433"/>
      <c r="D4125" s="433"/>
      <c r="F4125" s="252"/>
    </row>
    <row r="4126" spans="3:6" x14ac:dyDescent="0.2">
      <c r="C4126" s="433"/>
      <c r="D4126" s="433"/>
      <c r="F4126" s="252"/>
    </row>
    <row r="4127" spans="3:6" x14ac:dyDescent="0.2">
      <c r="C4127" s="433"/>
      <c r="D4127" s="433"/>
      <c r="F4127" s="252"/>
    </row>
    <row r="4128" spans="3:6" x14ac:dyDescent="0.2">
      <c r="C4128" s="433"/>
      <c r="D4128" s="433"/>
      <c r="F4128" s="252"/>
    </row>
    <row r="4129" spans="3:6" x14ac:dyDescent="0.2">
      <c r="C4129" s="433"/>
      <c r="D4129" s="433"/>
      <c r="F4129" s="252"/>
    </row>
    <row r="4130" spans="3:6" x14ac:dyDescent="0.2">
      <c r="C4130" s="433"/>
      <c r="D4130" s="433"/>
      <c r="F4130" s="252"/>
    </row>
    <row r="4131" spans="3:6" x14ac:dyDescent="0.2">
      <c r="C4131" s="433"/>
      <c r="D4131" s="433"/>
      <c r="F4131" s="252"/>
    </row>
    <row r="4132" spans="3:6" x14ac:dyDescent="0.2">
      <c r="C4132" s="433"/>
      <c r="D4132" s="433"/>
      <c r="F4132" s="252"/>
    </row>
    <row r="4133" spans="3:6" x14ac:dyDescent="0.2">
      <c r="C4133" s="433"/>
      <c r="D4133" s="433"/>
      <c r="F4133" s="252"/>
    </row>
    <row r="4134" spans="3:6" x14ac:dyDescent="0.2">
      <c r="C4134" s="433"/>
      <c r="D4134" s="433"/>
      <c r="F4134" s="252"/>
    </row>
    <row r="4135" spans="3:6" x14ac:dyDescent="0.2">
      <c r="C4135" s="433"/>
      <c r="D4135" s="433"/>
      <c r="F4135" s="252"/>
    </row>
    <row r="4136" spans="3:6" x14ac:dyDescent="0.2">
      <c r="C4136" s="433"/>
      <c r="D4136" s="433"/>
      <c r="F4136" s="252"/>
    </row>
    <row r="4137" spans="3:6" x14ac:dyDescent="0.2">
      <c r="C4137" s="433"/>
      <c r="D4137" s="433"/>
      <c r="F4137" s="252"/>
    </row>
    <row r="4138" spans="3:6" x14ac:dyDescent="0.2">
      <c r="C4138" s="433"/>
      <c r="D4138" s="433"/>
      <c r="F4138" s="252"/>
    </row>
    <row r="4139" spans="3:6" x14ac:dyDescent="0.2">
      <c r="C4139" s="433"/>
      <c r="D4139" s="433"/>
      <c r="F4139" s="252"/>
    </row>
    <row r="4140" spans="3:6" x14ac:dyDescent="0.2">
      <c r="C4140" s="433"/>
      <c r="D4140" s="433"/>
      <c r="F4140" s="252"/>
    </row>
    <row r="4141" spans="3:6" x14ac:dyDescent="0.2">
      <c r="C4141" s="433"/>
      <c r="D4141" s="433"/>
      <c r="F4141" s="252"/>
    </row>
    <row r="4142" spans="3:6" x14ac:dyDescent="0.2">
      <c r="C4142" s="433"/>
      <c r="D4142" s="433"/>
      <c r="F4142" s="252"/>
    </row>
    <row r="4143" spans="3:6" x14ac:dyDescent="0.2">
      <c r="C4143" s="433"/>
      <c r="D4143" s="433"/>
      <c r="F4143" s="252"/>
    </row>
    <row r="4144" spans="3:6" x14ac:dyDescent="0.2">
      <c r="C4144" s="433"/>
      <c r="D4144" s="433"/>
      <c r="F4144" s="252"/>
    </row>
    <row r="4145" spans="3:6" x14ac:dyDescent="0.2">
      <c r="C4145" s="433"/>
      <c r="D4145" s="433"/>
      <c r="F4145" s="252"/>
    </row>
    <row r="4146" spans="3:6" x14ac:dyDescent="0.2">
      <c r="C4146" s="433"/>
      <c r="D4146" s="433"/>
      <c r="F4146" s="252"/>
    </row>
    <row r="4147" spans="3:6" x14ac:dyDescent="0.2">
      <c r="C4147" s="433"/>
      <c r="D4147" s="433"/>
      <c r="F4147" s="252"/>
    </row>
    <row r="4148" spans="3:6" x14ac:dyDescent="0.2">
      <c r="C4148" s="433"/>
      <c r="D4148" s="433"/>
      <c r="F4148" s="252"/>
    </row>
    <row r="4149" spans="3:6" x14ac:dyDescent="0.2">
      <c r="C4149" s="433"/>
      <c r="D4149" s="433"/>
      <c r="F4149" s="252"/>
    </row>
    <row r="4150" spans="3:6" x14ac:dyDescent="0.2">
      <c r="C4150" s="433"/>
      <c r="D4150" s="433"/>
      <c r="F4150" s="252"/>
    </row>
    <row r="4151" spans="3:6" x14ac:dyDescent="0.2">
      <c r="C4151" s="433"/>
      <c r="D4151" s="433"/>
      <c r="F4151" s="252"/>
    </row>
    <row r="4152" spans="3:6" x14ac:dyDescent="0.2">
      <c r="C4152" s="433"/>
      <c r="D4152" s="433"/>
      <c r="F4152" s="252"/>
    </row>
    <row r="4153" spans="3:6" x14ac:dyDescent="0.2">
      <c r="C4153" s="433"/>
      <c r="D4153" s="433"/>
      <c r="F4153" s="252"/>
    </row>
    <row r="4154" spans="3:6" x14ac:dyDescent="0.2">
      <c r="C4154" s="433"/>
      <c r="D4154" s="433"/>
      <c r="F4154" s="252"/>
    </row>
    <row r="4155" spans="3:6" x14ac:dyDescent="0.2">
      <c r="C4155" s="433"/>
      <c r="D4155" s="433"/>
      <c r="F4155" s="252"/>
    </row>
    <row r="4156" spans="3:6" x14ac:dyDescent="0.2">
      <c r="C4156" s="433"/>
      <c r="D4156" s="433"/>
      <c r="F4156" s="252"/>
    </row>
    <row r="4157" spans="3:6" x14ac:dyDescent="0.2">
      <c r="C4157" s="433"/>
      <c r="D4157" s="433"/>
      <c r="F4157" s="252"/>
    </row>
    <row r="4158" spans="3:6" x14ac:dyDescent="0.2">
      <c r="C4158" s="433"/>
      <c r="D4158" s="433"/>
      <c r="F4158" s="252"/>
    </row>
    <row r="4159" spans="3:6" x14ac:dyDescent="0.2">
      <c r="C4159" s="433"/>
      <c r="D4159" s="433"/>
      <c r="F4159" s="252"/>
    </row>
    <row r="4160" spans="3:6" x14ac:dyDescent="0.2">
      <c r="C4160" s="433"/>
      <c r="D4160" s="433"/>
      <c r="F4160" s="252"/>
    </row>
    <row r="4161" spans="3:6" x14ac:dyDescent="0.2">
      <c r="C4161" s="433"/>
      <c r="D4161" s="433"/>
      <c r="F4161" s="252"/>
    </row>
    <row r="4162" spans="3:6" x14ac:dyDescent="0.2">
      <c r="C4162" s="433"/>
      <c r="D4162" s="433"/>
      <c r="F4162" s="252"/>
    </row>
    <row r="4163" spans="3:6" x14ac:dyDescent="0.2">
      <c r="C4163" s="433"/>
      <c r="D4163" s="433"/>
      <c r="F4163" s="252"/>
    </row>
    <row r="4164" spans="3:6" x14ac:dyDescent="0.2">
      <c r="C4164" s="433"/>
      <c r="D4164" s="433"/>
      <c r="F4164" s="252"/>
    </row>
    <row r="4165" spans="3:6" x14ac:dyDescent="0.2">
      <c r="C4165" s="433"/>
      <c r="D4165" s="433"/>
      <c r="F4165" s="252"/>
    </row>
    <row r="4166" spans="3:6" x14ac:dyDescent="0.2">
      <c r="C4166" s="433"/>
      <c r="D4166" s="433"/>
      <c r="F4166" s="252"/>
    </row>
    <row r="4167" spans="3:6" x14ac:dyDescent="0.2">
      <c r="C4167" s="433"/>
      <c r="D4167" s="433"/>
      <c r="F4167" s="252"/>
    </row>
    <row r="4168" spans="3:6" x14ac:dyDescent="0.2">
      <c r="C4168" s="433"/>
      <c r="D4168" s="433"/>
      <c r="F4168" s="252"/>
    </row>
    <row r="4169" spans="3:6" x14ac:dyDescent="0.2">
      <c r="C4169" s="433"/>
      <c r="D4169" s="433"/>
      <c r="F4169" s="252"/>
    </row>
    <row r="4170" spans="3:6" x14ac:dyDescent="0.2">
      <c r="C4170" s="433"/>
      <c r="D4170" s="433"/>
      <c r="F4170" s="252"/>
    </row>
    <row r="4171" spans="3:6" x14ac:dyDescent="0.2">
      <c r="C4171" s="433"/>
      <c r="D4171" s="433"/>
      <c r="F4171" s="252"/>
    </row>
    <row r="4172" spans="3:6" x14ac:dyDescent="0.2">
      <c r="C4172" s="433"/>
      <c r="D4172" s="433"/>
      <c r="F4172" s="252"/>
    </row>
    <row r="4173" spans="3:6" x14ac:dyDescent="0.2">
      <c r="C4173" s="433"/>
      <c r="D4173" s="433"/>
      <c r="F4173" s="252"/>
    </row>
    <row r="4174" spans="3:6" x14ac:dyDescent="0.2">
      <c r="C4174" s="433"/>
      <c r="D4174" s="433"/>
      <c r="F4174" s="252"/>
    </row>
    <row r="4175" spans="3:6" x14ac:dyDescent="0.2">
      <c r="C4175" s="433"/>
      <c r="D4175" s="433"/>
      <c r="F4175" s="252"/>
    </row>
    <row r="4176" spans="3:6" x14ac:dyDescent="0.2">
      <c r="C4176" s="433"/>
      <c r="D4176" s="433"/>
      <c r="F4176" s="252"/>
    </row>
    <row r="4177" spans="3:6" x14ac:dyDescent="0.2">
      <c r="C4177" s="433"/>
      <c r="D4177" s="433"/>
      <c r="F4177" s="252"/>
    </row>
    <row r="4178" spans="3:6" x14ac:dyDescent="0.2">
      <c r="C4178" s="433"/>
      <c r="D4178" s="433"/>
      <c r="F4178" s="252"/>
    </row>
    <row r="4179" spans="3:6" x14ac:dyDescent="0.2">
      <c r="C4179" s="433"/>
      <c r="D4179" s="433"/>
      <c r="F4179" s="252"/>
    </row>
    <row r="4180" spans="3:6" x14ac:dyDescent="0.2">
      <c r="C4180" s="433"/>
      <c r="D4180" s="433"/>
      <c r="F4180" s="252"/>
    </row>
    <row r="4181" spans="3:6" x14ac:dyDescent="0.2">
      <c r="C4181" s="433"/>
      <c r="D4181" s="433"/>
      <c r="F4181" s="252"/>
    </row>
    <row r="4182" spans="3:6" x14ac:dyDescent="0.2">
      <c r="C4182" s="433"/>
      <c r="D4182" s="433"/>
      <c r="F4182" s="252"/>
    </row>
    <row r="4183" spans="3:6" x14ac:dyDescent="0.2">
      <c r="C4183" s="433"/>
      <c r="D4183" s="433"/>
      <c r="F4183" s="252"/>
    </row>
    <row r="4184" spans="3:6" x14ac:dyDescent="0.2">
      <c r="C4184" s="433"/>
      <c r="D4184" s="433"/>
      <c r="F4184" s="252"/>
    </row>
    <row r="4185" spans="3:6" x14ac:dyDescent="0.2">
      <c r="C4185" s="433"/>
      <c r="D4185" s="433"/>
      <c r="F4185" s="252"/>
    </row>
    <row r="4186" spans="3:6" x14ac:dyDescent="0.2">
      <c r="C4186" s="433"/>
      <c r="D4186" s="433"/>
      <c r="F4186" s="252"/>
    </row>
    <row r="4187" spans="3:6" x14ac:dyDescent="0.2">
      <c r="C4187" s="433"/>
      <c r="D4187" s="433"/>
      <c r="F4187" s="252"/>
    </row>
    <row r="4188" spans="3:6" x14ac:dyDescent="0.2">
      <c r="C4188" s="433"/>
      <c r="D4188" s="433"/>
      <c r="F4188" s="252"/>
    </row>
    <row r="4189" spans="3:6" x14ac:dyDescent="0.2">
      <c r="C4189" s="433"/>
      <c r="D4189" s="433"/>
      <c r="F4189" s="252"/>
    </row>
    <row r="4190" spans="3:6" x14ac:dyDescent="0.2">
      <c r="C4190" s="433"/>
      <c r="D4190" s="433"/>
      <c r="F4190" s="252"/>
    </row>
    <row r="4191" spans="3:6" x14ac:dyDescent="0.2">
      <c r="C4191" s="433"/>
      <c r="D4191" s="433"/>
      <c r="F4191" s="252"/>
    </row>
    <row r="4192" spans="3:6" x14ac:dyDescent="0.2">
      <c r="C4192" s="433"/>
      <c r="D4192" s="433"/>
      <c r="F4192" s="252"/>
    </row>
    <row r="4193" spans="3:6" x14ac:dyDescent="0.2">
      <c r="C4193" s="433"/>
      <c r="D4193" s="433"/>
      <c r="F4193" s="252"/>
    </row>
    <row r="4194" spans="3:6" x14ac:dyDescent="0.2">
      <c r="C4194" s="433"/>
      <c r="D4194" s="433"/>
      <c r="F4194" s="252"/>
    </row>
    <row r="4195" spans="3:6" x14ac:dyDescent="0.2">
      <c r="C4195" s="433"/>
      <c r="D4195" s="433"/>
      <c r="F4195" s="252"/>
    </row>
    <row r="4196" spans="3:6" x14ac:dyDescent="0.2">
      <c r="C4196" s="433"/>
      <c r="D4196" s="433"/>
      <c r="F4196" s="252"/>
    </row>
    <row r="4197" spans="3:6" x14ac:dyDescent="0.2">
      <c r="C4197" s="433"/>
      <c r="D4197" s="433"/>
      <c r="F4197" s="252"/>
    </row>
    <row r="4198" spans="3:6" x14ac:dyDescent="0.2">
      <c r="C4198" s="433"/>
      <c r="D4198" s="433"/>
      <c r="F4198" s="252"/>
    </row>
    <row r="4199" spans="3:6" x14ac:dyDescent="0.2">
      <c r="C4199" s="433"/>
      <c r="D4199" s="433"/>
      <c r="F4199" s="252"/>
    </row>
    <row r="4200" spans="3:6" x14ac:dyDescent="0.2">
      <c r="C4200" s="433"/>
      <c r="D4200" s="433"/>
      <c r="F4200" s="252"/>
    </row>
    <row r="4201" spans="3:6" x14ac:dyDescent="0.2">
      <c r="C4201" s="433"/>
      <c r="D4201" s="433"/>
      <c r="F4201" s="252"/>
    </row>
    <row r="4202" spans="3:6" x14ac:dyDescent="0.2">
      <c r="C4202" s="433"/>
      <c r="D4202" s="433"/>
      <c r="F4202" s="252"/>
    </row>
    <row r="4203" spans="3:6" x14ac:dyDescent="0.2">
      <c r="C4203" s="433"/>
      <c r="D4203" s="433"/>
      <c r="F4203" s="252"/>
    </row>
    <row r="4204" spans="3:6" x14ac:dyDescent="0.2">
      <c r="C4204" s="433"/>
      <c r="D4204" s="433"/>
      <c r="F4204" s="252"/>
    </row>
    <row r="4205" spans="3:6" x14ac:dyDescent="0.2">
      <c r="C4205" s="433"/>
      <c r="D4205" s="433"/>
      <c r="F4205" s="252"/>
    </row>
    <row r="4206" spans="3:6" x14ac:dyDescent="0.2">
      <c r="C4206" s="433"/>
      <c r="D4206" s="433"/>
      <c r="F4206" s="252"/>
    </row>
    <row r="4207" spans="3:6" x14ac:dyDescent="0.2">
      <c r="C4207" s="433"/>
      <c r="D4207" s="433"/>
      <c r="F4207" s="252"/>
    </row>
    <row r="4208" spans="3:6" x14ac:dyDescent="0.2">
      <c r="C4208" s="433"/>
      <c r="D4208" s="433"/>
      <c r="F4208" s="252"/>
    </row>
    <row r="4209" spans="3:6" x14ac:dyDescent="0.2">
      <c r="C4209" s="433"/>
      <c r="D4209" s="433"/>
      <c r="F4209" s="252"/>
    </row>
    <row r="4210" spans="3:6" x14ac:dyDescent="0.2">
      <c r="C4210" s="433"/>
      <c r="D4210" s="433"/>
      <c r="F4210" s="252"/>
    </row>
    <row r="4211" spans="3:6" x14ac:dyDescent="0.2">
      <c r="C4211" s="433"/>
      <c r="D4211" s="433"/>
      <c r="F4211" s="252"/>
    </row>
    <row r="4212" spans="3:6" x14ac:dyDescent="0.2">
      <c r="C4212" s="433"/>
      <c r="D4212" s="433"/>
      <c r="F4212" s="252"/>
    </row>
    <row r="4213" spans="3:6" x14ac:dyDescent="0.2">
      <c r="C4213" s="433"/>
      <c r="D4213" s="433"/>
      <c r="F4213" s="252"/>
    </row>
    <row r="4214" spans="3:6" x14ac:dyDescent="0.2">
      <c r="C4214" s="433"/>
      <c r="D4214" s="433"/>
      <c r="F4214" s="252"/>
    </row>
    <row r="4215" spans="3:6" x14ac:dyDescent="0.2">
      <c r="C4215" s="433"/>
      <c r="D4215" s="433"/>
      <c r="F4215" s="252"/>
    </row>
    <row r="4216" spans="3:6" x14ac:dyDescent="0.2">
      <c r="C4216" s="433"/>
      <c r="D4216" s="433"/>
      <c r="F4216" s="252"/>
    </row>
    <row r="4217" spans="3:6" x14ac:dyDescent="0.2">
      <c r="C4217" s="433"/>
      <c r="D4217" s="433"/>
      <c r="F4217" s="252"/>
    </row>
    <row r="4218" spans="3:6" x14ac:dyDescent="0.2">
      <c r="C4218" s="433"/>
      <c r="D4218" s="433"/>
      <c r="F4218" s="252"/>
    </row>
    <row r="4219" spans="3:6" x14ac:dyDescent="0.2">
      <c r="C4219" s="433"/>
      <c r="D4219" s="433"/>
      <c r="F4219" s="252"/>
    </row>
    <row r="4220" spans="3:6" x14ac:dyDescent="0.2">
      <c r="C4220" s="433"/>
      <c r="D4220" s="433"/>
      <c r="F4220" s="252"/>
    </row>
    <row r="4221" spans="3:6" x14ac:dyDescent="0.2">
      <c r="C4221" s="433"/>
      <c r="D4221" s="433"/>
      <c r="F4221" s="252"/>
    </row>
    <row r="4222" spans="3:6" x14ac:dyDescent="0.2">
      <c r="C4222" s="433"/>
      <c r="D4222" s="433"/>
      <c r="F4222" s="252"/>
    </row>
    <row r="4223" spans="3:6" x14ac:dyDescent="0.2">
      <c r="C4223" s="433"/>
      <c r="D4223" s="433"/>
      <c r="F4223" s="252"/>
    </row>
    <row r="4224" spans="3:6" x14ac:dyDescent="0.2">
      <c r="C4224" s="433"/>
      <c r="D4224" s="433"/>
      <c r="F4224" s="252"/>
    </row>
    <row r="4225" spans="3:6" x14ac:dyDescent="0.2">
      <c r="C4225" s="433"/>
      <c r="D4225" s="433"/>
      <c r="F4225" s="252"/>
    </row>
    <row r="4226" spans="3:6" x14ac:dyDescent="0.2">
      <c r="C4226" s="433"/>
      <c r="D4226" s="433"/>
      <c r="F4226" s="252"/>
    </row>
    <row r="4227" spans="3:6" x14ac:dyDescent="0.2">
      <c r="C4227" s="433"/>
      <c r="D4227" s="433"/>
      <c r="F4227" s="252"/>
    </row>
    <row r="4228" spans="3:6" x14ac:dyDescent="0.2">
      <c r="C4228" s="433"/>
      <c r="D4228" s="433"/>
      <c r="F4228" s="252"/>
    </row>
    <row r="4229" spans="3:6" x14ac:dyDescent="0.2">
      <c r="C4229" s="433"/>
      <c r="D4229" s="433"/>
      <c r="F4229" s="252"/>
    </row>
    <row r="4230" spans="3:6" x14ac:dyDescent="0.2">
      <c r="C4230" s="433"/>
      <c r="D4230" s="433"/>
      <c r="F4230" s="252"/>
    </row>
    <row r="4231" spans="3:6" x14ac:dyDescent="0.2">
      <c r="C4231" s="433"/>
      <c r="D4231" s="433"/>
      <c r="F4231" s="252"/>
    </row>
    <row r="4232" spans="3:6" x14ac:dyDescent="0.2">
      <c r="C4232" s="433"/>
      <c r="D4232" s="433"/>
      <c r="F4232" s="252"/>
    </row>
    <row r="4233" spans="3:6" x14ac:dyDescent="0.2">
      <c r="C4233" s="433"/>
      <c r="D4233" s="433"/>
      <c r="F4233" s="252"/>
    </row>
    <row r="4234" spans="3:6" x14ac:dyDescent="0.2">
      <c r="C4234" s="433"/>
      <c r="D4234" s="433"/>
      <c r="F4234" s="252"/>
    </row>
    <row r="4235" spans="3:6" x14ac:dyDescent="0.2">
      <c r="C4235" s="433"/>
      <c r="D4235" s="433"/>
      <c r="F4235" s="252"/>
    </row>
    <row r="4236" spans="3:6" x14ac:dyDescent="0.2">
      <c r="C4236" s="433"/>
      <c r="D4236" s="433"/>
      <c r="F4236" s="252"/>
    </row>
    <row r="4237" spans="3:6" x14ac:dyDescent="0.2">
      <c r="C4237" s="433"/>
      <c r="D4237" s="433"/>
      <c r="F4237" s="252"/>
    </row>
    <row r="4238" spans="3:6" x14ac:dyDescent="0.2">
      <c r="C4238" s="433"/>
      <c r="D4238" s="433"/>
      <c r="F4238" s="252"/>
    </row>
    <row r="4239" spans="3:6" x14ac:dyDescent="0.2">
      <c r="C4239" s="433"/>
      <c r="D4239" s="433"/>
      <c r="F4239" s="252"/>
    </row>
    <row r="4240" spans="3:6" x14ac:dyDescent="0.2">
      <c r="C4240" s="433"/>
      <c r="D4240" s="433"/>
      <c r="F4240" s="252"/>
    </row>
    <row r="4241" spans="3:6" x14ac:dyDescent="0.2">
      <c r="C4241" s="433"/>
      <c r="D4241" s="433"/>
      <c r="F4241" s="252"/>
    </row>
    <row r="4242" spans="3:6" x14ac:dyDescent="0.2">
      <c r="C4242" s="433"/>
      <c r="D4242" s="433"/>
      <c r="F4242" s="252"/>
    </row>
    <row r="4243" spans="3:6" x14ac:dyDescent="0.2">
      <c r="C4243" s="433"/>
      <c r="D4243" s="433"/>
      <c r="F4243" s="252"/>
    </row>
    <row r="4244" spans="3:6" x14ac:dyDescent="0.2">
      <c r="C4244" s="433"/>
      <c r="D4244" s="433"/>
      <c r="F4244" s="252"/>
    </row>
    <row r="4245" spans="3:6" x14ac:dyDescent="0.2">
      <c r="C4245" s="433"/>
      <c r="D4245" s="433"/>
      <c r="F4245" s="252"/>
    </row>
    <row r="4246" spans="3:6" x14ac:dyDescent="0.2">
      <c r="C4246" s="433"/>
      <c r="D4246" s="433"/>
      <c r="F4246" s="252"/>
    </row>
    <row r="4247" spans="3:6" x14ac:dyDescent="0.2">
      <c r="C4247" s="433"/>
      <c r="D4247" s="433"/>
      <c r="F4247" s="252"/>
    </row>
    <row r="4248" spans="3:6" x14ac:dyDescent="0.2">
      <c r="C4248" s="433"/>
      <c r="D4248" s="433"/>
      <c r="F4248" s="252"/>
    </row>
    <row r="4249" spans="3:6" x14ac:dyDescent="0.2">
      <c r="C4249" s="433"/>
      <c r="D4249" s="433"/>
      <c r="F4249" s="252"/>
    </row>
    <row r="4250" spans="3:6" x14ac:dyDescent="0.2">
      <c r="C4250" s="433"/>
      <c r="D4250" s="433"/>
      <c r="F4250" s="252"/>
    </row>
    <row r="4251" spans="3:6" x14ac:dyDescent="0.2">
      <c r="C4251" s="433"/>
      <c r="D4251" s="433"/>
      <c r="F4251" s="252"/>
    </row>
    <row r="4252" spans="3:6" x14ac:dyDescent="0.2">
      <c r="C4252" s="433"/>
      <c r="D4252" s="433"/>
      <c r="F4252" s="252"/>
    </row>
    <row r="4253" spans="3:6" x14ac:dyDescent="0.2">
      <c r="C4253" s="433"/>
      <c r="D4253" s="433"/>
      <c r="F4253" s="252"/>
    </row>
    <row r="4254" spans="3:6" x14ac:dyDescent="0.2">
      <c r="C4254" s="433"/>
      <c r="D4254" s="433"/>
      <c r="F4254" s="252"/>
    </row>
    <row r="4255" spans="3:6" x14ac:dyDescent="0.2">
      <c r="C4255" s="433"/>
      <c r="D4255" s="433"/>
      <c r="F4255" s="252"/>
    </row>
    <row r="4256" spans="3:6" x14ac:dyDescent="0.2">
      <c r="C4256" s="433"/>
      <c r="D4256" s="433"/>
      <c r="F4256" s="252"/>
    </row>
    <row r="4257" spans="3:6" x14ac:dyDescent="0.2">
      <c r="C4257" s="433"/>
      <c r="D4257" s="433"/>
      <c r="F4257" s="252"/>
    </row>
    <row r="4258" spans="3:6" x14ac:dyDescent="0.2">
      <c r="C4258" s="433"/>
      <c r="D4258" s="433"/>
      <c r="F4258" s="252"/>
    </row>
    <row r="4259" spans="3:6" x14ac:dyDescent="0.2">
      <c r="C4259" s="433"/>
      <c r="D4259" s="433"/>
      <c r="F4259" s="252"/>
    </row>
    <row r="4260" spans="3:6" x14ac:dyDescent="0.2">
      <c r="C4260" s="433"/>
      <c r="D4260" s="433"/>
      <c r="F4260" s="252"/>
    </row>
    <row r="4261" spans="3:6" x14ac:dyDescent="0.2">
      <c r="C4261" s="433"/>
      <c r="D4261" s="433"/>
      <c r="F4261" s="252"/>
    </row>
    <row r="4262" spans="3:6" x14ac:dyDescent="0.2">
      <c r="C4262" s="433"/>
      <c r="D4262" s="433"/>
      <c r="F4262" s="252"/>
    </row>
    <row r="4263" spans="3:6" x14ac:dyDescent="0.2">
      <c r="C4263" s="433"/>
      <c r="D4263" s="433"/>
      <c r="F4263" s="252"/>
    </row>
    <row r="4264" spans="3:6" x14ac:dyDescent="0.2">
      <c r="C4264" s="433"/>
      <c r="D4264" s="433"/>
      <c r="F4264" s="252"/>
    </row>
    <row r="4265" spans="3:6" x14ac:dyDescent="0.2">
      <c r="C4265" s="433"/>
      <c r="D4265" s="433"/>
      <c r="F4265" s="252"/>
    </row>
    <row r="4266" spans="3:6" x14ac:dyDescent="0.2">
      <c r="C4266" s="433"/>
      <c r="D4266" s="433"/>
      <c r="F4266" s="252"/>
    </row>
    <row r="4267" spans="3:6" x14ac:dyDescent="0.2">
      <c r="C4267" s="433"/>
      <c r="D4267" s="433"/>
      <c r="F4267" s="252"/>
    </row>
    <row r="4268" spans="3:6" x14ac:dyDescent="0.2">
      <c r="C4268" s="433"/>
      <c r="D4268" s="433"/>
      <c r="F4268" s="252"/>
    </row>
    <row r="4269" spans="3:6" x14ac:dyDescent="0.2">
      <c r="C4269" s="433"/>
      <c r="D4269" s="433"/>
      <c r="F4269" s="252"/>
    </row>
    <row r="4270" spans="3:6" x14ac:dyDescent="0.2">
      <c r="C4270" s="433"/>
      <c r="D4270" s="433"/>
      <c r="F4270" s="252"/>
    </row>
    <row r="4271" spans="3:6" x14ac:dyDescent="0.2">
      <c r="C4271" s="433"/>
      <c r="D4271" s="433"/>
      <c r="F4271" s="252"/>
    </row>
    <row r="4272" spans="3:6" x14ac:dyDescent="0.2">
      <c r="C4272" s="433"/>
      <c r="D4272" s="433"/>
      <c r="F4272" s="252"/>
    </row>
    <row r="4273" spans="3:6" x14ac:dyDescent="0.2">
      <c r="C4273" s="433"/>
      <c r="D4273" s="433"/>
      <c r="F4273" s="252"/>
    </row>
    <row r="4274" spans="3:6" x14ac:dyDescent="0.2">
      <c r="C4274" s="433"/>
      <c r="D4274" s="433"/>
      <c r="F4274" s="252"/>
    </row>
    <row r="4275" spans="3:6" x14ac:dyDescent="0.2">
      <c r="C4275" s="433"/>
      <c r="D4275" s="433"/>
      <c r="F4275" s="252"/>
    </row>
    <row r="4276" spans="3:6" x14ac:dyDescent="0.2">
      <c r="C4276" s="433"/>
      <c r="D4276" s="433"/>
      <c r="F4276" s="252"/>
    </row>
    <row r="4277" spans="3:6" x14ac:dyDescent="0.2">
      <c r="C4277" s="433"/>
      <c r="D4277" s="433"/>
      <c r="F4277" s="252"/>
    </row>
    <row r="4278" spans="3:6" x14ac:dyDescent="0.2">
      <c r="C4278" s="433"/>
      <c r="D4278" s="433"/>
      <c r="F4278" s="252"/>
    </row>
    <row r="4279" spans="3:6" x14ac:dyDescent="0.2">
      <c r="C4279" s="433"/>
      <c r="D4279" s="433"/>
      <c r="F4279" s="252"/>
    </row>
    <row r="4280" spans="3:6" x14ac:dyDescent="0.2">
      <c r="C4280" s="433"/>
      <c r="D4280" s="433"/>
      <c r="F4280" s="252"/>
    </row>
    <row r="4281" spans="3:6" x14ac:dyDescent="0.2">
      <c r="C4281" s="433"/>
      <c r="D4281" s="433"/>
      <c r="F4281" s="252"/>
    </row>
    <row r="4282" spans="3:6" x14ac:dyDescent="0.2">
      <c r="C4282" s="433"/>
      <c r="D4282" s="433"/>
      <c r="F4282" s="252"/>
    </row>
    <row r="4283" spans="3:6" x14ac:dyDescent="0.2">
      <c r="C4283" s="433"/>
      <c r="D4283" s="433"/>
      <c r="F4283" s="252"/>
    </row>
    <row r="4284" spans="3:6" x14ac:dyDescent="0.2">
      <c r="C4284" s="433"/>
      <c r="D4284" s="433"/>
      <c r="F4284" s="252"/>
    </row>
    <row r="4285" spans="3:6" x14ac:dyDescent="0.2">
      <c r="C4285" s="433"/>
      <c r="D4285" s="433"/>
      <c r="F4285" s="252"/>
    </row>
    <row r="4286" spans="3:6" x14ac:dyDescent="0.2">
      <c r="C4286" s="433"/>
      <c r="D4286" s="433"/>
      <c r="F4286" s="252"/>
    </row>
    <row r="4287" spans="3:6" x14ac:dyDescent="0.2">
      <c r="C4287" s="433"/>
      <c r="D4287" s="433"/>
      <c r="F4287" s="252"/>
    </row>
    <row r="4288" spans="3:6" x14ac:dyDescent="0.2">
      <c r="C4288" s="433"/>
      <c r="D4288" s="433"/>
      <c r="F4288" s="252"/>
    </row>
    <row r="4289" spans="3:6" x14ac:dyDescent="0.2">
      <c r="C4289" s="433"/>
      <c r="D4289" s="433"/>
      <c r="F4289" s="252"/>
    </row>
    <row r="4290" spans="3:6" x14ac:dyDescent="0.2">
      <c r="C4290" s="433"/>
      <c r="D4290" s="433"/>
      <c r="F4290" s="252"/>
    </row>
    <row r="4291" spans="3:6" x14ac:dyDescent="0.2">
      <c r="C4291" s="433"/>
      <c r="D4291" s="433"/>
      <c r="F4291" s="252"/>
    </row>
    <row r="4292" spans="3:6" x14ac:dyDescent="0.2">
      <c r="C4292" s="433"/>
      <c r="D4292" s="433"/>
      <c r="F4292" s="252"/>
    </row>
    <row r="4293" spans="3:6" x14ac:dyDescent="0.2">
      <c r="C4293" s="433"/>
      <c r="D4293" s="433"/>
      <c r="F4293" s="252"/>
    </row>
    <row r="4294" spans="3:6" x14ac:dyDescent="0.2">
      <c r="C4294" s="433"/>
      <c r="D4294" s="433"/>
      <c r="F4294" s="252"/>
    </row>
    <row r="4295" spans="3:6" x14ac:dyDescent="0.2">
      <c r="C4295" s="433"/>
      <c r="D4295" s="433"/>
      <c r="F4295" s="252"/>
    </row>
    <row r="4296" spans="3:6" x14ac:dyDescent="0.2">
      <c r="C4296" s="433"/>
      <c r="D4296" s="433"/>
      <c r="F4296" s="252"/>
    </row>
    <row r="4297" spans="3:6" x14ac:dyDescent="0.2">
      <c r="C4297" s="433"/>
      <c r="D4297" s="433"/>
      <c r="F4297" s="252"/>
    </row>
    <row r="4298" spans="3:6" x14ac:dyDescent="0.2">
      <c r="C4298" s="433"/>
      <c r="D4298" s="433"/>
      <c r="F4298" s="252"/>
    </row>
    <row r="4299" spans="3:6" x14ac:dyDescent="0.2">
      <c r="C4299" s="433"/>
      <c r="D4299" s="433"/>
      <c r="F4299" s="252"/>
    </row>
    <row r="4300" spans="3:6" x14ac:dyDescent="0.2">
      <c r="C4300" s="433"/>
      <c r="D4300" s="433"/>
      <c r="F4300" s="252"/>
    </row>
    <row r="4301" spans="3:6" x14ac:dyDescent="0.2">
      <c r="C4301" s="433"/>
      <c r="D4301" s="433"/>
      <c r="F4301" s="252"/>
    </row>
    <row r="4302" spans="3:6" x14ac:dyDescent="0.2">
      <c r="C4302" s="433"/>
      <c r="D4302" s="433"/>
      <c r="F4302" s="252"/>
    </row>
    <row r="4303" spans="3:6" x14ac:dyDescent="0.2">
      <c r="C4303" s="433"/>
      <c r="D4303" s="433"/>
      <c r="F4303" s="252"/>
    </row>
    <row r="4304" spans="3:6" x14ac:dyDescent="0.2">
      <c r="C4304" s="433"/>
      <c r="D4304" s="433"/>
      <c r="F4304" s="252"/>
    </row>
    <row r="4305" spans="3:6" x14ac:dyDescent="0.2">
      <c r="C4305" s="433"/>
      <c r="D4305" s="433"/>
      <c r="F4305" s="252"/>
    </row>
    <row r="4306" spans="3:6" x14ac:dyDescent="0.2">
      <c r="C4306" s="433"/>
      <c r="D4306" s="433"/>
      <c r="F4306" s="252"/>
    </row>
    <row r="4307" spans="3:6" x14ac:dyDescent="0.2">
      <c r="C4307" s="433"/>
      <c r="D4307" s="433"/>
      <c r="F4307" s="252"/>
    </row>
    <row r="4308" spans="3:6" x14ac:dyDescent="0.2">
      <c r="C4308" s="433"/>
      <c r="D4308" s="433"/>
      <c r="F4308" s="252"/>
    </row>
    <row r="4309" spans="3:6" x14ac:dyDescent="0.2">
      <c r="C4309" s="433"/>
      <c r="D4309" s="433"/>
      <c r="F4309" s="252"/>
    </row>
    <row r="4310" spans="3:6" x14ac:dyDescent="0.2">
      <c r="C4310" s="433"/>
      <c r="D4310" s="433"/>
      <c r="F4310" s="252"/>
    </row>
    <row r="4311" spans="3:6" x14ac:dyDescent="0.2">
      <c r="C4311" s="433"/>
      <c r="D4311" s="433"/>
      <c r="F4311" s="252"/>
    </row>
    <row r="4312" spans="3:6" x14ac:dyDescent="0.2">
      <c r="C4312" s="433"/>
      <c r="D4312" s="433"/>
      <c r="F4312" s="252"/>
    </row>
    <row r="4313" spans="3:6" x14ac:dyDescent="0.2">
      <c r="C4313" s="433"/>
      <c r="D4313" s="433"/>
      <c r="F4313" s="252"/>
    </row>
    <row r="4314" spans="3:6" x14ac:dyDescent="0.2">
      <c r="C4314" s="433"/>
      <c r="D4314" s="433"/>
      <c r="F4314" s="252"/>
    </row>
    <row r="4315" spans="3:6" x14ac:dyDescent="0.2">
      <c r="C4315" s="433"/>
      <c r="D4315" s="433"/>
      <c r="F4315" s="252"/>
    </row>
    <row r="4316" spans="3:6" x14ac:dyDescent="0.2">
      <c r="C4316" s="433"/>
      <c r="D4316" s="433"/>
      <c r="F4316" s="252"/>
    </row>
    <row r="4317" spans="3:6" x14ac:dyDescent="0.2">
      <c r="C4317" s="433"/>
      <c r="D4317" s="433"/>
      <c r="F4317" s="252"/>
    </row>
    <row r="4318" spans="3:6" x14ac:dyDescent="0.2">
      <c r="C4318" s="433"/>
      <c r="D4318" s="433"/>
      <c r="F4318" s="252"/>
    </row>
    <row r="4319" spans="3:6" x14ac:dyDescent="0.2">
      <c r="C4319" s="433"/>
      <c r="D4319" s="433"/>
      <c r="F4319" s="252"/>
    </row>
    <row r="4320" spans="3:6" x14ac:dyDescent="0.2">
      <c r="C4320" s="433"/>
      <c r="D4320" s="433"/>
      <c r="F4320" s="252"/>
    </row>
    <row r="4321" spans="3:6" x14ac:dyDescent="0.2">
      <c r="C4321" s="433"/>
      <c r="D4321" s="433"/>
      <c r="F4321" s="252"/>
    </row>
    <row r="4322" spans="3:6" x14ac:dyDescent="0.2">
      <c r="C4322" s="433"/>
      <c r="D4322" s="433"/>
      <c r="F4322" s="252"/>
    </row>
    <row r="4323" spans="3:6" x14ac:dyDescent="0.2">
      <c r="C4323" s="433"/>
      <c r="D4323" s="433"/>
      <c r="F4323" s="252"/>
    </row>
    <row r="4324" spans="3:6" x14ac:dyDescent="0.2">
      <c r="C4324" s="433"/>
      <c r="D4324" s="433"/>
      <c r="F4324" s="252"/>
    </row>
    <row r="4325" spans="3:6" x14ac:dyDescent="0.2">
      <c r="C4325" s="433"/>
      <c r="D4325" s="433"/>
      <c r="F4325" s="252"/>
    </row>
    <row r="4326" spans="3:6" x14ac:dyDescent="0.2">
      <c r="C4326" s="433"/>
      <c r="D4326" s="433"/>
      <c r="F4326" s="252"/>
    </row>
    <row r="4327" spans="3:6" x14ac:dyDescent="0.2">
      <c r="C4327" s="433"/>
      <c r="D4327" s="433"/>
      <c r="F4327" s="252"/>
    </row>
    <row r="4328" spans="3:6" x14ac:dyDescent="0.2">
      <c r="C4328" s="433"/>
      <c r="D4328" s="433"/>
      <c r="F4328" s="252"/>
    </row>
    <row r="4329" spans="3:6" x14ac:dyDescent="0.2">
      <c r="C4329" s="433"/>
      <c r="D4329" s="433"/>
      <c r="F4329" s="252"/>
    </row>
    <row r="4330" spans="3:6" x14ac:dyDescent="0.2">
      <c r="C4330" s="433"/>
      <c r="D4330" s="433"/>
      <c r="F4330" s="252"/>
    </row>
    <row r="4331" spans="3:6" x14ac:dyDescent="0.2">
      <c r="C4331" s="433"/>
      <c r="D4331" s="433"/>
      <c r="F4331" s="252"/>
    </row>
    <row r="4332" spans="3:6" x14ac:dyDescent="0.2">
      <c r="C4332" s="433"/>
      <c r="D4332" s="433"/>
      <c r="F4332" s="252"/>
    </row>
    <row r="4333" spans="3:6" x14ac:dyDescent="0.2">
      <c r="C4333" s="433"/>
      <c r="D4333" s="433"/>
      <c r="F4333" s="252"/>
    </row>
    <row r="4334" spans="3:6" x14ac:dyDescent="0.2">
      <c r="C4334" s="433"/>
      <c r="D4334" s="433"/>
      <c r="F4334" s="252"/>
    </row>
    <row r="4335" spans="3:6" x14ac:dyDescent="0.2">
      <c r="C4335" s="433"/>
      <c r="D4335" s="433"/>
      <c r="F4335" s="252"/>
    </row>
    <row r="4336" spans="3:6" x14ac:dyDescent="0.2">
      <c r="C4336" s="433"/>
      <c r="D4336" s="433"/>
      <c r="F4336" s="252"/>
    </row>
    <row r="4337" spans="3:6" x14ac:dyDescent="0.2">
      <c r="C4337" s="433"/>
      <c r="D4337" s="433"/>
      <c r="F4337" s="252"/>
    </row>
    <row r="4338" spans="3:6" x14ac:dyDescent="0.2">
      <c r="C4338" s="433"/>
      <c r="D4338" s="433"/>
      <c r="F4338" s="252"/>
    </row>
    <row r="4339" spans="3:6" x14ac:dyDescent="0.2">
      <c r="C4339" s="433"/>
      <c r="D4339" s="433"/>
      <c r="F4339" s="252"/>
    </row>
    <row r="4340" spans="3:6" x14ac:dyDescent="0.2">
      <c r="C4340" s="433"/>
      <c r="D4340" s="433"/>
      <c r="F4340" s="252"/>
    </row>
    <row r="4341" spans="3:6" x14ac:dyDescent="0.2">
      <c r="C4341" s="433"/>
      <c r="D4341" s="433"/>
      <c r="F4341" s="252"/>
    </row>
    <row r="4342" spans="3:6" x14ac:dyDescent="0.2">
      <c r="C4342" s="433"/>
      <c r="D4342" s="433"/>
      <c r="F4342" s="252"/>
    </row>
    <row r="4343" spans="3:6" x14ac:dyDescent="0.2">
      <c r="C4343" s="433"/>
      <c r="D4343" s="433"/>
      <c r="F4343" s="252"/>
    </row>
    <row r="4344" spans="3:6" x14ac:dyDescent="0.2">
      <c r="C4344" s="433"/>
      <c r="D4344" s="433"/>
      <c r="F4344" s="252"/>
    </row>
    <row r="4345" spans="3:6" x14ac:dyDescent="0.2">
      <c r="C4345" s="433"/>
      <c r="D4345" s="433"/>
      <c r="F4345" s="252"/>
    </row>
    <row r="4346" spans="3:6" x14ac:dyDescent="0.2">
      <c r="C4346" s="433"/>
      <c r="D4346" s="433"/>
      <c r="F4346" s="252"/>
    </row>
    <row r="4347" spans="3:6" x14ac:dyDescent="0.2">
      <c r="C4347" s="433"/>
      <c r="D4347" s="433"/>
      <c r="F4347" s="252"/>
    </row>
    <row r="4348" spans="3:6" x14ac:dyDescent="0.2">
      <c r="C4348" s="433"/>
      <c r="D4348" s="433"/>
      <c r="F4348" s="252"/>
    </row>
    <row r="4349" spans="3:6" x14ac:dyDescent="0.2">
      <c r="C4349" s="433"/>
      <c r="D4349" s="433"/>
      <c r="F4349" s="252"/>
    </row>
    <row r="4350" spans="3:6" x14ac:dyDescent="0.2">
      <c r="C4350" s="433"/>
      <c r="D4350" s="433"/>
      <c r="F4350" s="252"/>
    </row>
    <row r="4351" spans="3:6" x14ac:dyDescent="0.2">
      <c r="C4351" s="433"/>
      <c r="D4351" s="433"/>
      <c r="F4351" s="252"/>
    </row>
    <row r="4352" spans="3:6" x14ac:dyDescent="0.2">
      <c r="C4352" s="433"/>
      <c r="D4352" s="433"/>
      <c r="F4352" s="252"/>
    </row>
    <row r="4353" spans="3:6" x14ac:dyDescent="0.2">
      <c r="C4353" s="433"/>
      <c r="D4353" s="433"/>
      <c r="F4353" s="252"/>
    </row>
    <row r="4354" spans="3:6" x14ac:dyDescent="0.2">
      <c r="C4354" s="433"/>
      <c r="D4354" s="433"/>
      <c r="F4354" s="252"/>
    </row>
    <row r="4355" spans="3:6" x14ac:dyDescent="0.2">
      <c r="C4355" s="433"/>
      <c r="D4355" s="433"/>
      <c r="F4355" s="252"/>
    </row>
    <row r="4356" spans="3:6" x14ac:dyDescent="0.2">
      <c r="C4356" s="433"/>
      <c r="D4356" s="433"/>
      <c r="F4356" s="252"/>
    </row>
    <row r="4357" spans="3:6" x14ac:dyDescent="0.2">
      <c r="C4357" s="433"/>
      <c r="D4357" s="433"/>
      <c r="F4357" s="252"/>
    </row>
    <row r="4358" spans="3:6" x14ac:dyDescent="0.2">
      <c r="C4358" s="433"/>
      <c r="D4358" s="433"/>
      <c r="F4358" s="252"/>
    </row>
    <row r="4359" spans="3:6" x14ac:dyDescent="0.2">
      <c r="C4359" s="433"/>
      <c r="D4359" s="433"/>
      <c r="F4359" s="252"/>
    </row>
    <row r="4360" spans="3:6" x14ac:dyDescent="0.2">
      <c r="C4360" s="433"/>
      <c r="D4360" s="433"/>
      <c r="F4360" s="252"/>
    </row>
    <row r="4361" spans="3:6" x14ac:dyDescent="0.2">
      <c r="C4361" s="433"/>
      <c r="D4361" s="433"/>
      <c r="F4361" s="252"/>
    </row>
    <row r="4362" spans="3:6" x14ac:dyDescent="0.2">
      <c r="C4362" s="433"/>
      <c r="D4362" s="433"/>
      <c r="F4362" s="252"/>
    </row>
    <row r="4363" spans="3:6" x14ac:dyDescent="0.2">
      <c r="C4363" s="433"/>
      <c r="D4363" s="433"/>
      <c r="F4363" s="252"/>
    </row>
    <row r="4364" spans="3:6" x14ac:dyDescent="0.2">
      <c r="C4364" s="433"/>
      <c r="D4364" s="433"/>
      <c r="F4364" s="252"/>
    </row>
    <row r="4365" spans="3:6" x14ac:dyDescent="0.2">
      <c r="C4365" s="433"/>
      <c r="D4365" s="433"/>
      <c r="F4365" s="252"/>
    </row>
    <row r="4366" spans="3:6" x14ac:dyDescent="0.2">
      <c r="C4366" s="433"/>
      <c r="D4366" s="433"/>
      <c r="F4366" s="252"/>
    </row>
    <row r="4367" spans="3:6" x14ac:dyDescent="0.2">
      <c r="C4367" s="433"/>
      <c r="D4367" s="433"/>
      <c r="F4367" s="252"/>
    </row>
    <row r="4368" spans="3:6" x14ac:dyDescent="0.2">
      <c r="C4368" s="433"/>
      <c r="D4368" s="433"/>
      <c r="F4368" s="252"/>
    </row>
    <row r="4369" spans="3:6" x14ac:dyDescent="0.2">
      <c r="C4369" s="433"/>
      <c r="D4369" s="433"/>
      <c r="F4369" s="252"/>
    </row>
    <row r="4370" spans="3:6" x14ac:dyDescent="0.2">
      <c r="C4370" s="433"/>
      <c r="D4370" s="433"/>
      <c r="F4370" s="252"/>
    </row>
    <row r="4371" spans="3:6" x14ac:dyDescent="0.2">
      <c r="C4371" s="433"/>
      <c r="D4371" s="433"/>
      <c r="F4371" s="252"/>
    </row>
    <row r="4372" spans="3:6" x14ac:dyDescent="0.2">
      <c r="C4372" s="433"/>
      <c r="D4372" s="433"/>
      <c r="F4372" s="252"/>
    </row>
    <row r="4373" spans="3:6" x14ac:dyDescent="0.2">
      <c r="C4373" s="433"/>
      <c r="D4373" s="433"/>
      <c r="F4373" s="252"/>
    </row>
    <row r="4374" spans="3:6" x14ac:dyDescent="0.2">
      <c r="C4374" s="433"/>
      <c r="D4374" s="433"/>
      <c r="F4374" s="252"/>
    </row>
    <row r="4375" spans="3:6" x14ac:dyDescent="0.2">
      <c r="C4375" s="433"/>
      <c r="D4375" s="433"/>
      <c r="F4375" s="252"/>
    </row>
    <row r="4376" spans="3:6" x14ac:dyDescent="0.2">
      <c r="C4376" s="433"/>
      <c r="D4376" s="433"/>
      <c r="F4376" s="252"/>
    </row>
    <row r="4377" spans="3:6" x14ac:dyDescent="0.2">
      <c r="C4377" s="433"/>
      <c r="D4377" s="433"/>
      <c r="F4377" s="252"/>
    </row>
    <row r="4378" spans="3:6" x14ac:dyDescent="0.2">
      <c r="C4378" s="433"/>
      <c r="D4378" s="433"/>
      <c r="F4378" s="252"/>
    </row>
    <row r="4379" spans="3:6" x14ac:dyDescent="0.2">
      <c r="C4379" s="433"/>
      <c r="D4379" s="433"/>
      <c r="F4379" s="252"/>
    </row>
    <row r="4380" spans="3:6" x14ac:dyDescent="0.2">
      <c r="C4380" s="433"/>
      <c r="D4380" s="433"/>
      <c r="F4380" s="252"/>
    </row>
    <row r="4381" spans="3:6" x14ac:dyDescent="0.2">
      <c r="C4381" s="433"/>
      <c r="D4381" s="433"/>
      <c r="F4381" s="252"/>
    </row>
    <row r="4382" spans="3:6" x14ac:dyDescent="0.2">
      <c r="C4382" s="433"/>
      <c r="D4382" s="433"/>
      <c r="F4382" s="252"/>
    </row>
    <row r="4383" spans="3:6" x14ac:dyDescent="0.2">
      <c r="C4383" s="433"/>
      <c r="D4383" s="433"/>
      <c r="F4383" s="252"/>
    </row>
    <row r="4384" spans="3:6" x14ac:dyDescent="0.2">
      <c r="C4384" s="433"/>
      <c r="D4384" s="433"/>
      <c r="F4384" s="252"/>
    </row>
    <row r="4385" spans="3:6" x14ac:dyDescent="0.2">
      <c r="C4385" s="433"/>
      <c r="D4385" s="433"/>
      <c r="F4385" s="252"/>
    </row>
    <row r="4386" spans="3:6" x14ac:dyDescent="0.2">
      <c r="C4386" s="433"/>
      <c r="D4386" s="433"/>
      <c r="F4386" s="252"/>
    </row>
    <row r="4387" spans="3:6" x14ac:dyDescent="0.2">
      <c r="C4387" s="433"/>
      <c r="D4387" s="433"/>
      <c r="F4387" s="252"/>
    </row>
    <row r="4388" spans="3:6" x14ac:dyDescent="0.2">
      <c r="C4388" s="433"/>
      <c r="D4388" s="433"/>
      <c r="F4388" s="252"/>
    </row>
    <row r="4389" spans="3:6" x14ac:dyDescent="0.2">
      <c r="C4389" s="433"/>
      <c r="D4389" s="433"/>
      <c r="F4389" s="252"/>
    </row>
    <row r="4390" spans="3:6" x14ac:dyDescent="0.2">
      <c r="C4390" s="433"/>
      <c r="D4390" s="433"/>
      <c r="F4390" s="252"/>
    </row>
    <row r="4391" spans="3:6" x14ac:dyDescent="0.2">
      <c r="C4391" s="433"/>
      <c r="D4391" s="433"/>
      <c r="F4391" s="252"/>
    </row>
    <row r="4392" spans="3:6" x14ac:dyDescent="0.2">
      <c r="C4392" s="433"/>
      <c r="D4392" s="433"/>
      <c r="F4392" s="252"/>
    </row>
    <row r="4393" spans="3:6" x14ac:dyDescent="0.2">
      <c r="C4393" s="433"/>
      <c r="D4393" s="433"/>
      <c r="F4393" s="252"/>
    </row>
    <row r="4394" spans="3:6" x14ac:dyDescent="0.2">
      <c r="C4394" s="433"/>
      <c r="D4394" s="433"/>
      <c r="F4394" s="252"/>
    </row>
    <row r="4395" spans="3:6" x14ac:dyDescent="0.2">
      <c r="C4395" s="433"/>
      <c r="D4395" s="433"/>
      <c r="F4395" s="252"/>
    </row>
    <row r="4396" spans="3:6" x14ac:dyDescent="0.2">
      <c r="C4396" s="433"/>
      <c r="D4396" s="433"/>
      <c r="F4396" s="252"/>
    </row>
    <row r="4397" spans="3:6" x14ac:dyDescent="0.2">
      <c r="C4397" s="433"/>
      <c r="D4397" s="433"/>
      <c r="F4397" s="252"/>
    </row>
    <row r="4398" spans="3:6" x14ac:dyDescent="0.2">
      <c r="C4398" s="433"/>
      <c r="D4398" s="433"/>
      <c r="F4398" s="252"/>
    </row>
    <row r="4399" spans="3:6" x14ac:dyDescent="0.2">
      <c r="C4399" s="433"/>
      <c r="D4399" s="433"/>
      <c r="F4399" s="252"/>
    </row>
    <row r="4400" spans="3:6" x14ac:dyDescent="0.2">
      <c r="C4400" s="433"/>
      <c r="D4400" s="433"/>
      <c r="F4400" s="252"/>
    </row>
    <row r="4401" spans="3:6" x14ac:dyDescent="0.2">
      <c r="C4401" s="433"/>
      <c r="D4401" s="433"/>
      <c r="F4401" s="252"/>
    </row>
    <row r="4402" spans="3:6" x14ac:dyDescent="0.2">
      <c r="C4402" s="433"/>
      <c r="D4402" s="433"/>
      <c r="F4402" s="252"/>
    </row>
    <row r="4403" spans="3:6" x14ac:dyDescent="0.2">
      <c r="C4403" s="433"/>
      <c r="D4403" s="433"/>
      <c r="F4403" s="252"/>
    </row>
    <row r="4404" spans="3:6" x14ac:dyDescent="0.2">
      <c r="C4404" s="433"/>
      <c r="D4404" s="433"/>
      <c r="F4404" s="252"/>
    </row>
    <row r="4405" spans="3:6" x14ac:dyDescent="0.2">
      <c r="C4405" s="433"/>
      <c r="D4405" s="433"/>
      <c r="F4405" s="252"/>
    </row>
    <row r="4406" spans="3:6" x14ac:dyDescent="0.2">
      <c r="C4406" s="433"/>
      <c r="D4406" s="433"/>
      <c r="F4406" s="252"/>
    </row>
    <row r="4407" spans="3:6" x14ac:dyDescent="0.2">
      <c r="C4407" s="433"/>
      <c r="D4407" s="433"/>
      <c r="F4407" s="252"/>
    </row>
    <row r="4408" spans="3:6" x14ac:dyDescent="0.2">
      <c r="C4408" s="433"/>
      <c r="D4408" s="433"/>
      <c r="F4408" s="252"/>
    </row>
    <row r="4409" spans="3:6" x14ac:dyDescent="0.2">
      <c r="C4409" s="433"/>
      <c r="D4409" s="433"/>
      <c r="F4409" s="252"/>
    </row>
    <row r="4410" spans="3:6" x14ac:dyDescent="0.2">
      <c r="C4410" s="433"/>
      <c r="D4410" s="433"/>
      <c r="F4410" s="252"/>
    </row>
    <row r="4411" spans="3:6" x14ac:dyDescent="0.2">
      <c r="C4411" s="433"/>
      <c r="D4411" s="433"/>
      <c r="F4411" s="252"/>
    </row>
    <row r="4412" spans="3:6" x14ac:dyDescent="0.2">
      <c r="C4412" s="433"/>
      <c r="D4412" s="433"/>
      <c r="F4412" s="252"/>
    </row>
    <row r="4413" spans="3:6" x14ac:dyDescent="0.2">
      <c r="C4413" s="433"/>
      <c r="D4413" s="433"/>
      <c r="F4413" s="252"/>
    </row>
    <row r="4414" spans="3:6" x14ac:dyDescent="0.2">
      <c r="C4414" s="433"/>
      <c r="D4414" s="433"/>
      <c r="F4414" s="252"/>
    </row>
    <row r="4415" spans="3:6" x14ac:dyDescent="0.2">
      <c r="C4415" s="433"/>
      <c r="D4415" s="433"/>
      <c r="F4415" s="252"/>
    </row>
    <row r="4416" spans="3:6" x14ac:dyDescent="0.2">
      <c r="C4416" s="433"/>
      <c r="D4416" s="433"/>
      <c r="F4416" s="252"/>
    </row>
    <row r="4417" spans="3:6" x14ac:dyDescent="0.2">
      <c r="C4417" s="433"/>
      <c r="D4417" s="433"/>
      <c r="F4417" s="252"/>
    </row>
    <row r="4418" spans="3:6" x14ac:dyDescent="0.2">
      <c r="C4418" s="433"/>
      <c r="D4418" s="433"/>
      <c r="F4418" s="252"/>
    </row>
    <row r="4419" spans="3:6" x14ac:dyDescent="0.2">
      <c r="C4419" s="433"/>
      <c r="D4419" s="433"/>
      <c r="F4419" s="252"/>
    </row>
    <row r="4420" spans="3:6" x14ac:dyDescent="0.2">
      <c r="C4420" s="433"/>
      <c r="D4420" s="433"/>
      <c r="F4420" s="252"/>
    </row>
    <row r="4421" spans="3:6" x14ac:dyDescent="0.2">
      <c r="C4421" s="433"/>
      <c r="D4421" s="433"/>
      <c r="F4421" s="252"/>
    </row>
    <row r="4422" spans="3:6" x14ac:dyDescent="0.2">
      <c r="C4422" s="433"/>
      <c r="D4422" s="433"/>
      <c r="F4422" s="252"/>
    </row>
    <row r="4423" spans="3:6" x14ac:dyDescent="0.2">
      <c r="C4423" s="433"/>
      <c r="D4423" s="433"/>
      <c r="F4423" s="252"/>
    </row>
    <row r="4424" spans="3:6" x14ac:dyDescent="0.2">
      <c r="C4424" s="433"/>
      <c r="D4424" s="433"/>
      <c r="F4424" s="252"/>
    </row>
    <row r="4425" spans="3:6" x14ac:dyDescent="0.2">
      <c r="C4425" s="433"/>
      <c r="D4425" s="433"/>
      <c r="F4425" s="252"/>
    </row>
    <row r="4426" spans="3:6" x14ac:dyDescent="0.2">
      <c r="C4426" s="433"/>
      <c r="D4426" s="433"/>
      <c r="F4426" s="252"/>
    </row>
    <row r="4427" spans="3:6" x14ac:dyDescent="0.2">
      <c r="C4427" s="433"/>
      <c r="D4427" s="433"/>
      <c r="F4427" s="252"/>
    </row>
    <row r="4428" spans="3:6" x14ac:dyDescent="0.2">
      <c r="C4428" s="433"/>
      <c r="D4428" s="433"/>
      <c r="F4428" s="252"/>
    </row>
    <row r="4429" spans="3:6" x14ac:dyDescent="0.2">
      <c r="C4429" s="433"/>
      <c r="D4429" s="433"/>
      <c r="F4429" s="252"/>
    </row>
    <row r="4430" spans="3:6" x14ac:dyDescent="0.2">
      <c r="C4430" s="433"/>
      <c r="D4430" s="433"/>
      <c r="F4430" s="252"/>
    </row>
    <row r="4431" spans="3:6" x14ac:dyDescent="0.2">
      <c r="C4431" s="433"/>
      <c r="D4431" s="433"/>
      <c r="F4431" s="252"/>
    </row>
    <row r="4432" spans="3:6" x14ac:dyDescent="0.2">
      <c r="C4432" s="433"/>
      <c r="D4432" s="433"/>
      <c r="F4432" s="252"/>
    </row>
    <row r="4433" spans="3:6" x14ac:dyDescent="0.2">
      <c r="C4433" s="433"/>
      <c r="D4433" s="433"/>
      <c r="F4433" s="252"/>
    </row>
    <row r="4434" spans="3:6" x14ac:dyDescent="0.2">
      <c r="C4434" s="433"/>
      <c r="D4434" s="433"/>
      <c r="F4434" s="252"/>
    </row>
    <row r="4435" spans="3:6" x14ac:dyDescent="0.2">
      <c r="C4435" s="433"/>
      <c r="D4435" s="433"/>
      <c r="F4435" s="252"/>
    </row>
    <row r="4436" spans="3:6" x14ac:dyDescent="0.2">
      <c r="C4436" s="433"/>
      <c r="D4436" s="433"/>
      <c r="F4436" s="252"/>
    </row>
    <row r="4437" spans="3:6" x14ac:dyDescent="0.2">
      <c r="C4437" s="433"/>
      <c r="D4437" s="433"/>
      <c r="F4437" s="252"/>
    </row>
    <row r="4438" spans="3:6" x14ac:dyDescent="0.2">
      <c r="C4438" s="433"/>
      <c r="D4438" s="433"/>
      <c r="F4438" s="252"/>
    </row>
    <row r="4439" spans="3:6" x14ac:dyDescent="0.2">
      <c r="C4439" s="433"/>
      <c r="D4439" s="433"/>
      <c r="F4439" s="252"/>
    </row>
    <row r="4440" spans="3:6" x14ac:dyDescent="0.2">
      <c r="C4440" s="433"/>
      <c r="D4440" s="433"/>
      <c r="F4440" s="252"/>
    </row>
    <row r="4441" spans="3:6" x14ac:dyDescent="0.2">
      <c r="C4441" s="433"/>
      <c r="D4441" s="433"/>
      <c r="F4441" s="252"/>
    </row>
    <row r="4442" spans="3:6" x14ac:dyDescent="0.2">
      <c r="C4442" s="433"/>
      <c r="D4442" s="433"/>
      <c r="F4442" s="252"/>
    </row>
    <row r="4443" spans="3:6" x14ac:dyDescent="0.2">
      <c r="C4443" s="433"/>
      <c r="D4443" s="433"/>
      <c r="F4443" s="252"/>
    </row>
    <row r="4444" spans="3:6" x14ac:dyDescent="0.2">
      <c r="C4444" s="433"/>
      <c r="D4444" s="433"/>
      <c r="F4444" s="252"/>
    </row>
    <row r="4445" spans="3:6" x14ac:dyDescent="0.2">
      <c r="C4445" s="433"/>
      <c r="D4445" s="433"/>
      <c r="F4445" s="252"/>
    </row>
    <row r="4446" spans="3:6" x14ac:dyDescent="0.2">
      <c r="C4446" s="433"/>
      <c r="D4446" s="433"/>
      <c r="F4446" s="252"/>
    </row>
    <row r="4447" spans="3:6" x14ac:dyDescent="0.2">
      <c r="C4447" s="433"/>
      <c r="D4447" s="433"/>
      <c r="F4447" s="252"/>
    </row>
    <row r="4448" spans="3:6" x14ac:dyDescent="0.2">
      <c r="C4448" s="433"/>
      <c r="D4448" s="433"/>
      <c r="F4448" s="252"/>
    </row>
    <row r="4449" spans="3:6" x14ac:dyDescent="0.2">
      <c r="C4449" s="433"/>
      <c r="D4449" s="433"/>
      <c r="F4449" s="252"/>
    </row>
    <row r="4450" spans="3:6" x14ac:dyDescent="0.2">
      <c r="C4450" s="433"/>
      <c r="D4450" s="433"/>
      <c r="F4450" s="252"/>
    </row>
    <row r="4451" spans="3:6" x14ac:dyDescent="0.2">
      <c r="C4451" s="433"/>
      <c r="D4451" s="433"/>
      <c r="F4451" s="252"/>
    </row>
    <row r="4452" spans="3:6" x14ac:dyDescent="0.2">
      <c r="C4452" s="433"/>
      <c r="D4452" s="433"/>
      <c r="F4452" s="252"/>
    </row>
    <row r="4453" spans="3:6" x14ac:dyDescent="0.2">
      <c r="C4453" s="433"/>
      <c r="D4453" s="433"/>
      <c r="F4453" s="252"/>
    </row>
    <row r="4454" spans="3:6" x14ac:dyDescent="0.2">
      <c r="C4454" s="433"/>
      <c r="D4454" s="433"/>
      <c r="F4454" s="252"/>
    </row>
    <row r="4455" spans="3:6" x14ac:dyDescent="0.2">
      <c r="C4455" s="433"/>
      <c r="D4455" s="433"/>
      <c r="F4455" s="252"/>
    </row>
    <row r="4456" spans="3:6" x14ac:dyDescent="0.2">
      <c r="C4456" s="433"/>
      <c r="D4456" s="433"/>
      <c r="F4456" s="252"/>
    </row>
    <row r="4457" spans="3:6" x14ac:dyDescent="0.2">
      <c r="C4457" s="433"/>
      <c r="D4457" s="433"/>
      <c r="F4457" s="252"/>
    </row>
    <row r="4458" spans="3:6" x14ac:dyDescent="0.2">
      <c r="C4458" s="433"/>
      <c r="D4458" s="433"/>
      <c r="F4458" s="252"/>
    </row>
    <row r="4459" spans="3:6" x14ac:dyDescent="0.2">
      <c r="C4459" s="433"/>
      <c r="D4459" s="433"/>
      <c r="F4459" s="252"/>
    </row>
    <row r="4460" spans="3:6" x14ac:dyDescent="0.2">
      <c r="C4460" s="433"/>
      <c r="D4460" s="433"/>
      <c r="F4460" s="252"/>
    </row>
    <row r="4461" spans="3:6" x14ac:dyDescent="0.2">
      <c r="C4461" s="433"/>
      <c r="D4461" s="433"/>
      <c r="F4461" s="252"/>
    </row>
    <row r="4462" spans="3:6" x14ac:dyDescent="0.2">
      <c r="C4462" s="433"/>
      <c r="D4462" s="433"/>
      <c r="F4462" s="252"/>
    </row>
    <row r="4463" spans="3:6" x14ac:dyDescent="0.2">
      <c r="C4463" s="433"/>
      <c r="D4463" s="433"/>
      <c r="F4463" s="252"/>
    </row>
    <row r="4464" spans="3:6" x14ac:dyDescent="0.2">
      <c r="C4464" s="433"/>
      <c r="D4464" s="433"/>
      <c r="F4464" s="252"/>
    </row>
    <row r="4465" spans="3:6" x14ac:dyDescent="0.2">
      <c r="C4465" s="433"/>
      <c r="D4465" s="433"/>
      <c r="F4465" s="252"/>
    </row>
    <row r="4466" spans="3:6" x14ac:dyDescent="0.2">
      <c r="C4466" s="433"/>
      <c r="D4466" s="433"/>
      <c r="F4466" s="252"/>
    </row>
    <row r="4467" spans="3:6" x14ac:dyDescent="0.2">
      <c r="C4467" s="433"/>
      <c r="D4467" s="433"/>
      <c r="F4467" s="252"/>
    </row>
    <row r="4468" spans="3:6" x14ac:dyDescent="0.2">
      <c r="C4468" s="433"/>
      <c r="D4468" s="433"/>
      <c r="F4468" s="252"/>
    </row>
    <row r="4469" spans="3:6" x14ac:dyDescent="0.2">
      <c r="C4469" s="433"/>
      <c r="D4469" s="433"/>
      <c r="F4469" s="252"/>
    </row>
    <row r="4470" spans="3:6" x14ac:dyDescent="0.2">
      <c r="C4470" s="433"/>
      <c r="D4470" s="433"/>
      <c r="F4470" s="252"/>
    </row>
    <row r="4471" spans="3:6" x14ac:dyDescent="0.2">
      <c r="C4471" s="433"/>
      <c r="D4471" s="433"/>
      <c r="F4471" s="252"/>
    </row>
    <row r="4472" spans="3:6" x14ac:dyDescent="0.2">
      <c r="C4472" s="433"/>
      <c r="D4472" s="433"/>
      <c r="F4472" s="252"/>
    </row>
    <row r="4473" spans="3:6" x14ac:dyDescent="0.2">
      <c r="C4473" s="433"/>
      <c r="D4473" s="433"/>
      <c r="F4473" s="252"/>
    </row>
    <row r="4474" spans="3:6" x14ac:dyDescent="0.2">
      <c r="C4474" s="433"/>
      <c r="D4474" s="433"/>
      <c r="F4474" s="252"/>
    </row>
    <row r="4475" spans="3:6" x14ac:dyDescent="0.2">
      <c r="C4475" s="433"/>
      <c r="D4475" s="433"/>
      <c r="F4475" s="252"/>
    </row>
    <row r="4476" spans="3:6" x14ac:dyDescent="0.2">
      <c r="C4476" s="433"/>
      <c r="D4476" s="433"/>
      <c r="F4476" s="252"/>
    </row>
    <row r="4477" spans="3:6" x14ac:dyDescent="0.2">
      <c r="C4477" s="433"/>
      <c r="D4477" s="433"/>
      <c r="F4477" s="252"/>
    </row>
    <row r="4478" spans="3:6" x14ac:dyDescent="0.2">
      <c r="C4478" s="433"/>
      <c r="D4478" s="433"/>
      <c r="F4478" s="252"/>
    </row>
    <row r="4479" spans="3:6" x14ac:dyDescent="0.2">
      <c r="C4479" s="433"/>
      <c r="D4479" s="433"/>
      <c r="F4479" s="252"/>
    </row>
    <row r="4480" spans="3:6" x14ac:dyDescent="0.2">
      <c r="C4480" s="433"/>
      <c r="D4480" s="433"/>
      <c r="F4480" s="252"/>
    </row>
    <row r="4481" spans="3:6" x14ac:dyDescent="0.2">
      <c r="C4481" s="433"/>
      <c r="D4481" s="433"/>
      <c r="F4481" s="252"/>
    </row>
    <row r="4482" spans="3:6" x14ac:dyDescent="0.2">
      <c r="C4482" s="433"/>
      <c r="D4482" s="433"/>
      <c r="F4482" s="252"/>
    </row>
    <row r="4483" spans="3:6" x14ac:dyDescent="0.2">
      <c r="C4483" s="433"/>
      <c r="D4483" s="433"/>
      <c r="F4483" s="252"/>
    </row>
    <row r="4484" spans="3:6" x14ac:dyDescent="0.2">
      <c r="C4484" s="433"/>
      <c r="D4484" s="433"/>
      <c r="F4484" s="252"/>
    </row>
    <row r="4485" spans="3:6" x14ac:dyDescent="0.2">
      <c r="C4485" s="433"/>
      <c r="D4485" s="433"/>
      <c r="F4485" s="252"/>
    </row>
    <row r="4486" spans="3:6" x14ac:dyDescent="0.2">
      <c r="C4486" s="433"/>
      <c r="D4486" s="433"/>
      <c r="F4486" s="252"/>
    </row>
    <row r="4487" spans="3:6" x14ac:dyDescent="0.2">
      <c r="C4487" s="433"/>
      <c r="D4487" s="433"/>
      <c r="F4487" s="252"/>
    </row>
    <row r="4488" spans="3:6" x14ac:dyDescent="0.2">
      <c r="C4488" s="433"/>
      <c r="D4488" s="433"/>
      <c r="F4488" s="252"/>
    </row>
    <row r="4489" spans="3:6" x14ac:dyDescent="0.2">
      <c r="C4489" s="433"/>
      <c r="D4489" s="433"/>
      <c r="F4489" s="252"/>
    </row>
    <row r="4490" spans="3:6" x14ac:dyDescent="0.2">
      <c r="C4490" s="433"/>
      <c r="D4490" s="433"/>
      <c r="F4490" s="252"/>
    </row>
    <row r="4491" spans="3:6" x14ac:dyDescent="0.2">
      <c r="C4491" s="433"/>
      <c r="D4491" s="433"/>
      <c r="F4491" s="252"/>
    </row>
    <row r="4492" spans="3:6" x14ac:dyDescent="0.2">
      <c r="C4492" s="433"/>
      <c r="D4492" s="433"/>
      <c r="F4492" s="252"/>
    </row>
    <row r="4493" spans="3:6" x14ac:dyDescent="0.2">
      <c r="C4493" s="433"/>
      <c r="D4493" s="433"/>
      <c r="F4493" s="252"/>
    </row>
    <row r="4494" spans="3:6" x14ac:dyDescent="0.2">
      <c r="C4494" s="433"/>
      <c r="D4494" s="433"/>
      <c r="F4494" s="252"/>
    </row>
    <row r="4495" spans="3:6" x14ac:dyDescent="0.2">
      <c r="C4495" s="433"/>
      <c r="D4495" s="433"/>
      <c r="F4495" s="252"/>
    </row>
    <row r="4496" spans="3:6" x14ac:dyDescent="0.2">
      <c r="C4496" s="433"/>
      <c r="D4496" s="433"/>
      <c r="F4496" s="252"/>
    </row>
    <row r="4497" spans="3:6" x14ac:dyDescent="0.2">
      <c r="C4497" s="433"/>
      <c r="D4497" s="433"/>
      <c r="F4497" s="252"/>
    </row>
    <row r="4498" spans="3:6" x14ac:dyDescent="0.2">
      <c r="C4498" s="433"/>
      <c r="D4498" s="433"/>
      <c r="F4498" s="252"/>
    </row>
    <row r="4499" spans="3:6" x14ac:dyDescent="0.2">
      <c r="C4499" s="433"/>
      <c r="D4499" s="433"/>
      <c r="F4499" s="252"/>
    </row>
    <row r="4500" spans="3:6" x14ac:dyDescent="0.2">
      <c r="C4500" s="433"/>
      <c r="D4500" s="433"/>
      <c r="F4500" s="252"/>
    </row>
    <row r="4501" spans="3:6" x14ac:dyDescent="0.2">
      <c r="C4501" s="433"/>
      <c r="D4501" s="433"/>
      <c r="F4501" s="252"/>
    </row>
    <row r="4502" spans="3:6" x14ac:dyDescent="0.2">
      <c r="C4502" s="433"/>
      <c r="D4502" s="433"/>
      <c r="F4502" s="252"/>
    </row>
    <row r="4503" spans="3:6" x14ac:dyDescent="0.2">
      <c r="C4503" s="433"/>
      <c r="D4503" s="433"/>
      <c r="F4503" s="252"/>
    </row>
    <row r="4504" spans="3:6" x14ac:dyDescent="0.2">
      <c r="C4504" s="433"/>
      <c r="D4504" s="433"/>
      <c r="F4504" s="252"/>
    </row>
    <row r="4505" spans="3:6" x14ac:dyDescent="0.2">
      <c r="C4505" s="433"/>
      <c r="D4505" s="433"/>
      <c r="F4505" s="252"/>
    </row>
    <row r="4506" spans="3:6" x14ac:dyDescent="0.2">
      <c r="C4506" s="433"/>
      <c r="D4506" s="433"/>
      <c r="F4506" s="252"/>
    </row>
    <row r="4507" spans="3:6" x14ac:dyDescent="0.2">
      <c r="C4507" s="433"/>
      <c r="D4507" s="433"/>
      <c r="F4507" s="252"/>
    </row>
    <row r="4508" spans="3:6" x14ac:dyDescent="0.2">
      <c r="C4508" s="433"/>
      <c r="D4508" s="433"/>
      <c r="F4508" s="252"/>
    </row>
    <row r="4509" spans="3:6" x14ac:dyDescent="0.2">
      <c r="C4509" s="433"/>
      <c r="D4509" s="433"/>
      <c r="F4509" s="252"/>
    </row>
    <row r="4510" spans="3:6" x14ac:dyDescent="0.2">
      <c r="C4510" s="433"/>
      <c r="D4510" s="433"/>
      <c r="F4510" s="252"/>
    </row>
    <row r="4511" spans="3:6" x14ac:dyDescent="0.2">
      <c r="C4511" s="433"/>
      <c r="D4511" s="433"/>
      <c r="F4511" s="252"/>
    </row>
    <row r="4512" spans="3:6" x14ac:dyDescent="0.2">
      <c r="C4512" s="433"/>
      <c r="D4512" s="433"/>
      <c r="F4512" s="252"/>
    </row>
    <row r="4513" spans="3:6" x14ac:dyDescent="0.2">
      <c r="C4513" s="433"/>
      <c r="D4513" s="433"/>
      <c r="F4513" s="252"/>
    </row>
    <row r="4514" spans="3:6" x14ac:dyDescent="0.2">
      <c r="C4514" s="433"/>
      <c r="D4514" s="433"/>
      <c r="F4514" s="252"/>
    </row>
    <row r="4515" spans="3:6" x14ac:dyDescent="0.2">
      <c r="C4515" s="433"/>
      <c r="D4515" s="433"/>
      <c r="F4515" s="252"/>
    </row>
    <row r="4516" spans="3:6" x14ac:dyDescent="0.2">
      <c r="C4516" s="433"/>
      <c r="D4516" s="433"/>
      <c r="F4516" s="252"/>
    </row>
    <row r="4517" spans="3:6" x14ac:dyDescent="0.2">
      <c r="C4517" s="433"/>
      <c r="D4517" s="433"/>
      <c r="F4517" s="252"/>
    </row>
    <row r="4518" spans="3:6" x14ac:dyDescent="0.2">
      <c r="C4518" s="433"/>
      <c r="D4518" s="433"/>
      <c r="F4518" s="252"/>
    </row>
    <row r="4519" spans="3:6" x14ac:dyDescent="0.2">
      <c r="C4519" s="433"/>
      <c r="D4519" s="433"/>
      <c r="F4519" s="252"/>
    </row>
    <row r="4520" spans="3:6" x14ac:dyDescent="0.2">
      <c r="C4520" s="433"/>
      <c r="D4520" s="433"/>
      <c r="F4520" s="252"/>
    </row>
    <row r="4521" spans="3:6" x14ac:dyDescent="0.2">
      <c r="C4521" s="433"/>
      <c r="D4521" s="433"/>
      <c r="F4521" s="252"/>
    </row>
    <row r="4522" spans="3:6" x14ac:dyDescent="0.2">
      <c r="C4522" s="433"/>
      <c r="D4522" s="433"/>
      <c r="F4522" s="252"/>
    </row>
    <row r="4523" spans="3:6" x14ac:dyDescent="0.2">
      <c r="C4523" s="433"/>
      <c r="D4523" s="433"/>
      <c r="F4523" s="252"/>
    </row>
    <row r="4524" spans="3:6" x14ac:dyDescent="0.2">
      <c r="C4524" s="433"/>
      <c r="D4524" s="433"/>
      <c r="F4524" s="252"/>
    </row>
    <row r="4525" spans="3:6" x14ac:dyDescent="0.2">
      <c r="C4525" s="433"/>
      <c r="D4525" s="433"/>
      <c r="F4525" s="252"/>
    </row>
    <row r="4526" spans="3:6" x14ac:dyDescent="0.2">
      <c r="C4526" s="433"/>
      <c r="D4526" s="433"/>
      <c r="F4526" s="252"/>
    </row>
    <row r="4527" spans="3:6" x14ac:dyDescent="0.2">
      <c r="C4527" s="433"/>
      <c r="D4527" s="433"/>
      <c r="F4527" s="252"/>
    </row>
    <row r="4528" spans="3:6" x14ac:dyDescent="0.2">
      <c r="C4528" s="433"/>
      <c r="D4528" s="433"/>
      <c r="F4528" s="252"/>
    </row>
    <row r="4529" spans="3:6" x14ac:dyDescent="0.2">
      <c r="C4529" s="433"/>
      <c r="D4529" s="433"/>
      <c r="F4529" s="252"/>
    </row>
    <row r="4530" spans="3:6" x14ac:dyDescent="0.2">
      <c r="C4530" s="433"/>
      <c r="D4530" s="433"/>
      <c r="F4530" s="252"/>
    </row>
    <row r="4531" spans="3:6" x14ac:dyDescent="0.2">
      <c r="C4531" s="433"/>
      <c r="D4531" s="433"/>
      <c r="F4531" s="252"/>
    </row>
    <row r="4532" spans="3:6" x14ac:dyDescent="0.2">
      <c r="C4532" s="433"/>
      <c r="D4532" s="433"/>
      <c r="F4532" s="252"/>
    </row>
    <row r="4533" spans="3:6" x14ac:dyDescent="0.2">
      <c r="C4533" s="433"/>
      <c r="D4533" s="433"/>
      <c r="F4533" s="252"/>
    </row>
    <row r="4534" spans="3:6" x14ac:dyDescent="0.2">
      <c r="C4534" s="433"/>
      <c r="D4534" s="433"/>
      <c r="F4534" s="252"/>
    </row>
    <row r="4535" spans="3:6" x14ac:dyDescent="0.2">
      <c r="C4535" s="433"/>
      <c r="D4535" s="433"/>
      <c r="F4535" s="252"/>
    </row>
    <row r="4536" spans="3:6" x14ac:dyDescent="0.2">
      <c r="C4536" s="433"/>
      <c r="D4536" s="433"/>
      <c r="F4536" s="252"/>
    </row>
    <row r="4537" spans="3:6" x14ac:dyDescent="0.2">
      <c r="C4537" s="433"/>
      <c r="D4537" s="433"/>
      <c r="F4537" s="252"/>
    </row>
    <row r="4538" spans="3:6" x14ac:dyDescent="0.2">
      <c r="C4538" s="433"/>
      <c r="D4538" s="433"/>
      <c r="F4538" s="252"/>
    </row>
    <row r="4539" spans="3:6" x14ac:dyDescent="0.2">
      <c r="C4539" s="433"/>
      <c r="D4539" s="433"/>
      <c r="F4539" s="252"/>
    </row>
    <row r="4540" spans="3:6" x14ac:dyDescent="0.2">
      <c r="C4540" s="433"/>
      <c r="D4540" s="433"/>
      <c r="F4540" s="252"/>
    </row>
    <row r="4541" spans="3:6" x14ac:dyDescent="0.2">
      <c r="C4541" s="433"/>
      <c r="D4541" s="433"/>
      <c r="F4541" s="252"/>
    </row>
    <row r="4542" spans="3:6" x14ac:dyDescent="0.2">
      <c r="C4542" s="433"/>
      <c r="D4542" s="433"/>
      <c r="F4542" s="252"/>
    </row>
    <row r="4543" spans="3:6" x14ac:dyDescent="0.2">
      <c r="C4543" s="433"/>
      <c r="D4543" s="433"/>
      <c r="F4543" s="252"/>
    </row>
    <row r="4544" spans="3:6" x14ac:dyDescent="0.2">
      <c r="C4544" s="433"/>
      <c r="D4544" s="433"/>
      <c r="F4544" s="252"/>
    </row>
    <row r="4545" spans="3:6" x14ac:dyDescent="0.2">
      <c r="C4545" s="433"/>
      <c r="D4545" s="433"/>
      <c r="F4545" s="252"/>
    </row>
    <row r="4546" spans="3:6" x14ac:dyDescent="0.2">
      <c r="C4546" s="433"/>
      <c r="D4546" s="433"/>
      <c r="F4546" s="252"/>
    </row>
    <row r="4547" spans="3:6" x14ac:dyDescent="0.2">
      <c r="C4547" s="433"/>
      <c r="D4547" s="433"/>
      <c r="F4547" s="252"/>
    </row>
    <row r="4548" spans="3:6" x14ac:dyDescent="0.2">
      <c r="C4548" s="433"/>
      <c r="D4548" s="433"/>
      <c r="F4548" s="252"/>
    </row>
    <row r="4549" spans="3:6" x14ac:dyDescent="0.2">
      <c r="C4549" s="433"/>
      <c r="D4549" s="433"/>
      <c r="F4549" s="252"/>
    </row>
    <row r="4550" spans="3:6" x14ac:dyDescent="0.2">
      <c r="C4550" s="433"/>
      <c r="D4550" s="433"/>
      <c r="F4550" s="252"/>
    </row>
    <row r="4551" spans="3:6" x14ac:dyDescent="0.2">
      <c r="C4551" s="433"/>
      <c r="D4551" s="433"/>
      <c r="F4551" s="252"/>
    </row>
    <row r="4552" spans="3:6" x14ac:dyDescent="0.2">
      <c r="C4552" s="433"/>
      <c r="D4552" s="433"/>
      <c r="F4552" s="252"/>
    </row>
    <row r="4553" spans="3:6" x14ac:dyDescent="0.2">
      <c r="C4553" s="433"/>
      <c r="D4553" s="433"/>
      <c r="F4553" s="252"/>
    </row>
    <row r="4554" spans="3:6" x14ac:dyDescent="0.2">
      <c r="C4554" s="433"/>
      <c r="D4554" s="433"/>
      <c r="F4554" s="252"/>
    </row>
    <row r="4555" spans="3:6" x14ac:dyDescent="0.2">
      <c r="C4555" s="433"/>
      <c r="D4555" s="433"/>
      <c r="F4555" s="252"/>
    </row>
    <row r="4556" spans="3:6" x14ac:dyDescent="0.2">
      <c r="C4556" s="433"/>
      <c r="D4556" s="433"/>
      <c r="F4556" s="252"/>
    </row>
    <row r="4557" spans="3:6" x14ac:dyDescent="0.2">
      <c r="C4557" s="433"/>
      <c r="D4557" s="433"/>
      <c r="F4557" s="252"/>
    </row>
    <row r="4558" spans="3:6" x14ac:dyDescent="0.2">
      <c r="C4558" s="433"/>
      <c r="D4558" s="433"/>
      <c r="F4558" s="252"/>
    </row>
    <row r="4559" spans="3:6" x14ac:dyDescent="0.2">
      <c r="C4559" s="433"/>
      <c r="D4559" s="433"/>
      <c r="F4559" s="252"/>
    </row>
    <row r="4560" spans="3:6" x14ac:dyDescent="0.2">
      <c r="C4560" s="433"/>
      <c r="D4560" s="433"/>
      <c r="F4560" s="252"/>
    </row>
    <row r="4561" spans="3:6" x14ac:dyDescent="0.2">
      <c r="C4561" s="433"/>
      <c r="D4561" s="433"/>
      <c r="F4561" s="252"/>
    </row>
    <row r="4562" spans="3:6" x14ac:dyDescent="0.2">
      <c r="C4562" s="433"/>
      <c r="D4562" s="433"/>
      <c r="F4562" s="252"/>
    </row>
    <row r="4563" spans="3:6" x14ac:dyDescent="0.2">
      <c r="C4563" s="433"/>
      <c r="D4563" s="433"/>
      <c r="F4563" s="252"/>
    </row>
    <row r="4564" spans="3:6" x14ac:dyDescent="0.2">
      <c r="C4564" s="433"/>
      <c r="D4564" s="433"/>
      <c r="F4564" s="252"/>
    </row>
    <row r="4565" spans="3:6" x14ac:dyDescent="0.2">
      <c r="C4565" s="433"/>
      <c r="D4565" s="433"/>
      <c r="F4565" s="252"/>
    </row>
    <row r="4566" spans="3:6" x14ac:dyDescent="0.2">
      <c r="C4566" s="433"/>
      <c r="D4566" s="433"/>
      <c r="F4566" s="252"/>
    </row>
    <row r="4567" spans="3:6" x14ac:dyDescent="0.2">
      <c r="C4567" s="433"/>
      <c r="D4567" s="433"/>
      <c r="F4567" s="252"/>
    </row>
    <row r="4568" spans="3:6" x14ac:dyDescent="0.2">
      <c r="C4568" s="433"/>
      <c r="D4568" s="433"/>
      <c r="F4568" s="252"/>
    </row>
    <row r="4569" spans="3:6" x14ac:dyDescent="0.2">
      <c r="C4569" s="433"/>
      <c r="D4569" s="433"/>
      <c r="F4569" s="252"/>
    </row>
    <row r="4570" spans="3:6" x14ac:dyDescent="0.2">
      <c r="C4570" s="433"/>
      <c r="D4570" s="433"/>
      <c r="F4570" s="252"/>
    </row>
    <row r="4571" spans="3:6" x14ac:dyDescent="0.2">
      <c r="C4571" s="433"/>
      <c r="D4571" s="433"/>
      <c r="F4571" s="252"/>
    </row>
    <row r="4572" spans="3:6" x14ac:dyDescent="0.2">
      <c r="C4572" s="433"/>
      <c r="D4572" s="433"/>
      <c r="F4572" s="252"/>
    </row>
    <row r="4573" spans="3:6" x14ac:dyDescent="0.2">
      <c r="C4573" s="433"/>
      <c r="D4573" s="433"/>
      <c r="F4573" s="252"/>
    </row>
    <row r="4574" spans="3:6" x14ac:dyDescent="0.2">
      <c r="C4574" s="433"/>
      <c r="D4574" s="433"/>
      <c r="F4574" s="252"/>
    </row>
    <row r="4575" spans="3:6" x14ac:dyDescent="0.2">
      <c r="C4575" s="433"/>
      <c r="D4575" s="433"/>
      <c r="F4575" s="252"/>
    </row>
    <row r="4576" spans="3:6" x14ac:dyDescent="0.2">
      <c r="C4576" s="433"/>
      <c r="D4576" s="433"/>
      <c r="F4576" s="252"/>
    </row>
    <row r="4577" spans="3:6" x14ac:dyDescent="0.2">
      <c r="C4577" s="433"/>
      <c r="D4577" s="433"/>
      <c r="F4577" s="252"/>
    </row>
    <row r="4578" spans="3:6" x14ac:dyDescent="0.2">
      <c r="C4578" s="433"/>
      <c r="D4578" s="433"/>
      <c r="F4578" s="252"/>
    </row>
    <row r="4579" spans="3:6" x14ac:dyDescent="0.2">
      <c r="C4579" s="433"/>
      <c r="D4579" s="433"/>
      <c r="F4579" s="252"/>
    </row>
    <row r="4580" spans="3:6" x14ac:dyDescent="0.2">
      <c r="C4580" s="433"/>
      <c r="D4580" s="433"/>
      <c r="F4580" s="252"/>
    </row>
    <row r="4581" spans="3:6" x14ac:dyDescent="0.2">
      <c r="C4581" s="433"/>
      <c r="D4581" s="433"/>
      <c r="F4581" s="252"/>
    </row>
    <row r="4582" spans="3:6" x14ac:dyDescent="0.2">
      <c r="C4582" s="433"/>
      <c r="D4582" s="433"/>
      <c r="F4582" s="252"/>
    </row>
    <row r="4583" spans="3:6" x14ac:dyDescent="0.2">
      <c r="C4583" s="433"/>
      <c r="D4583" s="433"/>
      <c r="F4583" s="252"/>
    </row>
    <row r="4584" spans="3:6" x14ac:dyDescent="0.2">
      <c r="C4584" s="433"/>
      <c r="D4584" s="433"/>
      <c r="F4584" s="252"/>
    </row>
    <row r="4585" spans="3:6" x14ac:dyDescent="0.2">
      <c r="C4585" s="433"/>
      <c r="D4585" s="433"/>
      <c r="F4585" s="252"/>
    </row>
    <row r="4586" spans="3:6" x14ac:dyDescent="0.2">
      <c r="C4586" s="433"/>
      <c r="D4586" s="433"/>
      <c r="F4586" s="252"/>
    </row>
    <row r="4587" spans="3:6" x14ac:dyDescent="0.2">
      <c r="C4587" s="433"/>
      <c r="D4587" s="433"/>
      <c r="F4587" s="252"/>
    </row>
    <row r="4588" spans="3:6" x14ac:dyDescent="0.2">
      <c r="C4588" s="433"/>
      <c r="D4588" s="433"/>
      <c r="F4588" s="252"/>
    </row>
    <row r="4589" spans="3:6" x14ac:dyDescent="0.2">
      <c r="C4589" s="433"/>
      <c r="D4589" s="433"/>
      <c r="F4589" s="252"/>
    </row>
    <row r="4590" spans="3:6" x14ac:dyDescent="0.2">
      <c r="C4590" s="433"/>
      <c r="D4590" s="433"/>
      <c r="F4590" s="252"/>
    </row>
    <row r="4591" spans="3:6" x14ac:dyDescent="0.2">
      <c r="C4591" s="433"/>
      <c r="D4591" s="433"/>
      <c r="F4591" s="252"/>
    </row>
    <row r="4592" spans="3:6" x14ac:dyDescent="0.2">
      <c r="C4592" s="433"/>
      <c r="D4592" s="433"/>
      <c r="F4592" s="252"/>
    </row>
    <row r="4593" spans="3:6" x14ac:dyDescent="0.2">
      <c r="C4593" s="433"/>
      <c r="D4593" s="433"/>
      <c r="F4593" s="252"/>
    </row>
    <row r="4594" spans="3:6" x14ac:dyDescent="0.2">
      <c r="C4594" s="433"/>
      <c r="D4594" s="433"/>
      <c r="F4594" s="252"/>
    </row>
    <row r="4595" spans="3:6" x14ac:dyDescent="0.2">
      <c r="C4595" s="433"/>
      <c r="D4595" s="433"/>
      <c r="F4595" s="252"/>
    </row>
    <row r="4596" spans="3:6" x14ac:dyDescent="0.2">
      <c r="C4596" s="433"/>
      <c r="D4596" s="433"/>
      <c r="F4596" s="252"/>
    </row>
    <row r="4597" spans="3:6" x14ac:dyDescent="0.2">
      <c r="C4597" s="433"/>
      <c r="D4597" s="433"/>
      <c r="F4597" s="252"/>
    </row>
    <row r="4598" spans="3:6" x14ac:dyDescent="0.2">
      <c r="C4598" s="433"/>
      <c r="D4598" s="433"/>
      <c r="F4598" s="252"/>
    </row>
    <row r="4599" spans="3:6" x14ac:dyDescent="0.2">
      <c r="C4599" s="433"/>
      <c r="D4599" s="433"/>
      <c r="F4599" s="252"/>
    </row>
    <row r="4600" spans="3:6" x14ac:dyDescent="0.2">
      <c r="C4600" s="433"/>
      <c r="D4600" s="433"/>
      <c r="F4600" s="252"/>
    </row>
    <row r="4601" spans="3:6" x14ac:dyDescent="0.2">
      <c r="C4601" s="433"/>
      <c r="D4601" s="433"/>
      <c r="F4601" s="252"/>
    </row>
    <row r="4602" spans="3:6" x14ac:dyDescent="0.2">
      <c r="C4602" s="433"/>
      <c r="D4602" s="433"/>
      <c r="F4602" s="252"/>
    </row>
    <row r="4603" spans="3:6" x14ac:dyDescent="0.2">
      <c r="C4603" s="433"/>
      <c r="D4603" s="433"/>
      <c r="F4603" s="252"/>
    </row>
    <row r="4604" spans="3:6" x14ac:dyDescent="0.2">
      <c r="C4604" s="433"/>
      <c r="D4604" s="433"/>
      <c r="F4604" s="252"/>
    </row>
    <row r="4605" spans="3:6" x14ac:dyDescent="0.2">
      <c r="C4605" s="433"/>
      <c r="D4605" s="433"/>
      <c r="F4605" s="252"/>
    </row>
    <row r="4606" spans="3:6" x14ac:dyDescent="0.2">
      <c r="C4606" s="433"/>
      <c r="D4606" s="433"/>
      <c r="F4606" s="252"/>
    </row>
    <row r="4607" spans="3:6" x14ac:dyDescent="0.2">
      <c r="C4607" s="433"/>
      <c r="D4607" s="433"/>
      <c r="F4607" s="252"/>
    </row>
    <row r="4608" spans="3:6" x14ac:dyDescent="0.2">
      <c r="C4608" s="433"/>
      <c r="D4608" s="433"/>
      <c r="F4608" s="252"/>
    </row>
    <row r="4609" spans="3:6" x14ac:dyDescent="0.2">
      <c r="C4609" s="433"/>
      <c r="D4609" s="433"/>
      <c r="F4609" s="252"/>
    </row>
    <row r="4610" spans="3:6" x14ac:dyDescent="0.2">
      <c r="C4610" s="433"/>
      <c r="D4610" s="433"/>
      <c r="F4610" s="252"/>
    </row>
    <row r="4611" spans="3:6" x14ac:dyDescent="0.2">
      <c r="C4611" s="433"/>
      <c r="D4611" s="433"/>
      <c r="F4611" s="252"/>
    </row>
    <row r="4612" spans="3:6" x14ac:dyDescent="0.2">
      <c r="C4612" s="433"/>
      <c r="D4612" s="433"/>
      <c r="F4612" s="252"/>
    </row>
    <row r="4613" spans="3:6" x14ac:dyDescent="0.2">
      <c r="C4613" s="433"/>
      <c r="D4613" s="433"/>
      <c r="F4613" s="252"/>
    </row>
    <row r="4614" spans="3:6" x14ac:dyDescent="0.2">
      <c r="C4614" s="433"/>
      <c r="D4614" s="433"/>
      <c r="F4614" s="252"/>
    </row>
    <row r="4615" spans="3:6" x14ac:dyDescent="0.2">
      <c r="C4615" s="433"/>
      <c r="D4615" s="433"/>
      <c r="F4615" s="252"/>
    </row>
    <row r="4616" spans="3:6" x14ac:dyDescent="0.2">
      <c r="C4616" s="433"/>
      <c r="D4616" s="433"/>
      <c r="F4616" s="252"/>
    </row>
    <row r="4617" spans="3:6" x14ac:dyDescent="0.2">
      <c r="C4617" s="433"/>
      <c r="D4617" s="433"/>
      <c r="F4617" s="252"/>
    </row>
    <row r="4618" spans="3:6" x14ac:dyDescent="0.2">
      <c r="C4618" s="433"/>
      <c r="D4618" s="433"/>
      <c r="F4618" s="252"/>
    </row>
    <row r="4619" spans="3:6" x14ac:dyDescent="0.2">
      <c r="C4619" s="433"/>
      <c r="D4619" s="433"/>
      <c r="F4619" s="252"/>
    </row>
    <row r="4620" spans="3:6" x14ac:dyDescent="0.2">
      <c r="C4620" s="433"/>
      <c r="D4620" s="433"/>
      <c r="F4620" s="252"/>
    </row>
    <row r="4621" spans="3:6" x14ac:dyDescent="0.2">
      <c r="C4621" s="433"/>
      <c r="D4621" s="433"/>
      <c r="F4621" s="252"/>
    </row>
    <row r="4622" spans="3:6" x14ac:dyDescent="0.2">
      <c r="C4622" s="433"/>
      <c r="D4622" s="433"/>
      <c r="F4622" s="252"/>
    </row>
    <row r="4623" spans="3:6" x14ac:dyDescent="0.2">
      <c r="C4623" s="433"/>
      <c r="D4623" s="433"/>
      <c r="F4623" s="252"/>
    </row>
    <row r="4624" spans="3:6" x14ac:dyDescent="0.2">
      <c r="C4624" s="433"/>
      <c r="D4624" s="433"/>
      <c r="F4624" s="252"/>
    </row>
    <row r="4625" spans="3:6" x14ac:dyDescent="0.2">
      <c r="C4625" s="433"/>
      <c r="D4625" s="433"/>
      <c r="F4625" s="252"/>
    </row>
    <row r="4626" spans="3:6" x14ac:dyDescent="0.2">
      <c r="C4626" s="433"/>
      <c r="D4626" s="433"/>
      <c r="F4626" s="252"/>
    </row>
    <row r="4627" spans="3:6" x14ac:dyDescent="0.2">
      <c r="C4627" s="433"/>
      <c r="D4627" s="433"/>
      <c r="F4627" s="252"/>
    </row>
    <row r="4628" spans="3:6" x14ac:dyDescent="0.2">
      <c r="C4628" s="433"/>
      <c r="D4628" s="433"/>
      <c r="F4628" s="252"/>
    </row>
    <row r="4629" spans="3:6" x14ac:dyDescent="0.2">
      <c r="C4629" s="433"/>
      <c r="D4629" s="433"/>
      <c r="F4629" s="252"/>
    </row>
    <row r="4630" spans="3:6" x14ac:dyDescent="0.2">
      <c r="C4630" s="433"/>
      <c r="D4630" s="433"/>
      <c r="F4630" s="252"/>
    </row>
    <row r="4631" spans="3:6" x14ac:dyDescent="0.2">
      <c r="C4631" s="433"/>
      <c r="D4631" s="433"/>
      <c r="F4631" s="252"/>
    </row>
    <row r="4632" spans="3:6" x14ac:dyDescent="0.2">
      <c r="C4632" s="433"/>
      <c r="D4632" s="433"/>
      <c r="F4632" s="252"/>
    </row>
    <row r="4633" spans="3:6" x14ac:dyDescent="0.2">
      <c r="C4633" s="433"/>
      <c r="D4633" s="433"/>
      <c r="F4633" s="252"/>
    </row>
    <row r="4634" spans="3:6" x14ac:dyDescent="0.2">
      <c r="C4634" s="433"/>
      <c r="D4634" s="433"/>
      <c r="F4634" s="252"/>
    </row>
    <row r="4635" spans="3:6" x14ac:dyDescent="0.2">
      <c r="C4635" s="433"/>
      <c r="D4635" s="433"/>
      <c r="F4635" s="252"/>
    </row>
    <row r="4636" spans="3:6" x14ac:dyDescent="0.2">
      <c r="C4636" s="433"/>
      <c r="D4636" s="433"/>
      <c r="F4636" s="252"/>
    </row>
    <row r="4637" spans="3:6" x14ac:dyDescent="0.2">
      <c r="C4637" s="433"/>
      <c r="D4637" s="433"/>
      <c r="F4637" s="252"/>
    </row>
    <row r="4638" spans="3:6" x14ac:dyDescent="0.2">
      <c r="C4638" s="433"/>
      <c r="D4638" s="433"/>
      <c r="F4638" s="252"/>
    </row>
    <row r="4639" spans="3:6" x14ac:dyDescent="0.2">
      <c r="C4639" s="433"/>
      <c r="D4639" s="433"/>
      <c r="F4639" s="252"/>
    </row>
    <row r="4640" spans="3:6" x14ac:dyDescent="0.2">
      <c r="C4640" s="433"/>
      <c r="D4640" s="433"/>
      <c r="F4640" s="252"/>
    </row>
    <row r="4641" spans="3:6" x14ac:dyDescent="0.2">
      <c r="C4641" s="433"/>
      <c r="D4641" s="433"/>
      <c r="F4641" s="252"/>
    </row>
    <row r="4642" spans="3:6" x14ac:dyDescent="0.2">
      <c r="C4642" s="433"/>
      <c r="D4642" s="433"/>
      <c r="F4642" s="252"/>
    </row>
    <row r="4643" spans="3:6" x14ac:dyDescent="0.2">
      <c r="C4643" s="433"/>
      <c r="D4643" s="433"/>
      <c r="F4643" s="252"/>
    </row>
    <row r="4644" spans="3:6" x14ac:dyDescent="0.2">
      <c r="C4644" s="433"/>
      <c r="D4644" s="433"/>
      <c r="F4644" s="252"/>
    </row>
    <row r="4645" spans="3:6" x14ac:dyDescent="0.2">
      <c r="C4645" s="433"/>
      <c r="D4645" s="433"/>
      <c r="F4645" s="252"/>
    </row>
    <row r="4646" spans="3:6" x14ac:dyDescent="0.2">
      <c r="C4646" s="433"/>
      <c r="D4646" s="433"/>
      <c r="F4646" s="252"/>
    </row>
    <row r="4647" spans="3:6" x14ac:dyDescent="0.2">
      <c r="C4647" s="433"/>
      <c r="D4647" s="433"/>
      <c r="F4647" s="252"/>
    </row>
    <row r="4648" spans="3:6" x14ac:dyDescent="0.2">
      <c r="C4648" s="433"/>
      <c r="D4648" s="433"/>
      <c r="F4648" s="252"/>
    </row>
    <row r="4649" spans="3:6" x14ac:dyDescent="0.2">
      <c r="C4649" s="433"/>
      <c r="D4649" s="433"/>
      <c r="F4649" s="252"/>
    </row>
    <row r="4650" spans="3:6" x14ac:dyDescent="0.2">
      <c r="C4650" s="433"/>
      <c r="D4650" s="433"/>
      <c r="F4650" s="252"/>
    </row>
    <row r="4651" spans="3:6" x14ac:dyDescent="0.2">
      <c r="C4651" s="433"/>
      <c r="D4651" s="433"/>
      <c r="F4651" s="252"/>
    </row>
    <row r="4652" spans="3:6" x14ac:dyDescent="0.2">
      <c r="C4652" s="433"/>
      <c r="D4652" s="433"/>
      <c r="F4652" s="252"/>
    </row>
    <row r="4653" spans="3:6" x14ac:dyDescent="0.2">
      <c r="C4653" s="433"/>
      <c r="D4653" s="433"/>
      <c r="F4653" s="252"/>
    </row>
    <row r="4654" spans="3:6" x14ac:dyDescent="0.2">
      <c r="C4654" s="433"/>
      <c r="D4654" s="433"/>
      <c r="F4654" s="252"/>
    </row>
    <row r="4655" spans="3:6" x14ac:dyDescent="0.2">
      <c r="C4655" s="433"/>
      <c r="D4655" s="433"/>
      <c r="F4655" s="252"/>
    </row>
    <row r="4656" spans="3:6" x14ac:dyDescent="0.2">
      <c r="C4656" s="433"/>
      <c r="D4656" s="433"/>
      <c r="F4656" s="252"/>
    </row>
    <row r="4657" spans="3:6" x14ac:dyDescent="0.2">
      <c r="C4657" s="433"/>
      <c r="D4657" s="433"/>
      <c r="F4657" s="252"/>
    </row>
    <row r="4658" spans="3:6" x14ac:dyDescent="0.2">
      <c r="C4658" s="433"/>
      <c r="D4658" s="433"/>
      <c r="F4658" s="252"/>
    </row>
    <row r="4659" spans="3:6" x14ac:dyDescent="0.2">
      <c r="C4659" s="433"/>
      <c r="D4659" s="433"/>
      <c r="F4659" s="252"/>
    </row>
    <row r="4660" spans="3:6" x14ac:dyDescent="0.2">
      <c r="C4660" s="433"/>
      <c r="D4660" s="433"/>
      <c r="F4660" s="252"/>
    </row>
    <row r="4661" spans="3:6" x14ac:dyDescent="0.2">
      <c r="C4661" s="433"/>
      <c r="D4661" s="433"/>
      <c r="F4661" s="252"/>
    </row>
    <row r="4662" spans="3:6" x14ac:dyDescent="0.2">
      <c r="C4662" s="433"/>
      <c r="D4662" s="433"/>
      <c r="F4662" s="252"/>
    </row>
    <row r="4663" spans="3:6" x14ac:dyDescent="0.2">
      <c r="C4663" s="433"/>
      <c r="D4663" s="433"/>
      <c r="F4663" s="252"/>
    </row>
    <row r="4664" spans="3:6" x14ac:dyDescent="0.2">
      <c r="C4664" s="433"/>
      <c r="D4664" s="433"/>
      <c r="F4664" s="252"/>
    </row>
    <row r="4665" spans="3:6" x14ac:dyDescent="0.2">
      <c r="C4665" s="433"/>
      <c r="D4665" s="433"/>
      <c r="F4665" s="252"/>
    </row>
    <row r="4666" spans="3:6" x14ac:dyDescent="0.2">
      <c r="C4666" s="433"/>
      <c r="D4666" s="433"/>
      <c r="F4666" s="252"/>
    </row>
    <row r="4667" spans="3:6" x14ac:dyDescent="0.2">
      <c r="C4667" s="433"/>
      <c r="D4667" s="433"/>
      <c r="F4667" s="252"/>
    </row>
    <row r="4668" spans="3:6" x14ac:dyDescent="0.2">
      <c r="C4668" s="433"/>
      <c r="D4668" s="433"/>
      <c r="F4668" s="252"/>
    </row>
    <row r="4669" spans="3:6" x14ac:dyDescent="0.2">
      <c r="C4669" s="433"/>
      <c r="D4669" s="433"/>
      <c r="F4669" s="252"/>
    </row>
    <row r="4670" spans="3:6" x14ac:dyDescent="0.2">
      <c r="C4670" s="433"/>
      <c r="D4670" s="433"/>
      <c r="F4670" s="252"/>
    </row>
    <row r="4671" spans="3:6" x14ac:dyDescent="0.2">
      <c r="C4671" s="433"/>
      <c r="D4671" s="433"/>
      <c r="F4671" s="252"/>
    </row>
    <row r="4672" spans="3:6" x14ac:dyDescent="0.2">
      <c r="C4672" s="433"/>
      <c r="D4672" s="433"/>
      <c r="F4672" s="252"/>
    </row>
    <row r="4673" spans="3:6" x14ac:dyDescent="0.2">
      <c r="C4673" s="433"/>
      <c r="D4673" s="433"/>
      <c r="F4673" s="252"/>
    </row>
    <row r="4674" spans="3:6" x14ac:dyDescent="0.2">
      <c r="C4674" s="433"/>
      <c r="D4674" s="433"/>
      <c r="F4674" s="252"/>
    </row>
    <row r="4675" spans="3:6" x14ac:dyDescent="0.2">
      <c r="C4675" s="433"/>
      <c r="D4675" s="433"/>
      <c r="F4675" s="252"/>
    </row>
    <row r="4676" spans="3:6" x14ac:dyDescent="0.2">
      <c r="C4676" s="433"/>
      <c r="D4676" s="433"/>
      <c r="F4676" s="252"/>
    </row>
    <row r="4677" spans="3:6" x14ac:dyDescent="0.2">
      <c r="C4677" s="433"/>
      <c r="D4677" s="433"/>
      <c r="F4677" s="252"/>
    </row>
    <row r="4678" spans="3:6" x14ac:dyDescent="0.2">
      <c r="C4678" s="433"/>
      <c r="D4678" s="433"/>
      <c r="F4678" s="252"/>
    </row>
    <row r="4679" spans="3:6" x14ac:dyDescent="0.2">
      <c r="C4679" s="433"/>
      <c r="D4679" s="433"/>
      <c r="F4679" s="252"/>
    </row>
    <row r="4680" spans="3:6" x14ac:dyDescent="0.2">
      <c r="C4680" s="433"/>
      <c r="D4680" s="433"/>
      <c r="F4680" s="252"/>
    </row>
    <row r="4681" spans="3:6" x14ac:dyDescent="0.2">
      <c r="C4681" s="433"/>
      <c r="D4681" s="433"/>
      <c r="F4681" s="252"/>
    </row>
    <row r="4682" spans="3:6" x14ac:dyDescent="0.2">
      <c r="C4682" s="433"/>
      <c r="D4682" s="433"/>
      <c r="F4682" s="252"/>
    </row>
    <row r="4683" spans="3:6" x14ac:dyDescent="0.2">
      <c r="C4683" s="433"/>
      <c r="D4683" s="433"/>
      <c r="F4683" s="252"/>
    </row>
    <row r="4684" spans="3:6" x14ac:dyDescent="0.2">
      <c r="C4684" s="433"/>
      <c r="D4684" s="433"/>
      <c r="F4684" s="252"/>
    </row>
    <row r="4685" spans="3:6" x14ac:dyDescent="0.2">
      <c r="C4685" s="433"/>
      <c r="D4685" s="433"/>
      <c r="F4685" s="252"/>
    </row>
    <row r="4686" spans="3:6" x14ac:dyDescent="0.2">
      <c r="C4686" s="433"/>
      <c r="D4686" s="433"/>
      <c r="F4686" s="252"/>
    </row>
    <row r="4687" spans="3:6" x14ac:dyDescent="0.2">
      <c r="C4687" s="433"/>
      <c r="D4687" s="433"/>
      <c r="F4687" s="252"/>
    </row>
    <row r="4688" spans="3:6" x14ac:dyDescent="0.2">
      <c r="C4688" s="433"/>
      <c r="D4688" s="433"/>
      <c r="F4688" s="252"/>
    </row>
    <row r="4689" spans="3:6" x14ac:dyDescent="0.2">
      <c r="C4689" s="433"/>
      <c r="D4689" s="433"/>
      <c r="F4689" s="252"/>
    </row>
    <row r="4690" spans="3:6" x14ac:dyDescent="0.2">
      <c r="C4690" s="433"/>
      <c r="D4690" s="433"/>
      <c r="F4690" s="252"/>
    </row>
    <row r="4691" spans="3:6" x14ac:dyDescent="0.2">
      <c r="C4691" s="433"/>
      <c r="D4691" s="433"/>
      <c r="F4691" s="252"/>
    </row>
    <row r="4692" spans="3:6" x14ac:dyDescent="0.2">
      <c r="C4692" s="433"/>
      <c r="D4692" s="433"/>
      <c r="F4692" s="252"/>
    </row>
    <row r="4693" spans="3:6" x14ac:dyDescent="0.2">
      <c r="C4693" s="433"/>
      <c r="D4693" s="433"/>
      <c r="F4693" s="252"/>
    </row>
    <row r="4694" spans="3:6" x14ac:dyDescent="0.2">
      <c r="C4694" s="433"/>
      <c r="D4694" s="433"/>
      <c r="F4694" s="252"/>
    </row>
    <row r="4695" spans="3:6" x14ac:dyDescent="0.2">
      <c r="C4695" s="433"/>
      <c r="D4695" s="433"/>
      <c r="F4695" s="252"/>
    </row>
    <row r="4696" spans="3:6" x14ac:dyDescent="0.2">
      <c r="C4696" s="433"/>
      <c r="D4696" s="433"/>
      <c r="F4696" s="252"/>
    </row>
    <row r="4697" spans="3:6" x14ac:dyDescent="0.2">
      <c r="C4697" s="433"/>
      <c r="D4697" s="433"/>
      <c r="F4697" s="252"/>
    </row>
    <row r="4698" spans="3:6" x14ac:dyDescent="0.2">
      <c r="C4698" s="433"/>
      <c r="D4698" s="433"/>
      <c r="F4698" s="252"/>
    </row>
    <row r="4699" spans="3:6" x14ac:dyDescent="0.2">
      <c r="C4699" s="433"/>
      <c r="D4699" s="433"/>
      <c r="F4699" s="252"/>
    </row>
    <row r="4700" spans="3:6" x14ac:dyDescent="0.2">
      <c r="C4700" s="433"/>
      <c r="D4700" s="433"/>
      <c r="F4700" s="252"/>
    </row>
    <row r="4701" spans="3:6" x14ac:dyDescent="0.2">
      <c r="C4701" s="433"/>
      <c r="D4701" s="433"/>
      <c r="F4701" s="252"/>
    </row>
    <row r="4702" spans="3:6" x14ac:dyDescent="0.2">
      <c r="C4702" s="433"/>
      <c r="D4702" s="433"/>
      <c r="F4702" s="252"/>
    </row>
    <row r="4703" spans="3:6" x14ac:dyDescent="0.2">
      <c r="C4703" s="433"/>
      <c r="D4703" s="433"/>
      <c r="F4703" s="252"/>
    </row>
    <row r="4704" spans="3:6" x14ac:dyDescent="0.2">
      <c r="C4704" s="433"/>
      <c r="D4704" s="433"/>
      <c r="F4704" s="252"/>
    </row>
    <row r="4705" spans="3:6" x14ac:dyDescent="0.2">
      <c r="C4705" s="433"/>
      <c r="D4705" s="433"/>
      <c r="F4705" s="252"/>
    </row>
    <row r="4706" spans="3:6" x14ac:dyDescent="0.2">
      <c r="C4706" s="433"/>
      <c r="D4706" s="433"/>
      <c r="F4706" s="252"/>
    </row>
    <row r="4707" spans="3:6" x14ac:dyDescent="0.2">
      <c r="C4707" s="433"/>
      <c r="D4707" s="433"/>
      <c r="F4707" s="252"/>
    </row>
    <row r="4708" spans="3:6" x14ac:dyDescent="0.2">
      <c r="C4708" s="433"/>
      <c r="D4708" s="433"/>
      <c r="F4708" s="252"/>
    </row>
    <row r="4709" spans="3:6" x14ac:dyDescent="0.2">
      <c r="C4709" s="433"/>
      <c r="D4709" s="433"/>
      <c r="F4709" s="252"/>
    </row>
    <row r="4710" spans="3:6" x14ac:dyDescent="0.2">
      <c r="C4710" s="433"/>
      <c r="D4710" s="433"/>
      <c r="F4710" s="252"/>
    </row>
    <row r="4711" spans="3:6" x14ac:dyDescent="0.2">
      <c r="C4711" s="433"/>
      <c r="D4711" s="433"/>
      <c r="F4711" s="252"/>
    </row>
    <row r="4712" spans="3:6" x14ac:dyDescent="0.2">
      <c r="C4712" s="433"/>
      <c r="D4712" s="433"/>
      <c r="F4712" s="252"/>
    </row>
    <row r="4713" spans="3:6" x14ac:dyDescent="0.2">
      <c r="C4713" s="433"/>
      <c r="D4713" s="433"/>
      <c r="F4713" s="252"/>
    </row>
    <row r="4714" spans="3:6" x14ac:dyDescent="0.2">
      <c r="C4714" s="433"/>
      <c r="D4714" s="433"/>
      <c r="F4714" s="252"/>
    </row>
    <row r="4715" spans="3:6" x14ac:dyDescent="0.2">
      <c r="C4715" s="433"/>
      <c r="D4715" s="433"/>
      <c r="F4715" s="252"/>
    </row>
    <row r="4716" spans="3:6" x14ac:dyDescent="0.2">
      <c r="C4716" s="433"/>
      <c r="D4716" s="433"/>
      <c r="F4716" s="252"/>
    </row>
    <row r="4717" spans="3:6" x14ac:dyDescent="0.2">
      <c r="C4717" s="433"/>
      <c r="D4717" s="433"/>
      <c r="F4717" s="252"/>
    </row>
    <row r="4718" spans="3:6" x14ac:dyDescent="0.2">
      <c r="C4718" s="433"/>
      <c r="D4718" s="433"/>
      <c r="F4718" s="252"/>
    </row>
    <row r="4719" spans="3:6" x14ac:dyDescent="0.2">
      <c r="C4719" s="433"/>
      <c r="D4719" s="433"/>
      <c r="F4719" s="252"/>
    </row>
    <row r="4720" spans="3:6" x14ac:dyDescent="0.2">
      <c r="C4720" s="433"/>
      <c r="D4720" s="433"/>
      <c r="F4720" s="252"/>
    </row>
    <row r="4721" spans="3:6" x14ac:dyDescent="0.2">
      <c r="C4721" s="433"/>
      <c r="D4721" s="433"/>
      <c r="F4721" s="252"/>
    </row>
    <row r="4722" spans="3:6" x14ac:dyDescent="0.2">
      <c r="C4722" s="433"/>
      <c r="D4722" s="433"/>
      <c r="F4722" s="252"/>
    </row>
    <row r="4723" spans="3:6" x14ac:dyDescent="0.2">
      <c r="C4723" s="433"/>
      <c r="D4723" s="433"/>
      <c r="F4723" s="252"/>
    </row>
    <row r="4724" spans="3:6" x14ac:dyDescent="0.2">
      <c r="C4724" s="433"/>
      <c r="D4724" s="433"/>
      <c r="F4724" s="252"/>
    </row>
    <row r="4725" spans="3:6" x14ac:dyDescent="0.2">
      <c r="C4725" s="433"/>
      <c r="D4725" s="433"/>
      <c r="F4725" s="252"/>
    </row>
    <row r="4726" spans="3:6" x14ac:dyDescent="0.2">
      <c r="C4726" s="433"/>
      <c r="D4726" s="433"/>
      <c r="F4726" s="252"/>
    </row>
    <row r="4727" spans="3:6" x14ac:dyDescent="0.2">
      <c r="C4727" s="433"/>
      <c r="D4727" s="433"/>
      <c r="F4727" s="252"/>
    </row>
    <row r="4728" spans="3:6" x14ac:dyDescent="0.2">
      <c r="C4728" s="433"/>
      <c r="D4728" s="433"/>
      <c r="F4728" s="252"/>
    </row>
    <row r="4729" spans="3:6" x14ac:dyDescent="0.2">
      <c r="C4729" s="433"/>
      <c r="D4729" s="433"/>
      <c r="F4729" s="252"/>
    </row>
    <row r="4730" spans="3:6" x14ac:dyDescent="0.2">
      <c r="C4730" s="433"/>
      <c r="D4730" s="433"/>
      <c r="F4730" s="252"/>
    </row>
    <row r="4731" spans="3:6" x14ac:dyDescent="0.2">
      <c r="C4731" s="433"/>
      <c r="D4731" s="433"/>
      <c r="F4731" s="252"/>
    </row>
    <row r="4732" spans="3:6" x14ac:dyDescent="0.2">
      <c r="C4732" s="433"/>
      <c r="D4732" s="433"/>
      <c r="F4732" s="252"/>
    </row>
    <row r="4733" spans="3:6" x14ac:dyDescent="0.2">
      <c r="C4733" s="433"/>
      <c r="D4733" s="433"/>
      <c r="F4733" s="252"/>
    </row>
    <row r="4734" spans="3:6" x14ac:dyDescent="0.2">
      <c r="C4734" s="433"/>
      <c r="D4734" s="433"/>
      <c r="F4734" s="252"/>
    </row>
    <row r="4735" spans="3:6" x14ac:dyDescent="0.2">
      <c r="C4735" s="433"/>
      <c r="D4735" s="433"/>
      <c r="F4735" s="252"/>
    </row>
    <row r="4736" spans="3:6" x14ac:dyDescent="0.2">
      <c r="C4736" s="433"/>
      <c r="D4736" s="433"/>
      <c r="F4736" s="252"/>
    </row>
    <row r="4737" spans="3:6" x14ac:dyDescent="0.2">
      <c r="C4737" s="433"/>
      <c r="D4737" s="433"/>
      <c r="F4737" s="252"/>
    </row>
    <row r="4738" spans="3:6" x14ac:dyDescent="0.2">
      <c r="C4738" s="433"/>
      <c r="D4738" s="433"/>
      <c r="F4738" s="252"/>
    </row>
    <row r="4739" spans="3:6" x14ac:dyDescent="0.2">
      <c r="C4739" s="433"/>
      <c r="D4739" s="433"/>
      <c r="F4739" s="252"/>
    </row>
    <row r="4740" spans="3:6" x14ac:dyDescent="0.2">
      <c r="C4740" s="433"/>
      <c r="D4740" s="433"/>
      <c r="F4740" s="252"/>
    </row>
    <row r="4741" spans="3:6" x14ac:dyDescent="0.2">
      <c r="C4741" s="433"/>
      <c r="D4741" s="433"/>
      <c r="F4741" s="252"/>
    </row>
    <row r="4742" spans="3:6" x14ac:dyDescent="0.2">
      <c r="C4742" s="433"/>
      <c r="D4742" s="433"/>
      <c r="F4742" s="252"/>
    </row>
    <row r="4743" spans="3:6" x14ac:dyDescent="0.2">
      <c r="C4743" s="433"/>
      <c r="D4743" s="433"/>
      <c r="F4743" s="252"/>
    </row>
    <row r="4744" spans="3:6" x14ac:dyDescent="0.2">
      <c r="C4744" s="433"/>
      <c r="D4744" s="433"/>
      <c r="F4744" s="252"/>
    </row>
    <row r="4745" spans="3:6" x14ac:dyDescent="0.2">
      <c r="C4745" s="433"/>
      <c r="D4745" s="433"/>
      <c r="F4745" s="252"/>
    </row>
    <row r="4746" spans="3:6" x14ac:dyDescent="0.2">
      <c r="C4746" s="433"/>
      <c r="D4746" s="433"/>
      <c r="F4746" s="252"/>
    </row>
    <row r="4747" spans="3:6" x14ac:dyDescent="0.2">
      <c r="C4747" s="433"/>
      <c r="D4747" s="433"/>
      <c r="F4747" s="252"/>
    </row>
    <row r="4748" spans="3:6" x14ac:dyDescent="0.2">
      <c r="C4748" s="433"/>
      <c r="D4748" s="433"/>
      <c r="F4748" s="252"/>
    </row>
    <row r="4749" spans="3:6" x14ac:dyDescent="0.2">
      <c r="C4749" s="433"/>
      <c r="D4749" s="433"/>
      <c r="F4749" s="252"/>
    </row>
    <row r="4750" spans="3:6" x14ac:dyDescent="0.2">
      <c r="C4750" s="433"/>
      <c r="D4750" s="433"/>
      <c r="F4750" s="252"/>
    </row>
    <row r="4751" spans="3:6" x14ac:dyDescent="0.2">
      <c r="C4751" s="433"/>
      <c r="D4751" s="433"/>
      <c r="F4751" s="252"/>
    </row>
    <row r="4752" spans="3:6" x14ac:dyDescent="0.2">
      <c r="C4752" s="433"/>
      <c r="D4752" s="433"/>
      <c r="F4752" s="252"/>
    </row>
    <row r="4753" spans="3:6" x14ac:dyDescent="0.2">
      <c r="C4753" s="433"/>
      <c r="D4753" s="433"/>
      <c r="F4753" s="252"/>
    </row>
    <row r="4754" spans="3:6" x14ac:dyDescent="0.2">
      <c r="C4754" s="433"/>
      <c r="D4754" s="433"/>
      <c r="F4754" s="252"/>
    </row>
    <row r="4755" spans="3:6" x14ac:dyDescent="0.2">
      <c r="C4755" s="433"/>
      <c r="D4755" s="433"/>
      <c r="F4755" s="252"/>
    </row>
    <row r="4756" spans="3:6" x14ac:dyDescent="0.2">
      <c r="C4756" s="433"/>
      <c r="D4756" s="433"/>
      <c r="F4756" s="252"/>
    </row>
    <row r="4757" spans="3:6" x14ac:dyDescent="0.2">
      <c r="C4757" s="433"/>
      <c r="D4757" s="433"/>
      <c r="F4757" s="252"/>
    </row>
    <row r="4758" spans="3:6" x14ac:dyDescent="0.2">
      <c r="C4758" s="433"/>
      <c r="D4758" s="433"/>
      <c r="F4758" s="252"/>
    </row>
    <row r="4759" spans="3:6" x14ac:dyDescent="0.2">
      <c r="C4759" s="433"/>
      <c r="D4759" s="433"/>
      <c r="F4759" s="252"/>
    </row>
    <row r="4760" spans="3:6" x14ac:dyDescent="0.2">
      <c r="C4760" s="433"/>
      <c r="D4760" s="433"/>
      <c r="F4760" s="252"/>
    </row>
    <row r="4761" spans="3:6" x14ac:dyDescent="0.2">
      <c r="C4761" s="433"/>
      <c r="D4761" s="433"/>
      <c r="F4761" s="252"/>
    </row>
    <row r="4762" spans="3:6" x14ac:dyDescent="0.2">
      <c r="C4762" s="433"/>
      <c r="D4762" s="433"/>
      <c r="F4762" s="252"/>
    </row>
    <row r="4763" spans="3:6" x14ac:dyDescent="0.2">
      <c r="C4763" s="433"/>
      <c r="D4763" s="433"/>
      <c r="F4763" s="252"/>
    </row>
    <row r="4764" spans="3:6" x14ac:dyDescent="0.2">
      <c r="C4764" s="433"/>
      <c r="D4764" s="433"/>
      <c r="F4764" s="252"/>
    </row>
    <row r="4765" spans="3:6" x14ac:dyDescent="0.2">
      <c r="C4765" s="433"/>
      <c r="D4765" s="433"/>
      <c r="F4765" s="252"/>
    </row>
    <row r="4766" spans="3:6" x14ac:dyDescent="0.2">
      <c r="C4766" s="433"/>
      <c r="D4766" s="433"/>
      <c r="F4766" s="252"/>
    </row>
    <row r="4767" spans="3:6" x14ac:dyDescent="0.2">
      <c r="C4767" s="433"/>
      <c r="D4767" s="433"/>
      <c r="F4767" s="252"/>
    </row>
    <row r="4768" spans="3:6" x14ac:dyDescent="0.2">
      <c r="C4768" s="433"/>
      <c r="D4768" s="433"/>
      <c r="F4768" s="252"/>
    </row>
    <row r="4769" spans="3:6" x14ac:dyDescent="0.2">
      <c r="C4769" s="433"/>
      <c r="D4769" s="433"/>
      <c r="F4769" s="252"/>
    </row>
    <row r="4770" spans="3:6" x14ac:dyDescent="0.2">
      <c r="C4770" s="433"/>
      <c r="D4770" s="433"/>
      <c r="F4770" s="252"/>
    </row>
    <row r="4771" spans="3:6" x14ac:dyDescent="0.2">
      <c r="C4771" s="433"/>
      <c r="D4771" s="433"/>
      <c r="F4771" s="252"/>
    </row>
    <row r="4772" spans="3:6" x14ac:dyDescent="0.2">
      <c r="C4772" s="433"/>
      <c r="D4772" s="433"/>
      <c r="F4772" s="252"/>
    </row>
    <row r="4773" spans="3:6" x14ac:dyDescent="0.2">
      <c r="C4773" s="433"/>
      <c r="D4773" s="433"/>
      <c r="F4773" s="252"/>
    </row>
    <row r="4774" spans="3:6" x14ac:dyDescent="0.2">
      <c r="C4774" s="433"/>
      <c r="D4774" s="433"/>
      <c r="F4774" s="252"/>
    </row>
    <row r="4775" spans="3:6" x14ac:dyDescent="0.2">
      <c r="C4775" s="433"/>
      <c r="D4775" s="433"/>
      <c r="F4775" s="252"/>
    </row>
    <row r="4776" spans="3:6" x14ac:dyDescent="0.2">
      <c r="C4776" s="433"/>
      <c r="D4776" s="433"/>
      <c r="F4776" s="252"/>
    </row>
    <row r="4777" spans="3:6" x14ac:dyDescent="0.2">
      <c r="C4777" s="433"/>
      <c r="D4777" s="433"/>
      <c r="F4777" s="252"/>
    </row>
    <row r="4778" spans="3:6" x14ac:dyDescent="0.2">
      <c r="C4778" s="433"/>
      <c r="D4778" s="433"/>
      <c r="F4778" s="252"/>
    </row>
    <row r="4779" spans="3:6" x14ac:dyDescent="0.2">
      <c r="C4779" s="433"/>
      <c r="D4779" s="433"/>
      <c r="F4779" s="252"/>
    </row>
    <row r="4780" spans="3:6" x14ac:dyDescent="0.2">
      <c r="C4780" s="433"/>
      <c r="D4780" s="433"/>
      <c r="F4780" s="252"/>
    </row>
    <row r="4781" spans="3:6" x14ac:dyDescent="0.2">
      <c r="C4781" s="433"/>
      <c r="D4781" s="433"/>
      <c r="F4781" s="252"/>
    </row>
    <row r="4782" spans="3:6" x14ac:dyDescent="0.2">
      <c r="C4782" s="433"/>
      <c r="D4782" s="433"/>
      <c r="F4782" s="252"/>
    </row>
    <row r="4783" spans="3:6" x14ac:dyDescent="0.2">
      <c r="C4783" s="433"/>
      <c r="D4783" s="433"/>
      <c r="F4783" s="252"/>
    </row>
    <row r="4784" spans="3:6" x14ac:dyDescent="0.2">
      <c r="C4784" s="433"/>
      <c r="D4784" s="433"/>
      <c r="F4784" s="252"/>
    </row>
    <row r="4785" spans="3:6" x14ac:dyDescent="0.2">
      <c r="C4785" s="433"/>
      <c r="D4785" s="433"/>
      <c r="F4785" s="252"/>
    </row>
    <row r="4786" spans="3:6" x14ac:dyDescent="0.2">
      <c r="C4786" s="433"/>
      <c r="D4786" s="433"/>
      <c r="F4786" s="252"/>
    </row>
    <row r="4787" spans="3:6" x14ac:dyDescent="0.2">
      <c r="C4787" s="433"/>
      <c r="D4787" s="433"/>
      <c r="F4787" s="252"/>
    </row>
    <row r="4788" spans="3:6" x14ac:dyDescent="0.2">
      <c r="C4788" s="433"/>
      <c r="D4788" s="433"/>
      <c r="F4788" s="252"/>
    </row>
    <row r="4789" spans="3:6" x14ac:dyDescent="0.2">
      <c r="C4789" s="433"/>
      <c r="D4789" s="433"/>
      <c r="F4789" s="252"/>
    </row>
    <row r="4790" spans="3:6" x14ac:dyDescent="0.2">
      <c r="C4790" s="433"/>
      <c r="D4790" s="433"/>
      <c r="F4790" s="252"/>
    </row>
    <row r="4791" spans="3:6" x14ac:dyDescent="0.2">
      <c r="C4791" s="433"/>
      <c r="D4791" s="433"/>
      <c r="F4791" s="252"/>
    </row>
    <row r="4792" spans="3:6" x14ac:dyDescent="0.2">
      <c r="C4792" s="433"/>
      <c r="D4792" s="433"/>
      <c r="F4792" s="252"/>
    </row>
    <row r="4793" spans="3:6" x14ac:dyDescent="0.2">
      <c r="C4793" s="433"/>
      <c r="D4793" s="433"/>
      <c r="F4793" s="252"/>
    </row>
    <row r="4794" spans="3:6" x14ac:dyDescent="0.2">
      <c r="C4794" s="433"/>
      <c r="D4794" s="433"/>
      <c r="F4794" s="252"/>
    </row>
    <row r="4795" spans="3:6" x14ac:dyDescent="0.2">
      <c r="C4795" s="433"/>
      <c r="D4795" s="433"/>
      <c r="F4795" s="252"/>
    </row>
    <row r="4796" spans="3:6" x14ac:dyDescent="0.2">
      <c r="C4796" s="433"/>
      <c r="D4796" s="433"/>
      <c r="F4796" s="252"/>
    </row>
    <row r="4797" spans="3:6" x14ac:dyDescent="0.2">
      <c r="C4797" s="433"/>
      <c r="D4797" s="433"/>
      <c r="F4797" s="252"/>
    </row>
    <row r="4798" spans="3:6" x14ac:dyDescent="0.2">
      <c r="C4798" s="433"/>
      <c r="D4798" s="433"/>
      <c r="F4798" s="252"/>
    </row>
    <row r="4799" spans="3:6" x14ac:dyDescent="0.2">
      <c r="C4799" s="433"/>
      <c r="D4799" s="433"/>
      <c r="F4799" s="252"/>
    </row>
    <row r="4800" spans="3:6" x14ac:dyDescent="0.2">
      <c r="C4800" s="433"/>
      <c r="D4800" s="433"/>
      <c r="F4800" s="252"/>
    </row>
    <row r="4801" spans="3:6" x14ac:dyDescent="0.2">
      <c r="C4801" s="433"/>
      <c r="D4801" s="433"/>
      <c r="F4801" s="252"/>
    </row>
    <row r="4802" spans="3:6" x14ac:dyDescent="0.2">
      <c r="C4802" s="433"/>
      <c r="D4802" s="433"/>
      <c r="F4802" s="252"/>
    </row>
    <row r="4803" spans="3:6" x14ac:dyDescent="0.2">
      <c r="C4803" s="433"/>
      <c r="D4803" s="433"/>
      <c r="F4803" s="252"/>
    </row>
    <row r="4804" spans="3:6" x14ac:dyDescent="0.2">
      <c r="C4804" s="433"/>
      <c r="D4804" s="433"/>
      <c r="F4804" s="252"/>
    </row>
    <row r="4805" spans="3:6" x14ac:dyDescent="0.2">
      <c r="C4805" s="433"/>
      <c r="D4805" s="433"/>
      <c r="F4805" s="252"/>
    </row>
    <row r="4806" spans="3:6" x14ac:dyDescent="0.2">
      <c r="C4806" s="433"/>
      <c r="D4806" s="433"/>
      <c r="F4806" s="252"/>
    </row>
    <row r="4807" spans="3:6" x14ac:dyDescent="0.2">
      <c r="C4807" s="433"/>
      <c r="D4807" s="433"/>
      <c r="F4807" s="252"/>
    </row>
    <row r="4808" spans="3:6" x14ac:dyDescent="0.2">
      <c r="C4808" s="433"/>
      <c r="D4808" s="433"/>
      <c r="F4808" s="252"/>
    </row>
    <row r="4809" spans="3:6" x14ac:dyDescent="0.2">
      <c r="C4809" s="433"/>
      <c r="D4809" s="433"/>
      <c r="F4809" s="252"/>
    </row>
    <row r="4810" spans="3:6" x14ac:dyDescent="0.2">
      <c r="C4810" s="433"/>
      <c r="D4810" s="433"/>
      <c r="F4810" s="252"/>
    </row>
    <row r="4811" spans="3:6" x14ac:dyDescent="0.2">
      <c r="C4811" s="433"/>
      <c r="D4811" s="433"/>
      <c r="F4811" s="252"/>
    </row>
    <row r="4812" spans="3:6" x14ac:dyDescent="0.2">
      <c r="C4812" s="433"/>
      <c r="D4812" s="433"/>
      <c r="F4812" s="252"/>
    </row>
    <row r="4813" spans="3:6" x14ac:dyDescent="0.2">
      <c r="C4813" s="433"/>
      <c r="D4813" s="433"/>
      <c r="F4813" s="252"/>
    </row>
    <row r="4814" spans="3:6" x14ac:dyDescent="0.2">
      <c r="C4814" s="433"/>
      <c r="D4814" s="433"/>
      <c r="F4814" s="252"/>
    </row>
    <row r="4815" spans="3:6" x14ac:dyDescent="0.2">
      <c r="C4815" s="433"/>
      <c r="D4815" s="433"/>
      <c r="F4815" s="252"/>
    </row>
    <row r="4816" spans="3:6" x14ac:dyDescent="0.2">
      <c r="C4816" s="433"/>
      <c r="D4816" s="433"/>
      <c r="F4816" s="252"/>
    </row>
    <row r="4817" spans="3:6" x14ac:dyDescent="0.2">
      <c r="C4817" s="433"/>
      <c r="D4817" s="433"/>
      <c r="F4817" s="252"/>
    </row>
    <row r="4818" spans="3:6" x14ac:dyDescent="0.2">
      <c r="C4818" s="433"/>
      <c r="D4818" s="433"/>
      <c r="F4818" s="252"/>
    </row>
    <row r="4819" spans="3:6" x14ac:dyDescent="0.2">
      <c r="C4819" s="433"/>
      <c r="D4819" s="433"/>
      <c r="F4819" s="252"/>
    </row>
    <row r="4820" spans="3:6" x14ac:dyDescent="0.2">
      <c r="C4820" s="433"/>
      <c r="D4820" s="433"/>
      <c r="F4820" s="252"/>
    </row>
    <row r="4821" spans="3:6" x14ac:dyDescent="0.2">
      <c r="C4821" s="433"/>
      <c r="D4821" s="433"/>
      <c r="F4821" s="252"/>
    </row>
    <row r="4822" spans="3:6" x14ac:dyDescent="0.2">
      <c r="C4822" s="433"/>
      <c r="D4822" s="433"/>
      <c r="F4822" s="252"/>
    </row>
    <row r="4823" spans="3:6" x14ac:dyDescent="0.2">
      <c r="C4823" s="433"/>
      <c r="D4823" s="433"/>
      <c r="F4823" s="252"/>
    </row>
    <row r="4824" spans="3:6" x14ac:dyDescent="0.2">
      <c r="C4824" s="433"/>
      <c r="D4824" s="433"/>
      <c r="F4824" s="252"/>
    </row>
    <row r="4825" spans="3:6" x14ac:dyDescent="0.2">
      <c r="C4825" s="433"/>
      <c r="D4825" s="433"/>
      <c r="F4825" s="252"/>
    </row>
    <row r="4826" spans="3:6" x14ac:dyDescent="0.2">
      <c r="C4826" s="433"/>
      <c r="D4826" s="433"/>
      <c r="F4826" s="252"/>
    </row>
    <row r="4827" spans="3:6" x14ac:dyDescent="0.2">
      <c r="C4827" s="433"/>
      <c r="D4827" s="433"/>
      <c r="F4827" s="252"/>
    </row>
    <row r="4828" spans="3:6" x14ac:dyDescent="0.2">
      <c r="C4828" s="433"/>
      <c r="D4828" s="433"/>
      <c r="F4828" s="252"/>
    </row>
    <row r="4829" spans="3:6" x14ac:dyDescent="0.2">
      <c r="C4829" s="433"/>
      <c r="D4829" s="433"/>
      <c r="F4829" s="252"/>
    </row>
    <row r="4830" spans="3:6" x14ac:dyDescent="0.2">
      <c r="C4830" s="433"/>
      <c r="D4830" s="433"/>
      <c r="F4830" s="252"/>
    </row>
    <row r="4831" spans="3:6" x14ac:dyDescent="0.2">
      <c r="C4831" s="433"/>
      <c r="D4831" s="433"/>
      <c r="F4831" s="252"/>
    </row>
    <row r="4832" spans="3:6" x14ac:dyDescent="0.2">
      <c r="C4832" s="433"/>
      <c r="D4832" s="433"/>
      <c r="F4832" s="252"/>
    </row>
    <row r="4833" spans="3:6" x14ac:dyDescent="0.2">
      <c r="C4833" s="433"/>
      <c r="D4833" s="433"/>
      <c r="F4833" s="252"/>
    </row>
    <row r="4834" spans="3:6" x14ac:dyDescent="0.2">
      <c r="C4834" s="433"/>
      <c r="D4834" s="433"/>
      <c r="F4834" s="252"/>
    </row>
    <row r="4835" spans="3:6" x14ac:dyDescent="0.2">
      <c r="C4835" s="433"/>
      <c r="D4835" s="433"/>
      <c r="F4835" s="252"/>
    </row>
    <row r="4836" spans="3:6" x14ac:dyDescent="0.2">
      <c r="C4836" s="433"/>
      <c r="D4836" s="433"/>
      <c r="F4836" s="252"/>
    </row>
    <row r="4837" spans="3:6" x14ac:dyDescent="0.2">
      <c r="C4837" s="433"/>
      <c r="D4837" s="433"/>
      <c r="F4837" s="252"/>
    </row>
    <row r="4838" spans="3:6" x14ac:dyDescent="0.2">
      <c r="C4838" s="433"/>
      <c r="D4838" s="433"/>
      <c r="F4838" s="252"/>
    </row>
    <row r="4839" spans="3:6" x14ac:dyDescent="0.2">
      <c r="C4839" s="433"/>
      <c r="D4839" s="433"/>
      <c r="F4839" s="252"/>
    </row>
    <row r="4840" spans="3:6" x14ac:dyDescent="0.2">
      <c r="C4840" s="433"/>
      <c r="D4840" s="433"/>
      <c r="F4840" s="252"/>
    </row>
    <row r="4841" spans="3:6" x14ac:dyDescent="0.2">
      <c r="C4841" s="433"/>
      <c r="D4841" s="433"/>
      <c r="F4841" s="252"/>
    </row>
    <row r="4842" spans="3:6" x14ac:dyDescent="0.2">
      <c r="C4842" s="433"/>
      <c r="D4842" s="433"/>
      <c r="F4842" s="252"/>
    </row>
    <row r="4843" spans="3:6" x14ac:dyDescent="0.2">
      <c r="C4843" s="433"/>
      <c r="D4843" s="433"/>
      <c r="F4843" s="252"/>
    </row>
    <row r="4844" spans="3:6" x14ac:dyDescent="0.2">
      <c r="C4844" s="433"/>
      <c r="D4844" s="433"/>
      <c r="F4844" s="252"/>
    </row>
    <row r="4845" spans="3:6" x14ac:dyDescent="0.2">
      <c r="C4845" s="433"/>
      <c r="D4845" s="433"/>
      <c r="F4845" s="252"/>
    </row>
    <row r="4846" spans="3:6" x14ac:dyDescent="0.2">
      <c r="C4846" s="433"/>
      <c r="D4846" s="433"/>
      <c r="F4846" s="252"/>
    </row>
    <row r="4847" spans="3:6" x14ac:dyDescent="0.2">
      <c r="C4847" s="433"/>
      <c r="D4847" s="433"/>
      <c r="F4847" s="252"/>
    </row>
    <row r="4848" spans="3:6" x14ac:dyDescent="0.2">
      <c r="C4848" s="433"/>
      <c r="D4848" s="433"/>
      <c r="F4848" s="252"/>
    </row>
    <row r="4849" spans="3:6" x14ac:dyDescent="0.2">
      <c r="C4849" s="433"/>
      <c r="D4849" s="433"/>
      <c r="F4849" s="252"/>
    </row>
    <row r="4850" spans="3:6" x14ac:dyDescent="0.2">
      <c r="C4850" s="433"/>
      <c r="D4850" s="433"/>
      <c r="F4850" s="252"/>
    </row>
    <row r="4851" spans="3:6" x14ac:dyDescent="0.2">
      <c r="C4851" s="433"/>
      <c r="D4851" s="433"/>
      <c r="F4851" s="252"/>
    </row>
    <row r="4852" spans="3:6" x14ac:dyDescent="0.2">
      <c r="C4852" s="433"/>
      <c r="D4852" s="433"/>
      <c r="F4852" s="252"/>
    </row>
    <row r="4853" spans="3:6" x14ac:dyDescent="0.2">
      <c r="C4853" s="433"/>
      <c r="D4853" s="433"/>
      <c r="F4853" s="252"/>
    </row>
    <row r="4854" spans="3:6" x14ac:dyDescent="0.2">
      <c r="C4854" s="433"/>
      <c r="D4854" s="433"/>
      <c r="F4854" s="252"/>
    </row>
    <row r="4855" spans="3:6" x14ac:dyDescent="0.2">
      <c r="C4855" s="433"/>
      <c r="D4855" s="433"/>
      <c r="F4855" s="252"/>
    </row>
    <row r="4856" spans="3:6" x14ac:dyDescent="0.2">
      <c r="C4856" s="433"/>
      <c r="D4856" s="433"/>
      <c r="F4856" s="252"/>
    </row>
    <row r="4857" spans="3:6" x14ac:dyDescent="0.2">
      <c r="C4857" s="433"/>
      <c r="D4857" s="433"/>
      <c r="F4857" s="252"/>
    </row>
    <row r="4858" spans="3:6" x14ac:dyDescent="0.2">
      <c r="C4858" s="433"/>
      <c r="D4858" s="433"/>
      <c r="F4858" s="252"/>
    </row>
    <row r="4859" spans="3:6" x14ac:dyDescent="0.2">
      <c r="C4859" s="433"/>
      <c r="D4859" s="433"/>
      <c r="F4859" s="252"/>
    </row>
    <row r="4860" spans="3:6" x14ac:dyDescent="0.2">
      <c r="C4860" s="433"/>
      <c r="D4860" s="433"/>
      <c r="F4860" s="252"/>
    </row>
    <row r="4861" spans="3:6" x14ac:dyDescent="0.2">
      <c r="C4861" s="433"/>
      <c r="D4861" s="433"/>
      <c r="F4861" s="252"/>
    </row>
    <row r="4862" spans="3:6" x14ac:dyDescent="0.2">
      <c r="C4862" s="433"/>
      <c r="D4862" s="433"/>
      <c r="F4862" s="252"/>
    </row>
    <row r="4863" spans="3:6" x14ac:dyDescent="0.2">
      <c r="C4863" s="433"/>
      <c r="D4863" s="433"/>
      <c r="F4863" s="252"/>
    </row>
    <row r="4864" spans="3:6" x14ac:dyDescent="0.2">
      <c r="C4864" s="433"/>
      <c r="D4864" s="433"/>
      <c r="F4864" s="252"/>
    </row>
    <row r="4865" spans="3:6" x14ac:dyDescent="0.2">
      <c r="C4865" s="433"/>
      <c r="D4865" s="433"/>
      <c r="F4865" s="252"/>
    </row>
    <row r="4866" spans="3:6" x14ac:dyDescent="0.2">
      <c r="C4866" s="433"/>
      <c r="D4866" s="433"/>
      <c r="F4866" s="252"/>
    </row>
    <row r="4867" spans="3:6" x14ac:dyDescent="0.2">
      <c r="C4867" s="433"/>
      <c r="D4867" s="433"/>
      <c r="F4867" s="252"/>
    </row>
    <row r="4868" spans="3:6" x14ac:dyDescent="0.2">
      <c r="C4868" s="433"/>
      <c r="D4868" s="433"/>
      <c r="F4868" s="252"/>
    </row>
    <row r="4869" spans="3:6" x14ac:dyDescent="0.2">
      <c r="C4869" s="433"/>
      <c r="D4869" s="433"/>
      <c r="F4869" s="252"/>
    </row>
    <row r="4870" spans="3:6" x14ac:dyDescent="0.2">
      <c r="C4870" s="433"/>
      <c r="D4870" s="433"/>
      <c r="F4870" s="252"/>
    </row>
    <row r="4871" spans="3:6" x14ac:dyDescent="0.2">
      <c r="C4871" s="433"/>
      <c r="D4871" s="433"/>
      <c r="F4871" s="252"/>
    </row>
    <row r="4872" spans="3:6" x14ac:dyDescent="0.2">
      <c r="C4872" s="433"/>
      <c r="D4872" s="433"/>
      <c r="F4872" s="252"/>
    </row>
    <row r="4873" spans="3:6" x14ac:dyDescent="0.2">
      <c r="C4873" s="433"/>
      <c r="D4873" s="433"/>
      <c r="F4873" s="252"/>
    </row>
    <row r="4874" spans="3:6" x14ac:dyDescent="0.2">
      <c r="C4874" s="433"/>
      <c r="D4874" s="433"/>
      <c r="F4874" s="252"/>
    </row>
    <row r="4875" spans="3:6" x14ac:dyDescent="0.2">
      <c r="C4875" s="433"/>
      <c r="D4875" s="433"/>
      <c r="F4875" s="252"/>
    </row>
    <row r="4876" spans="3:6" x14ac:dyDescent="0.2">
      <c r="C4876" s="433"/>
      <c r="D4876" s="433"/>
      <c r="F4876" s="252"/>
    </row>
    <row r="4877" spans="3:6" x14ac:dyDescent="0.2">
      <c r="C4877" s="433"/>
      <c r="D4877" s="433"/>
      <c r="F4877" s="252"/>
    </row>
    <row r="4878" spans="3:6" x14ac:dyDescent="0.2">
      <c r="C4878" s="433"/>
      <c r="D4878" s="433"/>
      <c r="F4878" s="252"/>
    </row>
    <row r="4879" spans="3:6" x14ac:dyDescent="0.2">
      <c r="C4879" s="433"/>
      <c r="D4879" s="433"/>
      <c r="F4879" s="252"/>
    </row>
    <row r="4880" spans="3:6" x14ac:dyDescent="0.2">
      <c r="C4880" s="433"/>
      <c r="D4880" s="433"/>
      <c r="F4880" s="252"/>
    </row>
    <row r="4881" spans="3:6" x14ac:dyDescent="0.2">
      <c r="C4881" s="433"/>
      <c r="D4881" s="433"/>
      <c r="F4881" s="252"/>
    </row>
    <row r="4882" spans="3:6" x14ac:dyDescent="0.2">
      <c r="C4882" s="433"/>
      <c r="D4882" s="433"/>
      <c r="F4882" s="252"/>
    </row>
    <row r="4883" spans="3:6" x14ac:dyDescent="0.2">
      <c r="C4883" s="433"/>
      <c r="D4883" s="433"/>
      <c r="F4883" s="252"/>
    </row>
    <row r="4884" spans="3:6" x14ac:dyDescent="0.2">
      <c r="C4884" s="433"/>
      <c r="D4884" s="433"/>
      <c r="F4884" s="252"/>
    </row>
    <row r="4885" spans="3:6" x14ac:dyDescent="0.2">
      <c r="C4885" s="433"/>
      <c r="D4885" s="433"/>
      <c r="F4885" s="252"/>
    </row>
    <row r="4886" spans="3:6" x14ac:dyDescent="0.2">
      <c r="C4886" s="433"/>
      <c r="D4886" s="433"/>
      <c r="F4886" s="252"/>
    </row>
    <row r="4887" spans="3:6" x14ac:dyDescent="0.2">
      <c r="C4887" s="433"/>
      <c r="D4887" s="433"/>
      <c r="F4887" s="252"/>
    </row>
    <row r="4888" spans="3:6" x14ac:dyDescent="0.2">
      <c r="C4888" s="433"/>
      <c r="D4888" s="433"/>
      <c r="F4888" s="252"/>
    </row>
    <row r="4889" spans="3:6" x14ac:dyDescent="0.2">
      <c r="C4889" s="433"/>
      <c r="D4889" s="433"/>
      <c r="F4889" s="252"/>
    </row>
    <row r="4890" spans="3:6" x14ac:dyDescent="0.2">
      <c r="C4890" s="433"/>
      <c r="D4890" s="433"/>
      <c r="F4890" s="252"/>
    </row>
    <row r="4891" spans="3:6" x14ac:dyDescent="0.2">
      <c r="C4891" s="433"/>
      <c r="D4891" s="433"/>
      <c r="F4891" s="252"/>
    </row>
    <row r="4892" spans="3:6" x14ac:dyDescent="0.2">
      <c r="C4892" s="433"/>
      <c r="D4892" s="433"/>
      <c r="F4892" s="252"/>
    </row>
    <row r="4893" spans="3:6" x14ac:dyDescent="0.2">
      <c r="C4893" s="433"/>
      <c r="D4893" s="433"/>
      <c r="F4893" s="252"/>
    </row>
    <row r="4894" spans="3:6" x14ac:dyDescent="0.2">
      <c r="C4894" s="433"/>
      <c r="D4894" s="433"/>
      <c r="F4894" s="252"/>
    </row>
    <row r="4895" spans="3:6" x14ac:dyDescent="0.2">
      <c r="C4895" s="433"/>
      <c r="D4895" s="433"/>
      <c r="F4895" s="252"/>
    </row>
    <row r="4896" spans="3:6" x14ac:dyDescent="0.2">
      <c r="C4896" s="433"/>
      <c r="D4896" s="433"/>
      <c r="F4896" s="252"/>
    </row>
    <row r="4897" spans="3:6" x14ac:dyDescent="0.2">
      <c r="C4897" s="433"/>
      <c r="D4897" s="433"/>
      <c r="F4897" s="252"/>
    </row>
    <row r="4898" spans="3:6" x14ac:dyDescent="0.2">
      <c r="C4898" s="433"/>
      <c r="D4898" s="433"/>
      <c r="F4898" s="252"/>
    </row>
    <row r="4899" spans="3:6" x14ac:dyDescent="0.2">
      <c r="C4899" s="433"/>
      <c r="D4899" s="433"/>
      <c r="F4899" s="252"/>
    </row>
    <row r="4900" spans="3:6" x14ac:dyDescent="0.2">
      <c r="C4900" s="433"/>
      <c r="D4900" s="433"/>
      <c r="F4900" s="252"/>
    </row>
    <row r="4901" spans="3:6" x14ac:dyDescent="0.2">
      <c r="C4901" s="433"/>
      <c r="D4901" s="433"/>
      <c r="F4901" s="252"/>
    </row>
    <row r="4902" spans="3:6" x14ac:dyDescent="0.2">
      <c r="C4902" s="433"/>
      <c r="D4902" s="433"/>
      <c r="F4902" s="252"/>
    </row>
    <row r="4903" spans="3:6" x14ac:dyDescent="0.2">
      <c r="C4903" s="433"/>
      <c r="D4903" s="433"/>
      <c r="F4903" s="252"/>
    </row>
    <row r="4904" spans="3:6" x14ac:dyDescent="0.2">
      <c r="C4904" s="433"/>
      <c r="D4904" s="433"/>
      <c r="F4904" s="252"/>
    </row>
    <row r="4905" spans="3:6" x14ac:dyDescent="0.2">
      <c r="C4905" s="433"/>
      <c r="D4905" s="433"/>
      <c r="F4905" s="252"/>
    </row>
    <row r="4906" spans="3:6" x14ac:dyDescent="0.2">
      <c r="C4906" s="433"/>
      <c r="D4906" s="433"/>
      <c r="F4906" s="252"/>
    </row>
    <row r="4907" spans="3:6" x14ac:dyDescent="0.2">
      <c r="C4907" s="433"/>
      <c r="D4907" s="433"/>
      <c r="F4907" s="252"/>
    </row>
    <row r="4908" spans="3:6" x14ac:dyDescent="0.2">
      <c r="C4908" s="433"/>
      <c r="D4908" s="433"/>
      <c r="F4908" s="252"/>
    </row>
    <row r="4909" spans="3:6" x14ac:dyDescent="0.2">
      <c r="C4909" s="433"/>
      <c r="D4909" s="433"/>
      <c r="F4909" s="252"/>
    </row>
    <row r="4910" spans="3:6" x14ac:dyDescent="0.2">
      <c r="C4910" s="433"/>
      <c r="D4910" s="433"/>
      <c r="F4910" s="252"/>
    </row>
    <row r="4911" spans="3:6" x14ac:dyDescent="0.2">
      <c r="C4911" s="433"/>
      <c r="D4911" s="433"/>
      <c r="F4911" s="252"/>
    </row>
    <row r="4912" spans="3:6" x14ac:dyDescent="0.2">
      <c r="C4912" s="433"/>
      <c r="D4912" s="433"/>
      <c r="F4912" s="252"/>
    </row>
    <row r="4913" spans="3:6" x14ac:dyDescent="0.2">
      <c r="C4913" s="433"/>
      <c r="D4913" s="433"/>
      <c r="F4913" s="252"/>
    </row>
    <row r="4914" spans="3:6" x14ac:dyDescent="0.2">
      <c r="C4914" s="433"/>
      <c r="D4914" s="433"/>
      <c r="F4914" s="252"/>
    </row>
    <row r="4915" spans="3:6" x14ac:dyDescent="0.2">
      <c r="C4915" s="433"/>
      <c r="D4915" s="433"/>
      <c r="F4915" s="252"/>
    </row>
    <row r="4916" spans="3:6" x14ac:dyDescent="0.2">
      <c r="C4916" s="433"/>
      <c r="D4916" s="433"/>
      <c r="F4916" s="252"/>
    </row>
    <row r="4917" spans="3:6" x14ac:dyDescent="0.2">
      <c r="C4917" s="433"/>
      <c r="D4917" s="433"/>
      <c r="F4917" s="252"/>
    </row>
    <row r="4918" spans="3:6" x14ac:dyDescent="0.2">
      <c r="C4918" s="433"/>
      <c r="D4918" s="433"/>
      <c r="F4918" s="252"/>
    </row>
    <row r="4919" spans="3:6" x14ac:dyDescent="0.2">
      <c r="C4919" s="433"/>
      <c r="D4919" s="433"/>
      <c r="F4919" s="252"/>
    </row>
    <row r="4920" spans="3:6" x14ac:dyDescent="0.2">
      <c r="C4920" s="433"/>
      <c r="D4920" s="433"/>
      <c r="F4920" s="252"/>
    </row>
    <row r="4921" spans="3:6" x14ac:dyDescent="0.2">
      <c r="C4921" s="433"/>
      <c r="D4921" s="433"/>
      <c r="F4921" s="252"/>
    </row>
    <row r="4922" spans="3:6" x14ac:dyDescent="0.2">
      <c r="C4922" s="433"/>
      <c r="D4922" s="433"/>
      <c r="F4922" s="252"/>
    </row>
    <row r="4923" spans="3:6" x14ac:dyDescent="0.2">
      <c r="C4923" s="433"/>
      <c r="D4923" s="433"/>
      <c r="F4923" s="252"/>
    </row>
    <row r="4924" spans="3:6" x14ac:dyDescent="0.2">
      <c r="C4924" s="433"/>
      <c r="D4924" s="433"/>
      <c r="F4924" s="252"/>
    </row>
    <row r="4925" spans="3:6" x14ac:dyDescent="0.2">
      <c r="C4925" s="433"/>
      <c r="D4925" s="433"/>
      <c r="F4925" s="252"/>
    </row>
    <row r="4926" spans="3:6" x14ac:dyDescent="0.2">
      <c r="C4926" s="433"/>
      <c r="D4926" s="433"/>
      <c r="F4926" s="252"/>
    </row>
    <row r="4927" spans="3:6" x14ac:dyDescent="0.2">
      <c r="C4927" s="433"/>
      <c r="D4927" s="433"/>
      <c r="F4927" s="252"/>
    </row>
    <row r="4928" spans="3:6" x14ac:dyDescent="0.2">
      <c r="C4928" s="433"/>
      <c r="D4928" s="433"/>
      <c r="F4928" s="252"/>
    </row>
    <row r="4929" spans="3:6" x14ac:dyDescent="0.2">
      <c r="C4929" s="433"/>
      <c r="D4929" s="433"/>
      <c r="F4929" s="252"/>
    </row>
    <row r="4930" spans="3:6" x14ac:dyDescent="0.2">
      <c r="C4930" s="433"/>
      <c r="D4930" s="433"/>
      <c r="F4930" s="252"/>
    </row>
    <row r="4931" spans="3:6" x14ac:dyDescent="0.2">
      <c r="C4931" s="433"/>
      <c r="D4931" s="433"/>
      <c r="F4931" s="252"/>
    </row>
    <row r="4932" spans="3:6" x14ac:dyDescent="0.2">
      <c r="C4932" s="433"/>
      <c r="D4932" s="433"/>
      <c r="F4932" s="252"/>
    </row>
    <row r="4933" spans="3:6" x14ac:dyDescent="0.2">
      <c r="C4933" s="433"/>
      <c r="D4933" s="433"/>
      <c r="F4933" s="252"/>
    </row>
    <row r="4934" spans="3:6" x14ac:dyDescent="0.2">
      <c r="C4934" s="433"/>
      <c r="D4934" s="433"/>
      <c r="F4934" s="252"/>
    </row>
    <row r="4935" spans="3:6" x14ac:dyDescent="0.2">
      <c r="C4935" s="433"/>
      <c r="D4935" s="433"/>
      <c r="F4935" s="252"/>
    </row>
    <row r="4936" spans="3:6" x14ac:dyDescent="0.2">
      <c r="C4936" s="433"/>
      <c r="D4936" s="433"/>
      <c r="F4936" s="252"/>
    </row>
    <row r="4937" spans="3:6" x14ac:dyDescent="0.2">
      <c r="C4937" s="433"/>
      <c r="D4937" s="433"/>
      <c r="F4937" s="252"/>
    </row>
    <row r="4938" spans="3:6" x14ac:dyDescent="0.2">
      <c r="C4938" s="433"/>
      <c r="D4938" s="433"/>
      <c r="F4938" s="252"/>
    </row>
    <row r="4939" spans="3:6" x14ac:dyDescent="0.2">
      <c r="C4939" s="433"/>
      <c r="D4939" s="433"/>
      <c r="F4939" s="252"/>
    </row>
    <row r="4940" spans="3:6" x14ac:dyDescent="0.2">
      <c r="C4940" s="433"/>
      <c r="D4940" s="433"/>
      <c r="F4940" s="252"/>
    </row>
    <row r="4941" spans="3:6" x14ac:dyDescent="0.2">
      <c r="C4941" s="433"/>
      <c r="D4941" s="433"/>
      <c r="F4941" s="252"/>
    </row>
    <row r="4942" spans="3:6" x14ac:dyDescent="0.2">
      <c r="C4942" s="433"/>
      <c r="D4942" s="433"/>
      <c r="F4942" s="252"/>
    </row>
    <row r="4943" spans="3:6" x14ac:dyDescent="0.2">
      <c r="C4943" s="433"/>
      <c r="D4943" s="433"/>
      <c r="F4943" s="252"/>
    </row>
    <row r="4944" spans="3:6" x14ac:dyDescent="0.2">
      <c r="C4944" s="433"/>
      <c r="D4944" s="433"/>
      <c r="F4944" s="252"/>
    </row>
    <row r="4945" spans="3:6" x14ac:dyDescent="0.2">
      <c r="C4945" s="433"/>
      <c r="D4945" s="433"/>
      <c r="F4945" s="252"/>
    </row>
    <row r="4946" spans="3:6" x14ac:dyDescent="0.2">
      <c r="C4946" s="433"/>
      <c r="D4946" s="433"/>
      <c r="F4946" s="252"/>
    </row>
    <row r="4947" spans="3:6" x14ac:dyDescent="0.2">
      <c r="C4947" s="433"/>
      <c r="D4947" s="433"/>
      <c r="F4947" s="252"/>
    </row>
    <row r="4948" spans="3:6" x14ac:dyDescent="0.2">
      <c r="C4948" s="433"/>
      <c r="D4948" s="433"/>
      <c r="F4948" s="252"/>
    </row>
    <row r="4949" spans="3:6" x14ac:dyDescent="0.2">
      <c r="C4949" s="433"/>
      <c r="D4949" s="433"/>
      <c r="F4949" s="252"/>
    </row>
    <row r="4950" spans="3:6" x14ac:dyDescent="0.2">
      <c r="C4950" s="433"/>
      <c r="D4950" s="433"/>
      <c r="F4950" s="252"/>
    </row>
    <row r="4951" spans="3:6" x14ac:dyDescent="0.2">
      <c r="C4951" s="433"/>
      <c r="D4951" s="433"/>
      <c r="F4951" s="252"/>
    </row>
    <row r="4952" spans="3:6" x14ac:dyDescent="0.2">
      <c r="C4952" s="433"/>
      <c r="D4952" s="433"/>
      <c r="F4952" s="252"/>
    </row>
    <row r="4953" spans="3:6" x14ac:dyDescent="0.2">
      <c r="C4953" s="433"/>
      <c r="D4953" s="433"/>
      <c r="F4953" s="252"/>
    </row>
    <row r="4954" spans="3:6" x14ac:dyDescent="0.2">
      <c r="C4954" s="433"/>
      <c r="D4954" s="433"/>
      <c r="F4954" s="252"/>
    </row>
    <row r="4955" spans="3:6" x14ac:dyDescent="0.2">
      <c r="C4955" s="433"/>
      <c r="D4955" s="433"/>
      <c r="F4955" s="252"/>
    </row>
    <row r="4956" spans="3:6" x14ac:dyDescent="0.2">
      <c r="C4956" s="433"/>
      <c r="D4956" s="433"/>
      <c r="F4956" s="252"/>
    </row>
    <row r="4957" spans="3:6" x14ac:dyDescent="0.2">
      <c r="C4957" s="433"/>
      <c r="D4957" s="433"/>
      <c r="F4957" s="252"/>
    </row>
    <row r="4958" spans="3:6" x14ac:dyDescent="0.2">
      <c r="C4958" s="433"/>
      <c r="D4958" s="433"/>
      <c r="F4958" s="252"/>
    </row>
    <row r="4959" spans="3:6" x14ac:dyDescent="0.2">
      <c r="C4959" s="433"/>
      <c r="D4959" s="433"/>
      <c r="F4959" s="252"/>
    </row>
    <row r="4960" spans="3:6" x14ac:dyDescent="0.2">
      <c r="C4960" s="433"/>
      <c r="D4960" s="433"/>
      <c r="F4960" s="252"/>
    </row>
    <row r="4961" spans="3:6" x14ac:dyDescent="0.2">
      <c r="C4961" s="433"/>
      <c r="D4961" s="433"/>
      <c r="F4961" s="252"/>
    </row>
    <row r="4962" spans="3:6" x14ac:dyDescent="0.2">
      <c r="C4962" s="433"/>
      <c r="D4962" s="433"/>
      <c r="F4962" s="252"/>
    </row>
    <row r="4963" spans="3:6" x14ac:dyDescent="0.2">
      <c r="C4963" s="433"/>
      <c r="D4963" s="433"/>
      <c r="F4963" s="252"/>
    </row>
    <row r="4964" spans="3:6" x14ac:dyDescent="0.2">
      <c r="C4964" s="433"/>
      <c r="D4964" s="433"/>
      <c r="F4964" s="252"/>
    </row>
    <row r="4965" spans="3:6" x14ac:dyDescent="0.2">
      <c r="C4965" s="433"/>
      <c r="D4965" s="433"/>
      <c r="F4965" s="252"/>
    </row>
    <row r="4966" spans="3:6" x14ac:dyDescent="0.2">
      <c r="C4966" s="433"/>
      <c r="D4966" s="433"/>
      <c r="F4966" s="252"/>
    </row>
    <row r="4967" spans="3:6" x14ac:dyDescent="0.2">
      <c r="C4967" s="433"/>
      <c r="D4967" s="433"/>
      <c r="F4967" s="252"/>
    </row>
    <row r="4968" spans="3:6" x14ac:dyDescent="0.2">
      <c r="C4968" s="433"/>
      <c r="D4968" s="433"/>
      <c r="F4968" s="252"/>
    </row>
    <row r="4969" spans="3:6" x14ac:dyDescent="0.2">
      <c r="C4969" s="433"/>
      <c r="D4969" s="433"/>
      <c r="F4969" s="252"/>
    </row>
    <row r="4970" spans="3:6" x14ac:dyDescent="0.2">
      <c r="C4970" s="433"/>
      <c r="D4970" s="433"/>
      <c r="F4970" s="252"/>
    </row>
    <row r="4971" spans="3:6" x14ac:dyDescent="0.2">
      <c r="C4971" s="433"/>
      <c r="D4971" s="433"/>
      <c r="F4971" s="252"/>
    </row>
    <row r="4972" spans="3:6" x14ac:dyDescent="0.2">
      <c r="C4972" s="433"/>
      <c r="D4972" s="433"/>
      <c r="F4972" s="252"/>
    </row>
    <row r="4973" spans="3:6" x14ac:dyDescent="0.2">
      <c r="C4973" s="433"/>
      <c r="D4973" s="433"/>
      <c r="F4973" s="252"/>
    </row>
    <row r="4974" spans="3:6" x14ac:dyDescent="0.2">
      <c r="C4974" s="433"/>
      <c r="D4974" s="433"/>
      <c r="F4974" s="252"/>
    </row>
    <row r="4975" spans="3:6" x14ac:dyDescent="0.2">
      <c r="C4975" s="433"/>
      <c r="D4975" s="433"/>
      <c r="F4975" s="252"/>
    </row>
    <row r="4976" spans="3:6" x14ac:dyDescent="0.2">
      <c r="C4976" s="433"/>
      <c r="D4976" s="433"/>
      <c r="F4976" s="252"/>
    </row>
    <row r="4977" spans="3:6" x14ac:dyDescent="0.2">
      <c r="C4977" s="433"/>
      <c r="D4977" s="433"/>
      <c r="F4977" s="252"/>
    </row>
    <row r="4978" spans="3:6" x14ac:dyDescent="0.2">
      <c r="C4978" s="433"/>
      <c r="D4978" s="433"/>
      <c r="F4978" s="252"/>
    </row>
    <row r="4979" spans="3:6" x14ac:dyDescent="0.2">
      <c r="C4979" s="433"/>
      <c r="D4979" s="433"/>
      <c r="F4979" s="252"/>
    </row>
    <row r="4980" spans="3:6" x14ac:dyDescent="0.2">
      <c r="C4980" s="433"/>
      <c r="D4980" s="433"/>
      <c r="F4980" s="252"/>
    </row>
    <row r="4981" spans="3:6" x14ac:dyDescent="0.2">
      <c r="C4981" s="433"/>
      <c r="D4981" s="433"/>
      <c r="F4981" s="252"/>
    </row>
    <row r="4982" spans="3:6" x14ac:dyDescent="0.2">
      <c r="C4982" s="433"/>
      <c r="D4982" s="433"/>
      <c r="F4982" s="252"/>
    </row>
    <row r="4983" spans="3:6" x14ac:dyDescent="0.2">
      <c r="C4983" s="433"/>
      <c r="D4983" s="433"/>
      <c r="F4983" s="252"/>
    </row>
    <row r="4984" spans="3:6" x14ac:dyDescent="0.2">
      <c r="C4984" s="433"/>
      <c r="D4984" s="433"/>
      <c r="F4984" s="252"/>
    </row>
    <row r="4985" spans="3:6" x14ac:dyDescent="0.2">
      <c r="C4985" s="433"/>
      <c r="D4985" s="433"/>
      <c r="F4985" s="252"/>
    </row>
    <row r="4986" spans="3:6" x14ac:dyDescent="0.2">
      <c r="C4986" s="433"/>
      <c r="D4986" s="433"/>
      <c r="F4986" s="252"/>
    </row>
    <row r="4987" spans="3:6" x14ac:dyDescent="0.2">
      <c r="C4987" s="433"/>
      <c r="D4987" s="433"/>
      <c r="F4987" s="252"/>
    </row>
    <row r="4988" spans="3:6" x14ac:dyDescent="0.2">
      <c r="C4988" s="433"/>
      <c r="D4988" s="433"/>
      <c r="F4988" s="252"/>
    </row>
    <row r="4989" spans="3:6" x14ac:dyDescent="0.2">
      <c r="C4989" s="433"/>
      <c r="D4989" s="433"/>
      <c r="F4989" s="252"/>
    </row>
    <row r="4990" spans="3:6" x14ac:dyDescent="0.2">
      <c r="C4990" s="433"/>
      <c r="D4990" s="433"/>
      <c r="F4990" s="252"/>
    </row>
    <row r="4991" spans="3:6" x14ac:dyDescent="0.2">
      <c r="C4991" s="433"/>
      <c r="D4991" s="433"/>
      <c r="F4991" s="252"/>
    </row>
    <row r="4992" spans="3:6" x14ac:dyDescent="0.2">
      <c r="C4992" s="433"/>
      <c r="D4992" s="433"/>
      <c r="F4992" s="252"/>
    </row>
    <row r="4993" spans="3:6" x14ac:dyDescent="0.2">
      <c r="C4993" s="433"/>
      <c r="D4993" s="433"/>
      <c r="F4993" s="252"/>
    </row>
    <row r="4994" spans="3:6" x14ac:dyDescent="0.2">
      <c r="C4994" s="433"/>
      <c r="D4994" s="433"/>
      <c r="F4994" s="252"/>
    </row>
    <row r="4995" spans="3:6" x14ac:dyDescent="0.2">
      <c r="C4995" s="433"/>
      <c r="D4995" s="433"/>
      <c r="F4995" s="252"/>
    </row>
    <row r="4996" spans="3:6" x14ac:dyDescent="0.2">
      <c r="C4996" s="433"/>
      <c r="D4996" s="433"/>
      <c r="F4996" s="252"/>
    </row>
    <row r="4997" spans="3:6" x14ac:dyDescent="0.2">
      <c r="C4997" s="433"/>
      <c r="D4997" s="433"/>
      <c r="F4997" s="252"/>
    </row>
    <row r="4998" spans="3:6" x14ac:dyDescent="0.2">
      <c r="C4998" s="433"/>
      <c r="D4998" s="433"/>
      <c r="F4998" s="252"/>
    </row>
    <row r="4999" spans="3:6" x14ac:dyDescent="0.2">
      <c r="C4999" s="433"/>
      <c r="D4999" s="433"/>
      <c r="F4999" s="252"/>
    </row>
    <row r="5000" spans="3:6" x14ac:dyDescent="0.2">
      <c r="C5000" s="433"/>
      <c r="D5000" s="433"/>
      <c r="F5000" s="252"/>
    </row>
    <row r="5001" spans="3:6" x14ac:dyDescent="0.2">
      <c r="C5001" s="433"/>
      <c r="D5001" s="433"/>
      <c r="F5001" s="252"/>
    </row>
    <row r="5002" spans="3:6" x14ac:dyDescent="0.2">
      <c r="C5002" s="433"/>
      <c r="D5002" s="433"/>
      <c r="F5002" s="252"/>
    </row>
    <row r="5003" spans="3:6" x14ac:dyDescent="0.2">
      <c r="C5003" s="433"/>
      <c r="D5003" s="433"/>
      <c r="F5003" s="252"/>
    </row>
    <row r="5004" spans="3:6" x14ac:dyDescent="0.2">
      <c r="C5004" s="433"/>
      <c r="D5004" s="433"/>
      <c r="F5004" s="252"/>
    </row>
    <row r="5005" spans="3:6" x14ac:dyDescent="0.2">
      <c r="C5005" s="433"/>
      <c r="D5005" s="433"/>
      <c r="F5005" s="252"/>
    </row>
    <row r="5006" spans="3:6" x14ac:dyDescent="0.2">
      <c r="C5006" s="433"/>
      <c r="D5006" s="433"/>
      <c r="F5006" s="252"/>
    </row>
    <row r="5007" spans="3:6" x14ac:dyDescent="0.2">
      <c r="C5007" s="433"/>
      <c r="D5007" s="433"/>
      <c r="F5007" s="252"/>
    </row>
    <row r="5008" spans="3:6" x14ac:dyDescent="0.2">
      <c r="C5008" s="433"/>
      <c r="D5008" s="433"/>
      <c r="F5008" s="252"/>
    </row>
    <row r="5009" spans="3:6" x14ac:dyDescent="0.2">
      <c r="C5009" s="433"/>
      <c r="D5009" s="433"/>
      <c r="F5009" s="252"/>
    </row>
    <row r="5010" spans="3:6" x14ac:dyDescent="0.2">
      <c r="C5010" s="433"/>
      <c r="D5010" s="433"/>
      <c r="F5010" s="252"/>
    </row>
    <row r="5011" spans="3:6" x14ac:dyDescent="0.2">
      <c r="C5011" s="433"/>
      <c r="D5011" s="433"/>
      <c r="F5011" s="252"/>
    </row>
    <row r="5012" spans="3:6" x14ac:dyDescent="0.2">
      <c r="C5012" s="433"/>
      <c r="D5012" s="433"/>
      <c r="F5012" s="252"/>
    </row>
    <row r="5013" spans="3:6" x14ac:dyDescent="0.2">
      <c r="C5013" s="433"/>
      <c r="D5013" s="433"/>
      <c r="F5013" s="252"/>
    </row>
    <row r="5014" spans="3:6" x14ac:dyDescent="0.2">
      <c r="C5014" s="433"/>
      <c r="D5014" s="433"/>
      <c r="F5014" s="252"/>
    </row>
    <row r="5015" spans="3:6" x14ac:dyDescent="0.2">
      <c r="C5015" s="433"/>
      <c r="D5015" s="433"/>
      <c r="F5015" s="252"/>
    </row>
    <row r="5016" spans="3:6" x14ac:dyDescent="0.2">
      <c r="C5016" s="433"/>
      <c r="D5016" s="433"/>
      <c r="F5016" s="252"/>
    </row>
    <row r="5017" spans="3:6" x14ac:dyDescent="0.2">
      <c r="C5017" s="433"/>
      <c r="D5017" s="433"/>
      <c r="F5017" s="252"/>
    </row>
    <row r="5018" spans="3:6" x14ac:dyDescent="0.2">
      <c r="C5018" s="433"/>
      <c r="D5018" s="433"/>
      <c r="F5018" s="252"/>
    </row>
    <row r="5019" spans="3:6" x14ac:dyDescent="0.2">
      <c r="C5019" s="433"/>
      <c r="D5019" s="433"/>
      <c r="F5019" s="252"/>
    </row>
    <row r="5020" spans="3:6" x14ac:dyDescent="0.2">
      <c r="C5020" s="433"/>
      <c r="D5020" s="433"/>
      <c r="F5020" s="252"/>
    </row>
    <row r="5021" spans="3:6" x14ac:dyDescent="0.2">
      <c r="C5021" s="433"/>
      <c r="D5021" s="433"/>
      <c r="F5021" s="252"/>
    </row>
    <row r="5022" spans="3:6" x14ac:dyDescent="0.2">
      <c r="C5022" s="433"/>
      <c r="D5022" s="433"/>
      <c r="F5022" s="252"/>
    </row>
    <row r="5023" spans="3:6" x14ac:dyDescent="0.2">
      <c r="C5023" s="433"/>
      <c r="D5023" s="433"/>
      <c r="F5023" s="252"/>
    </row>
    <row r="5024" spans="3:6" x14ac:dyDescent="0.2">
      <c r="C5024" s="433"/>
      <c r="D5024" s="433"/>
      <c r="F5024" s="252"/>
    </row>
    <row r="5025" spans="3:6" x14ac:dyDescent="0.2">
      <c r="C5025" s="433"/>
      <c r="D5025" s="433"/>
      <c r="F5025" s="252"/>
    </row>
    <row r="5026" spans="3:6" x14ac:dyDescent="0.2">
      <c r="C5026" s="433"/>
      <c r="D5026" s="433"/>
      <c r="F5026" s="252"/>
    </row>
    <row r="5027" spans="3:6" x14ac:dyDescent="0.2">
      <c r="C5027" s="433"/>
      <c r="D5027" s="433"/>
      <c r="F5027" s="252"/>
    </row>
    <row r="5028" spans="3:6" x14ac:dyDescent="0.2">
      <c r="C5028" s="433"/>
      <c r="D5028" s="433"/>
      <c r="F5028" s="252"/>
    </row>
    <row r="5029" spans="3:6" x14ac:dyDescent="0.2">
      <c r="C5029" s="433"/>
      <c r="D5029" s="433"/>
      <c r="F5029" s="252"/>
    </row>
    <row r="5030" spans="3:6" x14ac:dyDescent="0.2">
      <c r="C5030" s="433"/>
      <c r="D5030" s="433"/>
      <c r="F5030" s="252"/>
    </row>
    <row r="5031" spans="3:6" x14ac:dyDescent="0.2">
      <c r="C5031" s="433"/>
      <c r="D5031" s="433"/>
      <c r="F5031" s="252"/>
    </row>
    <row r="5032" spans="3:6" x14ac:dyDescent="0.2">
      <c r="C5032" s="433"/>
      <c r="D5032" s="433"/>
      <c r="F5032" s="252"/>
    </row>
    <row r="5033" spans="3:6" x14ac:dyDescent="0.2">
      <c r="C5033" s="433"/>
      <c r="D5033" s="433"/>
      <c r="F5033" s="252"/>
    </row>
    <row r="5034" spans="3:6" x14ac:dyDescent="0.2">
      <c r="C5034" s="433"/>
      <c r="D5034" s="433"/>
      <c r="F5034" s="252"/>
    </row>
    <row r="5035" spans="3:6" x14ac:dyDescent="0.2">
      <c r="C5035" s="433"/>
      <c r="D5035" s="433"/>
      <c r="F5035" s="252"/>
    </row>
    <row r="5036" spans="3:6" x14ac:dyDescent="0.2">
      <c r="C5036" s="433"/>
      <c r="D5036" s="433"/>
      <c r="F5036" s="252"/>
    </row>
    <row r="5037" spans="3:6" x14ac:dyDescent="0.2">
      <c r="C5037" s="433"/>
      <c r="D5037" s="433"/>
      <c r="F5037" s="252"/>
    </row>
    <row r="5038" spans="3:6" x14ac:dyDescent="0.2">
      <c r="C5038" s="433"/>
      <c r="D5038" s="433"/>
      <c r="F5038" s="252"/>
    </row>
    <row r="5039" spans="3:6" x14ac:dyDescent="0.2">
      <c r="C5039" s="433"/>
      <c r="D5039" s="433"/>
      <c r="F5039" s="252"/>
    </row>
    <row r="5040" spans="3:6" x14ac:dyDescent="0.2">
      <c r="C5040" s="433"/>
      <c r="D5040" s="433"/>
      <c r="F5040" s="252"/>
    </row>
    <row r="5041" spans="3:6" x14ac:dyDescent="0.2">
      <c r="C5041" s="433"/>
      <c r="D5041" s="433"/>
      <c r="F5041" s="252"/>
    </row>
    <row r="5042" spans="3:6" x14ac:dyDescent="0.2">
      <c r="C5042" s="433"/>
      <c r="D5042" s="433"/>
      <c r="F5042" s="252"/>
    </row>
    <row r="5043" spans="3:6" x14ac:dyDescent="0.2">
      <c r="C5043" s="433"/>
      <c r="D5043" s="433"/>
      <c r="F5043" s="252"/>
    </row>
    <row r="5044" spans="3:6" x14ac:dyDescent="0.2">
      <c r="C5044" s="433"/>
      <c r="D5044" s="433"/>
      <c r="F5044" s="252"/>
    </row>
    <row r="5045" spans="3:6" x14ac:dyDescent="0.2">
      <c r="C5045" s="433"/>
      <c r="D5045" s="433"/>
      <c r="F5045" s="252"/>
    </row>
    <row r="5046" spans="3:6" x14ac:dyDescent="0.2">
      <c r="C5046" s="433"/>
      <c r="D5046" s="433"/>
      <c r="F5046" s="252"/>
    </row>
    <row r="5047" spans="3:6" x14ac:dyDescent="0.2">
      <c r="C5047" s="433"/>
      <c r="D5047" s="433"/>
      <c r="F5047" s="252"/>
    </row>
    <row r="5048" spans="3:6" x14ac:dyDescent="0.2">
      <c r="C5048" s="433"/>
      <c r="D5048" s="433"/>
      <c r="F5048" s="252"/>
    </row>
    <row r="5049" spans="3:6" x14ac:dyDescent="0.2">
      <c r="C5049" s="433"/>
      <c r="D5049" s="433"/>
      <c r="F5049" s="252"/>
    </row>
    <row r="5050" spans="3:6" x14ac:dyDescent="0.2">
      <c r="C5050" s="433"/>
      <c r="D5050" s="433"/>
      <c r="F5050" s="252"/>
    </row>
    <row r="5051" spans="3:6" x14ac:dyDescent="0.2">
      <c r="C5051" s="433"/>
      <c r="D5051" s="433"/>
      <c r="F5051" s="252"/>
    </row>
    <row r="5052" spans="3:6" x14ac:dyDescent="0.2">
      <c r="C5052" s="433"/>
      <c r="D5052" s="433"/>
      <c r="F5052" s="252"/>
    </row>
    <row r="5053" spans="3:6" x14ac:dyDescent="0.2">
      <c r="C5053" s="433"/>
      <c r="D5053" s="433"/>
      <c r="F5053" s="252"/>
    </row>
    <row r="5054" spans="3:6" x14ac:dyDescent="0.2">
      <c r="C5054" s="433"/>
      <c r="D5054" s="433"/>
      <c r="F5054" s="252"/>
    </row>
    <row r="5055" spans="3:6" x14ac:dyDescent="0.2">
      <c r="C5055" s="433"/>
      <c r="D5055" s="433"/>
      <c r="F5055" s="252"/>
    </row>
    <row r="5056" spans="3:6" x14ac:dyDescent="0.2">
      <c r="C5056" s="433"/>
      <c r="D5056" s="433"/>
      <c r="F5056" s="252"/>
    </row>
    <row r="5057" spans="3:6" x14ac:dyDescent="0.2">
      <c r="C5057" s="433"/>
      <c r="D5057" s="433"/>
      <c r="F5057" s="252"/>
    </row>
    <row r="5058" spans="3:6" x14ac:dyDescent="0.2">
      <c r="C5058" s="433"/>
      <c r="D5058" s="433"/>
      <c r="F5058" s="252"/>
    </row>
    <row r="5059" spans="3:6" x14ac:dyDescent="0.2">
      <c r="C5059" s="433"/>
      <c r="D5059" s="433"/>
      <c r="F5059" s="252"/>
    </row>
    <row r="5060" spans="3:6" x14ac:dyDescent="0.2">
      <c r="C5060" s="433"/>
      <c r="D5060" s="433"/>
      <c r="F5060" s="252"/>
    </row>
    <row r="5061" spans="3:6" x14ac:dyDescent="0.2">
      <c r="C5061" s="433"/>
      <c r="D5061" s="433"/>
      <c r="F5061" s="252"/>
    </row>
    <row r="5062" spans="3:6" x14ac:dyDescent="0.2">
      <c r="C5062" s="433"/>
      <c r="D5062" s="433"/>
      <c r="F5062" s="252"/>
    </row>
    <row r="5063" spans="3:6" x14ac:dyDescent="0.2">
      <c r="C5063" s="433"/>
      <c r="D5063" s="433"/>
      <c r="F5063" s="252"/>
    </row>
    <row r="5064" spans="3:6" x14ac:dyDescent="0.2">
      <c r="C5064" s="433"/>
      <c r="D5064" s="433"/>
      <c r="F5064" s="252"/>
    </row>
    <row r="5065" spans="3:6" x14ac:dyDescent="0.2">
      <c r="C5065" s="432"/>
    </row>
    <row r="5066" spans="3:6" x14ac:dyDescent="0.2">
      <c r="C5066" s="432"/>
    </row>
    <row r="5067" spans="3:6" x14ac:dyDescent="0.2">
      <c r="C5067" s="432"/>
    </row>
    <row r="5068" spans="3:6" x14ac:dyDescent="0.2">
      <c r="C5068" s="432"/>
    </row>
    <row r="5069" spans="3:6" x14ac:dyDescent="0.2">
      <c r="C5069" s="432"/>
    </row>
    <row r="5070" spans="3:6" x14ac:dyDescent="0.2">
      <c r="C5070" s="432"/>
    </row>
    <row r="5071" spans="3:6" x14ac:dyDescent="0.2">
      <c r="C5071" s="432"/>
    </row>
    <row r="5072" spans="3:6" x14ac:dyDescent="0.2">
      <c r="C5072" s="432"/>
    </row>
    <row r="5073" spans="3:3" x14ac:dyDescent="0.2">
      <c r="C5073" s="432"/>
    </row>
    <row r="5074" spans="3:3" x14ac:dyDescent="0.2">
      <c r="C5074" s="432"/>
    </row>
    <row r="5075" spans="3:3" x14ac:dyDescent="0.2">
      <c r="C5075" s="432"/>
    </row>
    <row r="5076" spans="3:3" x14ac:dyDescent="0.2">
      <c r="C5076" s="432"/>
    </row>
    <row r="5077" spans="3:3" x14ac:dyDescent="0.2">
      <c r="C5077" s="432"/>
    </row>
    <row r="5078" spans="3:3" x14ac:dyDescent="0.2">
      <c r="C5078" s="432"/>
    </row>
    <row r="5079" spans="3:3" x14ac:dyDescent="0.2">
      <c r="C5079" s="432"/>
    </row>
    <row r="5080" spans="3:3" x14ac:dyDescent="0.2">
      <c r="C5080" s="432"/>
    </row>
    <row r="5081" spans="3:3" x14ac:dyDescent="0.2">
      <c r="C5081" s="432"/>
    </row>
    <row r="5082" spans="3:3" x14ac:dyDescent="0.2">
      <c r="C5082" s="432"/>
    </row>
    <row r="5083" spans="3:3" x14ac:dyDescent="0.2">
      <c r="C5083" s="432"/>
    </row>
    <row r="5084" spans="3:3" x14ac:dyDescent="0.2">
      <c r="C5084" s="432"/>
    </row>
    <row r="5085" spans="3:3" x14ac:dyDescent="0.2">
      <c r="C5085" s="432"/>
    </row>
    <row r="5086" spans="3:3" x14ac:dyDescent="0.2">
      <c r="C5086" s="432"/>
    </row>
    <row r="5087" spans="3:3" x14ac:dyDescent="0.2">
      <c r="C5087" s="432"/>
    </row>
    <row r="5088" spans="3:3" x14ac:dyDescent="0.2">
      <c r="C5088" s="432"/>
    </row>
  </sheetData>
  <sheetProtection sheet="1" formatColumns="0" deleteRows="0" sort="0" autoFilter="0"/>
  <autoFilter ref="A2:F2"/>
  <pageMargins left="0.39370078740157483" right="0.39370078740157483" top="0.59055118110236227" bottom="0.59055118110236227" header="0.51181102362204722" footer="0.51181102362204722"/>
  <pageSetup paperSize="9" scale="97" fitToHeight="0" orientation="portrait" r:id="rId1"/>
  <headerFooter alignWithMargins="0"/>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E29"/>
  <sheetViews>
    <sheetView workbookViewId="0">
      <selection activeCell="A3" sqref="A3"/>
    </sheetView>
  </sheetViews>
  <sheetFormatPr baseColWidth="10" defaultColWidth="11.42578125" defaultRowHeight="12.75" x14ac:dyDescent="0.2"/>
  <cols>
    <col min="1" max="1" width="36.140625" style="264" customWidth="1"/>
    <col min="2" max="2" width="22.140625" style="264" customWidth="1"/>
    <col min="3" max="3" width="19.28515625" style="266" customWidth="1"/>
    <col min="4" max="4" width="19.28515625" style="335" customWidth="1"/>
    <col min="5" max="5" width="37.85546875" style="65" customWidth="1"/>
    <col min="6" max="16384" width="11.42578125" style="12"/>
  </cols>
  <sheetData>
    <row r="1" spans="1:5" x14ac:dyDescent="0.2">
      <c r="A1" s="11" t="s">
        <v>1491</v>
      </c>
      <c r="B1" s="267">
        <f>Deckblatt!B9</f>
        <v>0</v>
      </c>
      <c r="C1" s="268" t="s">
        <v>4927</v>
      </c>
      <c r="D1" s="267" t="str">
        <f>Deckblatt!B10&amp;"-0"&amp;Deckblatt!B11</f>
        <v>-0</v>
      </c>
      <c r="E1" s="130" t="s">
        <v>726</v>
      </c>
    </row>
    <row r="2" spans="1:5" s="9" customFormat="1" ht="45" x14ac:dyDescent="0.2">
      <c r="A2" s="247" t="s">
        <v>2074</v>
      </c>
      <c r="B2" s="247" t="s">
        <v>6857</v>
      </c>
      <c r="C2" s="247" t="s">
        <v>5224</v>
      </c>
      <c r="D2" s="247" t="s">
        <v>5195</v>
      </c>
      <c r="E2" s="131" t="s">
        <v>5196</v>
      </c>
    </row>
    <row r="3" spans="1:5" s="9" customFormat="1" x14ac:dyDescent="0.2">
      <c r="A3" s="264"/>
      <c r="B3" s="264"/>
      <c r="C3" s="266"/>
      <c r="D3" s="335"/>
      <c r="E3" s="228"/>
    </row>
    <row r="4" spans="1:5" s="9" customFormat="1" x14ac:dyDescent="0.2">
      <c r="A4" s="264"/>
      <c r="B4" s="264"/>
      <c r="C4" s="266"/>
      <c r="D4" s="335"/>
      <c r="E4" s="228"/>
    </row>
    <row r="5" spans="1:5" s="9" customFormat="1" x14ac:dyDescent="0.2">
      <c r="A5" s="264"/>
      <c r="B5" s="264"/>
      <c r="C5" s="266"/>
      <c r="D5" s="335"/>
      <c r="E5" s="228"/>
    </row>
    <row r="6" spans="1:5" s="9" customFormat="1" x14ac:dyDescent="0.2">
      <c r="A6" s="264"/>
      <c r="B6" s="264"/>
      <c r="C6" s="266"/>
      <c r="D6" s="335"/>
      <c r="E6" s="228"/>
    </row>
    <row r="7" spans="1:5" x14ac:dyDescent="0.2">
      <c r="E7" s="228"/>
    </row>
    <row r="8" spans="1:5" x14ac:dyDescent="0.2">
      <c r="E8" s="228"/>
    </row>
    <row r="9" spans="1:5" x14ac:dyDescent="0.2">
      <c r="E9" s="228"/>
    </row>
    <row r="10" spans="1:5" x14ac:dyDescent="0.2">
      <c r="E10" s="228"/>
    </row>
    <row r="11" spans="1:5" x14ac:dyDescent="0.2">
      <c r="E11" s="228"/>
    </row>
    <row r="12" spans="1:5" x14ac:dyDescent="0.2">
      <c r="E12" s="228"/>
    </row>
    <row r="13" spans="1:5" x14ac:dyDescent="0.2">
      <c r="E13" s="228"/>
    </row>
    <row r="14" spans="1:5" x14ac:dyDescent="0.2">
      <c r="E14" s="228"/>
    </row>
    <row r="15" spans="1:5" x14ac:dyDescent="0.2">
      <c r="E15" s="228"/>
    </row>
    <row r="16" spans="1:5" x14ac:dyDescent="0.2">
      <c r="E16" s="228"/>
    </row>
    <row r="17" spans="5:5" x14ac:dyDescent="0.2">
      <c r="E17" s="228"/>
    </row>
    <row r="18" spans="5:5" x14ac:dyDescent="0.2">
      <c r="E18" s="228"/>
    </row>
    <row r="19" spans="5:5" x14ac:dyDescent="0.2">
      <c r="E19" s="228"/>
    </row>
    <row r="20" spans="5:5" x14ac:dyDescent="0.2">
      <c r="E20" s="228"/>
    </row>
    <row r="21" spans="5:5" x14ac:dyDescent="0.2">
      <c r="E21" s="228"/>
    </row>
    <row r="22" spans="5:5" x14ac:dyDescent="0.2">
      <c r="E22" s="228"/>
    </row>
    <row r="23" spans="5:5" x14ac:dyDescent="0.2">
      <c r="E23" s="228"/>
    </row>
    <row r="24" spans="5:5" x14ac:dyDescent="0.2">
      <c r="E24" s="228"/>
    </row>
    <row r="25" spans="5:5" x14ac:dyDescent="0.2">
      <c r="E25" s="228"/>
    </row>
    <row r="26" spans="5:5" x14ac:dyDescent="0.2">
      <c r="E26" s="228"/>
    </row>
    <row r="27" spans="5:5" x14ac:dyDescent="0.2">
      <c r="E27" s="228"/>
    </row>
    <row r="28" spans="5:5" x14ac:dyDescent="0.2">
      <c r="E28" s="228"/>
    </row>
    <row r="29" spans="5:5" x14ac:dyDescent="0.2">
      <c r="E29" s="228"/>
    </row>
  </sheetData>
  <sheetProtection sheet="1" formatColumns="0" deleteRows="0" sort="0" autoFilter="0"/>
  <phoneticPr fontId="6" type="noConversion"/>
  <pageMargins left="0.78740157499999996" right="0.78740157499999996" top="0.984251969" bottom="0.984251969" header="0.4921259845" footer="0.4921259845"/>
  <pageSetup paperSize="9" scale="89" fitToHeight="0" orientation="portrait" r:id="rId1"/>
  <headerFooter alignWithMargins="0"/>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C5047"/>
  <sheetViews>
    <sheetView topLeftCell="A2442" workbookViewId="0">
      <selection activeCell="A2" sqref="A2:A2488"/>
    </sheetView>
  </sheetViews>
  <sheetFormatPr baseColWidth="10" defaultRowHeight="12.75" x14ac:dyDescent="0.2"/>
  <cols>
    <col min="1" max="1" width="17.140625" bestFit="1" customWidth="1"/>
    <col min="2" max="2" width="15.42578125" bestFit="1" customWidth="1"/>
  </cols>
  <sheetData>
    <row r="1" spans="1:3" x14ac:dyDescent="0.2">
      <c r="A1" t="s">
        <v>3273</v>
      </c>
      <c r="B1" t="s">
        <v>1784</v>
      </c>
      <c r="C1" t="b">
        <v>1</v>
      </c>
    </row>
    <row r="2" spans="1:3" x14ac:dyDescent="0.2">
      <c r="A2" s="19" t="s">
        <v>1205</v>
      </c>
      <c r="B2" t="s">
        <v>1145</v>
      </c>
      <c r="C2" t="s">
        <v>2005</v>
      </c>
    </row>
    <row r="3" spans="1:3" x14ac:dyDescent="0.2">
      <c r="A3" s="19" t="s">
        <v>2981</v>
      </c>
      <c r="B3" t="s">
        <v>1146</v>
      </c>
      <c r="C3" t="s">
        <v>2004</v>
      </c>
    </row>
    <row r="4" spans="1:3" x14ac:dyDescent="0.2">
      <c r="A4" s="19" t="s">
        <v>1213</v>
      </c>
      <c r="B4" t="s">
        <v>1147</v>
      </c>
    </row>
    <row r="5" spans="1:3" x14ac:dyDescent="0.2">
      <c r="A5" s="19" t="s">
        <v>2985</v>
      </c>
      <c r="B5" t="s">
        <v>1148</v>
      </c>
    </row>
    <row r="6" spans="1:3" x14ac:dyDescent="0.2">
      <c r="A6" s="19" t="s">
        <v>1217</v>
      </c>
      <c r="B6" t="s">
        <v>1149</v>
      </c>
    </row>
    <row r="7" spans="1:3" x14ac:dyDescent="0.2">
      <c r="A7" s="19" t="s">
        <v>2987</v>
      </c>
      <c r="B7" t="s">
        <v>1150</v>
      </c>
    </row>
    <row r="8" spans="1:3" x14ac:dyDescent="0.2">
      <c r="A8" s="19" t="s">
        <v>1219</v>
      </c>
      <c r="B8" t="s">
        <v>1151</v>
      </c>
    </row>
    <row r="9" spans="1:3" x14ac:dyDescent="0.2">
      <c r="A9" s="19" t="s">
        <v>2988</v>
      </c>
      <c r="B9" t="s">
        <v>176</v>
      </c>
    </row>
    <row r="10" spans="1:3" x14ac:dyDescent="0.2">
      <c r="A10" s="19" t="s">
        <v>1215</v>
      </c>
      <c r="B10" t="s">
        <v>177</v>
      </c>
    </row>
    <row r="11" spans="1:3" x14ac:dyDescent="0.2">
      <c r="A11" s="19" t="s">
        <v>2986</v>
      </c>
      <c r="B11" t="s">
        <v>178</v>
      </c>
    </row>
    <row r="12" spans="1:3" x14ac:dyDescent="0.2">
      <c r="A12" s="19" t="s">
        <v>1221</v>
      </c>
      <c r="B12" t="s">
        <v>179</v>
      </c>
    </row>
    <row r="13" spans="1:3" x14ac:dyDescent="0.2">
      <c r="A13" s="19" t="s">
        <v>2989</v>
      </c>
      <c r="B13" t="s">
        <v>180</v>
      </c>
    </row>
    <row r="14" spans="1:3" x14ac:dyDescent="0.2">
      <c r="A14" s="19" t="s">
        <v>1225</v>
      </c>
      <c r="B14" t="s">
        <v>181</v>
      </c>
    </row>
    <row r="15" spans="1:3" x14ac:dyDescent="0.2">
      <c r="A15" s="19" t="s">
        <v>2991</v>
      </c>
      <c r="B15" t="s">
        <v>182</v>
      </c>
    </row>
    <row r="16" spans="1:3" x14ac:dyDescent="0.2">
      <c r="A16" s="19" t="s">
        <v>1227</v>
      </c>
      <c r="B16" t="s">
        <v>1138</v>
      </c>
    </row>
    <row r="17" spans="1:2" x14ac:dyDescent="0.2">
      <c r="A17" s="19" t="s">
        <v>2992</v>
      </c>
      <c r="B17" t="s">
        <v>1139</v>
      </c>
    </row>
    <row r="18" spans="1:2" x14ac:dyDescent="0.2">
      <c r="A18" s="19" t="s">
        <v>1223</v>
      </c>
      <c r="B18" t="s">
        <v>1140</v>
      </c>
    </row>
    <row r="19" spans="1:2" x14ac:dyDescent="0.2">
      <c r="A19" s="19" t="s">
        <v>2990</v>
      </c>
      <c r="B19" t="s">
        <v>1141</v>
      </c>
    </row>
    <row r="20" spans="1:2" x14ac:dyDescent="0.2">
      <c r="A20" s="19" t="s">
        <v>1209</v>
      </c>
      <c r="B20" t="s">
        <v>1142</v>
      </c>
    </row>
    <row r="21" spans="1:2" x14ac:dyDescent="0.2">
      <c r="A21" s="19" t="s">
        <v>2983</v>
      </c>
      <c r="B21" t="s">
        <v>1143</v>
      </c>
    </row>
    <row r="22" spans="1:2" x14ac:dyDescent="0.2">
      <c r="A22" s="19" t="s">
        <v>1211</v>
      </c>
      <c r="B22" t="s">
        <v>1144</v>
      </c>
    </row>
    <row r="23" spans="1:2" x14ac:dyDescent="0.2">
      <c r="A23" s="19" t="s">
        <v>2984</v>
      </c>
      <c r="B23" t="s">
        <v>1152</v>
      </c>
    </row>
    <row r="24" spans="1:2" x14ac:dyDescent="0.2">
      <c r="A24" s="19" t="s">
        <v>1207</v>
      </c>
      <c r="B24" t="s">
        <v>1153</v>
      </c>
    </row>
    <row r="25" spans="1:2" x14ac:dyDescent="0.2">
      <c r="A25" s="19" t="s">
        <v>2982</v>
      </c>
      <c r="B25" t="s">
        <v>1154</v>
      </c>
    </row>
    <row r="26" spans="1:2" x14ac:dyDescent="0.2">
      <c r="A26" s="19" t="s">
        <v>1229</v>
      </c>
      <c r="B26" t="s">
        <v>1155</v>
      </c>
    </row>
    <row r="27" spans="1:2" x14ac:dyDescent="0.2">
      <c r="A27" s="19" t="s">
        <v>2993</v>
      </c>
      <c r="B27" t="s">
        <v>1156</v>
      </c>
    </row>
    <row r="28" spans="1:2" x14ac:dyDescent="0.2">
      <c r="A28" s="19" t="s">
        <v>1233</v>
      </c>
      <c r="B28" t="s">
        <v>1157</v>
      </c>
    </row>
    <row r="29" spans="1:2" x14ac:dyDescent="0.2">
      <c r="A29" s="19" t="s">
        <v>2995</v>
      </c>
      <c r="B29" t="s">
        <v>1158</v>
      </c>
    </row>
    <row r="30" spans="1:2" x14ac:dyDescent="0.2">
      <c r="A30" s="19" t="s">
        <v>1235</v>
      </c>
      <c r="B30" t="s">
        <v>190</v>
      </c>
    </row>
    <row r="31" spans="1:2" x14ac:dyDescent="0.2">
      <c r="A31" s="19" t="s">
        <v>2996</v>
      </c>
      <c r="B31" t="s">
        <v>191</v>
      </c>
    </row>
    <row r="32" spans="1:2" x14ac:dyDescent="0.2">
      <c r="A32" s="19" t="s">
        <v>1231</v>
      </c>
      <c r="B32" t="s">
        <v>192</v>
      </c>
    </row>
    <row r="33" spans="1:2" x14ac:dyDescent="0.2">
      <c r="A33" s="19" t="s">
        <v>2994</v>
      </c>
      <c r="B33" t="s">
        <v>193</v>
      </c>
    </row>
    <row r="34" spans="1:2" x14ac:dyDescent="0.2">
      <c r="A34" s="19" t="s">
        <v>1237</v>
      </c>
      <c r="B34" t="s">
        <v>194</v>
      </c>
    </row>
    <row r="35" spans="1:2" x14ac:dyDescent="0.2">
      <c r="A35" s="19" t="s">
        <v>2997</v>
      </c>
      <c r="B35" t="s">
        <v>195</v>
      </c>
    </row>
    <row r="36" spans="1:2" x14ac:dyDescent="0.2">
      <c r="A36" s="19" t="s">
        <v>1241</v>
      </c>
      <c r="B36" t="s">
        <v>196</v>
      </c>
    </row>
    <row r="37" spans="1:2" x14ac:dyDescent="0.2">
      <c r="A37" s="19" t="s">
        <v>2999</v>
      </c>
      <c r="B37" t="s">
        <v>183</v>
      </c>
    </row>
    <row r="38" spans="1:2" x14ac:dyDescent="0.2">
      <c r="A38" s="19" t="s">
        <v>1243</v>
      </c>
      <c r="B38" t="s">
        <v>184</v>
      </c>
    </row>
    <row r="39" spans="1:2" x14ac:dyDescent="0.2">
      <c r="A39" s="19" t="s">
        <v>3000</v>
      </c>
      <c r="B39" t="s">
        <v>185</v>
      </c>
    </row>
    <row r="40" spans="1:2" x14ac:dyDescent="0.2">
      <c r="A40" s="19" t="s">
        <v>1239</v>
      </c>
      <c r="B40" t="s">
        <v>186</v>
      </c>
    </row>
    <row r="41" spans="1:2" x14ac:dyDescent="0.2">
      <c r="A41" s="19" t="s">
        <v>2998</v>
      </c>
      <c r="B41" t="s">
        <v>187</v>
      </c>
    </row>
    <row r="42" spans="1:2" x14ac:dyDescent="0.2">
      <c r="A42" s="19" t="s">
        <v>1253</v>
      </c>
      <c r="B42" t="s">
        <v>188</v>
      </c>
    </row>
    <row r="43" spans="1:2" x14ac:dyDescent="0.2">
      <c r="A43" s="19" t="s">
        <v>3005</v>
      </c>
      <c r="B43" t="s">
        <v>189</v>
      </c>
    </row>
    <row r="44" spans="1:2" x14ac:dyDescent="0.2">
      <c r="A44" s="19" t="s">
        <v>1261</v>
      </c>
      <c r="B44" t="s">
        <v>218</v>
      </c>
    </row>
    <row r="45" spans="1:2" x14ac:dyDescent="0.2">
      <c r="A45" s="19" t="s">
        <v>3009</v>
      </c>
      <c r="B45" t="s">
        <v>219</v>
      </c>
    </row>
    <row r="46" spans="1:2" x14ac:dyDescent="0.2">
      <c r="A46" s="19" t="s">
        <v>1265</v>
      </c>
      <c r="B46" t="s">
        <v>220</v>
      </c>
    </row>
    <row r="47" spans="1:2" x14ac:dyDescent="0.2">
      <c r="A47" s="19" t="s">
        <v>3011</v>
      </c>
      <c r="B47" t="s">
        <v>221</v>
      </c>
    </row>
    <row r="48" spans="1:2" x14ac:dyDescent="0.2">
      <c r="A48" s="19" t="s">
        <v>1267</v>
      </c>
      <c r="B48" t="s">
        <v>222</v>
      </c>
    </row>
    <row r="49" spans="1:2" x14ac:dyDescent="0.2">
      <c r="A49" s="19" t="s">
        <v>3012</v>
      </c>
      <c r="B49" t="s">
        <v>223</v>
      </c>
    </row>
    <row r="50" spans="1:2" x14ac:dyDescent="0.2">
      <c r="A50" s="19" t="s">
        <v>1263</v>
      </c>
      <c r="B50" t="s">
        <v>224</v>
      </c>
    </row>
    <row r="51" spans="1:2" x14ac:dyDescent="0.2">
      <c r="A51" s="19" t="s">
        <v>3010</v>
      </c>
      <c r="B51" t="s">
        <v>1166</v>
      </c>
    </row>
    <row r="52" spans="1:2" x14ac:dyDescent="0.2">
      <c r="A52" s="19" t="s">
        <v>1269</v>
      </c>
      <c r="B52" t="s">
        <v>1167</v>
      </c>
    </row>
    <row r="53" spans="1:2" x14ac:dyDescent="0.2">
      <c r="A53" s="19" t="s">
        <v>3013</v>
      </c>
      <c r="B53" t="s">
        <v>1168</v>
      </c>
    </row>
    <row r="54" spans="1:2" x14ac:dyDescent="0.2">
      <c r="A54" s="19" t="s">
        <v>1273</v>
      </c>
      <c r="B54" t="s">
        <v>1169</v>
      </c>
    </row>
    <row r="55" spans="1:2" x14ac:dyDescent="0.2">
      <c r="A55" s="19" t="s">
        <v>3015</v>
      </c>
      <c r="B55" t="s">
        <v>1170</v>
      </c>
    </row>
    <row r="56" spans="1:2" x14ac:dyDescent="0.2">
      <c r="A56" s="19" t="s">
        <v>1275</v>
      </c>
      <c r="B56" t="s">
        <v>1171</v>
      </c>
    </row>
    <row r="57" spans="1:2" x14ac:dyDescent="0.2">
      <c r="A57" s="19" t="s">
        <v>3016</v>
      </c>
      <c r="B57" t="s">
        <v>1172</v>
      </c>
    </row>
    <row r="58" spans="1:2" x14ac:dyDescent="0.2">
      <c r="A58" s="19" t="s">
        <v>1271</v>
      </c>
      <c r="B58" t="s">
        <v>1131</v>
      </c>
    </row>
    <row r="59" spans="1:2" x14ac:dyDescent="0.2">
      <c r="A59" s="19" t="s">
        <v>3014</v>
      </c>
      <c r="B59" t="s">
        <v>1132</v>
      </c>
    </row>
    <row r="60" spans="1:2" x14ac:dyDescent="0.2">
      <c r="A60" s="19" t="s">
        <v>1257</v>
      </c>
      <c r="B60" t="s">
        <v>1133</v>
      </c>
    </row>
    <row r="61" spans="1:2" x14ac:dyDescent="0.2">
      <c r="A61" s="19" t="s">
        <v>3007</v>
      </c>
      <c r="B61" t="s">
        <v>1134</v>
      </c>
    </row>
    <row r="62" spans="1:2" x14ac:dyDescent="0.2">
      <c r="A62" s="19" t="s">
        <v>1259</v>
      </c>
      <c r="B62" t="s">
        <v>1135</v>
      </c>
    </row>
    <row r="63" spans="1:2" x14ac:dyDescent="0.2">
      <c r="A63" s="19" t="s">
        <v>3008</v>
      </c>
      <c r="B63" t="s">
        <v>1136</v>
      </c>
    </row>
    <row r="64" spans="1:2" x14ac:dyDescent="0.2">
      <c r="A64" s="19" t="s">
        <v>1255</v>
      </c>
      <c r="B64" t="s">
        <v>1137</v>
      </c>
    </row>
    <row r="65" spans="1:2" x14ac:dyDescent="0.2">
      <c r="A65" s="19" t="s">
        <v>3006</v>
      </c>
      <c r="B65" t="s">
        <v>211</v>
      </c>
    </row>
    <row r="66" spans="1:2" x14ac:dyDescent="0.2">
      <c r="A66" s="19" t="s">
        <v>1277</v>
      </c>
      <c r="B66" t="s">
        <v>212</v>
      </c>
    </row>
    <row r="67" spans="1:2" x14ac:dyDescent="0.2">
      <c r="A67" s="19" t="s">
        <v>3017</v>
      </c>
      <c r="B67" t="s">
        <v>213</v>
      </c>
    </row>
    <row r="68" spans="1:2" x14ac:dyDescent="0.2">
      <c r="A68" s="19" t="s">
        <v>801</v>
      </c>
      <c r="B68" t="s">
        <v>214</v>
      </c>
    </row>
    <row r="69" spans="1:2" x14ac:dyDescent="0.2">
      <c r="A69" s="19" t="s">
        <v>3019</v>
      </c>
      <c r="B69" t="s">
        <v>215</v>
      </c>
    </row>
    <row r="70" spans="1:2" x14ac:dyDescent="0.2">
      <c r="A70" s="19" t="s">
        <v>803</v>
      </c>
      <c r="B70" t="s">
        <v>216</v>
      </c>
    </row>
    <row r="71" spans="1:2" x14ac:dyDescent="0.2">
      <c r="A71" s="19" t="s">
        <v>3020</v>
      </c>
      <c r="B71" t="s">
        <v>217</v>
      </c>
    </row>
    <row r="72" spans="1:2" x14ac:dyDescent="0.2">
      <c r="A72" s="19" t="s">
        <v>1279</v>
      </c>
      <c r="B72" t="s">
        <v>1159</v>
      </c>
    </row>
    <row r="73" spans="1:2" x14ac:dyDescent="0.2">
      <c r="A73" s="19" t="s">
        <v>3018</v>
      </c>
      <c r="B73" t="s">
        <v>1160</v>
      </c>
    </row>
    <row r="74" spans="1:2" x14ac:dyDescent="0.2">
      <c r="A74" s="20" t="s">
        <v>805</v>
      </c>
      <c r="B74" t="s">
        <v>1161</v>
      </c>
    </row>
    <row r="75" spans="1:2" x14ac:dyDescent="0.2">
      <c r="A75" s="20" t="s">
        <v>3021</v>
      </c>
      <c r="B75" t="s">
        <v>1162</v>
      </c>
    </row>
    <row r="76" spans="1:2" x14ac:dyDescent="0.2">
      <c r="A76" s="20" t="s">
        <v>809</v>
      </c>
      <c r="B76" t="s">
        <v>1163</v>
      </c>
    </row>
    <row r="77" spans="1:2" x14ac:dyDescent="0.2">
      <c r="A77" s="19" t="s">
        <v>3023</v>
      </c>
      <c r="B77" t="s">
        <v>1164</v>
      </c>
    </row>
    <row r="78" spans="1:2" x14ac:dyDescent="0.2">
      <c r="A78" s="20" t="s">
        <v>811</v>
      </c>
      <c r="B78" t="s">
        <v>1165</v>
      </c>
    </row>
    <row r="79" spans="1:2" x14ac:dyDescent="0.2">
      <c r="A79" s="20" t="s">
        <v>3024</v>
      </c>
      <c r="B79" t="s">
        <v>197</v>
      </c>
    </row>
    <row r="80" spans="1:2" x14ac:dyDescent="0.2">
      <c r="A80" s="20" t="s">
        <v>807</v>
      </c>
      <c r="B80" t="s">
        <v>198</v>
      </c>
    </row>
    <row r="81" spans="1:2" x14ac:dyDescent="0.2">
      <c r="A81" s="20" t="s">
        <v>3022</v>
      </c>
      <c r="B81" t="s">
        <v>199</v>
      </c>
    </row>
    <row r="82" spans="1:2" x14ac:dyDescent="0.2">
      <c r="A82" s="20" t="s">
        <v>813</v>
      </c>
      <c r="B82" t="s">
        <v>200</v>
      </c>
    </row>
    <row r="83" spans="1:2" x14ac:dyDescent="0.2">
      <c r="A83" s="20" t="s">
        <v>3025</v>
      </c>
      <c r="B83" t="s">
        <v>201</v>
      </c>
    </row>
    <row r="84" spans="1:2" x14ac:dyDescent="0.2">
      <c r="A84" s="20" t="s">
        <v>817</v>
      </c>
      <c r="B84" t="s">
        <v>202</v>
      </c>
    </row>
    <row r="85" spans="1:2" x14ac:dyDescent="0.2">
      <c r="A85" s="20" t="s">
        <v>3027</v>
      </c>
      <c r="B85" t="s">
        <v>203</v>
      </c>
    </row>
    <row r="86" spans="1:2" x14ac:dyDescent="0.2">
      <c r="A86" s="20" t="s">
        <v>819</v>
      </c>
      <c r="B86" t="s">
        <v>204</v>
      </c>
    </row>
    <row r="87" spans="1:2" x14ac:dyDescent="0.2">
      <c r="A87" s="20" t="s">
        <v>3028</v>
      </c>
      <c r="B87" t="s">
        <v>205</v>
      </c>
    </row>
    <row r="88" spans="1:2" x14ac:dyDescent="0.2">
      <c r="A88" s="20" t="s">
        <v>815</v>
      </c>
      <c r="B88" t="s">
        <v>206</v>
      </c>
    </row>
    <row r="89" spans="1:2" x14ac:dyDescent="0.2">
      <c r="A89" s="20" t="s">
        <v>3026</v>
      </c>
      <c r="B89" t="s">
        <v>207</v>
      </c>
    </row>
    <row r="90" spans="1:2" x14ac:dyDescent="0.2">
      <c r="A90" s="20" t="s">
        <v>821</v>
      </c>
      <c r="B90" t="s">
        <v>208</v>
      </c>
    </row>
    <row r="91" spans="1:2" x14ac:dyDescent="0.2">
      <c r="A91" s="20" t="s">
        <v>3029</v>
      </c>
      <c r="B91" t="s">
        <v>209</v>
      </c>
    </row>
    <row r="92" spans="1:2" x14ac:dyDescent="0.2">
      <c r="A92" s="20" t="s">
        <v>829</v>
      </c>
      <c r="B92" t="s">
        <v>210</v>
      </c>
    </row>
    <row r="93" spans="1:2" x14ac:dyDescent="0.2">
      <c r="A93" s="20" t="s">
        <v>3033</v>
      </c>
    </row>
    <row r="94" spans="1:2" x14ac:dyDescent="0.2">
      <c r="A94" s="20" t="s">
        <v>833</v>
      </c>
    </row>
    <row r="95" spans="1:2" x14ac:dyDescent="0.2">
      <c r="A95" s="20" t="s">
        <v>3035</v>
      </c>
    </row>
    <row r="96" spans="1:2" x14ac:dyDescent="0.2">
      <c r="A96" s="20" t="s">
        <v>835</v>
      </c>
    </row>
    <row r="97" spans="1:1" x14ac:dyDescent="0.2">
      <c r="A97" s="20" t="s">
        <v>3036</v>
      </c>
    </row>
    <row r="98" spans="1:1" x14ac:dyDescent="0.2">
      <c r="A98" s="20" t="s">
        <v>831</v>
      </c>
    </row>
    <row r="99" spans="1:1" x14ac:dyDescent="0.2">
      <c r="A99" s="20" t="s">
        <v>3034</v>
      </c>
    </row>
    <row r="100" spans="1:1" x14ac:dyDescent="0.2">
      <c r="A100" s="20" t="s">
        <v>837</v>
      </c>
    </row>
    <row r="101" spans="1:1" x14ac:dyDescent="0.2">
      <c r="A101" s="20" t="s">
        <v>3037</v>
      </c>
    </row>
    <row r="102" spans="1:1" x14ac:dyDescent="0.2">
      <c r="A102" s="20" t="s">
        <v>841</v>
      </c>
    </row>
    <row r="103" spans="1:1" x14ac:dyDescent="0.2">
      <c r="A103" s="20" t="s">
        <v>3039</v>
      </c>
    </row>
    <row r="104" spans="1:1" x14ac:dyDescent="0.2">
      <c r="A104" s="20" t="s">
        <v>843</v>
      </c>
    </row>
    <row r="105" spans="1:1" x14ac:dyDescent="0.2">
      <c r="A105" s="20" t="s">
        <v>3040</v>
      </c>
    </row>
    <row r="106" spans="1:1" x14ac:dyDescent="0.2">
      <c r="A106" s="20" t="s">
        <v>839</v>
      </c>
    </row>
    <row r="107" spans="1:1" x14ac:dyDescent="0.2">
      <c r="A107" s="20" t="s">
        <v>3038</v>
      </c>
    </row>
    <row r="108" spans="1:1" x14ac:dyDescent="0.2">
      <c r="A108" s="20" t="s">
        <v>825</v>
      </c>
    </row>
    <row r="109" spans="1:1" x14ac:dyDescent="0.2">
      <c r="A109" s="20" t="s">
        <v>3031</v>
      </c>
    </row>
    <row r="110" spans="1:1" x14ac:dyDescent="0.2">
      <c r="A110" s="20" t="s">
        <v>827</v>
      </c>
    </row>
    <row r="111" spans="1:1" x14ac:dyDescent="0.2">
      <c r="A111" s="20" t="s">
        <v>3032</v>
      </c>
    </row>
    <row r="112" spans="1:1" x14ac:dyDescent="0.2">
      <c r="A112" s="20" t="s">
        <v>823</v>
      </c>
    </row>
    <row r="113" spans="1:1" x14ac:dyDescent="0.2">
      <c r="A113" s="20" t="s">
        <v>3030</v>
      </c>
    </row>
    <row r="114" spans="1:1" x14ac:dyDescent="0.2">
      <c r="A114" s="20" t="s">
        <v>845</v>
      </c>
    </row>
    <row r="115" spans="1:1" x14ac:dyDescent="0.2">
      <c r="A115" s="20" t="s">
        <v>3041</v>
      </c>
    </row>
    <row r="116" spans="1:1" x14ac:dyDescent="0.2">
      <c r="A116" s="20" t="s">
        <v>849</v>
      </c>
    </row>
    <row r="117" spans="1:1" x14ac:dyDescent="0.2">
      <c r="A117" s="20" t="s">
        <v>3043</v>
      </c>
    </row>
    <row r="118" spans="1:1" x14ac:dyDescent="0.2">
      <c r="A118" s="20" t="s">
        <v>851</v>
      </c>
    </row>
    <row r="119" spans="1:1" x14ac:dyDescent="0.2">
      <c r="A119" s="20" t="s">
        <v>3044</v>
      </c>
    </row>
    <row r="120" spans="1:1" x14ac:dyDescent="0.2">
      <c r="A120" s="20" t="s">
        <v>847</v>
      </c>
    </row>
    <row r="121" spans="1:1" x14ac:dyDescent="0.2">
      <c r="A121" s="20" t="s">
        <v>3042</v>
      </c>
    </row>
    <row r="122" spans="1:1" x14ac:dyDescent="0.2">
      <c r="A122" s="20" t="s">
        <v>853</v>
      </c>
    </row>
    <row r="123" spans="1:1" x14ac:dyDescent="0.2">
      <c r="A123" s="20" t="s">
        <v>3045</v>
      </c>
    </row>
    <row r="124" spans="1:1" x14ac:dyDescent="0.2">
      <c r="A124" s="20" t="s">
        <v>857</v>
      </c>
    </row>
    <row r="125" spans="1:1" x14ac:dyDescent="0.2">
      <c r="A125" s="20" t="s">
        <v>3047</v>
      </c>
    </row>
    <row r="126" spans="1:1" x14ac:dyDescent="0.2">
      <c r="A126" s="20" t="s">
        <v>859</v>
      </c>
    </row>
    <row r="127" spans="1:1" x14ac:dyDescent="0.2">
      <c r="A127" s="20" t="s">
        <v>3048</v>
      </c>
    </row>
    <row r="128" spans="1:1" x14ac:dyDescent="0.2">
      <c r="A128" s="20" t="s">
        <v>855</v>
      </c>
    </row>
    <row r="129" spans="1:1" x14ac:dyDescent="0.2">
      <c r="A129" s="20" t="s">
        <v>3046</v>
      </c>
    </row>
    <row r="130" spans="1:1" x14ac:dyDescent="0.2">
      <c r="A130" s="20" t="s">
        <v>861</v>
      </c>
    </row>
    <row r="131" spans="1:1" x14ac:dyDescent="0.2">
      <c r="A131" s="20" t="s">
        <v>3049</v>
      </c>
    </row>
    <row r="132" spans="1:1" x14ac:dyDescent="0.2">
      <c r="A132" s="20" t="s">
        <v>865</v>
      </c>
    </row>
    <row r="133" spans="1:1" x14ac:dyDescent="0.2">
      <c r="A133" s="20" t="s">
        <v>3051</v>
      </c>
    </row>
    <row r="134" spans="1:1" x14ac:dyDescent="0.2">
      <c r="A134" s="20" t="s">
        <v>867</v>
      </c>
    </row>
    <row r="135" spans="1:1" x14ac:dyDescent="0.2">
      <c r="A135" s="20" t="s">
        <v>3052</v>
      </c>
    </row>
    <row r="136" spans="1:1" x14ac:dyDescent="0.2">
      <c r="A136" s="20" t="s">
        <v>863</v>
      </c>
    </row>
    <row r="137" spans="1:1" x14ac:dyDescent="0.2">
      <c r="A137" s="20" t="s">
        <v>3050</v>
      </c>
    </row>
    <row r="138" spans="1:1" x14ac:dyDescent="0.2">
      <c r="A138" s="20" t="s">
        <v>869</v>
      </c>
    </row>
    <row r="139" spans="1:1" x14ac:dyDescent="0.2">
      <c r="A139" s="20" t="s">
        <v>3053</v>
      </c>
    </row>
    <row r="140" spans="1:1" x14ac:dyDescent="0.2">
      <c r="A140" s="20" t="s">
        <v>877</v>
      </c>
    </row>
    <row r="141" spans="1:1" x14ac:dyDescent="0.2">
      <c r="A141" s="20" t="s">
        <v>3057</v>
      </c>
    </row>
    <row r="142" spans="1:1" x14ac:dyDescent="0.2">
      <c r="A142" s="20" t="s">
        <v>881</v>
      </c>
    </row>
    <row r="143" spans="1:1" x14ac:dyDescent="0.2">
      <c r="A143" s="20" t="s">
        <v>3059</v>
      </c>
    </row>
    <row r="144" spans="1:1" x14ac:dyDescent="0.2">
      <c r="A144" s="20" t="s">
        <v>883</v>
      </c>
    </row>
    <row r="145" spans="1:1" x14ac:dyDescent="0.2">
      <c r="A145" s="20" t="s">
        <v>3060</v>
      </c>
    </row>
    <row r="146" spans="1:1" x14ac:dyDescent="0.2">
      <c r="A146" s="20" t="s">
        <v>879</v>
      </c>
    </row>
    <row r="147" spans="1:1" x14ac:dyDescent="0.2">
      <c r="A147" s="20" t="s">
        <v>3058</v>
      </c>
    </row>
    <row r="148" spans="1:1" x14ac:dyDescent="0.2">
      <c r="A148" s="20" t="s">
        <v>885</v>
      </c>
    </row>
    <row r="149" spans="1:1" x14ac:dyDescent="0.2">
      <c r="A149" s="20" t="s">
        <v>3061</v>
      </c>
    </row>
    <row r="150" spans="1:1" x14ac:dyDescent="0.2">
      <c r="A150" s="20" t="s">
        <v>889</v>
      </c>
    </row>
    <row r="151" spans="1:1" x14ac:dyDescent="0.2">
      <c r="A151" s="20" t="s">
        <v>3063</v>
      </c>
    </row>
    <row r="152" spans="1:1" x14ac:dyDescent="0.2">
      <c r="A152" s="20" t="s">
        <v>891</v>
      </c>
    </row>
    <row r="153" spans="1:1" x14ac:dyDescent="0.2">
      <c r="A153" s="20" t="s">
        <v>3064</v>
      </c>
    </row>
    <row r="154" spans="1:1" x14ac:dyDescent="0.2">
      <c r="A154" s="20" t="s">
        <v>887</v>
      </c>
    </row>
    <row r="155" spans="1:1" x14ac:dyDescent="0.2">
      <c r="A155" s="20" t="s">
        <v>3062</v>
      </c>
    </row>
    <row r="156" spans="1:1" x14ac:dyDescent="0.2">
      <c r="A156" s="20" t="s">
        <v>873</v>
      </c>
    </row>
    <row r="157" spans="1:1" x14ac:dyDescent="0.2">
      <c r="A157" s="20" t="s">
        <v>3055</v>
      </c>
    </row>
    <row r="158" spans="1:1" x14ac:dyDescent="0.2">
      <c r="A158" s="20" t="s">
        <v>875</v>
      </c>
    </row>
    <row r="159" spans="1:1" x14ac:dyDescent="0.2">
      <c r="A159" s="20" t="s">
        <v>3056</v>
      </c>
    </row>
    <row r="160" spans="1:1" x14ac:dyDescent="0.2">
      <c r="A160" s="20" t="s">
        <v>871</v>
      </c>
    </row>
    <row r="161" spans="1:1" x14ac:dyDescent="0.2">
      <c r="A161" s="20" t="s">
        <v>3054</v>
      </c>
    </row>
    <row r="162" spans="1:1" x14ac:dyDescent="0.2">
      <c r="A162" s="20" t="s">
        <v>893</v>
      </c>
    </row>
    <row r="163" spans="1:1" x14ac:dyDescent="0.2">
      <c r="A163" s="20" t="s">
        <v>3065</v>
      </c>
    </row>
    <row r="164" spans="1:1" x14ac:dyDescent="0.2">
      <c r="A164" s="20" t="s">
        <v>897</v>
      </c>
    </row>
    <row r="165" spans="1:1" x14ac:dyDescent="0.2">
      <c r="A165" s="20" t="s">
        <v>3067</v>
      </c>
    </row>
    <row r="166" spans="1:1" x14ac:dyDescent="0.2">
      <c r="A166" s="20" t="s">
        <v>899</v>
      </c>
    </row>
    <row r="167" spans="1:1" x14ac:dyDescent="0.2">
      <c r="A167" s="20" t="s">
        <v>3068</v>
      </c>
    </row>
    <row r="168" spans="1:1" x14ac:dyDescent="0.2">
      <c r="A168" s="20" t="s">
        <v>895</v>
      </c>
    </row>
    <row r="169" spans="1:1" x14ac:dyDescent="0.2">
      <c r="A169" s="20" t="s">
        <v>3066</v>
      </c>
    </row>
    <row r="170" spans="1:1" x14ac:dyDescent="0.2">
      <c r="A170" s="20" t="s">
        <v>901</v>
      </c>
    </row>
    <row r="171" spans="1:1" x14ac:dyDescent="0.2">
      <c r="A171" s="20" t="s">
        <v>3069</v>
      </c>
    </row>
    <row r="172" spans="1:1" x14ac:dyDescent="0.2">
      <c r="A172" s="20" t="s">
        <v>905</v>
      </c>
    </row>
    <row r="173" spans="1:1" x14ac:dyDescent="0.2">
      <c r="A173" s="20" t="s">
        <v>3071</v>
      </c>
    </row>
    <row r="174" spans="1:1" x14ac:dyDescent="0.2">
      <c r="A174" s="20" t="s">
        <v>907</v>
      </c>
    </row>
    <row r="175" spans="1:1" x14ac:dyDescent="0.2">
      <c r="A175" s="20" t="s">
        <v>3072</v>
      </c>
    </row>
    <row r="176" spans="1:1" x14ac:dyDescent="0.2">
      <c r="A176" s="19" t="s">
        <v>903</v>
      </c>
    </row>
    <row r="177" spans="1:1" x14ac:dyDescent="0.2">
      <c r="A177" s="19" t="s">
        <v>3070</v>
      </c>
    </row>
    <row r="178" spans="1:1" x14ac:dyDescent="0.2">
      <c r="A178" s="19" t="s">
        <v>909</v>
      </c>
    </row>
    <row r="179" spans="1:1" x14ac:dyDescent="0.2">
      <c r="A179" s="19" t="s">
        <v>3073</v>
      </c>
    </row>
    <row r="180" spans="1:1" x14ac:dyDescent="0.2">
      <c r="A180" s="19" t="s">
        <v>913</v>
      </c>
    </row>
    <row r="181" spans="1:1" x14ac:dyDescent="0.2">
      <c r="A181" s="19" t="s">
        <v>3075</v>
      </c>
    </row>
    <row r="182" spans="1:1" x14ac:dyDescent="0.2">
      <c r="A182" s="19" t="s">
        <v>915</v>
      </c>
    </row>
    <row r="183" spans="1:1" x14ac:dyDescent="0.2">
      <c r="A183" s="19" t="s">
        <v>3076</v>
      </c>
    </row>
    <row r="184" spans="1:1" x14ac:dyDescent="0.2">
      <c r="A184" s="19" t="s">
        <v>911</v>
      </c>
    </row>
    <row r="185" spans="1:1" x14ac:dyDescent="0.2">
      <c r="A185" s="20" t="s">
        <v>3074</v>
      </c>
    </row>
    <row r="186" spans="1:1" x14ac:dyDescent="0.2">
      <c r="A186" s="20" t="s">
        <v>1245</v>
      </c>
    </row>
    <row r="187" spans="1:1" x14ac:dyDescent="0.2">
      <c r="A187" s="20" t="s">
        <v>3001</v>
      </c>
    </row>
    <row r="188" spans="1:1" x14ac:dyDescent="0.2">
      <c r="A188" s="19" t="s">
        <v>1249</v>
      </c>
    </row>
    <row r="189" spans="1:1" x14ac:dyDescent="0.2">
      <c r="A189" s="20" t="s">
        <v>3003</v>
      </c>
    </row>
    <row r="190" spans="1:1" x14ac:dyDescent="0.2">
      <c r="A190" s="20" t="s">
        <v>1251</v>
      </c>
    </row>
    <row r="191" spans="1:1" x14ac:dyDescent="0.2">
      <c r="A191" s="20" t="s">
        <v>3004</v>
      </c>
    </row>
    <row r="192" spans="1:1" x14ac:dyDescent="0.2">
      <c r="A192" s="20" t="s">
        <v>1247</v>
      </c>
    </row>
    <row r="193" spans="1:1" x14ac:dyDescent="0.2">
      <c r="A193" s="20" t="s">
        <v>3002</v>
      </c>
    </row>
    <row r="194" spans="1:1" x14ac:dyDescent="0.2">
      <c r="A194" s="20" t="s">
        <v>917</v>
      </c>
    </row>
    <row r="195" spans="1:1" x14ac:dyDescent="0.2">
      <c r="A195" s="20" t="s">
        <v>3077</v>
      </c>
    </row>
    <row r="196" spans="1:1" x14ac:dyDescent="0.2">
      <c r="A196" s="20" t="s">
        <v>925</v>
      </c>
    </row>
    <row r="197" spans="1:1" x14ac:dyDescent="0.2">
      <c r="A197" s="20" t="s">
        <v>3081</v>
      </c>
    </row>
    <row r="198" spans="1:1" x14ac:dyDescent="0.2">
      <c r="A198" s="20" t="s">
        <v>929</v>
      </c>
    </row>
    <row r="199" spans="1:1" x14ac:dyDescent="0.2">
      <c r="A199" s="20" t="s">
        <v>3083</v>
      </c>
    </row>
    <row r="200" spans="1:1" x14ac:dyDescent="0.2">
      <c r="A200" s="20" t="s">
        <v>931</v>
      </c>
    </row>
    <row r="201" spans="1:1" x14ac:dyDescent="0.2">
      <c r="A201" s="20" t="s">
        <v>3084</v>
      </c>
    </row>
    <row r="202" spans="1:1" x14ac:dyDescent="0.2">
      <c r="A202" s="20" t="s">
        <v>927</v>
      </c>
    </row>
    <row r="203" spans="1:1" x14ac:dyDescent="0.2">
      <c r="A203" s="20" t="s">
        <v>3082</v>
      </c>
    </row>
    <row r="204" spans="1:1" x14ac:dyDescent="0.2">
      <c r="A204" s="20" t="s">
        <v>933</v>
      </c>
    </row>
    <row r="205" spans="1:1" x14ac:dyDescent="0.2">
      <c r="A205" s="20" t="s">
        <v>3085</v>
      </c>
    </row>
    <row r="206" spans="1:1" x14ac:dyDescent="0.2">
      <c r="A206" s="20" t="s">
        <v>937</v>
      </c>
    </row>
    <row r="207" spans="1:1" x14ac:dyDescent="0.2">
      <c r="A207" s="20" t="s">
        <v>3087</v>
      </c>
    </row>
    <row r="208" spans="1:1" x14ac:dyDescent="0.2">
      <c r="A208" s="20" t="s">
        <v>939</v>
      </c>
    </row>
    <row r="209" spans="1:1" x14ac:dyDescent="0.2">
      <c r="A209" s="20" t="s">
        <v>3088</v>
      </c>
    </row>
    <row r="210" spans="1:1" x14ac:dyDescent="0.2">
      <c r="A210" s="20" t="s">
        <v>935</v>
      </c>
    </row>
    <row r="211" spans="1:1" x14ac:dyDescent="0.2">
      <c r="A211" s="20" t="s">
        <v>3086</v>
      </c>
    </row>
    <row r="212" spans="1:1" x14ac:dyDescent="0.2">
      <c r="A212" s="20" t="s">
        <v>921</v>
      </c>
    </row>
    <row r="213" spans="1:1" x14ac:dyDescent="0.2">
      <c r="A213" s="20" t="s">
        <v>3079</v>
      </c>
    </row>
    <row r="214" spans="1:1" x14ac:dyDescent="0.2">
      <c r="A214" s="20" t="s">
        <v>923</v>
      </c>
    </row>
    <row r="215" spans="1:1" x14ac:dyDescent="0.2">
      <c r="A215" s="20" t="s">
        <v>3080</v>
      </c>
    </row>
    <row r="216" spans="1:1" x14ac:dyDescent="0.2">
      <c r="A216" s="20" t="s">
        <v>919</v>
      </c>
    </row>
    <row r="217" spans="1:1" x14ac:dyDescent="0.2">
      <c r="A217" s="20" t="s">
        <v>3078</v>
      </c>
    </row>
    <row r="218" spans="1:1" x14ac:dyDescent="0.2">
      <c r="A218" s="20" t="s">
        <v>941</v>
      </c>
    </row>
    <row r="219" spans="1:1" x14ac:dyDescent="0.2">
      <c r="A219" s="20" t="s">
        <v>3089</v>
      </c>
    </row>
    <row r="220" spans="1:1" x14ac:dyDescent="0.2">
      <c r="A220" s="20" t="s">
        <v>945</v>
      </c>
    </row>
    <row r="221" spans="1:1" x14ac:dyDescent="0.2">
      <c r="A221" s="20" t="s">
        <v>3091</v>
      </c>
    </row>
    <row r="222" spans="1:1" x14ac:dyDescent="0.2">
      <c r="A222" s="20" t="s">
        <v>947</v>
      </c>
    </row>
    <row r="223" spans="1:1" x14ac:dyDescent="0.2">
      <c r="A223" s="20" t="s">
        <v>3092</v>
      </c>
    </row>
    <row r="224" spans="1:1" x14ac:dyDescent="0.2">
      <c r="A224" s="20" t="s">
        <v>943</v>
      </c>
    </row>
    <row r="225" spans="1:1" x14ac:dyDescent="0.2">
      <c r="A225" s="20" t="s">
        <v>3090</v>
      </c>
    </row>
    <row r="226" spans="1:1" x14ac:dyDescent="0.2">
      <c r="A226" s="20" t="s">
        <v>949</v>
      </c>
    </row>
    <row r="227" spans="1:1" x14ac:dyDescent="0.2">
      <c r="A227" s="20" t="s">
        <v>3093</v>
      </c>
    </row>
    <row r="228" spans="1:1" x14ac:dyDescent="0.2">
      <c r="A228" s="20" t="s">
        <v>953</v>
      </c>
    </row>
    <row r="229" spans="1:1" x14ac:dyDescent="0.2">
      <c r="A229" s="20" t="s">
        <v>3095</v>
      </c>
    </row>
    <row r="230" spans="1:1" x14ac:dyDescent="0.2">
      <c r="A230" s="20" t="s">
        <v>955</v>
      </c>
    </row>
    <row r="231" spans="1:1" x14ac:dyDescent="0.2">
      <c r="A231" s="20" t="s">
        <v>3096</v>
      </c>
    </row>
    <row r="232" spans="1:1" x14ac:dyDescent="0.2">
      <c r="A232" s="20" t="s">
        <v>951</v>
      </c>
    </row>
    <row r="233" spans="1:1" x14ac:dyDescent="0.2">
      <c r="A233" s="20" t="s">
        <v>3094</v>
      </c>
    </row>
    <row r="234" spans="1:1" x14ac:dyDescent="0.2">
      <c r="A234" s="20" t="s">
        <v>965</v>
      </c>
    </row>
    <row r="235" spans="1:1" x14ac:dyDescent="0.2">
      <c r="A235" s="20" t="s">
        <v>3101</v>
      </c>
    </row>
    <row r="236" spans="1:1" x14ac:dyDescent="0.2">
      <c r="A236" s="20" t="s">
        <v>1287</v>
      </c>
    </row>
    <row r="237" spans="1:1" x14ac:dyDescent="0.2">
      <c r="A237" s="20" t="s">
        <v>3105</v>
      </c>
    </row>
    <row r="238" spans="1:1" x14ac:dyDescent="0.2">
      <c r="A238" s="20" t="s">
        <v>1291</v>
      </c>
    </row>
    <row r="239" spans="1:1" x14ac:dyDescent="0.2">
      <c r="A239" s="20" t="s">
        <v>3107</v>
      </c>
    </row>
    <row r="240" spans="1:1" x14ac:dyDescent="0.2">
      <c r="A240" s="20" t="s">
        <v>1293</v>
      </c>
    </row>
    <row r="241" spans="1:1" x14ac:dyDescent="0.2">
      <c r="A241" s="20" t="s">
        <v>3108</v>
      </c>
    </row>
    <row r="242" spans="1:1" x14ac:dyDescent="0.2">
      <c r="A242" s="20" t="s">
        <v>1289</v>
      </c>
    </row>
    <row r="243" spans="1:1" x14ac:dyDescent="0.2">
      <c r="A243" s="20" t="s">
        <v>3106</v>
      </c>
    </row>
    <row r="244" spans="1:1" x14ac:dyDescent="0.2">
      <c r="A244" s="20" t="s">
        <v>1295</v>
      </c>
    </row>
    <row r="245" spans="1:1" x14ac:dyDescent="0.2">
      <c r="A245" s="20" t="s">
        <v>3109</v>
      </c>
    </row>
    <row r="246" spans="1:1" x14ac:dyDescent="0.2">
      <c r="A246" s="20" t="s">
        <v>1299</v>
      </c>
    </row>
    <row r="247" spans="1:1" x14ac:dyDescent="0.2">
      <c r="A247" s="20" t="s">
        <v>3111</v>
      </c>
    </row>
    <row r="248" spans="1:1" x14ac:dyDescent="0.2">
      <c r="A248" s="20" t="s">
        <v>1301</v>
      </c>
    </row>
    <row r="249" spans="1:1" x14ac:dyDescent="0.2">
      <c r="A249" s="20" t="s">
        <v>3112</v>
      </c>
    </row>
    <row r="250" spans="1:1" x14ac:dyDescent="0.2">
      <c r="A250" s="20" t="s">
        <v>1297</v>
      </c>
    </row>
    <row r="251" spans="1:1" x14ac:dyDescent="0.2">
      <c r="A251" s="20" t="s">
        <v>3110</v>
      </c>
    </row>
    <row r="252" spans="1:1" x14ac:dyDescent="0.2">
      <c r="A252" s="20" t="s">
        <v>1285</v>
      </c>
    </row>
    <row r="253" spans="1:1" x14ac:dyDescent="0.2">
      <c r="A253" s="20" t="s">
        <v>3103</v>
      </c>
    </row>
    <row r="254" spans="1:1" x14ac:dyDescent="0.2">
      <c r="A254" s="20" t="s">
        <v>1286</v>
      </c>
    </row>
    <row r="255" spans="1:1" x14ac:dyDescent="0.2">
      <c r="A255" s="20" t="s">
        <v>3104</v>
      </c>
    </row>
    <row r="256" spans="1:1" x14ac:dyDescent="0.2">
      <c r="A256" s="20" t="s">
        <v>1283</v>
      </c>
    </row>
    <row r="257" spans="1:1" x14ac:dyDescent="0.2">
      <c r="A257" s="20" t="s">
        <v>3102</v>
      </c>
    </row>
    <row r="258" spans="1:1" x14ac:dyDescent="0.2">
      <c r="A258" s="20" t="s">
        <v>1303</v>
      </c>
    </row>
    <row r="259" spans="1:1" x14ac:dyDescent="0.2">
      <c r="A259" s="20" t="s">
        <v>3113</v>
      </c>
    </row>
    <row r="260" spans="1:1" x14ac:dyDescent="0.2">
      <c r="A260" s="20" t="s">
        <v>1307</v>
      </c>
    </row>
    <row r="261" spans="1:1" x14ac:dyDescent="0.2">
      <c r="A261" s="20" t="s">
        <v>3115</v>
      </c>
    </row>
    <row r="262" spans="1:1" x14ac:dyDescent="0.2">
      <c r="A262" s="20" t="s">
        <v>1309</v>
      </c>
    </row>
    <row r="263" spans="1:1" x14ac:dyDescent="0.2">
      <c r="A263" s="20" t="s">
        <v>3116</v>
      </c>
    </row>
    <row r="264" spans="1:1" x14ac:dyDescent="0.2">
      <c r="A264" s="20" t="s">
        <v>1305</v>
      </c>
    </row>
    <row r="265" spans="1:1" x14ac:dyDescent="0.2">
      <c r="A265" s="20" t="s">
        <v>3114</v>
      </c>
    </row>
    <row r="266" spans="1:1" x14ac:dyDescent="0.2">
      <c r="A266" s="20" t="s">
        <v>1311</v>
      </c>
    </row>
    <row r="267" spans="1:1" x14ac:dyDescent="0.2">
      <c r="A267" s="20" t="s">
        <v>3117</v>
      </c>
    </row>
    <row r="268" spans="1:1" x14ac:dyDescent="0.2">
      <c r="A268" s="20" t="s">
        <v>1315</v>
      </c>
    </row>
    <row r="269" spans="1:1" x14ac:dyDescent="0.2">
      <c r="A269" s="20" t="s">
        <v>3119</v>
      </c>
    </row>
    <row r="270" spans="1:1" x14ac:dyDescent="0.2">
      <c r="A270" s="20" t="s">
        <v>1317</v>
      </c>
    </row>
    <row r="271" spans="1:1" x14ac:dyDescent="0.2">
      <c r="A271" s="20" t="s">
        <v>3120</v>
      </c>
    </row>
    <row r="272" spans="1:1" x14ac:dyDescent="0.2">
      <c r="A272" s="20" t="s">
        <v>1313</v>
      </c>
    </row>
    <row r="273" spans="1:1" x14ac:dyDescent="0.2">
      <c r="A273" s="20" t="s">
        <v>3118</v>
      </c>
    </row>
    <row r="274" spans="1:1" x14ac:dyDescent="0.2">
      <c r="A274" s="20" t="s">
        <v>1319</v>
      </c>
    </row>
    <row r="275" spans="1:1" x14ac:dyDescent="0.2">
      <c r="A275" s="20" t="s">
        <v>3121</v>
      </c>
    </row>
    <row r="276" spans="1:1" x14ac:dyDescent="0.2">
      <c r="A276" s="20" t="s">
        <v>1323</v>
      </c>
    </row>
    <row r="277" spans="1:1" x14ac:dyDescent="0.2">
      <c r="A277" s="20" t="s">
        <v>3123</v>
      </c>
    </row>
    <row r="278" spans="1:1" x14ac:dyDescent="0.2">
      <c r="A278" s="20" t="s">
        <v>1325</v>
      </c>
    </row>
    <row r="279" spans="1:1" x14ac:dyDescent="0.2">
      <c r="A279" s="20" t="s">
        <v>3124</v>
      </c>
    </row>
    <row r="280" spans="1:1" x14ac:dyDescent="0.2">
      <c r="A280" s="20" t="s">
        <v>1321</v>
      </c>
    </row>
    <row r="281" spans="1:1" x14ac:dyDescent="0.2">
      <c r="A281" s="20" t="s">
        <v>3122</v>
      </c>
    </row>
    <row r="282" spans="1:1" x14ac:dyDescent="0.2">
      <c r="A282" s="20" t="s">
        <v>1327</v>
      </c>
    </row>
    <row r="283" spans="1:1" x14ac:dyDescent="0.2">
      <c r="A283" s="20" t="s">
        <v>3125</v>
      </c>
    </row>
    <row r="284" spans="1:1" x14ac:dyDescent="0.2">
      <c r="A284" s="20" t="s">
        <v>1335</v>
      </c>
    </row>
    <row r="285" spans="1:1" x14ac:dyDescent="0.2">
      <c r="A285" s="20" t="s">
        <v>3129</v>
      </c>
    </row>
    <row r="286" spans="1:1" x14ac:dyDescent="0.2">
      <c r="A286" s="20" t="s">
        <v>1339</v>
      </c>
    </row>
    <row r="287" spans="1:1" x14ac:dyDescent="0.2">
      <c r="A287" s="19" t="s">
        <v>3131</v>
      </c>
    </row>
    <row r="288" spans="1:1" x14ac:dyDescent="0.2">
      <c r="A288" s="19" t="s">
        <v>1341</v>
      </c>
    </row>
    <row r="289" spans="1:1" x14ac:dyDescent="0.2">
      <c r="A289" s="19" t="s">
        <v>3132</v>
      </c>
    </row>
    <row r="290" spans="1:1" x14ac:dyDescent="0.2">
      <c r="A290" s="19" t="s">
        <v>1337</v>
      </c>
    </row>
    <row r="291" spans="1:1" x14ac:dyDescent="0.2">
      <c r="A291" s="19" t="s">
        <v>3130</v>
      </c>
    </row>
    <row r="292" spans="1:1" x14ac:dyDescent="0.2">
      <c r="A292" s="19" t="s">
        <v>1343</v>
      </c>
    </row>
    <row r="293" spans="1:1" x14ac:dyDescent="0.2">
      <c r="A293" s="19" t="s">
        <v>3133</v>
      </c>
    </row>
    <row r="294" spans="1:1" x14ac:dyDescent="0.2">
      <c r="A294" s="19" t="s">
        <v>1347</v>
      </c>
    </row>
    <row r="295" spans="1:1" x14ac:dyDescent="0.2">
      <c r="A295" s="19" t="s">
        <v>3135</v>
      </c>
    </row>
    <row r="296" spans="1:1" x14ac:dyDescent="0.2">
      <c r="A296" s="20" t="s">
        <v>1349</v>
      </c>
    </row>
    <row r="297" spans="1:1" x14ac:dyDescent="0.2">
      <c r="A297" s="20" t="s">
        <v>3136</v>
      </c>
    </row>
    <row r="298" spans="1:1" x14ac:dyDescent="0.2">
      <c r="A298" s="20" t="s">
        <v>1345</v>
      </c>
    </row>
    <row r="299" spans="1:1" x14ac:dyDescent="0.2">
      <c r="A299" s="19" t="s">
        <v>3134</v>
      </c>
    </row>
    <row r="300" spans="1:1" x14ac:dyDescent="0.2">
      <c r="A300" s="20" t="s">
        <v>1331</v>
      </c>
    </row>
    <row r="301" spans="1:1" x14ac:dyDescent="0.2">
      <c r="A301" s="20" t="s">
        <v>3127</v>
      </c>
    </row>
    <row r="302" spans="1:1" x14ac:dyDescent="0.2">
      <c r="A302" s="20" t="s">
        <v>1333</v>
      </c>
    </row>
    <row r="303" spans="1:1" x14ac:dyDescent="0.2">
      <c r="A303" s="20" t="s">
        <v>3128</v>
      </c>
    </row>
    <row r="304" spans="1:1" x14ac:dyDescent="0.2">
      <c r="A304" s="20" t="s">
        <v>1329</v>
      </c>
    </row>
    <row r="305" spans="1:1" x14ac:dyDescent="0.2">
      <c r="A305" s="20" t="s">
        <v>3126</v>
      </c>
    </row>
    <row r="306" spans="1:1" x14ac:dyDescent="0.2">
      <c r="A306" s="20" t="s">
        <v>1351</v>
      </c>
    </row>
    <row r="307" spans="1:1" x14ac:dyDescent="0.2">
      <c r="A307" s="20" t="s">
        <v>3137</v>
      </c>
    </row>
    <row r="308" spans="1:1" x14ac:dyDescent="0.2">
      <c r="A308" s="20" t="s">
        <v>1355</v>
      </c>
    </row>
    <row r="309" spans="1:1" x14ac:dyDescent="0.2">
      <c r="A309" s="20" t="s">
        <v>3139</v>
      </c>
    </row>
    <row r="310" spans="1:1" x14ac:dyDescent="0.2">
      <c r="A310" s="20" t="s">
        <v>1357</v>
      </c>
    </row>
    <row r="311" spans="1:1" x14ac:dyDescent="0.2">
      <c r="A311" s="20" t="s">
        <v>3140</v>
      </c>
    </row>
    <row r="312" spans="1:1" x14ac:dyDescent="0.2">
      <c r="A312" s="20" t="s">
        <v>1353</v>
      </c>
    </row>
    <row r="313" spans="1:1" x14ac:dyDescent="0.2">
      <c r="A313" s="20" t="s">
        <v>3138</v>
      </c>
    </row>
    <row r="314" spans="1:1" x14ac:dyDescent="0.2">
      <c r="A314" s="20" t="s">
        <v>1359</v>
      </c>
    </row>
    <row r="315" spans="1:1" x14ac:dyDescent="0.2">
      <c r="A315" s="20" t="s">
        <v>3141</v>
      </c>
    </row>
    <row r="316" spans="1:1" x14ac:dyDescent="0.2">
      <c r="A316" s="20" t="s">
        <v>1363</v>
      </c>
    </row>
    <row r="317" spans="1:1" x14ac:dyDescent="0.2">
      <c r="A317" s="20" t="s">
        <v>3143</v>
      </c>
    </row>
    <row r="318" spans="1:1" x14ac:dyDescent="0.2">
      <c r="A318" s="20" t="s">
        <v>1365</v>
      </c>
    </row>
    <row r="319" spans="1:1" x14ac:dyDescent="0.2">
      <c r="A319" s="20" t="s">
        <v>3144</v>
      </c>
    </row>
    <row r="320" spans="1:1" x14ac:dyDescent="0.2">
      <c r="A320" s="20" t="s">
        <v>1361</v>
      </c>
    </row>
    <row r="321" spans="1:1" x14ac:dyDescent="0.2">
      <c r="A321" s="20" t="s">
        <v>3142</v>
      </c>
    </row>
    <row r="322" spans="1:1" x14ac:dyDescent="0.2">
      <c r="A322" s="20" t="s">
        <v>1367</v>
      </c>
    </row>
    <row r="323" spans="1:1" x14ac:dyDescent="0.2">
      <c r="A323" s="20" t="s">
        <v>3145</v>
      </c>
    </row>
    <row r="324" spans="1:1" x14ac:dyDescent="0.2">
      <c r="A324" s="20" t="s">
        <v>1371</v>
      </c>
    </row>
    <row r="325" spans="1:1" x14ac:dyDescent="0.2">
      <c r="A325" s="20" t="s">
        <v>3147</v>
      </c>
    </row>
    <row r="326" spans="1:1" x14ac:dyDescent="0.2">
      <c r="A326" s="20" t="s">
        <v>1373</v>
      </c>
    </row>
    <row r="327" spans="1:1" x14ac:dyDescent="0.2">
      <c r="A327" s="20" t="s">
        <v>3148</v>
      </c>
    </row>
    <row r="328" spans="1:1" x14ac:dyDescent="0.2">
      <c r="A328" s="20" t="s">
        <v>1369</v>
      </c>
    </row>
    <row r="329" spans="1:1" x14ac:dyDescent="0.2">
      <c r="A329" s="20" t="s">
        <v>3146</v>
      </c>
    </row>
    <row r="330" spans="1:1" x14ac:dyDescent="0.2">
      <c r="A330" s="20" t="s">
        <v>1375</v>
      </c>
    </row>
    <row r="331" spans="1:1" x14ac:dyDescent="0.2">
      <c r="A331" s="20" t="s">
        <v>3149</v>
      </c>
    </row>
    <row r="332" spans="1:1" x14ac:dyDescent="0.2">
      <c r="A332" s="20" t="s">
        <v>1383</v>
      </c>
    </row>
    <row r="333" spans="1:1" x14ac:dyDescent="0.2">
      <c r="A333" s="20" t="s">
        <v>3153</v>
      </c>
    </row>
    <row r="334" spans="1:1" x14ac:dyDescent="0.2">
      <c r="A334" s="20" t="s">
        <v>1387</v>
      </c>
    </row>
    <row r="335" spans="1:1" x14ac:dyDescent="0.2">
      <c r="A335" s="20" t="s">
        <v>3155</v>
      </c>
    </row>
    <row r="336" spans="1:1" x14ac:dyDescent="0.2">
      <c r="A336" s="20" t="s">
        <v>1389</v>
      </c>
    </row>
    <row r="337" spans="1:1" x14ac:dyDescent="0.2">
      <c r="A337" s="20" t="s">
        <v>3156</v>
      </c>
    </row>
    <row r="338" spans="1:1" x14ac:dyDescent="0.2">
      <c r="A338" s="20" t="s">
        <v>1385</v>
      </c>
    </row>
    <row r="339" spans="1:1" x14ac:dyDescent="0.2">
      <c r="A339" s="20" t="s">
        <v>3154</v>
      </c>
    </row>
    <row r="340" spans="1:1" x14ac:dyDescent="0.2">
      <c r="A340" s="20" t="s">
        <v>1391</v>
      </c>
    </row>
    <row r="341" spans="1:1" x14ac:dyDescent="0.2">
      <c r="A341" s="20" t="s">
        <v>3157</v>
      </c>
    </row>
    <row r="342" spans="1:1" x14ac:dyDescent="0.2">
      <c r="A342" s="20" t="s">
        <v>1395</v>
      </c>
    </row>
    <row r="343" spans="1:1" x14ac:dyDescent="0.2">
      <c r="A343" s="20" t="s">
        <v>3159</v>
      </c>
    </row>
    <row r="344" spans="1:1" x14ac:dyDescent="0.2">
      <c r="A344" s="20" t="s">
        <v>1397</v>
      </c>
    </row>
    <row r="345" spans="1:1" x14ac:dyDescent="0.2">
      <c r="A345" s="20" t="s">
        <v>3160</v>
      </c>
    </row>
    <row r="346" spans="1:1" x14ac:dyDescent="0.2">
      <c r="A346" s="20" t="s">
        <v>1393</v>
      </c>
    </row>
    <row r="347" spans="1:1" x14ac:dyDescent="0.2">
      <c r="A347" s="20" t="s">
        <v>3158</v>
      </c>
    </row>
    <row r="348" spans="1:1" x14ac:dyDescent="0.2">
      <c r="A348" s="20" t="s">
        <v>1379</v>
      </c>
    </row>
    <row r="349" spans="1:1" x14ac:dyDescent="0.2">
      <c r="A349" s="20" t="s">
        <v>3151</v>
      </c>
    </row>
    <row r="350" spans="1:1" x14ac:dyDescent="0.2">
      <c r="A350" s="20" t="s">
        <v>1381</v>
      </c>
    </row>
    <row r="351" spans="1:1" x14ac:dyDescent="0.2">
      <c r="A351" s="20" t="s">
        <v>3152</v>
      </c>
    </row>
    <row r="352" spans="1:1" x14ac:dyDescent="0.2">
      <c r="A352" s="20" t="s">
        <v>1377</v>
      </c>
    </row>
    <row r="353" spans="1:1" x14ac:dyDescent="0.2">
      <c r="A353" s="20" t="s">
        <v>3150</v>
      </c>
    </row>
    <row r="354" spans="1:1" x14ac:dyDescent="0.2">
      <c r="A354" s="20" t="s">
        <v>1399</v>
      </c>
    </row>
    <row r="355" spans="1:1" x14ac:dyDescent="0.2">
      <c r="A355" s="20" t="s">
        <v>3161</v>
      </c>
    </row>
    <row r="356" spans="1:1" x14ac:dyDescent="0.2">
      <c r="A356" s="20" t="s">
        <v>1403</v>
      </c>
    </row>
    <row r="357" spans="1:1" x14ac:dyDescent="0.2">
      <c r="A357" s="20" t="s">
        <v>3163</v>
      </c>
    </row>
    <row r="358" spans="1:1" x14ac:dyDescent="0.2">
      <c r="A358" s="20" t="s">
        <v>1405</v>
      </c>
    </row>
    <row r="359" spans="1:1" x14ac:dyDescent="0.2">
      <c r="A359" s="20" t="s">
        <v>3164</v>
      </c>
    </row>
    <row r="360" spans="1:1" x14ac:dyDescent="0.2">
      <c r="A360" s="20" t="s">
        <v>1401</v>
      </c>
    </row>
    <row r="361" spans="1:1" x14ac:dyDescent="0.2">
      <c r="A361" s="20" t="s">
        <v>3162</v>
      </c>
    </row>
    <row r="362" spans="1:1" x14ac:dyDescent="0.2">
      <c r="A362" s="20" t="s">
        <v>1407</v>
      </c>
    </row>
    <row r="363" spans="1:1" x14ac:dyDescent="0.2">
      <c r="A363" s="20" t="s">
        <v>3165</v>
      </c>
    </row>
    <row r="364" spans="1:1" x14ac:dyDescent="0.2">
      <c r="A364" s="20" t="s">
        <v>1411</v>
      </c>
    </row>
    <row r="365" spans="1:1" x14ac:dyDescent="0.2">
      <c r="A365" s="20" t="s">
        <v>3167</v>
      </c>
    </row>
    <row r="366" spans="1:1" x14ac:dyDescent="0.2">
      <c r="A366" s="20" t="s">
        <v>1413</v>
      </c>
    </row>
    <row r="367" spans="1:1" x14ac:dyDescent="0.2">
      <c r="A367" s="20" t="s">
        <v>3168</v>
      </c>
    </row>
    <row r="368" spans="1:1" x14ac:dyDescent="0.2">
      <c r="A368" s="20" t="s">
        <v>1409</v>
      </c>
    </row>
    <row r="369" spans="1:1" x14ac:dyDescent="0.2">
      <c r="A369" s="20" t="s">
        <v>3166</v>
      </c>
    </row>
    <row r="370" spans="1:1" x14ac:dyDescent="0.2">
      <c r="A370" s="20" t="s">
        <v>1415</v>
      </c>
    </row>
    <row r="371" spans="1:1" x14ac:dyDescent="0.2">
      <c r="A371" s="20" t="s">
        <v>3169</v>
      </c>
    </row>
    <row r="372" spans="1:1" x14ac:dyDescent="0.2">
      <c r="A372" s="20" t="s">
        <v>1419</v>
      </c>
    </row>
    <row r="373" spans="1:1" x14ac:dyDescent="0.2">
      <c r="A373" s="20" t="s">
        <v>3171</v>
      </c>
    </row>
    <row r="374" spans="1:1" x14ac:dyDescent="0.2">
      <c r="A374" s="20" t="s">
        <v>1421</v>
      </c>
    </row>
    <row r="375" spans="1:1" x14ac:dyDescent="0.2">
      <c r="A375" s="20" t="s">
        <v>3172</v>
      </c>
    </row>
    <row r="376" spans="1:1" x14ac:dyDescent="0.2">
      <c r="A376" s="20" t="s">
        <v>1417</v>
      </c>
    </row>
    <row r="377" spans="1:1" x14ac:dyDescent="0.2">
      <c r="A377" s="20" t="s">
        <v>3170</v>
      </c>
    </row>
    <row r="378" spans="1:1" x14ac:dyDescent="0.2">
      <c r="A378" s="20" t="s">
        <v>957</v>
      </c>
    </row>
    <row r="379" spans="1:1" x14ac:dyDescent="0.2">
      <c r="A379" s="20" t="s">
        <v>3097</v>
      </c>
    </row>
    <row r="380" spans="1:1" x14ac:dyDescent="0.2">
      <c r="A380" s="20" t="s">
        <v>961</v>
      </c>
    </row>
    <row r="381" spans="1:1" x14ac:dyDescent="0.2">
      <c r="A381" s="20" t="s">
        <v>3099</v>
      </c>
    </row>
    <row r="382" spans="1:1" x14ac:dyDescent="0.2">
      <c r="A382" s="20" t="s">
        <v>963</v>
      </c>
    </row>
    <row r="383" spans="1:1" x14ac:dyDescent="0.2">
      <c r="A383" s="20" t="s">
        <v>3100</v>
      </c>
    </row>
    <row r="384" spans="1:1" x14ac:dyDescent="0.2">
      <c r="A384" s="20" t="s">
        <v>959</v>
      </c>
    </row>
    <row r="385" spans="1:1" x14ac:dyDescent="0.2">
      <c r="A385" s="20" t="s">
        <v>3098</v>
      </c>
    </row>
    <row r="386" spans="1:1" x14ac:dyDescent="0.2">
      <c r="A386" s="20" t="s">
        <v>1423</v>
      </c>
    </row>
    <row r="387" spans="1:1" x14ac:dyDescent="0.2">
      <c r="A387" s="20" t="s">
        <v>3173</v>
      </c>
    </row>
    <row r="388" spans="1:1" x14ac:dyDescent="0.2">
      <c r="A388" s="20" t="s">
        <v>1427</v>
      </c>
    </row>
    <row r="389" spans="1:1" x14ac:dyDescent="0.2">
      <c r="A389" s="20" t="s">
        <v>3175</v>
      </c>
    </row>
    <row r="390" spans="1:1" x14ac:dyDescent="0.2">
      <c r="A390" s="20" t="s">
        <v>1429</v>
      </c>
    </row>
    <row r="391" spans="1:1" x14ac:dyDescent="0.2">
      <c r="A391" s="20" t="s">
        <v>3176</v>
      </c>
    </row>
    <row r="392" spans="1:1" x14ac:dyDescent="0.2">
      <c r="A392" s="20" t="s">
        <v>1431</v>
      </c>
    </row>
    <row r="393" spans="1:1" x14ac:dyDescent="0.2">
      <c r="A393" s="20" t="s">
        <v>3177</v>
      </c>
    </row>
    <row r="394" spans="1:1" x14ac:dyDescent="0.2">
      <c r="A394" s="20" t="s">
        <v>1433</v>
      </c>
    </row>
    <row r="395" spans="1:1" x14ac:dyDescent="0.2">
      <c r="A395" s="20" t="s">
        <v>3178</v>
      </c>
    </row>
    <row r="396" spans="1:1" x14ac:dyDescent="0.2">
      <c r="A396" s="20" t="s">
        <v>1425</v>
      </c>
    </row>
    <row r="397" spans="1:1" x14ac:dyDescent="0.2">
      <c r="A397" s="20" t="s">
        <v>3174</v>
      </c>
    </row>
    <row r="398" spans="1:1" x14ac:dyDescent="0.2">
      <c r="A398" s="20" t="s">
        <v>1435</v>
      </c>
    </row>
    <row r="399" spans="1:1" x14ac:dyDescent="0.2">
      <c r="A399" s="20" t="s">
        <v>3179</v>
      </c>
    </row>
    <row r="400" spans="1:1" x14ac:dyDescent="0.2">
      <c r="A400" s="20" t="s">
        <v>1439</v>
      </c>
    </row>
    <row r="401" spans="1:1" x14ac:dyDescent="0.2">
      <c r="A401" s="20" t="s">
        <v>3181</v>
      </c>
    </row>
    <row r="402" spans="1:1" x14ac:dyDescent="0.2">
      <c r="A402" s="20" t="s">
        <v>1441</v>
      </c>
    </row>
    <row r="403" spans="1:1" x14ac:dyDescent="0.2">
      <c r="A403" s="20" t="s">
        <v>3182</v>
      </c>
    </row>
    <row r="404" spans="1:1" x14ac:dyDescent="0.2">
      <c r="A404" s="20" t="s">
        <v>1443</v>
      </c>
    </row>
    <row r="405" spans="1:1" x14ac:dyDescent="0.2">
      <c r="A405" s="20" t="s">
        <v>3183</v>
      </c>
    </row>
    <row r="406" spans="1:1" x14ac:dyDescent="0.2">
      <c r="A406" s="20" t="s">
        <v>1445</v>
      </c>
    </row>
    <row r="407" spans="1:1" x14ac:dyDescent="0.2">
      <c r="A407" s="20" t="s">
        <v>3184</v>
      </c>
    </row>
    <row r="408" spans="1:1" x14ac:dyDescent="0.2">
      <c r="A408" s="20" t="s">
        <v>1437</v>
      </c>
    </row>
    <row r="409" spans="1:1" x14ac:dyDescent="0.2">
      <c r="A409" s="20" t="s">
        <v>3180</v>
      </c>
    </row>
    <row r="410" spans="1:1" x14ac:dyDescent="0.2">
      <c r="A410" s="20" t="s">
        <v>1447</v>
      </c>
    </row>
    <row r="411" spans="1:1" x14ac:dyDescent="0.2">
      <c r="A411" s="20" t="s">
        <v>3185</v>
      </c>
    </row>
    <row r="412" spans="1:1" x14ac:dyDescent="0.2">
      <c r="A412" s="20" t="s">
        <v>1451</v>
      </c>
    </row>
    <row r="413" spans="1:1" x14ac:dyDescent="0.2">
      <c r="A413" s="20" t="s">
        <v>3187</v>
      </c>
    </row>
    <row r="414" spans="1:1" x14ac:dyDescent="0.2">
      <c r="A414" s="20" t="s">
        <v>1453</v>
      </c>
    </row>
    <row r="415" spans="1:1" x14ac:dyDescent="0.2">
      <c r="A415" s="20" t="s">
        <v>3188</v>
      </c>
    </row>
    <row r="416" spans="1:1" x14ac:dyDescent="0.2">
      <c r="A416" s="20" t="s">
        <v>1455</v>
      </c>
    </row>
    <row r="417" spans="1:1" x14ac:dyDescent="0.2">
      <c r="A417" s="20" t="s">
        <v>3189</v>
      </c>
    </row>
    <row r="418" spans="1:1" x14ac:dyDescent="0.2">
      <c r="A418" s="20" t="s">
        <v>1457</v>
      </c>
    </row>
    <row r="419" spans="1:1" x14ac:dyDescent="0.2">
      <c r="A419" s="20" t="s">
        <v>3190</v>
      </c>
    </row>
    <row r="420" spans="1:1" x14ac:dyDescent="0.2">
      <c r="A420" s="20" t="s">
        <v>1449</v>
      </c>
    </row>
    <row r="421" spans="1:1" x14ac:dyDescent="0.2">
      <c r="A421" s="20" t="s">
        <v>3186</v>
      </c>
    </row>
    <row r="422" spans="1:1" x14ac:dyDescent="0.2">
      <c r="A422" s="20" t="s">
        <v>1459</v>
      </c>
    </row>
    <row r="423" spans="1:1" x14ac:dyDescent="0.2">
      <c r="A423" s="20" t="s">
        <v>3191</v>
      </c>
    </row>
    <row r="424" spans="1:1" x14ac:dyDescent="0.2">
      <c r="A424" s="20" t="s">
        <v>1463</v>
      </c>
    </row>
    <row r="425" spans="1:1" x14ac:dyDescent="0.2">
      <c r="A425" s="20" t="s">
        <v>3193</v>
      </c>
    </row>
    <row r="426" spans="1:1" x14ac:dyDescent="0.2">
      <c r="A426" s="20" t="s">
        <v>1465</v>
      </c>
    </row>
    <row r="427" spans="1:1" x14ac:dyDescent="0.2">
      <c r="A427" s="20" t="s">
        <v>3194</v>
      </c>
    </row>
    <row r="428" spans="1:1" x14ac:dyDescent="0.2">
      <c r="A428" s="20" t="s">
        <v>1467</v>
      </c>
    </row>
    <row r="429" spans="1:1" x14ac:dyDescent="0.2">
      <c r="A429" s="20" t="s">
        <v>3195</v>
      </c>
    </row>
    <row r="430" spans="1:1" x14ac:dyDescent="0.2">
      <c r="A430" s="20" t="s">
        <v>1469</v>
      </c>
    </row>
    <row r="431" spans="1:1" x14ac:dyDescent="0.2">
      <c r="A431" s="20" t="s">
        <v>3196</v>
      </c>
    </row>
    <row r="432" spans="1:1" x14ac:dyDescent="0.2">
      <c r="A432" s="20" t="s">
        <v>1461</v>
      </c>
    </row>
    <row r="433" spans="1:1" x14ac:dyDescent="0.2">
      <c r="A433" s="20" t="s">
        <v>3192</v>
      </c>
    </row>
    <row r="434" spans="1:1" x14ac:dyDescent="0.2">
      <c r="A434" s="20" t="s">
        <v>1471</v>
      </c>
    </row>
    <row r="435" spans="1:1" x14ac:dyDescent="0.2">
      <c r="A435" s="20" t="s">
        <v>3197</v>
      </c>
    </row>
    <row r="436" spans="1:1" x14ac:dyDescent="0.2">
      <c r="A436" s="20" t="s">
        <v>2429</v>
      </c>
    </row>
    <row r="437" spans="1:1" x14ac:dyDescent="0.2">
      <c r="A437" s="20" t="s">
        <v>2438</v>
      </c>
    </row>
    <row r="438" spans="1:1" x14ac:dyDescent="0.2">
      <c r="A438" s="20" t="s">
        <v>2444</v>
      </c>
    </row>
    <row r="439" spans="1:1" x14ac:dyDescent="0.2">
      <c r="A439" s="20" t="s">
        <v>2430</v>
      </c>
    </row>
    <row r="440" spans="1:1" x14ac:dyDescent="0.2">
      <c r="A440" s="20" t="s">
        <v>2439</v>
      </c>
    </row>
    <row r="441" spans="1:1" x14ac:dyDescent="0.2">
      <c r="A441" s="20" t="s">
        <v>2445</v>
      </c>
    </row>
    <row r="442" spans="1:1" x14ac:dyDescent="0.2">
      <c r="A442" s="20" t="s">
        <v>1622</v>
      </c>
    </row>
    <row r="443" spans="1:1" x14ac:dyDescent="0.2">
      <c r="A443" s="20" t="s">
        <v>1690</v>
      </c>
    </row>
    <row r="444" spans="1:1" x14ac:dyDescent="0.2">
      <c r="A444" s="20" t="s">
        <v>1769</v>
      </c>
    </row>
    <row r="445" spans="1:1" x14ac:dyDescent="0.2">
      <c r="A445" s="20" t="s">
        <v>226</v>
      </c>
    </row>
    <row r="446" spans="1:1" x14ac:dyDescent="0.2">
      <c r="A446" s="20" t="s">
        <v>1694</v>
      </c>
    </row>
    <row r="447" spans="1:1" x14ac:dyDescent="0.2">
      <c r="A447" s="20" t="s">
        <v>1772</v>
      </c>
    </row>
    <row r="448" spans="1:1" x14ac:dyDescent="0.2">
      <c r="A448" s="20" t="s">
        <v>2572</v>
      </c>
    </row>
    <row r="449" spans="1:1" x14ac:dyDescent="0.2">
      <c r="A449" s="20" t="s">
        <v>2615</v>
      </c>
    </row>
    <row r="450" spans="1:1" x14ac:dyDescent="0.2">
      <c r="A450" s="20" t="s">
        <v>2645</v>
      </c>
    </row>
    <row r="451" spans="1:1" x14ac:dyDescent="0.2">
      <c r="A451" s="20" t="s">
        <v>2574</v>
      </c>
    </row>
    <row r="452" spans="1:1" x14ac:dyDescent="0.2">
      <c r="A452" s="20" t="s">
        <v>2617</v>
      </c>
    </row>
    <row r="453" spans="1:1" x14ac:dyDescent="0.2">
      <c r="A453" s="20" t="s">
        <v>2646</v>
      </c>
    </row>
    <row r="454" spans="1:1" x14ac:dyDescent="0.2">
      <c r="A454" s="20" t="s">
        <v>1620</v>
      </c>
    </row>
    <row r="455" spans="1:1" x14ac:dyDescent="0.2">
      <c r="A455" s="20" t="s">
        <v>1688</v>
      </c>
    </row>
    <row r="456" spans="1:1" x14ac:dyDescent="0.2">
      <c r="A456" s="20" t="s">
        <v>1768</v>
      </c>
    </row>
    <row r="457" spans="1:1" x14ac:dyDescent="0.2">
      <c r="A457" s="20" t="s">
        <v>1626</v>
      </c>
    </row>
    <row r="458" spans="1:1" x14ac:dyDescent="0.2">
      <c r="A458" s="20" t="s">
        <v>1693</v>
      </c>
    </row>
    <row r="459" spans="1:1" x14ac:dyDescent="0.2">
      <c r="A459" s="20" t="s">
        <v>1771</v>
      </c>
    </row>
    <row r="460" spans="1:1" x14ac:dyDescent="0.2">
      <c r="A460" s="20" t="s">
        <v>1624</v>
      </c>
    </row>
    <row r="461" spans="1:1" x14ac:dyDescent="0.2">
      <c r="A461" s="20" t="s">
        <v>1692</v>
      </c>
    </row>
    <row r="462" spans="1:1" x14ac:dyDescent="0.2">
      <c r="A462" s="20" t="s">
        <v>1770</v>
      </c>
    </row>
    <row r="463" spans="1:1" x14ac:dyDescent="0.2">
      <c r="A463" s="20" t="s">
        <v>228</v>
      </c>
    </row>
    <row r="464" spans="1:1" x14ac:dyDescent="0.2">
      <c r="A464" s="20" t="s">
        <v>1695</v>
      </c>
    </row>
    <row r="465" spans="1:1" x14ac:dyDescent="0.2">
      <c r="A465" s="20" t="s">
        <v>1773</v>
      </c>
    </row>
    <row r="466" spans="1:1" x14ac:dyDescent="0.2">
      <c r="A466" s="20" t="s">
        <v>232</v>
      </c>
    </row>
    <row r="467" spans="1:1" x14ac:dyDescent="0.2">
      <c r="A467" s="20" t="s">
        <v>1697</v>
      </c>
    </row>
    <row r="468" spans="1:1" x14ac:dyDescent="0.2">
      <c r="A468" s="20" t="s">
        <v>1775</v>
      </c>
    </row>
    <row r="469" spans="1:1" x14ac:dyDescent="0.2">
      <c r="A469" s="20" t="s">
        <v>238</v>
      </c>
    </row>
    <row r="470" spans="1:1" x14ac:dyDescent="0.2">
      <c r="A470" s="20" t="s">
        <v>1700</v>
      </c>
    </row>
    <row r="471" spans="1:1" x14ac:dyDescent="0.2">
      <c r="A471" s="20" t="s">
        <v>1779</v>
      </c>
    </row>
    <row r="472" spans="1:1" x14ac:dyDescent="0.2">
      <c r="A472" s="20" t="s">
        <v>2576</v>
      </c>
    </row>
    <row r="473" spans="1:1" x14ac:dyDescent="0.2">
      <c r="A473" s="20" t="s">
        <v>2618</v>
      </c>
    </row>
    <row r="474" spans="1:1" x14ac:dyDescent="0.2">
      <c r="A474" s="20" t="s">
        <v>2647</v>
      </c>
    </row>
    <row r="475" spans="1:1" x14ac:dyDescent="0.2">
      <c r="A475" s="20" t="s">
        <v>2578</v>
      </c>
    </row>
    <row r="476" spans="1:1" x14ac:dyDescent="0.2">
      <c r="A476" s="20" t="s">
        <v>2619</v>
      </c>
    </row>
    <row r="477" spans="1:1" x14ac:dyDescent="0.2">
      <c r="A477" s="20" t="s">
        <v>2648</v>
      </c>
    </row>
    <row r="478" spans="1:1" x14ac:dyDescent="0.2">
      <c r="A478" s="20" t="s">
        <v>230</v>
      </c>
    </row>
    <row r="479" spans="1:1" x14ac:dyDescent="0.2">
      <c r="A479" s="20" t="s">
        <v>1696</v>
      </c>
    </row>
    <row r="480" spans="1:1" x14ac:dyDescent="0.2">
      <c r="A480" s="20" t="s">
        <v>1774</v>
      </c>
    </row>
    <row r="481" spans="1:1" x14ac:dyDescent="0.2">
      <c r="A481" s="20" t="s">
        <v>236</v>
      </c>
    </row>
    <row r="482" spans="1:1" x14ac:dyDescent="0.2">
      <c r="A482" s="20" t="s">
        <v>1699</v>
      </c>
    </row>
    <row r="483" spans="1:1" x14ac:dyDescent="0.2">
      <c r="A483" s="20" t="s">
        <v>1778</v>
      </c>
    </row>
    <row r="484" spans="1:1" x14ac:dyDescent="0.2">
      <c r="A484" s="20" t="s">
        <v>234</v>
      </c>
    </row>
    <row r="485" spans="1:1" x14ac:dyDescent="0.2">
      <c r="A485" s="20" t="s">
        <v>1698</v>
      </c>
    </row>
    <row r="486" spans="1:1" x14ac:dyDescent="0.2">
      <c r="A486" s="20" t="s">
        <v>1776</v>
      </c>
    </row>
    <row r="487" spans="1:1" x14ac:dyDescent="0.2">
      <c r="A487" s="20" t="s">
        <v>1611</v>
      </c>
    </row>
    <row r="488" spans="1:1" x14ac:dyDescent="0.2">
      <c r="A488" s="20" t="s">
        <v>1684</v>
      </c>
    </row>
    <row r="489" spans="1:1" x14ac:dyDescent="0.2">
      <c r="A489" s="20" t="s">
        <v>1764</v>
      </c>
    </row>
    <row r="490" spans="1:1" x14ac:dyDescent="0.2">
      <c r="A490" s="20" t="s">
        <v>1617</v>
      </c>
    </row>
    <row r="491" spans="1:1" x14ac:dyDescent="0.2">
      <c r="A491" s="20" t="s">
        <v>1687</v>
      </c>
    </row>
    <row r="492" spans="1:1" x14ac:dyDescent="0.2">
      <c r="A492" s="20" t="s">
        <v>1767</v>
      </c>
    </row>
    <row r="493" spans="1:1" x14ac:dyDescent="0.2">
      <c r="A493" s="20" t="s">
        <v>2568</v>
      </c>
    </row>
    <row r="494" spans="1:1" x14ac:dyDescent="0.2">
      <c r="A494" s="20" t="s">
        <v>2613</v>
      </c>
    </row>
    <row r="495" spans="1:1" x14ac:dyDescent="0.2">
      <c r="A495" s="20" t="s">
        <v>2643</v>
      </c>
    </row>
    <row r="496" spans="1:1" x14ac:dyDescent="0.2">
      <c r="A496" s="20" t="s">
        <v>2570</v>
      </c>
    </row>
    <row r="497" spans="1:1" x14ac:dyDescent="0.2">
      <c r="A497" s="20" t="s">
        <v>2614</v>
      </c>
    </row>
    <row r="498" spans="1:1" x14ac:dyDescent="0.2">
      <c r="A498" s="20" t="s">
        <v>2644</v>
      </c>
    </row>
    <row r="499" spans="1:1" x14ac:dyDescent="0.2">
      <c r="A499" s="20" t="s">
        <v>1609</v>
      </c>
    </row>
    <row r="500" spans="1:1" x14ac:dyDescent="0.2">
      <c r="A500" s="20" t="s">
        <v>1683</v>
      </c>
    </row>
    <row r="501" spans="1:1" x14ac:dyDescent="0.2">
      <c r="A501" s="20" t="s">
        <v>1763</v>
      </c>
    </row>
    <row r="502" spans="1:1" x14ac:dyDescent="0.2">
      <c r="A502" s="20" t="s">
        <v>1615</v>
      </c>
    </row>
    <row r="503" spans="1:1" x14ac:dyDescent="0.2">
      <c r="A503" s="20" t="s">
        <v>1686</v>
      </c>
    </row>
    <row r="504" spans="1:1" x14ac:dyDescent="0.2">
      <c r="A504" s="20" t="s">
        <v>1766</v>
      </c>
    </row>
    <row r="505" spans="1:1" x14ac:dyDescent="0.2">
      <c r="A505" s="20" t="s">
        <v>252</v>
      </c>
    </row>
    <row r="506" spans="1:1" x14ac:dyDescent="0.2">
      <c r="A506" s="20" t="s">
        <v>1707</v>
      </c>
    </row>
    <row r="507" spans="1:1" x14ac:dyDescent="0.2">
      <c r="A507" s="20" t="s">
        <v>1495</v>
      </c>
    </row>
    <row r="508" spans="1:1" x14ac:dyDescent="0.2">
      <c r="A508" s="20" t="s">
        <v>256</v>
      </c>
    </row>
    <row r="509" spans="1:1" x14ac:dyDescent="0.2">
      <c r="A509" s="20" t="s">
        <v>1709</v>
      </c>
    </row>
    <row r="510" spans="1:1" x14ac:dyDescent="0.2">
      <c r="A510" s="20" t="s">
        <v>1497</v>
      </c>
    </row>
    <row r="511" spans="1:1" x14ac:dyDescent="0.2">
      <c r="A511" s="20" t="s">
        <v>262</v>
      </c>
    </row>
    <row r="512" spans="1:1" x14ac:dyDescent="0.2">
      <c r="A512" s="20" t="s">
        <v>1712</v>
      </c>
    </row>
    <row r="513" spans="1:1" x14ac:dyDescent="0.2">
      <c r="A513" s="20" t="s">
        <v>1500</v>
      </c>
    </row>
    <row r="514" spans="1:1" x14ac:dyDescent="0.2">
      <c r="A514" s="20" t="s">
        <v>2584</v>
      </c>
    </row>
    <row r="515" spans="1:1" x14ac:dyDescent="0.2">
      <c r="A515" s="20" t="s">
        <v>2622</v>
      </c>
    </row>
    <row r="516" spans="1:1" x14ac:dyDescent="0.2">
      <c r="A516" s="20" t="s">
        <v>2651</v>
      </c>
    </row>
    <row r="517" spans="1:1" x14ac:dyDescent="0.2">
      <c r="A517" s="20" t="s">
        <v>2586</v>
      </c>
    </row>
    <row r="518" spans="1:1" x14ac:dyDescent="0.2">
      <c r="A518" s="20" t="s">
        <v>2623</v>
      </c>
    </row>
    <row r="519" spans="1:1" x14ac:dyDescent="0.2">
      <c r="A519" s="20" t="s">
        <v>2652</v>
      </c>
    </row>
    <row r="520" spans="1:1" x14ac:dyDescent="0.2">
      <c r="A520" s="20" t="s">
        <v>254</v>
      </c>
    </row>
    <row r="521" spans="1:1" x14ac:dyDescent="0.2">
      <c r="A521" s="20" t="s">
        <v>1708</v>
      </c>
    </row>
    <row r="522" spans="1:1" x14ac:dyDescent="0.2">
      <c r="A522" s="20" t="s">
        <v>1496</v>
      </c>
    </row>
    <row r="523" spans="1:1" x14ac:dyDescent="0.2">
      <c r="A523" s="20" t="s">
        <v>260</v>
      </c>
    </row>
    <row r="524" spans="1:1" x14ac:dyDescent="0.2">
      <c r="A524" s="20" t="s">
        <v>1711</v>
      </c>
    </row>
    <row r="525" spans="1:1" x14ac:dyDescent="0.2">
      <c r="A525" s="20" t="s">
        <v>1499</v>
      </c>
    </row>
    <row r="526" spans="1:1" x14ac:dyDescent="0.2">
      <c r="A526" s="20" t="s">
        <v>258</v>
      </c>
    </row>
    <row r="527" spans="1:1" x14ac:dyDescent="0.2">
      <c r="A527" s="20" t="s">
        <v>1710</v>
      </c>
    </row>
    <row r="528" spans="1:1" x14ac:dyDescent="0.2">
      <c r="A528" s="20" t="s">
        <v>1498</v>
      </c>
    </row>
    <row r="529" spans="1:1" x14ac:dyDescent="0.2">
      <c r="A529" s="20" t="s">
        <v>240</v>
      </c>
    </row>
    <row r="530" spans="1:1" x14ac:dyDescent="0.2">
      <c r="A530" s="20" t="s">
        <v>1701</v>
      </c>
    </row>
    <row r="531" spans="1:1" x14ac:dyDescent="0.2">
      <c r="A531" s="20" t="s">
        <v>1780</v>
      </c>
    </row>
    <row r="532" spans="1:1" x14ac:dyDescent="0.2">
      <c r="A532" s="20" t="s">
        <v>244</v>
      </c>
    </row>
    <row r="533" spans="1:1" x14ac:dyDescent="0.2">
      <c r="A533" s="20" t="s">
        <v>1703</v>
      </c>
    </row>
    <row r="534" spans="1:1" x14ac:dyDescent="0.2">
      <c r="A534" s="20" t="s">
        <v>1782</v>
      </c>
    </row>
    <row r="535" spans="1:1" x14ac:dyDescent="0.2">
      <c r="A535" s="20" t="s">
        <v>250</v>
      </c>
    </row>
    <row r="536" spans="1:1" x14ac:dyDescent="0.2">
      <c r="A536" s="20" t="s">
        <v>1706</v>
      </c>
    </row>
    <row r="537" spans="1:1" x14ac:dyDescent="0.2">
      <c r="A537" s="20" t="s">
        <v>1494</v>
      </c>
    </row>
    <row r="538" spans="1:1" x14ac:dyDescent="0.2">
      <c r="A538" s="20" t="s">
        <v>2580</v>
      </c>
    </row>
    <row r="539" spans="1:1" x14ac:dyDescent="0.2">
      <c r="A539" s="20" t="s">
        <v>2620</v>
      </c>
    </row>
    <row r="540" spans="1:1" x14ac:dyDescent="0.2">
      <c r="A540" s="20" t="s">
        <v>2649</v>
      </c>
    </row>
    <row r="541" spans="1:1" x14ac:dyDescent="0.2">
      <c r="A541" s="20" t="s">
        <v>2582</v>
      </c>
    </row>
    <row r="542" spans="1:1" x14ac:dyDescent="0.2">
      <c r="A542" s="20" t="s">
        <v>2621</v>
      </c>
    </row>
    <row r="543" spans="1:1" x14ac:dyDescent="0.2">
      <c r="A543" s="20" t="s">
        <v>2650</v>
      </c>
    </row>
    <row r="544" spans="1:1" x14ac:dyDescent="0.2">
      <c r="A544" s="20" t="s">
        <v>242</v>
      </c>
    </row>
    <row r="545" spans="1:1" x14ac:dyDescent="0.2">
      <c r="A545" s="20" t="s">
        <v>1702</v>
      </c>
    </row>
    <row r="546" spans="1:1" x14ac:dyDescent="0.2">
      <c r="A546" s="20" t="s">
        <v>1781</v>
      </c>
    </row>
    <row r="547" spans="1:1" x14ac:dyDescent="0.2">
      <c r="A547" s="20" t="s">
        <v>248</v>
      </c>
    </row>
    <row r="548" spans="1:1" x14ac:dyDescent="0.2">
      <c r="A548" s="20" t="s">
        <v>1705</v>
      </c>
    </row>
    <row r="549" spans="1:1" x14ac:dyDescent="0.2">
      <c r="A549" s="20" t="s">
        <v>1493</v>
      </c>
    </row>
    <row r="550" spans="1:1" x14ac:dyDescent="0.2">
      <c r="A550" s="20" t="s">
        <v>246</v>
      </c>
    </row>
    <row r="551" spans="1:1" x14ac:dyDescent="0.2">
      <c r="A551" s="20" t="s">
        <v>1704</v>
      </c>
    </row>
    <row r="552" spans="1:1" x14ac:dyDescent="0.2">
      <c r="A552" s="20" t="s">
        <v>1783</v>
      </c>
    </row>
    <row r="553" spans="1:1" x14ac:dyDescent="0.2">
      <c r="A553" s="20" t="s">
        <v>264</v>
      </c>
    </row>
    <row r="554" spans="1:1" x14ac:dyDescent="0.2">
      <c r="A554" s="20" t="s">
        <v>1713</v>
      </c>
    </row>
    <row r="555" spans="1:1" x14ac:dyDescent="0.2">
      <c r="A555" s="20" t="s">
        <v>1501</v>
      </c>
    </row>
    <row r="556" spans="1:1" x14ac:dyDescent="0.2">
      <c r="A556" s="20" t="s">
        <v>1629</v>
      </c>
    </row>
    <row r="557" spans="1:1" x14ac:dyDescent="0.2">
      <c r="A557" s="20" t="s">
        <v>1715</v>
      </c>
    </row>
    <row r="558" spans="1:1" x14ac:dyDescent="0.2">
      <c r="A558" s="20" t="s">
        <v>1503</v>
      </c>
    </row>
    <row r="559" spans="1:1" x14ac:dyDescent="0.2">
      <c r="A559" s="20" t="s">
        <v>1635</v>
      </c>
    </row>
    <row r="560" spans="1:1" x14ac:dyDescent="0.2">
      <c r="A560" s="20" t="s">
        <v>1718</v>
      </c>
    </row>
    <row r="561" spans="1:1" x14ac:dyDescent="0.2">
      <c r="A561" s="20" t="s">
        <v>1506</v>
      </c>
    </row>
    <row r="562" spans="1:1" x14ac:dyDescent="0.2">
      <c r="A562" s="20" t="s">
        <v>2588</v>
      </c>
    </row>
    <row r="563" spans="1:1" x14ac:dyDescent="0.2">
      <c r="A563" s="20" t="s">
        <v>2624</v>
      </c>
    </row>
    <row r="564" spans="1:1" x14ac:dyDescent="0.2">
      <c r="A564" s="20" t="s">
        <v>2653</v>
      </c>
    </row>
    <row r="565" spans="1:1" x14ac:dyDescent="0.2">
      <c r="A565" s="20" t="s">
        <v>2590</v>
      </c>
    </row>
    <row r="566" spans="1:1" x14ac:dyDescent="0.2">
      <c r="A566" s="20" t="s">
        <v>2625</v>
      </c>
    </row>
    <row r="567" spans="1:1" x14ac:dyDescent="0.2">
      <c r="A567" s="20" t="s">
        <v>2654</v>
      </c>
    </row>
    <row r="568" spans="1:1" x14ac:dyDescent="0.2">
      <c r="A568" s="20" t="s">
        <v>1627</v>
      </c>
    </row>
    <row r="569" spans="1:1" x14ac:dyDescent="0.2">
      <c r="A569" s="20" t="s">
        <v>1714</v>
      </c>
    </row>
    <row r="570" spans="1:1" x14ac:dyDescent="0.2">
      <c r="A570" s="20" t="s">
        <v>1502</v>
      </c>
    </row>
    <row r="571" spans="1:1" x14ac:dyDescent="0.2">
      <c r="A571" s="20" t="s">
        <v>1633</v>
      </c>
    </row>
    <row r="572" spans="1:1" x14ac:dyDescent="0.2">
      <c r="A572" s="20" t="s">
        <v>1717</v>
      </c>
    </row>
    <row r="573" spans="1:1" x14ac:dyDescent="0.2">
      <c r="A573" s="20" t="s">
        <v>1505</v>
      </c>
    </row>
    <row r="574" spans="1:1" x14ac:dyDescent="0.2">
      <c r="A574" s="20" t="s">
        <v>1631</v>
      </c>
    </row>
    <row r="575" spans="1:1" x14ac:dyDescent="0.2">
      <c r="A575" s="20" t="s">
        <v>1716</v>
      </c>
    </row>
    <row r="576" spans="1:1" x14ac:dyDescent="0.2">
      <c r="A576" s="20" t="s">
        <v>1504</v>
      </c>
    </row>
    <row r="577" spans="1:1" x14ac:dyDescent="0.2">
      <c r="A577" s="20" t="s">
        <v>1613</v>
      </c>
    </row>
    <row r="578" spans="1:1" x14ac:dyDescent="0.2">
      <c r="A578" s="20" t="s">
        <v>1685</v>
      </c>
    </row>
    <row r="579" spans="1:1" x14ac:dyDescent="0.2">
      <c r="A579" s="20" t="s">
        <v>1765</v>
      </c>
    </row>
    <row r="580" spans="1:1" x14ac:dyDescent="0.2">
      <c r="A580" s="20" t="s">
        <v>1534</v>
      </c>
    </row>
    <row r="581" spans="1:1" x14ac:dyDescent="0.2">
      <c r="A581" s="20" t="s">
        <v>1647</v>
      </c>
    </row>
    <row r="582" spans="1:1" x14ac:dyDescent="0.2">
      <c r="A582" s="20" t="s">
        <v>1725</v>
      </c>
    </row>
    <row r="583" spans="1:1" x14ac:dyDescent="0.2">
      <c r="A583" s="20" t="s">
        <v>1548</v>
      </c>
    </row>
    <row r="584" spans="1:1" x14ac:dyDescent="0.2">
      <c r="A584" s="20" t="s">
        <v>1653</v>
      </c>
    </row>
    <row r="585" spans="1:1" x14ac:dyDescent="0.2">
      <c r="A585" s="20" t="s">
        <v>1732</v>
      </c>
    </row>
    <row r="586" spans="1:1" x14ac:dyDescent="0.2">
      <c r="A586" s="20" t="s">
        <v>1552</v>
      </c>
    </row>
    <row r="587" spans="1:1" x14ac:dyDescent="0.2">
      <c r="A587" s="20" t="s">
        <v>1655</v>
      </c>
    </row>
    <row r="588" spans="1:1" x14ac:dyDescent="0.2">
      <c r="A588" s="20" t="s">
        <v>1734</v>
      </c>
    </row>
    <row r="589" spans="1:1" x14ac:dyDescent="0.2">
      <c r="A589" s="20" t="s">
        <v>1558</v>
      </c>
    </row>
    <row r="590" spans="1:1" x14ac:dyDescent="0.2">
      <c r="A590" s="20" t="s">
        <v>1658</v>
      </c>
    </row>
    <row r="591" spans="1:1" x14ac:dyDescent="0.2">
      <c r="A591" s="20" t="s">
        <v>1737</v>
      </c>
    </row>
    <row r="592" spans="1:1" x14ac:dyDescent="0.2">
      <c r="A592" s="20" t="s">
        <v>2548</v>
      </c>
    </row>
    <row r="593" spans="1:1" x14ac:dyDescent="0.2">
      <c r="A593" s="20" t="s">
        <v>2603</v>
      </c>
    </row>
    <row r="594" spans="1:1" x14ac:dyDescent="0.2">
      <c r="A594" s="20" t="s">
        <v>2633</v>
      </c>
    </row>
    <row r="595" spans="1:1" x14ac:dyDescent="0.2">
      <c r="A595" s="20" t="s">
        <v>2550</v>
      </c>
    </row>
    <row r="596" spans="1:1" x14ac:dyDescent="0.2">
      <c r="A596" s="20" t="s">
        <v>2604</v>
      </c>
    </row>
    <row r="597" spans="1:1" x14ac:dyDescent="0.2">
      <c r="A597" s="20" t="s">
        <v>2634</v>
      </c>
    </row>
    <row r="598" spans="1:1" x14ac:dyDescent="0.2">
      <c r="A598" s="20" t="s">
        <v>1550</v>
      </c>
    </row>
    <row r="599" spans="1:1" x14ac:dyDescent="0.2">
      <c r="A599" s="20" t="s">
        <v>1654</v>
      </c>
    </row>
    <row r="600" spans="1:1" x14ac:dyDescent="0.2">
      <c r="A600" s="20" t="s">
        <v>1733</v>
      </c>
    </row>
    <row r="601" spans="1:1" x14ac:dyDescent="0.2">
      <c r="A601" s="20" t="s">
        <v>1556</v>
      </c>
    </row>
    <row r="602" spans="1:1" x14ac:dyDescent="0.2">
      <c r="A602" s="20" t="s">
        <v>1657</v>
      </c>
    </row>
    <row r="603" spans="1:1" x14ac:dyDescent="0.2">
      <c r="A603" s="20" t="s">
        <v>1736</v>
      </c>
    </row>
    <row r="604" spans="1:1" x14ac:dyDescent="0.2">
      <c r="A604" s="20" t="s">
        <v>1554</v>
      </c>
    </row>
    <row r="605" spans="1:1" x14ac:dyDescent="0.2">
      <c r="A605" s="20" t="s">
        <v>1656</v>
      </c>
    </row>
    <row r="606" spans="1:1" x14ac:dyDescent="0.2">
      <c r="A606" s="20" t="s">
        <v>1735</v>
      </c>
    </row>
    <row r="607" spans="1:1" x14ac:dyDescent="0.2">
      <c r="A607" s="20" t="s">
        <v>1560</v>
      </c>
    </row>
    <row r="608" spans="1:1" x14ac:dyDescent="0.2">
      <c r="A608" s="20" t="s">
        <v>1659</v>
      </c>
    </row>
    <row r="609" spans="1:1" x14ac:dyDescent="0.2">
      <c r="A609" s="20" t="s">
        <v>1738</v>
      </c>
    </row>
    <row r="610" spans="1:1" x14ac:dyDescent="0.2">
      <c r="A610" s="20" t="s">
        <v>1564</v>
      </c>
    </row>
    <row r="611" spans="1:1" x14ac:dyDescent="0.2">
      <c r="A611" s="20" t="s">
        <v>1661</v>
      </c>
    </row>
    <row r="612" spans="1:1" x14ac:dyDescent="0.2">
      <c r="A612" s="20" t="s">
        <v>1740</v>
      </c>
    </row>
    <row r="613" spans="1:1" x14ac:dyDescent="0.2">
      <c r="A613" s="20" t="s">
        <v>1570</v>
      </c>
    </row>
    <row r="614" spans="1:1" x14ac:dyDescent="0.2">
      <c r="A614" s="20" t="s">
        <v>1664</v>
      </c>
    </row>
    <row r="615" spans="1:1" x14ac:dyDescent="0.2">
      <c r="A615" s="20" t="s">
        <v>1744</v>
      </c>
    </row>
    <row r="616" spans="1:1" x14ac:dyDescent="0.2">
      <c r="A616" s="20" t="s">
        <v>2552</v>
      </c>
    </row>
    <row r="617" spans="1:1" x14ac:dyDescent="0.2">
      <c r="A617" s="20" t="s">
        <v>2605</v>
      </c>
    </row>
    <row r="618" spans="1:1" x14ac:dyDescent="0.2">
      <c r="A618" s="20" t="s">
        <v>2635</v>
      </c>
    </row>
    <row r="619" spans="1:1" x14ac:dyDescent="0.2">
      <c r="A619" s="20" t="s">
        <v>2554</v>
      </c>
    </row>
    <row r="620" spans="1:1" x14ac:dyDescent="0.2">
      <c r="A620" s="20" t="s">
        <v>2606</v>
      </c>
    </row>
    <row r="621" spans="1:1" x14ac:dyDescent="0.2">
      <c r="A621" s="20" t="s">
        <v>2636</v>
      </c>
    </row>
    <row r="622" spans="1:1" x14ac:dyDescent="0.2">
      <c r="A622" s="20" t="s">
        <v>1562</v>
      </c>
    </row>
    <row r="623" spans="1:1" x14ac:dyDescent="0.2">
      <c r="A623" s="20" t="s">
        <v>1660</v>
      </c>
    </row>
    <row r="624" spans="1:1" x14ac:dyDescent="0.2">
      <c r="A624" s="20" t="s">
        <v>1739</v>
      </c>
    </row>
    <row r="625" spans="1:1" x14ac:dyDescent="0.2">
      <c r="A625" s="20" t="s">
        <v>1568</v>
      </c>
    </row>
    <row r="626" spans="1:1" x14ac:dyDescent="0.2">
      <c r="A626" s="20" t="s">
        <v>1663</v>
      </c>
    </row>
    <row r="627" spans="1:1" x14ac:dyDescent="0.2">
      <c r="A627" s="20" t="s">
        <v>1743</v>
      </c>
    </row>
    <row r="628" spans="1:1" x14ac:dyDescent="0.2">
      <c r="A628" s="20" t="s">
        <v>1566</v>
      </c>
    </row>
    <row r="629" spans="1:1" x14ac:dyDescent="0.2">
      <c r="A629" s="20" t="s">
        <v>1662</v>
      </c>
    </row>
    <row r="630" spans="1:1" x14ac:dyDescent="0.2">
      <c r="A630" s="20" t="s">
        <v>1741</v>
      </c>
    </row>
    <row r="631" spans="1:1" x14ac:dyDescent="0.2">
      <c r="A631" s="20" t="s">
        <v>1539</v>
      </c>
    </row>
    <row r="632" spans="1:1" x14ac:dyDescent="0.2">
      <c r="A632" s="20" t="s">
        <v>1649</v>
      </c>
    </row>
    <row r="633" spans="1:1" x14ac:dyDescent="0.2">
      <c r="A633" s="20" t="s">
        <v>1727</v>
      </c>
    </row>
    <row r="634" spans="1:1" x14ac:dyDescent="0.2">
      <c r="A634" s="20" t="s">
        <v>1546</v>
      </c>
    </row>
    <row r="635" spans="1:1" x14ac:dyDescent="0.2">
      <c r="A635" s="20" t="s">
        <v>1652</v>
      </c>
    </row>
    <row r="636" spans="1:1" x14ac:dyDescent="0.2">
      <c r="A636" s="20" t="s">
        <v>1731</v>
      </c>
    </row>
    <row r="637" spans="1:1" x14ac:dyDescent="0.2">
      <c r="A637" s="20" t="s">
        <v>2543</v>
      </c>
    </row>
    <row r="638" spans="1:1" x14ac:dyDescent="0.2">
      <c r="A638" s="20" t="s">
        <v>2601</v>
      </c>
    </row>
    <row r="639" spans="1:1" x14ac:dyDescent="0.2">
      <c r="A639" s="20" t="s">
        <v>2631</v>
      </c>
    </row>
    <row r="640" spans="1:1" x14ac:dyDescent="0.2">
      <c r="A640" s="20" t="s">
        <v>2546</v>
      </c>
    </row>
    <row r="641" spans="1:1" x14ac:dyDescent="0.2">
      <c r="A641" s="20" t="s">
        <v>2602</v>
      </c>
    </row>
    <row r="642" spans="1:1" x14ac:dyDescent="0.2">
      <c r="A642" s="20" t="s">
        <v>2632</v>
      </c>
    </row>
    <row r="643" spans="1:1" x14ac:dyDescent="0.2">
      <c r="A643" s="20" t="s">
        <v>1536</v>
      </c>
    </row>
    <row r="644" spans="1:1" x14ac:dyDescent="0.2">
      <c r="A644" s="20" t="s">
        <v>1648</v>
      </c>
    </row>
    <row r="645" spans="1:1" x14ac:dyDescent="0.2">
      <c r="A645" s="20" t="s">
        <v>1726</v>
      </c>
    </row>
    <row r="646" spans="1:1" x14ac:dyDescent="0.2">
      <c r="A646" s="20" t="s">
        <v>1544</v>
      </c>
    </row>
    <row r="647" spans="1:1" x14ac:dyDescent="0.2">
      <c r="A647" s="20" t="s">
        <v>1651</v>
      </c>
    </row>
    <row r="648" spans="1:1" x14ac:dyDescent="0.2">
      <c r="A648" s="20" t="s">
        <v>1729</v>
      </c>
    </row>
    <row r="649" spans="1:1" x14ac:dyDescent="0.2">
      <c r="A649" s="20" t="s">
        <v>1584</v>
      </c>
    </row>
    <row r="650" spans="1:1" x14ac:dyDescent="0.2">
      <c r="A650" s="20" t="s">
        <v>1671</v>
      </c>
    </row>
    <row r="651" spans="1:1" x14ac:dyDescent="0.2">
      <c r="A651" s="20" t="s">
        <v>1751</v>
      </c>
    </row>
    <row r="652" spans="1:1" x14ac:dyDescent="0.2">
      <c r="A652" s="20" t="s">
        <v>1588</v>
      </c>
    </row>
    <row r="653" spans="1:1" x14ac:dyDescent="0.2">
      <c r="A653" s="20" t="s">
        <v>1673</v>
      </c>
    </row>
    <row r="654" spans="1:1" x14ac:dyDescent="0.2">
      <c r="A654" s="20" t="s">
        <v>1753</v>
      </c>
    </row>
    <row r="655" spans="1:1" x14ac:dyDescent="0.2">
      <c r="A655" s="20" t="s">
        <v>1594</v>
      </c>
    </row>
    <row r="656" spans="1:1" x14ac:dyDescent="0.2">
      <c r="A656" s="20" t="s">
        <v>1676</v>
      </c>
    </row>
    <row r="657" spans="1:1" x14ac:dyDescent="0.2">
      <c r="A657" s="20" t="s">
        <v>1756</v>
      </c>
    </row>
    <row r="658" spans="1:1" x14ac:dyDescent="0.2">
      <c r="A658" s="20" t="s">
        <v>2560</v>
      </c>
    </row>
    <row r="659" spans="1:1" x14ac:dyDescent="0.2">
      <c r="A659" s="20" t="s">
        <v>2609</v>
      </c>
    </row>
    <row r="660" spans="1:1" x14ac:dyDescent="0.2">
      <c r="A660" s="20" t="s">
        <v>2639</v>
      </c>
    </row>
    <row r="661" spans="1:1" x14ac:dyDescent="0.2">
      <c r="A661" s="20" t="s">
        <v>2562</v>
      </c>
    </row>
    <row r="662" spans="1:1" x14ac:dyDescent="0.2">
      <c r="A662" s="20" t="s">
        <v>2610</v>
      </c>
    </row>
    <row r="663" spans="1:1" x14ac:dyDescent="0.2">
      <c r="A663" s="20" t="s">
        <v>2640</v>
      </c>
    </row>
    <row r="664" spans="1:1" x14ac:dyDescent="0.2">
      <c r="A664" s="20" t="s">
        <v>1586</v>
      </c>
    </row>
    <row r="665" spans="1:1" x14ac:dyDescent="0.2">
      <c r="A665" s="20" t="s">
        <v>1672</v>
      </c>
    </row>
    <row r="666" spans="1:1" x14ac:dyDescent="0.2">
      <c r="A666" s="20" t="s">
        <v>1752</v>
      </c>
    </row>
    <row r="667" spans="1:1" x14ac:dyDescent="0.2">
      <c r="A667" s="20" t="s">
        <v>1592</v>
      </c>
    </row>
    <row r="668" spans="1:1" x14ac:dyDescent="0.2">
      <c r="A668" s="20" t="s">
        <v>1675</v>
      </c>
    </row>
    <row r="669" spans="1:1" x14ac:dyDescent="0.2">
      <c r="A669" s="20" t="s">
        <v>1755</v>
      </c>
    </row>
    <row r="670" spans="1:1" x14ac:dyDescent="0.2">
      <c r="A670" s="20" t="s">
        <v>1590</v>
      </c>
    </row>
    <row r="671" spans="1:1" x14ac:dyDescent="0.2">
      <c r="A671" s="20" t="s">
        <v>1674</v>
      </c>
    </row>
    <row r="672" spans="1:1" x14ac:dyDescent="0.2">
      <c r="A672" s="20" t="s">
        <v>1754</v>
      </c>
    </row>
    <row r="673" spans="1:1" x14ac:dyDescent="0.2">
      <c r="A673" s="20" t="s">
        <v>1572</v>
      </c>
    </row>
    <row r="674" spans="1:1" x14ac:dyDescent="0.2">
      <c r="A674" s="20" t="s">
        <v>1665</v>
      </c>
    </row>
    <row r="675" spans="1:1" x14ac:dyDescent="0.2">
      <c r="A675" s="20" t="s">
        <v>1745</v>
      </c>
    </row>
    <row r="676" spans="1:1" x14ac:dyDescent="0.2">
      <c r="A676" s="20" t="s">
        <v>1576</v>
      </c>
    </row>
    <row r="677" spans="1:1" x14ac:dyDescent="0.2">
      <c r="A677" s="20" t="s">
        <v>1667</v>
      </c>
    </row>
    <row r="678" spans="1:1" x14ac:dyDescent="0.2">
      <c r="A678" s="20" t="s">
        <v>1747</v>
      </c>
    </row>
    <row r="679" spans="1:1" x14ac:dyDescent="0.2">
      <c r="A679" s="20" t="s">
        <v>1582</v>
      </c>
    </row>
    <row r="680" spans="1:1" x14ac:dyDescent="0.2">
      <c r="A680" s="20" t="s">
        <v>1670</v>
      </c>
    </row>
    <row r="681" spans="1:1" x14ac:dyDescent="0.2">
      <c r="A681" s="20" t="s">
        <v>1750</v>
      </c>
    </row>
    <row r="682" spans="1:1" x14ac:dyDescent="0.2">
      <c r="A682" s="20" t="s">
        <v>2556</v>
      </c>
    </row>
    <row r="683" spans="1:1" x14ac:dyDescent="0.2">
      <c r="A683" s="20" t="s">
        <v>2607</v>
      </c>
    </row>
    <row r="684" spans="1:1" x14ac:dyDescent="0.2">
      <c r="A684" s="20" t="s">
        <v>2637</v>
      </c>
    </row>
    <row r="685" spans="1:1" x14ac:dyDescent="0.2">
      <c r="A685" s="20" t="s">
        <v>2558</v>
      </c>
    </row>
    <row r="686" spans="1:1" x14ac:dyDescent="0.2">
      <c r="A686" s="20" t="s">
        <v>2608</v>
      </c>
    </row>
    <row r="687" spans="1:1" x14ac:dyDescent="0.2">
      <c r="A687" s="20" t="s">
        <v>2638</v>
      </c>
    </row>
    <row r="688" spans="1:1" x14ac:dyDescent="0.2">
      <c r="A688" s="20" t="s">
        <v>1574</v>
      </c>
    </row>
    <row r="689" spans="1:1" x14ac:dyDescent="0.2">
      <c r="A689" s="20" t="s">
        <v>1666</v>
      </c>
    </row>
    <row r="690" spans="1:1" x14ac:dyDescent="0.2">
      <c r="A690" s="20" t="s">
        <v>1746</v>
      </c>
    </row>
    <row r="691" spans="1:1" x14ac:dyDescent="0.2">
      <c r="A691" s="20" t="s">
        <v>1580</v>
      </c>
    </row>
    <row r="692" spans="1:1" x14ac:dyDescent="0.2">
      <c r="A692" s="20" t="s">
        <v>1669</v>
      </c>
    </row>
    <row r="693" spans="1:1" x14ac:dyDescent="0.2">
      <c r="A693" s="20" t="s">
        <v>1749</v>
      </c>
    </row>
    <row r="694" spans="1:1" x14ac:dyDescent="0.2">
      <c r="A694" s="20" t="s">
        <v>1578</v>
      </c>
    </row>
    <row r="695" spans="1:1" x14ac:dyDescent="0.2">
      <c r="A695" s="20" t="s">
        <v>1668</v>
      </c>
    </row>
    <row r="696" spans="1:1" x14ac:dyDescent="0.2">
      <c r="A696" s="20" t="s">
        <v>1748</v>
      </c>
    </row>
    <row r="697" spans="1:1" x14ac:dyDescent="0.2">
      <c r="A697" s="20" t="s">
        <v>1596</v>
      </c>
    </row>
    <row r="698" spans="1:1" x14ac:dyDescent="0.2">
      <c r="A698" s="20" t="s">
        <v>1677</v>
      </c>
    </row>
    <row r="699" spans="1:1" x14ac:dyDescent="0.2">
      <c r="A699" s="20" t="s">
        <v>1757</v>
      </c>
    </row>
    <row r="700" spans="1:1" x14ac:dyDescent="0.2">
      <c r="A700" s="20" t="s">
        <v>1600</v>
      </c>
    </row>
    <row r="701" spans="1:1" x14ac:dyDescent="0.2">
      <c r="A701" s="20" t="s">
        <v>1679</v>
      </c>
    </row>
    <row r="702" spans="1:1" x14ac:dyDescent="0.2">
      <c r="A702" s="20" t="s">
        <v>1759</v>
      </c>
    </row>
    <row r="703" spans="1:1" x14ac:dyDescent="0.2">
      <c r="A703" s="20" t="s">
        <v>1606</v>
      </c>
    </row>
    <row r="704" spans="1:1" x14ac:dyDescent="0.2">
      <c r="A704" s="20" t="s">
        <v>1682</v>
      </c>
    </row>
    <row r="705" spans="1:1" x14ac:dyDescent="0.2">
      <c r="A705" s="20" t="s">
        <v>1762</v>
      </c>
    </row>
    <row r="706" spans="1:1" x14ac:dyDescent="0.2">
      <c r="A706" s="20" t="s">
        <v>2564</v>
      </c>
    </row>
    <row r="707" spans="1:1" x14ac:dyDescent="0.2">
      <c r="A707" s="20" t="s">
        <v>2611</v>
      </c>
    </row>
    <row r="708" spans="1:1" x14ac:dyDescent="0.2">
      <c r="A708" s="20" t="s">
        <v>2641</v>
      </c>
    </row>
    <row r="709" spans="1:1" x14ac:dyDescent="0.2">
      <c r="A709" s="20" t="s">
        <v>2566</v>
      </c>
    </row>
    <row r="710" spans="1:1" x14ac:dyDescent="0.2">
      <c r="A710" s="20" t="s">
        <v>2612</v>
      </c>
    </row>
    <row r="711" spans="1:1" x14ac:dyDescent="0.2">
      <c r="A711" s="20" t="s">
        <v>2642</v>
      </c>
    </row>
    <row r="712" spans="1:1" x14ac:dyDescent="0.2">
      <c r="A712" s="20" t="s">
        <v>1598</v>
      </c>
    </row>
    <row r="713" spans="1:1" x14ac:dyDescent="0.2">
      <c r="A713" s="20" t="s">
        <v>1678</v>
      </c>
    </row>
    <row r="714" spans="1:1" x14ac:dyDescent="0.2">
      <c r="A714" s="20" t="s">
        <v>1758</v>
      </c>
    </row>
    <row r="715" spans="1:1" x14ac:dyDescent="0.2">
      <c r="A715" s="20" t="s">
        <v>1604</v>
      </c>
    </row>
    <row r="716" spans="1:1" x14ac:dyDescent="0.2">
      <c r="A716" s="20" t="s">
        <v>1681</v>
      </c>
    </row>
    <row r="717" spans="1:1" x14ac:dyDescent="0.2">
      <c r="A717" s="20" t="s">
        <v>1761</v>
      </c>
    </row>
    <row r="718" spans="1:1" x14ac:dyDescent="0.2">
      <c r="A718" s="20" t="s">
        <v>1602</v>
      </c>
    </row>
    <row r="719" spans="1:1" x14ac:dyDescent="0.2">
      <c r="A719" s="20" t="s">
        <v>1680</v>
      </c>
    </row>
    <row r="720" spans="1:1" x14ac:dyDescent="0.2">
      <c r="A720" s="20" t="s">
        <v>1760</v>
      </c>
    </row>
    <row r="721" spans="1:1" x14ac:dyDescent="0.2">
      <c r="A721" s="20" t="s">
        <v>1542</v>
      </c>
    </row>
    <row r="722" spans="1:1" x14ac:dyDescent="0.2">
      <c r="A722" s="20" t="s">
        <v>1650</v>
      </c>
    </row>
    <row r="723" spans="1:1" x14ac:dyDescent="0.2">
      <c r="A723" s="20" t="s">
        <v>1728</v>
      </c>
    </row>
    <row r="724" spans="1:1" x14ac:dyDescent="0.2">
      <c r="A724" s="20" t="s">
        <v>2431</v>
      </c>
    </row>
    <row r="725" spans="1:1" x14ac:dyDescent="0.2">
      <c r="A725" s="20" t="s">
        <v>2440</v>
      </c>
    </row>
    <row r="726" spans="1:1" x14ac:dyDescent="0.2">
      <c r="A726" s="20" t="s">
        <v>2446</v>
      </c>
    </row>
    <row r="727" spans="1:1" x14ac:dyDescent="0.2">
      <c r="A727" s="20" t="s">
        <v>2432</v>
      </c>
    </row>
    <row r="728" spans="1:1" x14ac:dyDescent="0.2">
      <c r="A728" s="20" t="s">
        <v>2441</v>
      </c>
    </row>
    <row r="729" spans="1:1" x14ac:dyDescent="0.2">
      <c r="A729" s="20" t="s">
        <v>2447</v>
      </c>
    </row>
    <row r="730" spans="1:1" x14ac:dyDescent="0.2">
      <c r="A730" s="20" t="s">
        <v>1639</v>
      </c>
    </row>
    <row r="731" spans="1:1" x14ac:dyDescent="0.2">
      <c r="A731" s="20" t="s">
        <v>1720</v>
      </c>
    </row>
    <row r="732" spans="1:1" x14ac:dyDescent="0.2">
      <c r="A732" s="20" t="s">
        <v>1508</v>
      </c>
    </row>
    <row r="733" spans="1:1" x14ac:dyDescent="0.2">
      <c r="A733" s="20" t="s">
        <v>2594</v>
      </c>
    </row>
    <row r="734" spans="1:1" x14ac:dyDescent="0.2">
      <c r="A734" s="20" t="s">
        <v>2627</v>
      </c>
    </row>
    <row r="735" spans="1:1" x14ac:dyDescent="0.2">
      <c r="A735" s="20" t="s">
        <v>2656</v>
      </c>
    </row>
    <row r="736" spans="1:1" x14ac:dyDescent="0.2">
      <c r="A736" s="20" t="s">
        <v>2434</v>
      </c>
    </row>
    <row r="737" spans="1:1" x14ac:dyDescent="0.2">
      <c r="A737" s="20" t="s">
        <v>2442</v>
      </c>
    </row>
    <row r="738" spans="1:1" x14ac:dyDescent="0.2">
      <c r="A738" s="20" t="s">
        <v>2448</v>
      </c>
    </row>
    <row r="739" spans="1:1" x14ac:dyDescent="0.2">
      <c r="A739" s="20" t="s">
        <v>1641</v>
      </c>
    </row>
    <row r="740" spans="1:1" x14ac:dyDescent="0.2">
      <c r="A740" s="20" t="s">
        <v>1721</v>
      </c>
    </row>
    <row r="741" spans="1:1" x14ac:dyDescent="0.2">
      <c r="A741" s="20" t="s">
        <v>1509</v>
      </c>
    </row>
    <row r="742" spans="1:1" x14ac:dyDescent="0.2">
      <c r="A742" s="20" t="s">
        <v>2596</v>
      </c>
    </row>
    <row r="743" spans="1:1" x14ac:dyDescent="0.2">
      <c r="A743" s="20" t="s">
        <v>2628</v>
      </c>
    </row>
    <row r="744" spans="1:1" x14ac:dyDescent="0.2">
      <c r="A744" s="20" t="s">
        <v>2657</v>
      </c>
    </row>
    <row r="745" spans="1:1" x14ac:dyDescent="0.2">
      <c r="A745" s="20" t="s">
        <v>1637</v>
      </c>
    </row>
    <row r="746" spans="1:1" x14ac:dyDescent="0.2">
      <c r="A746" s="20" t="s">
        <v>1719</v>
      </c>
    </row>
    <row r="747" spans="1:1" x14ac:dyDescent="0.2">
      <c r="A747" s="20" t="s">
        <v>1507</v>
      </c>
    </row>
    <row r="748" spans="1:1" x14ac:dyDescent="0.2">
      <c r="A748" s="20" t="s">
        <v>2592</v>
      </c>
    </row>
    <row r="749" spans="1:1" x14ac:dyDescent="0.2">
      <c r="A749" s="20" t="s">
        <v>2626</v>
      </c>
    </row>
    <row r="750" spans="1:1" x14ac:dyDescent="0.2">
      <c r="A750" s="20" t="s">
        <v>2655</v>
      </c>
    </row>
    <row r="751" spans="1:1" x14ac:dyDescent="0.2">
      <c r="A751" s="20" t="s">
        <v>2436</v>
      </c>
    </row>
    <row r="752" spans="1:1" x14ac:dyDescent="0.2">
      <c r="A752" s="20" t="s">
        <v>2443</v>
      </c>
    </row>
    <row r="753" spans="1:1" x14ac:dyDescent="0.2">
      <c r="A753" s="20" t="s">
        <v>2449</v>
      </c>
    </row>
    <row r="754" spans="1:1" x14ac:dyDescent="0.2">
      <c r="A754" s="20" t="s">
        <v>1643</v>
      </c>
    </row>
    <row r="755" spans="1:1" x14ac:dyDescent="0.2">
      <c r="A755" s="20" t="s">
        <v>1722</v>
      </c>
    </row>
    <row r="756" spans="1:1" x14ac:dyDescent="0.2">
      <c r="A756" s="20" t="s">
        <v>1510</v>
      </c>
    </row>
    <row r="757" spans="1:1" x14ac:dyDescent="0.2">
      <c r="A757" s="20" t="s">
        <v>2598</v>
      </c>
    </row>
    <row r="758" spans="1:1" x14ac:dyDescent="0.2">
      <c r="A758" s="20" t="s">
        <v>2629</v>
      </c>
    </row>
    <row r="759" spans="1:1" x14ac:dyDescent="0.2">
      <c r="A759" s="20" t="s">
        <v>2658</v>
      </c>
    </row>
    <row r="760" spans="1:1" x14ac:dyDescent="0.2">
      <c r="A760" s="20" t="s">
        <v>1645</v>
      </c>
    </row>
    <row r="761" spans="1:1" x14ac:dyDescent="0.2">
      <c r="A761" s="20" t="s">
        <v>1723</v>
      </c>
    </row>
    <row r="762" spans="1:1" x14ac:dyDescent="0.2">
      <c r="A762" s="20" t="s">
        <v>1511</v>
      </c>
    </row>
    <row r="763" spans="1:1" x14ac:dyDescent="0.2">
      <c r="A763" s="20" t="s">
        <v>1646</v>
      </c>
    </row>
    <row r="764" spans="1:1" x14ac:dyDescent="0.2">
      <c r="A764" s="20" t="s">
        <v>1724</v>
      </c>
    </row>
    <row r="765" spans="1:1" x14ac:dyDescent="0.2">
      <c r="A765" s="20" t="s">
        <v>1512</v>
      </c>
    </row>
    <row r="766" spans="1:1" x14ac:dyDescent="0.2">
      <c r="A766" s="20" t="s">
        <v>2600</v>
      </c>
    </row>
    <row r="767" spans="1:1" x14ac:dyDescent="0.2">
      <c r="A767" s="20" t="s">
        <v>2630</v>
      </c>
    </row>
    <row r="768" spans="1:1" x14ac:dyDescent="0.2">
      <c r="A768" s="20" t="s">
        <v>2659</v>
      </c>
    </row>
    <row r="769" spans="1:1" x14ac:dyDescent="0.2">
      <c r="A769" s="20" t="s">
        <v>2450</v>
      </c>
    </row>
    <row r="770" spans="1:1" x14ac:dyDescent="0.2">
      <c r="A770" s="20" t="s">
        <v>2506</v>
      </c>
    </row>
    <row r="771" spans="1:1" x14ac:dyDescent="0.2">
      <c r="A771" s="20" t="s">
        <v>691</v>
      </c>
    </row>
    <row r="772" spans="1:1" x14ac:dyDescent="0.2">
      <c r="A772" s="20" t="s">
        <v>2288</v>
      </c>
    </row>
    <row r="773" spans="1:1" x14ac:dyDescent="0.2">
      <c r="A773" s="20" t="s">
        <v>2319</v>
      </c>
    </row>
    <row r="774" spans="1:1" x14ac:dyDescent="0.2">
      <c r="A774" s="20" t="s">
        <v>2456</v>
      </c>
    </row>
    <row r="775" spans="1:1" x14ac:dyDescent="0.2">
      <c r="A775" s="20" t="s">
        <v>2508</v>
      </c>
    </row>
    <row r="776" spans="1:1" x14ac:dyDescent="0.2">
      <c r="A776" s="20" t="s">
        <v>693</v>
      </c>
    </row>
    <row r="777" spans="1:1" x14ac:dyDescent="0.2">
      <c r="A777" s="20" t="s">
        <v>2290</v>
      </c>
    </row>
    <row r="778" spans="1:1" x14ac:dyDescent="0.2">
      <c r="A778" s="20" t="s">
        <v>2321</v>
      </c>
    </row>
    <row r="779" spans="1:1" x14ac:dyDescent="0.2">
      <c r="A779" s="20" t="s">
        <v>2462</v>
      </c>
    </row>
    <row r="780" spans="1:1" x14ac:dyDescent="0.2">
      <c r="A780" s="20" t="s">
        <v>2512</v>
      </c>
    </row>
    <row r="781" spans="1:1" x14ac:dyDescent="0.2">
      <c r="A781" s="20" t="s">
        <v>697</v>
      </c>
    </row>
    <row r="782" spans="1:1" x14ac:dyDescent="0.2">
      <c r="A782" s="20" t="s">
        <v>2294</v>
      </c>
    </row>
    <row r="783" spans="1:1" x14ac:dyDescent="0.2">
      <c r="A783" s="20" t="s">
        <v>2325</v>
      </c>
    </row>
    <row r="784" spans="1:1" x14ac:dyDescent="0.2">
      <c r="A784" s="20" t="s">
        <v>1888</v>
      </c>
    </row>
    <row r="785" spans="1:1" x14ac:dyDescent="0.2">
      <c r="A785" s="20" t="s">
        <v>629</v>
      </c>
    </row>
    <row r="786" spans="1:1" x14ac:dyDescent="0.2">
      <c r="A786" s="20" t="s">
        <v>408</v>
      </c>
    </row>
    <row r="787" spans="1:1" x14ac:dyDescent="0.2">
      <c r="A787" s="20" t="s">
        <v>2376</v>
      </c>
    </row>
    <row r="788" spans="1:1" x14ac:dyDescent="0.2">
      <c r="A788" s="20" t="s">
        <v>2178</v>
      </c>
    </row>
    <row r="789" spans="1:1" x14ac:dyDescent="0.2">
      <c r="A789" s="20" t="s">
        <v>1896</v>
      </c>
    </row>
    <row r="790" spans="1:1" x14ac:dyDescent="0.2">
      <c r="A790" s="20" t="s">
        <v>633</v>
      </c>
    </row>
    <row r="791" spans="1:1" x14ac:dyDescent="0.2">
      <c r="A791" s="20" t="s">
        <v>412</v>
      </c>
    </row>
    <row r="792" spans="1:1" x14ac:dyDescent="0.2">
      <c r="A792" s="20" t="s">
        <v>2039</v>
      </c>
    </row>
    <row r="793" spans="1:1" x14ac:dyDescent="0.2">
      <c r="A793" s="20" t="s">
        <v>2182</v>
      </c>
    </row>
    <row r="794" spans="1:1" x14ac:dyDescent="0.2">
      <c r="A794" s="20" t="s">
        <v>2681</v>
      </c>
    </row>
    <row r="795" spans="1:1" x14ac:dyDescent="0.2">
      <c r="A795" s="20" t="s">
        <v>2770</v>
      </c>
    </row>
    <row r="796" spans="1:1" x14ac:dyDescent="0.2">
      <c r="A796" s="20" t="s">
        <v>2825</v>
      </c>
    </row>
    <row r="797" spans="1:1" x14ac:dyDescent="0.2">
      <c r="A797" s="20" t="s">
        <v>2882</v>
      </c>
    </row>
    <row r="798" spans="1:1" x14ac:dyDescent="0.2">
      <c r="A798" s="20" t="s">
        <v>2939</v>
      </c>
    </row>
    <row r="799" spans="1:1" x14ac:dyDescent="0.2">
      <c r="A799" s="20" t="s">
        <v>2683</v>
      </c>
    </row>
    <row r="800" spans="1:1" x14ac:dyDescent="0.2">
      <c r="A800" s="20" t="s">
        <v>2771</v>
      </c>
    </row>
    <row r="801" spans="1:1" x14ac:dyDescent="0.2">
      <c r="A801" s="20" t="s">
        <v>2826</v>
      </c>
    </row>
    <row r="802" spans="1:1" x14ac:dyDescent="0.2">
      <c r="A802" s="20" t="s">
        <v>2883</v>
      </c>
    </row>
    <row r="803" spans="1:1" x14ac:dyDescent="0.2">
      <c r="A803" s="20" t="s">
        <v>2940</v>
      </c>
    </row>
    <row r="804" spans="1:1" x14ac:dyDescent="0.2">
      <c r="A804" s="20" t="s">
        <v>1886</v>
      </c>
    </row>
    <row r="805" spans="1:1" x14ac:dyDescent="0.2">
      <c r="A805" s="20" t="s">
        <v>628</v>
      </c>
    </row>
    <row r="806" spans="1:1" x14ac:dyDescent="0.2">
      <c r="A806" s="20" t="s">
        <v>407</v>
      </c>
    </row>
    <row r="807" spans="1:1" x14ac:dyDescent="0.2">
      <c r="A807" s="20" t="s">
        <v>2375</v>
      </c>
    </row>
    <row r="808" spans="1:1" x14ac:dyDescent="0.2">
      <c r="A808" s="20" t="s">
        <v>2177</v>
      </c>
    </row>
    <row r="809" spans="1:1" x14ac:dyDescent="0.2">
      <c r="A809" s="20" t="s">
        <v>1894</v>
      </c>
    </row>
    <row r="810" spans="1:1" x14ac:dyDescent="0.2">
      <c r="A810" s="20" t="s">
        <v>632</v>
      </c>
    </row>
    <row r="811" spans="1:1" x14ac:dyDescent="0.2">
      <c r="A811" s="20" t="s">
        <v>411</v>
      </c>
    </row>
    <row r="812" spans="1:1" x14ac:dyDescent="0.2">
      <c r="A812" s="20" t="s">
        <v>2038</v>
      </c>
    </row>
    <row r="813" spans="1:1" x14ac:dyDescent="0.2">
      <c r="A813" s="20" t="s">
        <v>2181</v>
      </c>
    </row>
    <row r="814" spans="1:1" x14ac:dyDescent="0.2">
      <c r="A814" s="20" t="s">
        <v>2464</v>
      </c>
    </row>
    <row r="815" spans="1:1" x14ac:dyDescent="0.2">
      <c r="A815" s="20" t="s">
        <v>2513</v>
      </c>
    </row>
    <row r="816" spans="1:1" x14ac:dyDescent="0.2">
      <c r="A816" s="20" t="s">
        <v>698</v>
      </c>
    </row>
    <row r="817" spans="1:1" x14ac:dyDescent="0.2">
      <c r="A817" s="20" t="s">
        <v>2295</v>
      </c>
    </row>
    <row r="818" spans="1:1" x14ac:dyDescent="0.2">
      <c r="A818" s="20" t="s">
        <v>2326</v>
      </c>
    </row>
    <row r="819" spans="1:1" x14ac:dyDescent="0.2">
      <c r="A819" s="20" t="s">
        <v>1892</v>
      </c>
    </row>
    <row r="820" spans="1:1" x14ac:dyDescent="0.2">
      <c r="A820" s="20" t="s">
        <v>631</v>
      </c>
    </row>
    <row r="821" spans="1:1" x14ac:dyDescent="0.2">
      <c r="A821" s="20" t="s">
        <v>410</v>
      </c>
    </row>
    <row r="822" spans="1:1" x14ac:dyDescent="0.2">
      <c r="A822" s="20" t="s">
        <v>2037</v>
      </c>
    </row>
    <row r="823" spans="1:1" x14ac:dyDescent="0.2">
      <c r="A823" s="20" t="s">
        <v>2180</v>
      </c>
    </row>
    <row r="824" spans="1:1" x14ac:dyDescent="0.2">
      <c r="A824" s="20" t="s">
        <v>1890</v>
      </c>
    </row>
    <row r="825" spans="1:1" x14ac:dyDescent="0.2">
      <c r="A825" s="20" t="s">
        <v>630</v>
      </c>
    </row>
    <row r="826" spans="1:1" x14ac:dyDescent="0.2">
      <c r="A826" s="20" t="s">
        <v>409</v>
      </c>
    </row>
    <row r="827" spans="1:1" x14ac:dyDescent="0.2">
      <c r="A827" s="20" t="s">
        <v>2036</v>
      </c>
    </row>
    <row r="828" spans="1:1" x14ac:dyDescent="0.2">
      <c r="A828" s="20" t="s">
        <v>2179</v>
      </c>
    </row>
    <row r="829" spans="1:1" x14ac:dyDescent="0.2">
      <c r="A829" s="20" t="s">
        <v>15</v>
      </c>
    </row>
    <row r="830" spans="1:1" x14ac:dyDescent="0.2">
      <c r="A830" s="20" t="s">
        <v>584</v>
      </c>
    </row>
    <row r="831" spans="1:1" x14ac:dyDescent="0.2">
      <c r="A831" s="20" t="s">
        <v>364</v>
      </c>
    </row>
    <row r="832" spans="1:1" x14ac:dyDescent="0.2">
      <c r="A832" s="20" t="s">
        <v>2332</v>
      </c>
    </row>
    <row r="833" spans="1:1" x14ac:dyDescent="0.2">
      <c r="A833" s="20" t="s">
        <v>2133</v>
      </c>
    </row>
    <row r="834" spans="1:1" x14ac:dyDescent="0.2">
      <c r="A834" s="20" t="s">
        <v>23</v>
      </c>
    </row>
    <row r="835" spans="1:1" x14ac:dyDescent="0.2">
      <c r="A835" s="20" t="s">
        <v>589</v>
      </c>
    </row>
    <row r="836" spans="1:1" x14ac:dyDescent="0.2">
      <c r="A836" s="20" t="s">
        <v>368</v>
      </c>
    </row>
    <row r="837" spans="1:1" x14ac:dyDescent="0.2">
      <c r="A837" s="20" t="s">
        <v>2336</v>
      </c>
    </row>
    <row r="838" spans="1:1" x14ac:dyDescent="0.2">
      <c r="A838" s="20" t="s">
        <v>2137</v>
      </c>
    </row>
    <row r="839" spans="1:1" x14ac:dyDescent="0.2">
      <c r="A839" s="20" t="s">
        <v>2664</v>
      </c>
    </row>
    <row r="840" spans="1:1" x14ac:dyDescent="0.2">
      <c r="A840" s="20" t="s">
        <v>2757</v>
      </c>
    </row>
    <row r="841" spans="1:1" x14ac:dyDescent="0.2">
      <c r="A841" s="20" t="s">
        <v>2813</v>
      </c>
    </row>
    <row r="842" spans="1:1" x14ac:dyDescent="0.2">
      <c r="A842" s="20" t="s">
        <v>2870</v>
      </c>
    </row>
    <row r="843" spans="1:1" x14ac:dyDescent="0.2">
      <c r="A843" s="20" t="s">
        <v>2927</v>
      </c>
    </row>
    <row r="844" spans="1:1" x14ac:dyDescent="0.2">
      <c r="A844" s="20" t="s">
        <v>2666</v>
      </c>
    </row>
    <row r="845" spans="1:1" x14ac:dyDescent="0.2">
      <c r="A845" s="20" t="s">
        <v>2759</v>
      </c>
    </row>
    <row r="846" spans="1:1" x14ac:dyDescent="0.2">
      <c r="A846" s="20" t="s">
        <v>2814</v>
      </c>
    </row>
    <row r="847" spans="1:1" x14ac:dyDescent="0.2">
      <c r="A847" s="20" t="s">
        <v>2871</v>
      </c>
    </row>
    <row r="848" spans="1:1" x14ac:dyDescent="0.2">
      <c r="A848" s="20" t="s">
        <v>2928</v>
      </c>
    </row>
    <row r="849" spans="1:1" x14ac:dyDescent="0.2">
      <c r="A849" s="20" t="s">
        <v>13</v>
      </c>
    </row>
    <row r="850" spans="1:1" x14ac:dyDescent="0.2">
      <c r="A850" s="20" t="s">
        <v>583</v>
      </c>
    </row>
    <row r="851" spans="1:1" x14ac:dyDescent="0.2">
      <c r="A851" s="20" t="s">
        <v>363</v>
      </c>
    </row>
    <row r="852" spans="1:1" x14ac:dyDescent="0.2">
      <c r="A852" s="20" t="s">
        <v>2331</v>
      </c>
    </row>
    <row r="853" spans="1:1" x14ac:dyDescent="0.2">
      <c r="A853" s="20" t="s">
        <v>2132</v>
      </c>
    </row>
    <row r="854" spans="1:1" x14ac:dyDescent="0.2">
      <c r="A854" s="20" t="s">
        <v>21</v>
      </c>
    </row>
    <row r="855" spans="1:1" x14ac:dyDescent="0.2">
      <c r="A855" s="20" t="s">
        <v>588</v>
      </c>
    </row>
    <row r="856" spans="1:1" x14ac:dyDescent="0.2">
      <c r="A856" s="20" t="s">
        <v>367</v>
      </c>
    </row>
    <row r="857" spans="1:1" x14ac:dyDescent="0.2">
      <c r="A857" s="20" t="s">
        <v>2335</v>
      </c>
    </row>
    <row r="858" spans="1:1" x14ac:dyDescent="0.2">
      <c r="A858" s="20" t="s">
        <v>2136</v>
      </c>
    </row>
    <row r="859" spans="1:1" x14ac:dyDescent="0.2">
      <c r="A859" s="20" t="s">
        <v>2458</v>
      </c>
    </row>
    <row r="860" spans="1:1" x14ac:dyDescent="0.2">
      <c r="A860" s="20" t="s">
        <v>2509</v>
      </c>
    </row>
    <row r="861" spans="1:1" x14ac:dyDescent="0.2">
      <c r="A861" s="20" t="s">
        <v>694</v>
      </c>
    </row>
    <row r="862" spans="1:1" x14ac:dyDescent="0.2">
      <c r="A862" s="20" t="s">
        <v>2291</v>
      </c>
    </row>
    <row r="863" spans="1:1" x14ac:dyDescent="0.2">
      <c r="A863" s="20" t="s">
        <v>2322</v>
      </c>
    </row>
    <row r="864" spans="1:1" x14ac:dyDescent="0.2">
      <c r="A864" s="20" t="s">
        <v>19</v>
      </c>
    </row>
    <row r="865" spans="1:1" x14ac:dyDescent="0.2">
      <c r="A865" s="20" t="s">
        <v>587</v>
      </c>
    </row>
    <row r="866" spans="1:1" x14ac:dyDescent="0.2">
      <c r="A866" s="20" t="s">
        <v>366</v>
      </c>
    </row>
    <row r="867" spans="1:1" x14ac:dyDescent="0.2">
      <c r="A867" s="20" t="s">
        <v>2334</v>
      </c>
    </row>
    <row r="868" spans="1:1" x14ac:dyDescent="0.2">
      <c r="A868" s="20" t="s">
        <v>2135</v>
      </c>
    </row>
    <row r="869" spans="1:1" x14ac:dyDescent="0.2">
      <c r="A869" s="20" t="s">
        <v>17</v>
      </c>
    </row>
    <row r="870" spans="1:1" x14ac:dyDescent="0.2">
      <c r="A870" s="20" t="s">
        <v>586</v>
      </c>
    </row>
    <row r="871" spans="1:1" x14ac:dyDescent="0.2">
      <c r="A871" s="20" t="s">
        <v>365</v>
      </c>
    </row>
    <row r="872" spans="1:1" x14ac:dyDescent="0.2">
      <c r="A872" s="20" t="s">
        <v>2333</v>
      </c>
    </row>
    <row r="873" spans="1:1" x14ac:dyDescent="0.2">
      <c r="A873" s="20" t="s">
        <v>2134</v>
      </c>
    </row>
    <row r="874" spans="1:1" x14ac:dyDescent="0.2">
      <c r="A874" s="20" t="s">
        <v>2459</v>
      </c>
    </row>
    <row r="875" spans="1:1" x14ac:dyDescent="0.2">
      <c r="A875" s="20" t="s">
        <v>2510</v>
      </c>
    </row>
    <row r="876" spans="1:1" x14ac:dyDescent="0.2">
      <c r="A876" s="20" t="s">
        <v>695</v>
      </c>
    </row>
    <row r="877" spans="1:1" x14ac:dyDescent="0.2">
      <c r="A877" s="20" t="s">
        <v>2292</v>
      </c>
    </row>
    <row r="878" spans="1:1" x14ac:dyDescent="0.2">
      <c r="A878" s="20" t="s">
        <v>2323</v>
      </c>
    </row>
    <row r="879" spans="1:1" x14ac:dyDescent="0.2">
      <c r="A879" s="20" t="s">
        <v>69</v>
      </c>
    </row>
    <row r="880" spans="1:1" x14ac:dyDescent="0.2">
      <c r="A880" s="20" t="s">
        <v>623</v>
      </c>
    </row>
    <row r="881" spans="1:1" x14ac:dyDescent="0.2">
      <c r="A881" s="20" t="s">
        <v>402</v>
      </c>
    </row>
    <row r="882" spans="1:1" x14ac:dyDescent="0.2">
      <c r="A882" s="20" t="s">
        <v>2370</v>
      </c>
    </row>
    <row r="883" spans="1:1" x14ac:dyDescent="0.2">
      <c r="A883" s="20" t="s">
        <v>2171</v>
      </c>
    </row>
    <row r="884" spans="1:1" x14ac:dyDescent="0.2">
      <c r="A884" s="20" t="s">
        <v>1884</v>
      </c>
    </row>
    <row r="885" spans="1:1" x14ac:dyDescent="0.2">
      <c r="A885" s="20" t="s">
        <v>627</v>
      </c>
    </row>
    <row r="886" spans="1:1" x14ac:dyDescent="0.2">
      <c r="A886" s="20" t="s">
        <v>406</v>
      </c>
    </row>
    <row r="887" spans="1:1" x14ac:dyDescent="0.2">
      <c r="A887" s="20" t="s">
        <v>2374</v>
      </c>
    </row>
    <row r="888" spans="1:1" x14ac:dyDescent="0.2">
      <c r="A888" s="20" t="s">
        <v>2175</v>
      </c>
    </row>
    <row r="889" spans="1:1" x14ac:dyDescent="0.2">
      <c r="A889" s="20" t="s">
        <v>2677</v>
      </c>
    </row>
    <row r="890" spans="1:1" x14ac:dyDescent="0.2">
      <c r="A890" s="20" t="s">
        <v>2768</v>
      </c>
    </row>
    <row r="891" spans="1:1" x14ac:dyDescent="0.2">
      <c r="A891" s="20" t="s">
        <v>2823</v>
      </c>
    </row>
    <row r="892" spans="1:1" x14ac:dyDescent="0.2">
      <c r="A892" s="20" t="s">
        <v>2880</v>
      </c>
    </row>
    <row r="893" spans="1:1" x14ac:dyDescent="0.2">
      <c r="A893" s="20" t="s">
        <v>2937</v>
      </c>
    </row>
    <row r="894" spans="1:1" x14ac:dyDescent="0.2">
      <c r="A894" s="20" t="s">
        <v>2679</v>
      </c>
    </row>
    <row r="895" spans="1:1" x14ac:dyDescent="0.2">
      <c r="A895" s="20" t="s">
        <v>2769</v>
      </c>
    </row>
    <row r="896" spans="1:1" x14ac:dyDescent="0.2">
      <c r="A896" s="20" t="s">
        <v>2824</v>
      </c>
    </row>
    <row r="897" spans="1:1" x14ac:dyDescent="0.2">
      <c r="A897" s="20" t="s">
        <v>2881</v>
      </c>
    </row>
    <row r="898" spans="1:1" x14ac:dyDescent="0.2">
      <c r="A898" s="20" t="s">
        <v>2938</v>
      </c>
    </row>
    <row r="899" spans="1:1" x14ac:dyDescent="0.2">
      <c r="A899" s="20" t="s">
        <v>67</v>
      </c>
    </row>
    <row r="900" spans="1:1" x14ac:dyDescent="0.2">
      <c r="A900" s="20" t="s">
        <v>622</v>
      </c>
    </row>
    <row r="901" spans="1:1" x14ac:dyDescent="0.2">
      <c r="A901" s="20" t="s">
        <v>401</v>
      </c>
    </row>
    <row r="902" spans="1:1" x14ac:dyDescent="0.2">
      <c r="A902" s="20" t="s">
        <v>2369</v>
      </c>
    </row>
    <row r="903" spans="1:1" x14ac:dyDescent="0.2">
      <c r="A903" s="20" t="s">
        <v>2170</v>
      </c>
    </row>
    <row r="904" spans="1:1" x14ac:dyDescent="0.2">
      <c r="A904" s="20" t="s">
        <v>1882</v>
      </c>
    </row>
    <row r="905" spans="1:1" x14ac:dyDescent="0.2">
      <c r="A905" s="20" t="s">
        <v>626</v>
      </c>
    </row>
    <row r="906" spans="1:1" x14ac:dyDescent="0.2">
      <c r="A906" s="20" t="s">
        <v>405</v>
      </c>
    </row>
    <row r="907" spans="1:1" x14ac:dyDescent="0.2">
      <c r="A907" s="20" t="s">
        <v>2373</v>
      </c>
    </row>
    <row r="908" spans="1:1" x14ac:dyDescent="0.2">
      <c r="A908" s="20" t="s">
        <v>2174</v>
      </c>
    </row>
    <row r="909" spans="1:1" x14ac:dyDescent="0.2">
      <c r="A909" s="20" t="s">
        <v>2461</v>
      </c>
    </row>
    <row r="910" spans="1:1" x14ac:dyDescent="0.2">
      <c r="A910" s="20" t="s">
        <v>2511</v>
      </c>
    </row>
    <row r="911" spans="1:1" x14ac:dyDescent="0.2">
      <c r="A911" s="20" t="s">
        <v>696</v>
      </c>
    </row>
    <row r="912" spans="1:1" x14ac:dyDescent="0.2">
      <c r="A912" s="20" t="s">
        <v>2293</v>
      </c>
    </row>
    <row r="913" spans="1:1" x14ac:dyDescent="0.2">
      <c r="A913" s="20" t="s">
        <v>2324</v>
      </c>
    </row>
    <row r="914" spans="1:1" x14ac:dyDescent="0.2">
      <c r="A914" s="20" t="s">
        <v>1880</v>
      </c>
    </row>
    <row r="915" spans="1:1" x14ac:dyDescent="0.2">
      <c r="A915" s="20" t="s">
        <v>625</v>
      </c>
    </row>
    <row r="916" spans="1:1" x14ac:dyDescent="0.2">
      <c r="A916" s="20" t="s">
        <v>404</v>
      </c>
    </row>
    <row r="917" spans="1:1" x14ac:dyDescent="0.2">
      <c r="A917" s="20" t="s">
        <v>2372</v>
      </c>
    </row>
    <row r="918" spans="1:1" x14ac:dyDescent="0.2">
      <c r="A918" s="20" t="s">
        <v>2173</v>
      </c>
    </row>
    <row r="919" spans="1:1" x14ac:dyDescent="0.2">
      <c r="A919" s="20" t="s">
        <v>71</v>
      </c>
    </row>
    <row r="920" spans="1:1" x14ac:dyDescent="0.2">
      <c r="A920" s="20" t="s">
        <v>624</v>
      </c>
    </row>
    <row r="921" spans="1:1" x14ac:dyDescent="0.2">
      <c r="A921" s="20" t="s">
        <v>403</v>
      </c>
    </row>
    <row r="922" spans="1:1" x14ac:dyDescent="0.2">
      <c r="A922" s="20" t="s">
        <v>2371</v>
      </c>
    </row>
    <row r="923" spans="1:1" x14ac:dyDescent="0.2">
      <c r="A923" s="20" t="s">
        <v>2172</v>
      </c>
    </row>
    <row r="924" spans="1:1" x14ac:dyDescent="0.2">
      <c r="A924" s="20" t="s">
        <v>25</v>
      </c>
    </row>
    <row r="925" spans="1:1" x14ac:dyDescent="0.2">
      <c r="A925" s="20" t="s">
        <v>590</v>
      </c>
    </row>
    <row r="926" spans="1:1" x14ac:dyDescent="0.2">
      <c r="A926" s="20" t="s">
        <v>369</v>
      </c>
    </row>
    <row r="927" spans="1:1" x14ac:dyDescent="0.2">
      <c r="A927" s="20" t="s">
        <v>2337</v>
      </c>
    </row>
    <row r="928" spans="1:1" x14ac:dyDescent="0.2">
      <c r="A928" s="20" t="s">
        <v>2138</v>
      </c>
    </row>
    <row r="929" spans="1:1" x14ac:dyDescent="0.2">
      <c r="A929" s="20" t="s">
        <v>1898</v>
      </c>
    </row>
    <row r="930" spans="1:1" x14ac:dyDescent="0.2">
      <c r="A930" s="20" t="s">
        <v>634</v>
      </c>
    </row>
    <row r="931" spans="1:1" x14ac:dyDescent="0.2">
      <c r="A931" s="20" t="s">
        <v>413</v>
      </c>
    </row>
    <row r="932" spans="1:1" x14ac:dyDescent="0.2">
      <c r="A932" s="20" t="s">
        <v>2040</v>
      </c>
    </row>
    <row r="933" spans="1:1" x14ac:dyDescent="0.2">
      <c r="A933" s="20" t="s">
        <v>2183</v>
      </c>
    </row>
    <row r="934" spans="1:1" x14ac:dyDescent="0.2">
      <c r="A934" s="20" t="s">
        <v>1904</v>
      </c>
    </row>
    <row r="935" spans="1:1" x14ac:dyDescent="0.2">
      <c r="A935" s="20" t="s">
        <v>637</v>
      </c>
    </row>
    <row r="936" spans="1:1" x14ac:dyDescent="0.2">
      <c r="A936" s="20" t="s">
        <v>416</v>
      </c>
    </row>
    <row r="937" spans="1:1" x14ac:dyDescent="0.2">
      <c r="A937" s="20" t="s">
        <v>2043</v>
      </c>
    </row>
    <row r="938" spans="1:1" x14ac:dyDescent="0.2">
      <c r="A938" s="20" t="s">
        <v>2186</v>
      </c>
    </row>
    <row r="939" spans="1:1" x14ac:dyDescent="0.2">
      <c r="A939" s="20" t="s">
        <v>1912</v>
      </c>
    </row>
    <row r="940" spans="1:1" x14ac:dyDescent="0.2">
      <c r="A940" s="20" t="s">
        <v>641</v>
      </c>
    </row>
    <row r="941" spans="1:1" x14ac:dyDescent="0.2">
      <c r="A941" s="20" t="s">
        <v>420</v>
      </c>
    </row>
    <row r="942" spans="1:1" x14ac:dyDescent="0.2">
      <c r="A942" s="20" t="s">
        <v>2047</v>
      </c>
    </row>
    <row r="943" spans="1:1" x14ac:dyDescent="0.2">
      <c r="A943" s="20" t="s">
        <v>2190</v>
      </c>
    </row>
    <row r="944" spans="1:1" x14ac:dyDescent="0.2">
      <c r="A944" s="20" t="s">
        <v>2685</v>
      </c>
    </row>
    <row r="945" spans="1:1" x14ac:dyDescent="0.2">
      <c r="A945" s="20" t="s">
        <v>2772</v>
      </c>
    </row>
    <row r="946" spans="1:1" x14ac:dyDescent="0.2">
      <c r="A946" s="20" t="s">
        <v>2827</v>
      </c>
    </row>
    <row r="947" spans="1:1" x14ac:dyDescent="0.2">
      <c r="A947" s="20" t="s">
        <v>2884</v>
      </c>
    </row>
    <row r="948" spans="1:1" x14ac:dyDescent="0.2">
      <c r="A948" s="20" t="s">
        <v>2941</v>
      </c>
    </row>
    <row r="949" spans="1:1" x14ac:dyDescent="0.2">
      <c r="A949" s="20" t="s">
        <v>2687</v>
      </c>
    </row>
    <row r="950" spans="1:1" x14ac:dyDescent="0.2">
      <c r="A950" s="20" t="s">
        <v>2773</v>
      </c>
    </row>
    <row r="951" spans="1:1" x14ac:dyDescent="0.2">
      <c r="A951" s="20" t="s">
        <v>2828</v>
      </c>
    </row>
    <row r="952" spans="1:1" x14ac:dyDescent="0.2">
      <c r="A952" s="20" t="s">
        <v>2885</v>
      </c>
    </row>
    <row r="953" spans="1:1" x14ac:dyDescent="0.2">
      <c r="A953" s="20" t="s">
        <v>2942</v>
      </c>
    </row>
    <row r="954" spans="1:1" x14ac:dyDescent="0.2">
      <c r="A954" s="20" t="s">
        <v>1902</v>
      </c>
    </row>
    <row r="955" spans="1:1" x14ac:dyDescent="0.2">
      <c r="A955" s="20" t="s">
        <v>636</v>
      </c>
    </row>
    <row r="956" spans="1:1" x14ac:dyDescent="0.2">
      <c r="A956" s="20" t="s">
        <v>415</v>
      </c>
    </row>
    <row r="957" spans="1:1" x14ac:dyDescent="0.2">
      <c r="A957" s="20" t="s">
        <v>2042</v>
      </c>
    </row>
    <row r="958" spans="1:1" x14ac:dyDescent="0.2">
      <c r="A958" s="20" t="s">
        <v>2185</v>
      </c>
    </row>
    <row r="959" spans="1:1" x14ac:dyDescent="0.2">
      <c r="A959" s="20" t="s">
        <v>1910</v>
      </c>
    </row>
    <row r="960" spans="1:1" x14ac:dyDescent="0.2">
      <c r="A960" s="20" t="s">
        <v>640</v>
      </c>
    </row>
    <row r="961" spans="1:1" x14ac:dyDescent="0.2">
      <c r="A961" s="20" t="s">
        <v>419</v>
      </c>
    </row>
    <row r="962" spans="1:1" x14ac:dyDescent="0.2">
      <c r="A962" s="20" t="s">
        <v>2046</v>
      </c>
    </row>
    <row r="963" spans="1:1" x14ac:dyDescent="0.2">
      <c r="A963" s="20" t="s">
        <v>2189</v>
      </c>
    </row>
    <row r="964" spans="1:1" x14ac:dyDescent="0.2">
      <c r="A964" s="20" t="s">
        <v>1900</v>
      </c>
    </row>
    <row r="965" spans="1:1" x14ac:dyDescent="0.2">
      <c r="A965" s="20" t="s">
        <v>635</v>
      </c>
    </row>
    <row r="966" spans="1:1" x14ac:dyDescent="0.2">
      <c r="A966" s="20" t="s">
        <v>414</v>
      </c>
    </row>
    <row r="967" spans="1:1" x14ac:dyDescent="0.2">
      <c r="A967" s="20" t="s">
        <v>2041</v>
      </c>
    </row>
    <row r="968" spans="1:1" x14ac:dyDescent="0.2">
      <c r="A968" s="20" t="s">
        <v>2184</v>
      </c>
    </row>
    <row r="969" spans="1:1" x14ac:dyDescent="0.2">
      <c r="A969" s="20" t="s">
        <v>1908</v>
      </c>
    </row>
    <row r="970" spans="1:1" x14ac:dyDescent="0.2">
      <c r="A970" s="20" t="s">
        <v>639</v>
      </c>
    </row>
    <row r="971" spans="1:1" x14ac:dyDescent="0.2">
      <c r="A971" s="20" t="s">
        <v>418</v>
      </c>
    </row>
    <row r="972" spans="1:1" x14ac:dyDescent="0.2">
      <c r="A972" s="20" t="s">
        <v>2045</v>
      </c>
    </row>
    <row r="973" spans="1:1" x14ac:dyDescent="0.2">
      <c r="A973" s="20" t="s">
        <v>2188</v>
      </c>
    </row>
    <row r="974" spans="1:1" x14ac:dyDescent="0.2">
      <c r="A974" s="20" t="s">
        <v>1906</v>
      </c>
    </row>
    <row r="975" spans="1:1" x14ac:dyDescent="0.2">
      <c r="A975" s="20" t="s">
        <v>638</v>
      </c>
    </row>
    <row r="976" spans="1:1" x14ac:dyDescent="0.2">
      <c r="A976" s="20" t="s">
        <v>417</v>
      </c>
    </row>
    <row r="977" spans="1:1" x14ac:dyDescent="0.2">
      <c r="A977" s="20" t="s">
        <v>2044</v>
      </c>
    </row>
    <row r="978" spans="1:1" x14ac:dyDescent="0.2">
      <c r="A978" s="20" t="s">
        <v>2187</v>
      </c>
    </row>
    <row r="979" spans="1:1" x14ac:dyDescent="0.2">
      <c r="A979" s="20" t="s">
        <v>29</v>
      </c>
    </row>
    <row r="980" spans="1:1" x14ac:dyDescent="0.2">
      <c r="A980" s="20" t="s">
        <v>593</v>
      </c>
    </row>
    <row r="981" spans="1:1" x14ac:dyDescent="0.2">
      <c r="A981" s="20" t="s">
        <v>372</v>
      </c>
    </row>
    <row r="982" spans="1:1" x14ac:dyDescent="0.2">
      <c r="A982" s="20" t="s">
        <v>2340</v>
      </c>
    </row>
    <row r="983" spans="1:1" x14ac:dyDescent="0.2">
      <c r="A983" s="20" t="s">
        <v>2141</v>
      </c>
    </row>
    <row r="984" spans="1:1" x14ac:dyDescent="0.2">
      <c r="A984" s="20" t="s">
        <v>34</v>
      </c>
    </row>
    <row r="985" spans="1:1" x14ac:dyDescent="0.2">
      <c r="A985" s="20" t="s">
        <v>597</v>
      </c>
    </row>
    <row r="986" spans="1:1" x14ac:dyDescent="0.2">
      <c r="A986" s="20" t="s">
        <v>376</v>
      </c>
    </row>
    <row r="987" spans="1:1" x14ac:dyDescent="0.2">
      <c r="A987" s="20" t="s">
        <v>2344</v>
      </c>
    </row>
    <row r="988" spans="1:1" x14ac:dyDescent="0.2">
      <c r="A988" s="20" t="s">
        <v>2145</v>
      </c>
    </row>
    <row r="989" spans="1:1" x14ac:dyDescent="0.2">
      <c r="A989" s="20" t="s">
        <v>2668</v>
      </c>
    </row>
    <row r="990" spans="1:1" x14ac:dyDescent="0.2">
      <c r="A990" s="20" t="s">
        <v>2760</v>
      </c>
    </row>
    <row r="991" spans="1:1" x14ac:dyDescent="0.2">
      <c r="A991" s="20" t="s">
        <v>2815</v>
      </c>
    </row>
    <row r="992" spans="1:1" x14ac:dyDescent="0.2">
      <c r="A992" s="20" t="s">
        <v>2872</v>
      </c>
    </row>
    <row r="993" spans="1:1" x14ac:dyDescent="0.2">
      <c r="A993" s="20" t="s">
        <v>2929</v>
      </c>
    </row>
    <row r="994" spans="1:1" x14ac:dyDescent="0.2">
      <c r="A994" s="20" t="s">
        <v>2669</v>
      </c>
    </row>
    <row r="995" spans="1:1" x14ac:dyDescent="0.2">
      <c r="A995" s="20" t="s">
        <v>2761</v>
      </c>
    </row>
    <row r="996" spans="1:1" x14ac:dyDescent="0.2">
      <c r="A996" s="20" t="s">
        <v>2816</v>
      </c>
    </row>
    <row r="997" spans="1:1" x14ac:dyDescent="0.2">
      <c r="A997" s="20" t="s">
        <v>2873</v>
      </c>
    </row>
    <row r="998" spans="1:1" x14ac:dyDescent="0.2">
      <c r="A998" s="20" t="s">
        <v>2930</v>
      </c>
    </row>
    <row r="999" spans="1:1" x14ac:dyDescent="0.2">
      <c r="A999" s="20" t="s">
        <v>28</v>
      </c>
    </row>
    <row r="1000" spans="1:1" x14ac:dyDescent="0.2">
      <c r="A1000" s="20" t="s">
        <v>592</v>
      </c>
    </row>
    <row r="1001" spans="1:1" x14ac:dyDescent="0.2">
      <c r="A1001" s="20" t="s">
        <v>371</v>
      </c>
    </row>
    <row r="1002" spans="1:1" x14ac:dyDescent="0.2">
      <c r="A1002" s="20" t="s">
        <v>2339</v>
      </c>
    </row>
    <row r="1003" spans="1:1" x14ac:dyDescent="0.2">
      <c r="A1003" s="20" t="s">
        <v>2140</v>
      </c>
    </row>
    <row r="1004" spans="1:1" x14ac:dyDescent="0.2">
      <c r="A1004" s="20" t="s">
        <v>33</v>
      </c>
    </row>
    <row r="1005" spans="1:1" x14ac:dyDescent="0.2">
      <c r="A1005" s="20" t="s">
        <v>596</v>
      </c>
    </row>
    <row r="1006" spans="1:1" x14ac:dyDescent="0.2">
      <c r="A1006" s="20" t="s">
        <v>375</v>
      </c>
    </row>
    <row r="1007" spans="1:1" x14ac:dyDescent="0.2">
      <c r="A1007" s="20" t="s">
        <v>2343</v>
      </c>
    </row>
    <row r="1008" spans="1:1" x14ac:dyDescent="0.2">
      <c r="A1008" s="20" t="s">
        <v>2144</v>
      </c>
    </row>
    <row r="1009" spans="1:1" x14ac:dyDescent="0.2">
      <c r="A1009" s="20" t="s">
        <v>26</v>
      </c>
    </row>
    <row r="1010" spans="1:1" x14ac:dyDescent="0.2">
      <c r="A1010" s="20" t="s">
        <v>591</v>
      </c>
    </row>
    <row r="1011" spans="1:1" x14ac:dyDescent="0.2">
      <c r="A1011" s="20" t="s">
        <v>370</v>
      </c>
    </row>
    <row r="1012" spans="1:1" x14ac:dyDescent="0.2">
      <c r="A1012" s="20" t="s">
        <v>2338</v>
      </c>
    </row>
    <row r="1013" spans="1:1" x14ac:dyDescent="0.2">
      <c r="A1013" s="20" t="s">
        <v>2139</v>
      </c>
    </row>
    <row r="1014" spans="1:1" x14ac:dyDescent="0.2">
      <c r="A1014" s="20" t="s">
        <v>31</v>
      </c>
    </row>
    <row r="1015" spans="1:1" x14ac:dyDescent="0.2">
      <c r="A1015" s="20" t="s">
        <v>595</v>
      </c>
    </row>
    <row r="1016" spans="1:1" x14ac:dyDescent="0.2">
      <c r="A1016" s="20" t="s">
        <v>374</v>
      </c>
    </row>
    <row r="1017" spans="1:1" x14ac:dyDescent="0.2">
      <c r="A1017" s="20" t="s">
        <v>2342</v>
      </c>
    </row>
    <row r="1018" spans="1:1" x14ac:dyDescent="0.2">
      <c r="A1018" s="20" t="s">
        <v>2143</v>
      </c>
    </row>
    <row r="1019" spans="1:1" x14ac:dyDescent="0.2">
      <c r="A1019" s="20" t="s">
        <v>30</v>
      </c>
    </row>
    <row r="1020" spans="1:1" x14ac:dyDescent="0.2">
      <c r="A1020" s="20" t="s">
        <v>594</v>
      </c>
    </row>
    <row r="1021" spans="1:1" x14ac:dyDescent="0.2">
      <c r="A1021" s="20" t="s">
        <v>373</v>
      </c>
    </row>
    <row r="1022" spans="1:1" x14ac:dyDescent="0.2">
      <c r="A1022" s="20" t="s">
        <v>2341</v>
      </c>
    </row>
    <row r="1023" spans="1:1" x14ac:dyDescent="0.2">
      <c r="A1023" s="20" t="s">
        <v>2142</v>
      </c>
    </row>
    <row r="1024" spans="1:1" x14ac:dyDescent="0.2">
      <c r="A1024" s="20" t="s">
        <v>2</v>
      </c>
    </row>
    <row r="1025" spans="1:1" x14ac:dyDescent="0.2">
      <c r="A1025" s="20" t="s">
        <v>578</v>
      </c>
    </row>
    <row r="1026" spans="1:1" x14ac:dyDescent="0.2">
      <c r="A1026" s="20" t="s">
        <v>358</v>
      </c>
    </row>
    <row r="1027" spans="1:1" x14ac:dyDescent="0.2">
      <c r="A1027" s="20" t="s">
        <v>544</v>
      </c>
    </row>
    <row r="1028" spans="1:1" x14ac:dyDescent="0.2">
      <c r="A1028" s="20" t="s">
        <v>2124</v>
      </c>
    </row>
    <row r="1029" spans="1:1" x14ac:dyDescent="0.2">
      <c r="A1029" s="20" t="s">
        <v>10</v>
      </c>
    </row>
    <row r="1030" spans="1:1" x14ac:dyDescent="0.2">
      <c r="A1030" s="20" t="s">
        <v>582</v>
      </c>
    </row>
    <row r="1031" spans="1:1" x14ac:dyDescent="0.2">
      <c r="A1031" s="20" t="s">
        <v>362</v>
      </c>
    </row>
    <row r="1032" spans="1:1" x14ac:dyDescent="0.2">
      <c r="A1032" s="20" t="s">
        <v>2330</v>
      </c>
    </row>
    <row r="1033" spans="1:1" x14ac:dyDescent="0.2">
      <c r="A1033" s="20" t="s">
        <v>2130</v>
      </c>
    </row>
    <row r="1034" spans="1:1" x14ac:dyDescent="0.2">
      <c r="A1034" s="20" t="s">
        <v>2660</v>
      </c>
    </row>
    <row r="1035" spans="1:1" x14ac:dyDescent="0.2">
      <c r="A1035" s="20" t="s">
        <v>2755</v>
      </c>
    </row>
    <row r="1036" spans="1:1" x14ac:dyDescent="0.2">
      <c r="A1036" s="20" t="s">
        <v>2811</v>
      </c>
    </row>
    <row r="1037" spans="1:1" x14ac:dyDescent="0.2">
      <c r="A1037" s="20" t="s">
        <v>2868</v>
      </c>
    </row>
    <row r="1038" spans="1:1" x14ac:dyDescent="0.2">
      <c r="A1038" s="20" t="s">
        <v>2924</v>
      </c>
    </row>
    <row r="1039" spans="1:1" x14ac:dyDescent="0.2">
      <c r="A1039" s="20" t="s">
        <v>2662</v>
      </c>
    </row>
    <row r="1040" spans="1:1" x14ac:dyDescent="0.2">
      <c r="A1040" s="20" t="s">
        <v>2756</v>
      </c>
    </row>
    <row r="1041" spans="1:1" x14ac:dyDescent="0.2">
      <c r="A1041" s="20" t="s">
        <v>2812</v>
      </c>
    </row>
    <row r="1042" spans="1:1" x14ac:dyDescent="0.2">
      <c r="A1042" s="20" t="s">
        <v>2869</v>
      </c>
    </row>
    <row r="1043" spans="1:1" x14ac:dyDescent="0.2">
      <c r="A1043" s="20" t="s">
        <v>2925</v>
      </c>
    </row>
    <row r="1044" spans="1:1" x14ac:dyDescent="0.2">
      <c r="A1044" s="20" t="s">
        <v>0</v>
      </c>
    </row>
    <row r="1045" spans="1:1" x14ac:dyDescent="0.2">
      <c r="A1045" s="20" t="s">
        <v>577</v>
      </c>
    </row>
    <row r="1046" spans="1:1" x14ac:dyDescent="0.2">
      <c r="A1046" s="20" t="s">
        <v>357</v>
      </c>
    </row>
    <row r="1047" spans="1:1" x14ac:dyDescent="0.2">
      <c r="A1047" s="20" t="s">
        <v>543</v>
      </c>
    </row>
    <row r="1048" spans="1:1" x14ac:dyDescent="0.2">
      <c r="A1048" s="20" t="s">
        <v>2123</v>
      </c>
    </row>
    <row r="1049" spans="1:1" x14ac:dyDescent="0.2">
      <c r="A1049" s="20" t="s">
        <v>8</v>
      </c>
    </row>
    <row r="1050" spans="1:1" x14ac:dyDescent="0.2">
      <c r="A1050" s="20" t="s">
        <v>581</v>
      </c>
    </row>
    <row r="1051" spans="1:1" x14ac:dyDescent="0.2">
      <c r="A1051" s="20" t="s">
        <v>361</v>
      </c>
    </row>
    <row r="1052" spans="1:1" x14ac:dyDescent="0.2">
      <c r="A1052" s="20" t="s">
        <v>2329</v>
      </c>
    </row>
    <row r="1053" spans="1:1" x14ac:dyDescent="0.2">
      <c r="A1053" s="20" t="s">
        <v>2128</v>
      </c>
    </row>
    <row r="1054" spans="1:1" x14ac:dyDescent="0.2">
      <c r="A1054" s="20" t="s">
        <v>2453</v>
      </c>
    </row>
    <row r="1055" spans="1:1" x14ac:dyDescent="0.2">
      <c r="A1055" s="20" t="s">
        <v>2507</v>
      </c>
    </row>
    <row r="1056" spans="1:1" x14ac:dyDescent="0.2">
      <c r="A1056" s="20" t="s">
        <v>692</v>
      </c>
    </row>
    <row r="1057" spans="1:1" x14ac:dyDescent="0.2">
      <c r="A1057" s="20" t="s">
        <v>2289</v>
      </c>
    </row>
    <row r="1058" spans="1:1" x14ac:dyDescent="0.2">
      <c r="A1058" s="20" t="s">
        <v>2320</v>
      </c>
    </row>
    <row r="1059" spans="1:1" x14ac:dyDescent="0.2">
      <c r="A1059" s="20" t="s">
        <v>6</v>
      </c>
    </row>
    <row r="1060" spans="1:1" x14ac:dyDescent="0.2">
      <c r="A1060" s="20" t="s">
        <v>580</v>
      </c>
    </row>
    <row r="1061" spans="1:1" x14ac:dyDescent="0.2">
      <c r="A1061" s="20" t="s">
        <v>360</v>
      </c>
    </row>
    <row r="1062" spans="1:1" x14ac:dyDescent="0.2">
      <c r="A1062" s="20" t="s">
        <v>2328</v>
      </c>
    </row>
    <row r="1063" spans="1:1" x14ac:dyDescent="0.2">
      <c r="A1063" s="20" t="s">
        <v>2126</v>
      </c>
    </row>
    <row r="1064" spans="1:1" x14ac:dyDescent="0.2">
      <c r="A1064" s="20" t="s">
        <v>46</v>
      </c>
    </row>
    <row r="1065" spans="1:1" x14ac:dyDescent="0.2">
      <c r="A1065" s="20" t="s">
        <v>606</v>
      </c>
    </row>
    <row r="1066" spans="1:1" x14ac:dyDescent="0.2">
      <c r="A1066" s="20" t="s">
        <v>385</v>
      </c>
    </row>
    <row r="1067" spans="1:1" x14ac:dyDescent="0.2">
      <c r="A1067" s="20" t="s">
        <v>2353</v>
      </c>
    </row>
    <row r="1068" spans="1:1" x14ac:dyDescent="0.2">
      <c r="A1068" s="20" t="s">
        <v>2154</v>
      </c>
    </row>
    <row r="1069" spans="1:1" x14ac:dyDescent="0.2">
      <c r="A1069" s="20" t="s">
        <v>1930</v>
      </c>
    </row>
    <row r="1070" spans="1:1" x14ac:dyDescent="0.2">
      <c r="A1070" s="20" t="s">
        <v>650</v>
      </c>
    </row>
    <row r="1071" spans="1:1" x14ac:dyDescent="0.2">
      <c r="A1071" s="20" t="s">
        <v>429</v>
      </c>
    </row>
    <row r="1072" spans="1:1" x14ac:dyDescent="0.2">
      <c r="A1072" s="20" t="s">
        <v>2056</v>
      </c>
    </row>
    <row r="1073" spans="1:1" x14ac:dyDescent="0.2">
      <c r="A1073" s="20" t="s">
        <v>2199</v>
      </c>
    </row>
    <row r="1074" spans="1:1" x14ac:dyDescent="0.2">
      <c r="A1074" s="20" t="s">
        <v>1936</v>
      </c>
    </row>
    <row r="1075" spans="1:1" x14ac:dyDescent="0.2">
      <c r="A1075" s="20" t="s">
        <v>653</v>
      </c>
    </row>
    <row r="1076" spans="1:1" x14ac:dyDescent="0.2">
      <c r="A1076" s="20" t="s">
        <v>432</v>
      </c>
    </row>
    <row r="1077" spans="1:1" x14ac:dyDescent="0.2">
      <c r="A1077" s="20" t="s">
        <v>2059</v>
      </c>
    </row>
    <row r="1078" spans="1:1" x14ac:dyDescent="0.2">
      <c r="A1078" s="20" t="s">
        <v>2202</v>
      </c>
    </row>
    <row r="1079" spans="1:1" x14ac:dyDescent="0.2">
      <c r="A1079" s="20" t="s">
        <v>1944</v>
      </c>
    </row>
    <row r="1080" spans="1:1" x14ac:dyDescent="0.2">
      <c r="A1080" s="20" t="s">
        <v>657</v>
      </c>
    </row>
    <row r="1081" spans="1:1" x14ac:dyDescent="0.2">
      <c r="A1081" s="20" t="s">
        <v>436</v>
      </c>
    </row>
    <row r="1082" spans="1:1" x14ac:dyDescent="0.2">
      <c r="A1082" s="20" t="s">
        <v>2063</v>
      </c>
    </row>
    <row r="1083" spans="1:1" x14ac:dyDescent="0.2">
      <c r="A1083" s="20" t="s">
        <v>2206</v>
      </c>
    </row>
    <row r="1084" spans="1:1" x14ac:dyDescent="0.2">
      <c r="A1084" s="20" t="s">
        <v>2693</v>
      </c>
    </row>
    <row r="1085" spans="1:1" x14ac:dyDescent="0.2">
      <c r="A1085" s="20" t="s">
        <v>2776</v>
      </c>
    </row>
    <row r="1086" spans="1:1" x14ac:dyDescent="0.2">
      <c r="A1086" s="20" t="s">
        <v>2831</v>
      </c>
    </row>
    <row r="1087" spans="1:1" x14ac:dyDescent="0.2">
      <c r="A1087" s="20" t="s">
        <v>2888</v>
      </c>
    </row>
    <row r="1088" spans="1:1" x14ac:dyDescent="0.2">
      <c r="A1088" s="20" t="s">
        <v>2945</v>
      </c>
    </row>
    <row r="1089" spans="1:1" x14ac:dyDescent="0.2">
      <c r="A1089" s="20" t="s">
        <v>2695</v>
      </c>
    </row>
    <row r="1090" spans="1:1" x14ac:dyDescent="0.2">
      <c r="A1090" s="20" t="s">
        <v>2777</v>
      </c>
    </row>
    <row r="1091" spans="1:1" x14ac:dyDescent="0.2">
      <c r="A1091" s="20" t="s">
        <v>2832</v>
      </c>
    </row>
    <row r="1092" spans="1:1" x14ac:dyDescent="0.2">
      <c r="A1092" s="20" t="s">
        <v>2889</v>
      </c>
    </row>
    <row r="1093" spans="1:1" x14ac:dyDescent="0.2">
      <c r="A1093" s="20" t="s">
        <v>2946</v>
      </c>
    </row>
    <row r="1094" spans="1:1" x14ac:dyDescent="0.2">
      <c r="A1094" s="20" t="s">
        <v>1934</v>
      </c>
    </row>
    <row r="1095" spans="1:1" x14ac:dyDescent="0.2">
      <c r="A1095" s="20" t="s">
        <v>652</v>
      </c>
    </row>
    <row r="1096" spans="1:1" x14ac:dyDescent="0.2">
      <c r="A1096" s="20" t="s">
        <v>431</v>
      </c>
    </row>
    <row r="1097" spans="1:1" x14ac:dyDescent="0.2">
      <c r="A1097" s="20" t="s">
        <v>2058</v>
      </c>
    </row>
    <row r="1098" spans="1:1" x14ac:dyDescent="0.2">
      <c r="A1098" s="20" t="s">
        <v>2201</v>
      </c>
    </row>
    <row r="1099" spans="1:1" x14ac:dyDescent="0.2">
      <c r="A1099" s="20" t="s">
        <v>1942</v>
      </c>
    </row>
    <row r="1100" spans="1:1" x14ac:dyDescent="0.2">
      <c r="A1100" s="20" t="s">
        <v>656</v>
      </c>
    </row>
    <row r="1101" spans="1:1" x14ac:dyDescent="0.2">
      <c r="A1101" s="20" t="s">
        <v>435</v>
      </c>
    </row>
    <row r="1102" spans="1:1" x14ac:dyDescent="0.2">
      <c r="A1102" s="20" t="s">
        <v>2062</v>
      </c>
    </row>
    <row r="1103" spans="1:1" x14ac:dyDescent="0.2">
      <c r="A1103" s="20" t="s">
        <v>2205</v>
      </c>
    </row>
    <row r="1104" spans="1:1" x14ac:dyDescent="0.2">
      <c r="A1104" s="20" t="s">
        <v>1932</v>
      </c>
    </row>
    <row r="1105" spans="1:1" x14ac:dyDescent="0.2">
      <c r="A1105" s="20" t="s">
        <v>651</v>
      </c>
    </row>
    <row r="1106" spans="1:1" x14ac:dyDescent="0.2">
      <c r="A1106" s="20" t="s">
        <v>430</v>
      </c>
    </row>
    <row r="1107" spans="1:1" x14ac:dyDescent="0.2">
      <c r="A1107" s="20" t="s">
        <v>2057</v>
      </c>
    </row>
    <row r="1108" spans="1:1" x14ac:dyDescent="0.2">
      <c r="A1108" s="20" t="s">
        <v>2200</v>
      </c>
    </row>
    <row r="1109" spans="1:1" x14ac:dyDescent="0.2">
      <c r="A1109" s="20" t="s">
        <v>1940</v>
      </c>
    </row>
    <row r="1110" spans="1:1" x14ac:dyDescent="0.2">
      <c r="A1110" s="20" t="s">
        <v>655</v>
      </c>
    </row>
    <row r="1111" spans="1:1" x14ac:dyDescent="0.2">
      <c r="A1111" s="20" t="s">
        <v>434</v>
      </c>
    </row>
    <row r="1112" spans="1:1" x14ac:dyDescent="0.2">
      <c r="A1112" s="20" t="s">
        <v>2061</v>
      </c>
    </row>
    <row r="1113" spans="1:1" x14ac:dyDescent="0.2">
      <c r="A1113" s="20" t="s">
        <v>2204</v>
      </c>
    </row>
    <row r="1114" spans="1:1" x14ac:dyDescent="0.2">
      <c r="A1114" s="20" t="s">
        <v>1938</v>
      </c>
    </row>
    <row r="1115" spans="1:1" x14ac:dyDescent="0.2">
      <c r="A1115" s="20" t="s">
        <v>654</v>
      </c>
    </row>
    <row r="1116" spans="1:1" x14ac:dyDescent="0.2">
      <c r="A1116" s="20" t="s">
        <v>433</v>
      </c>
    </row>
    <row r="1117" spans="1:1" x14ac:dyDescent="0.2">
      <c r="A1117" s="20" t="s">
        <v>2060</v>
      </c>
    </row>
    <row r="1118" spans="1:1" x14ac:dyDescent="0.2">
      <c r="A1118" s="20" t="s">
        <v>2203</v>
      </c>
    </row>
    <row r="1119" spans="1:1" x14ac:dyDescent="0.2">
      <c r="A1119" s="20" t="s">
        <v>50</v>
      </c>
    </row>
    <row r="1120" spans="1:1" x14ac:dyDescent="0.2">
      <c r="A1120" s="20" t="s">
        <v>609</v>
      </c>
    </row>
    <row r="1121" spans="1:1" x14ac:dyDescent="0.2">
      <c r="A1121" s="20" t="s">
        <v>388</v>
      </c>
    </row>
    <row r="1122" spans="1:1" x14ac:dyDescent="0.2">
      <c r="A1122" s="20" t="s">
        <v>2356</v>
      </c>
    </row>
    <row r="1123" spans="1:1" x14ac:dyDescent="0.2">
      <c r="A1123" s="20" t="s">
        <v>2157</v>
      </c>
    </row>
    <row r="1124" spans="1:1" x14ac:dyDescent="0.2">
      <c r="A1124" s="20" t="s">
        <v>55</v>
      </c>
    </row>
    <row r="1125" spans="1:1" x14ac:dyDescent="0.2">
      <c r="A1125" s="20" t="s">
        <v>613</v>
      </c>
    </row>
    <row r="1126" spans="1:1" x14ac:dyDescent="0.2">
      <c r="A1126" s="20" t="s">
        <v>392</v>
      </c>
    </row>
    <row r="1127" spans="1:1" x14ac:dyDescent="0.2">
      <c r="A1127" s="20" t="s">
        <v>2360</v>
      </c>
    </row>
    <row r="1128" spans="1:1" x14ac:dyDescent="0.2">
      <c r="A1128" s="20" t="s">
        <v>2161</v>
      </c>
    </row>
    <row r="1129" spans="1:1" x14ac:dyDescent="0.2">
      <c r="A1129" s="20" t="s">
        <v>2673</v>
      </c>
    </row>
    <row r="1130" spans="1:1" x14ac:dyDescent="0.2">
      <c r="A1130" s="20" t="s">
        <v>2764</v>
      </c>
    </row>
    <row r="1131" spans="1:1" x14ac:dyDescent="0.2">
      <c r="A1131" s="20" t="s">
        <v>2819</v>
      </c>
    </row>
    <row r="1132" spans="1:1" x14ac:dyDescent="0.2">
      <c r="A1132" s="20" t="s">
        <v>2876</v>
      </c>
    </row>
    <row r="1133" spans="1:1" x14ac:dyDescent="0.2">
      <c r="A1133" s="20" t="s">
        <v>2933</v>
      </c>
    </row>
    <row r="1134" spans="1:1" x14ac:dyDescent="0.2">
      <c r="A1134" s="20" t="s">
        <v>2674</v>
      </c>
    </row>
    <row r="1135" spans="1:1" x14ac:dyDescent="0.2">
      <c r="A1135" s="20" t="s">
        <v>2765</v>
      </c>
    </row>
    <row r="1136" spans="1:1" x14ac:dyDescent="0.2">
      <c r="A1136" s="20" t="s">
        <v>2820</v>
      </c>
    </row>
    <row r="1137" spans="1:1" x14ac:dyDescent="0.2">
      <c r="A1137" s="20" t="s">
        <v>2877</v>
      </c>
    </row>
    <row r="1138" spans="1:1" x14ac:dyDescent="0.2">
      <c r="A1138" s="20" t="s">
        <v>2934</v>
      </c>
    </row>
    <row r="1139" spans="1:1" x14ac:dyDescent="0.2">
      <c r="A1139" s="20" t="s">
        <v>49</v>
      </c>
    </row>
    <row r="1140" spans="1:1" x14ac:dyDescent="0.2">
      <c r="A1140" s="20" t="s">
        <v>608</v>
      </c>
    </row>
    <row r="1141" spans="1:1" x14ac:dyDescent="0.2">
      <c r="A1141" s="20" t="s">
        <v>387</v>
      </c>
    </row>
    <row r="1142" spans="1:1" x14ac:dyDescent="0.2">
      <c r="A1142" s="20" t="s">
        <v>2355</v>
      </c>
    </row>
    <row r="1143" spans="1:1" x14ac:dyDescent="0.2">
      <c r="A1143" s="20" t="s">
        <v>2156</v>
      </c>
    </row>
    <row r="1144" spans="1:1" x14ac:dyDescent="0.2">
      <c r="A1144" s="20" t="s">
        <v>54</v>
      </c>
    </row>
    <row r="1145" spans="1:1" x14ac:dyDescent="0.2">
      <c r="A1145" s="20" t="s">
        <v>612</v>
      </c>
    </row>
    <row r="1146" spans="1:1" x14ac:dyDescent="0.2">
      <c r="A1146" s="20" t="s">
        <v>391</v>
      </c>
    </row>
    <row r="1147" spans="1:1" x14ac:dyDescent="0.2">
      <c r="A1147" s="20" t="s">
        <v>2359</v>
      </c>
    </row>
    <row r="1148" spans="1:1" x14ac:dyDescent="0.2">
      <c r="A1148" s="20" t="s">
        <v>2160</v>
      </c>
    </row>
    <row r="1149" spans="1:1" x14ac:dyDescent="0.2">
      <c r="A1149" s="20" t="s">
        <v>47</v>
      </c>
    </row>
    <row r="1150" spans="1:1" x14ac:dyDescent="0.2">
      <c r="A1150" s="20" t="s">
        <v>607</v>
      </c>
    </row>
    <row r="1151" spans="1:1" x14ac:dyDescent="0.2">
      <c r="A1151" s="20" t="s">
        <v>386</v>
      </c>
    </row>
    <row r="1152" spans="1:1" x14ac:dyDescent="0.2">
      <c r="A1152" s="20" t="s">
        <v>2354</v>
      </c>
    </row>
    <row r="1153" spans="1:1" x14ac:dyDescent="0.2">
      <c r="A1153" s="20" t="s">
        <v>2155</v>
      </c>
    </row>
    <row r="1154" spans="1:1" x14ac:dyDescent="0.2">
      <c r="A1154" s="20" t="s">
        <v>52</v>
      </c>
    </row>
    <row r="1155" spans="1:1" x14ac:dyDescent="0.2">
      <c r="A1155" s="20" t="s">
        <v>611</v>
      </c>
    </row>
    <row r="1156" spans="1:1" x14ac:dyDescent="0.2">
      <c r="A1156" s="20" t="s">
        <v>390</v>
      </c>
    </row>
    <row r="1157" spans="1:1" x14ac:dyDescent="0.2">
      <c r="A1157" s="20" t="s">
        <v>2358</v>
      </c>
    </row>
    <row r="1158" spans="1:1" x14ac:dyDescent="0.2">
      <c r="A1158" s="20" t="s">
        <v>2159</v>
      </c>
    </row>
    <row r="1159" spans="1:1" x14ac:dyDescent="0.2">
      <c r="A1159" s="20" t="s">
        <v>51</v>
      </c>
    </row>
    <row r="1160" spans="1:1" x14ac:dyDescent="0.2">
      <c r="A1160" s="20" t="s">
        <v>610</v>
      </c>
    </row>
    <row r="1161" spans="1:1" x14ac:dyDescent="0.2">
      <c r="A1161" s="20" t="s">
        <v>389</v>
      </c>
    </row>
    <row r="1162" spans="1:1" x14ac:dyDescent="0.2">
      <c r="A1162" s="20" t="s">
        <v>2357</v>
      </c>
    </row>
    <row r="1163" spans="1:1" x14ac:dyDescent="0.2">
      <c r="A1163" s="20" t="s">
        <v>2158</v>
      </c>
    </row>
    <row r="1164" spans="1:1" x14ac:dyDescent="0.2">
      <c r="A1164" s="20" t="s">
        <v>35</v>
      </c>
    </row>
    <row r="1165" spans="1:1" x14ac:dyDescent="0.2">
      <c r="A1165" s="20" t="s">
        <v>598</v>
      </c>
    </row>
    <row r="1166" spans="1:1" x14ac:dyDescent="0.2">
      <c r="A1166" s="20" t="s">
        <v>377</v>
      </c>
    </row>
    <row r="1167" spans="1:1" x14ac:dyDescent="0.2">
      <c r="A1167" s="20" t="s">
        <v>2345</v>
      </c>
    </row>
    <row r="1168" spans="1:1" x14ac:dyDescent="0.2">
      <c r="A1168" s="20" t="s">
        <v>2146</v>
      </c>
    </row>
    <row r="1169" spans="1:1" x14ac:dyDescent="0.2">
      <c r="A1169" s="20" t="s">
        <v>1914</v>
      </c>
    </row>
    <row r="1170" spans="1:1" x14ac:dyDescent="0.2">
      <c r="A1170" s="20" t="s">
        <v>642</v>
      </c>
    </row>
    <row r="1171" spans="1:1" x14ac:dyDescent="0.2">
      <c r="A1171" s="20" t="s">
        <v>421</v>
      </c>
    </row>
    <row r="1172" spans="1:1" x14ac:dyDescent="0.2">
      <c r="A1172" s="20" t="s">
        <v>2048</v>
      </c>
    </row>
    <row r="1173" spans="1:1" x14ac:dyDescent="0.2">
      <c r="A1173" s="20" t="s">
        <v>2191</v>
      </c>
    </row>
    <row r="1174" spans="1:1" x14ac:dyDescent="0.2">
      <c r="A1174" s="20" t="s">
        <v>1920</v>
      </c>
    </row>
    <row r="1175" spans="1:1" x14ac:dyDescent="0.2">
      <c r="A1175" s="20" t="s">
        <v>645</v>
      </c>
    </row>
    <row r="1176" spans="1:1" x14ac:dyDescent="0.2">
      <c r="A1176" s="20" t="s">
        <v>424</v>
      </c>
    </row>
    <row r="1177" spans="1:1" x14ac:dyDescent="0.2">
      <c r="A1177" s="20" t="s">
        <v>2051</v>
      </c>
    </row>
    <row r="1178" spans="1:1" x14ac:dyDescent="0.2">
      <c r="A1178" s="20" t="s">
        <v>2194</v>
      </c>
    </row>
    <row r="1179" spans="1:1" x14ac:dyDescent="0.2">
      <c r="A1179" s="20" t="s">
        <v>1928</v>
      </c>
    </row>
    <row r="1180" spans="1:1" x14ac:dyDescent="0.2">
      <c r="A1180" s="20" t="s">
        <v>649</v>
      </c>
    </row>
    <row r="1181" spans="1:1" x14ac:dyDescent="0.2">
      <c r="A1181" s="20" t="s">
        <v>428</v>
      </c>
    </row>
    <row r="1182" spans="1:1" x14ac:dyDescent="0.2">
      <c r="A1182" s="20" t="s">
        <v>2055</v>
      </c>
    </row>
    <row r="1183" spans="1:1" x14ac:dyDescent="0.2">
      <c r="A1183" s="20" t="s">
        <v>2198</v>
      </c>
    </row>
    <row r="1184" spans="1:1" x14ac:dyDescent="0.2">
      <c r="A1184" s="20" t="s">
        <v>2689</v>
      </c>
    </row>
    <row r="1185" spans="1:1" x14ac:dyDescent="0.2">
      <c r="A1185" s="20" t="s">
        <v>2774</v>
      </c>
    </row>
    <row r="1186" spans="1:1" x14ac:dyDescent="0.2">
      <c r="A1186" s="20" t="s">
        <v>2829</v>
      </c>
    </row>
    <row r="1187" spans="1:1" x14ac:dyDescent="0.2">
      <c r="A1187" s="20" t="s">
        <v>2886</v>
      </c>
    </row>
    <row r="1188" spans="1:1" x14ac:dyDescent="0.2">
      <c r="A1188" s="20" t="s">
        <v>2943</v>
      </c>
    </row>
    <row r="1189" spans="1:1" x14ac:dyDescent="0.2">
      <c r="A1189" s="20" t="s">
        <v>2691</v>
      </c>
    </row>
    <row r="1190" spans="1:1" x14ac:dyDescent="0.2">
      <c r="A1190" s="20" t="s">
        <v>2775</v>
      </c>
    </row>
    <row r="1191" spans="1:1" x14ac:dyDescent="0.2">
      <c r="A1191" s="20" t="s">
        <v>2830</v>
      </c>
    </row>
    <row r="1192" spans="1:1" x14ac:dyDescent="0.2">
      <c r="A1192" s="20" t="s">
        <v>2887</v>
      </c>
    </row>
    <row r="1193" spans="1:1" x14ac:dyDescent="0.2">
      <c r="A1193" s="20" t="s">
        <v>2944</v>
      </c>
    </row>
    <row r="1194" spans="1:1" x14ac:dyDescent="0.2">
      <c r="A1194" s="20" t="s">
        <v>1918</v>
      </c>
    </row>
    <row r="1195" spans="1:1" x14ac:dyDescent="0.2">
      <c r="A1195" s="20" t="s">
        <v>644</v>
      </c>
    </row>
    <row r="1196" spans="1:1" x14ac:dyDescent="0.2">
      <c r="A1196" s="20" t="s">
        <v>423</v>
      </c>
    </row>
    <row r="1197" spans="1:1" x14ac:dyDescent="0.2">
      <c r="A1197" s="20" t="s">
        <v>2050</v>
      </c>
    </row>
    <row r="1198" spans="1:1" x14ac:dyDescent="0.2">
      <c r="A1198" s="20" t="s">
        <v>2193</v>
      </c>
    </row>
    <row r="1199" spans="1:1" x14ac:dyDescent="0.2">
      <c r="A1199" s="20" t="s">
        <v>1926</v>
      </c>
    </row>
    <row r="1200" spans="1:1" x14ac:dyDescent="0.2">
      <c r="A1200" s="20" t="s">
        <v>648</v>
      </c>
    </row>
    <row r="1201" spans="1:1" x14ac:dyDescent="0.2">
      <c r="A1201" s="20" t="s">
        <v>427</v>
      </c>
    </row>
    <row r="1202" spans="1:1" x14ac:dyDescent="0.2">
      <c r="A1202" s="20" t="s">
        <v>2054</v>
      </c>
    </row>
    <row r="1203" spans="1:1" x14ac:dyDescent="0.2">
      <c r="A1203" s="20" t="s">
        <v>2197</v>
      </c>
    </row>
    <row r="1204" spans="1:1" x14ac:dyDescent="0.2">
      <c r="A1204" s="20" t="s">
        <v>1916</v>
      </c>
    </row>
    <row r="1205" spans="1:1" x14ac:dyDescent="0.2">
      <c r="A1205" s="20" t="s">
        <v>643</v>
      </c>
    </row>
    <row r="1206" spans="1:1" x14ac:dyDescent="0.2">
      <c r="A1206" s="20" t="s">
        <v>422</v>
      </c>
    </row>
    <row r="1207" spans="1:1" x14ac:dyDescent="0.2">
      <c r="A1207" s="20" t="s">
        <v>2049</v>
      </c>
    </row>
    <row r="1208" spans="1:1" x14ac:dyDescent="0.2">
      <c r="A1208" s="20" t="s">
        <v>2192</v>
      </c>
    </row>
    <row r="1209" spans="1:1" x14ac:dyDescent="0.2">
      <c r="A1209" s="20" t="s">
        <v>1924</v>
      </c>
    </row>
    <row r="1210" spans="1:1" x14ac:dyDescent="0.2">
      <c r="A1210" s="20" t="s">
        <v>647</v>
      </c>
    </row>
    <row r="1211" spans="1:1" x14ac:dyDescent="0.2">
      <c r="A1211" s="20" t="s">
        <v>426</v>
      </c>
    </row>
    <row r="1212" spans="1:1" x14ac:dyDescent="0.2">
      <c r="A1212" s="20" t="s">
        <v>2053</v>
      </c>
    </row>
    <row r="1213" spans="1:1" x14ac:dyDescent="0.2">
      <c r="A1213" s="20" t="s">
        <v>2196</v>
      </c>
    </row>
    <row r="1214" spans="1:1" x14ac:dyDescent="0.2">
      <c r="A1214" s="20" t="s">
        <v>1922</v>
      </c>
    </row>
    <row r="1215" spans="1:1" x14ac:dyDescent="0.2">
      <c r="A1215" s="20" t="s">
        <v>646</v>
      </c>
    </row>
    <row r="1216" spans="1:1" x14ac:dyDescent="0.2">
      <c r="A1216" s="20" t="s">
        <v>425</v>
      </c>
    </row>
    <row r="1217" spans="1:1" x14ac:dyDescent="0.2">
      <c r="A1217" s="20" t="s">
        <v>2052</v>
      </c>
    </row>
    <row r="1218" spans="1:1" x14ac:dyDescent="0.2">
      <c r="A1218" s="20" t="s">
        <v>2195</v>
      </c>
    </row>
    <row r="1219" spans="1:1" x14ac:dyDescent="0.2">
      <c r="A1219" s="20" t="s">
        <v>39</v>
      </c>
    </row>
    <row r="1220" spans="1:1" x14ac:dyDescent="0.2">
      <c r="A1220" s="20" t="s">
        <v>601</v>
      </c>
    </row>
    <row r="1221" spans="1:1" x14ac:dyDescent="0.2">
      <c r="A1221" s="20" t="s">
        <v>380</v>
      </c>
    </row>
    <row r="1222" spans="1:1" x14ac:dyDescent="0.2">
      <c r="A1222" s="20" t="s">
        <v>2348</v>
      </c>
    </row>
    <row r="1223" spans="1:1" x14ac:dyDescent="0.2">
      <c r="A1223" s="20" t="s">
        <v>2149</v>
      </c>
    </row>
    <row r="1224" spans="1:1" x14ac:dyDescent="0.2">
      <c r="A1224" s="20" t="s">
        <v>45</v>
      </c>
    </row>
    <row r="1225" spans="1:1" x14ac:dyDescent="0.2">
      <c r="A1225" s="20" t="s">
        <v>605</v>
      </c>
    </row>
    <row r="1226" spans="1:1" x14ac:dyDescent="0.2">
      <c r="A1226" s="20" t="s">
        <v>384</v>
      </c>
    </row>
    <row r="1227" spans="1:1" x14ac:dyDescent="0.2">
      <c r="A1227" s="20" t="s">
        <v>2352</v>
      </c>
    </row>
    <row r="1228" spans="1:1" x14ac:dyDescent="0.2">
      <c r="A1228" s="20" t="s">
        <v>2153</v>
      </c>
    </row>
    <row r="1229" spans="1:1" x14ac:dyDescent="0.2">
      <c r="A1229" s="20" t="s">
        <v>2670</v>
      </c>
    </row>
    <row r="1230" spans="1:1" x14ac:dyDescent="0.2">
      <c r="A1230" s="20" t="s">
        <v>2762</v>
      </c>
    </row>
    <row r="1231" spans="1:1" x14ac:dyDescent="0.2">
      <c r="A1231" s="20" t="s">
        <v>2817</v>
      </c>
    </row>
    <row r="1232" spans="1:1" x14ac:dyDescent="0.2">
      <c r="A1232" s="20" t="s">
        <v>2874</v>
      </c>
    </row>
    <row r="1233" spans="1:1" x14ac:dyDescent="0.2">
      <c r="A1233" s="20" t="s">
        <v>2931</v>
      </c>
    </row>
    <row r="1234" spans="1:1" x14ac:dyDescent="0.2">
      <c r="A1234" s="20" t="s">
        <v>2672</v>
      </c>
    </row>
    <row r="1235" spans="1:1" x14ac:dyDescent="0.2">
      <c r="A1235" s="20" t="s">
        <v>2763</v>
      </c>
    </row>
    <row r="1236" spans="1:1" x14ac:dyDescent="0.2">
      <c r="A1236" s="20" t="s">
        <v>2818</v>
      </c>
    </row>
    <row r="1237" spans="1:1" x14ac:dyDescent="0.2">
      <c r="A1237" s="20" t="s">
        <v>2875</v>
      </c>
    </row>
    <row r="1238" spans="1:1" x14ac:dyDescent="0.2">
      <c r="A1238" s="20" t="s">
        <v>2932</v>
      </c>
    </row>
    <row r="1239" spans="1:1" x14ac:dyDescent="0.2">
      <c r="A1239" s="20" t="s">
        <v>38</v>
      </c>
    </row>
    <row r="1240" spans="1:1" x14ac:dyDescent="0.2">
      <c r="A1240" s="20" t="s">
        <v>600</v>
      </c>
    </row>
    <row r="1241" spans="1:1" x14ac:dyDescent="0.2">
      <c r="A1241" s="20" t="s">
        <v>379</v>
      </c>
    </row>
    <row r="1242" spans="1:1" x14ac:dyDescent="0.2">
      <c r="A1242" s="20" t="s">
        <v>2347</v>
      </c>
    </row>
    <row r="1243" spans="1:1" x14ac:dyDescent="0.2">
      <c r="A1243" s="20" t="s">
        <v>2148</v>
      </c>
    </row>
    <row r="1244" spans="1:1" x14ac:dyDescent="0.2">
      <c r="A1244" s="20" t="s">
        <v>44</v>
      </c>
    </row>
    <row r="1245" spans="1:1" x14ac:dyDescent="0.2">
      <c r="A1245" s="20" t="s">
        <v>604</v>
      </c>
    </row>
    <row r="1246" spans="1:1" x14ac:dyDescent="0.2">
      <c r="A1246" s="20" t="s">
        <v>383</v>
      </c>
    </row>
    <row r="1247" spans="1:1" x14ac:dyDescent="0.2">
      <c r="A1247" s="20" t="s">
        <v>2351</v>
      </c>
    </row>
    <row r="1248" spans="1:1" x14ac:dyDescent="0.2">
      <c r="A1248" s="20" t="s">
        <v>2152</v>
      </c>
    </row>
    <row r="1249" spans="1:1" x14ac:dyDescent="0.2">
      <c r="A1249" s="20" t="s">
        <v>36</v>
      </c>
    </row>
    <row r="1250" spans="1:1" x14ac:dyDescent="0.2">
      <c r="A1250" s="20" t="s">
        <v>599</v>
      </c>
    </row>
    <row r="1251" spans="1:1" x14ac:dyDescent="0.2">
      <c r="A1251" s="20" t="s">
        <v>378</v>
      </c>
    </row>
    <row r="1252" spans="1:1" x14ac:dyDescent="0.2">
      <c r="A1252" s="20" t="s">
        <v>2346</v>
      </c>
    </row>
    <row r="1253" spans="1:1" x14ac:dyDescent="0.2">
      <c r="A1253" s="20" t="s">
        <v>2147</v>
      </c>
    </row>
    <row r="1254" spans="1:1" x14ac:dyDescent="0.2">
      <c r="A1254" s="20" t="s">
        <v>42</v>
      </c>
    </row>
    <row r="1255" spans="1:1" x14ac:dyDescent="0.2">
      <c r="A1255" s="20" t="s">
        <v>603</v>
      </c>
    </row>
    <row r="1256" spans="1:1" x14ac:dyDescent="0.2">
      <c r="A1256" s="20" t="s">
        <v>382</v>
      </c>
    </row>
    <row r="1257" spans="1:1" x14ac:dyDescent="0.2">
      <c r="A1257" s="20" t="s">
        <v>2350</v>
      </c>
    </row>
    <row r="1258" spans="1:1" x14ac:dyDescent="0.2">
      <c r="A1258" s="20" t="s">
        <v>2151</v>
      </c>
    </row>
    <row r="1259" spans="1:1" x14ac:dyDescent="0.2">
      <c r="A1259" s="20" t="s">
        <v>41</v>
      </c>
    </row>
    <row r="1260" spans="1:1" x14ac:dyDescent="0.2">
      <c r="A1260" s="20" t="s">
        <v>602</v>
      </c>
    </row>
    <row r="1261" spans="1:1" x14ac:dyDescent="0.2">
      <c r="A1261" s="20" t="s">
        <v>381</v>
      </c>
    </row>
    <row r="1262" spans="1:1" x14ac:dyDescent="0.2">
      <c r="A1262" s="20" t="s">
        <v>2349</v>
      </c>
    </row>
    <row r="1263" spans="1:1" x14ac:dyDescent="0.2">
      <c r="A1263" s="20" t="s">
        <v>2150</v>
      </c>
    </row>
    <row r="1264" spans="1:1" x14ac:dyDescent="0.2">
      <c r="A1264" s="20" t="s">
        <v>56</v>
      </c>
    </row>
    <row r="1265" spans="1:1" x14ac:dyDescent="0.2">
      <c r="A1265" s="20" t="s">
        <v>614</v>
      </c>
    </row>
    <row r="1266" spans="1:1" x14ac:dyDescent="0.2">
      <c r="A1266" s="20" t="s">
        <v>393</v>
      </c>
    </row>
    <row r="1267" spans="1:1" x14ac:dyDescent="0.2">
      <c r="A1267" s="20" t="s">
        <v>2361</v>
      </c>
    </row>
    <row r="1268" spans="1:1" x14ac:dyDescent="0.2">
      <c r="A1268" s="20" t="s">
        <v>2162</v>
      </c>
    </row>
    <row r="1269" spans="1:1" x14ac:dyDescent="0.2">
      <c r="A1269" s="20" t="s">
        <v>1946</v>
      </c>
    </row>
    <row r="1270" spans="1:1" x14ac:dyDescent="0.2">
      <c r="A1270" s="20" t="s">
        <v>658</v>
      </c>
    </row>
    <row r="1271" spans="1:1" x14ac:dyDescent="0.2">
      <c r="A1271" s="20" t="s">
        <v>437</v>
      </c>
    </row>
    <row r="1272" spans="1:1" x14ac:dyDescent="0.2">
      <c r="A1272" s="20" t="s">
        <v>2064</v>
      </c>
    </row>
    <row r="1273" spans="1:1" x14ac:dyDescent="0.2">
      <c r="A1273" s="20" t="s">
        <v>2207</v>
      </c>
    </row>
    <row r="1274" spans="1:1" x14ac:dyDescent="0.2">
      <c r="A1274" s="20" t="s">
        <v>1952</v>
      </c>
    </row>
    <row r="1275" spans="1:1" x14ac:dyDescent="0.2">
      <c r="A1275" s="20" t="s">
        <v>661</v>
      </c>
    </row>
    <row r="1276" spans="1:1" x14ac:dyDescent="0.2">
      <c r="A1276" s="20" t="s">
        <v>440</v>
      </c>
    </row>
    <row r="1277" spans="1:1" x14ac:dyDescent="0.2">
      <c r="A1277" s="20" t="s">
        <v>740</v>
      </c>
    </row>
    <row r="1278" spans="1:1" x14ac:dyDescent="0.2">
      <c r="A1278" s="20" t="s">
        <v>2210</v>
      </c>
    </row>
    <row r="1279" spans="1:1" x14ac:dyDescent="0.2">
      <c r="A1279" s="20" t="s">
        <v>1960</v>
      </c>
    </row>
    <row r="1280" spans="1:1" x14ac:dyDescent="0.2">
      <c r="A1280" s="20" t="s">
        <v>665</v>
      </c>
    </row>
    <row r="1281" spans="1:1" x14ac:dyDescent="0.2">
      <c r="A1281" s="20" t="s">
        <v>444</v>
      </c>
    </row>
    <row r="1282" spans="1:1" x14ac:dyDescent="0.2">
      <c r="A1282" s="20" t="s">
        <v>744</v>
      </c>
    </row>
    <row r="1283" spans="1:1" x14ac:dyDescent="0.2">
      <c r="A1283" s="20" t="s">
        <v>2214</v>
      </c>
    </row>
    <row r="1284" spans="1:1" x14ac:dyDescent="0.2">
      <c r="A1284" s="20" t="s">
        <v>2697</v>
      </c>
    </row>
    <row r="1285" spans="1:1" x14ac:dyDescent="0.2">
      <c r="A1285" s="20" t="s">
        <v>2778</v>
      </c>
    </row>
    <row r="1286" spans="1:1" x14ac:dyDescent="0.2">
      <c r="A1286" s="20" t="s">
        <v>2833</v>
      </c>
    </row>
    <row r="1287" spans="1:1" x14ac:dyDescent="0.2">
      <c r="A1287" s="20" t="s">
        <v>2890</v>
      </c>
    </row>
    <row r="1288" spans="1:1" x14ac:dyDescent="0.2">
      <c r="A1288" s="20" t="s">
        <v>2947</v>
      </c>
    </row>
    <row r="1289" spans="1:1" x14ac:dyDescent="0.2">
      <c r="A1289" s="20" t="s">
        <v>2699</v>
      </c>
    </row>
    <row r="1290" spans="1:1" x14ac:dyDescent="0.2">
      <c r="A1290" s="20" t="s">
        <v>2779</v>
      </c>
    </row>
    <row r="1291" spans="1:1" x14ac:dyDescent="0.2">
      <c r="A1291" s="20" t="s">
        <v>2834</v>
      </c>
    </row>
    <row r="1292" spans="1:1" x14ac:dyDescent="0.2">
      <c r="A1292" s="20" t="s">
        <v>2891</v>
      </c>
    </row>
    <row r="1293" spans="1:1" x14ac:dyDescent="0.2">
      <c r="A1293" s="20" t="s">
        <v>2948</v>
      </c>
    </row>
    <row r="1294" spans="1:1" x14ac:dyDescent="0.2">
      <c r="A1294" s="20" t="s">
        <v>1950</v>
      </c>
    </row>
    <row r="1295" spans="1:1" x14ac:dyDescent="0.2">
      <c r="A1295" s="20" t="s">
        <v>660</v>
      </c>
    </row>
    <row r="1296" spans="1:1" x14ac:dyDescent="0.2">
      <c r="A1296" s="20" t="s">
        <v>439</v>
      </c>
    </row>
    <row r="1297" spans="1:1" x14ac:dyDescent="0.2">
      <c r="A1297" s="20" t="s">
        <v>739</v>
      </c>
    </row>
    <row r="1298" spans="1:1" x14ac:dyDescent="0.2">
      <c r="A1298" s="20" t="s">
        <v>2209</v>
      </c>
    </row>
    <row r="1299" spans="1:1" x14ac:dyDescent="0.2">
      <c r="A1299" s="20" t="s">
        <v>1958</v>
      </c>
    </row>
    <row r="1300" spans="1:1" x14ac:dyDescent="0.2">
      <c r="A1300" s="20" t="s">
        <v>664</v>
      </c>
    </row>
    <row r="1301" spans="1:1" x14ac:dyDescent="0.2">
      <c r="A1301" s="20" t="s">
        <v>443</v>
      </c>
    </row>
    <row r="1302" spans="1:1" x14ac:dyDescent="0.2">
      <c r="A1302" s="20" t="s">
        <v>743</v>
      </c>
    </row>
    <row r="1303" spans="1:1" x14ac:dyDescent="0.2">
      <c r="A1303" s="20" t="s">
        <v>2213</v>
      </c>
    </row>
    <row r="1304" spans="1:1" x14ac:dyDescent="0.2">
      <c r="A1304" s="20" t="s">
        <v>1948</v>
      </c>
    </row>
    <row r="1305" spans="1:1" x14ac:dyDescent="0.2">
      <c r="A1305" s="20" t="s">
        <v>659</v>
      </c>
    </row>
    <row r="1306" spans="1:1" x14ac:dyDescent="0.2">
      <c r="A1306" s="20" t="s">
        <v>438</v>
      </c>
    </row>
    <row r="1307" spans="1:1" x14ac:dyDescent="0.2">
      <c r="A1307" s="20" t="s">
        <v>738</v>
      </c>
    </row>
    <row r="1308" spans="1:1" x14ac:dyDescent="0.2">
      <c r="A1308" s="20" t="s">
        <v>2208</v>
      </c>
    </row>
    <row r="1309" spans="1:1" x14ac:dyDescent="0.2">
      <c r="A1309" s="20" t="s">
        <v>1956</v>
      </c>
    </row>
    <row r="1310" spans="1:1" x14ac:dyDescent="0.2">
      <c r="A1310" s="20" t="s">
        <v>663</v>
      </c>
    </row>
    <row r="1311" spans="1:1" x14ac:dyDescent="0.2">
      <c r="A1311" s="20" t="s">
        <v>442</v>
      </c>
    </row>
    <row r="1312" spans="1:1" x14ac:dyDescent="0.2">
      <c r="A1312" s="20" t="s">
        <v>742</v>
      </c>
    </row>
    <row r="1313" spans="1:1" x14ac:dyDescent="0.2">
      <c r="A1313" s="20" t="s">
        <v>2212</v>
      </c>
    </row>
    <row r="1314" spans="1:1" x14ac:dyDescent="0.2">
      <c r="A1314" s="20" t="s">
        <v>1954</v>
      </c>
    </row>
    <row r="1315" spans="1:1" x14ac:dyDescent="0.2">
      <c r="A1315" s="20" t="s">
        <v>662</v>
      </c>
    </row>
    <row r="1316" spans="1:1" x14ac:dyDescent="0.2">
      <c r="A1316" s="20" t="s">
        <v>441</v>
      </c>
    </row>
    <row r="1317" spans="1:1" x14ac:dyDescent="0.2">
      <c r="A1317" s="20" t="s">
        <v>741</v>
      </c>
    </row>
    <row r="1318" spans="1:1" x14ac:dyDescent="0.2">
      <c r="A1318" s="20" t="s">
        <v>2211</v>
      </c>
    </row>
    <row r="1319" spans="1:1" x14ac:dyDescent="0.2">
      <c r="A1319" s="20" t="s">
        <v>60</v>
      </c>
    </row>
    <row r="1320" spans="1:1" x14ac:dyDescent="0.2">
      <c r="A1320" s="20" t="s">
        <v>617</v>
      </c>
    </row>
    <row r="1321" spans="1:1" x14ac:dyDescent="0.2">
      <c r="A1321" s="20" t="s">
        <v>396</v>
      </c>
    </row>
    <row r="1322" spans="1:1" x14ac:dyDescent="0.2">
      <c r="A1322" s="20" t="s">
        <v>2364</v>
      </c>
    </row>
    <row r="1323" spans="1:1" x14ac:dyDescent="0.2">
      <c r="A1323" s="20" t="s">
        <v>2165</v>
      </c>
    </row>
    <row r="1324" spans="1:1" x14ac:dyDescent="0.2">
      <c r="A1324" s="20" t="s">
        <v>65</v>
      </c>
    </row>
    <row r="1325" spans="1:1" x14ac:dyDescent="0.2">
      <c r="A1325" s="20" t="s">
        <v>621</v>
      </c>
    </row>
    <row r="1326" spans="1:1" x14ac:dyDescent="0.2">
      <c r="A1326" s="20" t="s">
        <v>400</v>
      </c>
    </row>
    <row r="1327" spans="1:1" x14ac:dyDescent="0.2">
      <c r="A1327" s="20" t="s">
        <v>2368</v>
      </c>
    </row>
    <row r="1328" spans="1:1" x14ac:dyDescent="0.2">
      <c r="A1328" s="20" t="s">
        <v>2169</v>
      </c>
    </row>
    <row r="1329" spans="1:1" x14ac:dyDescent="0.2">
      <c r="A1329" s="20" t="s">
        <v>2675</v>
      </c>
    </row>
    <row r="1330" spans="1:1" x14ac:dyDescent="0.2">
      <c r="A1330" s="20" t="s">
        <v>2766</v>
      </c>
    </row>
    <row r="1331" spans="1:1" x14ac:dyDescent="0.2">
      <c r="A1331" s="20" t="s">
        <v>2821</v>
      </c>
    </row>
    <row r="1332" spans="1:1" x14ac:dyDescent="0.2">
      <c r="A1332" s="20" t="s">
        <v>2878</v>
      </c>
    </row>
    <row r="1333" spans="1:1" x14ac:dyDescent="0.2">
      <c r="A1333" s="20" t="s">
        <v>2935</v>
      </c>
    </row>
    <row r="1334" spans="1:1" x14ac:dyDescent="0.2">
      <c r="A1334" s="20" t="s">
        <v>2676</v>
      </c>
    </row>
    <row r="1335" spans="1:1" x14ac:dyDescent="0.2">
      <c r="A1335" s="20" t="s">
        <v>2767</v>
      </c>
    </row>
    <row r="1336" spans="1:1" x14ac:dyDescent="0.2">
      <c r="A1336" s="20" t="s">
        <v>2822</v>
      </c>
    </row>
    <row r="1337" spans="1:1" x14ac:dyDescent="0.2">
      <c r="A1337" s="20" t="s">
        <v>2879</v>
      </c>
    </row>
    <row r="1338" spans="1:1" x14ac:dyDescent="0.2">
      <c r="A1338" s="20" t="s">
        <v>2936</v>
      </c>
    </row>
    <row r="1339" spans="1:1" x14ac:dyDescent="0.2">
      <c r="A1339" s="20" t="s">
        <v>59</v>
      </c>
    </row>
    <row r="1340" spans="1:1" x14ac:dyDescent="0.2">
      <c r="A1340" s="20" t="s">
        <v>616</v>
      </c>
    </row>
    <row r="1341" spans="1:1" x14ac:dyDescent="0.2">
      <c r="A1341" s="20" t="s">
        <v>395</v>
      </c>
    </row>
    <row r="1342" spans="1:1" x14ac:dyDescent="0.2">
      <c r="A1342" s="20" t="s">
        <v>2363</v>
      </c>
    </row>
    <row r="1343" spans="1:1" x14ac:dyDescent="0.2">
      <c r="A1343" s="20" t="s">
        <v>2164</v>
      </c>
    </row>
    <row r="1344" spans="1:1" x14ac:dyDescent="0.2">
      <c r="A1344" s="20" t="s">
        <v>64</v>
      </c>
    </row>
    <row r="1345" spans="1:1" x14ac:dyDescent="0.2">
      <c r="A1345" s="20" t="s">
        <v>620</v>
      </c>
    </row>
    <row r="1346" spans="1:1" x14ac:dyDescent="0.2">
      <c r="A1346" s="20" t="s">
        <v>399</v>
      </c>
    </row>
    <row r="1347" spans="1:1" x14ac:dyDescent="0.2">
      <c r="A1347" s="20" t="s">
        <v>2367</v>
      </c>
    </row>
    <row r="1348" spans="1:1" x14ac:dyDescent="0.2">
      <c r="A1348" s="20" t="s">
        <v>2168</v>
      </c>
    </row>
    <row r="1349" spans="1:1" x14ac:dyDescent="0.2">
      <c r="A1349" s="20" t="s">
        <v>57</v>
      </c>
    </row>
    <row r="1350" spans="1:1" x14ac:dyDescent="0.2">
      <c r="A1350" s="20" t="s">
        <v>615</v>
      </c>
    </row>
    <row r="1351" spans="1:1" x14ac:dyDescent="0.2">
      <c r="A1351" s="20" t="s">
        <v>394</v>
      </c>
    </row>
    <row r="1352" spans="1:1" x14ac:dyDescent="0.2">
      <c r="A1352" s="20" t="s">
        <v>2362</v>
      </c>
    </row>
    <row r="1353" spans="1:1" x14ac:dyDescent="0.2">
      <c r="A1353" s="20" t="s">
        <v>2163</v>
      </c>
    </row>
    <row r="1354" spans="1:1" x14ac:dyDescent="0.2">
      <c r="A1354" s="20" t="s">
        <v>62</v>
      </c>
    </row>
    <row r="1355" spans="1:1" x14ac:dyDescent="0.2">
      <c r="A1355" s="20" t="s">
        <v>619</v>
      </c>
    </row>
    <row r="1356" spans="1:1" x14ac:dyDescent="0.2">
      <c r="A1356" s="20" t="s">
        <v>398</v>
      </c>
    </row>
    <row r="1357" spans="1:1" x14ac:dyDescent="0.2">
      <c r="A1357" s="20" t="s">
        <v>2366</v>
      </c>
    </row>
    <row r="1358" spans="1:1" x14ac:dyDescent="0.2">
      <c r="A1358" s="20" t="s">
        <v>2167</v>
      </c>
    </row>
    <row r="1359" spans="1:1" x14ac:dyDescent="0.2">
      <c r="A1359" s="20" t="s">
        <v>61</v>
      </c>
    </row>
    <row r="1360" spans="1:1" x14ac:dyDescent="0.2">
      <c r="A1360" s="20" t="s">
        <v>618</v>
      </c>
    </row>
    <row r="1361" spans="1:1" x14ac:dyDescent="0.2">
      <c r="A1361" s="20" t="s">
        <v>397</v>
      </c>
    </row>
    <row r="1362" spans="1:1" x14ac:dyDescent="0.2">
      <c r="A1362" s="20" t="s">
        <v>2365</v>
      </c>
    </row>
    <row r="1363" spans="1:1" x14ac:dyDescent="0.2">
      <c r="A1363" s="20" t="s">
        <v>2166</v>
      </c>
    </row>
    <row r="1364" spans="1:1" x14ac:dyDescent="0.2">
      <c r="A1364" s="20" t="s">
        <v>4</v>
      </c>
    </row>
    <row r="1365" spans="1:1" x14ac:dyDescent="0.2">
      <c r="A1365" s="20" t="s">
        <v>579</v>
      </c>
    </row>
    <row r="1366" spans="1:1" x14ac:dyDescent="0.2">
      <c r="A1366" s="20" t="s">
        <v>359</v>
      </c>
    </row>
    <row r="1367" spans="1:1" x14ac:dyDescent="0.2">
      <c r="A1367" s="20" t="s">
        <v>2327</v>
      </c>
    </row>
    <row r="1368" spans="1:1" x14ac:dyDescent="0.2">
      <c r="A1368" s="20" t="s">
        <v>2125</v>
      </c>
    </row>
    <row r="1369" spans="1:1" x14ac:dyDescent="0.2">
      <c r="A1369" s="20" t="s">
        <v>2466</v>
      </c>
    </row>
    <row r="1370" spans="1:1" x14ac:dyDescent="0.2">
      <c r="A1370" s="20" t="s">
        <v>2514</v>
      </c>
    </row>
    <row r="1371" spans="1:1" x14ac:dyDescent="0.2">
      <c r="A1371" s="20" t="s">
        <v>699</v>
      </c>
    </row>
    <row r="1372" spans="1:1" x14ac:dyDescent="0.2">
      <c r="A1372" s="20" t="s">
        <v>2296</v>
      </c>
    </row>
    <row r="1373" spans="1:1" x14ac:dyDescent="0.2">
      <c r="A1373" s="20" t="s">
        <v>966</v>
      </c>
    </row>
    <row r="1374" spans="1:1" x14ac:dyDescent="0.2">
      <c r="A1374" s="20" t="s">
        <v>2470</v>
      </c>
    </row>
    <row r="1375" spans="1:1" x14ac:dyDescent="0.2">
      <c r="A1375" s="20" t="s">
        <v>2516</v>
      </c>
    </row>
    <row r="1376" spans="1:1" x14ac:dyDescent="0.2">
      <c r="A1376" s="20" t="s">
        <v>701</v>
      </c>
    </row>
    <row r="1377" spans="1:1" x14ac:dyDescent="0.2">
      <c r="A1377" s="20" t="s">
        <v>2298</v>
      </c>
    </row>
    <row r="1378" spans="1:1" x14ac:dyDescent="0.2">
      <c r="A1378" s="20" t="s">
        <v>968</v>
      </c>
    </row>
    <row r="1379" spans="1:1" x14ac:dyDescent="0.2">
      <c r="A1379" s="20" t="s">
        <v>2477</v>
      </c>
    </row>
    <row r="1380" spans="1:1" x14ac:dyDescent="0.2">
      <c r="A1380" s="20" t="s">
        <v>2520</v>
      </c>
    </row>
    <row r="1381" spans="1:1" x14ac:dyDescent="0.2">
      <c r="A1381" s="20" t="s">
        <v>705</v>
      </c>
    </row>
    <row r="1382" spans="1:1" x14ac:dyDescent="0.2">
      <c r="A1382" s="20" t="s">
        <v>2302</v>
      </c>
    </row>
    <row r="1383" spans="1:1" x14ac:dyDescent="0.2">
      <c r="A1383" s="20" t="s">
        <v>972</v>
      </c>
    </row>
    <row r="1384" spans="1:1" x14ac:dyDescent="0.2">
      <c r="A1384" s="20" t="s">
        <v>1823</v>
      </c>
    </row>
    <row r="1385" spans="1:1" x14ac:dyDescent="0.2">
      <c r="A1385" s="20" t="s">
        <v>313</v>
      </c>
    </row>
    <row r="1386" spans="1:1" x14ac:dyDescent="0.2">
      <c r="A1386" s="20" t="s">
        <v>496</v>
      </c>
    </row>
    <row r="1387" spans="1:1" x14ac:dyDescent="0.2">
      <c r="A1387" s="20" t="s">
        <v>796</v>
      </c>
    </row>
    <row r="1388" spans="1:1" x14ac:dyDescent="0.2">
      <c r="A1388" s="20" t="s">
        <v>2266</v>
      </c>
    </row>
    <row r="1389" spans="1:1" x14ac:dyDescent="0.2">
      <c r="A1389" s="20" t="s">
        <v>1831</v>
      </c>
    </row>
    <row r="1390" spans="1:1" x14ac:dyDescent="0.2">
      <c r="A1390" s="20" t="s">
        <v>317</v>
      </c>
    </row>
    <row r="1391" spans="1:1" x14ac:dyDescent="0.2">
      <c r="A1391" s="20" t="s">
        <v>500</v>
      </c>
    </row>
    <row r="1392" spans="1:1" x14ac:dyDescent="0.2">
      <c r="A1392" s="20" t="s">
        <v>2081</v>
      </c>
    </row>
    <row r="1393" spans="1:1" x14ac:dyDescent="0.2">
      <c r="A1393" s="20" t="s">
        <v>2270</v>
      </c>
    </row>
    <row r="1394" spans="1:1" x14ac:dyDescent="0.2">
      <c r="A1394" s="20" t="s">
        <v>2722</v>
      </c>
    </row>
    <row r="1395" spans="1:1" x14ac:dyDescent="0.2">
      <c r="A1395" s="20" t="s">
        <v>2794</v>
      </c>
    </row>
    <row r="1396" spans="1:1" x14ac:dyDescent="0.2">
      <c r="A1396" s="20" t="s">
        <v>2849</v>
      </c>
    </row>
    <row r="1397" spans="1:1" x14ac:dyDescent="0.2">
      <c r="A1397" s="20" t="s">
        <v>2906</v>
      </c>
    </row>
    <row r="1398" spans="1:1" x14ac:dyDescent="0.2">
      <c r="A1398" s="20" t="s">
        <v>2963</v>
      </c>
    </row>
    <row r="1399" spans="1:1" x14ac:dyDescent="0.2">
      <c r="A1399" s="20" t="s">
        <v>2724</v>
      </c>
    </row>
    <row r="1400" spans="1:1" x14ac:dyDescent="0.2">
      <c r="A1400" s="20" t="s">
        <v>2795</v>
      </c>
    </row>
    <row r="1401" spans="1:1" x14ac:dyDescent="0.2">
      <c r="A1401" s="20" t="s">
        <v>2850</v>
      </c>
    </row>
    <row r="1402" spans="1:1" x14ac:dyDescent="0.2">
      <c r="A1402" s="20" t="s">
        <v>2907</v>
      </c>
    </row>
    <row r="1403" spans="1:1" x14ac:dyDescent="0.2">
      <c r="A1403" s="20" t="s">
        <v>2964</v>
      </c>
    </row>
    <row r="1404" spans="1:1" x14ac:dyDescent="0.2">
      <c r="A1404" s="20" t="s">
        <v>1821</v>
      </c>
    </row>
    <row r="1405" spans="1:1" x14ac:dyDescent="0.2">
      <c r="A1405" s="20" t="s">
        <v>312</v>
      </c>
    </row>
    <row r="1406" spans="1:1" x14ac:dyDescent="0.2">
      <c r="A1406" s="20" t="s">
        <v>495</v>
      </c>
    </row>
    <row r="1407" spans="1:1" x14ac:dyDescent="0.2">
      <c r="A1407" s="20" t="s">
        <v>795</v>
      </c>
    </row>
    <row r="1408" spans="1:1" x14ac:dyDescent="0.2">
      <c r="A1408" s="20" t="s">
        <v>2265</v>
      </c>
    </row>
    <row r="1409" spans="1:1" x14ac:dyDescent="0.2">
      <c r="A1409" s="20" t="s">
        <v>1829</v>
      </c>
    </row>
    <row r="1410" spans="1:1" x14ac:dyDescent="0.2">
      <c r="A1410" s="20" t="s">
        <v>316</v>
      </c>
    </row>
    <row r="1411" spans="1:1" x14ac:dyDescent="0.2">
      <c r="A1411" s="20" t="s">
        <v>499</v>
      </c>
    </row>
    <row r="1412" spans="1:1" x14ac:dyDescent="0.2">
      <c r="A1412" s="20" t="s">
        <v>799</v>
      </c>
    </row>
    <row r="1413" spans="1:1" x14ac:dyDescent="0.2">
      <c r="A1413" s="20" t="s">
        <v>2269</v>
      </c>
    </row>
    <row r="1414" spans="1:1" x14ac:dyDescent="0.2">
      <c r="A1414" s="20" t="s">
        <v>2479</v>
      </c>
    </row>
    <row r="1415" spans="1:1" x14ac:dyDescent="0.2">
      <c r="A1415" s="20" t="s">
        <v>2521</v>
      </c>
    </row>
    <row r="1416" spans="1:1" x14ac:dyDescent="0.2">
      <c r="A1416" s="20" t="s">
        <v>706</v>
      </c>
    </row>
    <row r="1417" spans="1:1" x14ac:dyDescent="0.2">
      <c r="A1417" s="20" t="s">
        <v>2303</v>
      </c>
    </row>
    <row r="1418" spans="1:1" x14ac:dyDescent="0.2">
      <c r="A1418" s="20" t="s">
        <v>973</v>
      </c>
    </row>
    <row r="1419" spans="1:1" x14ac:dyDescent="0.2">
      <c r="A1419" s="20" t="s">
        <v>1827</v>
      </c>
    </row>
    <row r="1420" spans="1:1" x14ac:dyDescent="0.2">
      <c r="A1420" s="20" t="s">
        <v>315</v>
      </c>
    </row>
    <row r="1421" spans="1:1" x14ac:dyDescent="0.2">
      <c r="A1421" s="20" t="s">
        <v>498</v>
      </c>
    </row>
    <row r="1422" spans="1:1" x14ac:dyDescent="0.2">
      <c r="A1422" s="20" t="s">
        <v>798</v>
      </c>
    </row>
    <row r="1423" spans="1:1" x14ac:dyDescent="0.2">
      <c r="A1423" s="20" t="s">
        <v>2268</v>
      </c>
    </row>
    <row r="1424" spans="1:1" x14ac:dyDescent="0.2">
      <c r="A1424" s="20" t="s">
        <v>1825</v>
      </c>
    </row>
    <row r="1425" spans="1:1" x14ac:dyDescent="0.2">
      <c r="A1425" s="20" t="s">
        <v>314</v>
      </c>
    </row>
    <row r="1426" spans="1:1" x14ac:dyDescent="0.2">
      <c r="A1426" s="20" t="s">
        <v>497</v>
      </c>
    </row>
    <row r="1427" spans="1:1" x14ac:dyDescent="0.2">
      <c r="A1427" s="20" t="s">
        <v>797</v>
      </c>
    </row>
    <row r="1428" spans="1:1" x14ac:dyDescent="0.2">
      <c r="A1428" s="20" t="s">
        <v>2267</v>
      </c>
    </row>
    <row r="1429" spans="1:1" x14ac:dyDescent="0.2">
      <c r="A1429" s="20" t="s">
        <v>1976</v>
      </c>
    </row>
    <row r="1430" spans="1:1" x14ac:dyDescent="0.2">
      <c r="A1430" s="20" t="s">
        <v>674</v>
      </c>
    </row>
    <row r="1431" spans="1:1" x14ac:dyDescent="0.2">
      <c r="A1431" s="20" t="s">
        <v>452</v>
      </c>
    </row>
    <row r="1432" spans="1:1" x14ac:dyDescent="0.2">
      <c r="A1432" s="20" t="s">
        <v>752</v>
      </c>
    </row>
    <row r="1433" spans="1:1" x14ac:dyDescent="0.2">
      <c r="A1433" s="20" t="s">
        <v>2222</v>
      </c>
    </row>
    <row r="1434" spans="1:1" x14ac:dyDescent="0.2">
      <c r="A1434" s="20" t="s">
        <v>1984</v>
      </c>
    </row>
    <row r="1435" spans="1:1" x14ac:dyDescent="0.2">
      <c r="A1435" s="20" t="s">
        <v>678</v>
      </c>
    </row>
    <row r="1436" spans="1:1" x14ac:dyDescent="0.2">
      <c r="A1436" s="20" t="s">
        <v>456</v>
      </c>
    </row>
    <row r="1437" spans="1:1" x14ac:dyDescent="0.2">
      <c r="A1437" s="20" t="s">
        <v>756</v>
      </c>
    </row>
    <row r="1438" spans="1:1" x14ac:dyDescent="0.2">
      <c r="A1438" s="20" t="s">
        <v>2226</v>
      </c>
    </row>
    <row r="1439" spans="1:1" x14ac:dyDescent="0.2">
      <c r="A1439" s="20" t="s">
        <v>2705</v>
      </c>
    </row>
    <row r="1440" spans="1:1" x14ac:dyDescent="0.2">
      <c r="A1440" s="20" t="s">
        <v>2782</v>
      </c>
    </row>
    <row r="1441" spans="1:1" x14ac:dyDescent="0.2">
      <c r="A1441" s="20" t="s">
        <v>2837</v>
      </c>
    </row>
    <row r="1442" spans="1:1" x14ac:dyDescent="0.2">
      <c r="A1442" s="20" t="s">
        <v>2894</v>
      </c>
    </row>
    <row r="1443" spans="1:1" x14ac:dyDescent="0.2">
      <c r="A1443" s="20" t="s">
        <v>2951</v>
      </c>
    </row>
    <row r="1444" spans="1:1" x14ac:dyDescent="0.2">
      <c r="A1444" s="20" t="s">
        <v>2707</v>
      </c>
    </row>
    <row r="1445" spans="1:1" x14ac:dyDescent="0.2">
      <c r="A1445" s="20" t="s">
        <v>2783</v>
      </c>
    </row>
    <row r="1446" spans="1:1" x14ac:dyDescent="0.2">
      <c r="A1446" s="20" t="s">
        <v>2838</v>
      </c>
    </row>
    <row r="1447" spans="1:1" x14ac:dyDescent="0.2">
      <c r="A1447" s="20" t="s">
        <v>2895</v>
      </c>
    </row>
    <row r="1448" spans="1:1" x14ac:dyDescent="0.2">
      <c r="A1448" s="20" t="s">
        <v>2952</v>
      </c>
    </row>
    <row r="1449" spans="1:1" x14ac:dyDescent="0.2">
      <c r="A1449" s="20" t="s">
        <v>1974</v>
      </c>
    </row>
    <row r="1450" spans="1:1" x14ac:dyDescent="0.2">
      <c r="A1450" s="20" t="s">
        <v>673</v>
      </c>
    </row>
    <row r="1451" spans="1:1" x14ac:dyDescent="0.2">
      <c r="A1451" s="20" t="s">
        <v>451</v>
      </c>
    </row>
    <row r="1452" spans="1:1" x14ac:dyDescent="0.2">
      <c r="A1452" s="20" t="s">
        <v>751</v>
      </c>
    </row>
    <row r="1453" spans="1:1" x14ac:dyDescent="0.2">
      <c r="A1453" s="20" t="s">
        <v>2221</v>
      </c>
    </row>
    <row r="1454" spans="1:1" x14ac:dyDescent="0.2">
      <c r="A1454" s="20" t="s">
        <v>1982</v>
      </c>
    </row>
    <row r="1455" spans="1:1" x14ac:dyDescent="0.2">
      <c r="A1455" s="20" t="s">
        <v>677</v>
      </c>
    </row>
    <row r="1456" spans="1:1" x14ac:dyDescent="0.2">
      <c r="A1456" s="20" t="s">
        <v>455</v>
      </c>
    </row>
    <row r="1457" spans="1:1" x14ac:dyDescent="0.2">
      <c r="A1457" s="20" t="s">
        <v>755</v>
      </c>
    </row>
    <row r="1458" spans="1:1" x14ac:dyDescent="0.2">
      <c r="A1458" s="20" t="s">
        <v>2225</v>
      </c>
    </row>
    <row r="1459" spans="1:1" x14ac:dyDescent="0.2">
      <c r="A1459" s="20" t="s">
        <v>2472</v>
      </c>
    </row>
    <row r="1460" spans="1:1" x14ac:dyDescent="0.2">
      <c r="A1460" s="20" t="s">
        <v>2517</v>
      </c>
    </row>
    <row r="1461" spans="1:1" x14ac:dyDescent="0.2">
      <c r="A1461" s="20" t="s">
        <v>702</v>
      </c>
    </row>
    <row r="1462" spans="1:1" x14ac:dyDescent="0.2">
      <c r="A1462" s="20" t="s">
        <v>2299</v>
      </c>
    </row>
    <row r="1463" spans="1:1" x14ac:dyDescent="0.2">
      <c r="A1463" s="20" t="s">
        <v>969</v>
      </c>
    </row>
    <row r="1464" spans="1:1" x14ac:dyDescent="0.2">
      <c r="A1464" s="20" t="s">
        <v>1980</v>
      </c>
    </row>
    <row r="1465" spans="1:1" x14ac:dyDescent="0.2">
      <c r="A1465" s="20" t="s">
        <v>676</v>
      </c>
    </row>
    <row r="1466" spans="1:1" x14ac:dyDescent="0.2">
      <c r="A1466" s="20" t="s">
        <v>454</v>
      </c>
    </row>
    <row r="1467" spans="1:1" x14ac:dyDescent="0.2">
      <c r="A1467" s="20" t="s">
        <v>754</v>
      </c>
    </row>
    <row r="1468" spans="1:1" x14ac:dyDescent="0.2">
      <c r="A1468" s="20" t="s">
        <v>2224</v>
      </c>
    </row>
    <row r="1469" spans="1:1" x14ac:dyDescent="0.2">
      <c r="A1469" s="20" t="s">
        <v>1978</v>
      </c>
    </row>
    <row r="1470" spans="1:1" x14ac:dyDescent="0.2">
      <c r="A1470" s="20" t="s">
        <v>675</v>
      </c>
    </row>
    <row r="1471" spans="1:1" x14ac:dyDescent="0.2">
      <c r="A1471" s="20" t="s">
        <v>453</v>
      </c>
    </row>
    <row r="1472" spans="1:1" x14ac:dyDescent="0.2">
      <c r="A1472" s="20" t="s">
        <v>753</v>
      </c>
    </row>
    <row r="1473" spans="1:1" x14ac:dyDescent="0.2">
      <c r="A1473" s="20" t="s">
        <v>2223</v>
      </c>
    </row>
    <row r="1474" spans="1:1" x14ac:dyDescent="0.2">
      <c r="A1474" s="20" t="s">
        <v>2474</v>
      </c>
    </row>
    <row r="1475" spans="1:1" x14ac:dyDescent="0.2">
      <c r="A1475" s="20" t="s">
        <v>2518</v>
      </c>
    </row>
    <row r="1476" spans="1:1" x14ac:dyDescent="0.2">
      <c r="A1476" s="20" t="s">
        <v>703</v>
      </c>
    </row>
    <row r="1477" spans="1:1" x14ac:dyDescent="0.2">
      <c r="A1477" s="20" t="s">
        <v>2300</v>
      </c>
    </row>
    <row r="1478" spans="1:1" x14ac:dyDescent="0.2">
      <c r="A1478" s="20" t="s">
        <v>970</v>
      </c>
    </row>
    <row r="1479" spans="1:1" x14ac:dyDescent="0.2">
      <c r="A1479" s="20" t="s">
        <v>1811</v>
      </c>
    </row>
    <row r="1480" spans="1:1" x14ac:dyDescent="0.2">
      <c r="A1480" s="20" t="s">
        <v>307</v>
      </c>
    </row>
    <row r="1481" spans="1:1" x14ac:dyDescent="0.2">
      <c r="A1481" s="20" t="s">
        <v>490</v>
      </c>
    </row>
    <row r="1482" spans="1:1" x14ac:dyDescent="0.2">
      <c r="A1482" s="20" t="s">
        <v>790</v>
      </c>
    </row>
    <row r="1483" spans="1:1" x14ac:dyDescent="0.2">
      <c r="A1483" s="20" t="s">
        <v>2260</v>
      </c>
    </row>
    <row r="1484" spans="1:1" x14ac:dyDescent="0.2">
      <c r="A1484" s="20" t="s">
        <v>1819</v>
      </c>
    </row>
    <row r="1485" spans="1:1" x14ac:dyDescent="0.2">
      <c r="A1485" s="20" t="s">
        <v>311</v>
      </c>
    </row>
    <row r="1486" spans="1:1" x14ac:dyDescent="0.2">
      <c r="A1486" s="20" t="s">
        <v>494</v>
      </c>
    </row>
    <row r="1487" spans="1:1" x14ac:dyDescent="0.2">
      <c r="A1487" s="20" t="s">
        <v>794</v>
      </c>
    </row>
    <row r="1488" spans="1:1" x14ac:dyDescent="0.2">
      <c r="A1488" s="20" t="s">
        <v>2264</v>
      </c>
    </row>
    <row r="1489" spans="1:1" x14ac:dyDescent="0.2">
      <c r="A1489" s="20" t="s">
        <v>2718</v>
      </c>
    </row>
    <row r="1490" spans="1:1" x14ac:dyDescent="0.2">
      <c r="A1490" s="20" t="s">
        <v>2792</v>
      </c>
    </row>
    <row r="1491" spans="1:1" x14ac:dyDescent="0.2">
      <c r="A1491" s="20" t="s">
        <v>2847</v>
      </c>
    </row>
    <row r="1492" spans="1:1" x14ac:dyDescent="0.2">
      <c r="A1492" s="20" t="s">
        <v>2904</v>
      </c>
    </row>
    <row r="1493" spans="1:1" x14ac:dyDescent="0.2">
      <c r="A1493" s="20" t="s">
        <v>2961</v>
      </c>
    </row>
    <row r="1494" spans="1:1" x14ac:dyDescent="0.2">
      <c r="A1494" s="20" t="s">
        <v>2720</v>
      </c>
    </row>
    <row r="1495" spans="1:1" x14ac:dyDescent="0.2">
      <c r="A1495" s="20" t="s">
        <v>2793</v>
      </c>
    </row>
    <row r="1496" spans="1:1" x14ac:dyDescent="0.2">
      <c r="A1496" s="20" t="s">
        <v>2848</v>
      </c>
    </row>
    <row r="1497" spans="1:1" x14ac:dyDescent="0.2">
      <c r="A1497" s="20" t="s">
        <v>2905</v>
      </c>
    </row>
    <row r="1498" spans="1:1" x14ac:dyDescent="0.2">
      <c r="A1498" s="20" t="s">
        <v>2962</v>
      </c>
    </row>
    <row r="1499" spans="1:1" x14ac:dyDescent="0.2">
      <c r="A1499" s="20" t="s">
        <v>1809</v>
      </c>
    </row>
    <row r="1500" spans="1:1" x14ac:dyDescent="0.2">
      <c r="A1500" s="20" t="s">
        <v>306</v>
      </c>
    </row>
    <row r="1501" spans="1:1" x14ac:dyDescent="0.2">
      <c r="A1501" s="20" t="s">
        <v>489</v>
      </c>
    </row>
    <row r="1502" spans="1:1" x14ac:dyDescent="0.2">
      <c r="A1502" s="20" t="s">
        <v>789</v>
      </c>
    </row>
    <row r="1503" spans="1:1" x14ac:dyDescent="0.2">
      <c r="A1503" s="20" t="s">
        <v>2259</v>
      </c>
    </row>
    <row r="1504" spans="1:1" x14ac:dyDescent="0.2">
      <c r="A1504" s="20" t="s">
        <v>1817</v>
      </c>
    </row>
    <row r="1505" spans="1:1" x14ac:dyDescent="0.2">
      <c r="A1505" s="20" t="s">
        <v>310</v>
      </c>
    </row>
    <row r="1506" spans="1:1" x14ac:dyDescent="0.2">
      <c r="A1506" s="20" t="s">
        <v>493</v>
      </c>
    </row>
    <row r="1507" spans="1:1" x14ac:dyDescent="0.2">
      <c r="A1507" s="20" t="s">
        <v>793</v>
      </c>
    </row>
    <row r="1508" spans="1:1" x14ac:dyDescent="0.2">
      <c r="A1508" s="20" t="s">
        <v>2263</v>
      </c>
    </row>
    <row r="1509" spans="1:1" x14ac:dyDescent="0.2">
      <c r="A1509" s="20" t="s">
        <v>2476</v>
      </c>
    </row>
    <row r="1510" spans="1:1" x14ac:dyDescent="0.2">
      <c r="A1510" s="20" t="s">
        <v>2519</v>
      </c>
    </row>
    <row r="1511" spans="1:1" x14ac:dyDescent="0.2">
      <c r="A1511" s="20" t="s">
        <v>704</v>
      </c>
    </row>
    <row r="1512" spans="1:1" x14ac:dyDescent="0.2">
      <c r="A1512" s="20" t="s">
        <v>2301</v>
      </c>
    </row>
    <row r="1513" spans="1:1" x14ac:dyDescent="0.2">
      <c r="A1513" s="20" t="s">
        <v>971</v>
      </c>
    </row>
    <row r="1514" spans="1:1" x14ac:dyDescent="0.2">
      <c r="A1514" s="20" t="s">
        <v>1815</v>
      </c>
    </row>
    <row r="1515" spans="1:1" x14ac:dyDescent="0.2">
      <c r="A1515" s="20" t="s">
        <v>309</v>
      </c>
    </row>
    <row r="1516" spans="1:1" x14ac:dyDescent="0.2">
      <c r="A1516" s="20" t="s">
        <v>492</v>
      </c>
    </row>
    <row r="1517" spans="1:1" x14ac:dyDescent="0.2">
      <c r="A1517" s="20" t="s">
        <v>792</v>
      </c>
    </row>
    <row r="1518" spans="1:1" x14ac:dyDescent="0.2">
      <c r="A1518" s="20" t="s">
        <v>2262</v>
      </c>
    </row>
    <row r="1519" spans="1:1" x14ac:dyDescent="0.2">
      <c r="A1519" s="20" t="s">
        <v>1813</v>
      </c>
    </row>
    <row r="1520" spans="1:1" x14ac:dyDescent="0.2">
      <c r="A1520" s="20" t="s">
        <v>308</v>
      </c>
    </row>
    <row r="1521" spans="1:1" x14ac:dyDescent="0.2">
      <c r="A1521" s="20" t="s">
        <v>491</v>
      </c>
    </row>
    <row r="1522" spans="1:1" x14ac:dyDescent="0.2">
      <c r="A1522" s="20" t="s">
        <v>791</v>
      </c>
    </row>
    <row r="1523" spans="1:1" x14ac:dyDescent="0.2">
      <c r="A1523" s="20" t="s">
        <v>2261</v>
      </c>
    </row>
    <row r="1524" spans="1:1" x14ac:dyDescent="0.2">
      <c r="A1524" s="20" t="s">
        <v>1986</v>
      </c>
    </row>
    <row r="1525" spans="1:1" x14ac:dyDescent="0.2">
      <c r="A1525" s="20" t="s">
        <v>679</v>
      </c>
    </row>
    <row r="1526" spans="1:1" x14ac:dyDescent="0.2">
      <c r="A1526" s="20" t="s">
        <v>457</v>
      </c>
    </row>
    <row r="1527" spans="1:1" x14ac:dyDescent="0.2">
      <c r="A1527" s="20" t="s">
        <v>757</v>
      </c>
    </row>
    <row r="1528" spans="1:1" x14ac:dyDescent="0.2">
      <c r="A1528" s="20" t="s">
        <v>2227</v>
      </c>
    </row>
    <row r="1529" spans="1:1" x14ac:dyDescent="0.2">
      <c r="A1529" s="20" t="s">
        <v>1833</v>
      </c>
    </row>
    <row r="1530" spans="1:1" x14ac:dyDescent="0.2">
      <c r="A1530" s="20" t="s">
        <v>318</v>
      </c>
    </row>
    <row r="1531" spans="1:1" x14ac:dyDescent="0.2">
      <c r="A1531" s="20" t="s">
        <v>501</v>
      </c>
    </row>
    <row r="1532" spans="1:1" x14ac:dyDescent="0.2">
      <c r="A1532" s="20" t="s">
        <v>2082</v>
      </c>
    </row>
    <row r="1533" spans="1:1" x14ac:dyDescent="0.2">
      <c r="A1533" s="20" t="s">
        <v>2271</v>
      </c>
    </row>
    <row r="1534" spans="1:1" x14ac:dyDescent="0.2">
      <c r="A1534" s="20" t="s">
        <v>1839</v>
      </c>
    </row>
    <row r="1535" spans="1:1" x14ac:dyDescent="0.2">
      <c r="A1535" s="20" t="s">
        <v>321</v>
      </c>
    </row>
    <row r="1536" spans="1:1" x14ac:dyDescent="0.2">
      <c r="A1536" s="20" t="s">
        <v>504</v>
      </c>
    </row>
    <row r="1537" spans="1:1" x14ac:dyDescent="0.2">
      <c r="A1537" s="20" t="s">
        <v>2085</v>
      </c>
    </row>
    <row r="1538" spans="1:1" x14ac:dyDescent="0.2">
      <c r="A1538" s="20" t="s">
        <v>2274</v>
      </c>
    </row>
    <row r="1539" spans="1:1" x14ac:dyDescent="0.2">
      <c r="A1539" s="20" t="s">
        <v>1847</v>
      </c>
    </row>
    <row r="1540" spans="1:1" x14ac:dyDescent="0.2">
      <c r="A1540" s="20" t="s">
        <v>325</v>
      </c>
    </row>
    <row r="1541" spans="1:1" x14ac:dyDescent="0.2">
      <c r="A1541" s="20" t="s">
        <v>508</v>
      </c>
    </row>
    <row r="1542" spans="1:1" x14ac:dyDescent="0.2">
      <c r="A1542" s="20" t="s">
        <v>2089</v>
      </c>
    </row>
    <row r="1543" spans="1:1" x14ac:dyDescent="0.2">
      <c r="A1543" s="20" t="s">
        <v>2278</v>
      </c>
    </row>
    <row r="1544" spans="1:1" x14ac:dyDescent="0.2">
      <c r="A1544" s="20" t="s">
        <v>2726</v>
      </c>
    </row>
    <row r="1545" spans="1:1" x14ac:dyDescent="0.2">
      <c r="A1545" s="20" t="s">
        <v>2796</v>
      </c>
    </row>
    <row r="1546" spans="1:1" x14ac:dyDescent="0.2">
      <c r="A1546" s="20" t="s">
        <v>2851</v>
      </c>
    </row>
    <row r="1547" spans="1:1" x14ac:dyDescent="0.2">
      <c r="A1547" s="20" t="s">
        <v>2908</v>
      </c>
    </row>
    <row r="1548" spans="1:1" x14ac:dyDescent="0.2">
      <c r="A1548" s="20" t="s">
        <v>2965</v>
      </c>
    </row>
    <row r="1549" spans="1:1" x14ac:dyDescent="0.2">
      <c r="A1549" s="20" t="s">
        <v>2728</v>
      </c>
    </row>
    <row r="1550" spans="1:1" x14ac:dyDescent="0.2">
      <c r="A1550" s="20" t="s">
        <v>2797</v>
      </c>
    </row>
    <row r="1551" spans="1:1" x14ac:dyDescent="0.2">
      <c r="A1551" s="20" t="s">
        <v>2852</v>
      </c>
    </row>
    <row r="1552" spans="1:1" x14ac:dyDescent="0.2">
      <c r="A1552" s="20" t="s">
        <v>2909</v>
      </c>
    </row>
    <row r="1553" spans="1:1" x14ac:dyDescent="0.2">
      <c r="A1553" s="20" t="s">
        <v>2966</v>
      </c>
    </row>
    <row r="1554" spans="1:1" x14ac:dyDescent="0.2">
      <c r="A1554" s="20" t="s">
        <v>1837</v>
      </c>
    </row>
    <row r="1555" spans="1:1" x14ac:dyDescent="0.2">
      <c r="A1555" s="20" t="s">
        <v>320</v>
      </c>
    </row>
    <row r="1556" spans="1:1" x14ac:dyDescent="0.2">
      <c r="A1556" s="20" t="s">
        <v>503</v>
      </c>
    </row>
    <row r="1557" spans="1:1" x14ac:dyDescent="0.2">
      <c r="A1557" s="20" t="s">
        <v>2084</v>
      </c>
    </row>
    <row r="1558" spans="1:1" x14ac:dyDescent="0.2">
      <c r="A1558" s="20" t="s">
        <v>2273</v>
      </c>
    </row>
    <row r="1559" spans="1:1" x14ac:dyDescent="0.2">
      <c r="A1559" s="20" t="s">
        <v>1845</v>
      </c>
    </row>
    <row r="1560" spans="1:1" x14ac:dyDescent="0.2">
      <c r="A1560" s="20" t="s">
        <v>324</v>
      </c>
    </row>
    <row r="1561" spans="1:1" x14ac:dyDescent="0.2">
      <c r="A1561" s="20" t="s">
        <v>507</v>
      </c>
    </row>
    <row r="1562" spans="1:1" x14ac:dyDescent="0.2">
      <c r="A1562" s="20" t="s">
        <v>2088</v>
      </c>
    </row>
    <row r="1563" spans="1:1" x14ac:dyDescent="0.2">
      <c r="A1563" s="20" t="s">
        <v>2277</v>
      </c>
    </row>
    <row r="1564" spans="1:1" x14ac:dyDescent="0.2">
      <c r="A1564" s="20" t="s">
        <v>1835</v>
      </c>
    </row>
    <row r="1565" spans="1:1" x14ac:dyDescent="0.2">
      <c r="A1565" s="20" t="s">
        <v>319</v>
      </c>
    </row>
    <row r="1566" spans="1:1" x14ac:dyDescent="0.2">
      <c r="A1566" s="20" t="s">
        <v>502</v>
      </c>
    </row>
    <row r="1567" spans="1:1" x14ac:dyDescent="0.2">
      <c r="A1567" s="20" t="s">
        <v>2083</v>
      </c>
    </row>
    <row r="1568" spans="1:1" x14ac:dyDescent="0.2">
      <c r="A1568" s="20" t="s">
        <v>2272</v>
      </c>
    </row>
    <row r="1569" spans="1:1" x14ac:dyDescent="0.2">
      <c r="A1569" s="20" t="s">
        <v>1843</v>
      </c>
    </row>
    <row r="1570" spans="1:1" x14ac:dyDescent="0.2">
      <c r="A1570" s="20" t="s">
        <v>323</v>
      </c>
    </row>
    <row r="1571" spans="1:1" x14ac:dyDescent="0.2">
      <c r="A1571" s="20" t="s">
        <v>506</v>
      </c>
    </row>
    <row r="1572" spans="1:1" x14ac:dyDescent="0.2">
      <c r="A1572" s="20" t="s">
        <v>2087</v>
      </c>
    </row>
    <row r="1573" spans="1:1" x14ac:dyDescent="0.2">
      <c r="A1573" s="20" t="s">
        <v>2276</v>
      </c>
    </row>
    <row r="1574" spans="1:1" x14ac:dyDescent="0.2">
      <c r="A1574" s="20" t="s">
        <v>1841</v>
      </c>
    </row>
    <row r="1575" spans="1:1" x14ac:dyDescent="0.2">
      <c r="A1575" s="20" t="s">
        <v>322</v>
      </c>
    </row>
    <row r="1576" spans="1:1" x14ac:dyDescent="0.2">
      <c r="A1576" s="20" t="s">
        <v>505</v>
      </c>
    </row>
    <row r="1577" spans="1:1" x14ac:dyDescent="0.2">
      <c r="A1577" s="20" t="s">
        <v>2086</v>
      </c>
    </row>
    <row r="1578" spans="1:1" x14ac:dyDescent="0.2">
      <c r="A1578" s="20" t="s">
        <v>2275</v>
      </c>
    </row>
    <row r="1579" spans="1:1" x14ac:dyDescent="0.2">
      <c r="A1579" s="20" t="s">
        <v>1990</v>
      </c>
    </row>
    <row r="1580" spans="1:1" x14ac:dyDescent="0.2">
      <c r="A1580" s="20" t="s">
        <v>682</v>
      </c>
    </row>
    <row r="1581" spans="1:1" x14ac:dyDescent="0.2">
      <c r="A1581" s="20" t="s">
        <v>460</v>
      </c>
    </row>
    <row r="1582" spans="1:1" x14ac:dyDescent="0.2">
      <c r="A1582" s="20" t="s">
        <v>760</v>
      </c>
    </row>
    <row r="1583" spans="1:1" x14ac:dyDescent="0.2">
      <c r="A1583" s="20" t="s">
        <v>2230</v>
      </c>
    </row>
    <row r="1584" spans="1:1" x14ac:dyDescent="0.2">
      <c r="A1584" s="20" t="s">
        <v>1995</v>
      </c>
    </row>
    <row r="1585" spans="1:1" x14ac:dyDescent="0.2">
      <c r="A1585" s="20" t="s">
        <v>281</v>
      </c>
    </row>
    <row r="1586" spans="1:1" x14ac:dyDescent="0.2">
      <c r="A1586" s="20" t="s">
        <v>464</v>
      </c>
    </row>
    <row r="1587" spans="1:1" x14ac:dyDescent="0.2">
      <c r="A1587" s="20" t="s">
        <v>764</v>
      </c>
    </row>
    <row r="1588" spans="1:1" x14ac:dyDescent="0.2">
      <c r="A1588" s="20" t="s">
        <v>2234</v>
      </c>
    </row>
    <row r="1589" spans="1:1" x14ac:dyDescent="0.2">
      <c r="A1589" s="20" t="s">
        <v>2709</v>
      </c>
    </row>
    <row r="1590" spans="1:1" x14ac:dyDescent="0.2">
      <c r="A1590" s="20" t="s">
        <v>2784</v>
      </c>
    </row>
    <row r="1591" spans="1:1" x14ac:dyDescent="0.2">
      <c r="A1591" s="20" t="s">
        <v>2839</v>
      </c>
    </row>
    <row r="1592" spans="1:1" x14ac:dyDescent="0.2">
      <c r="A1592" s="20" t="s">
        <v>2896</v>
      </c>
    </row>
    <row r="1593" spans="1:1" x14ac:dyDescent="0.2">
      <c r="A1593" s="20" t="s">
        <v>2953</v>
      </c>
    </row>
    <row r="1594" spans="1:1" x14ac:dyDescent="0.2">
      <c r="A1594" s="20" t="s">
        <v>2710</v>
      </c>
    </row>
    <row r="1595" spans="1:1" x14ac:dyDescent="0.2">
      <c r="A1595" s="20" t="s">
        <v>2785</v>
      </c>
    </row>
    <row r="1596" spans="1:1" x14ac:dyDescent="0.2">
      <c r="A1596" s="20" t="s">
        <v>2840</v>
      </c>
    </row>
    <row r="1597" spans="1:1" x14ac:dyDescent="0.2">
      <c r="A1597" s="20" t="s">
        <v>2897</v>
      </c>
    </row>
    <row r="1598" spans="1:1" x14ac:dyDescent="0.2">
      <c r="A1598" s="20" t="s">
        <v>2954</v>
      </c>
    </row>
    <row r="1599" spans="1:1" x14ac:dyDescent="0.2">
      <c r="A1599" s="20" t="s">
        <v>1989</v>
      </c>
    </row>
    <row r="1600" spans="1:1" x14ac:dyDescent="0.2">
      <c r="A1600" s="20" t="s">
        <v>681</v>
      </c>
    </row>
    <row r="1601" spans="1:1" x14ac:dyDescent="0.2">
      <c r="A1601" s="20" t="s">
        <v>459</v>
      </c>
    </row>
    <row r="1602" spans="1:1" x14ac:dyDescent="0.2">
      <c r="A1602" s="20" t="s">
        <v>759</v>
      </c>
    </row>
    <row r="1603" spans="1:1" x14ac:dyDescent="0.2">
      <c r="A1603" s="20" t="s">
        <v>2229</v>
      </c>
    </row>
    <row r="1604" spans="1:1" x14ac:dyDescent="0.2">
      <c r="A1604" s="20" t="s">
        <v>1994</v>
      </c>
    </row>
    <row r="1605" spans="1:1" x14ac:dyDescent="0.2">
      <c r="A1605" s="20" t="s">
        <v>280</v>
      </c>
    </row>
    <row r="1606" spans="1:1" x14ac:dyDescent="0.2">
      <c r="A1606" s="20" t="s">
        <v>463</v>
      </c>
    </row>
    <row r="1607" spans="1:1" x14ac:dyDescent="0.2">
      <c r="A1607" s="20" t="s">
        <v>763</v>
      </c>
    </row>
    <row r="1608" spans="1:1" x14ac:dyDescent="0.2">
      <c r="A1608" s="20" t="s">
        <v>2233</v>
      </c>
    </row>
    <row r="1609" spans="1:1" x14ac:dyDescent="0.2">
      <c r="A1609" s="20" t="s">
        <v>1987</v>
      </c>
    </row>
    <row r="1610" spans="1:1" x14ac:dyDescent="0.2">
      <c r="A1610" s="20" t="s">
        <v>680</v>
      </c>
    </row>
    <row r="1611" spans="1:1" x14ac:dyDescent="0.2">
      <c r="A1611" s="20" t="s">
        <v>458</v>
      </c>
    </row>
    <row r="1612" spans="1:1" x14ac:dyDescent="0.2">
      <c r="A1612" s="20" t="s">
        <v>758</v>
      </c>
    </row>
    <row r="1613" spans="1:1" x14ac:dyDescent="0.2">
      <c r="A1613" s="20" t="s">
        <v>2228</v>
      </c>
    </row>
    <row r="1614" spans="1:1" x14ac:dyDescent="0.2">
      <c r="A1614" s="20" t="s">
        <v>1992</v>
      </c>
    </row>
    <row r="1615" spans="1:1" x14ac:dyDescent="0.2">
      <c r="A1615" s="20" t="s">
        <v>684</v>
      </c>
    </row>
    <row r="1616" spans="1:1" x14ac:dyDescent="0.2">
      <c r="A1616" s="20" t="s">
        <v>462</v>
      </c>
    </row>
    <row r="1617" spans="1:1" x14ac:dyDescent="0.2">
      <c r="A1617" s="20" t="s">
        <v>762</v>
      </c>
    </row>
    <row r="1618" spans="1:1" x14ac:dyDescent="0.2">
      <c r="A1618" s="20" t="s">
        <v>2232</v>
      </c>
    </row>
    <row r="1619" spans="1:1" x14ac:dyDescent="0.2">
      <c r="A1619" s="20" t="s">
        <v>1991</v>
      </c>
    </row>
    <row r="1620" spans="1:1" x14ac:dyDescent="0.2">
      <c r="A1620" s="20" t="s">
        <v>683</v>
      </c>
    </row>
    <row r="1621" spans="1:1" x14ac:dyDescent="0.2">
      <c r="A1621" s="20" t="s">
        <v>461</v>
      </c>
    </row>
    <row r="1622" spans="1:1" x14ac:dyDescent="0.2">
      <c r="A1622" s="20" t="s">
        <v>761</v>
      </c>
    </row>
    <row r="1623" spans="1:1" x14ac:dyDescent="0.2">
      <c r="A1623" s="20" t="s">
        <v>2231</v>
      </c>
    </row>
    <row r="1624" spans="1:1" x14ac:dyDescent="0.2">
      <c r="A1624" s="20" t="s">
        <v>1964</v>
      </c>
    </row>
    <row r="1625" spans="1:1" x14ac:dyDescent="0.2">
      <c r="A1625" s="20" t="s">
        <v>667</v>
      </c>
    </row>
    <row r="1626" spans="1:1" x14ac:dyDescent="0.2">
      <c r="A1626" s="20" t="s">
        <v>446</v>
      </c>
    </row>
    <row r="1627" spans="1:1" x14ac:dyDescent="0.2">
      <c r="A1627" s="20" t="s">
        <v>746</v>
      </c>
    </row>
    <row r="1628" spans="1:1" x14ac:dyDescent="0.2">
      <c r="A1628" s="20" t="s">
        <v>2216</v>
      </c>
    </row>
    <row r="1629" spans="1:1" x14ac:dyDescent="0.2">
      <c r="A1629" s="20" t="s">
        <v>1972</v>
      </c>
    </row>
    <row r="1630" spans="1:1" x14ac:dyDescent="0.2">
      <c r="A1630" s="20" t="s">
        <v>671</v>
      </c>
    </row>
    <row r="1631" spans="1:1" x14ac:dyDescent="0.2">
      <c r="A1631" s="20" t="s">
        <v>450</v>
      </c>
    </row>
    <row r="1632" spans="1:1" x14ac:dyDescent="0.2">
      <c r="A1632" s="20" t="s">
        <v>750</v>
      </c>
    </row>
    <row r="1633" spans="1:1" x14ac:dyDescent="0.2">
      <c r="A1633" s="20" t="s">
        <v>2220</v>
      </c>
    </row>
    <row r="1634" spans="1:1" x14ac:dyDescent="0.2">
      <c r="A1634" s="20" t="s">
        <v>2701</v>
      </c>
    </row>
    <row r="1635" spans="1:1" x14ac:dyDescent="0.2">
      <c r="A1635" s="20" t="s">
        <v>2780</v>
      </c>
    </row>
    <row r="1636" spans="1:1" x14ac:dyDescent="0.2">
      <c r="A1636" s="20" t="s">
        <v>2835</v>
      </c>
    </row>
    <row r="1637" spans="1:1" x14ac:dyDescent="0.2">
      <c r="A1637" s="20" t="s">
        <v>2892</v>
      </c>
    </row>
    <row r="1638" spans="1:1" x14ac:dyDescent="0.2">
      <c r="A1638" s="20" t="s">
        <v>2949</v>
      </c>
    </row>
    <row r="1639" spans="1:1" x14ac:dyDescent="0.2">
      <c r="A1639" s="20" t="s">
        <v>2703</v>
      </c>
    </row>
    <row r="1640" spans="1:1" x14ac:dyDescent="0.2">
      <c r="A1640" s="20" t="s">
        <v>2781</v>
      </c>
    </row>
    <row r="1641" spans="1:1" x14ac:dyDescent="0.2">
      <c r="A1641" s="20" t="s">
        <v>2836</v>
      </c>
    </row>
    <row r="1642" spans="1:1" x14ac:dyDescent="0.2">
      <c r="A1642" s="20" t="s">
        <v>2893</v>
      </c>
    </row>
    <row r="1643" spans="1:1" x14ac:dyDescent="0.2">
      <c r="A1643" s="20" t="s">
        <v>2950</v>
      </c>
    </row>
    <row r="1644" spans="1:1" x14ac:dyDescent="0.2">
      <c r="A1644" s="20" t="s">
        <v>1962</v>
      </c>
    </row>
    <row r="1645" spans="1:1" x14ac:dyDescent="0.2">
      <c r="A1645" s="20" t="s">
        <v>666</v>
      </c>
    </row>
    <row r="1646" spans="1:1" x14ac:dyDescent="0.2">
      <c r="A1646" s="20" t="s">
        <v>445</v>
      </c>
    </row>
    <row r="1647" spans="1:1" x14ac:dyDescent="0.2">
      <c r="A1647" s="20" t="s">
        <v>745</v>
      </c>
    </row>
    <row r="1648" spans="1:1" x14ac:dyDescent="0.2">
      <c r="A1648" s="20" t="s">
        <v>2215</v>
      </c>
    </row>
    <row r="1649" spans="1:1" x14ac:dyDescent="0.2">
      <c r="A1649" s="20" t="s">
        <v>1970</v>
      </c>
    </row>
    <row r="1650" spans="1:1" x14ac:dyDescent="0.2">
      <c r="A1650" s="20" t="s">
        <v>670</v>
      </c>
    </row>
    <row r="1651" spans="1:1" x14ac:dyDescent="0.2">
      <c r="A1651" s="20" t="s">
        <v>449</v>
      </c>
    </row>
    <row r="1652" spans="1:1" x14ac:dyDescent="0.2">
      <c r="A1652" s="20" t="s">
        <v>749</v>
      </c>
    </row>
    <row r="1653" spans="1:1" x14ac:dyDescent="0.2">
      <c r="A1653" s="20" t="s">
        <v>2219</v>
      </c>
    </row>
    <row r="1654" spans="1:1" x14ac:dyDescent="0.2">
      <c r="A1654" s="20" t="s">
        <v>2468</v>
      </c>
    </row>
    <row r="1655" spans="1:1" x14ac:dyDescent="0.2">
      <c r="A1655" s="20" t="s">
        <v>2515</v>
      </c>
    </row>
    <row r="1656" spans="1:1" x14ac:dyDescent="0.2">
      <c r="A1656" s="20" t="s">
        <v>700</v>
      </c>
    </row>
    <row r="1657" spans="1:1" x14ac:dyDescent="0.2">
      <c r="A1657" s="20" t="s">
        <v>2297</v>
      </c>
    </row>
    <row r="1658" spans="1:1" x14ac:dyDescent="0.2">
      <c r="A1658" s="20" t="s">
        <v>967</v>
      </c>
    </row>
    <row r="1659" spans="1:1" x14ac:dyDescent="0.2">
      <c r="A1659" s="20" t="s">
        <v>1968</v>
      </c>
    </row>
    <row r="1660" spans="1:1" x14ac:dyDescent="0.2">
      <c r="A1660" s="20" t="s">
        <v>669</v>
      </c>
    </row>
    <row r="1661" spans="1:1" x14ac:dyDescent="0.2">
      <c r="A1661" s="20" t="s">
        <v>448</v>
      </c>
    </row>
    <row r="1662" spans="1:1" x14ac:dyDescent="0.2">
      <c r="A1662" s="20" t="s">
        <v>748</v>
      </c>
    </row>
    <row r="1663" spans="1:1" x14ac:dyDescent="0.2">
      <c r="A1663" s="20" t="s">
        <v>2218</v>
      </c>
    </row>
    <row r="1664" spans="1:1" x14ac:dyDescent="0.2">
      <c r="A1664" s="20" t="s">
        <v>1788</v>
      </c>
    </row>
    <row r="1665" spans="1:1" x14ac:dyDescent="0.2">
      <c r="A1665" s="20" t="s">
        <v>290</v>
      </c>
    </row>
    <row r="1666" spans="1:1" x14ac:dyDescent="0.2">
      <c r="A1666" s="20" t="s">
        <v>473</v>
      </c>
    </row>
    <row r="1667" spans="1:1" x14ac:dyDescent="0.2">
      <c r="A1667" s="20" t="s">
        <v>773</v>
      </c>
    </row>
    <row r="1668" spans="1:1" x14ac:dyDescent="0.2">
      <c r="A1668" s="20" t="s">
        <v>2243</v>
      </c>
    </row>
    <row r="1669" spans="1:1" x14ac:dyDescent="0.2">
      <c r="A1669" s="20" t="s">
        <v>1865</v>
      </c>
    </row>
    <row r="1670" spans="1:1" x14ac:dyDescent="0.2">
      <c r="A1670" s="20" t="s">
        <v>334</v>
      </c>
    </row>
    <row r="1671" spans="1:1" x14ac:dyDescent="0.2">
      <c r="A1671" s="20" t="s">
        <v>517</v>
      </c>
    </row>
    <row r="1672" spans="1:1" x14ac:dyDescent="0.2">
      <c r="A1672" s="20" t="s">
        <v>2098</v>
      </c>
    </row>
    <row r="1673" spans="1:1" x14ac:dyDescent="0.2">
      <c r="A1673" s="20" t="s">
        <v>1181</v>
      </c>
    </row>
    <row r="1674" spans="1:1" x14ac:dyDescent="0.2">
      <c r="A1674" s="20" t="s">
        <v>1871</v>
      </c>
    </row>
    <row r="1675" spans="1:1" x14ac:dyDescent="0.2">
      <c r="A1675" s="20" t="s">
        <v>337</v>
      </c>
    </row>
    <row r="1676" spans="1:1" x14ac:dyDescent="0.2">
      <c r="A1676" s="20" t="s">
        <v>520</v>
      </c>
    </row>
    <row r="1677" spans="1:1" x14ac:dyDescent="0.2">
      <c r="A1677" s="20" t="s">
        <v>2101</v>
      </c>
    </row>
    <row r="1678" spans="1:1" x14ac:dyDescent="0.2">
      <c r="A1678" s="20" t="s">
        <v>1184</v>
      </c>
    </row>
    <row r="1679" spans="1:1" x14ac:dyDescent="0.2">
      <c r="A1679" s="20" t="s">
        <v>545</v>
      </c>
    </row>
    <row r="1680" spans="1:1" x14ac:dyDescent="0.2">
      <c r="A1680" s="20" t="s">
        <v>341</v>
      </c>
    </row>
    <row r="1681" spans="1:1" x14ac:dyDescent="0.2">
      <c r="A1681" s="20" t="s">
        <v>524</v>
      </c>
    </row>
    <row r="1682" spans="1:1" x14ac:dyDescent="0.2">
      <c r="A1682" s="20" t="s">
        <v>2105</v>
      </c>
    </row>
    <row r="1683" spans="1:1" x14ac:dyDescent="0.2">
      <c r="A1683" s="20" t="s">
        <v>1188</v>
      </c>
    </row>
    <row r="1684" spans="1:1" x14ac:dyDescent="0.2">
      <c r="A1684" s="20" t="s">
        <v>2734</v>
      </c>
    </row>
    <row r="1685" spans="1:1" x14ac:dyDescent="0.2">
      <c r="A1685" s="20" t="s">
        <v>2800</v>
      </c>
    </row>
    <row r="1686" spans="1:1" x14ac:dyDescent="0.2">
      <c r="A1686" s="20" t="s">
        <v>2855</v>
      </c>
    </row>
    <row r="1687" spans="1:1" x14ac:dyDescent="0.2">
      <c r="A1687" s="20" t="s">
        <v>2912</v>
      </c>
    </row>
    <row r="1688" spans="1:1" x14ac:dyDescent="0.2">
      <c r="A1688" s="20" t="s">
        <v>2969</v>
      </c>
    </row>
    <row r="1689" spans="1:1" x14ac:dyDescent="0.2">
      <c r="A1689" s="20" t="s">
        <v>2736</v>
      </c>
    </row>
    <row r="1690" spans="1:1" x14ac:dyDescent="0.2">
      <c r="A1690" s="20" t="s">
        <v>2801</v>
      </c>
    </row>
    <row r="1691" spans="1:1" x14ac:dyDescent="0.2">
      <c r="A1691" s="20" t="s">
        <v>2856</v>
      </c>
    </row>
    <row r="1692" spans="1:1" x14ac:dyDescent="0.2">
      <c r="A1692" s="20" t="s">
        <v>2913</v>
      </c>
    </row>
    <row r="1693" spans="1:1" x14ac:dyDescent="0.2">
      <c r="A1693" s="20" t="s">
        <v>2970</v>
      </c>
    </row>
    <row r="1694" spans="1:1" x14ac:dyDescent="0.2">
      <c r="A1694" s="20" t="s">
        <v>1869</v>
      </c>
    </row>
    <row r="1695" spans="1:1" x14ac:dyDescent="0.2">
      <c r="A1695" s="20" t="s">
        <v>336</v>
      </c>
    </row>
    <row r="1696" spans="1:1" x14ac:dyDescent="0.2">
      <c r="A1696" s="20" t="s">
        <v>519</v>
      </c>
    </row>
    <row r="1697" spans="1:1" x14ac:dyDescent="0.2">
      <c r="A1697" s="20" t="s">
        <v>2100</v>
      </c>
    </row>
    <row r="1698" spans="1:1" x14ac:dyDescent="0.2">
      <c r="A1698" s="20" t="s">
        <v>1183</v>
      </c>
    </row>
    <row r="1699" spans="1:1" x14ac:dyDescent="0.2">
      <c r="A1699" s="20" t="s">
        <v>1877</v>
      </c>
    </row>
    <row r="1700" spans="1:1" x14ac:dyDescent="0.2">
      <c r="A1700" s="20" t="s">
        <v>340</v>
      </c>
    </row>
    <row r="1701" spans="1:1" x14ac:dyDescent="0.2">
      <c r="A1701" s="20" t="s">
        <v>523</v>
      </c>
    </row>
    <row r="1702" spans="1:1" x14ac:dyDescent="0.2">
      <c r="A1702" s="20" t="s">
        <v>2104</v>
      </c>
    </row>
    <row r="1703" spans="1:1" x14ac:dyDescent="0.2">
      <c r="A1703" s="20" t="s">
        <v>1187</v>
      </c>
    </row>
    <row r="1704" spans="1:1" x14ac:dyDescent="0.2">
      <c r="A1704" s="20" t="s">
        <v>1867</v>
      </c>
    </row>
    <row r="1705" spans="1:1" x14ac:dyDescent="0.2">
      <c r="A1705" s="20" t="s">
        <v>335</v>
      </c>
    </row>
    <row r="1706" spans="1:1" x14ac:dyDescent="0.2">
      <c r="A1706" s="20" t="s">
        <v>518</v>
      </c>
    </row>
    <row r="1707" spans="1:1" x14ac:dyDescent="0.2">
      <c r="A1707" s="20" t="s">
        <v>2099</v>
      </c>
    </row>
    <row r="1708" spans="1:1" x14ac:dyDescent="0.2">
      <c r="A1708" s="20" t="s">
        <v>1182</v>
      </c>
    </row>
    <row r="1709" spans="1:1" x14ac:dyDescent="0.2">
      <c r="A1709" s="20" t="s">
        <v>1875</v>
      </c>
    </row>
    <row r="1710" spans="1:1" x14ac:dyDescent="0.2">
      <c r="A1710" s="20" t="s">
        <v>339</v>
      </c>
    </row>
    <row r="1711" spans="1:1" x14ac:dyDescent="0.2">
      <c r="A1711" s="20" t="s">
        <v>522</v>
      </c>
    </row>
    <row r="1712" spans="1:1" x14ac:dyDescent="0.2">
      <c r="A1712" s="20" t="s">
        <v>2103</v>
      </c>
    </row>
    <row r="1713" spans="1:1" x14ac:dyDescent="0.2">
      <c r="A1713" s="20" t="s">
        <v>1186</v>
      </c>
    </row>
    <row r="1714" spans="1:1" x14ac:dyDescent="0.2">
      <c r="A1714" s="20" t="s">
        <v>1873</v>
      </c>
    </row>
    <row r="1715" spans="1:1" x14ac:dyDescent="0.2">
      <c r="A1715" s="20" t="s">
        <v>338</v>
      </c>
    </row>
    <row r="1716" spans="1:1" x14ac:dyDescent="0.2">
      <c r="A1716" s="20" t="s">
        <v>521</v>
      </c>
    </row>
    <row r="1717" spans="1:1" x14ac:dyDescent="0.2">
      <c r="A1717" s="20" t="s">
        <v>2102</v>
      </c>
    </row>
    <row r="1718" spans="1:1" x14ac:dyDescent="0.2">
      <c r="A1718" s="20" t="s">
        <v>1185</v>
      </c>
    </row>
    <row r="1719" spans="1:1" x14ac:dyDescent="0.2">
      <c r="A1719" s="20" t="s">
        <v>1792</v>
      </c>
    </row>
    <row r="1720" spans="1:1" x14ac:dyDescent="0.2">
      <c r="A1720" s="20" t="s">
        <v>293</v>
      </c>
    </row>
    <row r="1721" spans="1:1" x14ac:dyDescent="0.2">
      <c r="A1721" s="20" t="s">
        <v>476</v>
      </c>
    </row>
    <row r="1722" spans="1:1" x14ac:dyDescent="0.2">
      <c r="A1722" s="20" t="s">
        <v>776</v>
      </c>
    </row>
    <row r="1723" spans="1:1" x14ac:dyDescent="0.2">
      <c r="A1723" s="20" t="s">
        <v>2246</v>
      </c>
    </row>
    <row r="1724" spans="1:1" x14ac:dyDescent="0.2">
      <c r="A1724" s="20" t="s">
        <v>1797</v>
      </c>
    </row>
    <row r="1725" spans="1:1" x14ac:dyDescent="0.2">
      <c r="A1725" s="20" t="s">
        <v>297</v>
      </c>
    </row>
    <row r="1726" spans="1:1" x14ac:dyDescent="0.2">
      <c r="A1726" s="20" t="s">
        <v>480</v>
      </c>
    </row>
    <row r="1727" spans="1:1" x14ac:dyDescent="0.2">
      <c r="A1727" s="20" t="s">
        <v>780</v>
      </c>
    </row>
    <row r="1728" spans="1:1" x14ac:dyDescent="0.2">
      <c r="A1728" s="20" t="s">
        <v>2250</v>
      </c>
    </row>
    <row r="1729" spans="1:1" x14ac:dyDescent="0.2">
      <c r="A1729" s="20" t="s">
        <v>2714</v>
      </c>
    </row>
    <row r="1730" spans="1:1" x14ac:dyDescent="0.2">
      <c r="A1730" s="20" t="s">
        <v>2788</v>
      </c>
    </row>
    <row r="1731" spans="1:1" x14ac:dyDescent="0.2">
      <c r="A1731" s="20" t="s">
        <v>2843</v>
      </c>
    </row>
    <row r="1732" spans="1:1" x14ac:dyDescent="0.2">
      <c r="A1732" s="20" t="s">
        <v>2900</v>
      </c>
    </row>
    <row r="1733" spans="1:1" x14ac:dyDescent="0.2">
      <c r="A1733" s="20" t="s">
        <v>2957</v>
      </c>
    </row>
    <row r="1734" spans="1:1" x14ac:dyDescent="0.2">
      <c r="A1734" s="20" t="s">
        <v>2715</v>
      </c>
    </row>
    <row r="1735" spans="1:1" x14ac:dyDescent="0.2">
      <c r="A1735" s="20" t="s">
        <v>2789</v>
      </c>
    </row>
    <row r="1736" spans="1:1" x14ac:dyDescent="0.2">
      <c r="A1736" s="20" t="s">
        <v>2844</v>
      </c>
    </row>
    <row r="1737" spans="1:1" x14ac:dyDescent="0.2">
      <c r="A1737" s="20" t="s">
        <v>2901</v>
      </c>
    </row>
    <row r="1738" spans="1:1" x14ac:dyDescent="0.2">
      <c r="A1738" s="20" t="s">
        <v>2958</v>
      </c>
    </row>
    <row r="1739" spans="1:1" x14ac:dyDescent="0.2">
      <c r="A1739" s="20" t="s">
        <v>1791</v>
      </c>
    </row>
    <row r="1740" spans="1:1" x14ac:dyDescent="0.2">
      <c r="A1740" s="20" t="s">
        <v>292</v>
      </c>
    </row>
    <row r="1741" spans="1:1" x14ac:dyDescent="0.2">
      <c r="A1741" s="20" t="s">
        <v>475</v>
      </c>
    </row>
    <row r="1742" spans="1:1" x14ac:dyDescent="0.2">
      <c r="A1742" s="20" t="s">
        <v>775</v>
      </c>
    </row>
    <row r="1743" spans="1:1" x14ac:dyDescent="0.2">
      <c r="A1743" s="20" t="s">
        <v>2245</v>
      </c>
    </row>
    <row r="1744" spans="1:1" x14ac:dyDescent="0.2">
      <c r="A1744" s="20" t="s">
        <v>1796</v>
      </c>
    </row>
    <row r="1745" spans="1:1" x14ac:dyDescent="0.2">
      <c r="A1745" s="20" t="s">
        <v>296</v>
      </c>
    </row>
    <row r="1746" spans="1:1" x14ac:dyDescent="0.2">
      <c r="A1746" s="20" t="s">
        <v>479</v>
      </c>
    </row>
    <row r="1747" spans="1:1" x14ac:dyDescent="0.2">
      <c r="A1747" s="20" t="s">
        <v>779</v>
      </c>
    </row>
    <row r="1748" spans="1:1" x14ac:dyDescent="0.2">
      <c r="A1748" s="20" t="s">
        <v>2249</v>
      </c>
    </row>
    <row r="1749" spans="1:1" x14ac:dyDescent="0.2">
      <c r="A1749" s="20" t="s">
        <v>1789</v>
      </c>
    </row>
    <row r="1750" spans="1:1" x14ac:dyDescent="0.2">
      <c r="A1750" s="20" t="s">
        <v>291</v>
      </c>
    </row>
    <row r="1751" spans="1:1" x14ac:dyDescent="0.2">
      <c r="A1751" s="20" t="s">
        <v>474</v>
      </c>
    </row>
    <row r="1752" spans="1:1" x14ac:dyDescent="0.2">
      <c r="A1752" s="20" t="s">
        <v>774</v>
      </c>
    </row>
    <row r="1753" spans="1:1" x14ac:dyDescent="0.2">
      <c r="A1753" s="20" t="s">
        <v>2244</v>
      </c>
    </row>
    <row r="1754" spans="1:1" x14ac:dyDescent="0.2">
      <c r="A1754" s="20" t="s">
        <v>1794</v>
      </c>
    </row>
    <row r="1755" spans="1:1" x14ac:dyDescent="0.2">
      <c r="A1755" s="20" t="s">
        <v>295</v>
      </c>
    </row>
    <row r="1756" spans="1:1" x14ac:dyDescent="0.2">
      <c r="A1756" s="20" t="s">
        <v>478</v>
      </c>
    </row>
    <row r="1757" spans="1:1" x14ac:dyDescent="0.2">
      <c r="A1757" s="20" t="s">
        <v>778</v>
      </c>
    </row>
    <row r="1758" spans="1:1" x14ac:dyDescent="0.2">
      <c r="A1758" s="20" t="s">
        <v>2248</v>
      </c>
    </row>
    <row r="1759" spans="1:1" x14ac:dyDescent="0.2">
      <c r="A1759" s="20" t="s">
        <v>1793</v>
      </c>
    </row>
    <row r="1760" spans="1:1" x14ac:dyDescent="0.2">
      <c r="A1760" s="20" t="s">
        <v>294</v>
      </c>
    </row>
    <row r="1761" spans="1:1" x14ac:dyDescent="0.2">
      <c r="A1761" s="20" t="s">
        <v>477</v>
      </c>
    </row>
    <row r="1762" spans="1:1" x14ac:dyDescent="0.2">
      <c r="A1762" s="20" t="s">
        <v>777</v>
      </c>
    </row>
    <row r="1763" spans="1:1" x14ac:dyDescent="0.2">
      <c r="A1763" s="20" t="s">
        <v>2247</v>
      </c>
    </row>
    <row r="1764" spans="1:1" x14ac:dyDescent="0.2">
      <c r="A1764" s="20" t="s">
        <v>1996</v>
      </c>
    </row>
    <row r="1765" spans="1:1" x14ac:dyDescent="0.2">
      <c r="A1765" s="20" t="s">
        <v>282</v>
      </c>
    </row>
    <row r="1766" spans="1:1" x14ac:dyDescent="0.2">
      <c r="A1766" s="20" t="s">
        <v>465</v>
      </c>
    </row>
    <row r="1767" spans="1:1" x14ac:dyDescent="0.2">
      <c r="A1767" s="20" t="s">
        <v>765</v>
      </c>
    </row>
    <row r="1768" spans="1:1" x14ac:dyDescent="0.2">
      <c r="A1768" s="20" t="s">
        <v>2235</v>
      </c>
    </row>
    <row r="1769" spans="1:1" x14ac:dyDescent="0.2">
      <c r="A1769" s="20" t="s">
        <v>1849</v>
      </c>
    </row>
    <row r="1770" spans="1:1" x14ac:dyDescent="0.2">
      <c r="A1770" s="20" t="s">
        <v>326</v>
      </c>
    </row>
    <row r="1771" spans="1:1" x14ac:dyDescent="0.2">
      <c r="A1771" s="20" t="s">
        <v>509</v>
      </c>
    </row>
    <row r="1772" spans="1:1" x14ac:dyDescent="0.2">
      <c r="A1772" s="20" t="s">
        <v>2090</v>
      </c>
    </row>
    <row r="1773" spans="1:1" x14ac:dyDescent="0.2">
      <c r="A1773" s="20" t="s">
        <v>2279</v>
      </c>
    </row>
    <row r="1774" spans="1:1" x14ac:dyDescent="0.2">
      <c r="A1774" s="20" t="s">
        <v>1855</v>
      </c>
    </row>
    <row r="1775" spans="1:1" x14ac:dyDescent="0.2">
      <c r="A1775" s="20" t="s">
        <v>329</v>
      </c>
    </row>
    <row r="1776" spans="1:1" x14ac:dyDescent="0.2">
      <c r="A1776" s="20" t="s">
        <v>512</v>
      </c>
    </row>
    <row r="1777" spans="1:1" x14ac:dyDescent="0.2">
      <c r="A1777" s="20" t="s">
        <v>2093</v>
      </c>
    </row>
    <row r="1778" spans="1:1" x14ac:dyDescent="0.2">
      <c r="A1778" s="20" t="s">
        <v>2282</v>
      </c>
    </row>
    <row r="1779" spans="1:1" x14ac:dyDescent="0.2">
      <c r="A1779" s="20" t="s">
        <v>1863</v>
      </c>
    </row>
    <row r="1780" spans="1:1" x14ac:dyDescent="0.2">
      <c r="A1780" s="20" t="s">
        <v>333</v>
      </c>
    </row>
    <row r="1781" spans="1:1" x14ac:dyDescent="0.2">
      <c r="A1781" s="20" t="s">
        <v>516</v>
      </c>
    </row>
    <row r="1782" spans="1:1" x14ac:dyDescent="0.2">
      <c r="A1782" s="20" t="s">
        <v>2097</v>
      </c>
    </row>
    <row r="1783" spans="1:1" x14ac:dyDescent="0.2">
      <c r="A1783" s="20" t="s">
        <v>1180</v>
      </c>
    </row>
    <row r="1784" spans="1:1" x14ac:dyDescent="0.2">
      <c r="A1784" s="20" t="s">
        <v>2730</v>
      </c>
    </row>
    <row r="1785" spans="1:1" x14ac:dyDescent="0.2">
      <c r="A1785" s="20" t="s">
        <v>2798</v>
      </c>
    </row>
    <row r="1786" spans="1:1" x14ac:dyDescent="0.2">
      <c r="A1786" s="20" t="s">
        <v>2853</v>
      </c>
    </row>
    <row r="1787" spans="1:1" x14ac:dyDescent="0.2">
      <c r="A1787" s="20" t="s">
        <v>2910</v>
      </c>
    </row>
    <row r="1788" spans="1:1" x14ac:dyDescent="0.2">
      <c r="A1788" s="20" t="s">
        <v>2967</v>
      </c>
    </row>
    <row r="1789" spans="1:1" x14ac:dyDescent="0.2">
      <c r="A1789" s="20" t="s">
        <v>2732</v>
      </c>
    </row>
    <row r="1790" spans="1:1" x14ac:dyDescent="0.2">
      <c r="A1790" s="20" t="s">
        <v>2799</v>
      </c>
    </row>
    <row r="1791" spans="1:1" x14ac:dyDescent="0.2">
      <c r="A1791" s="20" t="s">
        <v>2854</v>
      </c>
    </row>
    <row r="1792" spans="1:1" x14ac:dyDescent="0.2">
      <c r="A1792" s="20" t="s">
        <v>2911</v>
      </c>
    </row>
    <row r="1793" spans="1:1" x14ac:dyDescent="0.2">
      <c r="A1793" s="20" t="s">
        <v>2968</v>
      </c>
    </row>
    <row r="1794" spans="1:1" x14ac:dyDescent="0.2">
      <c r="A1794" s="20" t="s">
        <v>1853</v>
      </c>
    </row>
    <row r="1795" spans="1:1" x14ac:dyDescent="0.2">
      <c r="A1795" s="20" t="s">
        <v>328</v>
      </c>
    </row>
    <row r="1796" spans="1:1" x14ac:dyDescent="0.2">
      <c r="A1796" s="20" t="s">
        <v>511</v>
      </c>
    </row>
    <row r="1797" spans="1:1" x14ac:dyDescent="0.2">
      <c r="A1797" s="20" t="s">
        <v>2092</v>
      </c>
    </row>
    <row r="1798" spans="1:1" x14ac:dyDescent="0.2">
      <c r="A1798" s="20" t="s">
        <v>2281</v>
      </c>
    </row>
    <row r="1799" spans="1:1" x14ac:dyDescent="0.2">
      <c r="A1799" s="20" t="s">
        <v>1861</v>
      </c>
    </row>
    <row r="1800" spans="1:1" x14ac:dyDescent="0.2">
      <c r="A1800" s="20" t="s">
        <v>332</v>
      </c>
    </row>
    <row r="1801" spans="1:1" x14ac:dyDescent="0.2">
      <c r="A1801" s="20" t="s">
        <v>515</v>
      </c>
    </row>
    <row r="1802" spans="1:1" x14ac:dyDescent="0.2">
      <c r="A1802" s="20" t="s">
        <v>2096</v>
      </c>
    </row>
    <row r="1803" spans="1:1" x14ac:dyDescent="0.2">
      <c r="A1803" s="20" t="s">
        <v>1179</v>
      </c>
    </row>
    <row r="1804" spans="1:1" x14ac:dyDescent="0.2">
      <c r="A1804" s="20" t="s">
        <v>1851</v>
      </c>
    </row>
    <row r="1805" spans="1:1" x14ac:dyDescent="0.2">
      <c r="A1805" s="20" t="s">
        <v>327</v>
      </c>
    </row>
    <row r="1806" spans="1:1" x14ac:dyDescent="0.2">
      <c r="A1806" s="20" t="s">
        <v>510</v>
      </c>
    </row>
    <row r="1807" spans="1:1" x14ac:dyDescent="0.2">
      <c r="A1807" s="20" t="s">
        <v>2091</v>
      </c>
    </row>
    <row r="1808" spans="1:1" x14ac:dyDescent="0.2">
      <c r="A1808" s="20" t="s">
        <v>2280</v>
      </c>
    </row>
    <row r="1809" spans="1:1" x14ac:dyDescent="0.2">
      <c r="A1809" s="20" t="s">
        <v>1859</v>
      </c>
    </row>
    <row r="1810" spans="1:1" x14ac:dyDescent="0.2">
      <c r="A1810" s="20" t="s">
        <v>331</v>
      </c>
    </row>
    <row r="1811" spans="1:1" x14ac:dyDescent="0.2">
      <c r="A1811" s="20" t="s">
        <v>514</v>
      </c>
    </row>
    <row r="1812" spans="1:1" x14ac:dyDescent="0.2">
      <c r="A1812" s="20" t="s">
        <v>2095</v>
      </c>
    </row>
    <row r="1813" spans="1:1" x14ac:dyDescent="0.2">
      <c r="A1813" s="20" t="s">
        <v>2284</v>
      </c>
    </row>
    <row r="1814" spans="1:1" x14ac:dyDescent="0.2">
      <c r="A1814" s="20" t="s">
        <v>1857</v>
      </c>
    </row>
    <row r="1815" spans="1:1" x14ac:dyDescent="0.2">
      <c r="A1815" s="20" t="s">
        <v>330</v>
      </c>
    </row>
    <row r="1816" spans="1:1" x14ac:dyDescent="0.2">
      <c r="A1816" s="20" t="s">
        <v>513</v>
      </c>
    </row>
    <row r="1817" spans="1:1" x14ac:dyDescent="0.2">
      <c r="A1817" s="20" t="s">
        <v>2094</v>
      </c>
    </row>
    <row r="1818" spans="1:1" x14ac:dyDescent="0.2">
      <c r="A1818" s="20" t="s">
        <v>2283</v>
      </c>
    </row>
    <row r="1819" spans="1:1" x14ac:dyDescent="0.2">
      <c r="A1819" s="20" t="s">
        <v>2000</v>
      </c>
    </row>
    <row r="1820" spans="1:1" x14ac:dyDescent="0.2">
      <c r="A1820" s="20" t="s">
        <v>285</v>
      </c>
    </row>
    <row r="1821" spans="1:1" x14ac:dyDescent="0.2">
      <c r="A1821" s="20" t="s">
        <v>468</v>
      </c>
    </row>
    <row r="1822" spans="1:1" x14ac:dyDescent="0.2">
      <c r="A1822" s="20" t="s">
        <v>768</v>
      </c>
    </row>
    <row r="1823" spans="1:1" x14ac:dyDescent="0.2">
      <c r="A1823" s="20" t="s">
        <v>2238</v>
      </c>
    </row>
    <row r="1824" spans="1:1" x14ac:dyDescent="0.2">
      <c r="A1824" s="20" t="s">
        <v>1787</v>
      </c>
    </row>
    <row r="1825" spans="1:1" x14ac:dyDescent="0.2">
      <c r="A1825" s="20" t="s">
        <v>289</v>
      </c>
    </row>
    <row r="1826" spans="1:1" x14ac:dyDescent="0.2">
      <c r="A1826" s="20" t="s">
        <v>472</v>
      </c>
    </row>
    <row r="1827" spans="1:1" x14ac:dyDescent="0.2">
      <c r="A1827" s="20" t="s">
        <v>772</v>
      </c>
    </row>
    <row r="1828" spans="1:1" x14ac:dyDescent="0.2">
      <c r="A1828" s="20" t="s">
        <v>2242</v>
      </c>
    </row>
    <row r="1829" spans="1:1" x14ac:dyDescent="0.2">
      <c r="A1829" s="20" t="s">
        <v>2711</v>
      </c>
    </row>
    <row r="1830" spans="1:1" x14ac:dyDescent="0.2">
      <c r="A1830" s="20" t="s">
        <v>2786</v>
      </c>
    </row>
    <row r="1831" spans="1:1" x14ac:dyDescent="0.2">
      <c r="A1831" s="20" t="s">
        <v>2841</v>
      </c>
    </row>
    <row r="1832" spans="1:1" x14ac:dyDescent="0.2">
      <c r="A1832" s="20" t="s">
        <v>2898</v>
      </c>
    </row>
    <row r="1833" spans="1:1" x14ac:dyDescent="0.2">
      <c r="A1833" s="20" t="s">
        <v>2955</v>
      </c>
    </row>
    <row r="1834" spans="1:1" x14ac:dyDescent="0.2">
      <c r="A1834" s="20" t="s">
        <v>2713</v>
      </c>
    </row>
    <row r="1835" spans="1:1" x14ac:dyDescent="0.2">
      <c r="A1835" s="20" t="s">
        <v>2787</v>
      </c>
    </row>
    <row r="1836" spans="1:1" x14ac:dyDescent="0.2">
      <c r="A1836" s="20" t="s">
        <v>2842</v>
      </c>
    </row>
    <row r="1837" spans="1:1" x14ac:dyDescent="0.2">
      <c r="A1837" s="20" t="s">
        <v>2899</v>
      </c>
    </row>
    <row r="1838" spans="1:1" x14ac:dyDescent="0.2">
      <c r="A1838" s="20" t="s">
        <v>2956</v>
      </c>
    </row>
    <row r="1839" spans="1:1" x14ac:dyDescent="0.2">
      <c r="A1839" s="20" t="s">
        <v>1999</v>
      </c>
    </row>
    <row r="1840" spans="1:1" x14ac:dyDescent="0.2">
      <c r="A1840" s="20" t="s">
        <v>284</v>
      </c>
    </row>
    <row r="1841" spans="1:1" x14ac:dyDescent="0.2">
      <c r="A1841" s="20" t="s">
        <v>467</v>
      </c>
    </row>
    <row r="1842" spans="1:1" x14ac:dyDescent="0.2">
      <c r="A1842" s="20" t="s">
        <v>767</v>
      </c>
    </row>
    <row r="1843" spans="1:1" x14ac:dyDescent="0.2">
      <c r="A1843" s="20" t="s">
        <v>2237</v>
      </c>
    </row>
    <row r="1844" spans="1:1" x14ac:dyDescent="0.2">
      <c r="A1844" s="20" t="s">
        <v>1786</v>
      </c>
    </row>
    <row r="1845" spans="1:1" x14ac:dyDescent="0.2">
      <c r="A1845" s="20" t="s">
        <v>288</v>
      </c>
    </row>
    <row r="1846" spans="1:1" x14ac:dyDescent="0.2">
      <c r="A1846" s="20" t="s">
        <v>471</v>
      </c>
    </row>
    <row r="1847" spans="1:1" x14ac:dyDescent="0.2">
      <c r="A1847" s="20" t="s">
        <v>771</v>
      </c>
    </row>
    <row r="1848" spans="1:1" x14ac:dyDescent="0.2">
      <c r="A1848" s="20" t="s">
        <v>2241</v>
      </c>
    </row>
    <row r="1849" spans="1:1" x14ac:dyDescent="0.2">
      <c r="A1849" s="20" t="s">
        <v>1997</v>
      </c>
    </row>
    <row r="1850" spans="1:1" x14ac:dyDescent="0.2">
      <c r="A1850" s="20" t="s">
        <v>283</v>
      </c>
    </row>
    <row r="1851" spans="1:1" x14ac:dyDescent="0.2">
      <c r="A1851" s="20" t="s">
        <v>466</v>
      </c>
    </row>
    <row r="1852" spans="1:1" x14ac:dyDescent="0.2">
      <c r="A1852" s="20" t="s">
        <v>766</v>
      </c>
    </row>
    <row r="1853" spans="1:1" x14ac:dyDescent="0.2">
      <c r="A1853" s="20" t="s">
        <v>2236</v>
      </c>
    </row>
    <row r="1854" spans="1:1" x14ac:dyDescent="0.2">
      <c r="A1854" s="20" t="s">
        <v>2003</v>
      </c>
    </row>
    <row r="1855" spans="1:1" x14ac:dyDescent="0.2">
      <c r="A1855" s="20" t="s">
        <v>287</v>
      </c>
    </row>
    <row r="1856" spans="1:1" x14ac:dyDescent="0.2">
      <c r="A1856" s="20" t="s">
        <v>470</v>
      </c>
    </row>
    <row r="1857" spans="1:1" x14ac:dyDescent="0.2">
      <c r="A1857" s="20" t="s">
        <v>770</v>
      </c>
    </row>
    <row r="1858" spans="1:1" x14ac:dyDescent="0.2">
      <c r="A1858" s="20" t="s">
        <v>2240</v>
      </c>
    </row>
    <row r="1859" spans="1:1" x14ac:dyDescent="0.2">
      <c r="A1859" s="20" t="s">
        <v>2002</v>
      </c>
    </row>
    <row r="1860" spans="1:1" x14ac:dyDescent="0.2">
      <c r="A1860" s="20" t="s">
        <v>286</v>
      </c>
    </row>
    <row r="1861" spans="1:1" x14ac:dyDescent="0.2">
      <c r="A1861" s="20" t="s">
        <v>469</v>
      </c>
    </row>
    <row r="1862" spans="1:1" x14ac:dyDescent="0.2">
      <c r="A1862" s="20" t="s">
        <v>769</v>
      </c>
    </row>
    <row r="1863" spans="1:1" x14ac:dyDescent="0.2">
      <c r="A1863" s="20" t="s">
        <v>2239</v>
      </c>
    </row>
    <row r="1864" spans="1:1" x14ac:dyDescent="0.2">
      <c r="A1864" s="20" t="s">
        <v>1798</v>
      </c>
    </row>
    <row r="1865" spans="1:1" x14ac:dyDescent="0.2">
      <c r="A1865" s="20" t="s">
        <v>298</v>
      </c>
    </row>
    <row r="1866" spans="1:1" x14ac:dyDescent="0.2">
      <c r="A1866" s="20" t="s">
        <v>481</v>
      </c>
    </row>
    <row r="1867" spans="1:1" x14ac:dyDescent="0.2">
      <c r="A1867" s="20" t="s">
        <v>781</v>
      </c>
    </row>
    <row r="1868" spans="1:1" x14ac:dyDescent="0.2">
      <c r="A1868" s="20" t="s">
        <v>2251</v>
      </c>
    </row>
    <row r="1869" spans="1:1" x14ac:dyDescent="0.2">
      <c r="A1869" s="20" t="s">
        <v>547</v>
      </c>
    </row>
    <row r="1870" spans="1:1" x14ac:dyDescent="0.2">
      <c r="A1870" s="20" t="s">
        <v>342</v>
      </c>
    </row>
    <row r="1871" spans="1:1" x14ac:dyDescent="0.2">
      <c r="A1871" s="20" t="s">
        <v>525</v>
      </c>
    </row>
    <row r="1872" spans="1:1" x14ac:dyDescent="0.2">
      <c r="A1872" s="20" t="s">
        <v>2106</v>
      </c>
    </row>
    <row r="1873" spans="1:1" x14ac:dyDescent="0.2">
      <c r="A1873" s="20" t="s">
        <v>1189</v>
      </c>
    </row>
    <row r="1874" spans="1:1" x14ac:dyDescent="0.2">
      <c r="A1874" s="20" t="s">
        <v>553</v>
      </c>
    </row>
    <row r="1875" spans="1:1" x14ac:dyDescent="0.2">
      <c r="A1875" s="20" t="s">
        <v>345</v>
      </c>
    </row>
    <row r="1876" spans="1:1" x14ac:dyDescent="0.2">
      <c r="A1876" s="20" t="s">
        <v>528</v>
      </c>
    </row>
    <row r="1877" spans="1:1" x14ac:dyDescent="0.2">
      <c r="A1877" s="20" t="s">
        <v>2109</v>
      </c>
    </row>
    <row r="1878" spans="1:1" x14ac:dyDescent="0.2">
      <c r="A1878" s="20" t="s">
        <v>1192</v>
      </c>
    </row>
    <row r="1879" spans="1:1" x14ac:dyDescent="0.2">
      <c r="A1879" s="20" t="s">
        <v>561</v>
      </c>
    </row>
    <row r="1880" spans="1:1" x14ac:dyDescent="0.2">
      <c r="A1880" s="20" t="s">
        <v>349</v>
      </c>
    </row>
    <row r="1881" spans="1:1" x14ac:dyDescent="0.2">
      <c r="A1881" s="20" t="s">
        <v>532</v>
      </c>
    </row>
    <row r="1882" spans="1:1" x14ac:dyDescent="0.2">
      <c r="A1882" s="20" t="s">
        <v>2113</v>
      </c>
    </row>
    <row r="1883" spans="1:1" x14ac:dyDescent="0.2">
      <c r="A1883" s="20" t="s">
        <v>1196</v>
      </c>
    </row>
    <row r="1884" spans="1:1" x14ac:dyDescent="0.2">
      <c r="A1884" s="20" t="s">
        <v>2738</v>
      </c>
    </row>
    <row r="1885" spans="1:1" x14ac:dyDescent="0.2">
      <c r="A1885" s="20" t="s">
        <v>2802</v>
      </c>
    </row>
    <row r="1886" spans="1:1" x14ac:dyDescent="0.2">
      <c r="A1886" s="20" t="s">
        <v>2857</v>
      </c>
    </row>
    <row r="1887" spans="1:1" x14ac:dyDescent="0.2">
      <c r="A1887" s="20" t="s">
        <v>2914</v>
      </c>
    </row>
    <row r="1888" spans="1:1" x14ac:dyDescent="0.2">
      <c r="A1888" s="20" t="s">
        <v>2971</v>
      </c>
    </row>
    <row r="1889" spans="1:1" x14ac:dyDescent="0.2">
      <c r="A1889" s="20" t="s">
        <v>2740</v>
      </c>
    </row>
    <row r="1890" spans="1:1" x14ac:dyDescent="0.2">
      <c r="A1890" s="20" t="s">
        <v>2803</v>
      </c>
    </row>
    <row r="1891" spans="1:1" x14ac:dyDescent="0.2">
      <c r="A1891" s="20" t="s">
        <v>2858</v>
      </c>
    </row>
    <row r="1892" spans="1:1" x14ac:dyDescent="0.2">
      <c r="A1892" s="20" t="s">
        <v>2915</v>
      </c>
    </row>
    <row r="1893" spans="1:1" x14ac:dyDescent="0.2">
      <c r="A1893" s="20" t="s">
        <v>2972</v>
      </c>
    </row>
    <row r="1894" spans="1:1" x14ac:dyDescent="0.2">
      <c r="A1894" s="20" t="s">
        <v>551</v>
      </c>
    </row>
    <row r="1895" spans="1:1" x14ac:dyDescent="0.2">
      <c r="A1895" s="20" t="s">
        <v>344</v>
      </c>
    </row>
    <row r="1896" spans="1:1" x14ac:dyDescent="0.2">
      <c r="A1896" s="20" t="s">
        <v>527</v>
      </c>
    </row>
    <row r="1897" spans="1:1" x14ac:dyDescent="0.2">
      <c r="A1897" s="20" t="s">
        <v>2108</v>
      </c>
    </row>
    <row r="1898" spans="1:1" x14ac:dyDescent="0.2">
      <c r="A1898" s="20" t="s">
        <v>1191</v>
      </c>
    </row>
    <row r="1899" spans="1:1" x14ac:dyDescent="0.2">
      <c r="A1899" s="20" t="s">
        <v>559</v>
      </c>
    </row>
    <row r="1900" spans="1:1" x14ac:dyDescent="0.2">
      <c r="A1900" s="20" t="s">
        <v>348</v>
      </c>
    </row>
    <row r="1901" spans="1:1" x14ac:dyDescent="0.2">
      <c r="A1901" s="20" t="s">
        <v>531</v>
      </c>
    </row>
    <row r="1902" spans="1:1" x14ac:dyDescent="0.2">
      <c r="A1902" s="20" t="s">
        <v>2112</v>
      </c>
    </row>
    <row r="1903" spans="1:1" x14ac:dyDescent="0.2">
      <c r="A1903" s="20" t="s">
        <v>1195</v>
      </c>
    </row>
    <row r="1904" spans="1:1" x14ac:dyDescent="0.2">
      <c r="A1904" s="20" t="s">
        <v>549</v>
      </c>
    </row>
    <row r="1905" spans="1:1" x14ac:dyDescent="0.2">
      <c r="A1905" s="20" t="s">
        <v>343</v>
      </c>
    </row>
    <row r="1906" spans="1:1" x14ac:dyDescent="0.2">
      <c r="A1906" s="20" t="s">
        <v>526</v>
      </c>
    </row>
    <row r="1907" spans="1:1" x14ac:dyDescent="0.2">
      <c r="A1907" s="20" t="s">
        <v>2107</v>
      </c>
    </row>
    <row r="1908" spans="1:1" x14ac:dyDescent="0.2">
      <c r="A1908" s="20" t="s">
        <v>1190</v>
      </c>
    </row>
    <row r="1909" spans="1:1" x14ac:dyDescent="0.2">
      <c r="A1909" s="20" t="s">
        <v>557</v>
      </c>
    </row>
    <row r="1910" spans="1:1" x14ac:dyDescent="0.2">
      <c r="A1910" s="20" t="s">
        <v>347</v>
      </c>
    </row>
    <row r="1911" spans="1:1" x14ac:dyDescent="0.2">
      <c r="A1911" s="20" t="s">
        <v>530</v>
      </c>
    </row>
    <row r="1912" spans="1:1" x14ac:dyDescent="0.2">
      <c r="A1912" s="20" t="s">
        <v>2111</v>
      </c>
    </row>
    <row r="1913" spans="1:1" x14ac:dyDescent="0.2">
      <c r="A1913" s="20" t="s">
        <v>1194</v>
      </c>
    </row>
    <row r="1914" spans="1:1" x14ac:dyDescent="0.2">
      <c r="A1914" s="20" t="s">
        <v>555</v>
      </c>
    </row>
    <row r="1915" spans="1:1" x14ac:dyDescent="0.2">
      <c r="A1915" s="20" t="s">
        <v>346</v>
      </c>
    </row>
    <row r="1916" spans="1:1" x14ac:dyDescent="0.2">
      <c r="A1916" s="20" t="s">
        <v>529</v>
      </c>
    </row>
    <row r="1917" spans="1:1" x14ac:dyDescent="0.2">
      <c r="A1917" s="20" t="s">
        <v>2110</v>
      </c>
    </row>
    <row r="1918" spans="1:1" x14ac:dyDescent="0.2">
      <c r="A1918" s="20" t="s">
        <v>1193</v>
      </c>
    </row>
    <row r="1919" spans="1:1" x14ac:dyDescent="0.2">
      <c r="A1919" s="20" t="s">
        <v>1802</v>
      </c>
    </row>
    <row r="1920" spans="1:1" x14ac:dyDescent="0.2">
      <c r="A1920" s="20" t="s">
        <v>301</v>
      </c>
    </row>
    <row r="1921" spans="1:1" x14ac:dyDescent="0.2">
      <c r="A1921" s="20" t="s">
        <v>484</v>
      </c>
    </row>
    <row r="1922" spans="1:1" x14ac:dyDescent="0.2">
      <c r="A1922" s="20" t="s">
        <v>784</v>
      </c>
    </row>
    <row r="1923" spans="1:1" x14ac:dyDescent="0.2">
      <c r="A1923" s="20" t="s">
        <v>2254</v>
      </c>
    </row>
    <row r="1924" spans="1:1" x14ac:dyDescent="0.2">
      <c r="A1924" s="20" t="s">
        <v>1807</v>
      </c>
    </row>
    <row r="1925" spans="1:1" x14ac:dyDescent="0.2">
      <c r="A1925" s="20" t="s">
        <v>305</v>
      </c>
    </row>
    <row r="1926" spans="1:1" x14ac:dyDescent="0.2">
      <c r="A1926" s="20" t="s">
        <v>488</v>
      </c>
    </row>
    <row r="1927" spans="1:1" x14ac:dyDescent="0.2">
      <c r="A1927" s="20" t="s">
        <v>788</v>
      </c>
    </row>
    <row r="1928" spans="1:1" x14ac:dyDescent="0.2">
      <c r="A1928" s="20" t="s">
        <v>2258</v>
      </c>
    </row>
    <row r="1929" spans="1:1" x14ac:dyDescent="0.2">
      <c r="A1929" s="20" t="s">
        <v>2716</v>
      </c>
    </row>
    <row r="1930" spans="1:1" x14ac:dyDescent="0.2">
      <c r="A1930" s="20" t="s">
        <v>2790</v>
      </c>
    </row>
    <row r="1931" spans="1:1" x14ac:dyDescent="0.2">
      <c r="A1931" s="20" t="s">
        <v>2845</v>
      </c>
    </row>
    <row r="1932" spans="1:1" x14ac:dyDescent="0.2">
      <c r="A1932" s="20" t="s">
        <v>2902</v>
      </c>
    </row>
    <row r="1933" spans="1:1" x14ac:dyDescent="0.2">
      <c r="A1933" s="20" t="s">
        <v>2959</v>
      </c>
    </row>
    <row r="1934" spans="1:1" x14ac:dyDescent="0.2">
      <c r="A1934" s="20" t="s">
        <v>2717</v>
      </c>
    </row>
    <row r="1935" spans="1:1" x14ac:dyDescent="0.2">
      <c r="A1935" s="20" t="s">
        <v>2791</v>
      </c>
    </row>
    <row r="1936" spans="1:1" x14ac:dyDescent="0.2">
      <c r="A1936" s="20" t="s">
        <v>2846</v>
      </c>
    </row>
    <row r="1937" spans="1:1" x14ac:dyDescent="0.2">
      <c r="A1937" s="20" t="s">
        <v>2903</v>
      </c>
    </row>
    <row r="1938" spans="1:1" x14ac:dyDescent="0.2">
      <c r="A1938" s="20" t="s">
        <v>2960</v>
      </c>
    </row>
    <row r="1939" spans="1:1" x14ac:dyDescent="0.2">
      <c r="A1939" s="20" t="s">
        <v>1801</v>
      </c>
    </row>
    <row r="1940" spans="1:1" x14ac:dyDescent="0.2">
      <c r="A1940" s="20" t="s">
        <v>300</v>
      </c>
    </row>
    <row r="1941" spans="1:1" x14ac:dyDescent="0.2">
      <c r="A1941" s="20" t="s">
        <v>483</v>
      </c>
    </row>
    <row r="1942" spans="1:1" x14ac:dyDescent="0.2">
      <c r="A1942" s="20" t="s">
        <v>783</v>
      </c>
    </row>
    <row r="1943" spans="1:1" x14ac:dyDescent="0.2">
      <c r="A1943" s="20" t="s">
        <v>2253</v>
      </c>
    </row>
    <row r="1944" spans="1:1" x14ac:dyDescent="0.2">
      <c r="A1944" s="20" t="s">
        <v>1806</v>
      </c>
    </row>
    <row r="1945" spans="1:1" x14ac:dyDescent="0.2">
      <c r="A1945" s="20" t="s">
        <v>304</v>
      </c>
    </row>
    <row r="1946" spans="1:1" x14ac:dyDescent="0.2">
      <c r="A1946" s="20" t="s">
        <v>487</v>
      </c>
    </row>
    <row r="1947" spans="1:1" x14ac:dyDescent="0.2">
      <c r="A1947" s="20" t="s">
        <v>787</v>
      </c>
    </row>
    <row r="1948" spans="1:1" x14ac:dyDescent="0.2">
      <c r="A1948" s="20" t="s">
        <v>2257</v>
      </c>
    </row>
    <row r="1949" spans="1:1" x14ac:dyDescent="0.2">
      <c r="A1949" s="20" t="s">
        <v>1799</v>
      </c>
    </row>
    <row r="1950" spans="1:1" x14ac:dyDescent="0.2">
      <c r="A1950" s="20" t="s">
        <v>299</v>
      </c>
    </row>
    <row r="1951" spans="1:1" x14ac:dyDescent="0.2">
      <c r="A1951" s="20" t="s">
        <v>482</v>
      </c>
    </row>
    <row r="1952" spans="1:1" x14ac:dyDescent="0.2">
      <c r="A1952" s="20" t="s">
        <v>782</v>
      </c>
    </row>
    <row r="1953" spans="1:1" x14ac:dyDescent="0.2">
      <c r="A1953" s="20" t="s">
        <v>2252</v>
      </c>
    </row>
    <row r="1954" spans="1:1" x14ac:dyDescent="0.2">
      <c r="A1954" s="20" t="s">
        <v>1804</v>
      </c>
    </row>
    <row r="1955" spans="1:1" x14ac:dyDescent="0.2">
      <c r="A1955" s="20" t="s">
        <v>303</v>
      </c>
    </row>
    <row r="1956" spans="1:1" x14ac:dyDescent="0.2">
      <c r="A1956" s="20" t="s">
        <v>486</v>
      </c>
    </row>
    <row r="1957" spans="1:1" x14ac:dyDescent="0.2">
      <c r="A1957" s="20" t="s">
        <v>786</v>
      </c>
    </row>
    <row r="1958" spans="1:1" x14ac:dyDescent="0.2">
      <c r="A1958" s="20" t="s">
        <v>2256</v>
      </c>
    </row>
    <row r="1959" spans="1:1" x14ac:dyDescent="0.2">
      <c r="A1959" s="20" t="s">
        <v>1803</v>
      </c>
    </row>
    <row r="1960" spans="1:1" x14ac:dyDescent="0.2">
      <c r="A1960" s="20" t="s">
        <v>302</v>
      </c>
    </row>
    <row r="1961" spans="1:1" x14ac:dyDescent="0.2">
      <c r="A1961" s="20" t="s">
        <v>485</v>
      </c>
    </row>
    <row r="1962" spans="1:1" x14ac:dyDescent="0.2">
      <c r="A1962" s="20" t="s">
        <v>785</v>
      </c>
    </row>
    <row r="1963" spans="1:1" x14ac:dyDescent="0.2">
      <c r="A1963" s="20" t="s">
        <v>2255</v>
      </c>
    </row>
    <row r="1964" spans="1:1" x14ac:dyDescent="0.2">
      <c r="A1964" s="20" t="s">
        <v>1966</v>
      </c>
    </row>
    <row r="1965" spans="1:1" x14ac:dyDescent="0.2">
      <c r="A1965" s="20" t="s">
        <v>668</v>
      </c>
    </row>
    <row r="1966" spans="1:1" x14ac:dyDescent="0.2">
      <c r="A1966" s="20" t="s">
        <v>447</v>
      </c>
    </row>
    <row r="1967" spans="1:1" x14ac:dyDescent="0.2">
      <c r="A1967" s="20" t="s">
        <v>747</v>
      </c>
    </row>
    <row r="1968" spans="1:1" x14ac:dyDescent="0.2">
      <c r="A1968" s="20" t="s">
        <v>2217</v>
      </c>
    </row>
    <row r="1969" spans="1:1" x14ac:dyDescent="0.2">
      <c r="A1969" s="20" t="s">
        <v>2481</v>
      </c>
    </row>
    <row r="1970" spans="1:1" x14ac:dyDescent="0.2">
      <c r="A1970" s="20" t="s">
        <v>2522</v>
      </c>
    </row>
    <row r="1971" spans="1:1" x14ac:dyDescent="0.2">
      <c r="A1971" s="20" t="s">
        <v>707</v>
      </c>
    </row>
    <row r="1972" spans="1:1" x14ac:dyDescent="0.2">
      <c r="A1972" s="20" t="s">
        <v>2304</v>
      </c>
    </row>
    <row r="1973" spans="1:1" x14ac:dyDescent="0.2">
      <c r="A1973" s="20" t="s">
        <v>974</v>
      </c>
    </row>
    <row r="1974" spans="1:1" x14ac:dyDescent="0.2">
      <c r="A1974" s="20" t="s">
        <v>2484</v>
      </c>
    </row>
    <row r="1975" spans="1:1" x14ac:dyDescent="0.2">
      <c r="A1975" s="20" t="s">
        <v>2524</v>
      </c>
    </row>
    <row r="1976" spans="1:1" x14ac:dyDescent="0.2">
      <c r="A1976" s="20" t="s">
        <v>709</v>
      </c>
    </row>
    <row r="1977" spans="1:1" x14ac:dyDescent="0.2">
      <c r="A1977" s="20" t="s">
        <v>2306</v>
      </c>
    </row>
    <row r="1978" spans="1:1" x14ac:dyDescent="0.2">
      <c r="A1978" s="20" t="s">
        <v>976</v>
      </c>
    </row>
    <row r="1979" spans="1:1" x14ac:dyDescent="0.2">
      <c r="A1979" s="20" t="s">
        <v>2494</v>
      </c>
    </row>
    <row r="1980" spans="1:1" x14ac:dyDescent="0.2">
      <c r="A1980" s="20" t="s">
        <v>2530</v>
      </c>
    </row>
    <row r="1981" spans="1:1" x14ac:dyDescent="0.2">
      <c r="A1981" s="20" t="s">
        <v>715</v>
      </c>
    </row>
    <row r="1982" spans="1:1" x14ac:dyDescent="0.2">
      <c r="A1982" s="20" t="s">
        <v>2312</v>
      </c>
    </row>
    <row r="1983" spans="1:1" x14ac:dyDescent="0.2">
      <c r="A1983" s="20" t="s">
        <v>982</v>
      </c>
    </row>
    <row r="1984" spans="1:1" x14ac:dyDescent="0.2">
      <c r="A1984" s="20" t="s">
        <v>570</v>
      </c>
    </row>
    <row r="1985" spans="1:1" x14ac:dyDescent="0.2">
      <c r="A1985" s="20" t="s">
        <v>354</v>
      </c>
    </row>
    <row r="1986" spans="1:1" x14ac:dyDescent="0.2">
      <c r="A1986" s="20" t="s">
        <v>537</v>
      </c>
    </row>
    <row r="1987" spans="1:1" x14ac:dyDescent="0.2">
      <c r="A1987" s="20" t="s">
        <v>2118</v>
      </c>
    </row>
    <row r="1988" spans="1:1" x14ac:dyDescent="0.2">
      <c r="A1988" s="20" t="s">
        <v>1201</v>
      </c>
    </row>
    <row r="1989" spans="1:1" x14ac:dyDescent="0.2">
      <c r="A1989" s="20" t="s">
        <v>2749</v>
      </c>
    </row>
    <row r="1990" spans="1:1" x14ac:dyDescent="0.2">
      <c r="A1990" s="20" t="s">
        <v>2808</v>
      </c>
    </row>
    <row r="1991" spans="1:1" x14ac:dyDescent="0.2">
      <c r="A1991" s="20" t="s">
        <v>2863</v>
      </c>
    </row>
    <row r="1992" spans="1:1" x14ac:dyDescent="0.2">
      <c r="A1992" s="20" t="s">
        <v>2920</v>
      </c>
    </row>
    <row r="1993" spans="1:1" x14ac:dyDescent="0.2">
      <c r="A1993" s="20" t="s">
        <v>2977</v>
      </c>
    </row>
    <row r="1994" spans="1:1" x14ac:dyDescent="0.2">
      <c r="A1994" s="20" t="s">
        <v>2496</v>
      </c>
    </row>
    <row r="1995" spans="1:1" x14ac:dyDescent="0.2">
      <c r="A1995" s="20" t="s">
        <v>2531</v>
      </c>
    </row>
    <row r="1996" spans="1:1" x14ac:dyDescent="0.2">
      <c r="A1996" s="20" t="s">
        <v>716</v>
      </c>
    </row>
    <row r="1997" spans="1:1" x14ac:dyDescent="0.2">
      <c r="A1997" s="20" t="s">
        <v>2313</v>
      </c>
    </row>
    <row r="1998" spans="1:1" x14ac:dyDescent="0.2">
      <c r="A1998" s="20" t="s">
        <v>983</v>
      </c>
    </row>
    <row r="1999" spans="1:1" x14ac:dyDescent="0.2">
      <c r="A1999" s="20" t="s">
        <v>564</v>
      </c>
    </row>
    <row r="2000" spans="1:1" x14ac:dyDescent="0.2">
      <c r="A2000" s="20" t="s">
        <v>351</v>
      </c>
    </row>
    <row r="2001" spans="1:1" x14ac:dyDescent="0.2">
      <c r="A2001" s="20" t="s">
        <v>534</v>
      </c>
    </row>
    <row r="2002" spans="1:1" x14ac:dyDescent="0.2">
      <c r="A2002" s="20" t="s">
        <v>2115</v>
      </c>
    </row>
    <row r="2003" spans="1:1" x14ac:dyDescent="0.2">
      <c r="A2003" s="20" t="s">
        <v>1198</v>
      </c>
    </row>
    <row r="2004" spans="1:1" x14ac:dyDescent="0.2">
      <c r="A2004" s="20" t="s">
        <v>2743</v>
      </c>
    </row>
    <row r="2005" spans="1:1" x14ac:dyDescent="0.2">
      <c r="A2005" s="20" t="s">
        <v>2805</v>
      </c>
    </row>
    <row r="2006" spans="1:1" x14ac:dyDescent="0.2">
      <c r="A2006" s="20" t="s">
        <v>2860</v>
      </c>
    </row>
    <row r="2007" spans="1:1" x14ac:dyDescent="0.2">
      <c r="A2007" s="20" t="s">
        <v>2917</v>
      </c>
    </row>
    <row r="2008" spans="1:1" x14ac:dyDescent="0.2">
      <c r="A2008" s="20" t="s">
        <v>2974</v>
      </c>
    </row>
    <row r="2009" spans="1:1" x14ac:dyDescent="0.2">
      <c r="A2009" s="20" t="s">
        <v>2485</v>
      </c>
    </row>
    <row r="2010" spans="1:1" x14ac:dyDescent="0.2">
      <c r="A2010" s="20" t="s">
        <v>2525</v>
      </c>
    </row>
    <row r="2011" spans="1:1" x14ac:dyDescent="0.2">
      <c r="A2011" s="20" t="s">
        <v>710</v>
      </c>
    </row>
    <row r="2012" spans="1:1" x14ac:dyDescent="0.2">
      <c r="A2012" s="20" t="s">
        <v>2307</v>
      </c>
    </row>
    <row r="2013" spans="1:1" x14ac:dyDescent="0.2">
      <c r="A2013" s="20" t="s">
        <v>977</v>
      </c>
    </row>
    <row r="2014" spans="1:1" x14ac:dyDescent="0.2">
      <c r="A2014" s="20" t="s">
        <v>2487</v>
      </c>
    </row>
    <row r="2015" spans="1:1" x14ac:dyDescent="0.2">
      <c r="A2015" s="20" t="s">
        <v>2526</v>
      </c>
    </row>
    <row r="2016" spans="1:1" x14ac:dyDescent="0.2">
      <c r="A2016" s="20" t="s">
        <v>711</v>
      </c>
    </row>
    <row r="2017" spans="1:1" x14ac:dyDescent="0.2">
      <c r="A2017" s="20" t="s">
        <v>2308</v>
      </c>
    </row>
    <row r="2018" spans="1:1" x14ac:dyDescent="0.2">
      <c r="A2018" s="20" t="s">
        <v>978</v>
      </c>
    </row>
    <row r="2019" spans="1:1" x14ac:dyDescent="0.2">
      <c r="A2019" s="20" t="s">
        <v>2498</v>
      </c>
    </row>
    <row r="2020" spans="1:1" x14ac:dyDescent="0.2">
      <c r="A2020" s="20" t="s">
        <v>687</v>
      </c>
    </row>
    <row r="2021" spans="1:1" x14ac:dyDescent="0.2">
      <c r="A2021" s="20" t="s">
        <v>717</v>
      </c>
    </row>
    <row r="2022" spans="1:1" x14ac:dyDescent="0.2">
      <c r="A2022" s="20" t="s">
        <v>2314</v>
      </c>
    </row>
    <row r="2023" spans="1:1" x14ac:dyDescent="0.2">
      <c r="A2023" s="20" t="s">
        <v>984</v>
      </c>
    </row>
    <row r="2024" spans="1:1" x14ac:dyDescent="0.2">
      <c r="A2024" s="20" t="s">
        <v>572</v>
      </c>
    </row>
    <row r="2025" spans="1:1" x14ac:dyDescent="0.2">
      <c r="A2025" s="20" t="s">
        <v>355</v>
      </c>
    </row>
    <row r="2026" spans="1:1" x14ac:dyDescent="0.2">
      <c r="A2026" s="20" t="s">
        <v>538</v>
      </c>
    </row>
    <row r="2027" spans="1:1" x14ac:dyDescent="0.2">
      <c r="A2027" s="20" t="s">
        <v>2119</v>
      </c>
    </row>
    <row r="2028" spans="1:1" x14ac:dyDescent="0.2">
      <c r="A2028" s="20" t="s">
        <v>1202</v>
      </c>
    </row>
    <row r="2029" spans="1:1" x14ac:dyDescent="0.2">
      <c r="A2029" s="20" t="s">
        <v>2751</v>
      </c>
    </row>
    <row r="2030" spans="1:1" x14ac:dyDescent="0.2">
      <c r="A2030" s="20" t="s">
        <v>2809</v>
      </c>
    </row>
    <row r="2031" spans="1:1" x14ac:dyDescent="0.2">
      <c r="A2031" s="20" t="s">
        <v>2864</v>
      </c>
    </row>
    <row r="2032" spans="1:1" x14ac:dyDescent="0.2">
      <c r="A2032" s="20" t="s">
        <v>2921</v>
      </c>
    </row>
    <row r="2033" spans="1:1" x14ac:dyDescent="0.2">
      <c r="A2033" s="20" t="s">
        <v>2978</v>
      </c>
    </row>
    <row r="2034" spans="1:1" x14ac:dyDescent="0.2">
      <c r="A2034" s="20" t="s">
        <v>2500</v>
      </c>
    </row>
    <row r="2035" spans="1:1" x14ac:dyDescent="0.2">
      <c r="A2035" s="20" t="s">
        <v>688</v>
      </c>
    </row>
    <row r="2036" spans="1:1" x14ac:dyDescent="0.2">
      <c r="A2036" s="20" t="s">
        <v>718</v>
      </c>
    </row>
    <row r="2037" spans="1:1" x14ac:dyDescent="0.2">
      <c r="A2037" s="20" t="s">
        <v>2315</v>
      </c>
    </row>
    <row r="2038" spans="1:1" x14ac:dyDescent="0.2">
      <c r="A2038" s="20" t="s">
        <v>985</v>
      </c>
    </row>
    <row r="2039" spans="1:1" x14ac:dyDescent="0.2">
      <c r="A2039" s="20" t="s">
        <v>566</v>
      </c>
    </row>
    <row r="2040" spans="1:1" x14ac:dyDescent="0.2">
      <c r="A2040" s="20" t="s">
        <v>352</v>
      </c>
    </row>
    <row r="2041" spans="1:1" x14ac:dyDescent="0.2">
      <c r="A2041" s="20" t="s">
        <v>535</v>
      </c>
    </row>
    <row r="2042" spans="1:1" x14ac:dyDescent="0.2">
      <c r="A2042" s="20" t="s">
        <v>2116</v>
      </c>
    </row>
    <row r="2043" spans="1:1" x14ac:dyDescent="0.2">
      <c r="A2043" s="20" t="s">
        <v>1199</v>
      </c>
    </row>
    <row r="2044" spans="1:1" x14ac:dyDescent="0.2">
      <c r="A2044" s="20" t="s">
        <v>2745</v>
      </c>
    </row>
    <row r="2045" spans="1:1" x14ac:dyDescent="0.2">
      <c r="A2045" s="20" t="s">
        <v>2806</v>
      </c>
    </row>
    <row r="2046" spans="1:1" x14ac:dyDescent="0.2">
      <c r="A2046" s="20" t="s">
        <v>2861</v>
      </c>
    </row>
    <row r="2047" spans="1:1" x14ac:dyDescent="0.2">
      <c r="A2047" s="20" t="s">
        <v>2918</v>
      </c>
    </row>
    <row r="2048" spans="1:1" x14ac:dyDescent="0.2">
      <c r="A2048" s="20" t="s">
        <v>2975</v>
      </c>
    </row>
    <row r="2049" spans="1:1" x14ac:dyDescent="0.2">
      <c r="A2049" s="20" t="s">
        <v>2488</v>
      </c>
    </row>
    <row r="2050" spans="1:1" x14ac:dyDescent="0.2">
      <c r="A2050" s="20" t="s">
        <v>2527</v>
      </c>
    </row>
    <row r="2051" spans="1:1" x14ac:dyDescent="0.2">
      <c r="A2051" s="20" t="s">
        <v>712</v>
      </c>
    </row>
    <row r="2052" spans="1:1" x14ac:dyDescent="0.2">
      <c r="A2052" s="20" t="s">
        <v>2309</v>
      </c>
    </row>
    <row r="2053" spans="1:1" x14ac:dyDescent="0.2">
      <c r="A2053" s="20" t="s">
        <v>979</v>
      </c>
    </row>
    <row r="2054" spans="1:1" x14ac:dyDescent="0.2">
      <c r="A2054" s="20" t="s">
        <v>2490</v>
      </c>
    </row>
    <row r="2055" spans="1:1" x14ac:dyDescent="0.2">
      <c r="A2055" s="20" t="s">
        <v>2528</v>
      </c>
    </row>
    <row r="2056" spans="1:1" x14ac:dyDescent="0.2">
      <c r="A2056" s="20" t="s">
        <v>713</v>
      </c>
    </row>
    <row r="2057" spans="1:1" x14ac:dyDescent="0.2">
      <c r="A2057" s="20" t="s">
        <v>2310</v>
      </c>
    </row>
    <row r="2058" spans="1:1" x14ac:dyDescent="0.2">
      <c r="A2058" s="20" t="s">
        <v>980</v>
      </c>
    </row>
    <row r="2059" spans="1:1" x14ac:dyDescent="0.2">
      <c r="A2059" s="20" t="s">
        <v>568</v>
      </c>
    </row>
    <row r="2060" spans="1:1" x14ac:dyDescent="0.2">
      <c r="A2060" s="20" t="s">
        <v>353</v>
      </c>
    </row>
    <row r="2061" spans="1:1" x14ac:dyDescent="0.2">
      <c r="A2061" s="20" t="s">
        <v>536</v>
      </c>
    </row>
    <row r="2062" spans="1:1" x14ac:dyDescent="0.2">
      <c r="A2062" s="20" t="s">
        <v>2117</v>
      </c>
    </row>
    <row r="2063" spans="1:1" x14ac:dyDescent="0.2">
      <c r="A2063" s="20" t="s">
        <v>1200</v>
      </c>
    </row>
    <row r="2064" spans="1:1" x14ac:dyDescent="0.2">
      <c r="A2064" s="20" t="s">
        <v>2747</v>
      </c>
    </row>
    <row r="2065" spans="1:1" x14ac:dyDescent="0.2">
      <c r="A2065" s="20" t="s">
        <v>2807</v>
      </c>
    </row>
    <row r="2066" spans="1:1" x14ac:dyDescent="0.2">
      <c r="A2066" s="20" t="s">
        <v>2862</v>
      </c>
    </row>
    <row r="2067" spans="1:1" x14ac:dyDescent="0.2">
      <c r="A2067" s="20" t="s">
        <v>2919</v>
      </c>
    </row>
    <row r="2068" spans="1:1" x14ac:dyDescent="0.2">
      <c r="A2068" s="20" t="s">
        <v>2976</v>
      </c>
    </row>
    <row r="2069" spans="1:1" x14ac:dyDescent="0.2">
      <c r="A2069" s="20" t="s">
        <v>2492</v>
      </c>
    </row>
    <row r="2070" spans="1:1" x14ac:dyDescent="0.2">
      <c r="A2070" s="20" t="s">
        <v>2529</v>
      </c>
    </row>
    <row r="2071" spans="1:1" x14ac:dyDescent="0.2">
      <c r="A2071" s="20" t="s">
        <v>714</v>
      </c>
    </row>
    <row r="2072" spans="1:1" x14ac:dyDescent="0.2">
      <c r="A2072" s="20" t="s">
        <v>2311</v>
      </c>
    </row>
    <row r="2073" spans="1:1" x14ac:dyDescent="0.2">
      <c r="A2073" s="20" t="s">
        <v>981</v>
      </c>
    </row>
    <row r="2074" spans="1:1" x14ac:dyDescent="0.2">
      <c r="A2074" s="20" t="s">
        <v>563</v>
      </c>
    </row>
    <row r="2075" spans="1:1" x14ac:dyDescent="0.2">
      <c r="A2075" s="20" t="s">
        <v>350</v>
      </c>
    </row>
    <row r="2076" spans="1:1" x14ac:dyDescent="0.2">
      <c r="A2076" s="20" t="s">
        <v>533</v>
      </c>
    </row>
    <row r="2077" spans="1:1" x14ac:dyDescent="0.2">
      <c r="A2077" s="20" t="s">
        <v>2114</v>
      </c>
    </row>
    <row r="2078" spans="1:1" x14ac:dyDescent="0.2">
      <c r="A2078" s="20" t="s">
        <v>1197</v>
      </c>
    </row>
    <row r="2079" spans="1:1" x14ac:dyDescent="0.2">
      <c r="A2079" s="20" t="s">
        <v>2742</v>
      </c>
    </row>
    <row r="2080" spans="1:1" x14ac:dyDescent="0.2">
      <c r="A2080" s="20" t="s">
        <v>2804</v>
      </c>
    </row>
    <row r="2081" spans="1:1" x14ac:dyDescent="0.2">
      <c r="A2081" s="20" t="s">
        <v>2859</v>
      </c>
    </row>
    <row r="2082" spans="1:1" x14ac:dyDescent="0.2">
      <c r="A2082" s="20" t="s">
        <v>2916</v>
      </c>
    </row>
    <row r="2083" spans="1:1" x14ac:dyDescent="0.2">
      <c r="A2083" s="20" t="s">
        <v>2973</v>
      </c>
    </row>
    <row r="2084" spans="1:1" x14ac:dyDescent="0.2">
      <c r="A2084" s="20" t="s">
        <v>2482</v>
      </c>
    </row>
    <row r="2085" spans="1:1" x14ac:dyDescent="0.2">
      <c r="A2085" s="20" t="s">
        <v>2523</v>
      </c>
    </row>
    <row r="2086" spans="1:1" x14ac:dyDescent="0.2">
      <c r="A2086" s="20" t="s">
        <v>708</v>
      </c>
    </row>
    <row r="2087" spans="1:1" x14ac:dyDescent="0.2">
      <c r="A2087" s="20" t="s">
        <v>2305</v>
      </c>
    </row>
    <row r="2088" spans="1:1" x14ac:dyDescent="0.2">
      <c r="A2088" s="20" t="s">
        <v>975</v>
      </c>
    </row>
    <row r="2089" spans="1:1" x14ac:dyDescent="0.2">
      <c r="A2089" s="20" t="s">
        <v>2502</v>
      </c>
    </row>
    <row r="2090" spans="1:1" x14ac:dyDescent="0.2">
      <c r="A2090" s="20" t="s">
        <v>689</v>
      </c>
    </row>
    <row r="2091" spans="1:1" x14ac:dyDescent="0.2">
      <c r="A2091" s="20" t="s">
        <v>2285</v>
      </c>
    </row>
    <row r="2092" spans="1:1" x14ac:dyDescent="0.2">
      <c r="A2092" s="20" t="s">
        <v>2316</v>
      </c>
    </row>
    <row r="2093" spans="1:1" x14ac:dyDescent="0.2">
      <c r="A2093" s="20" t="s">
        <v>986</v>
      </c>
    </row>
    <row r="2094" spans="1:1" x14ac:dyDescent="0.2">
      <c r="A2094" s="20" t="s">
        <v>574</v>
      </c>
    </row>
    <row r="2095" spans="1:1" x14ac:dyDescent="0.2">
      <c r="A2095" s="20" t="s">
        <v>356</v>
      </c>
    </row>
    <row r="2096" spans="1:1" x14ac:dyDescent="0.2">
      <c r="A2096" s="20" t="s">
        <v>539</v>
      </c>
    </row>
    <row r="2097" spans="1:1" x14ac:dyDescent="0.2">
      <c r="A2097" s="20" t="s">
        <v>2120</v>
      </c>
    </row>
    <row r="2098" spans="1:1" x14ac:dyDescent="0.2">
      <c r="A2098" s="20" t="s">
        <v>1203</v>
      </c>
    </row>
    <row r="2099" spans="1:1" x14ac:dyDescent="0.2">
      <c r="A2099" s="20" t="s">
        <v>2753</v>
      </c>
    </row>
    <row r="2100" spans="1:1" x14ac:dyDescent="0.2">
      <c r="A2100" s="20" t="s">
        <v>2810</v>
      </c>
    </row>
    <row r="2101" spans="1:1" x14ac:dyDescent="0.2">
      <c r="A2101" s="20" t="s">
        <v>2865</v>
      </c>
    </row>
    <row r="2102" spans="1:1" x14ac:dyDescent="0.2">
      <c r="A2102" s="20" t="s">
        <v>2922</v>
      </c>
    </row>
    <row r="2103" spans="1:1" x14ac:dyDescent="0.2">
      <c r="A2103" s="20" t="s">
        <v>2979</v>
      </c>
    </row>
    <row r="2104" spans="1:1" x14ac:dyDescent="0.2">
      <c r="A2104" s="20" t="s">
        <v>2504</v>
      </c>
    </row>
    <row r="2105" spans="1:1" x14ac:dyDescent="0.2">
      <c r="A2105" s="20" t="s">
        <v>690</v>
      </c>
    </row>
    <row r="2106" spans="1:1" x14ac:dyDescent="0.2">
      <c r="A2106" s="20" t="s">
        <v>2286</v>
      </c>
    </row>
    <row r="2107" spans="1:1" x14ac:dyDescent="0.2">
      <c r="A2107" s="20" t="s">
        <v>2317</v>
      </c>
    </row>
    <row r="2108" spans="1:1" x14ac:dyDescent="0.2">
      <c r="A2108" s="20" t="s">
        <v>987</v>
      </c>
    </row>
    <row r="2109" spans="1:1" x14ac:dyDescent="0.2">
      <c r="A2109" s="20" t="s">
        <v>575</v>
      </c>
    </row>
    <row r="2110" spans="1:1" x14ac:dyDescent="0.2">
      <c r="A2110" s="20" t="s">
        <v>2287</v>
      </c>
    </row>
    <row r="2111" spans="1:1" x14ac:dyDescent="0.2">
      <c r="A2111" s="20" t="s">
        <v>2318</v>
      </c>
    </row>
    <row r="2112" spans="1:1" x14ac:dyDescent="0.2">
      <c r="A2112" s="20" t="s">
        <v>988</v>
      </c>
    </row>
    <row r="2113" spans="1:1" x14ac:dyDescent="0.2">
      <c r="A2113" s="20" t="s">
        <v>576</v>
      </c>
    </row>
    <row r="2114" spans="1:1" x14ac:dyDescent="0.2">
      <c r="A2114" s="20" t="s">
        <v>541</v>
      </c>
    </row>
    <row r="2115" spans="1:1" x14ac:dyDescent="0.2">
      <c r="A2115" s="20" t="s">
        <v>2122</v>
      </c>
    </row>
    <row r="2116" spans="1:1" x14ac:dyDescent="0.2">
      <c r="A2116" s="20" t="s">
        <v>1204</v>
      </c>
    </row>
    <row r="2117" spans="1:1" x14ac:dyDescent="0.2">
      <c r="A2117" s="20" t="s">
        <v>2754</v>
      </c>
    </row>
    <row r="2118" spans="1:1" x14ac:dyDescent="0.2">
      <c r="A2118" s="20" t="s">
        <v>2866</v>
      </c>
    </row>
    <row r="2119" spans="1:1" x14ac:dyDescent="0.2">
      <c r="A2119" s="20" t="s">
        <v>2923</v>
      </c>
    </row>
    <row r="2120" spans="1:1" x14ac:dyDescent="0.2">
      <c r="A2120" s="20" t="s">
        <v>2980</v>
      </c>
    </row>
    <row r="2121" spans="1:1" x14ac:dyDescent="0.2">
      <c r="A2121" s="26" t="s">
        <v>1473</v>
      </c>
    </row>
    <row r="2122" spans="1:1" x14ac:dyDescent="0.2">
      <c r="A2122" s="26" t="s">
        <v>3198</v>
      </c>
    </row>
    <row r="2123" spans="1:1" x14ac:dyDescent="0.2">
      <c r="A2123" s="26" t="s">
        <v>1476</v>
      </c>
    </row>
    <row r="2124" spans="1:1" x14ac:dyDescent="0.2">
      <c r="A2124" s="26" t="s">
        <v>3199</v>
      </c>
    </row>
    <row r="2125" spans="1:1" x14ac:dyDescent="0.2">
      <c r="A2125" s="26" t="s">
        <v>1478</v>
      </c>
    </row>
    <row r="2126" spans="1:1" x14ac:dyDescent="0.2">
      <c r="A2126" s="26" t="s">
        <v>3200</v>
      </c>
    </row>
    <row r="2127" spans="1:1" x14ac:dyDescent="0.2">
      <c r="A2127" s="26" t="s">
        <v>1480</v>
      </c>
    </row>
    <row r="2128" spans="1:1" x14ac:dyDescent="0.2">
      <c r="A2128" s="26" t="s">
        <v>3201</v>
      </c>
    </row>
    <row r="2129" spans="1:1" x14ac:dyDescent="0.2">
      <c r="A2129" s="26" t="s">
        <v>1482</v>
      </c>
    </row>
    <row r="2130" spans="1:1" x14ac:dyDescent="0.2">
      <c r="A2130" s="26" t="s">
        <v>3202</v>
      </c>
    </row>
    <row r="2131" spans="1:1" x14ac:dyDescent="0.2">
      <c r="A2131" s="26" t="s">
        <v>1483</v>
      </c>
    </row>
    <row r="2132" spans="1:1" x14ac:dyDescent="0.2">
      <c r="A2132" s="26" t="s">
        <v>3203</v>
      </c>
    </row>
    <row r="2133" spans="1:1" x14ac:dyDescent="0.2">
      <c r="A2133" s="26" t="s">
        <v>1484</v>
      </c>
    </row>
    <row r="2134" spans="1:1" x14ac:dyDescent="0.2">
      <c r="A2134" s="26" t="s">
        <v>3204</v>
      </c>
    </row>
    <row r="2135" spans="1:1" x14ac:dyDescent="0.2">
      <c r="A2135" s="26" t="s">
        <v>1485</v>
      </c>
    </row>
    <row r="2136" spans="1:1" x14ac:dyDescent="0.2">
      <c r="A2136" s="26" t="s">
        <v>3205</v>
      </c>
    </row>
    <row r="2137" spans="1:1" x14ac:dyDescent="0.2">
      <c r="A2137" s="28" t="s">
        <v>731</v>
      </c>
    </row>
    <row r="2138" spans="1:1" x14ac:dyDescent="0.2">
      <c r="A2138" s="28" t="s">
        <v>719</v>
      </c>
    </row>
    <row r="2139" spans="1:1" x14ac:dyDescent="0.2">
      <c r="A2139" s="28" t="s">
        <v>730</v>
      </c>
    </row>
    <row r="2140" spans="1:1" x14ac:dyDescent="0.2">
      <c r="A2140" s="28" t="s">
        <v>732</v>
      </c>
    </row>
    <row r="2141" spans="1:1" x14ac:dyDescent="0.2">
      <c r="A2141" s="28" t="s">
        <v>721</v>
      </c>
    </row>
    <row r="2142" spans="1:1" x14ac:dyDescent="0.2">
      <c r="A2142" s="28" t="s">
        <v>720</v>
      </c>
    </row>
    <row r="2143" spans="1:1" x14ac:dyDescent="0.2">
      <c r="A2143" s="28" t="s">
        <v>725</v>
      </c>
    </row>
    <row r="2144" spans="1:1" x14ac:dyDescent="0.2">
      <c r="A2144" s="28" t="s">
        <v>734</v>
      </c>
    </row>
    <row r="2145" spans="1:1" x14ac:dyDescent="0.2">
      <c r="A2145" s="28" t="s">
        <v>729</v>
      </c>
    </row>
    <row r="2146" spans="1:1" x14ac:dyDescent="0.2">
      <c r="A2146" s="28" t="s">
        <v>724</v>
      </c>
    </row>
    <row r="2147" spans="1:1" x14ac:dyDescent="0.2">
      <c r="A2147" s="28" t="s">
        <v>733</v>
      </c>
    </row>
    <row r="2148" spans="1:1" x14ac:dyDescent="0.2">
      <c r="A2148" s="28" t="s">
        <v>722</v>
      </c>
    </row>
    <row r="2149" spans="1:1" x14ac:dyDescent="0.2">
      <c r="A2149" s="28" t="s">
        <v>723</v>
      </c>
    </row>
    <row r="2150" spans="1:1" x14ac:dyDescent="0.2">
      <c r="A2150" s="24" t="s">
        <v>989</v>
      </c>
    </row>
    <row r="2151" spans="1:1" x14ac:dyDescent="0.2">
      <c r="A2151" s="24" t="s">
        <v>992</v>
      </c>
    </row>
    <row r="2152" spans="1:1" x14ac:dyDescent="0.2">
      <c r="A2152" s="24" t="s">
        <v>994</v>
      </c>
    </row>
    <row r="2153" spans="1:1" x14ac:dyDescent="0.2">
      <c r="A2153" s="24" t="s">
        <v>996</v>
      </c>
    </row>
    <row r="2154" spans="1:1" x14ac:dyDescent="0.2">
      <c r="A2154" s="24" t="s">
        <v>991</v>
      </c>
    </row>
    <row r="2155" spans="1:1" x14ac:dyDescent="0.2">
      <c r="A2155" s="24" t="s">
        <v>993</v>
      </c>
    </row>
    <row r="2156" spans="1:1" x14ac:dyDescent="0.2">
      <c r="A2156" s="24" t="s">
        <v>995</v>
      </c>
    </row>
    <row r="2157" spans="1:1" x14ac:dyDescent="0.2">
      <c r="A2157" s="24" t="s">
        <v>997</v>
      </c>
    </row>
    <row r="2158" spans="1:1" x14ac:dyDescent="0.2">
      <c r="A2158" s="24" t="s">
        <v>998</v>
      </c>
    </row>
    <row r="2159" spans="1:1" x14ac:dyDescent="0.2">
      <c r="A2159" s="24" t="s">
        <v>1008</v>
      </c>
    </row>
    <row r="2160" spans="1:1" x14ac:dyDescent="0.2">
      <c r="A2160" s="24" t="s">
        <v>1014</v>
      </c>
    </row>
    <row r="2161" spans="1:1" x14ac:dyDescent="0.2">
      <c r="A2161" s="24" t="s">
        <v>1020</v>
      </c>
    </row>
    <row r="2162" spans="1:1" x14ac:dyDescent="0.2">
      <c r="A2162" s="24" t="s">
        <v>1026</v>
      </c>
    </row>
    <row r="2163" spans="1:1" x14ac:dyDescent="0.2">
      <c r="A2163" s="24" t="s">
        <v>999</v>
      </c>
    </row>
    <row r="2164" spans="1:1" x14ac:dyDescent="0.2">
      <c r="A2164" s="24" t="s">
        <v>1009</v>
      </c>
    </row>
    <row r="2165" spans="1:1" x14ac:dyDescent="0.2">
      <c r="A2165" s="24" t="s">
        <v>1015</v>
      </c>
    </row>
    <row r="2166" spans="1:1" x14ac:dyDescent="0.2">
      <c r="A2166" s="24" t="s">
        <v>1021</v>
      </c>
    </row>
    <row r="2167" spans="1:1" x14ac:dyDescent="0.2">
      <c r="A2167" s="24" t="s">
        <v>1027</v>
      </c>
    </row>
    <row r="2168" spans="1:1" x14ac:dyDescent="0.2">
      <c r="A2168" s="24" t="s">
        <v>1000</v>
      </c>
    </row>
    <row r="2169" spans="1:1" x14ac:dyDescent="0.2">
      <c r="A2169" s="24" t="s">
        <v>1010</v>
      </c>
    </row>
    <row r="2170" spans="1:1" x14ac:dyDescent="0.2">
      <c r="A2170" s="24" t="s">
        <v>1016</v>
      </c>
    </row>
    <row r="2171" spans="1:1" x14ac:dyDescent="0.2">
      <c r="A2171" s="24" t="s">
        <v>1022</v>
      </c>
    </row>
    <row r="2172" spans="1:1" x14ac:dyDescent="0.2">
      <c r="A2172" s="24" t="s">
        <v>1028</v>
      </c>
    </row>
    <row r="2173" spans="1:1" x14ac:dyDescent="0.2">
      <c r="A2173" s="24" t="s">
        <v>1002</v>
      </c>
    </row>
    <row r="2174" spans="1:1" x14ac:dyDescent="0.2">
      <c r="A2174" s="24" t="s">
        <v>1011</v>
      </c>
    </row>
    <row r="2175" spans="1:1" x14ac:dyDescent="0.2">
      <c r="A2175" s="24" t="s">
        <v>1017</v>
      </c>
    </row>
    <row r="2176" spans="1:1" x14ac:dyDescent="0.2">
      <c r="A2176" s="24" t="s">
        <v>1023</v>
      </c>
    </row>
    <row r="2177" spans="1:1" x14ac:dyDescent="0.2">
      <c r="A2177" s="24" t="s">
        <v>1029</v>
      </c>
    </row>
    <row r="2178" spans="1:1" x14ac:dyDescent="0.2">
      <c r="A2178" s="24" t="s">
        <v>1004</v>
      </c>
    </row>
    <row r="2179" spans="1:1" x14ac:dyDescent="0.2">
      <c r="A2179" s="24" t="s">
        <v>1012</v>
      </c>
    </row>
    <row r="2180" spans="1:1" x14ac:dyDescent="0.2">
      <c r="A2180" s="24" t="s">
        <v>1018</v>
      </c>
    </row>
    <row r="2181" spans="1:1" x14ac:dyDescent="0.2">
      <c r="A2181" s="24" t="s">
        <v>1024</v>
      </c>
    </row>
    <row r="2182" spans="1:1" x14ac:dyDescent="0.2">
      <c r="A2182" s="24" t="s">
        <v>1030</v>
      </c>
    </row>
    <row r="2183" spans="1:1" x14ac:dyDescent="0.2">
      <c r="A2183" s="24" t="s">
        <v>1006</v>
      </c>
    </row>
    <row r="2184" spans="1:1" x14ac:dyDescent="0.2">
      <c r="A2184" s="21" t="s">
        <v>1013</v>
      </c>
    </row>
    <row r="2185" spans="1:1" x14ac:dyDescent="0.2">
      <c r="A2185" s="21" t="s">
        <v>1019</v>
      </c>
    </row>
    <row r="2186" spans="1:1" x14ac:dyDescent="0.2">
      <c r="A2186" s="21" t="s">
        <v>1025</v>
      </c>
    </row>
    <row r="2187" spans="1:1" x14ac:dyDescent="0.2">
      <c r="A2187" s="21" t="s">
        <v>1031</v>
      </c>
    </row>
    <row r="2188" spans="1:1" x14ac:dyDescent="0.2">
      <c r="A2188" s="19" t="s">
        <v>123</v>
      </c>
    </row>
    <row r="2189" spans="1:1" x14ac:dyDescent="0.2">
      <c r="A2189" s="19" t="s">
        <v>3219</v>
      </c>
    </row>
    <row r="2190" spans="1:1" x14ac:dyDescent="0.2">
      <c r="A2190" s="19" t="s">
        <v>127</v>
      </c>
    </row>
    <row r="2191" spans="1:1" x14ac:dyDescent="0.2">
      <c r="A2191" s="19" t="s">
        <v>3221</v>
      </c>
    </row>
    <row r="2192" spans="1:1" x14ac:dyDescent="0.2">
      <c r="A2192" s="19" t="s">
        <v>125</v>
      </c>
    </row>
    <row r="2193" spans="1:1" x14ac:dyDescent="0.2">
      <c r="A2193" s="19" t="s">
        <v>3220</v>
      </c>
    </row>
    <row r="2194" spans="1:1" x14ac:dyDescent="0.2">
      <c r="A2194" s="19" t="s">
        <v>129</v>
      </c>
    </row>
    <row r="2195" spans="1:1" x14ac:dyDescent="0.2">
      <c r="A2195" s="19" t="s">
        <v>3222</v>
      </c>
    </row>
    <row r="2196" spans="1:1" x14ac:dyDescent="0.2">
      <c r="A2196" s="19" t="s">
        <v>131</v>
      </c>
    </row>
    <row r="2197" spans="1:1" x14ac:dyDescent="0.2">
      <c r="A2197" s="19" t="s">
        <v>3223</v>
      </c>
    </row>
    <row r="2198" spans="1:1" x14ac:dyDescent="0.2">
      <c r="A2198" s="22" t="s">
        <v>1032</v>
      </c>
    </row>
    <row r="2199" spans="1:1" x14ac:dyDescent="0.2">
      <c r="A2199" s="22" t="s">
        <v>1036</v>
      </c>
    </row>
    <row r="2200" spans="1:1" x14ac:dyDescent="0.2">
      <c r="A2200" s="22" t="s">
        <v>1038</v>
      </c>
    </row>
    <row r="2201" spans="1:1" x14ac:dyDescent="0.2">
      <c r="A2201" s="22" t="s">
        <v>1040</v>
      </c>
    </row>
    <row r="2202" spans="1:1" x14ac:dyDescent="0.2">
      <c r="A2202" s="22" t="s">
        <v>1034</v>
      </c>
    </row>
    <row r="2203" spans="1:1" x14ac:dyDescent="0.2">
      <c r="A2203" s="22" t="s">
        <v>1037</v>
      </c>
    </row>
    <row r="2204" spans="1:1" x14ac:dyDescent="0.2">
      <c r="A2204" s="22" t="s">
        <v>1039</v>
      </c>
    </row>
    <row r="2205" spans="1:1" x14ac:dyDescent="0.2">
      <c r="A2205" s="22" t="s">
        <v>1041</v>
      </c>
    </row>
    <row r="2206" spans="1:1" x14ac:dyDescent="0.2">
      <c r="A2206" s="19" t="s">
        <v>1042</v>
      </c>
    </row>
    <row r="2207" spans="1:1" x14ac:dyDescent="0.2">
      <c r="A2207" s="19" t="s">
        <v>1049</v>
      </c>
    </row>
    <row r="2208" spans="1:1" x14ac:dyDescent="0.2">
      <c r="A2208" s="19" t="s">
        <v>1053</v>
      </c>
    </row>
    <row r="2209" spans="1:1" x14ac:dyDescent="0.2">
      <c r="A2209" s="19" t="s">
        <v>1057</v>
      </c>
    </row>
    <row r="2210" spans="1:1" x14ac:dyDescent="0.2">
      <c r="A2210" s="19" t="s">
        <v>1061</v>
      </c>
    </row>
    <row r="2211" spans="1:1" x14ac:dyDescent="0.2">
      <c r="A2211" s="19" t="s">
        <v>89</v>
      </c>
    </row>
    <row r="2212" spans="1:1" x14ac:dyDescent="0.2">
      <c r="A2212" s="19" t="s">
        <v>100</v>
      </c>
    </row>
    <row r="2213" spans="1:1" x14ac:dyDescent="0.2">
      <c r="A2213" s="19" t="s">
        <v>106</v>
      </c>
    </row>
    <row r="2214" spans="1:1" x14ac:dyDescent="0.2">
      <c r="A2214" s="19" t="s">
        <v>112</v>
      </c>
    </row>
    <row r="2215" spans="1:1" x14ac:dyDescent="0.2">
      <c r="A2215" s="19" t="s">
        <v>118</v>
      </c>
    </row>
    <row r="2216" spans="1:1" x14ac:dyDescent="0.2">
      <c r="A2216" s="19" t="s">
        <v>87</v>
      </c>
    </row>
    <row r="2217" spans="1:1" x14ac:dyDescent="0.2">
      <c r="A2217" s="19" t="s">
        <v>99</v>
      </c>
    </row>
    <row r="2218" spans="1:1" x14ac:dyDescent="0.2">
      <c r="A2218" s="19" t="s">
        <v>105</v>
      </c>
    </row>
    <row r="2219" spans="1:1" x14ac:dyDescent="0.2">
      <c r="A2219" s="19" t="s">
        <v>111</v>
      </c>
    </row>
    <row r="2220" spans="1:1" x14ac:dyDescent="0.2">
      <c r="A2220" s="19" t="s">
        <v>117</v>
      </c>
    </row>
    <row r="2221" spans="1:1" x14ac:dyDescent="0.2">
      <c r="A2221" s="19" t="s">
        <v>91</v>
      </c>
    </row>
    <row r="2222" spans="1:1" x14ac:dyDescent="0.2">
      <c r="A2222" s="19" t="s">
        <v>101</v>
      </c>
    </row>
    <row r="2223" spans="1:1" x14ac:dyDescent="0.2">
      <c r="A2223" s="19" t="s">
        <v>107</v>
      </c>
    </row>
    <row r="2224" spans="1:1" x14ac:dyDescent="0.2">
      <c r="A2224" s="19" t="s">
        <v>113</v>
      </c>
    </row>
    <row r="2225" spans="1:1" x14ac:dyDescent="0.2">
      <c r="A2225" s="19" t="s">
        <v>119</v>
      </c>
    </row>
    <row r="2226" spans="1:1" x14ac:dyDescent="0.2">
      <c r="A2226" s="19" t="s">
        <v>1044</v>
      </c>
    </row>
    <row r="2227" spans="1:1" x14ac:dyDescent="0.2">
      <c r="A2227" s="19" t="s">
        <v>1050</v>
      </c>
    </row>
    <row r="2228" spans="1:1" x14ac:dyDescent="0.2">
      <c r="A2228" s="19" t="s">
        <v>1054</v>
      </c>
    </row>
    <row r="2229" spans="1:1" x14ac:dyDescent="0.2">
      <c r="A2229" s="19" t="s">
        <v>1058</v>
      </c>
    </row>
    <row r="2230" spans="1:1" x14ac:dyDescent="0.2">
      <c r="A2230" s="19" t="s">
        <v>1062</v>
      </c>
    </row>
    <row r="2231" spans="1:1" x14ac:dyDescent="0.2">
      <c r="A2231" s="19" t="s">
        <v>95</v>
      </c>
    </row>
    <row r="2232" spans="1:1" x14ac:dyDescent="0.2">
      <c r="A2232" s="19" t="s">
        <v>103</v>
      </c>
    </row>
    <row r="2233" spans="1:1" x14ac:dyDescent="0.2">
      <c r="A2233" s="19" t="s">
        <v>109</v>
      </c>
    </row>
    <row r="2234" spans="1:1" x14ac:dyDescent="0.2">
      <c r="A2234" s="19" t="s">
        <v>115</v>
      </c>
    </row>
    <row r="2235" spans="1:1" x14ac:dyDescent="0.2">
      <c r="A2235" s="19" t="s">
        <v>121</v>
      </c>
    </row>
    <row r="2236" spans="1:1" x14ac:dyDescent="0.2">
      <c r="A2236" s="19" t="s">
        <v>93</v>
      </c>
    </row>
    <row r="2237" spans="1:1" x14ac:dyDescent="0.2">
      <c r="A2237" s="19" t="s">
        <v>102</v>
      </c>
    </row>
    <row r="2238" spans="1:1" x14ac:dyDescent="0.2">
      <c r="A2238" s="19" t="s">
        <v>108</v>
      </c>
    </row>
    <row r="2239" spans="1:1" x14ac:dyDescent="0.2">
      <c r="A2239" s="19" t="s">
        <v>114</v>
      </c>
    </row>
    <row r="2240" spans="1:1" x14ac:dyDescent="0.2">
      <c r="A2240" s="19" t="s">
        <v>120</v>
      </c>
    </row>
    <row r="2241" spans="1:1" x14ac:dyDescent="0.2">
      <c r="A2241" s="19" t="s">
        <v>97</v>
      </c>
    </row>
    <row r="2242" spans="1:1" x14ac:dyDescent="0.2">
      <c r="A2242" s="19" t="s">
        <v>104</v>
      </c>
    </row>
    <row r="2243" spans="1:1" x14ac:dyDescent="0.2">
      <c r="A2243" s="19" t="s">
        <v>110</v>
      </c>
    </row>
    <row r="2244" spans="1:1" x14ac:dyDescent="0.2">
      <c r="A2244" s="19" t="s">
        <v>116</v>
      </c>
    </row>
    <row r="2245" spans="1:1" x14ac:dyDescent="0.2">
      <c r="A2245" s="19" t="s">
        <v>122</v>
      </c>
    </row>
    <row r="2246" spans="1:1" x14ac:dyDescent="0.2">
      <c r="A2246" s="19" t="s">
        <v>1046</v>
      </c>
    </row>
    <row r="2247" spans="1:1" x14ac:dyDescent="0.2">
      <c r="A2247" s="19" t="s">
        <v>1051</v>
      </c>
    </row>
    <row r="2248" spans="1:1" x14ac:dyDescent="0.2">
      <c r="A2248" s="19" t="s">
        <v>1055</v>
      </c>
    </row>
    <row r="2249" spans="1:1" x14ac:dyDescent="0.2">
      <c r="A2249" s="19" t="s">
        <v>1059</v>
      </c>
    </row>
    <row r="2250" spans="1:1" x14ac:dyDescent="0.2">
      <c r="A2250" s="19" t="s">
        <v>1063</v>
      </c>
    </row>
    <row r="2251" spans="1:1" x14ac:dyDescent="0.2">
      <c r="A2251" s="19" t="s">
        <v>1048</v>
      </c>
    </row>
    <row r="2252" spans="1:1" x14ac:dyDescent="0.2">
      <c r="A2252" s="19" t="s">
        <v>1052</v>
      </c>
    </row>
    <row r="2253" spans="1:1" x14ac:dyDescent="0.2">
      <c r="A2253" s="19" t="s">
        <v>1056</v>
      </c>
    </row>
    <row r="2254" spans="1:1" x14ac:dyDescent="0.2">
      <c r="A2254" s="19" t="s">
        <v>1060</v>
      </c>
    </row>
    <row r="2255" spans="1:1" x14ac:dyDescent="0.2">
      <c r="A2255" s="19" t="s">
        <v>1064</v>
      </c>
    </row>
    <row r="2256" spans="1:1" x14ac:dyDescent="0.2">
      <c r="A2256" s="23" t="s">
        <v>76</v>
      </c>
    </row>
    <row r="2257" spans="1:1" x14ac:dyDescent="0.2">
      <c r="A2257" s="23" t="s">
        <v>3214</v>
      </c>
    </row>
    <row r="2258" spans="1:1" x14ac:dyDescent="0.2">
      <c r="A2258" s="23" t="s">
        <v>85</v>
      </c>
    </row>
    <row r="2259" spans="1:1" x14ac:dyDescent="0.2">
      <c r="A2259" s="23" t="s">
        <v>3218</v>
      </c>
    </row>
    <row r="2260" spans="1:1" x14ac:dyDescent="0.2">
      <c r="A2260" s="23" t="s">
        <v>79</v>
      </c>
    </row>
    <row r="2261" spans="1:1" x14ac:dyDescent="0.2">
      <c r="A2261" s="23" t="s">
        <v>3215</v>
      </c>
    </row>
    <row r="2262" spans="1:1" x14ac:dyDescent="0.2">
      <c r="A2262" s="23" t="s">
        <v>81</v>
      </c>
    </row>
    <row r="2263" spans="1:1" x14ac:dyDescent="0.2">
      <c r="A2263" s="23" t="s">
        <v>3216</v>
      </c>
    </row>
    <row r="2264" spans="1:1" x14ac:dyDescent="0.2">
      <c r="A2264" s="23" t="s">
        <v>83</v>
      </c>
    </row>
    <row r="2265" spans="1:1" x14ac:dyDescent="0.2">
      <c r="A2265" s="23" t="s">
        <v>3217</v>
      </c>
    </row>
    <row r="2266" spans="1:1" x14ac:dyDescent="0.2">
      <c r="A2266" s="23" t="s">
        <v>1486</v>
      </c>
    </row>
    <row r="2267" spans="1:1" x14ac:dyDescent="0.2">
      <c r="A2267" s="23" t="s">
        <v>3206</v>
      </c>
    </row>
    <row r="2268" spans="1:1" x14ac:dyDescent="0.2">
      <c r="A2268" s="23" t="s">
        <v>1488</v>
      </c>
    </row>
    <row r="2269" spans="1:1" x14ac:dyDescent="0.2">
      <c r="A2269" s="23" t="s">
        <v>3207</v>
      </c>
    </row>
    <row r="2270" spans="1:1" x14ac:dyDescent="0.2">
      <c r="A2270" s="23" t="s">
        <v>1513</v>
      </c>
    </row>
    <row r="2271" spans="1:1" x14ac:dyDescent="0.2">
      <c r="A2271" s="23" t="s">
        <v>3208</v>
      </c>
    </row>
    <row r="2272" spans="1:1" x14ac:dyDescent="0.2">
      <c r="A2272" s="23" t="s">
        <v>1514</v>
      </c>
    </row>
    <row r="2273" spans="1:1" x14ac:dyDescent="0.2">
      <c r="A2273" s="23" t="s">
        <v>3209</v>
      </c>
    </row>
    <row r="2274" spans="1:1" x14ac:dyDescent="0.2">
      <c r="A2274" s="23" t="s">
        <v>72</v>
      </c>
    </row>
    <row r="2275" spans="1:1" x14ac:dyDescent="0.2">
      <c r="A2275" s="23" t="s">
        <v>3210</v>
      </c>
    </row>
    <row r="2276" spans="1:1" x14ac:dyDescent="0.2">
      <c r="A2276" s="23" t="s">
        <v>73</v>
      </c>
    </row>
    <row r="2277" spans="1:1" x14ac:dyDescent="0.2">
      <c r="A2277" s="23" t="s">
        <v>3211</v>
      </c>
    </row>
    <row r="2278" spans="1:1" x14ac:dyDescent="0.2">
      <c r="A2278" s="23" t="s">
        <v>74</v>
      </c>
    </row>
    <row r="2279" spans="1:1" x14ac:dyDescent="0.2">
      <c r="A2279" s="23" t="s">
        <v>3212</v>
      </c>
    </row>
    <row r="2280" spans="1:1" x14ac:dyDescent="0.2">
      <c r="A2280" s="23" t="s">
        <v>75</v>
      </c>
    </row>
    <row r="2281" spans="1:1" x14ac:dyDescent="0.2">
      <c r="A2281" s="23" t="s">
        <v>3213</v>
      </c>
    </row>
    <row r="2282" spans="1:1" x14ac:dyDescent="0.2">
      <c r="A2282" s="19" t="s">
        <v>168</v>
      </c>
    </row>
    <row r="2283" spans="1:1" x14ac:dyDescent="0.2">
      <c r="A2283" s="19" t="s">
        <v>3233</v>
      </c>
    </row>
    <row r="2284" spans="1:1" x14ac:dyDescent="0.2">
      <c r="A2284" s="19" t="s">
        <v>3244</v>
      </c>
    </row>
    <row r="2285" spans="1:1" x14ac:dyDescent="0.2">
      <c r="A2285" s="19" t="s">
        <v>3260</v>
      </c>
    </row>
    <row r="2286" spans="1:1" x14ac:dyDescent="0.2">
      <c r="A2286" s="19" t="s">
        <v>170</v>
      </c>
    </row>
    <row r="2287" spans="1:1" x14ac:dyDescent="0.2">
      <c r="A2287" s="19" t="s">
        <v>3234</v>
      </c>
    </row>
    <row r="2288" spans="1:1" x14ac:dyDescent="0.2">
      <c r="A2288" s="19" t="s">
        <v>3245</v>
      </c>
    </row>
    <row r="2289" spans="1:1" x14ac:dyDescent="0.2">
      <c r="A2289" s="19" t="s">
        <v>3261</v>
      </c>
    </row>
    <row r="2290" spans="1:1" x14ac:dyDescent="0.2">
      <c r="A2290" s="19" t="s">
        <v>171</v>
      </c>
    </row>
    <row r="2291" spans="1:1" x14ac:dyDescent="0.2">
      <c r="A2291" s="19" t="s">
        <v>3235</v>
      </c>
    </row>
    <row r="2292" spans="1:1" x14ac:dyDescent="0.2">
      <c r="A2292" s="19" t="s">
        <v>3246</v>
      </c>
    </row>
    <row r="2293" spans="1:1" x14ac:dyDescent="0.2">
      <c r="A2293" s="19" t="s">
        <v>3262</v>
      </c>
    </row>
    <row r="2294" spans="1:1" x14ac:dyDescent="0.2">
      <c r="A2294" s="19" t="s">
        <v>172</v>
      </c>
    </row>
    <row r="2295" spans="1:1" x14ac:dyDescent="0.2">
      <c r="A2295" s="19" t="s">
        <v>3236</v>
      </c>
    </row>
    <row r="2296" spans="1:1" x14ac:dyDescent="0.2">
      <c r="A2296" s="19" t="s">
        <v>3247</v>
      </c>
    </row>
    <row r="2297" spans="1:1" x14ac:dyDescent="0.2">
      <c r="A2297" s="19" t="s">
        <v>3263</v>
      </c>
    </row>
    <row r="2298" spans="1:1" x14ac:dyDescent="0.2">
      <c r="A2298" s="19" t="s">
        <v>173</v>
      </c>
    </row>
    <row r="2299" spans="1:1" x14ac:dyDescent="0.2">
      <c r="A2299" s="19" t="s">
        <v>3248</v>
      </c>
    </row>
    <row r="2300" spans="1:1" x14ac:dyDescent="0.2">
      <c r="A2300" s="19" t="s">
        <v>3264</v>
      </c>
    </row>
    <row r="2301" spans="1:1" x14ac:dyDescent="0.2">
      <c r="A2301" s="19" t="s">
        <v>3237</v>
      </c>
    </row>
    <row r="2302" spans="1:1" x14ac:dyDescent="0.2">
      <c r="A2302" s="19" t="s">
        <v>3251</v>
      </c>
    </row>
    <row r="2303" spans="1:1" x14ac:dyDescent="0.2">
      <c r="A2303" s="19" t="s">
        <v>3267</v>
      </c>
    </row>
    <row r="2304" spans="1:1" x14ac:dyDescent="0.2">
      <c r="A2304" s="19" t="s">
        <v>3254</v>
      </c>
    </row>
    <row r="2305" spans="1:1" x14ac:dyDescent="0.2">
      <c r="A2305" s="19" t="s">
        <v>3270</v>
      </c>
    </row>
    <row r="2306" spans="1:1" x14ac:dyDescent="0.2">
      <c r="A2306" s="19" t="s">
        <v>174</v>
      </c>
    </row>
    <row r="2307" spans="1:1" x14ac:dyDescent="0.2">
      <c r="A2307" s="19" t="s">
        <v>3249</v>
      </c>
    </row>
    <row r="2308" spans="1:1" x14ac:dyDescent="0.2">
      <c r="A2308" s="19" t="s">
        <v>3265</v>
      </c>
    </row>
    <row r="2309" spans="1:1" x14ac:dyDescent="0.2">
      <c r="A2309" s="19" t="s">
        <v>3238</v>
      </c>
    </row>
    <row r="2310" spans="1:1" x14ac:dyDescent="0.2">
      <c r="A2310" s="19" t="s">
        <v>3252</v>
      </c>
    </row>
    <row r="2311" spans="1:1" x14ac:dyDescent="0.2">
      <c r="A2311" s="19" t="s">
        <v>3268</v>
      </c>
    </row>
    <row r="2312" spans="1:1" x14ac:dyDescent="0.2">
      <c r="A2312" s="19" t="s">
        <v>3255</v>
      </c>
    </row>
    <row r="2313" spans="1:1" x14ac:dyDescent="0.2">
      <c r="A2313" s="19" t="s">
        <v>3271</v>
      </c>
    </row>
    <row r="2314" spans="1:1" x14ac:dyDescent="0.2">
      <c r="A2314" s="19" t="s">
        <v>3250</v>
      </c>
    </row>
    <row r="2315" spans="1:1" x14ac:dyDescent="0.2">
      <c r="A2315" s="19" t="s">
        <v>3266</v>
      </c>
    </row>
    <row r="2316" spans="1:1" x14ac:dyDescent="0.2">
      <c r="A2316" s="19" t="s">
        <v>3253</v>
      </c>
    </row>
    <row r="2317" spans="1:1" x14ac:dyDescent="0.2">
      <c r="A2317" s="19" t="s">
        <v>3269</v>
      </c>
    </row>
    <row r="2318" spans="1:1" x14ac:dyDescent="0.2">
      <c r="A2318" s="19" t="s">
        <v>3256</v>
      </c>
    </row>
    <row r="2319" spans="1:1" x14ac:dyDescent="0.2">
      <c r="A2319" s="19" t="s">
        <v>3272</v>
      </c>
    </row>
    <row r="2320" spans="1:1" x14ac:dyDescent="0.2">
      <c r="A2320" s="19" t="s">
        <v>1096</v>
      </c>
    </row>
    <row r="2321" spans="1:1" x14ac:dyDescent="0.2">
      <c r="A2321" s="19" t="s">
        <v>1103</v>
      </c>
    </row>
    <row r="2322" spans="1:1" x14ac:dyDescent="0.2">
      <c r="A2322" s="19" t="s">
        <v>1110</v>
      </c>
    </row>
    <row r="2323" spans="1:1" x14ac:dyDescent="0.2">
      <c r="A2323" s="19" t="s">
        <v>1117</v>
      </c>
    </row>
    <row r="2324" spans="1:1" x14ac:dyDescent="0.2">
      <c r="A2324" s="19" t="s">
        <v>1124</v>
      </c>
    </row>
    <row r="2325" spans="1:1" x14ac:dyDescent="0.2">
      <c r="A2325" s="19" t="s">
        <v>1097</v>
      </c>
    </row>
    <row r="2326" spans="1:1" x14ac:dyDescent="0.2">
      <c r="A2326" s="19" t="s">
        <v>1104</v>
      </c>
    </row>
    <row r="2327" spans="1:1" x14ac:dyDescent="0.2">
      <c r="A2327" s="20" t="s">
        <v>1111</v>
      </c>
    </row>
    <row r="2328" spans="1:1" x14ac:dyDescent="0.2">
      <c r="A2328" s="20" t="s">
        <v>1118</v>
      </c>
    </row>
    <row r="2329" spans="1:1" x14ac:dyDescent="0.2">
      <c r="A2329" s="20" t="s">
        <v>1125</v>
      </c>
    </row>
    <row r="2330" spans="1:1" x14ac:dyDescent="0.2">
      <c r="A2330" s="20" t="s">
        <v>1098</v>
      </c>
    </row>
    <row r="2331" spans="1:1" x14ac:dyDescent="0.2">
      <c r="A2331" s="20" t="s">
        <v>1105</v>
      </c>
    </row>
    <row r="2332" spans="1:1" x14ac:dyDescent="0.2">
      <c r="A2332" s="19" t="s">
        <v>1112</v>
      </c>
    </row>
    <row r="2333" spans="1:1" x14ac:dyDescent="0.2">
      <c r="A2333" s="19" t="s">
        <v>1119</v>
      </c>
    </row>
    <row r="2334" spans="1:1" x14ac:dyDescent="0.2">
      <c r="A2334" s="19" t="s">
        <v>1126</v>
      </c>
    </row>
    <row r="2335" spans="1:1" x14ac:dyDescent="0.2">
      <c r="A2335" s="19" t="s">
        <v>1099</v>
      </c>
    </row>
    <row r="2336" spans="1:1" x14ac:dyDescent="0.2">
      <c r="A2336" s="19" t="s">
        <v>1106</v>
      </c>
    </row>
    <row r="2337" spans="1:1" x14ac:dyDescent="0.2">
      <c r="A2337" s="19" t="s">
        <v>1113</v>
      </c>
    </row>
    <row r="2338" spans="1:1" x14ac:dyDescent="0.2">
      <c r="A2338" s="19" t="s">
        <v>1120</v>
      </c>
    </row>
    <row r="2339" spans="1:1" x14ac:dyDescent="0.2">
      <c r="A2339" s="19" t="s">
        <v>1127</v>
      </c>
    </row>
    <row r="2340" spans="1:1" x14ac:dyDescent="0.2">
      <c r="A2340" s="19" t="s">
        <v>1100</v>
      </c>
    </row>
    <row r="2341" spans="1:1" x14ac:dyDescent="0.2">
      <c r="A2341" s="19" t="s">
        <v>1107</v>
      </c>
    </row>
    <row r="2342" spans="1:1" x14ac:dyDescent="0.2">
      <c r="A2342" s="19" t="s">
        <v>1114</v>
      </c>
    </row>
    <row r="2343" spans="1:1" x14ac:dyDescent="0.2">
      <c r="A2343" s="19" t="s">
        <v>1121</v>
      </c>
    </row>
    <row r="2344" spans="1:1" x14ac:dyDescent="0.2">
      <c r="A2344" s="19" t="s">
        <v>1128</v>
      </c>
    </row>
    <row r="2345" spans="1:1" x14ac:dyDescent="0.2">
      <c r="A2345" s="19" t="s">
        <v>1101</v>
      </c>
    </row>
    <row r="2346" spans="1:1" x14ac:dyDescent="0.2">
      <c r="A2346" s="19" t="s">
        <v>1108</v>
      </c>
    </row>
    <row r="2347" spans="1:1" x14ac:dyDescent="0.2">
      <c r="A2347" s="19" t="s">
        <v>1115</v>
      </c>
    </row>
    <row r="2348" spans="1:1" x14ac:dyDescent="0.2">
      <c r="A2348" s="19" t="s">
        <v>1122</v>
      </c>
    </row>
    <row r="2349" spans="1:1" x14ac:dyDescent="0.2">
      <c r="A2349" s="19" t="s">
        <v>1129</v>
      </c>
    </row>
    <row r="2350" spans="1:1" x14ac:dyDescent="0.2">
      <c r="A2350" s="19" t="s">
        <v>1102</v>
      </c>
    </row>
    <row r="2351" spans="1:1" x14ac:dyDescent="0.2">
      <c r="A2351" s="19" t="s">
        <v>1109</v>
      </c>
    </row>
    <row r="2352" spans="1:1" x14ac:dyDescent="0.2">
      <c r="A2352" s="19" t="s">
        <v>1116</v>
      </c>
    </row>
    <row r="2353" spans="1:1" x14ac:dyDescent="0.2">
      <c r="A2353" s="19" t="s">
        <v>1123</v>
      </c>
    </row>
    <row r="2354" spans="1:1" x14ac:dyDescent="0.2">
      <c r="A2354" s="19" t="s">
        <v>1130</v>
      </c>
    </row>
    <row r="2355" spans="1:1" x14ac:dyDescent="0.2">
      <c r="A2355" s="19" t="s">
        <v>167</v>
      </c>
    </row>
    <row r="2356" spans="1:1" x14ac:dyDescent="0.2">
      <c r="A2356" s="19" t="s">
        <v>3232</v>
      </c>
    </row>
    <row r="2357" spans="1:1" x14ac:dyDescent="0.2">
      <c r="A2357" s="19" t="s">
        <v>3239</v>
      </c>
    </row>
    <row r="2358" spans="1:1" x14ac:dyDescent="0.2">
      <c r="A2358" s="19" t="s">
        <v>3257</v>
      </c>
    </row>
    <row r="2359" spans="1:1" x14ac:dyDescent="0.2">
      <c r="A2359" s="19" t="s">
        <v>3241</v>
      </c>
    </row>
    <row r="2360" spans="1:1" x14ac:dyDescent="0.2">
      <c r="A2360" s="19" t="s">
        <v>3258</v>
      </c>
    </row>
    <row r="2361" spans="1:1" x14ac:dyDescent="0.2">
      <c r="A2361" s="19" t="s">
        <v>3242</v>
      </c>
    </row>
    <row r="2362" spans="1:1" x14ac:dyDescent="0.2">
      <c r="A2362" s="19" t="s">
        <v>3259</v>
      </c>
    </row>
    <row r="2363" spans="1:1" x14ac:dyDescent="0.2">
      <c r="A2363" s="19" t="s">
        <v>1093</v>
      </c>
    </row>
    <row r="2364" spans="1:1" x14ac:dyDescent="0.2">
      <c r="A2364" s="19" t="s">
        <v>1094</v>
      </c>
    </row>
    <row r="2365" spans="1:1" x14ac:dyDescent="0.2">
      <c r="A2365" s="19" t="s">
        <v>1095</v>
      </c>
    </row>
    <row r="2366" spans="1:1" x14ac:dyDescent="0.2">
      <c r="A2366" s="21" t="s">
        <v>1515</v>
      </c>
    </row>
    <row r="2367" spans="1:1" x14ac:dyDescent="0.2">
      <c r="A2367" s="21" t="s">
        <v>2532</v>
      </c>
    </row>
    <row r="2368" spans="1:1" x14ac:dyDescent="0.2">
      <c r="A2368" s="21" t="s">
        <v>1516</v>
      </c>
    </row>
    <row r="2369" spans="1:1" x14ac:dyDescent="0.2">
      <c r="A2369" s="21" t="s">
        <v>2534</v>
      </c>
    </row>
    <row r="2370" spans="1:1" x14ac:dyDescent="0.2">
      <c r="A2370" s="21" t="s">
        <v>1518</v>
      </c>
    </row>
    <row r="2371" spans="1:1" x14ac:dyDescent="0.2">
      <c r="A2371" s="21" t="s">
        <v>2535</v>
      </c>
    </row>
    <row r="2372" spans="1:1" x14ac:dyDescent="0.2">
      <c r="A2372" s="21" t="s">
        <v>1520</v>
      </c>
    </row>
    <row r="2373" spans="1:1" x14ac:dyDescent="0.2">
      <c r="A2373" s="21" t="s">
        <v>2536</v>
      </c>
    </row>
    <row r="2374" spans="1:1" x14ac:dyDescent="0.2">
      <c r="A2374" s="21" t="s">
        <v>1522</v>
      </c>
    </row>
    <row r="2375" spans="1:1" x14ac:dyDescent="0.2">
      <c r="A2375" s="21" t="s">
        <v>2537</v>
      </c>
    </row>
    <row r="2376" spans="1:1" x14ac:dyDescent="0.2">
      <c r="A2376" s="21" t="s">
        <v>1524</v>
      </c>
    </row>
    <row r="2377" spans="1:1" x14ac:dyDescent="0.2">
      <c r="A2377" s="21" t="s">
        <v>2538</v>
      </c>
    </row>
    <row r="2378" spans="1:1" x14ac:dyDescent="0.2">
      <c r="A2378" s="21" t="s">
        <v>1526</v>
      </c>
    </row>
    <row r="2379" spans="1:1" x14ac:dyDescent="0.2">
      <c r="A2379" s="21" t="s">
        <v>2539</v>
      </c>
    </row>
    <row r="2380" spans="1:1" x14ac:dyDescent="0.2">
      <c r="A2380" s="21" t="s">
        <v>1528</v>
      </c>
    </row>
    <row r="2381" spans="1:1" x14ac:dyDescent="0.2">
      <c r="A2381" s="21" t="s">
        <v>2540</v>
      </c>
    </row>
    <row r="2382" spans="1:1" x14ac:dyDescent="0.2">
      <c r="A2382" s="21" t="s">
        <v>1530</v>
      </c>
    </row>
    <row r="2383" spans="1:1" x14ac:dyDescent="0.2">
      <c r="A2383" s="21" t="s">
        <v>2541</v>
      </c>
    </row>
    <row r="2384" spans="1:1" x14ac:dyDescent="0.2">
      <c r="A2384" s="21" t="s">
        <v>1532</v>
      </c>
    </row>
    <row r="2385" spans="1:1" x14ac:dyDescent="0.2">
      <c r="A2385" s="21" t="s">
        <v>2542</v>
      </c>
    </row>
    <row r="2386" spans="1:1" x14ac:dyDescent="0.2">
      <c r="A2386" s="21" t="s">
        <v>2377</v>
      </c>
    </row>
    <row r="2387" spans="1:1" x14ac:dyDescent="0.2">
      <c r="A2387" s="21" t="s">
        <v>2381</v>
      </c>
    </row>
    <row r="2388" spans="1:1" x14ac:dyDescent="0.2">
      <c r="A2388" s="21" t="s">
        <v>2383</v>
      </c>
    </row>
    <row r="2389" spans="1:1" x14ac:dyDescent="0.2">
      <c r="A2389" s="21" t="s">
        <v>2385</v>
      </c>
    </row>
    <row r="2390" spans="1:1" x14ac:dyDescent="0.2">
      <c r="A2390" s="21" t="s">
        <v>2379</v>
      </c>
    </row>
    <row r="2391" spans="1:1" x14ac:dyDescent="0.2">
      <c r="A2391" s="21" t="s">
        <v>2382</v>
      </c>
    </row>
    <row r="2392" spans="1:1" x14ac:dyDescent="0.2">
      <c r="A2392" s="21" t="s">
        <v>2384</v>
      </c>
    </row>
    <row r="2393" spans="1:1" x14ac:dyDescent="0.2">
      <c r="A2393" s="21" t="s">
        <v>2386</v>
      </c>
    </row>
    <row r="2394" spans="1:1" x14ac:dyDescent="0.2">
      <c r="A2394" s="21" t="s">
        <v>2387</v>
      </c>
    </row>
    <row r="2395" spans="1:1" x14ac:dyDescent="0.2">
      <c r="A2395" s="21" t="s">
        <v>2399</v>
      </c>
    </row>
    <row r="2396" spans="1:1" x14ac:dyDescent="0.2">
      <c r="A2396" s="21" t="s">
        <v>2406</v>
      </c>
    </row>
    <row r="2397" spans="1:1" x14ac:dyDescent="0.2">
      <c r="A2397" s="21" t="s">
        <v>2415</v>
      </c>
    </row>
    <row r="2398" spans="1:1" x14ac:dyDescent="0.2">
      <c r="A2398" s="21" t="s">
        <v>2422</v>
      </c>
    </row>
    <row r="2399" spans="1:1" x14ac:dyDescent="0.2">
      <c r="A2399" s="21" t="s">
        <v>2388</v>
      </c>
    </row>
    <row r="2400" spans="1:1" x14ac:dyDescent="0.2">
      <c r="A2400" s="21" t="s">
        <v>2400</v>
      </c>
    </row>
    <row r="2401" spans="1:1" x14ac:dyDescent="0.2">
      <c r="A2401" s="21" t="s">
        <v>2407</v>
      </c>
    </row>
    <row r="2402" spans="1:1" x14ac:dyDescent="0.2">
      <c r="A2402" s="21" t="s">
        <v>2416</v>
      </c>
    </row>
    <row r="2403" spans="1:1" x14ac:dyDescent="0.2">
      <c r="A2403" s="21" t="s">
        <v>2423</v>
      </c>
    </row>
    <row r="2404" spans="1:1" x14ac:dyDescent="0.2">
      <c r="A2404" s="21" t="s">
        <v>2389</v>
      </c>
    </row>
    <row r="2405" spans="1:1" x14ac:dyDescent="0.2">
      <c r="A2405" s="21" t="s">
        <v>2401</v>
      </c>
    </row>
    <row r="2406" spans="1:1" x14ac:dyDescent="0.2">
      <c r="A2406" s="21" t="s">
        <v>2408</v>
      </c>
    </row>
    <row r="2407" spans="1:1" x14ac:dyDescent="0.2">
      <c r="A2407" s="21" t="s">
        <v>2417</v>
      </c>
    </row>
    <row r="2408" spans="1:1" x14ac:dyDescent="0.2">
      <c r="A2408" s="21" t="s">
        <v>2424</v>
      </c>
    </row>
    <row r="2409" spans="1:1" x14ac:dyDescent="0.2">
      <c r="A2409" s="21" t="s">
        <v>2391</v>
      </c>
    </row>
    <row r="2410" spans="1:1" x14ac:dyDescent="0.2">
      <c r="A2410" s="21" t="s">
        <v>2402</v>
      </c>
    </row>
    <row r="2411" spans="1:1" x14ac:dyDescent="0.2">
      <c r="A2411" s="21" t="s">
        <v>2410</v>
      </c>
    </row>
    <row r="2412" spans="1:1" x14ac:dyDescent="0.2">
      <c r="A2412" s="21" t="s">
        <v>2418</v>
      </c>
    </row>
    <row r="2413" spans="1:1" x14ac:dyDescent="0.2">
      <c r="A2413" s="21" t="s">
        <v>2425</v>
      </c>
    </row>
    <row r="2414" spans="1:1" x14ac:dyDescent="0.2">
      <c r="A2414" s="21" t="s">
        <v>2393</v>
      </c>
    </row>
    <row r="2415" spans="1:1" x14ac:dyDescent="0.2">
      <c r="A2415" s="21" t="s">
        <v>2403</v>
      </c>
    </row>
    <row r="2416" spans="1:1" x14ac:dyDescent="0.2">
      <c r="A2416" s="21" t="s">
        <v>2412</v>
      </c>
    </row>
    <row r="2417" spans="1:1" x14ac:dyDescent="0.2">
      <c r="A2417" s="21" t="s">
        <v>2419</v>
      </c>
    </row>
    <row r="2418" spans="1:1" x14ac:dyDescent="0.2">
      <c r="A2418" s="21" t="s">
        <v>2426</v>
      </c>
    </row>
    <row r="2419" spans="1:1" x14ac:dyDescent="0.2">
      <c r="A2419" s="21" t="s">
        <v>2395</v>
      </c>
    </row>
    <row r="2420" spans="1:1" x14ac:dyDescent="0.2">
      <c r="A2420" s="21" t="s">
        <v>2404</v>
      </c>
    </row>
    <row r="2421" spans="1:1" x14ac:dyDescent="0.2">
      <c r="A2421" s="21" t="s">
        <v>2413</v>
      </c>
    </row>
    <row r="2422" spans="1:1" x14ac:dyDescent="0.2">
      <c r="A2422" s="21" t="s">
        <v>2420</v>
      </c>
    </row>
    <row r="2423" spans="1:1" x14ac:dyDescent="0.2">
      <c r="A2423" s="21" t="s">
        <v>2427</v>
      </c>
    </row>
    <row r="2424" spans="1:1" x14ac:dyDescent="0.2">
      <c r="A2424" s="21" t="s">
        <v>2397</v>
      </c>
    </row>
    <row r="2425" spans="1:1" x14ac:dyDescent="0.2">
      <c r="A2425" s="21" t="s">
        <v>2405</v>
      </c>
    </row>
    <row r="2426" spans="1:1" x14ac:dyDescent="0.2">
      <c r="A2426" s="21" t="s">
        <v>2414</v>
      </c>
    </row>
    <row r="2427" spans="1:1" x14ac:dyDescent="0.2">
      <c r="A2427" s="21" t="s">
        <v>2421</v>
      </c>
    </row>
    <row r="2428" spans="1:1" x14ac:dyDescent="0.2">
      <c r="A2428" s="21" t="s">
        <v>2428</v>
      </c>
    </row>
    <row r="2429" spans="1:1" x14ac:dyDescent="0.2">
      <c r="A2429" s="19" t="s">
        <v>165</v>
      </c>
    </row>
    <row r="2430" spans="1:1" x14ac:dyDescent="0.2">
      <c r="A2430" s="19" t="s">
        <v>3230</v>
      </c>
    </row>
    <row r="2431" spans="1:1" x14ac:dyDescent="0.2">
      <c r="A2431" s="19" t="s">
        <v>166</v>
      </c>
    </row>
    <row r="2432" spans="1:1" x14ac:dyDescent="0.2">
      <c r="A2432" s="19" t="s">
        <v>3231</v>
      </c>
    </row>
    <row r="2433" spans="1:1" x14ac:dyDescent="0.2">
      <c r="A2433" s="22" t="s">
        <v>1075</v>
      </c>
    </row>
    <row r="2434" spans="1:1" x14ac:dyDescent="0.2">
      <c r="A2434" s="22" t="s">
        <v>1079</v>
      </c>
    </row>
    <row r="2435" spans="1:1" x14ac:dyDescent="0.2">
      <c r="A2435" s="25" t="s">
        <v>1083</v>
      </c>
    </row>
    <row r="2436" spans="1:1" x14ac:dyDescent="0.2">
      <c r="A2436" s="25" t="s">
        <v>1087</v>
      </c>
    </row>
    <row r="2437" spans="1:1" x14ac:dyDescent="0.2">
      <c r="A2437" s="22" t="s">
        <v>1090</v>
      </c>
    </row>
    <row r="2438" spans="1:1" x14ac:dyDescent="0.2">
      <c r="A2438" s="19" t="s">
        <v>141</v>
      </c>
    </row>
    <row r="2439" spans="1:1" x14ac:dyDescent="0.2">
      <c r="A2439" s="19" t="s">
        <v>143</v>
      </c>
    </row>
    <row r="2440" spans="1:1" x14ac:dyDescent="0.2">
      <c r="A2440" s="19" t="s">
        <v>145</v>
      </c>
    </row>
    <row r="2441" spans="1:1" x14ac:dyDescent="0.2">
      <c r="A2441" s="19" t="s">
        <v>147</v>
      </c>
    </row>
    <row r="2442" spans="1:1" x14ac:dyDescent="0.2">
      <c r="A2442" s="20" t="s">
        <v>149</v>
      </c>
    </row>
    <row r="2443" spans="1:1" x14ac:dyDescent="0.2">
      <c r="A2443" s="20" t="s">
        <v>1076</v>
      </c>
    </row>
    <row r="2444" spans="1:1" x14ac:dyDescent="0.2">
      <c r="A2444" s="20" t="s">
        <v>1080</v>
      </c>
    </row>
    <row r="2445" spans="1:1" x14ac:dyDescent="0.2">
      <c r="A2445" s="20" t="s">
        <v>1084</v>
      </c>
    </row>
    <row r="2446" spans="1:1" x14ac:dyDescent="0.2">
      <c r="A2446" s="20" t="s">
        <v>1088</v>
      </c>
    </row>
    <row r="2447" spans="1:1" x14ac:dyDescent="0.2">
      <c r="A2447" s="20" t="s">
        <v>1091</v>
      </c>
    </row>
    <row r="2448" spans="1:1" x14ac:dyDescent="0.2">
      <c r="A2448" s="20" t="s">
        <v>142</v>
      </c>
    </row>
    <row r="2449" spans="1:1" x14ac:dyDescent="0.2">
      <c r="A2449" s="20" t="s">
        <v>144</v>
      </c>
    </row>
    <row r="2450" spans="1:1" x14ac:dyDescent="0.2">
      <c r="A2450" s="20" t="s">
        <v>146</v>
      </c>
    </row>
    <row r="2451" spans="1:1" x14ac:dyDescent="0.2">
      <c r="A2451" s="20" t="s">
        <v>148</v>
      </c>
    </row>
    <row r="2452" spans="1:1" x14ac:dyDescent="0.2">
      <c r="A2452" s="20" t="s">
        <v>150</v>
      </c>
    </row>
    <row r="2453" spans="1:1" x14ac:dyDescent="0.2">
      <c r="A2453" s="20" t="s">
        <v>1077</v>
      </c>
    </row>
    <row r="2454" spans="1:1" x14ac:dyDescent="0.2">
      <c r="A2454" s="20" t="s">
        <v>1081</v>
      </c>
    </row>
    <row r="2455" spans="1:1" x14ac:dyDescent="0.2">
      <c r="A2455" s="20" t="s">
        <v>1085</v>
      </c>
    </row>
    <row r="2456" spans="1:1" x14ac:dyDescent="0.2">
      <c r="A2456" s="20" t="s">
        <v>1089</v>
      </c>
    </row>
    <row r="2457" spans="1:1" x14ac:dyDescent="0.2">
      <c r="A2457" s="20" t="s">
        <v>1092</v>
      </c>
    </row>
    <row r="2458" spans="1:1" x14ac:dyDescent="0.2">
      <c r="A2458" s="20" t="s">
        <v>1078</v>
      </c>
    </row>
    <row r="2459" spans="1:1" x14ac:dyDescent="0.2">
      <c r="A2459" s="20" t="s">
        <v>1082</v>
      </c>
    </row>
    <row r="2460" spans="1:1" x14ac:dyDescent="0.2">
      <c r="A2460" s="20" t="s">
        <v>1086</v>
      </c>
    </row>
    <row r="2461" spans="1:1" x14ac:dyDescent="0.2">
      <c r="A2461" s="20" t="s">
        <v>1175</v>
      </c>
    </row>
    <row r="2462" spans="1:1" x14ac:dyDescent="0.2">
      <c r="A2462" s="20" t="s">
        <v>1176</v>
      </c>
    </row>
    <row r="2463" spans="1:1" x14ac:dyDescent="0.2">
      <c r="A2463" s="25" t="s">
        <v>1065</v>
      </c>
    </row>
    <row r="2464" spans="1:1" x14ac:dyDescent="0.2">
      <c r="A2464" s="25" t="s">
        <v>1069</v>
      </c>
    </row>
    <row r="2465" spans="1:1" x14ac:dyDescent="0.2">
      <c r="A2465" s="25" t="s">
        <v>1071</v>
      </c>
    </row>
    <row r="2466" spans="1:1" x14ac:dyDescent="0.2">
      <c r="A2466" s="25" t="s">
        <v>1073</v>
      </c>
    </row>
    <row r="2467" spans="1:1" x14ac:dyDescent="0.2">
      <c r="A2467" s="20" t="s">
        <v>133</v>
      </c>
    </row>
    <row r="2468" spans="1:1" x14ac:dyDescent="0.2">
      <c r="A2468" s="20" t="s">
        <v>137</v>
      </c>
    </row>
    <row r="2469" spans="1:1" x14ac:dyDescent="0.2">
      <c r="A2469" s="20" t="s">
        <v>139</v>
      </c>
    </row>
    <row r="2470" spans="1:1" x14ac:dyDescent="0.2">
      <c r="A2470" s="25" t="s">
        <v>1067</v>
      </c>
    </row>
    <row r="2471" spans="1:1" x14ac:dyDescent="0.2">
      <c r="A2471" s="20" t="s">
        <v>1070</v>
      </c>
    </row>
    <row r="2472" spans="1:1" x14ac:dyDescent="0.2">
      <c r="A2472" s="20" t="s">
        <v>1072</v>
      </c>
    </row>
    <row r="2473" spans="1:1" x14ac:dyDescent="0.2">
      <c r="A2473" s="20" t="s">
        <v>1074</v>
      </c>
    </row>
    <row r="2474" spans="1:1" x14ac:dyDescent="0.2">
      <c r="A2474" s="20" t="s">
        <v>135</v>
      </c>
    </row>
    <row r="2475" spans="1:1" x14ac:dyDescent="0.2">
      <c r="A2475" s="20" t="s">
        <v>138</v>
      </c>
    </row>
    <row r="2476" spans="1:1" x14ac:dyDescent="0.2">
      <c r="A2476" s="27" t="s">
        <v>140</v>
      </c>
    </row>
    <row r="2477" spans="1:1" x14ac:dyDescent="0.2">
      <c r="A2477" s="27" t="s">
        <v>151</v>
      </c>
    </row>
    <row r="2478" spans="1:1" x14ac:dyDescent="0.2">
      <c r="A2478" s="27" t="s">
        <v>3224</v>
      </c>
    </row>
    <row r="2479" spans="1:1" x14ac:dyDescent="0.2">
      <c r="A2479" s="27" t="s">
        <v>154</v>
      </c>
    </row>
    <row r="2480" spans="1:1" x14ac:dyDescent="0.2">
      <c r="A2480" s="27" t="s">
        <v>3225</v>
      </c>
    </row>
    <row r="2481" spans="1:1" x14ac:dyDescent="0.2">
      <c r="A2481" s="27" t="s">
        <v>156</v>
      </c>
    </row>
    <row r="2482" spans="1:1" x14ac:dyDescent="0.2">
      <c r="A2482" s="27" t="s">
        <v>3226</v>
      </c>
    </row>
    <row r="2483" spans="1:1" x14ac:dyDescent="0.2">
      <c r="A2483" s="27" t="s">
        <v>158</v>
      </c>
    </row>
    <row r="2484" spans="1:1" x14ac:dyDescent="0.2">
      <c r="A2484" s="27" t="s">
        <v>3227</v>
      </c>
    </row>
    <row r="2485" spans="1:1" x14ac:dyDescent="0.2">
      <c r="A2485" s="27" t="s">
        <v>161</v>
      </c>
    </row>
    <row r="2486" spans="1:1" x14ac:dyDescent="0.2">
      <c r="A2486" s="27" t="s">
        <v>3228</v>
      </c>
    </row>
    <row r="2487" spans="1:1" x14ac:dyDescent="0.2">
      <c r="A2487" s="27" t="s">
        <v>163</v>
      </c>
    </row>
    <row r="2488" spans="1:1" x14ac:dyDescent="0.2">
      <c r="A2488" s="27" t="s">
        <v>3229</v>
      </c>
    </row>
    <row r="2560" spans="1:1" x14ac:dyDescent="0.2">
      <c r="A2560" t="s">
        <v>3273</v>
      </c>
    </row>
    <row r="2561" spans="1:1" x14ac:dyDescent="0.2">
      <c r="A2561" s="19" t="s">
        <v>1205</v>
      </c>
    </row>
    <row r="2562" spans="1:1" x14ac:dyDescent="0.2">
      <c r="A2562" s="19" t="s">
        <v>2981</v>
      </c>
    </row>
    <row r="2563" spans="1:1" x14ac:dyDescent="0.2">
      <c r="A2563" s="19" t="s">
        <v>1213</v>
      </c>
    </row>
    <row r="2564" spans="1:1" x14ac:dyDescent="0.2">
      <c r="A2564" s="19" t="s">
        <v>2985</v>
      </c>
    </row>
    <row r="2565" spans="1:1" x14ac:dyDescent="0.2">
      <c r="A2565" s="19" t="s">
        <v>1217</v>
      </c>
    </row>
    <row r="2566" spans="1:1" x14ac:dyDescent="0.2">
      <c r="A2566" s="19" t="s">
        <v>2987</v>
      </c>
    </row>
    <row r="2567" spans="1:1" x14ac:dyDescent="0.2">
      <c r="A2567" s="19" t="s">
        <v>1219</v>
      </c>
    </row>
    <row r="2568" spans="1:1" x14ac:dyDescent="0.2">
      <c r="A2568" s="19" t="s">
        <v>2988</v>
      </c>
    </row>
    <row r="2569" spans="1:1" x14ac:dyDescent="0.2">
      <c r="A2569" s="19" t="s">
        <v>1215</v>
      </c>
    </row>
    <row r="2570" spans="1:1" x14ac:dyDescent="0.2">
      <c r="A2570" s="19" t="s">
        <v>2986</v>
      </c>
    </row>
    <row r="2571" spans="1:1" x14ac:dyDescent="0.2">
      <c r="A2571" s="19" t="s">
        <v>1221</v>
      </c>
    </row>
    <row r="2572" spans="1:1" x14ac:dyDescent="0.2">
      <c r="A2572" s="19" t="s">
        <v>2989</v>
      </c>
    </row>
    <row r="2573" spans="1:1" x14ac:dyDescent="0.2">
      <c r="A2573" s="19" t="s">
        <v>1225</v>
      </c>
    </row>
    <row r="2574" spans="1:1" x14ac:dyDescent="0.2">
      <c r="A2574" s="19" t="s">
        <v>2991</v>
      </c>
    </row>
    <row r="2575" spans="1:1" x14ac:dyDescent="0.2">
      <c r="A2575" s="19" t="s">
        <v>1227</v>
      </c>
    </row>
    <row r="2576" spans="1:1" x14ac:dyDescent="0.2">
      <c r="A2576" s="19" t="s">
        <v>2992</v>
      </c>
    </row>
    <row r="2577" spans="1:1" x14ac:dyDescent="0.2">
      <c r="A2577" s="19" t="s">
        <v>1223</v>
      </c>
    </row>
    <row r="2578" spans="1:1" x14ac:dyDescent="0.2">
      <c r="A2578" s="19" t="s">
        <v>2990</v>
      </c>
    </row>
    <row r="2579" spans="1:1" x14ac:dyDescent="0.2">
      <c r="A2579" s="19" t="s">
        <v>1209</v>
      </c>
    </row>
    <row r="2580" spans="1:1" x14ac:dyDescent="0.2">
      <c r="A2580" s="19" t="s">
        <v>2983</v>
      </c>
    </row>
    <row r="2581" spans="1:1" x14ac:dyDescent="0.2">
      <c r="A2581" s="19" t="s">
        <v>1211</v>
      </c>
    </row>
    <row r="2582" spans="1:1" x14ac:dyDescent="0.2">
      <c r="A2582" s="19" t="s">
        <v>2984</v>
      </c>
    </row>
    <row r="2583" spans="1:1" x14ac:dyDescent="0.2">
      <c r="A2583" s="19" t="s">
        <v>1207</v>
      </c>
    </row>
    <row r="2584" spans="1:1" x14ac:dyDescent="0.2">
      <c r="A2584" s="19" t="s">
        <v>2982</v>
      </c>
    </row>
    <row r="2585" spans="1:1" x14ac:dyDescent="0.2">
      <c r="A2585" s="19" t="s">
        <v>1229</v>
      </c>
    </row>
    <row r="2586" spans="1:1" x14ac:dyDescent="0.2">
      <c r="A2586" s="19" t="s">
        <v>2993</v>
      </c>
    </row>
    <row r="2587" spans="1:1" x14ac:dyDescent="0.2">
      <c r="A2587" s="19" t="s">
        <v>1233</v>
      </c>
    </row>
    <row r="2588" spans="1:1" x14ac:dyDescent="0.2">
      <c r="A2588" s="19" t="s">
        <v>2995</v>
      </c>
    </row>
    <row r="2589" spans="1:1" x14ac:dyDescent="0.2">
      <c r="A2589" s="19" t="s">
        <v>1235</v>
      </c>
    </row>
    <row r="2590" spans="1:1" x14ac:dyDescent="0.2">
      <c r="A2590" s="19" t="s">
        <v>2996</v>
      </c>
    </row>
    <row r="2591" spans="1:1" x14ac:dyDescent="0.2">
      <c r="A2591" s="19" t="s">
        <v>1231</v>
      </c>
    </row>
    <row r="2592" spans="1:1" x14ac:dyDescent="0.2">
      <c r="A2592" s="19" t="s">
        <v>2994</v>
      </c>
    </row>
    <row r="2593" spans="1:1" x14ac:dyDescent="0.2">
      <c r="A2593" s="19" t="s">
        <v>1237</v>
      </c>
    </row>
    <row r="2594" spans="1:1" x14ac:dyDescent="0.2">
      <c r="A2594" s="19" t="s">
        <v>2997</v>
      </c>
    </row>
    <row r="2595" spans="1:1" x14ac:dyDescent="0.2">
      <c r="A2595" s="19" t="s">
        <v>1241</v>
      </c>
    </row>
    <row r="2596" spans="1:1" x14ac:dyDescent="0.2">
      <c r="A2596" s="19" t="s">
        <v>2999</v>
      </c>
    </row>
    <row r="2597" spans="1:1" x14ac:dyDescent="0.2">
      <c r="A2597" s="19" t="s">
        <v>1243</v>
      </c>
    </row>
    <row r="2598" spans="1:1" x14ac:dyDescent="0.2">
      <c r="A2598" s="19" t="s">
        <v>3000</v>
      </c>
    </row>
    <row r="2599" spans="1:1" x14ac:dyDescent="0.2">
      <c r="A2599" s="19" t="s">
        <v>1239</v>
      </c>
    </row>
    <row r="2600" spans="1:1" x14ac:dyDescent="0.2">
      <c r="A2600" s="19" t="s">
        <v>2998</v>
      </c>
    </row>
    <row r="2601" spans="1:1" x14ac:dyDescent="0.2">
      <c r="A2601" s="19" t="s">
        <v>1253</v>
      </c>
    </row>
    <row r="2602" spans="1:1" x14ac:dyDescent="0.2">
      <c r="A2602" s="19" t="s">
        <v>3005</v>
      </c>
    </row>
    <row r="2603" spans="1:1" x14ac:dyDescent="0.2">
      <c r="A2603" s="19" t="s">
        <v>1261</v>
      </c>
    </row>
    <row r="2604" spans="1:1" x14ac:dyDescent="0.2">
      <c r="A2604" s="19" t="s">
        <v>3009</v>
      </c>
    </row>
    <row r="2605" spans="1:1" x14ac:dyDescent="0.2">
      <c r="A2605" s="19" t="s">
        <v>1265</v>
      </c>
    </row>
    <row r="2606" spans="1:1" x14ac:dyDescent="0.2">
      <c r="A2606" s="19" t="s">
        <v>3011</v>
      </c>
    </row>
    <row r="2607" spans="1:1" x14ac:dyDescent="0.2">
      <c r="A2607" s="19" t="s">
        <v>1267</v>
      </c>
    </row>
    <row r="2608" spans="1:1" x14ac:dyDescent="0.2">
      <c r="A2608" s="19" t="s">
        <v>3012</v>
      </c>
    </row>
    <row r="2609" spans="1:1" x14ac:dyDescent="0.2">
      <c r="A2609" s="19" t="s">
        <v>1263</v>
      </c>
    </row>
    <row r="2610" spans="1:1" x14ac:dyDescent="0.2">
      <c r="A2610" s="19" t="s">
        <v>3010</v>
      </c>
    </row>
    <row r="2611" spans="1:1" x14ac:dyDescent="0.2">
      <c r="A2611" s="19" t="s">
        <v>1269</v>
      </c>
    </row>
    <row r="2612" spans="1:1" x14ac:dyDescent="0.2">
      <c r="A2612" s="19" t="s">
        <v>3013</v>
      </c>
    </row>
    <row r="2613" spans="1:1" x14ac:dyDescent="0.2">
      <c r="A2613" s="19" t="s">
        <v>1273</v>
      </c>
    </row>
    <row r="2614" spans="1:1" x14ac:dyDescent="0.2">
      <c r="A2614" s="19" t="s">
        <v>3015</v>
      </c>
    </row>
    <row r="2615" spans="1:1" x14ac:dyDescent="0.2">
      <c r="A2615" s="19" t="s">
        <v>1275</v>
      </c>
    </row>
    <row r="2616" spans="1:1" x14ac:dyDescent="0.2">
      <c r="A2616" s="19" t="s">
        <v>3016</v>
      </c>
    </row>
    <row r="2617" spans="1:1" x14ac:dyDescent="0.2">
      <c r="A2617" s="19" t="s">
        <v>1271</v>
      </c>
    </row>
    <row r="2618" spans="1:1" x14ac:dyDescent="0.2">
      <c r="A2618" s="19" t="s">
        <v>3014</v>
      </c>
    </row>
    <row r="2619" spans="1:1" x14ac:dyDescent="0.2">
      <c r="A2619" s="19" t="s">
        <v>1257</v>
      </c>
    </row>
    <row r="2620" spans="1:1" x14ac:dyDescent="0.2">
      <c r="A2620" s="19" t="s">
        <v>3007</v>
      </c>
    </row>
    <row r="2621" spans="1:1" x14ac:dyDescent="0.2">
      <c r="A2621" s="19" t="s">
        <v>1259</v>
      </c>
    </row>
    <row r="2622" spans="1:1" x14ac:dyDescent="0.2">
      <c r="A2622" s="19" t="s">
        <v>3008</v>
      </c>
    </row>
    <row r="2623" spans="1:1" x14ac:dyDescent="0.2">
      <c r="A2623" s="19" t="s">
        <v>1255</v>
      </c>
    </row>
    <row r="2624" spans="1:1" x14ac:dyDescent="0.2">
      <c r="A2624" s="19" t="s">
        <v>3006</v>
      </c>
    </row>
    <row r="2625" spans="1:1" x14ac:dyDescent="0.2">
      <c r="A2625" s="19" t="s">
        <v>1277</v>
      </c>
    </row>
    <row r="2626" spans="1:1" x14ac:dyDescent="0.2">
      <c r="A2626" s="19" t="s">
        <v>3017</v>
      </c>
    </row>
    <row r="2627" spans="1:1" x14ac:dyDescent="0.2">
      <c r="A2627" s="19" t="s">
        <v>801</v>
      </c>
    </row>
    <row r="2628" spans="1:1" x14ac:dyDescent="0.2">
      <c r="A2628" s="19" t="s">
        <v>3019</v>
      </c>
    </row>
    <row r="2629" spans="1:1" x14ac:dyDescent="0.2">
      <c r="A2629" s="19" t="s">
        <v>803</v>
      </c>
    </row>
    <row r="2630" spans="1:1" x14ac:dyDescent="0.2">
      <c r="A2630" s="19" t="s">
        <v>3020</v>
      </c>
    </row>
    <row r="2631" spans="1:1" x14ac:dyDescent="0.2">
      <c r="A2631" s="19" t="s">
        <v>1279</v>
      </c>
    </row>
    <row r="2632" spans="1:1" x14ac:dyDescent="0.2">
      <c r="A2632" s="19" t="s">
        <v>3018</v>
      </c>
    </row>
    <row r="2633" spans="1:1" x14ac:dyDescent="0.2">
      <c r="A2633" s="20" t="s">
        <v>805</v>
      </c>
    </row>
    <row r="2634" spans="1:1" x14ac:dyDescent="0.2">
      <c r="A2634" s="20" t="s">
        <v>3021</v>
      </c>
    </row>
    <row r="2635" spans="1:1" x14ac:dyDescent="0.2">
      <c r="A2635" s="20" t="s">
        <v>809</v>
      </c>
    </row>
    <row r="2636" spans="1:1" x14ac:dyDescent="0.2">
      <c r="A2636" s="19" t="s">
        <v>3023</v>
      </c>
    </row>
    <row r="2637" spans="1:1" x14ac:dyDescent="0.2">
      <c r="A2637" s="20" t="s">
        <v>811</v>
      </c>
    </row>
    <row r="2638" spans="1:1" x14ac:dyDescent="0.2">
      <c r="A2638" s="20" t="s">
        <v>3024</v>
      </c>
    </row>
    <row r="2639" spans="1:1" x14ac:dyDescent="0.2">
      <c r="A2639" s="20" t="s">
        <v>807</v>
      </c>
    </row>
    <row r="2640" spans="1:1" x14ac:dyDescent="0.2">
      <c r="A2640" s="20" t="s">
        <v>3022</v>
      </c>
    </row>
    <row r="2641" spans="1:1" x14ac:dyDescent="0.2">
      <c r="A2641" s="20" t="s">
        <v>813</v>
      </c>
    </row>
    <row r="2642" spans="1:1" x14ac:dyDescent="0.2">
      <c r="A2642" s="20" t="s">
        <v>3025</v>
      </c>
    </row>
    <row r="2643" spans="1:1" x14ac:dyDescent="0.2">
      <c r="A2643" s="20" t="s">
        <v>817</v>
      </c>
    </row>
    <row r="2644" spans="1:1" x14ac:dyDescent="0.2">
      <c r="A2644" s="20" t="s">
        <v>3027</v>
      </c>
    </row>
    <row r="2645" spans="1:1" x14ac:dyDescent="0.2">
      <c r="A2645" s="20" t="s">
        <v>819</v>
      </c>
    </row>
    <row r="2646" spans="1:1" x14ac:dyDescent="0.2">
      <c r="A2646" s="20" t="s">
        <v>3028</v>
      </c>
    </row>
    <row r="2647" spans="1:1" x14ac:dyDescent="0.2">
      <c r="A2647" s="20" t="s">
        <v>815</v>
      </c>
    </row>
    <row r="2648" spans="1:1" x14ac:dyDescent="0.2">
      <c r="A2648" s="20" t="s">
        <v>3026</v>
      </c>
    </row>
    <row r="2649" spans="1:1" x14ac:dyDescent="0.2">
      <c r="A2649" s="20" t="s">
        <v>821</v>
      </c>
    </row>
    <row r="2650" spans="1:1" x14ac:dyDescent="0.2">
      <c r="A2650" s="20" t="s">
        <v>3029</v>
      </c>
    </row>
    <row r="2651" spans="1:1" x14ac:dyDescent="0.2">
      <c r="A2651" s="20" t="s">
        <v>829</v>
      </c>
    </row>
    <row r="2652" spans="1:1" x14ac:dyDescent="0.2">
      <c r="A2652" s="20" t="s">
        <v>3033</v>
      </c>
    </row>
    <row r="2653" spans="1:1" x14ac:dyDescent="0.2">
      <c r="A2653" s="20" t="s">
        <v>833</v>
      </c>
    </row>
    <row r="2654" spans="1:1" x14ac:dyDescent="0.2">
      <c r="A2654" s="20" t="s">
        <v>3035</v>
      </c>
    </row>
    <row r="2655" spans="1:1" x14ac:dyDescent="0.2">
      <c r="A2655" s="20" t="s">
        <v>835</v>
      </c>
    </row>
    <row r="2656" spans="1:1" x14ac:dyDescent="0.2">
      <c r="A2656" s="20" t="s">
        <v>3036</v>
      </c>
    </row>
    <row r="2657" spans="1:1" x14ac:dyDescent="0.2">
      <c r="A2657" s="20" t="s">
        <v>831</v>
      </c>
    </row>
    <row r="2658" spans="1:1" x14ac:dyDescent="0.2">
      <c r="A2658" s="20" t="s">
        <v>3034</v>
      </c>
    </row>
    <row r="2659" spans="1:1" x14ac:dyDescent="0.2">
      <c r="A2659" s="20" t="s">
        <v>837</v>
      </c>
    </row>
    <row r="2660" spans="1:1" x14ac:dyDescent="0.2">
      <c r="A2660" s="20" t="s">
        <v>3037</v>
      </c>
    </row>
    <row r="2661" spans="1:1" x14ac:dyDescent="0.2">
      <c r="A2661" s="20" t="s">
        <v>841</v>
      </c>
    </row>
    <row r="2662" spans="1:1" x14ac:dyDescent="0.2">
      <c r="A2662" s="20" t="s">
        <v>3039</v>
      </c>
    </row>
    <row r="2663" spans="1:1" x14ac:dyDescent="0.2">
      <c r="A2663" s="20" t="s">
        <v>843</v>
      </c>
    </row>
    <row r="2664" spans="1:1" x14ac:dyDescent="0.2">
      <c r="A2664" s="20" t="s">
        <v>3040</v>
      </c>
    </row>
    <row r="2665" spans="1:1" x14ac:dyDescent="0.2">
      <c r="A2665" s="20" t="s">
        <v>839</v>
      </c>
    </row>
    <row r="2666" spans="1:1" x14ac:dyDescent="0.2">
      <c r="A2666" s="20" t="s">
        <v>3038</v>
      </c>
    </row>
    <row r="2667" spans="1:1" x14ac:dyDescent="0.2">
      <c r="A2667" s="20" t="s">
        <v>825</v>
      </c>
    </row>
    <row r="2668" spans="1:1" x14ac:dyDescent="0.2">
      <c r="A2668" s="20" t="s">
        <v>3031</v>
      </c>
    </row>
    <row r="2669" spans="1:1" x14ac:dyDescent="0.2">
      <c r="A2669" s="20" t="s">
        <v>827</v>
      </c>
    </row>
    <row r="2670" spans="1:1" x14ac:dyDescent="0.2">
      <c r="A2670" s="20" t="s">
        <v>3032</v>
      </c>
    </row>
    <row r="2671" spans="1:1" x14ac:dyDescent="0.2">
      <c r="A2671" s="20" t="s">
        <v>823</v>
      </c>
    </row>
    <row r="2672" spans="1:1" x14ac:dyDescent="0.2">
      <c r="A2672" s="20" t="s">
        <v>3030</v>
      </c>
    </row>
    <row r="2673" spans="1:1" x14ac:dyDescent="0.2">
      <c r="A2673" s="20" t="s">
        <v>845</v>
      </c>
    </row>
    <row r="2674" spans="1:1" x14ac:dyDescent="0.2">
      <c r="A2674" s="20" t="s">
        <v>3041</v>
      </c>
    </row>
    <row r="2675" spans="1:1" x14ac:dyDescent="0.2">
      <c r="A2675" s="20" t="s">
        <v>849</v>
      </c>
    </row>
    <row r="2676" spans="1:1" x14ac:dyDescent="0.2">
      <c r="A2676" s="20" t="s">
        <v>3043</v>
      </c>
    </row>
    <row r="2677" spans="1:1" x14ac:dyDescent="0.2">
      <c r="A2677" s="20" t="s">
        <v>851</v>
      </c>
    </row>
    <row r="2678" spans="1:1" x14ac:dyDescent="0.2">
      <c r="A2678" s="20" t="s">
        <v>3044</v>
      </c>
    </row>
    <row r="2679" spans="1:1" x14ac:dyDescent="0.2">
      <c r="A2679" s="20" t="s">
        <v>847</v>
      </c>
    </row>
    <row r="2680" spans="1:1" x14ac:dyDescent="0.2">
      <c r="A2680" s="20" t="s">
        <v>3042</v>
      </c>
    </row>
    <row r="2681" spans="1:1" x14ac:dyDescent="0.2">
      <c r="A2681" s="20" t="s">
        <v>853</v>
      </c>
    </row>
    <row r="2682" spans="1:1" x14ac:dyDescent="0.2">
      <c r="A2682" s="20" t="s">
        <v>3045</v>
      </c>
    </row>
    <row r="2683" spans="1:1" x14ac:dyDescent="0.2">
      <c r="A2683" s="20" t="s">
        <v>857</v>
      </c>
    </row>
    <row r="2684" spans="1:1" x14ac:dyDescent="0.2">
      <c r="A2684" s="20" t="s">
        <v>3047</v>
      </c>
    </row>
    <row r="2685" spans="1:1" x14ac:dyDescent="0.2">
      <c r="A2685" s="20" t="s">
        <v>859</v>
      </c>
    </row>
    <row r="2686" spans="1:1" x14ac:dyDescent="0.2">
      <c r="A2686" s="20" t="s">
        <v>3048</v>
      </c>
    </row>
    <row r="2687" spans="1:1" x14ac:dyDescent="0.2">
      <c r="A2687" s="20" t="s">
        <v>855</v>
      </c>
    </row>
    <row r="2688" spans="1:1" x14ac:dyDescent="0.2">
      <c r="A2688" s="20" t="s">
        <v>3046</v>
      </c>
    </row>
    <row r="2689" spans="1:1" x14ac:dyDescent="0.2">
      <c r="A2689" s="20" t="s">
        <v>861</v>
      </c>
    </row>
    <row r="2690" spans="1:1" x14ac:dyDescent="0.2">
      <c r="A2690" s="20" t="s">
        <v>3049</v>
      </c>
    </row>
    <row r="2691" spans="1:1" x14ac:dyDescent="0.2">
      <c r="A2691" s="20" t="s">
        <v>865</v>
      </c>
    </row>
    <row r="2692" spans="1:1" x14ac:dyDescent="0.2">
      <c r="A2692" s="20" t="s">
        <v>3051</v>
      </c>
    </row>
    <row r="2693" spans="1:1" x14ac:dyDescent="0.2">
      <c r="A2693" s="20" t="s">
        <v>867</v>
      </c>
    </row>
    <row r="2694" spans="1:1" x14ac:dyDescent="0.2">
      <c r="A2694" s="20" t="s">
        <v>3052</v>
      </c>
    </row>
    <row r="2695" spans="1:1" x14ac:dyDescent="0.2">
      <c r="A2695" s="20" t="s">
        <v>863</v>
      </c>
    </row>
    <row r="2696" spans="1:1" x14ac:dyDescent="0.2">
      <c r="A2696" s="20" t="s">
        <v>3050</v>
      </c>
    </row>
    <row r="2697" spans="1:1" x14ac:dyDescent="0.2">
      <c r="A2697" s="20" t="s">
        <v>869</v>
      </c>
    </row>
    <row r="2698" spans="1:1" x14ac:dyDescent="0.2">
      <c r="A2698" s="20" t="s">
        <v>3053</v>
      </c>
    </row>
    <row r="2699" spans="1:1" x14ac:dyDescent="0.2">
      <c r="A2699" s="20" t="s">
        <v>877</v>
      </c>
    </row>
    <row r="2700" spans="1:1" x14ac:dyDescent="0.2">
      <c r="A2700" s="20" t="s">
        <v>3057</v>
      </c>
    </row>
    <row r="2701" spans="1:1" x14ac:dyDescent="0.2">
      <c r="A2701" s="20" t="s">
        <v>881</v>
      </c>
    </row>
    <row r="2702" spans="1:1" x14ac:dyDescent="0.2">
      <c r="A2702" s="20" t="s">
        <v>3059</v>
      </c>
    </row>
    <row r="2703" spans="1:1" x14ac:dyDescent="0.2">
      <c r="A2703" s="20" t="s">
        <v>883</v>
      </c>
    </row>
    <row r="2704" spans="1:1" x14ac:dyDescent="0.2">
      <c r="A2704" s="20" t="s">
        <v>3060</v>
      </c>
    </row>
    <row r="2705" spans="1:1" x14ac:dyDescent="0.2">
      <c r="A2705" s="20" t="s">
        <v>879</v>
      </c>
    </row>
    <row r="2706" spans="1:1" x14ac:dyDescent="0.2">
      <c r="A2706" s="20" t="s">
        <v>3058</v>
      </c>
    </row>
    <row r="2707" spans="1:1" x14ac:dyDescent="0.2">
      <c r="A2707" s="20" t="s">
        <v>885</v>
      </c>
    </row>
    <row r="2708" spans="1:1" x14ac:dyDescent="0.2">
      <c r="A2708" s="20" t="s">
        <v>3061</v>
      </c>
    </row>
    <row r="2709" spans="1:1" x14ac:dyDescent="0.2">
      <c r="A2709" s="20" t="s">
        <v>889</v>
      </c>
    </row>
    <row r="2710" spans="1:1" x14ac:dyDescent="0.2">
      <c r="A2710" s="20" t="s">
        <v>3063</v>
      </c>
    </row>
    <row r="2711" spans="1:1" x14ac:dyDescent="0.2">
      <c r="A2711" s="20" t="s">
        <v>891</v>
      </c>
    </row>
    <row r="2712" spans="1:1" x14ac:dyDescent="0.2">
      <c r="A2712" s="20" t="s">
        <v>3064</v>
      </c>
    </row>
    <row r="2713" spans="1:1" x14ac:dyDescent="0.2">
      <c r="A2713" s="20" t="s">
        <v>887</v>
      </c>
    </row>
    <row r="2714" spans="1:1" x14ac:dyDescent="0.2">
      <c r="A2714" s="20" t="s">
        <v>3062</v>
      </c>
    </row>
    <row r="2715" spans="1:1" x14ac:dyDescent="0.2">
      <c r="A2715" s="20" t="s">
        <v>873</v>
      </c>
    </row>
    <row r="2716" spans="1:1" x14ac:dyDescent="0.2">
      <c r="A2716" s="20" t="s">
        <v>3055</v>
      </c>
    </row>
    <row r="2717" spans="1:1" x14ac:dyDescent="0.2">
      <c r="A2717" s="20" t="s">
        <v>875</v>
      </c>
    </row>
    <row r="2718" spans="1:1" x14ac:dyDescent="0.2">
      <c r="A2718" s="20" t="s">
        <v>3056</v>
      </c>
    </row>
    <row r="2719" spans="1:1" x14ac:dyDescent="0.2">
      <c r="A2719" s="20" t="s">
        <v>871</v>
      </c>
    </row>
    <row r="2720" spans="1:1" x14ac:dyDescent="0.2">
      <c r="A2720" s="20" t="s">
        <v>3054</v>
      </c>
    </row>
    <row r="2721" spans="1:1" x14ac:dyDescent="0.2">
      <c r="A2721" s="20" t="s">
        <v>893</v>
      </c>
    </row>
    <row r="2722" spans="1:1" x14ac:dyDescent="0.2">
      <c r="A2722" s="20" t="s">
        <v>3065</v>
      </c>
    </row>
    <row r="2723" spans="1:1" x14ac:dyDescent="0.2">
      <c r="A2723" s="20" t="s">
        <v>897</v>
      </c>
    </row>
    <row r="2724" spans="1:1" x14ac:dyDescent="0.2">
      <c r="A2724" s="20" t="s">
        <v>3067</v>
      </c>
    </row>
    <row r="2725" spans="1:1" x14ac:dyDescent="0.2">
      <c r="A2725" s="20" t="s">
        <v>899</v>
      </c>
    </row>
    <row r="2726" spans="1:1" x14ac:dyDescent="0.2">
      <c r="A2726" s="20" t="s">
        <v>3068</v>
      </c>
    </row>
    <row r="2727" spans="1:1" x14ac:dyDescent="0.2">
      <c r="A2727" s="20" t="s">
        <v>895</v>
      </c>
    </row>
    <row r="2728" spans="1:1" x14ac:dyDescent="0.2">
      <c r="A2728" s="20" t="s">
        <v>3066</v>
      </c>
    </row>
    <row r="2729" spans="1:1" x14ac:dyDescent="0.2">
      <c r="A2729" s="20" t="s">
        <v>901</v>
      </c>
    </row>
    <row r="2730" spans="1:1" x14ac:dyDescent="0.2">
      <c r="A2730" s="20" t="s">
        <v>3069</v>
      </c>
    </row>
    <row r="2731" spans="1:1" x14ac:dyDescent="0.2">
      <c r="A2731" s="20" t="s">
        <v>905</v>
      </c>
    </row>
    <row r="2732" spans="1:1" x14ac:dyDescent="0.2">
      <c r="A2732" s="20" t="s">
        <v>3071</v>
      </c>
    </row>
    <row r="2733" spans="1:1" x14ac:dyDescent="0.2">
      <c r="A2733" s="20" t="s">
        <v>907</v>
      </c>
    </row>
    <row r="2734" spans="1:1" x14ac:dyDescent="0.2">
      <c r="A2734" s="20" t="s">
        <v>3072</v>
      </c>
    </row>
    <row r="2735" spans="1:1" x14ac:dyDescent="0.2">
      <c r="A2735" s="19" t="s">
        <v>903</v>
      </c>
    </row>
    <row r="2736" spans="1:1" x14ac:dyDescent="0.2">
      <c r="A2736" s="19" t="s">
        <v>3070</v>
      </c>
    </row>
    <row r="2737" spans="1:1" x14ac:dyDescent="0.2">
      <c r="A2737" s="19" t="s">
        <v>909</v>
      </c>
    </row>
    <row r="2738" spans="1:1" x14ac:dyDescent="0.2">
      <c r="A2738" s="19" t="s">
        <v>3073</v>
      </c>
    </row>
    <row r="2739" spans="1:1" x14ac:dyDescent="0.2">
      <c r="A2739" s="19" t="s">
        <v>913</v>
      </c>
    </row>
    <row r="2740" spans="1:1" x14ac:dyDescent="0.2">
      <c r="A2740" s="19" t="s">
        <v>3075</v>
      </c>
    </row>
    <row r="2741" spans="1:1" x14ac:dyDescent="0.2">
      <c r="A2741" s="19" t="s">
        <v>915</v>
      </c>
    </row>
    <row r="2742" spans="1:1" x14ac:dyDescent="0.2">
      <c r="A2742" s="19" t="s">
        <v>3076</v>
      </c>
    </row>
    <row r="2743" spans="1:1" x14ac:dyDescent="0.2">
      <c r="A2743" s="19" t="s">
        <v>911</v>
      </c>
    </row>
    <row r="2744" spans="1:1" x14ac:dyDescent="0.2">
      <c r="A2744" s="20" t="s">
        <v>3074</v>
      </c>
    </row>
    <row r="2745" spans="1:1" x14ac:dyDescent="0.2">
      <c r="A2745" s="20" t="s">
        <v>1245</v>
      </c>
    </row>
    <row r="2746" spans="1:1" x14ac:dyDescent="0.2">
      <c r="A2746" s="20" t="s">
        <v>3001</v>
      </c>
    </row>
    <row r="2747" spans="1:1" x14ac:dyDescent="0.2">
      <c r="A2747" s="19" t="s">
        <v>1249</v>
      </c>
    </row>
    <row r="2748" spans="1:1" x14ac:dyDescent="0.2">
      <c r="A2748" s="20" t="s">
        <v>3003</v>
      </c>
    </row>
    <row r="2749" spans="1:1" x14ac:dyDescent="0.2">
      <c r="A2749" s="20" t="s">
        <v>1251</v>
      </c>
    </row>
    <row r="2750" spans="1:1" x14ac:dyDescent="0.2">
      <c r="A2750" s="20" t="s">
        <v>3004</v>
      </c>
    </row>
    <row r="2751" spans="1:1" x14ac:dyDescent="0.2">
      <c r="A2751" s="20" t="s">
        <v>1247</v>
      </c>
    </row>
    <row r="2752" spans="1:1" x14ac:dyDescent="0.2">
      <c r="A2752" s="20" t="s">
        <v>3002</v>
      </c>
    </row>
    <row r="2753" spans="1:1" x14ac:dyDescent="0.2">
      <c r="A2753" s="20" t="s">
        <v>917</v>
      </c>
    </row>
    <row r="2754" spans="1:1" x14ac:dyDescent="0.2">
      <c r="A2754" s="20" t="s">
        <v>3077</v>
      </c>
    </row>
    <row r="2755" spans="1:1" x14ac:dyDescent="0.2">
      <c r="A2755" s="20" t="s">
        <v>925</v>
      </c>
    </row>
    <row r="2756" spans="1:1" x14ac:dyDescent="0.2">
      <c r="A2756" s="20" t="s">
        <v>3081</v>
      </c>
    </row>
    <row r="2757" spans="1:1" x14ac:dyDescent="0.2">
      <c r="A2757" s="20" t="s">
        <v>929</v>
      </c>
    </row>
    <row r="2758" spans="1:1" x14ac:dyDescent="0.2">
      <c r="A2758" s="20" t="s">
        <v>3083</v>
      </c>
    </row>
    <row r="2759" spans="1:1" x14ac:dyDescent="0.2">
      <c r="A2759" s="20" t="s">
        <v>931</v>
      </c>
    </row>
    <row r="2760" spans="1:1" x14ac:dyDescent="0.2">
      <c r="A2760" s="20" t="s">
        <v>3084</v>
      </c>
    </row>
    <row r="2761" spans="1:1" x14ac:dyDescent="0.2">
      <c r="A2761" s="20" t="s">
        <v>927</v>
      </c>
    </row>
    <row r="2762" spans="1:1" x14ac:dyDescent="0.2">
      <c r="A2762" s="20" t="s">
        <v>3082</v>
      </c>
    </row>
    <row r="2763" spans="1:1" x14ac:dyDescent="0.2">
      <c r="A2763" s="20" t="s">
        <v>933</v>
      </c>
    </row>
    <row r="2764" spans="1:1" x14ac:dyDescent="0.2">
      <c r="A2764" s="20" t="s">
        <v>3085</v>
      </c>
    </row>
    <row r="2765" spans="1:1" x14ac:dyDescent="0.2">
      <c r="A2765" s="20" t="s">
        <v>937</v>
      </c>
    </row>
    <row r="2766" spans="1:1" x14ac:dyDescent="0.2">
      <c r="A2766" s="20" t="s">
        <v>3087</v>
      </c>
    </row>
    <row r="2767" spans="1:1" x14ac:dyDescent="0.2">
      <c r="A2767" s="20" t="s">
        <v>939</v>
      </c>
    </row>
    <row r="2768" spans="1:1" x14ac:dyDescent="0.2">
      <c r="A2768" s="20" t="s">
        <v>3088</v>
      </c>
    </row>
    <row r="2769" spans="1:1" x14ac:dyDescent="0.2">
      <c r="A2769" s="20" t="s">
        <v>935</v>
      </c>
    </row>
    <row r="2770" spans="1:1" x14ac:dyDescent="0.2">
      <c r="A2770" s="20" t="s">
        <v>3086</v>
      </c>
    </row>
    <row r="2771" spans="1:1" x14ac:dyDescent="0.2">
      <c r="A2771" s="20" t="s">
        <v>921</v>
      </c>
    </row>
    <row r="2772" spans="1:1" x14ac:dyDescent="0.2">
      <c r="A2772" s="20" t="s">
        <v>3079</v>
      </c>
    </row>
    <row r="2773" spans="1:1" x14ac:dyDescent="0.2">
      <c r="A2773" s="20" t="s">
        <v>923</v>
      </c>
    </row>
    <row r="2774" spans="1:1" x14ac:dyDescent="0.2">
      <c r="A2774" s="20" t="s">
        <v>3080</v>
      </c>
    </row>
    <row r="2775" spans="1:1" x14ac:dyDescent="0.2">
      <c r="A2775" s="20" t="s">
        <v>919</v>
      </c>
    </row>
    <row r="2776" spans="1:1" x14ac:dyDescent="0.2">
      <c r="A2776" s="20" t="s">
        <v>3078</v>
      </c>
    </row>
    <row r="2777" spans="1:1" x14ac:dyDescent="0.2">
      <c r="A2777" s="20" t="s">
        <v>941</v>
      </c>
    </row>
    <row r="2778" spans="1:1" x14ac:dyDescent="0.2">
      <c r="A2778" s="20" t="s">
        <v>3089</v>
      </c>
    </row>
    <row r="2779" spans="1:1" x14ac:dyDescent="0.2">
      <c r="A2779" s="20" t="s">
        <v>945</v>
      </c>
    </row>
    <row r="2780" spans="1:1" x14ac:dyDescent="0.2">
      <c r="A2780" s="20" t="s">
        <v>3091</v>
      </c>
    </row>
    <row r="2781" spans="1:1" x14ac:dyDescent="0.2">
      <c r="A2781" s="20" t="s">
        <v>947</v>
      </c>
    </row>
    <row r="2782" spans="1:1" x14ac:dyDescent="0.2">
      <c r="A2782" s="20" t="s">
        <v>3092</v>
      </c>
    </row>
    <row r="2783" spans="1:1" x14ac:dyDescent="0.2">
      <c r="A2783" s="20" t="s">
        <v>943</v>
      </c>
    </row>
    <row r="2784" spans="1:1" x14ac:dyDescent="0.2">
      <c r="A2784" s="20" t="s">
        <v>3090</v>
      </c>
    </row>
    <row r="2785" spans="1:1" x14ac:dyDescent="0.2">
      <c r="A2785" s="20" t="s">
        <v>949</v>
      </c>
    </row>
    <row r="2786" spans="1:1" x14ac:dyDescent="0.2">
      <c r="A2786" s="20" t="s">
        <v>3093</v>
      </c>
    </row>
    <row r="2787" spans="1:1" x14ac:dyDescent="0.2">
      <c r="A2787" s="20" t="s">
        <v>953</v>
      </c>
    </row>
    <row r="2788" spans="1:1" x14ac:dyDescent="0.2">
      <c r="A2788" s="20" t="s">
        <v>3095</v>
      </c>
    </row>
    <row r="2789" spans="1:1" x14ac:dyDescent="0.2">
      <c r="A2789" s="20" t="s">
        <v>955</v>
      </c>
    </row>
    <row r="2790" spans="1:1" x14ac:dyDescent="0.2">
      <c r="A2790" s="20" t="s">
        <v>3096</v>
      </c>
    </row>
    <row r="2791" spans="1:1" x14ac:dyDescent="0.2">
      <c r="A2791" s="20" t="s">
        <v>951</v>
      </c>
    </row>
    <row r="2792" spans="1:1" x14ac:dyDescent="0.2">
      <c r="A2792" s="20" t="s">
        <v>3094</v>
      </c>
    </row>
    <row r="2793" spans="1:1" x14ac:dyDescent="0.2">
      <c r="A2793" s="20" t="s">
        <v>965</v>
      </c>
    </row>
    <row r="2794" spans="1:1" x14ac:dyDescent="0.2">
      <c r="A2794" s="20" t="s">
        <v>3101</v>
      </c>
    </row>
    <row r="2795" spans="1:1" x14ac:dyDescent="0.2">
      <c r="A2795" s="20" t="s">
        <v>1287</v>
      </c>
    </row>
    <row r="2796" spans="1:1" x14ac:dyDescent="0.2">
      <c r="A2796" s="20" t="s">
        <v>3105</v>
      </c>
    </row>
    <row r="2797" spans="1:1" x14ac:dyDescent="0.2">
      <c r="A2797" s="20" t="s">
        <v>1291</v>
      </c>
    </row>
    <row r="2798" spans="1:1" x14ac:dyDescent="0.2">
      <c r="A2798" s="20" t="s">
        <v>3107</v>
      </c>
    </row>
    <row r="2799" spans="1:1" x14ac:dyDescent="0.2">
      <c r="A2799" s="20" t="s">
        <v>1293</v>
      </c>
    </row>
    <row r="2800" spans="1:1" x14ac:dyDescent="0.2">
      <c r="A2800" s="20" t="s">
        <v>3108</v>
      </c>
    </row>
    <row r="2801" spans="1:1" x14ac:dyDescent="0.2">
      <c r="A2801" s="20" t="s">
        <v>1289</v>
      </c>
    </row>
    <row r="2802" spans="1:1" x14ac:dyDescent="0.2">
      <c r="A2802" s="20" t="s">
        <v>3106</v>
      </c>
    </row>
    <row r="2803" spans="1:1" x14ac:dyDescent="0.2">
      <c r="A2803" s="20" t="s">
        <v>1295</v>
      </c>
    </row>
    <row r="2804" spans="1:1" x14ac:dyDescent="0.2">
      <c r="A2804" s="20" t="s">
        <v>3109</v>
      </c>
    </row>
    <row r="2805" spans="1:1" x14ac:dyDescent="0.2">
      <c r="A2805" s="20" t="s">
        <v>1299</v>
      </c>
    </row>
    <row r="2806" spans="1:1" x14ac:dyDescent="0.2">
      <c r="A2806" s="20" t="s">
        <v>3111</v>
      </c>
    </row>
    <row r="2807" spans="1:1" x14ac:dyDescent="0.2">
      <c r="A2807" s="20" t="s">
        <v>1301</v>
      </c>
    </row>
    <row r="2808" spans="1:1" x14ac:dyDescent="0.2">
      <c r="A2808" s="20" t="s">
        <v>3112</v>
      </c>
    </row>
    <row r="2809" spans="1:1" x14ac:dyDescent="0.2">
      <c r="A2809" s="20" t="s">
        <v>1297</v>
      </c>
    </row>
    <row r="2810" spans="1:1" x14ac:dyDescent="0.2">
      <c r="A2810" s="20" t="s">
        <v>3110</v>
      </c>
    </row>
    <row r="2811" spans="1:1" x14ac:dyDescent="0.2">
      <c r="A2811" s="20" t="s">
        <v>1285</v>
      </c>
    </row>
    <row r="2812" spans="1:1" x14ac:dyDescent="0.2">
      <c r="A2812" s="20" t="s">
        <v>3103</v>
      </c>
    </row>
    <row r="2813" spans="1:1" x14ac:dyDescent="0.2">
      <c r="A2813" s="20" t="s">
        <v>1286</v>
      </c>
    </row>
    <row r="2814" spans="1:1" x14ac:dyDescent="0.2">
      <c r="A2814" s="20" t="s">
        <v>3104</v>
      </c>
    </row>
    <row r="2815" spans="1:1" x14ac:dyDescent="0.2">
      <c r="A2815" s="20" t="s">
        <v>1283</v>
      </c>
    </row>
    <row r="2816" spans="1:1" x14ac:dyDescent="0.2">
      <c r="A2816" s="20" t="s">
        <v>3102</v>
      </c>
    </row>
    <row r="2817" spans="1:1" x14ac:dyDescent="0.2">
      <c r="A2817" s="20" t="s">
        <v>1303</v>
      </c>
    </row>
    <row r="2818" spans="1:1" x14ac:dyDescent="0.2">
      <c r="A2818" s="20" t="s">
        <v>3113</v>
      </c>
    </row>
    <row r="2819" spans="1:1" x14ac:dyDescent="0.2">
      <c r="A2819" s="20" t="s">
        <v>1307</v>
      </c>
    </row>
    <row r="2820" spans="1:1" x14ac:dyDescent="0.2">
      <c r="A2820" s="20" t="s">
        <v>3115</v>
      </c>
    </row>
    <row r="2821" spans="1:1" x14ac:dyDescent="0.2">
      <c r="A2821" s="20" t="s">
        <v>1309</v>
      </c>
    </row>
    <row r="2822" spans="1:1" x14ac:dyDescent="0.2">
      <c r="A2822" s="20" t="s">
        <v>3116</v>
      </c>
    </row>
    <row r="2823" spans="1:1" x14ac:dyDescent="0.2">
      <c r="A2823" s="20" t="s">
        <v>1305</v>
      </c>
    </row>
    <row r="2824" spans="1:1" x14ac:dyDescent="0.2">
      <c r="A2824" s="20" t="s">
        <v>3114</v>
      </c>
    </row>
    <row r="2825" spans="1:1" x14ac:dyDescent="0.2">
      <c r="A2825" s="20" t="s">
        <v>1311</v>
      </c>
    </row>
    <row r="2826" spans="1:1" x14ac:dyDescent="0.2">
      <c r="A2826" s="20" t="s">
        <v>3117</v>
      </c>
    </row>
    <row r="2827" spans="1:1" x14ac:dyDescent="0.2">
      <c r="A2827" s="20" t="s">
        <v>1315</v>
      </c>
    </row>
    <row r="2828" spans="1:1" x14ac:dyDescent="0.2">
      <c r="A2828" s="20" t="s">
        <v>3119</v>
      </c>
    </row>
    <row r="2829" spans="1:1" x14ac:dyDescent="0.2">
      <c r="A2829" s="20" t="s">
        <v>1317</v>
      </c>
    </row>
    <row r="2830" spans="1:1" x14ac:dyDescent="0.2">
      <c r="A2830" s="20" t="s">
        <v>3120</v>
      </c>
    </row>
    <row r="2831" spans="1:1" x14ac:dyDescent="0.2">
      <c r="A2831" s="20" t="s">
        <v>1313</v>
      </c>
    </row>
    <row r="2832" spans="1:1" x14ac:dyDescent="0.2">
      <c r="A2832" s="20" t="s">
        <v>3118</v>
      </c>
    </row>
    <row r="2833" spans="1:1" x14ac:dyDescent="0.2">
      <c r="A2833" s="20" t="s">
        <v>1319</v>
      </c>
    </row>
    <row r="2834" spans="1:1" x14ac:dyDescent="0.2">
      <c r="A2834" s="20" t="s">
        <v>3121</v>
      </c>
    </row>
    <row r="2835" spans="1:1" x14ac:dyDescent="0.2">
      <c r="A2835" s="20" t="s">
        <v>1323</v>
      </c>
    </row>
    <row r="2836" spans="1:1" x14ac:dyDescent="0.2">
      <c r="A2836" s="20" t="s">
        <v>3123</v>
      </c>
    </row>
    <row r="2837" spans="1:1" x14ac:dyDescent="0.2">
      <c r="A2837" s="20" t="s">
        <v>1325</v>
      </c>
    </row>
    <row r="2838" spans="1:1" x14ac:dyDescent="0.2">
      <c r="A2838" s="20" t="s">
        <v>3124</v>
      </c>
    </row>
    <row r="2839" spans="1:1" x14ac:dyDescent="0.2">
      <c r="A2839" s="20" t="s">
        <v>1321</v>
      </c>
    </row>
    <row r="2840" spans="1:1" x14ac:dyDescent="0.2">
      <c r="A2840" s="20" t="s">
        <v>3122</v>
      </c>
    </row>
    <row r="2841" spans="1:1" x14ac:dyDescent="0.2">
      <c r="A2841" s="20" t="s">
        <v>1327</v>
      </c>
    </row>
    <row r="2842" spans="1:1" x14ac:dyDescent="0.2">
      <c r="A2842" s="20" t="s">
        <v>3125</v>
      </c>
    </row>
    <row r="2843" spans="1:1" x14ac:dyDescent="0.2">
      <c r="A2843" s="20" t="s">
        <v>1335</v>
      </c>
    </row>
    <row r="2844" spans="1:1" x14ac:dyDescent="0.2">
      <c r="A2844" s="20" t="s">
        <v>3129</v>
      </c>
    </row>
    <row r="2845" spans="1:1" x14ac:dyDescent="0.2">
      <c r="A2845" s="20" t="s">
        <v>1339</v>
      </c>
    </row>
    <row r="2846" spans="1:1" x14ac:dyDescent="0.2">
      <c r="A2846" s="19" t="s">
        <v>3131</v>
      </c>
    </row>
    <row r="2847" spans="1:1" x14ac:dyDescent="0.2">
      <c r="A2847" s="19" t="s">
        <v>1341</v>
      </c>
    </row>
    <row r="2848" spans="1:1" x14ac:dyDescent="0.2">
      <c r="A2848" s="19" t="s">
        <v>3132</v>
      </c>
    </row>
    <row r="2849" spans="1:1" x14ac:dyDescent="0.2">
      <c r="A2849" s="19" t="s">
        <v>1337</v>
      </c>
    </row>
    <row r="2850" spans="1:1" x14ac:dyDescent="0.2">
      <c r="A2850" s="19" t="s">
        <v>3130</v>
      </c>
    </row>
    <row r="2851" spans="1:1" x14ac:dyDescent="0.2">
      <c r="A2851" s="19" t="s">
        <v>1343</v>
      </c>
    </row>
    <row r="2852" spans="1:1" x14ac:dyDescent="0.2">
      <c r="A2852" s="19" t="s">
        <v>3133</v>
      </c>
    </row>
    <row r="2853" spans="1:1" x14ac:dyDescent="0.2">
      <c r="A2853" s="19" t="s">
        <v>1347</v>
      </c>
    </row>
    <row r="2854" spans="1:1" x14ac:dyDescent="0.2">
      <c r="A2854" s="19" t="s">
        <v>3135</v>
      </c>
    </row>
    <row r="2855" spans="1:1" x14ac:dyDescent="0.2">
      <c r="A2855" s="20" t="s">
        <v>1349</v>
      </c>
    </row>
    <row r="2856" spans="1:1" x14ac:dyDescent="0.2">
      <c r="A2856" s="20" t="s">
        <v>3136</v>
      </c>
    </row>
    <row r="2857" spans="1:1" x14ac:dyDescent="0.2">
      <c r="A2857" s="20" t="s">
        <v>1345</v>
      </c>
    </row>
    <row r="2858" spans="1:1" x14ac:dyDescent="0.2">
      <c r="A2858" s="19" t="s">
        <v>3134</v>
      </c>
    </row>
    <row r="2859" spans="1:1" x14ac:dyDescent="0.2">
      <c r="A2859" s="20" t="s">
        <v>1331</v>
      </c>
    </row>
    <row r="2860" spans="1:1" x14ac:dyDescent="0.2">
      <c r="A2860" s="20" t="s">
        <v>3127</v>
      </c>
    </row>
    <row r="2861" spans="1:1" x14ac:dyDescent="0.2">
      <c r="A2861" s="20" t="s">
        <v>1333</v>
      </c>
    </row>
    <row r="2862" spans="1:1" x14ac:dyDescent="0.2">
      <c r="A2862" s="20" t="s">
        <v>3128</v>
      </c>
    </row>
    <row r="2863" spans="1:1" x14ac:dyDescent="0.2">
      <c r="A2863" s="20" t="s">
        <v>1329</v>
      </c>
    </row>
    <row r="2864" spans="1:1" x14ac:dyDescent="0.2">
      <c r="A2864" s="20" t="s">
        <v>3126</v>
      </c>
    </row>
    <row r="2865" spans="1:1" x14ac:dyDescent="0.2">
      <c r="A2865" s="20" t="s">
        <v>1351</v>
      </c>
    </row>
    <row r="2866" spans="1:1" x14ac:dyDescent="0.2">
      <c r="A2866" s="20" t="s">
        <v>3137</v>
      </c>
    </row>
    <row r="2867" spans="1:1" x14ac:dyDescent="0.2">
      <c r="A2867" s="20" t="s">
        <v>1355</v>
      </c>
    </row>
    <row r="2868" spans="1:1" x14ac:dyDescent="0.2">
      <c r="A2868" s="20" t="s">
        <v>3139</v>
      </c>
    </row>
    <row r="2869" spans="1:1" x14ac:dyDescent="0.2">
      <c r="A2869" s="20" t="s">
        <v>1357</v>
      </c>
    </row>
    <row r="2870" spans="1:1" x14ac:dyDescent="0.2">
      <c r="A2870" s="20" t="s">
        <v>3140</v>
      </c>
    </row>
    <row r="2871" spans="1:1" x14ac:dyDescent="0.2">
      <c r="A2871" s="20" t="s">
        <v>1353</v>
      </c>
    </row>
    <row r="2872" spans="1:1" x14ac:dyDescent="0.2">
      <c r="A2872" s="20" t="s">
        <v>3138</v>
      </c>
    </row>
    <row r="2873" spans="1:1" x14ac:dyDescent="0.2">
      <c r="A2873" s="20" t="s">
        <v>1359</v>
      </c>
    </row>
    <row r="2874" spans="1:1" x14ac:dyDescent="0.2">
      <c r="A2874" s="20" t="s">
        <v>3141</v>
      </c>
    </row>
    <row r="2875" spans="1:1" x14ac:dyDescent="0.2">
      <c r="A2875" s="20" t="s">
        <v>1363</v>
      </c>
    </row>
    <row r="2876" spans="1:1" x14ac:dyDescent="0.2">
      <c r="A2876" s="20" t="s">
        <v>3143</v>
      </c>
    </row>
    <row r="2877" spans="1:1" x14ac:dyDescent="0.2">
      <c r="A2877" s="20" t="s">
        <v>1365</v>
      </c>
    </row>
    <row r="2878" spans="1:1" x14ac:dyDescent="0.2">
      <c r="A2878" s="20" t="s">
        <v>3144</v>
      </c>
    </row>
    <row r="2879" spans="1:1" x14ac:dyDescent="0.2">
      <c r="A2879" s="20" t="s">
        <v>1361</v>
      </c>
    </row>
    <row r="2880" spans="1:1" x14ac:dyDescent="0.2">
      <c r="A2880" s="20" t="s">
        <v>3142</v>
      </c>
    </row>
    <row r="2881" spans="1:1" x14ac:dyDescent="0.2">
      <c r="A2881" s="20" t="s">
        <v>1367</v>
      </c>
    </row>
    <row r="2882" spans="1:1" x14ac:dyDescent="0.2">
      <c r="A2882" s="20" t="s">
        <v>3145</v>
      </c>
    </row>
    <row r="2883" spans="1:1" x14ac:dyDescent="0.2">
      <c r="A2883" s="20" t="s">
        <v>1371</v>
      </c>
    </row>
    <row r="2884" spans="1:1" x14ac:dyDescent="0.2">
      <c r="A2884" s="20" t="s">
        <v>3147</v>
      </c>
    </row>
    <row r="2885" spans="1:1" x14ac:dyDescent="0.2">
      <c r="A2885" s="20" t="s">
        <v>1373</v>
      </c>
    </row>
    <row r="2886" spans="1:1" x14ac:dyDescent="0.2">
      <c r="A2886" s="20" t="s">
        <v>3148</v>
      </c>
    </row>
    <row r="2887" spans="1:1" x14ac:dyDescent="0.2">
      <c r="A2887" s="20" t="s">
        <v>1369</v>
      </c>
    </row>
    <row r="2888" spans="1:1" x14ac:dyDescent="0.2">
      <c r="A2888" s="20" t="s">
        <v>3146</v>
      </c>
    </row>
    <row r="2889" spans="1:1" x14ac:dyDescent="0.2">
      <c r="A2889" s="20" t="s">
        <v>1375</v>
      </c>
    </row>
    <row r="2890" spans="1:1" x14ac:dyDescent="0.2">
      <c r="A2890" s="20" t="s">
        <v>3149</v>
      </c>
    </row>
    <row r="2891" spans="1:1" x14ac:dyDescent="0.2">
      <c r="A2891" s="20" t="s">
        <v>1383</v>
      </c>
    </row>
    <row r="2892" spans="1:1" x14ac:dyDescent="0.2">
      <c r="A2892" s="20" t="s">
        <v>3153</v>
      </c>
    </row>
    <row r="2893" spans="1:1" x14ac:dyDescent="0.2">
      <c r="A2893" s="20" t="s">
        <v>1387</v>
      </c>
    </row>
    <row r="2894" spans="1:1" x14ac:dyDescent="0.2">
      <c r="A2894" s="20" t="s">
        <v>3155</v>
      </c>
    </row>
    <row r="2895" spans="1:1" x14ac:dyDescent="0.2">
      <c r="A2895" s="20" t="s">
        <v>1389</v>
      </c>
    </row>
    <row r="2896" spans="1:1" x14ac:dyDescent="0.2">
      <c r="A2896" s="20" t="s">
        <v>3156</v>
      </c>
    </row>
    <row r="2897" spans="1:1" x14ac:dyDescent="0.2">
      <c r="A2897" s="20" t="s">
        <v>1385</v>
      </c>
    </row>
    <row r="2898" spans="1:1" x14ac:dyDescent="0.2">
      <c r="A2898" s="20" t="s">
        <v>3154</v>
      </c>
    </row>
    <row r="2899" spans="1:1" x14ac:dyDescent="0.2">
      <c r="A2899" s="20" t="s">
        <v>1391</v>
      </c>
    </row>
    <row r="2900" spans="1:1" x14ac:dyDescent="0.2">
      <c r="A2900" s="20" t="s">
        <v>3157</v>
      </c>
    </row>
    <row r="2901" spans="1:1" x14ac:dyDescent="0.2">
      <c r="A2901" s="20" t="s">
        <v>1395</v>
      </c>
    </row>
    <row r="2902" spans="1:1" x14ac:dyDescent="0.2">
      <c r="A2902" s="20" t="s">
        <v>3159</v>
      </c>
    </row>
    <row r="2903" spans="1:1" x14ac:dyDescent="0.2">
      <c r="A2903" s="20" t="s">
        <v>1397</v>
      </c>
    </row>
    <row r="2904" spans="1:1" x14ac:dyDescent="0.2">
      <c r="A2904" s="20" t="s">
        <v>3160</v>
      </c>
    </row>
    <row r="2905" spans="1:1" x14ac:dyDescent="0.2">
      <c r="A2905" s="20" t="s">
        <v>1393</v>
      </c>
    </row>
    <row r="2906" spans="1:1" x14ac:dyDescent="0.2">
      <c r="A2906" s="20" t="s">
        <v>3158</v>
      </c>
    </row>
    <row r="2907" spans="1:1" x14ac:dyDescent="0.2">
      <c r="A2907" s="20" t="s">
        <v>1379</v>
      </c>
    </row>
    <row r="2908" spans="1:1" x14ac:dyDescent="0.2">
      <c r="A2908" s="20" t="s">
        <v>3151</v>
      </c>
    </row>
    <row r="2909" spans="1:1" x14ac:dyDescent="0.2">
      <c r="A2909" s="20" t="s">
        <v>1381</v>
      </c>
    </row>
    <row r="2910" spans="1:1" x14ac:dyDescent="0.2">
      <c r="A2910" s="20" t="s">
        <v>3152</v>
      </c>
    </row>
    <row r="2911" spans="1:1" x14ac:dyDescent="0.2">
      <c r="A2911" s="20" t="s">
        <v>1377</v>
      </c>
    </row>
    <row r="2912" spans="1:1" x14ac:dyDescent="0.2">
      <c r="A2912" s="20" t="s">
        <v>3150</v>
      </c>
    </row>
    <row r="2913" spans="1:1" x14ac:dyDescent="0.2">
      <c r="A2913" s="20" t="s">
        <v>1399</v>
      </c>
    </row>
    <row r="2914" spans="1:1" x14ac:dyDescent="0.2">
      <c r="A2914" s="20" t="s">
        <v>3161</v>
      </c>
    </row>
    <row r="2915" spans="1:1" x14ac:dyDescent="0.2">
      <c r="A2915" s="20" t="s">
        <v>1403</v>
      </c>
    </row>
    <row r="2916" spans="1:1" x14ac:dyDescent="0.2">
      <c r="A2916" s="20" t="s">
        <v>3163</v>
      </c>
    </row>
    <row r="2917" spans="1:1" x14ac:dyDescent="0.2">
      <c r="A2917" s="20" t="s">
        <v>1405</v>
      </c>
    </row>
    <row r="2918" spans="1:1" x14ac:dyDescent="0.2">
      <c r="A2918" s="20" t="s">
        <v>3164</v>
      </c>
    </row>
    <row r="2919" spans="1:1" x14ac:dyDescent="0.2">
      <c r="A2919" s="20" t="s">
        <v>1401</v>
      </c>
    </row>
    <row r="2920" spans="1:1" x14ac:dyDescent="0.2">
      <c r="A2920" s="20" t="s">
        <v>3162</v>
      </c>
    </row>
    <row r="2921" spans="1:1" x14ac:dyDescent="0.2">
      <c r="A2921" s="20" t="s">
        <v>1407</v>
      </c>
    </row>
    <row r="2922" spans="1:1" x14ac:dyDescent="0.2">
      <c r="A2922" s="20" t="s">
        <v>3165</v>
      </c>
    </row>
    <row r="2923" spans="1:1" x14ac:dyDescent="0.2">
      <c r="A2923" s="20" t="s">
        <v>1411</v>
      </c>
    </row>
    <row r="2924" spans="1:1" x14ac:dyDescent="0.2">
      <c r="A2924" s="20" t="s">
        <v>3167</v>
      </c>
    </row>
    <row r="2925" spans="1:1" x14ac:dyDescent="0.2">
      <c r="A2925" s="20" t="s">
        <v>1413</v>
      </c>
    </row>
    <row r="2926" spans="1:1" x14ac:dyDescent="0.2">
      <c r="A2926" s="20" t="s">
        <v>3168</v>
      </c>
    </row>
    <row r="2927" spans="1:1" x14ac:dyDescent="0.2">
      <c r="A2927" s="20" t="s">
        <v>1409</v>
      </c>
    </row>
    <row r="2928" spans="1:1" x14ac:dyDescent="0.2">
      <c r="A2928" s="20" t="s">
        <v>3166</v>
      </c>
    </row>
    <row r="2929" spans="1:1" x14ac:dyDescent="0.2">
      <c r="A2929" s="20" t="s">
        <v>1415</v>
      </c>
    </row>
    <row r="2930" spans="1:1" x14ac:dyDescent="0.2">
      <c r="A2930" s="20" t="s">
        <v>3169</v>
      </c>
    </row>
    <row r="2931" spans="1:1" x14ac:dyDescent="0.2">
      <c r="A2931" s="20" t="s">
        <v>1419</v>
      </c>
    </row>
    <row r="2932" spans="1:1" x14ac:dyDescent="0.2">
      <c r="A2932" s="20" t="s">
        <v>3171</v>
      </c>
    </row>
    <row r="2933" spans="1:1" x14ac:dyDescent="0.2">
      <c r="A2933" s="20" t="s">
        <v>1421</v>
      </c>
    </row>
    <row r="2934" spans="1:1" x14ac:dyDescent="0.2">
      <c r="A2934" s="20" t="s">
        <v>3172</v>
      </c>
    </row>
    <row r="2935" spans="1:1" x14ac:dyDescent="0.2">
      <c r="A2935" s="20" t="s">
        <v>1417</v>
      </c>
    </row>
    <row r="2936" spans="1:1" x14ac:dyDescent="0.2">
      <c r="A2936" s="20" t="s">
        <v>3170</v>
      </c>
    </row>
    <row r="2937" spans="1:1" x14ac:dyDescent="0.2">
      <c r="A2937" s="20" t="s">
        <v>957</v>
      </c>
    </row>
    <row r="2938" spans="1:1" x14ac:dyDescent="0.2">
      <c r="A2938" s="20" t="s">
        <v>3097</v>
      </c>
    </row>
    <row r="2939" spans="1:1" x14ac:dyDescent="0.2">
      <c r="A2939" s="20" t="s">
        <v>961</v>
      </c>
    </row>
    <row r="2940" spans="1:1" x14ac:dyDescent="0.2">
      <c r="A2940" s="20" t="s">
        <v>3099</v>
      </c>
    </row>
    <row r="2941" spans="1:1" x14ac:dyDescent="0.2">
      <c r="A2941" s="20" t="s">
        <v>963</v>
      </c>
    </row>
    <row r="2942" spans="1:1" x14ac:dyDescent="0.2">
      <c r="A2942" s="20" t="s">
        <v>3100</v>
      </c>
    </row>
    <row r="2943" spans="1:1" x14ac:dyDescent="0.2">
      <c r="A2943" s="20" t="s">
        <v>959</v>
      </c>
    </row>
    <row r="2944" spans="1:1" x14ac:dyDescent="0.2">
      <c r="A2944" s="20" t="s">
        <v>3098</v>
      </c>
    </row>
    <row r="2945" spans="1:1" x14ac:dyDescent="0.2">
      <c r="A2945" s="20" t="s">
        <v>1423</v>
      </c>
    </row>
    <row r="2946" spans="1:1" x14ac:dyDescent="0.2">
      <c r="A2946" s="20" t="s">
        <v>3173</v>
      </c>
    </row>
    <row r="2947" spans="1:1" x14ac:dyDescent="0.2">
      <c r="A2947" s="20" t="s">
        <v>1427</v>
      </c>
    </row>
    <row r="2948" spans="1:1" x14ac:dyDescent="0.2">
      <c r="A2948" s="20" t="s">
        <v>3175</v>
      </c>
    </row>
    <row r="2949" spans="1:1" x14ac:dyDescent="0.2">
      <c r="A2949" s="20" t="s">
        <v>1429</v>
      </c>
    </row>
    <row r="2950" spans="1:1" x14ac:dyDescent="0.2">
      <c r="A2950" s="20" t="s">
        <v>3176</v>
      </c>
    </row>
    <row r="2951" spans="1:1" x14ac:dyDescent="0.2">
      <c r="A2951" s="20" t="s">
        <v>1431</v>
      </c>
    </row>
    <row r="2952" spans="1:1" x14ac:dyDescent="0.2">
      <c r="A2952" s="20" t="s">
        <v>3177</v>
      </c>
    </row>
    <row r="2953" spans="1:1" x14ac:dyDescent="0.2">
      <c r="A2953" s="20" t="s">
        <v>1433</v>
      </c>
    </row>
    <row r="2954" spans="1:1" x14ac:dyDescent="0.2">
      <c r="A2954" s="20" t="s">
        <v>3178</v>
      </c>
    </row>
    <row r="2955" spans="1:1" x14ac:dyDescent="0.2">
      <c r="A2955" s="20" t="s">
        <v>1425</v>
      </c>
    </row>
    <row r="2956" spans="1:1" x14ac:dyDescent="0.2">
      <c r="A2956" s="20" t="s">
        <v>3174</v>
      </c>
    </row>
    <row r="2957" spans="1:1" x14ac:dyDescent="0.2">
      <c r="A2957" s="20" t="s">
        <v>1435</v>
      </c>
    </row>
    <row r="2958" spans="1:1" x14ac:dyDescent="0.2">
      <c r="A2958" s="20" t="s">
        <v>3179</v>
      </c>
    </row>
    <row r="2959" spans="1:1" x14ac:dyDescent="0.2">
      <c r="A2959" s="20" t="s">
        <v>1439</v>
      </c>
    </row>
    <row r="2960" spans="1:1" x14ac:dyDescent="0.2">
      <c r="A2960" s="20" t="s">
        <v>3181</v>
      </c>
    </row>
    <row r="2961" spans="1:1" x14ac:dyDescent="0.2">
      <c r="A2961" s="20" t="s">
        <v>1441</v>
      </c>
    </row>
    <row r="2962" spans="1:1" x14ac:dyDescent="0.2">
      <c r="A2962" s="20" t="s">
        <v>3182</v>
      </c>
    </row>
    <row r="2963" spans="1:1" x14ac:dyDescent="0.2">
      <c r="A2963" s="20" t="s">
        <v>1443</v>
      </c>
    </row>
    <row r="2964" spans="1:1" x14ac:dyDescent="0.2">
      <c r="A2964" s="20" t="s">
        <v>3183</v>
      </c>
    </row>
    <row r="2965" spans="1:1" x14ac:dyDescent="0.2">
      <c r="A2965" s="20" t="s">
        <v>1445</v>
      </c>
    </row>
    <row r="2966" spans="1:1" x14ac:dyDescent="0.2">
      <c r="A2966" s="20" t="s">
        <v>3184</v>
      </c>
    </row>
    <row r="2967" spans="1:1" x14ac:dyDescent="0.2">
      <c r="A2967" s="20" t="s">
        <v>1437</v>
      </c>
    </row>
    <row r="2968" spans="1:1" x14ac:dyDescent="0.2">
      <c r="A2968" s="20" t="s">
        <v>3180</v>
      </c>
    </row>
    <row r="2969" spans="1:1" x14ac:dyDescent="0.2">
      <c r="A2969" s="20" t="s">
        <v>1447</v>
      </c>
    </row>
    <row r="2970" spans="1:1" x14ac:dyDescent="0.2">
      <c r="A2970" s="20" t="s">
        <v>3185</v>
      </c>
    </row>
    <row r="2971" spans="1:1" x14ac:dyDescent="0.2">
      <c r="A2971" s="20" t="s">
        <v>1451</v>
      </c>
    </row>
    <row r="2972" spans="1:1" x14ac:dyDescent="0.2">
      <c r="A2972" s="20" t="s">
        <v>3187</v>
      </c>
    </row>
    <row r="2973" spans="1:1" x14ac:dyDescent="0.2">
      <c r="A2973" s="20" t="s">
        <v>1453</v>
      </c>
    </row>
    <row r="2974" spans="1:1" x14ac:dyDescent="0.2">
      <c r="A2974" s="20" t="s">
        <v>3188</v>
      </c>
    </row>
    <row r="2975" spans="1:1" x14ac:dyDescent="0.2">
      <c r="A2975" s="20" t="s">
        <v>1455</v>
      </c>
    </row>
    <row r="2976" spans="1:1" x14ac:dyDescent="0.2">
      <c r="A2976" s="20" t="s">
        <v>3189</v>
      </c>
    </row>
    <row r="2977" spans="1:1" x14ac:dyDescent="0.2">
      <c r="A2977" s="20" t="s">
        <v>1457</v>
      </c>
    </row>
    <row r="2978" spans="1:1" x14ac:dyDescent="0.2">
      <c r="A2978" s="20" t="s">
        <v>3190</v>
      </c>
    </row>
    <row r="2979" spans="1:1" x14ac:dyDescent="0.2">
      <c r="A2979" s="20" t="s">
        <v>1449</v>
      </c>
    </row>
    <row r="2980" spans="1:1" x14ac:dyDescent="0.2">
      <c r="A2980" s="20" t="s">
        <v>3186</v>
      </c>
    </row>
    <row r="2981" spans="1:1" x14ac:dyDescent="0.2">
      <c r="A2981" s="20" t="s">
        <v>1459</v>
      </c>
    </row>
    <row r="2982" spans="1:1" x14ac:dyDescent="0.2">
      <c r="A2982" s="20" t="s">
        <v>3191</v>
      </c>
    </row>
    <row r="2983" spans="1:1" x14ac:dyDescent="0.2">
      <c r="A2983" s="20" t="s">
        <v>1463</v>
      </c>
    </row>
    <row r="2984" spans="1:1" x14ac:dyDescent="0.2">
      <c r="A2984" s="20" t="s">
        <v>3193</v>
      </c>
    </row>
    <row r="2985" spans="1:1" x14ac:dyDescent="0.2">
      <c r="A2985" s="20" t="s">
        <v>1465</v>
      </c>
    </row>
    <row r="2986" spans="1:1" x14ac:dyDescent="0.2">
      <c r="A2986" s="20" t="s">
        <v>3194</v>
      </c>
    </row>
    <row r="2987" spans="1:1" x14ac:dyDescent="0.2">
      <c r="A2987" s="20" t="s">
        <v>1467</v>
      </c>
    </row>
    <row r="2988" spans="1:1" x14ac:dyDescent="0.2">
      <c r="A2988" s="20" t="s">
        <v>3195</v>
      </c>
    </row>
    <row r="2989" spans="1:1" x14ac:dyDescent="0.2">
      <c r="A2989" s="20" t="s">
        <v>1469</v>
      </c>
    </row>
    <row r="2990" spans="1:1" x14ac:dyDescent="0.2">
      <c r="A2990" s="20" t="s">
        <v>3196</v>
      </c>
    </row>
    <row r="2991" spans="1:1" x14ac:dyDescent="0.2">
      <c r="A2991" s="20" t="s">
        <v>1461</v>
      </c>
    </row>
    <row r="2992" spans="1:1" x14ac:dyDescent="0.2">
      <c r="A2992" s="20" t="s">
        <v>3192</v>
      </c>
    </row>
    <row r="2993" spans="1:1" x14ac:dyDescent="0.2">
      <c r="A2993" s="20" t="s">
        <v>1471</v>
      </c>
    </row>
    <row r="2994" spans="1:1" x14ac:dyDescent="0.2">
      <c r="A2994" s="20" t="s">
        <v>3197</v>
      </c>
    </row>
    <row r="2995" spans="1:1" x14ac:dyDescent="0.2">
      <c r="A2995" s="20" t="s">
        <v>2429</v>
      </c>
    </row>
    <row r="2996" spans="1:1" x14ac:dyDescent="0.2">
      <c r="A2996" s="20" t="s">
        <v>2438</v>
      </c>
    </row>
    <row r="2997" spans="1:1" x14ac:dyDescent="0.2">
      <c r="A2997" s="20" t="s">
        <v>2444</v>
      </c>
    </row>
    <row r="2998" spans="1:1" x14ac:dyDescent="0.2">
      <c r="A2998" s="20" t="s">
        <v>2430</v>
      </c>
    </row>
    <row r="2999" spans="1:1" x14ac:dyDescent="0.2">
      <c r="A2999" s="20" t="s">
        <v>2439</v>
      </c>
    </row>
    <row r="3000" spans="1:1" x14ac:dyDescent="0.2">
      <c r="A3000" s="20" t="s">
        <v>2445</v>
      </c>
    </row>
    <row r="3001" spans="1:1" x14ac:dyDescent="0.2">
      <c r="A3001" s="20" t="s">
        <v>1622</v>
      </c>
    </row>
    <row r="3002" spans="1:1" x14ac:dyDescent="0.2">
      <c r="A3002" s="20" t="s">
        <v>1690</v>
      </c>
    </row>
    <row r="3003" spans="1:1" x14ac:dyDescent="0.2">
      <c r="A3003" s="20" t="s">
        <v>1769</v>
      </c>
    </row>
    <row r="3004" spans="1:1" x14ac:dyDescent="0.2">
      <c r="A3004" s="20" t="s">
        <v>226</v>
      </c>
    </row>
    <row r="3005" spans="1:1" x14ac:dyDescent="0.2">
      <c r="A3005" s="20" t="s">
        <v>1694</v>
      </c>
    </row>
    <row r="3006" spans="1:1" x14ac:dyDescent="0.2">
      <c r="A3006" s="20" t="s">
        <v>1772</v>
      </c>
    </row>
    <row r="3007" spans="1:1" x14ac:dyDescent="0.2">
      <c r="A3007" s="20" t="s">
        <v>2572</v>
      </c>
    </row>
    <row r="3008" spans="1:1" x14ac:dyDescent="0.2">
      <c r="A3008" s="20" t="s">
        <v>2615</v>
      </c>
    </row>
    <row r="3009" spans="1:1" x14ac:dyDescent="0.2">
      <c r="A3009" s="20" t="s">
        <v>2645</v>
      </c>
    </row>
    <row r="3010" spans="1:1" x14ac:dyDescent="0.2">
      <c r="A3010" s="20" t="s">
        <v>2574</v>
      </c>
    </row>
    <row r="3011" spans="1:1" x14ac:dyDescent="0.2">
      <c r="A3011" s="20" t="s">
        <v>2617</v>
      </c>
    </row>
    <row r="3012" spans="1:1" x14ac:dyDescent="0.2">
      <c r="A3012" s="20" t="s">
        <v>2646</v>
      </c>
    </row>
    <row r="3013" spans="1:1" x14ac:dyDescent="0.2">
      <c r="A3013" s="20" t="s">
        <v>1620</v>
      </c>
    </row>
    <row r="3014" spans="1:1" x14ac:dyDescent="0.2">
      <c r="A3014" s="20" t="s">
        <v>1688</v>
      </c>
    </row>
    <row r="3015" spans="1:1" x14ac:dyDescent="0.2">
      <c r="A3015" s="20" t="s">
        <v>1768</v>
      </c>
    </row>
    <row r="3016" spans="1:1" x14ac:dyDescent="0.2">
      <c r="A3016" s="20" t="s">
        <v>1626</v>
      </c>
    </row>
    <row r="3017" spans="1:1" x14ac:dyDescent="0.2">
      <c r="A3017" s="20" t="s">
        <v>1693</v>
      </c>
    </row>
    <row r="3018" spans="1:1" x14ac:dyDescent="0.2">
      <c r="A3018" s="20" t="s">
        <v>1771</v>
      </c>
    </row>
    <row r="3019" spans="1:1" x14ac:dyDescent="0.2">
      <c r="A3019" s="20" t="s">
        <v>1624</v>
      </c>
    </row>
    <row r="3020" spans="1:1" x14ac:dyDescent="0.2">
      <c r="A3020" s="20" t="s">
        <v>1692</v>
      </c>
    </row>
    <row r="3021" spans="1:1" x14ac:dyDescent="0.2">
      <c r="A3021" s="20" t="s">
        <v>1770</v>
      </c>
    </row>
    <row r="3022" spans="1:1" x14ac:dyDescent="0.2">
      <c r="A3022" s="20" t="s">
        <v>228</v>
      </c>
    </row>
    <row r="3023" spans="1:1" x14ac:dyDescent="0.2">
      <c r="A3023" s="20" t="s">
        <v>1695</v>
      </c>
    </row>
    <row r="3024" spans="1:1" x14ac:dyDescent="0.2">
      <c r="A3024" s="20" t="s">
        <v>1773</v>
      </c>
    </row>
    <row r="3025" spans="1:1" x14ac:dyDescent="0.2">
      <c r="A3025" s="20" t="s">
        <v>232</v>
      </c>
    </row>
    <row r="3026" spans="1:1" x14ac:dyDescent="0.2">
      <c r="A3026" s="20" t="s">
        <v>1697</v>
      </c>
    </row>
    <row r="3027" spans="1:1" x14ac:dyDescent="0.2">
      <c r="A3027" s="20" t="s">
        <v>1775</v>
      </c>
    </row>
    <row r="3028" spans="1:1" x14ac:dyDescent="0.2">
      <c r="A3028" s="20" t="s">
        <v>238</v>
      </c>
    </row>
    <row r="3029" spans="1:1" x14ac:dyDescent="0.2">
      <c r="A3029" s="20" t="s">
        <v>1700</v>
      </c>
    </row>
    <row r="3030" spans="1:1" x14ac:dyDescent="0.2">
      <c r="A3030" s="20" t="s">
        <v>1779</v>
      </c>
    </row>
    <row r="3031" spans="1:1" x14ac:dyDescent="0.2">
      <c r="A3031" s="20" t="s">
        <v>2576</v>
      </c>
    </row>
    <row r="3032" spans="1:1" x14ac:dyDescent="0.2">
      <c r="A3032" s="20" t="s">
        <v>2618</v>
      </c>
    </row>
    <row r="3033" spans="1:1" x14ac:dyDescent="0.2">
      <c r="A3033" s="20" t="s">
        <v>2647</v>
      </c>
    </row>
    <row r="3034" spans="1:1" x14ac:dyDescent="0.2">
      <c r="A3034" s="20" t="s">
        <v>2578</v>
      </c>
    </row>
    <row r="3035" spans="1:1" x14ac:dyDescent="0.2">
      <c r="A3035" s="20" t="s">
        <v>2619</v>
      </c>
    </row>
    <row r="3036" spans="1:1" x14ac:dyDescent="0.2">
      <c r="A3036" s="20" t="s">
        <v>2648</v>
      </c>
    </row>
    <row r="3037" spans="1:1" x14ac:dyDescent="0.2">
      <c r="A3037" s="20" t="s">
        <v>230</v>
      </c>
    </row>
    <row r="3038" spans="1:1" x14ac:dyDescent="0.2">
      <c r="A3038" s="20" t="s">
        <v>1696</v>
      </c>
    </row>
    <row r="3039" spans="1:1" x14ac:dyDescent="0.2">
      <c r="A3039" s="20" t="s">
        <v>1774</v>
      </c>
    </row>
    <row r="3040" spans="1:1" x14ac:dyDescent="0.2">
      <c r="A3040" s="20" t="s">
        <v>236</v>
      </c>
    </row>
    <row r="3041" spans="1:1" x14ac:dyDescent="0.2">
      <c r="A3041" s="20" t="s">
        <v>1699</v>
      </c>
    </row>
    <row r="3042" spans="1:1" x14ac:dyDescent="0.2">
      <c r="A3042" s="20" t="s">
        <v>1778</v>
      </c>
    </row>
    <row r="3043" spans="1:1" x14ac:dyDescent="0.2">
      <c r="A3043" s="20" t="s">
        <v>234</v>
      </c>
    </row>
    <row r="3044" spans="1:1" x14ac:dyDescent="0.2">
      <c r="A3044" s="20" t="s">
        <v>1698</v>
      </c>
    </row>
    <row r="3045" spans="1:1" x14ac:dyDescent="0.2">
      <c r="A3045" s="20" t="s">
        <v>1776</v>
      </c>
    </row>
    <row r="3046" spans="1:1" x14ac:dyDescent="0.2">
      <c r="A3046" s="20" t="s">
        <v>1611</v>
      </c>
    </row>
    <row r="3047" spans="1:1" x14ac:dyDescent="0.2">
      <c r="A3047" s="20" t="s">
        <v>1684</v>
      </c>
    </row>
    <row r="3048" spans="1:1" x14ac:dyDescent="0.2">
      <c r="A3048" s="20" t="s">
        <v>1764</v>
      </c>
    </row>
    <row r="3049" spans="1:1" x14ac:dyDescent="0.2">
      <c r="A3049" s="20" t="s">
        <v>1617</v>
      </c>
    </row>
    <row r="3050" spans="1:1" x14ac:dyDescent="0.2">
      <c r="A3050" s="20" t="s">
        <v>1687</v>
      </c>
    </row>
    <row r="3051" spans="1:1" x14ac:dyDescent="0.2">
      <c r="A3051" s="20" t="s">
        <v>1767</v>
      </c>
    </row>
    <row r="3052" spans="1:1" x14ac:dyDescent="0.2">
      <c r="A3052" s="20" t="s">
        <v>2568</v>
      </c>
    </row>
    <row r="3053" spans="1:1" x14ac:dyDescent="0.2">
      <c r="A3053" s="20" t="s">
        <v>2613</v>
      </c>
    </row>
    <row r="3054" spans="1:1" x14ac:dyDescent="0.2">
      <c r="A3054" s="20" t="s">
        <v>2643</v>
      </c>
    </row>
    <row r="3055" spans="1:1" x14ac:dyDescent="0.2">
      <c r="A3055" s="20" t="s">
        <v>2570</v>
      </c>
    </row>
    <row r="3056" spans="1:1" x14ac:dyDescent="0.2">
      <c r="A3056" s="20" t="s">
        <v>2614</v>
      </c>
    </row>
    <row r="3057" spans="1:1" x14ac:dyDescent="0.2">
      <c r="A3057" s="20" t="s">
        <v>2644</v>
      </c>
    </row>
    <row r="3058" spans="1:1" x14ac:dyDescent="0.2">
      <c r="A3058" s="20" t="s">
        <v>1609</v>
      </c>
    </row>
    <row r="3059" spans="1:1" x14ac:dyDescent="0.2">
      <c r="A3059" s="20" t="s">
        <v>1683</v>
      </c>
    </row>
    <row r="3060" spans="1:1" x14ac:dyDescent="0.2">
      <c r="A3060" s="20" t="s">
        <v>1763</v>
      </c>
    </row>
    <row r="3061" spans="1:1" x14ac:dyDescent="0.2">
      <c r="A3061" s="20" t="s">
        <v>1615</v>
      </c>
    </row>
    <row r="3062" spans="1:1" x14ac:dyDescent="0.2">
      <c r="A3062" s="20" t="s">
        <v>1686</v>
      </c>
    </row>
    <row r="3063" spans="1:1" x14ac:dyDescent="0.2">
      <c r="A3063" s="20" t="s">
        <v>1766</v>
      </c>
    </row>
    <row r="3064" spans="1:1" x14ac:dyDescent="0.2">
      <c r="A3064" s="20" t="s">
        <v>252</v>
      </c>
    </row>
    <row r="3065" spans="1:1" x14ac:dyDescent="0.2">
      <c r="A3065" s="20" t="s">
        <v>1707</v>
      </c>
    </row>
    <row r="3066" spans="1:1" x14ac:dyDescent="0.2">
      <c r="A3066" s="20" t="s">
        <v>1495</v>
      </c>
    </row>
    <row r="3067" spans="1:1" x14ac:dyDescent="0.2">
      <c r="A3067" s="20" t="s">
        <v>256</v>
      </c>
    </row>
    <row r="3068" spans="1:1" x14ac:dyDescent="0.2">
      <c r="A3068" s="20" t="s">
        <v>1709</v>
      </c>
    </row>
    <row r="3069" spans="1:1" x14ac:dyDescent="0.2">
      <c r="A3069" s="20" t="s">
        <v>1497</v>
      </c>
    </row>
    <row r="3070" spans="1:1" x14ac:dyDescent="0.2">
      <c r="A3070" s="20" t="s">
        <v>262</v>
      </c>
    </row>
    <row r="3071" spans="1:1" x14ac:dyDescent="0.2">
      <c r="A3071" s="20" t="s">
        <v>1712</v>
      </c>
    </row>
    <row r="3072" spans="1:1" x14ac:dyDescent="0.2">
      <c r="A3072" s="20" t="s">
        <v>1500</v>
      </c>
    </row>
    <row r="3073" spans="1:1" x14ac:dyDescent="0.2">
      <c r="A3073" s="20" t="s">
        <v>2584</v>
      </c>
    </row>
    <row r="3074" spans="1:1" x14ac:dyDescent="0.2">
      <c r="A3074" s="20" t="s">
        <v>2622</v>
      </c>
    </row>
    <row r="3075" spans="1:1" x14ac:dyDescent="0.2">
      <c r="A3075" s="20" t="s">
        <v>2651</v>
      </c>
    </row>
    <row r="3076" spans="1:1" x14ac:dyDescent="0.2">
      <c r="A3076" s="20" t="s">
        <v>2586</v>
      </c>
    </row>
    <row r="3077" spans="1:1" x14ac:dyDescent="0.2">
      <c r="A3077" s="20" t="s">
        <v>2623</v>
      </c>
    </row>
    <row r="3078" spans="1:1" x14ac:dyDescent="0.2">
      <c r="A3078" s="20" t="s">
        <v>2652</v>
      </c>
    </row>
    <row r="3079" spans="1:1" x14ac:dyDescent="0.2">
      <c r="A3079" s="20" t="s">
        <v>254</v>
      </c>
    </row>
    <row r="3080" spans="1:1" x14ac:dyDescent="0.2">
      <c r="A3080" s="20" t="s">
        <v>1708</v>
      </c>
    </row>
    <row r="3081" spans="1:1" x14ac:dyDescent="0.2">
      <c r="A3081" s="20" t="s">
        <v>1496</v>
      </c>
    </row>
    <row r="3082" spans="1:1" x14ac:dyDescent="0.2">
      <c r="A3082" s="20" t="s">
        <v>260</v>
      </c>
    </row>
    <row r="3083" spans="1:1" x14ac:dyDescent="0.2">
      <c r="A3083" s="20" t="s">
        <v>1711</v>
      </c>
    </row>
    <row r="3084" spans="1:1" x14ac:dyDescent="0.2">
      <c r="A3084" s="20" t="s">
        <v>1499</v>
      </c>
    </row>
    <row r="3085" spans="1:1" x14ac:dyDescent="0.2">
      <c r="A3085" s="20" t="s">
        <v>258</v>
      </c>
    </row>
    <row r="3086" spans="1:1" x14ac:dyDescent="0.2">
      <c r="A3086" s="20" t="s">
        <v>1710</v>
      </c>
    </row>
    <row r="3087" spans="1:1" x14ac:dyDescent="0.2">
      <c r="A3087" s="20" t="s">
        <v>1498</v>
      </c>
    </row>
    <row r="3088" spans="1:1" x14ac:dyDescent="0.2">
      <c r="A3088" s="20" t="s">
        <v>240</v>
      </c>
    </row>
    <row r="3089" spans="1:1" x14ac:dyDescent="0.2">
      <c r="A3089" s="20" t="s">
        <v>1701</v>
      </c>
    </row>
    <row r="3090" spans="1:1" x14ac:dyDescent="0.2">
      <c r="A3090" s="20" t="s">
        <v>1780</v>
      </c>
    </row>
    <row r="3091" spans="1:1" x14ac:dyDescent="0.2">
      <c r="A3091" s="20" t="s">
        <v>244</v>
      </c>
    </row>
    <row r="3092" spans="1:1" x14ac:dyDescent="0.2">
      <c r="A3092" s="20" t="s">
        <v>1703</v>
      </c>
    </row>
    <row r="3093" spans="1:1" x14ac:dyDescent="0.2">
      <c r="A3093" s="20" t="s">
        <v>1782</v>
      </c>
    </row>
    <row r="3094" spans="1:1" x14ac:dyDescent="0.2">
      <c r="A3094" s="20" t="s">
        <v>250</v>
      </c>
    </row>
    <row r="3095" spans="1:1" x14ac:dyDescent="0.2">
      <c r="A3095" s="20" t="s">
        <v>1706</v>
      </c>
    </row>
    <row r="3096" spans="1:1" x14ac:dyDescent="0.2">
      <c r="A3096" s="20" t="s">
        <v>1494</v>
      </c>
    </row>
    <row r="3097" spans="1:1" x14ac:dyDescent="0.2">
      <c r="A3097" s="20" t="s">
        <v>2580</v>
      </c>
    </row>
    <row r="3098" spans="1:1" x14ac:dyDescent="0.2">
      <c r="A3098" s="20" t="s">
        <v>2620</v>
      </c>
    </row>
    <row r="3099" spans="1:1" x14ac:dyDescent="0.2">
      <c r="A3099" s="20" t="s">
        <v>2649</v>
      </c>
    </row>
    <row r="3100" spans="1:1" x14ac:dyDescent="0.2">
      <c r="A3100" s="20" t="s">
        <v>2582</v>
      </c>
    </row>
    <row r="3101" spans="1:1" x14ac:dyDescent="0.2">
      <c r="A3101" s="20" t="s">
        <v>2621</v>
      </c>
    </row>
    <row r="3102" spans="1:1" x14ac:dyDescent="0.2">
      <c r="A3102" s="20" t="s">
        <v>2650</v>
      </c>
    </row>
    <row r="3103" spans="1:1" x14ac:dyDescent="0.2">
      <c r="A3103" s="20" t="s">
        <v>242</v>
      </c>
    </row>
    <row r="3104" spans="1:1" x14ac:dyDescent="0.2">
      <c r="A3104" s="20" t="s">
        <v>1702</v>
      </c>
    </row>
    <row r="3105" spans="1:1" x14ac:dyDescent="0.2">
      <c r="A3105" s="20" t="s">
        <v>1781</v>
      </c>
    </row>
    <row r="3106" spans="1:1" x14ac:dyDescent="0.2">
      <c r="A3106" s="20" t="s">
        <v>248</v>
      </c>
    </row>
    <row r="3107" spans="1:1" x14ac:dyDescent="0.2">
      <c r="A3107" s="20" t="s">
        <v>1705</v>
      </c>
    </row>
    <row r="3108" spans="1:1" x14ac:dyDescent="0.2">
      <c r="A3108" s="20" t="s">
        <v>1493</v>
      </c>
    </row>
    <row r="3109" spans="1:1" x14ac:dyDescent="0.2">
      <c r="A3109" s="20" t="s">
        <v>246</v>
      </c>
    </row>
    <row r="3110" spans="1:1" x14ac:dyDescent="0.2">
      <c r="A3110" s="20" t="s">
        <v>1704</v>
      </c>
    </row>
    <row r="3111" spans="1:1" x14ac:dyDescent="0.2">
      <c r="A3111" s="20" t="s">
        <v>1783</v>
      </c>
    </row>
    <row r="3112" spans="1:1" x14ac:dyDescent="0.2">
      <c r="A3112" s="20" t="s">
        <v>264</v>
      </c>
    </row>
    <row r="3113" spans="1:1" x14ac:dyDescent="0.2">
      <c r="A3113" s="20" t="s">
        <v>1713</v>
      </c>
    </row>
    <row r="3114" spans="1:1" x14ac:dyDescent="0.2">
      <c r="A3114" s="20" t="s">
        <v>1501</v>
      </c>
    </row>
    <row r="3115" spans="1:1" x14ac:dyDescent="0.2">
      <c r="A3115" s="20" t="s">
        <v>1629</v>
      </c>
    </row>
    <row r="3116" spans="1:1" x14ac:dyDescent="0.2">
      <c r="A3116" s="20" t="s">
        <v>1715</v>
      </c>
    </row>
    <row r="3117" spans="1:1" x14ac:dyDescent="0.2">
      <c r="A3117" s="20" t="s">
        <v>1503</v>
      </c>
    </row>
    <row r="3118" spans="1:1" x14ac:dyDescent="0.2">
      <c r="A3118" s="20" t="s">
        <v>1635</v>
      </c>
    </row>
    <row r="3119" spans="1:1" x14ac:dyDescent="0.2">
      <c r="A3119" s="20" t="s">
        <v>1718</v>
      </c>
    </row>
    <row r="3120" spans="1:1" x14ac:dyDescent="0.2">
      <c r="A3120" s="20" t="s">
        <v>1506</v>
      </c>
    </row>
    <row r="3121" spans="1:1" x14ac:dyDescent="0.2">
      <c r="A3121" s="20" t="s">
        <v>2588</v>
      </c>
    </row>
    <row r="3122" spans="1:1" x14ac:dyDescent="0.2">
      <c r="A3122" s="20" t="s">
        <v>2624</v>
      </c>
    </row>
    <row r="3123" spans="1:1" x14ac:dyDescent="0.2">
      <c r="A3123" s="20" t="s">
        <v>2653</v>
      </c>
    </row>
    <row r="3124" spans="1:1" x14ac:dyDescent="0.2">
      <c r="A3124" s="20" t="s">
        <v>2590</v>
      </c>
    </row>
    <row r="3125" spans="1:1" x14ac:dyDescent="0.2">
      <c r="A3125" s="20" t="s">
        <v>2625</v>
      </c>
    </row>
    <row r="3126" spans="1:1" x14ac:dyDescent="0.2">
      <c r="A3126" s="20" t="s">
        <v>2654</v>
      </c>
    </row>
    <row r="3127" spans="1:1" x14ac:dyDescent="0.2">
      <c r="A3127" s="20" t="s">
        <v>1627</v>
      </c>
    </row>
    <row r="3128" spans="1:1" x14ac:dyDescent="0.2">
      <c r="A3128" s="20" t="s">
        <v>1714</v>
      </c>
    </row>
    <row r="3129" spans="1:1" x14ac:dyDescent="0.2">
      <c r="A3129" s="20" t="s">
        <v>1502</v>
      </c>
    </row>
    <row r="3130" spans="1:1" x14ac:dyDescent="0.2">
      <c r="A3130" s="20" t="s">
        <v>1633</v>
      </c>
    </row>
    <row r="3131" spans="1:1" x14ac:dyDescent="0.2">
      <c r="A3131" s="20" t="s">
        <v>1717</v>
      </c>
    </row>
    <row r="3132" spans="1:1" x14ac:dyDescent="0.2">
      <c r="A3132" s="20" t="s">
        <v>1505</v>
      </c>
    </row>
    <row r="3133" spans="1:1" x14ac:dyDescent="0.2">
      <c r="A3133" s="20" t="s">
        <v>1631</v>
      </c>
    </row>
    <row r="3134" spans="1:1" x14ac:dyDescent="0.2">
      <c r="A3134" s="20" t="s">
        <v>1716</v>
      </c>
    </row>
    <row r="3135" spans="1:1" x14ac:dyDescent="0.2">
      <c r="A3135" s="20" t="s">
        <v>1504</v>
      </c>
    </row>
    <row r="3136" spans="1:1" x14ac:dyDescent="0.2">
      <c r="A3136" s="20" t="s">
        <v>1613</v>
      </c>
    </row>
    <row r="3137" spans="1:1" x14ac:dyDescent="0.2">
      <c r="A3137" s="20" t="s">
        <v>1685</v>
      </c>
    </row>
    <row r="3138" spans="1:1" x14ac:dyDescent="0.2">
      <c r="A3138" s="20" t="s">
        <v>1765</v>
      </c>
    </row>
    <row r="3139" spans="1:1" x14ac:dyDescent="0.2">
      <c r="A3139" s="20" t="s">
        <v>1534</v>
      </c>
    </row>
    <row r="3140" spans="1:1" x14ac:dyDescent="0.2">
      <c r="A3140" s="20" t="s">
        <v>1647</v>
      </c>
    </row>
    <row r="3141" spans="1:1" x14ac:dyDescent="0.2">
      <c r="A3141" s="20" t="s">
        <v>1725</v>
      </c>
    </row>
    <row r="3142" spans="1:1" x14ac:dyDescent="0.2">
      <c r="A3142" s="20" t="s">
        <v>1548</v>
      </c>
    </row>
    <row r="3143" spans="1:1" x14ac:dyDescent="0.2">
      <c r="A3143" s="20" t="s">
        <v>1653</v>
      </c>
    </row>
    <row r="3144" spans="1:1" x14ac:dyDescent="0.2">
      <c r="A3144" s="20" t="s">
        <v>1732</v>
      </c>
    </row>
    <row r="3145" spans="1:1" x14ac:dyDescent="0.2">
      <c r="A3145" s="20" t="s">
        <v>1552</v>
      </c>
    </row>
    <row r="3146" spans="1:1" x14ac:dyDescent="0.2">
      <c r="A3146" s="20" t="s">
        <v>1655</v>
      </c>
    </row>
    <row r="3147" spans="1:1" x14ac:dyDescent="0.2">
      <c r="A3147" s="20" t="s">
        <v>1734</v>
      </c>
    </row>
    <row r="3148" spans="1:1" x14ac:dyDescent="0.2">
      <c r="A3148" s="20" t="s">
        <v>1558</v>
      </c>
    </row>
    <row r="3149" spans="1:1" x14ac:dyDescent="0.2">
      <c r="A3149" s="20" t="s">
        <v>1658</v>
      </c>
    </row>
    <row r="3150" spans="1:1" x14ac:dyDescent="0.2">
      <c r="A3150" s="20" t="s">
        <v>1737</v>
      </c>
    </row>
    <row r="3151" spans="1:1" x14ac:dyDescent="0.2">
      <c r="A3151" s="20" t="s">
        <v>2548</v>
      </c>
    </row>
    <row r="3152" spans="1:1" x14ac:dyDescent="0.2">
      <c r="A3152" s="20" t="s">
        <v>2603</v>
      </c>
    </row>
    <row r="3153" spans="1:1" x14ac:dyDescent="0.2">
      <c r="A3153" s="20" t="s">
        <v>2633</v>
      </c>
    </row>
    <row r="3154" spans="1:1" x14ac:dyDescent="0.2">
      <c r="A3154" s="20" t="s">
        <v>2550</v>
      </c>
    </row>
    <row r="3155" spans="1:1" x14ac:dyDescent="0.2">
      <c r="A3155" s="20" t="s">
        <v>2604</v>
      </c>
    </row>
    <row r="3156" spans="1:1" x14ac:dyDescent="0.2">
      <c r="A3156" s="20" t="s">
        <v>2634</v>
      </c>
    </row>
    <row r="3157" spans="1:1" x14ac:dyDescent="0.2">
      <c r="A3157" s="20" t="s">
        <v>1550</v>
      </c>
    </row>
    <row r="3158" spans="1:1" x14ac:dyDescent="0.2">
      <c r="A3158" s="20" t="s">
        <v>1654</v>
      </c>
    </row>
    <row r="3159" spans="1:1" x14ac:dyDescent="0.2">
      <c r="A3159" s="20" t="s">
        <v>1733</v>
      </c>
    </row>
    <row r="3160" spans="1:1" x14ac:dyDescent="0.2">
      <c r="A3160" s="20" t="s">
        <v>1556</v>
      </c>
    </row>
    <row r="3161" spans="1:1" x14ac:dyDescent="0.2">
      <c r="A3161" s="20" t="s">
        <v>1657</v>
      </c>
    </row>
    <row r="3162" spans="1:1" x14ac:dyDescent="0.2">
      <c r="A3162" s="20" t="s">
        <v>1736</v>
      </c>
    </row>
    <row r="3163" spans="1:1" x14ac:dyDescent="0.2">
      <c r="A3163" s="20" t="s">
        <v>1554</v>
      </c>
    </row>
    <row r="3164" spans="1:1" x14ac:dyDescent="0.2">
      <c r="A3164" s="20" t="s">
        <v>1656</v>
      </c>
    </row>
    <row r="3165" spans="1:1" x14ac:dyDescent="0.2">
      <c r="A3165" s="20" t="s">
        <v>1735</v>
      </c>
    </row>
    <row r="3166" spans="1:1" x14ac:dyDescent="0.2">
      <c r="A3166" s="20" t="s">
        <v>1560</v>
      </c>
    </row>
    <row r="3167" spans="1:1" x14ac:dyDescent="0.2">
      <c r="A3167" s="20" t="s">
        <v>1659</v>
      </c>
    </row>
    <row r="3168" spans="1:1" x14ac:dyDescent="0.2">
      <c r="A3168" s="20" t="s">
        <v>1738</v>
      </c>
    </row>
    <row r="3169" spans="1:1" x14ac:dyDescent="0.2">
      <c r="A3169" s="20" t="s">
        <v>1564</v>
      </c>
    </row>
    <row r="3170" spans="1:1" x14ac:dyDescent="0.2">
      <c r="A3170" s="20" t="s">
        <v>1661</v>
      </c>
    </row>
    <row r="3171" spans="1:1" x14ac:dyDescent="0.2">
      <c r="A3171" s="20" t="s">
        <v>1740</v>
      </c>
    </row>
    <row r="3172" spans="1:1" x14ac:dyDescent="0.2">
      <c r="A3172" s="20" t="s">
        <v>1570</v>
      </c>
    </row>
    <row r="3173" spans="1:1" x14ac:dyDescent="0.2">
      <c r="A3173" s="20" t="s">
        <v>1664</v>
      </c>
    </row>
    <row r="3174" spans="1:1" x14ac:dyDescent="0.2">
      <c r="A3174" s="20" t="s">
        <v>1744</v>
      </c>
    </row>
    <row r="3175" spans="1:1" x14ac:dyDescent="0.2">
      <c r="A3175" s="20" t="s">
        <v>2552</v>
      </c>
    </row>
    <row r="3176" spans="1:1" x14ac:dyDescent="0.2">
      <c r="A3176" s="20" t="s">
        <v>2605</v>
      </c>
    </row>
    <row r="3177" spans="1:1" x14ac:dyDescent="0.2">
      <c r="A3177" s="20" t="s">
        <v>2635</v>
      </c>
    </row>
    <row r="3178" spans="1:1" x14ac:dyDescent="0.2">
      <c r="A3178" s="20" t="s">
        <v>2554</v>
      </c>
    </row>
    <row r="3179" spans="1:1" x14ac:dyDescent="0.2">
      <c r="A3179" s="20" t="s">
        <v>2606</v>
      </c>
    </row>
    <row r="3180" spans="1:1" x14ac:dyDescent="0.2">
      <c r="A3180" s="20" t="s">
        <v>2636</v>
      </c>
    </row>
    <row r="3181" spans="1:1" x14ac:dyDescent="0.2">
      <c r="A3181" s="20" t="s">
        <v>1562</v>
      </c>
    </row>
    <row r="3182" spans="1:1" x14ac:dyDescent="0.2">
      <c r="A3182" s="20" t="s">
        <v>1660</v>
      </c>
    </row>
    <row r="3183" spans="1:1" x14ac:dyDescent="0.2">
      <c r="A3183" s="20" t="s">
        <v>1739</v>
      </c>
    </row>
    <row r="3184" spans="1:1" x14ac:dyDescent="0.2">
      <c r="A3184" s="20" t="s">
        <v>1568</v>
      </c>
    </row>
    <row r="3185" spans="1:1" x14ac:dyDescent="0.2">
      <c r="A3185" s="20" t="s">
        <v>1663</v>
      </c>
    </row>
    <row r="3186" spans="1:1" x14ac:dyDescent="0.2">
      <c r="A3186" s="20" t="s">
        <v>1743</v>
      </c>
    </row>
    <row r="3187" spans="1:1" x14ac:dyDescent="0.2">
      <c r="A3187" s="20" t="s">
        <v>1566</v>
      </c>
    </row>
    <row r="3188" spans="1:1" x14ac:dyDescent="0.2">
      <c r="A3188" s="20" t="s">
        <v>1662</v>
      </c>
    </row>
    <row r="3189" spans="1:1" x14ac:dyDescent="0.2">
      <c r="A3189" s="20" t="s">
        <v>1741</v>
      </c>
    </row>
    <row r="3190" spans="1:1" x14ac:dyDescent="0.2">
      <c r="A3190" s="20" t="s">
        <v>1539</v>
      </c>
    </row>
    <row r="3191" spans="1:1" x14ac:dyDescent="0.2">
      <c r="A3191" s="20" t="s">
        <v>1649</v>
      </c>
    </row>
    <row r="3192" spans="1:1" x14ac:dyDescent="0.2">
      <c r="A3192" s="20" t="s">
        <v>1727</v>
      </c>
    </row>
    <row r="3193" spans="1:1" x14ac:dyDescent="0.2">
      <c r="A3193" s="20" t="s">
        <v>1546</v>
      </c>
    </row>
    <row r="3194" spans="1:1" x14ac:dyDescent="0.2">
      <c r="A3194" s="20" t="s">
        <v>1652</v>
      </c>
    </row>
    <row r="3195" spans="1:1" x14ac:dyDescent="0.2">
      <c r="A3195" s="20" t="s">
        <v>1731</v>
      </c>
    </row>
    <row r="3196" spans="1:1" x14ac:dyDescent="0.2">
      <c r="A3196" s="20" t="s">
        <v>2543</v>
      </c>
    </row>
    <row r="3197" spans="1:1" x14ac:dyDescent="0.2">
      <c r="A3197" s="20" t="s">
        <v>2601</v>
      </c>
    </row>
    <row r="3198" spans="1:1" x14ac:dyDescent="0.2">
      <c r="A3198" s="20" t="s">
        <v>2631</v>
      </c>
    </row>
    <row r="3199" spans="1:1" x14ac:dyDescent="0.2">
      <c r="A3199" s="20" t="s">
        <v>2546</v>
      </c>
    </row>
    <row r="3200" spans="1:1" x14ac:dyDescent="0.2">
      <c r="A3200" s="20" t="s">
        <v>2602</v>
      </c>
    </row>
    <row r="3201" spans="1:1" x14ac:dyDescent="0.2">
      <c r="A3201" s="20" t="s">
        <v>2632</v>
      </c>
    </row>
    <row r="3202" spans="1:1" x14ac:dyDescent="0.2">
      <c r="A3202" s="20" t="s">
        <v>1536</v>
      </c>
    </row>
    <row r="3203" spans="1:1" x14ac:dyDescent="0.2">
      <c r="A3203" s="20" t="s">
        <v>1648</v>
      </c>
    </row>
    <row r="3204" spans="1:1" x14ac:dyDescent="0.2">
      <c r="A3204" s="20" t="s">
        <v>1726</v>
      </c>
    </row>
    <row r="3205" spans="1:1" x14ac:dyDescent="0.2">
      <c r="A3205" s="20" t="s">
        <v>1544</v>
      </c>
    </row>
    <row r="3206" spans="1:1" x14ac:dyDescent="0.2">
      <c r="A3206" s="20" t="s">
        <v>1651</v>
      </c>
    </row>
    <row r="3207" spans="1:1" x14ac:dyDescent="0.2">
      <c r="A3207" s="20" t="s">
        <v>1729</v>
      </c>
    </row>
    <row r="3208" spans="1:1" x14ac:dyDescent="0.2">
      <c r="A3208" s="20" t="s">
        <v>1584</v>
      </c>
    </row>
    <row r="3209" spans="1:1" x14ac:dyDescent="0.2">
      <c r="A3209" s="20" t="s">
        <v>1671</v>
      </c>
    </row>
    <row r="3210" spans="1:1" x14ac:dyDescent="0.2">
      <c r="A3210" s="20" t="s">
        <v>1751</v>
      </c>
    </row>
    <row r="3211" spans="1:1" x14ac:dyDescent="0.2">
      <c r="A3211" s="20" t="s">
        <v>1588</v>
      </c>
    </row>
    <row r="3212" spans="1:1" x14ac:dyDescent="0.2">
      <c r="A3212" s="20" t="s">
        <v>1673</v>
      </c>
    </row>
    <row r="3213" spans="1:1" x14ac:dyDescent="0.2">
      <c r="A3213" s="20" t="s">
        <v>1753</v>
      </c>
    </row>
    <row r="3214" spans="1:1" x14ac:dyDescent="0.2">
      <c r="A3214" s="20" t="s">
        <v>1594</v>
      </c>
    </row>
    <row r="3215" spans="1:1" x14ac:dyDescent="0.2">
      <c r="A3215" s="20" t="s">
        <v>1676</v>
      </c>
    </row>
    <row r="3216" spans="1:1" x14ac:dyDescent="0.2">
      <c r="A3216" s="20" t="s">
        <v>1756</v>
      </c>
    </row>
    <row r="3217" spans="1:1" x14ac:dyDescent="0.2">
      <c r="A3217" s="20" t="s">
        <v>2560</v>
      </c>
    </row>
    <row r="3218" spans="1:1" x14ac:dyDescent="0.2">
      <c r="A3218" s="20" t="s">
        <v>2609</v>
      </c>
    </row>
    <row r="3219" spans="1:1" x14ac:dyDescent="0.2">
      <c r="A3219" s="20" t="s">
        <v>2639</v>
      </c>
    </row>
    <row r="3220" spans="1:1" x14ac:dyDescent="0.2">
      <c r="A3220" s="20" t="s">
        <v>2562</v>
      </c>
    </row>
    <row r="3221" spans="1:1" x14ac:dyDescent="0.2">
      <c r="A3221" s="20" t="s">
        <v>2610</v>
      </c>
    </row>
    <row r="3222" spans="1:1" x14ac:dyDescent="0.2">
      <c r="A3222" s="20" t="s">
        <v>2640</v>
      </c>
    </row>
    <row r="3223" spans="1:1" x14ac:dyDescent="0.2">
      <c r="A3223" s="20" t="s">
        <v>1586</v>
      </c>
    </row>
    <row r="3224" spans="1:1" x14ac:dyDescent="0.2">
      <c r="A3224" s="20" t="s">
        <v>1672</v>
      </c>
    </row>
    <row r="3225" spans="1:1" x14ac:dyDescent="0.2">
      <c r="A3225" s="20" t="s">
        <v>1752</v>
      </c>
    </row>
    <row r="3226" spans="1:1" x14ac:dyDescent="0.2">
      <c r="A3226" s="20" t="s">
        <v>1592</v>
      </c>
    </row>
    <row r="3227" spans="1:1" x14ac:dyDescent="0.2">
      <c r="A3227" s="20" t="s">
        <v>1675</v>
      </c>
    </row>
    <row r="3228" spans="1:1" x14ac:dyDescent="0.2">
      <c r="A3228" s="20" t="s">
        <v>1755</v>
      </c>
    </row>
    <row r="3229" spans="1:1" x14ac:dyDescent="0.2">
      <c r="A3229" s="20" t="s">
        <v>1590</v>
      </c>
    </row>
    <row r="3230" spans="1:1" x14ac:dyDescent="0.2">
      <c r="A3230" s="20" t="s">
        <v>1674</v>
      </c>
    </row>
    <row r="3231" spans="1:1" x14ac:dyDescent="0.2">
      <c r="A3231" s="20" t="s">
        <v>1754</v>
      </c>
    </row>
    <row r="3232" spans="1:1" x14ac:dyDescent="0.2">
      <c r="A3232" s="20" t="s">
        <v>1572</v>
      </c>
    </row>
    <row r="3233" spans="1:1" x14ac:dyDescent="0.2">
      <c r="A3233" s="20" t="s">
        <v>1665</v>
      </c>
    </row>
    <row r="3234" spans="1:1" x14ac:dyDescent="0.2">
      <c r="A3234" s="20" t="s">
        <v>1745</v>
      </c>
    </row>
    <row r="3235" spans="1:1" x14ac:dyDescent="0.2">
      <c r="A3235" s="20" t="s">
        <v>1576</v>
      </c>
    </row>
    <row r="3236" spans="1:1" x14ac:dyDescent="0.2">
      <c r="A3236" s="20" t="s">
        <v>1667</v>
      </c>
    </row>
    <row r="3237" spans="1:1" x14ac:dyDescent="0.2">
      <c r="A3237" s="20" t="s">
        <v>1747</v>
      </c>
    </row>
    <row r="3238" spans="1:1" x14ac:dyDescent="0.2">
      <c r="A3238" s="20" t="s">
        <v>1582</v>
      </c>
    </row>
    <row r="3239" spans="1:1" x14ac:dyDescent="0.2">
      <c r="A3239" s="20" t="s">
        <v>1670</v>
      </c>
    </row>
    <row r="3240" spans="1:1" x14ac:dyDescent="0.2">
      <c r="A3240" s="20" t="s">
        <v>1750</v>
      </c>
    </row>
    <row r="3241" spans="1:1" x14ac:dyDescent="0.2">
      <c r="A3241" s="20" t="s">
        <v>2556</v>
      </c>
    </row>
    <row r="3242" spans="1:1" x14ac:dyDescent="0.2">
      <c r="A3242" s="20" t="s">
        <v>2607</v>
      </c>
    </row>
    <row r="3243" spans="1:1" x14ac:dyDescent="0.2">
      <c r="A3243" s="20" t="s">
        <v>2637</v>
      </c>
    </row>
    <row r="3244" spans="1:1" x14ac:dyDescent="0.2">
      <c r="A3244" s="20" t="s">
        <v>2558</v>
      </c>
    </row>
    <row r="3245" spans="1:1" x14ac:dyDescent="0.2">
      <c r="A3245" s="20" t="s">
        <v>2608</v>
      </c>
    </row>
    <row r="3246" spans="1:1" x14ac:dyDescent="0.2">
      <c r="A3246" s="20" t="s">
        <v>2638</v>
      </c>
    </row>
    <row r="3247" spans="1:1" x14ac:dyDescent="0.2">
      <c r="A3247" s="20" t="s">
        <v>1574</v>
      </c>
    </row>
    <row r="3248" spans="1:1" x14ac:dyDescent="0.2">
      <c r="A3248" s="20" t="s">
        <v>1666</v>
      </c>
    </row>
    <row r="3249" spans="1:1" x14ac:dyDescent="0.2">
      <c r="A3249" s="20" t="s">
        <v>1746</v>
      </c>
    </row>
    <row r="3250" spans="1:1" x14ac:dyDescent="0.2">
      <c r="A3250" s="20" t="s">
        <v>1580</v>
      </c>
    </row>
    <row r="3251" spans="1:1" x14ac:dyDescent="0.2">
      <c r="A3251" s="20" t="s">
        <v>1669</v>
      </c>
    </row>
    <row r="3252" spans="1:1" x14ac:dyDescent="0.2">
      <c r="A3252" s="20" t="s">
        <v>1749</v>
      </c>
    </row>
    <row r="3253" spans="1:1" x14ac:dyDescent="0.2">
      <c r="A3253" s="20" t="s">
        <v>1578</v>
      </c>
    </row>
    <row r="3254" spans="1:1" x14ac:dyDescent="0.2">
      <c r="A3254" s="20" t="s">
        <v>1668</v>
      </c>
    </row>
    <row r="3255" spans="1:1" x14ac:dyDescent="0.2">
      <c r="A3255" s="20" t="s">
        <v>1748</v>
      </c>
    </row>
    <row r="3256" spans="1:1" x14ac:dyDescent="0.2">
      <c r="A3256" s="20" t="s">
        <v>1596</v>
      </c>
    </row>
    <row r="3257" spans="1:1" x14ac:dyDescent="0.2">
      <c r="A3257" s="20" t="s">
        <v>1677</v>
      </c>
    </row>
    <row r="3258" spans="1:1" x14ac:dyDescent="0.2">
      <c r="A3258" s="20" t="s">
        <v>1757</v>
      </c>
    </row>
    <row r="3259" spans="1:1" x14ac:dyDescent="0.2">
      <c r="A3259" s="20" t="s">
        <v>1600</v>
      </c>
    </row>
    <row r="3260" spans="1:1" x14ac:dyDescent="0.2">
      <c r="A3260" s="20" t="s">
        <v>1679</v>
      </c>
    </row>
    <row r="3261" spans="1:1" x14ac:dyDescent="0.2">
      <c r="A3261" s="20" t="s">
        <v>1759</v>
      </c>
    </row>
    <row r="3262" spans="1:1" x14ac:dyDescent="0.2">
      <c r="A3262" s="20" t="s">
        <v>1606</v>
      </c>
    </row>
    <row r="3263" spans="1:1" x14ac:dyDescent="0.2">
      <c r="A3263" s="20" t="s">
        <v>1682</v>
      </c>
    </row>
    <row r="3264" spans="1:1" x14ac:dyDescent="0.2">
      <c r="A3264" s="20" t="s">
        <v>1762</v>
      </c>
    </row>
    <row r="3265" spans="1:1" x14ac:dyDescent="0.2">
      <c r="A3265" s="20" t="s">
        <v>2564</v>
      </c>
    </row>
    <row r="3266" spans="1:1" x14ac:dyDescent="0.2">
      <c r="A3266" s="20" t="s">
        <v>2611</v>
      </c>
    </row>
    <row r="3267" spans="1:1" x14ac:dyDescent="0.2">
      <c r="A3267" s="20" t="s">
        <v>2641</v>
      </c>
    </row>
    <row r="3268" spans="1:1" x14ac:dyDescent="0.2">
      <c r="A3268" s="20" t="s">
        <v>2566</v>
      </c>
    </row>
    <row r="3269" spans="1:1" x14ac:dyDescent="0.2">
      <c r="A3269" s="20" t="s">
        <v>2612</v>
      </c>
    </row>
    <row r="3270" spans="1:1" x14ac:dyDescent="0.2">
      <c r="A3270" s="20" t="s">
        <v>2642</v>
      </c>
    </row>
    <row r="3271" spans="1:1" x14ac:dyDescent="0.2">
      <c r="A3271" s="20" t="s">
        <v>1598</v>
      </c>
    </row>
    <row r="3272" spans="1:1" x14ac:dyDescent="0.2">
      <c r="A3272" s="20" t="s">
        <v>1678</v>
      </c>
    </row>
    <row r="3273" spans="1:1" x14ac:dyDescent="0.2">
      <c r="A3273" s="20" t="s">
        <v>1758</v>
      </c>
    </row>
    <row r="3274" spans="1:1" x14ac:dyDescent="0.2">
      <c r="A3274" s="20" t="s">
        <v>1604</v>
      </c>
    </row>
    <row r="3275" spans="1:1" x14ac:dyDescent="0.2">
      <c r="A3275" s="20" t="s">
        <v>1681</v>
      </c>
    </row>
    <row r="3276" spans="1:1" x14ac:dyDescent="0.2">
      <c r="A3276" s="20" t="s">
        <v>1761</v>
      </c>
    </row>
    <row r="3277" spans="1:1" x14ac:dyDescent="0.2">
      <c r="A3277" s="20" t="s">
        <v>1602</v>
      </c>
    </row>
    <row r="3278" spans="1:1" x14ac:dyDescent="0.2">
      <c r="A3278" s="20" t="s">
        <v>1680</v>
      </c>
    </row>
    <row r="3279" spans="1:1" x14ac:dyDescent="0.2">
      <c r="A3279" s="20" t="s">
        <v>1760</v>
      </c>
    </row>
    <row r="3280" spans="1:1" x14ac:dyDescent="0.2">
      <c r="A3280" s="20" t="s">
        <v>1542</v>
      </c>
    </row>
    <row r="3281" spans="1:1" x14ac:dyDescent="0.2">
      <c r="A3281" s="20" t="s">
        <v>1650</v>
      </c>
    </row>
    <row r="3282" spans="1:1" x14ac:dyDescent="0.2">
      <c r="A3282" s="20" t="s">
        <v>1728</v>
      </c>
    </row>
    <row r="3283" spans="1:1" x14ac:dyDescent="0.2">
      <c r="A3283" s="20" t="s">
        <v>2431</v>
      </c>
    </row>
    <row r="3284" spans="1:1" x14ac:dyDescent="0.2">
      <c r="A3284" s="20" t="s">
        <v>2440</v>
      </c>
    </row>
    <row r="3285" spans="1:1" x14ac:dyDescent="0.2">
      <c r="A3285" s="20" t="s">
        <v>2446</v>
      </c>
    </row>
    <row r="3286" spans="1:1" x14ac:dyDescent="0.2">
      <c r="A3286" s="20" t="s">
        <v>2432</v>
      </c>
    </row>
    <row r="3287" spans="1:1" x14ac:dyDescent="0.2">
      <c r="A3287" s="20" t="s">
        <v>2441</v>
      </c>
    </row>
    <row r="3288" spans="1:1" x14ac:dyDescent="0.2">
      <c r="A3288" s="20" t="s">
        <v>2447</v>
      </c>
    </row>
    <row r="3289" spans="1:1" x14ac:dyDescent="0.2">
      <c r="A3289" s="20" t="s">
        <v>1639</v>
      </c>
    </row>
    <row r="3290" spans="1:1" x14ac:dyDescent="0.2">
      <c r="A3290" s="20" t="s">
        <v>1720</v>
      </c>
    </row>
    <row r="3291" spans="1:1" x14ac:dyDescent="0.2">
      <c r="A3291" s="20" t="s">
        <v>1508</v>
      </c>
    </row>
    <row r="3292" spans="1:1" x14ac:dyDescent="0.2">
      <c r="A3292" s="20" t="s">
        <v>2594</v>
      </c>
    </row>
    <row r="3293" spans="1:1" x14ac:dyDescent="0.2">
      <c r="A3293" s="20" t="s">
        <v>2627</v>
      </c>
    </row>
    <row r="3294" spans="1:1" x14ac:dyDescent="0.2">
      <c r="A3294" s="20" t="s">
        <v>2656</v>
      </c>
    </row>
    <row r="3295" spans="1:1" x14ac:dyDescent="0.2">
      <c r="A3295" s="20" t="s">
        <v>2434</v>
      </c>
    </row>
    <row r="3296" spans="1:1" x14ac:dyDescent="0.2">
      <c r="A3296" s="20" t="s">
        <v>2442</v>
      </c>
    </row>
    <row r="3297" spans="1:1" x14ac:dyDescent="0.2">
      <c r="A3297" s="20" t="s">
        <v>2448</v>
      </c>
    </row>
    <row r="3298" spans="1:1" x14ac:dyDescent="0.2">
      <c r="A3298" s="20" t="s">
        <v>1641</v>
      </c>
    </row>
    <row r="3299" spans="1:1" x14ac:dyDescent="0.2">
      <c r="A3299" s="20" t="s">
        <v>1721</v>
      </c>
    </row>
    <row r="3300" spans="1:1" x14ac:dyDescent="0.2">
      <c r="A3300" s="20" t="s">
        <v>1509</v>
      </c>
    </row>
    <row r="3301" spans="1:1" x14ac:dyDescent="0.2">
      <c r="A3301" s="20" t="s">
        <v>2596</v>
      </c>
    </row>
    <row r="3302" spans="1:1" x14ac:dyDescent="0.2">
      <c r="A3302" s="20" t="s">
        <v>2628</v>
      </c>
    </row>
    <row r="3303" spans="1:1" x14ac:dyDescent="0.2">
      <c r="A3303" s="20" t="s">
        <v>2657</v>
      </c>
    </row>
    <row r="3304" spans="1:1" x14ac:dyDescent="0.2">
      <c r="A3304" s="20" t="s">
        <v>1637</v>
      </c>
    </row>
    <row r="3305" spans="1:1" x14ac:dyDescent="0.2">
      <c r="A3305" s="20" t="s">
        <v>1719</v>
      </c>
    </row>
    <row r="3306" spans="1:1" x14ac:dyDescent="0.2">
      <c r="A3306" s="20" t="s">
        <v>1507</v>
      </c>
    </row>
    <row r="3307" spans="1:1" x14ac:dyDescent="0.2">
      <c r="A3307" s="20" t="s">
        <v>2592</v>
      </c>
    </row>
    <row r="3308" spans="1:1" x14ac:dyDescent="0.2">
      <c r="A3308" s="20" t="s">
        <v>2626</v>
      </c>
    </row>
    <row r="3309" spans="1:1" x14ac:dyDescent="0.2">
      <c r="A3309" s="20" t="s">
        <v>2655</v>
      </c>
    </row>
    <row r="3310" spans="1:1" x14ac:dyDescent="0.2">
      <c r="A3310" s="20" t="s">
        <v>2436</v>
      </c>
    </row>
    <row r="3311" spans="1:1" x14ac:dyDescent="0.2">
      <c r="A3311" s="20" t="s">
        <v>2443</v>
      </c>
    </row>
    <row r="3312" spans="1:1" x14ac:dyDescent="0.2">
      <c r="A3312" s="20" t="s">
        <v>2449</v>
      </c>
    </row>
    <row r="3313" spans="1:1" x14ac:dyDescent="0.2">
      <c r="A3313" s="20" t="s">
        <v>1643</v>
      </c>
    </row>
    <row r="3314" spans="1:1" x14ac:dyDescent="0.2">
      <c r="A3314" s="20" t="s">
        <v>1722</v>
      </c>
    </row>
    <row r="3315" spans="1:1" x14ac:dyDescent="0.2">
      <c r="A3315" s="20" t="s">
        <v>1510</v>
      </c>
    </row>
    <row r="3316" spans="1:1" x14ac:dyDescent="0.2">
      <c r="A3316" s="20" t="s">
        <v>2598</v>
      </c>
    </row>
    <row r="3317" spans="1:1" x14ac:dyDescent="0.2">
      <c r="A3317" s="20" t="s">
        <v>2629</v>
      </c>
    </row>
    <row r="3318" spans="1:1" x14ac:dyDescent="0.2">
      <c r="A3318" s="20" t="s">
        <v>2658</v>
      </c>
    </row>
    <row r="3319" spans="1:1" x14ac:dyDescent="0.2">
      <c r="A3319" s="20" t="s">
        <v>1645</v>
      </c>
    </row>
    <row r="3320" spans="1:1" x14ac:dyDescent="0.2">
      <c r="A3320" s="20" t="s">
        <v>1723</v>
      </c>
    </row>
    <row r="3321" spans="1:1" x14ac:dyDescent="0.2">
      <c r="A3321" s="20" t="s">
        <v>1511</v>
      </c>
    </row>
    <row r="3322" spans="1:1" x14ac:dyDescent="0.2">
      <c r="A3322" s="20" t="s">
        <v>1646</v>
      </c>
    </row>
    <row r="3323" spans="1:1" x14ac:dyDescent="0.2">
      <c r="A3323" s="20" t="s">
        <v>1724</v>
      </c>
    </row>
    <row r="3324" spans="1:1" x14ac:dyDescent="0.2">
      <c r="A3324" s="20" t="s">
        <v>1512</v>
      </c>
    </row>
    <row r="3325" spans="1:1" x14ac:dyDescent="0.2">
      <c r="A3325" s="20" t="s">
        <v>2600</v>
      </c>
    </row>
    <row r="3326" spans="1:1" x14ac:dyDescent="0.2">
      <c r="A3326" s="20" t="s">
        <v>2630</v>
      </c>
    </row>
    <row r="3327" spans="1:1" x14ac:dyDescent="0.2">
      <c r="A3327" s="20" t="s">
        <v>2659</v>
      </c>
    </row>
    <row r="3328" spans="1:1" x14ac:dyDescent="0.2">
      <c r="A3328" s="20" t="s">
        <v>2450</v>
      </c>
    </row>
    <row r="3329" spans="1:1" x14ac:dyDescent="0.2">
      <c r="A3329" s="20" t="s">
        <v>2506</v>
      </c>
    </row>
    <row r="3330" spans="1:1" x14ac:dyDescent="0.2">
      <c r="A3330" s="20" t="s">
        <v>691</v>
      </c>
    </row>
    <row r="3331" spans="1:1" x14ac:dyDescent="0.2">
      <c r="A3331" s="20" t="s">
        <v>2288</v>
      </c>
    </row>
    <row r="3332" spans="1:1" x14ac:dyDescent="0.2">
      <c r="A3332" s="20" t="s">
        <v>2319</v>
      </c>
    </row>
    <row r="3333" spans="1:1" x14ac:dyDescent="0.2">
      <c r="A3333" s="20" t="s">
        <v>2456</v>
      </c>
    </row>
    <row r="3334" spans="1:1" x14ac:dyDescent="0.2">
      <c r="A3334" s="20" t="s">
        <v>2508</v>
      </c>
    </row>
    <row r="3335" spans="1:1" x14ac:dyDescent="0.2">
      <c r="A3335" s="20" t="s">
        <v>693</v>
      </c>
    </row>
    <row r="3336" spans="1:1" x14ac:dyDescent="0.2">
      <c r="A3336" s="20" t="s">
        <v>2290</v>
      </c>
    </row>
    <row r="3337" spans="1:1" x14ac:dyDescent="0.2">
      <c r="A3337" s="20" t="s">
        <v>2321</v>
      </c>
    </row>
    <row r="3338" spans="1:1" x14ac:dyDescent="0.2">
      <c r="A3338" s="20" t="s">
        <v>2462</v>
      </c>
    </row>
    <row r="3339" spans="1:1" x14ac:dyDescent="0.2">
      <c r="A3339" s="20" t="s">
        <v>2512</v>
      </c>
    </row>
    <row r="3340" spans="1:1" x14ac:dyDescent="0.2">
      <c r="A3340" s="20" t="s">
        <v>697</v>
      </c>
    </row>
    <row r="3341" spans="1:1" x14ac:dyDescent="0.2">
      <c r="A3341" s="20" t="s">
        <v>2294</v>
      </c>
    </row>
    <row r="3342" spans="1:1" x14ac:dyDescent="0.2">
      <c r="A3342" s="20" t="s">
        <v>2325</v>
      </c>
    </row>
    <row r="3343" spans="1:1" x14ac:dyDescent="0.2">
      <c r="A3343" s="20" t="s">
        <v>1888</v>
      </c>
    </row>
    <row r="3344" spans="1:1" x14ac:dyDescent="0.2">
      <c r="A3344" s="20" t="s">
        <v>629</v>
      </c>
    </row>
    <row r="3345" spans="1:1" x14ac:dyDescent="0.2">
      <c r="A3345" s="20" t="s">
        <v>408</v>
      </c>
    </row>
    <row r="3346" spans="1:1" x14ac:dyDescent="0.2">
      <c r="A3346" s="20" t="s">
        <v>2376</v>
      </c>
    </row>
    <row r="3347" spans="1:1" x14ac:dyDescent="0.2">
      <c r="A3347" s="20" t="s">
        <v>2178</v>
      </c>
    </row>
    <row r="3348" spans="1:1" x14ac:dyDescent="0.2">
      <c r="A3348" s="20" t="s">
        <v>1896</v>
      </c>
    </row>
    <row r="3349" spans="1:1" x14ac:dyDescent="0.2">
      <c r="A3349" s="20" t="s">
        <v>633</v>
      </c>
    </row>
    <row r="3350" spans="1:1" x14ac:dyDescent="0.2">
      <c r="A3350" s="20" t="s">
        <v>412</v>
      </c>
    </row>
    <row r="3351" spans="1:1" x14ac:dyDescent="0.2">
      <c r="A3351" s="20" t="s">
        <v>2039</v>
      </c>
    </row>
    <row r="3352" spans="1:1" x14ac:dyDescent="0.2">
      <c r="A3352" s="20" t="s">
        <v>2182</v>
      </c>
    </row>
    <row r="3353" spans="1:1" x14ac:dyDescent="0.2">
      <c r="A3353" s="20" t="s">
        <v>2681</v>
      </c>
    </row>
    <row r="3354" spans="1:1" x14ac:dyDescent="0.2">
      <c r="A3354" s="20" t="s">
        <v>2770</v>
      </c>
    </row>
    <row r="3355" spans="1:1" x14ac:dyDescent="0.2">
      <c r="A3355" s="20" t="s">
        <v>2825</v>
      </c>
    </row>
    <row r="3356" spans="1:1" x14ac:dyDescent="0.2">
      <c r="A3356" s="20" t="s">
        <v>2882</v>
      </c>
    </row>
    <row r="3357" spans="1:1" x14ac:dyDescent="0.2">
      <c r="A3357" s="20" t="s">
        <v>2939</v>
      </c>
    </row>
    <row r="3358" spans="1:1" x14ac:dyDescent="0.2">
      <c r="A3358" s="20" t="s">
        <v>2683</v>
      </c>
    </row>
    <row r="3359" spans="1:1" x14ac:dyDescent="0.2">
      <c r="A3359" s="20" t="s">
        <v>2771</v>
      </c>
    </row>
    <row r="3360" spans="1:1" x14ac:dyDescent="0.2">
      <c r="A3360" s="20" t="s">
        <v>2826</v>
      </c>
    </row>
    <row r="3361" spans="1:1" x14ac:dyDescent="0.2">
      <c r="A3361" s="20" t="s">
        <v>2883</v>
      </c>
    </row>
    <row r="3362" spans="1:1" x14ac:dyDescent="0.2">
      <c r="A3362" s="20" t="s">
        <v>2940</v>
      </c>
    </row>
    <row r="3363" spans="1:1" x14ac:dyDescent="0.2">
      <c r="A3363" s="20" t="s">
        <v>1886</v>
      </c>
    </row>
    <row r="3364" spans="1:1" x14ac:dyDescent="0.2">
      <c r="A3364" s="20" t="s">
        <v>628</v>
      </c>
    </row>
    <row r="3365" spans="1:1" x14ac:dyDescent="0.2">
      <c r="A3365" s="20" t="s">
        <v>407</v>
      </c>
    </row>
    <row r="3366" spans="1:1" x14ac:dyDescent="0.2">
      <c r="A3366" s="20" t="s">
        <v>2375</v>
      </c>
    </row>
    <row r="3367" spans="1:1" x14ac:dyDescent="0.2">
      <c r="A3367" s="20" t="s">
        <v>2177</v>
      </c>
    </row>
    <row r="3368" spans="1:1" x14ac:dyDescent="0.2">
      <c r="A3368" s="20" t="s">
        <v>1894</v>
      </c>
    </row>
    <row r="3369" spans="1:1" x14ac:dyDescent="0.2">
      <c r="A3369" s="20" t="s">
        <v>632</v>
      </c>
    </row>
    <row r="3370" spans="1:1" x14ac:dyDescent="0.2">
      <c r="A3370" s="20" t="s">
        <v>411</v>
      </c>
    </row>
    <row r="3371" spans="1:1" x14ac:dyDescent="0.2">
      <c r="A3371" s="20" t="s">
        <v>2038</v>
      </c>
    </row>
    <row r="3372" spans="1:1" x14ac:dyDescent="0.2">
      <c r="A3372" s="20" t="s">
        <v>2181</v>
      </c>
    </row>
    <row r="3373" spans="1:1" x14ac:dyDescent="0.2">
      <c r="A3373" s="20" t="s">
        <v>2464</v>
      </c>
    </row>
    <row r="3374" spans="1:1" x14ac:dyDescent="0.2">
      <c r="A3374" s="20" t="s">
        <v>2513</v>
      </c>
    </row>
    <row r="3375" spans="1:1" x14ac:dyDescent="0.2">
      <c r="A3375" s="20" t="s">
        <v>698</v>
      </c>
    </row>
    <row r="3376" spans="1:1" x14ac:dyDescent="0.2">
      <c r="A3376" s="20" t="s">
        <v>2295</v>
      </c>
    </row>
    <row r="3377" spans="1:1" x14ac:dyDescent="0.2">
      <c r="A3377" s="20" t="s">
        <v>2326</v>
      </c>
    </row>
    <row r="3378" spans="1:1" x14ac:dyDescent="0.2">
      <c r="A3378" s="20" t="s">
        <v>1892</v>
      </c>
    </row>
    <row r="3379" spans="1:1" x14ac:dyDescent="0.2">
      <c r="A3379" s="20" t="s">
        <v>631</v>
      </c>
    </row>
    <row r="3380" spans="1:1" x14ac:dyDescent="0.2">
      <c r="A3380" s="20" t="s">
        <v>410</v>
      </c>
    </row>
    <row r="3381" spans="1:1" x14ac:dyDescent="0.2">
      <c r="A3381" s="20" t="s">
        <v>2037</v>
      </c>
    </row>
    <row r="3382" spans="1:1" x14ac:dyDescent="0.2">
      <c r="A3382" s="20" t="s">
        <v>2180</v>
      </c>
    </row>
    <row r="3383" spans="1:1" x14ac:dyDescent="0.2">
      <c r="A3383" s="20" t="s">
        <v>1890</v>
      </c>
    </row>
    <row r="3384" spans="1:1" x14ac:dyDescent="0.2">
      <c r="A3384" s="20" t="s">
        <v>630</v>
      </c>
    </row>
    <row r="3385" spans="1:1" x14ac:dyDescent="0.2">
      <c r="A3385" s="20" t="s">
        <v>409</v>
      </c>
    </row>
    <row r="3386" spans="1:1" x14ac:dyDescent="0.2">
      <c r="A3386" s="20" t="s">
        <v>2036</v>
      </c>
    </row>
    <row r="3387" spans="1:1" x14ac:dyDescent="0.2">
      <c r="A3387" s="20" t="s">
        <v>2179</v>
      </c>
    </row>
    <row r="3388" spans="1:1" x14ac:dyDescent="0.2">
      <c r="A3388" s="20" t="s">
        <v>15</v>
      </c>
    </row>
    <row r="3389" spans="1:1" x14ac:dyDescent="0.2">
      <c r="A3389" s="20" t="s">
        <v>584</v>
      </c>
    </row>
    <row r="3390" spans="1:1" x14ac:dyDescent="0.2">
      <c r="A3390" s="20" t="s">
        <v>364</v>
      </c>
    </row>
    <row r="3391" spans="1:1" x14ac:dyDescent="0.2">
      <c r="A3391" s="20" t="s">
        <v>2332</v>
      </c>
    </row>
    <row r="3392" spans="1:1" x14ac:dyDescent="0.2">
      <c r="A3392" s="20" t="s">
        <v>2133</v>
      </c>
    </row>
    <row r="3393" spans="1:1" x14ac:dyDescent="0.2">
      <c r="A3393" s="20" t="s">
        <v>23</v>
      </c>
    </row>
    <row r="3394" spans="1:1" x14ac:dyDescent="0.2">
      <c r="A3394" s="20" t="s">
        <v>589</v>
      </c>
    </row>
    <row r="3395" spans="1:1" x14ac:dyDescent="0.2">
      <c r="A3395" s="20" t="s">
        <v>368</v>
      </c>
    </row>
    <row r="3396" spans="1:1" x14ac:dyDescent="0.2">
      <c r="A3396" s="20" t="s">
        <v>2336</v>
      </c>
    </row>
    <row r="3397" spans="1:1" x14ac:dyDescent="0.2">
      <c r="A3397" s="20" t="s">
        <v>2137</v>
      </c>
    </row>
    <row r="3398" spans="1:1" x14ac:dyDescent="0.2">
      <c r="A3398" s="20" t="s">
        <v>2664</v>
      </c>
    </row>
    <row r="3399" spans="1:1" x14ac:dyDescent="0.2">
      <c r="A3399" s="20" t="s">
        <v>2757</v>
      </c>
    </row>
    <row r="3400" spans="1:1" x14ac:dyDescent="0.2">
      <c r="A3400" s="20" t="s">
        <v>2813</v>
      </c>
    </row>
    <row r="3401" spans="1:1" x14ac:dyDescent="0.2">
      <c r="A3401" s="20" t="s">
        <v>2870</v>
      </c>
    </row>
    <row r="3402" spans="1:1" x14ac:dyDescent="0.2">
      <c r="A3402" s="20" t="s">
        <v>2927</v>
      </c>
    </row>
    <row r="3403" spans="1:1" x14ac:dyDescent="0.2">
      <c r="A3403" s="20" t="s">
        <v>2666</v>
      </c>
    </row>
    <row r="3404" spans="1:1" x14ac:dyDescent="0.2">
      <c r="A3404" s="20" t="s">
        <v>2759</v>
      </c>
    </row>
    <row r="3405" spans="1:1" x14ac:dyDescent="0.2">
      <c r="A3405" s="20" t="s">
        <v>2814</v>
      </c>
    </row>
    <row r="3406" spans="1:1" x14ac:dyDescent="0.2">
      <c r="A3406" s="20" t="s">
        <v>2871</v>
      </c>
    </row>
    <row r="3407" spans="1:1" x14ac:dyDescent="0.2">
      <c r="A3407" s="20" t="s">
        <v>2928</v>
      </c>
    </row>
    <row r="3408" spans="1:1" x14ac:dyDescent="0.2">
      <c r="A3408" s="20" t="s">
        <v>13</v>
      </c>
    </row>
    <row r="3409" spans="1:1" x14ac:dyDescent="0.2">
      <c r="A3409" s="20" t="s">
        <v>583</v>
      </c>
    </row>
    <row r="3410" spans="1:1" x14ac:dyDescent="0.2">
      <c r="A3410" s="20" t="s">
        <v>363</v>
      </c>
    </row>
    <row r="3411" spans="1:1" x14ac:dyDescent="0.2">
      <c r="A3411" s="20" t="s">
        <v>2331</v>
      </c>
    </row>
    <row r="3412" spans="1:1" x14ac:dyDescent="0.2">
      <c r="A3412" s="20" t="s">
        <v>2132</v>
      </c>
    </row>
    <row r="3413" spans="1:1" x14ac:dyDescent="0.2">
      <c r="A3413" s="20" t="s">
        <v>21</v>
      </c>
    </row>
    <row r="3414" spans="1:1" x14ac:dyDescent="0.2">
      <c r="A3414" s="20" t="s">
        <v>588</v>
      </c>
    </row>
    <row r="3415" spans="1:1" x14ac:dyDescent="0.2">
      <c r="A3415" s="20" t="s">
        <v>367</v>
      </c>
    </row>
    <row r="3416" spans="1:1" x14ac:dyDescent="0.2">
      <c r="A3416" s="20" t="s">
        <v>2335</v>
      </c>
    </row>
    <row r="3417" spans="1:1" x14ac:dyDescent="0.2">
      <c r="A3417" s="20" t="s">
        <v>2136</v>
      </c>
    </row>
    <row r="3418" spans="1:1" x14ac:dyDescent="0.2">
      <c r="A3418" s="20" t="s">
        <v>2458</v>
      </c>
    </row>
    <row r="3419" spans="1:1" x14ac:dyDescent="0.2">
      <c r="A3419" s="20" t="s">
        <v>2509</v>
      </c>
    </row>
    <row r="3420" spans="1:1" x14ac:dyDescent="0.2">
      <c r="A3420" s="20" t="s">
        <v>694</v>
      </c>
    </row>
    <row r="3421" spans="1:1" x14ac:dyDescent="0.2">
      <c r="A3421" s="20" t="s">
        <v>2291</v>
      </c>
    </row>
    <row r="3422" spans="1:1" x14ac:dyDescent="0.2">
      <c r="A3422" s="20" t="s">
        <v>2322</v>
      </c>
    </row>
    <row r="3423" spans="1:1" x14ac:dyDescent="0.2">
      <c r="A3423" s="20" t="s">
        <v>19</v>
      </c>
    </row>
    <row r="3424" spans="1:1" x14ac:dyDescent="0.2">
      <c r="A3424" s="20" t="s">
        <v>587</v>
      </c>
    </row>
    <row r="3425" spans="1:1" x14ac:dyDescent="0.2">
      <c r="A3425" s="20" t="s">
        <v>366</v>
      </c>
    </row>
    <row r="3426" spans="1:1" x14ac:dyDescent="0.2">
      <c r="A3426" s="20" t="s">
        <v>2334</v>
      </c>
    </row>
    <row r="3427" spans="1:1" x14ac:dyDescent="0.2">
      <c r="A3427" s="20" t="s">
        <v>2135</v>
      </c>
    </row>
    <row r="3428" spans="1:1" x14ac:dyDescent="0.2">
      <c r="A3428" s="20" t="s">
        <v>17</v>
      </c>
    </row>
    <row r="3429" spans="1:1" x14ac:dyDescent="0.2">
      <c r="A3429" s="20" t="s">
        <v>586</v>
      </c>
    </row>
    <row r="3430" spans="1:1" x14ac:dyDescent="0.2">
      <c r="A3430" s="20" t="s">
        <v>365</v>
      </c>
    </row>
    <row r="3431" spans="1:1" x14ac:dyDescent="0.2">
      <c r="A3431" s="20" t="s">
        <v>2333</v>
      </c>
    </row>
    <row r="3432" spans="1:1" x14ac:dyDescent="0.2">
      <c r="A3432" s="20" t="s">
        <v>2134</v>
      </c>
    </row>
    <row r="3433" spans="1:1" x14ac:dyDescent="0.2">
      <c r="A3433" s="20" t="s">
        <v>2459</v>
      </c>
    </row>
    <row r="3434" spans="1:1" x14ac:dyDescent="0.2">
      <c r="A3434" s="20" t="s">
        <v>2510</v>
      </c>
    </row>
    <row r="3435" spans="1:1" x14ac:dyDescent="0.2">
      <c r="A3435" s="20" t="s">
        <v>695</v>
      </c>
    </row>
    <row r="3436" spans="1:1" x14ac:dyDescent="0.2">
      <c r="A3436" s="20" t="s">
        <v>2292</v>
      </c>
    </row>
    <row r="3437" spans="1:1" x14ac:dyDescent="0.2">
      <c r="A3437" s="20" t="s">
        <v>2323</v>
      </c>
    </row>
    <row r="3438" spans="1:1" x14ac:dyDescent="0.2">
      <c r="A3438" s="20" t="s">
        <v>69</v>
      </c>
    </row>
    <row r="3439" spans="1:1" x14ac:dyDescent="0.2">
      <c r="A3439" s="20" t="s">
        <v>623</v>
      </c>
    </row>
    <row r="3440" spans="1:1" x14ac:dyDescent="0.2">
      <c r="A3440" s="20" t="s">
        <v>402</v>
      </c>
    </row>
    <row r="3441" spans="1:1" x14ac:dyDescent="0.2">
      <c r="A3441" s="20" t="s">
        <v>2370</v>
      </c>
    </row>
    <row r="3442" spans="1:1" x14ac:dyDescent="0.2">
      <c r="A3442" s="20" t="s">
        <v>2171</v>
      </c>
    </row>
    <row r="3443" spans="1:1" x14ac:dyDescent="0.2">
      <c r="A3443" s="20" t="s">
        <v>1884</v>
      </c>
    </row>
    <row r="3444" spans="1:1" x14ac:dyDescent="0.2">
      <c r="A3444" s="20" t="s">
        <v>627</v>
      </c>
    </row>
    <row r="3445" spans="1:1" x14ac:dyDescent="0.2">
      <c r="A3445" s="20" t="s">
        <v>406</v>
      </c>
    </row>
    <row r="3446" spans="1:1" x14ac:dyDescent="0.2">
      <c r="A3446" s="20" t="s">
        <v>2374</v>
      </c>
    </row>
    <row r="3447" spans="1:1" x14ac:dyDescent="0.2">
      <c r="A3447" s="20" t="s">
        <v>2175</v>
      </c>
    </row>
    <row r="3448" spans="1:1" x14ac:dyDescent="0.2">
      <c r="A3448" s="20" t="s">
        <v>2677</v>
      </c>
    </row>
    <row r="3449" spans="1:1" x14ac:dyDescent="0.2">
      <c r="A3449" s="20" t="s">
        <v>2768</v>
      </c>
    </row>
    <row r="3450" spans="1:1" x14ac:dyDescent="0.2">
      <c r="A3450" s="20" t="s">
        <v>2823</v>
      </c>
    </row>
    <row r="3451" spans="1:1" x14ac:dyDescent="0.2">
      <c r="A3451" s="20" t="s">
        <v>2880</v>
      </c>
    </row>
    <row r="3452" spans="1:1" x14ac:dyDescent="0.2">
      <c r="A3452" s="20" t="s">
        <v>2937</v>
      </c>
    </row>
    <row r="3453" spans="1:1" x14ac:dyDescent="0.2">
      <c r="A3453" s="20" t="s">
        <v>2679</v>
      </c>
    </row>
    <row r="3454" spans="1:1" x14ac:dyDescent="0.2">
      <c r="A3454" s="20" t="s">
        <v>2769</v>
      </c>
    </row>
    <row r="3455" spans="1:1" x14ac:dyDescent="0.2">
      <c r="A3455" s="20" t="s">
        <v>2824</v>
      </c>
    </row>
    <row r="3456" spans="1:1" x14ac:dyDescent="0.2">
      <c r="A3456" s="20" t="s">
        <v>2881</v>
      </c>
    </row>
    <row r="3457" spans="1:1" x14ac:dyDescent="0.2">
      <c r="A3457" s="20" t="s">
        <v>2938</v>
      </c>
    </row>
    <row r="3458" spans="1:1" x14ac:dyDescent="0.2">
      <c r="A3458" s="20" t="s">
        <v>67</v>
      </c>
    </row>
    <row r="3459" spans="1:1" x14ac:dyDescent="0.2">
      <c r="A3459" s="20" t="s">
        <v>622</v>
      </c>
    </row>
    <row r="3460" spans="1:1" x14ac:dyDescent="0.2">
      <c r="A3460" s="20" t="s">
        <v>401</v>
      </c>
    </row>
    <row r="3461" spans="1:1" x14ac:dyDescent="0.2">
      <c r="A3461" s="20" t="s">
        <v>2369</v>
      </c>
    </row>
    <row r="3462" spans="1:1" x14ac:dyDescent="0.2">
      <c r="A3462" s="20" t="s">
        <v>2170</v>
      </c>
    </row>
    <row r="3463" spans="1:1" x14ac:dyDescent="0.2">
      <c r="A3463" s="20" t="s">
        <v>1882</v>
      </c>
    </row>
    <row r="3464" spans="1:1" x14ac:dyDescent="0.2">
      <c r="A3464" s="20" t="s">
        <v>626</v>
      </c>
    </row>
    <row r="3465" spans="1:1" x14ac:dyDescent="0.2">
      <c r="A3465" s="20" t="s">
        <v>405</v>
      </c>
    </row>
    <row r="3466" spans="1:1" x14ac:dyDescent="0.2">
      <c r="A3466" s="20" t="s">
        <v>2373</v>
      </c>
    </row>
    <row r="3467" spans="1:1" x14ac:dyDescent="0.2">
      <c r="A3467" s="20" t="s">
        <v>2174</v>
      </c>
    </row>
    <row r="3468" spans="1:1" x14ac:dyDescent="0.2">
      <c r="A3468" s="20" t="s">
        <v>2461</v>
      </c>
    </row>
    <row r="3469" spans="1:1" x14ac:dyDescent="0.2">
      <c r="A3469" s="20" t="s">
        <v>2511</v>
      </c>
    </row>
    <row r="3470" spans="1:1" x14ac:dyDescent="0.2">
      <c r="A3470" s="20" t="s">
        <v>696</v>
      </c>
    </row>
    <row r="3471" spans="1:1" x14ac:dyDescent="0.2">
      <c r="A3471" s="20" t="s">
        <v>2293</v>
      </c>
    </row>
    <row r="3472" spans="1:1" x14ac:dyDescent="0.2">
      <c r="A3472" s="20" t="s">
        <v>2324</v>
      </c>
    </row>
    <row r="3473" spans="1:1" x14ac:dyDescent="0.2">
      <c r="A3473" s="20" t="s">
        <v>1880</v>
      </c>
    </row>
    <row r="3474" spans="1:1" x14ac:dyDescent="0.2">
      <c r="A3474" s="20" t="s">
        <v>625</v>
      </c>
    </row>
    <row r="3475" spans="1:1" x14ac:dyDescent="0.2">
      <c r="A3475" s="20" t="s">
        <v>404</v>
      </c>
    </row>
    <row r="3476" spans="1:1" x14ac:dyDescent="0.2">
      <c r="A3476" s="20" t="s">
        <v>2372</v>
      </c>
    </row>
    <row r="3477" spans="1:1" x14ac:dyDescent="0.2">
      <c r="A3477" s="20" t="s">
        <v>2173</v>
      </c>
    </row>
    <row r="3478" spans="1:1" x14ac:dyDescent="0.2">
      <c r="A3478" s="20" t="s">
        <v>71</v>
      </c>
    </row>
    <row r="3479" spans="1:1" x14ac:dyDescent="0.2">
      <c r="A3479" s="20" t="s">
        <v>624</v>
      </c>
    </row>
    <row r="3480" spans="1:1" x14ac:dyDescent="0.2">
      <c r="A3480" s="20" t="s">
        <v>403</v>
      </c>
    </row>
    <row r="3481" spans="1:1" x14ac:dyDescent="0.2">
      <c r="A3481" s="20" t="s">
        <v>2371</v>
      </c>
    </row>
    <row r="3482" spans="1:1" x14ac:dyDescent="0.2">
      <c r="A3482" s="20" t="s">
        <v>2172</v>
      </c>
    </row>
    <row r="3483" spans="1:1" x14ac:dyDescent="0.2">
      <c r="A3483" s="20" t="s">
        <v>25</v>
      </c>
    </row>
    <row r="3484" spans="1:1" x14ac:dyDescent="0.2">
      <c r="A3484" s="20" t="s">
        <v>590</v>
      </c>
    </row>
    <row r="3485" spans="1:1" x14ac:dyDescent="0.2">
      <c r="A3485" s="20" t="s">
        <v>369</v>
      </c>
    </row>
    <row r="3486" spans="1:1" x14ac:dyDescent="0.2">
      <c r="A3486" s="20" t="s">
        <v>2337</v>
      </c>
    </row>
    <row r="3487" spans="1:1" x14ac:dyDescent="0.2">
      <c r="A3487" s="20" t="s">
        <v>2138</v>
      </c>
    </row>
    <row r="3488" spans="1:1" x14ac:dyDescent="0.2">
      <c r="A3488" s="20" t="s">
        <v>1898</v>
      </c>
    </row>
    <row r="3489" spans="1:1" x14ac:dyDescent="0.2">
      <c r="A3489" s="20" t="s">
        <v>634</v>
      </c>
    </row>
    <row r="3490" spans="1:1" x14ac:dyDescent="0.2">
      <c r="A3490" s="20" t="s">
        <v>413</v>
      </c>
    </row>
    <row r="3491" spans="1:1" x14ac:dyDescent="0.2">
      <c r="A3491" s="20" t="s">
        <v>2040</v>
      </c>
    </row>
    <row r="3492" spans="1:1" x14ac:dyDescent="0.2">
      <c r="A3492" s="20" t="s">
        <v>2183</v>
      </c>
    </row>
    <row r="3493" spans="1:1" x14ac:dyDescent="0.2">
      <c r="A3493" s="20" t="s">
        <v>1904</v>
      </c>
    </row>
    <row r="3494" spans="1:1" x14ac:dyDescent="0.2">
      <c r="A3494" s="20" t="s">
        <v>637</v>
      </c>
    </row>
    <row r="3495" spans="1:1" x14ac:dyDescent="0.2">
      <c r="A3495" s="20" t="s">
        <v>416</v>
      </c>
    </row>
    <row r="3496" spans="1:1" x14ac:dyDescent="0.2">
      <c r="A3496" s="20" t="s">
        <v>2043</v>
      </c>
    </row>
    <row r="3497" spans="1:1" x14ac:dyDescent="0.2">
      <c r="A3497" s="20" t="s">
        <v>2186</v>
      </c>
    </row>
    <row r="3498" spans="1:1" x14ac:dyDescent="0.2">
      <c r="A3498" s="20" t="s">
        <v>1912</v>
      </c>
    </row>
    <row r="3499" spans="1:1" x14ac:dyDescent="0.2">
      <c r="A3499" s="20" t="s">
        <v>641</v>
      </c>
    </row>
    <row r="3500" spans="1:1" x14ac:dyDescent="0.2">
      <c r="A3500" s="20" t="s">
        <v>420</v>
      </c>
    </row>
    <row r="3501" spans="1:1" x14ac:dyDescent="0.2">
      <c r="A3501" s="20" t="s">
        <v>2047</v>
      </c>
    </row>
    <row r="3502" spans="1:1" x14ac:dyDescent="0.2">
      <c r="A3502" s="20" t="s">
        <v>2190</v>
      </c>
    </row>
    <row r="3503" spans="1:1" x14ac:dyDescent="0.2">
      <c r="A3503" s="20" t="s">
        <v>2685</v>
      </c>
    </row>
    <row r="3504" spans="1:1" x14ac:dyDescent="0.2">
      <c r="A3504" s="20" t="s">
        <v>2772</v>
      </c>
    </row>
    <row r="3505" spans="1:1" x14ac:dyDescent="0.2">
      <c r="A3505" s="20" t="s">
        <v>2827</v>
      </c>
    </row>
    <row r="3506" spans="1:1" x14ac:dyDescent="0.2">
      <c r="A3506" s="20" t="s">
        <v>2884</v>
      </c>
    </row>
    <row r="3507" spans="1:1" x14ac:dyDescent="0.2">
      <c r="A3507" s="20" t="s">
        <v>2941</v>
      </c>
    </row>
    <row r="3508" spans="1:1" x14ac:dyDescent="0.2">
      <c r="A3508" s="20" t="s">
        <v>2687</v>
      </c>
    </row>
    <row r="3509" spans="1:1" x14ac:dyDescent="0.2">
      <c r="A3509" s="20" t="s">
        <v>2773</v>
      </c>
    </row>
    <row r="3510" spans="1:1" x14ac:dyDescent="0.2">
      <c r="A3510" s="20" t="s">
        <v>2828</v>
      </c>
    </row>
    <row r="3511" spans="1:1" x14ac:dyDescent="0.2">
      <c r="A3511" s="20" t="s">
        <v>2885</v>
      </c>
    </row>
    <row r="3512" spans="1:1" x14ac:dyDescent="0.2">
      <c r="A3512" s="20" t="s">
        <v>2942</v>
      </c>
    </row>
    <row r="3513" spans="1:1" x14ac:dyDescent="0.2">
      <c r="A3513" s="20" t="s">
        <v>1902</v>
      </c>
    </row>
    <row r="3514" spans="1:1" x14ac:dyDescent="0.2">
      <c r="A3514" s="20" t="s">
        <v>636</v>
      </c>
    </row>
    <row r="3515" spans="1:1" x14ac:dyDescent="0.2">
      <c r="A3515" s="20" t="s">
        <v>415</v>
      </c>
    </row>
    <row r="3516" spans="1:1" x14ac:dyDescent="0.2">
      <c r="A3516" s="20" t="s">
        <v>2042</v>
      </c>
    </row>
    <row r="3517" spans="1:1" x14ac:dyDescent="0.2">
      <c r="A3517" s="20" t="s">
        <v>2185</v>
      </c>
    </row>
    <row r="3518" spans="1:1" x14ac:dyDescent="0.2">
      <c r="A3518" s="20" t="s">
        <v>1910</v>
      </c>
    </row>
    <row r="3519" spans="1:1" x14ac:dyDescent="0.2">
      <c r="A3519" s="20" t="s">
        <v>640</v>
      </c>
    </row>
    <row r="3520" spans="1:1" x14ac:dyDescent="0.2">
      <c r="A3520" s="20" t="s">
        <v>419</v>
      </c>
    </row>
    <row r="3521" spans="1:1" x14ac:dyDescent="0.2">
      <c r="A3521" s="20" t="s">
        <v>2046</v>
      </c>
    </row>
    <row r="3522" spans="1:1" x14ac:dyDescent="0.2">
      <c r="A3522" s="20" t="s">
        <v>2189</v>
      </c>
    </row>
    <row r="3523" spans="1:1" x14ac:dyDescent="0.2">
      <c r="A3523" s="20" t="s">
        <v>1900</v>
      </c>
    </row>
    <row r="3524" spans="1:1" x14ac:dyDescent="0.2">
      <c r="A3524" s="20" t="s">
        <v>635</v>
      </c>
    </row>
    <row r="3525" spans="1:1" x14ac:dyDescent="0.2">
      <c r="A3525" s="20" t="s">
        <v>414</v>
      </c>
    </row>
    <row r="3526" spans="1:1" x14ac:dyDescent="0.2">
      <c r="A3526" s="20" t="s">
        <v>2041</v>
      </c>
    </row>
    <row r="3527" spans="1:1" x14ac:dyDescent="0.2">
      <c r="A3527" s="20" t="s">
        <v>2184</v>
      </c>
    </row>
    <row r="3528" spans="1:1" x14ac:dyDescent="0.2">
      <c r="A3528" s="20" t="s">
        <v>1908</v>
      </c>
    </row>
    <row r="3529" spans="1:1" x14ac:dyDescent="0.2">
      <c r="A3529" s="20" t="s">
        <v>639</v>
      </c>
    </row>
    <row r="3530" spans="1:1" x14ac:dyDescent="0.2">
      <c r="A3530" s="20" t="s">
        <v>418</v>
      </c>
    </row>
    <row r="3531" spans="1:1" x14ac:dyDescent="0.2">
      <c r="A3531" s="20" t="s">
        <v>2045</v>
      </c>
    </row>
    <row r="3532" spans="1:1" x14ac:dyDescent="0.2">
      <c r="A3532" s="20" t="s">
        <v>2188</v>
      </c>
    </row>
    <row r="3533" spans="1:1" x14ac:dyDescent="0.2">
      <c r="A3533" s="20" t="s">
        <v>1906</v>
      </c>
    </row>
    <row r="3534" spans="1:1" x14ac:dyDescent="0.2">
      <c r="A3534" s="20" t="s">
        <v>638</v>
      </c>
    </row>
    <row r="3535" spans="1:1" x14ac:dyDescent="0.2">
      <c r="A3535" s="20" t="s">
        <v>417</v>
      </c>
    </row>
    <row r="3536" spans="1:1" x14ac:dyDescent="0.2">
      <c r="A3536" s="20" t="s">
        <v>2044</v>
      </c>
    </row>
    <row r="3537" spans="1:1" x14ac:dyDescent="0.2">
      <c r="A3537" s="20" t="s">
        <v>2187</v>
      </c>
    </row>
    <row r="3538" spans="1:1" x14ac:dyDescent="0.2">
      <c r="A3538" s="20" t="s">
        <v>29</v>
      </c>
    </row>
    <row r="3539" spans="1:1" x14ac:dyDescent="0.2">
      <c r="A3539" s="20" t="s">
        <v>593</v>
      </c>
    </row>
    <row r="3540" spans="1:1" x14ac:dyDescent="0.2">
      <c r="A3540" s="20" t="s">
        <v>372</v>
      </c>
    </row>
    <row r="3541" spans="1:1" x14ac:dyDescent="0.2">
      <c r="A3541" s="20" t="s">
        <v>2340</v>
      </c>
    </row>
    <row r="3542" spans="1:1" x14ac:dyDescent="0.2">
      <c r="A3542" s="20" t="s">
        <v>2141</v>
      </c>
    </row>
    <row r="3543" spans="1:1" x14ac:dyDescent="0.2">
      <c r="A3543" s="20" t="s">
        <v>34</v>
      </c>
    </row>
    <row r="3544" spans="1:1" x14ac:dyDescent="0.2">
      <c r="A3544" s="20" t="s">
        <v>597</v>
      </c>
    </row>
    <row r="3545" spans="1:1" x14ac:dyDescent="0.2">
      <c r="A3545" s="20" t="s">
        <v>376</v>
      </c>
    </row>
    <row r="3546" spans="1:1" x14ac:dyDescent="0.2">
      <c r="A3546" s="20" t="s">
        <v>2344</v>
      </c>
    </row>
    <row r="3547" spans="1:1" x14ac:dyDescent="0.2">
      <c r="A3547" s="20" t="s">
        <v>2145</v>
      </c>
    </row>
    <row r="3548" spans="1:1" x14ac:dyDescent="0.2">
      <c r="A3548" s="20" t="s">
        <v>2668</v>
      </c>
    </row>
    <row r="3549" spans="1:1" x14ac:dyDescent="0.2">
      <c r="A3549" s="20" t="s">
        <v>2760</v>
      </c>
    </row>
    <row r="3550" spans="1:1" x14ac:dyDescent="0.2">
      <c r="A3550" s="20" t="s">
        <v>2815</v>
      </c>
    </row>
    <row r="3551" spans="1:1" x14ac:dyDescent="0.2">
      <c r="A3551" s="20" t="s">
        <v>2872</v>
      </c>
    </row>
    <row r="3552" spans="1:1" x14ac:dyDescent="0.2">
      <c r="A3552" s="20" t="s">
        <v>2929</v>
      </c>
    </row>
    <row r="3553" spans="1:1" x14ac:dyDescent="0.2">
      <c r="A3553" s="20" t="s">
        <v>2669</v>
      </c>
    </row>
    <row r="3554" spans="1:1" x14ac:dyDescent="0.2">
      <c r="A3554" s="20" t="s">
        <v>2761</v>
      </c>
    </row>
    <row r="3555" spans="1:1" x14ac:dyDescent="0.2">
      <c r="A3555" s="20" t="s">
        <v>2816</v>
      </c>
    </row>
    <row r="3556" spans="1:1" x14ac:dyDescent="0.2">
      <c r="A3556" s="20" t="s">
        <v>2873</v>
      </c>
    </row>
    <row r="3557" spans="1:1" x14ac:dyDescent="0.2">
      <c r="A3557" s="20" t="s">
        <v>2930</v>
      </c>
    </row>
    <row r="3558" spans="1:1" x14ac:dyDescent="0.2">
      <c r="A3558" s="20" t="s">
        <v>28</v>
      </c>
    </row>
    <row r="3559" spans="1:1" x14ac:dyDescent="0.2">
      <c r="A3559" s="20" t="s">
        <v>592</v>
      </c>
    </row>
    <row r="3560" spans="1:1" x14ac:dyDescent="0.2">
      <c r="A3560" s="20" t="s">
        <v>371</v>
      </c>
    </row>
    <row r="3561" spans="1:1" x14ac:dyDescent="0.2">
      <c r="A3561" s="20" t="s">
        <v>2339</v>
      </c>
    </row>
    <row r="3562" spans="1:1" x14ac:dyDescent="0.2">
      <c r="A3562" s="20" t="s">
        <v>2140</v>
      </c>
    </row>
    <row r="3563" spans="1:1" x14ac:dyDescent="0.2">
      <c r="A3563" s="20" t="s">
        <v>33</v>
      </c>
    </row>
    <row r="3564" spans="1:1" x14ac:dyDescent="0.2">
      <c r="A3564" s="20" t="s">
        <v>596</v>
      </c>
    </row>
    <row r="3565" spans="1:1" x14ac:dyDescent="0.2">
      <c r="A3565" s="20" t="s">
        <v>375</v>
      </c>
    </row>
    <row r="3566" spans="1:1" x14ac:dyDescent="0.2">
      <c r="A3566" s="20" t="s">
        <v>2343</v>
      </c>
    </row>
    <row r="3567" spans="1:1" x14ac:dyDescent="0.2">
      <c r="A3567" s="20" t="s">
        <v>2144</v>
      </c>
    </row>
    <row r="3568" spans="1:1" x14ac:dyDescent="0.2">
      <c r="A3568" s="20" t="s">
        <v>26</v>
      </c>
    </row>
    <row r="3569" spans="1:1" x14ac:dyDescent="0.2">
      <c r="A3569" s="20" t="s">
        <v>591</v>
      </c>
    </row>
    <row r="3570" spans="1:1" x14ac:dyDescent="0.2">
      <c r="A3570" s="20" t="s">
        <v>370</v>
      </c>
    </row>
    <row r="3571" spans="1:1" x14ac:dyDescent="0.2">
      <c r="A3571" s="20" t="s">
        <v>2338</v>
      </c>
    </row>
    <row r="3572" spans="1:1" x14ac:dyDescent="0.2">
      <c r="A3572" s="20" t="s">
        <v>2139</v>
      </c>
    </row>
    <row r="3573" spans="1:1" x14ac:dyDescent="0.2">
      <c r="A3573" s="20" t="s">
        <v>31</v>
      </c>
    </row>
    <row r="3574" spans="1:1" x14ac:dyDescent="0.2">
      <c r="A3574" s="20" t="s">
        <v>595</v>
      </c>
    </row>
    <row r="3575" spans="1:1" x14ac:dyDescent="0.2">
      <c r="A3575" s="20" t="s">
        <v>374</v>
      </c>
    </row>
    <row r="3576" spans="1:1" x14ac:dyDescent="0.2">
      <c r="A3576" s="20" t="s">
        <v>2342</v>
      </c>
    </row>
    <row r="3577" spans="1:1" x14ac:dyDescent="0.2">
      <c r="A3577" s="20" t="s">
        <v>2143</v>
      </c>
    </row>
    <row r="3578" spans="1:1" x14ac:dyDescent="0.2">
      <c r="A3578" s="20" t="s">
        <v>30</v>
      </c>
    </row>
    <row r="3579" spans="1:1" x14ac:dyDescent="0.2">
      <c r="A3579" s="20" t="s">
        <v>594</v>
      </c>
    </row>
    <row r="3580" spans="1:1" x14ac:dyDescent="0.2">
      <c r="A3580" s="20" t="s">
        <v>373</v>
      </c>
    </row>
    <row r="3581" spans="1:1" x14ac:dyDescent="0.2">
      <c r="A3581" s="20" t="s">
        <v>2341</v>
      </c>
    </row>
    <row r="3582" spans="1:1" x14ac:dyDescent="0.2">
      <c r="A3582" s="20" t="s">
        <v>2142</v>
      </c>
    </row>
    <row r="3583" spans="1:1" x14ac:dyDescent="0.2">
      <c r="A3583" s="20" t="s">
        <v>2</v>
      </c>
    </row>
    <row r="3584" spans="1:1" x14ac:dyDescent="0.2">
      <c r="A3584" s="20" t="s">
        <v>578</v>
      </c>
    </row>
    <row r="3585" spans="1:1" x14ac:dyDescent="0.2">
      <c r="A3585" s="20" t="s">
        <v>358</v>
      </c>
    </row>
    <row r="3586" spans="1:1" x14ac:dyDescent="0.2">
      <c r="A3586" s="20" t="s">
        <v>544</v>
      </c>
    </row>
    <row r="3587" spans="1:1" x14ac:dyDescent="0.2">
      <c r="A3587" s="20" t="s">
        <v>2124</v>
      </c>
    </row>
    <row r="3588" spans="1:1" x14ac:dyDescent="0.2">
      <c r="A3588" s="20" t="s">
        <v>10</v>
      </c>
    </row>
    <row r="3589" spans="1:1" x14ac:dyDescent="0.2">
      <c r="A3589" s="20" t="s">
        <v>582</v>
      </c>
    </row>
    <row r="3590" spans="1:1" x14ac:dyDescent="0.2">
      <c r="A3590" s="20" t="s">
        <v>362</v>
      </c>
    </row>
    <row r="3591" spans="1:1" x14ac:dyDescent="0.2">
      <c r="A3591" s="20" t="s">
        <v>2330</v>
      </c>
    </row>
    <row r="3592" spans="1:1" x14ac:dyDescent="0.2">
      <c r="A3592" s="20" t="s">
        <v>2130</v>
      </c>
    </row>
    <row r="3593" spans="1:1" x14ac:dyDescent="0.2">
      <c r="A3593" s="20" t="s">
        <v>2660</v>
      </c>
    </row>
    <row r="3594" spans="1:1" x14ac:dyDescent="0.2">
      <c r="A3594" s="20" t="s">
        <v>2755</v>
      </c>
    </row>
    <row r="3595" spans="1:1" x14ac:dyDescent="0.2">
      <c r="A3595" s="20" t="s">
        <v>2811</v>
      </c>
    </row>
    <row r="3596" spans="1:1" x14ac:dyDescent="0.2">
      <c r="A3596" s="20" t="s">
        <v>2868</v>
      </c>
    </row>
    <row r="3597" spans="1:1" x14ac:dyDescent="0.2">
      <c r="A3597" s="20" t="s">
        <v>2924</v>
      </c>
    </row>
    <row r="3598" spans="1:1" x14ac:dyDescent="0.2">
      <c r="A3598" s="20" t="s">
        <v>2662</v>
      </c>
    </row>
    <row r="3599" spans="1:1" x14ac:dyDescent="0.2">
      <c r="A3599" s="20" t="s">
        <v>2756</v>
      </c>
    </row>
    <row r="3600" spans="1:1" x14ac:dyDescent="0.2">
      <c r="A3600" s="20" t="s">
        <v>2812</v>
      </c>
    </row>
    <row r="3601" spans="1:1" x14ac:dyDescent="0.2">
      <c r="A3601" s="20" t="s">
        <v>2869</v>
      </c>
    </row>
    <row r="3602" spans="1:1" x14ac:dyDescent="0.2">
      <c r="A3602" s="20" t="s">
        <v>2925</v>
      </c>
    </row>
    <row r="3603" spans="1:1" x14ac:dyDescent="0.2">
      <c r="A3603" s="20" t="s">
        <v>0</v>
      </c>
    </row>
    <row r="3604" spans="1:1" x14ac:dyDescent="0.2">
      <c r="A3604" s="20" t="s">
        <v>577</v>
      </c>
    </row>
    <row r="3605" spans="1:1" x14ac:dyDescent="0.2">
      <c r="A3605" s="20" t="s">
        <v>357</v>
      </c>
    </row>
    <row r="3606" spans="1:1" x14ac:dyDescent="0.2">
      <c r="A3606" s="20" t="s">
        <v>543</v>
      </c>
    </row>
    <row r="3607" spans="1:1" x14ac:dyDescent="0.2">
      <c r="A3607" s="20" t="s">
        <v>2123</v>
      </c>
    </row>
    <row r="3608" spans="1:1" x14ac:dyDescent="0.2">
      <c r="A3608" s="20" t="s">
        <v>8</v>
      </c>
    </row>
    <row r="3609" spans="1:1" x14ac:dyDescent="0.2">
      <c r="A3609" s="20" t="s">
        <v>581</v>
      </c>
    </row>
    <row r="3610" spans="1:1" x14ac:dyDescent="0.2">
      <c r="A3610" s="20" t="s">
        <v>361</v>
      </c>
    </row>
    <row r="3611" spans="1:1" x14ac:dyDescent="0.2">
      <c r="A3611" s="20" t="s">
        <v>2329</v>
      </c>
    </row>
    <row r="3612" spans="1:1" x14ac:dyDescent="0.2">
      <c r="A3612" s="20" t="s">
        <v>2128</v>
      </c>
    </row>
    <row r="3613" spans="1:1" x14ac:dyDescent="0.2">
      <c r="A3613" s="20" t="s">
        <v>2453</v>
      </c>
    </row>
    <row r="3614" spans="1:1" x14ac:dyDescent="0.2">
      <c r="A3614" s="20" t="s">
        <v>2507</v>
      </c>
    </row>
    <row r="3615" spans="1:1" x14ac:dyDescent="0.2">
      <c r="A3615" s="20" t="s">
        <v>692</v>
      </c>
    </row>
    <row r="3616" spans="1:1" x14ac:dyDescent="0.2">
      <c r="A3616" s="20" t="s">
        <v>2289</v>
      </c>
    </row>
    <row r="3617" spans="1:1" x14ac:dyDescent="0.2">
      <c r="A3617" s="20" t="s">
        <v>2320</v>
      </c>
    </row>
    <row r="3618" spans="1:1" x14ac:dyDescent="0.2">
      <c r="A3618" s="20" t="s">
        <v>6</v>
      </c>
    </row>
    <row r="3619" spans="1:1" x14ac:dyDescent="0.2">
      <c r="A3619" s="20" t="s">
        <v>580</v>
      </c>
    </row>
    <row r="3620" spans="1:1" x14ac:dyDescent="0.2">
      <c r="A3620" s="20" t="s">
        <v>360</v>
      </c>
    </row>
    <row r="3621" spans="1:1" x14ac:dyDescent="0.2">
      <c r="A3621" s="20" t="s">
        <v>2328</v>
      </c>
    </row>
    <row r="3622" spans="1:1" x14ac:dyDescent="0.2">
      <c r="A3622" s="20" t="s">
        <v>2126</v>
      </c>
    </row>
    <row r="3623" spans="1:1" x14ac:dyDescent="0.2">
      <c r="A3623" s="20" t="s">
        <v>46</v>
      </c>
    </row>
    <row r="3624" spans="1:1" x14ac:dyDescent="0.2">
      <c r="A3624" s="20" t="s">
        <v>606</v>
      </c>
    </row>
    <row r="3625" spans="1:1" x14ac:dyDescent="0.2">
      <c r="A3625" s="20" t="s">
        <v>385</v>
      </c>
    </row>
    <row r="3626" spans="1:1" x14ac:dyDescent="0.2">
      <c r="A3626" s="20" t="s">
        <v>2353</v>
      </c>
    </row>
    <row r="3627" spans="1:1" x14ac:dyDescent="0.2">
      <c r="A3627" s="20" t="s">
        <v>2154</v>
      </c>
    </row>
    <row r="3628" spans="1:1" x14ac:dyDescent="0.2">
      <c r="A3628" s="20" t="s">
        <v>1930</v>
      </c>
    </row>
    <row r="3629" spans="1:1" x14ac:dyDescent="0.2">
      <c r="A3629" s="20" t="s">
        <v>650</v>
      </c>
    </row>
    <row r="3630" spans="1:1" x14ac:dyDescent="0.2">
      <c r="A3630" s="20" t="s">
        <v>429</v>
      </c>
    </row>
    <row r="3631" spans="1:1" x14ac:dyDescent="0.2">
      <c r="A3631" s="20" t="s">
        <v>2056</v>
      </c>
    </row>
    <row r="3632" spans="1:1" x14ac:dyDescent="0.2">
      <c r="A3632" s="20" t="s">
        <v>2199</v>
      </c>
    </row>
    <row r="3633" spans="1:1" x14ac:dyDescent="0.2">
      <c r="A3633" s="20" t="s">
        <v>1936</v>
      </c>
    </row>
    <row r="3634" spans="1:1" x14ac:dyDescent="0.2">
      <c r="A3634" s="20" t="s">
        <v>653</v>
      </c>
    </row>
    <row r="3635" spans="1:1" x14ac:dyDescent="0.2">
      <c r="A3635" s="20" t="s">
        <v>432</v>
      </c>
    </row>
    <row r="3636" spans="1:1" x14ac:dyDescent="0.2">
      <c r="A3636" s="20" t="s">
        <v>2059</v>
      </c>
    </row>
    <row r="3637" spans="1:1" x14ac:dyDescent="0.2">
      <c r="A3637" s="20" t="s">
        <v>2202</v>
      </c>
    </row>
    <row r="3638" spans="1:1" x14ac:dyDescent="0.2">
      <c r="A3638" s="20" t="s">
        <v>1944</v>
      </c>
    </row>
    <row r="3639" spans="1:1" x14ac:dyDescent="0.2">
      <c r="A3639" s="20" t="s">
        <v>657</v>
      </c>
    </row>
    <row r="3640" spans="1:1" x14ac:dyDescent="0.2">
      <c r="A3640" s="20" t="s">
        <v>436</v>
      </c>
    </row>
    <row r="3641" spans="1:1" x14ac:dyDescent="0.2">
      <c r="A3641" s="20" t="s">
        <v>2063</v>
      </c>
    </row>
    <row r="3642" spans="1:1" x14ac:dyDescent="0.2">
      <c r="A3642" s="20" t="s">
        <v>2206</v>
      </c>
    </row>
    <row r="3643" spans="1:1" x14ac:dyDescent="0.2">
      <c r="A3643" s="20" t="s">
        <v>2693</v>
      </c>
    </row>
    <row r="3644" spans="1:1" x14ac:dyDescent="0.2">
      <c r="A3644" s="20" t="s">
        <v>2776</v>
      </c>
    </row>
    <row r="3645" spans="1:1" x14ac:dyDescent="0.2">
      <c r="A3645" s="20" t="s">
        <v>2831</v>
      </c>
    </row>
    <row r="3646" spans="1:1" x14ac:dyDescent="0.2">
      <c r="A3646" s="20" t="s">
        <v>2888</v>
      </c>
    </row>
    <row r="3647" spans="1:1" x14ac:dyDescent="0.2">
      <c r="A3647" s="20" t="s">
        <v>2945</v>
      </c>
    </row>
    <row r="3648" spans="1:1" x14ac:dyDescent="0.2">
      <c r="A3648" s="20" t="s">
        <v>2695</v>
      </c>
    </row>
    <row r="3649" spans="1:1" x14ac:dyDescent="0.2">
      <c r="A3649" s="20" t="s">
        <v>2777</v>
      </c>
    </row>
    <row r="3650" spans="1:1" x14ac:dyDescent="0.2">
      <c r="A3650" s="20" t="s">
        <v>2832</v>
      </c>
    </row>
    <row r="3651" spans="1:1" x14ac:dyDescent="0.2">
      <c r="A3651" s="20" t="s">
        <v>2889</v>
      </c>
    </row>
    <row r="3652" spans="1:1" x14ac:dyDescent="0.2">
      <c r="A3652" s="20" t="s">
        <v>2946</v>
      </c>
    </row>
    <row r="3653" spans="1:1" x14ac:dyDescent="0.2">
      <c r="A3653" s="20" t="s">
        <v>1934</v>
      </c>
    </row>
    <row r="3654" spans="1:1" x14ac:dyDescent="0.2">
      <c r="A3654" s="20" t="s">
        <v>652</v>
      </c>
    </row>
    <row r="3655" spans="1:1" x14ac:dyDescent="0.2">
      <c r="A3655" s="20" t="s">
        <v>431</v>
      </c>
    </row>
    <row r="3656" spans="1:1" x14ac:dyDescent="0.2">
      <c r="A3656" s="20" t="s">
        <v>2058</v>
      </c>
    </row>
    <row r="3657" spans="1:1" x14ac:dyDescent="0.2">
      <c r="A3657" s="20" t="s">
        <v>2201</v>
      </c>
    </row>
    <row r="3658" spans="1:1" x14ac:dyDescent="0.2">
      <c r="A3658" s="20" t="s">
        <v>1942</v>
      </c>
    </row>
    <row r="3659" spans="1:1" x14ac:dyDescent="0.2">
      <c r="A3659" s="20" t="s">
        <v>656</v>
      </c>
    </row>
    <row r="3660" spans="1:1" x14ac:dyDescent="0.2">
      <c r="A3660" s="20" t="s">
        <v>435</v>
      </c>
    </row>
    <row r="3661" spans="1:1" x14ac:dyDescent="0.2">
      <c r="A3661" s="20" t="s">
        <v>2062</v>
      </c>
    </row>
    <row r="3662" spans="1:1" x14ac:dyDescent="0.2">
      <c r="A3662" s="20" t="s">
        <v>2205</v>
      </c>
    </row>
    <row r="3663" spans="1:1" x14ac:dyDescent="0.2">
      <c r="A3663" s="20" t="s">
        <v>1932</v>
      </c>
    </row>
    <row r="3664" spans="1:1" x14ac:dyDescent="0.2">
      <c r="A3664" s="20" t="s">
        <v>651</v>
      </c>
    </row>
    <row r="3665" spans="1:1" x14ac:dyDescent="0.2">
      <c r="A3665" s="20" t="s">
        <v>430</v>
      </c>
    </row>
    <row r="3666" spans="1:1" x14ac:dyDescent="0.2">
      <c r="A3666" s="20" t="s">
        <v>2057</v>
      </c>
    </row>
    <row r="3667" spans="1:1" x14ac:dyDescent="0.2">
      <c r="A3667" s="20" t="s">
        <v>2200</v>
      </c>
    </row>
    <row r="3668" spans="1:1" x14ac:dyDescent="0.2">
      <c r="A3668" s="20" t="s">
        <v>1940</v>
      </c>
    </row>
    <row r="3669" spans="1:1" x14ac:dyDescent="0.2">
      <c r="A3669" s="20" t="s">
        <v>655</v>
      </c>
    </row>
    <row r="3670" spans="1:1" x14ac:dyDescent="0.2">
      <c r="A3670" s="20" t="s">
        <v>434</v>
      </c>
    </row>
    <row r="3671" spans="1:1" x14ac:dyDescent="0.2">
      <c r="A3671" s="20" t="s">
        <v>2061</v>
      </c>
    </row>
    <row r="3672" spans="1:1" x14ac:dyDescent="0.2">
      <c r="A3672" s="20" t="s">
        <v>2204</v>
      </c>
    </row>
    <row r="3673" spans="1:1" x14ac:dyDescent="0.2">
      <c r="A3673" s="20" t="s">
        <v>1938</v>
      </c>
    </row>
    <row r="3674" spans="1:1" x14ac:dyDescent="0.2">
      <c r="A3674" s="20" t="s">
        <v>654</v>
      </c>
    </row>
    <row r="3675" spans="1:1" x14ac:dyDescent="0.2">
      <c r="A3675" s="20" t="s">
        <v>433</v>
      </c>
    </row>
    <row r="3676" spans="1:1" x14ac:dyDescent="0.2">
      <c r="A3676" s="20" t="s">
        <v>2060</v>
      </c>
    </row>
    <row r="3677" spans="1:1" x14ac:dyDescent="0.2">
      <c r="A3677" s="20" t="s">
        <v>2203</v>
      </c>
    </row>
    <row r="3678" spans="1:1" x14ac:dyDescent="0.2">
      <c r="A3678" s="20" t="s">
        <v>50</v>
      </c>
    </row>
    <row r="3679" spans="1:1" x14ac:dyDescent="0.2">
      <c r="A3679" s="20" t="s">
        <v>609</v>
      </c>
    </row>
    <row r="3680" spans="1:1" x14ac:dyDescent="0.2">
      <c r="A3680" s="20" t="s">
        <v>388</v>
      </c>
    </row>
    <row r="3681" spans="1:1" x14ac:dyDescent="0.2">
      <c r="A3681" s="20" t="s">
        <v>2356</v>
      </c>
    </row>
    <row r="3682" spans="1:1" x14ac:dyDescent="0.2">
      <c r="A3682" s="20" t="s">
        <v>2157</v>
      </c>
    </row>
    <row r="3683" spans="1:1" x14ac:dyDescent="0.2">
      <c r="A3683" s="20" t="s">
        <v>55</v>
      </c>
    </row>
    <row r="3684" spans="1:1" x14ac:dyDescent="0.2">
      <c r="A3684" s="20" t="s">
        <v>613</v>
      </c>
    </row>
    <row r="3685" spans="1:1" x14ac:dyDescent="0.2">
      <c r="A3685" s="20" t="s">
        <v>392</v>
      </c>
    </row>
    <row r="3686" spans="1:1" x14ac:dyDescent="0.2">
      <c r="A3686" s="20" t="s">
        <v>2360</v>
      </c>
    </row>
    <row r="3687" spans="1:1" x14ac:dyDescent="0.2">
      <c r="A3687" s="20" t="s">
        <v>2161</v>
      </c>
    </row>
    <row r="3688" spans="1:1" x14ac:dyDescent="0.2">
      <c r="A3688" s="20" t="s">
        <v>2673</v>
      </c>
    </row>
    <row r="3689" spans="1:1" x14ac:dyDescent="0.2">
      <c r="A3689" s="20" t="s">
        <v>2764</v>
      </c>
    </row>
    <row r="3690" spans="1:1" x14ac:dyDescent="0.2">
      <c r="A3690" s="20" t="s">
        <v>2819</v>
      </c>
    </row>
    <row r="3691" spans="1:1" x14ac:dyDescent="0.2">
      <c r="A3691" s="20" t="s">
        <v>2876</v>
      </c>
    </row>
    <row r="3692" spans="1:1" x14ac:dyDescent="0.2">
      <c r="A3692" s="20" t="s">
        <v>2933</v>
      </c>
    </row>
    <row r="3693" spans="1:1" x14ac:dyDescent="0.2">
      <c r="A3693" s="20" t="s">
        <v>2674</v>
      </c>
    </row>
    <row r="3694" spans="1:1" x14ac:dyDescent="0.2">
      <c r="A3694" s="20" t="s">
        <v>2765</v>
      </c>
    </row>
    <row r="3695" spans="1:1" x14ac:dyDescent="0.2">
      <c r="A3695" s="20" t="s">
        <v>2820</v>
      </c>
    </row>
    <row r="3696" spans="1:1" x14ac:dyDescent="0.2">
      <c r="A3696" s="20" t="s">
        <v>2877</v>
      </c>
    </row>
    <row r="3697" spans="1:1" x14ac:dyDescent="0.2">
      <c r="A3697" s="20" t="s">
        <v>2934</v>
      </c>
    </row>
    <row r="3698" spans="1:1" x14ac:dyDescent="0.2">
      <c r="A3698" s="20" t="s">
        <v>49</v>
      </c>
    </row>
    <row r="3699" spans="1:1" x14ac:dyDescent="0.2">
      <c r="A3699" s="20" t="s">
        <v>608</v>
      </c>
    </row>
    <row r="3700" spans="1:1" x14ac:dyDescent="0.2">
      <c r="A3700" s="20" t="s">
        <v>387</v>
      </c>
    </row>
    <row r="3701" spans="1:1" x14ac:dyDescent="0.2">
      <c r="A3701" s="20" t="s">
        <v>2355</v>
      </c>
    </row>
    <row r="3702" spans="1:1" x14ac:dyDescent="0.2">
      <c r="A3702" s="20" t="s">
        <v>2156</v>
      </c>
    </row>
    <row r="3703" spans="1:1" x14ac:dyDescent="0.2">
      <c r="A3703" s="20" t="s">
        <v>54</v>
      </c>
    </row>
    <row r="3704" spans="1:1" x14ac:dyDescent="0.2">
      <c r="A3704" s="20" t="s">
        <v>612</v>
      </c>
    </row>
    <row r="3705" spans="1:1" x14ac:dyDescent="0.2">
      <c r="A3705" s="20" t="s">
        <v>391</v>
      </c>
    </row>
    <row r="3706" spans="1:1" x14ac:dyDescent="0.2">
      <c r="A3706" s="20" t="s">
        <v>2359</v>
      </c>
    </row>
    <row r="3707" spans="1:1" x14ac:dyDescent="0.2">
      <c r="A3707" s="20" t="s">
        <v>2160</v>
      </c>
    </row>
    <row r="3708" spans="1:1" x14ac:dyDescent="0.2">
      <c r="A3708" s="20" t="s">
        <v>47</v>
      </c>
    </row>
    <row r="3709" spans="1:1" x14ac:dyDescent="0.2">
      <c r="A3709" s="20" t="s">
        <v>607</v>
      </c>
    </row>
    <row r="3710" spans="1:1" x14ac:dyDescent="0.2">
      <c r="A3710" s="20" t="s">
        <v>386</v>
      </c>
    </row>
    <row r="3711" spans="1:1" x14ac:dyDescent="0.2">
      <c r="A3711" s="20" t="s">
        <v>2354</v>
      </c>
    </row>
    <row r="3712" spans="1:1" x14ac:dyDescent="0.2">
      <c r="A3712" s="20" t="s">
        <v>2155</v>
      </c>
    </row>
    <row r="3713" spans="1:1" x14ac:dyDescent="0.2">
      <c r="A3713" s="20" t="s">
        <v>52</v>
      </c>
    </row>
    <row r="3714" spans="1:1" x14ac:dyDescent="0.2">
      <c r="A3714" s="20" t="s">
        <v>611</v>
      </c>
    </row>
    <row r="3715" spans="1:1" x14ac:dyDescent="0.2">
      <c r="A3715" s="20" t="s">
        <v>390</v>
      </c>
    </row>
    <row r="3716" spans="1:1" x14ac:dyDescent="0.2">
      <c r="A3716" s="20" t="s">
        <v>2358</v>
      </c>
    </row>
    <row r="3717" spans="1:1" x14ac:dyDescent="0.2">
      <c r="A3717" s="20" t="s">
        <v>2159</v>
      </c>
    </row>
    <row r="3718" spans="1:1" x14ac:dyDescent="0.2">
      <c r="A3718" s="20" t="s">
        <v>51</v>
      </c>
    </row>
    <row r="3719" spans="1:1" x14ac:dyDescent="0.2">
      <c r="A3719" s="20" t="s">
        <v>610</v>
      </c>
    </row>
    <row r="3720" spans="1:1" x14ac:dyDescent="0.2">
      <c r="A3720" s="20" t="s">
        <v>389</v>
      </c>
    </row>
    <row r="3721" spans="1:1" x14ac:dyDescent="0.2">
      <c r="A3721" s="20" t="s">
        <v>2357</v>
      </c>
    </row>
    <row r="3722" spans="1:1" x14ac:dyDescent="0.2">
      <c r="A3722" s="20" t="s">
        <v>2158</v>
      </c>
    </row>
    <row r="3723" spans="1:1" x14ac:dyDescent="0.2">
      <c r="A3723" s="20" t="s">
        <v>35</v>
      </c>
    </row>
    <row r="3724" spans="1:1" x14ac:dyDescent="0.2">
      <c r="A3724" s="20" t="s">
        <v>598</v>
      </c>
    </row>
    <row r="3725" spans="1:1" x14ac:dyDescent="0.2">
      <c r="A3725" s="20" t="s">
        <v>377</v>
      </c>
    </row>
    <row r="3726" spans="1:1" x14ac:dyDescent="0.2">
      <c r="A3726" s="20" t="s">
        <v>2345</v>
      </c>
    </row>
    <row r="3727" spans="1:1" x14ac:dyDescent="0.2">
      <c r="A3727" s="20" t="s">
        <v>2146</v>
      </c>
    </row>
    <row r="3728" spans="1:1" x14ac:dyDescent="0.2">
      <c r="A3728" s="20" t="s">
        <v>1914</v>
      </c>
    </row>
    <row r="3729" spans="1:1" x14ac:dyDescent="0.2">
      <c r="A3729" s="20" t="s">
        <v>642</v>
      </c>
    </row>
    <row r="3730" spans="1:1" x14ac:dyDescent="0.2">
      <c r="A3730" s="20" t="s">
        <v>421</v>
      </c>
    </row>
    <row r="3731" spans="1:1" x14ac:dyDescent="0.2">
      <c r="A3731" s="20" t="s">
        <v>2048</v>
      </c>
    </row>
    <row r="3732" spans="1:1" x14ac:dyDescent="0.2">
      <c r="A3732" s="20" t="s">
        <v>2191</v>
      </c>
    </row>
    <row r="3733" spans="1:1" x14ac:dyDescent="0.2">
      <c r="A3733" s="20" t="s">
        <v>1920</v>
      </c>
    </row>
    <row r="3734" spans="1:1" x14ac:dyDescent="0.2">
      <c r="A3734" s="20" t="s">
        <v>645</v>
      </c>
    </row>
    <row r="3735" spans="1:1" x14ac:dyDescent="0.2">
      <c r="A3735" s="20" t="s">
        <v>424</v>
      </c>
    </row>
    <row r="3736" spans="1:1" x14ac:dyDescent="0.2">
      <c r="A3736" s="20" t="s">
        <v>2051</v>
      </c>
    </row>
    <row r="3737" spans="1:1" x14ac:dyDescent="0.2">
      <c r="A3737" s="20" t="s">
        <v>2194</v>
      </c>
    </row>
    <row r="3738" spans="1:1" x14ac:dyDescent="0.2">
      <c r="A3738" s="20" t="s">
        <v>1928</v>
      </c>
    </row>
    <row r="3739" spans="1:1" x14ac:dyDescent="0.2">
      <c r="A3739" s="20" t="s">
        <v>649</v>
      </c>
    </row>
    <row r="3740" spans="1:1" x14ac:dyDescent="0.2">
      <c r="A3740" s="20" t="s">
        <v>428</v>
      </c>
    </row>
    <row r="3741" spans="1:1" x14ac:dyDescent="0.2">
      <c r="A3741" s="20" t="s">
        <v>2055</v>
      </c>
    </row>
    <row r="3742" spans="1:1" x14ac:dyDescent="0.2">
      <c r="A3742" s="20" t="s">
        <v>2198</v>
      </c>
    </row>
    <row r="3743" spans="1:1" x14ac:dyDescent="0.2">
      <c r="A3743" s="20" t="s">
        <v>2689</v>
      </c>
    </row>
    <row r="3744" spans="1:1" x14ac:dyDescent="0.2">
      <c r="A3744" s="20" t="s">
        <v>2774</v>
      </c>
    </row>
    <row r="3745" spans="1:1" x14ac:dyDescent="0.2">
      <c r="A3745" s="20" t="s">
        <v>2829</v>
      </c>
    </row>
    <row r="3746" spans="1:1" x14ac:dyDescent="0.2">
      <c r="A3746" s="20" t="s">
        <v>2886</v>
      </c>
    </row>
    <row r="3747" spans="1:1" x14ac:dyDescent="0.2">
      <c r="A3747" s="20" t="s">
        <v>2943</v>
      </c>
    </row>
    <row r="3748" spans="1:1" x14ac:dyDescent="0.2">
      <c r="A3748" s="20" t="s">
        <v>2691</v>
      </c>
    </row>
    <row r="3749" spans="1:1" x14ac:dyDescent="0.2">
      <c r="A3749" s="20" t="s">
        <v>2775</v>
      </c>
    </row>
    <row r="3750" spans="1:1" x14ac:dyDescent="0.2">
      <c r="A3750" s="20" t="s">
        <v>2830</v>
      </c>
    </row>
    <row r="3751" spans="1:1" x14ac:dyDescent="0.2">
      <c r="A3751" s="20" t="s">
        <v>2887</v>
      </c>
    </row>
    <row r="3752" spans="1:1" x14ac:dyDescent="0.2">
      <c r="A3752" s="20" t="s">
        <v>2944</v>
      </c>
    </row>
    <row r="3753" spans="1:1" x14ac:dyDescent="0.2">
      <c r="A3753" s="20" t="s">
        <v>1918</v>
      </c>
    </row>
    <row r="3754" spans="1:1" x14ac:dyDescent="0.2">
      <c r="A3754" s="20" t="s">
        <v>644</v>
      </c>
    </row>
    <row r="3755" spans="1:1" x14ac:dyDescent="0.2">
      <c r="A3755" s="20" t="s">
        <v>423</v>
      </c>
    </row>
    <row r="3756" spans="1:1" x14ac:dyDescent="0.2">
      <c r="A3756" s="20" t="s">
        <v>2050</v>
      </c>
    </row>
    <row r="3757" spans="1:1" x14ac:dyDescent="0.2">
      <c r="A3757" s="20" t="s">
        <v>2193</v>
      </c>
    </row>
    <row r="3758" spans="1:1" x14ac:dyDescent="0.2">
      <c r="A3758" s="20" t="s">
        <v>1926</v>
      </c>
    </row>
    <row r="3759" spans="1:1" x14ac:dyDescent="0.2">
      <c r="A3759" s="20" t="s">
        <v>648</v>
      </c>
    </row>
    <row r="3760" spans="1:1" x14ac:dyDescent="0.2">
      <c r="A3760" s="20" t="s">
        <v>427</v>
      </c>
    </row>
    <row r="3761" spans="1:1" x14ac:dyDescent="0.2">
      <c r="A3761" s="20" t="s">
        <v>2054</v>
      </c>
    </row>
    <row r="3762" spans="1:1" x14ac:dyDescent="0.2">
      <c r="A3762" s="20" t="s">
        <v>2197</v>
      </c>
    </row>
    <row r="3763" spans="1:1" x14ac:dyDescent="0.2">
      <c r="A3763" s="20" t="s">
        <v>1916</v>
      </c>
    </row>
    <row r="3764" spans="1:1" x14ac:dyDescent="0.2">
      <c r="A3764" s="20" t="s">
        <v>643</v>
      </c>
    </row>
    <row r="3765" spans="1:1" x14ac:dyDescent="0.2">
      <c r="A3765" s="20" t="s">
        <v>422</v>
      </c>
    </row>
    <row r="3766" spans="1:1" x14ac:dyDescent="0.2">
      <c r="A3766" s="20" t="s">
        <v>2049</v>
      </c>
    </row>
    <row r="3767" spans="1:1" x14ac:dyDescent="0.2">
      <c r="A3767" s="20" t="s">
        <v>2192</v>
      </c>
    </row>
    <row r="3768" spans="1:1" x14ac:dyDescent="0.2">
      <c r="A3768" s="20" t="s">
        <v>1924</v>
      </c>
    </row>
    <row r="3769" spans="1:1" x14ac:dyDescent="0.2">
      <c r="A3769" s="20" t="s">
        <v>647</v>
      </c>
    </row>
    <row r="3770" spans="1:1" x14ac:dyDescent="0.2">
      <c r="A3770" s="20" t="s">
        <v>426</v>
      </c>
    </row>
    <row r="3771" spans="1:1" x14ac:dyDescent="0.2">
      <c r="A3771" s="20" t="s">
        <v>2053</v>
      </c>
    </row>
    <row r="3772" spans="1:1" x14ac:dyDescent="0.2">
      <c r="A3772" s="20" t="s">
        <v>2196</v>
      </c>
    </row>
    <row r="3773" spans="1:1" x14ac:dyDescent="0.2">
      <c r="A3773" s="20" t="s">
        <v>1922</v>
      </c>
    </row>
    <row r="3774" spans="1:1" x14ac:dyDescent="0.2">
      <c r="A3774" s="20" t="s">
        <v>646</v>
      </c>
    </row>
    <row r="3775" spans="1:1" x14ac:dyDescent="0.2">
      <c r="A3775" s="20" t="s">
        <v>425</v>
      </c>
    </row>
    <row r="3776" spans="1:1" x14ac:dyDescent="0.2">
      <c r="A3776" s="20" t="s">
        <v>2052</v>
      </c>
    </row>
    <row r="3777" spans="1:1" x14ac:dyDescent="0.2">
      <c r="A3777" s="20" t="s">
        <v>2195</v>
      </c>
    </row>
    <row r="3778" spans="1:1" x14ac:dyDescent="0.2">
      <c r="A3778" s="20" t="s">
        <v>39</v>
      </c>
    </row>
    <row r="3779" spans="1:1" x14ac:dyDescent="0.2">
      <c r="A3779" s="20" t="s">
        <v>601</v>
      </c>
    </row>
    <row r="3780" spans="1:1" x14ac:dyDescent="0.2">
      <c r="A3780" s="20" t="s">
        <v>380</v>
      </c>
    </row>
    <row r="3781" spans="1:1" x14ac:dyDescent="0.2">
      <c r="A3781" s="20" t="s">
        <v>2348</v>
      </c>
    </row>
    <row r="3782" spans="1:1" x14ac:dyDescent="0.2">
      <c r="A3782" s="20" t="s">
        <v>2149</v>
      </c>
    </row>
    <row r="3783" spans="1:1" x14ac:dyDescent="0.2">
      <c r="A3783" s="20" t="s">
        <v>45</v>
      </c>
    </row>
    <row r="3784" spans="1:1" x14ac:dyDescent="0.2">
      <c r="A3784" s="20" t="s">
        <v>605</v>
      </c>
    </row>
    <row r="3785" spans="1:1" x14ac:dyDescent="0.2">
      <c r="A3785" s="20" t="s">
        <v>384</v>
      </c>
    </row>
    <row r="3786" spans="1:1" x14ac:dyDescent="0.2">
      <c r="A3786" s="20" t="s">
        <v>2352</v>
      </c>
    </row>
    <row r="3787" spans="1:1" x14ac:dyDescent="0.2">
      <c r="A3787" s="20" t="s">
        <v>2153</v>
      </c>
    </row>
    <row r="3788" spans="1:1" x14ac:dyDescent="0.2">
      <c r="A3788" s="20" t="s">
        <v>2670</v>
      </c>
    </row>
    <row r="3789" spans="1:1" x14ac:dyDescent="0.2">
      <c r="A3789" s="20" t="s">
        <v>2762</v>
      </c>
    </row>
    <row r="3790" spans="1:1" x14ac:dyDescent="0.2">
      <c r="A3790" s="20" t="s">
        <v>2817</v>
      </c>
    </row>
    <row r="3791" spans="1:1" x14ac:dyDescent="0.2">
      <c r="A3791" s="20" t="s">
        <v>2874</v>
      </c>
    </row>
    <row r="3792" spans="1:1" x14ac:dyDescent="0.2">
      <c r="A3792" s="20" t="s">
        <v>2931</v>
      </c>
    </row>
    <row r="3793" spans="1:1" x14ac:dyDescent="0.2">
      <c r="A3793" s="20" t="s">
        <v>2672</v>
      </c>
    </row>
    <row r="3794" spans="1:1" x14ac:dyDescent="0.2">
      <c r="A3794" s="20" t="s">
        <v>2763</v>
      </c>
    </row>
    <row r="3795" spans="1:1" x14ac:dyDescent="0.2">
      <c r="A3795" s="20" t="s">
        <v>2818</v>
      </c>
    </row>
    <row r="3796" spans="1:1" x14ac:dyDescent="0.2">
      <c r="A3796" s="20" t="s">
        <v>2875</v>
      </c>
    </row>
    <row r="3797" spans="1:1" x14ac:dyDescent="0.2">
      <c r="A3797" s="20" t="s">
        <v>2932</v>
      </c>
    </row>
    <row r="3798" spans="1:1" x14ac:dyDescent="0.2">
      <c r="A3798" s="20" t="s">
        <v>38</v>
      </c>
    </row>
    <row r="3799" spans="1:1" x14ac:dyDescent="0.2">
      <c r="A3799" s="20" t="s">
        <v>600</v>
      </c>
    </row>
    <row r="3800" spans="1:1" x14ac:dyDescent="0.2">
      <c r="A3800" s="20" t="s">
        <v>379</v>
      </c>
    </row>
    <row r="3801" spans="1:1" x14ac:dyDescent="0.2">
      <c r="A3801" s="20" t="s">
        <v>2347</v>
      </c>
    </row>
    <row r="3802" spans="1:1" x14ac:dyDescent="0.2">
      <c r="A3802" s="20" t="s">
        <v>2148</v>
      </c>
    </row>
    <row r="3803" spans="1:1" x14ac:dyDescent="0.2">
      <c r="A3803" s="20" t="s">
        <v>44</v>
      </c>
    </row>
    <row r="3804" spans="1:1" x14ac:dyDescent="0.2">
      <c r="A3804" s="20" t="s">
        <v>604</v>
      </c>
    </row>
    <row r="3805" spans="1:1" x14ac:dyDescent="0.2">
      <c r="A3805" s="20" t="s">
        <v>383</v>
      </c>
    </row>
    <row r="3806" spans="1:1" x14ac:dyDescent="0.2">
      <c r="A3806" s="20" t="s">
        <v>2351</v>
      </c>
    </row>
    <row r="3807" spans="1:1" x14ac:dyDescent="0.2">
      <c r="A3807" s="20" t="s">
        <v>2152</v>
      </c>
    </row>
    <row r="3808" spans="1:1" x14ac:dyDescent="0.2">
      <c r="A3808" s="20" t="s">
        <v>36</v>
      </c>
    </row>
    <row r="3809" spans="1:1" x14ac:dyDescent="0.2">
      <c r="A3809" s="20" t="s">
        <v>599</v>
      </c>
    </row>
    <row r="3810" spans="1:1" x14ac:dyDescent="0.2">
      <c r="A3810" s="20" t="s">
        <v>378</v>
      </c>
    </row>
    <row r="3811" spans="1:1" x14ac:dyDescent="0.2">
      <c r="A3811" s="20" t="s">
        <v>2346</v>
      </c>
    </row>
    <row r="3812" spans="1:1" x14ac:dyDescent="0.2">
      <c r="A3812" s="20" t="s">
        <v>2147</v>
      </c>
    </row>
    <row r="3813" spans="1:1" x14ac:dyDescent="0.2">
      <c r="A3813" s="20" t="s">
        <v>42</v>
      </c>
    </row>
    <row r="3814" spans="1:1" x14ac:dyDescent="0.2">
      <c r="A3814" s="20" t="s">
        <v>603</v>
      </c>
    </row>
    <row r="3815" spans="1:1" x14ac:dyDescent="0.2">
      <c r="A3815" s="20" t="s">
        <v>382</v>
      </c>
    </row>
    <row r="3816" spans="1:1" x14ac:dyDescent="0.2">
      <c r="A3816" s="20" t="s">
        <v>2350</v>
      </c>
    </row>
    <row r="3817" spans="1:1" x14ac:dyDescent="0.2">
      <c r="A3817" s="20" t="s">
        <v>2151</v>
      </c>
    </row>
    <row r="3818" spans="1:1" x14ac:dyDescent="0.2">
      <c r="A3818" s="20" t="s">
        <v>41</v>
      </c>
    </row>
    <row r="3819" spans="1:1" x14ac:dyDescent="0.2">
      <c r="A3819" s="20" t="s">
        <v>602</v>
      </c>
    </row>
    <row r="3820" spans="1:1" x14ac:dyDescent="0.2">
      <c r="A3820" s="20" t="s">
        <v>381</v>
      </c>
    </row>
    <row r="3821" spans="1:1" x14ac:dyDescent="0.2">
      <c r="A3821" s="20" t="s">
        <v>2349</v>
      </c>
    </row>
    <row r="3822" spans="1:1" x14ac:dyDescent="0.2">
      <c r="A3822" s="20" t="s">
        <v>2150</v>
      </c>
    </row>
    <row r="3823" spans="1:1" x14ac:dyDescent="0.2">
      <c r="A3823" s="20" t="s">
        <v>56</v>
      </c>
    </row>
    <row r="3824" spans="1:1" x14ac:dyDescent="0.2">
      <c r="A3824" s="20" t="s">
        <v>614</v>
      </c>
    </row>
    <row r="3825" spans="1:1" x14ac:dyDescent="0.2">
      <c r="A3825" s="20" t="s">
        <v>393</v>
      </c>
    </row>
    <row r="3826" spans="1:1" x14ac:dyDescent="0.2">
      <c r="A3826" s="20" t="s">
        <v>2361</v>
      </c>
    </row>
    <row r="3827" spans="1:1" x14ac:dyDescent="0.2">
      <c r="A3827" s="20" t="s">
        <v>2162</v>
      </c>
    </row>
    <row r="3828" spans="1:1" x14ac:dyDescent="0.2">
      <c r="A3828" s="20" t="s">
        <v>1946</v>
      </c>
    </row>
    <row r="3829" spans="1:1" x14ac:dyDescent="0.2">
      <c r="A3829" s="20" t="s">
        <v>658</v>
      </c>
    </row>
    <row r="3830" spans="1:1" x14ac:dyDescent="0.2">
      <c r="A3830" s="20" t="s">
        <v>437</v>
      </c>
    </row>
    <row r="3831" spans="1:1" x14ac:dyDescent="0.2">
      <c r="A3831" s="20" t="s">
        <v>2064</v>
      </c>
    </row>
    <row r="3832" spans="1:1" x14ac:dyDescent="0.2">
      <c r="A3832" s="20" t="s">
        <v>2207</v>
      </c>
    </row>
    <row r="3833" spans="1:1" x14ac:dyDescent="0.2">
      <c r="A3833" s="20" t="s">
        <v>1952</v>
      </c>
    </row>
    <row r="3834" spans="1:1" x14ac:dyDescent="0.2">
      <c r="A3834" s="20" t="s">
        <v>661</v>
      </c>
    </row>
    <row r="3835" spans="1:1" x14ac:dyDescent="0.2">
      <c r="A3835" s="20" t="s">
        <v>440</v>
      </c>
    </row>
    <row r="3836" spans="1:1" x14ac:dyDescent="0.2">
      <c r="A3836" s="20" t="s">
        <v>740</v>
      </c>
    </row>
    <row r="3837" spans="1:1" x14ac:dyDescent="0.2">
      <c r="A3837" s="20" t="s">
        <v>2210</v>
      </c>
    </row>
    <row r="3838" spans="1:1" x14ac:dyDescent="0.2">
      <c r="A3838" s="20" t="s">
        <v>1960</v>
      </c>
    </row>
    <row r="3839" spans="1:1" x14ac:dyDescent="0.2">
      <c r="A3839" s="20" t="s">
        <v>665</v>
      </c>
    </row>
    <row r="3840" spans="1:1" x14ac:dyDescent="0.2">
      <c r="A3840" s="20" t="s">
        <v>444</v>
      </c>
    </row>
    <row r="3841" spans="1:1" x14ac:dyDescent="0.2">
      <c r="A3841" s="20" t="s">
        <v>744</v>
      </c>
    </row>
    <row r="3842" spans="1:1" x14ac:dyDescent="0.2">
      <c r="A3842" s="20" t="s">
        <v>2214</v>
      </c>
    </row>
    <row r="3843" spans="1:1" x14ac:dyDescent="0.2">
      <c r="A3843" s="20" t="s">
        <v>2697</v>
      </c>
    </row>
    <row r="3844" spans="1:1" x14ac:dyDescent="0.2">
      <c r="A3844" s="20" t="s">
        <v>2778</v>
      </c>
    </row>
    <row r="3845" spans="1:1" x14ac:dyDescent="0.2">
      <c r="A3845" s="20" t="s">
        <v>2833</v>
      </c>
    </row>
    <row r="3846" spans="1:1" x14ac:dyDescent="0.2">
      <c r="A3846" s="20" t="s">
        <v>2890</v>
      </c>
    </row>
    <row r="3847" spans="1:1" x14ac:dyDescent="0.2">
      <c r="A3847" s="20" t="s">
        <v>2947</v>
      </c>
    </row>
    <row r="3848" spans="1:1" x14ac:dyDescent="0.2">
      <c r="A3848" s="20" t="s">
        <v>2699</v>
      </c>
    </row>
    <row r="3849" spans="1:1" x14ac:dyDescent="0.2">
      <c r="A3849" s="20" t="s">
        <v>2779</v>
      </c>
    </row>
    <row r="3850" spans="1:1" x14ac:dyDescent="0.2">
      <c r="A3850" s="20" t="s">
        <v>2834</v>
      </c>
    </row>
    <row r="3851" spans="1:1" x14ac:dyDescent="0.2">
      <c r="A3851" s="20" t="s">
        <v>2891</v>
      </c>
    </row>
    <row r="3852" spans="1:1" x14ac:dyDescent="0.2">
      <c r="A3852" s="20" t="s">
        <v>2948</v>
      </c>
    </row>
    <row r="3853" spans="1:1" x14ac:dyDescent="0.2">
      <c r="A3853" s="20" t="s">
        <v>1950</v>
      </c>
    </row>
    <row r="3854" spans="1:1" x14ac:dyDescent="0.2">
      <c r="A3854" s="20" t="s">
        <v>660</v>
      </c>
    </row>
    <row r="3855" spans="1:1" x14ac:dyDescent="0.2">
      <c r="A3855" s="20" t="s">
        <v>439</v>
      </c>
    </row>
    <row r="3856" spans="1:1" x14ac:dyDescent="0.2">
      <c r="A3856" s="20" t="s">
        <v>739</v>
      </c>
    </row>
    <row r="3857" spans="1:1" x14ac:dyDescent="0.2">
      <c r="A3857" s="20" t="s">
        <v>2209</v>
      </c>
    </row>
    <row r="3858" spans="1:1" x14ac:dyDescent="0.2">
      <c r="A3858" s="20" t="s">
        <v>1958</v>
      </c>
    </row>
    <row r="3859" spans="1:1" x14ac:dyDescent="0.2">
      <c r="A3859" s="20" t="s">
        <v>664</v>
      </c>
    </row>
    <row r="3860" spans="1:1" x14ac:dyDescent="0.2">
      <c r="A3860" s="20" t="s">
        <v>443</v>
      </c>
    </row>
    <row r="3861" spans="1:1" x14ac:dyDescent="0.2">
      <c r="A3861" s="20" t="s">
        <v>743</v>
      </c>
    </row>
    <row r="3862" spans="1:1" x14ac:dyDescent="0.2">
      <c r="A3862" s="20" t="s">
        <v>2213</v>
      </c>
    </row>
    <row r="3863" spans="1:1" x14ac:dyDescent="0.2">
      <c r="A3863" s="20" t="s">
        <v>1948</v>
      </c>
    </row>
    <row r="3864" spans="1:1" x14ac:dyDescent="0.2">
      <c r="A3864" s="20" t="s">
        <v>659</v>
      </c>
    </row>
    <row r="3865" spans="1:1" x14ac:dyDescent="0.2">
      <c r="A3865" s="20" t="s">
        <v>438</v>
      </c>
    </row>
    <row r="3866" spans="1:1" x14ac:dyDescent="0.2">
      <c r="A3866" s="20" t="s">
        <v>738</v>
      </c>
    </row>
    <row r="3867" spans="1:1" x14ac:dyDescent="0.2">
      <c r="A3867" s="20" t="s">
        <v>2208</v>
      </c>
    </row>
    <row r="3868" spans="1:1" x14ac:dyDescent="0.2">
      <c r="A3868" s="20" t="s">
        <v>1956</v>
      </c>
    </row>
    <row r="3869" spans="1:1" x14ac:dyDescent="0.2">
      <c r="A3869" s="20" t="s">
        <v>663</v>
      </c>
    </row>
    <row r="3870" spans="1:1" x14ac:dyDescent="0.2">
      <c r="A3870" s="20" t="s">
        <v>442</v>
      </c>
    </row>
    <row r="3871" spans="1:1" x14ac:dyDescent="0.2">
      <c r="A3871" s="20" t="s">
        <v>742</v>
      </c>
    </row>
    <row r="3872" spans="1:1" x14ac:dyDescent="0.2">
      <c r="A3872" s="20" t="s">
        <v>2212</v>
      </c>
    </row>
    <row r="3873" spans="1:1" x14ac:dyDescent="0.2">
      <c r="A3873" s="20" t="s">
        <v>1954</v>
      </c>
    </row>
    <row r="3874" spans="1:1" x14ac:dyDescent="0.2">
      <c r="A3874" s="20" t="s">
        <v>662</v>
      </c>
    </row>
    <row r="3875" spans="1:1" x14ac:dyDescent="0.2">
      <c r="A3875" s="20" t="s">
        <v>441</v>
      </c>
    </row>
    <row r="3876" spans="1:1" x14ac:dyDescent="0.2">
      <c r="A3876" s="20" t="s">
        <v>741</v>
      </c>
    </row>
    <row r="3877" spans="1:1" x14ac:dyDescent="0.2">
      <c r="A3877" s="20" t="s">
        <v>2211</v>
      </c>
    </row>
    <row r="3878" spans="1:1" x14ac:dyDescent="0.2">
      <c r="A3878" s="20" t="s">
        <v>60</v>
      </c>
    </row>
    <row r="3879" spans="1:1" x14ac:dyDescent="0.2">
      <c r="A3879" s="20" t="s">
        <v>617</v>
      </c>
    </row>
    <row r="3880" spans="1:1" x14ac:dyDescent="0.2">
      <c r="A3880" s="20" t="s">
        <v>396</v>
      </c>
    </row>
    <row r="3881" spans="1:1" x14ac:dyDescent="0.2">
      <c r="A3881" s="20" t="s">
        <v>2364</v>
      </c>
    </row>
    <row r="3882" spans="1:1" x14ac:dyDescent="0.2">
      <c r="A3882" s="20" t="s">
        <v>2165</v>
      </c>
    </row>
    <row r="3883" spans="1:1" x14ac:dyDescent="0.2">
      <c r="A3883" s="20" t="s">
        <v>65</v>
      </c>
    </row>
    <row r="3884" spans="1:1" x14ac:dyDescent="0.2">
      <c r="A3884" s="20" t="s">
        <v>621</v>
      </c>
    </row>
    <row r="3885" spans="1:1" x14ac:dyDescent="0.2">
      <c r="A3885" s="20" t="s">
        <v>400</v>
      </c>
    </row>
    <row r="3886" spans="1:1" x14ac:dyDescent="0.2">
      <c r="A3886" s="20" t="s">
        <v>2368</v>
      </c>
    </row>
    <row r="3887" spans="1:1" x14ac:dyDescent="0.2">
      <c r="A3887" s="20" t="s">
        <v>2169</v>
      </c>
    </row>
    <row r="3888" spans="1:1" x14ac:dyDescent="0.2">
      <c r="A3888" s="20" t="s">
        <v>2675</v>
      </c>
    </row>
    <row r="3889" spans="1:1" x14ac:dyDescent="0.2">
      <c r="A3889" s="20" t="s">
        <v>2766</v>
      </c>
    </row>
    <row r="3890" spans="1:1" x14ac:dyDescent="0.2">
      <c r="A3890" s="20" t="s">
        <v>2821</v>
      </c>
    </row>
    <row r="3891" spans="1:1" x14ac:dyDescent="0.2">
      <c r="A3891" s="20" t="s">
        <v>2878</v>
      </c>
    </row>
    <row r="3892" spans="1:1" x14ac:dyDescent="0.2">
      <c r="A3892" s="20" t="s">
        <v>2935</v>
      </c>
    </row>
    <row r="3893" spans="1:1" x14ac:dyDescent="0.2">
      <c r="A3893" s="20" t="s">
        <v>2676</v>
      </c>
    </row>
    <row r="3894" spans="1:1" x14ac:dyDescent="0.2">
      <c r="A3894" s="20" t="s">
        <v>2767</v>
      </c>
    </row>
    <row r="3895" spans="1:1" x14ac:dyDescent="0.2">
      <c r="A3895" s="20" t="s">
        <v>2822</v>
      </c>
    </row>
    <row r="3896" spans="1:1" x14ac:dyDescent="0.2">
      <c r="A3896" s="20" t="s">
        <v>2879</v>
      </c>
    </row>
    <row r="3897" spans="1:1" x14ac:dyDescent="0.2">
      <c r="A3897" s="20" t="s">
        <v>2936</v>
      </c>
    </row>
    <row r="3898" spans="1:1" x14ac:dyDescent="0.2">
      <c r="A3898" s="20" t="s">
        <v>59</v>
      </c>
    </row>
    <row r="3899" spans="1:1" x14ac:dyDescent="0.2">
      <c r="A3899" s="20" t="s">
        <v>616</v>
      </c>
    </row>
    <row r="3900" spans="1:1" x14ac:dyDescent="0.2">
      <c r="A3900" s="20" t="s">
        <v>395</v>
      </c>
    </row>
    <row r="3901" spans="1:1" x14ac:dyDescent="0.2">
      <c r="A3901" s="20" t="s">
        <v>2363</v>
      </c>
    </row>
    <row r="3902" spans="1:1" x14ac:dyDescent="0.2">
      <c r="A3902" s="20" t="s">
        <v>2164</v>
      </c>
    </row>
    <row r="3903" spans="1:1" x14ac:dyDescent="0.2">
      <c r="A3903" s="20" t="s">
        <v>64</v>
      </c>
    </row>
    <row r="3904" spans="1:1" x14ac:dyDescent="0.2">
      <c r="A3904" s="20" t="s">
        <v>620</v>
      </c>
    </row>
    <row r="3905" spans="1:1" x14ac:dyDescent="0.2">
      <c r="A3905" s="20" t="s">
        <v>399</v>
      </c>
    </row>
    <row r="3906" spans="1:1" x14ac:dyDescent="0.2">
      <c r="A3906" s="20" t="s">
        <v>2367</v>
      </c>
    </row>
    <row r="3907" spans="1:1" x14ac:dyDescent="0.2">
      <c r="A3907" s="20" t="s">
        <v>2168</v>
      </c>
    </row>
    <row r="3908" spans="1:1" x14ac:dyDescent="0.2">
      <c r="A3908" s="20" t="s">
        <v>57</v>
      </c>
    </row>
    <row r="3909" spans="1:1" x14ac:dyDescent="0.2">
      <c r="A3909" s="20" t="s">
        <v>615</v>
      </c>
    </row>
    <row r="3910" spans="1:1" x14ac:dyDescent="0.2">
      <c r="A3910" s="20" t="s">
        <v>394</v>
      </c>
    </row>
    <row r="3911" spans="1:1" x14ac:dyDescent="0.2">
      <c r="A3911" s="20" t="s">
        <v>2362</v>
      </c>
    </row>
    <row r="3912" spans="1:1" x14ac:dyDescent="0.2">
      <c r="A3912" s="20" t="s">
        <v>2163</v>
      </c>
    </row>
    <row r="3913" spans="1:1" x14ac:dyDescent="0.2">
      <c r="A3913" s="20" t="s">
        <v>62</v>
      </c>
    </row>
    <row r="3914" spans="1:1" x14ac:dyDescent="0.2">
      <c r="A3914" s="20" t="s">
        <v>619</v>
      </c>
    </row>
    <row r="3915" spans="1:1" x14ac:dyDescent="0.2">
      <c r="A3915" s="20" t="s">
        <v>398</v>
      </c>
    </row>
    <row r="3916" spans="1:1" x14ac:dyDescent="0.2">
      <c r="A3916" s="20" t="s">
        <v>2366</v>
      </c>
    </row>
    <row r="3917" spans="1:1" x14ac:dyDescent="0.2">
      <c r="A3917" s="20" t="s">
        <v>2167</v>
      </c>
    </row>
    <row r="3918" spans="1:1" x14ac:dyDescent="0.2">
      <c r="A3918" s="20" t="s">
        <v>61</v>
      </c>
    </row>
    <row r="3919" spans="1:1" x14ac:dyDescent="0.2">
      <c r="A3919" s="20" t="s">
        <v>618</v>
      </c>
    </row>
    <row r="3920" spans="1:1" x14ac:dyDescent="0.2">
      <c r="A3920" s="20" t="s">
        <v>397</v>
      </c>
    </row>
    <row r="3921" spans="1:1" x14ac:dyDescent="0.2">
      <c r="A3921" s="20" t="s">
        <v>2365</v>
      </c>
    </row>
    <row r="3922" spans="1:1" x14ac:dyDescent="0.2">
      <c r="A3922" s="20" t="s">
        <v>2166</v>
      </c>
    </row>
    <row r="3923" spans="1:1" x14ac:dyDescent="0.2">
      <c r="A3923" s="20" t="s">
        <v>4</v>
      </c>
    </row>
    <row r="3924" spans="1:1" x14ac:dyDescent="0.2">
      <c r="A3924" s="20" t="s">
        <v>579</v>
      </c>
    </row>
    <row r="3925" spans="1:1" x14ac:dyDescent="0.2">
      <c r="A3925" s="20" t="s">
        <v>359</v>
      </c>
    </row>
    <row r="3926" spans="1:1" x14ac:dyDescent="0.2">
      <c r="A3926" s="20" t="s">
        <v>2327</v>
      </c>
    </row>
    <row r="3927" spans="1:1" x14ac:dyDescent="0.2">
      <c r="A3927" s="20" t="s">
        <v>2125</v>
      </c>
    </row>
    <row r="3928" spans="1:1" x14ac:dyDescent="0.2">
      <c r="A3928" s="20" t="s">
        <v>2466</v>
      </c>
    </row>
    <row r="3929" spans="1:1" x14ac:dyDescent="0.2">
      <c r="A3929" s="20" t="s">
        <v>2514</v>
      </c>
    </row>
    <row r="3930" spans="1:1" x14ac:dyDescent="0.2">
      <c r="A3930" s="20" t="s">
        <v>699</v>
      </c>
    </row>
    <row r="3931" spans="1:1" x14ac:dyDescent="0.2">
      <c r="A3931" s="20" t="s">
        <v>2296</v>
      </c>
    </row>
    <row r="3932" spans="1:1" x14ac:dyDescent="0.2">
      <c r="A3932" s="20" t="s">
        <v>966</v>
      </c>
    </row>
    <row r="3933" spans="1:1" x14ac:dyDescent="0.2">
      <c r="A3933" s="20" t="s">
        <v>2470</v>
      </c>
    </row>
    <row r="3934" spans="1:1" x14ac:dyDescent="0.2">
      <c r="A3934" s="20" t="s">
        <v>2516</v>
      </c>
    </row>
    <row r="3935" spans="1:1" x14ac:dyDescent="0.2">
      <c r="A3935" s="20" t="s">
        <v>701</v>
      </c>
    </row>
    <row r="3936" spans="1:1" x14ac:dyDescent="0.2">
      <c r="A3936" s="20" t="s">
        <v>2298</v>
      </c>
    </row>
    <row r="3937" spans="1:1" x14ac:dyDescent="0.2">
      <c r="A3937" s="20" t="s">
        <v>968</v>
      </c>
    </row>
    <row r="3938" spans="1:1" x14ac:dyDescent="0.2">
      <c r="A3938" s="20" t="s">
        <v>2477</v>
      </c>
    </row>
    <row r="3939" spans="1:1" x14ac:dyDescent="0.2">
      <c r="A3939" s="20" t="s">
        <v>2520</v>
      </c>
    </row>
    <row r="3940" spans="1:1" x14ac:dyDescent="0.2">
      <c r="A3940" s="20" t="s">
        <v>705</v>
      </c>
    </row>
    <row r="3941" spans="1:1" x14ac:dyDescent="0.2">
      <c r="A3941" s="20" t="s">
        <v>2302</v>
      </c>
    </row>
    <row r="3942" spans="1:1" x14ac:dyDescent="0.2">
      <c r="A3942" s="20" t="s">
        <v>972</v>
      </c>
    </row>
    <row r="3943" spans="1:1" x14ac:dyDescent="0.2">
      <c r="A3943" s="20" t="s">
        <v>1823</v>
      </c>
    </row>
    <row r="3944" spans="1:1" x14ac:dyDescent="0.2">
      <c r="A3944" s="20" t="s">
        <v>313</v>
      </c>
    </row>
    <row r="3945" spans="1:1" x14ac:dyDescent="0.2">
      <c r="A3945" s="20" t="s">
        <v>496</v>
      </c>
    </row>
    <row r="3946" spans="1:1" x14ac:dyDescent="0.2">
      <c r="A3946" s="20" t="s">
        <v>796</v>
      </c>
    </row>
    <row r="3947" spans="1:1" x14ac:dyDescent="0.2">
      <c r="A3947" s="20" t="s">
        <v>2266</v>
      </c>
    </row>
    <row r="3948" spans="1:1" x14ac:dyDescent="0.2">
      <c r="A3948" s="20" t="s">
        <v>1831</v>
      </c>
    </row>
    <row r="3949" spans="1:1" x14ac:dyDescent="0.2">
      <c r="A3949" s="20" t="s">
        <v>317</v>
      </c>
    </row>
    <row r="3950" spans="1:1" x14ac:dyDescent="0.2">
      <c r="A3950" s="20" t="s">
        <v>500</v>
      </c>
    </row>
    <row r="3951" spans="1:1" x14ac:dyDescent="0.2">
      <c r="A3951" s="20" t="s">
        <v>2081</v>
      </c>
    </row>
    <row r="3952" spans="1:1" x14ac:dyDescent="0.2">
      <c r="A3952" s="20" t="s">
        <v>2270</v>
      </c>
    </row>
    <row r="3953" spans="1:1" x14ac:dyDescent="0.2">
      <c r="A3953" s="20" t="s">
        <v>2722</v>
      </c>
    </row>
    <row r="3954" spans="1:1" x14ac:dyDescent="0.2">
      <c r="A3954" s="20" t="s">
        <v>2794</v>
      </c>
    </row>
    <row r="3955" spans="1:1" x14ac:dyDescent="0.2">
      <c r="A3955" s="20" t="s">
        <v>2849</v>
      </c>
    </row>
    <row r="3956" spans="1:1" x14ac:dyDescent="0.2">
      <c r="A3956" s="20" t="s">
        <v>2906</v>
      </c>
    </row>
    <row r="3957" spans="1:1" x14ac:dyDescent="0.2">
      <c r="A3957" s="20" t="s">
        <v>2963</v>
      </c>
    </row>
    <row r="3958" spans="1:1" x14ac:dyDescent="0.2">
      <c r="A3958" s="20" t="s">
        <v>2724</v>
      </c>
    </row>
    <row r="3959" spans="1:1" x14ac:dyDescent="0.2">
      <c r="A3959" s="20" t="s">
        <v>2795</v>
      </c>
    </row>
    <row r="3960" spans="1:1" x14ac:dyDescent="0.2">
      <c r="A3960" s="20" t="s">
        <v>2850</v>
      </c>
    </row>
    <row r="3961" spans="1:1" x14ac:dyDescent="0.2">
      <c r="A3961" s="20" t="s">
        <v>2907</v>
      </c>
    </row>
    <row r="3962" spans="1:1" x14ac:dyDescent="0.2">
      <c r="A3962" s="20" t="s">
        <v>2964</v>
      </c>
    </row>
    <row r="3963" spans="1:1" x14ac:dyDescent="0.2">
      <c r="A3963" s="20" t="s">
        <v>1821</v>
      </c>
    </row>
    <row r="3964" spans="1:1" x14ac:dyDescent="0.2">
      <c r="A3964" s="20" t="s">
        <v>312</v>
      </c>
    </row>
    <row r="3965" spans="1:1" x14ac:dyDescent="0.2">
      <c r="A3965" s="20" t="s">
        <v>495</v>
      </c>
    </row>
    <row r="3966" spans="1:1" x14ac:dyDescent="0.2">
      <c r="A3966" s="20" t="s">
        <v>795</v>
      </c>
    </row>
    <row r="3967" spans="1:1" x14ac:dyDescent="0.2">
      <c r="A3967" s="20" t="s">
        <v>2265</v>
      </c>
    </row>
    <row r="3968" spans="1:1" x14ac:dyDescent="0.2">
      <c r="A3968" s="20" t="s">
        <v>1829</v>
      </c>
    </row>
    <row r="3969" spans="1:1" x14ac:dyDescent="0.2">
      <c r="A3969" s="20" t="s">
        <v>316</v>
      </c>
    </row>
    <row r="3970" spans="1:1" x14ac:dyDescent="0.2">
      <c r="A3970" s="20" t="s">
        <v>499</v>
      </c>
    </row>
    <row r="3971" spans="1:1" x14ac:dyDescent="0.2">
      <c r="A3971" s="20" t="s">
        <v>799</v>
      </c>
    </row>
    <row r="3972" spans="1:1" x14ac:dyDescent="0.2">
      <c r="A3972" s="20" t="s">
        <v>2269</v>
      </c>
    </row>
    <row r="3973" spans="1:1" x14ac:dyDescent="0.2">
      <c r="A3973" s="20" t="s">
        <v>2479</v>
      </c>
    </row>
    <row r="3974" spans="1:1" x14ac:dyDescent="0.2">
      <c r="A3974" s="20" t="s">
        <v>2521</v>
      </c>
    </row>
    <row r="3975" spans="1:1" x14ac:dyDescent="0.2">
      <c r="A3975" s="20" t="s">
        <v>706</v>
      </c>
    </row>
    <row r="3976" spans="1:1" x14ac:dyDescent="0.2">
      <c r="A3976" s="20" t="s">
        <v>2303</v>
      </c>
    </row>
    <row r="3977" spans="1:1" x14ac:dyDescent="0.2">
      <c r="A3977" s="20" t="s">
        <v>973</v>
      </c>
    </row>
    <row r="3978" spans="1:1" x14ac:dyDescent="0.2">
      <c r="A3978" s="20" t="s">
        <v>1827</v>
      </c>
    </row>
    <row r="3979" spans="1:1" x14ac:dyDescent="0.2">
      <c r="A3979" s="20" t="s">
        <v>315</v>
      </c>
    </row>
    <row r="3980" spans="1:1" x14ac:dyDescent="0.2">
      <c r="A3980" s="20" t="s">
        <v>498</v>
      </c>
    </row>
    <row r="3981" spans="1:1" x14ac:dyDescent="0.2">
      <c r="A3981" s="20" t="s">
        <v>798</v>
      </c>
    </row>
    <row r="3982" spans="1:1" x14ac:dyDescent="0.2">
      <c r="A3982" s="20" t="s">
        <v>2268</v>
      </c>
    </row>
    <row r="3983" spans="1:1" x14ac:dyDescent="0.2">
      <c r="A3983" s="20" t="s">
        <v>1825</v>
      </c>
    </row>
    <row r="3984" spans="1:1" x14ac:dyDescent="0.2">
      <c r="A3984" s="20" t="s">
        <v>314</v>
      </c>
    </row>
    <row r="3985" spans="1:1" x14ac:dyDescent="0.2">
      <c r="A3985" s="20" t="s">
        <v>497</v>
      </c>
    </row>
    <row r="3986" spans="1:1" x14ac:dyDescent="0.2">
      <c r="A3986" s="20" t="s">
        <v>797</v>
      </c>
    </row>
    <row r="3987" spans="1:1" x14ac:dyDescent="0.2">
      <c r="A3987" s="20" t="s">
        <v>2267</v>
      </c>
    </row>
    <row r="3988" spans="1:1" x14ac:dyDescent="0.2">
      <c r="A3988" s="20" t="s">
        <v>1976</v>
      </c>
    </row>
    <row r="3989" spans="1:1" x14ac:dyDescent="0.2">
      <c r="A3989" s="20" t="s">
        <v>674</v>
      </c>
    </row>
    <row r="3990" spans="1:1" x14ac:dyDescent="0.2">
      <c r="A3990" s="20" t="s">
        <v>452</v>
      </c>
    </row>
    <row r="3991" spans="1:1" x14ac:dyDescent="0.2">
      <c r="A3991" s="20" t="s">
        <v>752</v>
      </c>
    </row>
    <row r="3992" spans="1:1" x14ac:dyDescent="0.2">
      <c r="A3992" s="20" t="s">
        <v>2222</v>
      </c>
    </row>
    <row r="3993" spans="1:1" x14ac:dyDescent="0.2">
      <c r="A3993" s="20" t="s">
        <v>1984</v>
      </c>
    </row>
    <row r="3994" spans="1:1" x14ac:dyDescent="0.2">
      <c r="A3994" s="20" t="s">
        <v>678</v>
      </c>
    </row>
    <row r="3995" spans="1:1" x14ac:dyDescent="0.2">
      <c r="A3995" s="20" t="s">
        <v>456</v>
      </c>
    </row>
    <row r="3996" spans="1:1" x14ac:dyDescent="0.2">
      <c r="A3996" s="20" t="s">
        <v>756</v>
      </c>
    </row>
    <row r="3997" spans="1:1" x14ac:dyDescent="0.2">
      <c r="A3997" s="20" t="s">
        <v>2226</v>
      </c>
    </row>
    <row r="3998" spans="1:1" x14ac:dyDescent="0.2">
      <c r="A3998" s="20" t="s">
        <v>2705</v>
      </c>
    </row>
    <row r="3999" spans="1:1" x14ac:dyDescent="0.2">
      <c r="A3999" s="20" t="s">
        <v>2782</v>
      </c>
    </row>
    <row r="4000" spans="1:1" x14ac:dyDescent="0.2">
      <c r="A4000" s="20" t="s">
        <v>2837</v>
      </c>
    </row>
    <row r="4001" spans="1:1" x14ac:dyDescent="0.2">
      <c r="A4001" s="20" t="s">
        <v>2894</v>
      </c>
    </row>
    <row r="4002" spans="1:1" x14ac:dyDescent="0.2">
      <c r="A4002" s="20" t="s">
        <v>2951</v>
      </c>
    </row>
    <row r="4003" spans="1:1" x14ac:dyDescent="0.2">
      <c r="A4003" s="20" t="s">
        <v>2707</v>
      </c>
    </row>
    <row r="4004" spans="1:1" x14ac:dyDescent="0.2">
      <c r="A4004" s="20" t="s">
        <v>2783</v>
      </c>
    </row>
    <row r="4005" spans="1:1" x14ac:dyDescent="0.2">
      <c r="A4005" s="20" t="s">
        <v>2838</v>
      </c>
    </row>
    <row r="4006" spans="1:1" x14ac:dyDescent="0.2">
      <c r="A4006" s="20" t="s">
        <v>2895</v>
      </c>
    </row>
    <row r="4007" spans="1:1" x14ac:dyDescent="0.2">
      <c r="A4007" s="20" t="s">
        <v>2952</v>
      </c>
    </row>
    <row r="4008" spans="1:1" x14ac:dyDescent="0.2">
      <c r="A4008" s="20" t="s">
        <v>1974</v>
      </c>
    </row>
    <row r="4009" spans="1:1" x14ac:dyDescent="0.2">
      <c r="A4009" s="20" t="s">
        <v>673</v>
      </c>
    </row>
    <row r="4010" spans="1:1" x14ac:dyDescent="0.2">
      <c r="A4010" s="20" t="s">
        <v>451</v>
      </c>
    </row>
    <row r="4011" spans="1:1" x14ac:dyDescent="0.2">
      <c r="A4011" s="20" t="s">
        <v>751</v>
      </c>
    </row>
    <row r="4012" spans="1:1" x14ac:dyDescent="0.2">
      <c r="A4012" s="20" t="s">
        <v>2221</v>
      </c>
    </row>
    <row r="4013" spans="1:1" x14ac:dyDescent="0.2">
      <c r="A4013" s="20" t="s">
        <v>1982</v>
      </c>
    </row>
    <row r="4014" spans="1:1" x14ac:dyDescent="0.2">
      <c r="A4014" s="20" t="s">
        <v>677</v>
      </c>
    </row>
    <row r="4015" spans="1:1" x14ac:dyDescent="0.2">
      <c r="A4015" s="20" t="s">
        <v>455</v>
      </c>
    </row>
    <row r="4016" spans="1:1" x14ac:dyDescent="0.2">
      <c r="A4016" s="20" t="s">
        <v>755</v>
      </c>
    </row>
    <row r="4017" spans="1:1" x14ac:dyDescent="0.2">
      <c r="A4017" s="20" t="s">
        <v>2225</v>
      </c>
    </row>
    <row r="4018" spans="1:1" x14ac:dyDescent="0.2">
      <c r="A4018" s="20" t="s">
        <v>2472</v>
      </c>
    </row>
    <row r="4019" spans="1:1" x14ac:dyDescent="0.2">
      <c r="A4019" s="20" t="s">
        <v>2517</v>
      </c>
    </row>
    <row r="4020" spans="1:1" x14ac:dyDescent="0.2">
      <c r="A4020" s="20" t="s">
        <v>702</v>
      </c>
    </row>
    <row r="4021" spans="1:1" x14ac:dyDescent="0.2">
      <c r="A4021" s="20" t="s">
        <v>2299</v>
      </c>
    </row>
    <row r="4022" spans="1:1" x14ac:dyDescent="0.2">
      <c r="A4022" s="20" t="s">
        <v>969</v>
      </c>
    </row>
    <row r="4023" spans="1:1" x14ac:dyDescent="0.2">
      <c r="A4023" s="20" t="s">
        <v>1980</v>
      </c>
    </row>
    <row r="4024" spans="1:1" x14ac:dyDescent="0.2">
      <c r="A4024" s="20" t="s">
        <v>676</v>
      </c>
    </row>
    <row r="4025" spans="1:1" x14ac:dyDescent="0.2">
      <c r="A4025" s="20" t="s">
        <v>454</v>
      </c>
    </row>
    <row r="4026" spans="1:1" x14ac:dyDescent="0.2">
      <c r="A4026" s="20" t="s">
        <v>754</v>
      </c>
    </row>
    <row r="4027" spans="1:1" x14ac:dyDescent="0.2">
      <c r="A4027" s="20" t="s">
        <v>2224</v>
      </c>
    </row>
    <row r="4028" spans="1:1" x14ac:dyDescent="0.2">
      <c r="A4028" s="20" t="s">
        <v>1978</v>
      </c>
    </row>
    <row r="4029" spans="1:1" x14ac:dyDescent="0.2">
      <c r="A4029" s="20" t="s">
        <v>675</v>
      </c>
    </row>
    <row r="4030" spans="1:1" x14ac:dyDescent="0.2">
      <c r="A4030" s="20" t="s">
        <v>453</v>
      </c>
    </row>
    <row r="4031" spans="1:1" x14ac:dyDescent="0.2">
      <c r="A4031" s="20" t="s">
        <v>753</v>
      </c>
    </row>
    <row r="4032" spans="1:1" x14ac:dyDescent="0.2">
      <c r="A4032" s="20" t="s">
        <v>2223</v>
      </c>
    </row>
    <row r="4033" spans="1:1" x14ac:dyDescent="0.2">
      <c r="A4033" s="20" t="s">
        <v>2474</v>
      </c>
    </row>
    <row r="4034" spans="1:1" x14ac:dyDescent="0.2">
      <c r="A4034" s="20" t="s">
        <v>2518</v>
      </c>
    </row>
    <row r="4035" spans="1:1" x14ac:dyDescent="0.2">
      <c r="A4035" s="20" t="s">
        <v>703</v>
      </c>
    </row>
    <row r="4036" spans="1:1" x14ac:dyDescent="0.2">
      <c r="A4036" s="20" t="s">
        <v>2300</v>
      </c>
    </row>
    <row r="4037" spans="1:1" x14ac:dyDescent="0.2">
      <c r="A4037" s="20" t="s">
        <v>970</v>
      </c>
    </row>
    <row r="4038" spans="1:1" x14ac:dyDescent="0.2">
      <c r="A4038" s="20" t="s">
        <v>1811</v>
      </c>
    </row>
    <row r="4039" spans="1:1" x14ac:dyDescent="0.2">
      <c r="A4039" s="20" t="s">
        <v>307</v>
      </c>
    </row>
    <row r="4040" spans="1:1" x14ac:dyDescent="0.2">
      <c r="A4040" s="20" t="s">
        <v>490</v>
      </c>
    </row>
    <row r="4041" spans="1:1" x14ac:dyDescent="0.2">
      <c r="A4041" s="20" t="s">
        <v>790</v>
      </c>
    </row>
    <row r="4042" spans="1:1" x14ac:dyDescent="0.2">
      <c r="A4042" s="20" t="s">
        <v>2260</v>
      </c>
    </row>
    <row r="4043" spans="1:1" x14ac:dyDescent="0.2">
      <c r="A4043" s="20" t="s">
        <v>1819</v>
      </c>
    </row>
    <row r="4044" spans="1:1" x14ac:dyDescent="0.2">
      <c r="A4044" s="20" t="s">
        <v>311</v>
      </c>
    </row>
    <row r="4045" spans="1:1" x14ac:dyDescent="0.2">
      <c r="A4045" s="20" t="s">
        <v>494</v>
      </c>
    </row>
    <row r="4046" spans="1:1" x14ac:dyDescent="0.2">
      <c r="A4046" s="20" t="s">
        <v>794</v>
      </c>
    </row>
    <row r="4047" spans="1:1" x14ac:dyDescent="0.2">
      <c r="A4047" s="20" t="s">
        <v>2264</v>
      </c>
    </row>
    <row r="4048" spans="1:1" x14ac:dyDescent="0.2">
      <c r="A4048" s="20" t="s">
        <v>2718</v>
      </c>
    </row>
    <row r="4049" spans="1:1" x14ac:dyDescent="0.2">
      <c r="A4049" s="20" t="s">
        <v>2792</v>
      </c>
    </row>
    <row r="4050" spans="1:1" x14ac:dyDescent="0.2">
      <c r="A4050" s="20" t="s">
        <v>2847</v>
      </c>
    </row>
    <row r="4051" spans="1:1" x14ac:dyDescent="0.2">
      <c r="A4051" s="20" t="s">
        <v>2904</v>
      </c>
    </row>
    <row r="4052" spans="1:1" x14ac:dyDescent="0.2">
      <c r="A4052" s="20" t="s">
        <v>2961</v>
      </c>
    </row>
    <row r="4053" spans="1:1" x14ac:dyDescent="0.2">
      <c r="A4053" s="20" t="s">
        <v>2720</v>
      </c>
    </row>
    <row r="4054" spans="1:1" x14ac:dyDescent="0.2">
      <c r="A4054" s="20" t="s">
        <v>2793</v>
      </c>
    </row>
    <row r="4055" spans="1:1" x14ac:dyDescent="0.2">
      <c r="A4055" s="20" t="s">
        <v>2848</v>
      </c>
    </row>
    <row r="4056" spans="1:1" x14ac:dyDescent="0.2">
      <c r="A4056" s="20" t="s">
        <v>2905</v>
      </c>
    </row>
    <row r="4057" spans="1:1" x14ac:dyDescent="0.2">
      <c r="A4057" s="20" t="s">
        <v>2962</v>
      </c>
    </row>
    <row r="4058" spans="1:1" x14ac:dyDescent="0.2">
      <c r="A4058" s="20" t="s">
        <v>1809</v>
      </c>
    </row>
    <row r="4059" spans="1:1" x14ac:dyDescent="0.2">
      <c r="A4059" s="20" t="s">
        <v>306</v>
      </c>
    </row>
    <row r="4060" spans="1:1" x14ac:dyDescent="0.2">
      <c r="A4060" s="20" t="s">
        <v>489</v>
      </c>
    </row>
    <row r="4061" spans="1:1" x14ac:dyDescent="0.2">
      <c r="A4061" s="20" t="s">
        <v>789</v>
      </c>
    </row>
    <row r="4062" spans="1:1" x14ac:dyDescent="0.2">
      <c r="A4062" s="20" t="s">
        <v>2259</v>
      </c>
    </row>
    <row r="4063" spans="1:1" x14ac:dyDescent="0.2">
      <c r="A4063" s="20" t="s">
        <v>1817</v>
      </c>
    </row>
    <row r="4064" spans="1:1" x14ac:dyDescent="0.2">
      <c r="A4064" s="20" t="s">
        <v>310</v>
      </c>
    </row>
    <row r="4065" spans="1:1" x14ac:dyDescent="0.2">
      <c r="A4065" s="20" t="s">
        <v>493</v>
      </c>
    </row>
    <row r="4066" spans="1:1" x14ac:dyDescent="0.2">
      <c r="A4066" s="20" t="s">
        <v>793</v>
      </c>
    </row>
    <row r="4067" spans="1:1" x14ac:dyDescent="0.2">
      <c r="A4067" s="20" t="s">
        <v>2263</v>
      </c>
    </row>
    <row r="4068" spans="1:1" x14ac:dyDescent="0.2">
      <c r="A4068" s="20" t="s">
        <v>2476</v>
      </c>
    </row>
    <row r="4069" spans="1:1" x14ac:dyDescent="0.2">
      <c r="A4069" s="20" t="s">
        <v>2519</v>
      </c>
    </row>
    <row r="4070" spans="1:1" x14ac:dyDescent="0.2">
      <c r="A4070" s="20" t="s">
        <v>704</v>
      </c>
    </row>
    <row r="4071" spans="1:1" x14ac:dyDescent="0.2">
      <c r="A4071" s="20" t="s">
        <v>2301</v>
      </c>
    </row>
    <row r="4072" spans="1:1" x14ac:dyDescent="0.2">
      <c r="A4072" s="20" t="s">
        <v>971</v>
      </c>
    </row>
    <row r="4073" spans="1:1" x14ac:dyDescent="0.2">
      <c r="A4073" s="20" t="s">
        <v>1815</v>
      </c>
    </row>
    <row r="4074" spans="1:1" x14ac:dyDescent="0.2">
      <c r="A4074" s="20" t="s">
        <v>309</v>
      </c>
    </row>
    <row r="4075" spans="1:1" x14ac:dyDescent="0.2">
      <c r="A4075" s="20" t="s">
        <v>492</v>
      </c>
    </row>
    <row r="4076" spans="1:1" x14ac:dyDescent="0.2">
      <c r="A4076" s="20" t="s">
        <v>792</v>
      </c>
    </row>
    <row r="4077" spans="1:1" x14ac:dyDescent="0.2">
      <c r="A4077" s="20" t="s">
        <v>2262</v>
      </c>
    </row>
    <row r="4078" spans="1:1" x14ac:dyDescent="0.2">
      <c r="A4078" s="20" t="s">
        <v>1813</v>
      </c>
    </row>
    <row r="4079" spans="1:1" x14ac:dyDescent="0.2">
      <c r="A4079" s="20" t="s">
        <v>308</v>
      </c>
    </row>
    <row r="4080" spans="1:1" x14ac:dyDescent="0.2">
      <c r="A4080" s="20" t="s">
        <v>491</v>
      </c>
    </row>
    <row r="4081" spans="1:1" x14ac:dyDescent="0.2">
      <c r="A4081" s="20" t="s">
        <v>791</v>
      </c>
    </row>
    <row r="4082" spans="1:1" x14ac:dyDescent="0.2">
      <c r="A4082" s="20" t="s">
        <v>2261</v>
      </c>
    </row>
    <row r="4083" spans="1:1" x14ac:dyDescent="0.2">
      <c r="A4083" s="20" t="s">
        <v>1986</v>
      </c>
    </row>
    <row r="4084" spans="1:1" x14ac:dyDescent="0.2">
      <c r="A4084" s="20" t="s">
        <v>679</v>
      </c>
    </row>
    <row r="4085" spans="1:1" x14ac:dyDescent="0.2">
      <c r="A4085" s="20" t="s">
        <v>457</v>
      </c>
    </row>
    <row r="4086" spans="1:1" x14ac:dyDescent="0.2">
      <c r="A4086" s="20" t="s">
        <v>757</v>
      </c>
    </row>
    <row r="4087" spans="1:1" x14ac:dyDescent="0.2">
      <c r="A4087" s="20" t="s">
        <v>2227</v>
      </c>
    </row>
    <row r="4088" spans="1:1" x14ac:dyDescent="0.2">
      <c r="A4088" s="20" t="s">
        <v>1833</v>
      </c>
    </row>
    <row r="4089" spans="1:1" x14ac:dyDescent="0.2">
      <c r="A4089" s="20" t="s">
        <v>318</v>
      </c>
    </row>
    <row r="4090" spans="1:1" x14ac:dyDescent="0.2">
      <c r="A4090" s="20" t="s">
        <v>501</v>
      </c>
    </row>
    <row r="4091" spans="1:1" x14ac:dyDescent="0.2">
      <c r="A4091" s="20" t="s">
        <v>2082</v>
      </c>
    </row>
    <row r="4092" spans="1:1" x14ac:dyDescent="0.2">
      <c r="A4092" s="20" t="s">
        <v>2271</v>
      </c>
    </row>
    <row r="4093" spans="1:1" x14ac:dyDescent="0.2">
      <c r="A4093" s="20" t="s">
        <v>1839</v>
      </c>
    </row>
    <row r="4094" spans="1:1" x14ac:dyDescent="0.2">
      <c r="A4094" s="20" t="s">
        <v>321</v>
      </c>
    </row>
    <row r="4095" spans="1:1" x14ac:dyDescent="0.2">
      <c r="A4095" s="20" t="s">
        <v>504</v>
      </c>
    </row>
    <row r="4096" spans="1:1" x14ac:dyDescent="0.2">
      <c r="A4096" s="20" t="s">
        <v>2085</v>
      </c>
    </row>
    <row r="4097" spans="1:1" x14ac:dyDescent="0.2">
      <c r="A4097" s="20" t="s">
        <v>2274</v>
      </c>
    </row>
    <row r="4098" spans="1:1" x14ac:dyDescent="0.2">
      <c r="A4098" s="20" t="s">
        <v>1847</v>
      </c>
    </row>
    <row r="4099" spans="1:1" x14ac:dyDescent="0.2">
      <c r="A4099" s="20" t="s">
        <v>325</v>
      </c>
    </row>
    <row r="4100" spans="1:1" x14ac:dyDescent="0.2">
      <c r="A4100" s="20" t="s">
        <v>508</v>
      </c>
    </row>
    <row r="4101" spans="1:1" x14ac:dyDescent="0.2">
      <c r="A4101" s="20" t="s">
        <v>2089</v>
      </c>
    </row>
    <row r="4102" spans="1:1" x14ac:dyDescent="0.2">
      <c r="A4102" s="20" t="s">
        <v>2278</v>
      </c>
    </row>
    <row r="4103" spans="1:1" x14ac:dyDescent="0.2">
      <c r="A4103" s="20" t="s">
        <v>2726</v>
      </c>
    </row>
    <row r="4104" spans="1:1" x14ac:dyDescent="0.2">
      <c r="A4104" s="20" t="s">
        <v>2796</v>
      </c>
    </row>
    <row r="4105" spans="1:1" x14ac:dyDescent="0.2">
      <c r="A4105" s="20" t="s">
        <v>2851</v>
      </c>
    </row>
    <row r="4106" spans="1:1" x14ac:dyDescent="0.2">
      <c r="A4106" s="20" t="s">
        <v>2908</v>
      </c>
    </row>
    <row r="4107" spans="1:1" x14ac:dyDescent="0.2">
      <c r="A4107" s="20" t="s">
        <v>2965</v>
      </c>
    </row>
    <row r="4108" spans="1:1" x14ac:dyDescent="0.2">
      <c r="A4108" s="20" t="s">
        <v>2728</v>
      </c>
    </row>
    <row r="4109" spans="1:1" x14ac:dyDescent="0.2">
      <c r="A4109" s="20" t="s">
        <v>2797</v>
      </c>
    </row>
    <row r="4110" spans="1:1" x14ac:dyDescent="0.2">
      <c r="A4110" s="20" t="s">
        <v>2852</v>
      </c>
    </row>
    <row r="4111" spans="1:1" x14ac:dyDescent="0.2">
      <c r="A4111" s="20" t="s">
        <v>2909</v>
      </c>
    </row>
    <row r="4112" spans="1:1" x14ac:dyDescent="0.2">
      <c r="A4112" s="20" t="s">
        <v>2966</v>
      </c>
    </row>
    <row r="4113" spans="1:1" x14ac:dyDescent="0.2">
      <c r="A4113" s="20" t="s">
        <v>1837</v>
      </c>
    </row>
    <row r="4114" spans="1:1" x14ac:dyDescent="0.2">
      <c r="A4114" s="20" t="s">
        <v>320</v>
      </c>
    </row>
    <row r="4115" spans="1:1" x14ac:dyDescent="0.2">
      <c r="A4115" s="20" t="s">
        <v>503</v>
      </c>
    </row>
    <row r="4116" spans="1:1" x14ac:dyDescent="0.2">
      <c r="A4116" s="20" t="s">
        <v>2084</v>
      </c>
    </row>
    <row r="4117" spans="1:1" x14ac:dyDescent="0.2">
      <c r="A4117" s="20" t="s">
        <v>2273</v>
      </c>
    </row>
    <row r="4118" spans="1:1" x14ac:dyDescent="0.2">
      <c r="A4118" s="20" t="s">
        <v>1845</v>
      </c>
    </row>
    <row r="4119" spans="1:1" x14ac:dyDescent="0.2">
      <c r="A4119" s="20" t="s">
        <v>324</v>
      </c>
    </row>
    <row r="4120" spans="1:1" x14ac:dyDescent="0.2">
      <c r="A4120" s="20" t="s">
        <v>507</v>
      </c>
    </row>
    <row r="4121" spans="1:1" x14ac:dyDescent="0.2">
      <c r="A4121" s="20" t="s">
        <v>2088</v>
      </c>
    </row>
    <row r="4122" spans="1:1" x14ac:dyDescent="0.2">
      <c r="A4122" s="20" t="s">
        <v>2277</v>
      </c>
    </row>
    <row r="4123" spans="1:1" x14ac:dyDescent="0.2">
      <c r="A4123" s="20" t="s">
        <v>1835</v>
      </c>
    </row>
    <row r="4124" spans="1:1" x14ac:dyDescent="0.2">
      <c r="A4124" s="20" t="s">
        <v>319</v>
      </c>
    </row>
    <row r="4125" spans="1:1" x14ac:dyDescent="0.2">
      <c r="A4125" s="20" t="s">
        <v>502</v>
      </c>
    </row>
    <row r="4126" spans="1:1" x14ac:dyDescent="0.2">
      <c r="A4126" s="20" t="s">
        <v>2083</v>
      </c>
    </row>
    <row r="4127" spans="1:1" x14ac:dyDescent="0.2">
      <c r="A4127" s="20" t="s">
        <v>2272</v>
      </c>
    </row>
    <row r="4128" spans="1:1" x14ac:dyDescent="0.2">
      <c r="A4128" s="20" t="s">
        <v>1843</v>
      </c>
    </row>
    <row r="4129" spans="1:1" x14ac:dyDescent="0.2">
      <c r="A4129" s="20" t="s">
        <v>323</v>
      </c>
    </row>
    <row r="4130" spans="1:1" x14ac:dyDescent="0.2">
      <c r="A4130" s="20" t="s">
        <v>506</v>
      </c>
    </row>
    <row r="4131" spans="1:1" x14ac:dyDescent="0.2">
      <c r="A4131" s="20" t="s">
        <v>2087</v>
      </c>
    </row>
    <row r="4132" spans="1:1" x14ac:dyDescent="0.2">
      <c r="A4132" s="20" t="s">
        <v>2276</v>
      </c>
    </row>
    <row r="4133" spans="1:1" x14ac:dyDescent="0.2">
      <c r="A4133" s="20" t="s">
        <v>1841</v>
      </c>
    </row>
    <row r="4134" spans="1:1" x14ac:dyDescent="0.2">
      <c r="A4134" s="20" t="s">
        <v>322</v>
      </c>
    </row>
    <row r="4135" spans="1:1" x14ac:dyDescent="0.2">
      <c r="A4135" s="20" t="s">
        <v>505</v>
      </c>
    </row>
    <row r="4136" spans="1:1" x14ac:dyDescent="0.2">
      <c r="A4136" s="20" t="s">
        <v>2086</v>
      </c>
    </row>
    <row r="4137" spans="1:1" x14ac:dyDescent="0.2">
      <c r="A4137" s="20" t="s">
        <v>2275</v>
      </c>
    </row>
    <row r="4138" spans="1:1" x14ac:dyDescent="0.2">
      <c r="A4138" s="20" t="s">
        <v>1990</v>
      </c>
    </row>
    <row r="4139" spans="1:1" x14ac:dyDescent="0.2">
      <c r="A4139" s="20" t="s">
        <v>682</v>
      </c>
    </row>
    <row r="4140" spans="1:1" x14ac:dyDescent="0.2">
      <c r="A4140" s="20" t="s">
        <v>460</v>
      </c>
    </row>
    <row r="4141" spans="1:1" x14ac:dyDescent="0.2">
      <c r="A4141" s="20" t="s">
        <v>760</v>
      </c>
    </row>
    <row r="4142" spans="1:1" x14ac:dyDescent="0.2">
      <c r="A4142" s="20" t="s">
        <v>2230</v>
      </c>
    </row>
    <row r="4143" spans="1:1" x14ac:dyDescent="0.2">
      <c r="A4143" s="20" t="s">
        <v>1995</v>
      </c>
    </row>
    <row r="4144" spans="1:1" x14ac:dyDescent="0.2">
      <c r="A4144" s="20" t="s">
        <v>281</v>
      </c>
    </row>
    <row r="4145" spans="1:1" x14ac:dyDescent="0.2">
      <c r="A4145" s="20" t="s">
        <v>464</v>
      </c>
    </row>
    <row r="4146" spans="1:1" x14ac:dyDescent="0.2">
      <c r="A4146" s="20" t="s">
        <v>764</v>
      </c>
    </row>
    <row r="4147" spans="1:1" x14ac:dyDescent="0.2">
      <c r="A4147" s="20" t="s">
        <v>2234</v>
      </c>
    </row>
    <row r="4148" spans="1:1" x14ac:dyDescent="0.2">
      <c r="A4148" s="20" t="s">
        <v>2709</v>
      </c>
    </row>
    <row r="4149" spans="1:1" x14ac:dyDescent="0.2">
      <c r="A4149" s="20" t="s">
        <v>2784</v>
      </c>
    </row>
    <row r="4150" spans="1:1" x14ac:dyDescent="0.2">
      <c r="A4150" s="20" t="s">
        <v>2839</v>
      </c>
    </row>
    <row r="4151" spans="1:1" x14ac:dyDescent="0.2">
      <c r="A4151" s="20" t="s">
        <v>2896</v>
      </c>
    </row>
    <row r="4152" spans="1:1" x14ac:dyDescent="0.2">
      <c r="A4152" s="20" t="s">
        <v>2953</v>
      </c>
    </row>
    <row r="4153" spans="1:1" x14ac:dyDescent="0.2">
      <c r="A4153" s="20" t="s">
        <v>2710</v>
      </c>
    </row>
    <row r="4154" spans="1:1" x14ac:dyDescent="0.2">
      <c r="A4154" s="20" t="s">
        <v>2785</v>
      </c>
    </row>
    <row r="4155" spans="1:1" x14ac:dyDescent="0.2">
      <c r="A4155" s="20" t="s">
        <v>2840</v>
      </c>
    </row>
    <row r="4156" spans="1:1" x14ac:dyDescent="0.2">
      <c r="A4156" s="20" t="s">
        <v>2897</v>
      </c>
    </row>
    <row r="4157" spans="1:1" x14ac:dyDescent="0.2">
      <c r="A4157" s="20" t="s">
        <v>2954</v>
      </c>
    </row>
    <row r="4158" spans="1:1" x14ac:dyDescent="0.2">
      <c r="A4158" s="20" t="s">
        <v>1989</v>
      </c>
    </row>
    <row r="4159" spans="1:1" x14ac:dyDescent="0.2">
      <c r="A4159" s="20" t="s">
        <v>681</v>
      </c>
    </row>
    <row r="4160" spans="1:1" x14ac:dyDescent="0.2">
      <c r="A4160" s="20" t="s">
        <v>459</v>
      </c>
    </row>
    <row r="4161" spans="1:1" x14ac:dyDescent="0.2">
      <c r="A4161" s="20" t="s">
        <v>759</v>
      </c>
    </row>
    <row r="4162" spans="1:1" x14ac:dyDescent="0.2">
      <c r="A4162" s="20" t="s">
        <v>2229</v>
      </c>
    </row>
    <row r="4163" spans="1:1" x14ac:dyDescent="0.2">
      <c r="A4163" s="20" t="s">
        <v>1994</v>
      </c>
    </row>
    <row r="4164" spans="1:1" x14ac:dyDescent="0.2">
      <c r="A4164" s="20" t="s">
        <v>280</v>
      </c>
    </row>
    <row r="4165" spans="1:1" x14ac:dyDescent="0.2">
      <c r="A4165" s="20" t="s">
        <v>463</v>
      </c>
    </row>
    <row r="4166" spans="1:1" x14ac:dyDescent="0.2">
      <c r="A4166" s="20" t="s">
        <v>763</v>
      </c>
    </row>
    <row r="4167" spans="1:1" x14ac:dyDescent="0.2">
      <c r="A4167" s="20" t="s">
        <v>2233</v>
      </c>
    </row>
    <row r="4168" spans="1:1" x14ac:dyDescent="0.2">
      <c r="A4168" s="20" t="s">
        <v>1987</v>
      </c>
    </row>
    <row r="4169" spans="1:1" x14ac:dyDescent="0.2">
      <c r="A4169" s="20" t="s">
        <v>680</v>
      </c>
    </row>
    <row r="4170" spans="1:1" x14ac:dyDescent="0.2">
      <c r="A4170" s="20" t="s">
        <v>458</v>
      </c>
    </row>
    <row r="4171" spans="1:1" x14ac:dyDescent="0.2">
      <c r="A4171" s="20" t="s">
        <v>758</v>
      </c>
    </row>
    <row r="4172" spans="1:1" x14ac:dyDescent="0.2">
      <c r="A4172" s="20" t="s">
        <v>2228</v>
      </c>
    </row>
    <row r="4173" spans="1:1" x14ac:dyDescent="0.2">
      <c r="A4173" s="20" t="s">
        <v>1992</v>
      </c>
    </row>
    <row r="4174" spans="1:1" x14ac:dyDescent="0.2">
      <c r="A4174" s="20" t="s">
        <v>684</v>
      </c>
    </row>
    <row r="4175" spans="1:1" x14ac:dyDescent="0.2">
      <c r="A4175" s="20" t="s">
        <v>462</v>
      </c>
    </row>
    <row r="4176" spans="1:1" x14ac:dyDescent="0.2">
      <c r="A4176" s="20" t="s">
        <v>762</v>
      </c>
    </row>
    <row r="4177" spans="1:1" x14ac:dyDescent="0.2">
      <c r="A4177" s="20" t="s">
        <v>2232</v>
      </c>
    </row>
    <row r="4178" spans="1:1" x14ac:dyDescent="0.2">
      <c r="A4178" s="20" t="s">
        <v>1991</v>
      </c>
    </row>
    <row r="4179" spans="1:1" x14ac:dyDescent="0.2">
      <c r="A4179" s="20" t="s">
        <v>683</v>
      </c>
    </row>
    <row r="4180" spans="1:1" x14ac:dyDescent="0.2">
      <c r="A4180" s="20" t="s">
        <v>461</v>
      </c>
    </row>
    <row r="4181" spans="1:1" x14ac:dyDescent="0.2">
      <c r="A4181" s="20" t="s">
        <v>761</v>
      </c>
    </row>
    <row r="4182" spans="1:1" x14ac:dyDescent="0.2">
      <c r="A4182" s="20" t="s">
        <v>2231</v>
      </c>
    </row>
    <row r="4183" spans="1:1" x14ac:dyDescent="0.2">
      <c r="A4183" s="20" t="s">
        <v>1964</v>
      </c>
    </row>
    <row r="4184" spans="1:1" x14ac:dyDescent="0.2">
      <c r="A4184" s="20" t="s">
        <v>667</v>
      </c>
    </row>
    <row r="4185" spans="1:1" x14ac:dyDescent="0.2">
      <c r="A4185" s="20" t="s">
        <v>446</v>
      </c>
    </row>
    <row r="4186" spans="1:1" x14ac:dyDescent="0.2">
      <c r="A4186" s="20" t="s">
        <v>746</v>
      </c>
    </row>
    <row r="4187" spans="1:1" x14ac:dyDescent="0.2">
      <c r="A4187" s="20" t="s">
        <v>2216</v>
      </c>
    </row>
    <row r="4188" spans="1:1" x14ac:dyDescent="0.2">
      <c r="A4188" s="20" t="s">
        <v>1972</v>
      </c>
    </row>
    <row r="4189" spans="1:1" x14ac:dyDescent="0.2">
      <c r="A4189" s="20" t="s">
        <v>671</v>
      </c>
    </row>
    <row r="4190" spans="1:1" x14ac:dyDescent="0.2">
      <c r="A4190" s="20" t="s">
        <v>450</v>
      </c>
    </row>
    <row r="4191" spans="1:1" x14ac:dyDescent="0.2">
      <c r="A4191" s="20" t="s">
        <v>750</v>
      </c>
    </row>
    <row r="4192" spans="1:1" x14ac:dyDescent="0.2">
      <c r="A4192" s="20" t="s">
        <v>2220</v>
      </c>
    </row>
    <row r="4193" spans="1:1" x14ac:dyDescent="0.2">
      <c r="A4193" s="20" t="s">
        <v>2701</v>
      </c>
    </row>
    <row r="4194" spans="1:1" x14ac:dyDescent="0.2">
      <c r="A4194" s="20" t="s">
        <v>2780</v>
      </c>
    </row>
    <row r="4195" spans="1:1" x14ac:dyDescent="0.2">
      <c r="A4195" s="20" t="s">
        <v>2835</v>
      </c>
    </row>
    <row r="4196" spans="1:1" x14ac:dyDescent="0.2">
      <c r="A4196" s="20" t="s">
        <v>2892</v>
      </c>
    </row>
    <row r="4197" spans="1:1" x14ac:dyDescent="0.2">
      <c r="A4197" s="20" t="s">
        <v>2949</v>
      </c>
    </row>
    <row r="4198" spans="1:1" x14ac:dyDescent="0.2">
      <c r="A4198" s="20" t="s">
        <v>2703</v>
      </c>
    </row>
    <row r="4199" spans="1:1" x14ac:dyDescent="0.2">
      <c r="A4199" s="20" t="s">
        <v>2781</v>
      </c>
    </row>
    <row r="4200" spans="1:1" x14ac:dyDescent="0.2">
      <c r="A4200" s="20" t="s">
        <v>2836</v>
      </c>
    </row>
    <row r="4201" spans="1:1" x14ac:dyDescent="0.2">
      <c r="A4201" s="20" t="s">
        <v>2893</v>
      </c>
    </row>
    <row r="4202" spans="1:1" x14ac:dyDescent="0.2">
      <c r="A4202" s="20" t="s">
        <v>2950</v>
      </c>
    </row>
    <row r="4203" spans="1:1" x14ac:dyDescent="0.2">
      <c r="A4203" s="20" t="s">
        <v>1962</v>
      </c>
    </row>
    <row r="4204" spans="1:1" x14ac:dyDescent="0.2">
      <c r="A4204" s="20" t="s">
        <v>666</v>
      </c>
    </row>
    <row r="4205" spans="1:1" x14ac:dyDescent="0.2">
      <c r="A4205" s="20" t="s">
        <v>445</v>
      </c>
    </row>
    <row r="4206" spans="1:1" x14ac:dyDescent="0.2">
      <c r="A4206" s="20" t="s">
        <v>745</v>
      </c>
    </row>
    <row r="4207" spans="1:1" x14ac:dyDescent="0.2">
      <c r="A4207" s="20" t="s">
        <v>2215</v>
      </c>
    </row>
    <row r="4208" spans="1:1" x14ac:dyDescent="0.2">
      <c r="A4208" s="20" t="s">
        <v>1970</v>
      </c>
    </row>
    <row r="4209" spans="1:1" x14ac:dyDescent="0.2">
      <c r="A4209" s="20" t="s">
        <v>670</v>
      </c>
    </row>
    <row r="4210" spans="1:1" x14ac:dyDescent="0.2">
      <c r="A4210" s="20" t="s">
        <v>449</v>
      </c>
    </row>
    <row r="4211" spans="1:1" x14ac:dyDescent="0.2">
      <c r="A4211" s="20" t="s">
        <v>749</v>
      </c>
    </row>
    <row r="4212" spans="1:1" x14ac:dyDescent="0.2">
      <c r="A4212" s="20" t="s">
        <v>2219</v>
      </c>
    </row>
    <row r="4213" spans="1:1" x14ac:dyDescent="0.2">
      <c r="A4213" s="20" t="s">
        <v>2468</v>
      </c>
    </row>
    <row r="4214" spans="1:1" x14ac:dyDescent="0.2">
      <c r="A4214" s="20" t="s">
        <v>2515</v>
      </c>
    </row>
    <row r="4215" spans="1:1" x14ac:dyDescent="0.2">
      <c r="A4215" s="20" t="s">
        <v>700</v>
      </c>
    </row>
    <row r="4216" spans="1:1" x14ac:dyDescent="0.2">
      <c r="A4216" s="20" t="s">
        <v>2297</v>
      </c>
    </row>
    <row r="4217" spans="1:1" x14ac:dyDescent="0.2">
      <c r="A4217" s="20" t="s">
        <v>967</v>
      </c>
    </row>
    <row r="4218" spans="1:1" x14ac:dyDescent="0.2">
      <c r="A4218" s="20" t="s">
        <v>1968</v>
      </c>
    </row>
    <row r="4219" spans="1:1" x14ac:dyDescent="0.2">
      <c r="A4219" s="20" t="s">
        <v>669</v>
      </c>
    </row>
    <row r="4220" spans="1:1" x14ac:dyDescent="0.2">
      <c r="A4220" s="20" t="s">
        <v>448</v>
      </c>
    </row>
    <row r="4221" spans="1:1" x14ac:dyDescent="0.2">
      <c r="A4221" s="20" t="s">
        <v>748</v>
      </c>
    </row>
    <row r="4222" spans="1:1" x14ac:dyDescent="0.2">
      <c r="A4222" s="20" t="s">
        <v>2218</v>
      </c>
    </row>
    <row r="4223" spans="1:1" x14ac:dyDescent="0.2">
      <c r="A4223" s="20" t="s">
        <v>1788</v>
      </c>
    </row>
    <row r="4224" spans="1:1" x14ac:dyDescent="0.2">
      <c r="A4224" s="20" t="s">
        <v>290</v>
      </c>
    </row>
    <row r="4225" spans="1:1" x14ac:dyDescent="0.2">
      <c r="A4225" s="20" t="s">
        <v>473</v>
      </c>
    </row>
    <row r="4226" spans="1:1" x14ac:dyDescent="0.2">
      <c r="A4226" s="20" t="s">
        <v>773</v>
      </c>
    </row>
    <row r="4227" spans="1:1" x14ac:dyDescent="0.2">
      <c r="A4227" s="20" t="s">
        <v>2243</v>
      </c>
    </row>
    <row r="4228" spans="1:1" x14ac:dyDescent="0.2">
      <c r="A4228" s="20" t="s">
        <v>1865</v>
      </c>
    </row>
    <row r="4229" spans="1:1" x14ac:dyDescent="0.2">
      <c r="A4229" s="20" t="s">
        <v>334</v>
      </c>
    </row>
    <row r="4230" spans="1:1" x14ac:dyDescent="0.2">
      <c r="A4230" s="20" t="s">
        <v>517</v>
      </c>
    </row>
    <row r="4231" spans="1:1" x14ac:dyDescent="0.2">
      <c r="A4231" s="20" t="s">
        <v>2098</v>
      </c>
    </row>
    <row r="4232" spans="1:1" x14ac:dyDescent="0.2">
      <c r="A4232" s="20" t="s">
        <v>1181</v>
      </c>
    </row>
    <row r="4233" spans="1:1" x14ac:dyDescent="0.2">
      <c r="A4233" s="20" t="s">
        <v>1871</v>
      </c>
    </row>
    <row r="4234" spans="1:1" x14ac:dyDescent="0.2">
      <c r="A4234" s="20" t="s">
        <v>337</v>
      </c>
    </row>
    <row r="4235" spans="1:1" x14ac:dyDescent="0.2">
      <c r="A4235" s="20" t="s">
        <v>520</v>
      </c>
    </row>
    <row r="4236" spans="1:1" x14ac:dyDescent="0.2">
      <c r="A4236" s="20" t="s">
        <v>2101</v>
      </c>
    </row>
    <row r="4237" spans="1:1" x14ac:dyDescent="0.2">
      <c r="A4237" s="20" t="s">
        <v>1184</v>
      </c>
    </row>
    <row r="4238" spans="1:1" x14ac:dyDescent="0.2">
      <c r="A4238" s="20" t="s">
        <v>545</v>
      </c>
    </row>
    <row r="4239" spans="1:1" x14ac:dyDescent="0.2">
      <c r="A4239" s="20" t="s">
        <v>341</v>
      </c>
    </row>
    <row r="4240" spans="1:1" x14ac:dyDescent="0.2">
      <c r="A4240" s="20" t="s">
        <v>524</v>
      </c>
    </row>
    <row r="4241" spans="1:1" x14ac:dyDescent="0.2">
      <c r="A4241" s="20" t="s">
        <v>2105</v>
      </c>
    </row>
    <row r="4242" spans="1:1" x14ac:dyDescent="0.2">
      <c r="A4242" s="20" t="s">
        <v>1188</v>
      </c>
    </row>
    <row r="4243" spans="1:1" x14ac:dyDescent="0.2">
      <c r="A4243" s="20" t="s">
        <v>2734</v>
      </c>
    </row>
    <row r="4244" spans="1:1" x14ac:dyDescent="0.2">
      <c r="A4244" s="20" t="s">
        <v>2800</v>
      </c>
    </row>
    <row r="4245" spans="1:1" x14ac:dyDescent="0.2">
      <c r="A4245" s="20" t="s">
        <v>2855</v>
      </c>
    </row>
    <row r="4246" spans="1:1" x14ac:dyDescent="0.2">
      <c r="A4246" s="20" t="s">
        <v>2912</v>
      </c>
    </row>
    <row r="4247" spans="1:1" x14ac:dyDescent="0.2">
      <c r="A4247" s="20" t="s">
        <v>2969</v>
      </c>
    </row>
    <row r="4248" spans="1:1" x14ac:dyDescent="0.2">
      <c r="A4248" s="20" t="s">
        <v>2736</v>
      </c>
    </row>
    <row r="4249" spans="1:1" x14ac:dyDescent="0.2">
      <c r="A4249" s="20" t="s">
        <v>2801</v>
      </c>
    </row>
    <row r="4250" spans="1:1" x14ac:dyDescent="0.2">
      <c r="A4250" s="20" t="s">
        <v>2856</v>
      </c>
    </row>
    <row r="4251" spans="1:1" x14ac:dyDescent="0.2">
      <c r="A4251" s="20" t="s">
        <v>2913</v>
      </c>
    </row>
    <row r="4252" spans="1:1" x14ac:dyDescent="0.2">
      <c r="A4252" s="20" t="s">
        <v>2970</v>
      </c>
    </row>
    <row r="4253" spans="1:1" x14ac:dyDescent="0.2">
      <c r="A4253" s="20" t="s">
        <v>1869</v>
      </c>
    </row>
    <row r="4254" spans="1:1" x14ac:dyDescent="0.2">
      <c r="A4254" s="20" t="s">
        <v>336</v>
      </c>
    </row>
    <row r="4255" spans="1:1" x14ac:dyDescent="0.2">
      <c r="A4255" s="20" t="s">
        <v>519</v>
      </c>
    </row>
    <row r="4256" spans="1:1" x14ac:dyDescent="0.2">
      <c r="A4256" s="20" t="s">
        <v>2100</v>
      </c>
    </row>
    <row r="4257" spans="1:1" x14ac:dyDescent="0.2">
      <c r="A4257" s="20" t="s">
        <v>1183</v>
      </c>
    </row>
    <row r="4258" spans="1:1" x14ac:dyDescent="0.2">
      <c r="A4258" s="20" t="s">
        <v>1877</v>
      </c>
    </row>
    <row r="4259" spans="1:1" x14ac:dyDescent="0.2">
      <c r="A4259" s="20" t="s">
        <v>340</v>
      </c>
    </row>
    <row r="4260" spans="1:1" x14ac:dyDescent="0.2">
      <c r="A4260" s="20" t="s">
        <v>523</v>
      </c>
    </row>
    <row r="4261" spans="1:1" x14ac:dyDescent="0.2">
      <c r="A4261" s="20" t="s">
        <v>2104</v>
      </c>
    </row>
    <row r="4262" spans="1:1" x14ac:dyDescent="0.2">
      <c r="A4262" s="20" t="s">
        <v>1187</v>
      </c>
    </row>
    <row r="4263" spans="1:1" x14ac:dyDescent="0.2">
      <c r="A4263" s="20" t="s">
        <v>1867</v>
      </c>
    </row>
    <row r="4264" spans="1:1" x14ac:dyDescent="0.2">
      <c r="A4264" s="20" t="s">
        <v>335</v>
      </c>
    </row>
    <row r="4265" spans="1:1" x14ac:dyDescent="0.2">
      <c r="A4265" s="20" t="s">
        <v>518</v>
      </c>
    </row>
    <row r="4266" spans="1:1" x14ac:dyDescent="0.2">
      <c r="A4266" s="20" t="s">
        <v>2099</v>
      </c>
    </row>
    <row r="4267" spans="1:1" x14ac:dyDescent="0.2">
      <c r="A4267" s="20" t="s">
        <v>1182</v>
      </c>
    </row>
    <row r="4268" spans="1:1" x14ac:dyDescent="0.2">
      <c r="A4268" s="20" t="s">
        <v>1875</v>
      </c>
    </row>
    <row r="4269" spans="1:1" x14ac:dyDescent="0.2">
      <c r="A4269" s="20" t="s">
        <v>339</v>
      </c>
    </row>
    <row r="4270" spans="1:1" x14ac:dyDescent="0.2">
      <c r="A4270" s="20" t="s">
        <v>522</v>
      </c>
    </row>
    <row r="4271" spans="1:1" x14ac:dyDescent="0.2">
      <c r="A4271" s="20" t="s">
        <v>2103</v>
      </c>
    </row>
    <row r="4272" spans="1:1" x14ac:dyDescent="0.2">
      <c r="A4272" s="20" t="s">
        <v>1186</v>
      </c>
    </row>
    <row r="4273" spans="1:1" x14ac:dyDescent="0.2">
      <c r="A4273" s="20" t="s">
        <v>1873</v>
      </c>
    </row>
    <row r="4274" spans="1:1" x14ac:dyDescent="0.2">
      <c r="A4274" s="20" t="s">
        <v>338</v>
      </c>
    </row>
    <row r="4275" spans="1:1" x14ac:dyDescent="0.2">
      <c r="A4275" s="20" t="s">
        <v>521</v>
      </c>
    </row>
    <row r="4276" spans="1:1" x14ac:dyDescent="0.2">
      <c r="A4276" s="20" t="s">
        <v>2102</v>
      </c>
    </row>
    <row r="4277" spans="1:1" x14ac:dyDescent="0.2">
      <c r="A4277" s="20" t="s">
        <v>1185</v>
      </c>
    </row>
    <row r="4278" spans="1:1" x14ac:dyDescent="0.2">
      <c r="A4278" s="20" t="s">
        <v>1792</v>
      </c>
    </row>
    <row r="4279" spans="1:1" x14ac:dyDescent="0.2">
      <c r="A4279" s="20" t="s">
        <v>293</v>
      </c>
    </row>
    <row r="4280" spans="1:1" x14ac:dyDescent="0.2">
      <c r="A4280" s="20" t="s">
        <v>476</v>
      </c>
    </row>
    <row r="4281" spans="1:1" x14ac:dyDescent="0.2">
      <c r="A4281" s="20" t="s">
        <v>776</v>
      </c>
    </row>
    <row r="4282" spans="1:1" x14ac:dyDescent="0.2">
      <c r="A4282" s="20" t="s">
        <v>2246</v>
      </c>
    </row>
    <row r="4283" spans="1:1" x14ac:dyDescent="0.2">
      <c r="A4283" s="20" t="s">
        <v>1797</v>
      </c>
    </row>
    <row r="4284" spans="1:1" x14ac:dyDescent="0.2">
      <c r="A4284" s="20" t="s">
        <v>297</v>
      </c>
    </row>
    <row r="4285" spans="1:1" x14ac:dyDescent="0.2">
      <c r="A4285" s="20" t="s">
        <v>480</v>
      </c>
    </row>
    <row r="4286" spans="1:1" x14ac:dyDescent="0.2">
      <c r="A4286" s="20" t="s">
        <v>780</v>
      </c>
    </row>
    <row r="4287" spans="1:1" x14ac:dyDescent="0.2">
      <c r="A4287" s="20" t="s">
        <v>2250</v>
      </c>
    </row>
    <row r="4288" spans="1:1" x14ac:dyDescent="0.2">
      <c r="A4288" s="20" t="s">
        <v>2714</v>
      </c>
    </row>
    <row r="4289" spans="1:1" x14ac:dyDescent="0.2">
      <c r="A4289" s="20" t="s">
        <v>2788</v>
      </c>
    </row>
    <row r="4290" spans="1:1" x14ac:dyDescent="0.2">
      <c r="A4290" s="20" t="s">
        <v>2843</v>
      </c>
    </row>
    <row r="4291" spans="1:1" x14ac:dyDescent="0.2">
      <c r="A4291" s="20" t="s">
        <v>2900</v>
      </c>
    </row>
    <row r="4292" spans="1:1" x14ac:dyDescent="0.2">
      <c r="A4292" s="20" t="s">
        <v>2957</v>
      </c>
    </row>
    <row r="4293" spans="1:1" x14ac:dyDescent="0.2">
      <c r="A4293" s="20" t="s">
        <v>2715</v>
      </c>
    </row>
    <row r="4294" spans="1:1" x14ac:dyDescent="0.2">
      <c r="A4294" s="20" t="s">
        <v>2789</v>
      </c>
    </row>
    <row r="4295" spans="1:1" x14ac:dyDescent="0.2">
      <c r="A4295" s="20" t="s">
        <v>2844</v>
      </c>
    </row>
    <row r="4296" spans="1:1" x14ac:dyDescent="0.2">
      <c r="A4296" s="20" t="s">
        <v>2901</v>
      </c>
    </row>
    <row r="4297" spans="1:1" x14ac:dyDescent="0.2">
      <c r="A4297" s="20" t="s">
        <v>2958</v>
      </c>
    </row>
    <row r="4298" spans="1:1" x14ac:dyDescent="0.2">
      <c r="A4298" s="20" t="s">
        <v>1791</v>
      </c>
    </row>
    <row r="4299" spans="1:1" x14ac:dyDescent="0.2">
      <c r="A4299" s="20" t="s">
        <v>292</v>
      </c>
    </row>
    <row r="4300" spans="1:1" x14ac:dyDescent="0.2">
      <c r="A4300" s="20" t="s">
        <v>475</v>
      </c>
    </row>
    <row r="4301" spans="1:1" x14ac:dyDescent="0.2">
      <c r="A4301" s="20" t="s">
        <v>775</v>
      </c>
    </row>
    <row r="4302" spans="1:1" x14ac:dyDescent="0.2">
      <c r="A4302" s="20" t="s">
        <v>2245</v>
      </c>
    </row>
    <row r="4303" spans="1:1" x14ac:dyDescent="0.2">
      <c r="A4303" s="20" t="s">
        <v>1796</v>
      </c>
    </row>
    <row r="4304" spans="1:1" x14ac:dyDescent="0.2">
      <c r="A4304" s="20" t="s">
        <v>296</v>
      </c>
    </row>
    <row r="4305" spans="1:1" x14ac:dyDescent="0.2">
      <c r="A4305" s="20" t="s">
        <v>479</v>
      </c>
    </row>
    <row r="4306" spans="1:1" x14ac:dyDescent="0.2">
      <c r="A4306" s="20" t="s">
        <v>779</v>
      </c>
    </row>
    <row r="4307" spans="1:1" x14ac:dyDescent="0.2">
      <c r="A4307" s="20" t="s">
        <v>2249</v>
      </c>
    </row>
    <row r="4308" spans="1:1" x14ac:dyDescent="0.2">
      <c r="A4308" s="20" t="s">
        <v>1789</v>
      </c>
    </row>
    <row r="4309" spans="1:1" x14ac:dyDescent="0.2">
      <c r="A4309" s="20" t="s">
        <v>291</v>
      </c>
    </row>
    <row r="4310" spans="1:1" x14ac:dyDescent="0.2">
      <c r="A4310" s="20" t="s">
        <v>474</v>
      </c>
    </row>
    <row r="4311" spans="1:1" x14ac:dyDescent="0.2">
      <c r="A4311" s="20" t="s">
        <v>774</v>
      </c>
    </row>
    <row r="4312" spans="1:1" x14ac:dyDescent="0.2">
      <c r="A4312" s="20" t="s">
        <v>2244</v>
      </c>
    </row>
    <row r="4313" spans="1:1" x14ac:dyDescent="0.2">
      <c r="A4313" s="20" t="s">
        <v>1794</v>
      </c>
    </row>
    <row r="4314" spans="1:1" x14ac:dyDescent="0.2">
      <c r="A4314" s="20" t="s">
        <v>295</v>
      </c>
    </row>
    <row r="4315" spans="1:1" x14ac:dyDescent="0.2">
      <c r="A4315" s="20" t="s">
        <v>478</v>
      </c>
    </row>
    <row r="4316" spans="1:1" x14ac:dyDescent="0.2">
      <c r="A4316" s="20" t="s">
        <v>778</v>
      </c>
    </row>
    <row r="4317" spans="1:1" x14ac:dyDescent="0.2">
      <c r="A4317" s="20" t="s">
        <v>2248</v>
      </c>
    </row>
    <row r="4318" spans="1:1" x14ac:dyDescent="0.2">
      <c r="A4318" s="20" t="s">
        <v>1793</v>
      </c>
    </row>
    <row r="4319" spans="1:1" x14ac:dyDescent="0.2">
      <c r="A4319" s="20" t="s">
        <v>294</v>
      </c>
    </row>
    <row r="4320" spans="1:1" x14ac:dyDescent="0.2">
      <c r="A4320" s="20" t="s">
        <v>477</v>
      </c>
    </row>
    <row r="4321" spans="1:1" x14ac:dyDescent="0.2">
      <c r="A4321" s="20" t="s">
        <v>777</v>
      </c>
    </row>
    <row r="4322" spans="1:1" x14ac:dyDescent="0.2">
      <c r="A4322" s="20" t="s">
        <v>2247</v>
      </c>
    </row>
    <row r="4323" spans="1:1" x14ac:dyDescent="0.2">
      <c r="A4323" s="20" t="s">
        <v>1996</v>
      </c>
    </row>
    <row r="4324" spans="1:1" x14ac:dyDescent="0.2">
      <c r="A4324" s="20" t="s">
        <v>282</v>
      </c>
    </row>
    <row r="4325" spans="1:1" x14ac:dyDescent="0.2">
      <c r="A4325" s="20" t="s">
        <v>465</v>
      </c>
    </row>
    <row r="4326" spans="1:1" x14ac:dyDescent="0.2">
      <c r="A4326" s="20" t="s">
        <v>765</v>
      </c>
    </row>
    <row r="4327" spans="1:1" x14ac:dyDescent="0.2">
      <c r="A4327" s="20" t="s">
        <v>2235</v>
      </c>
    </row>
    <row r="4328" spans="1:1" x14ac:dyDescent="0.2">
      <c r="A4328" s="20" t="s">
        <v>1849</v>
      </c>
    </row>
    <row r="4329" spans="1:1" x14ac:dyDescent="0.2">
      <c r="A4329" s="20" t="s">
        <v>326</v>
      </c>
    </row>
    <row r="4330" spans="1:1" x14ac:dyDescent="0.2">
      <c r="A4330" s="20" t="s">
        <v>509</v>
      </c>
    </row>
    <row r="4331" spans="1:1" x14ac:dyDescent="0.2">
      <c r="A4331" s="20" t="s">
        <v>2090</v>
      </c>
    </row>
    <row r="4332" spans="1:1" x14ac:dyDescent="0.2">
      <c r="A4332" s="20" t="s">
        <v>2279</v>
      </c>
    </row>
    <row r="4333" spans="1:1" x14ac:dyDescent="0.2">
      <c r="A4333" s="20" t="s">
        <v>1855</v>
      </c>
    </row>
    <row r="4334" spans="1:1" x14ac:dyDescent="0.2">
      <c r="A4334" s="20" t="s">
        <v>329</v>
      </c>
    </row>
    <row r="4335" spans="1:1" x14ac:dyDescent="0.2">
      <c r="A4335" s="20" t="s">
        <v>512</v>
      </c>
    </row>
    <row r="4336" spans="1:1" x14ac:dyDescent="0.2">
      <c r="A4336" s="20" t="s">
        <v>2093</v>
      </c>
    </row>
    <row r="4337" spans="1:1" x14ac:dyDescent="0.2">
      <c r="A4337" s="20" t="s">
        <v>2282</v>
      </c>
    </row>
    <row r="4338" spans="1:1" x14ac:dyDescent="0.2">
      <c r="A4338" s="20" t="s">
        <v>1863</v>
      </c>
    </row>
    <row r="4339" spans="1:1" x14ac:dyDescent="0.2">
      <c r="A4339" s="20" t="s">
        <v>333</v>
      </c>
    </row>
    <row r="4340" spans="1:1" x14ac:dyDescent="0.2">
      <c r="A4340" s="20" t="s">
        <v>516</v>
      </c>
    </row>
    <row r="4341" spans="1:1" x14ac:dyDescent="0.2">
      <c r="A4341" s="20" t="s">
        <v>2097</v>
      </c>
    </row>
    <row r="4342" spans="1:1" x14ac:dyDescent="0.2">
      <c r="A4342" s="20" t="s">
        <v>1180</v>
      </c>
    </row>
    <row r="4343" spans="1:1" x14ac:dyDescent="0.2">
      <c r="A4343" s="20" t="s">
        <v>2730</v>
      </c>
    </row>
    <row r="4344" spans="1:1" x14ac:dyDescent="0.2">
      <c r="A4344" s="20" t="s">
        <v>2798</v>
      </c>
    </row>
    <row r="4345" spans="1:1" x14ac:dyDescent="0.2">
      <c r="A4345" s="20" t="s">
        <v>2853</v>
      </c>
    </row>
    <row r="4346" spans="1:1" x14ac:dyDescent="0.2">
      <c r="A4346" s="20" t="s">
        <v>2910</v>
      </c>
    </row>
    <row r="4347" spans="1:1" x14ac:dyDescent="0.2">
      <c r="A4347" s="20" t="s">
        <v>2967</v>
      </c>
    </row>
    <row r="4348" spans="1:1" x14ac:dyDescent="0.2">
      <c r="A4348" s="20" t="s">
        <v>2732</v>
      </c>
    </row>
    <row r="4349" spans="1:1" x14ac:dyDescent="0.2">
      <c r="A4349" s="20" t="s">
        <v>2799</v>
      </c>
    </row>
    <row r="4350" spans="1:1" x14ac:dyDescent="0.2">
      <c r="A4350" s="20" t="s">
        <v>2854</v>
      </c>
    </row>
    <row r="4351" spans="1:1" x14ac:dyDescent="0.2">
      <c r="A4351" s="20" t="s">
        <v>2911</v>
      </c>
    </row>
    <row r="4352" spans="1:1" x14ac:dyDescent="0.2">
      <c r="A4352" s="20" t="s">
        <v>2968</v>
      </c>
    </row>
    <row r="4353" spans="1:1" x14ac:dyDescent="0.2">
      <c r="A4353" s="20" t="s">
        <v>1853</v>
      </c>
    </row>
    <row r="4354" spans="1:1" x14ac:dyDescent="0.2">
      <c r="A4354" s="20" t="s">
        <v>328</v>
      </c>
    </row>
    <row r="4355" spans="1:1" x14ac:dyDescent="0.2">
      <c r="A4355" s="20" t="s">
        <v>511</v>
      </c>
    </row>
    <row r="4356" spans="1:1" x14ac:dyDescent="0.2">
      <c r="A4356" s="20" t="s">
        <v>2092</v>
      </c>
    </row>
    <row r="4357" spans="1:1" x14ac:dyDescent="0.2">
      <c r="A4357" s="20" t="s">
        <v>2281</v>
      </c>
    </row>
    <row r="4358" spans="1:1" x14ac:dyDescent="0.2">
      <c r="A4358" s="20" t="s">
        <v>1861</v>
      </c>
    </row>
    <row r="4359" spans="1:1" x14ac:dyDescent="0.2">
      <c r="A4359" s="20" t="s">
        <v>332</v>
      </c>
    </row>
    <row r="4360" spans="1:1" x14ac:dyDescent="0.2">
      <c r="A4360" s="20" t="s">
        <v>515</v>
      </c>
    </row>
    <row r="4361" spans="1:1" x14ac:dyDescent="0.2">
      <c r="A4361" s="20" t="s">
        <v>2096</v>
      </c>
    </row>
    <row r="4362" spans="1:1" x14ac:dyDescent="0.2">
      <c r="A4362" s="20" t="s">
        <v>1179</v>
      </c>
    </row>
    <row r="4363" spans="1:1" x14ac:dyDescent="0.2">
      <c r="A4363" s="20" t="s">
        <v>1851</v>
      </c>
    </row>
    <row r="4364" spans="1:1" x14ac:dyDescent="0.2">
      <c r="A4364" s="20" t="s">
        <v>327</v>
      </c>
    </row>
    <row r="4365" spans="1:1" x14ac:dyDescent="0.2">
      <c r="A4365" s="20" t="s">
        <v>510</v>
      </c>
    </row>
    <row r="4366" spans="1:1" x14ac:dyDescent="0.2">
      <c r="A4366" s="20" t="s">
        <v>2091</v>
      </c>
    </row>
    <row r="4367" spans="1:1" x14ac:dyDescent="0.2">
      <c r="A4367" s="20" t="s">
        <v>2280</v>
      </c>
    </row>
    <row r="4368" spans="1:1" x14ac:dyDescent="0.2">
      <c r="A4368" s="20" t="s">
        <v>1859</v>
      </c>
    </row>
    <row r="4369" spans="1:1" x14ac:dyDescent="0.2">
      <c r="A4369" s="20" t="s">
        <v>331</v>
      </c>
    </row>
    <row r="4370" spans="1:1" x14ac:dyDescent="0.2">
      <c r="A4370" s="20" t="s">
        <v>514</v>
      </c>
    </row>
    <row r="4371" spans="1:1" x14ac:dyDescent="0.2">
      <c r="A4371" s="20" t="s">
        <v>2095</v>
      </c>
    </row>
    <row r="4372" spans="1:1" x14ac:dyDescent="0.2">
      <c r="A4372" s="20" t="s">
        <v>2284</v>
      </c>
    </row>
    <row r="4373" spans="1:1" x14ac:dyDescent="0.2">
      <c r="A4373" s="20" t="s">
        <v>1857</v>
      </c>
    </row>
    <row r="4374" spans="1:1" x14ac:dyDescent="0.2">
      <c r="A4374" s="20" t="s">
        <v>330</v>
      </c>
    </row>
    <row r="4375" spans="1:1" x14ac:dyDescent="0.2">
      <c r="A4375" s="20" t="s">
        <v>513</v>
      </c>
    </row>
    <row r="4376" spans="1:1" x14ac:dyDescent="0.2">
      <c r="A4376" s="20" t="s">
        <v>2094</v>
      </c>
    </row>
    <row r="4377" spans="1:1" x14ac:dyDescent="0.2">
      <c r="A4377" s="20" t="s">
        <v>2283</v>
      </c>
    </row>
    <row r="4378" spans="1:1" x14ac:dyDescent="0.2">
      <c r="A4378" s="20" t="s">
        <v>2000</v>
      </c>
    </row>
    <row r="4379" spans="1:1" x14ac:dyDescent="0.2">
      <c r="A4379" s="20" t="s">
        <v>285</v>
      </c>
    </row>
    <row r="4380" spans="1:1" x14ac:dyDescent="0.2">
      <c r="A4380" s="20" t="s">
        <v>468</v>
      </c>
    </row>
    <row r="4381" spans="1:1" x14ac:dyDescent="0.2">
      <c r="A4381" s="20" t="s">
        <v>768</v>
      </c>
    </row>
    <row r="4382" spans="1:1" x14ac:dyDescent="0.2">
      <c r="A4382" s="20" t="s">
        <v>2238</v>
      </c>
    </row>
    <row r="4383" spans="1:1" x14ac:dyDescent="0.2">
      <c r="A4383" s="20" t="s">
        <v>1787</v>
      </c>
    </row>
    <row r="4384" spans="1:1" x14ac:dyDescent="0.2">
      <c r="A4384" s="20" t="s">
        <v>289</v>
      </c>
    </row>
    <row r="4385" spans="1:1" x14ac:dyDescent="0.2">
      <c r="A4385" s="20" t="s">
        <v>472</v>
      </c>
    </row>
    <row r="4386" spans="1:1" x14ac:dyDescent="0.2">
      <c r="A4386" s="20" t="s">
        <v>772</v>
      </c>
    </row>
    <row r="4387" spans="1:1" x14ac:dyDescent="0.2">
      <c r="A4387" s="20" t="s">
        <v>2242</v>
      </c>
    </row>
    <row r="4388" spans="1:1" x14ac:dyDescent="0.2">
      <c r="A4388" s="20" t="s">
        <v>2711</v>
      </c>
    </row>
    <row r="4389" spans="1:1" x14ac:dyDescent="0.2">
      <c r="A4389" s="20" t="s">
        <v>2786</v>
      </c>
    </row>
    <row r="4390" spans="1:1" x14ac:dyDescent="0.2">
      <c r="A4390" s="20" t="s">
        <v>2841</v>
      </c>
    </row>
    <row r="4391" spans="1:1" x14ac:dyDescent="0.2">
      <c r="A4391" s="20" t="s">
        <v>2898</v>
      </c>
    </row>
    <row r="4392" spans="1:1" x14ac:dyDescent="0.2">
      <c r="A4392" s="20" t="s">
        <v>2955</v>
      </c>
    </row>
    <row r="4393" spans="1:1" x14ac:dyDescent="0.2">
      <c r="A4393" s="20" t="s">
        <v>2713</v>
      </c>
    </row>
    <row r="4394" spans="1:1" x14ac:dyDescent="0.2">
      <c r="A4394" s="20" t="s">
        <v>2787</v>
      </c>
    </row>
    <row r="4395" spans="1:1" x14ac:dyDescent="0.2">
      <c r="A4395" s="20" t="s">
        <v>2842</v>
      </c>
    </row>
    <row r="4396" spans="1:1" x14ac:dyDescent="0.2">
      <c r="A4396" s="20" t="s">
        <v>2899</v>
      </c>
    </row>
    <row r="4397" spans="1:1" x14ac:dyDescent="0.2">
      <c r="A4397" s="20" t="s">
        <v>2956</v>
      </c>
    </row>
    <row r="4398" spans="1:1" x14ac:dyDescent="0.2">
      <c r="A4398" s="20" t="s">
        <v>1999</v>
      </c>
    </row>
    <row r="4399" spans="1:1" x14ac:dyDescent="0.2">
      <c r="A4399" s="20" t="s">
        <v>284</v>
      </c>
    </row>
    <row r="4400" spans="1:1" x14ac:dyDescent="0.2">
      <c r="A4400" s="20" t="s">
        <v>467</v>
      </c>
    </row>
    <row r="4401" spans="1:1" x14ac:dyDescent="0.2">
      <c r="A4401" s="20" t="s">
        <v>767</v>
      </c>
    </row>
    <row r="4402" spans="1:1" x14ac:dyDescent="0.2">
      <c r="A4402" s="20" t="s">
        <v>2237</v>
      </c>
    </row>
    <row r="4403" spans="1:1" x14ac:dyDescent="0.2">
      <c r="A4403" s="20" t="s">
        <v>1786</v>
      </c>
    </row>
    <row r="4404" spans="1:1" x14ac:dyDescent="0.2">
      <c r="A4404" s="20" t="s">
        <v>288</v>
      </c>
    </row>
    <row r="4405" spans="1:1" x14ac:dyDescent="0.2">
      <c r="A4405" s="20" t="s">
        <v>471</v>
      </c>
    </row>
    <row r="4406" spans="1:1" x14ac:dyDescent="0.2">
      <c r="A4406" s="20" t="s">
        <v>771</v>
      </c>
    </row>
    <row r="4407" spans="1:1" x14ac:dyDescent="0.2">
      <c r="A4407" s="20" t="s">
        <v>2241</v>
      </c>
    </row>
    <row r="4408" spans="1:1" x14ac:dyDescent="0.2">
      <c r="A4408" s="20" t="s">
        <v>1997</v>
      </c>
    </row>
    <row r="4409" spans="1:1" x14ac:dyDescent="0.2">
      <c r="A4409" s="20" t="s">
        <v>283</v>
      </c>
    </row>
    <row r="4410" spans="1:1" x14ac:dyDescent="0.2">
      <c r="A4410" s="20" t="s">
        <v>466</v>
      </c>
    </row>
    <row r="4411" spans="1:1" x14ac:dyDescent="0.2">
      <c r="A4411" s="20" t="s">
        <v>766</v>
      </c>
    </row>
    <row r="4412" spans="1:1" x14ac:dyDescent="0.2">
      <c r="A4412" s="20" t="s">
        <v>2236</v>
      </c>
    </row>
    <row r="4413" spans="1:1" x14ac:dyDescent="0.2">
      <c r="A4413" s="20" t="s">
        <v>2003</v>
      </c>
    </row>
    <row r="4414" spans="1:1" x14ac:dyDescent="0.2">
      <c r="A4414" s="20" t="s">
        <v>287</v>
      </c>
    </row>
    <row r="4415" spans="1:1" x14ac:dyDescent="0.2">
      <c r="A4415" s="20" t="s">
        <v>470</v>
      </c>
    </row>
    <row r="4416" spans="1:1" x14ac:dyDescent="0.2">
      <c r="A4416" s="20" t="s">
        <v>770</v>
      </c>
    </row>
    <row r="4417" spans="1:1" x14ac:dyDescent="0.2">
      <c r="A4417" s="20" t="s">
        <v>2240</v>
      </c>
    </row>
    <row r="4418" spans="1:1" x14ac:dyDescent="0.2">
      <c r="A4418" s="20" t="s">
        <v>2002</v>
      </c>
    </row>
    <row r="4419" spans="1:1" x14ac:dyDescent="0.2">
      <c r="A4419" s="20" t="s">
        <v>286</v>
      </c>
    </row>
    <row r="4420" spans="1:1" x14ac:dyDescent="0.2">
      <c r="A4420" s="20" t="s">
        <v>469</v>
      </c>
    </row>
    <row r="4421" spans="1:1" x14ac:dyDescent="0.2">
      <c r="A4421" s="20" t="s">
        <v>769</v>
      </c>
    </row>
    <row r="4422" spans="1:1" x14ac:dyDescent="0.2">
      <c r="A4422" s="20" t="s">
        <v>2239</v>
      </c>
    </row>
    <row r="4423" spans="1:1" x14ac:dyDescent="0.2">
      <c r="A4423" s="20" t="s">
        <v>1798</v>
      </c>
    </row>
    <row r="4424" spans="1:1" x14ac:dyDescent="0.2">
      <c r="A4424" s="20" t="s">
        <v>298</v>
      </c>
    </row>
    <row r="4425" spans="1:1" x14ac:dyDescent="0.2">
      <c r="A4425" s="20" t="s">
        <v>481</v>
      </c>
    </row>
    <row r="4426" spans="1:1" x14ac:dyDescent="0.2">
      <c r="A4426" s="20" t="s">
        <v>781</v>
      </c>
    </row>
    <row r="4427" spans="1:1" x14ac:dyDescent="0.2">
      <c r="A4427" s="20" t="s">
        <v>2251</v>
      </c>
    </row>
    <row r="4428" spans="1:1" x14ac:dyDescent="0.2">
      <c r="A4428" s="20" t="s">
        <v>547</v>
      </c>
    </row>
    <row r="4429" spans="1:1" x14ac:dyDescent="0.2">
      <c r="A4429" s="20" t="s">
        <v>342</v>
      </c>
    </row>
    <row r="4430" spans="1:1" x14ac:dyDescent="0.2">
      <c r="A4430" s="20" t="s">
        <v>525</v>
      </c>
    </row>
    <row r="4431" spans="1:1" x14ac:dyDescent="0.2">
      <c r="A4431" s="20" t="s">
        <v>2106</v>
      </c>
    </row>
    <row r="4432" spans="1:1" x14ac:dyDescent="0.2">
      <c r="A4432" s="20" t="s">
        <v>1189</v>
      </c>
    </row>
    <row r="4433" spans="1:1" x14ac:dyDescent="0.2">
      <c r="A4433" s="20" t="s">
        <v>553</v>
      </c>
    </row>
    <row r="4434" spans="1:1" x14ac:dyDescent="0.2">
      <c r="A4434" s="20" t="s">
        <v>345</v>
      </c>
    </row>
    <row r="4435" spans="1:1" x14ac:dyDescent="0.2">
      <c r="A4435" s="20" t="s">
        <v>528</v>
      </c>
    </row>
    <row r="4436" spans="1:1" x14ac:dyDescent="0.2">
      <c r="A4436" s="20" t="s">
        <v>2109</v>
      </c>
    </row>
    <row r="4437" spans="1:1" x14ac:dyDescent="0.2">
      <c r="A4437" s="20" t="s">
        <v>1192</v>
      </c>
    </row>
    <row r="4438" spans="1:1" x14ac:dyDescent="0.2">
      <c r="A4438" s="20" t="s">
        <v>561</v>
      </c>
    </row>
    <row r="4439" spans="1:1" x14ac:dyDescent="0.2">
      <c r="A4439" s="20" t="s">
        <v>349</v>
      </c>
    </row>
    <row r="4440" spans="1:1" x14ac:dyDescent="0.2">
      <c r="A4440" s="20" t="s">
        <v>532</v>
      </c>
    </row>
    <row r="4441" spans="1:1" x14ac:dyDescent="0.2">
      <c r="A4441" s="20" t="s">
        <v>2113</v>
      </c>
    </row>
    <row r="4442" spans="1:1" x14ac:dyDescent="0.2">
      <c r="A4442" s="20" t="s">
        <v>1196</v>
      </c>
    </row>
    <row r="4443" spans="1:1" x14ac:dyDescent="0.2">
      <c r="A4443" s="20" t="s">
        <v>2738</v>
      </c>
    </row>
    <row r="4444" spans="1:1" x14ac:dyDescent="0.2">
      <c r="A4444" s="20" t="s">
        <v>2802</v>
      </c>
    </row>
    <row r="4445" spans="1:1" x14ac:dyDescent="0.2">
      <c r="A4445" s="20" t="s">
        <v>2857</v>
      </c>
    </row>
    <row r="4446" spans="1:1" x14ac:dyDescent="0.2">
      <c r="A4446" s="20" t="s">
        <v>2914</v>
      </c>
    </row>
    <row r="4447" spans="1:1" x14ac:dyDescent="0.2">
      <c r="A4447" s="20" t="s">
        <v>2971</v>
      </c>
    </row>
    <row r="4448" spans="1:1" x14ac:dyDescent="0.2">
      <c r="A4448" s="20" t="s">
        <v>2740</v>
      </c>
    </row>
    <row r="4449" spans="1:1" x14ac:dyDescent="0.2">
      <c r="A4449" s="20" t="s">
        <v>2803</v>
      </c>
    </row>
    <row r="4450" spans="1:1" x14ac:dyDescent="0.2">
      <c r="A4450" s="20" t="s">
        <v>2858</v>
      </c>
    </row>
    <row r="4451" spans="1:1" x14ac:dyDescent="0.2">
      <c r="A4451" s="20" t="s">
        <v>2915</v>
      </c>
    </row>
    <row r="4452" spans="1:1" x14ac:dyDescent="0.2">
      <c r="A4452" s="20" t="s">
        <v>2972</v>
      </c>
    </row>
    <row r="4453" spans="1:1" x14ac:dyDescent="0.2">
      <c r="A4453" s="20" t="s">
        <v>551</v>
      </c>
    </row>
    <row r="4454" spans="1:1" x14ac:dyDescent="0.2">
      <c r="A4454" s="20" t="s">
        <v>344</v>
      </c>
    </row>
    <row r="4455" spans="1:1" x14ac:dyDescent="0.2">
      <c r="A4455" s="20" t="s">
        <v>527</v>
      </c>
    </row>
    <row r="4456" spans="1:1" x14ac:dyDescent="0.2">
      <c r="A4456" s="20" t="s">
        <v>2108</v>
      </c>
    </row>
    <row r="4457" spans="1:1" x14ac:dyDescent="0.2">
      <c r="A4457" s="20" t="s">
        <v>1191</v>
      </c>
    </row>
    <row r="4458" spans="1:1" x14ac:dyDescent="0.2">
      <c r="A4458" s="20" t="s">
        <v>559</v>
      </c>
    </row>
    <row r="4459" spans="1:1" x14ac:dyDescent="0.2">
      <c r="A4459" s="20" t="s">
        <v>348</v>
      </c>
    </row>
    <row r="4460" spans="1:1" x14ac:dyDescent="0.2">
      <c r="A4460" s="20" t="s">
        <v>531</v>
      </c>
    </row>
    <row r="4461" spans="1:1" x14ac:dyDescent="0.2">
      <c r="A4461" s="20" t="s">
        <v>2112</v>
      </c>
    </row>
    <row r="4462" spans="1:1" x14ac:dyDescent="0.2">
      <c r="A4462" s="20" t="s">
        <v>1195</v>
      </c>
    </row>
    <row r="4463" spans="1:1" x14ac:dyDescent="0.2">
      <c r="A4463" s="20" t="s">
        <v>549</v>
      </c>
    </row>
    <row r="4464" spans="1:1" x14ac:dyDescent="0.2">
      <c r="A4464" s="20" t="s">
        <v>343</v>
      </c>
    </row>
    <row r="4465" spans="1:1" x14ac:dyDescent="0.2">
      <c r="A4465" s="20" t="s">
        <v>526</v>
      </c>
    </row>
    <row r="4466" spans="1:1" x14ac:dyDescent="0.2">
      <c r="A4466" s="20" t="s">
        <v>2107</v>
      </c>
    </row>
    <row r="4467" spans="1:1" x14ac:dyDescent="0.2">
      <c r="A4467" s="20" t="s">
        <v>1190</v>
      </c>
    </row>
    <row r="4468" spans="1:1" x14ac:dyDescent="0.2">
      <c r="A4468" s="20" t="s">
        <v>557</v>
      </c>
    </row>
    <row r="4469" spans="1:1" x14ac:dyDescent="0.2">
      <c r="A4469" s="20" t="s">
        <v>347</v>
      </c>
    </row>
    <row r="4470" spans="1:1" x14ac:dyDescent="0.2">
      <c r="A4470" s="20" t="s">
        <v>530</v>
      </c>
    </row>
    <row r="4471" spans="1:1" x14ac:dyDescent="0.2">
      <c r="A4471" s="20" t="s">
        <v>2111</v>
      </c>
    </row>
    <row r="4472" spans="1:1" x14ac:dyDescent="0.2">
      <c r="A4472" s="20" t="s">
        <v>1194</v>
      </c>
    </row>
    <row r="4473" spans="1:1" x14ac:dyDescent="0.2">
      <c r="A4473" s="20" t="s">
        <v>555</v>
      </c>
    </row>
    <row r="4474" spans="1:1" x14ac:dyDescent="0.2">
      <c r="A4474" s="20" t="s">
        <v>346</v>
      </c>
    </row>
    <row r="4475" spans="1:1" x14ac:dyDescent="0.2">
      <c r="A4475" s="20" t="s">
        <v>529</v>
      </c>
    </row>
    <row r="4476" spans="1:1" x14ac:dyDescent="0.2">
      <c r="A4476" s="20" t="s">
        <v>2110</v>
      </c>
    </row>
    <row r="4477" spans="1:1" x14ac:dyDescent="0.2">
      <c r="A4477" s="20" t="s">
        <v>1193</v>
      </c>
    </row>
    <row r="4478" spans="1:1" x14ac:dyDescent="0.2">
      <c r="A4478" s="20" t="s">
        <v>1802</v>
      </c>
    </row>
    <row r="4479" spans="1:1" x14ac:dyDescent="0.2">
      <c r="A4479" s="20" t="s">
        <v>301</v>
      </c>
    </row>
    <row r="4480" spans="1:1" x14ac:dyDescent="0.2">
      <c r="A4480" s="20" t="s">
        <v>484</v>
      </c>
    </row>
    <row r="4481" spans="1:1" x14ac:dyDescent="0.2">
      <c r="A4481" s="20" t="s">
        <v>784</v>
      </c>
    </row>
    <row r="4482" spans="1:1" x14ac:dyDescent="0.2">
      <c r="A4482" s="20" t="s">
        <v>2254</v>
      </c>
    </row>
    <row r="4483" spans="1:1" x14ac:dyDescent="0.2">
      <c r="A4483" s="20" t="s">
        <v>1807</v>
      </c>
    </row>
    <row r="4484" spans="1:1" x14ac:dyDescent="0.2">
      <c r="A4484" s="20" t="s">
        <v>305</v>
      </c>
    </row>
    <row r="4485" spans="1:1" x14ac:dyDescent="0.2">
      <c r="A4485" s="20" t="s">
        <v>488</v>
      </c>
    </row>
    <row r="4486" spans="1:1" x14ac:dyDescent="0.2">
      <c r="A4486" s="20" t="s">
        <v>788</v>
      </c>
    </row>
    <row r="4487" spans="1:1" x14ac:dyDescent="0.2">
      <c r="A4487" s="20" t="s">
        <v>2258</v>
      </c>
    </row>
    <row r="4488" spans="1:1" x14ac:dyDescent="0.2">
      <c r="A4488" s="20" t="s">
        <v>2716</v>
      </c>
    </row>
    <row r="4489" spans="1:1" x14ac:dyDescent="0.2">
      <c r="A4489" s="20" t="s">
        <v>2790</v>
      </c>
    </row>
    <row r="4490" spans="1:1" x14ac:dyDescent="0.2">
      <c r="A4490" s="20" t="s">
        <v>2845</v>
      </c>
    </row>
    <row r="4491" spans="1:1" x14ac:dyDescent="0.2">
      <c r="A4491" s="20" t="s">
        <v>2902</v>
      </c>
    </row>
    <row r="4492" spans="1:1" x14ac:dyDescent="0.2">
      <c r="A4492" s="20" t="s">
        <v>2959</v>
      </c>
    </row>
    <row r="4493" spans="1:1" x14ac:dyDescent="0.2">
      <c r="A4493" s="20" t="s">
        <v>2717</v>
      </c>
    </row>
    <row r="4494" spans="1:1" x14ac:dyDescent="0.2">
      <c r="A4494" s="20" t="s">
        <v>2791</v>
      </c>
    </row>
    <row r="4495" spans="1:1" x14ac:dyDescent="0.2">
      <c r="A4495" s="20" t="s">
        <v>2846</v>
      </c>
    </row>
    <row r="4496" spans="1:1" x14ac:dyDescent="0.2">
      <c r="A4496" s="20" t="s">
        <v>2903</v>
      </c>
    </row>
    <row r="4497" spans="1:1" x14ac:dyDescent="0.2">
      <c r="A4497" s="20" t="s">
        <v>2960</v>
      </c>
    </row>
    <row r="4498" spans="1:1" x14ac:dyDescent="0.2">
      <c r="A4498" s="20" t="s">
        <v>1801</v>
      </c>
    </row>
    <row r="4499" spans="1:1" x14ac:dyDescent="0.2">
      <c r="A4499" s="20" t="s">
        <v>300</v>
      </c>
    </row>
    <row r="4500" spans="1:1" x14ac:dyDescent="0.2">
      <c r="A4500" s="20" t="s">
        <v>483</v>
      </c>
    </row>
    <row r="4501" spans="1:1" x14ac:dyDescent="0.2">
      <c r="A4501" s="20" t="s">
        <v>783</v>
      </c>
    </row>
    <row r="4502" spans="1:1" x14ac:dyDescent="0.2">
      <c r="A4502" s="20" t="s">
        <v>2253</v>
      </c>
    </row>
    <row r="4503" spans="1:1" x14ac:dyDescent="0.2">
      <c r="A4503" s="20" t="s">
        <v>1806</v>
      </c>
    </row>
    <row r="4504" spans="1:1" x14ac:dyDescent="0.2">
      <c r="A4504" s="20" t="s">
        <v>304</v>
      </c>
    </row>
    <row r="4505" spans="1:1" x14ac:dyDescent="0.2">
      <c r="A4505" s="20" t="s">
        <v>487</v>
      </c>
    </row>
    <row r="4506" spans="1:1" x14ac:dyDescent="0.2">
      <c r="A4506" s="20" t="s">
        <v>787</v>
      </c>
    </row>
    <row r="4507" spans="1:1" x14ac:dyDescent="0.2">
      <c r="A4507" s="20" t="s">
        <v>2257</v>
      </c>
    </row>
    <row r="4508" spans="1:1" x14ac:dyDescent="0.2">
      <c r="A4508" s="20" t="s">
        <v>1799</v>
      </c>
    </row>
    <row r="4509" spans="1:1" x14ac:dyDescent="0.2">
      <c r="A4509" s="20" t="s">
        <v>299</v>
      </c>
    </row>
    <row r="4510" spans="1:1" x14ac:dyDescent="0.2">
      <c r="A4510" s="20" t="s">
        <v>482</v>
      </c>
    </row>
    <row r="4511" spans="1:1" x14ac:dyDescent="0.2">
      <c r="A4511" s="20" t="s">
        <v>782</v>
      </c>
    </row>
    <row r="4512" spans="1:1" x14ac:dyDescent="0.2">
      <c r="A4512" s="20" t="s">
        <v>2252</v>
      </c>
    </row>
    <row r="4513" spans="1:1" x14ac:dyDescent="0.2">
      <c r="A4513" s="20" t="s">
        <v>1804</v>
      </c>
    </row>
    <row r="4514" spans="1:1" x14ac:dyDescent="0.2">
      <c r="A4514" s="20" t="s">
        <v>303</v>
      </c>
    </row>
    <row r="4515" spans="1:1" x14ac:dyDescent="0.2">
      <c r="A4515" s="20" t="s">
        <v>486</v>
      </c>
    </row>
    <row r="4516" spans="1:1" x14ac:dyDescent="0.2">
      <c r="A4516" s="20" t="s">
        <v>786</v>
      </c>
    </row>
    <row r="4517" spans="1:1" x14ac:dyDescent="0.2">
      <c r="A4517" s="20" t="s">
        <v>2256</v>
      </c>
    </row>
    <row r="4518" spans="1:1" x14ac:dyDescent="0.2">
      <c r="A4518" s="20" t="s">
        <v>1803</v>
      </c>
    </row>
    <row r="4519" spans="1:1" x14ac:dyDescent="0.2">
      <c r="A4519" s="20" t="s">
        <v>302</v>
      </c>
    </row>
    <row r="4520" spans="1:1" x14ac:dyDescent="0.2">
      <c r="A4520" s="20" t="s">
        <v>485</v>
      </c>
    </row>
    <row r="4521" spans="1:1" x14ac:dyDescent="0.2">
      <c r="A4521" s="20" t="s">
        <v>785</v>
      </c>
    </row>
    <row r="4522" spans="1:1" x14ac:dyDescent="0.2">
      <c r="A4522" s="20" t="s">
        <v>2255</v>
      </c>
    </row>
    <row r="4523" spans="1:1" x14ac:dyDescent="0.2">
      <c r="A4523" s="20" t="s">
        <v>1966</v>
      </c>
    </row>
    <row r="4524" spans="1:1" x14ac:dyDescent="0.2">
      <c r="A4524" s="20" t="s">
        <v>668</v>
      </c>
    </row>
    <row r="4525" spans="1:1" x14ac:dyDescent="0.2">
      <c r="A4525" s="20" t="s">
        <v>447</v>
      </c>
    </row>
    <row r="4526" spans="1:1" x14ac:dyDescent="0.2">
      <c r="A4526" s="20" t="s">
        <v>747</v>
      </c>
    </row>
    <row r="4527" spans="1:1" x14ac:dyDescent="0.2">
      <c r="A4527" s="20" t="s">
        <v>2217</v>
      </c>
    </row>
    <row r="4528" spans="1:1" x14ac:dyDescent="0.2">
      <c r="A4528" s="20" t="s">
        <v>2481</v>
      </c>
    </row>
    <row r="4529" spans="1:1" x14ac:dyDescent="0.2">
      <c r="A4529" s="20" t="s">
        <v>2522</v>
      </c>
    </row>
    <row r="4530" spans="1:1" x14ac:dyDescent="0.2">
      <c r="A4530" s="20" t="s">
        <v>707</v>
      </c>
    </row>
    <row r="4531" spans="1:1" x14ac:dyDescent="0.2">
      <c r="A4531" s="20" t="s">
        <v>2304</v>
      </c>
    </row>
    <row r="4532" spans="1:1" x14ac:dyDescent="0.2">
      <c r="A4532" s="20" t="s">
        <v>974</v>
      </c>
    </row>
    <row r="4533" spans="1:1" x14ac:dyDescent="0.2">
      <c r="A4533" s="20" t="s">
        <v>2484</v>
      </c>
    </row>
    <row r="4534" spans="1:1" x14ac:dyDescent="0.2">
      <c r="A4534" s="20" t="s">
        <v>2524</v>
      </c>
    </row>
    <row r="4535" spans="1:1" x14ac:dyDescent="0.2">
      <c r="A4535" s="20" t="s">
        <v>709</v>
      </c>
    </row>
    <row r="4536" spans="1:1" x14ac:dyDescent="0.2">
      <c r="A4536" s="20" t="s">
        <v>2306</v>
      </c>
    </row>
    <row r="4537" spans="1:1" x14ac:dyDescent="0.2">
      <c r="A4537" s="20" t="s">
        <v>976</v>
      </c>
    </row>
    <row r="4538" spans="1:1" x14ac:dyDescent="0.2">
      <c r="A4538" s="20" t="s">
        <v>2494</v>
      </c>
    </row>
    <row r="4539" spans="1:1" x14ac:dyDescent="0.2">
      <c r="A4539" s="20" t="s">
        <v>2530</v>
      </c>
    </row>
    <row r="4540" spans="1:1" x14ac:dyDescent="0.2">
      <c r="A4540" s="20" t="s">
        <v>715</v>
      </c>
    </row>
    <row r="4541" spans="1:1" x14ac:dyDescent="0.2">
      <c r="A4541" s="20" t="s">
        <v>2312</v>
      </c>
    </row>
    <row r="4542" spans="1:1" x14ac:dyDescent="0.2">
      <c r="A4542" s="20" t="s">
        <v>982</v>
      </c>
    </row>
    <row r="4543" spans="1:1" x14ac:dyDescent="0.2">
      <c r="A4543" s="20" t="s">
        <v>570</v>
      </c>
    </row>
    <row r="4544" spans="1:1" x14ac:dyDescent="0.2">
      <c r="A4544" s="20" t="s">
        <v>354</v>
      </c>
    </row>
    <row r="4545" spans="1:1" x14ac:dyDescent="0.2">
      <c r="A4545" s="20" t="s">
        <v>537</v>
      </c>
    </row>
    <row r="4546" spans="1:1" x14ac:dyDescent="0.2">
      <c r="A4546" s="20" t="s">
        <v>2118</v>
      </c>
    </row>
    <row r="4547" spans="1:1" x14ac:dyDescent="0.2">
      <c r="A4547" s="20" t="s">
        <v>1201</v>
      </c>
    </row>
    <row r="4548" spans="1:1" x14ac:dyDescent="0.2">
      <c r="A4548" s="20" t="s">
        <v>2749</v>
      </c>
    </row>
    <row r="4549" spans="1:1" x14ac:dyDescent="0.2">
      <c r="A4549" s="20" t="s">
        <v>2808</v>
      </c>
    </row>
    <row r="4550" spans="1:1" x14ac:dyDescent="0.2">
      <c r="A4550" s="20" t="s">
        <v>2863</v>
      </c>
    </row>
    <row r="4551" spans="1:1" x14ac:dyDescent="0.2">
      <c r="A4551" s="20" t="s">
        <v>2920</v>
      </c>
    </row>
    <row r="4552" spans="1:1" x14ac:dyDescent="0.2">
      <c r="A4552" s="20" t="s">
        <v>2977</v>
      </c>
    </row>
    <row r="4553" spans="1:1" x14ac:dyDescent="0.2">
      <c r="A4553" s="20" t="s">
        <v>2496</v>
      </c>
    </row>
    <row r="4554" spans="1:1" x14ac:dyDescent="0.2">
      <c r="A4554" s="20" t="s">
        <v>2531</v>
      </c>
    </row>
    <row r="4555" spans="1:1" x14ac:dyDescent="0.2">
      <c r="A4555" s="20" t="s">
        <v>716</v>
      </c>
    </row>
    <row r="4556" spans="1:1" x14ac:dyDescent="0.2">
      <c r="A4556" s="20" t="s">
        <v>2313</v>
      </c>
    </row>
    <row r="4557" spans="1:1" x14ac:dyDescent="0.2">
      <c r="A4557" s="20" t="s">
        <v>983</v>
      </c>
    </row>
    <row r="4558" spans="1:1" x14ac:dyDescent="0.2">
      <c r="A4558" s="20" t="s">
        <v>564</v>
      </c>
    </row>
    <row r="4559" spans="1:1" x14ac:dyDescent="0.2">
      <c r="A4559" s="20" t="s">
        <v>351</v>
      </c>
    </row>
    <row r="4560" spans="1:1" x14ac:dyDescent="0.2">
      <c r="A4560" s="20" t="s">
        <v>534</v>
      </c>
    </row>
    <row r="4561" spans="1:1" x14ac:dyDescent="0.2">
      <c r="A4561" s="20" t="s">
        <v>2115</v>
      </c>
    </row>
    <row r="4562" spans="1:1" x14ac:dyDescent="0.2">
      <c r="A4562" s="20" t="s">
        <v>1198</v>
      </c>
    </row>
    <row r="4563" spans="1:1" x14ac:dyDescent="0.2">
      <c r="A4563" s="20" t="s">
        <v>2743</v>
      </c>
    </row>
    <row r="4564" spans="1:1" x14ac:dyDescent="0.2">
      <c r="A4564" s="20" t="s">
        <v>2805</v>
      </c>
    </row>
    <row r="4565" spans="1:1" x14ac:dyDescent="0.2">
      <c r="A4565" s="20" t="s">
        <v>2860</v>
      </c>
    </row>
    <row r="4566" spans="1:1" x14ac:dyDescent="0.2">
      <c r="A4566" s="20" t="s">
        <v>2917</v>
      </c>
    </row>
    <row r="4567" spans="1:1" x14ac:dyDescent="0.2">
      <c r="A4567" s="20" t="s">
        <v>2974</v>
      </c>
    </row>
    <row r="4568" spans="1:1" x14ac:dyDescent="0.2">
      <c r="A4568" s="20" t="s">
        <v>2485</v>
      </c>
    </row>
    <row r="4569" spans="1:1" x14ac:dyDescent="0.2">
      <c r="A4569" s="20" t="s">
        <v>2525</v>
      </c>
    </row>
    <row r="4570" spans="1:1" x14ac:dyDescent="0.2">
      <c r="A4570" s="20" t="s">
        <v>710</v>
      </c>
    </row>
    <row r="4571" spans="1:1" x14ac:dyDescent="0.2">
      <c r="A4571" s="20" t="s">
        <v>2307</v>
      </c>
    </row>
    <row r="4572" spans="1:1" x14ac:dyDescent="0.2">
      <c r="A4572" s="20" t="s">
        <v>977</v>
      </c>
    </row>
    <row r="4573" spans="1:1" x14ac:dyDescent="0.2">
      <c r="A4573" s="20" t="s">
        <v>2487</v>
      </c>
    </row>
    <row r="4574" spans="1:1" x14ac:dyDescent="0.2">
      <c r="A4574" s="20" t="s">
        <v>2526</v>
      </c>
    </row>
    <row r="4575" spans="1:1" x14ac:dyDescent="0.2">
      <c r="A4575" s="20" t="s">
        <v>711</v>
      </c>
    </row>
    <row r="4576" spans="1:1" x14ac:dyDescent="0.2">
      <c r="A4576" s="20" t="s">
        <v>2308</v>
      </c>
    </row>
    <row r="4577" spans="1:1" x14ac:dyDescent="0.2">
      <c r="A4577" s="20" t="s">
        <v>978</v>
      </c>
    </row>
    <row r="4578" spans="1:1" x14ac:dyDescent="0.2">
      <c r="A4578" s="20" t="s">
        <v>2498</v>
      </c>
    </row>
    <row r="4579" spans="1:1" x14ac:dyDescent="0.2">
      <c r="A4579" s="20" t="s">
        <v>687</v>
      </c>
    </row>
    <row r="4580" spans="1:1" x14ac:dyDescent="0.2">
      <c r="A4580" s="20" t="s">
        <v>717</v>
      </c>
    </row>
    <row r="4581" spans="1:1" x14ac:dyDescent="0.2">
      <c r="A4581" s="20" t="s">
        <v>2314</v>
      </c>
    </row>
    <row r="4582" spans="1:1" x14ac:dyDescent="0.2">
      <c r="A4582" s="20" t="s">
        <v>984</v>
      </c>
    </row>
    <row r="4583" spans="1:1" x14ac:dyDescent="0.2">
      <c r="A4583" s="20" t="s">
        <v>572</v>
      </c>
    </row>
    <row r="4584" spans="1:1" x14ac:dyDescent="0.2">
      <c r="A4584" s="20" t="s">
        <v>355</v>
      </c>
    </row>
    <row r="4585" spans="1:1" x14ac:dyDescent="0.2">
      <c r="A4585" s="20" t="s">
        <v>538</v>
      </c>
    </row>
    <row r="4586" spans="1:1" x14ac:dyDescent="0.2">
      <c r="A4586" s="20" t="s">
        <v>2119</v>
      </c>
    </row>
    <row r="4587" spans="1:1" x14ac:dyDescent="0.2">
      <c r="A4587" s="20" t="s">
        <v>1202</v>
      </c>
    </row>
    <row r="4588" spans="1:1" x14ac:dyDescent="0.2">
      <c r="A4588" s="20" t="s">
        <v>2751</v>
      </c>
    </row>
    <row r="4589" spans="1:1" x14ac:dyDescent="0.2">
      <c r="A4589" s="20" t="s">
        <v>2809</v>
      </c>
    </row>
    <row r="4590" spans="1:1" x14ac:dyDescent="0.2">
      <c r="A4590" s="20" t="s">
        <v>2864</v>
      </c>
    </row>
    <row r="4591" spans="1:1" x14ac:dyDescent="0.2">
      <c r="A4591" s="20" t="s">
        <v>2921</v>
      </c>
    </row>
    <row r="4592" spans="1:1" x14ac:dyDescent="0.2">
      <c r="A4592" s="20" t="s">
        <v>2978</v>
      </c>
    </row>
    <row r="4593" spans="1:1" x14ac:dyDescent="0.2">
      <c r="A4593" s="20" t="s">
        <v>2500</v>
      </c>
    </row>
    <row r="4594" spans="1:1" x14ac:dyDescent="0.2">
      <c r="A4594" s="20" t="s">
        <v>688</v>
      </c>
    </row>
    <row r="4595" spans="1:1" x14ac:dyDescent="0.2">
      <c r="A4595" s="20" t="s">
        <v>718</v>
      </c>
    </row>
    <row r="4596" spans="1:1" x14ac:dyDescent="0.2">
      <c r="A4596" s="20" t="s">
        <v>2315</v>
      </c>
    </row>
    <row r="4597" spans="1:1" x14ac:dyDescent="0.2">
      <c r="A4597" s="20" t="s">
        <v>985</v>
      </c>
    </row>
    <row r="4598" spans="1:1" x14ac:dyDescent="0.2">
      <c r="A4598" s="20" t="s">
        <v>566</v>
      </c>
    </row>
    <row r="4599" spans="1:1" x14ac:dyDescent="0.2">
      <c r="A4599" s="20" t="s">
        <v>352</v>
      </c>
    </row>
    <row r="4600" spans="1:1" x14ac:dyDescent="0.2">
      <c r="A4600" s="20" t="s">
        <v>535</v>
      </c>
    </row>
    <row r="4601" spans="1:1" x14ac:dyDescent="0.2">
      <c r="A4601" s="20" t="s">
        <v>2116</v>
      </c>
    </row>
    <row r="4602" spans="1:1" x14ac:dyDescent="0.2">
      <c r="A4602" s="20" t="s">
        <v>1199</v>
      </c>
    </row>
    <row r="4603" spans="1:1" x14ac:dyDescent="0.2">
      <c r="A4603" s="20" t="s">
        <v>2745</v>
      </c>
    </row>
    <row r="4604" spans="1:1" x14ac:dyDescent="0.2">
      <c r="A4604" s="20" t="s">
        <v>2806</v>
      </c>
    </row>
    <row r="4605" spans="1:1" x14ac:dyDescent="0.2">
      <c r="A4605" s="20" t="s">
        <v>2861</v>
      </c>
    </row>
    <row r="4606" spans="1:1" x14ac:dyDescent="0.2">
      <c r="A4606" s="20" t="s">
        <v>2918</v>
      </c>
    </row>
    <row r="4607" spans="1:1" x14ac:dyDescent="0.2">
      <c r="A4607" s="20" t="s">
        <v>2975</v>
      </c>
    </row>
    <row r="4608" spans="1:1" x14ac:dyDescent="0.2">
      <c r="A4608" s="20" t="s">
        <v>2488</v>
      </c>
    </row>
    <row r="4609" spans="1:1" x14ac:dyDescent="0.2">
      <c r="A4609" s="20" t="s">
        <v>2527</v>
      </c>
    </row>
    <row r="4610" spans="1:1" x14ac:dyDescent="0.2">
      <c r="A4610" s="20" t="s">
        <v>712</v>
      </c>
    </row>
    <row r="4611" spans="1:1" x14ac:dyDescent="0.2">
      <c r="A4611" s="20" t="s">
        <v>2309</v>
      </c>
    </row>
    <row r="4612" spans="1:1" x14ac:dyDescent="0.2">
      <c r="A4612" s="20" t="s">
        <v>979</v>
      </c>
    </row>
    <row r="4613" spans="1:1" x14ac:dyDescent="0.2">
      <c r="A4613" s="20" t="s">
        <v>2490</v>
      </c>
    </row>
    <row r="4614" spans="1:1" x14ac:dyDescent="0.2">
      <c r="A4614" s="20" t="s">
        <v>2528</v>
      </c>
    </row>
    <row r="4615" spans="1:1" x14ac:dyDescent="0.2">
      <c r="A4615" s="20" t="s">
        <v>713</v>
      </c>
    </row>
    <row r="4616" spans="1:1" x14ac:dyDescent="0.2">
      <c r="A4616" s="20" t="s">
        <v>2310</v>
      </c>
    </row>
    <row r="4617" spans="1:1" x14ac:dyDescent="0.2">
      <c r="A4617" s="20" t="s">
        <v>980</v>
      </c>
    </row>
    <row r="4618" spans="1:1" x14ac:dyDescent="0.2">
      <c r="A4618" s="20" t="s">
        <v>568</v>
      </c>
    </row>
    <row r="4619" spans="1:1" x14ac:dyDescent="0.2">
      <c r="A4619" s="20" t="s">
        <v>353</v>
      </c>
    </row>
    <row r="4620" spans="1:1" x14ac:dyDescent="0.2">
      <c r="A4620" s="20" t="s">
        <v>536</v>
      </c>
    </row>
    <row r="4621" spans="1:1" x14ac:dyDescent="0.2">
      <c r="A4621" s="20" t="s">
        <v>2117</v>
      </c>
    </row>
    <row r="4622" spans="1:1" x14ac:dyDescent="0.2">
      <c r="A4622" s="20" t="s">
        <v>1200</v>
      </c>
    </row>
    <row r="4623" spans="1:1" x14ac:dyDescent="0.2">
      <c r="A4623" s="20" t="s">
        <v>2747</v>
      </c>
    </row>
    <row r="4624" spans="1:1" x14ac:dyDescent="0.2">
      <c r="A4624" s="20" t="s">
        <v>2807</v>
      </c>
    </row>
    <row r="4625" spans="1:1" x14ac:dyDescent="0.2">
      <c r="A4625" s="20" t="s">
        <v>2862</v>
      </c>
    </row>
    <row r="4626" spans="1:1" x14ac:dyDescent="0.2">
      <c r="A4626" s="20" t="s">
        <v>2919</v>
      </c>
    </row>
    <row r="4627" spans="1:1" x14ac:dyDescent="0.2">
      <c r="A4627" s="20" t="s">
        <v>2976</v>
      </c>
    </row>
    <row r="4628" spans="1:1" x14ac:dyDescent="0.2">
      <c r="A4628" s="20" t="s">
        <v>2492</v>
      </c>
    </row>
    <row r="4629" spans="1:1" x14ac:dyDescent="0.2">
      <c r="A4629" s="20" t="s">
        <v>2529</v>
      </c>
    </row>
    <row r="4630" spans="1:1" x14ac:dyDescent="0.2">
      <c r="A4630" s="20" t="s">
        <v>714</v>
      </c>
    </row>
    <row r="4631" spans="1:1" x14ac:dyDescent="0.2">
      <c r="A4631" s="20" t="s">
        <v>2311</v>
      </c>
    </row>
    <row r="4632" spans="1:1" x14ac:dyDescent="0.2">
      <c r="A4632" s="20" t="s">
        <v>981</v>
      </c>
    </row>
    <row r="4633" spans="1:1" x14ac:dyDescent="0.2">
      <c r="A4633" s="20" t="s">
        <v>563</v>
      </c>
    </row>
    <row r="4634" spans="1:1" x14ac:dyDescent="0.2">
      <c r="A4634" s="20" t="s">
        <v>350</v>
      </c>
    </row>
    <row r="4635" spans="1:1" x14ac:dyDescent="0.2">
      <c r="A4635" s="20" t="s">
        <v>533</v>
      </c>
    </row>
    <row r="4636" spans="1:1" x14ac:dyDescent="0.2">
      <c r="A4636" s="20" t="s">
        <v>2114</v>
      </c>
    </row>
    <row r="4637" spans="1:1" x14ac:dyDescent="0.2">
      <c r="A4637" s="20" t="s">
        <v>1197</v>
      </c>
    </row>
    <row r="4638" spans="1:1" x14ac:dyDescent="0.2">
      <c r="A4638" s="20" t="s">
        <v>2742</v>
      </c>
    </row>
    <row r="4639" spans="1:1" x14ac:dyDescent="0.2">
      <c r="A4639" s="20" t="s">
        <v>2804</v>
      </c>
    </row>
    <row r="4640" spans="1:1" x14ac:dyDescent="0.2">
      <c r="A4640" s="20" t="s">
        <v>2859</v>
      </c>
    </row>
    <row r="4641" spans="1:1" x14ac:dyDescent="0.2">
      <c r="A4641" s="20" t="s">
        <v>2916</v>
      </c>
    </row>
    <row r="4642" spans="1:1" x14ac:dyDescent="0.2">
      <c r="A4642" s="20" t="s">
        <v>2973</v>
      </c>
    </row>
    <row r="4643" spans="1:1" x14ac:dyDescent="0.2">
      <c r="A4643" s="20" t="s">
        <v>2482</v>
      </c>
    </row>
    <row r="4644" spans="1:1" x14ac:dyDescent="0.2">
      <c r="A4644" s="20" t="s">
        <v>2523</v>
      </c>
    </row>
    <row r="4645" spans="1:1" x14ac:dyDescent="0.2">
      <c r="A4645" s="20" t="s">
        <v>708</v>
      </c>
    </row>
    <row r="4646" spans="1:1" x14ac:dyDescent="0.2">
      <c r="A4646" s="20" t="s">
        <v>2305</v>
      </c>
    </row>
    <row r="4647" spans="1:1" x14ac:dyDescent="0.2">
      <c r="A4647" s="20" t="s">
        <v>975</v>
      </c>
    </row>
    <row r="4648" spans="1:1" x14ac:dyDescent="0.2">
      <c r="A4648" s="20" t="s">
        <v>2502</v>
      </c>
    </row>
    <row r="4649" spans="1:1" x14ac:dyDescent="0.2">
      <c r="A4649" s="20" t="s">
        <v>689</v>
      </c>
    </row>
    <row r="4650" spans="1:1" x14ac:dyDescent="0.2">
      <c r="A4650" s="20" t="s">
        <v>2285</v>
      </c>
    </row>
    <row r="4651" spans="1:1" x14ac:dyDescent="0.2">
      <c r="A4651" s="20" t="s">
        <v>2316</v>
      </c>
    </row>
    <row r="4652" spans="1:1" x14ac:dyDescent="0.2">
      <c r="A4652" s="20" t="s">
        <v>986</v>
      </c>
    </row>
    <row r="4653" spans="1:1" x14ac:dyDescent="0.2">
      <c r="A4653" s="20" t="s">
        <v>574</v>
      </c>
    </row>
    <row r="4654" spans="1:1" x14ac:dyDescent="0.2">
      <c r="A4654" s="20" t="s">
        <v>356</v>
      </c>
    </row>
    <row r="4655" spans="1:1" x14ac:dyDescent="0.2">
      <c r="A4655" s="20" t="s">
        <v>539</v>
      </c>
    </row>
    <row r="4656" spans="1:1" x14ac:dyDescent="0.2">
      <c r="A4656" s="20" t="s">
        <v>2120</v>
      </c>
    </row>
    <row r="4657" spans="1:1" x14ac:dyDescent="0.2">
      <c r="A4657" s="20" t="s">
        <v>1203</v>
      </c>
    </row>
    <row r="4658" spans="1:1" x14ac:dyDescent="0.2">
      <c r="A4658" s="20" t="s">
        <v>2753</v>
      </c>
    </row>
    <row r="4659" spans="1:1" x14ac:dyDescent="0.2">
      <c r="A4659" s="20" t="s">
        <v>2810</v>
      </c>
    </row>
    <row r="4660" spans="1:1" x14ac:dyDescent="0.2">
      <c r="A4660" s="20" t="s">
        <v>2865</v>
      </c>
    </row>
    <row r="4661" spans="1:1" x14ac:dyDescent="0.2">
      <c r="A4661" s="20" t="s">
        <v>2922</v>
      </c>
    </row>
    <row r="4662" spans="1:1" x14ac:dyDescent="0.2">
      <c r="A4662" s="20" t="s">
        <v>2979</v>
      </c>
    </row>
    <row r="4663" spans="1:1" x14ac:dyDescent="0.2">
      <c r="A4663" s="20" t="s">
        <v>2504</v>
      </c>
    </row>
    <row r="4664" spans="1:1" x14ac:dyDescent="0.2">
      <c r="A4664" s="20" t="s">
        <v>690</v>
      </c>
    </row>
    <row r="4665" spans="1:1" x14ac:dyDescent="0.2">
      <c r="A4665" s="20" t="s">
        <v>2286</v>
      </c>
    </row>
    <row r="4666" spans="1:1" x14ac:dyDescent="0.2">
      <c r="A4666" s="20" t="s">
        <v>2317</v>
      </c>
    </row>
    <row r="4667" spans="1:1" x14ac:dyDescent="0.2">
      <c r="A4667" s="20" t="s">
        <v>987</v>
      </c>
    </row>
    <row r="4668" spans="1:1" x14ac:dyDescent="0.2">
      <c r="A4668" s="20" t="s">
        <v>575</v>
      </c>
    </row>
    <row r="4669" spans="1:1" x14ac:dyDescent="0.2">
      <c r="A4669" s="20" t="s">
        <v>2287</v>
      </c>
    </row>
    <row r="4670" spans="1:1" x14ac:dyDescent="0.2">
      <c r="A4670" s="20" t="s">
        <v>2318</v>
      </c>
    </row>
    <row r="4671" spans="1:1" x14ac:dyDescent="0.2">
      <c r="A4671" s="20" t="s">
        <v>988</v>
      </c>
    </row>
    <row r="4672" spans="1:1" x14ac:dyDescent="0.2">
      <c r="A4672" s="20" t="s">
        <v>576</v>
      </c>
    </row>
    <row r="4673" spans="1:1" x14ac:dyDescent="0.2">
      <c r="A4673" s="20" t="s">
        <v>541</v>
      </c>
    </row>
    <row r="4674" spans="1:1" x14ac:dyDescent="0.2">
      <c r="A4674" s="20" t="s">
        <v>2122</v>
      </c>
    </row>
    <row r="4675" spans="1:1" x14ac:dyDescent="0.2">
      <c r="A4675" s="20" t="s">
        <v>1204</v>
      </c>
    </row>
    <row r="4676" spans="1:1" x14ac:dyDescent="0.2">
      <c r="A4676" s="20" t="s">
        <v>2754</v>
      </c>
    </row>
    <row r="4677" spans="1:1" x14ac:dyDescent="0.2">
      <c r="A4677" s="20" t="s">
        <v>2866</v>
      </c>
    </row>
    <row r="4678" spans="1:1" x14ac:dyDescent="0.2">
      <c r="A4678" s="20" t="s">
        <v>2923</v>
      </c>
    </row>
    <row r="4679" spans="1:1" x14ac:dyDescent="0.2">
      <c r="A4679" s="20" t="s">
        <v>2980</v>
      </c>
    </row>
    <row r="4680" spans="1:1" x14ac:dyDescent="0.2">
      <c r="A4680" s="26" t="s">
        <v>1473</v>
      </c>
    </row>
    <row r="4681" spans="1:1" x14ac:dyDescent="0.2">
      <c r="A4681" s="26" t="s">
        <v>3198</v>
      </c>
    </row>
    <row r="4682" spans="1:1" x14ac:dyDescent="0.2">
      <c r="A4682" s="26" t="s">
        <v>1476</v>
      </c>
    </row>
    <row r="4683" spans="1:1" x14ac:dyDescent="0.2">
      <c r="A4683" s="26" t="s">
        <v>3199</v>
      </c>
    </row>
    <row r="4684" spans="1:1" x14ac:dyDescent="0.2">
      <c r="A4684" s="26" t="s">
        <v>1478</v>
      </c>
    </row>
    <row r="4685" spans="1:1" x14ac:dyDescent="0.2">
      <c r="A4685" s="26" t="s">
        <v>3200</v>
      </c>
    </row>
    <row r="4686" spans="1:1" x14ac:dyDescent="0.2">
      <c r="A4686" s="26" t="s">
        <v>1480</v>
      </c>
    </row>
    <row r="4687" spans="1:1" x14ac:dyDescent="0.2">
      <c r="A4687" s="26" t="s">
        <v>3201</v>
      </c>
    </row>
    <row r="4688" spans="1:1" x14ac:dyDescent="0.2">
      <c r="A4688" s="26" t="s">
        <v>1482</v>
      </c>
    </row>
    <row r="4689" spans="1:1" x14ac:dyDescent="0.2">
      <c r="A4689" s="26" t="s">
        <v>3202</v>
      </c>
    </row>
    <row r="4690" spans="1:1" x14ac:dyDescent="0.2">
      <c r="A4690" s="26" t="s">
        <v>1483</v>
      </c>
    </row>
    <row r="4691" spans="1:1" x14ac:dyDescent="0.2">
      <c r="A4691" s="26" t="s">
        <v>3203</v>
      </c>
    </row>
    <row r="4692" spans="1:1" x14ac:dyDescent="0.2">
      <c r="A4692" s="26" t="s">
        <v>1484</v>
      </c>
    </row>
    <row r="4693" spans="1:1" x14ac:dyDescent="0.2">
      <c r="A4693" s="26" t="s">
        <v>3204</v>
      </c>
    </row>
    <row r="4694" spans="1:1" x14ac:dyDescent="0.2">
      <c r="A4694" s="26" t="s">
        <v>1485</v>
      </c>
    </row>
    <row r="4695" spans="1:1" x14ac:dyDescent="0.2">
      <c r="A4695" s="26" t="s">
        <v>3205</v>
      </c>
    </row>
    <row r="4696" spans="1:1" x14ac:dyDescent="0.2">
      <c r="A4696" s="24" t="s">
        <v>989</v>
      </c>
    </row>
    <row r="4697" spans="1:1" x14ac:dyDescent="0.2">
      <c r="A4697" s="24" t="s">
        <v>992</v>
      </c>
    </row>
    <row r="4698" spans="1:1" x14ac:dyDescent="0.2">
      <c r="A4698" s="24" t="s">
        <v>994</v>
      </c>
    </row>
    <row r="4699" spans="1:1" x14ac:dyDescent="0.2">
      <c r="A4699" s="24" t="s">
        <v>996</v>
      </c>
    </row>
    <row r="4700" spans="1:1" x14ac:dyDescent="0.2">
      <c r="A4700" s="24" t="s">
        <v>991</v>
      </c>
    </row>
    <row r="4701" spans="1:1" x14ac:dyDescent="0.2">
      <c r="A4701" s="24" t="s">
        <v>993</v>
      </c>
    </row>
    <row r="4702" spans="1:1" x14ac:dyDescent="0.2">
      <c r="A4702" s="24" t="s">
        <v>995</v>
      </c>
    </row>
    <row r="4703" spans="1:1" x14ac:dyDescent="0.2">
      <c r="A4703" s="24" t="s">
        <v>997</v>
      </c>
    </row>
    <row r="4704" spans="1:1" x14ac:dyDescent="0.2">
      <c r="A4704" s="24" t="s">
        <v>998</v>
      </c>
    </row>
    <row r="4705" spans="1:1" x14ac:dyDescent="0.2">
      <c r="A4705" s="24" t="s">
        <v>1008</v>
      </c>
    </row>
    <row r="4706" spans="1:1" x14ac:dyDescent="0.2">
      <c r="A4706" s="24" t="s">
        <v>1014</v>
      </c>
    </row>
    <row r="4707" spans="1:1" x14ac:dyDescent="0.2">
      <c r="A4707" s="24" t="s">
        <v>1020</v>
      </c>
    </row>
    <row r="4708" spans="1:1" x14ac:dyDescent="0.2">
      <c r="A4708" s="24" t="s">
        <v>1026</v>
      </c>
    </row>
    <row r="4709" spans="1:1" x14ac:dyDescent="0.2">
      <c r="A4709" s="24" t="s">
        <v>999</v>
      </c>
    </row>
    <row r="4710" spans="1:1" x14ac:dyDescent="0.2">
      <c r="A4710" s="24" t="s">
        <v>1009</v>
      </c>
    </row>
    <row r="4711" spans="1:1" x14ac:dyDescent="0.2">
      <c r="A4711" s="24" t="s">
        <v>1015</v>
      </c>
    </row>
    <row r="4712" spans="1:1" x14ac:dyDescent="0.2">
      <c r="A4712" s="24" t="s">
        <v>1021</v>
      </c>
    </row>
    <row r="4713" spans="1:1" x14ac:dyDescent="0.2">
      <c r="A4713" s="24" t="s">
        <v>1027</v>
      </c>
    </row>
    <row r="4714" spans="1:1" x14ac:dyDescent="0.2">
      <c r="A4714" s="24" t="s">
        <v>1000</v>
      </c>
    </row>
    <row r="4715" spans="1:1" x14ac:dyDescent="0.2">
      <c r="A4715" s="24" t="s">
        <v>1010</v>
      </c>
    </row>
    <row r="4716" spans="1:1" x14ac:dyDescent="0.2">
      <c r="A4716" s="24" t="s">
        <v>1016</v>
      </c>
    </row>
    <row r="4717" spans="1:1" x14ac:dyDescent="0.2">
      <c r="A4717" s="24" t="s">
        <v>1022</v>
      </c>
    </row>
    <row r="4718" spans="1:1" x14ac:dyDescent="0.2">
      <c r="A4718" s="24" t="s">
        <v>1028</v>
      </c>
    </row>
    <row r="4719" spans="1:1" x14ac:dyDescent="0.2">
      <c r="A4719" s="24" t="s">
        <v>1002</v>
      </c>
    </row>
    <row r="4720" spans="1:1" x14ac:dyDescent="0.2">
      <c r="A4720" s="24" t="s">
        <v>1011</v>
      </c>
    </row>
    <row r="4721" spans="1:1" x14ac:dyDescent="0.2">
      <c r="A4721" s="24" t="s">
        <v>1017</v>
      </c>
    </row>
    <row r="4722" spans="1:1" x14ac:dyDescent="0.2">
      <c r="A4722" s="24" t="s">
        <v>1023</v>
      </c>
    </row>
    <row r="4723" spans="1:1" x14ac:dyDescent="0.2">
      <c r="A4723" s="24" t="s">
        <v>1029</v>
      </c>
    </row>
    <row r="4724" spans="1:1" x14ac:dyDescent="0.2">
      <c r="A4724" s="24" t="s">
        <v>1004</v>
      </c>
    </row>
    <row r="4725" spans="1:1" x14ac:dyDescent="0.2">
      <c r="A4725" s="24" t="s">
        <v>1012</v>
      </c>
    </row>
    <row r="4726" spans="1:1" x14ac:dyDescent="0.2">
      <c r="A4726" s="24" t="s">
        <v>1018</v>
      </c>
    </row>
    <row r="4727" spans="1:1" x14ac:dyDescent="0.2">
      <c r="A4727" s="24" t="s">
        <v>1024</v>
      </c>
    </row>
    <row r="4728" spans="1:1" x14ac:dyDescent="0.2">
      <c r="A4728" s="24" t="s">
        <v>1030</v>
      </c>
    </row>
    <row r="4729" spans="1:1" x14ac:dyDescent="0.2">
      <c r="A4729" s="24" t="s">
        <v>1006</v>
      </c>
    </row>
    <row r="4730" spans="1:1" x14ac:dyDescent="0.2">
      <c r="A4730" s="24" t="s">
        <v>1013</v>
      </c>
    </row>
    <row r="4731" spans="1:1" x14ac:dyDescent="0.2">
      <c r="A4731" s="24" t="s">
        <v>1019</v>
      </c>
    </row>
    <row r="4732" spans="1:1" x14ac:dyDescent="0.2">
      <c r="A4732" s="24" t="s">
        <v>1025</v>
      </c>
    </row>
    <row r="4733" spans="1:1" x14ac:dyDescent="0.2">
      <c r="A4733" s="24" t="s">
        <v>1031</v>
      </c>
    </row>
    <row r="4734" spans="1:1" x14ac:dyDescent="0.2">
      <c r="A4734" s="20" t="s">
        <v>123</v>
      </c>
    </row>
    <row r="4735" spans="1:1" x14ac:dyDescent="0.2">
      <c r="A4735" s="20" t="s">
        <v>3219</v>
      </c>
    </row>
    <row r="4736" spans="1:1" x14ac:dyDescent="0.2">
      <c r="A4736" s="20" t="s">
        <v>127</v>
      </c>
    </row>
    <row r="4737" spans="1:1" x14ac:dyDescent="0.2">
      <c r="A4737" s="20" t="s">
        <v>3221</v>
      </c>
    </row>
    <row r="4738" spans="1:1" x14ac:dyDescent="0.2">
      <c r="A4738" s="20" t="s">
        <v>125</v>
      </c>
    </row>
    <row r="4739" spans="1:1" x14ac:dyDescent="0.2">
      <c r="A4739" s="20" t="s">
        <v>3220</v>
      </c>
    </row>
    <row r="4740" spans="1:1" x14ac:dyDescent="0.2">
      <c r="A4740" s="20" t="s">
        <v>129</v>
      </c>
    </row>
    <row r="4741" spans="1:1" x14ac:dyDescent="0.2">
      <c r="A4741" s="20" t="s">
        <v>3222</v>
      </c>
    </row>
    <row r="4742" spans="1:1" x14ac:dyDescent="0.2">
      <c r="A4742" s="20" t="s">
        <v>131</v>
      </c>
    </row>
    <row r="4743" spans="1:1" x14ac:dyDescent="0.2">
      <c r="A4743" s="19" t="s">
        <v>3223</v>
      </c>
    </row>
    <row r="4744" spans="1:1" x14ac:dyDescent="0.2">
      <c r="A4744" s="22" t="s">
        <v>1032</v>
      </c>
    </row>
    <row r="4745" spans="1:1" x14ac:dyDescent="0.2">
      <c r="A4745" s="22" t="s">
        <v>1036</v>
      </c>
    </row>
    <row r="4746" spans="1:1" x14ac:dyDescent="0.2">
      <c r="A4746" s="22" t="s">
        <v>1038</v>
      </c>
    </row>
    <row r="4747" spans="1:1" x14ac:dyDescent="0.2">
      <c r="A4747" s="22" t="s">
        <v>1040</v>
      </c>
    </row>
    <row r="4748" spans="1:1" x14ac:dyDescent="0.2">
      <c r="A4748" s="22" t="s">
        <v>1034</v>
      </c>
    </row>
    <row r="4749" spans="1:1" x14ac:dyDescent="0.2">
      <c r="A4749" s="22" t="s">
        <v>1037</v>
      </c>
    </row>
    <row r="4750" spans="1:1" x14ac:dyDescent="0.2">
      <c r="A4750" s="22" t="s">
        <v>1039</v>
      </c>
    </row>
    <row r="4751" spans="1:1" x14ac:dyDescent="0.2">
      <c r="A4751" s="22" t="s">
        <v>1041</v>
      </c>
    </row>
    <row r="4752" spans="1:1" x14ac:dyDescent="0.2">
      <c r="A4752" s="19" t="s">
        <v>1042</v>
      </c>
    </row>
    <row r="4753" spans="1:1" x14ac:dyDescent="0.2">
      <c r="A4753" s="19" t="s">
        <v>1049</v>
      </c>
    </row>
    <row r="4754" spans="1:1" x14ac:dyDescent="0.2">
      <c r="A4754" s="19" t="s">
        <v>1053</v>
      </c>
    </row>
    <row r="4755" spans="1:1" x14ac:dyDescent="0.2">
      <c r="A4755" s="19" t="s">
        <v>1057</v>
      </c>
    </row>
    <row r="4756" spans="1:1" x14ac:dyDescent="0.2">
      <c r="A4756" s="19" t="s">
        <v>1061</v>
      </c>
    </row>
    <row r="4757" spans="1:1" x14ac:dyDescent="0.2">
      <c r="A4757" s="19" t="s">
        <v>89</v>
      </c>
    </row>
    <row r="4758" spans="1:1" x14ac:dyDescent="0.2">
      <c r="A4758" s="19" t="s">
        <v>100</v>
      </c>
    </row>
    <row r="4759" spans="1:1" x14ac:dyDescent="0.2">
      <c r="A4759" s="19" t="s">
        <v>106</v>
      </c>
    </row>
    <row r="4760" spans="1:1" x14ac:dyDescent="0.2">
      <c r="A4760" s="19" t="s">
        <v>112</v>
      </c>
    </row>
    <row r="4761" spans="1:1" x14ac:dyDescent="0.2">
      <c r="A4761" s="19" t="s">
        <v>118</v>
      </c>
    </row>
    <row r="4762" spans="1:1" x14ac:dyDescent="0.2">
      <c r="A4762" s="19" t="s">
        <v>87</v>
      </c>
    </row>
    <row r="4763" spans="1:1" x14ac:dyDescent="0.2">
      <c r="A4763" s="19" t="s">
        <v>99</v>
      </c>
    </row>
    <row r="4764" spans="1:1" x14ac:dyDescent="0.2">
      <c r="A4764" s="19" t="s">
        <v>105</v>
      </c>
    </row>
    <row r="4765" spans="1:1" x14ac:dyDescent="0.2">
      <c r="A4765" s="19" t="s">
        <v>111</v>
      </c>
    </row>
    <row r="4766" spans="1:1" x14ac:dyDescent="0.2">
      <c r="A4766" s="19" t="s">
        <v>117</v>
      </c>
    </row>
    <row r="4767" spans="1:1" x14ac:dyDescent="0.2">
      <c r="A4767" s="19" t="s">
        <v>91</v>
      </c>
    </row>
    <row r="4768" spans="1:1" x14ac:dyDescent="0.2">
      <c r="A4768" s="19" t="s">
        <v>101</v>
      </c>
    </row>
    <row r="4769" spans="1:1" x14ac:dyDescent="0.2">
      <c r="A4769" s="19" t="s">
        <v>107</v>
      </c>
    </row>
    <row r="4770" spans="1:1" x14ac:dyDescent="0.2">
      <c r="A4770" s="19" t="s">
        <v>113</v>
      </c>
    </row>
    <row r="4771" spans="1:1" x14ac:dyDescent="0.2">
      <c r="A4771" s="19" t="s">
        <v>119</v>
      </c>
    </row>
    <row r="4772" spans="1:1" x14ac:dyDescent="0.2">
      <c r="A4772" s="19" t="s">
        <v>1044</v>
      </c>
    </row>
    <row r="4773" spans="1:1" x14ac:dyDescent="0.2">
      <c r="A4773" s="19" t="s">
        <v>1050</v>
      </c>
    </row>
    <row r="4774" spans="1:1" x14ac:dyDescent="0.2">
      <c r="A4774" s="19" t="s">
        <v>1054</v>
      </c>
    </row>
    <row r="4775" spans="1:1" x14ac:dyDescent="0.2">
      <c r="A4775" s="19" t="s">
        <v>1058</v>
      </c>
    </row>
    <row r="4776" spans="1:1" x14ac:dyDescent="0.2">
      <c r="A4776" s="19" t="s">
        <v>1062</v>
      </c>
    </row>
    <row r="4777" spans="1:1" x14ac:dyDescent="0.2">
      <c r="A4777" s="19" t="s">
        <v>95</v>
      </c>
    </row>
    <row r="4778" spans="1:1" x14ac:dyDescent="0.2">
      <c r="A4778" s="19" t="s">
        <v>103</v>
      </c>
    </row>
    <row r="4779" spans="1:1" x14ac:dyDescent="0.2">
      <c r="A4779" s="19" t="s">
        <v>109</v>
      </c>
    </row>
    <row r="4780" spans="1:1" x14ac:dyDescent="0.2">
      <c r="A4780" s="19" t="s">
        <v>115</v>
      </c>
    </row>
    <row r="4781" spans="1:1" x14ac:dyDescent="0.2">
      <c r="A4781" s="19" t="s">
        <v>121</v>
      </c>
    </row>
    <row r="4782" spans="1:1" x14ac:dyDescent="0.2">
      <c r="A4782" s="19" t="s">
        <v>93</v>
      </c>
    </row>
    <row r="4783" spans="1:1" x14ac:dyDescent="0.2">
      <c r="A4783" s="19" t="s">
        <v>102</v>
      </c>
    </row>
    <row r="4784" spans="1:1" x14ac:dyDescent="0.2">
      <c r="A4784" s="19" t="s">
        <v>108</v>
      </c>
    </row>
    <row r="4785" spans="1:1" x14ac:dyDescent="0.2">
      <c r="A4785" s="19" t="s">
        <v>114</v>
      </c>
    </row>
    <row r="4786" spans="1:1" x14ac:dyDescent="0.2">
      <c r="A4786" s="19" t="s">
        <v>120</v>
      </c>
    </row>
    <row r="4787" spans="1:1" x14ac:dyDescent="0.2">
      <c r="A4787" s="19" t="s">
        <v>97</v>
      </c>
    </row>
    <row r="4788" spans="1:1" x14ac:dyDescent="0.2">
      <c r="A4788" s="19" t="s">
        <v>104</v>
      </c>
    </row>
    <row r="4789" spans="1:1" x14ac:dyDescent="0.2">
      <c r="A4789" s="19" t="s">
        <v>110</v>
      </c>
    </row>
    <row r="4790" spans="1:1" x14ac:dyDescent="0.2">
      <c r="A4790" s="19" t="s">
        <v>116</v>
      </c>
    </row>
    <row r="4791" spans="1:1" x14ac:dyDescent="0.2">
      <c r="A4791" s="19" t="s">
        <v>122</v>
      </c>
    </row>
    <row r="4792" spans="1:1" x14ac:dyDescent="0.2">
      <c r="A4792" s="19" t="s">
        <v>1046</v>
      </c>
    </row>
    <row r="4793" spans="1:1" x14ac:dyDescent="0.2">
      <c r="A4793" s="19" t="s">
        <v>1051</v>
      </c>
    </row>
    <row r="4794" spans="1:1" x14ac:dyDescent="0.2">
      <c r="A4794" s="19" t="s">
        <v>1055</v>
      </c>
    </row>
    <row r="4795" spans="1:1" x14ac:dyDescent="0.2">
      <c r="A4795" s="19" t="s">
        <v>1059</v>
      </c>
    </row>
    <row r="4796" spans="1:1" x14ac:dyDescent="0.2">
      <c r="A4796" s="19" t="s">
        <v>1063</v>
      </c>
    </row>
    <row r="4797" spans="1:1" x14ac:dyDescent="0.2">
      <c r="A4797" s="19" t="s">
        <v>1048</v>
      </c>
    </row>
    <row r="4798" spans="1:1" x14ac:dyDescent="0.2">
      <c r="A4798" s="19" t="s">
        <v>1052</v>
      </c>
    </row>
    <row r="4799" spans="1:1" x14ac:dyDescent="0.2">
      <c r="A4799" s="19" t="s">
        <v>1056</v>
      </c>
    </row>
    <row r="4800" spans="1:1" x14ac:dyDescent="0.2">
      <c r="A4800" s="19" t="s">
        <v>1060</v>
      </c>
    </row>
    <row r="4801" spans="1:1" x14ac:dyDescent="0.2">
      <c r="A4801" s="19" t="s">
        <v>1064</v>
      </c>
    </row>
    <row r="4802" spans="1:1" x14ac:dyDescent="0.2">
      <c r="A4802" s="23" t="s">
        <v>76</v>
      </c>
    </row>
    <row r="4803" spans="1:1" x14ac:dyDescent="0.2">
      <c r="A4803" s="23" t="s">
        <v>3214</v>
      </c>
    </row>
    <row r="4804" spans="1:1" x14ac:dyDescent="0.2">
      <c r="A4804" s="23" t="s">
        <v>85</v>
      </c>
    </row>
    <row r="4805" spans="1:1" x14ac:dyDescent="0.2">
      <c r="A4805" s="23" t="s">
        <v>3218</v>
      </c>
    </row>
    <row r="4806" spans="1:1" x14ac:dyDescent="0.2">
      <c r="A4806" s="23" t="s">
        <v>79</v>
      </c>
    </row>
    <row r="4807" spans="1:1" x14ac:dyDescent="0.2">
      <c r="A4807" s="23" t="s">
        <v>3215</v>
      </c>
    </row>
    <row r="4808" spans="1:1" x14ac:dyDescent="0.2">
      <c r="A4808" s="23" t="s">
        <v>81</v>
      </c>
    </row>
    <row r="4809" spans="1:1" x14ac:dyDescent="0.2">
      <c r="A4809" s="23" t="s">
        <v>3216</v>
      </c>
    </row>
    <row r="4810" spans="1:1" x14ac:dyDescent="0.2">
      <c r="A4810" s="23" t="s">
        <v>83</v>
      </c>
    </row>
    <row r="4811" spans="1:1" x14ac:dyDescent="0.2">
      <c r="A4811" s="23" t="s">
        <v>3217</v>
      </c>
    </row>
    <row r="4812" spans="1:1" x14ac:dyDescent="0.2">
      <c r="A4812" s="23" t="s">
        <v>1486</v>
      </c>
    </row>
    <row r="4813" spans="1:1" x14ac:dyDescent="0.2">
      <c r="A4813" s="23" t="s">
        <v>3206</v>
      </c>
    </row>
    <row r="4814" spans="1:1" x14ac:dyDescent="0.2">
      <c r="A4814" s="23" t="s">
        <v>1488</v>
      </c>
    </row>
    <row r="4815" spans="1:1" x14ac:dyDescent="0.2">
      <c r="A4815" s="23" t="s">
        <v>3207</v>
      </c>
    </row>
    <row r="4816" spans="1:1" x14ac:dyDescent="0.2">
      <c r="A4816" s="23" t="s">
        <v>1513</v>
      </c>
    </row>
    <row r="4817" spans="1:1" x14ac:dyDescent="0.2">
      <c r="A4817" s="23" t="s">
        <v>3208</v>
      </c>
    </row>
    <row r="4818" spans="1:1" x14ac:dyDescent="0.2">
      <c r="A4818" s="23" t="s">
        <v>1514</v>
      </c>
    </row>
    <row r="4819" spans="1:1" x14ac:dyDescent="0.2">
      <c r="A4819" s="23" t="s">
        <v>3209</v>
      </c>
    </row>
    <row r="4820" spans="1:1" x14ac:dyDescent="0.2">
      <c r="A4820" s="23" t="s">
        <v>72</v>
      </c>
    </row>
    <row r="4821" spans="1:1" x14ac:dyDescent="0.2">
      <c r="A4821" s="23" t="s">
        <v>3210</v>
      </c>
    </row>
    <row r="4822" spans="1:1" x14ac:dyDescent="0.2">
      <c r="A4822" s="23" t="s">
        <v>73</v>
      </c>
    </row>
    <row r="4823" spans="1:1" x14ac:dyDescent="0.2">
      <c r="A4823" s="23" t="s">
        <v>3211</v>
      </c>
    </row>
    <row r="4824" spans="1:1" x14ac:dyDescent="0.2">
      <c r="A4824" s="23" t="s">
        <v>74</v>
      </c>
    </row>
    <row r="4825" spans="1:1" x14ac:dyDescent="0.2">
      <c r="A4825" s="23" t="s">
        <v>3212</v>
      </c>
    </row>
    <row r="4826" spans="1:1" x14ac:dyDescent="0.2">
      <c r="A4826" s="23" t="s">
        <v>75</v>
      </c>
    </row>
    <row r="4827" spans="1:1" x14ac:dyDescent="0.2">
      <c r="A4827" s="23" t="s">
        <v>3213</v>
      </c>
    </row>
    <row r="4828" spans="1:1" x14ac:dyDescent="0.2">
      <c r="A4828" s="19" t="s">
        <v>168</v>
      </c>
    </row>
    <row r="4829" spans="1:1" x14ac:dyDescent="0.2">
      <c r="A4829" s="19" t="s">
        <v>3233</v>
      </c>
    </row>
    <row r="4830" spans="1:1" x14ac:dyDescent="0.2">
      <c r="A4830" s="19" t="s">
        <v>3244</v>
      </c>
    </row>
    <row r="4831" spans="1:1" x14ac:dyDescent="0.2">
      <c r="A4831" s="19" t="s">
        <v>3260</v>
      </c>
    </row>
    <row r="4832" spans="1:1" x14ac:dyDescent="0.2">
      <c r="A4832" s="19" t="s">
        <v>170</v>
      </c>
    </row>
    <row r="4833" spans="1:1" x14ac:dyDescent="0.2">
      <c r="A4833" s="19" t="s">
        <v>3234</v>
      </c>
    </row>
    <row r="4834" spans="1:1" x14ac:dyDescent="0.2">
      <c r="A4834" s="19" t="s">
        <v>3245</v>
      </c>
    </row>
    <row r="4835" spans="1:1" x14ac:dyDescent="0.2">
      <c r="A4835" s="19" t="s">
        <v>3261</v>
      </c>
    </row>
    <row r="4836" spans="1:1" x14ac:dyDescent="0.2">
      <c r="A4836" s="19" t="s">
        <v>171</v>
      </c>
    </row>
    <row r="4837" spans="1:1" x14ac:dyDescent="0.2">
      <c r="A4837" s="19" t="s">
        <v>3235</v>
      </c>
    </row>
    <row r="4838" spans="1:1" x14ac:dyDescent="0.2">
      <c r="A4838" s="19" t="s">
        <v>3246</v>
      </c>
    </row>
    <row r="4839" spans="1:1" x14ac:dyDescent="0.2">
      <c r="A4839" s="19" t="s">
        <v>3262</v>
      </c>
    </row>
    <row r="4840" spans="1:1" x14ac:dyDescent="0.2">
      <c r="A4840" s="19" t="s">
        <v>172</v>
      </c>
    </row>
    <row r="4841" spans="1:1" x14ac:dyDescent="0.2">
      <c r="A4841" s="19" t="s">
        <v>3236</v>
      </c>
    </row>
    <row r="4842" spans="1:1" x14ac:dyDescent="0.2">
      <c r="A4842" s="19" t="s">
        <v>3247</v>
      </c>
    </row>
    <row r="4843" spans="1:1" x14ac:dyDescent="0.2">
      <c r="A4843" s="19" t="s">
        <v>3263</v>
      </c>
    </row>
    <row r="4844" spans="1:1" x14ac:dyDescent="0.2">
      <c r="A4844" s="19" t="s">
        <v>173</v>
      </c>
    </row>
    <row r="4845" spans="1:1" x14ac:dyDescent="0.2">
      <c r="A4845" s="19" t="s">
        <v>3248</v>
      </c>
    </row>
    <row r="4846" spans="1:1" x14ac:dyDescent="0.2">
      <c r="A4846" s="19" t="s">
        <v>3264</v>
      </c>
    </row>
    <row r="4847" spans="1:1" x14ac:dyDescent="0.2">
      <c r="A4847" s="19" t="s">
        <v>3237</v>
      </c>
    </row>
    <row r="4848" spans="1:1" x14ac:dyDescent="0.2">
      <c r="A4848" s="19" t="s">
        <v>3251</v>
      </c>
    </row>
    <row r="4849" spans="1:1" x14ac:dyDescent="0.2">
      <c r="A4849" s="19" t="s">
        <v>3267</v>
      </c>
    </row>
    <row r="4850" spans="1:1" x14ac:dyDescent="0.2">
      <c r="A4850" s="19" t="s">
        <v>3254</v>
      </c>
    </row>
    <row r="4851" spans="1:1" x14ac:dyDescent="0.2">
      <c r="A4851" s="19" t="s">
        <v>3270</v>
      </c>
    </row>
    <row r="4852" spans="1:1" x14ac:dyDescent="0.2">
      <c r="A4852" s="19" t="s">
        <v>174</v>
      </c>
    </row>
    <row r="4853" spans="1:1" x14ac:dyDescent="0.2">
      <c r="A4853" s="19" t="s">
        <v>3249</v>
      </c>
    </row>
    <row r="4854" spans="1:1" x14ac:dyDescent="0.2">
      <c r="A4854" s="19" t="s">
        <v>3265</v>
      </c>
    </row>
    <row r="4855" spans="1:1" x14ac:dyDescent="0.2">
      <c r="A4855" s="19" t="s">
        <v>3238</v>
      </c>
    </row>
    <row r="4856" spans="1:1" x14ac:dyDescent="0.2">
      <c r="A4856" s="19" t="s">
        <v>3252</v>
      </c>
    </row>
    <row r="4857" spans="1:1" x14ac:dyDescent="0.2">
      <c r="A4857" s="19" t="s">
        <v>3268</v>
      </c>
    </row>
    <row r="4858" spans="1:1" x14ac:dyDescent="0.2">
      <c r="A4858" s="19" t="s">
        <v>3255</v>
      </c>
    </row>
    <row r="4859" spans="1:1" x14ac:dyDescent="0.2">
      <c r="A4859" s="19" t="s">
        <v>3271</v>
      </c>
    </row>
    <row r="4860" spans="1:1" x14ac:dyDescent="0.2">
      <c r="A4860" s="19" t="s">
        <v>3250</v>
      </c>
    </row>
    <row r="4861" spans="1:1" x14ac:dyDescent="0.2">
      <c r="A4861" s="19" t="s">
        <v>3266</v>
      </c>
    </row>
    <row r="4862" spans="1:1" x14ac:dyDescent="0.2">
      <c r="A4862" s="19" t="s">
        <v>3253</v>
      </c>
    </row>
    <row r="4863" spans="1:1" x14ac:dyDescent="0.2">
      <c r="A4863" s="19" t="s">
        <v>3269</v>
      </c>
    </row>
    <row r="4864" spans="1:1" x14ac:dyDescent="0.2">
      <c r="A4864" s="19" t="s">
        <v>3256</v>
      </c>
    </row>
    <row r="4865" spans="1:1" x14ac:dyDescent="0.2">
      <c r="A4865" s="19" t="s">
        <v>3272</v>
      </c>
    </row>
    <row r="4866" spans="1:1" x14ac:dyDescent="0.2">
      <c r="A4866" s="19" t="s">
        <v>1096</v>
      </c>
    </row>
    <row r="4867" spans="1:1" x14ac:dyDescent="0.2">
      <c r="A4867" s="19" t="s">
        <v>1103</v>
      </c>
    </row>
    <row r="4868" spans="1:1" x14ac:dyDescent="0.2">
      <c r="A4868" s="19" t="s">
        <v>1110</v>
      </c>
    </row>
    <row r="4869" spans="1:1" x14ac:dyDescent="0.2">
      <c r="A4869" s="19" t="s">
        <v>1117</v>
      </c>
    </row>
    <row r="4870" spans="1:1" x14ac:dyDescent="0.2">
      <c r="A4870" s="19" t="s">
        <v>1124</v>
      </c>
    </row>
    <row r="4871" spans="1:1" x14ac:dyDescent="0.2">
      <c r="A4871" s="19" t="s">
        <v>1097</v>
      </c>
    </row>
    <row r="4872" spans="1:1" x14ac:dyDescent="0.2">
      <c r="A4872" s="19" t="s">
        <v>1104</v>
      </c>
    </row>
    <row r="4873" spans="1:1" x14ac:dyDescent="0.2">
      <c r="A4873" s="19" t="s">
        <v>1111</v>
      </c>
    </row>
    <row r="4874" spans="1:1" x14ac:dyDescent="0.2">
      <c r="A4874" s="19" t="s">
        <v>1118</v>
      </c>
    </row>
    <row r="4875" spans="1:1" x14ac:dyDescent="0.2">
      <c r="A4875" s="19" t="s">
        <v>1125</v>
      </c>
    </row>
    <row r="4876" spans="1:1" x14ac:dyDescent="0.2">
      <c r="A4876" s="19" t="s">
        <v>1098</v>
      </c>
    </row>
    <row r="4877" spans="1:1" x14ac:dyDescent="0.2">
      <c r="A4877" s="19" t="s">
        <v>1105</v>
      </c>
    </row>
    <row r="4878" spans="1:1" x14ac:dyDescent="0.2">
      <c r="A4878" s="19" t="s">
        <v>1112</v>
      </c>
    </row>
    <row r="4879" spans="1:1" x14ac:dyDescent="0.2">
      <c r="A4879" s="19" t="s">
        <v>1119</v>
      </c>
    </row>
    <row r="4880" spans="1:1" x14ac:dyDescent="0.2">
      <c r="A4880" s="19" t="s">
        <v>1126</v>
      </c>
    </row>
    <row r="4881" spans="1:1" x14ac:dyDescent="0.2">
      <c r="A4881" s="19" t="s">
        <v>1099</v>
      </c>
    </row>
    <row r="4882" spans="1:1" x14ac:dyDescent="0.2">
      <c r="A4882" s="19" t="s">
        <v>1106</v>
      </c>
    </row>
    <row r="4883" spans="1:1" x14ac:dyDescent="0.2">
      <c r="A4883" s="19" t="s">
        <v>1113</v>
      </c>
    </row>
    <row r="4884" spans="1:1" x14ac:dyDescent="0.2">
      <c r="A4884" s="19" t="s">
        <v>1120</v>
      </c>
    </row>
    <row r="4885" spans="1:1" x14ac:dyDescent="0.2">
      <c r="A4885" s="19" t="s">
        <v>1127</v>
      </c>
    </row>
    <row r="4886" spans="1:1" x14ac:dyDescent="0.2">
      <c r="A4886" s="20" t="s">
        <v>1100</v>
      </c>
    </row>
    <row r="4887" spans="1:1" x14ac:dyDescent="0.2">
      <c r="A4887" s="20" t="s">
        <v>1107</v>
      </c>
    </row>
    <row r="4888" spans="1:1" x14ac:dyDescent="0.2">
      <c r="A4888" s="20" t="s">
        <v>1114</v>
      </c>
    </row>
    <row r="4889" spans="1:1" x14ac:dyDescent="0.2">
      <c r="A4889" s="20" t="s">
        <v>1121</v>
      </c>
    </row>
    <row r="4890" spans="1:1" x14ac:dyDescent="0.2">
      <c r="A4890" s="20" t="s">
        <v>1128</v>
      </c>
    </row>
    <row r="4891" spans="1:1" x14ac:dyDescent="0.2">
      <c r="A4891" s="19" t="s">
        <v>1101</v>
      </c>
    </row>
    <row r="4892" spans="1:1" x14ac:dyDescent="0.2">
      <c r="A4892" s="19" t="s">
        <v>1108</v>
      </c>
    </row>
    <row r="4893" spans="1:1" x14ac:dyDescent="0.2">
      <c r="A4893" s="19" t="s">
        <v>1115</v>
      </c>
    </row>
    <row r="4894" spans="1:1" x14ac:dyDescent="0.2">
      <c r="A4894" s="19" t="s">
        <v>1122</v>
      </c>
    </row>
    <row r="4895" spans="1:1" x14ac:dyDescent="0.2">
      <c r="A4895" s="19" t="s">
        <v>1129</v>
      </c>
    </row>
    <row r="4896" spans="1:1" x14ac:dyDescent="0.2">
      <c r="A4896" s="19" t="s">
        <v>1102</v>
      </c>
    </row>
    <row r="4897" spans="1:1" x14ac:dyDescent="0.2">
      <c r="A4897" s="19" t="s">
        <v>1109</v>
      </c>
    </row>
    <row r="4898" spans="1:1" x14ac:dyDescent="0.2">
      <c r="A4898" s="19" t="s">
        <v>1116</v>
      </c>
    </row>
    <row r="4899" spans="1:1" x14ac:dyDescent="0.2">
      <c r="A4899" s="19" t="s">
        <v>1123</v>
      </c>
    </row>
    <row r="4900" spans="1:1" x14ac:dyDescent="0.2">
      <c r="A4900" s="19" t="s">
        <v>1130</v>
      </c>
    </row>
    <row r="4901" spans="1:1" x14ac:dyDescent="0.2">
      <c r="A4901" s="19" t="s">
        <v>167</v>
      </c>
    </row>
    <row r="4902" spans="1:1" x14ac:dyDescent="0.2">
      <c r="A4902" s="19" t="s">
        <v>3232</v>
      </c>
    </row>
    <row r="4903" spans="1:1" x14ac:dyDescent="0.2">
      <c r="A4903" s="19" t="s">
        <v>3239</v>
      </c>
    </row>
    <row r="4904" spans="1:1" x14ac:dyDescent="0.2">
      <c r="A4904" s="19" t="s">
        <v>3257</v>
      </c>
    </row>
    <row r="4905" spans="1:1" x14ac:dyDescent="0.2">
      <c r="A4905" s="19" t="s">
        <v>3241</v>
      </c>
    </row>
    <row r="4906" spans="1:1" x14ac:dyDescent="0.2">
      <c r="A4906" s="19" t="s">
        <v>3258</v>
      </c>
    </row>
    <row r="4907" spans="1:1" x14ac:dyDescent="0.2">
      <c r="A4907" s="19" t="s">
        <v>3242</v>
      </c>
    </row>
    <row r="4908" spans="1:1" x14ac:dyDescent="0.2">
      <c r="A4908" s="19" t="s">
        <v>3259</v>
      </c>
    </row>
    <row r="4909" spans="1:1" x14ac:dyDescent="0.2">
      <c r="A4909" s="19" t="s">
        <v>1093</v>
      </c>
    </row>
    <row r="4910" spans="1:1" x14ac:dyDescent="0.2">
      <c r="A4910" s="19" t="s">
        <v>1094</v>
      </c>
    </row>
    <row r="4911" spans="1:1" x14ac:dyDescent="0.2">
      <c r="A4911" s="19" t="s">
        <v>1095</v>
      </c>
    </row>
    <row r="4912" spans="1:1" x14ac:dyDescent="0.2">
      <c r="A4912" s="21" t="s">
        <v>1515</v>
      </c>
    </row>
    <row r="4913" spans="1:1" x14ac:dyDescent="0.2">
      <c r="A4913" s="21" t="s">
        <v>2532</v>
      </c>
    </row>
    <row r="4914" spans="1:1" x14ac:dyDescent="0.2">
      <c r="A4914" s="21" t="s">
        <v>1516</v>
      </c>
    </row>
    <row r="4915" spans="1:1" x14ac:dyDescent="0.2">
      <c r="A4915" s="21" t="s">
        <v>2534</v>
      </c>
    </row>
    <row r="4916" spans="1:1" x14ac:dyDescent="0.2">
      <c r="A4916" s="21" t="s">
        <v>1518</v>
      </c>
    </row>
    <row r="4917" spans="1:1" x14ac:dyDescent="0.2">
      <c r="A4917" s="21" t="s">
        <v>2535</v>
      </c>
    </row>
    <row r="4918" spans="1:1" x14ac:dyDescent="0.2">
      <c r="A4918" s="21" t="s">
        <v>1520</v>
      </c>
    </row>
    <row r="4919" spans="1:1" x14ac:dyDescent="0.2">
      <c r="A4919" s="21" t="s">
        <v>2536</v>
      </c>
    </row>
    <row r="4920" spans="1:1" x14ac:dyDescent="0.2">
      <c r="A4920" s="21" t="s">
        <v>1522</v>
      </c>
    </row>
    <row r="4921" spans="1:1" x14ac:dyDescent="0.2">
      <c r="A4921" s="21" t="s">
        <v>2537</v>
      </c>
    </row>
    <row r="4922" spans="1:1" x14ac:dyDescent="0.2">
      <c r="A4922" s="21" t="s">
        <v>1524</v>
      </c>
    </row>
    <row r="4923" spans="1:1" x14ac:dyDescent="0.2">
      <c r="A4923" s="21" t="s">
        <v>2538</v>
      </c>
    </row>
    <row r="4924" spans="1:1" x14ac:dyDescent="0.2">
      <c r="A4924" s="21" t="s">
        <v>1526</v>
      </c>
    </row>
    <row r="4925" spans="1:1" x14ac:dyDescent="0.2">
      <c r="A4925" s="21" t="s">
        <v>2539</v>
      </c>
    </row>
    <row r="4926" spans="1:1" x14ac:dyDescent="0.2">
      <c r="A4926" s="21" t="s">
        <v>1528</v>
      </c>
    </row>
    <row r="4927" spans="1:1" x14ac:dyDescent="0.2">
      <c r="A4927" s="21" t="s">
        <v>2540</v>
      </c>
    </row>
    <row r="4928" spans="1:1" x14ac:dyDescent="0.2">
      <c r="A4928" s="21" t="s">
        <v>1530</v>
      </c>
    </row>
    <row r="4929" spans="1:1" x14ac:dyDescent="0.2">
      <c r="A4929" s="21" t="s">
        <v>2541</v>
      </c>
    </row>
    <row r="4930" spans="1:1" x14ac:dyDescent="0.2">
      <c r="A4930" s="21" t="s">
        <v>1532</v>
      </c>
    </row>
    <row r="4931" spans="1:1" x14ac:dyDescent="0.2">
      <c r="A4931" s="21" t="s">
        <v>2542</v>
      </c>
    </row>
    <row r="4932" spans="1:1" x14ac:dyDescent="0.2">
      <c r="A4932" s="21" t="s">
        <v>2377</v>
      </c>
    </row>
    <row r="4933" spans="1:1" x14ac:dyDescent="0.2">
      <c r="A4933" s="21" t="s">
        <v>2381</v>
      </c>
    </row>
    <row r="4934" spans="1:1" x14ac:dyDescent="0.2">
      <c r="A4934" s="21" t="s">
        <v>2383</v>
      </c>
    </row>
    <row r="4935" spans="1:1" x14ac:dyDescent="0.2">
      <c r="A4935" s="21" t="s">
        <v>2385</v>
      </c>
    </row>
    <row r="4936" spans="1:1" x14ac:dyDescent="0.2">
      <c r="A4936" s="21" t="s">
        <v>2379</v>
      </c>
    </row>
    <row r="4937" spans="1:1" x14ac:dyDescent="0.2">
      <c r="A4937" s="21" t="s">
        <v>2382</v>
      </c>
    </row>
    <row r="4938" spans="1:1" x14ac:dyDescent="0.2">
      <c r="A4938" s="21" t="s">
        <v>2384</v>
      </c>
    </row>
    <row r="4939" spans="1:1" x14ac:dyDescent="0.2">
      <c r="A4939" s="21" t="s">
        <v>2386</v>
      </c>
    </row>
    <row r="4940" spans="1:1" x14ac:dyDescent="0.2">
      <c r="A4940" s="21" t="s">
        <v>2387</v>
      </c>
    </row>
    <row r="4941" spans="1:1" x14ac:dyDescent="0.2">
      <c r="A4941" s="21" t="s">
        <v>2399</v>
      </c>
    </row>
    <row r="4942" spans="1:1" x14ac:dyDescent="0.2">
      <c r="A4942" s="21" t="s">
        <v>2406</v>
      </c>
    </row>
    <row r="4943" spans="1:1" x14ac:dyDescent="0.2">
      <c r="A4943" s="21" t="s">
        <v>2415</v>
      </c>
    </row>
    <row r="4944" spans="1:1" x14ac:dyDescent="0.2">
      <c r="A4944" s="21" t="s">
        <v>2422</v>
      </c>
    </row>
    <row r="4945" spans="1:1" x14ac:dyDescent="0.2">
      <c r="A4945" s="21" t="s">
        <v>2388</v>
      </c>
    </row>
    <row r="4946" spans="1:1" x14ac:dyDescent="0.2">
      <c r="A4946" s="21" t="s">
        <v>2400</v>
      </c>
    </row>
    <row r="4947" spans="1:1" x14ac:dyDescent="0.2">
      <c r="A4947" s="21" t="s">
        <v>2407</v>
      </c>
    </row>
    <row r="4948" spans="1:1" x14ac:dyDescent="0.2">
      <c r="A4948" s="21" t="s">
        <v>2416</v>
      </c>
    </row>
    <row r="4949" spans="1:1" x14ac:dyDescent="0.2">
      <c r="A4949" s="21" t="s">
        <v>2423</v>
      </c>
    </row>
    <row r="4950" spans="1:1" x14ac:dyDescent="0.2">
      <c r="A4950" s="21" t="s">
        <v>2389</v>
      </c>
    </row>
    <row r="4951" spans="1:1" x14ac:dyDescent="0.2">
      <c r="A4951" s="21" t="s">
        <v>2401</v>
      </c>
    </row>
    <row r="4952" spans="1:1" x14ac:dyDescent="0.2">
      <c r="A4952" s="21" t="s">
        <v>2408</v>
      </c>
    </row>
    <row r="4953" spans="1:1" x14ac:dyDescent="0.2">
      <c r="A4953" s="21" t="s">
        <v>2417</v>
      </c>
    </row>
    <row r="4954" spans="1:1" x14ac:dyDescent="0.2">
      <c r="A4954" s="21" t="s">
        <v>2424</v>
      </c>
    </row>
    <row r="4955" spans="1:1" x14ac:dyDescent="0.2">
      <c r="A4955" s="21" t="s">
        <v>2391</v>
      </c>
    </row>
    <row r="4956" spans="1:1" x14ac:dyDescent="0.2">
      <c r="A4956" s="21" t="s">
        <v>2402</v>
      </c>
    </row>
    <row r="4957" spans="1:1" x14ac:dyDescent="0.2">
      <c r="A4957" s="21" t="s">
        <v>2410</v>
      </c>
    </row>
    <row r="4958" spans="1:1" x14ac:dyDescent="0.2">
      <c r="A4958" s="21" t="s">
        <v>2418</v>
      </c>
    </row>
    <row r="4959" spans="1:1" x14ac:dyDescent="0.2">
      <c r="A4959" s="21" t="s">
        <v>2425</v>
      </c>
    </row>
    <row r="4960" spans="1:1" x14ac:dyDescent="0.2">
      <c r="A4960" s="21" t="s">
        <v>2393</v>
      </c>
    </row>
    <row r="4961" spans="1:1" x14ac:dyDescent="0.2">
      <c r="A4961" s="21" t="s">
        <v>2403</v>
      </c>
    </row>
    <row r="4962" spans="1:1" x14ac:dyDescent="0.2">
      <c r="A4962" s="21" t="s">
        <v>2412</v>
      </c>
    </row>
    <row r="4963" spans="1:1" x14ac:dyDescent="0.2">
      <c r="A4963" s="21" t="s">
        <v>2419</v>
      </c>
    </row>
    <row r="4964" spans="1:1" x14ac:dyDescent="0.2">
      <c r="A4964" s="21" t="s">
        <v>2426</v>
      </c>
    </row>
    <row r="4965" spans="1:1" x14ac:dyDescent="0.2">
      <c r="A4965" s="21" t="s">
        <v>2395</v>
      </c>
    </row>
    <row r="4966" spans="1:1" x14ac:dyDescent="0.2">
      <c r="A4966" s="21" t="s">
        <v>2404</v>
      </c>
    </row>
    <row r="4967" spans="1:1" x14ac:dyDescent="0.2">
      <c r="A4967" s="21" t="s">
        <v>2413</v>
      </c>
    </row>
    <row r="4968" spans="1:1" x14ac:dyDescent="0.2">
      <c r="A4968" s="21" t="s">
        <v>2420</v>
      </c>
    </row>
    <row r="4969" spans="1:1" x14ac:dyDescent="0.2">
      <c r="A4969" s="21" t="s">
        <v>2427</v>
      </c>
    </row>
    <row r="4970" spans="1:1" x14ac:dyDescent="0.2">
      <c r="A4970" s="21" t="s">
        <v>2397</v>
      </c>
    </row>
    <row r="4971" spans="1:1" x14ac:dyDescent="0.2">
      <c r="A4971" s="21" t="s">
        <v>2405</v>
      </c>
    </row>
    <row r="4972" spans="1:1" x14ac:dyDescent="0.2">
      <c r="A4972" s="21" t="s">
        <v>2414</v>
      </c>
    </row>
    <row r="4973" spans="1:1" x14ac:dyDescent="0.2">
      <c r="A4973" s="21" t="s">
        <v>2421</v>
      </c>
    </row>
    <row r="4974" spans="1:1" x14ac:dyDescent="0.2">
      <c r="A4974" s="21" t="s">
        <v>2428</v>
      </c>
    </row>
    <row r="4975" spans="1:1" x14ac:dyDescent="0.2">
      <c r="A4975" s="19" t="s">
        <v>165</v>
      </c>
    </row>
    <row r="4976" spans="1:1" x14ac:dyDescent="0.2">
      <c r="A4976" s="19" t="s">
        <v>3230</v>
      </c>
    </row>
    <row r="4977" spans="1:1" x14ac:dyDescent="0.2">
      <c r="A4977" s="19" t="s">
        <v>166</v>
      </c>
    </row>
    <row r="4978" spans="1:1" x14ac:dyDescent="0.2">
      <c r="A4978" s="19" t="s">
        <v>3231</v>
      </c>
    </row>
    <row r="4979" spans="1:1" x14ac:dyDescent="0.2">
      <c r="A4979" s="22" t="s">
        <v>1075</v>
      </c>
    </row>
    <row r="4980" spans="1:1" x14ac:dyDescent="0.2">
      <c r="A4980" s="22" t="s">
        <v>1079</v>
      </c>
    </row>
    <row r="4981" spans="1:1" x14ac:dyDescent="0.2">
      <c r="A4981" s="22" t="s">
        <v>1083</v>
      </c>
    </row>
    <row r="4982" spans="1:1" x14ac:dyDescent="0.2">
      <c r="A4982" s="22" t="s">
        <v>1087</v>
      </c>
    </row>
    <row r="4983" spans="1:1" x14ac:dyDescent="0.2">
      <c r="A4983" s="22" t="s">
        <v>1090</v>
      </c>
    </row>
    <row r="4984" spans="1:1" x14ac:dyDescent="0.2">
      <c r="A4984" s="19" t="s">
        <v>141</v>
      </c>
    </row>
    <row r="4985" spans="1:1" x14ac:dyDescent="0.2">
      <c r="A4985" s="19" t="s">
        <v>143</v>
      </c>
    </row>
    <row r="4986" spans="1:1" x14ac:dyDescent="0.2">
      <c r="A4986" s="19" t="s">
        <v>145</v>
      </c>
    </row>
    <row r="4987" spans="1:1" x14ac:dyDescent="0.2">
      <c r="A4987" s="19" t="s">
        <v>147</v>
      </c>
    </row>
    <row r="4988" spans="1:1" x14ac:dyDescent="0.2">
      <c r="A4988" s="19" t="s">
        <v>149</v>
      </c>
    </row>
    <row r="4989" spans="1:1" x14ac:dyDescent="0.2">
      <c r="A4989" s="19" t="s">
        <v>1076</v>
      </c>
    </row>
    <row r="4990" spans="1:1" x14ac:dyDescent="0.2">
      <c r="A4990" s="19" t="s">
        <v>1080</v>
      </c>
    </row>
    <row r="4991" spans="1:1" x14ac:dyDescent="0.2">
      <c r="A4991" s="19" t="s">
        <v>1084</v>
      </c>
    </row>
    <row r="4992" spans="1:1" x14ac:dyDescent="0.2">
      <c r="A4992" s="19" t="s">
        <v>1088</v>
      </c>
    </row>
    <row r="4993" spans="1:1" x14ac:dyDescent="0.2">
      <c r="A4993" s="19" t="s">
        <v>1091</v>
      </c>
    </row>
    <row r="4994" spans="1:1" x14ac:dyDescent="0.2">
      <c r="A4994" s="20" t="s">
        <v>142</v>
      </c>
    </row>
    <row r="4995" spans="1:1" x14ac:dyDescent="0.2">
      <c r="A4995" s="20" t="s">
        <v>144</v>
      </c>
    </row>
    <row r="4996" spans="1:1" x14ac:dyDescent="0.2">
      <c r="A4996" s="19" t="s">
        <v>146</v>
      </c>
    </row>
    <row r="4997" spans="1:1" x14ac:dyDescent="0.2">
      <c r="A4997" s="19" t="s">
        <v>148</v>
      </c>
    </row>
    <row r="4998" spans="1:1" x14ac:dyDescent="0.2">
      <c r="A4998" s="19" t="s">
        <v>150</v>
      </c>
    </row>
    <row r="4999" spans="1:1" x14ac:dyDescent="0.2">
      <c r="A4999" s="19" t="s">
        <v>1077</v>
      </c>
    </row>
    <row r="5000" spans="1:1" x14ac:dyDescent="0.2">
      <c r="A5000" s="19" t="s">
        <v>1081</v>
      </c>
    </row>
    <row r="5001" spans="1:1" x14ac:dyDescent="0.2">
      <c r="A5001" s="20" t="s">
        <v>1085</v>
      </c>
    </row>
    <row r="5002" spans="1:1" x14ac:dyDescent="0.2">
      <c r="A5002" s="20" t="s">
        <v>1089</v>
      </c>
    </row>
    <row r="5003" spans="1:1" x14ac:dyDescent="0.2">
      <c r="A5003" s="20" t="s">
        <v>1092</v>
      </c>
    </row>
    <row r="5004" spans="1:1" x14ac:dyDescent="0.2">
      <c r="A5004" s="20" t="s">
        <v>1078</v>
      </c>
    </row>
    <row r="5005" spans="1:1" x14ac:dyDescent="0.2">
      <c r="A5005" s="20" t="s">
        <v>1082</v>
      </c>
    </row>
    <row r="5006" spans="1:1" x14ac:dyDescent="0.2">
      <c r="A5006" s="20" t="s">
        <v>1086</v>
      </c>
    </row>
    <row r="5007" spans="1:1" x14ac:dyDescent="0.2">
      <c r="A5007" s="20" t="s">
        <v>1175</v>
      </c>
    </row>
    <row r="5008" spans="1:1" x14ac:dyDescent="0.2">
      <c r="A5008" s="20" t="s">
        <v>1176</v>
      </c>
    </row>
    <row r="5009" spans="1:1" x14ac:dyDescent="0.2">
      <c r="A5009" s="25" t="s">
        <v>1065</v>
      </c>
    </row>
    <row r="5010" spans="1:1" x14ac:dyDescent="0.2">
      <c r="A5010" s="25" t="s">
        <v>1069</v>
      </c>
    </row>
    <row r="5011" spans="1:1" x14ac:dyDescent="0.2">
      <c r="A5011" s="25" t="s">
        <v>1071</v>
      </c>
    </row>
    <row r="5012" spans="1:1" x14ac:dyDescent="0.2">
      <c r="A5012" s="25" t="s">
        <v>1073</v>
      </c>
    </row>
    <row r="5013" spans="1:1" x14ac:dyDescent="0.2">
      <c r="A5013" s="20" t="s">
        <v>133</v>
      </c>
    </row>
    <row r="5014" spans="1:1" x14ac:dyDescent="0.2">
      <c r="A5014" s="20" t="s">
        <v>137</v>
      </c>
    </row>
    <row r="5015" spans="1:1" x14ac:dyDescent="0.2">
      <c r="A5015" s="20" t="s">
        <v>139</v>
      </c>
    </row>
    <row r="5016" spans="1:1" x14ac:dyDescent="0.2">
      <c r="A5016" s="25" t="s">
        <v>1067</v>
      </c>
    </row>
    <row r="5017" spans="1:1" x14ac:dyDescent="0.2">
      <c r="A5017" s="20" t="s">
        <v>1070</v>
      </c>
    </row>
    <row r="5018" spans="1:1" x14ac:dyDescent="0.2">
      <c r="A5018" s="20" t="s">
        <v>1072</v>
      </c>
    </row>
    <row r="5019" spans="1:1" x14ac:dyDescent="0.2">
      <c r="A5019" s="20" t="s">
        <v>1074</v>
      </c>
    </row>
    <row r="5020" spans="1:1" x14ac:dyDescent="0.2">
      <c r="A5020" s="20" t="s">
        <v>135</v>
      </c>
    </row>
    <row r="5021" spans="1:1" x14ac:dyDescent="0.2">
      <c r="A5021" s="20" t="s">
        <v>138</v>
      </c>
    </row>
    <row r="5022" spans="1:1" x14ac:dyDescent="0.2">
      <c r="A5022" s="20" t="s">
        <v>140</v>
      </c>
    </row>
    <row r="5023" spans="1:1" x14ac:dyDescent="0.2">
      <c r="A5023" s="20" t="s">
        <v>151</v>
      </c>
    </row>
    <row r="5024" spans="1:1" x14ac:dyDescent="0.2">
      <c r="A5024" s="20" t="s">
        <v>3224</v>
      </c>
    </row>
    <row r="5025" spans="1:1" x14ac:dyDescent="0.2">
      <c r="A5025" s="20" t="s">
        <v>154</v>
      </c>
    </row>
    <row r="5026" spans="1:1" x14ac:dyDescent="0.2">
      <c r="A5026" s="20" t="s">
        <v>3225</v>
      </c>
    </row>
    <row r="5027" spans="1:1" x14ac:dyDescent="0.2">
      <c r="A5027" s="20" t="s">
        <v>156</v>
      </c>
    </row>
    <row r="5028" spans="1:1" x14ac:dyDescent="0.2">
      <c r="A5028" s="20" t="s">
        <v>3226</v>
      </c>
    </row>
    <row r="5029" spans="1:1" x14ac:dyDescent="0.2">
      <c r="A5029" s="20" t="s">
        <v>158</v>
      </c>
    </row>
    <row r="5030" spans="1:1" x14ac:dyDescent="0.2">
      <c r="A5030" s="20" t="s">
        <v>3227</v>
      </c>
    </row>
    <row r="5031" spans="1:1" x14ac:dyDescent="0.2">
      <c r="A5031" s="20" t="s">
        <v>161</v>
      </c>
    </row>
    <row r="5032" spans="1:1" x14ac:dyDescent="0.2">
      <c r="A5032" s="20" t="s">
        <v>3228</v>
      </c>
    </row>
    <row r="5033" spans="1:1" x14ac:dyDescent="0.2">
      <c r="A5033" s="20" t="s">
        <v>163</v>
      </c>
    </row>
    <row r="5034" spans="1:1" x14ac:dyDescent="0.2">
      <c r="A5034" s="20" t="s">
        <v>3229</v>
      </c>
    </row>
    <row r="5035" spans="1:1" x14ac:dyDescent="0.2">
      <c r="A5035" s="10" t="s">
        <v>729</v>
      </c>
    </row>
    <row r="5036" spans="1:1" x14ac:dyDescent="0.2">
      <c r="A5036" s="10" t="s">
        <v>731</v>
      </c>
    </row>
    <row r="5037" spans="1:1" x14ac:dyDescent="0.2">
      <c r="A5037" s="10" t="s">
        <v>730</v>
      </c>
    </row>
    <row r="5038" spans="1:1" x14ac:dyDescent="0.2">
      <c r="A5038" s="10" t="s">
        <v>719</v>
      </c>
    </row>
    <row r="5039" spans="1:1" x14ac:dyDescent="0.2">
      <c r="A5039" s="10" t="s">
        <v>720</v>
      </c>
    </row>
    <row r="5040" spans="1:1" x14ac:dyDescent="0.2">
      <c r="A5040" s="10" t="s">
        <v>721</v>
      </c>
    </row>
    <row r="5041" spans="1:1" x14ac:dyDescent="0.2">
      <c r="A5041" s="10" t="s">
        <v>732</v>
      </c>
    </row>
    <row r="5042" spans="1:1" x14ac:dyDescent="0.2">
      <c r="A5042" s="10" t="s">
        <v>733</v>
      </c>
    </row>
    <row r="5043" spans="1:1" x14ac:dyDescent="0.2">
      <c r="A5043" s="10" t="s">
        <v>722</v>
      </c>
    </row>
    <row r="5044" spans="1:1" x14ac:dyDescent="0.2">
      <c r="A5044" s="10" t="s">
        <v>723</v>
      </c>
    </row>
    <row r="5045" spans="1:1" x14ac:dyDescent="0.2">
      <c r="A5045" s="10" t="s">
        <v>724</v>
      </c>
    </row>
    <row r="5046" spans="1:1" x14ac:dyDescent="0.2">
      <c r="A5046" s="10" t="s">
        <v>734</v>
      </c>
    </row>
    <row r="5047" spans="1:1" x14ac:dyDescent="0.2">
      <c r="A5047" s="10" t="s">
        <v>725</v>
      </c>
    </row>
  </sheetData>
  <autoFilter ref="A2560:A5034"/>
  <phoneticPr fontId="6" type="noConversion"/>
  <pageMargins left="0.78740157499999996" right="0.78740157499999996" top="0.984251969" bottom="0.984251969" header="0.4921259845" footer="0.4921259845"/>
  <pageSetup paperSize="9" orientation="portrait" r:id="rId1"/>
  <headerFooter alignWithMargins="0"/>
  <customProperties>
    <customPr name="EpmWorksheetKeyString_GUID" r:id="rId2"/>
  </customProperties>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
  <sheetViews>
    <sheetView workbookViewId="0">
      <selection activeCell="A22" sqref="A22"/>
    </sheetView>
  </sheetViews>
  <sheetFormatPr baseColWidth="10" defaultRowHeight="12.75" x14ac:dyDescent="0.2"/>
  <cols>
    <col min="1" max="1" width="38.7109375" style="107" customWidth="1"/>
    <col min="2" max="2" width="26.7109375" style="225" customWidth="1"/>
    <col min="3" max="3" width="26.7109375" style="133" customWidth="1"/>
    <col min="4" max="4" width="26.7109375" style="132" customWidth="1"/>
    <col min="5" max="5" width="25.42578125" style="233" customWidth="1"/>
    <col min="6" max="6" width="31.28515625" style="233" customWidth="1"/>
    <col min="7" max="7" width="30.7109375" customWidth="1"/>
  </cols>
  <sheetData>
    <row r="1" spans="1:13" x14ac:dyDescent="0.2">
      <c r="A1" s="249" t="s">
        <v>1491</v>
      </c>
      <c r="B1" s="250">
        <f>Deckblatt!B9</f>
        <v>0</v>
      </c>
      <c r="C1" s="249" t="s">
        <v>4927</v>
      </c>
      <c r="D1" s="250" t="str">
        <f>Deckblatt!B10&amp;"-0"&amp;Deckblatt!B11</f>
        <v>-0</v>
      </c>
      <c r="E1" s="130" t="s">
        <v>727</v>
      </c>
      <c r="F1" s="130" t="s">
        <v>728</v>
      </c>
      <c r="G1" s="130" t="s">
        <v>5717</v>
      </c>
    </row>
    <row r="2" spans="1:13" ht="101.25" x14ac:dyDescent="0.2">
      <c r="A2" s="247" t="s">
        <v>5949</v>
      </c>
      <c r="B2" s="247" t="s">
        <v>5892</v>
      </c>
      <c r="C2" s="134" t="s">
        <v>5905</v>
      </c>
      <c r="D2" s="135" t="s">
        <v>5893</v>
      </c>
      <c r="E2" s="131" t="s">
        <v>6737</v>
      </c>
      <c r="F2" s="131" t="s">
        <v>6736</v>
      </c>
      <c r="G2" s="131" t="s">
        <v>6423</v>
      </c>
    </row>
    <row r="3" spans="1:13" x14ac:dyDescent="0.2">
      <c r="F3" s="307" t="s">
        <v>6422</v>
      </c>
      <c r="G3" s="308"/>
      <c r="H3" s="308"/>
      <c r="I3" s="308"/>
      <c r="J3" s="308"/>
      <c r="K3" s="308"/>
      <c r="L3" s="308"/>
      <c r="M3" s="310"/>
    </row>
    <row r="4" spans="1:13" x14ac:dyDescent="0.2">
      <c r="F4" s="421" t="s">
        <v>5886</v>
      </c>
      <c r="G4" s="542" t="s">
        <v>6421</v>
      </c>
      <c r="H4" s="542"/>
      <c r="I4" s="542"/>
      <c r="J4" s="542"/>
      <c r="K4" s="542"/>
      <c r="L4" s="542"/>
      <c r="M4" s="543"/>
    </row>
    <row r="5" spans="1:13" ht="14.25" customHeight="1" x14ac:dyDescent="0.2">
      <c r="E5" s="309"/>
      <c r="F5" s="422" t="s">
        <v>5887</v>
      </c>
      <c r="G5" s="544" t="s">
        <v>6913</v>
      </c>
      <c r="H5" s="544"/>
      <c r="I5" s="544"/>
      <c r="J5" s="544"/>
      <c r="K5" s="544"/>
      <c r="L5" s="544"/>
      <c r="M5" s="545"/>
    </row>
    <row r="6" spans="1:13" s="233" customFormat="1" ht="14.25" customHeight="1" x14ac:dyDescent="0.2">
      <c r="A6" s="107"/>
      <c r="B6" s="225"/>
      <c r="C6" s="133"/>
      <c r="D6" s="132"/>
      <c r="E6" s="309"/>
      <c r="F6" s="422" t="s">
        <v>6733</v>
      </c>
      <c r="G6" s="546" t="s">
        <v>6735</v>
      </c>
      <c r="H6" s="546"/>
      <c r="I6" s="546"/>
      <c r="J6" s="546"/>
      <c r="K6" s="546"/>
      <c r="L6" s="546"/>
      <c r="M6" s="547"/>
    </row>
    <row r="7" spans="1:13" ht="14.25" customHeight="1" x14ac:dyDescent="0.2">
      <c r="E7" s="309"/>
      <c r="F7" s="422" t="s">
        <v>6734</v>
      </c>
      <c r="G7" s="546" t="s">
        <v>6735</v>
      </c>
      <c r="H7" s="546"/>
      <c r="I7" s="546"/>
      <c r="J7" s="546"/>
      <c r="K7" s="546"/>
      <c r="L7" s="546"/>
      <c r="M7" s="547"/>
    </row>
    <row r="8" spans="1:13" s="233" customFormat="1" ht="12.75" customHeight="1" x14ac:dyDescent="0.2">
      <c r="A8" s="107"/>
      <c r="B8" s="225"/>
      <c r="C8" s="133"/>
      <c r="D8" s="132"/>
      <c r="E8" s="309"/>
      <c r="F8" s="421" t="s">
        <v>6840</v>
      </c>
      <c r="G8" s="544" t="s">
        <v>6430</v>
      </c>
      <c r="H8" s="544"/>
      <c r="I8" s="544"/>
      <c r="J8" s="544"/>
      <c r="K8" s="544"/>
      <c r="L8" s="544"/>
      <c r="M8" s="545"/>
    </row>
    <row r="9" spans="1:13" s="233" customFormat="1" ht="14.25" x14ac:dyDescent="0.2">
      <c r="A9" s="107"/>
      <c r="B9" s="225"/>
      <c r="C9" s="133"/>
      <c r="D9" s="132"/>
      <c r="E9" s="309"/>
      <c r="F9" s="422" t="s">
        <v>6431</v>
      </c>
      <c r="G9" s="544" t="s">
        <v>7063</v>
      </c>
      <c r="H9" s="544"/>
      <c r="I9" s="544"/>
      <c r="J9" s="544"/>
      <c r="K9" s="544"/>
      <c r="L9" s="544"/>
      <c r="M9" s="545"/>
    </row>
    <row r="10" spans="1:13" ht="12.75" customHeight="1" x14ac:dyDescent="0.2">
      <c r="F10" s="421" t="s">
        <v>6841</v>
      </c>
      <c r="G10" s="544" t="s">
        <v>6430</v>
      </c>
      <c r="H10" s="544"/>
      <c r="I10" s="544"/>
      <c r="J10" s="544"/>
      <c r="K10" s="544"/>
      <c r="L10" s="544"/>
      <c r="M10" s="545"/>
    </row>
    <row r="11" spans="1:13" ht="13.5" customHeight="1" x14ac:dyDescent="0.2">
      <c r="F11" s="421" t="s">
        <v>5888</v>
      </c>
      <c r="G11" s="542" t="s">
        <v>6439</v>
      </c>
      <c r="H11" s="542"/>
      <c r="I11" s="542"/>
      <c r="J11" s="542"/>
      <c r="K11" s="542"/>
      <c r="L11" s="542"/>
      <c r="M11" s="543"/>
    </row>
    <row r="12" spans="1:13" ht="12.75" customHeight="1" x14ac:dyDescent="0.2">
      <c r="F12" s="421" t="s">
        <v>5889</v>
      </c>
      <c r="G12" s="546" t="s">
        <v>6439</v>
      </c>
      <c r="H12" s="546"/>
      <c r="I12" s="546"/>
      <c r="J12" s="546"/>
      <c r="K12" s="546"/>
      <c r="L12" s="546"/>
      <c r="M12" s="547"/>
    </row>
    <row r="13" spans="1:13" x14ac:dyDescent="0.2">
      <c r="F13" s="421" t="s">
        <v>5890</v>
      </c>
      <c r="G13" s="546" t="s">
        <v>6433</v>
      </c>
      <c r="H13" s="546"/>
      <c r="I13" s="546"/>
      <c r="J13" s="546"/>
      <c r="K13" s="546"/>
      <c r="L13" s="546"/>
      <c r="M13" s="547"/>
    </row>
    <row r="14" spans="1:13" ht="13.5" customHeight="1" x14ac:dyDescent="0.2">
      <c r="F14" s="421" t="s">
        <v>5891</v>
      </c>
      <c r="G14" s="546" t="s">
        <v>6433</v>
      </c>
      <c r="H14" s="546"/>
      <c r="I14" s="546"/>
      <c r="J14" s="546"/>
      <c r="K14" s="546"/>
      <c r="L14" s="546"/>
      <c r="M14" s="547"/>
    </row>
    <row r="15" spans="1:13" x14ac:dyDescent="0.2">
      <c r="E15" s="315"/>
      <c r="F15" s="421" t="s">
        <v>6424</v>
      </c>
      <c r="G15" s="546" t="s">
        <v>6440</v>
      </c>
      <c r="H15" s="546"/>
      <c r="I15" s="546"/>
      <c r="J15" s="546"/>
      <c r="K15" s="546"/>
      <c r="L15" s="546"/>
      <c r="M15" s="547"/>
    </row>
    <row r="16" spans="1:13" x14ac:dyDescent="0.2">
      <c r="E16" s="315"/>
      <c r="F16" s="421" t="s">
        <v>6425</v>
      </c>
      <c r="G16" s="546" t="s">
        <v>6440</v>
      </c>
      <c r="H16" s="546"/>
      <c r="I16" s="546"/>
      <c r="J16" s="546"/>
      <c r="K16" s="546"/>
      <c r="L16" s="546"/>
      <c r="M16" s="547"/>
    </row>
    <row r="17" spans="5:13" x14ac:dyDescent="0.2">
      <c r="E17" s="315"/>
      <c r="F17" s="464" t="s">
        <v>6426</v>
      </c>
      <c r="G17" s="544" t="s">
        <v>6437</v>
      </c>
      <c r="H17" s="544"/>
      <c r="I17" s="544"/>
      <c r="J17" s="544"/>
      <c r="K17" s="544"/>
      <c r="L17" s="544"/>
      <c r="M17" s="545"/>
    </row>
    <row r="18" spans="5:13" ht="12.75" customHeight="1" x14ac:dyDescent="0.2">
      <c r="E18" s="315"/>
      <c r="F18" s="370"/>
      <c r="G18" s="548" t="s">
        <v>6438</v>
      </c>
      <c r="H18" s="548"/>
      <c r="I18" s="548"/>
      <c r="J18" s="548"/>
      <c r="K18" s="548"/>
      <c r="L18" s="548"/>
      <c r="M18" s="549"/>
    </row>
    <row r="19" spans="5:13" ht="12.75" customHeight="1" x14ac:dyDescent="0.2">
      <c r="E19" s="315"/>
      <c r="F19" s="421" t="s">
        <v>6427</v>
      </c>
      <c r="G19" s="546" t="s">
        <v>6435</v>
      </c>
      <c r="H19" s="546"/>
      <c r="I19" s="546"/>
      <c r="J19" s="546"/>
      <c r="K19" s="546"/>
      <c r="L19" s="546"/>
      <c r="M19" s="547"/>
    </row>
    <row r="20" spans="5:13" ht="12.75" customHeight="1" x14ac:dyDescent="0.2">
      <c r="E20" s="315"/>
      <c r="F20" s="421" t="s">
        <v>6428</v>
      </c>
      <c r="G20" s="546" t="s">
        <v>6436</v>
      </c>
      <c r="H20" s="546"/>
      <c r="I20" s="546"/>
      <c r="J20" s="546"/>
      <c r="K20" s="546"/>
      <c r="L20" s="546"/>
      <c r="M20" s="547"/>
    </row>
    <row r="21" spans="5:13" x14ac:dyDescent="0.2">
      <c r="E21" s="315"/>
      <c r="F21" s="421" t="s">
        <v>6429</v>
      </c>
      <c r="G21" s="546" t="s">
        <v>6436</v>
      </c>
      <c r="H21" s="546"/>
      <c r="I21" s="546"/>
      <c r="J21" s="546"/>
      <c r="K21" s="546"/>
      <c r="L21" s="546"/>
      <c r="M21" s="547"/>
    </row>
    <row r="22" spans="5:13" ht="12.75" customHeight="1" x14ac:dyDescent="0.2">
      <c r="E22" s="315"/>
      <c r="F22" s="315"/>
      <c r="G22" s="315"/>
      <c r="H22" s="233"/>
      <c r="I22" s="233"/>
      <c r="J22" s="233"/>
      <c r="K22" s="233"/>
      <c r="L22" s="233"/>
      <c r="M22" s="233"/>
    </row>
    <row r="23" spans="5:13" ht="12.75" customHeight="1" x14ac:dyDescent="0.2">
      <c r="E23" s="315"/>
    </row>
    <row r="24" spans="5:13" ht="12.75" customHeight="1" x14ac:dyDescent="0.2">
      <c r="E24" s="315"/>
    </row>
    <row r="25" spans="5:13" x14ac:dyDescent="0.2">
      <c r="E25" s="315"/>
    </row>
  </sheetData>
  <sheetProtection sheet="1" formatColumns="0" deleteRows="0" sort="0" autoFilter="0"/>
  <mergeCells count="18">
    <mergeCell ref="G9:M9"/>
    <mergeCell ref="G20:M20"/>
    <mergeCell ref="G21:M21"/>
    <mergeCell ref="G14:M14"/>
    <mergeCell ref="G13:M13"/>
    <mergeCell ref="G12:M12"/>
    <mergeCell ref="G19:M19"/>
    <mergeCell ref="G18:M18"/>
    <mergeCell ref="G15:M15"/>
    <mergeCell ref="G16:M16"/>
    <mergeCell ref="G17:M17"/>
    <mergeCell ref="G10:M10"/>
    <mergeCell ref="G11:M11"/>
    <mergeCell ref="G4:M4"/>
    <mergeCell ref="G5:M5"/>
    <mergeCell ref="G8:M8"/>
    <mergeCell ref="G6:M6"/>
    <mergeCell ref="G7:M7"/>
  </mergeCells>
  <conditionalFormatting sqref="C3:D1048576">
    <cfRule type="expression" dxfId="2" priority="8">
      <formula>A3="EV6124-EEG---0"</formula>
    </cfRule>
  </conditionalFormatting>
  <conditionalFormatting sqref="D3:D1048576">
    <cfRule type="expression" dxfId="1" priority="2">
      <formula>B3="EV6124-EEG---0"</formula>
    </cfRule>
    <cfRule type="expression" dxfId="0" priority="5">
      <formula>B3="EV6124NEEG---0"</formula>
    </cfRule>
  </conditionalFormatting>
  <pageMargins left="0.7" right="0.7" top="0.78740157499999996" bottom="0.78740157499999996" header="0.3" footer="0.3"/>
  <pageSetup paperSize="9" scale="75" fitToHeight="0"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F139"/>
  <sheetViews>
    <sheetView workbookViewId="0">
      <selection activeCell="A105" sqref="A105"/>
    </sheetView>
  </sheetViews>
  <sheetFormatPr baseColWidth="10" defaultColWidth="11.42578125" defaultRowHeight="12.75" x14ac:dyDescent="0.2"/>
  <cols>
    <col min="1" max="1" width="50" style="2" customWidth="1"/>
    <col min="2" max="2" width="39.7109375" style="2" customWidth="1"/>
    <col min="3" max="3" width="45" style="2" customWidth="1"/>
    <col min="4" max="16384" width="11.42578125" style="2"/>
  </cols>
  <sheetData>
    <row r="1" spans="1:3" ht="22.5" customHeight="1" x14ac:dyDescent="0.2">
      <c r="A1" s="489" t="s">
        <v>267</v>
      </c>
      <c r="B1" s="490"/>
      <c r="C1" s="497"/>
    </row>
    <row r="2" spans="1:3" x14ac:dyDescent="0.2">
      <c r="A2" s="269" t="s">
        <v>268</v>
      </c>
      <c r="B2" s="270" t="s">
        <v>269</v>
      </c>
      <c r="C2" s="271"/>
    </row>
    <row r="3" spans="1:3" x14ac:dyDescent="0.2">
      <c r="A3" s="272"/>
      <c r="B3" s="273" t="s">
        <v>270</v>
      </c>
      <c r="C3" s="274"/>
    </row>
    <row r="4" spans="1:3" x14ac:dyDescent="0.2">
      <c r="A4" s="272" t="s">
        <v>271</v>
      </c>
      <c r="B4" s="275" t="s">
        <v>272</v>
      </c>
      <c r="C4" s="276"/>
    </row>
    <row r="5" spans="1:3" x14ac:dyDescent="0.2">
      <c r="A5" s="269" t="s">
        <v>273</v>
      </c>
      <c r="B5" s="270" t="s">
        <v>274</v>
      </c>
      <c r="C5" s="271"/>
    </row>
    <row r="6" spans="1:3" x14ac:dyDescent="0.2">
      <c r="A6" s="277"/>
      <c r="B6" s="278" t="s">
        <v>275</v>
      </c>
      <c r="C6" s="279"/>
    </row>
    <row r="7" spans="1:3" x14ac:dyDescent="0.2">
      <c r="A7" s="277"/>
      <c r="B7" s="278" t="s">
        <v>7062</v>
      </c>
      <c r="C7" s="279"/>
    </row>
    <row r="8" spans="1:3" x14ac:dyDescent="0.2">
      <c r="A8" s="277"/>
      <c r="B8" s="273" t="s">
        <v>276</v>
      </c>
      <c r="C8" s="274"/>
    </row>
    <row r="9" spans="1:3" x14ac:dyDescent="0.2">
      <c r="A9" s="269" t="s">
        <v>277</v>
      </c>
      <c r="B9" s="280" t="s">
        <v>278</v>
      </c>
      <c r="C9" s="281"/>
    </row>
    <row r="10" spans="1:3" x14ac:dyDescent="0.2">
      <c r="A10" s="282"/>
      <c r="B10" s="283" t="s">
        <v>266</v>
      </c>
      <c r="C10" s="284"/>
    </row>
    <row r="11" spans="1:3" ht="22.5" customHeight="1" x14ac:dyDescent="0.2">
      <c r="A11" s="489" t="s">
        <v>5909</v>
      </c>
      <c r="B11" s="490"/>
      <c r="C11" s="497"/>
    </row>
    <row r="12" spans="1:3" x14ac:dyDescent="0.2">
      <c r="A12" s="285" t="s">
        <v>5912</v>
      </c>
      <c r="B12" s="286"/>
      <c r="C12" s="287"/>
    </row>
    <row r="13" spans="1:3" x14ac:dyDescent="0.2">
      <c r="A13" s="288" t="s">
        <v>279</v>
      </c>
      <c r="B13" s="278"/>
      <c r="C13" s="289"/>
    </row>
    <row r="14" spans="1:3" x14ac:dyDescent="0.2">
      <c r="A14" s="288" t="s">
        <v>5896</v>
      </c>
      <c r="B14" s="278"/>
      <c r="C14" s="289"/>
    </row>
    <row r="15" spans="1:3" ht="23.25" customHeight="1" x14ac:dyDescent="0.2">
      <c r="A15" s="489" t="s">
        <v>6741</v>
      </c>
      <c r="B15" s="490"/>
      <c r="C15" s="497"/>
    </row>
    <row r="16" spans="1:3" ht="61.5" customHeight="1" x14ac:dyDescent="0.2">
      <c r="A16" s="494" t="s">
        <v>6820</v>
      </c>
      <c r="B16" s="495"/>
      <c r="C16" s="496"/>
    </row>
    <row r="17" spans="1:3" ht="116.25" customHeight="1" x14ac:dyDescent="0.2">
      <c r="A17" s="306" t="str">
        <f>'EEG-Anlagenstammdaten'!A3&amp;" bzw. "&amp; 'KWKKONV-Anlagenstammdaten'!A3</f>
        <v>Anlagenschlüssel (!!! 33-stellig !!!) bzw. Identifizierungsschlüssel</v>
      </c>
      <c r="B17" s="498" t="s">
        <v>6883</v>
      </c>
      <c r="C17" s="498"/>
    </row>
    <row r="18" spans="1:3" ht="49.5" customHeight="1" x14ac:dyDescent="0.2">
      <c r="A18" s="405" t="str">
        <f>'EEG-Anlagenstammdaten'!B3</f>
        <v>Marktstammdatenregisternummer
(optional)</v>
      </c>
      <c r="B18" s="505" t="s">
        <v>7079</v>
      </c>
      <c r="C18" s="506"/>
    </row>
    <row r="19" spans="1:3" ht="18.75" customHeight="1" x14ac:dyDescent="0.2">
      <c r="A19" s="405" t="str">
        <f>'EEG-Anlagenstammdaten'!C3</f>
        <v>Ort / Gemarkung</v>
      </c>
      <c r="B19" s="291" t="s">
        <v>6899</v>
      </c>
      <c r="C19" s="276"/>
    </row>
    <row r="20" spans="1:3" x14ac:dyDescent="0.2">
      <c r="A20" s="405" t="str">
        <f>'EEG-Anlagenstammdaten'!D3</f>
        <v>PLZ</v>
      </c>
      <c r="B20" s="291" t="s">
        <v>2033</v>
      </c>
      <c r="C20" s="276"/>
    </row>
    <row r="21" spans="1:3" x14ac:dyDescent="0.2">
      <c r="A21" s="405" t="str">
        <f>'EEG-Anlagenstammdaten'!E3</f>
        <v>Straße / Flurstück</v>
      </c>
      <c r="B21" s="291" t="s">
        <v>2034</v>
      </c>
      <c r="C21" s="276"/>
    </row>
    <row r="22" spans="1:3" ht="27.75" customHeight="1" x14ac:dyDescent="0.2">
      <c r="A22" s="405" t="str">
        <f>'EEG-Anlagenstammdaten'!F3</f>
        <v>Gemeindeschlüssel</v>
      </c>
      <c r="B22" s="494" t="s">
        <v>6885</v>
      </c>
      <c r="C22" s="496"/>
    </row>
    <row r="23" spans="1:3" x14ac:dyDescent="0.2">
      <c r="A23" s="405" t="str">
        <f>'EEG-Anlagenstammdaten'!G3</f>
        <v>Bundesland</v>
      </c>
      <c r="B23" s="270" t="s">
        <v>686</v>
      </c>
      <c r="C23" s="271"/>
    </row>
    <row r="24" spans="1:3" x14ac:dyDescent="0.2">
      <c r="A24" s="277"/>
      <c r="B24" s="278" t="s">
        <v>6742</v>
      </c>
      <c r="C24" s="279"/>
    </row>
    <row r="25" spans="1:3" x14ac:dyDescent="0.2">
      <c r="A25" s="277"/>
      <c r="B25" s="278" t="s">
        <v>2006</v>
      </c>
      <c r="C25" s="279"/>
    </row>
    <row r="26" spans="1:3" x14ac:dyDescent="0.2">
      <c r="A26" s="277"/>
      <c r="B26" s="278" t="s">
        <v>2007</v>
      </c>
      <c r="C26" s="279"/>
    </row>
    <row r="27" spans="1:3" x14ac:dyDescent="0.2">
      <c r="A27" s="277"/>
      <c r="B27" s="278" t="s">
        <v>2008</v>
      </c>
      <c r="C27" s="279"/>
    </row>
    <row r="28" spans="1:3" x14ac:dyDescent="0.2">
      <c r="A28" s="277"/>
      <c r="B28" s="278" t="s">
        <v>2009</v>
      </c>
      <c r="C28" s="279"/>
    </row>
    <row r="29" spans="1:3" x14ac:dyDescent="0.2">
      <c r="A29" s="277"/>
      <c r="B29" s="278" t="s">
        <v>2010</v>
      </c>
      <c r="C29" s="279"/>
    </row>
    <row r="30" spans="1:3" x14ac:dyDescent="0.2">
      <c r="A30" s="277"/>
      <c r="B30" s="278" t="s">
        <v>2011</v>
      </c>
      <c r="C30" s="279"/>
    </row>
    <row r="31" spans="1:3" x14ac:dyDescent="0.2">
      <c r="A31" s="277"/>
      <c r="B31" s="278" t="s">
        <v>2012</v>
      </c>
      <c r="C31" s="279"/>
    </row>
    <row r="32" spans="1:3" x14ac:dyDescent="0.2">
      <c r="A32" s="277"/>
      <c r="B32" s="278" t="s">
        <v>2013</v>
      </c>
      <c r="C32" s="279"/>
    </row>
    <row r="33" spans="1:3" x14ac:dyDescent="0.2">
      <c r="A33" s="277"/>
      <c r="B33" s="278" t="s">
        <v>2014</v>
      </c>
      <c r="C33" s="279"/>
    </row>
    <row r="34" spans="1:3" x14ac:dyDescent="0.2">
      <c r="A34" s="277"/>
      <c r="B34" s="278" t="s">
        <v>2015</v>
      </c>
      <c r="C34" s="279"/>
    </row>
    <row r="35" spans="1:3" x14ac:dyDescent="0.2">
      <c r="A35" s="277"/>
      <c r="B35" s="278" t="s">
        <v>2016</v>
      </c>
      <c r="C35" s="279"/>
    </row>
    <row r="36" spans="1:3" x14ac:dyDescent="0.2">
      <c r="A36" s="277"/>
      <c r="B36" s="278" t="s">
        <v>2017</v>
      </c>
      <c r="C36" s="279"/>
    </row>
    <row r="37" spans="1:3" x14ac:dyDescent="0.2">
      <c r="A37" s="277"/>
      <c r="B37" s="278" t="s">
        <v>2018</v>
      </c>
      <c r="C37" s="279"/>
    </row>
    <row r="38" spans="1:3" x14ac:dyDescent="0.2">
      <c r="A38" s="277"/>
      <c r="B38" s="278" t="s">
        <v>2019</v>
      </c>
      <c r="C38" s="279"/>
    </row>
    <row r="39" spans="1:3" x14ac:dyDescent="0.2">
      <c r="A39" s="277"/>
      <c r="B39" s="278" t="s">
        <v>2020</v>
      </c>
      <c r="C39" s="279"/>
    </row>
    <row r="40" spans="1:3" x14ac:dyDescent="0.2">
      <c r="A40" s="272"/>
      <c r="B40" s="273" t="s">
        <v>2021</v>
      </c>
      <c r="C40" s="274"/>
    </row>
    <row r="41" spans="1:3" x14ac:dyDescent="0.2">
      <c r="A41" s="269" t="str">
        <f>'EEG-Anlagenstammdaten'!H3</f>
        <v>Installierte Leistung</v>
      </c>
      <c r="B41" s="303" t="s">
        <v>6887</v>
      </c>
      <c r="C41" s="293"/>
    </row>
    <row r="42" spans="1:3" x14ac:dyDescent="0.2">
      <c r="A42" s="294"/>
      <c r="B42" s="295" t="s">
        <v>2022</v>
      </c>
      <c r="C42" s="296"/>
    </row>
    <row r="43" spans="1:3" x14ac:dyDescent="0.2">
      <c r="A43" s="294"/>
      <c r="B43" s="297" t="s">
        <v>6749</v>
      </c>
      <c r="C43" s="296"/>
    </row>
    <row r="44" spans="1:3" x14ac:dyDescent="0.2">
      <c r="A44" s="294"/>
      <c r="B44" s="297" t="s">
        <v>5897</v>
      </c>
      <c r="C44" s="296"/>
    </row>
    <row r="45" spans="1:3" x14ac:dyDescent="0.2">
      <c r="A45" s="294"/>
      <c r="B45" s="298" t="s">
        <v>5898</v>
      </c>
      <c r="C45" s="299"/>
    </row>
    <row r="46" spans="1:3" x14ac:dyDescent="0.2">
      <c r="A46" s="444" t="str">
        <f>'EEG-Anlagenstammdaten'!I3</f>
        <v>Messtyp</v>
      </c>
      <c r="B46" s="303" t="s">
        <v>6744</v>
      </c>
      <c r="C46" s="293"/>
    </row>
    <row r="47" spans="1:3" x14ac:dyDescent="0.2">
      <c r="A47" s="300"/>
      <c r="B47" s="297" t="s">
        <v>6745</v>
      </c>
      <c r="C47" s="296"/>
    </row>
    <row r="48" spans="1:3" x14ac:dyDescent="0.2">
      <c r="A48" s="300"/>
      <c r="B48" s="297" t="s">
        <v>6746</v>
      </c>
      <c r="C48" s="296"/>
    </row>
    <row r="49" spans="1:3" x14ac:dyDescent="0.2">
      <c r="A49" s="300"/>
      <c r="B49" s="297" t="s">
        <v>6747</v>
      </c>
      <c r="C49" s="296"/>
    </row>
    <row r="50" spans="1:3" x14ac:dyDescent="0.2">
      <c r="A50" s="444" t="str">
        <f>'EEG-Anlagenstammdaten'!J3</f>
        <v>Einspeisespannungsebene</v>
      </c>
      <c r="B50" s="292" t="s">
        <v>2023</v>
      </c>
      <c r="C50" s="293"/>
    </row>
    <row r="51" spans="1:3" x14ac:dyDescent="0.2">
      <c r="A51" s="300"/>
      <c r="B51" s="295" t="s">
        <v>2024</v>
      </c>
      <c r="C51" s="296"/>
    </row>
    <row r="52" spans="1:3" x14ac:dyDescent="0.2">
      <c r="A52" s="300"/>
      <c r="B52" s="295" t="s">
        <v>2025</v>
      </c>
      <c r="C52" s="296"/>
    </row>
    <row r="53" spans="1:3" x14ac:dyDescent="0.2">
      <c r="A53" s="300"/>
      <c r="B53" s="295" t="s">
        <v>2026</v>
      </c>
      <c r="C53" s="296"/>
    </row>
    <row r="54" spans="1:3" x14ac:dyDescent="0.2">
      <c r="A54" s="300"/>
      <c r="B54" s="295" t="s">
        <v>2027</v>
      </c>
      <c r="C54" s="296"/>
    </row>
    <row r="55" spans="1:3" x14ac:dyDescent="0.2">
      <c r="A55" s="300"/>
      <c r="B55" s="295" t="s">
        <v>2028</v>
      </c>
      <c r="C55" s="296"/>
    </row>
    <row r="56" spans="1:3" x14ac:dyDescent="0.2">
      <c r="A56" s="300"/>
      <c r="B56" s="295" t="s">
        <v>2029</v>
      </c>
      <c r="C56" s="296"/>
    </row>
    <row r="57" spans="1:3" x14ac:dyDescent="0.2">
      <c r="A57" s="300"/>
      <c r="B57" s="295" t="s">
        <v>2030</v>
      </c>
      <c r="C57" s="296"/>
    </row>
    <row r="58" spans="1:3" x14ac:dyDescent="0.2">
      <c r="A58" s="300"/>
      <c r="B58" s="295" t="s">
        <v>2031</v>
      </c>
      <c r="C58" s="296"/>
    </row>
    <row r="59" spans="1:3" x14ac:dyDescent="0.2">
      <c r="A59" s="301"/>
      <c r="B59" s="302" t="s">
        <v>2032</v>
      </c>
      <c r="C59" s="299"/>
    </row>
    <row r="60" spans="1:3" x14ac:dyDescent="0.2">
      <c r="A60" s="269" t="str">
        <f>'EEG-Anlagenstammdaten'!K3 &amp;" (bei EEG-Anlagenstammdaten)"</f>
        <v>Energieträger (bei EEG-Anlagenstammdaten)</v>
      </c>
      <c r="B60" s="303" t="s">
        <v>5899</v>
      </c>
      <c r="C60" s="293"/>
    </row>
    <row r="61" spans="1:3" x14ac:dyDescent="0.2">
      <c r="A61" s="300"/>
      <c r="B61" s="297" t="s">
        <v>5900</v>
      </c>
      <c r="C61" s="296"/>
    </row>
    <row r="62" spans="1:3" x14ac:dyDescent="0.2">
      <c r="A62" s="300"/>
      <c r="B62" s="297" t="s">
        <v>6748</v>
      </c>
      <c r="C62" s="296"/>
    </row>
    <row r="63" spans="1:3" x14ac:dyDescent="0.2">
      <c r="A63" s="300"/>
      <c r="B63" s="297" t="s">
        <v>5913</v>
      </c>
      <c r="C63" s="296"/>
    </row>
    <row r="64" spans="1:3" x14ac:dyDescent="0.2">
      <c r="A64" s="300"/>
      <c r="B64" s="297" t="s">
        <v>5721</v>
      </c>
      <c r="C64" s="296"/>
    </row>
    <row r="65" spans="1:3" x14ac:dyDescent="0.2">
      <c r="A65" s="300"/>
      <c r="B65" s="297" t="s">
        <v>5197</v>
      </c>
      <c r="C65" s="296"/>
    </row>
    <row r="66" spans="1:3" x14ac:dyDescent="0.2">
      <c r="A66" s="300"/>
      <c r="B66" s="297" t="s">
        <v>5198</v>
      </c>
      <c r="C66" s="296"/>
    </row>
    <row r="67" spans="1:3" x14ac:dyDescent="0.2">
      <c r="A67" s="300"/>
      <c r="B67" s="297" t="s">
        <v>5199</v>
      </c>
      <c r="C67" s="296"/>
    </row>
    <row r="68" spans="1:3" x14ac:dyDescent="0.2">
      <c r="A68" s="300"/>
      <c r="B68" s="297" t="s">
        <v>5200</v>
      </c>
      <c r="C68" s="296"/>
    </row>
    <row r="69" spans="1:3" x14ac:dyDescent="0.2">
      <c r="A69" s="300"/>
      <c r="B69" s="297" t="s">
        <v>5201</v>
      </c>
      <c r="C69" s="296"/>
    </row>
    <row r="70" spans="1:3" x14ac:dyDescent="0.2">
      <c r="A70" s="300"/>
      <c r="B70" s="297" t="s">
        <v>5205</v>
      </c>
      <c r="C70" s="296"/>
    </row>
    <row r="71" spans="1:3" x14ac:dyDescent="0.2">
      <c r="A71" s="300"/>
      <c r="B71" s="297" t="s">
        <v>5202</v>
      </c>
      <c r="C71" s="296"/>
    </row>
    <row r="72" spans="1:3" x14ac:dyDescent="0.2">
      <c r="A72" s="300"/>
      <c r="B72" s="297" t="s">
        <v>5204</v>
      </c>
      <c r="C72" s="296"/>
    </row>
    <row r="73" spans="1:3" x14ac:dyDescent="0.2">
      <c r="A73" s="300"/>
      <c r="B73" s="297" t="s">
        <v>5203</v>
      </c>
      <c r="C73" s="296"/>
    </row>
    <row r="74" spans="1:3" x14ac:dyDescent="0.2">
      <c r="A74" s="300"/>
      <c r="B74" s="297" t="s">
        <v>6844</v>
      </c>
      <c r="C74" s="296"/>
    </row>
    <row r="75" spans="1:3" x14ac:dyDescent="0.2">
      <c r="A75" s="300"/>
      <c r="B75" s="297" t="s">
        <v>6845</v>
      </c>
      <c r="C75" s="296"/>
    </row>
    <row r="76" spans="1:3" x14ac:dyDescent="0.2">
      <c r="A76" s="300"/>
      <c r="B76" s="297" t="s">
        <v>6846</v>
      </c>
      <c r="C76" s="296"/>
    </row>
    <row r="77" spans="1:3" x14ac:dyDescent="0.2">
      <c r="A77" s="301"/>
      <c r="B77" s="298" t="s">
        <v>6847</v>
      </c>
      <c r="C77" s="299"/>
    </row>
    <row r="78" spans="1:3" ht="24" x14ac:dyDescent="0.2">
      <c r="A78" s="445" t="str">
        <f>'KWKKONV-Anlagenstammdaten'!K3&amp;" (bei KWKKONV-Anlagenstammdaten)"</f>
        <v>Art der Stromerzeugungsanlage (bei KWKKONV-Anlagenstammdaten)</v>
      </c>
      <c r="B78" s="297" t="s">
        <v>6750</v>
      </c>
      <c r="C78" s="296"/>
    </row>
    <row r="79" spans="1:3" x14ac:dyDescent="0.2">
      <c r="A79" s="277"/>
      <c r="B79" s="297" t="s">
        <v>6751</v>
      </c>
      <c r="C79" s="296"/>
    </row>
    <row r="80" spans="1:3" x14ac:dyDescent="0.2">
      <c r="A80" s="300"/>
      <c r="B80" s="297" t="s">
        <v>6753</v>
      </c>
      <c r="C80" s="296"/>
    </row>
    <row r="81" spans="1:3" x14ac:dyDescent="0.2">
      <c r="A81" s="300"/>
      <c r="B81" s="297" t="s">
        <v>6752</v>
      </c>
      <c r="C81" s="296"/>
    </row>
    <row r="82" spans="1:3" x14ac:dyDescent="0.2">
      <c r="A82" s="301"/>
      <c r="B82" s="298" t="s">
        <v>6754</v>
      </c>
      <c r="C82" s="299"/>
    </row>
    <row r="83" spans="1:3" ht="61.5" customHeight="1" x14ac:dyDescent="0.2">
      <c r="A83" s="290" t="str">
        <f>'EEG-Anlagenstammdaten'!L3</f>
        <v>Inbetriebnahmedatum</v>
      </c>
      <c r="B83" s="509" t="s">
        <v>6889</v>
      </c>
      <c r="C83" s="510"/>
    </row>
    <row r="84" spans="1:3" ht="52.5" customHeight="1" x14ac:dyDescent="0.2">
      <c r="A84" s="446" t="str">
        <f>'EEG-Anlagenstammdaten'!M3</f>
        <v>Außerbetriebnahmedatum</v>
      </c>
      <c r="B84" s="509" t="s">
        <v>6890</v>
      </c>
      <c r="C84" s="510"/>
    </row>
    <row r="85" spans="1:3" ht="52.5" customHeight="1" x14ac:dyDescent="0.2">
      <c r="A85" s="446" t="str">
        <f>'EEG-Anlagenstammdaten'!N3</f>
        <v>Netzzugangs
datum</v>
      </c>
      <c r="B85" s="509" t="s">
        <v>6891</v>
      </c>
      <c r="C85" s="510"/>
    </row>
    <row r="86" spans="1:3" ht="52.5" customHeight="1" x14ac:dyDescent="0.2">
      <c r="A86" s="446" t="str">
        <f>'EEG-Anlagenstammdaten'!O3</f>
        <v>Netzabgangsdatum</v>
      </c>
      <c r="B86" s="509" t="s">
        <v>6892</v>
      </c>
      <c r="C86" s="510"/>
    </row>
    <row r="87" spans="1:3" ht="193.5" customHeight="1" x14ac:dyDescent="0.2">
      <c r="A87" s="290" t="str">
        <f>'EEG-Anlagenstammdaten'!P3 &amp;" (nur EEG-Anlagenstammdaten)"</f>
        <v>Einspeisemanagement-Typ  (nur EEG-Anlagenstammdaten)</v>
      </c>
      <c r="B87" s="492" t="s">
        <v>6894</v>
      </c>
      <c r="C87" s="493"/>
    </row>
    <row r="88" spans="1:3" ht="28.5" hidden="1" customHeight="1" x14ac:dyDescent="0.2">
      <c r="A88" s="441" t="s">
        <v>3994</v>
      </c>
      <c r="B88" s="511" t="s">
        <v>5901</v>
      </c>
      <c r="C88" s="512"/>
    </row>
    <row r="89" spans="1:3" ht="28.5" hidden="1" customHeight="1" x14ac:dyDescent="0.2">
      <c r="A89" s="442" t="s">
        <v>3994</v>
      </c>
      <c r="B89" s="507" t="s">
        <v>5901</v>
      </c>
      <c r="C89" s="508"/>
    </row>
    <row r="90" spans="1:3" ht="28.5" hidden="1" customHeight="1" x14ac:dyDescent="0.2">
      <c r="A90" s="442" t="s">
        <v>6755</v>
      </c>
      <c r="B90" s="507" t="s">
        <v>6756</v>
      </c>
      <c r="C90" s="508"/>
    </row>
    <row r="91" spans="1:3" ht="28.5" hidden="1" customHeight="1" x14ac:dyDescent="0.2">
      <c r="A91" s="443" t="s">
        <v>6757</v>
      </c>
      <c r="B91" s="500" t="s">
        <v>6758</v>
      </c>
      <c r="C91" s="501"/>
    </row>
    <row r="92" spans="1:3" ht="28.5" hidden="1" customHeight="1" x14ac:dyDescent="0.2">
      <c r="A92" s="443" t="s">
        <v>6759</v>
      </c>
      <c r="B92" s="500" t="s">
        <v>6760</v>
      </c>
      <c r="C92" s="501"/>
    </row>
    <row r="93" spans="1:3" ht="28.5" customHeight="1" x14ac:dyDescent="0.2">
      <c r="A93" s="447" t="str">
        <f>'EEG-Anlagenstammdaten'!Q3</f>
        <v>Anzulegender Wert aus Ausschreibung bzw. individueller anzulegender Wert für Wind ab 2019</v>
      </c>
      <c r="B93" s="481" t="s">
        <v>7056</v>
      </c>
      <c r="C93" s="482"/>
    </row>
    <row r="94" spans="1:3" ht="39" customHeight="1" x14ac:dyDescent="0.2">
      <c r="A94" s="449" t="str">
        <f>'EEG-Anlagenstammdaten'!R3</f>
        <v>Marktlokation-ID</v>
      </c>
      <c r="B94" s="481" t="s">
        <v>6871</v>
      </c>
      <c r="C94" s="482"/>
    </row>
    <row r="95" spans="1:3" ht="62.25" customHeight="1" x14ac:dyDescent="0.2">
      <c r="A95" s="448" t="str">
        <f>'EEG-Anlagenstammdaten'!S3</f>
        <v>Messlokation-ID</v>
      </c>
      <c r="B95" s="481" t="s">
        <v>6872</v>
      </c>
      <c r="C95" s="482"/>
    </row>
    <row r="96" spans="1:3" ht="28.5" customHeight="1" x14ac:dyDescent="0.2">
      <c r="A96" s="449" t="str">
        <f>'EEG-Anlagenstammdaten'!T3</f>
        <v>Geräte-ID</v>
      </c>
      <c r="B96" s="481" t="s">
        <v>6873</v>
      </c>
      <c r="C96" s="482"/>
    </row>
    <row r="97" spans="1:6" ht="28.5" customHeight="1" x14ac:dyDescent="0.2">
      <c r="A97" s="449" t="str">
        <f>'EEG-Anlagenstammdaten'!U3</f>
        <v>Gateway-ID</v>
      </c>
      <c r="B97" s="481" t="s">
        <v>6874</v>
      </c>
      <c r="C97" s="482"/>
    </row>
    <row r="98" spans="1:6" ht="28.5" customHeight="1" x14ac:dyDescent="0.2">
      <c r="A98" s="449" t="str">
        <f>'EEG-Anlagenstammdaten'!V3</f>
        <v>MSB Marktpartner-ID</v>
      </c>
      <c r="B98" s="481" t="s">
        <v>6875</v>
      </c>
      <c r="C98" s="482"/>
    </row>
    <row r="99" spans="1:6" ht="28.5" customHeight="1" x14ac:dyDescent="0.2">
      <c r="A99" s="449" t="str">
        <f>'EEG-Anlagenstammdaten'!W3</f>
        <v>Speicher
name</v>
      </c>
      <c r="B99" s="481" t="s">
        <v>6848</v>
      </c>
      <c r="C99" s="482"/>
    </row>
    <row r="100" spans="1:6" ht="28.5" customHeight="1" x14ac:dyDescent="0.2">
      <c r="A100" s="449" t="str">
        <f>'EEG-Anlagenstammdaten'!X3</f>
        <v>nutzbare Speicher
kapazität</v>
      </c>
      <c r="B100" s="481" t="s">
        <v>6849</v>
      </c>
      <c r="C100" s="482"/>
    </row>
    <row r="101" spans="1:6" ht="28.5" customHeight="1" x14ac:dyDescent="0.2">
      <c r="A101" s="449" t="str">
        <f>'EEG-Anlagenstammdaten'!Y3</f>
        <v xml:space="preserve">Bruttoleistung 
</v>
      </c>
      <c r="B101" s="481" t="s">
        <v>6850</v>
      </c>
      <c r="C101" s="482"/>
    </row>
    <row r="102" spans="1:6" ht="50.25" customHeight="1" x14ac:dyDescent="0.2">
      <c r="A102" s="449" t="str">
        <f>'EEG-Anlagenstammdaten'!Z3</f>
        <v>Verwendung</v>
      </c>
      <c r="B102" s="481" t="s">
        <v>6852</v>
      </c>
      <c r="C102" s="482"/>
    </row>
    <row r="103" spans="1:6" ht="26.25" customHeight="1" x14ac:dyDescent="0.2">
      <c r="A103" s="489" t="s">
        <v>5947</v>
      </c>
      <c r="B103" s="490"/>
      <c r="C103" s="497"/>
    </row>
    <row r="104" spans="1:6" ht="84" customHeight="1" x14ac:dyDescent="0.2">
      <c r="A104" s="481" t="s">
        <v>7091</v>
      </c>
      <c r="B104" s="502"/>
      <c r="C104" s="503"/>
    </row>
    <row r="105" spans="1:6" x14ac:dyDescent="0.2">
      <c r="A105" s="290" t="s">
        <v>685</v>
      </c>
      <c r="B105" s="304" t="s">
        <v>1281</v>
      </c>
      <c r="C105" s="305" t="s">
        <v>1280</v>
      </c>
    </row>
    <row r="106" spans="1:6" ht="51.75" customHeight="1" x14ac:dyDescent="0.2">
      <c r="A106" s="290" t="s">
        <v>5948</v>
      </c>
      <c r="B106" s="481" t="s">
        <v>6773</v>
      </c>
      <c r="C106" s="482"/>
      <c r="F106" s="68"/>
    </row>
    <row r="107" spans="1:6" ht="14.25" customHeight="1" x14ac:dyDescent="0.2">
      <c r="A107" s="306" t="s">
        <v>5719</v>
      </c>
      <c r="B107" s="504" t="s">
        <v>6819</v>
      </c>
      <c r="C107" s="499"/>
      <c r="F107" s="68"/>
    </row>
    <row r="108" spans="1:6" ht="12.75" customHeight="1" x14ac:dyDescent="0.2">
      <c r="A108" s="306" t="s">
        <v>5720</v>
      </c>
      <c r="B108" s="481" t="s">
        <v>6823</v>
      </c>
      <c r="C108" s="499"/>
      <c r="F108" s="121"/>
    </row>
    <row r="109" spans="1:6" ht="21.75" customHeight="1" x14ac:dyDescent="0.2">
      <c r="A109" s="489" t="s">
        <v>6761</v>
      </c>
      <c r="B109" s="490"/>
      <c r="C109" s="497"/>
      <c r="F109" s="121"/>
    </row>
    <row r="110" spans="1:6" ht="73.5" customHeight="1" x14ac:dyDescent="0.2">
      <c r="A110" s="481" t="s">
        <v>6778</v>
      </c>
      <c r="B110" s="502"/>
      <c r="C110" s="503"/>
      <c r="F110" s="121"/>
    </row>
    <row r="111" spans="1:6" x14ac:dyDescent="0.2">
      <c r="A111" s="290" t="s">
        <v>685</v>
      </c>
      <c r="B111" s="304" t="s">
        <v>1281</v>
      </c>
      <c r="C111" s="305" t="s">
        <v>1280</v>
      </c>
      <c r="F111" s="121"/>
    </row>
    <row r="112" spans="1:6" ht="50.25" customHeight="1" x14ac:dyDescent="0.2">
      <c r="A112" s="290" t="s">
        <v>5948</v>
      </c>
      <c r="B112" s="481" t="s">
        <v>6779</v>
      </c>
      <c r="C112" s="482"/>
      <c r="F112" s="121"/>
    </row>
    <row r="113" spans="1:6" x14ac:dyDescent="0.2">
      <c r="A113" s="290" t="s">
        <v>5945</v>
      </c>
      <c r="B113" s="481" t="s">
        <v>6770</v>
      </c>
      <c r="C113" s="482"/>
      <c r="F113" s="121"/>
    </row>
    <row r="114" spans="1:6" ht="12.75" customHeight="1" x14ac:dyDescent="0.2">
      <c r="A114" s="306" t="s">
        <v>6768</v>
      </c>
      <c r="B114" s="504" t="s">
        <v>6769</v>
      </c>
      <c r="C114" s="499"/>
      <c r="F114" s="121"/>
    </row>
    <row r="115" spans="1:6" ht="12.75" customHeight="1" x14ac:dyDescent="0.2">
      <c r="A115" s="306" t="s">
        <v>6348</v>
      </c>
      <c r="B115" s="481" t="s">
        <v>6822</v>
      </c>
      <c r="C115" s="499"/>
      <c r="F115" s="121"/>
    </row>
    <row r="116" spans="1:6" ht="21.75" customHeight="1" x14ac:dyDescent="0.2">
      <c r="A116" s="489" t="s">
        <v>6767</v>
      </c>
      <c r="B116" s="490"/>
      <c r="C116" s="491"/>
      <c r="F116" s="121"/>
    </row>
    <row r="117" spans="1:6" ht="50.25" customHeight="1" x14ac:dyDescent="0.2">
      <c r="A117" s="481" t="s">
        <v>6774</v>
      </c>
      <c r="B117" s="504"/>
      <c r="C117" s="482"/>
      <c r="F117" s="121"/>
    </row>
    <row r="118" spans="1:6" ht="12.75" customHeight="1" x14ac:dyDescent="0.2">
      <c r="A118" s="290" t="s">
        <v>685</v>
      </c>
      <c r="B118" s="304" t="s">
        <v>1281</v>
      </c>
      <c r="C118" s="406" t="s">
        <v>1280</v>
      </c>
      <c r="F118" s="121"/>
    </row>
    <row r="119" spans="1:6" ht="49.5" customHeight="1" x14ac:dyDescent="0.2">
      <c r="A119" s="290" t="s">
        <v>6763</v>
      </c>
      <c r="B119" s="481" t="s">
        <v>6775</v>
      </c>
      <c r="C119" s="482"/>
      <c r="F119" s="121"/>
    </row>
    <row r="120" spans="1:6" x14ac:dyDescent="0.2">
      <c r="A120" s="306" t="s">
        <v>6772</v>
      </c>
      <c r="B120" s="504" t="s">
        <v>6776</v>
      </c>
      <c r="C120" s="482"/>
      <c r="F120" s="121"/>
    </row>
    <row r="121" spans="1:6" ht="12.75" customHeight="1" x14ac:dyDescent="0.2">
      <c r="A121" s="306" t="s">
        <v>6409</v>
      </c>
      <c r="B121" s="481" t="s">
        <v>6771</v>
      </c>
      <c r="C121" s="482"/>
      <c r="F121" s="121"/>
    </row>
    <row r="122" spans="1:6" ht="21.75" customHeight="1" x14ac:dyDescent="0.2">
      <c r="A122" s="489" t="s">
        <v>6766</v>
      </c>
      <c r="B122" s="490"/>
      <c r="C122" s="491"/>
      <c r="F122" s="121"/>
    </row>
    <row r="123" spans="1:6" ht="39" customHeight="1" x14ac:dyDescent="0.2">
      <c r="A123" s="486" t="s">
        <v>6821</v>
      </c>
      <c r="B123" s="487"/>
      <c r="C123" s="488"/>
      <c r="F123" s="121"/>
    </row>
    <row r="124" spans="1:6" ht="12.75" customHeight="1" x14ac:dyDescent="0.2">
      <c r="A124" s="290" t="s">
        <v>685</v>
      </c>
      <c r="B124" s="304" t="s">
        <v>1281</v>
      </c>
      <c r="C124" s="406" t="s">
        <v>1280</v>
      </c>
      <c r="F124" s="121"/>
    </row>
    <row r="125" spans="1:6" ht="51.75" customHeight="1" x14ac:dyDescent="0.2">
      <c r="A125" s="290" t="s">
        <v>5948</v>
      </c>
      <c r="B125" s="481" t="s">
        <v>6777</v>
      </c>
      <c r="C125" s="482"/>
      <c r="F125" s="121"/>
    </row>
    <row r="126" spans="1:6" ht="12.75" customHeight="1" x14ac:dyDescent="0.2">
      <c r="A126" s="306" t="s">
        <v>6764</v>
      </c>
      <c r="B126" s="504" t="s">
        <v>6765</v>
      </c>
      <c r="C126" s="482"/>
      <c r="F126" s="121"/>
    </row>
    <row r="127" spans="1:6" ht="12.75" customHeight="1" x14ac:dyDescent="0.2">
      <c r="A127" s="306" t="s">
        <v>6347</v>
      </c>
      <c r="B127" s="481" t="s">
        <v>6823</v>
      </c>
      <c r="C127" s="482"/>
      <c r="F127" s="121"/>
    </row>
    <row r="128" spans="1:6" x14ac:dyDescent="0.2">
      <c r="A128" s="489" t="s">
        <v>6762</v>
      </c>
      <c r="B128" s="490"/>
      <c r="C128" s="491"/>
      <c r="E128" s="68"/>
    </row>
    <row r="129" spans="1:3" ht="36.75" customHeight="1" x14ac:dyDescent="0.2">
      <c r="A129" s="486" t="s">
        <v>5903</v>
      </c>
      <c r="B129" s="487"/>
      <c r="C129" s="488"/>
    </row>
    <row r="130" spans="1:3" x14ac:dyDescent="0.2">
      <c r="A130" s="290" t="s">
        <v>685</v>
      </c>
      <c r="B130" s="304" t="s">
        <v>1281</v>
      </c>
      <c r="C130" s="305" t="s">
        <v>1280</v>
      </c>
    </row>
    <row r="131" spans="1:3" ht="110.25" customHeight="1" x14ac:dyDescent="0.2">
      <c r="A131" s="290" t="s">
        <v>6857</v>
      </c>
      <c r="B131" s="481" t="s">
        <v>6780</v>
      </c>
      <c r="C131" s="499"/>
    </row>
    <row r="132" spans="1:3" ht="51" customHeight="1" x14ac:dyDescent="0.2">
      <c r="A132" s="290" t="s">
        <v>6858</v>
      </c>
      <c r="B132" s="481" t="s">
        <v>6782</v>
      </c>
      <c r="C132" s="482"/>
    </row>
    <row r="133" spans="1:3" ht="60.75" customHeight="1" x14ac:dyDescent="0.2">
      <c r="A133" s="290" t="s">
        <v>5914</v>
      </c>
      <c r="B133" s="481" t="s">
        <v>6781</v>
      </c>
      <c r="C133" s="482"/>
    </row>
    <row r="134" spans="1:3" x14ac:dyDescent="0.2">
      <c r="A134" s="489" t="s">
        <v>6789</v>
      </c>
      <c r="B134" s="490"/>
      <c r="C134" s="491"/>
    </row>
    <row r="135" spans="1:3" ht="38.25" customHeight="1" x14ac:dyDescent="0.2">
      <c r="A135" s="486" t="s">
        <v>6783</v>
      </c>
      <c r="B135" s="487"/>
      <c r="C135" s="488"/>
    </row>
    <row r="136" spans="1:3" ht="52.5" customHeight="1" x14ac:dyDescent="0.2">
      <c r="A136" s="306" t="s">
        <v>6786</v>
      </c>
      <c r="B136" s="483" t="s">
        <v>6785</v>
      </c>
      <c r="C136" s="485"/>
    </row>
    <row r="137" spans="1:3" ht="54.75" customHeight="1" x14ac:dyDescent="0.2">
      <c r="A137" s="306" t="s">
        <v>5904</v>
      </c>
      <c r="B137" s="483" t="s">
        <v>6784</v>
      </c>
      <c r="C137" s="484"/>
    </row>
    <row r="138" spans="1:3" ht="15.75" customHeight="1" x14ac:dyDescent="0.2">
      <c r="A138" s="306" t="s">
        <v>5907</v>
      </c>
      <c r="B138" s="483" t="s">
        <v>6787</v>
      </c>
      <c r="C138" s="484"/>
    </row>
    <row r="139" spans="1:3" ht="38.25" customHeight="1" x14ac:dyDescent="0.2">
      <c r="A139" s="306" t="s">
        <v>5906</v>
      </c>
      <c r="B139" s="483" t="s">
        <v>6788</v>
      </c>
      <c r="C139" s="484"/>
    </row>
  </sheetData>
  <sheetProtection sheet="1" objects="1" scenarios="1"/>
  <mergeCells count="59">
    <mergeCell ref="A123:C123"/>
    <mergeCell ref="B125:C125"/>
    <mergeCell ref="B126:C126"/>
    <mergeCell ref="B127:C127"/>
    <mergeCell ref="B18:C18"/>
    <mergeCell ref="B22:C22"/>
    <mergeCell ref="B89:C89"/>
    <mergeCell ref="B90:C90"/>
    <mergeCell ref="B91:C91"/>
    <mergeCell ref="B83:C83"/>
    <mergeCell ref="B84:C84"/>
    <mergeCell ref="B85:C85"/>
    <mergeCell ref="B106:C106"/>
    <mergeCell ref="B107:C107"/>
    <mergeCell ref="B86:C86"/>
    <mergeCell ref="B88:C88"/>
    <mergeCell ref="B132:C132"/>
    <mergeCell ref="A109:C109"/>
    <mergeCell ref="A110:C110"/>
    <mergeCell ref="B112:C112"/>
    <mergeCell ref="B114:C114"/>
    <mergeCell ref="B115:C115"/>
    <mergeCell ref="B113:C113"/>
    <mergeCell ref="A129:C129"/>
    <mergeCell ref="A128:C128"/>
    <mergeCell ref="B131:C131"/>
    <mergeCell ref="A116:C116"/>
    <mergeCell ref="A117:C117"/>
    <mergeCell ref="B119:C119"/>
    <mergeCell ref="B120:C120"/>
    <mergeCell ref="B121:C121"/>
    <mergeCell ref="A122:C122"/>
    <mergeCell ref="B108:C108"/>
    <mergeCell ref="B92:C92"/>
    <mergeCell ref="B102:C102"/>
    <mergeCell ref="A103:C103"/>
    <mergeCell ref="A104:C104"/>
    <mergeCell ref="B93:C93"/>
    <mergeCell ref="B99:C99"/>
    <mergeCell ref="B100:C100"/>
    <mergeCell ref="B101:C101"/>
    <mergeCell ref="B94:C94"/>
    <mergeCell ref="B95:C95"/>
    <mergeCell ref="B96:C96"/>
    <mergeCell ref="B97:C97"/>
    <mergeCell ref="B98:C98"/>
    <mergeCell ref="B87:C87"/>
    <mergeCell ref="A16:C16"/>
    <mergeCell ref="A11:C11"/>
    <mergeCell ref="A1:C1"/>
    <mergeCell ref="A15:C15"/>
    <mergeCell ref="B17:C17"/>
    <mergeCell ref="B133:C133"/>
    <mergeCell ref="B139:C139"/>
    <mergeCell ref="B136:C136"/>
    <mergeCell ref="B137:C137"/>
    <mergeCell ref="B138:C138"/>
    <mergeCell ref="A135:C135"/>
    <mergeCell ref="A134:C134"/>
  </mergeCells>
  <phoneticPr fontId="6" type="noConversion"/>
  <pageMargins left="0.67" right="0.59055118110236227" top="0.78740157480314965" bottom="0.98425196850393704" header="0.51181102362204722" footer="0.51181102362204722"/>
  <pageSetup paperSize="9" scale="53" fitToHeight="0" orientation="portrait" r:id="rId1"/>
  <headerFooter alignWithMargins="0">
    <oddHeader>&amp;R&amp;D</oddHead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G34"/>
  <sheetViews>
    <sheetView showGridLines="0" topLeftCell="A10" workbookViewId="0">
      <selection activeCell="B27" sqref="B27"/>
    </sheetView>
  </sheetViews>
  <sheetFormatPr baseColWidth="10" defaultColWidth="11.42578125" defaultRowHeight="12.75" x14ac:dyDescent="0.2"/>
  <cols>
    <col min="1" max="1" width="30.7109375" style="77" customWidth="1"/>
    <col min="2" max="2" width="32" style="77" customWidth="1"/>
    <col min="3" max="3" width="30.7109375" style="77" customWidth="1"/>
    <col min="4" max="5" width="64.140625" style="79" bestFit="1" customWidth="1"/>
    <col min="6" max="16384" width="11.42578125" style="79"/>
  </cols>
  <sheetData>
    <row r="1" spans="1:7" ht="15" customHeight="1" x14ac:dyDescent="0.2">
      <c r="A1" s="336" t="s">
        <v>6826</v>
      </c>
      <c r="B1" s="181"/>
      <c r="C1" s="182"/>
      <c r="D1" s="145"/>
    </row>
    <row r="2" spans="1:7" ht="15" customHeight="1" x14ac:dyDescent="0.2">
      <c r="A2" s="183" t="s">
        <v>6824</v>
      </c>
      <c r="B2" s="184"/>
      <c r="C2" s="185"/>
      <c r="D2" s="145"/>
    </row>
    <row r="3" spans="1:7" ht="15" customHeight="1" thickBot="1" x14ac:dyDescent="0.25">
      <c r="A3" s="186" t="s">
        <v>6907</v>
      </c>
      <c r="B3" s="187"/>
      <c r="C3" s="188"/>
      <c r="D3" s="145"/>
    </row>
    <row r="4" spans="1:7" ht="21.75" customHeight="1" thickBot="1" x14ac:dyDescent="0.25">
      <c r="A4" s="161" t="s">
        <v>1491</v>
      </c>
      <c r="B4" s="83">
        <f>Deckblatt!B9</f>
        <v>0</v>
      </c>
      <c r="C4" s="189"/>
      <c r="D4" s="145"/>
    </row>
    <row r="5" spans="1:7" ht="4.5" customHeight="1" thickBot="1" x14ac:dyDescent="0.25">
      <c r="A5" s="190"/>
      <c r="B5" s="191"/>
      <c r="C5" s="192"/>
      <c r="D5" s="145"/>
    </row>
    <row r="6" spans="1:7" ht="36.75" thickBot="1" x14ac:dyDescent="0.25">
      <c r="A6" s="167" t="s">
        <v>2071</v>
      </c>
      <c r="B6" s="193" t="s">
        <v>5208</v>
      </c>
      <c r="C6" s="194" t="s">
        <v>5209</v>
      </c>
    </row>
    <row r="7" spans="1:7" ht="24" customHeight="1" x14ac:dyDescent="0.2">
      <c r="A7" s="195" t="s">
        <v>2076</v>
      </c>
      <c r="B7" s="69">
        <f>SUMIF(Kategorien!$O:$O,"§16Wasser*",Kategorien!K:K)+SUMIF(Kategorien!$O:$O,"§16Wasser*",Kategorien!P:P)</f>
        <v>0</v>
      </c>
      <c r="C7" s="103">
        <f>SUMIF(Kategorien!$O:$O,"§16Wasser*",Kategorien!L:L)+SUMIF(Kategorien!$O:$O,"§16Wasser*",Kategorien!Q:Q)</f>
        <v>0</v>
      </c>
      <c r="D7" s="145"/>
      <c r="F7" s="169"/>
      <c r="G7" s="169"/>
    </row>
    <row r="8" spans="1:7" ht="24" customHeight="1" x14ac:dyDescent="0.2">
      <c r="A8" s="196" t="s">
        <v>1492</v>
      </c>
      <c r="B8" s="70">
        <f>SUMIF(Kategorien!$O:$O,"§16*Gas",Kategorien!K:K)+SUMIF(Kategorien!$O:$O,"§16*Gas",Kategorien!P:P)</f>
        <v>0</v>
      </c>
      <c r="C8" s="104">
        <f>SUMIF(Kategorien!$O:$O,"§16*Gas",Kategorien!L:L)+SUMIF(Kategorien!$O:$O,"§16*Gas",Kategorien!Q:Q)</f>
        <v>0</v>
      </c>
      <c r="D8" s="254"/>
      <c r="F8" s="169"/>
      <c r="G8" s="169"/>
    </row>
    <row r="9" spans="1:7" ht="24" customHeight="1" x14ac:dyDescent="0.2">
      <c r="A9" s="196" t="s">
        <v>2077</v>
      </c>
      <c r="B9" s="70">
        <f>SUMIF(Kategorien!$O:$O,"§16Biomasse",Kategorien!K:K)+SUMIF(Kategorien!$O:$O,"§16Biomasse",Kategorien!P:P)</f>
        <v>0</v>
      </c>
      <c r="C9" s="104">
        <f>SUMIF(Kategorien!$O:$O,"§16Biomasse",Kategorien!L:L)+SUMIF(Kategorien!$O:$O,"§16Biomasse",Kategorien!Q:Q)</f>
        <v>0</v>
      </c>
      <c r="D9" s="254"/>
      <c r="F9" s="169"/>
      <c r="G9" s="169"/>
    </row>
    <row r="10" spans="1:7" ht="24" customHeight="1" x14ac:dyDescent="0.2">
      <c r="A10" s="196" t="s">
        <v>2078</v>
      </c>
      <c r="B10" s="71">
        <f>SUMIF(Kategorien!$O:$O,"§16Geothermie*",Kategorien!K:K)+SUMIF(Kategorien!$O:$O,"§16Geothermie*",Kategorien!P:P)</f>
        <v>0</v>
      </c>
      <c r="C10" s="104">
        <f>SUMIF(Kategorien!$O:$O,"§16Geothermie*",Kategorien!L:L)+SUMIF(Kategorien!$O:$O,"§16Geothermie*",Kategorien!Q:Q)</f>
        <v>0</v>
      </c>
      <c r="D10" s="254"/>
      <c r="F10" s="169"/>
      <c r="G10" s="169"/>
    </row>
    <row r="11" spans="1:7" ht="24" customHeight="1" x14ac:dyDescent="0.2">
      <c r="A11" s="197" t="s">
        <v>5214</v>
      </c>
      <c r="B11" s="71">
        <f>SUMIF(Kategorien!$O:$O,"§16Wind*",Kategorien!K:K)+SUMIF(Kategorien!$O:$O,"§16Wind*",Kategorien!P:P)</f>
        <v>0</v>
      </c>
      <c r="C11" s="122">
        <f>SUMIF(Kategorien!$O:$O,"§16Wind*",Kategorien!L:L)+SUMIF(Kategorien!$O:$O,"§16Wind*",Kategorien!Q:Q)</f>
        <v>0</v>
      </c>
      <c r="D11" s="254"/>
      <c r="F11" s="169"/>
      <c r="G11" s="169"/>
    </row>
    <row r="12" spans="1:7" ht="24" customHeight="1" x14ac:dyDescent="0.2">
      <c r="A12" s="198" t="s">
        <v>5215</v>
      </c>
      <c r="B12" s="111"/>
      <c r="C12" s="123"/>
      <c r="D12" s="145"/>
      <c r="F12" s="169"/>
      <c r="G12" s="169"/>
    </row>
    <row r="13" spans="1:7" ht="24" customHeight="1" thickBot="1" x14ac:dyDescent="0.25">
      <c r="A13" s="199" t="s">
        <v>2080</v>
      </c>
      <c r="B13" s="72">
        <f>SUMIF(Kategorien!$O:$O,"§16Solar*",Kategorien!K:K)+SUMIF(Kategorien!$O:$O,"§16Solar*",Kategorien!P:P)</f>
        <v>0</v>
      </c>
      <c r="C13" s="124">
        <f>SUMIF(Kategorien!$O:$O,"§16Solar*",Kategorien!L:L)+SUMIF(Kategorien!$O:$O,"§16Solar*",Kategorien!Q:Q)</f>
        <v>0</v>
      </c>
      <c r="D13" s="254"/>
      <c r="F13" s="169"/>
      <c r="G13" s="169"/>
    </row>
    <row r="14" spans="1:7" ht="24" customHeight="1" thickBot="1" x14ac:dyDescent="0.25">
      <c r="A14" s="200" t="s">
        <v>3276</v>
      </c>
      <c r="B14" s="73">
        <f>SUM(B7:B13)</f>
        <v>0</v>
      </c>
      <c r="C14" s="105">
        <f>SUM(C7:C13)</f>
        <v>0</v>
      </c>
    </row>
    <row r="15" spans="1:7" ht="10.5" customHeight="1" x14ac:dyDescent="0.2">
      <c r="A15" s="74" t="str">
        <f>IF(ABS(ROUND(SUMIF(Kategorien!$N:$N,"§16SVBonus",Kategorien!$K:$K),0))&gt;5,"Summe SOLAR SELBSTVERBRAUCH unplausibel, Angaben in Kategorien SgK 3341 ... SgK3342... und SgK3343...","")</f>
        <v/>
      </c>
      <c r="B15" s="75"/>
    </row>
    <row r="16" spans="1:7" ht="10.5" customHeight="1" x14ac:dyDescent="0.2">
      <c r="A16" s="74" t="str">
        <f>IF(ABS(ROUND(SUMIF(Kategorien!$N:$N,"§16SVBonus",Kategorien!$K:$K),0))&gt;5,"überprüfen. Bei den Kategorien SgK3342… bzw. SgK3343…sind die Strommengen und Vergütungszahlungen mit ","")</f>
        <v/>
      </c>
      <c r="B16" s="75"/>
      <c r="C16" s="75"/>
    </row>
    <row r="17" spans="1:5" ht="10.5" customHeight="1" thickBot="1" x14ac:dyDescent="0.25">
      <c r="A17" s="74" t="str">
        <f>IF(ABS(ROUND(SUMIF(Kategorien!$N:$N,"§16SVBonus",Kategorien!$K:$K),0))&gt;5,"negativem Vorzeichen einzutragen. Die Summe der Menge über alle Kategorien SgK 334... muss 0 KWh betragen","")</f>
        <v/>
      </c>
      <c r="B17" s="76"/>
    </row>
    <row r="18" spans="1:5" ht="16.5" customHeight="1" x14ac:dyDescent="0.25">
      <c r="A18" s="201" t="s">
        <v>6825</v>
      </c>
      <c r="B18" s="202"/>
      <c r="C18" s="203"/>
    </row>
    <row r="19" spans="1:5" ht="14.25" customHeight="1" x14ac:dyDescent="0.2">
      <c r="A19" s="204" t="s">
        <v>5722</v>
      </c>
      <c r="B19" s="205"/>
      <c r="C19" s="206"/>
    </row>
    <row r="20" spans="1:5" ht="14.25" customHeight="1" x14ac:dyDescent="0.2">
      <c r="A20" s="204" t="s">
        <v>5210</v>
      </c>
      <c r="B20" s="205"/>
      <c r="C20" s="206"/>
    </row>
    <row r="21" spans="1:5" ht="14.25" customHeight="1" x14ac:dyDescent="0.25">
      <c r="A21" s="204" t="s">
        <v>5211</v>
      </c>
      <c r="B21" s="205"/>
      <c r="C21" s="206"/>
      <c r="D21" s="207"/>
      <c r="E21" s="207"/>
    </row>
    <row r="22" spans="1:5" ht="14.25" customHeight="1" x14ac:dyDescent="0.2">
      <c r="A22" s="204" t="s">
        <v>5212</v>
      </c>
      <c r="B22" s="208"/>
      <c r="C22" s="209"/>
      <c r="D22" s="210"/>
      <c r="E22" s="210"/>
    </row>
    <row r="23" spans="1:5" ht="14.25" customHeight="1" x14ac:dyDescent="0.2">
      <c r="A23" s="204" t="s">
        <v>5213</v>
      </c>
      <c r="B23" s="208"/>
      <c r="C23" s="209"/>
      <c r="D23" s="210"/>
      <c r="E23" s="210"/>
    </row>
    <row r="24" spans="1:5" ht="14.25" customHeight="1" thickBot="1" x14ac:dyDescent="0.25">
      <c r="A24" s="211" t="s">
        <v>5831</v>
      </c>
      <c r="B24" s="212"/>
      <c r="C24" s="213"/>
      <c r="D24" s="210"/>
      <c r="E24" s="210"/>
    </row>
    <row r="25" spans="1:5" s="217" customFormat="1" ht="4.5" customHeight="1" thickBot="1" x14ac:dyDescent="0.25">
      <c r="A25" s="214"/>
      <c r="B25" s="215"/>
      <c r="C25" s="216"/>
      <c r="D25" s="210"/>
      <c r="E25" s="210"/>
    </row>
    <row r="26" spans="1:5" ht="19.5" customHeight="1" thickBot="1" x14ac:dyDescent="0.25">
      <c r="A26" s="218" t="s">
        <v>2071</v>
      </c>
      <c r="B26" s="218" t="s">
        <v>3275</v>
      </c>
      <c r="C26" s="79"/>
      <c r="D26" s="219"/>
      <c r="E26" s="219"/>
    </row>
    <row r="27" spans="1:5" ht="18" customHeight="1" x14ac:dyDescent="0.2">
      <c r="A27" s="220" t="s">
        <v>2076</v>
      </c>
      <c r="B27" s="78">
        <f>SUMIF(Kategorien!$O:$O,"§33SVWasser*",Kategorien!K:K)+SUMIF(Kategorien!$O:$O,"§33SVWasser*",Kategorien!P:P)+SUMIF(Kategorien!$O:$O,"§33SVWasser*",Kategorien!U:U)</f>
        <v>0</v>
      </c>
      <c r="C27" s="79" t="str">
        <f>IF(SUMIF(Kategorien!$O:$O,"§33SVWasser*",Kategorien!M:M)&lt;&gt;0,"Euro-Angabe für SV-Kategorien in Anlagenbewegungsdaten unzulässig","")</f>
        <v/>
      </c>
      <c r="D27" s="219"/>
      <c r="E27" s="219"/>
    </row>
    <row r="28" spans="1:5" ht="18" customHeight="1" x14ac:dyDescent="0.2">
      <c r="A28" s="221" t="s">
        <v>1492</v>
      </c>
      <c r="B28" s="80">
        <f>SUMIF(Kategorien!$O:$O,"§33SV*Gas*",Kategorien!K:K)+SUMIF(Kategorien!$O:$O,"§33SV*Gas*",Kategorien!P:P)+SUMIF(Kategorien!$O:$O,"§33SV*Gas*",Kategorien!U:U)</f>
        <v>0</v>
      </c>
      <c r="C28" s="79" t="str">
        <f>IF(SUMIF(Kategorien!$O:$O,"§33SV*Gas*",Kategorien!M:M)&lt;&gt;0,"Euro-Angabe für SV-Kategorien in Anlagenbewegungsdaten unzulässig","")</f>
        <v/>
      </c>
    </row>
    <row r="29" spans="1:5" ht="18" customHeight="1" x14ac:dyDescent="0.2">
      <c r="A29" s="221" t="s">
        <v>2077</v>
      </c>
      <c r="B29" s="81">
        <f>SUMIF(Kategorien!$O:$O,"§33SVBiomasse*",Kategorien!K:K)+SUMIF(Kategorien!$O:$O,"§33SVBiomasse*",Kategorien!P:P)+SUMIF(Kategorien!$O:$O,"§33SVBiomasse*",Kategorien!U:U)</f>
        <v>0</v>
      </c>
      <c r="C29" s="79" t="str">
        <f>IF(SUMIF(Kategorien!$O:$O,"§33SVBiomasse*",Kategorien!M:M)&lt;&gt;0,"Euro-Angabe für SV-Kategorien in Anlagenbewegungsdaten unzulässig","")</f>
        <v/>
      </c>
    </row>
    <row r="30" spans="1:5" ht="18" customHeight="1" x14ac:dyDescent="0.2">
      <c r="A30" s="221" t="s">
        <v>2078</v>
      </c>
      <c r="B30" s="81">
        <f>SUMIF(Kategorien!$O:$O,"§33SVGeothermie*",Kategorien!K:K)+SUMIF(Kategorien!$O:$O,"§33SVGeothermie*",Kategorien!P:P)+SUMIF(Kategorien!$O:$O,"§33SVGeothermie*",Kategorien!U:U)</f>
        <v>0</v>
      </c>
      <c r="C30" s="79" t="str">
        <f>IF(SUMIF(Kategorien!$O:$O,"§33SVGeothermie*",Kategorien!M:M)&lt;&gt;0,"Euro-Angabe für SV-Kategorien in Anlagenbewegungsdaten unzulässig","")</f>
        <v/>
      </c>
    </row>
    <row r="31" spans="1:5" ht="18" customHeight="1" x14ac:dyDescent="0.2">
      <c r="A31" s="222" t="s">
        <v>5214</v>
      </c>
      <c r="B31" s="81">
        <f>SUMIF(Kategorien!$O:$O,"§33SVWind*",Kategorien!K:K)+SUMIF(Kategorien!$O:$O,"§33SVWind*",Kategorien!P:P)+SUMIF(Kategorien!$O:$O,"§33SVWind*",Kategorien!U:U)</f>
        <v>0</v>
      </c>
      <c r="C31" s="79" t="str">
        <f>IF(SUMIF(Kategorien!$O:$O,"§33SVWind*",Kategorien!M:M)&lt;&gt;0,"Euro-Angabe für SV-Kategorien in Anlagenbewegungsdaten unzulässig","")</f>
        <v/>
      </c>
    </row>
    <row r="32" spans="1:5" ht="18" customHeight="1" x14ac:dyDescent="0.2">
      <c r="A32" s="356" t="s">
        <v>5215</v>
      </c>
      <c r="B32" s="356"/>
      <c r="C32" s="79" t="str">
        <f>IF(SUMIF(Kategorien!$O:$O,"Wind offshore§33SV*",Kategorien!M:M)&lt;&gt;0,"Euro-Angabe für SV-Kategorien in Anlagenbewegungsdaten unzulässig","")</f>
        <v/>
      </c>
      <c r="D32" s="79" t="str">
        <f>IF(B32&lt;&gt;0,"Wind offshore in RZ Amprion nicht möglich","")</f>
        <v/>
      </c>
    </row>
    <row r="33" spans="1:3" ht="18" customHeight="1" thickBot="1" x14ac:dyDescent="0.25">
      <c r="A33" s="223" t="s">
        <v>2080</v>
      </c>
      <c r="B33" s="82">
        <f>SUMIF(Kategorien!$O:$O,"§33SVSolar*",Kategorien!K:K)+SUMIF(Kategorien!$O:$O,"§33SVSolar*",Kategorien!P:P)+SUMIF(Kategorien!$O:$O,"§33SVSolar*",Kategorien!U:U)</f>
        <v>0</v>
      </c>
      <c r="C33" s="79" t="str">
        <f>IF(SUMIF(Kategorien!$O:$O,"§33SVSolar*",Kategorien!M:M)&lt;&gt;0,"Euro-Angabe für SV-Kategorien in Anlagenbewegungsdaten unzulässig","")</f>
        <v/>
      </c>
    </row>
    <row r="34" spans="1:3" ht="19.5" customHeight="1" thickBot="1" x14ac:dyDescent="0.25">
      <c r="A34" s="224" t="s">
        <v>175</v>
      </c>
      <c r="B34" s="451">
        <f>SUM(B27:B33)</f>
        <v>0</v>
      </c>
      <c r="C34" s="79"/>
    </row>
  </sheetData>
  <sheetProtection sheet="1" objects="1" scenarios="1"/>
  <conditionalFormatting sqref="B12:C12">
    <cfRule type="cellIs" dxfId="20" priority="25" operator="greaterThan">
      <formula>0</formula>
    </cfRule>
  </conditionalFormatting>
  <conditionalFormatting sqref="B27:B31 B33 B7:C13">
    <cfRule type="cellIs" dxfId="19" priority="22" operator="lessThan">
      <formula>0</formula>
    </cfRule>
  </conditionalFormatting>
  <conditionalFormatting sqref="B12:C12">
    <cfRule type="cellIs" dxfId="18" priority="21" operator="greaterThan">
      <formula>0</formula>
    </cfRule>
  </conditionalFormatting>
  <conditionalFormatting sqref="C27:C31 C33">
    <cfRule type="cellIs" dxfId="17" priority="9" operator="notEqual">
      <formula>0</formula>
    </cfRule>
  </conditionalFormatting>
  <conditionalFormatting sqref="D32">
    <cfRule type="cellIs" dxfId="16" priority="7" operator="notEqual">
      <formula>""""""</formula>
    </cfRule>
  </conditionalFormatting>
  <conditionalFormatting sqref="F7:F13">
    <cfRule type="cellIs" dxfId="15" priority="5" operator="equal">
      <formula>0</formula>
    </cfRule>
    <cfRule type="cellIs" dxfId="14" priority="6" operator="notEqual">
      <formula>0</formula>
    </cfRule>
  </conditionalFormatting>
  <conditionalFormatting sqref="C32">
    <cfRule type="cellIs" dxfId="13" priority="1" operator="notEqual">
      <formula>0</formula>
    </cfRule>
  </conditionalFormatting>
  <pageMargins left="0.59055118110236227" right="0.59055118110236227" top="0.78740157480314965" bottom="0.39370078740157483" header="0.51181102362204722" footer="0.11811023622047245"/>
  <pageSetup paperSize="9" scale="97" fitToHeight="0" orientation="portrait" r:id="rId1"/>
  <headerFooter alignWithMargins="0">
    <oddFooter>&amp;RSeite &amp;P</oddFoot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H34"/>
  <sheetViews>
    <sheetView showGridLines="0" workbookViewId="0">
      <selection activeCell="D24" sqref="D24"/>
    </sheetView>
  </sheetViews>
  <sheetFormatPr baseColWidth="10" defaultColWidth="11.42578125" defaultRowHeight="11.25" x14ac:dyDescent="0.2"/>
  <cols>
    <col min="1" max="1" width="26.140625" style="79" customWidth="1"/>
    <col min="2" max="2" width="17.7109375" style="79" customWidth="1"/>
    <col min="3" max="4" width="18.28515625" style="79" customWidth="1"/>
    <col min="5" max="16384" width="11.42578125" style="79"/>
  </cols>
  <sheetData>
    <row r="1" spans="1:8" ht="15" customHeight="1" x14ac:dyDescent="0.3">
      <c r="A1" s="153" t="s">
        <v>6827</v>
      </c>
      <c r="B1" s="154"/>
      <c r="C1" s="154"/>
      <c r="D1" s="175"/>
    </row>
    <row r="2" spans="1:8" ht="15" customHeight="1" x14ac:dyDescent="0.3">
      <c r="A2" s="176" t="s">
        <v>6828</v>
      </c>
      <c r="B2" s="177"/>
      <c r="C2" s="177"/>
      <c r="D2" s="178"/>
    </row>
    <row r="3" spans="1:8" ht="15" customHeight="1" x14ac:dyDescent="0.3">
      <c r="A3" s="176" t="s">
        <v>6829</v>
      </c>
      <c r="B3" s="177"/>
      <c r="C3" s="177"/>
      <c r="D3" s="178"/>
    </row>
    <row r="4" spans="1:8" ht="15" customHeight="1" thickBot="1" x14ac:dyDescent="0.25">
      <c r="A4" s="157" t="s">
        <v>6908</v>
      </c>
      <c r="B4" s="158"/>
      <c r="C4" s="159"/>
      <c r="D4" s="160"/>
    </row>
    <row r="5" spans="1:8" ht="21" customHeight="1" thickBot="1" x14ac:dyDescent="0.25">
      <c r="A5" s="161" t="s">
        <v>1491</v>
      </c>
      <c r="B5" s="115">
        <f>Deckblatt!B9</f>
        <v>0</v>
      </c>
      <c r="C5" s="162"/>
      <c r="D5" s="148"/>
    </row>
    <row r="6" spans="1:8" s="166" customFormat="1" ht="4.5" customHeight="1" thickBot="1" x14ac:dyDescent="0.25">
      <c r="A6" s="163"/>
      <c r="B6" s="164"/>
      <c r="C6" s="163"/>
      <c r="D6" s="179"/>
    </row>
    <row r="7" spans="1:8" ht="27.75" customHeight="1" thickBot="1" x14ac:dyDescent="0.25">
      <c r="C7" s="513" t="s">
        <v>5220</v>
      </c>
      <c r="D7" s="514"/>
    </row>
    <row r="8" spans="1:8" ht="37.5" customHeight="1" thickBot="1" x14ac:dyDescent="0.25">
      <c r="A8" s="167" t="s">
        <v>2071</v>
      </c>
      <c r="B8" s="84" t="s">
        <v>5217</v>
      </c>
      <c r="C8" s="85" t="s">
        <v>5218</v>
      </c>
      <c r="D8" s="86" t="s">
        <v>5219</v>
      </c>
    </row>
    <row r="9" spans="1:8" ht="24" customHeight="1" x14ac:dyDescent="0.2">
      <c r="A9" s="168" t="s">
        <v>2076</v>
      </c>
      <c r="B9" s="87">
        <f>ROUND(SUMIF(Kategorien!$O:$O,"§16Wasser*",Kategorien!V:V),2)</f>
        <v>0</v>
      </c>
      <c r="C9" s="88">
        <f>ROUND(SUMIF(Kategorien!$O:$O,"§16Wasser*",Kategorien!U:U),0)</f>
        <v>0</v>
      </c>
      <c r="D9" s="89">
        <f>SUMIF(Kategorien!$O:$O,"§33b3Wasser",Kategorien!U:U)</f>
        <v>0</v>
      </c>
      <c r="E9" s="227"/>
    </row>
    <row r="10" spans="1:8" ht="24" customHeight="1" x14ac:dyDescent="0.2">
      <c r="A10" s="170" t="s">
        <v>1492</v>
      </c>
      <c r="B10" s="90">
        <f>ROUND(SUMIF(Kategorien!$O:$O,"*gas",Kategorien!V:V),2)</f>
        <v>0</v>
      </c>
      <c r="C10" s="91">
        <f>ROUND(SUMIF(Kategorien!$O:$O,"§16*Gas*",Kategorien!U:U),0)</f>
        <v>0</v>
      </c>
      <c r="D10" s="92">
        <f>SUMIF(Kategorien!$O:$O,"§33b3*Gase*",Kategorien!U:U)</f>
        <v>0</v>
      </c>
      <c r="E10" s="226"/>
    </row>
    <row r="11" spans="1:8" ht="24" customHeight="1" x14ac:dyDescent="0.2">
      <c r="A11" s="170" t="s">
        <v>2077</v>
      </c>
      <c r="B11" s="90">
        <f>ROUND(SUMIF(Kategorien!$O:$O,"§16Biomasse*",Kategorien!V:V),2)</f>
        <v>0</v>
      </c>
      <c r="C11" s="91">
        <f>ROUND(SUMIF(Kategorien!$O:$O,"§16Biomasse*",Kategorien!U:U),0)</f>
        <v>0</v>
      </c>
      <c r="D11" s="92">
        <f>SUMIF(Kategorien!$O:$O,"§33b3Biomasse",Kategorien!U:U)</f>
        <v>0</v>
      </c>
      <c r="E11" s="226"/>
      <c r="H11" s="332"/>
    </row>
    <row r="12" spans="1:8" ht="24" customHeight="1" x14ac:dyDescent="0.2">
      <c r="A12" s="171" t="s">
        <v>2078</v>
      </c>
      <c r="B12" s="90">
        <f>ROUND(SUMIF(Kategorien!$O:$O,"§16Geothermie*",Kategorien!V:V),2)</f>
        <v>0</v>
      </c>
      <c r="C12" s="91">
        <f>ROUND(SUMIF(Kategorien!$O:$O,"§16Geothermie*",Kategorien!U:U),0)</f>
        <v>0</v>
      </c>
      <c r="D12" s="92">
        <f>SUMIF(Kategorien!$O:$O,"§33b3Geothermie*",Kategorien!U:U)</f>
        <v>0</v>
      </c>
      <c r="E12" s="226"/>
    </row>
    <row r="13" spans="1:8" ht="24" customHeight="1" x14ac:dyDescent="0.2">
      <c r="A13" s="171" t="s">
        <v>5216</v>
      </c>
      <c r="B13" s="90">
        <f>ROUND(SUMIF(Kategorien!$O:$O,"§16Wind*",Kategorien!V:V),2)</f>
        <v>0</v>
      </c>
      <c r="C13" s="91">
        <f>ROUND(SUMIF(Kategorien!$O:$O,"§16Wind*",Kategorien!U:U),0)</f>
        <v>0</v>
      </c>
      <c r="D13" s="92">
        <f>SUMIF(Kategorien!$O:$O,"§33b3Wind",Kategorien!U:U)</f>
        <v>0</v>
      </c>
      <c r="E13" s="226"/>
    </row>
    <row r="14" spans="1:8" ht="24" customHeight="1" x14ac:dyDescent="0.2">
      <c r="A14" s="172" t="s">
        <v>5215</v>
      </c>
      <c r="B14" s="112"/>
      <c r="C14" s="113"/>
      <c r="D14" s="114"/>
      <c r="E14" s="226"/>
    </row>
    <row r="15" spans="1:8" ht="24" customHeight="1" x14ac:dyDescent="0.2">
      <c r="A15" s="171" t="s">
        <v>2080</v>
      </c>
      <c r="B15" s="93">
        <f>ROUND(SUMIF(Kategorien!$O:$O,"§16Solar*",Kategorien!V:V),2)</f>
        <v>0</v>
      </c>
      <c r="C15" s="91">
        <f>ROUND(SUMIF(Kategorien!$O:$O,"§16Solar*",Kategorien!U:U),0)</f>
        <v>0</v>
      </c>
      <c r="D15" s="92">
        <f>SUMIF(Kategorien!$O:$O,"§33b3Solar*",Kategorien!U:U)</f>
        <v>0</v>
      </c>
      <c r="E15" s="226"/>
    </row>
    <row r="16" spans="1:8" ht="24" customHeight="1" thickBot="1" x14ac:dyDescent="0.25">
      <c r="A16" s="173" t="s">
        <v>175</v>
      </c>
      <c r="B16" s="94">
        <f>SUM(B9:B15)</f>
        <v>0</v>
      </c>
      <c r="C16" s="95">
        <f>SUM(C9:C15)</f>
        <v>0</v>
      </c>
      <c r="D16" s="96">
        <f>SUM(D9:D15)</f>
        <v>0</v>
      </c>
    </row>
    <row r="17" spans="1:4" ht="12.75" x14ac:dyDescent="0.2">
      <c r="A17" s="174"/>
    </row>
    <row r="18" spans="1:4" ht="13.5" thickBot="1" x14ac:dyDescent="0.25">
      <c r="A18" s="174"/>
    </row>
    <row r="19" spans="1:4" ht="15" customHeight="1" x14ac:dyDescent="0.3">
      <c r="A19" s="153" t="s">
        <v>6830</v>
      </c>
      <c r="B19" s="154"/>
      <c r="C19" s="154"/>
      <c r="D19" s="175"/>
    </row>
    <row r="20" spans="1:4" ht="15" customHeight="1" x14ac:dyDescent="0.3">
      <c r="A20" s="176" t="s">
        <v>6729</v>
      </c>
      <c r="B20" s="177"/>
      <c r="C20" s="177"/>
      <c r="D20" s="178"/>
    </row>
    <row r="21" spans="1:4" ht="15" customHeight="1" thickBot="1" x14ac:dyDescent="0.35">
      <c r="A21" s="176" t="s">
        <v>6909</v>
      </c>
      <c r="B21" s="177"/>
      <c r="C21" s="177"/>
      <c r="D21" s="178"/>
    </row>
    <row r="22" spans="1:4" ht="4.5" customHeight="1" thickBot="1" x14ac:dyDescent="0.35">
      <c r="A22" s="357"/>
      <c r="B22" s="358"/>
      <c r="C22" s="358"/>
      <c r="D22" s="179"/>
    </row>
    <row r="23" spans="1:4" ht="24" customHeight="1" thickBot="1" x14ac:dyDescent="0.25">
      <c r="A23" s="341"/>
      <c r="B23" s="342"/>
      <c r="C23" s="359" t="s">
        <v>6407</v>
      </c>
      <c r="D23" s="167" t="s">
        <v>6408</v>
      </c>
    </row>
    <row r="24" spans="1:4" ht="24" customHeight="1" thickBot="1" x14ac:dyDescent="0.25">
      <c r="A24" s="360" t="s">
        <v>6409</v>
      </c>
      <c r="B24" s="361"/>
      <c r="C24" s="362">
        <f>ROUND(SUMIF(Kategorien!$O:$O,"§16Solar/Gebäude",Kategorien!$Z:$Z),0)</f>
        <v>0</v>
      </c>
      <c r="D24" s="363">
        <f>SUMIF(Kategorien!$O:$O,"§16Solar/Gebäude",Kategorien!$AA:$AA)</f>
        <v>0</v>
      </c>
    </row>
    <row r="25" spans="1:4" ht="12.75" x14ac:dyDescent="0.2">
      <c r="A25" s="174"/>
    </row>
    <row r="26" spans="1:4" ht="13.5" thickBot="1" x14ac:dyDescent="0.25">
      <c r="A26" s="174"/>
    </row>
    <row r="27" spans="1:4" ht="15" customHeight="1" x14ac:dyDescent="0.3">
      <c r="A27" s="153" t="s">
        <v>6351</v>
      </c>
      <c r="B27" s="154"/>
      <c r="C27" s="154"/>
      <c r="D27" s="175"/>
    </row>
    <row r="28" spans="1:4" ht="15" customHeight="1" x14ac:dyDescent="0.3">
      <c r="A28" s="176" t="s">
        <v>6730</v>
      </c>
      <c r="B28" s="177"/>
      <c r="C28" s="177"/>
      <c r="D28" s="178"/>
    </row>
    <row r="29" spans="1:4" ht="15" customHeight="1" thickBot="1" x14ac:dyDescent="0.25">
      <c r="A29" s="157" t="s">
        <v>6910</v>
      </c>
      <c r="B29" s="158"/>
      <c r="C29" s="158"/>
      <c r="D29" s="180"/>
    </row>
    <row r="30" spans="1:4" ht="4.5" customHeight="1" thickBot="1" x14ac:dyDescent="0.25"/>
    <row r="31" spans="1:4" ht="24.75" thickBot="1" x14ac:dyDescent="0.25">
      <c r="A31" s="515"/>
      <c r="B31" s="516"/>
      <c r="C31" s="517"/>
      <c r="D31" s="167" t="s">
        <v>5221</v>
      </c>
    </row>
    <row r="32" spans="1:4" ht="24" customHeight="1" x14ac:dyDescent="0.2">
      <c r="A32" s="518" t="s">
        <v>5222</v>
      </c>
      <c r="B32" s="519"/>
      <c r="C32" s="520"/>
      <c r="D32" s="122">
        <f>ROUND(SUMIF(Kategorien!$O:$O,"§53Biomasse",Kategorien!V:V),2)</f>
        <v>0</v>
      </c>
    </row>
    <row r="33" spans="1:4" ht="24" customHeight="1" x14ac:dyDescent="0.2">
      <c r="A33" s="521" t="s">
        <v>5223</v>
      </c>
      <c r="B33" s="522"/>
      <c r="C33" s="523"/>
      <c r="D33" s="455">
        <f>ROUND(SUMIF(Kategorien!$O:$O,"§54Biomasse",Kategorien!V:V),2)</f>
        <v>0</v>
      </c>
    </row>
    <row r="34" spans="1:4" ht="24" customHeight="1" thickBot="1" x14ac:dyDescent="0.25">
      <c r="A34" s="524" t="s">
        <v>175</v>
      </c>
      <c r="B34" s="525"/>
      <c r="C34" s="526"/>
      <c r="D34" s="456">
        <f>SUM(D32:D33)</f>
        <v>0</v>
      </c>
    </row>
  </sheetData>
  <sheetProtection sheet="1" objects="1" scenarios="1"/>
  <mergeCells count="5">
    <mergeCell ref="C7:D7"/>
    <mergeCell ref="A31:C31"/>
    <mergeCell ref="A32:C32"/>
    <mergeCell ref="A33:C33"/>
    <mergeCell ref="A34:C34"/>
  </mergeCells>
  <phoneticPr fontId="6" type="noConversion"/>
  <conditionalFormatting sqref="B9:D15">
    <cfRule type="cellIs" dxfId="12" priority="20" operator="lessThan">
      <formula>0</formula>
    </cfRule>
  </conditionalFormatting>
  <conditionalFormatting sqref="B14:D14">
    <cfRule type="cellIs" dxfId="11" priority="18" operator="greaterThan">
      <formula>0</formula>
    </cfRule>
  </conditionalFormatting>
  <conditionalFormatting sqref="D32:D33">
    <cfRule type="cellIs" dxfId="10" priority="3" operator="lessThan">
      <formula>0</formula>
    </cfRule>
  </conditionalFormatting>
  <conditionalFormatting sqref="D24">
    <cfRule type="cellIs" dxfId="9" priority="1" operator="lessThan">
      <formula>0</formula>
    </cfRule>
  </conditionalFormatting>
  <conditionalFormatting sqref="C24">
    <cfRule type="cellIs" dxfId="8" priority="2" operator="lessThan">
      <formula>0</formula>
    </cfRule>
  </conditionalFormatting>
  <pageMargins left="0.39370078740157483" right="0.39370078740157483" top="0.47244094488188981" bottom="0.51181102362204722" header="0.39370078740157483" footer="0.39370078740157483"/>
  <pageSetup paperSize="9" fitToHeight="0" orientation="portrait" r:id="rId1"/>
  <headerFooter alignWithMargins="0">
    <oddFooter>&amp;CSeite &amp;P</oddFooter>
  </headerFooter>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heetViews>
  <sheetFormatPr baseColWidth="10" defaultColWidth="11.42578125" defaultRowHeight="11.25" x14ac:dyDescent="0.2"/>
  <cols>
    <col min="1" max="1" width="23.7109375" style="79" customWidth="1"/>
    <col min="2" max="4" width="17.7109375" style="79" customWidth="1"/>
    <col min="5" max="9" width="20.7109375" style="79" customWidth="1"/>
    <col min="10" max="10" width="15.42578125" style="79" customWidth="1"/>
    <col min="11" max="16384" width="11.42578125" style="79"/>
  </cols>
  <sheetData>
    <row r="1" spans="1:5" ht="15.75" customHeight="1" x14ac:dyDescent="0.3">
      <c r="A1" s="153" t="s">
        <v>6831</v>
      </c>
      <c r="B1" s="154"/>
      <c r="C1" s="154"/>
      <c r="D1" s="155"/>
      <c r="E1" s="156"/>
    </row>
    <row r="2" spans="1:5" ht="12.75" customHeight="1" thickBot="1" x14ac:dyDescent="0.25">
      <c r="A2" s="157" t="s">
        <v>6911</v>
      </c>
      <c r="B2" s="158"/>
      <c r="C2" s="159"/>
      <c r="D2" s="160"/>
      <c r="E2" s="156"/>
    </row>
    <row r="3" spans="1:5" ht="21" customHeight="1" thickBot="1" x14ac:dyDescent="0.25">
      <c r="A3" s="161" t="s">
        <v>1491</v>
      </c>
      <c r="B3" s="115">
        <f>Deckblatt!B9</f>
        <v>0</v>
      </c>
      <c r="C3" s="162"/>
      <c r="D3" s="136"/>
      <c r="E3" s="156"/>
    </row>
    <row r="4" spans="1:5" s="166" customFormat="1" ht="4.5" customHeight="1" thickBot="1" x14ac:dyDescent="0.25">
      <c r="A4" s="163"/>
      <c r="B4" s="164"/>
      <c r="C4" s="163"/>
      <c r="D4" s="164"/>
      <c r="E4" s="165"/>
    </row>
    <row r="5" spans="1:5" ht="37.5" customHeight="1" thickBot="1" x14ac:dyDescent="0.25">
      <c r="A5" s="167" t="s">
        <v>2071</v>
      </c>
      <c r="B5" s="450" t="s">
        <v>5224</v>
      </c>
    </row>
    <row r="6" spans="1:5" ht="24" customHeight="1" x14ac:dyDescent="0.2">
      <c r="A6" s="168" t="s">
        <v>2076</v>
      </c>
      <c r="B6" s="457">
        <f>ROUND(SUMIF(Kategorien!$N:$N,"§35Wasser*",Kategorien!L:L),2)</f>
        <v>0</v>
      </c>
      <c r="D6" s="169"/>
    </row>
    <row r="7" spans="1:5" ht="24" customHeight="1" x14ac:dyDescent="0.2">
      <c r="A7" s="170" t="s">
        <v>1492</v>
      </c>
      <c r="B7" s="122">
        <f>ROUND(SUMIF(Kategorien!$N:$N,"§35*Gas*",Kategorien!$L:$L),2)</f>
        <v>0</v>
      </c>
      <c r="D7" s="169"/>
    </row>
    <row r="8" spans="1:5" ht="24" customHeight="1" x14ac:dyDescent="0.2">
      <c r="A8" s="170" t="s">
        <v>2077</v>
      </c>
      <c r="B8" s="122">
        <f>ROUND(SUMIF(Kategorien!$N:$N,"§35Biomasse*",Kategorien!$L:$L),2)</f>
        <v>0</v>
      </c>
      <c r="D8" s="169"/>
    </row>
    <row r="9" spans="1:5" ht="24" customHeight="1" x14ac:dyDescent="0.2">
      <c r="A9" s="171" t="s">
        <v>2078</v>
      </c>
      <c r="B9" s="122">
        <f>ROUND(SUMIF(Kategorien!$N:$N,"§35Geothermie*",Kategorien!$L:$L),2)</f>
        <v>0</v>
      </c>
      <c r="D9" s="169"/>
    </row>
    <row r="10" spans="1:5" ht="24" customHeight="1" x14ac:dyDescent="0.2">
      <c r="A10" s="171" t="s">
        <v>5216</v>
      </c>
      <c r="B10" s="122">
        <f>ROUND(SUMIF(Kategorien!$N:$N,"§35Wind*",Kategorien!$L:$L),2)</f>
        <v>0</v>
      </c>
      <c r="D10" s="169"/>
    </row>
    <row r="11" spans="1:5" ht="24" customHeight="1" x14ac:dyDescent="0.2">
      <c r="A11" s="172" t="s">
        <v>5215</v>
      </c>
      <c r="B11" s="123">
        <f>ROUND(SUMIF(Kategorien!$N:$N,"Wind offshore§35*",Kategorien!$L:$L),2)</f>
        <v>0</v>
      </c>
      <c r="C11" s="79" t="str">
        <f>IF(SUM(B11:B11)&lt;&gt;0,"Wind auf See in RZ Amprion nicht möglich","")</f>
        <v/>
      </c>
      <c r="D11" s="169"/>
    </row>
    <row r="12" spans="1:5" ht="24" customHeight="1" x14ac:dyDescent="0.2">
      <c r="A12" s="171" t="s">
        <v>2080</v>
      </c>
      <c r="B12" s="458">
        <f>ROUND(SUMIF(Kategorien!$N:$N,"§35Solar*",Kategorien!$L:$L),2)</f>
        <v>0</v>
      </c>
      <c r="D12" s="169"/>
    </row>
    <row r="13" spans="1:5" ht="24" customHeight="1" thickBot="1" x14ac:dyDescent="0.25">
      <c r="A13" s="173" t="s">
        <v>175</v>
      </c>
      <c r="B13" s="459">
        <f>SUM(B6:B12)</f>
        <v>0</v>
      </c>
    </row>
    <row r="14" spans="1:5" ht="12.75" x14ac:dyDescent="0.2">
      <c r="A14" s="174"/>
    </row>
  </sheetData>
  <sheetProtection sheet="1" objects="1" scenarios="1"/>
  <conditionalFormatting sqref="B6:B12">
    <cfRule type="cellIs" dxfId="7" priority="7" operator="lessThan">
      <formula>0</formula>
    </cfRule>
  </conditionalFormatting>
  <conditionalFormatting sqref="B11">
    <cfRule type="cellIs" dxfId="6" priority="6" operator="greaterThan">
      <formula>0</formula>
    </cfRule>
  </conditionalFormatting>
  <conditionalFormatting sqref="C11">
    <cfRule type="cellIs" dxfId="5" priority="4" operator="notEqual">
      <formula>0</formula>
    </cfRule>
  </conditionalFormatting>
  <conditionalFormatting sqref="D6:D12">
    <cfRule type="cellIs" dxfId="4" priority="2" operator="equal">
      <formula>0</formula>
    </cfRule>
    <cfRule type="cellIs" dxfId="3" priority="3" operator="notEqual">
      <formula>0</formula>
    </cfRule>
  </conditionalFormatting>
  <pageMargins left="0.39370078740157483" right="0.39370078740157483" top="0.47244094488188981" bottom="0.51181102362204722" header="0.39370078740157483" footer="0.39370078740157483"/>
  <pageSetup paperSize="9" orientation="portrait" r:id="rId1"/>
  <headerFooter alignWithMargins="0">
    <oddFooter>&amp;CSeite &amp;P</oddFooter>
  </headerFooter>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4"/>
  <sheetViews>
    <sheetView showGridLines="0" workbookViewId="0">
      <selection activeCell="C26" activeCellId="2" sqref="C12 C14 C26"/>
    </sheetView>
  </sheetViews>
  <sheetFormatPr baseColWidth="10" defaultColWidth="11.42578125" defaultRowHeight="12.75" x14ac:dyDescent="0.2"/>
  <cols>
    <col min="1" max="1" width="17.7109375" style="146" customWidth="1"/>
    <col min="2" max="3" width="20" style="146" customWidth="1"/>
    <col min="4" max="4" width="19.5703125" style="146" customWidth="1"/>
    <col min="5" max="16384" width="11.42578125" style="146"/>
  </cols>
  <sheetData>
    <row r="1" spans="1:4" ht="15.75" customHeight="1" x14ac:dyDescent="0.2">
      <c r="A1" s="530" t="s">
        <v>6902</v>
      </c>
      <c r="B1" s="531"/>
      <c r="C1" s="531"/>
      <c r="D1" s="532"/>
    </row>
    <row r="2" spans="1:4" ht="12.75" customHeight="1" x14ac:dyDescent="0.2">
      <c r="A2" s="533" t="s">
        <v>6903</v>
      </c>
      <c r="B2" s="534"/>
      <c r="C2" s="534"/>
      <c r="D2" s="535"/>
    </row>
    <row r="3" spans="1:4" ht="12.75" customHeight="1" x14ac:dyDescent="0.2">
      <c r="A3" s="533" t="s">
        <v>6900</v>
      </c>
      <c r="B3" s="534"/>
      <c r="C3" s="534"/>
      <c r="D3" s="535"/>
    </row>
    <row r="4" spans="1:4" ht="12.75" customHeight="1" x14ac:dyDescent="0.2">
      <c r="A4" s="533" t="s">
        <v>6901</v>
      </c>
      <c r="B4" s="534"/>
      <c r="C4" s="534"/>
      <c r="D4" s="535"/>
    </row>
    <row r="5" spans="1:4" ht="12.75" customHeight="1" thickBot="1" x14ac:dyDescent="0.25">
      <c r="A5" s="311" t="s">
        <v>6912</v>
      </c>
      <c r="B5" s="232"/>
      <c r="C5" s="232"/>
      <c r="D5" s="231"/>
    </row>
    <row r="6" spans="1:4" ht="21" customHeight="1" thickBot="1" x14ac:dyDescent="0.25">
      <c r="A6" s="147" t="s">
        <v>1491</v>
      </c>
      <c r="B6" s="115">
        <v>0</v>
      </c>
      <c r="C6" s="129"/>
      <c r="D6" s="148"/>
    </row>
    <row r="7" spans="1:4" ht="4.5" customHeight="1" thickBot="1" x14ac:dyDescent="0.25">
      <c r="A7" s="312"/>
      <c r="B7" s="128"/>
      <c r="C7" s="128"/>
      <c r="D7" s="149"/>
    </row>
    <row r="8" spans="1:4" ht="43.5" customHeight="1" thickBot="1" x14ac:dyDescent="0.25">
      <c r="A8" s="528" t="s">
        <v>6410</v>
      </c>
      <c r="B8" s="529"/>
      <c r="C8" s="150" t="s">
        <v>6411</v>
      </c>
      <c r="D8" s="150" t="s">
        <v>5885</v>
      </c>
    </row>
    <row r="9" spans="1:4" ht="38.25" customHeight="1" thickBot="1" x14ac:dyDescent="0.25">
      <c r="A9" s="527" t="s">
        <v>7064</v>
      </c>
      <c r="B9" s="527"/>
      <c r="C9" s="230">
        <f>ROUND(SUMIF('EEG-Umlage-EV'!$B:$B,"EV6111-EEG-RED",'EEG-Umlage-EV'!C:C)+SUMIF('EEG-Umlage-EV'!$B:$B,"EV6111NEEG-RED",'EEG-Umlage-EV'!C:C),0)</f>
        <v>0</v>
      </c>
      <c r="D9" s="229">
        <f>ROUND(SUM(SUMIF('EEG-Umlage-EV'!$B:$B,"EV6111-EEG-RED",'EEG-Umlage-EV'!D:D),SUMIF('EEG-Umlage-EV'!$B:$B,"EV6111NEEG-RED",'EEG-Umlage-EV'!D:D)),2)</f>
        <v>0</v>
      </c>
    </row>
    <row r="10" spans="1:4" ht="30" customHeight="1" thickBot="1" x14ac:dyDescent="0.25">
      <c r="A10" s="537" t="s">
        <v>6876</v>
      </c>
      <c r="B10" s="527"/>
      <c r="C10" s="230">
        <f>ROUND(SUM(SUMIF('EEG-Umlage-EV'!$B:$B,"EV61e1-2-EEG20",'EEG-Umlage-EV'!C:C),SUMIF('EEG-Umlage-EV'!$B:$B,"EV61e1-2NEEG20",'EEG-Umlage-EV'!C:C)),0)</f>
        <v>0</v>
      </c>
      <c r="D10" s="229">
        <f>ROUND(SUM(SUMIF('EEG-Umlage-EV'!$B:$B,"EV61e1-2-EEG20",'EEG-Umlage-EV'!D:D),SUMIF('EEG-Umlage-EV'!$B:$B,"EV61e1-2NEEG20",'EEG-Umlage-EV'!D:D)),2)</f>
        <v>0</v>
      </c>
    </row>
    <row r="11" spans="1:4" ht="79.5" customHeight="1" thickBot="1" x14ac:dyDescent="0.25">
      <c r="A11" s="527" t="s">
        <v>6859</v>
      </c>
      <c r="B11" s="527"/>
      <c r="C11" s="230">
        <f>ROUND(SUM(SUMIF('EEG-Umlage-EV'!$B:$B,"EV611---EEG100",'EEG-Umlage-EV'!C:C),SUMIF('EEG-Umlage-EV'!$B:$B,"EV611--HKWK100",'EEG-Umlage-EV'!C:C),SUMIF('EEG-Umlage-EV'!$B:$B,"EV611--NEEG100",'EEG-Umlage-EV'!C:C),SUMIF('EEG-Umlage-EV'!$B:$B,"EV61122-EEG100",'EEG-Umlage-EV'!C:C),SUMIF('EEG-Umlage-EV'!$B:$B,"EV61122NEEG100",'EEG-Umlage-EV'!C:C),),0)</f>
        <v>0</v>
      </c>
      <c r="D11" s="229">
        <f>ROUND(SUM(SUMIF('EEG-Umlage-EV'!$B:$B,"EV611---EEG100",'EEG-Umlage-EV'!D:D),SUMIF('EEG-Umlage-EV'!$B:$B,"EV611--HKWK100",'EEG-Umlage-EV'!D:D),SUMIF('EEG-Umlage-EV'!$B:$B,"EV611--NEEG100",'EEG-Umlage-EV'!D:D),SUMIF('EEG-Umlage-EV'!$B:$B,"EV61122-EEG100",'EEG-Umlage-EV'!D:D),SUMIF('EEG-Umlage-EV'!$B:$B,"EV61122NEEG100",'EEG-Umlage-EV'!D:D)),2)</f>
        <v>0</v>
      </c>
    </row>
    <row r="12" spans="1:4" ht="20.100000000000001" customHeight="1" thickBot="1" x14ac:dyDescent="0.25">
      <c r="A12" s="460"/>
      <c r="B12" s="400" t="s">
        <v>175</v>
      </c>
      <c r="C12" s="366">
        <f>SUM(C9:C11)</f>
        <v>0</v>
      </c>
      <c r="D12" s="367">
        <f>SUM(D9:D11)</f>
        <v>0</v>
      </c>
    </row>
    <row r="13" spans="1:4" ht="20.100000000000001" customHeight="1" thickBot="1" x14ac:dyDescent="0.25">
      <c r="A13" s="404"/>
      <c r="B13" s="401"/>
      <c r="C13" s="402"/>
      <c r="D13" s="403"/>
    </row>
    <row r="14" spans="1:4" ht="30" customHeight="1" thickBot="1" x14ac:dyDescent="0.25">
      <c r="A14" s="527" t="s">
        <v>6860</v>
      </c>
      <c r="B14" s="527"/>
      <c r="C14" s="230">
        <f>ROUND(SUM(SUMIF('EEG-Umlage-EV'!$B:$B,"EV6124-EEG---0",'EEG-Umlage-EV'!C:C),SUMIF('EEG-Umlage-EV'!$B:$B,"EV6124NEEG---0",'EEG-Umlage-EV'!C:C)),0)</f>
        <v>0</v>
      </c>
      <c r="D14" s="333"/>
    </row>
    <row r="15" spans="1:4" x14ac:dyDescent="0.2">
      <c r="A15" s="152"/>
      <c r="B15" s="152"/>
      <c r="C15" s="152"/>
      <c r="D15" s="152"/>
    </row>
    <row r="16" spans="1:4" ht="13.5" thickBot="1" x14ac:dyDescent="0.25">
      <c r="A16" s="152"/>
      <c r="B16" s="152"/>
      <c r="C16" s="152"/>
      <c r="D16" s="152"/>
    </row>
    <row r="17" spans="1:4" x14ac:dyDescent="0.2">
      <c r="A17" s="344" t="s">
        <v>6832</v>
      </c>
      <c r="B17" s="345"/>
      <c r="C17" s="345"/>
      <c r="D17" s="346"/>
    </row>
    <row r="18" spans="1:4" x14ac:dyDescent="0.2">
      <c r="A18" s="347" t="s">
        <v>6833</v>
      </c>
      <c r="B18" s="348"/>
      <c r="C18" s="348"/>
      <c r="D18" s="349"/>
    </row>
    <row r="19" spans="1:4" x14ac:dyDescent="0.2">
      <c r="A19" s="347" t="s">
        <v>6731</v>
      </c>
      <c r="B19" s="348"/>
      <c r="C19" s="348"/>
      <c r="D19" s="349"/>
    </row>
    <row r="20" spans="1:4" x14ac:dyDescent="0.2">
      <c r="A20" s="347" t="s">
        <v>6834</v>
      </c>
      <c r="B20" s="348"/>
      <c r="C20" s="348"/>
      <c r="D20" s="349"/>
    </row>
    <row r="21" spans="1:4" x14ac:dyDescent="0.2">
      <c r="A21" s="347" t="s">
        <v>6835</v>
      </c>
      <c r="B21" s="348"/>
      <c r="C21" s="348"/>
      <c r="D21" s="349"/>
    </row>
    <row r="22" spans="1:4" x14ac:dyDescent="0.2">
      <c r="A22" s="347" t="s">
        <v>6412</v>
      </c>
      <c r="B22" s="348"/>
      <c r="C22" s="348"/>
      <c r="D22" s="349"/>
    </row>
    <row r="23" spans="1:4" ht="13.5" thickBot="1" x14ac:dyDescent="0.25">
      <c r="A23" s="311" t="s">
        <v>6836</v>
      </c>
      <c r="B23" s="232"/>
      <c r="C23" s="232"/>
      <c r="D23" s="231"/>
    </row>
    <row r="24" spans="1:4" ht="16.5" customHeight="1" thickBot="1" x14ac:dyDescent="0.25">
      <c r="D24" s="364"/>
    </row>
    <row r="25" spans="1:4" ht="39" thickBot="1" x14ac:dyDescent="0.25">
      <c r="A25" s="528" t="s">
        <v>6410</v>
      </c>
      <c r="B25" s="529"/>
      <c r="C25" s="150" t="s">
        <v>6413</v>
      </c>
      <c r="D25" s="150" t="s">
        <v>6414</v>
      </c>
    </row>
    <row r="26" spans="1:4" ht="54" customHeight="1" thickBot="1" x14ac:dyDescent="0.25">
      <c r="A26" s="537" t="s">
        <v>6861</v>
      </c>
      <c r="B26" s="527"/>
      <c r="C26" s="230">
        <f>ROUND(SUM(SUMIF('EEG-Umlage-EV'!$B:$B,"EV61g2-EEG--20",'EEG-Umlage-EV'!C:C),SUMIF('EEG-Umlage-EV'!$B:$B,"EV61g2-NEEG-20",'EEG-Umlage-EV'!C:C)),0)</f>
        <v>0</v>
      </c>
      <c r="D26" s="229">
        <f>ROUND(SUM(SUMIF('EEG-Umlage-EV'!$B:$B,"EV61g2-EEG--20",'EEG-Umlage-EV'!D:D),SUMIF('EEG-Umlage-EV'!$B:$B,"EV61g2-NEEG-20",'EEG-Umlage-EV'!D:D)),2)</f>
        <v>0</v>
      </c>
    </row>
    <row r="28" spans="1:4" ht="13.5" thickBot="1" x14ac:dyDescent="0.25"/>
    <row r="29" spans="1:4" x14ac:dyDescent="0.2">
      <c r="A29" s="344" t="s">
        <v>6415</v>
      </c>
      <c r="B29" s="345"/>
      <c r="C29" s="345"/>
      <c r="D29" s="346"/>
    </row>
    <row r="30" spans="1:4" x14ac:dyDescent="0.2">
      <c r="A30" s="347" t="s">
        <v>6837</v>
      </c>
      <c r="B30" s="348"/>
      <c r="C30" s="348"/>
      <c r="D30" s="349"/>
    </row>
    <row r="31" spans="1:4" x14ac:dyDescent="0.2">
      <c r="A31" s="347" t="s">
        <v>6416</v>
      </c>
      <c r="B31" s="348"/>
      <c r="C31" s="348"/>
      <c r="D31" s="349"/>
    </row>
    <row r="32" spans="1:4" ht="13.5" thickBot="1" x14ac:dyDescent="0.25">
      <c r="A32" s="311" t="s">
        <v>6417</v>
      </c>
      <c r="B32" s="232"/>
      <c r="C32" s="232"/>
      <c r="D32" s="231"/>
    </row>
    <row r="33" spans="1:4" ht="4.5" customHeight="1" thickBot="1" x14ac:dyDescent="0.25">
      <c r="D33" s="364"/>
    </row>
    <row r="34" spans="1:4" ht="64.5" thickBot="1" x14ac:dyDescent="0.25">
      <c r="A34" s="528" t="s">
        <v>6410</v>
      </c>
      <c r="B34" s="529"/>
      <c r="C34" s="150" t="s">
        <v>6418</v>
      </c>
      <c r="D34" s="150" t="s">
        <v>6419</v>
      </c>
    </row>
    <row r="35" spans="1:4" ht="39.75" customHeight="1" thickBot="1" x14ac:dyDescent="0.25">
      <c r="A35" s="537" t="s">
        <v>6862</v>
      </c>
      <c r="B35" s="527"/>
      <c r="C35" s="230">
        <f>ROUND(SUMIF('EEG-Umlage-EV'!$B:$B,"SP61k1--AUS-EV",'EEG-Umlage-EV'!C:C),0)</f>
        <v>0</v>
      </c>
      <c r="D35" s="229">
        <f>ROUND(SUMIF('EEG-Umlage-EV'!$B:$B,"SP61k1--AUS-EV",'EEG-Umlage-EV'!D:D),2)</f>
        <v>0</v>
      </c>
    </row>
    <row r="36" spans="1:4" ht="38.25" customHeight="1" thickBot="1" x14ac:dyDescent="0.25">
      <c r="A36" s="537" t="s">
        <v>6863</v>
      </c>
      <c r="B36" s="527"/>
      <c r="C36" s="230">
        <f>ROUND(SUMIF('EEG-Umlage-EV'!$B:$B,"SP61k2--AUS-EV",'EEG-Umlage-EV'!C:C),0)</f>
        <v>0</v>
      </c>
      <c r="D36" s="229">
        <f>ROUND(SUMIF('EEG-Umlage-EV'!$B:$B,"SP61k2--AUS-EV",'EEG-Umlage-EV'!D:D),2)</f>
        <v>0</v>
      </c>
    </row>
    <row r="37" spans="1:4" ht="20.100000000000001" customHeight="1" thickBot="1" x14ac:dyDescent="0.25">
      <c r="A37" s="365"/>
      <c r="B37" s="151" t="s">
        <v>175</v>
      </c>
      <c r="C37" s="366">
        <f>SUM(C35:C36)</f>
        <v>0</v>
      </c>
      <c r="D37" s="367">
        <f>SUM(D35:D36)</f>
        <v>0</v>
      </c>
    </row>
    <row r="39" spans="1:4" ht="13.5" thickBot="1" x14ac:dyDescent="0.25"/>
    <row r="40" spans="1:4" x14ac:dyDescent="0.2">
      <c r="A40" s="344" t="s">
        <v>6732</v>
      </c>
      <c r="B40" s="345"/>
      <c r="C40" s="345"/>
      <c r="D40" s="346"/>
    </row>
    <row r="41" spans="1:4" ht="13.5" thickBot="1" x14ac:dyDescent="0.25">
      <c r="A41" s="311" t="s">
        <v>6838</v>
      </c>
      <c r="B41" s="232"/>
      <c r="C41" s="232"/>
      <c r="D41" s="231"/>
    </row>
    <row r="42" spans="1:4" ht="4.5" customHeight="1" thickBot="1" x14ac:dyDescent="0.25">
      <c r="D42" s="369"/>
    </row>
    <row r="43" spans="1:4" ht="24" customHeight="1" thickBot="1" x14ac:dyDescent="0.25">
      <c r="A43" s="528"/>
      <c r="B43" s="536"/>
      <c r="C43" s="343"/>
      <c r="D43" s="150" t="s">
        <v>6408</v>
      </c>
    </row>
    <row r="44" spans="1:4" ht="24" customHeight="1" thickBot="1" x14ac:dyDescent="0.25">
      <c r="A44" s="537" t="s">
        <v>6420</v>
      </c>
      <c r="B44" s="538"/>
      <c r="C44" s="368"/>
      <c r="D44" s="229">
        <f>ROUND(SUM(SUMIF('EEG-Umlage-EV'!$B:$B,"EV604-EEG-ZINS",'EEG-Umlage-EV'!D:D),SUMIF('EEG-Umlage-EV'!$B:$B,"EV604NEEG-ZINS",'EEG-Umlage-EV'!D:D)),2)</f>
        <v>0</v>
      </c>
    </row>
  </sheetData>
  <sheetProtection sheet="1" objects="1" scenarios="1"/>
  <mergeCells count="16">
    <mergeCell ref="A43:B43"/>
    <mergeCell ref="A44:B44"/>
    <mergeCell ref="A26:B26"/>
    <mergeCell ref="A25:B25"/>
    <mergeCell ref="A10:B10"/>
    <mergeCell ref="A34:B34"/>
    <mergeCell ref="A35:B35"/>
    <mergeCell ref="A36:B36"/>
    <mergeCell ref="A9:B9"/>
    <mergeCell ref="A8:B8"/>
    <mergeCell ref="A11:B11"/>
    <mergeCell ref="A14:B14"/>
    <mergeCell ref="A1:D1"/>
    <mergeCell ref="A2:D2"/>
    <mergeCell ref="A3:D3"/>
    <mergeCell ref="A4:D4"/>
  </mergeCells>
  <pageMargins left="0.7" right="0.7" top="0.78740157499999996" bottom="0.78740157499999996" header="0.3" footer="0.3"/>
  <pageSetup paperSize="9" fitToHeight="0" orientation="portrait" r:id="rId1"/>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5280"/>
  <sheetViews>
    <sheetView zoomScaleNormal="100" workbookViewId="0">
      <pane ySplit="2" topLeftCell="A3" activePane="bottomLeft" state="frozen"/>
      <selection activeCell="B6" sqref="B6"/>
      <selection pane="bottomLeft" activeCell="A3" sqref="A3"/>
    </sheetView>
  </sheetViews>
  <sheetFormatPr baseColWidth="10" defaultColWidth="11.42578125" defaultRowHeight="15" x14ac:dyDescent="0.25"/>
  <cols>
    <col min="1" max="1" width="46.7109375" style="127" customWidth="1"/>
    <col min="2" max="2" width="21.42578125" style="125" customWidth="1"/>
    <col min="3" max="3" width="33.140625" style="125" customWidth="1"/>
    <col min="4" max="4" width="73.7109375" style="125" customWidth="1"/>
    <col min="5" max="5" width="30.28515625" style="125" customWidth="1"/>
    <col min="6" max="8" width="16.85546875" style="126" customWidth="1"/>
    <col min="9" max="10" width="16.85546875" style="328" customWidth="1"/>
    <col min="11" max="11" width="22.7109375" style="323" customWidth="1"/>
    <col min="12" max="12" width="22.7109375" style="324" customWidth="1"/>
    <col min="13" max="13" width="22.7109375" style="325" customWidth="1"/>
    <col min="14" max="14" width="24" style="376" bestFit="1" customWidth="1"/>
    <col min="15" max="15" width="25.85546875" style="376" bestFit="1" customWidth="1"/>
    <col min="16" max="16" width="22.7109375" style="326" customWidth="1"/>
    <col min="17" max="17" width="22.7109375" style="324" customWidth="1"/>
    <col min="18" max="18" width="22.7109375" style="325" customWidth="1"/>
    <col min="19" max="20" width="11.42578125" style="319"/>
    <col min="21" max="21" width="22.7109375" style="326" customWidth="1"/>
    <col min="22" max="22" width="22.7109375" style="324" customWidth="1"/>
    <col min="23" max="23" width="22.7109375" style="325" customWidth="1"/>
    <col min="24" max="24" width="11.42578125" style="319"/>
    <col min="25" max="25" width="19.140625" style="319" customWidth="1"/>
    <col min="26" max="28" width="22.7109375" style="319" customWidth="1"/>
    <col min="29" max="29" width="11.42578125" style="319"/>
    <col min="30" max="36" width="11.42578125" style="390"/>
    <col min="37" max="37" width="11.42578125" style="319"/>
    <col min="38" max="41" width="11.42578125" style="390"/>
    <col min="42" max="42" width="11.42578125" style="319"/>
    <col min="43" max="43" width="74.28515625" style="319" bestFit="1" customWidth="1"/>
    <col min="44" max="16384" width="11.42578125" style="319"/>
  </cols>
  <sheetData>
    <row r="1" spans="1:56" ht="26.25" x14ac:dyDescent="0.4">
      <c r="A1" s="318" t="s">
        <v>6904</v>
      </c>
      <c r="B1" s="319"/>
      <c r="C1" s="319"/>
      <c r="D1" s="319"/>
      <c r="E1" s="319"/>
      <c r="F1" s="371"/>
      <c r="G1" s="371"/>
      <c r="H1" s="371"/>
      <c r="I1" s="371"/>
      <c r="J1" s="371"/>
      <c r="K1" s="320" t="s">
        <v>6839</v>
      </c>
      <c r="L1" s="321"/>
      <c r="M1" s="321"/>
      <c r="N1" s="372"/>
      <c r="O1" s="372"/>
      <c r="P1" s="320" t="s">
        <v>6347</v>
      </c>
      <c r="Q1" s="319"/>
      <c r="R1" s="319"/>
      <c r="U1" s="320" t="s">
        <v>6444</v>
      </c>
      <c r="V1" s="319"/>
      <c r="W1" s="319"/>
      <c r="Z1" s="319" t="s">
        <v>6409</v>
      </c>
      <c r="AD1" s="379" t="s">
        <v>6349</v>
      </c>
      <c r="AE1" s="379"/>
      <c r="AF1" s="319"/>
      <c r="AG1" s="319"/>
      <c r="AH1" s="319"/>
      <c r="AI1" s="319"/>
      <c r="AJ1" s="319"/>
      <c r="AL1" s="319"/>
      <c r="AM1" s="319"/>
      <c r="AN1" s="319"/>
      <c r="AO1" s="319"/>
      <c r="AQ1" s="322" t="s">
        <v>5945</v>
      </c>
      <c r="AR1" s="322" t="s">
        <v>5960</v>
      </c>
      <c r="AS1" s="322" t="s">
        <v>5961</v>
      </c>
      <c r="AT1" s="322" t="s">
        <v>5962</v>
      </c>
      <c r="AU1" s="322" t="s">
        <v>5963</v>
      </c>
      <c r="AV1" s="322" t="s">
        <v>5964</v>
      </c>
      <c r="AW1" s="322" t="s">
        <v>5965</v>
      </c>
      <c r="AX1" s="322" t="s">
        <v>5966</v>
      </c>
      <c r="AY1" s="322" t="s">
        <v>5967</v>
      </c>
      <c r="AZ1" s="322" t="s">
        <v>5968</v>
      </c>
      <c r="BA1" s="322" t="s">
        <v>5969</v>
      </c>
      <c r="BB1" s="322" t="s">
        <v>5970</v>
      </c>
      <c r="BC1" s="322" t="s">
        <v>5946</v>
      </c>
      <c r="BD1" s="467" t="s">
        <v>7059</v>
      </c>
    </row>
    <row r="2" spans="1:56" ht="191.25" x14ac:dyDescent="0.25">
      <c r="A2" s="373" t="s">
        <v>3995</v>
      </c>
      <c r="B2" s="373" t="s">
        <v>2071</v>
      </c>
      <c r="C2" s="373" t="s">
        <v>2072</v>
      </c>
      <c r="D2" s="373" t="s">
        <v>2073</v>
      </c>
      <c r="E2" s="373" t="s">
        <v>3996</v>
      </c>
      <c r="F2" s="330" t="s">
        <v>5972</v>
      </c>
      <c r="G2" s="330" t="s">
        <v>5974</v>
      </c>
      <c r="H2" s="330" t="s">
        <v>5973</v>
      </c>
      <c r="I2" s="330" t="s">
        <v>6443</v>
      </c>
      <c r="J2" s="374"/>
      <c r="K2" s="106" t="s">
        <v>4926</v>
      </c>
      <c r="L2" s="106" t="s">
        <v>4928</v>
      </c>
      <c r="M2" s="106"/>
      <c r="N2" s="375" t="s">
        <v>4934</v>
      </c>
      <c r="O2" s="375" t="s">
        <v>4935</v>
      </c>
      <c r="P2" s="106" t="s">
        <v>4926</v>
      </c>
      <c r="Q2" s="106" t="s">
        <v>4928</v>
      </c>
      <c r="R2" s="106"/>
      <c r="U2" s="106" t="s">
        <v>4926</v>
      </c>
      <c r="V2" s="106" t="s">
        <v>4928</v>
      </c>
      <c r="W2" s="106"/>
      <c r="Z2" s="106" t="s">
        <v>4926</v>
      </c>
      <c r="AA2" s="106" t="s">
        <v>4928</v>
      </c>
      <c r="AB2" s="106"/>
      <c r="AC2" s="389"/>
      <c r="AD2" s="379">
        <v>1</v>
      </c>
      <c r="AE2" s="379">
        <v>2</v>
      </c>
      <c r="AF2" s="379">
        <v>3</v>
      </c>
      <c r="AG2" s="319">
        <v>4</v>
      </c>
      <c r="AH2" s="319">
        <v>5</v>
      </c>
      <c r="AI2" s="319">
        <v>6</v>
      </c>
      <c r="AJ2" s="319">
        <v>7</v>
      </c>
      <c r="AK2" s="319">
        <v>8</v>
      </c>
      <c r="AL2" s="319">
        <v>9</v>
      </c>
      <c r="AM2" s="319">
        <v>10</v>
      </c>
      <c r="AN2" s="319">
        <v>11</v>
      </c>
      <c r="AO2" s="319">
        <v>12</v>
      </c>
      <c r="AQ2" s="465" t="s">
        <v>6939</v>
      </c>
      <c r="AR2" s="319">
        <v>1</v>
      </c>
      <c r="AS2" s="319">
        <v>2</v>
      </c>
      <c r="AT2" s="319">
        <v>3</v>
      </c>
      <c r="AU2" s="319">
        <v>4</v>
      </c>
      <c r="AV2" s="319">
        <v>5</v>
      </c>
      <c r="AW2" s="319">
        <v>6</v>
      </c>
      <c r="AX2" s="319">
        <v>7</v>
      </c>
      <c r="AY2" s="319">
        <v>8</v>
      </c>
      <c r="AZ2" s="319">
        <v>9</v>
      </c>
      <c r="BA2" s="319">
        <v>10</v>
      </c>
      <c r="BB2" s="319">
        <v>11</v>
      </c>
      <c r="BC2" s="319">
        <v>12</v>
      </c>
    </row>
    <row r="3" spans="1:56" ht="15" customHeight="1" x14ac:dyDescent="0.25">
      <c r="A3" s="127" t="s">
        <v>2377</v>
      </c>
      <c r="B3" s="125" t="s">
        <v>2076</v>
      </c>
      <c r="C3" s="125" t="s">
        <v>3997</v>
      </c>
      <c r="D3" s="125" t="s">
        <v>2378</v>
      </c>
      <c r="F3" s="126">
        <v>7.67</v>
      </c>
      <c r="G3" s="126">
        <v>7.87</v>
      </c>
      <c r="H3" s="126">
        <v>6.14</v>
      </c>
      <c r="I3" s="126"/>
      <c r="J3" s="329"/>
      <c r="K3" s="323">
        <f>ROUND(SUMIF('VGT-Bewegungsdaten'!B:B,A3,'VGT-Bewegungsdaten'!C:C),3)</f>
        <v>0</v>
      </c>
      <c r="L3" s="324">
        <f>ROUND(SUMIF('VGT-Bewegungsdaten'!B:B,$A3,'VGT-Bewegungsdaten'!D:D),2)</f>
        <v>0</v>
      </c>
      <c r="N3" s="376" t="s">
        <v>4930</v>
      </c>
      <c r="O3" s="376" t="s">
        <v>4939</v>
      </c>
      <c r="P3" s="326">
        <f>ROUND(SUMIF('AV-Bewegungsdaten'!B:B,A3,'AV-Bewegungsdaten'!C:C),3)</f>
        <v>0</v>
      </c>
      <c r="Q3" s="324">
        <f>ROUND(SUMIF('AV-Bewegungsdaten'!B:B,$A3,'AV-Bewegungsdaten'!D:D),2)</f>
        <v>0</v>
      </c>
      <c r="U3" s="326">
        <f>ROUND(SUMIF('DV-Bewegungsdaten'!B:B,Kategorien!A3,'DV-Bewegungsdaten'!D:D),3)</f>
        <v>0</v>
      </c>
      <c r="V3" s="324">
        <f>ROUND(SUMIF('DV-Bewegungsdaten'!B:B,Kategorien!A3,'DV-Bewegungsdaten'!E:E),3)</f>
        <v>0</v>
      </c>
      <c r="AD3" s="390">
        <f>MAX(0,$G3-AR$9)</f>
        <v>2.931</v>
      </c>
      <c r="AE3" s="390">
        <f t="shared" ref="AE3:AO3" si="0">MAX(0,$G3-AS$9)</f>
        <v>3.5880000000000001</v>
      </c>
      <c r="AF3" s="390">
        <f t="shared" si="0"/>
        <v>4.8070000000000004</v>
      </c>
      <c r="AG3" s="390">
        <f t="shared" si="0"/>
        <v>4.1739999999999995</v>
      </c>
      <c r="AH3" s="390">
        <f t="shared" si="0"/>
        <v>4.0860000000000003</v>
      </c>
      <c r="AI3" s="390">
        <f t="shared" si="0"/>
        <v>4.6180000000000003</v>
      </c>
      <c r="AJ3" s="390">
        <f t="shared" si="0"/>
        <v>3.9010000000000002</v>
      </c>
      <c r="AK3" s="390">
        <f t="shared" si="0"/>
        <v>4.1850000000000005</v>
      </c>
      <c r="AL3" s="390">
        <f t="shared" si="0"/>
        <v>4.2949999999999999</v>
      </c>
      <c r="AM3" s="390">
        <f t="shared" si="0"/>
        <v>4.1760000000000002</v>
      </c>
      <c r="AN3" s="390">
        <f t="shared" si="0"/>
        <v>3.7700000000000005</v>
      </c>
      <c r="AO3" s="390">
        <f t="shared" si="0"/>
        <v>4.673</v>
      </c>
      <c r="AQ3" s="322" t="s">
        <v>5952</v>
      </c>
      <c r="AR3" s="322">
        <v>3.8330000000000002</v>
      </c>
      <c r="AS3" s="322">
        <v>3.8109999999999999</v>
      </c>
      <c r="AT3" s="322">
        <v>2.423</v>
      </c>
      <c r="AU3" s="322">
        <v>3.262</v>
      </c>
      <c r="AV3" s="322">
        <v>3.5640000000000001</v>
      </c>
      <c r="AW3" s="322">
        <v>2.2309999999999999</v>
      </c>
      <c r="AX3" s="322">
        <v>3.641</v>
      </c>
      <c r="AY3" s="322">
        <v>3.0289999999999999</v>
      </c>
      <c r="AZ3" s="322">
        <v>3.0640000000000001</v>
      </c>
      <c r="BA3" s="322">
        <v>3.194</v>
      </c>
      <c r="BB3" s="322">
        <v>3.7090000000000001</v>
      </c>
      <c r="BC3" s="322">
        <v>2.5990000000000002</v>
      </c>
      <c r="BD3" s="322"/>
    </row>
    <row r="4" spans="1:56" ht="15" customHeight="1" x14ac:dyDescent="0.25">
      <c r="A4" s="127" t="s">
        <v>2379</v>
      </c>
      <c r="B4" s="125" t="s">
        <v>2076</v>
      </c>
      <c r="C4" s="125" t="s">
        <v>3997</v>
      </c>
      <c r="D4" s="125" t="s">
        <v>2380</v>
      </c>
      <c r="F4" s="126">
        <v>6.65</v>
      </c>
      <c r="G4" s="126">
        <v>6.8500000000000005</v>
      </c>
      <c r="H4" s="126">
        <v>5.32</v>
      </c>
      <c r="I4" s="126"/>
      <c r="J4" s="329"/>
      <c r="K4" s="323">
        <f>ROUND(SUMIF('VGT-Bewegungsdaten'!B:B,A4,'VGT-Bewegungsdaten'!C:C),3)</f>
        <v>0</v>
      </c>
      <c r="L4" s="324">
        <f>ROUND(SUMIF('VGT-Bewegungsdaten'!B:B,$A4,'VGT-Bewegungsdaten'!D:D),2)</f>
        <v>0</v>
      </c>
      <c r="N4" s="376" t="s">
        <v>4930</v>
      </c>
      <c r="O4" s="376" t="s">
        <v>4939</v>
      </c>
      <c r="P4" s="326">
        <f>ROUND(SUMIF('AV-Bewegungsdaten'!B:B,A4,'AV-Bewegungsdaten'!C:C),3)</f>
        <v>0</v>
      </c>
      <c r="Q4" s="324">
        <f>ROUND(SUMIF('AV-Bewegungsdaten'!B:B,$A4,'AV-Bewegungsdaten'!D:D),2)</f>
        <v>0</v>
      </c>
      <c r="U4" s="326">
        <f>ROUND(SUMIF('DV-Bewegungsdaten'!B:B,Kategorien!A4,'DV-Bewegungsdaten'!D:D),3)</f>
        <v>0</v>
      </c>
      <c r="V4" s="324">
        <f>ROUND(SUMIF('DV-Bewegungsdaten'!B:B,Kategorien!A4,'DV-Bewegungsdaten'!E:E),3)</f>
        <v>0</v>
      </c>
      <c r="AD4" s="390">
        <f t="shared" ref="AD4:AD67" si="1">MAX(0,$G4-AR$9)</f>
        <v>1.9110000000000005</v>
      </c>
      <c r="AE4" s="390">
        <f t="shared" ref="AE4:AE67" si="2">MAX(0,$G4-AS$9)</f>
        <v>2.5680000000000005</v>
      </c>
      <c r="AF4" s="390">
        <f t="shared" ref="AF4:AF67" si="3">MAX(0,$G4-AT$9)</f>
        <v>3.7870000000000004</v>
      </c>
      <c r="AG4" s="390">
        <f t="shared" ref="AG4:AG67" si="4">MAX(0,$G4-AU$9)</f>
        <v>3.1540000000000004</v>
      </c>
      <c r="AH4" s="390">
        <f t="shared" ref="AH4:AH67" si="5">MAX(0,$G4-AV$9)</f>
        <v>3.0660000000000007</v>
      </c>
      <c r="AI4" s="390">
        <f t="shared" ref="AI4:AI67" si="6">MAX(0,$G4-AW$9)</f>
        <v>3.5980000000000008</v>
      </c>
      <c r="AJ4" s="390">
        <f t="shared" ref="AJ4:AJ67" si="7">MAX(0,$G4-AX$9)</f>
        <v>2.8810000000000007</v>
      </c>
      <c r="AK4" s="390">
        <f t="shared" ref="AK4:AK67" si="8">MAX(0,$G4-AY$9)</f>
        <v>3.1650000000000005</v>
      </c>
      <c r="AL4" s="390">
        <f t="shared" ref="AL4:AL67" si="9">MAX(0,$G4-AZ$9)</f>
        <v>3.2750000000000004</v>
      </c>
      <c r="AM4" s="390">
        <f t="shared" ref="AM4:AM67" si="10">MAX(0,$G4-BA$9)</f>
        <v>3.1560000000000006</v>
      </c>
      <c r="AN4" s="390">
        <f t="shared" ref="AN4:AN67" si="11">MAX(0,$G4-BB$9)</f>
        <v>2.7500000000000009</v>
      </c>
      <c r="AO4" s="390">
        <f t="shared" ref="AO4:AO67" si="12">MAX(0,$G4-BC$9)</f>
        <v>3.6530000000000005</v>
      </c>
      <c r="AQ4" s="322" t="s">
        <v>5953</v>
      </c>
      <c r="AR4" s="322">
        <v>0.4</v>
      </c>
      <c r="AS4" s="322">
        <v>0.4</v>
      </c>
      <c r="AT4" s="322">
        <v>0.4</v>
      </c>
      <c r="AU4" s="322">
        <v>0.4</v>
      </c>
      <c r="AV4" s="322">
        <v>0.4</v>
      </c>
      <c r="AW4" s="322">
        <v>0.4</v>
      </c>
      <c r="AX4" s="322">
        <v>0.4</v>
      </c>
      <c r="AY4" s="322">
        <v>0.4</v>
      </c>
      <c r="AZ4" s="322">
        <v>0.4</v>
      </c>
      <c r="BA4" s="322">
        <v>0.4</v>
      </c>
      <c r="BB4" s="322">
        <v>0.4</v>
      </c>
      <c r="BC4" s="322">
        <v>0.4</v>
      </c>
      <c r="BD4" s="322"/>
    </row>
    <row r="5" spans="1:56" ht="15" customHeight="1" x14ac:dyDescent="0.25">
      <c r="A5" s="127" t="s">
        <v>2381</v>
      </c>
      <c r="B5" s="125" t="s">
        <v>2076</v>
      </c>
      <c r="C5" s="125" t="s">
        <v>3998</v>
      </c>
      <c r="D5" s="125" t="s">
        <v>2378</v>
      </c>
      <c r="F5" s="126">
        <v>7.67</v>
      </c>
      <c r="G5" s="126">
        <v>7.87</v>
      </c>
      <c r="H5" s="126">
        <v>6.14</v>
      </c>
      <c r="I5" s="126"/>
      <c r="J5" s="329"/>
      <c r="K5" s="323">
        <f>ROUND(SUMIF('VGT-Bewegungsdaten'!B:B,A5,'VGT-Bewegungsdaten'!C:C),3)</f>
        <v>0</v>
      </c>
      <c r="L5" s="324">
        <f>ROUND(SUMIF('VGT-Bewegungsdaten'!B:B,$A5,'VGT-Bewegungsdaten'!D:D),2)</f>
        <v>0</v>
      </c>
      <c r="N5" s="376" t="s">
        <v>4930</v>
      </c>
      <c r="O5" s="376" t="s">
        <v>4939</v>
      </c>
      <c r="P5" s="326">
        <f>ROUND(SUMIF('AV-Bewegungsdaten'!B:B,A5,'AV-Bewegungsdaten'!C:C),3)</f>
        <v>0</v>
      </c>
      <c r="Q5" s="324">
        <f>ROUND(SUMIF('AV-Bewegungsdaten'!B:B,$A5,'AV-Bewegungsdaten'!D:D),2)</f>
        <v>0</v>
      </c>
      <c r="U5" s="326">
        <f>ROUND(SUMIF('DV-Bewegungsdaten'!B:B,Kategorien!A5,'DV-Bewegungsdaten'!D:D),3)</f>
        <v>0</v>
      </c>
      <c r="V5" s="324">
        <f>ROUND(SUMIF('DV-Bewegungsdaten'!B:B,Kategorien!A5,'DV-Bewegungsdaten'!E:E),3)</f>
        <v>0</v>
      </c>
      <c r="AD5" s="390">
        <f t="shared" si="1"/>
        <v>2.931</v>
      </c>
      <c r="AE5" s="390">
        <f t="shared" si="2"/>
        <v>3.5880000000000001</v>
      </c>
      <c r="AF5" s="390">
        <f t="shared" si="3"/>
        <v>4.8070000000000004</v>
      </c>
      <c r="AG5" s="390">
        <f t="shared" si="4"/>
        <v>4.1739999999999995</v>
      </c>
      <c r="AH5" s="390">
        <f t="shared" si="5"/>
        <v>4.0860000000000003</v>
      </c>
      <c r="AI5" s="390">
        <f t="shared" si="6"/>
        <v>4.6180000000000003</v>
      </c>
      <c r="AJ5" s="390">
        <f t="shared" si="7"/>
        <v>3.9010000000000002</v>
      </c>
      <c r="AK5" s="390">
        <f t="shared" si="8"/>
        <v>4.1850000000000005</v>
      </c>
      <c r="AL5" s="390">
        <f t="shared" si="9"/>
        <v>4.2949999999999999</v>
      </c>
      <c r="AM5" s="390">
        <f t="shared" si="10"/>
        <v>4.1760000000000002</v>
      </c>
      <c r="AN5" s="390">
        <f t="shared" si="11"/>
        <v>3.7700000000000005</v>
      </c>
      <c r="AO5" s="390">
        <f t="shared" si="12"/>
        <v>4.673</v>
      </c>
      <c r="AQ5" s="322" t="s">
        <v>5954</v>
      </c>
      <c r="AR5" s="322">
        <v>4.298</v>
      </c>
      <c r="AS5" s="322">
        <v>4.0880000000000001</v>
      </c>
      <c r="AT5" s="322">
        <v>2.6720000000000002</v>
      </c>
      <c r="AU5" s="322">
        <v>3.4159999999999999</v>
      </c>
      <c r="AV5" s="322">
        <v>3.5590000000000002</v>
      </c>
      <c r="AW5" s="322">
        <v>2.6619999999999999</v>
      </c>
      <c r="AX5" s="322">
        <v>3.6440000000000001</v>
      </c>
      <c r="AY5" s="322">
        <v>3.2</v>
      </c>
      <c r="AZ5" s="322">
        <v>3.3170000000000002</v>
      </c>
      <c r="BA5" s="322">
        <v>3.323</v>
      </c>
      <c r="BB5" s="322">
        <v>3.835</v>
      </c>
      <c r="BC5" s="322">
        <v>2.9359999999999999</v>
      </c>
      <c r="BD5" s="322"/>
    </row>
    <row r="6" spans="1:56" ht="15" customHeight="1" x14ac:dyDescent="0.25">
      <c r="A6" s="127" t="s">
        <v>2382</v>
      </c>
      <c r="B6" s="125" t="s">
        <v>2076</v>
      </c>
      <c r="C6" s="125" t="s">
        <v>3998</v>
      </c>
      <c r="D6" s="125" t="s">
        <v>2380</v>
      </c>
      <c r="F6" s="126">
        <v>6.65</v>
      </c>
      <c r="G6" s="126">
        <v>6.8500000000000005</v>
      </c>
      <c r="H6" s="126">
        <v>5.32</v>
      </c>
      <c r="I6" s="126"/>
      <c r="J6" s="329"/>
      <c r="K6" s="323">
        <f>ROUND(SUMIF('VGT-Bewegungsdaten'!B:B,A6,'VGT-Bewegungsdaten'!C:C),3)</f>
        <v>0</v>
      </c>
      <c r="L6" s="324">
        <f>ROUND(SUMIF('VGT-Bewegungsdaten'!B:B,$A6,'VGT-Bewegungsdaten'!D:D),2)</f>
        <v>0</v>
      </c>
      <c r="N6" s="376" t="s">
        <v>4930</v>
      </c>
      <c r="O6" s="376" t="s">
        <v>4939</v>
      </c>
      <c r="P6" s="326">
        <f>ROUND(SUMIF('AV-Bewegungsdaten'!B:B,A6,'AV-Bewegungsdaten'!C:C),3)</f>
        <v>0</v>
      </c>
      <c r="Q6" s="324">
        <f>ROUND(SUMIF('AV-Bewegungsdaten'!B:B,$A6,'AV-Bewegungsdaten'!D:D),2)</f>
        <v>0</v>
      </c>
      <c r="U6" s="326">
        <f>ROUND(SUMIF('DV-Bewegungsdaten'!B:B,Kategorien!A6,'DV-Bewegungsdaten'!D:D),3)</f>
        <v>0</v>
      </c>
      <c r="V6" s="324">
        <f>ROUND(SUMIF('DV-Bewegungsdaten'!B:B,Kategorien!A6,'DV-Bewegungsdaten'!E:E),3)</f>
        <v>0</v>
      </c>
      <c r="AD6" s="390">
        <f t="shared" si="1"/>
        <v>1.9110000000000005</v>
      </c>
      <c r="AE6" s="390">
        <f t="shared" si="2"/>
        <v>2.5680000000000005</v>
      </c>
      <c r="AF6" s="390">
        <f t="shared" si="3"/>
        <v>3.7870000000000004</v>
      </c>
      <c r="AG6" s="390">
        <f t="shared" si="4"/>
        <v>3.1540000000000004</v>
      </c>
      <c r="AH6" s="390">
        <f t="shared" si="5"/>
        <v>3.0660000000000007</v>
      </c>
      <c r="AI6" s="390">
        <f t="shared" si="6"/>
        <v>3.5980000000000008</v>
      </c>
      <c r="AJ6" s="390">
        <f t="shared" si="7"/>
        <v>2.8810000000000007</v>
      </c>
      <c r="AK6" s="390">
        <f t="shared" si="8"/>
        <v>3.1650000000000005</v>
      </c>
      <c r="AL6" s="390">
        <f t="shared" si="9"/>
        <v>3.2750000000000004</v>
      </c>
      <c r="AM6" s="390">
        <f t="shared" si="10"/>
        <v>3.1560000000000006</v>
      </c>
      <c r="AN6" s="390">
        <f t="shared" si="11"/>
        <v>2.7500000000000009</v>
      </c>
      <c r="AO6" s="390">
        <f t="shared" si="12"/>
        <v>3.6530000000000005</v>
      </c>
      <c r="AQ6" s="322" t="s">
        <v>5955</v>
      </c>
      <c r="AR6" s="322">
        <v>0.4</v>
      </c>
      <c r="AS6" s="322">
        <v>0.4</v>
      </c>
      <c r="AT6" s="322">
        <v>0.4</v>
      </c>
      <c r="AU6" s="322">
        <v>0.4</v>
      </c>
      <c r="AV6" s="322">
        <v>0.4</v>
      </c>
      <c r="AW6" s="322">
        <v>0.4</v>
      </c>
      <c r="AX6" s="322">
        <v>0.4</v>
      </c>
      <c r="AY6" s="322">
        <v>0.4</v>
      </c>
      <c r="AZ6" s="322">
        <v>0.4</v>
      </c>
      <c r="BA6" s="322">
        <v>0.4</v>
      </c>
      <c r="BB6" s="322">
        <v>0.4</v>
      </c>
      <c r="BC6" s="322">
        <v>0.4</v>
      </c>
      <c r="BD6" s="322"/>
    </row>
    <row r="7" spans="1:56" ht="15" customHeight="1" x14ac:dyDescent="0.25">
      <c r="A7" s="127" t="s">
        <v>2383</v>
      </c>
      <c r="B7" s="125" t="s">
        <v>2076</v>
      </c>
      <c r="C7" s="125" t="s">
        <v>3999</v>
      </c>
      <c r="D7" s="125" t="s">
        <v>2378</v>
      </c>
      <c r="F7" s="126">
        <v>7.67</v>
      </c>
      <c r="G7" s="126">
        <v>7.87</v>
      </c>
      <c r="H7" s="126">
        <v>6.14</v>
      </c>
      <c r="I7" s="126"/>
      <c r="J7" s="329"/>
      <c r="K7" s="323">
        <f>ROUND(SUMIF('VGT-Bewegungsdaten'!B:B,A7,'VGT-Bewegungsdaten'!C:C),3)</f>
        <v>0</v>
      </c>
      <c r="L7" s="324">
        <f>ROUND(SUMIF('VGT-Bewegungsdaten'!B:B,$A7,'VGT-Bewegungsdaten'!D:D),2)</f>
        <v>0</v>
      </c>
      <c r="N7" s="376" t="s">
        <v>4930</v>
      </c>
      <c r="O7" s="376" t="s">
        <v>4939</v>
      </c>
      <c r="P7" s="326">
        <f>ROUND(SUMIF('AV-Bewegungsdaten'!B:B,A7,'AV-Bewegungsdaten'!C:C),3)</f>
        <v>0</v>
      </c>
      <c r="Q7" s="324">
        <f>ROUND(SUMIF('AV-Bewegungsdaten'!B:B,$A7,'AV-Bewegungsdaten'!D:D),2)</f>
        <v>0</v>
      </c>
      <c r="U7" s="326">
        <f>ROUND(SUMIF('DV-Bewegungsdaten'!B:B,Kategorien!A7,'DV-Bewegungsdaten'!D:D),3)</f>
        <v>0</v>
      </c>
      <c r="V7" s="324">
        <f>ROUND(SUMIF('DV-Bewegungsdaten'!B:B,Kategorien!A7,'DV-Bewegungsdaten'!E:E),3)</f>
        <v>0</v>
      </c>
      <c r="AD7" s="390">
        <f t="shared" si="1"/>
        <v>2.931</v>
      </c>
      <c r="AE7" s="390">
        <f t="shared" si="2"/>
        <v>3.5880000000000001</v>
      </c>
      <c r="AF7" s="390">
        <f t="shared" si="3"/>
        <v>4.8070000000000004</v>
      </c>
      <c r="AG7" s="390">
        <f t="shared" si="4"/>
        <v>4.1739999999999995</v>
      </c>
      <c r="AH7" s="390">
        <f t="shared" si="5"/>
        <v>4.0860000000000003</v>
      </c>
      <c r="AI7" s="390">
        <f t="shared" si="6"/>
        <v>4.6180000000000003</v>
      </c>
      <c r="AJ7" s="390">
        <f t="shared" si="7"/>
        <v>3.9010000000000002</v>
      </c>
      <c r="AK7" s="390">
        <f t="shared" si="8"/>
        <v>4.1850000000000005</v>
      </c>
      <c r="AL7" s="390">
        <f t="shared" si="9"/>
        <v>4.2949999999999999</v>
      </c>
      <c r="AM7" s="390">
        <f t="shared" si="10"/>
        <v>4.1760000000000002</v>
      </c>
      <c r="AN7" s="390">
        <f t="shared" si="11"/>
        <v>3.7700000000000005</v>
      </c>
      <c r="AO7" s="390">
        <f t="shared" si="12"/>
        <v>4.673</v>
      </c>
      <c r="AQ7" s="322" t="s">
        <v>5956</v>
      </c>
      <c r="AR7" s="322">
        <v>5.9059999999999997</v>
      </c>
      <c r="AS7" s="322">
        <v>4.2130000000000001</v>
      </c>
      <c r="AT7" s="322">
        <v>3.0750000000000002</v>
      </c>
      <c r="AU7" s="322">
        <v>3.1720000000000002</v>
      </c>
      <c r="AV7" s="322">
        <v>3.53</v>
      </c>
      <c r="AW7" s="322">
        <v>2.91</v>
      </c>
      <c r="AX7" s="322">
        <v>3.9169999999999998</v>
      </c>
      <c r="AY7" s="322">
        <v>3.3759999999999999</v>
      </c>
      <c r="AZ7" s="322">
        <v>3.3450000000000002</v>
      </c>
      <c r="BA7" s="322">
        <v>3.7879999999999998</v>
      </c>
      <c r="BB7" s="322">
        <v>4.383</v>
      </c>
      <c r="BC7" s="322">
        <v>3.6960000000000002</v>
      </c>
      <c r="BD7" s="322"/>
    </row>
    <row r="8" spans="1:56" ht="15" customHeight="1" x14ac:dyDescent="0.25">
      <c r="A8" s="127" t="s">
        <v>2384</v>
      </c>
      <c r="B8" s="125" t="s">
        <v>2076</v>
      </c>
      <c r="C8" s="125" t="s">
        <v>3999</v>
      </c>
      <c r="D8" s="125" t="s">
        <v>2380</v>
      </c>
      <c r="F8" s="126">
        <v>6.65</v>
      </c>
      <c r="G8" s="126">
        <v>6.8500000000000005</v>
      </c>
      <c r="H8" s="126">
        <v>5.32</v>
      </c>
      <c r="I8" s="126"/>
      <c r="J8" s="329"/>
      <c r="K8" s="323">
        <f>ROUND(SUMIF('VGT-Bewegungsdaten'!B:B,A8,'VGT-Bewegungsdaten'!C:C),3)</f>
        <v>0</v>
      </c>
      <c r="L8" s="324">
        <f>ROUND(SUMIF('VGT-Bewegungsdaten'!B:B,$A8,'VGT-Bewegungsdaten'!D:D),2)</f>
        <v>0</v>
      </c>
      <c r="N8" s="376" t="s">
        <v>4930</v>
      </c>
      <c r="O8" s="376" t="s">
        <v>4939</v>
      </c>
      <c r="P8" s="326">
        <f>ROUND(SUMIF('AV-Bewegungsdaten'!B:B,A8,'AV-Bewegungsdaten'!C:C),3)</f>
        <v>0</v>
      </c>
      <c r="Q8" s="324">
        <f>ROUND(SUMIF('AV-Bewegungsdaten'!B:B,$A8,'AV-Bewegungsdaten'!D:D),2)</f>
        <v>0</v>
      </c>
      <c r="U8" s="326">
        <f>ROUND(SUMIF('DV-Bewegungsdaten'!B:B,Kategorien!A8,'DV-Bewegungsdaten'!D:D),3)</f>
        <v>0</v>
      </c>
      <c r="V8" s="324">
        <f>ROUND(SUMIF('DV-Bewegungsdaten'!B:B,Kategorien!A8,'DV-Bewegungsdaten'!E:E),3)</f>
        <v>0</v>
      </c>
      <c r="AD8" s="390">
        <f t="shared" si="1"/>
        <v>1.9110000000000005</v>
      </c>
      <c r="AE8" s="390">
        <f t="shared" si="2"/>
        <v>2.5680000000000005</v>
      </c>
      <c r="AF8" s="390">
        <f t="shared" si="3"/>
        <v>3.7870000000000004</v>
      </c>
      <c r="AG8" s="390">
        <f t="shared" si="4"/>
        <v>3.1540000000000004</v>
      </c>
      <c r="AH8" s="390">
        <f t="shared" si="5"/>
        <v>3.0660000000000007</v>
      </c>
      <c r="AI8" s="390">
        <f t="shared" si="6"/>
        <v>3.5980000000000008</v>
      </c>
      <c r="AJ8" s="390">
        <f t="shared" si="7"/>
        <v>2.8810000000000007</v>
      </c>
      <c r="AK8" s="390">
        <f t="shared" si="8"/>
        <v>3.1650000000000005</v>
      </c>
      <c r="AL8" s="390">
        <f t="shared" si="9"/>
        <v>3.2750000000000004</v>
      </c>
      <c r="AM8" s="390">
        <f t="shared" si="10"/>
        <v>3.1560000000000006</v>
      </c>
      <c r="AN8" s="390">
        <f t="shared" si="11"/>
        <v>2.7500000000000009</v>
      </c>
      <c r="AO8" s="390">
        <f t="shared" si="12"/>
        <v>3.6530000000000005</v>
      </c>
      <c r="AQ8" s="322" t="s">
        <v>5957</v>
      </c>
      <c r="AR8" s="322">
        <v>0.4</v>
      </c>
      <c r="AS8" s="322">
        <v>0.4</v>
      </c>
      <c r="AT8" s="322">
        <v>0.4</v>
      </c>
      <c r="AU8" s="322">
        <v>0.4</v>
      </c>
      <c r="AV8" s="322">
        <v>0.4</v>
      </c>
      <c r="AW8" s="322">
        <v>0.4</v>
      </c>
      <c r="AX8" s="322">
        <v>0.4</v>
      </c>
      <c r="AY8" s="322">
        <v>0.4</v>
      </c>
      <c r="AZ8" s="322">
        <v>0.4</v>
      </c>
      <c r="BA8" s="322">
        <v>0.4</v>
      </c>
      <c r="BB8" s="322">
        <v>0.4</v>
      </c>
      <c r="BC8" s="322">
        <v>0.4</v>
      </c>
      <c r="BD8" s="322"/>
    </row>
    <row r="9" spans="1:56" ht="15" customHeight="1" x14ac:dyDescent="0.25">
      <c r="A9" s="127" t="s">
        <v>2385</v>
      </c>
      <c r="B9" s="125" t="s">
        <v>2076</v>
      </c>
      <c r="C9" s="125" t="s">
        <v>4000</v>
      </c>
      <c r="D9" s="125" t="s">
        <v>2378</v>
      </c>
      <c r="F9" s="126">
        <v>7.67</v>
      </c>
      <c r="G9" s="126">
        <v>7.87</v>
      </c>
      <c r="H9" s="126">
        <v>6.14</v>
      </c>
      <c r="I9" s="126"/>
      <c r="J9" s="329"/>
      <c r="K9" s="323">
        <f>ROUND(SUMIF('VGT-Bewegungsdaten'!B:B,A9,'VGT-Bewegungsdaten'!C:C),3)</f>
        <v>0</v>
      </c>
      <c r="L9" s="324">
        <f>ROUND(SUMIF('VGT-Bewegungsdaten'!B:B,$A9,'VGT-Bewegungsdaten'!D:D),2)</f>
        <v>0</v>
      </c>
      <c r="N9" s="376" t="s">
        <v>4930</v>
      </c>
      <c r="O9" s="376" t="s">
        <v>4939</v>
      </c>
      <c r="P9" s="326">
        <f>ROUND(SUMIF('AV-Bewegungsdaten'!B:B,A9,'AV-Bewegungsdaten'!C:C),3)</f>
        <v>0</v>
      </c>
      <c r="Q9" s="324">
        <f>ROUND(SUMIF('AV-Bewegungsdaten'!B:B,$A9,'AV-Bewegungsdaten'!D:D),2)</f>
        <v>0</v>
      </c>
      <c r="U9" s="326">
        <f>ROUND(SUMIF('DV-Bewegungsdaten'!B:B,Kategorien!A9,'DV-Bewegungsdaten'!D:D),3)</f>
        <v>0</v>
      </c>
      <c r="V9" s="324">
        <f>ROUND(SUMIF('DV-Bewegungsdaten'!B:B,Kategorien!A9,'DV-Bewegungsdaten'!E:E),3)</f>
        <v>0</v>
      </c>
      <c r="AD9" s="390">
        <f t="shared" si="1"/>
        <v>2.931</v>
      </c>
      <c r="AE9" s="390">
        <f t="shared" si="2"/>
        <v>3.5880000000000001</v>
      </c>
      <c r="AF9" s="390">
        <f t="shared" si="3"/>
        <v>4.8070000000000004</v>
      </c>
      <c r="AG9" s="390">
        <f t="shared" si="4"/>
        <v>4.1739999999999995</v>
      </c>
      <c r="AH9" s="390">
        <f t="shared" si="5"/>
        <v>4.0860000000000003</v>
      </c>
      <c r="AI9" s="390">
        <f t="shared" si="6"/>
        <v>4.6180000000000003</v>
      </c>
      <c r="AJ9" s="390">
        <f t="shared" si="7"/>
        <v>3.9010000000000002</v>
      </c>
      <c r="AK9" s="390">
        <f t="shared" si="8"/>
        <v>4.1850000000000005</v>
      </c>
      <c r="AL9" s="390">
        <f t="shared" si="9"/>
        <v>4.2949999999999999</v>
      </c>
      <c r="AM9" s="390">
        <f t="shared" si="10"/>
        <v>4.1760000000000002</v>
      </c>
      <c r="AN9" s="390">
        <f t="shared" si="11"/>
        <v>3.7700000000000005</v>
      </c>
      <c r="AO9" s="390">
        <f t="shared" si="12"/>
        <v>4.673</v>
      </c>
      <c r="AQ9" s="322" t="s">
        <v>5958</v>
      </c>
      <c r="AR9" s="322">
        <v>4.9390000000000001</v>
      </c>
      <c r="AS9" s="322">
        <v>4.282</v>
      </c>
      <c r="AT9" s="322">
        <v>3.0630000000000002</v>
      </c>
      <c r="AU9" s="322">
        <v>3.6960000000000002</v>
      </c>
      <c r="AV9" s="322">
        <v>3.7839999999999998</v>
      </c>
      <c r="AW9" s="322">
        <v>3.2519999999999998</v>
      </c>
      <c r="AX9" s="322">
        <v>3.9689999999999999</v>
      </c>
      <c r="AY9" s="322">
        <v>3.6850000000000001</v>
      </c>
      <c r="AZ9" s="322">
        <v>3.5750000000000002</v>
      </c>
      <c r="BA9" s="322">
        <v>3.694</v>
      </c>
      <c r="BB9" s="322">
        <v>4.0999999999999996</v>
      </c>
      <c r="BC9" s="322">
        <v>3.1970000000000001</v>
      </c>
      <c r="BD9" s="322"/>
    </row>
    <row r="10" spans="1:56" ht="15" customHeight="1" x14ac:dyDescent="0.25">
      <c r="A10" s="127" t="s">
        <v>2386</v>
      </c>
      <c r="B10" s="125" t="s">
        <v>2076</v>
      </c>
      <c r="C10" s="125" t="s">
        <v>4000</v>
      </c>
      <c r="D10" s="125" t="s">
        <v>2380</v>
      </c>
      <c r="F10" s="126">
        <v>6.65</v>
      </c>
      <c r="G10" s="126">
        <v>6.8500000000000005</v>
      </c>
      <c r="H10" s="126">
        <v>5.32</v>
      </c>
      <c r="I10" s="126"/>
      <c r="J10" s="329"/>
      <c r="K10" s="323">
        <f>ROUND(SUMIF('VGT-Bewegungsdaten'!B:B,A10,'VGT-Bewegungsdaten'!C:C),3)</f>
        <v>0</v>
      </c>
      <c r="L10" s="324">
        <f>ROUND(SUMIF('VGT-Bewegungsdaten'!B:B,$A10,'VGT-Bewegungsdaten'!D:D),2)</f>
        <v>0</v>
      </c>
      <c r="N10" s="376" t="s">
        <v>4930</v>
      </c>
      <c r="O10" s="376" t="s">
        <v>4939</v>
      </c>
      <c r="P10" s="326">
        <f>ROUND(SUMIF('AV-Bewegungsdaten'!B:B,A10,'AV-Bewegungsdaten'!C:C),3)</f>
        <v>0</v>
      </c>
      <c r="Q10" s="324">
        <f>ROUND(SUMIF('AV-Bewegungsdaten'!B:B,$A10,'AV-Bewegungsdaten'!D:D),2)</f>
        <v>0</v>
      </c>
      <c r="U10" s="326">
        <f>ROUND(SUMIF('DV-Bewegungsdaten'!B:B,Kategorien!A10,'DV-Bewegungsdaten'!D:D),3)</f>
        <v>0</v>
      </c>
      <c r="V10" s="324">
        <f>ROUND(SUMIF('DV-Bewegungsdaten'!B:B,Kategorien!A10,'DV-Bewegungsdaten'!E:E),3)</f>
        <v>0</v>
      </c>
      <c r="AD10" s="390">
        <f t="shared" si="1"/>
        <v>1.9110000000000005</v>
      </c>
      <c r="AE10" s="390">
        <f t="shared" si="2"/>
        <v>2.5680000000000005</v>
      </c>
      <c r="AF10" s="390">
        <f t="shared" si="3"/>
        <v>3.7870000000000004</v>
      </c>
      <c r="AG10" s="390">
        <f t="shared" si="4"/>
        <v>3.1540000000000004</v>
      </c>
      <c r="AH10" s="390">
        <f t="shared" si="5"/>
        <v>3.0660000000000007</v>
      </c>
      <c r="AI10" s="390">
        <f t="shared" si="6"/>
        <v>3.5980000000000008</v>
      </c>
      <c r="AJ10" s="390">
        <f t="shared" si="7"/>
        <v>2.8810000000000007</v>
      </c>
      <c r="AK10" s="390">
        <f t="shared" si="8"/>
        <v>3.1650000000000005</v>
      </c>
      <c r="AL10" s="390">
        <f t="shared" si="9"/>
        <v>3.2750000000000004</v>
      </c>
      <c r="AM10" s="390">
        <f t="shared" si="10"/>
        <v>3.1560000000000006</v>
      </c>
      <c r="AN10" s="390">
        <f t="shared" si="11"/>
        <v>2.7500000000000009</v>
      </c>
      <c r="AO10" s="390">
        <f t="shared" si="12"/>
        <v>3.6530000000000005</v>
      </c>
      <c r="AQ10" s="322" t="s">
        <v>5959</v>
      </c>
      <c r="AR10" s="322">
        <v>0.2</v>
      </c>
      <c r="AS10" s="322">
        <v>0.2</v>
      </c>
      <c r="AT10" s="322">
        <v>0.2</v>
      </c>
      <c r="AU10" s="322">
        <v>0.2</v>
      </c>
      <c r="AV10" s="322">
        <v>0.2</v>
      </c>
      <c r="AW10" s="322">
        <v>0.2</v>
      </c>
      <c r="AX10" s="322">
        <v>0.2</v>
      </c>
      <c r="AY10" s="322">
        <v>0.2</v>
      </c>
      <c r="AZ10" s="322">
        <v>0.2</v>
      </c>
      <c r="BA10" s="322">
        <v>0.2</v>
      </c>
      <c r="BB10" s="322">
        <v>0.2</v>
      </c>
      <c r="BC10" s="322">
        <v>0.2</v>
      </c>
      <c r="BD10" s="322"/>
    </row>
    <row r="11" spans="1:56" ht="15" customHeight="1" x14ac:dyDescent="0.25">
      <c r="A11" s="127" t="s">
        <v>2387</v>
      </c>
      <c r="B11" s="125" t="s">
        <v>2076</v>
      </c>
      <c r="C11" s="125" t="s">
        <v>4001</v>
      </c>
      <c r="D11" s="125" t="s">
        <v>2378</v>
      </c>
      <c r="F11" s="126">
        <v>9.67</v>
      </c>
      <c r="G11" s="126">
        <v>9.8699999999999992</v>
      </c>
      <c r="H11" s="126">
        <v>7.74</v>
      </c>
      <c r="I11" s="126"/>
      <c r="J11" s="329"/>
      <c r="K11" s="323">
        <f>ROUND(SUMIF('VGT-Bewegungsdaten'!B:B,A11,'VGT-Bewegungsdaten'!C:C),3)</f>
        <v>0</v>
      </c>
      <c r="L11" s="324">
        <f>ROUND(SUMIF('VGT-Bewegungsdaten'!B:B,$A11,'VGT-Bewegungsdaten'!D:D),2)</f>
        <v>0</v>
      </c>
      <c r="N11" s="376" t="s">
        <v>4930</v>
      </c>
      <c r="O11" s="376" t="s">
        <v>4939</v>
      </c>
      <c r="P11" s="326">
        <f>ROUND(SUMIF('AV-Bewegungsdaten'!B:B,A11,'AV-Bewegungsdaten'!C:C),3)</f>
        <v>0</v>
      </c>
      <c r="Q11" s="324">
        <f>ROUND(SUMIF('AV-Bewegungsdaten'!B:B,$A11,'AV-Bewegungsdaten'!D:D),2)</f>
        <v>0</v>
      </c>
      <c r="U11" s="326">
        <f>ROUND(SUMIF('DV-Bewegungsdaten'!B:B,Kategorien!A11,'DV-Bewegungsdaten'!D:D),3)</f>
        <v>0</v>
      </c>
      <c r="V11" s="324">
        <f>ROUND(SUMIF('DV-Bewegungsdaten'!B:B,Kategorien!A11,'DV-Bewegungsdaten'!E:E),3)</f>
        <v>0</v>
      </c>
      <c r="AD11" s="390">
        <f t="shared" si="1"/>
        <v>4.9309999999999992</v>
      </c>
      <c r="AE11" s="390">
        <f t="shared" si="2"/>
        <v>5.5879999999999992</v>
      </c>
      <c r="AF11" s="390">
        <f t="shared" si="3"/>
        <v>6.8069999999999986</v>
      </c>
      <c r="AG11" s="390">
        <f t="shared" si="4"/>
        <v>6.1739999999999995</v>
      </c>
      <c r="AH11" s="390">
        <f t="shared" si="5"/>
        <v>6.0859999999999994</v>
      </c>
      <c r="AI11" s="390">
        <f t="shared" si="6"/>
        <v>6.6179999999999994</v>
      </c>
      <c r="AJ11" s="390">
        <f t="shared" si="7"/>
        <v>5.9009999999999998</v>
      </c>
      <c r="AK11" s="390">
        <f t="shared" si="8"/>
        <v>6.1849999999999987</v>
      </c>
      <c r="AL11" s="390">
        <f t="shared" si="9"/>
        <v>6.294999999999999</v>
      </c>
      <c r="AM11" s="390">
        <f t="shared" si="10"/>
        <v>6.1759999999999993</v>
      </c>
      <c r="AN11" s="390">
        <f t="shared" si="11"/>
        <v>5.77</v>
      </c>
      <c r="AO11" s="390">
        <f t="shared" si="12"/>
        <v>6.6729999999999992</v>
      </c>
      <c r="AQ11" s="322" t="s">
        <v>5971</v>
      </c>
      <c r="AR11" s="233" t="s">
        <v>6937</v>
      </c>
      <c r="AS11" s="233" t="s">
        <v>6938</v>
      </c>
      <c r="AT11" s="233" t="s">
        <v>6937</v>
      </c>
      <c r="AU11" s="233" t="s">
        <v>6937</v>
      </c>
      <c r="AV11" s="233" t="s">
        <v>6938</v>
      </c>
      <c r="AW11" s="233" t="s">
        <v>6937</v>
      </c>
      <c r="AX11" s="233" t="s">
        <v>6938</v>
      </c>
      <c r="AY11" s="233" t="s">
        <v>6937</v>
      </c>
      <c r="AZ11" s="233" t="s">
        <v>6938</v>
      </c>
      <c r="BA11" s="233" t="s">
        <v>6938</v>
      </c>
      <c r="BB11" s="233" t="s">
        <v>6938</v>
      </c>
      <c r="BC11" s="233" t="s">
        <v>6937</v>
      </c>
      <c r="BD11" s="322"/>
    </row>
    <row r="12" spans="1:56" ht="15" customHeight="1" x14ac:dyDescent="0.25">
      <c r="A12" s="127" t="s">
        <v>2388</v>
      </c>
      <c r="B12" s="125" t="s">
        <v>2076</v>
      </c>
      <c r="C12" s="125" t="s">
        <v>4001</v>
      </c>
      <c r="D12" s="125" t="s">
        <v>2380</v>
      </c>
      <c r="F12" s="126">
        <v>6.65</v>
      </c>
      <c r="G12" s="126">
        <v>6.8500000000000005</v>
      </c>
      <c r="H12" s="126">
        <v>5.32</v>
      </c>
      <c r="I12" s="126"/>
      <c r="J12" s="329"/>
      <c r="K12" s="323">
        <f>ROUND(SUMIF('VGT-Bewegungsdaten'!B:B,A12,'VGT-Bewegungsdaten'!C:C),3)</f>
        <v>0</v>
      </c>
      <c r="L12" s="324">
        <f>ROUND(SUMIF('VGT-Bewegungsdaten'!B:B,$A12,'VGT-Bewegungsdaten'!D:D),2)</f>
        <v>0</v>
      </c>
      <c r="N12" s="376" t="s">
        <v>4930</v>
      </c>
      <c r="O12" s="376" t="s">
        <v>4939</v>
      </c>
      <c r="P12" s="326">
        <f>ROUND(SUMIF('AV-Bewegungsdaten'!B:B,A12,'AV-Bewegungsdaten'!C:C),3)</f>
        <v>0</v>
      </c>
      <c r="Q12" s="324">
        <f>ROUND(SUMIF('AV-Bewegungsdaten'!B:B,$A12,'AV-Bewegungsdaten'!D:D),2)</f>
        <v>0</v>
      </c>
      <c r="U12" s="326">
        <f>ROUND(SUMIF('DV-Bewegungsdaten'!B:B,Kategorien!A12,'DV-Bewegungsdaten'!D:D),3)</f>
        <v>0</v>
      </c>
      <c r="V12" s="324">
        <f>ROUND(SUMIF('DV-Bewegungsdaten'!B:B,Kategorien!A12,'DV-Bewegungsdaten'!E:E),3)</f>
        <v>0</v>
      </c>
      <c r="AD12" s="390">
        <f t="shared" si="1"/>
        <v>1.9110000000000005</v>
      </c>
      <c r="AE12" s="390">
        <f t="shared" si="2"/>
        <v>2.5680000000000005</v>
      </c>
      <c r="AF12" s="390">
        <f t="shared" si="3"/>
        <v>3.7870000000000004</v>
      </c>
      <c r="AG12" s="390">
        <f t="shared" si="4"/>
        <v>3.1540000000000004</v>
      </c>
      <c r="AH12" s="390">
        <f t="shared" si="5"/>
        <v>3.0660000000000007</v>
      </c>
      <c r="AI12" s="390">
        <f t="shared" si="6"/>
        <v>3.5980000000000008</v>
      </c>
      <c r="AJ12" s="390">
        <f t="shared" si="7"/>
        <v>2.8810000000000007</v>
      </c>
      <c r="AK12" s="390">
        <f t="shared" si="8"/>
        <v>3.1650000000000005</v>
      </c>
      <c r="AL12" s="390">
        <f t="shared" si="9"/>
        <v>3.2750000000000004</v>
      </c>
      <c r="AM12" s="390">
        <f t="shared" si="10"/>
        <v>3.1560000000000006</v>
      </c>
      <c r="AN12" s="390">
        <f t="shared" si="11"/>
        <v>2.7500000000000009</v>
      </c>
      <c r="AO12" s="390">
        <f t="shared" si="12"/>
        <v>3.6530000000000005</v>
      </c>
      <c r="AQ12" s="466" t="s">
        <v>6940</v>
      </c>
      <c r="AR12" s="319">
        <v>3.7759999999999998</v>
      </c>
    </row>
    <row r="13" spans="1:56" ht="15" customHeight="1" x14ac:dyDescent="0.25">
      <c r="A13" s="127" t="s">
        <v>2389</v>
      </c>
      <c r="B13" s="125" t="s">
        <v>2076</v>
      </c>
      <c r="C13" s="125" t="s">
        <v>4001</v>
      </c>
      <c r="D13" s="125" t="s">
        <v>2390</v>
      </c>
      <c r="F13" s="126">
        <v>7.67</v>
      </c>
      <c r="G13" s="126">
        <v>7.87</v>
      </c>
      <c r="H13" s="126">
        <v>6.14</v>
      </c>
      <c r="I13" s="126"/>
      <c r="J13" s="329"/>
      <c r="K13" s="323">
        <f>ROUND(SUMIF('VGT-Bewegungsdaten'!B:B,A13,'VGT-Bewegungsdaten'!C:C),3)</f>
        <v>0</v>
      </c>
      <c r="L13" s="324">
        <f>ROUND(SUMIF('VGT-Bewegungsdaten'!B:B,$A13,'VGT-Bewegungsdaten'!D:D),2)</f>
        <v>0</v>
      </c>
      <c r="N13" s="376" t="s">
        <v>4930</v>
      </c>
      <c r="O13" s="376" t="s">
        <v>4939</v>
      </c>
      <c r="P13" s="326">
        <f>ROUND(SUMIF('AV-Bewegungsdaten'!B:B,A13,'AV-Bewegungsdaten'!C:C),3)</f>
        <v>0</v>
      </c>
      <c r="Q13" s="324">
        <f>ROUND(SUMIF('AV-Bewegungsdaten'!B:B,$A13,'AV-Bewegungsdaten'!D:D),2)</f>
        <v>0</v>
      </c>
      <c r="U13" s="326">
        <f>ROUND(SUMIF('DV-Bewegungsdaten'!B:B,Kategorien!A13,'DV-Bewegungsdaten'!D:D),3)</f>
        <v>0</v>
      </c>
      <c r="V13" s="324">
        <f>ROUND(SUMIF('DV-Bewegungsdaten'!B:B,Kategorien!A13,'DV-Bewegungsdaten'!E:E),3)</f>
        <v>0</v>
      </c>
      <c r="AD13" s="390">
        <f t="shared" si="1"/>
        <v>2.931</v>
      </c>
      <c r="AE13" s="390">
        <f t="shared" si="2"/>
        <v>3.5880000000000001</v>
      </c>
      <c r="AF13" s="390">
        <f t="shared" si="3"/>
        <v>4.8070000000000004</v>
      </c>
      <c r="AG13" s="390">
        <f t="shared" si="4"/>
        <v>4.1739999999999995</v>
      </c>
      <c r="AH13" s="390">
        <f t="shared" si="5"/>
        <v>4.0860000000000003</v>
      </c>
      <c r="AI13" s="390">
        <f t="shared" si="6"/>
        <v>4.6180000000000003</v>
      </c>
      <c r="AJ13" s="390">
        <f t="shared" si="7"/>
        <v>3.9010000000000002</v>
      </c>
      <c r="AK13" s="390">
        <f t="shared" si="8"/>
        <v>4.1850000000000005</v>
      </c>
      <c r="AL13" s="390">
        <f t="shared" si="9"/>
        <v>4.2949999999999999</v>
      </c>
      <c r="AM13" s="390">
        <f t="shared" si="10"/>
        <v>4.1760000000000002</v>
      </c>
      <c r="AN13" s="390">
        <f t="shared" si="11"/>
        <v>3.7700000000000005</v>
      </c>
      <c r="AO13" s="390">
        <f t="shared" si="12"/>
        <v>4.673</v>
      </c>
    </row>
    <row r="14" spans="1:56" ht="15" customHeight="1" x14ac:dyDescent="0.25">
      <c r="A14" s="127" t="s">
        <v>2391</v>
      </c>
      <c r="B14" s="125" t="s">
        <v>2076</v>
      </c>
      <c r="C14" s="125" t="s">
        <v>4001</v>
      </c>
      <c r="D14" s="125" t="s">
        <v>2392</v>
      </c>
      <c r="F14" s="126">
        <v>6.65</v>
      </c>
      <c r="G14" s="126">
        <v>6.8500000000000005</v>
      </c>
      <c r="H14" s="126">
        <v>5.32</v>
      </c>
      <c r="I14" s="126"/>
      <c r="J14" s="329"/>
      <c r="K14" s="323">
        <f>ROUND(SUMIF('VGT-Bewegungsdaten'!B:B,A14,'VGT-Bewegungsdaten'!C:C),3)</f>
        <v>0</v>
      </c>
      <c r="L14" s="324">
        <f>ROUND(SUMIF('VGT-Bewegungsdaten'!B:B,$A14,'VGT-Bewegungsdaten'!D:D),2)</f>
        <v>0</v>
      </c>
      <c r="N14" s="376" t="s">
        <v>4930</v>
      </c>
      <c r="O14" s="376" t="s">
        <v>4939</v>
      </c>
      <c r="P14" s="326">
        <f>ROUND(SUMIF('AV-Bewegungsdaten'!B:B,A14,'AV-Bewegungsdaten'!C:C),3)</f>
        <v>0</v>
      </c>
      <c r="Q14" s="324">
        <f>ROUND(SUMIF('AV-Bewegungsdaten'!B:B,$A14,'AV-Bewegungsdaten'!D:D),2)</f>
        <v>0</v>
      </c>
      <c r="U14" s="326">
        <f>ROUND(SUMIF('DV-Bewegungsdaten'!B:B,Kategorien!A14,'DV-Bewegungsdaten'!D:D),3)</f>
        <v>0</v>
      </c>
      <c r="V14" s="324">
        <f>ROUND(SUMIF('DV-Bewegungsdaten'!B:B,Kategorien!A14,'DV-Bewegungsdaten'!E:E),3)</f>
        <v>0</v>
      </c>
      <c r="AD14" s="390">
        <f t="shared" si="1"/>
        <v>1.9110000000000005</v>
      </c>
      <c r="AE14" s="390">
        <f t="shared" si="2"/>
        <v>2.5680000000000005</v>
      </c>
      <c r="AF14" s="390">
        <f t="shared" si="3"/>
        <v>3.7870000000000004</v>
      </c>
      <c r="AG14" s="390">
        <f t="shared" si="4"/>
        <v>3.1540000000000004</v>
      </c>
      <c r="AH14" s="390">
        <f t="shared" si="5"/>
        <v>3.0660000000000007</v>
      </c>
      <c r="AI14" s="390">
        <f t="shared" si="6"/>
        <v>3.5980000000000008</v>
      </c>
      <c r="AJ14" s="390">
        <f t="shared" si="7"/>
        <v>2.8810000000000007</v>
      </c>
      <c r="AK14" s="390">
        <f t="shared" si="8"/>
        <v>3.1650000000000005</v>
      </c>
      <c r="AL14" s="390">
        <f t="shared" si="9"/>
        <v>3.2750000000000004</v>
      </c>
      <c r="AM14" s="390">
        <f t="shared" si="10"/>
        <v>3.1560000000000006</v>
      </c>
      <c r="AN14" s="390">
        <f t="shared" si="11"/>
        <v>2.7500000000000009</v>
      </c>
      <c r="AO14" s="390">
        <f t="shared" si="12"/>
        <v>3.6530000000000005</v>
      </c>
    </row>
    <row r="15" spans="1:56" ht="15" customHeight="1" x14ac:dyDescent="0.25">
      <c r="A15" s="127" t="s">
        <v>2393</v>
      </c>
      <c r="B15" s="125" t="s">
        <v>2076</v>
      </c>
      <c r="C15" s="125" t="s">
        <v>4001</v>
      </c>
      <c r="D15" s="125" t="s">
        <v>2394</v>
      </c>
      <c r="F15" s="126">
        <v>6.1</v>
      </c>
      <c r="G15" s="126">
        <v>6.3</v>
      </c>
      <c r="H15" s="126">
        <v>4.88</v>
      </c>
      <c r="I15" s="126"/>
      <c r="J15" s="329"/>
      <c r="K15" s="323">
        <f>ROUND(SUMIF('VGT-Bewegungsdaten'!B:B,A15,'VGT-Bewegungsdaten'!C:C),3)</f>
        <v>0</v>
      </c>
      <c r="L15" s="324">
        <f>ROUND(SUMIF('VGT-Bewegungsdaten'!B:B,$A15,'VGT-Bewegungsdaten'!D:D),2)</f>
        <v>0</v>
      </c>
      <c r="N15" s="376" t="s">
        <v>4930</v>
      </c>
      <c r="O15" s="376" t="s">
        <v>4939</v>
      </c>
      <c r="P15" s="326">
        <f>ROUND(SUMIF('AV-Bewegungsdaten'!B:B,A15,'AV-Bewegungsdaten'!C:C),3)</f>
        <v>0</v>
      </c>
      <c r="Q15" s="324">
        <f>ROUND(SUMIF('AV-Bewegungsdaten'!B:B,$A15,'AV-Bewegungsdaten'!D:D),2)</f>
        <v>0</v>
      </c>
      <c r="U15" s="326">
        <f>ROUND(SUMIF('DV-Bewegungsdaten'!B:B,Kategorien!A15,'DV-Bewegungsdaten'!D:D),3)</f>
        <v>0</v>
      </c>
      <c r="V15" s="324">
        <f>ROUND(SUMIF('DV-Bewegungsdaten'!B:B,Kategorien!A15,'DV-Bewegungsdaten'!E:E),3)</f>
        <v>0</v>
      </c>
      <c r="AD15" s="390">
        <f t="shared" si="1"/>
        <v>1.3609999999999998</v>
      </c>
      <c r="AE15" s="390">
        <f t="shared" si="2"/>
        <v>2.0179999999999998</v>
      </c>
      <c r="AF15" s="390">
        <f t="shared" si="3"/>
        <v>3.2369999999999997</v>
      </c>
      <c r="AG15" s="390">
        <f t="shared" si="4"/>
        <v>2.6039999999999996</v>
      </c>
      <c r="AH15" s="390">
        <f t="shared" si="5"/>
        <v>2.516</v>
      </c>
      <c r="AI15" s="390">
        <f t="shared" si="6"/>
        <v>3.048</v>
      </c>
      <c r="AJ15" s="390">
        <f t="shared" si="7"/>
        <v>2.331</v>
      </c>
      <c r="AK15" s="390">
        <f t="shared" si="8"/>
        <v>2.6149999999999998</v>
      </c>
      <c r="AL15" s="390">
        <f t="shared" si="9"/>
        <v>2.7249999999999996</v>
      </c>
      <c r="AM15" s="390">
        <f t="shared" si="10"/>
        <v>2.6059999999999999</v>
      </c>
      <c r="AN15" s="390">
        <f t="shared" si="11"/>
        <v>2.2000000000000002</v>
      </c>
      <c r="AO15" s="390">
        <f t="shared" si="12"/>
        <v>3.1029999999999998</v>
      </c>
    </row>
    <row r="16" spans="1:56" ht="15" customHeight="1" x14ac:dyDescent="0.25">
      <c r="A16" s="127" t="s">
        <v>2395</v>
      </c>
      <c r="B16" s="125" t="s">
        <v>2076</v>
      </c>
      <c r="C16" s="125" t="s">
        <v>4001</v>
      </c>
      <c r="D16" s="125" t="s">
        <v>2396</v>
      </c>
      <c r="F16" s="126">
        <v>4.5599999999999996</v>
      </c>
      <c r="G16" s="126">
        <v>4.76</v>
      </c>
      <c r="H16" s="126">
        <v>3.65</v>
      </c>
      <c r="I16" s="126"/>
      <c r="J16" s="329"/>
      <c r="K16" s="323">
        <f>ROUND(SUMIF('VGT-Bewegungsdaten'!B:B,A16,'VGT-Bewegungsdaten'!C:C),3)</f>
        <v>0</v>
      </c>
      <c r="L16" s="324">
        <f>ROUND(SUMIF('VGT-Bewegungsdaten'!B:B,$A16,'VGT-Bewegungsdaten'!D:D),2)</f>
        <v>0</v>
      </c>
      <c r="N16" s="376" t="s">
        <v>4930</v>
      </c>
      <c r="O16" s="376" t="s">
        <v>4939</v>
      </c>
      <c r="P16" s="326">
        <f>ROUND(SUMIF('AV-Bewegungsdaten'!B:B,A16,'AV-Bewegungsdaten'!C:C),3)</f>
        <v>0</v>
      </c>
      <c r="Q16" s="324">
        <f>ROUND(SUMIF('AV-Bewegungsdaten'!B:B,$A16,'AV-Bewegungsdaten'!D:D),2)</f>
        <v>0</v>
      </c>
      <c r="U16" s="326">
        <f>ROUND(SUMIF('DV-Bewegungsdaten'!B:B,Kategorien!A16,'DV-Bewegungsdaten'!D:D),3)</f>
        <v>0</v>
      </c>
      <c r="V16" s="324">
        <f>ROUND(SUMIF('DV-Bewegungsdaten'!B:B,Kategorien!A16,'DV-Bewegungsdaten'!E:E),3)</f>
        <v>0</v>
      </c>
      <c r="AD16" s="390">
        <f t="shared" si="1"/>
        <v>0</v>
      </c>
      <c r="AE16" s="390">
        <f t="shared" si="2"/>
        <v>0.47799999999999976</v>
      </c>
      <c r="AF16" s="390">
        <f t="shared" si="3"/>
        <v>1.6969999999999996</v>
      </c>
      <c r="AG16" s="390">
        <f t="shared" si="4"/>
        <v>1.0639999999999996</v>
      </c>
      <c r="AH16" s="390">
        <f t="shared" si="5"/>
        <v>0.97599999999999998</v>
      </c>
      <c r="AI16" s="390">
        <f t="shared" si="6"/>
        <v>1.508</v>
      </c>
      <c r="AJ16" s="390">
        <f t="shared" si="7"/>
        <v>0.79099999999999993</v>
      </c>
      <c r="AK16" s="390">
        <f t="shared" si="8"/>
        <v>1.0749999999999997</v>
      </c>
      <c r="AL16" s="390">
        <f t="shared" si="9"/>
        <v>1.1849999999999996</v>
      </c>
      <c r="AM16" s="390">
        <f t="shared" si="10"/>
        <v>1.0659999999999998</v>
      </c>
      <c r="AN16" s="390">
        <f t="shared" si="11"/>
        <v>0.66000000000000014</v>
      </c>
      <c r="AO16" s="390">
        <f t="shared" si="12"/>
        <v>1.5629999999999997</v>
      </c>
    </row>
    <row r="17" spans="1:41" ht="15" customHeight="1" x14ac:dyDescent="0.25">
      <c r="A17" s="127" t="s">
        <v>2397</v>
      </c>
      <c r="B17" s="125" t="s">
        <v>2076</v>
      </c>
      <c r="C17" s="125" t="s">
        <v>4001</v>
      </c>
      <c r="D17" s="125" t="s">
        <v>2398</v>
      </c>
      <c r="F17" s="126">
        <v>3.7</v>
      </c>
      <c r="G17" s="126">
        <v>3.9000000000000004</v>
      </c>
      <c r="H17" s="126">
        <v>2.96</v>
      </c>
      <c r="I17" s="126"/>
      <c r="J17" s="329"/>
      <c r="K17" s="323">
        <f>ROUND(SUMIF('VGT-Bewegungsdaten'!B:B,A17,'VGT-Bewegungsdaten'!C:C),3)</f>
        <v>0</v>
      </c>
      <c r="L17" s="324">
        <f>ROUND(SUMIF('VGT-Bewegungsdaten'!B:B,$A17,'VGT-Bewegungsdaten'!D:D),2)</f>
        <v>0</v>
      </c>
      <c r="N17" s="376" t="s">
        <v>4930</v>
      </c>
      <c r="O17" s="376" t="s">
        <v>4939</v>
      </c>
      <c r="P17" s="326">
        <f>ROUND(SUMIF('AV-Bewegungsdaten'!B:B,A17,'AV-Bewegungsdaten'!C:C),3)</f>
        <v>0</v>
      </c>
      <c r="Q17" s="324">
        <f>ROUND(SUMIF('AV-Bewegungsdaten'!B:B,$A17,'AV-Bewegungsdaten'!D:D),2)</f>
        <v>0</v>
      </c>
      <c r="U17" s="326">
        <f>ROUND(SUMIF('DV-Bewegungsdaten'!B:B,Kategorien!A17,'DV-Bewegungsdaten'!D:D),3)</f>
        <v>0</v>
      </c>
      <c r="V17" s="324">
        <f>ROUND(SUMIF('DV-Bewegungsdaten'!B:B,Kategorien!A17,'DV-Bewegungsdaten'!E:E),3)</f>
        <v>0</v>
      </c>
      <c r="AD17" s="390">
        <f t="shared" si="1"/>
        <v>0</v>
      </c>
      <c r="AE17" s="390">
        <f t="shared" si="2"/>
        <v>0</v>
      </c>
      <c r="AF17" s="390">
        <f t="shared" si="3"/>
        <v>0.83700000000000019</v>
      </c>
      <c r="AG17" s="390">
        <f t="shared" si="4"/>
        <v>0.20400000000000018</v>
      </c>
      <c r="AH17" s="390">
        <f t="shared" si="5"/>
        <v>0.11600000000000055</v>
      </c>
      <c r="AI17" s="390">
        <f t="shared" si="6"/>
        <v>0.64800000000000058</v>
      </c>
      <c r="AJ17" s="390">
        <f t="shared" si="7"/>
        <v>0</v>
      </c>
      <c r="AK17" s="390">
        <f t="shared" si="8"/>
        <v>0.2150000000000003</v>
      </c>
      <c r="AL17" s="390">
        <f t="shared" si="9"/>
        <v>0.32500000000000018</v>
      </c>
      <c r="AM17" s="390">
        <f t="shared" si="10"/>
        <v>0.20600000000000041</v>
      </c>
      <c r="AN17" s="390">
        <f t="shared" si="11"/>
        <v>0</v>
      </c>
      <c r="AO17" s="390">
        <f t="shared" si="12"/>
        <v>0.70300000000000029</v>
      </c>
    </row>
    <row r="18" spans="1:41" ht="15" customHeight="1" x14ac:dyDescent="0.25">
      <c r="A18" s="127" t="s">
        <v>2399</v>
      </c>
      <c r="B18" s="125" t="s">
        <v>2076</v>
      </c>
      <c r="C18" s="125" t="s">
        <v>4002</v>
      </c>
      <c r="D18" s="125" t="s">
        <v>2378</v>
      </c>
      <c r="F18" s="126">
        <v>9.67</v>
      </c>
      <c r="G18" s="126">
        <v>9.8699999999999992</v>
      </c>
      <c r="H18" s="126">
        <v>7.74</v>
      </c>
      <c r="I18" s="126"/>
      <c r="J18" s="329"/>
      <c r="K18" s="323">
        <f>ROUND(SUMIF('VGT-Bewegungsdaten'!B:B,A18,'VGT-Bewegungsdaten'!C:C),3)</f>
        <v>0</v>
      </c>
      <c r="L18" s="324">
        <f>ROUND(SUMIF('VGT-Bewegungsdaten'!B:B,$A18,'VGT-Bewegungsdaten'!D:D),2)</f>
        <v>0</v>
      </c>
      <c r="N18" s="376" t="s">
        <v>4930</v>
      </c>
      <c r="O18" s="376" t="s">
        <v>4939</v>
      </c>
      <c r="P18" s="326">
        <f>ROUND(SUMIF('AV-Bewegungsdaten'!B:B,A18,'AV-Bewegungsdaten'!C:C),3)</f>
        <v>0</v>
      </c>
      <c r="Q18" s="324">
        <f>ROUND(SUMIF('AV-Bewegungsdaten'!B:B,$A18,'AV-Bewegungsdaten'!D:D),2)</f>
        <v>0</v>
      </c>
      <c r="U18" s="326">
        <f>ROUND(SUMIF('DV-Bewegungsdaten'!B:B,Kategorien!A18,'DV-Bewegungsdaten'!D:D),3)</f>
        <v>0</v>
      </c>
      <c r="V18" s="324">
        <f>ROUND(SUMIF('DV-Bewegungsdaten'!B:B,Kategorien!A18,'DV-Bewegungsdaten'!E:E),3)</f>
        <v>0</v>
      </c>
      <c r="AD18" s="390">
        <f t="shared" si="1"/>
        <v>4.9309999999999992</v>
      </c>
      <c r="AE18" s="390">
        <f t="shared" si="2"/>
        <v>5.5879999999999992</v>
      </c>
      <c r="AF18" s="390">
        <f t="shared" si="3"/>
        <v>6.8069999999999986</v>
      </c>
      <c r="AG18" s="390">
        <f t="shared" si="4"/>
        <v>6.1739999999999995</v>
      </c>
      <c r="AH18" s="390">
        <f t="shared" si="5"/>
        <v>6.0859999999999994</v>
      </c>
      <c r="AI18" s="390">
        <f t="shared" si="6"/>
        <v>6.6179999999999994</v>
      </c>
      <c r="AJ18" s="390">
        <f t="shared" si="7"/>
        <v>5.9009999999999998</v>
      </c>
      <c r="AK18" s="390">
        <f t="shared" si="8"/>
        <v>6.1849999999999987</v>
      </c>
      <c r="AL18" s="390">
        <f t="shared" si="9"/>
        <v>6.294999999999999</v>
      </c>
      <c r="AM18" s="390">
        <f t="shared" si="10"/>
        <v>6.1759999999999993</v>
      </c>
      <c r="AN18" s="390">
        <f t="shared" si="11"/>
        <v>5.77</v>
      </c>
      <c r="AO18" s="390">
        <f t="shared" si="12"/>
        <v>6.6729999999999992</v>
      </c>
    </row>
    <row r="19" spans="1:41" ht="15" customHeight="1" x14ac:dyDescent="0.25">
      <c r="A19" s="127" t="s">
        <v>2400</v>
      </c>
      <c r="B19" s="125" t="s">
        <v>2076</v>
      </c>
      <c r="C19" s="125" t="s">
        <v>4002</v>
      </c>
      <c r="D19" s="125" t="s">
        <v>2380</v>
      </c>
      <c r="F19" s="126">
        <v>6.65</v>
      </c>
      <c r="G19" s="126">
        <v>6.8500000000000005</v>
      </c>
      <c r="H19" s="126">
        <v>5.32</v>
      </c>
      <c r="I19" s="126"/>
      <c r="J19" s="329"/>
      <c r="K19" s="323">
        <f>ROUND(SUMIF('VGT-Bewegungsdaten'!B:B,A19,'VGT-Bewegungsdaten'!C:C),3)</f>
        <v>0</v>
      </c>
      <c r="L19" s="324">
        <f>ROUND(SUMIF('VGT-Bewegungsdaten'!B:B,$A19,'VGT-Bewegungsdaten'!D:D),2)</f>
        <v>0</v>
      </c>
      <c r="N19" s="376" t="s">
        <v>4930</v>
      </c>
      <c r="O19" s="376" t="s">
        <v>4939</v>
      </c>
      <c r="P19" s="326">
        <f>ROUND(SUMIF('AV-Bewegungsdaten'!B:B,A19,'AV-Bewegungsdaten'!C:C),3)</f>
        <v>0</v>
      </c>
      <c r="Q19" s="324">
        <f>ROUND(SUMIF('AV-Bewegungsdaten'!B:B,$A19,'AV-Bewegungsdaten'!D:D),2)</f>
        <v>0</v>
      </c>
      <c r="U19" s="326">
        <f>ROUND(SUMIF('DV-Bewegungsdaten'!B:B,Kategorien!A19,'DV-Bewegungsdaten'!D:D),3)</f>
        <v>0</v>
      </c>
      <c r="V19" s="324">
        <f>ROUND(SUMIF('DV-Bewegungsdaten'!B:B,Kategorien!A19,'DV-Bewegungsdaten'!E:E),3)</f>
        <v>0</v>
      </c>
      <c r="AD19" s="390">
        <f t="shared" si="1"/>
        <v>1.9110000000000005</v>
      </c>
      <c r="AE19" s="390">
        <f t="shared" si="2"/>
        <v>2.5680000000000005</v>
      </c>
      <c r="AF19" s="390">
        <f t="shared" si="3"/>
        <v>3.7870000000000004</v>
      </c>
      <c r="AG19" s="390">
        <f t="shared" si="4"/>
        <v>3.1540000000000004</v>
      </c>
      <c r="AH19" s="390">
        <f t="shared" si="5"/>
        <v>3.0660000000000007</v>
      </c>
      <c r="AI19" s="390">
        <f t="shared" si="6"/>
        <v>3.5980000000000008</v>
      </c>
      <c r="AJ19" s="390">
        <f t="shared" si="7"/>
        <v>2.8810000000000007</v>
      </c>
      <c r="AK19" s="390">
        <f t="shared" si="8"/>
        <v>3.1650000000000005</v>
      </c>
      <c r="AL19" s="390">
        <f t="shared" si="9"/>
        <v>3.2750000000000004</v>
      </c>
      <c r="AM19" s="390">
        <f t="shared" si="10"/>
        <v>3.1560000000000006</v>
      </c>
      <c r="AN19" s="390">
        <f t="shared" si="11"/>
        <v>2.7500000000000009</v>
      </c>
      <c r="AO19" s="390">
        <f t="shared" si="12"/>
        <v>3.6530000000000005</v>
      </c>
    </row>
    <row r="20" spans="1:41" ht="15" customHeight="1" x14ac:dyDescent="0.25">
      <c r="A20" s="127" t="s">
        <v>2401</v>
      </c>
      <c r="B20" s="125" t="s">
        <v>2076</v>
      </c>
      <c r="C20" s="125" t="s">
        <v>4002</v>
      </c>
      <c r="D20" s="125" t="s">
        <v>2390</v>
      </c>
      <c r="F20" s="126">
        <v>7.59</v>
      </c>
      <c r="G20" s="126">
        <v>7.79</v>
      </c>
      <c r="H20" s="126">
        <v>6.07</v>
      </c>
      <c r="I20" s="126"/>
      <c r="J20" s="329"/>
      <c r="K20" s="323">
        <f>ROUND(SUMIF('VGT-Bewegungsdaten'!B:B,A20,'VGT-Bewegungsdaten'!C:C),3)</f>
        <v>0</v>
      </c>
      <c r="L20" s="324">
        <f>ROUND(SUMIF('VGT-Bewegungsdaten'!B:B,$A20,'VGT-Bewegungsdaten'!D:D),2)</f>
        <v>0</v>
      </c>
      <c r="N20" s="376" t="s">
        <v>4930</v>
      </c>
      <c r="O20" s="376" t="s">
        <v>4939</v>
      </c>
      <c r="P20" s="326">
        <f>ROUND(SUMIF('AV-Bewegungsdaten'!B:B,A20,'AV-Bewegungsdaten'!C:C),3)</f>
        <v>0</v>
      </c>
      <c r="Q20" s="324">
        <f>ROUND(SUMIF('AV-Bewegungsdaten'!B:B,$A20,'AV-Bewegungsdaten'!D:D),2)</f>
        <v>0</v>
      </c>
      <c r="U20" s="326">
        <f>ROUND(SUMIF('DV-Bewegungsdaten'!B:B,Kategorien!A20,'DV-Bewegungsdaten'!D:D),3)</f>
        <v>0</v>
      </c>
      <c r="V20" s="324">
        <f>ROUND(SUMIF('DV-Bewegungsdaten'!B:B,Kategorien!A20,'DV-Bewegungsdaten'!E:E),3)</f>
        <v>0</v>
      </c>
      <c r="AD20" s="390">
        <f t="shared" si="1"/>
        <v>2.851</v>
      </c>
      <c r="AE20" s="390">
        <f t="shared" si="2"/>
        <v>3.508</v>
      </c>
      <c r="AF20" s="390">
        <f t="shared" si="3"/>
        <v>4.7270000000000003</v>
      </c>
      <c r="AG20" s="390">
        <f t="shared" si="4"/>
        <v>4.0939999999999994</v>
      </c>
      <c r="AH20" s="390">
        <f t="shared" si="5"/>
        <v>4.0060000000000002</v>
      </c>
      <c r="AI20" s="390">
        <f t="shared" si="6"/>
        <v>4.5380000000000003</v>
      </c>
      <c r="AJ20" s="390">
        <f t="shared" si="7"/>
        <v>3.8210000000000002</v>
      </c>
      <c r="AK20" s="390">
        <f t="shared" si="8"/>
        <v>4.1050000000000004</v>
      </c>
      <c r="AL20" s="390">
        <f t="shared" si="9"/>
        <v>4.2149999999999999</v>
      </c>
      <c r="AM20" s="390">
        <f t="shared" si="10"/>
        <v>4.0960000000000001</v>
      </c>
      <c r="AN20" s="390">
        <f t="shared" si="11"/>
        <v>3.6900000000000004</v>
      </c>
      <c r="AO20" s="390">
        <f t="shared" si="12"/>
        <v>4.593</v>
      </c>
    </row>
    <row r="21" spans="1:41" ht="15" customHeight="1" x14ac:dyDescent="0.25">
      <c r="A21" s="127" t="s">
        <v>2402</v>
      </c>
      <c r="B21" s="125" t="s">
        <v>2076</v>
      </c>
      <c r="C21" s="125" t="s">
        <v>4002</v>
      </c>
      <c r="D21" s="125" t="s">
        <v>2392</v>
      </c>
      <c r="F21" s="126">
        <v>6.58</v>
      </c>
      <c r="G21" s="126">
        <v>6.78</v>
      </c>
      <c r="H21" s="126">
        <v>5.26</v>
      </c>
      <c r="I21" s="126"/>
      <c r="J21" s="329"/>
      <c r="K21" s="323">
        <f>ROUND(SUMIF('VGT-Bewegungsdaten'!B:B,A21,'VGT-Bewegungsdaten'!C:C),3)</f>
        <v>0</v>
      </c>
      <c r="L21" s="324">
        <f>ROUND(SUMIF('VGT-Bewegungsdaten'!B:B,$A21,'VGT-Bewegungsdaten'!D:D),2)</f>
        <v>0</v>
      </c>
      <c r="N21" s="376" t="s">
        <v>4930</v>
      </c>
      <c r="O21" s="376" t="s">
        <v>4939</v>
      </c>
      <c r="P21" s="326">
        <f>ROUND(SUMIF('AV-Bewegungsdaten'!B:B,A21,'AV-Bewegungsdaten'!C:C),3)</f>
        <v>0</v>
      </c>
      <c r="Q21" s="324">
        <f>ROUND(SUMIF('AV-Bewegungsdaten'!B:B,$A21,'AV-Bewegungsdaten'!D:D),2)</f>
        <v>0</v>
      </c>
      <c r="U21" s="326">
        <f>ROUND(SUMIF('DV-Bewegungsdaten'!B:B,Kategorien!A21,'DV-Bewegungsdaten'!D:D),3)</f>
        <v>0</v>
      </c>
      <c r="V21" s="324">
        <f>ROUND(SUMIF('DV-Bewegungsdaten'!B:B,Kategorien!A21,'DV-Bewegungsdaten'!E:E),3)</f>
        <v>0</v>
      </c>
      <c r="AD21" s="390">
        <f t="shared" si="1"/>
        <v>1.8410000000000002</v>
      </c>
      <c r="AE21" s="390">
        <f t="shared" si="2"/>
        <v>2.4980000000000002</v>
      </c>
      <c r="AF21" s="390">
        <f t="shared" si="3"/>
        <v>3.7170000000000001</v>
      </c>
      <c r="AG21" s="390">
        <f t="shared" si="4"/>
        <v>3.0840000000000001</v>
      </c>
      <c r="AH21" s="390">
        <f t="shared" si="5"/>
        <v>2.9960000000000004</v>
      </c>
      <c r="AI21" s="390">
        <f t="shared" si="6"/>
        <v>3.5280000000000005</v>
      </c>
      <c r="AJ21" s="390">
        <f t="shared" si="7"/>
        <v>2.8110000000000004</v>
      </c>
      <c r="AK21" s="390">
        <f t="shared" si="8"/>
        <v>3.0950000000000002</v>
      </c>
      <c r="AL21" s="390">
        <f t="shared" si="9"/>
        <v>3.2050000000000001</v>
      </c>
      <c r="AM21" s="390">
        <f t="shared" si="10"/>
        <v>3.0860000000000003</v>
      </c>
      <c r="AN21" s="390">
        <f t="shared" si="11"/>
        <v>2.6800000000000006</v>
      </c>
      <c r="AO21" s="390">
        <f t="shared" si="12"/>
        <v>3.5830000000000002</v>
      </c>
    </row>
    <row r="22" spans="1:41" ht="15" customHeight="1" x14ac:dyDescent="0.25">
      <c r="A22" s="127" t="s">
        <v>2403</v>
      </c>
      <c r="B22" s="125" t="s">
        <v>2076</v>
      </c>
      <c r="C22" s="125" t="s">
        <v>4002</v>
      </c>
      <c r="D22" s="125" t="s">
        <v>2394</v>
      </c>
      <c r="F22" s="126">
        <v>6.04</v>
      </c>
      <c r="G22" s="126">
        <v>6.24</v>
      </c>
      <c r="H22" s="126">
        <v>4.83</v>
      </c>
      <c r="I22" s="126"/>
      <c r="J22" s="329"/>
      <c r="K22" s="323">
        <f>ROUND(SUMIF('VGT-Bewegungsdaten'!B:B,A22,'VGT-Bewegungsdaten'!C:C),3)</f>
        <v>0</v>
      </c>
      <c r="L22" s="324">
        <f>ROUND(SUMIF('VGT-Bewegungsdaten'!B:B,$A22,'VGT-Bewegungsdaten'!D:D),2)</f>
        <v>0</v>
      </c>
      <c r="N22" s="376" t="s">
        <v>4930</v>
      </c>
      <c r="O22" s="376" t="s">
        <v>4939</v>
      </c>
      <c r="P22" s="326">
        <f>ROUND(SUMIF('AV-Bewegungsdaten'!B:B,A22,'AV-Bewegungsdaten'!C:C),3)</f>
        <v>0</v>
      </c>
      <c r="Q22" s="324">
        <f>ROUND(SUMIF('AV-Bewegungsdaten'!B:B,$A22,'AV-Bewegungsdaten'!D:D),2)</f>
        <v>0</v>
      </c>
      <c r="U22" s="326">
        <f>ROUND(SUMIF('DV-Bewegungsdaten'!B:B,Kategorien!A22,'DV-Bewegungsdaten'!D:D),3)</f>
        <v>0</v>
      </c>
      <c r="V22" s="324">
        <f>ROUND(SUMIF('DV-Bewegungsdaten'!B:B,Kategorien!A22,'DV-Bewegungsdaten'!E:E),3)</f>
        <v>0</v>
      </c>
      <c r="AD22" s="390">
        <f t="shared" si="1"/>
        <v>1.3010000000000002</v>
      </c>
      <c r="AE22" s="390">
        <f t="shared" si="2"/>
        <v>1.9580000000000002</v>
      </c>
      <c r="AF22" s="390">
        <f t="shared" si="3"/>
        <v>3.177</v>
      </c>
      <c r="AG22" s="390">
        <f t="shared" si="4"/>
        <v>2.544</v>
      </c>
      <c r="AH22" s="390">
        <f t="shared" si="5"/>
        <v>2.4560000000000004</v>
      </c>
      <c r="AI22" s="390">
        <f t="shared" si="6"/>
        <v>2.9880000000000004</v>
      </c>
      <c r="AJ22" s="390">
        <f t="shared" si="7"/>
        <v>2.2710000000000004</v>
      </c>
      <c r="AK22" s="390">
        <f t="shared" si="8"/>
        <v>2.5550000000000002</v>
      </c>
      <c r="AL22" s="390">
        <f t="shared" si="9"/>
        <v>2.665</v>
      </c>
      <c r="AM22" s="390">
        <f t="shared" si="10"/>
        <v>2.5460000000000003</v>
      </c>
      <c r="AN22" s="390">
        <f t="shared" si="11"/>
        <v>2.1400000000000006</v>
      </c>
      <c r="AO22" s="390">
        <f t="shared" si="12"/>
        <v>3.0430000000000001</v>
      </c>
    </row>
    <row r="23" spans="1:41" ht="15" customHeight="1" x14ac:dyDescent="0.25">
      <c r="A23" s="127" t="s">
        <v>2404</v>
      </c>
      <c r="B23" s="125" t="s">
        <v>2076</v>
      </c>
      <c r="C23" s="125" t="s">
        <v>4002</v>
      </c>
      <c r="D23" s="125" t="s">
        <v>2396</v>
      </c>
      <c r="F23" s="126">
        <v>4.51</v>
      </c>
      <c r="G23" s="126">
        <v>4.71</v>
      </c>
      <c r="H23" s="126">
        <v>3.61</v>
      </c>
      <c r="I23" s="126"/>
      <c r="J23" s="329"/>
      <c r="K23" s="323">
        <f>ROUND(SUMIF('VGT-Bewegungsdaten'!B:B,A23,'VGT-Bewegungsdaten'!C:C),3)</f>
        <v>0</v>
      </c>
      <c r="L23" s="324">
        <f>ROUND(SUMIF('VGT-Bewegungsdaten'!B:B,$A23,'VGT-Bewegungsdaten'!D:D),2)</f>
        <v>0</v>
      </c>
      <c r="N23" s="376" t="s">
        <v>4930</v>
      </c>
      <c r="O23" s="376" t="s">
        <v>4939</v>
      </c>
      <c r="P23" s="326">
        <f>ROUND(SUMIF('AV-Bewegungsdaten'!B:B,A23,'AV-Bewegungsdaten'!C:C),3)</f>
        <v>0</v>
      </c>
      <c r="Q23" s="324">
        <f>ROUND(SUMIF('AV-Bewegungsdaten'!B:B,$A23,'AV-Bewegungsdaten'!D:D),2)</f>
        <v>0</v>
      </c>
      <c r="U23" s="326">
        <f>ROUND(SUMIF('DV-Bewegungsdaten'!B:B,Kategorien!A23,'DV-Bewegungsdaten'!D:D),3)</f>
        <v>0</v>
      </c>
      <c r="V23" s="324">
        <f>ROUND(SUMIF('DV-Bewegungsdaten'!B:B,Kategorien!A23,'DV-Bewegungsdaten'!E:E),3)</f>
        <v>0</v>
      </c>
      <c r="AD23" s="390">
        <f t="shared" si="1"/>
        <v>0</v>
      </c>
      <c r="AE23" s="390">
        <f t="shared" si="2"/>
        <v>0.42799999999999994</v>
      </c>
      <c r="AF23" s="390">
        <f t="shared" si="3"/>
        <v>1.6469999999999998</v>
      </c>
      <c r="AG23" s="390">
        <f t="shared" si="4"/>
        <v>1.0139999999999998</v>
      </c>
      <c r="AH23" s="390">
        <f t="shared" si="5"/>
        <v>0.92600000000000016</v>
      </c>
      <c r="AI23" s="390">
        <f t="shared" si="6"/>
        <v>1.4580000000000002</v>
      </c>
      <c r="AJ23" s="390">
        <f t="shared" si="7"/>
        <v>0.7410000000000001</v>
      </c>
      <c r="AK23" s="390">
        <f t="shared" si="8"/>
        <v>1.0249999999999999</v>
      </c>
      <c r="AL23" s="390">
        <f t="shared" si="9"/>
        <v>1.1349999999999998</v>
      </c>
      <c r="AM23" s="390">
        <f t="shared" si="10"/>
        <v>1.016</v>
      </c>
      <c r="AN23" s="390">
        <f t="shared" si="11"/>
        <v>0.61000000000000032</v>
      </c>
      <c r="AO23" s="390">
        <f t="shared" si="12"/>
        <v>1.5129999999999999</v>
      </c>
    </row>
    <row r="24" spans="1:41" ht="15" customHeight="1" x14ac:dyDescent="0.25">
      <c r="A24" s="127" t="s">
        <v>2405</v>
      </c>
      <c r="B24" s="125" t="s">
        <v>2076</v>
      </c>
      <c r="C24" s="125" t="s">
        <v>4002</v>
      </c>
      <c r="D24" s="125" t="s">
        <v>2398</v>
      </c>
      <c r="F24" s="126">
        <v>3.66</v>
      </c>
      <c r="G24" s="126">
        <v>3.8600000000000003</v>
      </c>
      <c r="H24" s="126">
        <v>2.93</v>
      </c>
      <c r="I24" s="126"/>
      <c r="J24" s="329"/>
      <c r="K24" s="323">
        <f>ROUND(SUMIF('VGT-Bewegungsdaten'!B:B,A24,'VGT-Bewegungsdaten'!C:C),3)</f>
        <v>0</v>
      </c>
      <c r="L24" s="324">
        <f>ROUND(SUMIF('VGT-Bewegungsdaten'!B:B,$A24,'VGT-Bewegungsdaten'!D:D),2)</f>
        <v>0</v>
      </c>
      <c r="N24" s="376" t="s">
        <v>4930</v>
      </c>
      <c r="O24" s="376" t="s">
        <v>4939</v>
      </c>
      <c r="P24" s="326">
        <f>ROUND(SUMIF('AV-Bewegungsdaten'!B:B,A24,'AV-Bewegungsdaten'!C:C),3)</f>
        <v>0</v>
      </c>
      <c r="Q24" s="324">
        <f>ROUND(SUMIF('AV-Bewegungsdaten'!B:B,$A24,'AV-Bewegungsdaten'!D:D),2)</f>
        <v>0</v>
      </c>
      <c r="U24" s="326">
        <f>ROUND(SUMIF('DV-Bewegungsdaten'!B:B,Kategorien!A24,'DV-Bewegungsdaten'!D:D),3)</f>
        <v>0</v>
      </c>
      <c r="V24" s="324">
        <f>ROUND(SUMIF('DV-Bewegungsdaten'!B:B,Kategorien!A24,'DV-Bewegungsdaten'!E:E),3)</f>
        <v>0</v>
      </c>
      <c r="AD24" s="390">
        <f t="shared" si="1"/>
        <v>0</v>
      </c>
      <c r="AE24" s="390">
        <f t="shared" si="2"/>
        <v>0</v>
      </c>
      <c r="AF24" s="390">
        <f t="shared" si="3"/>
        <v>0.79700000000000015</v>
      </c>
      <c r="AG24" s="390">
        <f t="shared" si="4"/>
        <v>0.16400000000000015</v>
      </c>
      <c r="AH24" s="390">
        <f t="shared" si="5"/>
        <v>7.6000000000000512E-2</v>
      </c>
      <c r="AI24" s="390">
        <f t="shared" si="6"/>
        <v>0.60800000000000054</v>
      </c>
      <c r="AJ24" s="390">
        <f t="shared" si="7"/>
        <v>0</v>
      </c>
      <c r="AK24" s="390">
        <f t="shared" si="8"/>
        <v>0.17500000000000027</v>
      </c>
      <c r="AL24" s="390">
        <f t="shared" si="9"/>
        <v>0.28500000000000014</v>
      </c>
      <c r="AM24" s="390">
        <f t="shared" si="10"/>
        <v>0.16600000000000037</v>
      </c>
      <c r="AN24" s="390">
        <f t="shared" si="11"/>
        <v>0</v>
      </c>
      <c r="AO24" s="390">
        <f t="shared" si="12"/>
        <v>0.66300000000000026</v>
      </c>
    </row>
    <row r="25" spans="1:41" ht="15" customHeight="1" x14ac:dyDescent="0.25">
      <c r="A25" s="127" t="s">
        <v>2406</v>
      </c>
      <c r="B25" s="125" t="s">
        <v>2076</v>
      </c>
      <c r="C25" s="125" t="s">
        <v>4003</v>
      </c>
      <c r="D25" s="125" t="s">
        <v>2378</v>
      </c>
      <c r="F25" s="126">
        <v>9.67</v>
      </c>
      <c r="G25" s="126">
        <v>9.8699999999999992</v>
      </c>
      <c r="H25" s="126">
        <v>7.74</v>
      </c>
      <c r="I25" s="126"/>
      <c r="J25" s="329"/>
      <c r="K25" s="323">
        <f>ROUND(SUMIF('VGT-Bewegungsdaten'!B:B,A25,'VGT-Bewegungsdaten'!C:C),3)</f>
        <v>0</v>
      </c>
      <c r="L25" s="324">
        <f>ROUND(SUMIF('VGT-Bewegungsdaten'!B:B,$A25,'VGT-Bewegungsdaten'!D:D),2)</f>
        <v>0</v>
      </c>
      <c r="N25" s="376" t="s">
        <v>4930</v>
      </c>
      <c r="O25" s="376" t="s">
        <v>4939</v>
      </c>
      <c r="P25" s="326">
        <f>ROUND(SUMIF('AV-Bewegungsdaten'!B:B,A25,'AV-Bewegungsdaten'!C:C),3)</f>
        <v>0</v>
      </c>
      <c r="Q25" s="324">
        <f>ROUND(SUMIF('AV-Bewegungsdaten'!B:B,$A25,'AV-Bewegungsdaten'!D:D),2)</f>
        <v>0</v>
      </c>
      <c r="U25" s="326">
        <f>ROUND(SUMIF('DV-Bewegungsdaten'!B:B,Kategorien!A25,'DV-Bewegungsdaten'!D:D),3)</f>
        <v>0</v>
      </c>
      <c r="V25" s="324">
        <f>ROUND(SUMIF('DV-Bewegungsdaten'!B:B,Kategorien!A25,'DV-Bewegungsdaten'!E:E),3)</f>
        <v>0</v>
      </c>
      <c r="AD25" s="390">
        <f t="shared" si="1"/>
        <v>4.9309999999999992</v>
      </c>
      <c r="AE25" s="390">
        <f t="shared" si="2"/>
        <v>5.5879999999999992</v>
      </c>
      <c r="AF25" s="390">
        <f t="shared" si="3"/>
        <v>6.8069999999999986</v>
      </c>
      <c r="AG25" s="390">
        <f t="shared" si="4"/>
        <v>6.1739999999999995</v>
      </c>
      <c r="AH25" s="390">
        <f t="shared" si="5"/>
        <v>6.0859999999999994</v>
      </c>
      <c r="AI25" s="390">
        <f t="shared" si="6"/>
        <v>6.6179999999999994</v>
      </c>
      <c r="AJ25" s="390">
        <f t="shared" si="7"/>
        <v>5.9009999999999998</v>
      </c>
      <c r="AK25" s="390">
        <f t="shared" si="8"/>
        <v>6.1849999999999987</v>
      </c>
      <c r="AL25" s="390">
        <f t="shared" si="9"/>
        <v>6.294999999999999</v>
      </c>
      <c r="AM25" s="390">
        <f t="shared" si="10"/>
        <v>6.1759999999999993</v>
      </c>
      <c r="AN25" s="390">
        <f t="shared" si="11"/>
        <v>5.77</v>
      </c>
      <c r="AO25" s="390">
        <f t="shared" si="12"/>
        <v>6.6729999999999992</v>
      </c>
    </row>
    <row r="26" spans="1:41" ht="15" customHeight="1" x14ac:dyDescent="0.25">
      <c r="A26" s="127" t="s">
        <v>2407</v>
      </c>
      <c r="B26" s="125" t="s">
        <v>2076</v>
      </c>
      <c r="C26" s="125" t="s">
        <v>4003</v>
      </c>
      <c r="D26" s="125" t="s">
        <v>2380</v>
      </c>
      <c r="F26" s="126">
        <v>6.65</v>
      </c>
      <c r="G26" s="126">
        <v>6.8500000000000005</v>
      </c>
      <c r="H26" s="126">
        <v>5.32</v>
      </c>
      <c r="I26" s="126"/>
      <c r="J26" s="329"/>
      <c r="K26" s="323">
        <f>ROUND(SUMIF('VGT-Bewegungsdaten'!B:B,A26,'VGT-Bewegungsdaten'!C:C),3)</f>
        <v>0</v>
      </c>
      <c r="L26" s="324">
        <f>ROUND(SUMIF('VGT-Bewegungsdaten'!B:B,$A26,'VGT-Bewegungsdaten'!D:D),2)</f>
        <v>0</v>
      </c>
      <c r="N26" s="376" t="s">
        <v>4930</v>
      </c>
      <c r="O26" s="376" t="s">
        <v>4939</v>
      </c>
      <c r="P26" s="326">
        <f>ROUND(SUMIF('AV-Bewegungsdaten'!B:B,A26,'AV-Bewegungsdaten'!C:C),3)</f>
        <v>0</v>
      </c>
      <c r="Q26" s="324">
        <f>ROUND(SUMIF('AV-Bewegungsdaten'!B:B,$A26,'AV-Bewegungsdaten'!D:D),2)</f>
        <v>0</v>
      </c>
      <c r="U26" s="326">
        <f>ROUND(SUMIF('DV-Bewegungsdaten'!B:B,Kategorien!A26,'DV-Bewegungsdaten'!D:D),3)</f>
        <v>0</v>
      </c>
      <c r="V26" s="324">
        <f>ROUND(SUMIF('DV-Bewegungsdaten'!B:B,Kategorien!A26,'DV-Bewegungsdaten'!E:E),3)</f>
        <v>0</v>
      </c>
      <c r="AD26" s="390">
        <f t="shared" si="1"/>
        <v>1.9110000000000005</v>
      </c>
      <c r="AE26" s="390">
        <f t="shared" si="2"/>
        <v>2.5680000000000005</v>
      </c>
      <c r="AF26" s="390">
        <f t="shared" si="3"/>
        <v>3.7870000000000004</v>
      </c>
      <c r="AG26" s="390">
        <f t="shared" si="4"/>
        <v>3.1540000000000004</v>
      </c>
      <c r="AH26" s="390">
        <f t="shared" si="5"/>
        <v>3.0660000000000007</v>
      </c>
      <c r="AI26" s="390">
        <f t="shared" si="6"/>
        <v>3.5980000000000008</v>
      </c>
      <c r="AJ26" s="390">
        <f t="shared" si="7"/>
        <v>2.8810000000000007</v>
      </c>
      <c r="AK26" s="390">
        <f t="shared" si="8"/>
        <v>3.1650000000000005</v>
      </c>
      <c r="AL26" s="390">
        <f t="shared" si="9"/>
        <v>3.2750000000000004</v>
      </c>
      <c r="AM26" s="390">
        <f t="shared" si="10"/>
        <v>3.1560000000000006</v>
      </c>
      <c r="AN26" s="390">
        <f t="shared" si="11"/>
        <v>2.7500000000000009</v>
      </c>
      <c r="AO26" s="390">
        <f t="shared" si="12"/>
        <v>3.6530000000000005</v>
      </c>
    </row>
    <row r="27" spans="1:41" ht="15" customHeight="1" x14ac:dyDescent="0.25">
      <c r="A27" s="127" t="s">
        <v>2408</v>
      </c>
      <c r="B27" s="125" t="s">
        <v>2076</v>
      </c>
      <c r="C27" s="125" t="s">
        <v>4003</v>
      </c>
      <c r="D27" s="125" t="s">
        <v>2409</v>
      </c>
      <c r="F27" s="126">
        <v>7.51</v>
      </c>
      <c r="G27" s="126">
        <v>7.71</v>
      </c>
      <c r="H27" s="126">
        <v>6.01</v>
      </c>
      <c r="I27" s="126"/>
      <c r="J27" s="329"/>
      <c r="K27" s="323">
        <f>ROUND(SUMIF('VGT-Bewegungsdaten'!B:B,A27,'VGT-Bewegungsdaten'!C:C),3)</f>
        <v>0</v>
      </c>
      <c r="L27" s="324">
        <f>ROUND(SUMIF('VGT-Bewegungsdaten'!B:B,$A27,'VGT-Bewegungsdaten'!D:D),2)</f>
        <v>0</v>
      </c>
      <c r="N27" s="376" t="s">
        <v>4930</v>
      </c>
      <c r="O27" s="376" t="s">
        <v>4939</v>
      </c>
      <c r="P27" s="326">
        <f>ROUND(SUMIF('AV-Bewegungsdaten'!B:B,A27,'AV-Bewegungsdaten'!C:C),3)</f>
        <v>0</v>
      </c>
      <c r="Q27" s="324">
        <f>ROUND(SUMIF('AV-Bewegungsdaten'!B:B,$A27,'AV-Bewegungsdaten'!D:D),2)</f>
        <v>0</v>
      </c>
      <c r="U27" s="326">
        <f>ROUND(SUMIF('DV-Bewegungsdaten'!B:B,Kategorien!A27,'DV-Bewegungsdaten'!D:D),3)</f>
        <v>0</v>
      </c>
      <c r="V27" s="324">
        <f>ROUND(SUMIF('DV-Bewegungsdaten'!B:B,Kategorien!A27,'DV-Bewegungsdaten'!E:E),3)</f>
        <v>0</v>
      </c>
      <c r="AD27" s="390">
        <f t="shared" si="1"/>
        <v>2.7709999999999999</v>
      </c>
      <c r="AE27" s="390">
        <f t="shared" si="2"/>
        <v>3.4279999999999999</v>
      </c>
      <c r="AF27" s="390">
        <f t="shared" si="3"/>
        <v>4.6470000000000002</v>
      </c>
      <c r="AG27" s="390">
        <f t="shared" si="4"/>
        <v>4.0139999999999993</v>
      </c>
      <c r="AH27" s="390">
        <f t="shared" si="5"/>
        <v>3.9260000000000002</v>
      </c>
      <c r="AI27" s="390">
        <f t="shared" si="6"/>
        <v>4.4580000000000002</v>
      </c>
      <c r="AJ27" s="390">
        <f t="shared" si="7"/>
        <v>3.7410000000000001</v>
      </c>
      <c r="AK27" s="390">
        <f t="shared" si="8"/>
        <v>4.0250000000000004</v>
      </c>
      <c r="AL27" s="390">
        <f t="shared" si="9"/>
        <v>4.1349999999999998</v>
      </c>
      <c r="AM27" s="390">
        <f t="shared" si="10"/>
        <v>4.016</v>
      </c>
      <c r="AN27" s="390">
        <f t="shared" si="11"/>
        <v>3.6100000000000003</v>
      </c>
      <c r="AO27" s="390">
        <f t="shared" si="12"/>
        <v>4.5129999999999999</v>
      </c>
    </row>
    <row r="28" spans="1:41" ht="15" customHeight="1" x14ac:dyDescent="0.25">
      <c r="A28" s="127" t="s">
        <v>2410</v>
      </c>
      <c r="B28" s="125" t="s">
        <v>2076</v>
      </c>
      <c r="C28" s="125" t="s">
        <v>4003</v>
      </c>
      <c r="D28" s="125" t="s">
        <v>2411</v>
      </c>
      <c r="F28" s="126">
        <v>6.51</v>
      </c>
      <c r="G28" s="126">
        <v>6.71</v>
      </c>
      <c r="H28" s="126">
        <v>5.21</v>
      </c>
      <c r="I28" s="126"/>
      <c r="J28" s="329"/>
      <c r="K28" s="323">
        <f>ROUND(SUMIF('VGT-Bewegungsdaten'!B:B,A28,'VGT-Bewegungsdaten'!C:C),3)</f>
        <v>0</v>
      </c>
      <c r="L28" s="324">
        <f>ROUND(SUMIF('VGT-Bewegungsdaten'!B:B,$A28,'VGT-Bewegungsdaten'!D:D),2)</f>
        <v>0</v>
      </c>
      <c r="N28" s="376" t="s">
        <v>4930</v>
      </c>
      <c r="O28" s="376" t="s">
        <v>4939</v>
      </c>
      <c r="P28" s="326">
        <f>ROUND(SUMIF('AV-Bewegungsdaten'!B:B,A28,'AV-Bewegungsdaten'!C:C),3)</f>
        <v>0</v>
      </c>
      <c r="Q28" s="324">
        <f>ROUND(SUMIF('AV-Bewegungsdaten'!B:B,$A28,'AV-Bewegungsdaten'!D:D),2)</f>
        <v>0</v>
      </c>
      <c r="U28" s="326">
        <f>ROUND(SUMIF('DV-Bewegungsdaten'!B:B,Kategorien!A28,'DV-Bewegungsdaten'!D:D),3)</f>
        <v>0</v>
      </c>
      <c r="V28" s="324">
        <f>ROUND(SUMIF('DV-Bewegungsdaten'!B:B,Kategorien!A28,'DV-Bewegungsdaten'!E:E),3)</f>
        <v>0</v>
      </c>
      <c r="AD28" s="390">
        <f t="shared" si="1"/>
        <v>1.7709999999999999</v>
      </c>
      <c r="AE28" s="390">
        <f t="shared" si="2"/>
        <v>2.4279999999999999</v>
      </c>
      <c r="AF28" s="390">
        <f t="shared" si="3"/>
        <v>3.6469999999999998</v>
      </c>
      <c r="AG28" s="390">
        <f t="shared" si="4"/>
        <v>3.0139999999999998</v>
      </c>
      <c r="AH28" s="390">
        <f t="shared" si="5"/>
        <v>2.9260000000000002</v>
      </c>
      <c r="AI28" s="390">
        <f t="shared" si="6"/>
        <v>3.4580000000000002</v>
      </c>
      <c r="AJ28" s="390">
        <f t="shared" si="7"/>
        <v>2.7410000000000001</v>
      </c>
      <c r="AK28" s="390">
        <f t="shared" si="8"/>
        <v>3.0249999999999999</v>
      </c>
      <c r="AL28" s="390">
        <f t="shared" si="9"/>
        <v>3.1349999999999998</v>
      </c>
      <c r="AM28" s="390">
        <f t="shared" si="10"/>
        <v>3.016</v>
      </c>
      <c r="AN28" s="390">
        <f t="shared" si="11"/>
        <v>2.6100000000000003</v>
      </c>
      <c r="AO28" s="390">
        <f t="shared" si="12"/>
        <v>3.5129999999999999</v>
      </c>
    </row>
    <row r="29" spans="1:41" ht="15" customHeight="1" x14ac:dyDescent="0.25">
      <c r="A29" s="127" t="s">
        <v>2412</v>
      </c>
      <c r="B29" s="125" t="s">
        <v>2076</v>
      </c>
      <c r="C29" s="125" t="s">
        <v>4003</v>
      </c>
      <c r="D29" s="125" t="s">
        <v>2394</v>
      </c>
      <c r="F29" s="126">
        <v>5.98</v>
      </c>
      <c r="G29" s="126">
        <v>6.1800000000000006</v>
      </c>
      <c r="H29" s="126">
        <v>4.78</v>
      </c>
      <c r="I29" s="126"/>
      <c r="J29" s="329"/>
      <c r="K29" s="323">
        <f>ROUND(SUMIF('VGT-Bewegungsdaten'!B:B,A29,'VGT-Bewegungsdaten'!C:C),3)</f>
        <v>0</v>
      </c>
      <c r="L29" s="324">
        <f>ROUND(SUMIF('VGT-Bewegungsdaten'!B:B,$A29,'VGT-Bewegungsdaten'!D:D),2)</f>
        <v>0</v>
      </c>
      <c r="N29" s="376" t="s">
        <v>4930</v>
      </c>
      <c r="O29" s="376" t="s">
        <v>4939</v>
      </c>
      <c r="P29" s="326">
        <f>ROUND(SUMIF('AV-Bewegungsdaten'!B:B,A29,'AV-Bewegungsdaten'!C:C),3)</f>
        <v>0</v>
      </c>
      <c r="Q29" s="324">
        <f>ROUND(SUMIF('AV-Bewegungsdaten'!B:B,$A29,'AV-Bewegungsdaten'!D:D),2)</f>
        <v>0</v>
      </c>
      <c r="U29" s="326">
        <f>ROUND(SUMIF('DV-Bewegungsdaten'!B:B,Kategorien!A29,'DV-Bewegungsdaten'!D:D),3)</f>
        <v>0</v>
      </c>
      <c r="V29" s="324">
        <f>ROUND(SUMIF('DV-Bewegungsdaten'!B:B,Kategorien!A29,'DV-Bewegungsdaten'!E:E),3)</f>
        <v>0</v>
      </c>
      <c r="AD29" s="390">
        <f t="shared" si="1"/>
        <v>1.2410000000000005</v>
      </c>
      <c r="AE29" s="390">
        <f t="shared" si="2"/>
        <v>1.8980000000000006</v>
      </c>
      <c r="AF29" s="390">
        <f t="shared" si="3"/>
        <v>3.1170000000000004</v>
      </c>
      <c r="AG29" s="390">
        <f t="shared" si="4"/>
        <v>2.4840000000000004</v>
      </c>
      <c r="AH29" s="390">
        <f t="shared" si="5"/>
        <v>2.3960000000000008</v>
      </c>
      <c r="AI29" s="390">
        <f t="shared" si="6"/>
        <v>2.9280000000000008</v>
      </c>
      <c r="AJ29" s="390">
        <f t="shared" si="7"/>
        <v>2.2110000000000007</v>
      </c>
      <c r="AK29" s="390">
        <f t="shared" si="8"/>
        <v>2.4950000000000006</v>
      </c>
      <c r="AL29" s="390">
        <f t="shared" si="9"/>
        <v>2.6050000000000004</v>
      </c>
      <c r="AM29" s="390">
        <f t="shared" si="10"/>
        <v>2.4860000000000007</v>
      </c>
      <c r="AN29" s="390">
        <f t="shared" si="11"/>
        <v>2.080000000000001</v>
      </c>
      <c r="AO29" s="390">
        <f t="shared" si="12"/>
        <v>2.9830000000000005</v>
      </c>
    </row>
    <row r="30" spans="1:41" ht="15" customHeight="1" x14ac:dyDescent="0.25">
      <c r="A30" s="127" t="s">
        <v>2413</v>
      </c>
      <c r="B30" s="125" t="s">
        <v>2076</v>
      </c>
      <c r="C30" s="125" t="s">
        <v>4003</v>
      </c>
      <c r="D30" s="125" t="s">
        <v>2396</v>
      </c>
      <c r="F30" s="126">
        <v>4.46</v>
      </c>
      <c r="G30" s="126">
        <v>4.66</v>
      </c>
      <c r="H30" s="126">
        <v>3.57</v>
      </c>
      <c r="I30" s="126"/>
      <c r="J30" s="329"/>
      <c r="K30" s="323">
        <f>ROUND(SUMIF('VGT-Bewegungsdaten'!B:B,A30,'VGT-Bewegungsdaten'!C:C),3)</f>
        <v>0</v>
      </c>
      <c r="L30" s="324">
        <f>ROUND(SUMIF('VGT-Bewegungsdaten'!B:B,$A30,'VGT-Bewegungsdaten'!D:D),2)</f>
        <v>0</v>
      </c>
      <c r="N30" s="376" t="s">
        <v>4930</v>
      </c>
      <c r="O30" s="376" t="s">
        <v>4939</v>
      </c>
      <c r="P30" s="326">
        <f>ROUND(SUMIF('AV-Bewegungsdaten'!B:B,A30,'AV-Bewegungsdaten'!C:C),3)</f>
        <v>0</v>
      </c>
      <c r="Q30" s="324">
        <f>ROUND(SUMIF('AV-Bewegungsdaten'!B:B,$A30,'AV-Bewegungsdaten'!D:D),2)</f>
        <v>0</v>
      </c>
      <c r="U30" s="326">
        <f>ROUND(SUMIF('DV-Bewegungsdaten'!B:B,Kategorien!A30,'DV-Bewegungsdaten'!D:D),3)</f>
        <v>0</v>
      </c>
      <c r="V30" s="324">
        <f>ROUND(SUMIF('DV-Bewegungsdaten'!B:B,Kategorien!A30,'DV-Bewegungsdaten'!E:E),3)</f>
        <v>0</v>
      </c>
      <c r="AD30" s="390">
        <f t="shared" si="1"/>
        <v>0</v>
      </c>
      <c r="AE30" s="390">
        <f t="shared" si="2"/>
        <v>0.37800000000000011</v>
      </c>
      <c r="AF30" s="390">
        <f t="shared" si="3"/>
        <v>1.597</v>
      </c>
      <c r="AG30" s="390">
        <f t="shared" si="4"/>
        <v>0.96399999999999997</v>
      </c>
      <c r="AH30" s="390">
        <f t="shared" si="5"/>
        <v>0.87600000000000033</v>
      </c>
      <c r="AI30" s="390">
        <f t="shared" si="6"/>
        <v>1.4080000000000004</v>
      </c>
      <c r="AJ30" s="390">
        <f t="shared" si="7"/>
        <v>0.69100000000000028</v>
      </c>
      <c r="AK30" s="390">
        <f t="shared" si="8"/>
        <v>0.97500000000000009</v>
      </c>
      <c r="AL30" s="390">
        <f t="shared" si="9"/>
        <v>1.085</v>
      </c>
      <c r="AM30" s="390">
        <f t="shared" si="10"/>
        <v>0.96600000000000019</v>
      </c>
      <c r="AN30" s="390">
        <f t="shared" si="11"/>
        <v>0.5600000000000005</v>
      </c>
      <c r="AO30" s="390">
        <f t="shared" si="12"/>
        <v>1.4630000000000001</v>
      </c>
    </row>
    <row r="31" spans="1:41" ht="15" customHeight="1" x14ac:dyDescent="0.25">
      <c r="A31" s="127" t="s">
        <v>2414</v>
      </c>
      <c r="B31" s="125" t="s">
        <v>2076</v>
      </c>
      <c r="C31" s="125" t="s">
        <v>4003</v>
      </c>
      <c r="D31" s="125" t="s">
        <v>2398</v>
      </c>
      <c r="F31" s="126">
        <v>3.62</v>
      </c>
      <c r="G31" s="126">
        <v>3.8200000000000003</v>
      </c>
      <c r="H31" s="126">
        <v>2.9</v>
      </c>
      <c r="I31" s="126"/>
      <c r="J31" s="329"/>
      <c r="K31" s="323">
        <f>ROUND(SUMIF('VGT-Bewegungsdaten'!B:B,A31,'VGT-Bewegungsdaten'!C:C),3)</f>
        <v>0</v>
      </c>
      <c r="L31" s="324">
        <f>ROUND(SUMIF('VGT-Bewegungsdaten'!B:B,$A31,'VGT-Bewegungsdaten'!D:D),2)</f>
        <v>0</v>
      </c>
      <c r="N31" s="376" t="s">
        <v>4930</v>
      </c>
      <c r="O31" s="376" t="s">
        <v>4939</v>
      </c>
      <c r="P31" s="326">
        <f>ROUND(SUMIF('AV-Bewegungsdaten'!B:B,A31,'AV-Bewegungsdaten'!C:C),3)</f>
        <v>0</v>
      </c>
      <c r="Q31" s="324">
        <f>ROUND(SUMIF('AV-Bewegungsdaten'!B:B,$A31,'AV-Bewegungsdaten'!D:D),2)</f>
        <v>0</v>
      </c>
      <c r="U31" s="326">
        <f>ROUND(SUMIF('DV-Bewegungsdaten'!B:B,Kategorien!A31,'DV-Bewegungsdaten'!D:D),3)</f>
        <v>0</v>
      </c>
      <c r="V31" s="324">
        <f>ROUND(SUMIF('DV-Bewegungsdaten'!B:B,Kategorien!A31,'DV-Bewegungsdaten'!E:E),3)</f>
        <v>0</v>
      </c>
      <c r="AD31" s="390">
        <f t="shared" si="1"/>
        <v>0</v>
      </c>
      <c r="AE31" s="390">
        <f t="shared" si="2"/>
        <v>0</v>
      </c>
      <c r="AF31" s="390">
        <f t="shared" si="3"/>
        <v>0.75700000000000012</v>
      </c>
      <c r="AG31" s="390">
        <f t="shared" si="4"/>
        <v>0.12400000000000011</v>
      </c>
      <c r="AH31" s="390">
        <f t="shared" si="5"/>
        <v>3.6000000000000476E-2</v>
      </c>
      <c r="AI31" s="390">
        <f t="shared" si="6"/>
        <v>0.5680000000000005</v>
      </c>
      <c r="AJ31" s="390">
        <f t="shared" si="7"/>
        <v>0</v>
      </c>
      <c r="AK31" s="390">
        <f t="shared" si="8"/>
        <v>0.13500000000000023</v>
      </c>
      <c r="AL31" s="390">
        <f t="shared" si="9"/>
        <v>0.24500000000000011</v>
      </c>
      <c r="AM31" s="390">
        <f t="shared" si="10"/>
        <v>0.12600000000000033</v>
      </c>
      <c r="AN31" s="390">
        <f t="shared" si="11"/>
        <v>0</v>
      </c>
      <c r="AO31" s="390">
        <f t="shared" si="12"/>
        <v>0.62300000000000022</v>
      </c>
    </row>
    <row r="32" spans="1:41" ht="15" customHeight="1" x14ac:dyDescent="0.25">
      <c r="A32" s="127" t="s">
        <v>2415</v>
      </c>
      <c r="B32" s="125" t="s">
        <v>2076</v>
      </c>
      <c r="C32" s="125" t="s">
        <v>4004</v>
      </c>
      <c r="D32" s="125" t="s">
        <v>2378</v>
      </c>
      <c r="F32" s="126">
        <v>9.67</v>
      </c>
      <c r="G32" s="126">
        <v>9.8699999999999992</v>
      </c>
      <c r="H32" s="126">
        <v>7.74</v>
      </c>
      <c r="I32" s="126"/>
      <c r="J32" s="329"/>
      <c r="K32" s="323">
        <f>ROUND(SUMIF('VGT-Bewegungsdaten'!B:B,A32,'VGT-Bewegungsdaten'!C:C),3)</f>
        <v>0</v>
      </c>
      <c r="L32" s="324">
        <f>ROUND(SUMIF('VGT-Bewegungsdaten'!B:B,$A32,'VGT-Bewegungsdaten'!D:D),2)</f>
        <v>0</v>
      </c>
      <c r="N32" s="376" t="s">
        <v>4930</v>
      </c>
      <c r="O32" s="376" t="s">
        <v>4939</v>
      </c>
      <c r="P32" s="326">
        <f>ROUND(SUMIF('AV-Bewegungsdaten'!B:B,A32,'AV-Bewegungsdaten'!C:C),3)</f>
        <v>0</v>
      </c>
      <c r="Q32" s="324">
        <f>ROUND(SUMIF('AV-Bewegungsdaten'!B:B,$A32,'AV-Bewegungsdaten'!D:D),2)</f>
        <v>0</v>
      </c>
      <c r="U32" s="326">
        <f>ROUND(SUMIF('DV-Bewegungsdaten'!B:B,Kategorien!A32,'DV-Bewegungsdaten'!D:D),3)</f>
        <v>0</v>
      </c>
      <c r="V32" s="324">
        <f>ROUND(SUMIF('DV-Bewegungsdaten'!B:B,Kategorien!A32,'DV-Bewegungsdaten'!E:E),3)</f>
        <v>0</v>
      </c>
      <c r="AD32" s="390">
        <f t="shared" si="1"/>
        <v>4.9309999999999992</v>
      </c>
      <c r="AE32" s="390">
        <f t="shared" si="2"/>
        <v>5.5879999999999992</v>
      </c>
      <c r="AF32" s="390">
        <f t="shared" si="3"/>
        <v>6.8069999999999986</v>
      </c>
      <c r="AG32" s="390">
        <f t="shared" si="4"/>
        <v>6.1739999999999995</v>
      </c>
      <c r="AH32" s="390">
        <f t="shared" si="5"/>
        <v>6.0859999999999994</v>
      </c>
      <c r="AI32" s="390">
        <f t="shared" si="6"/>
        <v>6.6179999999999994</v>
      </c>
      <c r="AJ32" s="390">
        <f t="shared" si="7"/>
        <v>5.9009999999999998</v>
      </c>
      <c r="AK32" s="390">
        <f t="shared" si="8"/>
        <v>6.1849999999999987</v>
      </c>
      <c r="AL32" s="390">
        <f t="shared" si="9"/>
        <v>6.294999999999999</v>
      </c>
      <c r="AM32" s="390">
        <f t="shared" si="10"/>
        <v>6.1759999999999993</v>
      </c>
      <c r="AN32" s="390">
        <f t="shared" si="11"/>
        <v>5.77</v>
      </c>
      <c r="AO32" s="390">
        <f t="shared" si="12"/>
        <v>6.6729999999999992</v>
      </c>
    </row>
    <row r="33" spans="1:41" ht="15" customHeight="1" x14ac:dyDescent="0.25">
      <c r="A33" s="127" t="s">
        <v>2416</v>
      </c>
      <c r="B33" s="125" t="s">
        <v>2076</v>
      </c>
      <c r="C33" s="125" t="s">
        <v>4004</v>
      </c>
      <c r="D33" s="125" t="s">
        <v>2380</v>
      </c>
      <c r="F33" s="126">
        <v>6.65</v>
      </c>
      <c r="G33" s="126">
        <v>6.8500000000000005</v>
      </c>
      <c r="H33" s="126">
        <v>5.32</v>
      </c>
      <c r="I33" s="126"/>
      <c r="J33" s="329"/>
      <c r="K33" s="323">
        <f>ROUND(SUMIF('VGT-Bewegungsdaten'!B:B,A33,'VGT-Bewegungsdaten'!C:C),3)</f>
        <v>0</v>
      </c>
      <c r="L33" s="324">
        <f>ROUND(SUMIF('VGT-Bewegungsdaten'!B:B,$A33,'VGT-Bewegungsdaten'!D:D),2)</f>
        <v>0</v>
      </c>
      <c r="N33" s="376" t="s">
        <v>4930</v>
      </c>
      <c r="O33" s="376" t="s">
        <v>4939</v>
      </c>
      <c r="P33" s="326">
        <f>ROUND(SUMIF('AV-Bewegungsdaten'!B:B,A33,'AV-Bewegungsdaten'!C:C),3)</f>
        <v>0</v>
      </c>
      <c r="Q33" s="324">
        <f>ROUND(SUMIF('AV-Bewegungsdaten'!B:B,$A33,'AV-Bewegungsdaten'!D:D),2)</f>
        <v>0</v>
      </c>
      <c r="U33" s="326">
        <f>ROUND(SUMIF('DV-Bewegungsdaten'!B:B,Kategorien!A33,'DV-Bewegungsdaten'!D:D),3)</f>
        <v>0</v>
      </c>
      <c r="V33" s="324">
        <f>ROUND(SUMIF('DV-Bewegungsdaten'!B:B,Kategorien!A33,'DV-Bewegungsdaten'!E:E),3)</f>
        <v>0</v>
      </c>
      <c r="AD33" s="390">
        <f t="shared" si="1"/>
        <v>1.9110000000000005</v>
      </c>
      <c r="AE33" s="390">
        <f t="shared" si="2"/>
        <v>2.5680000000000005</v>
      </c>
      <c r="AF33" s="390">
        <f t="shared" si="3"/>
        <v>3.7870000000000004</v>
      </c>
      <c r="AG33" s="390">
        <f t="shared" si="4"/>
        <v>3.1540000000000004</v>
      </c>
      <c r="AH33" s="390">
        <f t="shared" si="5"/>
        <v>3.0660000000000007</v>
      </c>
      <c r="AI33" s="390">
        <f t="shared" si="6"/>
        <v>3.5980000000000008</v>
      </c>
      <c r="AJ33" s="390">
        <f t="shared" si="7"/>
        <v>2.8810000000000007</v>
      </c>
      <c r="AK33" s="390">
        <f t="shared" si="8"/>
        <v>3.1650000000000005</v>
      </c>
      <c r="AL33" s="390">
        <f t="shared" si="9"/>
        <v>3.2750000000000004</v>
      </c>
      <c r="AM33" s="390">
        <f t="shared" si="10"/>
        <v>3.1560000000000006</v>
      </c>
      <c r="AN33" s="390">
        <f t="shared" si="11"/>
        <v>2.7500000000000009</v>
      </c>
      <c r="AO33" s="390">
        <f t="shared" si="12"/>
        <v>3.6530000000000005</v>
      </c>
    </row>
    <row r="34" spans="1:41" ht="15" customHeight="1" x14ac:dyDescent="0.25">
      <c r="A34" s="127" t="s">
        <v>2417</v>
      </c>
      <c r="B34" s="125" t="s">
        <v>2076</v>
      </c>
      <c r="C34" s="125" t="s">
        <v>4004</v>
      </c>
      <c r="D34" s="125" t="s">
        <v>2390</v>
      </c>
      <c r="F34" s="126">
        <v>7.43</v>
      </c>
      <c r="G34" s="126">
        <v>7.63</v>
      </c>
      <c r="H34" s="126">
        <v>5.94</v>
      </c>
      <c r="I34" s="126"/>
      <c r="J34" s="329"/>
      <c r="K34" s="323">
        <f>ROUND(SUMIF('VGT-Bewegungsdaten'!B:B,A34,'VGT-Bewegungsdaten'!C:C),3)</f>
        <v>0</v>
      </c>
      <c r="L34" s="324">
        <f>ROUND(SUMIF('VGT-Bewegungsdaten'!B:B,$A34,'VGT-Bewegungsdaten'!D:D),2)</f>
        <v>0</v>
      </c>
      <c r="N34" s="376" t="s">
        <v>4930</v>
      </c>
      <c r="O34" s="376" t="s">
        <v>4939</v>
      </c>
      <c r="P34" s="326">
        <f>ROUND(SUMIF('AV-Bewegungsdaten'!B:B,A34,'AV-Bewegungsdaten'!C:C),3)</f>
        <v>0</v>
      </c>
      <c r="Q34" s="324">
        <f>ROUND(SUMIF('AV-Bewegungsdaten'!B:B,$A34,'AV-Bewegungsdaten'!D:D),2)</f>
        <v>0</v>
      </c>
      <c r="U34" s="326">
        <f>ROUND(SUMIF('DV-Bewegungsdaten'!B:B,Kategorien!A34,'DV-Bewegungsdaten'!D:D),3)</f>
        <v>0</v>
      </c>
      <c r="V34" s="324">
        <f>ROUND(SUMIF('DV-Bewegungsdaten'!B:B,Kategorien!A34,'DV-Bewegungsdaten'!E:E),3)</f>
        <v>0</v>
      </c>
      <c r="AD34" s="390">
        <f t="shared" si="1"/>
        <v>2.6909999999999998</v>
      </c>
      <c r="AE34" s="390">
        <f t="shared" si="2"/>
        <v>3.3479999999999999</v>
      </c>
      <c r="AF34" s="390">
        <f t="shared" si="3"/>
        <v>4.5670000000000002</v>
      </c>
      <c r="AG34" s="390">
        <f t="shared" si="4"/>
        <v>3.9339999999999997</v>
      </c>
      <c r="AH34" s="390">
        <f t="shared" si="5"/>
        <v>3.8460000000000001</v>
      </c>
      <c r="AI34" s="390">
        <f t="shared" si="6"/>
        <v>4.3780000000000001</v>
      </c>
      <c r="AJ34" s="390">
        <f t="shared" si="7"/>
        <v>3.661</v>
      </c>
      <c r="AK34" s="390">
        <f t="shared" si="8"/>
        <v>3.9449999999999998</v>
      </c>
      <c r="AL34" s="390">
        <f t="shared" si="9"/>
        <v>4.0549999999999997</v>
      </c>
      <c r="AM34" s="390">
        <f t="shared" si="10"/>
        <v>3.9359999999999999</v>
      </c>
      <c r="AN34" s="390">
        <f t="shared" si="11"/>
        <v>3.5300000000000002</v>
      </c>
      <c r="AO34" s="390">
        <f t="shared" si="12"/>
        <v>4.4329999999999998</v>
      </c>
    </row>
    <row r="35" spans="1:41" ht="15" customHeight="1" x14ac:dyDescent="0.25">
      <c r="A35" s="127" t="s">
        <v>2418</v>
      </c>
      <c r="B35" s="125" t="s">
        <v>2076</v>
      </c>
      <c r="C35" s="125" t="s">
        <v>4004</v>
      </c>
      <c r="D35" s="125" t="s">
        <v>2392</v>
      </c>
      <c r="F35" s="126">
        <v>6.44</v>
      </c>
      <c r="G35" s="126">
        <v>6.6400000000000006</v>
      </c>
      <c r="H35" s="126">
        <v>5.15</v>
      </c>
      <c r="I35" s="126"/>
      <c r="J35" s="329"/>
      <c r="K35" s="323">
        <f>ROUND(SUMIF('VGT-Bewegungsdaten'!B:B,A35,'VGT-Bewegungsdaten'!C:C),3)</f>
        <v>0</v>
      </c>
      <c r="L35" s="324">
        <f>ROUND(SUMIF('VGT-Bewegungsdaten'!B:B,$A35,'VGT-Bewegungsdaten'!D:D),2)</f>
        <v>0</v>
      </c>
      <c r="N35" s="376" t="s">
        <v>4930</v>
      </c>
      <c r="O35" s="376" t="s">
        <v>4939</v>
      </c>
      <c r="P35" s="326">
        <f>ROUND(SUMIF('AV-Bewegungsdaten'!B:B,A35,'AV-Bewegungsdaten'!C:C),3)</f>
        <v>0</v>
      </c>
      <c r="Q35" s="324">
        <f>ROUND(SUMIF('AV-Bewegungsdaten'!B:B,$A35,'AV-Bewegungsdaten'!D:D),2)</f>
        <v>0</v>
      </c>
      <c r="U35" s="326">
        <f>ROUND(SUMIF('DV-Bewegungsdaten'!B:B,Kategorien!A35,'DV-Bewegungsdaten'!D:D),3)</f>
        <v>0</v>
      </c>
      <c r="V35" s="324">
        <f>ROUND(SUMIF('DV-Bewegungsdaten'!B:B,Kategorien!A35,'DV-Bewegungsdaten'!E:E),3)</f>
        <v>0</v>
      </c>
      <c r="AD35" s="390">
        <f t="shared" si="1"/>
        <v>1.7010000000000005</v>
      </c>
      <c r="AE35" s="390">
        <f t="shared" si="2"/>
        <v>2.3580000000000005</v>
      </c>
      <c r="AF35" s="390">
        <f t="shared" si="3"/>
        <v>3.5770000000000004</v>
      </c>
      <c r="AG35" s="390">
        <f t="shared" si="4"/>
        <v>2.9440000000000004</v>
      </c>
      <c r="AH35" s="390">
        <f t="shared" si="5"/>
        <v>2.8560000000000008</v>
      </c>
      <c r="AI35" s="390">
        <f t="shared" si="6"/>
        <v>3.3880000000000008</v>
      </c>
      <c r="AJ35" s="390">
        <f t="shared" si="7"/>
        <v>2.6710000000000007</v>
      </c>
      <c r="AK35" s="390">
        <f t="shared" si="8"/>
        <v>2.9550000000000005</v>
      </c>
      <c r="AL35" s="390">
        <f t="shared" si="9"/>
        <v>3.0650000000000004</v>
      </c>
      <c r="AM35" s="390">
        <f t="shared" si="10"/>
        <v>2.9460000000000006</v>
      </c>
      <c r="AN35" s="390">
        <f t="shared" si="11"/>
        <v>2.5400000000000009</v>
      </c>
      <c r="AO35" s="390">
        <f t="shared" si="12"/>
        <v>3.4430000000000005</v>
      </c>
    </row>
    <row r="36" spans="1:41" ht="15" customHeight="1" x14ac:dyDescent="0.25">
      <c r="A36" s="127" t="s">
        <v>2419</v>
      </c>
      <c r="B36" s="125" t="s">
        <v>2076</v>
      </c>
      <c r="C36" s="125" t="s">
        <v>4004</v>
      </c>
      <c r="D36" s="125" t="s">
        <v>2394</v>
      </c>
      <c r="F36" s="126">
        <v>5.92</v>
      </c>
      <c r="G36" s="126">
        <v>6.12</v>
      </c>
      <c r="H36" s="126">
        <v>4.74</v>
      </c>
      <c r="I36" s="126"/>
      <c r="J36" s="329"/>
      <c r="K36" s="323">
        <f>ROUND(SUMIF('VGT-Bewegungsdaten'!B:B,A36,'VGT-Bewegungsdaten'!C:C),3)</f>
        <v>0</v>
      </c>
      <c r="L36" s="324">
        <f>ROUND(SUMIF('VGT-Bewegungsdaten'!B:B,$A36,'VGT-Bewegungsdaten'!D:D),2)</f>
        <v>0</v>
      </c>
      <c r="N36" s="376" t="s">
        <v>4930</v>
      </c>
      <c r="O36" s="376" t="s">
        <v>4939</v>
      </c>
      <c r="P36" s="326">
        <f>ROUND(SUMIF('AV-Bewegungsdaten'!B:B,A36,'AV-Bewegungsdaten'!C:C),3)</f>
        <v>0</v>
      </c>
      <c r="Q36" s="324">
        <f>ROUND(SUMIF('AV-Bewegungsdaten'!B:B,$A36,'AV-Bewegungsdaten'!D:D),2)</f>
        <v>0</v>
      </c>
      <c r="U36" s="326">
        <f>ROUND(SUMIF('DV-Bewegungsdaten'!B:B,Kategorien!A36,'DV-Bewegungsdaten'!D:D),3)</f>
        <v>0</v>
      </c>
      <c r="V36" s="324">
        <f>ROUND(SUMIF('DV-Bewegungsdaten'!B:B,Kategorien!A36,'DV-Bewegungsdaten'!E:E),3)</f>
        <v>0</v>
      </c>
      <c r="AD36" s="390">
        <f t="shared" si="1"/>
        <v>1.181</v>
      </c>
      <c r="AE36" s="390">
        <f t="shared" si="2"/>
        <v>1.8380000000000001</v>
      </c>
      <c r="AF36" s="390">
        <f t="shared" si="3"/>
        <v>3.0569999999999999</v>
      </c>
      <c r="AG36" s="390">
        <f t="shared" si="4"/>
        <v>2.4239999999999999</v>
      </c>
      <c r="AH36" s="390">
        <f t="shared" si="5"/>
        <v>2.3360000000000003</v>
      </c>
      <c r="AI36" s="390">
        <f t="shared" si="6"/>
        <v>2.8680000000000003</v>
      </c>
      <c r="AJ36" s="390">
        <f t="shared" si="7"/>
        <v>2.1510000000000002</v>
      </c>
      <c r="AK36" s="390">
        <f t="shared" si="8"/>
        <v>2.4350000000000001</v>
      </c>
      <c r="AL36" s="390">
        <f t="shared" si="9"/>
        <v>2.5449999999999999</v>
      </c>
      <c r="AM36" s="390">
        <f t="shared" si="10"/>
        <v>2.4260000000000002</v>
      </c>
      <c r="AN36" s="390">
        <f t="shared" si="11"/>
        <v>2.0200000000000005</v>
      </c>
      <c r="AO36" s="390">
        <f t="shared" si="12"/>
        <v>2.923</v>
      </c>
    </row>
    <row r="37" spans="1:41" ht="15" customHeight="1" x14ac:dyDescent="0.25">
      <c r="A37" s="127" t="s">
        <v>2420</v>
      </c>
      <c r="B37" s="125" t="s">
        <v>2076</v>
      </c>
      <c r="C37" s="125" t="s">
        <v>4004</v>
      </c>
      <c r="D37" s="125" t="s">
        <v>2396</v>
      </c>
      <c r="F37" s="126">
        <v>4.42</v>
      </c>
      <c r="G37" s="126">
        <v>4.62</v>
      </c>
      <c r="H37" s="126">
        <v>3.54</v>
      </c>
      <c r="I37" s="126"/>
      <c r="J37" s="329"/>
      <c r="K37" s="323">
        <f>ROUND(SUMIF('VGT-Bewegungsdaten'!B:B,A37,'VGT-Bewegungsdaten'!C:C),3)</f>
        <v>0</v>
      </c>
      <c r="L37" s="324">
        <f>ROUND(SUMIF('VGT-Bewegungsdaten'!B:B,$A37,'VGT-Bewegungsdaten'!D:D),2)</f>
        <v>0</v>
      </c>
      <c r="N37" s="376" t="s">
        <v>4930</v>
      </c>
      <c r="O37" s="376" t="s">
        <v>4939</v>
      </c>
      <c r="P37" s="326">
        <f>ROUND(SUMIF('AV-Bewegungsdaten'!B:B,A37,'AV-Bewegungsdaten'!C:C),3)</f>
        <v>0</v>
      </c>
      <c r="Q37" s="324">
        <f>ROUND(SUMIF('AV-Bewegungsdaten'!B:B,$A37,'AV-Bewegungsdaten'!D:D),2)</f>
        <v>0</v>
      </c>
      <c r="U37" s="326">
        <f>ROUND(SUMIF('DV-Bewegungsdaten'!B:B,Kategorien!A37,'DV-Bewegungsdaten'!D:D),3)</f>
        <v>0</v>
      </c>
      <c r="V37" s="324">
        <f>ROUND(SUMIF('DV-Bewegungsdaten'!B:B,Kategorien!A37,'DV-Bewegungsdaten'!E:E),3)</f>
        <v>0</v>
      </c>
      <c r="AD37" s="390">
        <f t="shared" si="1"/>
        <v>0</v>
      </c>
      <c r="AE37" s="390">
        <f t="shared" si="2"/>
        <v>0.33800000000000008</v>
      </c>
      <c r="AF37" s="390">
        <f t="shared" si="3"/>
        <v>1.5569999999999999</v>
      </c>
      <c r="AG37" s="390">
        <f t="shared" si="4"/>
        <v>0.92399999999999993</v>
      </c>
      <c r="AH37" s="390">
        <f t="shared" si="5"/>
        <v>0.8360000000000003</v>
      </c>
      <c r="AI37" s="390">
        <f t="shared" si="6"/>
        <v>1.3680000000000003</v>
      </c>
      <c r="AJ37" s="390">
        <f t="shared" si="7"/>
        <v>0.65100000000000025</v>
      </c>
      <c r="AK37" s="390">
        <f t="shared" si="8"/>
        <v>0.93500000000000005</v>
      </c>
      <c r="AL37" s="390">
        <f t="shared" si="9"/>
        <v>1.0449999999999999</v>
      </c>
      <c r="AM37" s="390">
        <f t="shared" si="10"/>
        <v>0.92600000000000016</v>
      </c>
      <c r="AN37" s="390">
        <f t="shared" si="11"/>
        <v>0.52000000000000046</v>
      </c>
      <c r="AO37" s="390">
        <f t="shared" si="12"/>
        <v>1.423</v>
      </c>
    </row>
    <row r="38" spans="1:41" ht="15" customHeight="1" x14ac:dyDescent="0.25">
      <c r="A38" s="127" t="s">
        <v>2421</v>
      </c>
      <c r="B38" s="125" t="s">
        <v>2076</v>
      </c>
      <c r="C38" s="125" t="s">
        <v>4004</v>
      </c>
      <c r="D38" s="125" t="s">
        <v>2398</v>
      </c>
      <c r="F38" s="126">
        <v>3.58</v>
      </c>
      <c r="G38" s="126">
        <v>3.7800000000000002</v>
      </c>
      <c r="H38" s="126">
        <v>2.86</v>
      </c>
      <c r="I38" s="126"/>
      <c r="J38" s="329"/>
      <c r="K38" s="323">
        <f>ROUND(SUMIF('VGT-Bewegungsdaten'!B:B,A38,'VGT-Bewegungsdaten'!C:C),3)</f>
        <v>0</v>
      </c>
      <c r="L38" s="324">
        <f>ROUND(SUMIF('VGT-Bewegungsdaten'!B:B,$A38,'VGT-Bewegungsdaten'!D:D),2)</f>
        <v>0</v>
      </c>
      <c r="N38" s="376" t="s">
        <v>4930</v>
      </c>
      <c r="O38" s="376" t="s">
        <v>4939</v>
      </c>
      <c r="P38" s="326">
        <f>ROUND(SUMIF('AV-Bewegungsdaten'!B:B,A38,'AV-Bewegungsdaten'!C:C),3)</f>
        <v>0</v>
      </c>
      <c r="Q38" s="324">
        <f>ROUND(SUMIF('AV-Bewegungsdaten'!B:B,$A38,'AV-Bewegungsdaten'!D:D),2)</f>
        <v>0</v>
      </c>
      <c r="U38" s="326">
        <f>ROUND(SUMIF('DV-Bewegungsdaten'!B:B,Kategorien!A38,'DV-Bewegungsdaten'!D:D),3)</f>
        <v>0</v>
      </c>
      <c r="V38" s="324">
        <f>ROUND(SUMIF('DV-Bewegungsdaten'!B:B,Kategorien!A38,'DV-Bewegungsdaten'!E:E),3)</f>
        <v>0</v>
      </c>
      <c r="AD38" s="390">
        <f t="shared" si="1"/>
        <v>0</v>
      </c>
      <c r="AE38" s="390">
        <f t="shared" si="2"/>
        <v>0</v>
      </c>
      <c r="AF38" s="390">
        <f t="shared" si="3"/>
        <v>0.71700000000000008</v>
      </c>
      <c r="AG38" s="390">
        <f t="shared" si="4"/>
        <v>8.4000000000000075E-2</v>
      </c>
      <c r="AH38" s="390">
        <f t="shared" si="5"/>
        <v>0</v>
      </c>
      <c r="AI38" s="390">
        <f t="shared" si="6"/>
        <v>0.52800000000000047</v>
      </c>
      <c r="AJ38" s="390">
        <f t="shared" si="7"/>
        <v>0</v>
      </c>
      <c r="AK38" s="390">
        <f t="shared" si="8"/>
        <v>9.5000000000000195E-2</v>
      </c>
      <c r="AL38" s="390">
        <f t="shared" si="9"/>
        <v>0.20500000000000007</v>
      </c>
      <c r="AM38" s="390">
        <f t="shared" si="10"/>
        <v>8.6000000000000298E-2</v>
      </c>
      <c r="AN38" s="390">
        <f t="shared" si="11"/>
        <v>0</v>
      </c>
      <c r="AO38" s="390">
        <f t="shared" si="12"/>
        <v>0.58300000000000018</v>
      </c>
    </row>
    <row r="39" spans="1:41" ht="15" customHeight="1" x14ac:dyDescent="0.25">
      <c r="A39" s="127" t="s">
        <v>2422</v>
      </c>
      <c r="B39" s="125" t="s">
        <v>2076</v>
      </c>
      <c r="C39" s="125" t="s">
        <v>4005</v>
      </c>
      <c r="D39" s="125" t="s">
        <v>2378</v>
      </c>
      <c r="F39" s="126">
        <v>9.67</v>
      </c>
      <c r="G39" s="126">
        <v>9.8699999999999992</v>
      </c>
      <c r="H39" s="126">
        <v>7.74</v>
      </c>
      <c r="I39" s="126"/>
      <c r="J39" s="329"/>
      <c r="K39" s="323">
        <f>ROUND(SUMIF('VGT-Bewegungsdaten'!B:B,A39,'VGT-Bewegungsdaten'!C:C),3)</f>
        <v>0</v>
      </c>
      <c r="L39" s="324">
        <f>ROUND(SUMIF('VGT-Bewegungsdaten'!B:B,$A39,'VGT-Bewegungsdaten'!D:D),2)</f>
        <v>0</v>
      </c>
      <c r="N39" s="376" t="s">
        <v>4930</v>
      </c>
      <c r="O39" s="376" t="s">
        <v>4939</v>
      </c>
      <c r="P39" s="326">
        <f>ROUND(SUMIF('AV-Bewegungsdaten'!B:B,A39,'AV-Bewegungsdaten'!C:C),3)</f>
        <v>0</v>
      </c>
      <c r="Q39" s="324">
        <f>ROUND(SUMIF('AV-Bewegungsdaten'!B:B,$A39,'AV-Bewegungsdaten'!D:D),2)</f>
        <v>0</v>
      </c>
      <c r="U39" s="326">
        <f>ROUND(SUMIF('DV-Bewegungsdaten'!B:B,Kategorien!A39,'DV-Bewegungsdaten'!D:D),3)</f>
        <v>0</v>
      </c>
      <c r="V39" s="324">
        <f>ROUND(SUMIF('DV-Bewegungsdaten'!B:B,Kategorien!A39,'DV-Bewegungsdaten'!E:E),3)</f>
        <v>0</v>
      </c>
      <c r="AD39" s="390">
        <f t="shared" si="1"/>
        <v>4.9309999999999992</v>
      </c>
      <c r="AE39" s="390">
        <f t="shared" si="2"/>
        <v>5.5879999999999992</v>
      </c>
      <c r="AF39" s="390">
        <f t="shared" si="3"/>
        <v>6.8069999999999986</v>
      </c>
      <c r="AG39" s="390">
        <f t="shared" si="4"/>
        <v>6.1739999999999995</v>
      </c>
      <c r="AH39" s="390">
        <f t="shared" si="5"/>
        <v>6.0859999999999994</v>
      </c>
      <c r="AI39" s="390">
        <f t="shared" si="6"/>
        <v>6.6179999999999994</v>
      </c>
      <c r="AJ39" s="390">
        <f t="shared" si="7"/>
        <v>5.9009999999999998</v>
      </c>
      <c r="AK39" s="390">
        <f t="shared" si="8"/>
        <v>6.1849999999999987</v>
      </c>
      <c r="AL39" s="390">
        <f t="shared" si="9"/>
        <v>6.294999999999999</v>
      </c>
      <c r="AM39" s="390">
        <f t="shared" si="10"/>
        <v>6.1759999999999993</v>
      </c>
      <c r="AN39" s="390">
        <f t="shared" si="11"/>
        <v>5.77</v>
      </c>
      <c r="AO39" s="390">
        <f t="shared" si="12"/>
        <v>6.6729999999999992</v>
      </c>
    </row>
    <row r="40" spans="1:41" ht="15" customHeight="1" x14ac:dyDescent="0.25">
      <c r="A40" s="127" t="s">
        <v>2423</v>
      </c>
      <c r="B40" s="125" t="s">
        <v>2076</v>
      </c>
      <c r="C40" s="125" t="s">
        <v>4005</v>
      </c>
      <c r="D40" s="125" t="s">
        <v>2380</v>
      </c>
      <c r="F40" s="126">
        <v>6.65</v>
      </c>
      <c r="G40" s="126">
        <v>6.8500000000000005</v>
      </c>
      <c r="H40" s="126">
        <v>5.32</v>
      </c>
      <c r="I40" s="126"/>
      <c r="J40" s="329"/>
      <c r="K40" s="323">
        <f>ROUND(SUMIF('VGT-Bewegungsdaten'!B:B,A40,'VGT-Bewegungsdaten'!C:C),3)</f>
        <v>0</v>
      </c>
      <c r="L40" s="324">
        <f>ROUND(SUMIF('VGT-Bewegungsdaten'!B:B,$A40,'VGT-Bewegungsdaten'!D:D),2)</f>
        <v>0</v>
      </c>
      <c r="N40" s="376" t="s">
        <v>4930</v>
      </c>
      <c r="O40" s="376" t="s">
        <v>4939</v>
      </c>
      <c r="P40" s="326">
        <f>ROUND(SUMIF('AV-Bewegungsdaten'!B:B,A40,'AV-Bewegungsdaten'!C:C),3)</f>
        <v>0</v>
      </c>
      <c r="Q40" s="324">
        <f>ROUND(SUMIF('AV-Bewegungsdaten'!B:B,$A40,'AV-Bewegungsdaten'!D:D),2)</f>
        <v>0</v>
      </c>
      <c r="U40" s="326">
        <f>ROUND(SUMIF('DV-Bewegungsdaten'!B:B,Kategorien!A40,'DV-Bewegungsdaten'!D:D),3)</f>
        <v>0</v>
      </c>
      <c r="V40" s="324">
        <f>ROUND(SUMIF('DV-Bewegungsdaten'!B:B,Kategorien!A40,'DV-Bewegungsdaten'!E:E),3)</f>
        <v>0</v>
      </c>
      <c r="AD40" s="390">
        <f t="shared" si="1"/>
        <v>1.9110000000000005</v>
      </c>
      <c r="AE40" s="390">
        <f t="shared" si="2"/>
        <v>2.5680000000000005</v>
      </c>
      <c r="AF40" s="390">
        <f t="shared" si="3"/>
        <v>3.7870000000000004</v>
      </c>
      <c r="AG40" s="390">
        <f t="shared" si="4"/>
        <v>3.1540000000000004</v>
      </c>
      <c r="AH40" s="390">
        <f t="shared" si="5"/>
        <v>3.0660000000000007</v>
      </c>
      <c r="AI40" s="390">
        <f t="shared" si="6"/>
        <v>3.5980000000000008</v>
      </c>
      <c r="AJ40" s="390">
        <f t="shared" si="7"/>
        <v>2.8810000000000007</v>
      </c>
      <c r="AK40" s="390">
        <f t="shared" si="8"/>
        <v>3.1650000000000005</v>
      </c>
      <c r="AL40" s="390">
        <f t="shared" si="9"/>
        <v>3.2750000000000004</v>
      </c>
      <c r="AM40" s="390">
        <f t="shared" si="10"/>
        <v>3.1560000000000006</v>
      </c>
      <c r="AN40" s="390">
        <f t="shared" si="11"/>
        <v>2.7500000000000009</v>
      </c>
      <c r="AO40" s="390">
        <f t="shared" si="12"/>
        <v>3.6530000000000005</v>
      </c>
    </row>
    <row r="41" spans="1:41" ht="15" customHeight="1" x14ac:dyDescent="0.25">
      <c r="A41" s="127" t="s">
        <v>2424</v>
      </c>
      <c r="B41" s="125" t="s">
        <v>2076</v>
      </c>
      <c r="C41" s="125" t="s">
        <v>4005</v>
      </c>
      <c r="D41" s="125" t="s">
        <v>2390</v>
      </c>
      <c r="F41" s="126">
        <v>7.36</v>
      </c>
      <c r="G41" s="126">
        <v>7.5600000000000005</v>
      </c>
      <c r="H41" s="126">
        <v>5.89</v>
      </c>
      <c r="I41" s="126"/>
      <c r="J41" s="329"/>
      <c r="K41" s="323">
        <f>ROUND(SUMIF('VGT-Bewegungsdaten'!B:B,A41,'VGT-Bewegungsdaten'!C:C),3)</f>
        <v>0</v>
      </c>
      <c r="L41" s="324">
        <f>ROUND(SUMIF('VGT-Bewegungsdaten'!B:B,$A41,'VGT-Bewegungsdaten'!D:D),2)</f>
        <v>0</v>
      </c>
      <c r="N41" s="376" t="s">
        <v>4930</v>
      </c>
      <c r="O41" s="376" t="s">
        <v>4939</v>
      </c>
      <c r="P41" s="326">
        <f>ROUND(SUMIF('AV-Bewegungsdaten'!B:B,A41,'AV-Bewegungsdaten'!C:C),3)</f>
        <v>0</v>
      </c>
      <c r="Q41" s="324">
        <f>ROUND(SUMIF('AV-Bewegungsdaten'!B:B,$A41,'AV-Bewegungsdaten'!D:D),2)</f>
        <v>0</v>
      </c>
      <c r="U41" s="326">
        <f>ROUND(SUMIF('DV-Bewegungsdaten'!B:B,Kategorien!A41,'DV-Bewegungsdaten'!D:D),3)</f>
        <v>0</v>
      </c>
      <c r="V41" s="324">
        <f>ROUND(SUMIF('DV-Bewegungsdaten'!B:B,Kategorien!A41,'DV-Bewegungsdaten'!E:E),3)</f>
        <v>0</v>
      </c>
      <c r="AD41" s="390">
        <f t="shared" si="1"/>
        <v>2.6210000000000004</v>
      </c>
      <c r="AE41" s="390">
        <f t="shared" si="2"/>
        <v>3.2780000000000005</v>
      </c>
      <c r="AF41" s="390">
        <f t="shared" si="3"/>
        <v>4.4969999999999999</v>
      </c>
      <c r="AG41" s="390">
        <f t="shared" si="4"/>
        <v>3.8640000000000003</v>
      </c>
      <c r="AH41" s="390">
        <f t="shared" si="5"/>
        <v>3.7760000000000007</v>
      </c>
      <c r="AI41" s="390">
        <f t="shared" si="6"/>
        <v>4.3080000000000007</v>
      </c>
      <c r="AJ41" s="390">
        <f t="shared" si="7"/>
        <v>3.5910000000000006</v>
      </c>
      <c r="AK41" s="390">
        <f t="shared" si="8"/>
        <v>3.8750000000000004</v>
      </c>
      <c r="AL41" s="390">
        <f t="shared" si="9"/>
        <v>3.9850000000000003</v>
      </c>
      <c r="AM41" s="390">
        <f t="shared" si="10"/>
        <v>3.8660000000000005</v>
      </c>
      <c r="AN41" s="390">
        <f t="shared" si="11"/>
        <v>3.4600000000000009</v>
      </c>
      <c r="AO41" s="390">
        <f t="shared" si="12"/>
        <v>4.3630000000000004</v>
      </c>
    </row>
    <row r="42" spans="1:41" ht="15" customHeight="1" x14ac:dyDescent="0.25">
      <c r="A42" s="127" t="s">
        <v>2425</v>
      </c>
      <c r="B42" s="125" t="s">
        <v>2076</v>
      </c>
      <c r="C42" s="125" t="s">
        <v>4005</v>
      </c>
      <c r="D42" s="125" t="s">
        <v>2392</v>
      </c>
      <c r="F42" s="126">
        <v>6.38</v>
      </c>
      <c r="G42" s="126">
        <v>6.58</v>
      </c>
      <c r="H42" s="126">
        <v>5.0999999999999996</v>
      </c>
      <c r="I42" s="126"/>
      <c r="J42" s="329"/>
      <c r="K42" s="323">
        <f>ROUND(SUMIF('VGT-Bewegungsdaten'!B:B,A42,'VGT-Bewegungsdaten'!C:C),3)</f>
        <v>0</v>
      </c>
      <c r="L42" s="324">
        <f>ROUND(SUMIF('VGT-Bewegungsdaten'!B:B,$A42,'VGT-Bewegungsdaten'!D:D),2)</f>
        <v>0</v>
      </c>
      <c r="N42" s="376" t="s">
        <v>4930</v>
      </c>
      <c r="O42" s="376" t="s">
        <v>4939</v>
      </c>
      <c r="P42" s="326">
        <f>ROUND(SUMIF('AV-Bewegungsdaten'!B:B,A42,'AV-Bewegungsdaten'!C:C),3)</f>
        <v>0</v>
      </c>
      <c r="Q42" s="324">
        <f>ROUND(SUMIF('AV-Bewegungsdaten'!B:B,$A42,'AV-Bewegungsdaten'!D:D),2)</f>
        <v>0</v>
      </c>
      <c r="U42" s="326">
        <f>ROUND(SUMIF('DV-Bewegungsdaten'!B:B,Kategorien!A42,'DV-Bewegungsdaten'!D:D),3)</f>
        <v>0</v>
      </c>
      <c r="V42" s="324">
        <f>ROUND(SUMIF('DV-Bewegungsdaten'!B:B,Kategorien!A42,'DV-Bewegungsdaten'!E:E),3)</f>
        <v>0</v>
      </c>
      <c r="AD42" s="390">
        <f t="shared" si="1"/>
        <v>1.641</v>
      </c>
      <c r="AE42" s="390">
        <f t="shared" si="2"/>
        <v>2.298</v>
      </c>
      <c r="AF42" s="390">
        <f t="shared" si="3"/>
        <v>3.5169999999999999</v>
      </c>
      <c r="AG42" s="390">
        <f t="shared" si="4"/>
        <v>2.8839999999999999</v>
      </c>
      <c r="AH42" s="390">
        <f t="shared" si="5"/>
        <v>2.7960000000000003</v>
      </c>
      <c r="AI42" s="390">
        <f t="shared" si="6"/>
        <v>3.3280000000000003</v>
      </c>
      <c r="AJ42" s="390">
        <f t="shared" si="7"/>
        <v>2.6110000000000002</v>
      </c>
      <c r="AK42" s="390">
        <f t="shared" si="8"/>
        <v>2.895</v>
      </c>
      <c r="AL42" s="390">
        <f t="shared" si="9"/>
        <v>3.0049999999999999</v>
      </c>
      <c r="AM42" s="390">
        <f t="shared" si="10"/>
        <v>2.8860000000000001</v>
      </c>
      <c r="AN42" s="390">
        <f t="shared" si="11"/>
        <v>2.4800000000000004</v>
      </c>
      <c r="AO42" s="390">
        <f t="shared" si="12"/>
        <v>3.383</v>
      </c>
    </row>
    <row r="43" spans="1:41" ht="15" customHeight="1" x14ac:dyDescent="0.25">
      <c r="A43" s="127" t="s">
        <v>2426</v>
      </c>
      <c r="B43" s="125" t="s">
        <v>2076</v>
      </c>
      <c r="C43" s="125" t="s">
        <v>4005</v>
      </c>
      <c r="D43" s="125" t="s">
        <v>2394</v>
      </c>
      <c r="F43" s="126">
        <v>5.86</v>
      </c>
      <c r="G43" s="126">
        <v>6.0600000000000005</v>
      </c>
      <c r="H43" s="126">
        <v>4.6900000000000004</v>
      </c>
      <c r="I43" s="126"/>
      <c r="J43" s="329"/>
      <c r="K43" s="323">
        <f>ROUND(SUMIF('VGT-Bewegungsdaten'!B:B,A43,'VGT-Bewegungsdaten'!C:C),3)</f>
        <v>0</v>
      </c>
      <c r="L43" s="324">
        <f>ROUND(SUMIF('VGT-Bewegungsdaten'!B:B,$A43,'VGT-Bewegungsdaten'!D:D),2)</f>
        <v>0</v>
      </c>
      <c r="N43" s="376" t="s">
        <v>4930</v>
      </c>
      <c r="O43" s="376" t="s">
        <v>4939</v>
      </c>
      <c r="P43" s="326">
        <f>ROUND(SUMIF('AV-Bewegungsdaten'!B:B,A43,'AV-Bewegungsdaten'!C:C),3)</f>
        <v>0</v>
      </c>
      <c r="Q43" s="324">
        <f>ROUND(SUMIF('AV-Bewegungsdaten'!B:B,$A43,'AV-Bewegungsdaten'!D:D),2)</f>
        <v>0</v>
      </c>
      <c r="U43" s="326">
        <f>ROUND(SUMIF('DV-Bewegungsdaten'!B:B,Kategorien!A43,'DV-Bewegungsdaten'!D:D),3)</f>
        <v>0</v>
      </c>
      <c r="V43" s="324">
        <f>ROUND(SUMIF('DV-Bewegungsdaten'!B:B,Kategorien!A43,'DV-Bewegungsdaten'!E:E),3)</f>
        <v>0</v>
      </c>
      <c r="AD43" s="390">
        <f t="shared" si="1"/>
        <v>1.1210000000000004</v>
      </c>
      <c r="AE43" s="390">
        <f t="shared" si="2"/>
        <v>1.7780000000000005</v>
      </c>
      <c r="AF43" s="390">
        <f t="shared" si="3"/>
        <v>2.9970000000000003</v>
      </c>
      <c r="AG43" s="390">
        <f t="shared" si="4"/>
        <v>2.3640000000000003</v>
      </c>
      <c r="AH43" s="390">
        <f t="shared" si="5"/>
        <v>2.2760000000000007</v>
      </c>
      <c r="AI43" s="390">
        <f t="shared" si="6"/>
        <v>2.8080000000000007</v>
      </c>
      <c r="AJ43" s="390">
        <f t="shared" si="7"/>
        <v>2.0910000000000006</v>
      </c>
      <c r="AK43" s="390">
        <f t="shared" si="8"/>
        <v>2.3750000000000004</v>
      </c>
      <c r="AL43" s="390">
        <f t="shared" si="9"/>
        <v>2.4850000000000003</v>
      </c>
      <c r="AM43" s="390">
        <f t="shared" si="10"/>
        <v>2.3660000000000005</v>
      </c>
      <c r="AN43" s="390">
        <f t="shared" si="11"/>
        <v>1.9600000000000009</v>
      </c>
      <c r="AO43" s="390">
        <f t="shared" si="12"/>
        <v>2.8630000000000004</v>
      </c>
    </row>
    <row r="44" spans="1:41" ht="15" customHeight="1" x14ac:dyDescent="0.25">
      <c r="A44" s="127" t="s">
        <v>2427</v>
      </c>
      <c r="B44" s="125" t="s">
        <v>2076</v>
      </c>
      <c r="C44" s="125" t="s">
        <v>4005</v>
      </c>
      <c r="D44" s="125" t="s">
        <v>2396</v>
      </c>
      <c r="F44" s="126">
        <v>4.38</v>
      </c>
      <c r="G44" s="126">
        <v>4.58</v>
      </c>
      <c r="H44" s="126">
        <v>3.5</v>
      </c>
      <c r="I44" s="126"/>
      <c r="J44" s="329"/>
      <c r="K44" s="323">
        <f>ROUND(SUMIF('VGT-Bewegungsdaten'!B:B,A44,'VGT-Bewegungsdaten'!C:C),3)</f>
        <v>0</v>
      </c>
      <c r="L44" s="324">
        <f>ROUND(SUMIF('VGT-Bewegungsdaten'!B:B,$A44,'VGT-Bewegungsdaten'!D:D),2)</f>
        <v>0</v>
      </c>
      <c r="N44" s="376" t="s">
        <v>4930</v>
      </c>
      <c r="O44" s="376" t="s">
        <v>4939</v>
      </c>
      <c r="P44" s="326">
        <f>ROUND(SUMIF('AV-Bewegungsdaten'!B:B,A44,'AV-Bewegungsdaten'!C:C),3)</f>
        <v>0</v>
      </c>
      <c r="Q44" s="324">
        <f>ROUND(SUMIF('AV-Bewegungsdaten'!B:B,$A44,'AV-Bewegungsdaten'!D:D),2)</f>
        <v>0</v>
      </c>
      <c r="U44" s="326">
        <f>ROUND(SUMIF('DV-Bewegungsdaten'!B:B,Kategorien!A44,'DV-Bewegungsdaten'!D:D),3)</f>
        <v>0</v>
      </c>
      <c r="V44" s="324">
        <f>ROUND(SUMIF('DV-Bewegungsdaten'!B:B,Kategorien!A44,'DV-Bewegungsdaten'!E:E),3)</f>
        <v>0</v>
      </c>
      <c r="AD44" s="390">
        <f t="shared" si="1"/>
        <v>0</v>
      </c>
      <c r="AE44" s="390">
        <f t="shared" si="2"/>
        <v>0.29800000000000004</v>
      </c>
      <c r="AF44" s="390">
        <f t="shared" si="3"/>
        <v>1.5169999999999999</v>
      </c>
      <c r="AG44" s="390">
        <f t="shared" si="4"/>
        <v>0.8839999999999999</v>
      </c>
      <c r="AH44" s="390">
        <f t="shared" si="5"/>
        <v>0.79600000000000026</v>
      </c>
      <c r="AI44" s="390">
        <f t="shared" si="6"/>
        <v>1.3280000000000003</v>
      </c>
      <c r="AJ44" s="390">
        <f t="shared" si="7"/>
        <v>0.61100000000000021</v>
      </c>
      <c r="AK44" s="390">
        <f t="shared" si="8"/>
        <v>0.89500000000000002</v>
      </c>
      <c r="AL44" s="390">
        <f t="shared" si="9"/>
        <v>1.0049999999999999</v>
      </c>
      <c r="AM44" s="390">
        <f t="shared" si="10"/>
        <v>0.88600000000000012</v>
      </c>
      <c r="AN44" s="390">
        <f t="shared" si="11"/>
        <v>0.48000000000000043</v>
      </c>
      <c r="AO44" s="390">
        <f t="shared" si="12"/>
        <v>1.383</v>
      </c>
    </row>
    <row r="45" spans="1:41" ht="15" customHeight="1" x14ac:dyDescent="0.25">
      <c r="A45" s="127" t="s">
        <v>2428</v>
      </c>
      <c r="B45" s="125" t="s">
        <v>2076</v>
      </c>
      <c r="C45" s="125" t="s">
        <v>4005</v>
      </c>
      <c r="D45" s="125" t="s">
        <v>2398</v>
      </c>
      <c r="F45" s="126">
        <v>3.54</v>
      </c>
      <c r="G45" s="126">
        <v>3.74</v>
      </c>
      <c r="H45" s="126">
        <v>2.83</v>
      </c>
      <c r="I45" s="126"/>
      <c r="J45" s="329"/>
      <c r="K45" s="323">
        <f>ROUND(SUMIF('VGT-Bewegungsdaten'!B:B,A45,'VGT-Bewegungsdaten'!C:C),3)</f>
        <v>0</v>
      </c>
      <c r="L45" s="324">
        <f>ROUND(SUMIF('VGT-Bewegungsdaten'!B:B,$A45,'VGT-Bewegungsdaten'!D:D),2)</f>
        <v>0</v>
      </c>
      <c r="N45" s="376" t="s">
        <v>4930</v>
      </c>
      <c r="O45" s="376" t="s">
        <v>4939</v>
      </c>
      <c r="P45" s="326">
        <f>ROUND(SUMIF('AV-Bewegungsdaten'!B:B,A45,'AV-Bewegungsdaten'!C:C),3)</f>
        <v>0</v>
      </c>
      <c r="Q45" s="324">
        <f>ROUND(SUMIF('AV-Bewegungsdaten'!B:B,$A45,'AV-Bewegungsdaten'!D:D),2)</f>
        <v>0</v>
      </c>
      <c r="U45" s="326">
        <f>ROUND(SUMIF('DV-Bewegungsdaten'!B:B,Kategorien!A45,'DV-Bewegungsdaten'!D:D),3)</f>
        <v>0</v>
      </c>
      <c r="V45" s="324">
        <f>ROUND(SUMIF('DV-Bewegungsdaten'!B:B,Kategorien!A45,'DV-Bewegungsdaten'!E:E),3)</f>
        <v>0</v>
      </c>
      <c r="AD45" s="390">
        <f t="shared" si="1"/>
        <v>0</v>
      </c>
      <c r="AE45" s="390">
        <f t="shared" si="2"/>
        <v>0</v>
      </c>
      <c r="AF45" s="390">
        <f t="shared" si="3"/>
        <v>0.67700000000000005</v>
      </c>
      <c r="AG45" s="390">
        <f t="shared" si="4"/>
        <v>4.4000000000000039E-2</v>
      </c>
      <c r="AH45" s="390">
        <f t="shared" si="5"/>
        <v>0</v>
      </c>
      <c r="AI45" s="390">
        <f t="shared" si="6"/>
        <v>0.48800000000000043</v>
      </c>
      <c r="AJ45" s="390">
        <f t="shared" si="7"/>
        <v>0</v>
      </c>
      <c r="AK45" s="390">
        <f t="shared" si="8"/>
        <v>5.500000000000016E-2</v>
      </c>
      <c r="AL45" s="390">
        <f t="shared" si="9"/>
        <v>0.16500000000000004</v>
      </c>
      <c r="AM45" s="390">
        <f t="shared" si="10"/>
        <v>4.6000000000000263E-2</v>
      </c>
      <c r="AN45" s="390">
        <f t="shared" si="11"/>
        <v>0</v>
      </c>
      <c r="AO45" s="390">
        <f t="shared" si="12"/>
        <v>0.54300000000000015</v>
      </c>
    </row>
    <row r="46" spans="1:41" ht="15" customHeight="1" x14ac:dyDescent="0.25">
      <c r="A46" s="127" t="s">
        <v>1515</v>
      </c>
      <c r="B46" s="125" t="s">
        <v>2076</v>
      </c>
      <c r="C46" s="125" t="s">
        <v>4006</v>
      </c>
      <c r="D46" s="125" t="s">
        <v>2533</v>
      </c>
      <c r="F46" s="126">
        <v>12.67</v>
      </c>
      <c r="G46" s="126">
        <v>12.87</v>
      </c>
      <c r="H46" s="126">
        <v>10.14</v>
      </c>
      <c r="I46" s="126"/>
      <c r="J46" s="329"/>
      <c r="K46" s="323">
        <f>ROUND(SUMIF('VGT-Bewegungsdaten'!B:B,A46,'VGT-Bewegungsdaten'!C:C),3)</f>
        <v>0</v>
      </c>
      <c r="L46" s="324">
        <f>ROUND(SUMIF('VGT-Bewegungsdaten'!B:B,$A46,'VGT-Bewegungsdaten'!D:D),2)</f>
        <v>0</v>
      </c>
      <c r="N46" s="376" t="s">
        <v>4930</v>
      </c>
      <c r="O46" s="376" t="s">
        <v>4939</v>
      </c>
      <c r="P46" s="326">
        <f>ROUND(SUMIF('AV-Bewegungsdaten'!B:B,A46,'AV-Bewegungsdaten'!C:C),3)</f>
        <v>0</v>
      </c>
      <c r="Q46" s="324">
        <f>ROUND(SUMIF('AV-Bewegungsdaten'!B:B,$A46,'AV-Bewegungsdaten'!D:D),2)</f>
        <v>0</v>
      </c>
      <c r="U46" s="326">
        <f>ROUND(SUMIF('DV-Bewegungsdaten'!B:B,Kategorien!A46,'DV-Bewegungsdaten'!D:D),3)</f>
        <v>0</v>
      </c>
      <c r="V46" s="324">
        <f>ROUND(SUMIF('DV-Bewegungsdaten'!B:B,Kategorien!A46,'DV-Bewegungsdaten'!E:E),3)</f>
        <v>0</v>
      </c>
      <c r="AD46" s="390">
        <f t="shared" si="1"/>
        <v>7.9309999999999992</v>
      </c>
      <c r="AE46" s="390">
        <f t="shared" si="2"/>
        <v>8.5879999999999992</v>
      </c>
      <c r="AF46" s="390">
        <f t="shared" si="3"/>
        <v>9.8069999999999986</v>
      </c>
      <c r="AG46" s="390">
        <f t="shared" si="4"/>
        <v>9.1739999999999995</v>
      </c>
      <c r="AH46" s="390">
        <f t="shared" si="5"/>
        <v>9.0859999999999985</v>
      </c>
      <c r="AI46" s="390">
        <f t="shared" si="6"/>
        <v>9.6179999999999986</v>
      </c>
      <c r="AJ46" s="390">
        <f t="shared" si="7"/>
        <v>8.9009999999999998</v>
      </c>
      <c r="AK46" s="390">
        <f t="shared" si="8"/>
        <v>9.1849999999999987</v>
      </c>
      <c r="AL46" s="390">
        <f t="shared" si="9"/>
        <v>9.2949999999999982</v>
      </c>
      <c r="AM46" s="390">
        <f t="shared" si="10"/>
        <v>9.1759999999999984</v>
      </c>
      <c r="AN46" s="390">
        <f t="shared" si="11"/>
        <v>8.77</v>
      </c>
      <c r="AO46" s="390">
        <f t="shared" si="12"/>
        <v>9.6729999999999983</v>
      </c>
    </row>
    <row r="47" spans="1:41" ht="15" customHeight="1" x14ac:dyDescent="0.25">
      <c r="A47" s="127" t="s">
        <v>1516</v>
      </c>
      <c r="B47" s="125" t="s">
        <v>2076</v>
      </c>
      <c r="C47" s="125" t="s">
        <v>4006</v>
      </c>
      <c r="D47" s="125" t="s">
        <v>1517</v>
      </c>
      <c r="F47" s="126">
        <v>11.67</v>
      </c>
      <c r="G47" s="126">
        <v>11.87</v>
      </c>
      <c r="H47" s="126">
        <v>9.34</v>
      </c>
      <c r="I47" s="126"/>
      <c r="J47" s="329"/>
      <c r="K47" s="323">
        <f>ROUND(SUMIF('VGT-Bewegungsdaten'!B:B,A47,'VGT-Bewegungsdaten'!C:C),3)</f>
        <v>0</v>
      </c>
      <c r="L47" s="324">
        <f>ROUND(SUMIF('VGT-Bewegungsdaten'!B:B,$A47,'VGT-Bewegungsdaten'!D:D),2)</f>
        <v>0</v>
      </c>
      <c r="N47" s="376" t="s">
        <v>4930</v>
      </c>
      <c r="O47" s="376" t="s">
        <v>4939</v>
      </c>
      <c r="P47" s="326">
        <f>ROUND(SUMIF('AV-Bewegungsdaten'!B:B,A47,'AV-Bewegungsdaten'!C:C),3)</f>
        <v>0</v>
      </c>
      <c r="Q47" s="324">
        <f>ROUND(SUMIF('AV-Bewegungsdaten'!B:B,$A47,'AV-Bewegungsdaten'!D:D),2)</f>
        <v>0</v>
      </c>
      <c r="U47" s="326">
        <f>ROUND(SUMIF('DV-Bewegungsdaten'!B:B,Kategorien!A47,'DV-Bewegungsdaten'!D:D),3)</f>
        <v>0</v>
      </c>
      <c r="V47" s="324">
        <f>ROUND(SUMIF('DV-Bewegungsdaten'!B:B,Kategorien!A47,'DV-Bewegungsdaten'!E:E),3)</f>
        <v>0</v>
      </c>
      <c r="AD47" s="390">
        <f t="shared" si="1"/>
        <v>6.9309999999999992</v>
      </c>
      <c r="AE47" s="390">
        <f t="shared" si="2"/>
        <v>7.5879999999999992</v>
      </c>
      <c r="AF47" s="390">
        <f t="shared" si="3"/>
        <v>8.8069999999999986</v>
      </c>
      <c r="AG47" s="390">
        <f t="shared" si="4"/>
        <v>8.1739999999999995</v>
      </c>
      <c r="AH47" s="390">
        <f t="shared" si="5"/>
        <v>8.0859999999999985</v>
      </c>
      <c r="AI47" s="390">
        <f t="shared" si="6"/>
        <v>8.6179999999999986</v>
      </c>
      <c r="AJ47" s="390">
        <f t="shared" si="7"/>
        <v>7.9009999999999998</v>
      </c>
      <c r="AK47" s="390">
        <f t="shared" si="8"/>
        <v>8.1849999999999987</v>
      </c>
      <c r="AL47" s="390">
        <f t="shared" si="9"/>
        <v>8.2949999999999982</v>
      </c>
      <c r="AM47" s="390">
        <f t="shared" si="10"/>
        <v>8.1759999999999984</v>
      </c>
      <c r="AN47" s="390">
        <f t="shared" si="11"/>
        <v>7.77</v>
      </c>
      <c r="AO47" s="390">
        <f t="shared" si="12"/>
        <v>8.6729999999999983</v>
      </c>
    </row>
    <row r="48" spans="1:41" ht="15" customHeight="1" x14ac:dyDescent="0.25">
      <c r="A48" s="127" t="s">
        <v>1518</v>
      </c>
      <c r="B48" s="125" t="s">
        <v>2076</v>
      </c>
      <c r="C48" s="125" t="s">
        <v>4006</v>
      </c>
      <c r="D48" s="125" t="s">
        <v>1519</v>
      </c>
      <c r="F48" s="126">
        <v>8.65</v>
      </c>
      <c r="G48" s="126">
        <v>8.85</v>
      </c>
      <c r="H48" s="126">
        <v>6.92</v>
      </c>
      <c r="I48" s="126"/>
      <c r="J48" s="329"/>
      <c r="K48" s="323">
        <f>ROUND(SUMIF('VGT-Bewegungsdaten'!B:B,A48,'VGT-Bewegungsdaten'!C:C),3)</f>
        <v>0</v>
      </c>
      <c r="L48" s="324">
        <f>ROUND(SUMIF('VGT-Bewegungsdaten'!B:B,$A48,'VGT-Bewegungsdaten'!D:D),2)</f>
        <v>0</v>
      </c>
      <c r="N48" s="376" t="s">
        <v>4930</v>
      </c>
      <c r="O48" s="376" t="s">
        <v>4939</v>
      </c>
      <c r="P48" s="326">
        <f>ROUND(SUMIF('AV-Bewegungsdaten'!B:B,A48,'AV-Bewegungsdaten'!C:C),3)</f>
        <v>0</v>
      </c>
      <c r="Q48" s="324">
        <f>ROUND(SUMIF('AV-Bewegungsdaten'!B:B,$A48,'AV-Bewegungsdaten'!D:D),2)</f>
        <v>0</v>
      </c>
      <c r="U48" s="326">
        <f>ROUND(SUMIF('DV-Bewegungsdaten'!B:B,Kategorien!A48,'DV-Bewegungsdaten'!D:D),3)</f>
        <v>0</v>
      </c>
      <c r="V48" s="324">
        <f>ROUND(SUMIF('DV-Bewegungsdaten'!B:B,Kategorien!A48,'DV-Bewegungsdaten'!E:E),3)</f>
        <v>0</v>
      </c>
      <c r="AD48" s="390">
        <f t="shared" si="1"/>
        <v>3.9109999999999996</v>
      </c>
      <c r="AE48" s="390">
        <f t="shared" si="2"/>
        <v>4.5679999999999996</v>
      </c>
      <c r="AF48" s="390">
        <f t="shared" si="3"/>
        <v>5.786999999999999</v>
      </c>
      <c r="AG48" s="390">
        <f t="shared" si="4"/>
        <v>5.1539999999999999</v>
      </c>
      <c r="AH48" s="390">
        <f t="shared" si="5"/>
        <v>5.0659999999999998</v>
      </c>
      <c r="AI48" s="390">
        <f t="shared" si="6"/>
        <v>5.5979999999999999</v>
      </c>
      <c r="AJ48" s="390">
        <f t="shared" si="7"/>
        <v>4.8810000000000002</v>
      </c>
      <c r="AK48" s="390">
        <f t="shared" si="8"/>
        <v>5.1649999999999991</v>
      </c>
      <c r="AL48" s="390">
        <f t="shared" si="9"/>
        <v>5.2749999999999995</v>
      </c>
      <c r="AM48" s="390">
        <f t="shared" si="10"/>
        <v>5.1559999999999997</v>
      </c>
      <c r="AN48" s="390">
        <f t="shared" si="11"/>
        <v>4.75</v>
      </c>
      <c r="AO48" s="390">
        <f t="shared" si="12"/>
        <v>5.6529999999999996</v>
      </c>
    </row>
    <row r="49" spans="1:41" ht="15" customHeight="1" x14ac:dyDescent="0.25">
      <c r="A49" s="127" t="s">
        <v>1520</v>
      </c>
      <c r="B49" s="125" t="s">
        <v>2076</v>
      </c>
      <c r="C49" s="125" t="s">
        <v>4006</v>
      </c>
      <c r="D49" s="125" t="s">
        <v>1521</v>
      </c>
      <c r="F49" s="126">
        <v>7.65</v>
      </c>
      <c r="G49" s="126">
        <v>7.8500000000000005</v>
      </c>
      <c r="H49" s="126">
        <v>6.12</v>
      </c>
      <c r="I49" s="126"/>
      <c r="J49" s="329"/>
      <c r="K49" s="323">
        <f>ROUND(SUMIF('VGT-Bewegungsdaten'!B:B,A49,'VGT-Bewegungsdaten'!C:C),3)</f>
        <v>0</v>
      </c>
      <c r="L49" s="324">
        <f>ROUND(SUMIF('VGT-Bewegungsdaten'!B:B,$A49,'VGT-Bewegungsdaten'!D:D),2)</f>
        <v>0</v>
      </c>
      <c r="N49" s="376" t="s">
        <v>4930</v>
      </c>
      <c r="O49" s="376" t="s">
        <v>4939</v>
      </c>
      <c r="P49" s="326">
        <f>ROUND(SUMIF('AV-Bewegungsdaten'!B:B,A49,'AV-Bewegungsdaten'!C:C),3)</f>
        <v>0</v>
      </c>
      <c r="Q49" s="324">
        <f>ROUND(SUMIF('AV-Bewegungsdaten'!B:B,$A49,'AV-Bewegungsdaten'!D:D),2)</f>
        <v>0</v>
      </c>
      <c r="U49" s="326">
        <f>ROUND(SUMIF('DV-Bewegungsdaten'!B:B,Kategorien!A49,'DV-Bewegungsdaten'!D:D),3)</f>
        <v>0</v>
      </c>
      <c r="V49" s="324">
        <f>ROUND(SUMIF('DV-Bewegungsdaten'!B:B,Kategorien!A49,'DV-Bewegungsdaten'!E:E),3)</f>
        <v>0</v>
      </c>
      <c r="AD49" s="390">
        <f t="shared" si="1"/>
        <v>2.9110000000000005</v>
      </c>
      <c r="AE49" s="390">
        <f t="shared" si="2"/>
        <v>3.5680000000000005</v>
      </c>
      <c r="AF49" s="390">
        <f t="shared" si="3"/>
        <v>4.7870000000000008</v>
      </c>
      <c r="AG49" s="390">
        <f t="shared" si="4"/>
        <v>4.1539999999999999</v>
      </c>
      <c r="AH49" s="390">
        <f t="shared" si="5"/>
        <v>4.0660000000000007</v>
      </c>
      <c r="AI49" s="390">
        <f t="shared" si="6"/>
        <v>4.5980000000000008</v>
      </c>
      <c r="AJ49" s="390">
        <f t="shared" si="7"/>
        <v>3.8810000000000007</v>
      </c>
      <c r="AK49" s="390">
        <f t="shared" si="8"/>
        <v>4.1650000000000009</v>
      </c>
      <c r="AL49" s="390">
        <f t="shared" si="9"/>
        <v>4.2750000000000004</v>
      </c>
      <c r="AM49" s="390">
        <f t="shared" si="10"/>
        <v>4.1560000000000006</v>
      </c>
      <c r="AN49" s="390">
        <f t="shared" si="11"/>
        <v>3.7500000000000009</v>
      </c>
      <c r="AO49" s="390">
        <f t="shared" si="12"/>
        <v>4.6530000000000005</v>
      </c>
    </row>
    <row r="50" spans="1:41" ht="15" customHeight="1" x14ac:dyDescent="0.25">
      <c r="A50" s="127" t="s">
        <v>1522</v>
      </c>
      <c r="B50" s="125" t="s">
        <v>2076</v>
      </c>
      <c r="C50" s="125" t="s">
        <v>4006</v>
      </c>
      <c r="D50" s="125" t="s">
        <v>1523</v>
      </c>
      <c r="F50" s="126">
        <v>8.65</v>
      </c>
      <c r="G50" s="126">
        <v>8.85</v>
      </c>
      <c r="H50" s="126">
        <v>6.92</v>
      </c>
      <c r="I50" s="126"/>
      <c r="J50" s="329"/>
      <c r="K50" s="323">
        <f>ROUND(SUMIF('VGT-Bewegungsdaten'!B:B,A50,'VGT-Bewegungsdaten'!C:C),3)</f>
        <v>0</v>
      </c>
      <c r="L50" s="324">
        <f>ROUND(SUMIF('VGT-Bewegungsdaten'!B:B,$A50,'VGT-Bewegungsdaten'!D:D),2)</f>
        <v>0</v>
      </c>
      <c r="N50" s="376" t="s">
        <v>4930</v>
      </c>
      <c r="O50" s="376" t="s">
        <v>4939</v>
      </c>
      <c r="P50" s="326">
        <f>ROUND(SUMIF('AV-Bewegungsdaten'!B:B,A50,'AV-Bewegungsdaten'!C:C),3)</f>
        <v>0</v>
      </c>
      <c r="Q50" s="324">
        <f>ROUND(SUMIF('AV-Bewegungsdaten'!B:B,$A50,'AV-Bewegungsdaten'!D:D),2)</f>
        <v>0</v>
      </c>
      <c r="U50" s="326">
        <f>ROUND(SUMIF('DV-Bewegungsdaten'!B:B,Kategorien!A50,'DV-Bewegungsdaten'!D:D),3)</f>
        <v>0</v>
      </c>
      <c r="V50" s="324">
        <f>ROUND(SUMIF('DV-Bewegungsdaten'!B:B,Kategorien!A50,'DV-Bewegungsdaten'!E:E),3)</f>
        <v>0</v>
      </c>
      <c r="AD50" s="390">
        <f t="shared" si="1"/>
        <v>3.9109999999999996</v>
      </c>
      <c r="AE50" s="390">
        <f t="shared" si="2"/>
        <v>4.5679999999999996</v>
      </c>
      <c r="AF50" s="390">
        <f t="shared" si="3"/>
        <v>5.786999999999999</v>
      </c>
      <c r="AG50" s="390">
        <f t="shared" si="4"/>
        <v>5.1539999999999999</v>
      </c>
      <c r="AH50" s="390">
        <f t="shared" si="5"/>
        <v>5.0659999999999998</v>
      </c>
      <c r="AI50" s="390">
        <f t="shared" si="6"/>
        <v>5.5979999999999999</v>
      </c>
      <c r="AJ50" s="390">
        <f t="shared" si="7"/>
        <v>4.8810000000000002</v>
      </c>
      <c r="AK50" s="390">
        <f t="shared" si="8"/>
        <v>5.1649999999999991</v>
      </c>
      <c r="AL50" s="390">
        <f t="shared" si="9"/>
        <v>5.2749999999999995</v>
      </c>
      <c r="AM50" s="390">
        <f t="shared" si="10"/>
        <v>5.1559999999999997</v>
      </c>
      <c r="AN50" s="390">
        <f t="shared" si="11"/>
        <v>4.75</v>
      </c>
      <c r="AO50" s="390">
        <f t="shared" si="12"/>
        <v>5.6529999999999996</v>
      </c>
    </row>
    <row r="51" spans="1:41" ht="15" customHeight="1" x14ac:dyDescent="0.25">
      <c r="A51" s="127" t="s">
        <v>1524</v>
      </c>
      <c r="B51" s="125" t="s">
        <v>2076</v>
      </c>
      <c r="C51" s="125" t="s">
        <v>4006</v>
      </c>
      <c r="D51" s="125" t="s">
        <v>1525</v>
      </c>
      <c r="F51" s="126">
        <v>7.29</v>
      </c>
      <c r="G51" s="126">
        <v>7.49</v>
      </c>
      <c r="H51" s="126">
        <v>5.83</v>
      </c>
      <c r="I51" s="126"/>
      <c r="J51" s="329"/>
      <c r="K51" s="323">
        <f>ROUND(SUMIF('VGT-Bewegungsdaten'!B:B,A51,'VGT-Bewegungsdaten'!C:C),3)</f>
        <v>0</v>
      </c>
      <c r="L51" s="324">
        <f>ROUND(SUMIF('VGT-Bewegungsdaten'!B:B,$A51,'VGT-Bewegungsdaten'!D:D),2)</f>
        <v>0</v>
      </c>
      <c r="N51" s="376" t="s">
        <v>4930</v>
      </c>
      <c r="O51" s="376" t="s">
        <v>4939</v>
      </c>
      <c r="P51" s="326">
        <f>ROUND(SUMIF('AV-Bewegungsdaten'!B:B,A51,'AV-Bewegungsdaten'!C:C),3)</f>
        <v>0</v>
      </c>
      <c r="Q51" s="324">
        <f>ROUND(SUMIF('AV-Bewegungsdaten'!B:B,$A51,'AV-Bewegungsdaten'!D:D),2)</f>
        <v>0</v>
      </c>
      <c r="U51" s="326">
        <f>ROUND(SUMIF('DV-Bewegungsdaten'!B:B,Kategorien!A51,'DV-Bewegungsdaten'!D:D),3)</f>
        <v>0</v>
      </c>
      <c r="V51" s="324">
        <f>ROUND(SUMIF('DV-Bewegungsdaten'!B:B,Kategorien!A51,'DV-Bewegungsdaten'!E:E),3)</f>
        <v>0</v>
      </c>
      <c r="AD51" s="390">
        <f t="shared" si="1"/>
        <v>2.5510000000000002</v>
      </c>
      <c r="AE51" s="390">
        <f t="shared" si="2"/>
        <v>3.2080000000000002</v>
      </c>
      <c r="AF51" s="390">
        <f t="shared" si="3"/>
        <v>4.4269999999999996</v>
      </c>
      <c r="AG51" s="390">
        <f t="shared" si="4"/>
        <v>3.794</v>
      </c>
      <c r="AH51" s="390">
        <f t="shared" si="5"/>
        <v>3.7060000000000004</v>
      </c>
      <c r="AI51" s="390">
        <f t="shared" si="6"/>
        <v>4.2380000000000004</v>
      </c>
      <c r="AJ51" s="390">
        <f t="shared" si="7"/>
        <v>3.5210000000000004</v>
      </c>
      <c r="AK51" s="390">
        <f t="shared" si="8"/>
        <v>3.8050000000000002</v>
      </c>
      <c r="AL51" s="390">
        <f t="shared" si="9"/>
        <v>3.915</v>
      </c>
      <c r="AM51" s="390">
        <f t="shared" si="10"/>
        <v>3.7960000000000003</v>
      </c>
      <c r="AN51" s="390">
        <f t="shared" si="11"/>
        <v>3.3900000000000006</v>
      </c>
      <c r="AO51" s="390">
        <f t="shared" si="12"/>
        <v>4.2930000000000001</v>
      </c>
    </row>
    <row r="52" spans="1:41" ht="15" customHeight="1" x14ac:dyDescent="0.25">
      <c r="A52" s="127" t="s">
        <v>1526</v>
      </c>
      <c r="B52" s="125" t="s">
        <v>2076</v>
      </c>
      <c r="C52" s="125" t="s">
        <v>4006</v>
      </c>
      <c r="D52" s="125" t="s">
        <v>1527</v>
      </c>
      <c r="F52" s="126">
        <v>6.32</v>
      </c>
      <c r="G52" s="126">
        <v>6.5200000000000005</v>
      </c>
      <c r="H52" s="126">
        <v>5.0599999999999996</v>
      </c>
      <c r="I52" s="126"/>
      <c r="J52" s="329"/>
      <c r="K52" s="323">
        <f>ROUND(SUMIF('VGT-Bewegungsdaten'!B:B,A52,'VGT-Bewegungsdaten'!C:C),3)</f>
        <v>0</v>
      </c>
      <c r="L52" s="324">
        <f>ROUND(SUMIF('VGT-Bewegungsdaten'!B:B,$A52,'VGT-Bewegungsdaten'!D:D),2)</f>
        <v>0</v>
      </c>
      <c r="N52" s="376" t="s">
        <v>4930</v>
      </c>
      <c r="O52" s="376" t="s">
        <v>4939</v>
      </c>
      <c r="P52" s="326">
        <f>ROUND(SUMIF('AV-Bewegungsdaten'!B:B,A52,'AV-Bewegungsdaten'!C:C),3)</f>
        <v>0</v>
      </c>
      <c r="Q52" s="324">
        <f>ROUND(SUMIF('AV-Bewegungsdaten'!B:B,$A52,'AV-Bewegungsdaten'!D:D),2)</f>
        <v>0</v>
      </c>
      <c r="U52" s="326">
        <f>ROUND(SUMIF('DV-Bewegungsdaten'!B:B,Kategorien!A52,'DV-Bewegungsdaten'!D:D),3)</f>
        <v>0</v>
      </c>
      <c r="V52" s="324">
        <f>ROUND(SUMIF('DV-Bewegungsdaten'!B:B,Kategorien!A52,'DV-Bewegungsdaten'!E:E),3)</f>
        <v>0</v>
      </c>
      <c r="AD52" s="390">
        <f t="shared" si="1"/>
        <v>1.5810000000000004</v>
      </c>
      <c r="AE52" s="390">
        <f t="shared" si="2"/>
        <v>2.2380000000000004</v>
      </c>
      <c r="AF52" s="390">
        <f t="shared" si="3"/>
        <v>3.4570000000000003</v>
      </c>
      <c r="AG52" s="390">
        <f t="shared" si="4"/>
        <v>2.8240000000000003</v>
      </c>
      <c r="AH52" s="390">
        <f t="shared" si="5"/>
        <v>2.7360000000000007</v>
      </c>
      <c r="AI52" s="390">
        <f t="shared" si="6"/>
        <v>3.2680000000000007</v>
      </c>
      <c r="AJ52" s="390">
        <f t="shared" si="7"/>
        <v>2.5510000000000006</v>
      </c>
      <c r="AK52" s="390">
        <f t="shared" si="8"/>
        <v>2.8350000000000004</v>
      </c>
      <c r="AL52" s="390">
        <f t="shared" si="9"/>
        <v>2.9450000000000003</v>
      </c>
      <c r="AM52" s="390">
        <f t="shared" si="10"/>
        <v>2.8260000000000005</v>
      </c>
      <c r="AN52" s="390">
        <f t="shared" si="11"/>
        <v>2.4200000000000008</v>
      </c>
      <c r="AO52" s="390">
        <f t="shared" si="12"/>
        <v>3.3230000000000004</v>
      </c>
    </row>
    <row r="53" spans="1:41" ht="15" customHeight="1" x14ac:dyDescent="0.25">
      <c r="A53" s="127" t="s">
        <v>1528</v>
      </c>
      <c r="B53" s="125" t="s">
        <v>2076</v>
      </c>
      <c r="C53" s="125" t="s">
        <v>4006</v>
      </c>
      <c r="D53" s="125" t="s">
        <v>1529</v>
      </c>
      <c r="F53" s="126">
        <v>5.8</v>
      </c>
      <c r="G53" s="126">
        <v>6</v>
      </c>
      <c r="H53" s="126">
        <v>4.6399999999999997</v>
      </c>
      <c r="I53" s="126"/>
      <c r="J53" s="329"/>
      <c r="K53" s="323">
        <f>ROUND(SUMIF('VGT-Bewegungsdaten'!B:B,A53,'VGT-Bewegungsdaten'!C:C),3)</f>
        <v>0</v>
      </c>
      <c r="L53" s="324">
        <f>ROUND(SUMIF('VGT-Bewegungsdaten'!B:B,$A53,'VGT-Bewegungsdaten'!D:D),2)</f>
        <v>0</v>
      </c>
      <c r="N53" s="376" t="s">
        <v>4930</v>
      </c>
      <c r="O53" s="376" t="s">
        <v>4939</v>
      </c>
      <c r="P53" s="326">
        <f>ROUND(SUMIF('AV-Bewegungsdaten'!B:B,A53,'AV-Bewegungsdaten'!C:C),3)</f>
        <v>0</v>
      </c>
      <c r="Q53" s="324">
        <f>ROUND(SUMIF('AV-Bewegungsdaten'!B:B,$A53,'AV-Bewegungsdaten'!D:D),2)</f>
        <v>0</v>
      </c>
      <c r="U53" s="326">
        <f>ROUND(SUMIF('DV-Bewegungsdaten'!B:B,Kategorien!A53,'DV-Bewegungsdaten'!D:D),3)</f>
        <v>0</v>
      </c>
      <c r="V53" s="324">
        <f>ROUND(SUMIF('DV-Bewegungsdaten'!B:B,Kategorien!A53,'DV-Bewegungsdaten'!E:E),3)</f>
        <v>0</v>
      </c>
      <c r="AD53" s="390">
        <f t="shared" si="1"/>
        <v>1.0609999999999999</v>
      </c>
      <c r="AE53" s="390">
        <f t="shared" si="2"/>
        <v>1.718</v>
      </c>
      <c r="AF53" s="390">
        <f t="shared" si="3"/>
        <v>2.9369999999999998</v>
      </c>
      <c r="AG53" s="390">
        <f t="shared" si="4"/>
        <v>2.3039999999999998</v>
      </c>
      <c r="AH53" s="390">
        <f t="shared" si="5"/>
        <v>2.2160000000000002</v>
      </c>
      <c r="AI53" s="390">
        <f t="shared" si="6"/>
        <v>2.7480000000000002</v>
      </c>
      <c r="AJ53" s="390">
        <f t="shared" si="7"/>
        <v>2.0310000000000001</v>
      </c>
      <c r="AK53" s="390">
        <f t="shared" si="8"/>
        <v>2.3149999999999999</v>
      </c>
      <c r="AL53" s="390">
        <f t="shared" si="9"/>
        <v>2.4249999999999998</v>
      </c>
      <c r="AM53" s="390">
        <f t="shared" si="10"/>
        <v>2.306</v>
      </c>
      <c r="AN53" s="390">
        <f t="shared" si="11"/>
        <v>1.9000000000000004</v>
      </c>
      <c r="AO53" s="390">
        <f t="shared" si="12"/>
        <v>2.8029999999999999</v>
      </c>
    </row>
    <row r="54" spans="1:41" ht="15" customHeight="1" x14ac:dyDescent="0.25">
      <c r="A54" s="127" t="s">
        <v>1530</v>
      </c>
      <c r="B54" s="125" t="s">
        <v>2076</v>
      </c>
      <c r="C54" s="125" t="s">
        <v>4006</v>
      </c>
      <c r="D54" s="125" t="s">
        <v>1531</v>
      </c>
      <c r="F54" s="126">
        <v>4.34</v>
      </c>
      <c r="G54" s="126">
        <v>4.54</v>
      </c>
      <c r="H54" s="126">
        <v>3.47</v>
      </c>
      <c r="I54" s="126"/>
      <c r="J54" s="329"/>
      <c r="K54" s="323">
        <f>ROUND(SUMIF('VGT-Bewegungsdaten'!B:B,A54,'VGT-Bewegungsdaten'!C:C),3)</f>
        <v>0</v>
      </c>
      <c r="L54" s="324">
        <f>ROUND(SUMIF('VGT-Bewegungsdaten'!B:B,$A54,'VGT-Bewegungsdaten'!D:D),2)</f>
        <v>0</v>
      </c>
      <c r="N54" s="376" t="s">
        <v>4930</v>
      </c>
      <c r="O54" s="376" t="s">
        <v>4939</v>
      </c>
      <c r="P54" s="326">
        <f>ROUND(SUMIF('AV-Bewegungsdaten'!B:B,A54,'AV-Bewegungsdaten'!C:C),3)</f>
        <v>0</v>
      </c>
      <c r="Q54" s="324">
        <f>ROUND(SUMIF('AV-Bewegungsdaten'!B:B,$A54,'AV-Bewegungsdaten'!D:D),2)</f>
        <v>0</v>
      </c>
      <c r="U54" s="326">
        <f>ROUND(SUMIF('DV-Bewegungsdaten'!B:B,Kategorien!A54,'DV-Bewegungsdaten'!D:D),3)</f>
        <v>0</v>
      </c>
      <c r="V54" s="324">
        <f>ROUND(SUMIF('DV-Bewegungsdaten'!B:B,Kategorien!A54,'DV-Bewegungsdaten'!E:E),3)</f>
        <v>0</v>
      </c>
      <c r="AD54" s="390">
        <f t="shared" si="1"/>
        <v>0</v>
      </c>
      <c r="AE54" s="390">
        <f t="shared" si="2"/>
        <v>0.25800000000000001</v>
      </c>
      <c r="AF54" s="390">
        <f t="shared" si="3"/>
        <v>1.4769999999999999</v>
      </c>
      <c r="AG54" s="390">
        <f t="shared" si="4"/>
        <v>0.84399999999999986</v>
      </c>
      <c r="AH54" s="390">
        <f t="shared" si="5"/>
        <v>0.75600000000000023</v>
      </c>
      <c r="AI54" s="390">
        <f t="shared" si="6"/>
        <v>1.2880000000000003</v>
      </c>
      <c r="AJ54" s="390">
        <f t="shared" si="7"/>
        <v>0.57100000000000017</v>
      </c>
      <c r="AK54" s="390">
        <f t="shared" si="8"/>
        <v>0.85499999999999998</v>
      </c>
      <c r="AL54" s="390">
        <f t="shared" si="9"/>
        <v>0.96499999999999986</v>
      </c>
      <c r="AM54" s="390">
        <f t="shared" si="10"/>
        <v>0.84600000000000009</v>
      </c>
      <c r="AN54" s="390">
        <f t="shared" si="11"/>
        <v>0.44000000000000039</v>
      </c>
      <c r="AO54" s="390">
        <f t="shared" si="12"/>
        <v>1.343</v>
      </c>
    </row>
    <row r="55" spans="1:41" ht="15" customHeight="1" x14ac:dyDescent="0.25">
      <c r="A55" s="127" t="s">
        <v>1532</v>
      </c>
      <c r="B55" s="125" t="s">
        <v>2076</v>
      </c>
      <c r="C55" s="125" t="s">
        <v>4006</v>
      </c>
      <c r="D55" s="125" t="s">
        <v>1533</v>
      </c>
      <c r="F55" s="126">
        <v>3.5</v>
      </c>
      <c r="G55" s="126">
        <v>3.7</v>
      </c>
      <c r="H55" s="126">
        <v>2.8</v>
      </c>
      <c r="I55" s="126"/>
      <c r="J55" s="329"/>
      <c r="K55" s="323">
        <f>ROUND(SUMIF('VGT-Bewegungsdaten'!B:B,A55,'VGT-Bewegungsdaten'!C:C),3)</f>
        <v>0</v>
      </c>
      <c r="L55" s="324">
        <f>ROUND(SUMIF('VGT-Bewegungsdaten'!B:B,$A55,'VGT-Bewegungsdaten'!D:D),2)</f>
        <v>0</v>
      </c>
      <c r="N55" s="376" t="s">
        <v>4930</v>
      </c>
      <c r="O55" s="376" t="s">
        <v>4939</v>
      </c>
      <c r="P55" s="326">
        <f>ROUND(SUMIF('AV-Bewegungsdaten'!B:B,A55,'AV-Bewegungsdaten'!C:C),3)</f>
        <v>0</v>
      </c>
      <c r="Q55" s="324">
        <f>ROUND(SUMIF('AV-Bewegungsdaten'!B:B,$A55,'AV-Bewegungsdaten'!D:D),2)</f>
        <v>0</v>
      </c>
      <c r="U55" s="326">
        <f>ROUND(SUMIF('DV-Bewegungsdaten'!B:B,Kategorien!A55,'DV-Bewegungsdaten'!D:D),3)</f>
        <v>0</v>
      </c>
      <c r="V55" s="324">
        <f>ROUND(SUMIF('DV-Bewegungsdaten'!B:B,Kategorien!A55,'DV-Bewegungsdaten'!E:E),3)</f>
        <v>0</v>
      </c>
      <c r="AD55" s="390">
        <f t="shared" si="1"/>
        <v>0</v>
      </c>
      <c r="AE55" s="390">
        <f t="shared" si="2"/>
        <v>0</v>
      </c>
      <c r="AF55" s="390">
        <f t="shared" si="3"/>
        <v>0.63700000000000001</v>
      </c>
      <c r="AG55" s="390">
        <f t="shared" si="4"/>
        <v>4.0000000000000036E-3</v>
      </c>
      <c r="AH55" s="390">
        <f t="shared" si="5"/>
        <v>0</v>
      </c>
      <c r="AI55" s="390">
        <f t="shared" si="6"/>
        <v>0.4480000000000004</v>
      </c>
      <c r="AJ55" s="390">
        <f t="shared" si="7"/>
        <v>0</v>
      </c>
      <c r="AK55" s="390">
        <f t="shared" si="8"/>
        <v>1.5000000000000124E-2</v>
      </c>
      <c r="AL55" s="390">
        <f t="shared" si="9"/>
        <v>0.125</v>
      </c>
      <c r="AM55" s="390">
        <f t="shared" si="10"/>
        <v>6.0000000000002274E-3</v>
      </c>
      <c r="AN55" s="390">
        <f t="shared" si="11"/>
        <v>0</v>
      </c>
      <c r="AO55" s="390">
        <f t="shared" si="12"/>
        <v>0.50300000000000011</v>
      </c>
    </row>
    <row r="56" spans="1:41" ht="15" customHeight="1" x14ac:dyDescent="0.25">
      <c r="A56" s="127" t="s">
        <v>2532</v>
      </c>
      <c r="B56" s="125" t="s">
        <v>2076</v>
      </c>
      <c r="C56" s="125" t="s">
        <v>4007</v>
      </c>
      <c r="D56" s="125" t="s">
        <v>2533</v>
      </c>
      <c r="F56" s="126">
        <v>12.67</v>
      </c>
      <c r="G56" s="126">
        <v>12.87</v>
      </c>
      <c r="H56" s="126">
        <v>10.14</v>
      </c>
      <c r="I56" s="126"/>
      <c r="J56" s="329"/>
      <c r="K56" s="323">
        <f>ROUND(SUMIF('VGT-Bewegungsdaten'!B:B,A56,'VGT-Bewegungsdaten'!C:C),3)</f>
        <v>0</v>
      </c>
      <c r="L56" s="324">
        <f>ROUND(SUMIF('VGT-Bewegungsdaten'!B:B,$A56,'VGT-Bewegungsdaten'!D:D),2)</f>
        <v>0</v>
      </c>
      <c r="N56" s="376" t="s">
        <v>4930</v>
      </c>
      <c r="O56" s="376" t="s">
        <v>4939</v>
      </c>
      <c r="P56" s="326">
        <f>ROUND(SUMIF('AV-Bewegungsdaten'!B:B,A56,'AV-Bewegungsdaten'!C:C),3)</f>
        <v>0</v>
      </c>
      <c r="Q56" s="324">
        <f>ROUND(SUMIF('AV-Bewegungsdaten'!B:B,$A56,'AV-Bewegungsdaten'!D:D),2)</f>
        <v>0</v>
      </c>
      <c r="U56" s="326">
        <f>ROUND(SUMIF('DV-Bewegungsdaten'!B:B,Kategorien!A56,'DV-Bewegungsdaten'!D:D),3)</f>
        <v>0</v>
      </c>
      <c r="V56" s="324">
        <f>ROUND(SUMIF('DV-Bewegungsdaten'!B:B,Kategorien!A56,'DV-Bewegungsdaten'!E:E),3)</f>
        <v>0</v>
      </c>
      <c r="AD56" s="390">
        <f t="shared" si="1"/>
        <v>7.9309999999999992</v>
      </c>
      <c r="AE56" s="390">
        <f t="shared" si="2"/>
        <v>8.5879999999999992</v>
      </c>
      <c r="AF56" s="390">
        <f t="shared" si="3"/>
        <v>9.8069999999999986</v>
      </c>
      <c r="AG56" s="390">
        <f t="shared" si="4"/>
        <v>9.1739999999999995</v>
      </c>
      <c r="AH56" s="390">
        <f t="shared" si="5"/>
        <v>9.0859999999999985</v>
      </c>
      <c r="AI56" s="390">
        <f t="shared" si="6"/>
        <v>9.6179999999999986</v>
      </c>
      <c r="AJ56" s="390">
        <f t="shared" si="7"/>
        <v>8.9009999999999998</v>
      </c>
      <c r="AK56" s="390">
        <f t="shared" si="8"/>
        <v>9.1849999999999987</v>
      </c>
      <c r="AL56" s="390">
        <f t="shared" si="9"/>
        <v>9.2949999999999982</v>
      </c>
      <c r="AM56" s="390">
        <f t="shared" si="10"/>
        <v>9.1759999999999984</v>
      </c>
      <c r="AN56" s="390">
        <f t="shared" si="11"/>
        <v>8.77</v>
      </c>
      <c r="AO56" s="390">
        <f t="shared" si="12"/>
        <v>9.6729999999999983</v>
      </c>
    </row>
    <row r="57" spans="1:41" ht="15" customHeight="1" x14ac:dyDescent="0.25">
      <c r="A57" s="127" t="s">
        <v>2534</v>
      </c>
      <c r="B57" s="125" t="s">
        <v>2076</v>
      </c>
      <c r="C57" s="125" t="s">
        <v>4007</v>
      </c>
      <c r="D57" s="125" t="s">
        <v>1517</v>
      </c>
      <c r="F57" s="126">
        <v>11.67</v>
      </c>
      <c r="G57" s="126">
        <v>11.87</v>
      </c>
      <c r="H57" s="126">
        <v>9.34</v>
      </c>
      <c r="I57" s="126"/>
      <c r="J57" s="329"/>
      <c r="K57" s="323">
        <f>ROUND(SUMIF('VGT-Bewegungsdaten'!B:B,A57,'VGT-Bewegungsdaten'!C:C),3)</f>
        <v>0</v>
      </c>
      <c r="L57" s="324">
        <f>ROUND(SUMIF('VGT-Bewegungsdaten'!B:B,$A57,'VGT-Bewegungsdaten'!D:D),2)</f>
        <v>0</v>
      </c>
      <c r="N57" s="376" t="s">
        <v>4930</v>
      </c>
      <c r="O57" s="376" t="s">
        <v>4939</v>
      </c>
      <c r="P57" s="326">
        <f>ROUND(SUMIF('AV-Bewegungsdaten'!B:B,A57,'AV-Bewegungsdaten'!C:C),3)</f>
        <v>0</v>
      </c>
      <c r="Q57" s="324">
        <f>ROUND(SUMIF('AV-Bewegungsdaten'!B:B,$A57,'AV-Bewegungsdaten'!D:D),2)</f>
        <v>0</v>
      </c>
      <c r="U57" s="326">
        <f>ROUND(SUMIF('DV-Bewegungsdaten'!B:B,Kategorien!A57,'DV-Bewegungsdaten'!D:D),3)</f>
        <v>0</v>
      </c>
      <c r="V57" s="324">
        <f>ROUND(SUMIF('DV-Bewegungsdaten'!B:B,Kategorien!A57,'DV-Bewegungsdaten'!E:E),3)</f>
        <v>0</v>
      </c>
      <c r="AD57" s="390">
        <f t="shared" si="1"/>
        <v>6.9309999999999992</v>
      </c>
      <c r="AE57" s="390">
        <f t="shared" si="2"/>
        <v>7.5879999999999992</v>
      </c>
      <c r="AF57" s="390">
        <f t="shared" si="3"/>
        <v>8.8069999999999986</v>
      </c>
      <c r="AG57" s="390">
        <f t="shared" si="4"/>
        <v>8.1739999999999995</v>
      </c>
      <c r="AH57" s="390">
        <f t="shared" si="5"/>
        <v>8.0859999999999985</v>
      </c>
      <c r="AI57" s="390">
        <f t="shared" si="6"/>
        <v>8.6179999999999986</v>
      </c>
      <c r="AJ57" s="390">
        <f t="shared" si="7"/>
        <v>7.9009999999999998</v>
      </c>
      <c r="AK57" s="390">
        <f t="shared" si="8"/>
        <v>8.1849999999999987</v>
      </c>
      <c r="AL57" s="390">
        <f t="shared" si="9"/>
        <v>8.2949999999999982</v>
      </c>
      <c r="AM57" s="390">
        <f t="shared" si="10"/>
        <v>8.1759999999999984</v>
      </c>
      <c r="AN57" s="390">
        <f t="shared" si="11"/>
        <v>7.77</v>
      </c>
      <c r="AO57" s="390">
        <f t="shared" si="12"/>
        <v>8.6729999999999983</v>
      </c>
    </row>
    <row r="58" spans="1:41" ht="15" customHeight="1" x14ac:dyDescent="0.25">
      <c r="A58" s="127" t="s">
        <v>2535</v>
      </c>
      <c r="B58" s="125" t="s">
        <v>2076</v>
      </c>
      <c r="C58" s="125" t="s">
        <v>4007</v>
      </c>
      <c r="D58" s="125" t="s">
        <v>1519</v>
      </c>
      <c r="F58" s="126">
        <v>8.65</v>
      </c>
      <c r="G58" s="126">
        <v>8.85</v>
      </c>
      <c r="H58" s="126">
        <v>6.92</v>
      </c>
      <c r="I58" s="126"/>
      <c r="J58" s="329"/>
      <c r="K58" s="323">
        <f>ROUND(SUMIF('VGT-Bewegungsdaten'!B:B,A58,'VGT-Bewegungsdaten'!C:C),3)</f>
        <v>0</v>
      </c>
      <c r="L58" s="324">
        <f>ROUND(SUMIF('VGT-Bewegungsdaten'!B:B,$A58,'VGT-Bewegungsdaten'!D:D),2)</f>
        <v>0</v>
      </c>
      <c r="N58" s="376" t="s">
        <v>4930</v>
      </c>
      <c r="O58" s="376" t="s">
        <v>4939</v>
      </c>
      <c r="P58" s="326">
        <f>ROUND(SUMIF('AV-Bewegungsdaten'!B:B,A58,'AV-Bewegungsdaten'!C:C),3)</f>
        <v>0</v>
      </c>
      <c r="Q58" s="324">
        <f>ROUND(SUMIF('AV-Bewegungsdaten'!B:B,$A58,'AV-Bewegungsdaten'!D:D),2)</f>
        <v>0</v>
      </c>
      <c r="U58" s="326">
        <f>ROUND(SUMIF('DV-Bewegungsdaten'!B:B,Kategorien!A58,'DV-Bewegungsdaten'!D:D),3)</f>
        <v>0</v>
      </c>
      <c r="V58" s="324">
        <f>ROUND(SUMIF('DV-Bewegungsdaten'!B:B,Kategorien!A58,'DV-Bewegungsdaten'!E:E),3)</f>
        <v>0</v>
      </c>
      <c r="AD58" s="390">
        <f t="shared" si="1"/>
        <v>3.9109999999999996</v>
      </c>
      <c r="AE58" s="390">
        <f t="shared" si="2"/>
        <v>4.5679999999999996</v>
      </c>
      <c r="AF58" s="390">
        <f t="shared" si="3"/>
        <v>5.786999999999999</v>
      </c>
      <c r="AG58" s="390">
        <f t="shared" si="4"/>
        <v>5.1539999999999999</v>
      </c>
      <c r="AH58" s="390">
        <f t="shared" si="5"/>
        <v>5.0659999999999998</v>
      </c>
      <c r="AI58" s="390">
        <f t="shared" si="6"/>
        <v>5.5979999999999999</v>
      </c>
      <c r="AJ58" s="390">
        <f t="shared" si="7"/>
        <v>4.8810000000000002</v>
      </c>
      <c r="AK58" s="390">
        <f t="shared" si="8"/>
        <v>5.1649999999999991</v>
      </c>
      <c r="AL58" s="390">
        <f t="shared" si="9"/>
        <v>5.2749999999999995</v>
      </c>
      <c r="AM58" s="390">
        <f t="shared" si="10"/>
        <v>5.1559999999999997</v>
      </c>
      <c r="AN58" s="390">
        <f t="shared" si="11"/>
        <v>4.75</v>
      </c>
      <c r="AO58" s="390">
        <f t="shared" si="12"/>
        <v>5.6529999999999996</v>
      </c>
    </row>
    <row r="59" spans="1:41" ht="15" customHeight="1" x14ac:dyDescent="0.25">
      <c r="A59" s="127" t="s">
        <v>2536</v>
      </c>
      <c r="B59" s="125" t="s">
        <v>2076</v>
      </c>
      <c r="C59" s="125" t="s">
        <v>4007</v>
      </c>
      <c r="D59" s="125" t="s">
        <v>1521</v>
      </c>
      <c r="F59" s="126">
        <v>7.65</v>
      </c>
      <c r="G59" s="126">
        <v>7.8500000000000005</v>
      </c>
      <c r="H59" s="126">
        <v>6.12</v>
      </c>
      <c r="I59" s="126"/>
      <c r="J59" s="329"/>
      <c r="K59" s="323">
        <f>ROUND(SUMIF('VGT-Bewegungsdaten'!B:B,A59,'VGT-Bewegungsdaten'!C:C),3)</f>
        <v>0</v>
      </c>
      <c r="L59" s="324">
        <f>ROUND(SUMIF('VGT-Bewegungsdaten'!B:B,$A59,'VGT-Bewegungsdaten'!D:D),2)</f>
        <v>0</v>
      </c>
      <c r="N59" s="376" t="s">
        <v>4930</v>
      </c>
      <c r="O59" s="376" t="s">
        <v>4939</v>
      </c>
      <c r="P59" s="326">
        <f>ROUND(SUMIF('AV-Bewegungsdaten'!B:B,A59,'AV-Bewegungsdaten'!C:C),3)</f>
        <v>0</v>
      </c>
      <c r="Q59" s="324">
        <f>ROUND(SUMIF('AV-Bewegungsdaten'!B:B,$A59,'AV-Bewegungsdaten'!D:D),2)</f>
        <v>0</v>
      </c>
      <c r="U59" s="326">
        <f>ROUND(SUMIF('DV-Bewegungsdaten'!B:B,Kategorien!A59,'DV-Bewegungsdaten'!D:D),3)</f>
        <v>0</v>
      </c>
      <c r="V59" s="324">
        <f>ROUND(SUMIF('DV-Bewegungsdaten'!B:B,Kategorien!A59,'DV-Bewegungsdaten'!E:E),3)</f>
        <v>0</v>
      </c>
      <c r="AD59" s="390">
        <f t="shared" si="1"/>
        <v>2.9110000000000005</v>
      </c>
      <c r="AE59" s="390">
        <f t="shared" si="2"/>
        <v>3.5680000000000005</v>
      </c>
      <c r="AF59" s="390">
        <f t="shared" si="3"/>
        <v>4.7870000000000008</v>
      </c>
      <c r="AG59" s="390">
        <f t="shared" si="4"/>
        <v>4.1539999999999999</v>
      </c>
      <c r="AH59" s="390">
        <f t="shared" si="5"/>
        <v>4.0660000000000007</v>
      </c>
      <c r="AI59" s="390">
        <f t="shared" si="6"/>
        <v>4.5980000000000008</v>
      </c>
      <c r="AJ59" s="390">
        <f t="shared" si="7"/>
        <v>3.8810000000000007</v>
      </c>
      <c r="AK59" s="390">
        <f t="shared" si="8"/>
        <v>4.1650000000000009</v>
      </c>
      <c r="AL59" s="390">
        <f t="shared" si="9"/>
        <v>4.2750000000000004</v>
      </c>
      <c r="AM59" s="390">
        <f t="shared" si="10"/>
        <v>4.1560000000000006</v>
      </c>
      <c r="AN59" s="390">
        <f t="shared" si="11"/>
        <v>3.7500000000000009</v>
      </c>
      <c r="AO59" s="390">
        <f t="shared" si="12"/>
        <v>4.6530000000000005</v>
      </c>
    </row>
    <row r="60" spans="1:41" ht="15" customHeight="1" x14ac:dyDescent="0.25">
      <c r="A60" s="127" t="s">
        <v>2537</v>
      </c>
      <c r="B60" s="125" t="s">
        <v>2076</v>
      </c>
      <c r="C60" s="125" t="s">
        <v>4007</v>
      </c>
      <c r="D60" s="125" t="s">
        <v>1523</v>
      </c>
      <c r="F60" s="126">
        <v>8.65</v>
      </c>
      <c r="G60" s="126">
        <v>8.85</v>
      </c>
      <c r="H60" s="126">
        <v>6.92</v>
      </c>
      <c r="I60" s="126"/>
      <c r="J60" s="329"/>
      <c r="K60" s="323">
        <f>ROUND(SUMIF('VGT-Bewegungsdaten'!B:B,A60,'VGT-Bewegungsdaten'!C:C),3)</f>
        <v>0</v>
      </c>
      <c r="L60" s="324">
        <f>ROUND(SUMIF('VGT-Bewegungsdaten'!B:B,$A60,'VGT-Bewegungsdaten'!D:D),2)</f>
        <v>0</v>
      </c>
      <c r="N60" s="376" t="s">
        <v>4930</v>
      </c>
      <c r="O60" s="376" t="s">
        <v>4939</v>
      </c>
      <c r="P60" s="326">
        <f>ROUND(SUMIF('AV-Bewegungsdaten'!B:B,A60,'AV-Bewegungsdaten'!C:C),3)</f>
        <v>0</v>
      </c>
      <c r="Q60" s="324">
        <f>ROUND(SUMIF('AV-Bewegungsdaten'!B:B,$A60,'AV-Bewegungsdaten'!D:D),2)</f>
        <v>0</v>
      </c>
      <c r="U60" s="326">
        <f>ROUND(SUMIF('DV-Bewegungsdaten'!B:B,Kategorien!A60,'DV-Bewegungsdaten'!D:D),3)</f>
        <v>0</v>
      </c>
      <c r="V60" s="324">
        <f>ROUND(SUMIF('DV-Bewegungsdaten'!B:B,Kategorien!A60,'DV-Bewegungsdaten'!E:E),3)</f>
        <v>0</v>
      </c>
      <c r="AD60" s="390">
        <f t="shared" si="1"/>
        <v>3.9109999999999996</v>
      </c>
      <c r="AE60" s="390">
        <f t="shared" si="2"/>
        <v>4.5679999999999996</v>
      </c>
      <c r="AF60" s="390">
        <f t="shared" si="3"/>
        <v>5.786999999999999</v>
      </c>
      <c r="AG60" s="390">
        <f t="shared" si="4"/>
        <v>5.1539999999999999</v>
      </c>
      <c r="AH60" s="390">
        <f t="shared" si="5"/>
        <v>5.0659999999999998</v>
      </c>
      <c r="AI60" s="390">
        <f t="shared" si="6"/>
        <v>5.5979999999999999</v>
      </c>
      <c r="AJ60" s="390">
        <f t="shared" si="7"/>
        <v>4.8810000000000002</v>
      </c>
      <c r="AK60" s="390">
        <f t="shared" si="8"/>
        <v>5.1649999999999991</v>
      </c>
      <c r="AL60" s="390">
        <f t="shared" si="9"/>
        <v>5.2749999999999995</v>
      </c>
      <c r="AM60" s="390">
        <f t="shared" si="10"/>
        <v>5.1559999999999997</v>
      </c>
      <c r="AN60" s="390">
        <f t="shared" si="11"/>
        <v>4.75</v>
      </c>
      <c r="AO60" s="390">
        <f t="shared" si="12"/>
        <v>5.6529999999999996</v>
      </c>
    </row>
    <row r="61" spans="1:41" ht="15" customHeight="1" x14ac:dyDescent="0.25">
      <c r="A61" s="127" t="s">
        <v>2538</v>
      </c>
      <c r="B61" s="125" t="s">
        <v>2076</v>
      </c>
      <c r="C61" s="125" t="s">
        <v>4007</v>
      </c>
      <c r="D61" s="125" t="s">
        <v>1525</v>
      </c>
      <c r="F61" s="126">
        <v>7.22</v>
      </c>
      <c r="G61" s="126">
        <v>7.42</v>
      </c>
      <c r="H61" s="126">
        <v>5.78</v>
      </c>
      <c r="I61" s="126"/>
      <c r="J61" s="329"/>
      <c r="K61" s="323">
        <f>ROUND(SUMIF('VGT-Bewegungsdaten'!B:B,A61,'VGT-Bewegungsdaten'!C:C),3)</f>
        <v>0</v>
      </c>
      <c r="L61" s="324">
        <f>ROUND(SUMIF('VGT-Bewegungsdaten'!B:B,$A61,'VGT-Bewegungsdaten'!D:D),2)</f>
        <v>0</v>
      </c>
      <c r="N61" s="376" t="s">
        <v>4930</v>
      </c>
      <c r="O61" s="376" t="s">
        <v>4939</v>
      </c>
      <c r="P61" s="326">
        <f>ROUND(SUMIF('AV-Bewegungsdaten'!B:B,A61,'AV-Bewegungsdaten'!C:C),3)</f>
        <v>0</v>
      </c>
      <c r="Q61" s="324">
        <f>ROUND(SUMIF('AV-Bewegungsdaten'!B:B,$A61,'AV-Bewegungsdaten'!D:D),2)</f>
        <v>0</v>
      </c>
      <c r="U61" s="326">
        <f>ROUND(SUMIF('DV-Bewegungsdaten'!B:B,Kategorien!A61,'DV-Bewegungsdaten'!D:D),3)</f>
        <v>0</v>
      </c>
      <c r="V61" s="324">
        <f>ROUND(SUMIF('DV-Bewegungsdaten'!B:B,Kategorien!A61,'DV-Bewegungsdaten'!E:E),3)</f>
        <v>0</v>
      </c>
      <c r="AD61" s="390">
        <f t="shared" si="1"/>
        <v>2.4809999999999999</v>
      </c>
      <c r="AE61" s="390">
        <f t="shared" si="2"/>
        <v>3.1379999999999999</v>
      </c>
      <c r="AF61" s="390">
        <f t="shared" si="3"/>
        <v>4.3569999999999993</v>
      </c>
      <c r="AG61" s="390">
        <f t="shared" si="4"/>
        <v>3.7239999999999998</v>
      </c>
      <c r="AH61" s="390">
        <f t="shared" si="5"/>
        <v>3.6360000000000001</v>
      </c>
      <c r="AI61" s="390">
        <f t="shared" si="6"/>
        <v>4.1680000000000001</v>
      </c>
      <c r="AJ61" s="390">
        <f t="shared" si="7"/>
        <v>3.4510000000000001</v>
      </c>
      <c r="AK61" s="390">
        <f t="shared" si="8"/>
        <v>3.7349999999999999</v>
      </c>
      <c r="AL61" s="390">
        <f t="shared" si="9"/>
        <v>3.8449999999999998</v>
      </c>
      <c r="AM61" s="390">
        <f t="shared" si="10"/>
        <v>3.726</v>
      </c>
      <c r="AN61" s="390">
        <f t="shared" si="11"/>
        <v>3.3200000000000003</v>
      </c>
      <c r="AO61" s="390">
        <f t="shared" si="12"/>
        <v>4.2229999999999999</v>
      </c>
    </row>
    <row r="62" spans="1:41" ht="15" customHeight="1" x14ac:dyDescent="0.25">
      <c r="A62" s="127" t="s">
        <v>2539</v>
      </c>
      <c r="B62" s="125" t="s">
        <v>2076</v>
      </c>
      <c r="C62" s="125" t="s">
        <v>4007</v>
      </c>
      <c r="D62" s="125" t="s">
        <v>1527</v>
      </c>
      <c r="F62" s="126">
        <v>6.26</v>
      </c>
      <c r="G62" s="126">
        <v>6.46</v>
      </c>
      <c r="H62" s="126">
        <v>5.01</v>
      </c>
      <c r="I62" s="126"/>
      <c r="J62" s="329"/>
      <c r="K62" s="323">
        <f>ROUND(SUMIF('VGT-Bewegungsdaten'!B:B,A62,'VGT-Bewegungsdaten'!C:C),3)</f>
        <v>0</v>
      </c>
      <c r="L62" s="324">
        <f>ROUND(SUMIF('VGT-Bewegungsdaten'!B:B,$A62,'VGT-Bewegungsdaten'!D:D),2)</f>
        <v>0</v>
      </c>
      <c r="N62" s="376" t="s">
        <v>4930</v>
      </c>
      <c r="O62" s="376" t="s">
        <v>4939</v>
      </c>
      <c r="P62" s="326">
        <f>ROUND(SUMIF('AV-Bewegungsdaten'!B:B,A62,'AV-Bewegungsdaten'!C:C),3)</f>
        <v>0</v>
      </c>
      <c r="Q62" s="324">
        <f>ROUND(SUMIF('AV-Bewegungsdaten'!B:B,$A62,'AV-Bewegungsdaten'!D:D),2)</f>
        <v>0</v>
      </c>
      <c r="U62" s="326">
        <f>ROUND(SUMIF('DV-Bewegungsdaten'!B:B,Kategorien!A62,'DV-Bewegungsdaten'!D:D),3)</f>
        <v>0</v>
      </c>
      <c r="V62" s="324">
        <f>ROUND(SUMIF('DV-Bewegungsdaten'!B:B,Kategorien!A62,'DV-Bewegungsdaten'!E:E),3)</f>
        <v>0</v>
      </c>
      <c r="AD62" s="390">
        <f t="shared" si="1"/>
        <v>1.5209999999999999</v>
      </c>
      <c r="AE62" s="390">
        <f t="shared" si="2"/>
        <v>2.1779999999999999</v>
      </c>
      <c r="AF62" s="390">
        <f t="shared" si="3"/>
        <v>3.3969999999999998</v>
      </c>
      <c r="AG62" s="390">
        <f t="shared" si="4"/>
        <v>2.7639999999999998</v>
      </c>
      <c r="AH62" s="390">
        <f t="shared" si="5"/>
        <v>2.6760000000000002</v>
      </c>
      <c r="AI62" s="390">
        <f t="shared" si="6"/>
        <v>3.2080000000000002</v>
      </c>
      <c r="AJ62" s="390">
        <f t="shared" si="7"/>
        <v>2.4910000000000001</v>
      </c>
      <c r="AK62" s="390">
        <f t="shared" si="8"/>
        <v>2.7749999999999999</v>
      </c>
      <c r="AL62" s="390">
        <f t="shared" si="9"/>
        <v>2.8849999999999998</v>
      </c>
      <c r="AM62" s="390">
        <f t="shared" si="10"/>
        <v>2.766</v>
      </c>
      <c r="AN62" s="390">
        <f t="shared" si="11"/>
        <v>2.3600000000000003</v>
      </c>
      <c r="AO62" s="390">
        <f t="shared" si="12"/>
        <v>3.2629999999999999</v>
      </c>
    </row>
    <row r="63" spans="1:41" ht="15" customHeight="1" x14ac:dyDescent="0.25">
      <c r="A63" s="127" t="s">
        <v>2540</v>
      </c>
      <c r="B63" s="125" t="s">
        <v>2076</v>
      </c>
      <c r="C63" s="125" t="s">
        <v>4007</v>
      </c>
      <c r="D63" s="125" t="s">
        <v>1529</v>
      </c>
      <c r="F63" s="126">
        <v>5.74</v>
      </c>
      <c r="G63" s="126">
        <v>5.94</v>
      </c>
      <c r="H63" s="126">
        <v>4.59</v>
      </c>
      <c r="I63" s="126"/>
      <c r="J63" s="329"/>
      <c r="K63" s="323">
        <f>ROUND(SUMIF('VGT-Bewegungsdaten'!B:B,A63,'VGT-Bewegungsdaten'!C:C),3)</f>
        <v>0</v>
      </c>
      <c r="L63" s="324">
        <f>ROUND(SUMIF('VGT-Bewegungsdaten'!B:B,$A63,'VGT-Bewegungsdaten'!D:D),2)</f>
        <v>0</v>
      </c>
      <c r="N63" s="376" t="s">
        <v>4930</v>
      </c>
      <c r="O63" s="376" t="s">
        <v>4939</v>
      </c>
      <c r="P63" s="326">
        <f>ROUND(SUMIF('AV-Bewegungsdaten'!B:B,A63,'AV-Bewegungsdaten'!C:C),3)</f>
        <v>0</v>
      </c>
      <c r="Q63" s="324">
        <f>ROUND(SUMIF('AV-Bewegungsdaten'!B:B,$A63,'AV-Bewegungsdaten'!D:D),2)</f>
        <v>0</v>
      </c>
      <c r="U63" s="326">
        <f>ROUND(SUMIF('DV-Bewegungsdaten'!B:B,Kategorien!A63,'DV-Bewegungsdaten'!D:D),3)</f>
        <v>0</v>
      </c>
      <c r="V63" s="324">
        <f>ROUND(SUMIF('DV-Bewegungsdaten'!B:B,Kategorien!A63,'DV-Bewegungsdaten'!E:E),3)</f>
        <v>0</v>
      </c>
      <c r="AD63" s="390">
        <f t="shared" si="1"/>
        <v>1.0010000000000003</v>
      </c>
      <c r="AE63" s="390">
        <f t="shared" si="2"/>
        <v>1.6580000000000004</v>
      </c>
      <c r="AF63" s="390">
        <f t="shared" si="3"/>
        <v>2.8770000000000002</v>
      </c>
      <c r="AG63" s="390">
        <f t="shared" si="4"/>
        <v>2.2440000000000002</v>
      </c>
      <c r="AH63" s="390">
        <f t="shared" si="5"/>
        <v>2.1560000000000006</v>
      </c>
      <c r="AI63" s="390">
        <f t="shared" si="6"/>
        <v>2.6880000000000006</v>
      </c>
      <c r="AJ63" s="390">
        <f t="shared" si="7"/>
        <v>1.9710000000000005</v>
      </c>
      <c r="AK63" s="390">
        <f t="shared" si="8"/>
        <v>2.2550000000000003</v>
      </c>
      <c r="AL63" s="390">
        <f t="shared" si="9"/>
        <v>2.3650000000000002</v>
      </c>
      <c r="AM63" s="390">
        <f t="shared" si="10"/>
        <v>2.2460000000000004</v>
      </c>
      <c r="AN63" s="390">
        <f t="shared" si="11"/>
        <v>1.8400000000000007</v>
      </c>
      <c r="AO63" s="390">
        <f t="shared" si="12"/>
        <v>2.7430000000000003</v>
      </c>
    </row>
    <row r="64" spans="1:41" ht="15" customHeight="1" x14ac:dyDescent="0.25">
      <c r="A64" s="127" t="s">
        <v>2541</v>
      </c>
      <c r="B64" s="125" t="s">
        <v>2076</v>
      </c>
      <c r="C64" s="125" t="s">
        <v>4007</v>
      </c>
      <c r="D64" s="125" t="s">
        <v>1531</v>
      </c>
      <c r="F64" s="126">
        <v>4.3</v>
      </c>
      <c r="G64" s="126">
        <v>4.5</v>
      </c>
      <c r="H64" s="126">
        <v>3.44</v>
      </c>
      <c r="I64" s="126"/>
      <c r="J64" s="329"/>
      <c r="K64" s="323">
        <f>ROUND(SUMIF('VGT-Bewegungsdaten'!B:B,A64,'VGT-Bewegungsdaten'!C:C),3)</f>
        <v>0</v>
      </c>
      <c r="L64" s="324">
        <f>ROUND(SUMIF('VGT-Bewegungsdaten'!B:B,$A64,'VGT-Bewegungsdaten'!D:D),2)</f>
        <v>0</v>
      </c>
      <c r="N64" s="376" t="s">
        <v>4930</v>
      </c>
      <c r="O64" s="376" t="s">
        <v>4939</v>
      </c>
      <c r="P64" s="326">
        <f>ROUND(SUMIF('AV-Bewegungsdaten'!B:B,A64,'AV-Bewegungsdaten'!C:C),3)</f>
        <v>0</v>
      </c>
      <c r="Q64" s="324">
        <f>ROUND(SUMIF('AV-Bewegungsdaten'!B:B,$A64,'AV-Bewegungsdaten'!D:D),2)</f>
        <v>0</v>
      </c>
      <c r="U64" s="326">
        <f>ROUND(SUMIF('DV-Bewegungsdaten'!B:B,Kategorien!A64,'DV-Bewegungsdaten'!D:D),3)</f>
        <v>0</v>
      </c>
      <c r="V64" s="324">
        <f>ROUND(SUMIF('DV-Bewegungsdaten'!B:B,Kategorien!A64,'DV-Bewegungsdaten'!E:E),3)</f>
        <v>0</v>
      </c>
      <c r="AD64" s="390">
        <f t="shared" si="1"/>
        <v>0</v>
      </c>
      <c r="AE64" s="390">
        <f t="shared" si="2"/>
        <v>0.21799999999999997</v>
      </c>
      <c r="AF64" s="390">
        <f t="shared" si="3"/>
        <v>1.4369999999999998</v>
      </c>
      <c r="AG64" s="390">
        <f t="shared" si="4"/>
        <v>0.80399999999999983</v>
      </c>
      <c r="AH64" s="390">
        <f t="shared" si="5"/>
        <v>0.71600000000000019</v>
      </c>
      <c r="AI64" s="390">
        <f t="shared" si="6"/>
        <v>1.2480000000000002</v>
      </c>
      <c r="AJ64" s="390">
        <f t="shared" si="7"/>
        <v>0.53100000000000014</v>
      </c>
      <c r="AK64" s="390">
        <f t="shared" si="8"/>
        <v>0.81499999999999995</v>
      </c>
      <c r="AL64" s="390">
        <f t="shared" si="9"/>
        <v>0.92499999999999982</v>
      </c>
      <c r="AM64" s="390">
        <f t="shared" si="10"/>
        <v>0.80600000000000005</v>
      </c>
      <c r="AN64" s="390">
        <f t="shared" si="11"/>
        <v>0.40000000000000036</v>
      </c>
      <c r="AO64" s="390">
        <f t="shared" si="12"/>
        <v>1.3029999999999999</v>
      </c>
    </row>
    <row r="65" spans="1:41" ht="15" customHeight="1" x14ac:dyDescent="0.25">
      <c r="A65" s="127" t="s">
        <v>2542</v>
      </c>
      <c r="B65" s="125" t="s">
        <v>2076</v>
      </c>
      <c r="C65" s="125" t="s">
        <v>4007</v>
      </c>
      <c r="D65" s="125" t="s">
        <v>1533</v>
      </c>
      <c r="F65" s="126">
        <v>3.47</v>
      </c>
      <c r="G65" s="126">
        <v>3.6700000000000004</v>
      </c>
      <c r="H65" s="126">
        <v>2.78</v>
      </c>
      <c r="I65" s="126"/>
      <c r="J65" s="329"/>
      <c r="K65" s="323">
        <f>ROUND(SUMIF('VGT-Bewegungsdaten'!B:B,A65,'VGT-Bewegungsdaten'!C:C),3)</f>
        <v>0</v>
      </c>
      <c r="L65" s="324">
        <f>ROUND(SUMIF('VGT-Bewegungsdaten'!B:B,$A65,'VGT-Bewegungsdaten'!D:D),2)</f>
        <v>0</v>
      </c>
      <c r="N65" s="376" t="s">
        <v>4930</v>
      </c>
      <c r="O65" s="376" t="s">
        <v>4939</v>
      </c>
      <c r="P65" s="326">
        <f>ROUND(SUMIF('AV-Bewegungsdaten'!B:B,A65,'AV-Bewegungsdaten'!C:C),3)</f>
        <v>0</v>
      </c>
      <c r="Q65" s="324">
        <f>ROUND(SUMIF('AV-Bewegungsdaten'!B:B,$A65,'AV-Bewegungsdaten'!D:D),2)</f>
        <v>0</v>
      </c>
      <c r="U65" s="326">
        <f>ROUND(SUMIF('DV-Bewegungsdaten'!B:B,Kategorien!A65,'DV-Bewegungsdaten'!D:D),3)</f>
        <v>0</v>
      </c>
      <c r="V65" s="324">
        <f>ROUND(SUMIF('DV-Bewegungsdaten'!B:B,Kategorien!A65,'DV-Bewegungsdaten'!E:E),3)</f>
        <v>0</v>
      </c>
      <c r="AD65" s="390">
        <f t="shared" si="1"/>
        <v>0</v>
      </c>
      <c r="AE65" s="390">
        <f t="shared" si="2"/>
        <v>0</v>
      </c>
      <c r="AF65" s="390">
        <f t="shared" si="3"/>
        <v>0.60700000000000021</v>
      </c>
      <c r="AG65" s="390">
        <f t="shared" si="4"/>
        <v>0</v>
      </c>
      <c r="AH65" s="390">
        <f t="shared" si="5"/>
        <v>0</v>
      </c>
      <c r="AI65" s="390">
        <f t="shared" si="6"/>
        <v>0.41800000000000059</v>
      </c>
      <c r="AJ65" s="390">
        <f t="shared" si="7"/>
        <v>0</v>
      </c>
      <c r="AK65" s="390">
        <f t="shared" si="8"/>
        <v>0</v>
      </c>
      <c r="AL65" s="390">
        <f t="shared" si="9"/>
        <v>9.5000000000000195E-2</v>
      </c>
      <c r="AM65" s="390">
        <f t="shared" si="10"/>
        <v>0</v>
      </c>
      <c r="AN65" s="390">
        <f t="shared" si="11"/>
        <v>0</v>
      </c>
      <c r="AO65" s="390">
        <f t="shared" si="12"/>
        <v>0.47300000000000031</v>
      </c>
    </row>
    <row r="66" spans="1:41" ht="15" customHeight="1" x14ac:dyDescent="0.25">
      <c r="A66" s="127" t="s">
        <v>3277</v>
      </c>
      <c r="B66" s="125" t="s">
        <v>2076</v>
      </c>
      <c r="C66" s="125" t="s">
        <v>4008</v>
      </c>
      <c r="D66" s="125" t="s">
        <v>2533</v>
      </c>
      <c r="F66" s="126">
        <v>12.67</v>
      </c>
      <c r="G66" s="126">
        <v>12.87</v>
      </c>
      <c r="H66" s="126">
        <v>10.14</v>
      </c>
      <c r="I66" s="126"/>
      <c r="J66" s="329"/>
      <c r="K66" s="323">
        <f>ROUND(SUMIF('VGT-Bewegungsdaten'!B:B,A66,'VGT-Bewegungsdaten'!C:C),3)</f>
        <v>0</v>
      </c>
      <c r="L66" s="324">
        <f>ROUND(SUMIF('VGT-Bewegungsdaten'!B:B,$A66,'VGT-Bewegungsdaten'!D:D),2)</f>
        <v>0</v>
      </c>
      <c r="N66" s="376" t="s">
        <v>4930</v>
      </c>
      <c r="O66" s="376" t="s">
        <v>4939</v>
      </c>
      <c r="P66" s="326">
        <f>ROUND(SUMIF('AV-Bewegungsdaten'!B:B,A66,'AV-Bewegungsdaten'!C:C),3)</f>
        <v>0</v>
      </c>
      <c r="Q66" s="324">
        <f>ROUND(SUMIF('AV-Bewegungsdaten'!B:B,$A66,'AV-Bewegungsdaten'!D:D),2)</f>
        <v>0</v>
      </c>
      <c r="U66" s="326">
        <f>ROUND(SUMIF('DV-Bewegungsdaten'!B:B,Kategorien!A66,'DV-Bewegungsdaten'!D:D),3)</f>
        <v>0</v>
      </c>
      <c r="V66" s="324">
        <f>ROUND(SUMIF('DV-Bewegungsdaten'!B:B,Kategorien!A66,'DV-Bewegungsdaten'!E:E),3)</f>
        <v>0</v>
      </c>
      <c r="AD66" s="390">
        <f t="shared" si="1"/>
        <v>7.9309999999999992</v>
      </c>
      <c r="AE66" s="390">
        <f t="shared" si="2"/>
        <v>8.5879999999999992</v>
      </c>
      <c r="AF66" s="390">
        <f t="shared" si="3"/>
        <v>9.8069999999999986</v>
      </c>
      <c r="AG66" s="390">
        <f t="shared" si="4"/>
        <v>9.1739999999999995</v>
      </c>
      <c r="AH66" s="390">
        <f t="shared" si="5"/>
        <v>9.0859999999999985</v>
      </c>
      <c r="AI66" s="390">
        <f t="shared" si="6"/>
        <v>9.6179999999999986</v>
      </c>
      <c r="AJ66" s="390">
        <f t="shared" si="7"/>
        <v>8.9009999999999998</v>
      </c>
      <c r="AK66" s="390">
        <f t="shared" si="8"/>
        <v>9.1849999999999987</v>
      </c>
      <c r="AL66" s="390">
        <f t="shared" si="9"/>
        <v>9.2949999999999982</v>
      </c>
      <c r="AM66" s="390">
        <f t="shared" si="10"/>
        <v>9.1759999999999984</v>
      </c>
      <c r="AN66" s="390">
        <f t="shared" si="11"/>
        <v>8.77</v>
      </c>
      <c r="AO66" s="390">
        <f t="shared" si="12"/>
        <v>9.6729999999999983</v>
      </c>
    </row>
    <row r="67" spans="1:41" ht="15" customHeight="1" x14ac:dyDescent="0.25">
      <c r="A67" s="127" t="s">
        <v>3278</v>
      </c>
      <c r="B67" s="125" t="s">
        <v>2076</v>
      </c>
      <c r="C67" s="125" t="s">
        <v>4008</v>
      </c>
      <c r="D67" s="125" t="s">
        <v>1517</v>
      </c>
      <c r="F67" s="126">
        <v>11.67</v>
      </c>
      <c r="G67" s="126">
        <v>11.87</v>
      </c>
      <c r="H67" s="126">
        <v>9.34</v>
      </c>
      <c r="I67" s="126"/>
      <c r="J67" s="329"/>
      <c r="K67" s="323">
        <f>ROUND(SUMIF('VGT-Bewegungsdaten'!B:B,A67,'VGT-Bewegungsdaten'!C:C),3)</f>
        <v>0</v>
      </c>
      <c r="L67" s="324">
        <f>ROUND(SUMIF('VGT-Bewegungsdaten'!B:B,$A67,'VGT-Bewegungsdaten'!D:D),2)</f>
        <v>0</v>
      </c>
      <c r="N67" s="376" t="s">
        <v>4930</v>
      </c>
      <c r="O67" s="376" t="s">
        <v>4939</v>
      </c>
      <c r="P67" s="326">
        <f>ROUND(SUMIF('AV-Bewegungsdaten'!B:B,A67,'AV-Bewegungsdaten'!C:C),3)</f>
        <v>0</v>
      </c>
      <c r="Q67" s="324">
        <f>ROUND(SUMIF('AV-Bewegungsdaten'!B:B,$A67,'AV-Bewegungsdaten'!D:D),2)</f>
        <v>0</v>
      </c>
      <c r="U67" s="326">
        <f>ROUND(SUMIF('DV-Bewegungsdaten'!B:B,Kategorien!A67,'DV-Bewegungsdaten'!D:D),3)</f>
        <v>0</v>
      </c>
      <c r="V67" s="324">
        <f>ROUND(SUMIF('DV-Bewegungsdaten'!B:B,Kategorien!A67,'DV-Bewegungsdaten'!E:E),3)</f>
        <v>0</v>
      </c>
      <c r="AD67" s="390">
        <f t="shared" si="1"/>
        <v>6.9309999999999992</v>
      </c>
      <c r="AE67" s="390">
        <f t="shared" si="2"/>
        <v>7.5879999999999992</v>
      </c>
      <c r="AF67" s="390">
        <f t="shared" si="3"/>
        <v>8.8069999999999986</v>
      </c>
      <c r="AG67" s="390">
        <f t="shared" si="4"/>
        <v>8.1739999999999995</v>
      </c>
      <c r="AH67" s="390">
        <f t="shared" si="5"/>
        <v>8.0859999999999985</v>
      </c>
      <c r="AI67" s="390">
        <f t="shared" si="6"/>
        <v>8.6179999999999986</v>
      </c>
      <c r="AJ67" s="390">
        <f t="shared" si="7"/>
        <v>7.9009999999999998</v>
      </c>
      <c r="AK67" s="390">
        <f t="shared" si="8"/>
        <v>8.1849999999999987</v>
      </c>
      <c r="AL67" s="390">
        <f t="shared" si="9"/>
        <v>8.2949999999999982</v>
      </c>
      <c r="AM67" s="390">
        <f t="shared" si="10"/>
        <v>8.1759999999999984</v>
      </c>
      <c r="AN67" s="390">
        <f t="shared" si="11"/>
        <v>7.77</v>
      </c>
      <c r="AO67" s="390">
        <f t="shared" si="12"/>
        <v>8.6729999999999983</v>
      </c>
    </row>
    <row r="68" spans="1:41" ht="15" customHeight="1" x14ac:dyDescent="0.25">
      <c r="A68" s="127" t="s">
        <v>3279</v>
      </c>
      <c r="B68" s="125" t="s">
        <v>2076</v>
      </c>
      <c r="C68" s="125" t="s">
        <v>4008</v>
      </c>
      <c r="D68" s="125" t="s">
        <v>1519</v>
      </c>
      <c r="F68" s="126">
        <v>8.65</v>
      </c>
      <c r="G68" s="126">
        <v>8.85</v>
      </c>
      <c r="H68" s="126">
        <v>6.92</v>
      </c>
      <c r="I68" s="126"/>
      <c r="J68" s="329"/>
      <c r="K68" s="323">
        <f>ROUND(SUMIF('VGT-Bewegungsdaten'!B:B,A68,'VGT-Bewegungsdaten'!C:C),3)</f>
        <v>0</v>
      </c>
      <c r="L68" s="324">
        <f>ROUND(SUMIF('VGT-Bewegungsdaten'!B:B,$A68,'VGT-Bewegungsdaten'!D:D),2)</f>
        <v>0</v>
      </c>
      <c r="N68" s="376" t="s">
        <v>4930</v>
      </c>
      <c r="O68" s="376" t="s">
        <v>4939</v>
      </c>
      <c r="P68" s="326">
        <f>ROUND(SUMIF('AV-Bewegungsdaten'!B:B,A68,'AV-Bewegungsdaten'!C:C),3)</f>
        <v>0</v>
      </c>
      <c r="Q68" s="324">
        <f>ROUND(SUMIF('AV-Bewegungsdaten'!B:B,$A68,'AV-Bewegungsdaten'!D:D),2)</f>
        <v>0</v>
      </c>
      <c r="U68" s="326">
        <f>ROUND(SUMIF('DV-Bewegungsdaten'!B:B,Kategorien!A68,'DV-Bewegungsdaten'!D:D),3)</f>
        <v>0</v>
      </c>
      <c r="V68" s="324">
        <f>ROUND(SUMIF('DV-Bewegungsdaten'!B:B,Kategorien!A68,'DV-Bewegungsdaten'!E:E),3)</f>
        <v>0</v>
      </c>
      <c r="AD68" s="390">
        <f t="shared" ref="AD68:AD131" si="13">MAX(0,$G68-AR$9)</f>
        <v>3.9109999999999996</v>
      </c>
      <c r="AE68" s="390">
        <f t="shared" ref="AE68:AE131" si="14">MAX(0,$G68-AS$9)</f>
        <v>4.5679999999999996</v>
      </c>
      <c r="AF68" s="390">
        <f t="shared" ref="AF68:AF131" si="15">MAX(0,$G68-AT$9)</f>
        <v>5.786999999999999</v>
      </c>
      <c r="AG68" s="390">
        <f t="shared" ref="AG68:AG131" si="16">MAX(0,$G68-AU$9)</f>
        <v>5.1539999999999999</v>
      </c>
      <c r="AH68" s="390">
        <f t="shared" ref="AH68:AH131" si="17">MAX(0,$G68-AV$9)</f>
        <v>5.0659999999999998</v>
      </c>
      <c r="AI68" s="390">
        <f t="shared" ref="AI68:AI131" si="18">MAX(0,$G68-AW$9)</f>
        <v>5.5979999999999999</v>
      </c>
      <c r="AJ68" s="390">
        <f t="shared" ref="AJ68:AJ131" si="19">MAX(0,$G68-AX$9)</f>
        <v>4.8810000000000002</v>
      </c>
      <c r="AK68" s="390">
        <f t="shared" ref="AK68:AK131" si="20">MAX(0,$G68-AY$9)</f>
        <v>5.1649999999999991</v>
      </c>
      <c r="AL68" s="390">
        <f t="shared" ref="AL68:AL131" si="21">MAX(0,$G68-AZ$9)</f>
        <v>5.2749999999999995</v>
      </c>
      <c r="AM68" s="390">
        <f t="shared" ref="AM68:AM131" si="22">MAX(0,$G68-BA$9)</f>
        <v>5.1559999999999997</v>
      </c>
      <c r="AN68" s="390">
        <f t="shared" ref="AN68:AN131" si="23">MAX(0,$G68-BB$9)</f>
        <v>4.75</v>
      </c>
      <c r="AO68" s="390">
        <f t="shared" ref="AO68:AO131" si="24">MAX(0,$G68-BC$9)</f>
        <v>5.6529999999999996</v>
      </c>
    </row>
    <row r="69" spans="1:41" ht="15" customHeight="1" x14ac:dyDescent="0.25">
      <c r="A69" s="127" t="s">
        <v>3280</v>
      </c>
      <c r="B69" s="125" t="s">
        <v>2076</v>
      </c>
      <c r="C69" s="125" t="s">
        <v>4008</v>
      </c>
      <c r="D69" s="125" t="s">
        <v>1521</v>
      </c>
      <c r="F69" s="126">
        <v>7.65</v>
      </c>
      <c r="G69" s="126">
        <v>7.8500000000000005</v>
      </c>
      <c r="H69" s="126">
        <v>6.12</v>
      </c>
      <c r="I69" s="126"/>
      <c r="J69" s="329"/>
      <c r="K69" s="323">
        <f>ROUND(SUMIF('VGT-Bewegungsdaten'!B:B,A69,'VGT-Bewegungsdaten'!C:C),3)</f>
        <v>0</v>
      </c>
      <c r="L69" s="324">
        <f>ROUND(SUMIF('VGT-Bewegungsdaten'!B:B,$A69,'VGT-Bewegungsdaten'!D:D),2)</f>
        <v>0</v>
      </c>
      <c r="N69" s="376" t="s">
        <v>4930</v>
      </c>
      <c r="O69" s="376" t="s">
        <v>4939</v>
      </c>
      <c r="P69" s="326">
        <f>ROUND(SUMIF('AV-Bewegungsdaten'!B:B,A69,'AV-Bewegungsdaten'!C:C),3)</f>
        <v>0</v>
      </c>
      <c r="Q69" s="324">
        <f>ROUND(SUMIF('AV-Bewegungsdaten'!B:B,$A69,'AV-Bewegungsdaten'!D:D),2)</f>
        <v>0</v>
      </c>
      <c r="U69" s="326">
        <f>ROUND(SUMIF('DV-Bewegungsdaten'!B:B,Kategorien!A69,'DV-Bewegungsdaten'!D:D),3)</f>
        <v>0</v>
      </c>
      <c r="V69" s="324">
        <f>ROUND(SUMIF('DV-Bewegungsdaten'!B:B,Kategorien!A69,'DV-Bewegungsdaten'!E:E),3)</f>
        <v>0</v>
      </c>
      <c r="AD69" s="390">
        <f t="shared" si="13"/>
        <v>2.9110000000000005</v>
      </c>
      <c r="AE69" s="390">
        <f t="shared" si="14"/>
        <v>3.5680000000000005</v>
      </c>
      <c r="AF69" s="390">
        <f t="shared" si="15"/>
        <v>4.7870000000000008</v>
      </c>
      <c r="AG69" s="390">
        <f t="shared" si="16"/>
        <v>4.1539999999999999</v>
      </c>
      <c r="AH69" s="390">
        <f t="shared" si="17"/>
        <v>4.0660000000000007</v>
      </c>
      <c r="AI69" s="390">
        <f t="shared" si="18"/>
        <v>4.5980000000000008</v>
      </c>
      <c r="AJ69" s="390">
        <f t="shared" si="19"/>
        <v>3.8810000000000007</v>
      </c>
      <c r="AK69" s="390">
        <f t="shared" si="20"/>
        <v>4.1650000000000009</v>
      </c>
      <c r="AL69" s="390">
        <f t="shared" si="21"/>
        <v>4.2750000000000004</v>
      </c>
      <c r="AM69" s="390">
        <f t="shared" si="22"/>
        <v>4.1560000000000006</v>
      </c>
      <c r="AN69" s="390">
        <f t="shared" si="23"/>
        <v>3.7500000000000009</v>
      </c>
      <c r="AO69" s="390">
        <f t="shared" si="24"/>
        <v>4.6530000000000005</v>
      </c>
    </row>
    <row r="70" spans="1:41" ht="15" customHeight="1" x14ac:dyDescent="0.25">
      <c r="A70" s="127" t="s">
        <v>3281</v>
      </c>
      <c r="B70" s="125" t="s">
        <v>2076</v>
      </c>
      <c r="C70" s="125" t="s">
        <v>4008</v>
      </c>
      <c r="D70" s="125" t="s">
        <v>1523</v>
      </c>
      <c r="F70" s="126">
        <v>8.65</v>
      </c>
      <c r="G70" s="126">
        <v>8.85</v>
      </c>
      <c r="H70" s="126">
        <v>6.92</v>
      </c>
      <c r="I70" s="126"/>
      <c r="J70" s="329"/>
      <c r="K70" s="323">
        <f>ROUND(SUMIF('VGT-Bewegungsdaten'!B:B,A70,'VGT-Bewegungsdaten'!C:C),3)</f>
        <v>0</v>
      </c>
      <c r="L70" s="324">
        <f>ROUND(SUMIF('VGT-Bewegungsdaten'!B:B,$A70,'VGT-Bewegungsdaten'!D:D),2)</f>
        <v>0</v>
      </c>
      <c r="N70" s="376" t="s">
        <v>4930</v>
      </c>
      <c r="O70" s="376" t="s">
        <v>4939</v>
      </c>
      <c r="P70" s="326">
        <f>ROUND(SUMIF('AV-Bewegungsdaten'!B:B,A70,'AV-Bewegungsdaten'!C:C),3)</f>
        <v>0</v>
      </c>
      <c r="Q70" s="324">
        <f>ROUND(SUMIF('AV-Bewegungsdaten'!B:B,$A70,'AV-Bewegungsdaten'!D:D),2)</f>
        <v>0</v>
      </c>
      <c r="U70" s="326">
        <f>ROUND(SUMIF('DV-Bewegungsdaten'!B:B,Kategorien!A70,'DV-Bewegungsdaten'!D:D),3)</f>
        <v>0</v>
      </c>
      <c r="V70" s="324">
        <f>ROUND(SUMIF('DV-Bewegungsdaten'!B:B,Kategorien!A70,'DV-Bewegungsdaten'!E:E),3)</f>
        <v>0</v>
      </c>
      <c r="AD70" s="390">
        <f t="shared" si="13"/>
        <v>3.9109999999999996</v>
      </c>
      <c r="AE70" s="390">
        <f t="shared" si="14"/>
        <v>4.5679999999999996</v>
      </c>
      <c r="AF70" s="390">
        <f t="shared" si="15"/>
        <v>5.786999999999999</v>
      </c>
      <c r="AG70" s="390">
        <f t="shared" si="16"/>
        <v>5.1539999999999999</v>
      </c>
      <c r="AH70" s="390">
        <f t="shared" si="17"/>
        <v>5.0659999999999998</v>
      </c>
      <c r="AI70" s="390">
        <f t="shared" si="18"/>
        <v>5.5979999999999999</v>
      </c>
      <c r="AJ70" s="390">
        <f t="shared" si="19"/>
        <v>4.8810000000000002</v>
      </c>
      <c r="AK70" s="390">
        <f t="shared" si="20"/>
        <v>5.1649999999999991</v>
      </c>
      <c r="AL70" s="390">
        <f t="shared" si="21"/>
        <v>5.2749999999999995</v>
      </c>
      <c r="AM70" s="390">
        <f t="shared" si="22"/>
        <v>5.1559999999999997</v>
      </c>
      <c r="AN70" s="390">
        <f t="shared" si="23"/>
        <v>4.75</v>
      </c>
      <c r="AO70" s="390">
        <f t="shared" si="24"/>
        <v>5.6529999999999996</v>
      </c>
    </row>
    <row r="71" spans="1:41" ht="15" customHeight="1" x14ac:dyDescent="0.25">
      <c r="A71" s="127" t="s">
        <v>3282</v>
      </c>
      <c r="B71" s="125" t="s">
        <v>2076</v>
      </c>
      <c r="C71" s="125" t="s">
        <v>4008</v>
      </c>
      <c r="D71" s="125" t="s">
        <v>1525</v>
      </c>
      <c r="F71" s="126">
        <v>7.14</v>
      </c>
      <c r="G71" s="126">
        <v>7.34</v>
      </c>
      <c r="H71" s="126">
        <v>5.71</v>
      </c>
      <c r="I71" s="126"/>
      <c r="J71" s="329"/>
      <c r="K71" s="323">
        <f>ROUND(SUMIF('VGT-Bewegungsdaten'!B:B,A71,'VGT-Bewegungsdaten'!C:C),3)</f>
        <v>0</v>
      </c>
      <c r="L71" s="324">
        <f>ROUND(SUMIF('VGT-Bewegungsdaten'!B:B,$A71,'VGT-Bewegungsdaten'!D:D),2)</f>
        <v>0</v>
      </c>
      <c r="N71" s="376" t="s">
        <v>4930</v>
      </c>
      <c r="O71" s="376" t="s">
        <v>4939</v>
      </c>
      <c r="P71" s="326">
        <f>ROUND(SUMIF('AV-Bewegungsdaten'!B:B,A71,'AV-Bewegungsdaten'!C:C),3)</f>
        <v>0</v>
      </c>
      <c r="Q71" s="324">
        <f>ROUND(SUMIF('AV-Bewegungsdaten'!B:B,$A71,'AV-Bewegungsdaten'!D:D),2)</f>
        <v>0</v>
      </c>
      <c r="U71" s="326">
        <f>ROUND(SUMIF('DV-Bewegungsdaten'!B:B,Kategorien!A71,'DV-Bewegungsdaten'!D:D),3)</f>
        <v>0</v>
      </c>
      <c r="V71" s="324">
        <f>ROUND(SUMIF('DV-Bewegungsdaten'!B:B,Kategorien!A71,'DV-Bewegungsdaten'!E:E),3)</f>
        <v>0</v>
      </c>
      <c r="AD71" s="390">
        <f t="shared" si="13"/>
        <v>2.4009999999999998</v>
      </c>
      <c r="AE71" s="390">
        <f t="shared" si="14"/>
        <v>3.0579999999999998</v>
      </c>
      <c r="AF71" s="390">
        <f t="shared" si="15"/>
        <v>4.2769999999999992</v>
      </c>
      <c r="AG71" s="390">
        <f t="shared" si="16"/>
        <v>3.6439999999999997</v>
      </c>
      <c r="AH71" s="390">
        <f t="shared" si="17"/>
        <v>3.556</v>
      </c>
      <c r="AI71" s="390">
        <f t="shared" si="18"/>
        <v>4.0880000000000001</v>
      </c>
      <c r="AJ71" s="390">
        <f t="shared" si="19"/>
        <v>3.371</v>
      </c>
      <c r="AK71" s="390">
        <f t="shared" si="20"/>
        <v>3.6549999999999998</v>
      </c>
      <c r="AL71" s="390">
        <f t="shared" si="21"/>
        <v>3.7649999999999997</v>
      </c>
      <c r="AM71" s="390">
        <f t="shared" si="22"/>
        <v>3.6459999999999999</v>
      </c>
      <c r="AN71" s="390">
        <f t="shared" si="23"/>
        <v>3.24</v>
      </c>
      <c r="AO71" s="390">
        <f t="shared" si="24"/>
        <v>4.1429999999999998</v>
      </c>
    </row>
    <row r="72" spans="1:41" ht="15" customHeight="1" x14ac:dyDescent="0.25">
      <c r="A72" s="127" t="s">
        <v>3283</v>
      </c>
      <c r="B72" s="125" t="s">
        <v>2076</v>
      </c>
      <c r="C72" s="125" t="s">
        <v>4008</v>
      </c>
      <c r="D72" s="125" t="s">
        <v>1527</v>
      </c>
      <c r="F72" s="126">
        <v>6.19</v>
      </c>
      <c r="G72" s="126">
        <v>6.3900000000000006</v>
      </c>
      <c r="H72" s="126">
        <v>4.95</v>
      </c>
      <c r="I72" s="126"/>
      <c r="J72" s="329"/>
      <c r="K72" s="323">
        <f>ROUND(SUMIF('VGT-Bewegungsdaten'!B:B,A72,'VGT-Bewegungsdaten'!C:C),3)</f>
        <v>0</v>
      </c>
      <c r="L72" s="324">
        <f>ROUND(SUMIF('VGT-Bewegungsdaten'!B:B,$A72,'VGT-Bewegungsdaten'!D:D),2)</f>
        <v>0</v>
      </c>
      <c r="N72" s="376" t="s">
        <v>4930</v>
      </c>
      <c r="O72" s="376" t="s">
        <v>4939</v>
      </c>
      <c r="P72" s="326">
        <f>ROUND(SUMIF('AV-Bewegungsdaten'!B:B,A72,'AV-Bewegungsdaten'!C:C),3)</f>
        <v>0</v>
      </c>
      <c r="Q72" s="324">
        <f>ROUND(SUMIF('AV-Bewegungsdaten'!B:B,$A72,'AV-Bewegungsdaten'!D:D),2)</f>
        <v>0</v>
      </c>
      <c r="U72" s="326">
        <f>ROUND(SUMIF('DV-Bewegungsdaten'!B:B,Kategorien!A72,'DV-Bewegungsdaten'!D:D),3)</f>
        <v>0</v>
      </c>
      <c r="V72" s="324">
        <f>ROUND(SUMIF('DV-Bewegungsdaten'!B:B,Kategorien!A72,'DV-Bewegungsdaten'!E:E),3)</f>
        <v>0</v>
      </c>
      <c r="AD72" s="390">
        <f t="shared" si="13"/>
        <v>1.4510000000000005</v>
      </c>
      <c r="AE72" s="390">
        <f t="shared" si="14"/>
        <v>2.1080000000000005</v>
      </c>
      <c r="AF72" s="390">
        <f t="shared" si="15"/>
        <v>3.3270000000000004</v>
      </c>
      <c r="AG72" s="390">
        <f t="shared" si="16"/>
        <v>2.6940000000000004</v>
      </c>
      <c r="AH72" s="390">
        <f t="shared" si="17"/>
        <v>2.6060000000000008</v>
      </c>
      <c r="AI72" s="390">
        <f t="shared" si="18"/>
        <v>3.1380000000000008</v>
      </c>
      <c r="AJ72" s="390">
        <f t="shared" si="19"/>
        <v>2.4210000000000007</v>
      </c>
      <c r="AK72" s="390">
        <f t="shared" si="20"/>
        <v>2.7050000000000005</v>
      </c>
      <c r="AL72" s="390">
        <f t="shared" si="21"/>
        <v>2.8150000000000004</v>
      </c>
      <c r="AM72" s="390">
        <f t="shared" si="22"/>
        <v>2.6960000000000006</v>
      </c>
      <c r="AN72" s="390">
        <f t="shared" si="23"/>
        <v>2.2900000000000009</v>
      </c>
      <c r="AO72" s="390">
        <f t="shared" si="24"/>
        <v>3.1930000000000005</v>
      </c>
    </row>
    <row r="73" spans="1:41" ht="15" customHeight="1" x14ac:dyDescent="0.25">
      <c r="A73" s="127" t="s">
        <v>3284</v>
      </c>
      <c r="B73" s="125" t="s">
        <v>2076</v>
      </c>
      <c r="C73" s="125" t="s">
        <v>4008</v>
      </c>
      <c r="D73" s="125" t="s">
        <v>1529</v>
      </c>
      <c r="F73" s="126">
        <v>5.68</v>
      </c>
      <c r="G73" s="126">
        <v>5.88</v>
      </c>
      <c r="H73" s="126">
        <v>4.54</v>
      </c>
      <c r="I73" s="126"/>
      <c r="J73" s="329"/>
      <c r="K73" s="323">
        <f>ROUND(SUMIF('VGT-Bewegungsdaten'!B:B,A73,'VGT-Bewegungsdaten'!C:C),3)</f>
        <v>0</v>
      </c>
      <c r="L73" s="324">
        <f>ROUND(SUMIF('VGT-Bewegungsdaten'!B:B,$A73,'VGT-Bewegungsdaten'!D:D),2)</f>
        <v>0</v>
      </c>
      <c r="N73" s="376" t="s">
        <v>4930</v>
      </c>
      <c r="O73" s="376" t="s">
        <v>4939</v>
      </c>
      <c r="P73" s="326">
        <f>ROUND(SUMIF('AV-Bewegungsdaten'!B:B,A73,'AV-Bewegungsdaten'!C:C),3)</f>
        <v>0</v>
      </c>
      <c r="Q73" s="324">
        <f>ROUND(SUMIF('AV-Bewegungsdaten'!B:B,$A73,'AV-Bewegungsdaten'!D:D),2)</f>
        <v>0</v>
      </c>
      <c r="U73" s="326">
        <f>ROUND(SUMIF('DV-Bewegungsdaten'!B:B,Kategorien!A73,'DV-Bewegungsdaten'!D:D),3)</f>
        <v>0</v>
      </c>
      <c r="V73" s="324">
        <f>ROUND(SUMIF('DV-Bewegungsdaten'!B:B,Kategorien!A73,'DV-Bewegungsdaten'!E:E),3)</f>
        <v>0</v>
      </c>
      <c r="AD73" s="390">
        <f t="shared" si="13"/>
        <v>0.94099999999999984</v>
      </c>
      <c r="AE73" s="390">
        <f t="shared" si="14"/>
        <v>1.5979999999999999</v>
      </c>
      <c r="AF73" s="390">
        <f t="shared" si="15"/>
        <v>2.8169999999999997</v>
      </c>
      <c r="AG73" s="390">
        <f t="shared" si="16"/>
        <v>2.1839999999999997</v>
      </c>
      <c r="AH73" s="390">
        <f t="shared" si="17"/>
        <v>2.0960000000000001</v>
      </c>
      <c r="AI73" s="390">
        <f t="shared" si="18"/>
        <v>2.6280000000000001</v>
      </c>
      <c r="AJ73" s="390">
        <f t="shared" si="19"/>
        <v>1.911</v>
      </c>
      <c r="AK73" s="390">
        <f t="shared" si="20"/>
        <v>2.1949999999999998</v>
      </c>
      <c r="AL73" s="390">
        <f t="shared" si="21"/>
        <v>2.3049999999999997</v>
      </c>
      <c r="AM73" s="390">
        <f t="shared" si="22"/>
        <v>2.1859999999999999</v>
      </c>
      <c r="AN73" s="390">
        <f t="shared" si="23"/>
        <v>1.7800000000000002</v>
      </c>
      <c r="AO73" s="390">
        <f t="shared" si="24"/>
        <v>2.6829999999999998</v>
      </c>
    </row>
    <row r="74" spans="1:41" ht="15" customHeight="1" x14ac:dyDescent="0.25">
      <c r="A74" s="127" t="s">
        <v>3285</v>
      </c>
      <c r="B74" s="125" t="s">
        <v>2076</v>
      </c>
      <c r="C74" s="125" t="s">
        <v>4008</v>
      </c>
      <c r="D74" s="125" t="s">
        <v>1531</v>
      </c>
      <c r="F74" s="126">
        <v>4.25</v>
      </c>
      <c r="G74" s="126">
        <v>4.45</v>
      </c>
      <c r="H74" s="126">
        <v>3.4</v>
      </c>
      <c r="I74" s="126"/>
      <c r="J74" s="329"/>
      <c r="K74" s="323">
        <f>ROUND(SUMIF('VGT-Bewegungsdaten'!B:B,A74,'VGT-Bewegungsdaten'!C:C),3)</f>
        <v>0</v>
      </c>
      <c r="L74" s="324">
        <f>ROUND(SUMIF('VGT-Bewegungsdaten'!B:B,$A74,'VGT-Bewegungsdaten'!D:D),2)</f>
        <v>0</v>
      </c>
      <c r="N74" s="376" t="s">
        <v>4930</v>
      </c>
      <c r="O74" s="376" t="s">
        <v>4939</v>
      </c>
      <c r="P74" s="326">
        <f>ROUND(SUMIF('AV-Bewegungsdaten'!B:B,A74,'AV-Bewegungsdaten'!C:C),3)</f>
        <v>0</v>
      </c>
      <c r="Q74" s="324">
        <f>ROUND(SUMIF('AV-Bewegungsdaten'!B:B,$A74,'AV-Bewegungsdaten'!D:D),2)</f>
        <v>0</v>
      </c>
      <c r="U74" s="326">
        <f>ROUND(SUMIF('DV-Bewegungsdaten'!B:B,Kategorien!A74,'DV-Bewegungsdaten'!D:D),3)</f>
        <v>0</v>
      </c>
      <c r="V74" s="324">
        <f>ROUND(SUMIF('DV-Bewegungsdaten'!B:B,Kategorien!A74,'DV-Bewegungsdaten'!E:E),3)</f>
        <v>0</v>
      </c>
      <c r="AD74" s="390">
        <f t="shared" si="13"/>
        <v>0</v>
      </c>
      <c r="AE74" s="390">
        <f t="shared" si="14"/>
        <v>0.16800000000000015</v>
      </c>
      <c r="AF74" s="390">
        <f t="shared" si="15"/>
        <v>1.387</v>
      </c>
      <c r="AG74" s="390">
        <f t="shared" si="16"/>
        <v>0.754</v>
      </c>
      <c r="AH74" s="390">
        <f t="shared" si="17"/>
        <v>0.66600000000000037</v>
      </c>
      <c r="AI74" s="390">
        <f t="shared" si="18"/>
        <v>1.1980000000000004</v>
      </c>
      <c r="AJ74" s="390">
        <f t="shared" si="19"/>
        <v>0.48100000000000032</v>
      </c>
      <c r="AK74" s="390">
        <f t="shared" si="20"/>
        <v>0.76500000000000012</v>
      </c>
      <c r="AL74" s="390">
        <f t="shared" si="21"/>
        <v>0.875</v>
      </c>
      <c r="AM74" s="390">
        <f t="shared" si="22"/>
        <v>0.75600000000000023</v>
      </c>
      <c r="AN74" s="390">
        <f t="shared" si="23"/>
        <v>0.35000000000000053</v>
      </c>
      <c r="AO74" s="390">
        <f t="shared" si="24"/>
        <v>1.2530000000000001</v>
      </c>
    </row>
    <row r="75" spans="1:41" ht="15" customHeight="1" x14ac:dyDescent="0.25">
      <c r="A75" s="127" t="s">
        <v>3286</v>
      </c>
      <c r="B75" s="125" t="s">
        <v>2076</v>
      </c>
      <c r="C75" s="125" t="s">
        <v>4008</v>
      </c>
      <c r="D75" s="125" t="s">
        <v>1533</v>
      </c>
      <c r="F75" s="126">
        <v>3.43</v>
      </c>
      <c r="G75" s="126">
        <v>3.6300000000000003</v>
      </c>
      <c r="H75" s="126">
        <v>2.74</v>
      </c>
      <c r="I75" s="126"/>
      <c r="J75" s="329"/>
      <c r="K75" s="323">
        <f>ROUND(SUMIF('VGT-Bewegungsdaten'!B:B,A75,'VGT-Bewegungsdaten'!C:C),3)</f>
        <v>0</v>
      </c>
      <c r="L75" s="324">
        <f>ROUND(SUMIF('VGT-Bewegungsdaten'!B:B,$A75,'VGT-Bewegungsdaten'!D:D),2)</f>
        <v>0</v>
      </c>
      <c r="N75" s="376" t="s">
        <v>4930</v>
      </c>
      <c r="O75" s="376" t="s">
        <v>4939</v>
      </c>
      <c r="P75" s="326">
        <f>ROUND(SUMIF('AV-Bewegungsdaten'!B:B,A75,'AV-Bewegungsdaten'!C:C),3)</f>
        <v>0</v>
      </c>
      <c r="Q75" s="324">
        <f>ROUND(SUMIF('AV-Bewegungsdaten'!B:B,$A75,'AV-Bewegungsdaten'!D:D),2)</f>
        <v>0</v>
      </c>
      <c r="U75" s="326">
        <f>ROUND(SUMIF('DV-Bewegungsdaten'!B:B,Kategorien!A75,'DV-Bewegungsdaten'!D:D),3)</f>
        <v>0</v>
      </c>
      <c r="V75" s="324">
        <f>ROUND(SUMIF('DV-Bewegungsdaten'!B:B,Kategorien!A75,'DV-Bewegungsdaten'!E:E),3)</f>
        <v>0</v>
      </c>
      <c r="AD75" s="390">
        <f t="shared" si="13"/>
        <v>0</v>
      </c>
      <c r="AE75" s="390">
        <f t="shared" si="14"/>
        <v>0</v>
      </c>
      <c r="AF75" s="390">
        <f t="shared" si="15"/>
        <v>0.56700000000000017</v>
      </c>
      <c r="AG75" s="390">
        <f t="shared" si="16"/>
        <v>0</v>
      </c>
      <c r="AH75" s="390">
        <f t="shared" si="17"/>
        <v>0</v>
      </c>
      <c r="AI75" s="390">
        <f t="shared" si="18"/>
        <v>0.37800000000000056</v>
      </c>
      <c r="AJ75" s="390">
        <f t="shared" si="19"/>
        <v>0</v>
      </c>
      <c r="AK75" s="390">
        <f t="shared" si="20"/>
        <v>0</v>
      </c>
      <c r="AL75" s="390">
        <f t="shared" si="21"/>
        <v>5.500000000000016E-2</v>
      </c>
      <c r="AM75" s="390">
        <f t="shared" si="22"/>
        <v>0</v>
      </c>
      <c r="AN75" s="390">
        <f t="shared" si="23"/>
        <v>0</v>
      </c>
      <c r="AO75" s="390">
        <f t="shared" si="24"/>
        <v>0.43300000000000027</v>
      </c>
    </row>
    <row r="76" spans="1:41" ht="15" customHeight="1" x14ac:dyDescent="0.25">
      <c r="A76" s="127" t="s">
        <v>4009</v>
      </c>
      <c r="B76" s="125" t="s">
        <v>2076</v>
      </c>
      <c r="C76" s="125" t="s">
        <v>4010</v>
      </c>
      <c r="D76" s="125" t="s">
        <v>4011</v>
      </c>
      <c r="F76" s="126">
        <v>12.67</v>
      </c>
      <c r="G76" s="126">
        <v>12.87</v>
      </c>
      <c r="H76" s="126">
        <v>10.14</v>
      </c>
      <c r="I76" s="126"/>
      <c r="J76" s="329"/>
      <c r="K76" s="323">
        <f>ROUND(SUMIF('VGT-Bewegungsdaten'!B:B,A76,'VGT-Bewegungsdaten'!C:C),3)</f>
        <v>0</v>
      </c>
      <c r="L76" s="324">
        <f>ROUND(SUMIF('VGT-Bewegungsdaten'!B:B,$A76,'VGT-Bewegungsdaten'!D:D),2)</f>
        <v>0</v>
      </c>
      <c r="N76" s="376" t="s">
        <v>4930</v>
      </c>
      <c r="O76" s="376" t="s">
        <v>4939</v>
      </c>
      <c r="P76" s="326">
        <f>ROUND(SUMIF('AV-Bewegungsdaten'!B:B,A76,'AV-Bewegungsdaten'!C:C),3)</f>
        <v>0</v>
      </c>
      <c r="Q76" s="324">
        <f>ROUND(SUMIF('AV-Bewegungsdaten'!B:B,$A76,'AV-Bewegungsdaten'!D:D),2)</f>
        <v>0</v>
      </c>
      <c r="U76" s="326">
        <f>ROUND(SUMIF('DV-Bewegungsdaten'!B:B,Kategorien!A76,'DV-Bewegungsdaten'!D:D),3)</f>
        <v>0</v>
      </c>
      <c r="V76" s="324">
        <f>ROUND(SUMIF('DV-Bewegungsdaten'!B:B,Kategorien!A76,'DV-Bewegungsdaten'!E:E),3)</f>
        <v>0</v>
      </c>
      <c r="AD76" s="390">
        <f t="shared" si="13"/>
        <v>7.9309999999999992</v>
      </c>
      <c r="AE76" s="390">
        <f t="shared" si="14"/>
        <v>8.5879999999999992</v>
      </c>
      <c r="AF76" s="390">
        <f t="shared" si="15"/>
        <v>9.8069999999999986</v>
      </c>
      <c r="AG76" s="390">
        <f t="shared" si="16"/>
        <v>9.1739999999999995</v>
      </c>
      <c r="AH76" s="390">
        <f t="shared" si="17"/>
        <v>9.0859999999999985</v>
      </c>
      <c r="AI76" s="390">
        <f t="shared" si="18"/>
        <v>9.6179999999999986</v>
      </c>
      <c r="AJ76" s="390">
        <f t="shared" si="19"/>
        <v>8.9009999999999998</v>
      </c>
      <c r="AK76" s="390">
        <f t="shared" si="20"/>
        <v>9.1849999999999987</v>
      </c>
      <c r="AL76" s="390">
        <f t="shared" si="21"/>
        <v>9.2949999999999982</v>
      </c>
      <c r="AM76" s="390">
        <f t="shared" si="22"/>
        <v>9.1759999999999984</v>
      </c>
      <c r="AN76" s="390">
        <f t="shared" si="23"/>
        <v>8.77</v>
      </c>
      <c r="AO76" s="390">
        <f t="shared" si="24"/>
        <v>9.6729999999999983</v>
      </c>
    </row>
    <row r="77" spans="1:41" ht="15" customHeight="1" x14ac:dyDescent="0.25">
      <c r="A77" s="127" t="s">
        <v>4012</v>
      </c>
      <c r="B77" s="125" t="s">
        <v>2076</v>
      </c>
      <c r="C77" s="125" t="s">
        <v>4013</v>
      </c>
      <c r="D77" s="125" t="s">
        <v>4014</v>
      </c>
      <c r="F77" s="126">
        <v>11.67</v>
      </c>
      <c r="G77" s="126">
        <v>11.87</v>
      </c>
      <c r="H77" s="126">
        <v>9.34</v>
      </c>
      <c r="I77" s="126"/>
      <c r="J77" s="329"/>
      <c r="K77" s="323">
        <f>ROUND(SUMIF('VGT-Bewegungsdaten'!B:B,A77,'VGT-Bewegungsdaten'!C:C),3)</f>
        <v>0</v>
      </c>
      <c r="L77" s="324">
        <f>ROUND(SUMIF('VGT-Bewegungsdaten'!B:B,$A77,'VGT-Bewegungsdaten'!D:D),2)</f>
        <v>0</v>
      </c>
      <c r="N77" s="376" t="s">
        <v>4930</v>
      </c>
      <c r="O77" s="376" t="s">
        <v>4939</v>
      </c>
      <c r="P77" s="326">
        <f>ROUND(SUMIF('AV-Bewegungsdaten'!B:B,A77,'AV-Bewegungsdaten'!C:C),3)</f>
        <v>0</v>
      </c>
      <c r="Q77" s="324">
        <f>ROUND(SUMIF('AV-Bewegungsdaten'!B:B,$A77,'AV-Bewegungsdaten'!D:D),2)</f>
        <v>0</v>
      </c>
      <c r="U77" s="326">
        <f>ROUND(SUMIF('DV-Bewegungsdaten'!B:B,Kategorien!A77,'DV-Bewegungsdaten'!D:D),3)</f>
        <v>0</v>
      </c>
      <c r="V77" s="324">
        <f>ROUND(SUMIF('DV-Bewegungsdaten'!B:B,Kategorien!A77,'DV-Bewegungsdaten'!E:E),3)</f>
        <v>0</v>
      </c>
      <c r="AD77" s="390">
        <f t="shared" si="13"/>
        <v>6.9309999999999992</v>
      </c>
      <c r="AE77" s="390">
        <f t="shared" si="14"/>
        <v>7.5879999999999992</v>
      </c>
      <c r="AF77" s="390">
        <f t="shared" si="15"/>
        <v>8.8069999999999986</v>
      </c>
      <c r="AG77" s="390">
        <f t="shared" si="16"/>
        <v>8.1739999999999995</v>
      </c>
      <c r="AH77" s="390">
        <f t="shared" si="17"/>
        <v>8.0859999999999985</v>
      </c>
      <c r="AI77" s="390">
        <f t="shared" si="18"/>
        <v>8.6179999999999986</v>
      </c>
      <c r="AJ77" s="390">
        <f t="shared" si="19"/>
        <v>7.9009999999999998</v>
      </c>
      <c r="AK77" s="390">
        <f t="shared" si="20"/>
        <v>8.1849999999999987</v>
      </c>
      <c r="AL77" s="390">
        <f t="shared" si="21"/>
        <v>8.2949999999999982</v>
      </c>
      <c r="AM77" s="390">
        <f t="shared" si="22"/>
        <v>8.1759999999999984</v>
      </c>
      <c r="AN77" s="390">
        <f t="shared" si="23"/>
        <v>7.77</v>
      </c>
      <c r="AO77" s="390">
        <f t="shared" si="24"/>
        <v>8.6729999999999983</v>
      </c>
    </row>
    <row r="78" spans="1:41" ht="15" customHeight="1" x14ac:dyDescent="0.25">
      <c r="A78" s="127" t="s">
        <v>4015</v>
      </c>
      <c r="B78" s="125" t="s">
        <v>2076</v>
      </c>
      <c r="C78" s="125" t="s">
        <v>4010</v>
      </c>
      <c r="D78" s="125" t="s">
        <v>4016</v>
      </c>
      <c r="F78" s="126">
        <v>8.65</v>
      </c>
      <c r="G78" s="126">
        <v>8.85</v>
      </c>
      <c r="H78" s="126">
        <v>6.92</v>
      </c>
      <c r="I78" s="126"/>
      <c r="J78" s="329"/>
      <c r="K78" s="323">
        <f>ROUND(SUMIF('VGT-Bewegungsdaten'!B:B,A78,'VGT-Bewegungsdaten'!C:C),3)</f>
        <v>0</v>
      </c>
      <c r="L78" s="324">
        <f>ROUND(SUMIF('VGT-Bewegungsdaten'!B:B,$A78,'VGT-Bewegungsdaten'!D:D),2)</f>
        <v>0</v>
      </c>
      <c r="N78" s="376" t="s">
        <v>4930</v>
      </c>
      <c r="O78" s="376" t="s">
        <v>4939</v>
      </c>
      <c r="P78" s="326">
        <f>ROUND(SUMIF('AV-Bewegungsdaten'!B:B,A78,'AV-Bewegungsdaten'!C:C),3)</f>
        <v>0</v>
      </c>
      <c r="Q78" s="324">
        <f>ROUND(SUMIF('AV-Bewegungsdaten'!B:B,$A78,'AV-Bewegungsdaten'!D:D),2)</f>
        <v>0</v>
      </c>
      <c r="U78" s="326">
        <f>ROUND(SUMIF('DV-Bewegungsdaten'!B:B,Kategorien!A78,'DV-Bewegungsdaten'!D:D),3)</f>
        <v>0</v>
      </c>
      <c r="V78" s="324">
        <f>ROUND(SUMIF('DV-Bewegungsdaten'!B:B,Kategorien!A78,'DV-Bewegungsdaten'!E:E),3)</f>
        <v>0</v>
      </c>
      <c r="AD78" s="390">
        <f t="shared" si="13"/>
        <v>3.9109999999999996</v>
      </c>
      <c r="AE78" s="390">
        <f t="shared" si="14"/>
        <v>4.5679999999999996</v>
      </c>
      <c r="AF78" s="390">
        <f t="shared" si="15"/>
        <v>5.786999999999999</v>
      </c>
      <c r="AG78" s="390">
        <f t="shared" si="16"/>
        <v>5.1539999999999999</v>
      </c>
      <c r="AH78" s="390">
        <f t="shared" si="17"/>
        <v>5.0659999999999998</v>
      </c>
      <c r="AI78" s="390">
        <f t="shared" si="18"/>
        <v>5.5979999999999999</v>
      </c>
      <c r="AJ78" s="390">
        <f t="shared" si="19"/>
        <v>4.8810000000000002</v>
      </c>
      <c r="AK78" s="390">
        <f t="shared" si="20"/>
        <v>5.1649999999999991</v>
      </c>
      <c r="AL78" s="390">
        <f t="shared" si="21"/>
        <v>5.2749999999999995</v>
      </c>
      <c r="AM78" s="390">
        <f t="shared" si="22"/>
        <v>5.1559999999999997</v>
      </c>
      <c r="AN78" s="390">
        <f t="shared" si="23"/>
        <v>4.75</v>
      </c>
      <c r="AO78" s="390">
        <f t="shared" si="24"/>
        <v>5.6529999999999996</v>
      </c>
    </row>
    <row r="79" spans="1:41" ht="15" customHeight="1" x14ac:dyDescent="0.25">
      <c r="A79" s="127" t="s">
        <v>4017</v>
      </c>
      <c r="B79" s="125" t="s">
        <v>2076</v>
      </c>
      <c r="C79" s="125" t="s">
        <v>4010</v>
      </c>
      <c r="D79" s="125" t="s">
        <v>4018</v>
      </c>
      <c r="F79" s="126">
        <v>7.65</v>
      </c>
      <c r="G79" s="126">
        <v>7.8500000000000005</v>
      </c>
      <c r="H79" s="126">
        <v>6.12</v>
      </c>
      <c r="I79" s="126"/>
      <c r="J79" s="329"/>
      <c r="K79" s="323">
        <f>ROUND(SUMIF('VGT-Bewegungsdaten'!B:B,A79,'VGT-Bewegungsdaten'!C:C),3)</f>
        <v>0</v>
      </c>
      <c r="L79" s="324">
        <f>ROUND(SUMIF('VGT-Bewegungsdaten'!B:B,$A79,'VGT-Bewegungsdaten'!D:D),2)</f>
        <v>0</v>
      </c>
      <c r="N79" s="376" t="s">
        <v>4930</v>
      </c>
      <c r="O79" s="376" t="s">
        <v>4939</v>
      </c>
      <c r="P79" s="326">
        <f>ROUND(SUMIF('AV-Bewegungsdaten'!B:B,A79,'AV-Bewegungsdaten'!C:C),3)</f>
        <v>0</v>
      </c>
      <c r="Q79" s="324">
        <f>ROUND(SUMIF('AV-Bewegungsdaten'!B:B,$A79,'AV-Bewegungsdaten'!D:D),2)</f>
        <v>0</v>
      </c>
      <c r="U79" s="326">
        <f>ROUND(SUMIF('DV-Bewegungsdaten'!B:B,Kategorien!A79,'DV-Bewegungsdaten'!D:D),3)</f>
        <v>0</v>
      </c>
      <c r="V79" s="324">
        <f>ROUND(SUMIF('DV-Bewegungsdaten'!B:B,Kategorien!A79,'DV-Bewegungsdaten'!E:E),3)</f>
        <v>0</v>
      </c>
      <c r="AD79" s="390">
        <f t="shared" si="13"/>
        <v>2.9110000000000005</v>
      </c>
      <c r="AE79" s="390">
        <f t="shared" si="14"/>
        <v>3.5680000000000005</v>
      </c>
      <c r="AF79" s="390">
        <f t="shared" si="15"/>
        <v>4.7870000000000008</v>
      </c>
      <c r="AG79" s="390">
        <f t="shared" si="16"/>
        <v>4.1539999999999999</v>
      </c>
      <c r="AH79" s="390">
        <f t="shared" si="17"/>
        <v>4.0660000000000007</v>
      </c>
      <c r="AI79" s="390">
        <f t="shared" si="18"/>
        <v>4.5980000000000008</v>
      </c>
      <c r="AJ79" s="390">
        <f t="shared" si="19"/>
        <v>3.8810000000000007</v>
      </c>
      <c r="AK79" s="390">
        <f t="shared" si="20"/>
        <v>4.1650000000000009</v>
      </c>
      <c r="AL79" s="390">
        <f t="shared" si="21"/>
        <v>4.2750000000000004</v>
      </c>
      <c r="AM79" s="390">
        <f t="shared" si="22"/>
        <v>4.1560000000000006</v>
      </c>
      <c r="AN79" s="390">
        <f t="shared" si="23"/>
        <v>3.7500000000000009</v>
      </c>
      <c r="AO79" s="390">
        <f t="shared" si="24"/>
        <v>4.6530000000000005</v>
      </c>
    </row>
    <row r="80" spans="1:41" ht="15" customHeight="1" x14ac:dyDescent="0.25">
      <c r="A80" s="127" t="s">
        <v>4019</v>
      </c>
      <c r="B80" s="125" t="s">
        <v>2076</v>
      </c>
      <c r="C80" s="125" t="s">
        <v>4013</v>
      </c>
      <c r="D80" s="125" t="s">
        <v>4020</v>
      </c>
      <c r="F80" s="126">
        <v>8.65</v>
      </c>
      <c r="G80" s="126">
        <v>8.85</v>
      </c>
      <c r="H80" s="126">
        <v>6.92</v>
      </c>
      <c r="I80" s="126"/>
      <c r="J80" s="329"/>
      <c r="K80" s="323">
        <f>ROUND(SUMIF('VGT-Bewegungsdaten'!B:B,A80,'VGT-Bewegungsdaten'!C:C),3)</f>
        <v>0</v>
      </c>
      <c r="L80" s="324">
        <f>ROUND(SUMIF('VGT-Bewegungsdaten'!B:B,$A80,'VGT-Bewegungsdaten'!D:D),2)</f>
        <v>0</v>
      </c>
      <c r="N80" s="376" t="s">
        <v>4930</v>
      </c>
      <c r="O80" s="376" t="s">
        <v>4939</v>
      </c>
      <c r="P80" s="326">
        <f>ROUND(SUMIF('AV-Bewegungsdaten'!B:B,A80,'AV-Bewegungsdaten'!C:C),3)</f>
        <v>0</v>
      </c>
      <c r="Q80" s="324">
        <f>ROUND(SUMIF('AV-Bewegungsdaten'!B:B,$A80,'AV-Bewegungsdaten'!D:D),2)</f>
        <v>0</v>
      </c>
      <c r="U80" s="326">
        <f>ROUND(SUMIF('DV-Bewegungsdaten'!B:B,Kategorien!A80,'DV-Bewegungsdaten'!D:D),3)</f>
        <v>0</v>
      </c>
      <c r="V80" s="324">
        <f>ROUND(SUMIF('DV-Bewegungsdaten'!B:B,Kategorien!A80,'DV-Bewegungsdaten'!E:E),3)</f>
        <v>0</v>
      </c>
      <c r="AD80" s="390">
        <f t="shared" si="13"/>
        <v>3.9109999999999996</v>
      </c>
      <c r="AE80" s="390">
        <f t="shared" si="14"/>
        <v>4.5679999999999996</v>
      </c>
      <c r="AF80" s="390">
        <f t="shared" si="15"/>
        <v>5.786999999999999</v>
      </c>
      <c r="AG80" s="390">
        <f t="shared" si="16"/>
        <v>5.1539999999999999</v>
      </c>
      <c r="AH80" s="390">
        <f t="shared" si="17"/>
        <v>5.0659999999999998</v>
      </c>
      <c r="AI80" s="390">
        <f t="shared" si="18"/>
        <v>5.5979999999999999</v>
      </c>
      <c r="AJ80" s="390">
        <f t="shared" si="19"/>
        <v>4.8810000000000002</v>
      </c>
      <c r="AK80" s="390">
        <f t="shared" si="20"/>
        <v>5.1649999999999991</v>
      </c>
      <c r="AL80" s="390">
        <f t="shared" si="21"/>
        <v>5.2749999999999995</v>
      </c>
      <c r="AM80" s="390">
        <f t="shared" si="22"/>
        <v>5.1559999999999997</v>
      </c>
      <c r="AN80" s="390">
        <f t="shared" si="23"/>
        <v>4.75</v>
      </c>
      <c r="AO80" s="390">
        <f t="shared" si="24"/>
        <v>5.6529999999999996</v>
      </c>
    </row>
    <row r="81" spans="1:41" ht="15" customHeight="1" x14ac:dyDescent="0.25">
      <c r="A81" s="127" t="s">
        <v>4021</v>
      </c>
      <c r="B81" s="125" t="s">
        <v>2076</v>
      </c>
      <c r="C81" s="125" t="s">
        <v>4010</v>
      </c>
      <c r="D81" s="125" t="s">
        <v>1475</v>
      </c>
      <c r="F81" s="126">
        <v>12.7</v>
      </c>
      <c r="G81" s="126">
        <v>12.899999999999999</v>
      </c>
      <c r="H81" s="126">
        <v>10.16</v>
      </c>
      <c r="I81" s="126"/>
      <c r="J81" s="329"/>
      <c r="K81" s="323">
        <f>ROUND(SUMIF('VGT-Bewegungsdaten'!B:B,A81,'VGT-Bewegungsdaten'!C:C),3)</f>
        <v>0</v>
      </c>
      <c r="L81" s="324">
        <f>ROUND(SUMIF('VGT-Bewegungsdaten'!B:B,$A81,'VGT-Bewegungsdaten'!D:D),2)</f>
        <v>0</v>
      </c>
      <c r="N81" s="376" t="s">
        <v>4930</v>
      </c>
      <c r="O81" s="376" t="s">
        <v>4939</v>
      </c>
      <c r="P81" s="326">
        <f>ROUND(SUMIF('AV-Bewegungsdaten'!B:B,A81,'AV-Bewegungsdaten'!C:C),3)</f>
        <v>0</v>
      </c>
      <c r="Q81" s="324">
        <f>ROUND(SUMIF('AV-Bewegungsdaten'!B:B,$A81,'AV-Bewegungsdaten'!D:D),2)</f>
        <v>0</v>
      </c>
      <c r="U81" s="326">
        <f>ROUND(SUMIF('DV-Bewegungsdaten'!B:B,Kategorien!A81,'DV-Bewegungsdaten'!D:D),3)</f>
        <v>0</v>
      </c>
      <c r="V81" s="324">
        <f>ROUND(SUMIF('DV-Bewegungsdaten'!B:B,Kategorien!A81,'DV-Bewegungsdaten'!E:E),3)</f>
        <v>0</v>
      </c>
      <c r="AD81" s="390">
        <f t="shared" si="13"/>
        <v>7.9609999999999985</v>
      </c>
      <c r="AE81" s="390">
        <f t="shared" si="14"/>
        <v>8.6179999999999986</v>
      </c>
      <c r="AF81" s="390">
        <f t="shared" si="15"/>
        <v>9.836999999999998</v>
      </c>
      <c r="AG81" s="390">
        <f t="shared" si="16"/>
        <v>9.2039999999999988</v>
      </c>
      <c r="AH81" s="390">
        <f t="shared" si="17"/>
        <v>9.1159999999999997</v>
      </c>
      <c r="AI81" s="390">
        <f t="shared" si="18"/>
        <v>9.6479999999999997</v>
      </c>
      <c r="AJ81" s="390">
        <f t="shared" si="19"/>
        <v>8.9309999999999992</v>
      </c>
      <c r="AK81" s="390">
        <f t="shared" si="20"/>
        <v>9.2149999999999981</v>
      </c>
      <c r="AL81" s="390">
        <f t="shared" si="21"/>
        <v>9.3249999999999993</v>
      </c>
      <c r="AM81" s="390">
        <f t="shared" si="22"/>
        <v>9.2059999999999995</v>
      </c>
      <c r="AN81" s="390">
        <f t="shared" si="23"/>
        <v>8.7999999999999989</v>
      </c>
      <c r="AO81" s="390">
        <f t="shared" si="24"/>
        <v>9.7029999999999994</v>
      </c>
    </row>
    <row r="82" spans="1:41" ht="15" customHeight="1" x14ac:dyDescent="0.25">
      <c r="A82" s="127" t="s">
        <v>4022</v>
      </c>
      <c r="B82" s="125" t="s">
        <v>2076</v>
      </c>
      <c r="C82" s="125" t="s">
        <v>4010</v>
      </c>
      <c r="D82" s="125" t="s">
        <v>4023</v>
      </c>
      <c r="F82" s="126">
        <v>8.3000000000000007</v>
      </c>
      <c r="G82" s="126">
        <v>8.5</v>
      </c>
      <c r="H82" s="126">
        <v>6.64</v>
      </c>
      <c r="I82" s="126"/>
      <c r="J82" s="329"/>
      <c r="K82" s="323">
        <f>ROUND(SUMIF('VGT-Bewegungsdaten'!B:B,A82,'VGT-Bewegungsdaten'!C:C),3)</f>
        <v>0</v>
      </c>
      <c r="L82" s="324">
        <f>ROUND(SUMIF('VGT-Bewegungsdaten'!B:B,$A82,'VGT-Bewegungsdaten'!D:D),2)</f>
        <v>0</v>
      </c>
      <c r="N82" s="376" t="s">
        <v>4930</v>
      </c>
      <c r="O82" s="376" t="s">
        <v>4939</v>
      </c>
      <c r="P82" s="326">
        <f>ROUND(SUMIF('AV-Bewegungsdaten'!B:B,A82,'AV-Bewegungsdaten'!C:C),3)</f>
        <v>0</v>
      </c>
      <c r="Q82" s="324">
        <f>ROUND(SUMIF('AV-Bewegungsdaten'!B:B,$A82,'AV-Bewegungsdaten'!D:D),2)</f>
        <v>0</v>
      </c>
      <c r="U82" s="326">
        <f>ROUND(SUMIF('DV-Bewegungsdaten'!B:B,Kategorien!A82,'DV-Bewegungsdaten'!D:D),3)</f>
        <v>0</v>
      </c>
      <c r="V82" s="324">
        <f>ROUND(SUMIF('DV-Bewegungsdaten'!B:B,Kategorien!A82,'DV-Bewegungsdaten'!E:E),3)</f>
        <v>0</v>
      </c>
      <c r="AD82" s="390">
        <f t="shared" si="13"/>
        <v>3.5609999999999999</v>
      </c>
      <c r="AE82" s="390">
        <f t="shared" si="14"/>
        <v>4.218</v>
      </c>
      <c r="AF82" s="390">
        <f t="shared" si="15"/>
        <v>5.4369999999999994</v>
      </c>
      <c r="AG82" s="390">
        <f t="shared" si="16"/>
        <v>4.8040000000000003</v>
      </c>
      <c r="AH82" s="390">
        <f t="shared" si="17"/>
        <v>4.7160000000000002</v>
      </c>
      <c r="AI82" s="390">
        <f t="shared" si="18"/>
        <v>5.2480000000000002</v>
      </c>
      <c r="AJ82" s="390">
        <f t="shared" si="19"/>
        <v>4.5310000000000006</v>
      </c>
      <c r="AK82" s="390">
        <f t="shared" si="20"/>
        <v>4.8149999999999995</v>
      </c>
      <c r="AL82" s="390">
        <f t="shared" si="21"/>
        <v>4.9249999999999998</v>
      </c>
      <c r="AM82" s="390">
        <f t="shared" si="22"/>
        <v>4.806</v>
      </c>
      <c r="AN82" s="390">
        <f t="shared" si="23"/>
        <v>4.4000000000000004</v>
      </c>
      <c r="AO82" s="390">
        <f t="shared" si="24"/>
        <v>5.3029999999999999</v>
      </c>
    </row>
    <row r="83" spans="1:41" ht="15" customHeight="1" x14ac:dyDescent="0.25">
      <c r="A83" s="127" t="s">
        <v>4024</v>
      </c>
      <c r="B83" s="125" t="s">
        <v>2076</v>
      </c>
      <c r="C83" s="125" t="s">
        <v>4010</v>
      </c>
      <c r="D83" s="125" t="s">
        <v>4025</v>
      </c>
      <c r="F83" s="126">
        <v>6.3</v>
      </c>
      <c r="G83" s="126">
        <v>6.5</v>
      </c>
      <c r="H83" s="126">
        <v>5.04</v>
      </c>
      <c r="I83" s="126"/>
      <c r="J83" s="329"/>
      <c r="K83" s="323">
        <f>ROUND(SUMIF('VGT-Bewegungsdaten'!B:B,A83,'VGT-Bewegungsdaten'!C:C),3)</f>
        <v>0</v>
      </c>
      <c r="L83" s="324">
        <f>ROUND(SUMIF('VGT-Bewegungsdaten'!B:B,$A83,'VGT-Bewegungsdaten'!D:D),2)</f>
        <v>0</v>
      </c>
      <c r="N83" s="376" t="s">
        <v>4930</v>
      </c>
      <c r="O83" s="376" t="s">
        <v>4939</v>
      </c>
      <c r="P83" s="326">
        <f>ROUND(SUMIF('AV-Bewegungsdaten'!B:B,A83,'AV-Bewegungsdaten'!C:C),3)</f>
        <v>0</v>
      </c>
      <c r="Q83" s="324">
        <f>ROUND(SUMIF('AV-Bewegungsdaten'!B:B,$A83,'AV-Bewegungsdaten'!D:D),2)</f>
        <v>0</v>
      </c>
      <c r="U83" s="326">
        <f>ROUND(SUMIF('DV-Bewegungsdaten'!B:B,Kategorien!A83,'DV-Bewegungsdaten'!D:D),3)</f>
        <v>0</v>
      </c>
      <c r="V83" s="324">
        <f>ROUND(SUMIF('DV-Bewegungsdaten'!B:B,Kategorien!A83,'DV-Bewegungsdaten'!E:E),3)</f>
        <v>0</v>
      </c>
      <c r="AD83" s="390">
        <f t="shared" si="13"/>
        <v>1.5609999999999999</v>
      </c>
      <c r="AE83" s="390">
        <f t="shared" si="14"/>
        <v>2.218</v>
      </c>
      <c r="AF83" s="390">
        <f t="shared" si="15"/>
        <v>3.4369999999999998</v>
      </c>
      <c r="AG83" s="390">
        <f t="shared" si="16"/>
        <v>2.8039999999999998</v>
      </c>
      <c r="AH83" s="390">
        <f t="shared" si="17"/>
        <v>2.7160000000000002</v>
      </c>
      <c r="AI83" s="390">
        <f t="shared" si="18"/>
        <v>3.2480000000000002</v>
      </c>
      <c r="AJ83" s="390">
        <f t="shared" si="19"/>
        <v>2.5310000000000001</v>
      </c>
      <c r="AK83" s="390">
        <f t="shared" si="20"/>
        <v>2.8149999999999999</v>
      </c>
      <c r="AL83" s="390">
        <f t="shared" si="21"/>
        <v>2.9249999999999998</v>
      </c>
      <c r="AM83" s="390">
        <f t="shared" si="22"/>
        <v>2.806</v>
      </c>
      <c r="AN83" s="390">
        <f t="shared" si="23"/>
        <v>2.4000000000000004</v>
      </c>
      <c r="AO83" s="390">
        <f t="shared" si="24"/>
        <v>3.3029999999999999</v>
      </c>
    </row>
    <row r="84" spans="1:41" ht="15" customHeight="1" x14ac:dyDescent="0.25">
      <c r="A84" s="127" t="s">
        <v>4026</v>
      </c>
      <c r="B84" s="125" t="s">
        <v>2076</v>
      </c>
      <c r="C84" s="125" t="s">
        <v>4010</v>
      </c>
      <c r="D84" s="125" t="s">
        <v>4027</v>
      </c>
      <c r="F84" s="126">
        <v>5.5</v>
      </c>
      <c r="G84" s="126">
        <v>5.7</v>
      </c>
      <c r="H84" s="126">
        <v>4.4000000000000004</v>
      </c>
      <c r="I84" s="126"/>
      <c r="J84" s="329"/>
      <c r="K84" s="323">
        <f>ROUND(SUMIF('VGT-Bewegungsdaten'!B:B,A84,'VGT-Bewegungsdaten'!C:C),3)</f>
        <v>0</v>
      </c>
      <c r="L84" s="324">
        <f>ROUND(SUMIF('VGT-Bewegungsdaten'!B:B,$A84,'VGT-Bewegungsdaten'!D:D),2)</f>
        <v>0</v>
      </c>
      <c r="N84" s="376" t="s">
        <v>4930</v>
      </c>
      <c r="O84" s="376" t="s">
        <v>4939</v>
      </c>
      <c r="P84" s="326">
        <f>ROUND(SUMIF('AV-Bewegungsdaten'!B:B,A84,'AV-Bewegungsdaten'!C:C),3)</f>
        <v>0</v>
      </c>
      <c r="Q84" s="324">
        <f>ROUND(SUMIF('AV-Bewegungsdaten'!B:B,$A84,'AV-Bewegungsdaten'!D:D),2)</f>
        <v>0</v>
      </c>
      <c r="U84" s="326">
        <f>ROUND(SUMIF('DV-Bewegungsdaten'!B:B,Kategorien!A84,'DV-Bewegungsdaten'!D:D),3)</f>
        <v>0</v>
      </c>
      <c r="V84" s="324">
        <f>ROUND(SUMIF('DV-Bewegungsdaten'!B:B,Kategorien!A84,'DV-Bewegungsdaten'!E:E),3)</f>
        <v>0</v>
      </c>
      <c r="AD84" s="390">
        <f t="shared" si="13"/>
        <v>0.76100000000000012</v>
      </c>
      <c r="AE84" s="390">
        <f t="shared" si="14"/>
        <v>1.4180000000000001</v>
      </c>
      <c r="AF84" s="390">
        <f t="shared" si="15"/>
        <v>2.637</v>
      </c>
      <c r="AG84" s="390">
        <f t="shared" si="16"/>
        <v>2.004</v>
      </c>
      <c r="AH84" s="390">
        <f t="shared" si="17"/>
        <v>1.9160000000000004</v>
      </c>
      <c r="AI84" s="390">
        <f t="shared" si="18"/>
        <v>2.4480000000000004</v>
      </c>
      <c r="AJ84" s="390">
        <f t="shared" si="19"/>
        <v>1.7310000000000003</v>
      </c>
      <c r="AK84" s="390">
        <f t="shared" si="20"/>
        <v>2.0150000000000001</v>
      </c>
      <c r="AL84" s="390">
        <f t="shared" si="21"/>
        <v>2.125</v>
      </c>
      <c r="AM84" s="390">
        <f t="shared" si="22"/>
        <v>2.0060000000000002</v>
      </c>
      <c r="AN84" s="390">
        <f t="shared" si="23"/>
        <v>1.6000000000000005</v>
      </c>
      <c r="AO84" s="390">
        <f t="shared" si="24"/>
        <v>2.5030000000000001</v>
      </c>
    </row>
    <row r="85" spans="1:41" ht="15" customHeight="1" x14ac:dyDescent="0.25">
      <c r="A85" s="127" t="s">
        <v>4028</v>
      </c>
      <c r="B85" s="125" t="s">
        <v>2076</v>
      </c>
      <c r="C85" s="125" t="s">
        <v>4010</v>
      </c>
      <c r="D85" s="125" t="s">
        <v>4029</v>
      </c>
      <c r="F85" s="126">
        <v>5.3</v>
      </c>
      <c r="G85" s="126">
        <v>5.5</v>
      </c>
      <c r="H85" s="126">
        <v>4.24</v>
      </c>
      <c r="I85" s="126"/>
      <c r="J85" s="329"/>
      <c r="K85" s="323">
        <f>ROUND(SUMIF('VGT-Bewegungsdaten'!B:B,A85,'VGT-Bewegungsdaten'!C:C),3)</f>
        <v>0</v>
      </c>
      <c r="L85" s="324">
        <f>ROUND(SUMIF('VGT-Bewegungsdaten'!B:B,$A85,'VGT-Bewegungsdaten'!D:D),2)</f>
        <v>0</v>
      </c>
      <c r="N85" s="376" t="s">
        <v>4930</v>
      </c>
      <c r="O85" s="376" t="s">
        <v>4939</v>
      </c>
      <c r="P85" s="326">
        <f>ROUND(SUMIF('AV-Bewegungsdaten'!B:B,A85,'AV-Bewegungsdaten'!C:C),3)</f>
        <v>0</v>
      </c>
      <c r="Q85" s="324">
        <f>ROUND(SUMIF('AV-Bewegungsdaten'!B:B,$A85,'AV-Bewegungsdaten'!D:D),2)</f>
        <v>0</v>
      </c>
      <c r="U85" s="326">
        <f>ROUND(SUMIF('DV-Bewegungsdaten'!B:B,Kategorien!A85,'DV-Bewegungsdaten'!D:D),3)</f>
        <v>0</v>
      </c>
      <c r="V85" s="324">
        <f>ROUND(SUMIF('DV-Bewegungsdaten'!B:B,Kategorien!A85,'DV-Bewegungsdaten'!E:E),3)</f>
        <v>0</v>
      </c>
      <c r="AD85" s="390">
        <f t="shared" si="13"/>
        <v>0.56099999999999994</v>
      </c>
      <c r="AE85" s="390">
        <f t="shared" si="14"/>
        <v>1.218</v>
      </c>
      <c r="AF85" s="390">
        <f t="shared" si="15"/>
        <v>2.4369999999999998</v>
      </c>
      <c r="AG85" s="390">
        <f t="shared" si="16"/>
        <v>1.8039999999999998</v>
      </c>
      <c r="AH85" s="390">
        <f t="shared" si="17"/>
        <v>1.7160000000000002</v>
      </c>
      <c r="AI85" s="390">
        <f t="shared" si="18"/>
        <v>2.2480000000000002</v>
      </c>
      <c r="AJ85" s="390">
        <f t="shared" si="19"/>
        <v>1.5310000000000001</v>
      </c>
      <c r="AK85" s="390">
        <f t="shared" si="20"/>
        <v>1.8149999999999999</v>
      </c>
      <c r="AL85" s="390">
        <f t="shared" si="21"/>
        <v>1.9249999999999998</v>
      </c>
      <c r="AM85" s="390">
        <f t="shared" si="22"/>
        <v>1.806</v>
      </c>
      <c r="AN85" s="390">
        <f t="shared" si="23"/>
        <v>1.4000000000000004</v>
      </c>
      <c r="AO85" s="390">
        <f t="shared" si="24"/>
        <v>2.3029999999999999</v>
      </c>
    </row>
    <row r="86" spans="1:41" ht="15" customHeight="1" x14ac:dyDescent="0.25">
      <c r="A86" s="127" t="s">
        <v>4030</v>
      </c>
      <c r="B86" s="125" t="s">
        <v>2076</v>
      </c>
      <c r="C86" s="125" t="s">
        <v>4010</v>
      </c>
      <c r="D86" s="125" t="s">
        <v>4031</v>
      </c>
      <c r="F86" s="126">
        <v>4.2</v>
      </c>
      <c r="G86" s="126">
        <v>4.4000000000000004</v>
      </c>
      <c r="H86" s="126">
        <v>3.36</v>
      </c>
      <c r="I86" s="126"/>
      <c r="J86" s="329"/>
      <c r="K86" s="323">
        <f>ROUND(SUMIF('VGT-Bewegungsdaten'!B:B,A86,'VGT-Bewegungsdaten'!C:C),3)</f>
        <v>0</v>
      </c>
      <c r="L86" s="324">
        <f>ROUND(SUMIF('VGT-Bewegungsdaten'!B:B,$A86,'VGT-Bewegungsdaten'!D:D),2)</f>
        <v>0</v>
      </c>
      <c r="N86" s="376" t="s">
        <v>4930</v>
      </c>
      <c r="O86" s="376" t="s">
        <v>4939</v>
      </c>
      <c r="P86" s="326">
        <f>ROUND(SUMIF('AV-Bewegungsdaten'!B:B,A86,'AV-Bewegungsdaten'!C:C),3)</f>
        <v>0</v>
      </c>
      <c r="Q86" s="324">
        <f>ROUND(SUMIF('AV-Bewegungsdaten'!B:B,$A86,'AV-Bewegungsdaten'!D:D),2)</f>
        <v>0</v>
      </c>
      <c r="U86" s="326">
        <f>ROUND(SUMIF('DV-Bewegungsdaten'!B:B,Kategorien!A86,'DV-Bewegungsdaten'!D:D),3)</f>
        <v>0</v>
      </c>
      <c r="V86" s="324">
        <f>ROUND(SUMIF('DV-Bewegungsdaten'!B:B,Kategorien!A86,'DV-Bewegungsdaten'!E:E),3)</f>
        <v>0</v>
      </c>
      <c r="AD86" s="390">
        <f t="shared" si="13"/>
        <v>0</v>
      </c>
      <c r="AE86" s="390">
        <f t="shared" si="14"/>
        <v>0.11800000000000033</v>
      </c>
      <c r="AF86" s="390">
        <f t="shared" si="15"/>
        <v>1.3370000000000002</v>
      </c>
      <c r="AG86" s="390">
        <f t="shared" si="16"/>
        <v>0.70400000000000018</v>
      </c>
      <c r="AH86" s="390">
        <f t="shared" si="17"/>
        <v>0.61600000000000055</v>
      </c>
      <c r="AI86" s="390">
        <f t="shared" si="18"/>
        <v>1.1480000000000006</v>
      </c>
      <c r="AJ86" s="390">
        <f t="shared" si="19"/>
        <v>0.43100000000000049</v>
      </c>
      <c r="AK86" s="390">
        <f t="shared" si="20"/>
        <v>0.7150000000000003</v>
      </c>
      <c r="AL86" s="390">
        <f t="shared" si="21"/>
        <v>0.82500000000000018</v>
      </c>
      <c r="AM86" s="390">
        <f t="shared" si="22"/>
        <v>0.70600000000000041</v>
      </c>
      <c r="AN86" s="390">
        <f t="shared" si="23"/>
        <v>0.30000000000000071</v>
      </c>
      <c r="AO86" s="390">
        <f t="shared" si="24"/>
        <v>1.2030000000000003</v>
      </c>
    </row>
    <row r="87" spans="1:41" ht="15" customHeight="1" x14ac:dyDescent="0.25">
      <c r="A87" s="127" t="s">
        <v>4032</v>
      </c>
      <c r="B87" s="125" t="s">
        <v>2076</v>
      </c>
      <c r="C87" s="125" t="s">
        <v>4010</v>
      </c>
      <c r="D87" s="125" t="s">
        <v>4033</v>
      </c>
      <c r="F87" s="126">
        <v>3.4</v>
      </c>
      <c r="G87" s="126">
        <v>3.6</v>
      </c>
      <c r="H87" s="126">
        <v>2.72</v>
      </c>
      <c r="I87" s="126"/>
      <c r="J87" s="329"/>
      <c r="K87" s="323">
        <f>ROUND(SUMIF('VGT-Bewegungsdaten'!B:B,A87,'VGT-Bewegungsdaten'!C:C),3)</f>
        <v>0</v>
      </c>
      <c r="L87" s="324">
        <f>ROUND(SUMIF('VGT-Bewegungsdaten'!B:B,$A87,'VGT-Bewegungsdaten'!D:D),2)</f>
        <v>0</v>
      </c>
      <c r="N87" s="376" t="s">
        <v>4930</v>
      </c>
      <c r="O87" s="376" t="s">
        <v>4939</v>
      </c>
      <c r="P87" s="326">
        <f>ROUND(SUMIF('AV-Bewegungsdaten'!B:B,A87,'AV-Bewegungsdaten'!C:C),3)</f>
        <v>0</v>
      </c>
      <c r="Q87" s="324">
        <f>ROUND(SUMIF('AV-Bewegungsdaten'!B:B,$A87,'AV-Bewegungsdaten'!D:D),2)</f>
        <v>0</v>
      </c>
      <c r="U87" s="326">
        <f>ROUND(SUMIF('DV-Bewegungsdaten'!B:B,Kategorien!A87,'DV-Bewegungsdaten'!D:D),3)</f>
        <v>0</v>
      </c>
      <c r="V87" s="324">
        <f>ROUND(SUMIF('DV-Bewegungsdaten'!B:B,Kategorien!A87,'DV-Bewegungsdaten'!E:E),3)</f>
        <v>0</v>
      </c>
      <c r="AD87" s="390">
        <f t="shared" si="13"/>
        <v>0</v>
      </c>
      <c r="AE87" s="390">
        <f t="shared" si="14"/>
        <v>0</v>
      </c>
      <c r="AF87" s="390">
        <f t="shared" si="15"/>
        <v>0.53699999999999992</v>
      </c>
      <c r="AG87" s="390">
        <f t="shared" si="16"/>
        <v>0</v>
      </c>
      <c r="AH87" s="390">
        <f t="shared" si="17"/>
        <v>0</v>
      </c>
      <c r="AI87" s="390">
        <f t="shared" si="18"/>
        <v>0.34800000000000031</v>
      </c>
      <c r="AJ87" s="390">
        <f t="shared" si="19"/>
        <v>0</v>
      </c>
      <c r="AK87" s="390">
        <f t="shared" si="20"/>
        <v>0</v>
      </c>
      <c r="AL87" s="390">
        <f t="shared" si="21"/>
        <v>2.4999999999999911E-2</v>
      </c>
      <c r="AM87" s="390">
        <f t="shared" si="22"/>
        <v>0</v>
      </c>
      <c r="AN87" s="390">
        <f t="shared" si="23"/>
        <v>0</v>
      </c>
      <c r="AO87" s="390">
        <f t="shared" si="24"/>
        <v>0.40300000000000002</v>
      </c>
    </row>
    <row r="88" spans="1:41" ht="15" customHeight="1" x14ac:dyDescent="0.25">
      <c r="A88" s="127" t="s">
        <v>4034</v>
      </c>
      <c r="B88" s="125" t="s">
        <v>2076</v>
      </c>
      <c r="C88" s="125" t="s">
        <v>4013</v>
      </c>
      <c r="D88" s="125" t="s">
        <v>4035</v>
      </c>
      <c r="E88" s="125" t="s">
        <v>5835</v>
      </c>
      <c r="F88" s="126">
        <v>12.7</v>
      </c>
      <c r="G88" s="126">
        <v>12.899999999999999</v>
      </c>
      <c r="H88" s="126">
        <v>10.16</v>
      </c>
      <c r="I88" s="126"/>
      <c r="J88" s="329"/>
      <c r="K88" s="323">
        <f>ROUND(SUMIF('VGT-Bewegungsdaten'!B:B,A88,'VGT-Bewegungsdaten'!C:C),3)</f>
        <v>0</v>
      </c>
      <c r="L88" s="324">
        <f>ROUND(SUMIF('VGT-Bewegungsdaten'!B:B,$A88,'VGT-Bewegungsdaten'!D:D),2)</f>
        <v>0</v>
      </c>
      <c r="N88" s="376" t="s">
        <v>4930</v>
      </c>
      <c r="O88" s="376" t="s">
        <v>4939</v>
      </c>
      <c r="P88" s="326">
        <f>ROUND(SUMIF('AV-Bewegungsdaten'!B:B,A88,'AV-Bewegungsdaten'!C:C),3)</f>
        <v>0</v>
      </c>
      <c r="Q88" s="324">
        <f>ROUND(SUMIF('AV-Bewegungsdaten'!B:B,$A88,'AV-Bewegungsdaten'!D:D),2)</f>
        <v>0</v>
      </c>
      <c r="U88" s="326">
        <f>ROUND(SUMIF('DV-Bewegungsdaten'!B:B,Kategorien!A88,'DV-Bewegungsdaten'!D:D),3)</f>
        <v>0</v>
      </c>
      <c r="V88" s="324">
        <f>ROUND(SUMIF('DV-Bewegungsdaten'!B:B,Kategorien!A88,'DV-Bewegungsdaten'!E:E),3)</f>
        <v>0</v>
      </c>
      <c r="AD88" s="390">
        <f t="shared" si="13"/>
        <v>7.9609999999999985</v>
      </c>
      <c r="AE88" s="390">
        <f t="shared" si="14"/>
        <v>8.6179999999999986</v>
      </c>
      <c r="AF88" s="390">
        <f t="shared" si="15"/>
        <v>9.836999999999998</v>
      </c>
      <c r="AG88" s="390">
        <f t="shared" si="16"/>
        <v>9.2039999999999988</v>
      </c>
      <c r="AH88" s="390">
        <f t="shared" si="17"/>
        <v>9.1159999999999997</v>
      </c>
      <c r="AI88" s="390">
        <f t="shared" si="18"/>
        <v>9.6479999999999997</v>
      </c>
      <c r="AJ88" s="390">
        <f t="shared" si="19"/>
        <v>8.9309999999999992</v>
      </c>
      <c r="AK88" s="390">
        <f t="shared" si="20"/>
        <v>9.2149999999999981</v>
      </c>
      <c r="AL88" s="390">
        <f t="shared" si="21"/>
        <v>9.3249999999999993</v>
      </c>
      <c r="AM88" s="390">
        <f t="shared" si="22"/>
        <v>9.2059999999999995</v>
      </c>
      <c r="AN88" s="390">
        <f t="shared" si="23"/>
        <v>8.7999999999999989</v>
      </c>
      <c r="AO88" s="390">
        <f t="shared" si="24"/>
        <v>9.7029999999999994</v>
      </c>
    </row>
    <row r="89" spans="1:41" ht="15" customHeight="1" x14ac:dyDescent="0.25">
      <c r="A89" s="127" t="s">
        <v>4036</v>
      </c>
      <c r="B89" s="125" t="s">
        <v>2076</v>
      </c>
      <c r="C89" s="125" t="s">
        <v>4013</v>
      </c>
      <c r="D89" s="125" t="s">
        <v>4037</v>
      </c>
      <c r="E89" s="125" t="s">
        <v>5835</v>
      </c>
      <c r="F89" s="126">
        <v>8.3000000000000007</v>
      </c>
      <c r="G89" s="126">
        <v>8.5</v>
      </c>
      <c r="H89" s="126">
        <v>6.64</v>
      </c>
      <c r="I89" s="126"/>
      <c r="J89" s="329"/>
      <c r="K89" s="323">
        <f>ROUND(SUMIF('VGT-Bewegungsdaten'!B:B,A89,'VGT-Bewegungsdaten'!C:C),3)</f>
        <v>0</v>
      </c>
      <c r="L89" s="324">
        <f>ROUND(SUMIF('VGT-Bewegungsdaten'!B:B,$A89,'VGT-Bewegungsdaten'!D:D),2)</f>
        <v>0</v>
      </c>
      <c r="N89" s="376" t="s">
        <v>4930</v>
      </c>
      <c r="O89" s="376" t="s">
        <v>4939</v>
      </c>
      <c r="P89" s="326">
        <f>ROUND(SUMIF('AV-Bewegungsdaten'!B:B,A89,'AV-Bewegungsdaten'!C:C),3)</f>
        <v>0</v>
      </c>
      <c r="Q89" s="324">
        <f>ROUND(SUMIF('AV-Bewegungsdaten'!B:B,$A89,'AV-Bewegungsdaten'!D:D),2)</f>
        <v>0</v>
      </c>
      <c r="U89" s="326">
        <f>ROUND(SUMIF('DV-Bewegungsdaten'!B:B,Kategorien!A89,'DV-Bewegungsdaten'!D:D),3)</f>
        <v>0</v>
      </c>
      <c r="V89" s="324">
        <f>ROUND(SUMIF('DV-Bewegungsdaten'!B:B,Kategorien!A89,'DV-Bewegungsdaten'!E:E),3)</f>
        <v>0</v>
      </c>
      <c r="AD89" s="390">
        <f t="shared" si="13"/>
        <v>3.5609999999999999</v>
      </c>
      <c r="AE89" s="390">
        <f t="shared" si="14"/>
        <v>4.218</v>
      </c>
      <c r="AF89" s="390">
        <f t="shared" si="15"/>
        <v>5.4369999999999994</v>
      </c>
      <c r="AG89" s="390">
        <f t="shared" si="16"/>
        <v>4.8040000000000003</v>
      </c>
      <c r="AH89" s="390">
        <f t="shared" si="17"/>
        <v>4.7160000000000002</v>
      </c>
      <c r="AI89" s="390">
        <f t="shared" si="18"/>
        <v>5.2480000000000002</v>
      </c>
      <c r="AJ89" s="390">
        <f t="shared" si="19"/>
        <v>4.5310000000000006</v>
      </c>
      <c r="AK89" s="390">
        <f t="shared" si="20"/>
        <v>4.8149999999999995</v>
      </c>
      <c r="AL89" s="390">
        <f t="shared" si="21"/>
        <v>4.9249999999999998</v>
      </c>
      <c r="AM89" s="390">
        <f t="shared" si="22"/>
        <v>4.806</v>
      </c>
      <c r="AN89" s="390">
        <f t="shared" si="23"/>
        <v>4.4000000000000004</v>
      </c>
      <c r="AO89" s="390">
        <f t="shared" si="24"/>
        <v>5.3029999999999999</v>
      </c>
    </row>
    <row r="90" spans="1:41" ht="15" customHeight="1" x14ac:dyDescent="0.25">
      <c r="A90" s="127" t="s">
        <v>4038</v>
      </c>
      <c r="B90" s="125" t="s">
        <v>2076</v>
      </c>
      <c r="C90" s="125" t="s">
        <v>4013</v>
      </c>
      <c r="D90" s="125" t="s">
        <v>4039</v>
      </c>
      <c r="E90" s="125" t="s">
        <v>5835</v>
      </c>
      <c r="F90" s="126">
        <v>6.3</v>
      </c>
      <c r="G90" s="126">
        <v>6.5</v>
      </c>
      <c r="H90" s="126">
        <v>5.04</v>
      </c>
      <c r="I90" s="126"/>
      <c r="J90" s="329"/>
      <c r="K90" s="323">
        <f>ROUND(SUMIF('VGT-Bewegungsdaten'!B:B,A90,'VGT-Bewegungsdaten'!C:C),3)</f>
        <v>0</v>
      </c>
      <c r="L90" s="324">
        <f>ROUND(SUMIF('VGT-Bewegungsdaten'!B:B,$A90,'VGT-Bewegungsdaten'!D:D),2)</f>
        <v>0</v>
      </c>
      <c r="N90" s="376" t="s">
        <v>4930</v>
      </c>
      <c r="O90" s="376" t="s">
        <v>4939</v>
      </c>
      <c r="P90" s="326">
        <f>ROUND(SUMIF('AV-Bewegungsdaten'!B:B,A90,'AV-Bewegungsdaten'!C:C),3)</f>
        <v>0</v>
      </c>
      <c r="Q90" s="324">
        <f>ROUND(SUMIF('AV-Bewegungsdaten'!B:B,$A90,'AV-Bewegungsdaten'!D:D),2)</f>
        <v>0</v>
      </c>
      <c r="U90" s="326">
        <f>ROUND(SUMIF('DV-Bewegungsdaten'!B:B,Kategorien!A90,'DV-Bewegungsdaten'!D:D),3)</f>
        <v>0</v>
      </c>
      <c r="V90" s="324">
        <f>ROUND(SUMIF('DV-Bewegungsdaten'!B:B,Kategorien!A90,'DV-Bewegungsdaten'!E:E),3)</f>
        <v>0</v>
      </c>
      <c r="AD90" s="390">
        <f t="shared" si="13"/>
        <v>1.5609999999999999</v>
      </c>
      <c r="AE90" s="390">
        <f t="shared" si="14"/>
        <v>2.218</v>
      </c>
      <c r="AF90" s="390">
        <f t="shared" si="15"/>
        <v>3.4369999999999998</v>
      </c>
      <c r="AG90" s="390">
        <f t="shared" si="16"/>
        <v>2.8039999999999998</v>
      </c>
      <c r="AH90" s="390">
        <f t="shared" si="17"/>
        <v>2.7160000000000002</v>
      </c>
      <c r="AI90" s="390">
        <f t="shared" si="18"/>
        <v>3.2480000000000002</v>
      </c>
      <c r="AJ90" s="390">
        <f t="shared" si="19"/>
        <v>2.5310000000000001</v>
      </c>
      <c r="AK90" s="390">
        <f t="shared" si="20"/>
        <v>2.8149999999999999</v>
      </c>
      <c r="AL90" s="390">
        <f t="shared" si="21"/>
        <v>2.9249999999999998</v>
      </c>
      <c r="AM90" s="390">
        <f t="shared" si="22"/>
        <v>2.806</v>
      </c>
      <c r="AN90" s="390">
        <f t="shared" si="23"/>
        <v>2.4000000000000004</v>
      </c>
      <c r="AO90" s="390">
        <f t="shared" si="24"/>
        <v>3.3029999999999999</v>
      </c>
    </row>
    <row r="91" spans="1:41" ht="15" customHeight="1" x14ac:dyDescent="0.25">
      <c r="A91" s="127" t="s">
        <v>4040</v>
      </c>
      <c r="B91" s="125" t="s">
        <v>2076</v>
      </c>
      <c r="C91" s="125" t="s">
        <v>4013</v>
      </c>
      <c r="D91" s="125" t="s">
        <v>4041</v>
      </c>
      <c r="E91" s="125" t="s">
        <v>5835</v>
      </c>
      <c r="F91" s="126">
        <v>5.5</v>
      </c>
      <c r="G91" s="126">
        <v>5.7</v>
      </c>
      <c r="H91" s="126">
        <v>4.4000000000000004</v>
      </c>
      <c r="I91" s="126"/>
      <c r="J91" s="329"/>
      <c r="K91" s="323">
        <f>ROUND(SUMIF('VGT-Bewegungsdaten'!B:B,A91,'VGT-Bewegungsdaten'!C:C),3)</f>
        <v>0</v>
      </c>
      <c r="L91" s="324">
        <f>ROUND(SUMIF('VGT-Bewegungsdaten'!B:B,$A91,'VGT-Bewegungsdaten'!D:D),2)</f>
        <v>0</v>
      </c>
      <c r="N91" s="376" t="s">
        <v>4930</v>
      </c>
      <c r="O91" s="376" t="s">
        <v>4939</v>
      </c>
      <c r="P91" s="326">
        <f>ROUND(SUMIF('AV-Bewegungsdaten'!B:B,A91,'AV-Bewegungsdaten'!C:C),3)</f>
        <v>0</v>
      </c>
      <c r="Q91" s="324">
        <f>ROUND(SUMIF('AV-Bewegungsdaten'!B:B,$A91,'AV-Bewegungsdaten'!D:D),2)</f>
        <v>0</v>
      </c>
      <c r="U91" s="326">
        <f>ROUND(SUMIF('DV-Bewegungsdaten'!B:B,Kategorien!A91,'DV-Bewegungsdaten'!D:D),3)</f>
        <v>0</v>
      </c>
      <c r="V91" s="324">
        <f>ROUND(SUMIF('DV-Bewegungsdaten'!B:B,Kategorien!A91,'DV-Bewegungsdaten'!E:E),3)</f>
        <v>0</v>
      </c>
      <c r="AD91" s="390">
        <f t="shared" si="13"/>
        <v>0.76100000000000012</v>
      </c>
      <c r="AE91" s="390">
        <f t="shared" si="14"/>
        <v>1.4180000000000001</v>
      </c>
      <c r="AF91" s="390">
        <f t="shared" si="15"/>
        <v>2.637</v>
      </c>
      <c r="AG91" s="390">
        <f t="shared" si="16"/>
        <v>2.004</v>
      </c>
      <c r="AH91" s="390">
        <f t="shared" si="17"/>
        <v>1.9160000000000004</v>
      </c>
      <c r="AI91" s="390">
        <f t="shared" si="18"/>
        <v>2.4480000000000004</v>
      </c>
      <c r="AJ91" s="390">
        <f t="shared" si="19"/>
        <v>1.7310000000000003</v>
      </c>
      <c r="AK91" s="390">
        <f t="shared" si="20"/>
        <v>2.0150000000000001</v>
      </c>
      <c r="AL91" s="390">
        <f t="shared" si="21"/>
        <v>2.125</v>
      </c>
      <c r="AM91" s="390">
        <f t="shared" si="22"/>
        <v>2.0060000000000002</v>
      </c>
      <c r="AN91" s="390">
        <f t="shared" si="23"/>
        <v>1.6000000000000005</v>
      </c>
      <c r="AO91" s="390">
        <f t="shared" si="24"/>
        <v>2.5030000000000001</v>
      </c>
    </row>
    <row r="92" spans="1:41" ht="15" customHeight="1" x14ac:dyDescent="0.25">
      <c r="A92" s="127" t="s">
        <v>4042</v>
      </c>
      <c r="B92" s="125" t="s">
        <v>2076</v>
      </c>
      <c r="C92" s="125" t="s">
        <v>4013</v>
      </c>
      <c r="D92" s="125" t="s">
        <v>4043</v>
      </c>
      <c r="E92" s="125" t="s">
        <v>5835</v>
      </c>
      <c r="F92" s="126">
        <v>5.3</v>
      </c>
      <c r="G92" s="126">
        <v>5.5</v>
      </c>
      <c r="H92" s="126">
        <v>4.24</v>
      </c>
      <c r="I92" s="126"/>
      <c r="J92" s="329"/>
      <c r="K92" s="323">
        <f>ROUND(SUMIF('VGT-Bewegungsdaten'!B:B,A92,'VGT-Bewegungsdaten'!C:C),3)</f>
        <v>0</v>
      </c>
      <c r="L92" s="324">
        <f>ROUND(SUMIF('VGT-Bewegungsdaten'!B:B,$A92,'VGT-Bewegungsdaten'!D:D),2)</f>
        <v>0</v>
      </c>
      <c r="N92" s="376" t="s">
        <v>4930</v>
      </c>
      <c r="O92" s="376" t="s">
        <v>4939</v>
      </c>
      <c r="P92" s="326">
        <f>ROUND(SUMIF('AV-Bewegungsdaten'!B:B,A92,'AV-Bewegungsdaten'!C:C),3)</f>
        <v>0</v>
      </c>
      <c r="Q92" s="324">
        <f>ROUND(SUMIF('AV-Bewegungsdaten'!B:B,$A92,'AV-Bewegungsdaten'!D:D),2)</f>
        <v>0</v>
      </c>
      <c r="U92" s="326">
        <f>ROUND(SUMIF('DV-Bewegungsdaten'!B:B,Kategorien!A92,'DV-Bewegungsdaten'!D:D),3)</f>
        <v>0</v>
      </c>
      <c r="V92" s="324">
        <f>ROUND(SUMIF('DV-Bewegungsdaten'!B:B,Kategorien!A92,'DV-Bewegungsdaten'!E:E),3)</f>
        <v>0</v>
      </c>
      <c r="AD92" s="390">
        <f t="shared" si="13"/>
        <v>0.56099999999999994</v>
      </c>
      <c r="AE92" s="390">
        <f t="shared" si="14"/>
        <v>1.218</v>
      </c>
      <c r="AF92" s="390">
        <f t="shared" si="15"/>
        <v>2.4369999999999998</v>
      </c>
      <c r="AG92" s="390">
        <f t="shared" si="16"/>
        <v>1.8039999999999998</v>
      </c>
      <c r="AH92" s="390">
        <f t="shared" si="17"/>
        <v>1.7160000000000002</v>
      </c>
      <c r="AI92" s="390">
        <f t="shared" si="18"/>
        <v>2.2480000000000002</v>
      </c>
      <c r="AJ92" s="390">
        <f t="shared" si="19"/>
        <v>1.5310000000000001</v>
      </c>
      <c r="AK92" s="390">
        <f t="shared" si="20"/>
        <v>1.8149999999999999</v>
      </c>
      <c r="AL92" s="390">
        <f t="shared" si="21"/>
        <v>1.9249999999999998</v>
      </c>
      <c r="AM92" s="390">
        <f t="shared" si="22"/>
        <v>1.806</v>
      </c>
      <c r="AN92" s="390">
        <f t="shared" si="23"/>
        <v>1.4000000000000004</v>
      </c>
      <c r="AO92" s="390">
        <f t="shared" si="24"/>
        <v>2.3029999999999999</v>
      </c>
    </row>
    <row r="93" spans="1:41" ht="15" customHeight="1" x14ac:dyDescent="0.25">
      <c r="A93" s="127" t="s">
        <v>4044</v>
      </c>
      <c r="B93" s="125" t="s">
        <v>2076</v>
      </c>
      <c r="C93" s="125" t="s">
        <v>4013</v>
      </c>
      <c r="D93" s="125" t="s">
        <v>4045</v>
      </c>
      <c r="E93" s="125" t="s">
        <v>5835</v>
      </c>
      <c r="F93" s="126">
        <v>4.2</v>
      </c>
      <c r="G93" s="126">
        <v>4.4000000000000004</v>
      </c>
      <c r="H93" s="126">
        <v>3.36</v>
      </c>
      <c r="I93" s="126"/>
      <c r="J93" s="329"/>
      <c r="K93" s="323">
        <f>ROUND(SUMIF('VGT-Bewegungsdaten'!B:B,A93,'VGT-Bewegungsdaten'!C:C),3)</f>
        <v>0</v>
      </c>
      <c r="L93" s="324">
        <f>ROUND(SUMIF('VGT-Bewegungsdaten'!B:B,$A93,'VGT-Bewegungsdaten'!D:D),2)</f>
        <v>0</v>
      </c>
      <c r="N93" s="376" t="s">
        <v>4930</v>
      </c>
      <c r="O93" s="376" t="s">
        <v>4939</v>
      </c>
      <c r="P93" s="326">
        <f>ROUND(SUMIF('AV-Bewegungsdaten'!B:B,A93,'AV-Bewegungsdaten'!C:C),3)</f>
        <v>0</v>
      </c>
      <c r="Q93" s="324">
        <f>ROUND(SUMIF('AV-Bewegungsdaten'!B:B,$A93,'AV-Bewegungsdaten'!D:D),2)</f>
        <v>0</v>
      </c>
      <c r="U93" s="326">
        <f>ROUND(SUMIF('DV-Bewegungsdaten'!B:B,Kategorien!A93,'DV-Bewegungsdaten'!D:D),3)</f>
        <v>0</v>
      </c>
      <c r="V93" s="324">
        <f>ROUND(SUMIF('DV-Bewegungsdaten'!B:B,Kategorien!A93,'DV-Bewegungsdaten'!E:E),3)</f>
        <v>0</v>
      </c>
      <c r="AD93" s="390">
        <f t="shared" si="13"/>
        <v>0</v>
      </c>
      <c r="AE93" s="390">
        <f t="shared" si="14"/>
        <v>0.11800000000000033</v>
      </c>
      <c r="AF93" s="390">
        <f t="shared" si="15"/>
        <v>1.3370000000000002</v>
      </c>
      <c r="AG93" s="390">
        <f t="shared" si="16"/>
        <v>0.70400000000000018</v>
      </c>
      <c r="AH93" s="390">
        <f t="shared" si="17"/>
        <v>0.61600000000000055</v>
      </c>
      <c r="AI93" s="390">
        <f t="shared" si="18"/>
        <v>1.1480000000000006</v>
      </c>
      <c r="AJ93" s="390">
        <f t="shared" si="19"/>
        <v>0.43100000000000049</v>
      </c>
      <c r="AK93" s="390">
        <f t="shared" si="20"/>
        <v>0.7150000000000003</v>
      </c>
      <c r="AL93" s="390">
        <f t="shared" si="21"/>
        <v>0.82500000000000018</v>
      </c>
      <c r="AM93" s="390">
        <f t="shared" si="22"/>
        <v>0.70600000000000041</v>
      </c>
      <c r="AN93" s="390">
        <f t="shared" si="23"/>
        <v>0.30000000000000071</v>
      </c>
      <c r="AO93" s="390">
        <f t="shared" si="24"/>
        <v>1.2030000000000003</v>
      </c>
    </row>
    <row r="94" spans="1:41" ht="15" customHeight="1" x14ac:dyDescent="0.25">
      <c r="A94" s="127" t="s">
        <v>4046</v>
      </c>
      <c r="B94" s="125" t="s">
        <v>2076</v>
      </c>
      <c r="C94" s="125" t="s">
        <v>4013</v>
      </c>
      <c r="D94" s="125" t="s">
        <v>4047</v>
      </c>
      <c r="E94" s="125" t="s">
        <v>5835</v>
      </c>
      <c r="F94" s="126">
        <v>3.4</v>
      </c>
      <c r="G94" s="126">
        <v>3.6</v>
      </c>
      <c r="H94" s="126">
        <v>2.72</v>
      </c>
      <c r="I94" s="126"/>
      <c r="J94" s="329"/>
      <c r="K94" s="323">
        <f>ROUND(SUMIF('VGT-Bewegungsdaten'!B:B,A94,'VGT-Bewegungsdaten'!C:C),3)</f>
        <v>0</v>
      </c>
      <c r="L94" s="324">
        <f>ROUND(SUMIF('VGT-Bewegungsdaten'!B:B,$A94,'VGT-Bewegungsdaten'!D:D),2)</f>
        <v>0</v>
      </c>
      <c r="N94" s="376" t="s">
        <v>4930</v>
      </c>
      <c r="O94" s="376" t="s">
        <v>4939</v>
      </c>
      <c r="P94" s="326">
        <f>ROUND(SUMIF('AV-Bewegungsdaten'!B:B,A94,'AV-Bewegungsdaten'!C:C),3)</f>
        <v>0</v>
      </c>
      <c r="Q94" s="324">
        <f>ROUND(SUMIF('AV-Bewegungsdaten'!B:B,$A94,'AV-Bewegungsdaten'!D:D),2)</f>
        <v>0</v>
      </c>
      <c r="U94" s="326">
        <f>ROUND(SUMIF('DV-Bewegungsdaten'!B:B,Kategorien!A94,'DV-Bewegungsdaten'!D:D),3)</f>
        <v>0</v>
      </c>
      <c r="V94" s="324">
        <f>ROUND(SUMIF('DV-Bewegungsdaten'!B:B,Kategorien!A94,'DV-Bewegungsdaten'!E:E),3)</f>
        <v>0</v>
      </c>
      <c r="AD94" s="390">
        <f t="shared" si="13"/>
        <v>0</v>
      </c>
      <c r="AE94" s="390">
        <f t="shared" si="14"/>
        <v>0</v>
      </c>
      <c r="AF94" s="390">
        <f t="shared" si="15"/>
        <v>0.53699999999999992</v>
      </c>
      <c r="AG94" s="390">
        <f t="shared" si="16"/>
        <v>0</v>
      </c>
      <c r="AH94" s="390">
        <f t="shared" si="17"/>
        <v>0</v>
      </c>
      <c r="AI94" s="390">
        <f t="shared" si="18"/>
        <v>0.34800000000000031</v>
      </c>
      <c r="AJ94" s="390">
        <f t="shared" si="19"/>
        <v>0</v>
      </c>
      <c r="AK94" s="390">
        <f t="shared" si="20"/>
        <v>0</v>
      </c>
      <c r="AL94" s="390">
        <f t="shared" si="21"/>
        <v>2.4999999999999911E-2</v>
      </c>
      <c r="AM94" s="390">
        <f t="shared" si="22"/>
        <v>0</v>
      </c>
      <c r="AN94" s="390">
        <f t="shared" si="23"/>
        <v>0</v>
      </c>
      <c r="AO94" s="390">
        <f t="shared" si="24"/>
        <v>0.40300000000000002</v>
      </c>
    </row>
    <row r="95" spans="1:41" ht="15" customHeight="1" x14ac:dyDescent="0.25">
      <c r="A95" s="127" t="s">
        <v>4968</v>
      </c>
      <c r="B95" s="125" t="s">
        <v>2076</v>
      </c>
      <c r="C95" s="125" t="s">
        <v>4969</v>
      </c>
      <c r="D95" s="125" t="s">
        <v>4011</v>
      </c>
      <c r="F95" s="126">
        <v>12.67</v>
      </c>
      <c r="G95" s="126">
        <v>12.87</v>
      </c>
      <c r="H95" s="126">
        <v>10.14</v>
      </c>
      <c r="I95" s="126"/>
      <c r="J95" s="329"/>
      <c r="K95" s="323">
        <f>ROUND(SUMIF('VGT-Bewegungsdaten'!B:B,A95,'VGT-Bewegungsdaten'!C:C),3)</f>
        <v>0</v>
      </c>
      <c r="L95" s="324">
        <f>ROUND(SUMIF('VGT-Bewegungsdaten'!B:B,$A95,'VGT-Bewegungsdaten'!D:D),2)</f>
        <v>0</v>
      </c>
      <c r="N95" s="376" t="s">
        <v>4930</v>
      </c>
      <c r="O95" s="376" t="s">
        <v>4939</v>
      </c>
      <c r="P95" s="326">
        <f>ROUND(SUMIF('AV-Bewegungsdaten'!B:B,A95,'AV-Bewegungsdaten'!C:C),3)</f>
        <v>0</v>
      </c>
      <c r="Q95" s="324">
        <f>ROUND(SUMIF('AV-Bewegungsdaten'!B:B,$A95,'AV-Bewegungsdaten'!D:D),2)</f>
        <v>0</v>
      </c>
      <c r="U95" s="326">
        <f>ROUND(SUMIF('DV-Bewegungsdaten'!B:B,Kategorien!A95,'DV-Bewegungsdaten'!D:D),3)</f>
        <v>0</v>
      </c>
      <c r="V95" s="324">
        <f>ROUND(SUMIF('DV-Bewegungsdaten'!B:B,Kategorien!A95,'DV-Bewegungsdaten'!E:E),3)</f>
        <v>0</v>
      </c>
      <c r="AD95" s="390">
        <f t="shared" si="13"/>
        <v>7.9309999999999992</v>
      </c>
      <c r="AE95" s="390">
        <f t="shared" si="14"/>
        <v>8.5879999999999992</v>
      </c>
      <c r="AF95" s="390">
        <f t="shared" si="15"/>
        <v>9.8069999999999986</v>
      </c>
      <c r="AG95" s="390">
        <f t="shared" si="16"/>
        <v>9.1739999999999995</v>
      </c>
      <c r="AH95" s="390">
        <f t="shared" si="17"/>
        <v>9.0859999999999985</v>
      </c>
      <c r="AI95" s="390">
        <f t="shared" si="18"/>
        <v>9.6179999999999986</v>
      </c>
      <c r="AJ95" s="390">
        <f t="shared" si="19"/>
        <v>8.9009999999999998</v>
      </c>
      <c r="AK95" s="390">
        <f t="shared" si="20"/>
        <v>9.1849999999999987</v>
      </c>
      <c r="AL95" s="390">
        <f t="shared" si="21"/>
        <v>9.2949999999999982</v>
      </c>
      <c r="AM95" s="390">
        <f t="shared" si="22"/>
        <v>9.1759999999999984</v>
      </c>
      <c r="AN95" s="390">
        <f t="shared" si="23"/>
        <v>8.77</v>
      </c>
      <c r="AO95" s="390">
        <f t="shared" si="24"/>
        <v>9.6729999999999983</v>
      </c>
    </row>
    <row r="96" spans="1:41" ht="15" customHeight="1" x14ac:dyDescent="0.25">
      <c r="A96" s="127" t="s">
        <v>4970</v>
      </c>
      <c r="B96" s="125" t="s">
        <v>2076</v>
      </c>
      <c r="C96" s="125" t="s">
        <v>4971</v>
      </c>
      <c r="D96" s="125" t="s">
        <v>4014</v>
      </c>
      <c r="F96" s="126">
        <v>11.67</v>
      </c>
      <c r="G96" s="126">
        <v>11.87</v>
      </c>
      <c r="H96" s="126">
        <v>9.34</v>
      </c>
      <c r="I96" s="126"/>
      <c r="J96" s="329"/>
      <c r="K96" s="323">
        <f>ROUND(SUMIF('VGT-Bewegungsdaten'!B:B,A96,'VGT-Bewegungsdaten'!C:C),3)</f>
        <v>0</v>
      </c>
      <c r="L96" s="324">
        <f>ROUND(SUMIF('VGT-Bewegungsdaten'!B:B,$A96,'VGT-Bewegungsdaten'!D:D),2)</f>
        <v>0</v>
      </c>
      <c r="N96" s="376" t="s">
        <v>4930</v>
      </c>
      <c r="O96" s="376" t="s">
        <v>4939</v>
      </c>
      <c r="P96" s="326">
        <f>ROUND(SUMIF('AV-Bewegungsdaten'!B:B,A96,'AV-Bewegungsdaten'!C:C),3)</f>
        <v>0</v>
      </c>
      <c r="Q96" s="324">
        <f>ROUND(SUMIF('AV-Bewegungsdaten'!B:B,$A96,'AV-Bewegungsdaten'!D:D),2)</f>
        <v>0</v>
      </c>
      <c r="U96" s="326">
        <f>ROUND(SUMIF('DV-Bewegungsdaten'!B:B,Kategorien!A96,'DV-Bewegungsdaten'!D:D),3)</f>
        <v>0</v>
      </c>
      <c r="V96" s="324">
        <f>ROUND(SUMIF('DV-Bewegungsdaten'!B:B,Kategorien!A96,'DV-Bewegungsdaten'!E:E),3)</f>
        <v>0</v>
      </c>
      <c r="AD96" s="390">
        <f t="shared" si="13"/>
        <v>6.9309999999999992</v>
      </c>
      <c r="AE96" s="390">
        <f t="shared" si="14"/>
        <v>7.5879999999999992</v>
      </c>
      <c r="AF96" s="390">
        <f t="shared" si="15"/>
        <v>8.8069999999999986</v>
      </c>
      <c r="AG96" s="390">
        <f t="shared" si="16"/>
        <v>8.1739999999999995</v>
      </c>
      <c r="AH96" s="390">
        <f t="shared" si="17"/>
        <v>8.0859999999999985</v>
      </c>
      <c r="AI96" s="390">
        <f t="shared" si="18"/>
        <v>8.6179999999999986</v>
      </c>
      <c r="AJ96" s="390">
        <f t="shared" si="19"/>
        <v>7.9009999999999998</v>
      </c>
      <c r="AK96" s="390">
        <f t="shared" si="20"/>
        <v>8.1849999999999987</v>
      </c>
      <c r="AL96" s="390">
        <f t="shared" si="21"/>
        <v>8.2949999999999982</v>
      </c>
      <c r="AM96" s="390">
        <f t="shared" si="22"/>
        <v>8.1759999999999984</v>
      </c>
      <c r="AN96" s="390">
        <f t="shared" si="23"/>
        <v>7.77</v>
      </c>
      <c r="AO96" s="390">
        <f t="shared" si="24"/>
        <v>8.6729999999999983</v>
      </c>
    </row>
    <row r="97" spans="1:41" ht="15" customHeight="1" x14ac:dyDescent="0.25">
      <c r="A97" s="127" t="s">
        <v>4972</v>
      </c>
      <c r="B97" s="125" t="s">
        <v>2076</v>
      </c>
      <c r="C97" s="125" t="s">
        <v>4969</v>
      </c>
      <c r="D97" s="125" t="s">
        <v>4016</v>
      </c>
      <c r="F97" s="126">
        <v>8.65</v>
      </c>
      <c r="G97" s="126">
        <v>8.85</v>
      </c>
      <c r="H97" s="126">
        <v>6.92</v>
      </c>
      <c r="I97" s="126"/>
      <c r="J97" s="329"/>
      <c r="K97" s="323">
        <f>ROUND(SUMIF('VGT-Bewegungsdaten'!B:B,A97,'VGT-Bewegungsdaten'!C:C),3)</f>
        <v>0</v>
      </c>
      <c r="L97" s="324">
        <f>ROUND(SUMIF('VGT-Bewegungsdaten'!B:B,$A97,'VGT-Bewegungsdaten'!D:D),2)</f>
        <v>0</v>
      </c>
      <c r="N97" s="376" t="s">
        <v>4930</v>
      </c>
      <c r="O97" s="376" t="s">
        <v>4939</v>
      </c>
      <c r="P97" s="326">
        <f>ROUND(SUMIF('AV-Bewegungsdaten'!B:B,A97,'AV-Bewegungsdaten'!C:C),3)</f>
        <v>0</v>
      </c>
      <c r="Q97" s="324">
        <f>ROUND(SUMIF('AV-Bewegungsdaten'!B:B,$A97,'AV-Bewegungsdaten'!D:D),2)</f>
        <v>0</v>
      </c>
      <c r="U97" s="326">
        <f>ROUND(SUMIF('DV-Bewegungsdaten'!B:B,Kategorien!A97,'DV-Bewegungsdaten'!D:D),3)</f>
        <v>0</v>
      </c>
      <c r="V97" s="324">
        <f>ROUND(SUMIF('DV-Bewegungsdaten'!B:B,Kategorien!A97,'DV-Bewegungsdaten'!E:E),3)</f>
        <v>0</v>
      </c>
      <c r="AD97" s="390">
        <f t="shared" si="13"/>
        <v>3.9109999999999996</v>
      </c>
      <c r="AE97" s="390">
        <f t="shared" si="14"/>
        <v>4.5679999999999996</v>
      </c>
      <c r="AF97" s="390">
        <f t="shared" si="15"/>
        <v>5.786999999999999</v>
      </c>
      <c r="AG97" s="390">
        <f t="shared" si="16"/>
        <v>5.1539999999999999</v>
      </c>
      <c r="AH97" s="390">
        <f t="shared" si="17"/>
        <v>5.0659999999999998</v>
      </c>
      <c r="AI97" s="390">
        <f t="shared" si="18"/>
        <v>5.5979999999999999</v>
      </c>
      <c r="AJ97" s="390">
        <f t="shared" si="19"/>
        <v>4.8810000000000002</v>
      </c>
      <c r="AK97" s="390">
        <f t="shared" si="20"/>
        <v>5.1649999999999991</v>
      </c>
      <c r="AL97" s="390">
        <f t="shared" si="21"/>
        <v>5.2749999999999995</v>
      </c>
      <c r="AM97" s="390">
        <f t="shared" si="22"/>
        <v>5.1559999999999997</v>
      </c>
      <c r="AN97" s="390">
        <f t="shared" si="23"/>
        <v>4.75</v>
      </c>
      <c r="AO97" s="390">
        <f t="shared" si="24"/>
        <v>5.6529999999999996</v>
      </c>
    </row>
    <row r="98" spans="1:41" ht="15" customHeight="1" x14ac:dyDescent="0.25">
      <c r="A98" s="127" t="s">
        <v>4973</v>
      </c>
      <c r="B98" s="125" t="s">
        <v>2076</v>
      </c>
      <c r="C98" s="125" t="s">
        <v>4969</v>
      </c>
      <c r="D98" s="125" t="s">
        <v>4018</v>
      </c>
      <c r="F98" s="126">
        <v>7.65</v>
      </c>
      <c r="G98" s="126">
        <v>7.8500000000000005</v>
      </c>
      <c r="H98" s="126">
        <v>6.12</v>
      </c>
      <c r="I98" s="126"/>
      <c r="J98" s="329"/>
      <c r="K98" s="323">
        <f>ROUND(SUMIF('VGT-Bewegungsdaten'!B:B,A98,'VGT-Bewegungsdaten'!C:C),3)</f>
        <v>0</v>
      </c>
      <c r="L98" s="324">
        <f>ROUND(SUMIF('VGT-Bewegungsdaten'!B:B,$A98,'VGT-Bewegungsdaten'!D:D),2)</f>
        <v>0</v>
      </c>
      <c r="N98" s="376" t="s">
        <v>4930</v>
      </c>
      <c r="O98" s="376" t="s">
        <v>4939</v>
      </c>
      <c r="P98" s="326">
        <f>ROUND(SUMIF('AV-Bewegungsdaten'!B:B,A98,'AV-Bewegungsdaten'!C:C),3)</f>
        <v>0</v>
      </c>
      <c r="Q98" s="324">
        <f>ROUND(SUMIF('AV-Bewegungsdaten'!B:B,$A98,'AV-Bewegungsdaten'!D:D),2)</f>
        <v>0</v>
      </c>
      <c r="U98" s="326">
        <f>ROUND(SUMIF('DV-Bewegungsdaten'!B:B,Kategorien!A98,'DV-Bewegungsdaten'!D:D),3)</f>
        <v>0</v>
      </c>
      <c r="V98" s="324">
        <f>ROUND(SUMIF('DV-Bewegungsdaten'!B:B,Kategorien!A98,'DV-Bewegungsdaten'!E:E),3)</f>
        <v>0</v>
      </c>
      <c r="AD98" s="390">
        <f t="shared" si="13"/>
        <v>2.9110000000000005</v>
      </c>
      <c r="AE98" s="390">
        <f t="shared" si="14"/>
        <v>3.5680000000000005</v>
      </c>
      <c r="AF98" s="390">
        <f t="shared" si="15"/>
        <v>4.7870000000000008</v>
      </c>
      <c r="AG98" s="390">
        <f t="shared" si="16"/>
        <v>4.1539999999999999</v>
      </c>
      <c r="AH98" s="390">
        <f t="shared" si="17"/>
        <v>4.0660000000000007</v>
      </c>
      <c r="AI98" s="390">
        <f t="shared" si="18"/>
        <v>4.5980000000000008</v>
      </c>
      <c r="AJ98" s="390">
        <f t="shared" si="19"/>
        <v>3.8810000000000007</v>
      </c>
      <c r="AK98" s="390">
        <f t="shared" si="20"/>
        <v>4.1650000000000009</v>
      </c>
      <c r="AL98" s="390">
        <f t="shared" si="21"/>
        <v>4.2750000000000004</v>
      </c>
      <c r="AM98" s="390">
        <f t="shared" si="22"/>
        <v>4.1560000000000006</v>
      </c>
      <c r="AN98" s="390">
        <f t="shared" si="23"/>
        <v>3.7500000000000009</v>
      </c>
      <c r="AO98" s="390">
        <f t="shared" si="24"/>
        <v>4.6530000000000005</v>
      </c>
    </row>
    <row r="99" spans="1:41" ht="15" customHeight="1" x14ac:dyDescent="0.25">
      <c r="A99" s="127" t="s">
        <v>4974</v>
      </c>
      <c r="B99" s="125" t="s">
        <v>2076</v>
      </c>
      <c r="C99" s="125" t="s">
        <v>4971</v>
      </c>
      <c r="D99" s="125" t="s">
        <v>4020</v>
      </c>
      <c r="F99" s="126">
        <v>8.65</v>
      </c>
      <c r="G99" s="126">
        <v>8.85</v>
      </c>
      <c r="H99" s="126">
        <v>6.92</v>
      </c>
      <c r="I99" s="126"/>
      <c r="J99" s="329"/>
      <c r="K99" s="323">
        <f>ROUND(SUMIF('VGT-Bewegungsdaten'!B:B,A99,'VGT-Bewegungsdaten'!C:C),3)</f>
        <v>0</v>
      </c>
      <c r="L99" s="324">
        <f>ROUND(SUMIF('VGT-Bewegungsdaten'!B:B,$A99,'VGT-Bewegungsdaten'!D:D),2)</f>
        <v>0</v>
      </c>
      <c r="N99" s="376" t="s">
        <v>4930</v>
      </c>
      <c r="O99" s="376" t="s">
        <v>4939</v>
      </c>
      <c r="P99" s="326">
        <f>ROUND(SUMIF('AV-Bewegungsdaten'!B:B,A99,'AV-Bewegungsdaten'!C:C),3)</f>
        <v>0</v>
      </c>
      <c r="Q99" s="324">
        <f>ROUND(SUMIF('AV-Bewegungsdaten'!B:B,$A99,'AV-Bewegungsdaten'!D:D),2)</f>
        <v>0</v>
      </c>
      <c r="U99" s="326">
        <f>ROUND(SUMIF('DV-Bewegungsdaten'!B:B,Kategorien!A99,'DV-Bewegungsdaten'!D:D),3)</f>
        <v>0</v>
      </c>
      <c r="V99" s="324">
        <f>ROUND(SUMIF('DV-Bewegungsdaten'!B:B,Kategorien!A99,'DV-Bewegungsdaten'!E:E),3)</f>
        <v>0</v>
      </c>
      <c r="AD99" s="390">
        <f t="shared" si="13"/>
        <v>3.9109999999999996</v>
      </c>
      <c r="AE99" s="390">
        <f t="shared" si="14"/>
        <v>4.5679999999999996</v>
      </c>
      <c r="AF99" s="390">
        <f t="shared" si="15"/>
        <v>5.786999999999999</v>
      </c>
      <c r="AG99" s="390">
        <f t="shared" si="16"/>
        <v>5.1539999999999999</v>
      </c>
      <c r="AH99" s="390">
        <f t="shared" si="17"/>
        <v>5.0659999999999998</v>
      </c>
      <c r="AI99" s="390">
        <f t="shared" si="18"/>
        <v>5.5979999999999999</v>
      </c>
      <c r="AJ99" s="390">
        <f t="shared" si="19"/>
        <v>4.8810000000000002</v>
      </c>
      <c r="AK99" s="390">
        <f t="shared" si="20"/>
        <v>5.1649999999999991</v>
      </c>
      <c r="AL99" s="390">
        <f t="shared" si="21"/>
        <v>5.2749999999999995</v>
      </c>
      <c r="AM99" s="390">
        <f t="shared" si="22"/>
        <v>5.1559999999999997</v>
      </c>
      <c r="AN99" s="390">
        <f t="shared" si="23"/>
        <v>4.75</v>
      </c>
      <c r="AO99" s="390">
        <f t="shared" si="24"/>
        <v>5.6529999999999996</v>
      </c>
    </row>
    <row r="100" spans="1:41" ht="15" customHeight="1" x14ac:dyDescent="0.25">
      <c r="A100" s="127" t="s">
        <v>4975</v>
      </c>
      <c r="B100" s="125" t="s">
        <v>2076</v>
      </c>
      <c r="C100" s="125" t="s">
        <v>4969</v>
      </c>
      <c r="D100" s="125" t="s">
        <v>1475</v>
      </c>
      <c r="F100" s="126">
        <v>12.57</v>
      </c>
      <c r="G100" s="126">
        <v>12.77</v>
      </c>
      <c r="H100" s="126">
        <v>10.06</v>
      </c>
      <c r="I100" s="126"/>
      <c r="J100" s="329"/>
      <c r="K100" s="323">
        <f>ROUND(SUMIF('VGT-Bewegungsdaten'!B:B,A100,'VGT-Bewegungsdaten'!C:C),3)</f>
        <v>0</v>
      </c>
      <c r="L100" s="324">
        <f>ROUND(SUMIF('VGT-Bewegungsdaten'!B:B,$A100,'VGT-Bewegungsdaten'!D:D),2)</f>
        <v>0</v>
      </c>
      <c r="N100" s="376" t="s">
        <v>4930</v>
      </c>
      <c r="O100" s="376" t="s">
        <v>4939</v>
      </c>
      <c r="P100" s="326">
        <f>ROUND(SUMIF('AV-Bewegungsdaten'!B:B,A100,'AV-Bewegungsdaten'!C:C),3)</f>
        <v>0</v>
      </c>
      <c r="Q100" s="324">
        <f>ROUND(SUMIF('AV-Bewegungsdaten'!B:B,$A100,'AV-Bewegungsdaten'!D:D),2)</f>
        <v>0</v>
      </c>
      <c r="U100" s="326">
        <f>ROUND(SUMIF('DV-Bewegungsdaten'!B:B,Kategorien!A100,'DV-Bewegungsdaten'!D:D),3)</f>
        <v>0</v>
      </c>
      <c r="V100" s="324">
        <f>ROUND(SUMIF('DV-Bewegungsdaten'!B:B,Kategorien!A100,'DV-Bewegungsdaten'!E:E),3)</f>
        <v>0</v>
      </c>
      <c r="AD100" s="390">
        <f t="shared" si="13"/>
        <v>7.8309999999999995</v>
      </c>
      <c r="AE100" s="390">
        <f t="shared" si="14"/>
        <v>8.4879999999999995</v>
      </c>
      <c r="AF100" s="390">
        <f t="shared" si="15"/>
        <v>9.706999999999999</v>
      </c>
      <c r="AG100" s="390">
        <f t="shared" si="16"/>
        <v>9.0739999999999998</v>
      </c>
      <c r="AH100" s="390">
        <f t="shared" si="17"/>
        <v>8.9860000000000007</v>
      </c>
      <c r="AI100" s="390">
        <f t="shared" si="18"/>
        <v>9.5180000000000007</v>
      </c>
      <c r="AJ100" s="390">
        <f t="shared" si="19"/>
        <v>8.8010000000000002</v>
      </c>
      <c r="AK100" s="390">
        <f t="shared" si="20"/>
        <v>9.0849999999999991</v>
      </c>
      <c r="AL100" s="390">
        <f t="shared" si="21"/>
        <v>9.1950000000000003</v>
      </c>
      <c r="AM100" s="390">
        <f t="shared" si="22"/>
        <v>9.0760000000000005</v>
      </c>
      <c r="AN100" s="390">
        <f t="shared" si="23"/>
        <v>8.67</v>
      </c>
      <c r="AO100" s="390">
        <f t="shared" si="24"/>
        <v>9.5730000000000004</v>
      </c>
    </row>
    <row r="101" spans="1:41" ht="15" customHeight="1" x14ac:dyDescent="0.25">
      <c r="A101" s="127" t="s">
        <v>4976</v>
      </c>
      <c r="B101" s="125" t="s">
        <v>2076</v>
      </c>
      <c r="C101" s="125" t="s">
        <v>4969</v>
      </c>
      <c r="D101" s="125" t="s">
        <v>4023</v>
      </c>
      <c r="F101" s="126">
        <v>8.2200000000000006</v>
      </c>
      <c r="G101" s="126">
        <v>8.42</v>
      </c>
      <c r="H101" s="126">
        <v>6.58</v>
      </c>
      <c r="I101" s="126"/>
      <c r="J101" s="329"/>
      <c r="K101" s="323">
        <f>ROUND(SUMIF('VGT-Bewegungsdaten'!B:B,A101,'VGT-Bewegungsdaten'!C:C),3)</f>
        <v>0</v>
      </c>
      <c r="L101" s="324">
        <f>ROUND(SUMIF('VGT-Bewegungsdaten'!B:B,$A101,'VGT-Bewegungsdaten'!D:D),2)</f>
        <v>0</v>
      </c>
      <c r="N101" s="376" t="s">
        <v>4930</v>
      </c>
      <c r="O101" s="376" t="s">
        <v>4939</v>
      </c>
      <c r="P101" s="326">
        <f>ROUND(SUMIF('AV-Bewegungsdaten'!B:B,A101,'AV-Bewegungsdaten'!C:C),3)</f>
        <v>0</v>
      </c>
      <c r="Q101" s="324">
        <f>ROUND(SUMIF('AV-Bewegungsdaten'!B:B,$A101,'AV-Bewegungsdaten'!D:D),2)</f>
        <v>0</v>
      </c>
      <c r="U101" s="326">
        <f>ROUND(SUMIF('DV-Bewegungsdaten'!B:B,Kategorien!A101,'DV-Bewegungsdaten'!D:D),3)</f>
        <v>0</v>
      </c>
      <c r="V101" s="324">
        <f>ROUND(SUMIF('DV-Bewegungsdaten'!B:B,Kategorien!A101,'DV-Bewegungsdaten'!E:E),3)</f>
        <v>0</v>
      </c>
      <c r="AD101" s="390">
        <f t="shared" si="13"/>
        <v>3.4809999999999999</v>
      </c>
      <c r="AE101" s="390">
        <f t="shared" si="14"/>
        <v>4.1379999999999999</v>
      </c>
      <c r="AF101" s="390">
        <f t="shared" si="15"/>
        <v>5.3569999999999993</v>
      </c>
      <c r="AG101" s="390">
        <f t="shared" si="16"/>
        <v>4.7240000000000002</v>
      </c>
      <c r="AH101" s="390">
        <f t="shared" si="17"/>
        <v>4.6360000000000001</v>
      </c>
      <c r="AI101" s="390">
        <f t="shared" si="18"/>
        <v>5.1680000000000001</v>
      </c>
      <c r="AJ101" s="390">
        <f t="shared" si="19"/>
        <v>4.4510000000000005</v>
      </c>
      <c r="AK101" s="390">
        <f t="shared" si="20"/>
        <v>4.7349999999999994</v>
      </c>
      <c r="AL101" s="390">
        <f t="shared" si="21"/>
        <v>4.8449999999999998</v>
      </c>
      <c r="AM101" s="390">
        <f t="shared" si="22"/>
        <v>4.726</v>
      </c>
      <c r="AN101" s="390">
        <f t="shared" si="23"/>
        <v>4.32</v>
      </c>
      <c r="AO101" s="390">
        <f t="shared" si="24"/>
        <v>5.2229999999999999</v>
      </c>
    </row>
    <row r="102" spans="1:41" ht="15" customHeight="1" x14ac:dyDescent="0.25">
      <c r="A102" s="127" t="s">
        <v>4977</v>
      </c>
      <c r="B102" s="125" t="s">
        <v>2076</v>
      </c>
      <c r="C102" s="125" t="s">
        <v>4969</v>
      </c>
      <c r="D102" s="125" t="s">
        <v>4025</v>
      </c>
      <c r="F102" s="126">
        <v>6.24</v>
      </c>
      <c r="G102" s="126">
        <v>6.44</v>
      </c>
      <c r="H102" s="126">
        <v>4.99</v>
      </c>
      <c r="I102" s="126"/>
      <c r="J102" s="329"/>
      <c r="K102" s="323">
        <f>ROUND(SUMIF('VGT-Bewegungsdaten'!B:B,A102,'VGT-Bewegungsdaten'!C:C),3)</f>
        <v>0</v>
      </c>
      <c r="L102" s="324">
        <f>ROUND(SUMIF('VGT-Bewegungsdaten'!B:B,$A102,'VGT-Bewegungsdaten'!D:D),2)</f>
        <v>0</v>
      </c>
      <c r="N102" s="376" t="s">
        <v>4930</v>
      </c>
      <c r="O102" s="376" t="s">
        <v>4939</v>
      </c>
      <c r="P102" s="326">
        <f>ROUND(SUMIF('AV-Bewegungsdaten'!B:B,A102,'AV-Bewegungsdaten'!C:C),3)</f>
        <v>0</v>
      </c>
      <c r="Q102" s="324">
        <f>ROUND(SUMIF('AV-Bewegungsdaten'!B:B,$A102,'AV-Bewegungsdaten'!D:D),2)</f>
        <v>0</v>
      </c>
      <c r="U102" s="326">
        <f>ROUND(SUMIF('DV-Bewegungsdaten'!B:B,Kategorien!A102,'DV-Bewegungsdaten'!D:D),3)</f>
        <v>0</v>
      </c>
      <c r="V102" s="324">
        <f>ROUND(SUMIF('DV-Bewegungsdaten'!B:B,Kategorien!A102,'DV-Bewegungsdaten'!E:E),3)</f>
        <v>0</v>
      </c>
      <c r="AD102" s="390">
        <f t="shared" si="13"/>
        <v>1.5010000000000003</v>
      </c>
      <c r="AE102" s="390">
        <f t="shared" si="14"/>
        <v>2.1580000000000004</v>
      </c>
      <c r="AF102" s="390">
        <f t="shared" si="15"/>
        <v>3.3770000000000002</v>
      </c>
      <c r="AG102" s="390">
        <f t="shared" si="16"/>
        <v>2.7440000000000002</v>
      </c>
      <c r="AH102" s="390">
        <f t="shared" si="17"/>
        <v>2.6560000000000006</v>
      </c>
      <c r="AI102" s="390">
        <f t="shared" si="18"/>
        <v>3.1880000000000006</v>
      </c>
      <c r="AJ102" s="390">
        <f t="shared" si="19"/>
        <v>2.4710000000000005</v>
      </c>
      <c r="AK102" s="390">
        <f t="shared" si="20"/>
        <v>2.7550000000000003</v>
      </c>
      <c r="AL102" s="390">
        <f t="shared" si="21"/>
        <v>2.8650000000000002</v>
      </c>
      <c r="AM102" s="390">
        <f t="shared" si="22"/>
        <v>2.7460000000000004</v>
      </c>
      <c r="AN102" s="390">
        <f t="shared" si="23"/>
        <v>2.3400000000000007</v>
      </c>
      <c r="AO102" s="390">
        <f t="shared" si="24"/>
        <v>3.2430000000000003</v>
      </c>
    </row>
    <row r="103" spans="1:41" ht="15" customHeight="1" x14ac:dyDescent="0.25">
      <c r="A103" s="127" t="s">
        <v>4978</v>
      </c>
      <c r="B103" s="125" t="s">
        <v>2076</v>
      </c>
      <c r="C103" s="125" t="s">
        <v>4969</v>
      </c>
      <c r="D103" s="125" t="s">
        <v>4027</v>
      </c>
      <c r="F103" s="126">
        <v>5.45</v>
      </c>
      <c r="G103" s="126">
        <v>5.65</v>
      </c>
      <c r="H103" s="126">
        <v>4.3600000000000003</v>
      </c>
      <c r="I103" s="126"/>
      <c r="J103" s="329"/>
      <c r="K103" s="323">
        <f>ROUND(SUMIF('VGT-Bewegungsdaten'!B:B,A103,'VGT-Bewegungsdaten'!C:C),3)</f>
        <v>0</v>
      </c>
      <c r="L103" s="324">
        <f>ROUND(SUMIF('VGT-Bewegungsdaten'!B:B,$A103,'VGT-Bewegungsdaten'!D:D),2)</f>
        <v>0</v>
      </c>
      <c r="N103" s="376" t="s">
        <v>4930</v>
      </c>
      <c r="O103" s="376" t="s">
        <v>4939</v>
      </c>
      <c r="P103" s="326">
        <f>ROUND(SUMIF('AV-Bewegungsdaten'!B:B,A103,'AV-Bewegungsdaten'!C:C),3)</f>
        <v>0</v>
      </c>
      <c r="Q103" s="324">
        <f>ROUND(SUMIF('AV-Bewegungsdaten'!B:B,$A103,'AV-Bewegungsdaten'!D:D),2)</f>
        <v>0</v>
      </c>
      <c r="U103" s="326">
        <f>ROUND(SUMIF('DV-Bewegungsdaten'!B:B,Kategorien!A103,'DV-Bewegungsdaten'!D:D),3)</f>
        <v>0</v>
      </c>
      <c r="V103" s="324">
        <f>ROUND(SUMIF('DV-Bewegungsdaten'!B:B,Kategorien!A103,'DV-Bewegungsdaten'!E:E),3)</f>
        <v>0</v>
      </c>
      <c r="AD103" s="390">
        <f t="shared" si="13"/>
        <v>0.7110000000000003</v>
      </c>
      <c r="AE103" s="390">
        <f t="shared" si="14"/>
        <v>1.3680000000000003</v>
      </c>
      <c r="AF103" s="390">
        <f t="shared" si="15"/>
        <v>2.5870000000000002</v>
      </c>
      <c r="AG103" s="390">
        <f t="shared" si="16"/>
        <v>1.9540000000000002</v>
      </c>
      <c r="AH103" s="390">
        <f t="shared" si="17"/>
        <v>1.8660000000000005</v>
      </c>
      <c r="AI103" s="390">
        <f t="shared" si="18"/>
        <v>2.3980000000000006</v>
      </c>
      <c r="AJ103" s="390">
        <f t="shared" si="19"/>
        <v>1.6810000000000005</v>
      </c>
      <c r="AK103" s="390">
        <f t="shared" si="20"/>
        <v>1.9650000000000003</v>
      </c>
      <c r="AL103" s="390">
        <f t="shared" si="21"/>
        <v>2.0750000000000002</v>
      </c>
      <c r="AM103" s="390">
        <f t="shared" si="22"/>
        <v>1.9560000000000004</v>
      </c>
      <c r="AN103" s="390">
        <f t="shared" si="23"/>
        <v>1.5500000000000007</v>
      </c>
      <c r="AO103" s="390">
        <f t="shared" si="24"/>
        <v>2.4530000000000003</v>
      </c>
    </row>
    <row r="104" spans="1:41" ht="15" customHeight="1" x14ac:dyDescent="0.25">
      <c r="A104" s="127" t="s">
        <v>4979</v>
      </c>
      <c r="B104" s="125" t="s">
        <v>2076</v>
      </c>
      <c r="C104" s="125" t="s">
        <v>4969</v>
      </c>
      <c r="D104" s="125" t="s">
        <v>4029</v>
      </c>
      <c r="F104" s="126">
        <v>5.25</v>
      </c>
      <c r="G104" s="126">
        <v>5.45</v>
      </c>
      <c r="H104" s="126">
        <v>4.2</v>
      </c>
      <c r="I104" s="126"/>
      <c r="J104" s="329"/>
      <c r="K104" s="323">
        <f>ROUND(SUMIF('VGT-Bewegungsdaten'!B:B,A104,'VGT-Bewegungsdaten'!C:C),3)</f>
        <v>0</v>
      </c>
      <c r="L104" s="324">
        <f>ROUND(SUMIF('VGT-Bewegungsdaten'!B:B,$A104,'VGT-Bewegungsdaten'!D:D),2)</f>
        <v>0</v>
      </c>
      <c r="N104" s="376" t="s">
        <v>4930</v>
      </c>
      <c r="O104" s="376" t="s">
        <v>4939</v>
      </c>
      <c r="P104" s="326">
        <f>ROUND(SUMIF('AV-Bewegungsdaten'!B:B,A104,'AV-Bewegungsdaten'!C:C),3)</f>
        <v>0</v>
      </c>
      <c r="Q104" s="324">
        <f>ROUND(SUMIF('AV-Bewegungsdaten'!B:B,$A104,'AV-Bewegungsdaten'!D:D),2)</f>
        <v>0</v>
      </c>
      <c r="U104" s="326">
        <f>ROUND(SUMIF('DV-Bewegungsdaten'!B:B,Kategorien!A104,'DV-Bewegungsdaten'!D:D),3)</f>
        <v>0</v>
      </c>
      <c r="V104" s="324">
        <f>ROUND(SUMIF('DV-Bewegungsdaten'!B:B,Kategorien!A104,'DV-Bewegungsdaten'!E:E),3)</f>
        <v>0</v>
      </c>
      <c r="AD104" s="390">
        <f t="shared" si="13"/>
        <v>0.51100000000000012</v>
      </c>
      <c r="AE104" s="390">
        <f t="shared" si="14"/>
        <v>1.1680000000000001</v>
      </c>
      <c r="AF104" s="390">
        <f t="shared" si="15"/>
        <v>2.387</v>
      </c>
      <c r="AG104" s="390">
        <f t="shared" si="16"/>
        <v>1.754</v>
      </c>
      <c r="AH104" s="390">
        <f t="shared" si="17"/>
        <v>1.6660000000000004</v>
      </c>
      <c r="AI104" s="390">
        <f t="shared" si="18"/>
        <v>2.1980000000000004</v>
      </c>
      <c r="AJ104" s="390">
        <f t="shared" si="19"/>
        <v>1.4810000000000003</v>
      </c>
      <c r="AK104" s="390">
        <f t="shared" si="20"/>
        <v>1.7650000000000001</v>
      </c>
      <c r="AL104" s="390">
        <f t="shared" si="21"/>
        <v>1.875</v>
      </c>
      <c r="AM104" s="390">
        <f t="shared" si="22"/>
        <v>1.7560000000000002</v>
      </c>
      <c r="AN104" s="390">
        <f t="shared" si="23"/>
        <v>1.3500000000000005</v>
      </c>
      <c r="AO104" s="390">
        <f t="shared" si="24"/>
        <v>2.2530000000000001</v>
      </c>
    </row>
    <row r="105" spans="1:41" ht="15" customHeight="1" x14ac:dyDescent="0.25">
      <c r="A105" s="127" t="s">
        <v>4980</v>
      </c>
      <c r="B105" s="125" t="s">
        <v>2076</v>
      </c>
      <c r="C105" s="125" t="s">
        <v>4969</v>
      </c>
      <c r="D105" s="125" t="s">
        <v>4031</v>
      </c>
      <c r="F105" s="126">
        <v>4.16</v>
      </c>
      <c r="G105" s="126">
        <v>4.3600000000000003</v>
      </c>
      <c r="H105" s="126">
        <v>3.33</v>
      </c>
      <c r="I105" s="126"/>
      <c r="J105" s="329"/>
      <c r="K105" s="323">
        <f>ROUND(SUMIF('VGT-Bewegungsdaten'!B:B,A105,'VGT-Bewegungsdaten'!C:C),3)</f>
        <v>0</v>
      </c>
      <c r="L105" s="324">
        <f>ROUND(SUMIF('VGT-Bewegungsdaten'!B:B,$A105,'VGT-Bewegungsdaten'!D:D),2)</f>
        <v>0</v>
      </c>
      <c r="N105" s="376" t="s">
        <v>4930</v>
      </c>
      <c r="O105" s="376" t="s">
        <v>4939</v>
      </c>
      <c r="P105" s="326">
        <f>ROUND(SUMIF('AV-Bewegungsdaten'!B:B,A105,'AV-Bewegungsdaten'!C:C),3)</f>
        <v>0</v>
      </c>
      <c r="Q105" s="324">
        <f>ROUND(SUMIF('AV-Bewegungsdaten'!B:B,$A105,'AV-Bewegungsdaten'!D:D),2)</f>
        <v>0</v>
      </c>
      <c r="U105" s="326">
        <f>ROUND(SUMIF('DV-Bewegungsdaten'!B:B,Kategorien!A105,'DV-Bewegungsdaten'!D:D),3)</f>
        <v>0</v>
      </c>
      <c r="V105" s="324">
        <f>ROUND(SUMIF('DV-Bewegungsdaten'!B:B,Kategorien!A105,'DV-Bewegungsdaten'!E:E),3)</f>
        <v>0</v>
      </c>
      <c r="AD105" s="390">
        <f t="shared" si="13"/>
        <v>0</v>
      </c>
      <c r="AE105" s="390">
        <f t="shared" si="14"/>
        <v>7.8000000000000291E-2</v>
      </c>
      <c r="AF105" s="390">
        <f t="shared" si="15"/>
        <v>1.2970000000000002</v>
      </c>
      <c r="AG105" s="390">
        <f t="shared" si="16"/>
        <v>0.66400000000000015</v>
      </c>
      <c r="AH105" s="390">
        <f t="shared" si="17"/>
        <v>0.57600000000000051</v>
      </c>
      <c r="AI105" s="390">
        <f t="shared" si="18"/>
        <v>1.1080000000000005</v>
      </c>
      <c r="AJ105" s="390">
        <f t="shared" si="19"/>
        <v>0.39100000000000046</v>
      </c>
      <c r="AK105" s="390">
        <f t="shared" si="20"/>
        <v>0.67500000000000027</v>
      </c>
      <c r="AL105" s="390">
        <f t="shared" si="21"/>
        <v>0.78500000000000014</v>
      </c>
      <c r="AM105" s="390">
        <f t="shared" si="22"/>
        <v>0.66600000000000037</v>
      </c>
      <c r="AN105" s="390">
        <f t="shared" si="23"/>
        <v>0.26000000000000068</v>
      </c>
      <c r="AO105" s="390">
        <f t="shared" si="24"/>
        <v>1.1630000000000003</v>
      </c>
    </row>
    <row r="106" spans="1:41" ht="15" customHeight="1" x14ac:dyDescent="0.25">
      <c r="A106" s="127" t="s">
        <v>4981</v>
      </c>
      <c r="B106" s="125" t="s">
        <v>2076</v>
      </c>
      <c r="C106" s="125" t="s">
        <v>4969</v>
      </c>
      <c r="D106" s="125" t="s">
        <v>4033</v>
      </c>
      <c r="F106" s="126">
        <v>3.37</v>
      </c>
      <c r="G106" s="126">
        <v>3.5700000000000003</v>
      </c>
      <c r="H106" s="126">
        <v>2.7</v>
      </c>
      <c r="I106" s="126"/>
      <c r="J106" s="329"/>
      <c r="K106" s="323">
        <f>ROUND(SUMIF('VGT-Bewegungsdaten'!B:B,A106,'VGT-Bewegungsdaten'!C:C),3)</f>
        <v>0</v>
      </c>
      <c r="L106" s="324">
        <f>ROUND(SUMIF('VGT-Bewegungsdaten'!B:B,$A106,'VGT-Bewegungsdaten'!D:D),2)</f>
        <v>0</v>
      </c>
      <c r="N106" s="376" t="s">
        <v>4930</v>
      </c>
      <c r="O106" s="376" t="s">
        <v>4939</v>
      </c>
      <c r="P106" s="326">
        <f>ROUND(SUMIF('AV-Bewegungsdaten'!B:B,A106,'AV-Bewegungsdaten'!C:C),3)</f>
        <v>0</v>
      </c>
      <c r="Q106" s="324">
        <f>ROUND(SUMIF('AV-Bewegungsdaten'!B:B,$A106,'AV-Bewegungsdaten'!D:D),2)</f>
        <v>0</v>
      </c>
      <c r="U106" s="326">
        <f>ROUND(SUMIF('DV-Bewegungsdaten'!B:B,Kategorien!A106,'DV-Bewegungsdaten'!D:D),3)</f>
        <v>0</v>
      </c>
      <c r="V106" s="324">
        <f>ROUND(SUMIF('DV-Bewegungsdaten'!B:B,Kategorien!A106,'DV-Bewegungsdaten'!E:E),3)</f>
        <v>0</v>
      </c>
      <c r="AD106" s="390">
        <f t="shared" si="13"/>
        <v>0</v>
      </c>
      <c r="AE106" s="390">
        <f t="shared" si="14"/>
        <v>0</v>
      </c>
      <c r="AF106" s="390">
        <f t="shared" si="15"/>
        <v>0.50700000000000012</v>
      </c>
      <c r="AG106" s="390">
        <f t="shared" si="16"/>
        <v>0</v>
      </c>
      <c r="AH106" s="390">
        <f t="shared" si="17"/>
        <v>0</v>
      </c>
      <c r="AI106" s="390">
        <f t="shared" si="18"/>
        <v>0.3180000000000005</v>
      </c>
      <c r="AJ106" s="390">
        <f t="shared" si="19"/>
        <v>0</v>
      </c>
      <c r="AK106" s="390">
        <f t="shared" si="20"/>
        <v>0</v>
      </c>
      <c r="AL106" s="390">
        <f t="shared" si="21"/>
        <v>0</v>
      </c>
      <c r="AM106" s="390">
        <f t="shared" si="22"/>
        <v>0</v>
      </c>
      <c r="AN106" s="390">
        <f t="shared" si="23"/>
        <v>0</v>
      </c>
      <c r="AO106" s="390">
        <f t="shared" si="24"/>
        <v>0.37300000000000022</v>
      </c>
    </row>
    <row r="107" spans="1:41" ht="15" customHeight="1" x14ac:dyDescent="0.25">
      <c r="A107" s="127" t="s">
        <v>4982</v>
      </c>
      <c r="B107" s="125" t="s">
        <v>2076</v>
      </c>
      <c r="C107" s="125" t="s">
        <v>4971</v>
      </c>
      <c r="D107" s="125" t="s">
        <v>4983</v>
      </c>
      <c r="E107" s="125" t="s">
        <v>5835</v>
      </c>
      <c r="F107" s="126">
        <v>12.57</v>
      </c>
      <c r="G107" s="126">
        <v>12.77</v>
      </c>
      <c r="H107" s="126">
        <v>10.06</v>
      </c>
      <c r="I107" s="126"/>
      <c r="J107" s="329"/>
      <c r="K107" s="323">
        <f>ROUND(SUMIF('VGT-Bewegungsdaten'!B:B,A107,'VGT-Bewegungsdaten'!C:C),3)</f>
        <v>0</v>
      </c>
      <c r="L107" s="324">
        <f>ROUND(SUMIF('VGT-Bewegungsdaten'!B:B,$A107,'VGT-Bewegungsdaten'!D:D),2)</f>
        <v>0</v>
      </c>
      <c r="N107" s="376" t="s">
        <v>4930</v>
      </c>
      <c r="O107" s="376" t="s">
        <v>4939</v>
      </c>
      <c r="P107" s="326">
        <f>ROUND(SUMIF('AV-Bewegungsdaten'!B:B,A107,'AV-Bewegungsdaten'!C:C),3)</f>
        <v>0</v>
      </c>
      <c r="Q107" s="324">
        <f>ROUND(SUMIF('AV-Bewegungsdaten'!B:B,$A107,'AV-Bewegungsdaten'!D:D),2)</f>
        <v>0</v>
      </c>
      <c r="U107" s="326">
        <f>ROUND(SUMIF('DV-Bewegungsdaten'!B:B,Kategorien!A107,'DV-Bewegungsdaten'!D:D),3)</f>
        <v>0</v>
      </c>
      <c r="V107" s="324">
        <f>ROUND(SUMIF('DV-Bewegungsdaten'!B:B,Kategorien!A107,'DV-Bewegungsdaten'!E:E),3)</f>
        <v>0</v>
      </c>
      <c r="AD107" s="390">
        <f t="shared" si="13"/>
        <v>7.8309999999999995</v>
      </c>
      <c r="AE107" s="390">
        <f t="shared" si="14"/>
        <v>8.4879999999999995</v>
      </c>
      <c r="AF107" s="390">
        <f t="shared" si="15"/>
        <v>9.706999999999999</v>
      </c>
      <c r="AG107" s="390">
        <f t="shared" si="16"/>
        <v>9.0739999999999998</v>
      </c>
      <c r="AH107" s="390">
        <f t="shared" si="17"/>
        <v>8.9860000000000007</v>
      </c>
      <c r="AI107" s="390">
        <f t="shared" si="18"/>
        <v>9.5180000000000007</v>
      </c>
      <c r="AJ107" s="390">
        <f t="shared" si="19"/>
        <v>8.8010000000000002</v>
      </c>
      <c r="AK107" s="390">
        <f t="shared" si="20"/>
        <v>9.0849999999999991</v>
      </c>
      <c r="AL107" s="390">
        <f t="shared" si="21"/>
        <v>9.1950000000000003</v>
      </c>
      <c r="AM107" s="390">
        <f t="shared" si="22"/>
        <v>9.0760000000000005</v>
      </c>
      <c r="AN107" s="390">
        <f t="shared" si="23"/>
        <v>8.67</v>
      </c>
      <c r="AO107" s="390">
        <f t="shared" si="24"/>
        <v>9.5730000000000004</v>
      </c>
    </row>
    <row r="108" spans="1:41" ht="15" customHeight="1" x14ac:dyDescent="0.25">
      <c r="A108" s="127" t="s">
        <v>4984</v>
      </c>
      <c r="B108" s="125" t="s">
        <v>2076</v>
      </c>
      <c r="C108" s="125" t="s">
        <v>4971</v>
      </c>
      <c r="D108" s="125" t="s">
        <v>4985</v>
      </c>
      <c r="E108" s="125" t="s">
        <v>5835</v>
      </c>
      <c r="F108" s="126">
        <v>8.2200000000000006</v>
      </c>
      <c r="G108" s="126">
        <v>8.42</v>
      </c>
      <c r="H108" s="126">
        <v>6.58</v>
      </c>
      <c r="I108" s="126"/>
      <c r="J108" s="329"/>
      <c r="K108" s="323">
        <f>ROUND(SUMIF('VGT-Bewegungsdaten'!B:B,A108,'VGT-Bewegungsdaten'!C:C),3)</f>
        <v>0</v>
      </c>
      <c r="L108" s="324">
        <f>ROUND(SUMIF('VGT-Bewegungsdaten'!B:B,$A108,'VGT-Bewegungsdaten'!D:D),2)</f>
        <v>0</v>
      </c>
      <c r="N108" s="376" t="s">
        <v>4930</v>
      </c>
      <c r="O108" s="376" t="s">
        <v>4939</v>
      </c>
      <c r="P108" s="326">
        <f>ROUND(SUMIF('AV-Bewegungsdaten'!B:B,A108,'AV-Bewegungsdaten'!C:C),3)</f>
        <v>0</v>
      </c>
      <c r="Q108" s="324">
        <f>ROUND(SUMIF('AV-Bewegungsdaten'!B:B,$A108,'AV-Bewegungsdaten'!D:D),2)</f>
        <v>0</v>
      </c>
      <c r="U108" s="326">
        <f>ROUND(SUMIF('DV-Bewegungsdaten'!B:B,Kategorien!A108,'DV-Bewegungsdaten'!D:D),3)</f>
        <v>0</v>
      </c>
      <c r="V108" s="324">
        <f>ROUND(SUMIF('DV-Bewegungsdaten'!B:B,Kategorien!A108,'DV-Bewegungsdaten'!E:E),3)</f>
        <v>0</v>
      </c>
      <c r="AD108" s="390">
        <f t="shared" si="13"/>
        <v>3.4809999999999999</v>
      </c>
      <c r="AE108" s="390">
        <f t="shared" si="14"/>
        <v>4.1379999999999999</v>
      </c>
      <c r="AF108" s="390">
        <f t="shared" si="15"/>
        <v>5.3569999999999993</v>
      </c>
      <c r="AG108" s="390">
        <f t="shared" si="16"/>
        <v>4.7240000000000002</v>
      </c>
      <c r="AH108" s="390">
        <f t="shared" si="17"/>
        <v>4.6360000000000001</v>
      </c>
      <c r="AI108" s="390">
        <f t="shared" si="18"/>
        <v>5.1680000000000001</v>
      </c>
      <c r="AJ108" s="390">
        <f t="shared" si="19"/>
        <v>4.4510000000000005</v>
      </c>
      <c r="AK108" s="390">
        <f t="shared" si="20"/>
        <v>4.7349999999999994</v>
      </c>
      <c r="AL108" s="390">
        <f t="shared" si="21"/>
        <v>4.8449999999999998</v>
      </c>
      <c r="AM108" s="390">
        <f t="shared" si="22"/>
        <v>4.726</v>
      </c>
      <c r="AN108" s="390">
        <f t="shared" si="23"/>
        <v>4.32</v>
      </c>
      <c r="AO108" s="390">
        <f t="shared" si="24"/>
        <v>5.2229999999999999</v>
      </c>
    </row>
    <row r="109" spans="1:41" ht="15" customHeight="1" x14ac:dyDescent="0.25">
      <c r="A109" s="127" t="s">
        <v>4986</v>
      </c>
      <c r="B109" s="125" t="s">
        <v>2076</v>
      </c>
      <c r="C109" s="125" t="s">
        <v>4971</v>
      </c>
      <c r="D109" s="125" t="s">
        <v>4987</v>
      </c>
      <c r="E109" s="125" t="s">
        <v>5835</v>
      </c>
      <c r="F109" s="126">
        <v>6.24</v>
      </c>
      <c r="G109" s="126">
        <v>6.44</v>
      </c>
      <c r="H109" s="126">
        <v>4.99</v>
      </c>
      <c r="I109" s="126"/>
      <c r="J109" s="329"/>
      <c r="K109" s="323">
        <f>ROUND(SUMIF('VGT-Bewegungsdaten'!B:B,A109,'VGT-Bewegungsdaten'!C:C),3)</f>
        <v>0</v>
      </c>
      <c r="L109" s="324">
        <f>ROUND(SUMIF('VGT-Bewegungsdaten'!B:B,$A109,'VGT-Bewegungsdaten'!D:D),2)</f>
        <v>0</v>
      </c>
      <c r="N109" s="376" t="s">
        <v>4930</v>
      </c>
      <c r="O109" s="376" t="s">
        <v>4939</v>
      </c>
      <c r="P109" s="326">
        <f>ROUND(SUMIF('AV-Bewegungsdaten'!B:B,A109,'AV-Bewegungsdaten'!C:C),3)</f>
        <v>0</v>
      </c>
      <c r="Q109" s="324">
        <f>ROUND(SUMIF('AV-Bewegungsdaten'!B:B,$A109,'AV-Bewegungsdaten'!D:D),2)</f>
        <v>0</v>
      </c>
      <c r="U109" s="326">
        <f>ROUND(SUMIF('DV-Bewegungsdaten'!B:B,Kategorien!A109,'DV-Bewegungsdaten'!D:D),3)</f>
        <v>0</v>
      </c>
      <c r="V109" s="324">
        <f>ROUND(SUMIF('DV-Bewegungsdaten'!B:B,Kategorien!A109,'DV-Bewegungsdaten'!E:E),3)</f>
        <v>0</v>
      </c>
      <c r="AD109" s="390">
        <f t="shared" si="13"/>
        <v>1.5010000000000003</v>
      </c>
      <c r="AE109" s="390">
        <f t="shared" si="14"/>
        <v>2.1580000000000004</v>
      </c>
      <c r="AF109" s="390">
        <f t="shared" si="15"/>
        <v>3.3770000000000002</v>
      </c>
      <c r="AG109" s="390">
        <f t="shared" si="16"/>
        <v>2.7440000000000002</v>
      </c>
      <c r="AH109" s="390">
        <f t="shared" si="17"/>
        <v>2.6560000000000006</v>
      </c>
      <c r="AI109" s="390">
        <f t="shared" si="18"/>
        <v>3.1880000000000006</v>
      </c>
      <c r="AJ109" s="390">
        <f t="shared" si="19"/>
        <v>2.4710000000000005</v>
      </c>
      <c r="AK109" s="390">
        <f t="shared" si="20"/>
        <v>2.7550000000000003</v>
      </c>
      <c r="AL109" s="390">
        <f t="shared" si="21"/>
        <v>2.8650000000000002</v>
      </c>
      <c r="AM109" s="390">
        <f t="shared" si="22"/>
        <v>2.7460000000000004</v>
      </c>
      <c r="AN109" s="390">
        <f t="shared" si="23"/>
        <v>2.3400000000000007</v>
      </c>
      <c r="AO109" s="390">
        <f t="shared" si="24"/>
        <v>3.2430000000000003</v>
      </c>
    </row>
    <row r="110" spans="1:41" ht="15" customHeight="1" x14ac:dyDescent="0.25">
      <c r="A110" s="127" t="s">
        <v>4988</v>
      </c>
      <c r="B110" s="125" t="s">
        <v>2076</v>
      </c>
      <c r="C110" s="125" t="s">
        <v>4971</v>
      </c>
      <c r="D110" s="125" t="s">
        <v>4989</v>
      </c>
      <c r="E110" s="125" t="s">
        <v>5835</v>
      </c>
      <c r="F110" s="126">
        <v>5.45</v>
      </c>
      <c r="G110" s="126">
        <v>5.65</v>
      </c>
      <c r="H110" s="126">
        <v>4.3600000000000003</v>
      </c>
      <c r="I110" s="126"/>
      <c r="J110" s="329"/>
      <c r="K110" s="323">
        <f>ROUND(SUMIF('VGT-Bewegungsdaten'!B:B,A110,'VGT-Bewegungsdaten'!C:C),3)</f>
        <v>0</v>
      </c>
      <c r="L110" s="324">
        <f>ROUND(SUMIF('VGT-Bewegungsdaten'!B:B,$A110,'VGT-Bewegungsdaten'!D:D),2)</f>
        <v>0</v>
      </c>
      <c r="N110" s="376" t="s">
        <v>4930</v>
      </c>
      <c r="O110" s="376" t="s">
        <v>4939</v>
      </c>
      <c r="P110" s="326">
        <f>ROUND(SUMIF('AV-Bewegungsdaten'!B:B,A110,'AV-Bewegungsdaten'!C:C),3)</f>
        <v>0</v>
      </c>
      <c r="Q110" s="324">
        <f>ROUND(SUMIF('AV-Bewegungsdaten'!B:B,$A110,'AV-Bewegungsdaten'!D:D),2)</f>
        <v>0</v>
      </c>
      <c r="U110" s="326">
        <f>ROUND(SUMIF('DV-Bewegungsdaten'!B:B,Kategorien!A110,'DV-Bewegungsdaten'!D:D),3)</f>
        <v>0</v>
      </c>
      <c r="V110" s="324">
        <f>ROUND(SUMIF('DV-Bewegungsdaten'!B:B,Kategorien!A110,'DV-Bewegungsdaten'!E:E),3)</f>
        <v>0</v>
      </c>
      <c r="AD110" s="390">
        <f t="shared" si="13"/>
        <v>0.7110000000000003</v>
      </c>
      <c r="AE110" s="390">
        <f t="shared" si="14"/>
        <v>1.3680000000000003</v>
      </c>
      <c r="AF110" s="390">
        <f t="shared" si="15"/>
        <v>2.5870000000000002</v>
      </c>
      <c r="AG110" s="390">
        <f t="shared" si="16"/>
        <v>1.9540000000000002</v>
      </c>
      <c r="AH110" s="390">
        <f t="shared" si="17"/>
        <v>1.8660000000000005</v>
      </c>
      <c r="AI110" s="390">
        <f t="shared" si="18"/>
        <v>2.3980000000000006</v>
      </c>
      <c r="AJ110" s="390">
        <f t="shared" si="19"/>
        <v>1.6810000000000005</v>
      </c>
      <c r="AK110" s="390">
        <f t="shared" si="20"/>
        <v>1.9650000000000003</v>
      </c>
      <c r="AL110" s="390">
        <f t="shared" si="21"/>
        <v>2.0750000000000002</v>
      </c>
      <c r="AM110" s="390">
        <f t="shared" si="22"/>
        <v>1.9560000000000004</v>
      </c>
      <c r="AN110" s="390">
        <f t="shared" si="23"/>
        <v>1.5500000000000007</v>
      </c>
      <c r="AO110" s="390">
        <f t="shared" si="24"/>
        <v>2.4530000000000003</v>
      </c>
    </row>
    <row r="111" spans="1:41" ht="15" customHeight="1" x14ac:dyDescent="0.25">
      <c r="A111" s="127" t="s">
        <v>4990</v>
      </c>
      <c r="B111" s="125" t="s">
        <v>2076</v>
      </c>
      <c r="C111" s="125" t="s">
        <v>4971</v>
      </c>
      <c r="D111" s="125" t="s">
        <v>4991</v>
      </c>
      <c r="E111" s="125" t="s">
        <v>5835</v>
      </c>
      <c r="F111" s="126">
        <v>5.25</v>
      </c>
      <c r="G111" s="126">
        <v>5.45</v>
      </c>
      <c r="H111" s="126">
        <v>4.2</v>
      </c>
      <c r="I111" s="126"/>
      <c r="J111" s="329"/>
      <c r="K111" s="323">
        <f>ROUND(SUMIF('VGT-Bewegungsdaten'!B:B,A111,'VGT-Bewegungsdaten'!C:C),3)</f>
        <v>0</v>
      </c>
      <c r="L111" s="324">
        <f>ROUND(SUMIF('VGT-Bewegungsdaten'!B:B,$A111,'VGT-Bewegungsdaten'!D:D),2)</f>
        <v>0</v>
      </c>
      <c r="N111" s="376" t="s">
        <v>4930</v>
      </c>
      <c r="O111" s="376" t="s">
        <v>4939</v>
      </c>
      <c r="P111" s="326">
        <f>ROUND(SUMIF('AV-Bewegungsdaten'!B:B,A111,'AV-Bewegungsdaten'!C:C),3)</f>
        <v>0</v>
      </c>
      <c r="Q111" s="324">
        <f>ROUND(SUMIF('AV-Bewegungsdaten'!B:B,$A111,'AV-Bewegungsdaten'!D:D),2)</f>
        <v>0</v>
      </c>
      <c r="U111" s="326">
        <f>ROUND(SUMIF('DV-Bewegungsdaten'!B:B,Kategorien!A111,'DV-Bewegungsdaten'!D:D),3)</f>
        <v>0</v>
      </c>
      <c r="V111" s="324">
        <f>ROUND(SUMIF('DV-Bewegungsdaten'!B:B,Kategorien!A111,'DV-Bewegungsdaten'!E:E),3)</f>
        <v>0</v>
      </c>
      <c r="AD111" s="390">
        <f t="shared" si="13"/>
        <v>0.51100000000000012</v>
      </c>
      <c r="AE111" s="390">
        <f t="shared" si="14"/>
        <v>1.1680000000000001</v>
      </c>
      <c r="AF111" s="390">
        <f t="shared" si="15"/>
        <v>2.387</v>
      </c>
      <c r="AG111" s="390">
        <f t="shared" si="16"/>
        <v>1.754</v>
      </c>
      <c r="AH111" s="390">
        <f t="shared" si="17"/>
        <v>1.6660000000000004</v>
      </c>
      <c r="AI111" s="390">
        <f t="shared" si="18"/>
        <v>2.1980000000000004</v>
      </c>
      <c r="AJ111" s="390">
        <f t="shared" si="19"/>
        <v>1.4810000000000003</v>
      </c>
      <c r="AK111" s="390">
        <f t="shared" si="20"/>
        <v>1.7650000000000001</v>
      </c>
      <c r="AL111" s="390">
        <f t="shared" si="21"/>
        <v>1.875</v>
      </c>
      <c r="AM111" s="390">
        <f t="shared" si="22"/>
        <v>1.7560000000000002</v>
      </c>
      <c r="AN111" s="390">
        <f t="shared" si="23"/>
        <v>1.3500000000000005</v>
      </c>
      <c r="AO111" s="390">
        <f t="shared" si="24"/>
        <v>2.2530000000000001</v>
      </c>
    </row>
    <row r="112" spans="1:41" ht="15" customHeight="1" x14ac:dyDescent="0.25">
      <c r="A112" s="127" t="s">
        <v>4992</v>
      </c>
      <c r="B112" s="125" t="s">
        <v>2076</v>
      </c>
      <c r="C112" s="125" t="s">
        <v>4971</v>
      </c>
      <c r="D112" s="125" t="s">
        <v>4993</v>
      </c>
      <c r="E112" s="125" t="s">
        <v>5835</v>
      </c>
      <c r="F112" s="126">
        <v>4.16</v>
      </c>
      <c r="G112" s="126">
        <v>4.3600000000000003</v>
      </c>
      <c r="H112" s="126">
        <v>3.33</v>
      </c>
      <c r="I112" s="126"/>
      <c r="J112" s="329"/>
      <c r="K112" s="323">
        <f>ROUND(SUMIF('VGT-Bewegungsdaten'!B:B,A112,'VGT-Bewegungsdaten'!C:C),3)</f>
        <v>0</v>
      </c>
      <c r="L112" s="324">
        <f>ROUND(SUMIF('VGT-Bewegungsdaten'!B:B,$A112,'VGT-Bewegungsdaten'!D:D),2)</f>
        <v>0</v>
      </c>
      <c r="N112" s="376" t="s">
        <v>4930</v>
      </c>
      <c r="O112" s="376" t="s">
        <v>4939</v>
      </c>
      <c r="P112" s="326">
        <f>ROUND(SUMIF('AV-Bewegungsdaten'!B:B,A112,'AV-Bewegungsdaten'!C:C),3)</f>
        <v>0</v>
      </c>
      <c r="Q112" s="324">
        <f>ROUND(SUMIF('AV-Bewegungsdaten'!B:B,$A112,'AV-Bewegungsdaten'!D:D),2)</f>
        <v>0</v>
      </c>
      <c r="U112" s="326">
        <f>ROUND(SUMIF('DV-Bewegungsdaten'!B:B,Kategorien!A112,'DV-Bewegungsdaten'!D:D),3)</f>
        <v>0</v>
      </c>
      <c r="V112" s="324">
        <f>ROUND(SUMIF('DV-Bewegungsdaten'!B:B,Kategorien!A112,'DV-Bewegungsdaten'!E:E),3)</f>
        <v>0</v>
      </c>
      <c r="AD112" s="390">
        <f t="shared" si="13"/>
        <v>0</v>
      </c>
      <c r="AE112" s="390">
        <f t="shared" si="14"/>
        <v>7.8000000000000291E-2</v>
      </c>
      <c r="AF112" s="390">
        <f t="shared" si="15"/>
        <v>1.2970000000000002</v>
      </c>
      <c r="AG112" s="390">
        <f t="shared" si="16"/>
        <v>0.66400000000000015</v>
      </c>
      <c r="AH112" s="390">
        <f t="shared" si="17"/>
        <v>0.57600000000000051</v>
      </c>
      <c r="AI112" s="390">
        <f t="shared" si="18"/>
        <v>1.1080000000000005</v>
      </c>
      <c r="AJ112" s="390">
        <f t="shared" si="19"/>
        <v>0.39100000000000046</v>
      </c>
      <c r="AK112" s="390">
        <f t="shared" si="20"/>
        <v>0.67500000000000027</v>
      </c>
      <c r="AL112" s="390">
        <f t="shared" si="21"/>
        <v>0.78500000000000014</v>
      </c>
      <c r="AM112" s="390">
        <f t="shared" si="22"/>
        <v>0.66600000000000037</v>
      </c>
      <c r="AN112" s="390">
        <f t="shared" si="23"/>
        <v>0.26000000000000068</v>
      </c>
      <c r="AO112" s="390">
        <f t="shared" si="24"/>
        <v>1.1630000000000003</v>
      </c>
    </row>
    <row r="113" spans="1:41" ht="15" customHeight="1" x14ac:dyDescent="0.25">
      <c r="A113" s="127" t="s">
        <v>4994</v>
      </c>
      <c r="B113" s="125" t="s">
        <v>2076</v>
      </c>
      <c r="C113" s="125" t="s">
        <v>4971</v>
      </c>
      <c r="D113" s="125" t="s">
        <v>4995</v>
      </c>
      <c r="E113" s="125" t="s">
        <v>5835</v>
      </c>
      <c r="F113" s="126">
        <v>3.37</v>
      </c>
      <c r="G113" s="126">
        <v>3.5700000000000003</v>
      </c>
      <c r="H113" s="126">
        <v>2.7</v>
      </c>
      <c r="I113" s="126"/>
      <c r="J113" s="329"/>
      <c r="K113" s="323">
        <f>ROUND(SUMIF('VGT-Bewegungsdaten'!B:B,A113,'VGT-Bewegungsdaten'!C:C),3)</f>
        <v>0</v>
      </c>
      <c r="L113" s="324">
        <f>ROUND(SUMIF('VGT-Bewegungsdaten'!B:B,$A113,'VGT-Bewegungsdaten'!D:D),2)</f>
        <v>0</v>
      </c>
      <c r="N113" s="376" t="s">
        <v>4930</v>
      </c>
      <c r="O113" s="376" t="s">
        <v>4939</v>
      </c>
      <c r="P113" s="326">
        <f>ROUND(SUMIF('AV-Bewegungsdaten'!B:B,A113,'AV-Bewegungsdaten'!C:C),3)</f>
        <v>0</v>
      </c>
      <c r="Q113" s="324">
        <f>ROUND(SUMIF('AV-Bewegungsdaten'!B:B,$A113,'AV-Bewegungsdaten'!D:D),2)</f>
        <v>0</v>
      </c>
      <c r="U113" s="326">
        <f>ROUND(SUMIF('DV-Bewegungsdaten'!B:B,Kategorien!A113,'DV-Bewegungsdaten'!D:D),3)</f>
        <v>0</v>
      </c>
      <c r="V113" s="324">
        <f>ROUND(SUMIF('DV-Bewegungsdaten'!B:B,Kategorien!A113,'DV-Bewegungsdaten'!E:E),3)</f>
        <v>0</v>
      </c>
      <c r="AD113" s="390">
        <f t="shared" si="13"/>
        <v>0</v>
      </c>
      <c r="AE113" s="390">
        <f t="shared" si="14"/>
        <v>0</v>
      </c>
      <c r="AF113" s="390">
        <f t="shared" si="15"/>
        <v>0.50700000000000012</v>
      </c>
      <c r="AG113" s="390">
        <f t="shared" si="16"/>
        <v>0</v>
      </c>
      <c r="AH113" s="390">
        <f t="shared" si="17"/>
        <v>0</v>
      </c>
      <c r="AI113" s="390">
        <f t="shared" si="18"/>
        <v>0.3180000000000005</v>
      </c>
      <c r="AJ113" s="390">
        <f t="shared" si="19"/>
        <v>0</v>
      </c>
      <c r="AK113" s="390">
        <f t="shared" si="20"/>
        <v>0</v>
      </c>
      <c r="AL113" s="390">
        <f t="shared" si="21"/>
        <v>0</v>
      </c>
      <c r="AM113" s="390">
        <f t="shared" si="22"/>
        <v>0</v>
      </c>
      <c r="AN113" s="390">
        <f t="shared" si="23"/>
        <v>0</v>
      </c>
      <c r="AO113" s="390">
        <f t="shared" si="24"/>
        <v>0.37300000000000022</v>
      </c>
    </row>
    <row r="114" spans="1:41" ht="15" customHeight="1" x14ac:dyDescent="0.25">
      <c r="A114" s="127" t="s">
        <v>5225</v>
      </c>
      <c r="B114" s="125" t="s">
        <v>2076</v>
      </c>
      <c r="C114" s="125" t="s">
        <v>5226</v>
      </c>
      <c r="D114" s="125" t="s">
        <v>1475</v>
      </c>
      <c r="F114" s="126">
        <v>12.45</v>
      </c>
      <c r="G114" s="126">
        <v>12.649999999999999</v>
      </c>
      <c r="H114" s="126">
        <v>9.9600000000000009</v>
      </c>
      <c r="I114" s="126"/>
      <c r="J114" s="329"/>
      <c r="K114" s="323">
        <f>ROUND(SUMIF('VGT-Bewegungsdaten'!B:B,A114,'VGT-Bewegungsdaten'!C:C),3)</f>
        <v>0</v>
      </c>
      <c r="L114" s="324">
        <f>ROUND(SUMIF('VGT-Bewegungsdaten'!B:B,$A114,'VGT-Bewegungsdaten'!D:D),2)</f>
        <v>0</v>
      </c>
      <c r="N114" s="376" t="s">
        <v>4930</v>
      </c>
      <c r="O114" s="376" t="s">
        <v>4939</v>
      </c>
      <c r="P114" s="326">
        <f>ROUND(SUMIF('AV-Bewegungsdaten'!B:B,A114,'AV-Bewegungsdaten'!C:C),3)</f>
        <v>0</v>
      </c>
      <c r="Q114" s="324">
        <f>ROUND(SUMIF('AV-Bewegungsdaten'!B:B,$A114,'AV-Bewegungsdaten'!D:D),2)</f>
        <v>0</v>
      </c>
      <c r="U114" s="326">
        <f>ROUND(SUMIF('DV-Bewegungsdaten'!B:B,Kategorien!A114,'DV-Bewegungsdaten'!D:D),3)</f>
        <v>0</v>
      </c>
      <c r="V114" s="324">
        <f>ROUND(SUMIF('DV-Bewegungsdaten'!B:B,Kategorien!A114,'DV-Bewegungsdaten'!E:E),3)</f>
        <v>0</v>
      </c>
      <c r="AD114" s="390">
        <f t="shared" si="13"/>
        <v>7.7109999999999985</v>
      </c>
      <c r="AE114" s="390">
        <f t="shared" si="14"/>
        <v>8.3679999999999986</v>
      </c>
      <c r="AF114" s="390">
        <f t="shared" si="15"/>
        <v>9.586999999999998</v>
      </c>
      <c r="AG114" s="390">
        <f t="shared" si="16"/>
        <v>8.9539999999999988</v>
      </c>
      <c r="AH114" s="390">
        <f t="shared" si="17"/>
        <v>8.8659999999999997</v>
      </c>
      <c r="AI114" s="390">
        <f t="shared" si="18"/>
        <v>9.3979999999999997</v>
      </c>
      <c r="AJ114" s="390">
        <f t="shared" si="19"/>
        <v>8.6809999999999992</v>
      </c>
      <c r="AK114" s="390">
        <f t="shared" si="20"/>
        <v>8.9649999999999981</v>
      </c>
      <c r="AL114" s="390">
        <f t="shared" si="21"/>
        <v>9.0749999999999993</v>
      </c>
      <c r="AM114" s="390">
        <f t="shared" si="22"/>
        <v>8.9559999999999995</v>
      </c>
      <c r="AN114" s="390">
        <f t="shared" si="23"/>
        <v>8.5499999999999989</v>
      </c>
      <c r="AO114" s="390">
        <f t="shared" si="24"/>
        <v>9.4529999999999994</v>
      </c>
    </row>
    <row r="115" spans="1:41" ht="15" customHeight="1" x14ac:dyDescent="0.25">
      <c r="A115" s="127" t="s">
        <v>5227</v>
      </c>
      <c r="B115" s="125" t="s">
        <v>2076</v>
      </c>
      <c r="C115" s="125" t="s">
        <v>5226</v>
      </c>
      <c r="D115" s="125" t="s">
        <v>4023</v>
      </c>
      <c r="F115" s="126">
        <v>8.1300000000000008</v>
      </c>
      <c r="G115" s="126">
        <v>8.33</v>
      </c>
      <c r="H115" s="126">
        <v>6.5</v>
      </c>
      <c r="I115" s="126"/>
      <c r="J115" s="329"/>
      <c r="K115" s="323">
        <f>ROUND(SUMIF('VGT-Bewegungsdaten'!B:B,A115,'VGT-Bewegungsdaten'!C:C),3)</f>
        <v>0</v>
      </c>
      <c r="L115" s="324">
        <f>ROUND(SUMIF('VGT-Bewegungsdaten'!B:B,$A115,'VGT-Bewegungsdaten'!D:D),2)</f>
        <v>0</v>
      </c>
      <c r="N115" s="376" t="s">
        <v>4930</v>
      </c>
      <c r="O115" s="376" t="s">
        <v>4939</v>
      </c>
      <c r="P115" s="326">
        <f>ROUND(SUMIF('AV-Bewegungsdaten'!B:B,A115,'AV-Bewegungsdaten'!C:C),3)</f>
        <v>0</v>
      </c>
      <c r="Q115" s="324">
        <f>ROUND(SUMIF('AV-Bewegungsdaten'!B:B,$A115,'AV-Bewegungsdaten'!D:D),2)</f>
        <v>0</v>
      </c>
      <c r="U115" s="326">
        <f>ROUND(SUMIF('DV-Bewegungsdaten'!B:B,Kategorien!A115,'DV-Bewegungsdaten'!D:D),3)</f>
        <v>0</v>
      </c>
      <c r="V115" s="324">
        <f>ROUND(SUMIF('DV-Bewegungsdaten'!B:B,Kategorien!A115,'DV-Bewegungsdaten'!E:E),3)</f>
        <v>0</v>
      </c>
      <c r="AD115" s="390">
        <f t="shared" si="13"/>
        <v>3.391</v>
      </c>
      <c r="AE115" s="390">
        <f t="shared" si="14"/>
        <v>4.048</v>
      </c>
      <c r="AF115" s="390">
        <f t="shared" si="15"/>
        <v>5.2669999999999995</v>
      </c>
      <c r="AG115" s="390">
        <f t="shared" si="16"/>
        <v>4.6340000000000003</v>
      </c>
      <c r="AH115" s="390">
        <f t="shared" si="17"/>
        <v>4.5460000000000003</v>
      </c>
      <c r="AI115" s="390">
        <f t="shared" si="18"/>
        <v>5.0780000000000003</v>
      </c>
      <c r="AJ115" s="390">
        <f t="shared" si="19"/>
        <v>4.3610000000000007</v>
      </c>
      <c r="AK115" s="390">
        <f t="shared" si="20"/>
        <v>4.6449999999999996</v>
      </c>
      <c r="AL115" s="390">
        <f t="shared" si="21"/>
        <v>4.7549999999999999</v>
      </c>
      <c r="AM115" s="390">
        <f t="shared" si="22"/>
        <v>4.6360000000000001</v>
      </c>
      <c r="AN115" s="390">
        <f t="shared" si="23"/>
        <v>4.2300000000000004</v>
      </c>
      <c r="AO115" s="390">
        <f t="shared" si="24"/>
        <v>5.133</v>
      </c>
    </row>
    <row r="116" spans="1:41" ht="15" customHeight="1" x14ac:dyDescent="0.25">
      <c r="A116" s="127" t="s">
        <v>5228</v>
      </c>
      <c r="B116" s="125" t="s">
        <v>2076</v>
      </c>
      <c r="C116" s="125" t="s">
        <v>5226</v>
      </c>
      <c r="D116" s="125" t="s">
        <v>4025</v>
      </c>
      <c r="F116" s="126">
        <v>6.17</v>
      </c>
      <c r="G116" s="126">
        <v>6.37</v>
      </c>
      <c r="H116" s="126">
        <v>4.9400000000000004</v>
      </c>
      <c r="I116" s="126"/>
      <c r="J116" s="329"/>
      <c r="K116" s="323">
        <f>ROUND(SUMIF('VGT-Bewegungsdaten'!B:B,A116,'VGT-Bewegungsdaten'!C:C),3)</f>
        <v>0</v>
      </c>
      <c r="L116" s="324">
        <f>ROUND(SUMIF('VGT-Bewegungsdaten'!B:B,$A116,'VGT-Bewegungsdaten'!D:D),2)</f>
        <v>0</v>
      </c>
      <c r="N116" s="376" t="s">
        <v>4930</v>
      </c>
      <c r="O116" s="376" t="s">
        <v>4939</v>
      </c>
      <c r="P116" s="326">
        <f>ROUND(SUMIF('AV-Bewegungsdaten'!B:B,A116,'AV-Bewegungsdaten'!C:C),3)</f>
        <v>0</v>
      </c>
      <c r="Q116" s="324">
        <f>ROUND(SUMIF('AV-Bewegungsdaten'!B:B,$A116,'AV-Bewegungsdaten'!D:D),2)</f>
        <v>0</v>
      </c>
      <c r="U116" s="326">
        <f>ROUND(SUMIF('DV-Bewegungsdaten'!B:B,Kategorien!A116,'DV-Bewegungsdaten'!D:D),3)</f>
        <v>0</v>
      </c>
      <c r="V116" s="324">
        <f>ROUND(SUMIF('DV-Bewegungsdaten'!B:B,Kategorien!A116,'DV-Bewegungsdaten'!E:E),3)</f>
        <v>0</v>
      </c>
      <c r="AD116" s="390">
        <f t="shared" si="13"/>
        <v>1.431</v>
      </c>
      <c r="AE116" s="390">
        <f t="shared" si="14"/>
        <v>2.0880000000000001</v>
      </c>
      <c r="AF116" s="390">
        <f t="shared" si="15"/>
        <v>3.3069999999999999</v>
      </c>
      <c r="AG116" s="390">
        <f t="shared" si="16"/>
        <v>2.6739999999999999</v>
      </c>
      <c r="AH116" s="390">
        <f t="shared" si="17"/>
        <v>2.5860000000000003</v>
      </c>
      <c r="AI116" s="390">
        <f t="shared" si="18"/>
        <v>3.1180000000000003</v>
      </c>
      <c r="AJ116" s="390">
        <f t="shared" si="19"/>
        <v>2.4010000000000002</v>
      </c>
      <c r="AK116" s="390">
        <f t="shared" si="20"/>
        <v>2.6850000000000001</v>
      </c>
      <c r="AL116" s="390">
        <f t="shared" si="21"/>
        <v>2.7949999999999999</v>
      </c>
      <c r="AM116" s="390">
        <f t="shared" si="22"/>
        <v>2.6760000000000002</v>
      </c>
      <c r="AN116" s="390">
        <f t="shared" si="23"/>
        <v>2.2700000000000005</v>
      </c>
      <c r="AO116" s="390">
        <f t="shared" si="24"/>
        <v>3.173</v>
      </c>
    </row>
    <row r="117" spans="1:41" ht="15" customHeight="1" x14ac:dyDescent="0.25">
      <c r="A117" s="127" t="s">
        <v>5229</v>
      </c>
      <c r="B117" s="125" t="s">
        <v>2076</v>
      </c>
      <c r="C117" s="125" t="s">
        <v>5226</v>
      </c>
      <c r="D117" s="125" t="s">
        <v>4027</v>
      </c>
      <c r="F117" s="126">
        <v>5.39</v>
      </c>
      <c r="G117" s="126">
        <v>5.59</v>
      </c>
      <c r="H117" s="126">
        <v>4.3099999999999996</v>
      </c>
      <c r="I117" s="126"/>
      <c r="J117" s="329"/>
      <c r="K117" s="323">
        <f>ROUND(SUMIF('VGT-Bewegungsdaten'!B:B,A117,'VGT-Bewegungsdaten'!C:C),3)</f>
        <v>0</v>
      </c>
      <c r="L117" s="324">
        <f>ROUND(SUMIF('VGT-Bewegungsdaten'!B:B,$A117,'VGT-Bewegungsdaten'!D:D),2)</f>
        <v>0</v>
      </c>
      <c r="N117" s="376" t="s">
        <v>4930</v>
      </c>
      <c r="O117" s="376" t="s">
        <v>4939</v>
      </c>
      <c r="P117" s="326">
        <f>ROUND(SUMIF('AV-Bewegungsdaten'!B:B,A117,'AV-Bewegungsdaten'!C:C),3)</f>
        <v>0</v>
      </c>
      <c r="Q117" s="324">
        <f>ROUND(SUMIF('AV-Bewegungsdaten'!B:B,$A117,'AV-Bewegungsdaten'!D:D),2)</f>
        <v>0</v>
      </c>
      <c r="U117" s="326">
        <f>ROUND(SUMIF('DV-Bewegungsdaten'!B:B,Kategorien!A117,'DV-Bewegungsdaten'!D:D),3)</f>
        <v>0</v>
      </c>
      <c r="V117" s="324">
        <f>ROUND(SUMIF('DV-Bewegungsdaten'!B:B,Kategorien!A117,'DV-Bewegungsdaten'!E:E),3)</f>
        <v>0</v>
      </c>
      <c r="AD117" s="390">
        <f t="shared" si="13"/>
        <v>0.6509999999999998</v>
      </c>
      <c r="AE117" s="390">
        <f t="shared" si="14"/>
        <v>1.3079999999999998</v>
      </c>
      <c r="AF117" s="390">
        <f t="shared" si="15"/>
        <v>2.5269999999999997</v>
      </c>
      <c r="AG117" s="390">
        <f t="shared" si="16"/>
        <v>1.8939999999999997</v>
      </c>
      <c r="AH117" s="390">
        <f t="shared" si="17"/>
        <v>1.806</v>
      </c>
      <c r="AI117" s="390">
        <f t="shared" si="18"/>
        <v>2.3380000000000001</v>
      </c>
      <c r="AJ117" s="390">
        <f t="shared" si="19"/>
        <v>1.621</v>
      </c>
      <c r="AK117" s="390">
        <f t="shared" si="20"/>
        <v>1.9049999999999998</v>
      </c>
      <c r="AL117" s="390">
        <f t="shared" si="21"/>
        <v>2.0149999999999997</v>
      </c>
      <c r="AM117" s="390">
        <f t="shared" si="22"/>
        <v>1.8959999999999999</v>
      </c>
      <c r="AN117" s="390">
        <f t="shared" si="23"/>
        <v>1.4900000000000002</v>
      </c>
      <c r="AO117" s="390">
        <f t="shared" si="24"/>
        <v>2.3929999999999998</v>
      </c>
    </row>
    <row r="118" spans="1:41" ht="15" customHeight="1" x14ac:dyDescent="0.25">
      <c r="A118" s="127" t="s">
        <v>5230</v>
      </c>
      <c r="B118" s="125" t="s">
        <v>2076</v>
      </c>
      <c r="C118" s="125" t="s">
        <v>5226</v>
      </c>
      <c r="D118" s="125" t="s">
        <v>4029</v>
      </c>
      <c r="F118" s="126">
        <v>5.19</v>
      </c>
      <c r="G118" s="126">
        <v>5.3900000000000006</v>
      </c>
      <c r="H118" s="126">
        <v>4.1500000000000004</v>
      </c>
      <c r="I118" s="126"/>
      <c r="J118" s="329"/>
      <c r="K118" s="323">
        <f>ROUND(SUMIF('VGT-Bewegungsdaten'!B:B,A118,'VGT-Bewegungsdaten'!C:C),3)</f>
        <v>0</v>
      </c>
      <c r="L118" s="324">
        <f>ROUND(SUMIF('VGT-Bewegungsdaten'!B:B,$A118,'VGT-Bewegungsdaten'!D:D),2)</f>
        <v>0</v>
      </c>
      <c r="N118" s="376" t="s">
        <v>4930</v>
      </c>
      <c r="O118" s="376" t="s">
        <v>4939</v>
      </c>
      <c r="P118" s="326">
        <f>ROUND(SUMIF('AV-Bewegungsdaten'!B:B,A118,'AV-Bewegungsdaten'!C:C),3)</f>
        <v>0</v>
      </c>
      <c r="Q118" s="324">
        <f>ROUND(SUMIF('AV-Bewegungsdaten'!B:B,$A118,'AV-Bewegungsdaten'!D:D),2)</f>
        <v>0</v>
      </c>
      <c r="U118" s="326">
        <f>ROUND(SUMIF('DV-Bewegungsdaten'!B:B,Kategorien!A118,'DV-Bewegungsdaten'!D:D),3)</f>
        <v>0</v>
      </c>
      <c r="V118" s="324">
        <f>ROUND(SUMIF('DV-Bewegungsdaten'!B:B,Kategorien!A118,'DV-Bewegungsdaten'!E:E),3)</f>
        <v>0</v>
      </c>
      <c r="AD118" s="390">
        <f t="shared" si="13"/>
        <v>0.45100000000000051</v>
      </c>
      <c r="AE118" s="390">
        <f t="shared" si="14"/>
        <v>1.1080000000000005</v>
      </c>
      <c r="AF118" s="390">
        <f t="shared" si="15"/>
        <v>2.3270000000000004</v>
      </c>
      <c r="AG118" s="390">
        <f t="shared" si="16"/>
        <v>1.6940000000000004</v>
      </c>
      <c r="AH118" s="390">
        <f t="shared" si="17"/>
        <v>1.6060000000000008</v>
      </c>
      <c r="AI118" s="390">
        <f t="shared" si="18"/>
        <v>2.1380000000000008</v>
      </c>
      <c r="AJ118" s="390">
        <f t="shared" si="19"/>
        <v>1.4210000000000007</v>
      </c>
      <c r="AK118" s="390">
        <f t="shared" si="20"/>
        <v>1.7050000000000005</v>
      </c>
      <c r="AL118" s="390">
        <f t="shared" si="21"/>
        <v>1.8150000000000004</v>
      </c>
      <c r="AM118" s="390">
        <f t="shared" si="22"/>
        <v>1.6960000000000006</v>
      </c>
      <c r="AN118" s="390">
        <f t="shared" si="23"/>
        <v>1.2900000000000009</v>
      </c>
      <c r="AO118" s="390">
        <f t="shared" si="24"/>
        <v>2.1930000000000005</v>
      </c>
    </row>
    <row r="119" spans="1:41" ht="15" customHeight="1" x14ac:dyDescent="0.25">
      <c r="A119" s="127" t="s">
        <v>5231</v>
      </c>
      <c r="B119" s="125" t="s">
        <v>2076</v>
      </c>
      <c r="C119" s="125" t="s">
        <v>5226</v>
      </c>
      <c r="D119" s="125" t="s">
        <v>4031</v>
      </c>
      <c r="F119" s="126">
        <v>4.12</v>
      </c>
      <c r="G119" s="126">
        <v>4.32</v>
      </c>
      <c r="H119" s="126">
        <v>3.3</v>
      </c>
      <c r="I119" s="126"/>
      <c r="J119" s="329"/>
      <c r="K119" s="323">
        <f>ROUND(SUMIF('VGT-Bewegungsdaten'!B:B,A119,'VGT-Bewegungsdaten'!C:C),3)</f>
        <v>0</v>
      </c>
      <c r="L119" s="324">
        <f>ROUND(SUMIF('VGT-Bewegungsdaten'!B:B,$A119,'VGT-Bewegungsdaten'!D:D),2)</f>
        <v>0</v>
      </c>
      <c r="N119" s="376" t="s">
        <v>4930</v>
      </c>
      <c r="O119" s="376" t="s">
        <v>4939</v>
      </c>
      <c r="P119" s="326">
        <f>ROUND(SUMIF('AV-Bewegungsdaten'!B:B,A119,'AV-Bewegungsdaten'!C:C),3)</f>
        <v>0</v>
      </c>
      <c r="Q119" s="324">
        <f>ROUND(SUMIF('AV-Bewegungsdaten'!B:B,$A119,'AV-Bewegungsdaten'!D:D),2)</f>
        <v>0</v>
      </c>
      <c r="U119" s="326">
        <f>ROUND(SUMIF('DV-Bewegungsdaten'!B:B,Kategorien!A119,'DV-Bewegungsdaten'!D:D),3)</f>
        <v>0</v>
      </c>
      <c r="V119" s="324">
        <f>ROUND(SUMIF('DV-Bewegungsdaten'!B:B,Kategorien!A119,'DV-Bewegungsdaten'!E:E),3)</f>
        <v>0</v>
      </c>
      <c r="AD119" s="390">
        <f t="shared" si="13"/>
        <v>0</v>
      </c>
      <c r="AE119" s="390">
        <f t="shared" si="14"/>
        <v>3.8000000000000256E-2</v>
      </c>
      <c r="AF119" s="390">
        <f t="shared" si="15"/>
        <v>1.2570000000000001</v>
      </c>
      <c r="AG119" s="390">
        <f t="shared" si="16"/>
        <v>0.62400000000000011</v>
      </c>
      <c r="AH119" s="390">
        <f t="shared" si="17"/>
        <v>0.53600000000000048</v>
      </c>
      <c r="AI119" s="390">
        <f t="shared" si="18"/>
        <v>1.0680000000000005</v>
      </c>
      <c r="AJ119" s="390">
        <f t="shared" si="19"/>
        <v>0.35100000000000042</v>
      </c>
      <c r="AK119" s="390">
        <f t="shared" si="20"/>
        <v>0.63500000000000023</v>
      </c>
      <c r="AL119" s="390">
        <f t="shared" si="21"/>
        <v>0.74500000000000011</v>
      </c>
      <c r="AM119" s="390">
        <f t="shared" si="22"/>
        <v>0.62600000000000033</v>
      </c>
      <c r="AN119" s="390">
        <f t="shared" si="23"/>
        <v>0.22000000000000064</v>
      </c>
      <c r="AO119" s="390">
        <f t="shared" si="24"/>
        <v>1.1230000000000002</v>
      </c>
    </row>
    <row r="120" spans="1:41" ht="15" customHeight="1" x14ac:dyDescent="0.25">
      <c r="A120" s="127" t="s">
        <v>5232</v>
      </c>
      <c r="B120" s="125" t="s">
        <v>2076</v>
      </c>
      <c r="C120" s="125" t="s">
        <v>5226</v>
      </c>
      <c r="D120" s="125" t="s">
        <v>4033</v>
      </c>
      <c r="F120" s="126">
        <v>3.33</v>
      </c>
      <c r="G120" s="126">
        <v>3.5300000000000002</v>
      </c>
      <c r="H120" s="126">
        <v>2.66</v>
      </c>
      <c r="I120" s="126"/>
      <c r="J120" s="329"/>
      <c r="K120" s="323">
        <f>ROUND(SUMIF('VGT-Bewegungsdaten'!B:B,A120,'VGT-Bewegungsdaten'!C:C),3)</f>
        <v>0</v>
      </c>
      <c r="L120" s="324">
        <f>ROUND(SUMIF('VGT-Bewegungsdaten'!B:B,$A120,'VGT-Bewegungsdaten'!D:D),2)</f>
        <v>0</v>
      </c>
      <c r="N120" s="376" t="s">
        <v>4930</v>
      </c>
      <c r="O120" s="376" t="s">
        <v>4939</v>
      </c>
      <c r="P120" s="326">
        <f>ROUND(SUMIF('AV-Bewegungsdaten'!B:B,A120,'AV-Bewegungsdaten'!C:C),3)</f>
        <v>0</v>
      </c>
      <c r="Q120" s="324">
        <f>ROUND(SUMIF('AV-Bewegungsdaten'!B:B,$A120,'AV-Bewegungsdaten'!D:D),2)</f>
        <v>0</v>
      </c>
      <c r="U120" s="326">
        <f>ROUND(SUMIF('DV-Bewegungsdaten'!B:B,Kategorien!A120,'DV-Bewegungsdaten'!D:D),3)</f>
        <v>0</v>
      </c>
      <c r="V120" s="324">
        <f>ROUND(SUMIF('DV-Bewegungsdaten'!B:B,Kategorien!A120,'DV-Bewegungsdaten'!E:E),3)</f>
        <v>0</v>
      </c>
      <c r="AD120" s="390">
        <f t="shared" si="13"/>
        <v>0</v>
      </c>
      <c r="AE120" s="390">
        <f t="shared" si="14"/>
        <v>0</v>
      </c>
      <c r="AF120" s="390">
        <f t="shared" si="15"/>
        <v>0.46700000000000008</v>
      </c>
      <c r="AG120" s="390">
        <f t="shared" si="16"/>
        <v>0</v>
      </c>
      <c r="AH120" s="390">
        <f t="shared" si="17"/>
        <v>0</v>
      </c>
      <c r="AI120" s="390">
        <f t="shared" si="18"/>
        <v>0.27800000000000047</v>
      </c>
      <c r="AJ120" s="390">
        <f t="shared" si="19"/>
        <v>0</v>
      </c>
      <c r="AK120" s="390">
        <f t="shared" si="20"/>
        <v>0</v>
      </c>
      <c r="AL120" s="390">
        <f t="shared" si="21"/>
        <v>0</v>
      </c>
      <c r="AM120" s="390">
        <f t="shared" si="22"/>
        <v>0</v>
      </c>
      <c r="AN120" s="390">
        <f t="shared" si="23"/>
        <v>0</v>
      </c>
      <c r="AO120" s="390">
        <f t="shared" si="24"/>
        <v>0.33300000000000018</v>
      </c>
    </row>
    <row r="121" spans="1:41" ht="15" customHeight="1" x14ac:dyDescent="0.25">
      <c r="A121" s="127" t="s">
        <v>5233</v>
      </c>
      <c r="B121" s="125" t="s">
        <v>2076</v>
      </c>
      <c r="C121" s="125" t="s">
        <v>5234</v>
      </c>
      <c r="D121" s="125" t="s">
        <v>5235</v>
      </c>
      <c r="E121" s="125" t="s">
        <v>5835</v>
      </c>
      <c r="F121" s="126">
        <v>12.45</v>
      </c>
      <c r="G121" s="126">
        <v>12.45</v>
      </c>
      <c r="H121" s="126">
        <v>9.9600000000000009</v>
      </c>
      <c r="I121" s="126"/>
      <c r="J121" s="329"/>
      <c r="K121" s="323">
        <f>ROUND(SUMIF('VGT-Bewegungsdaten'!B:B,A121,'VGT-Bewegungsdaten'!C:C),3)</f>
        <v>0</v>
      </c>
      <c r="L121" s="324">
        <f>ROUND(SUMIF('VGT-Bewegungsdaten'!B:B,$A121,'VGT-Bewegungsdaten'!D:D),2)</f>
        <v>0</v>
      </c>
      <c r="N121" s="376" t="s">
        <v>4930</v>
      </c>
      <c r="O121" s="376" t="s">
        <v>4939</v>
      </c>
      <c r="P121" s="326">
        <f>ROUND(SUMIF('AV-Bewegungsdaten'!B:B,A121,'AV-Bewegungsdaten'!C:C),3)</f>
        <v>0</v>
      </c>
      <c r="Q121" s="324">
        <f>ROUND(SUMIF('AV-Bewegungsdaten'!B:B,$A121,'AV-Bewegungsdaten'!D:D),2)</f>
        <v>0</v>
      </c>
      <c r="U121" s="326">
        <f>ROUND(SUMIF('DV-Bewegungsdaten'!B:B,Kategorien!A121,'DV-Bewegungsdaten'!D:D),3)</f>
        <v>0</v>
      </c>
      <c r="V121" s="324">
        <f>ROUND(SUMIF('DV-Bewegungsdaten'!B:B,Kategorien!A121,'DV-Bewegungsdaten'!E:E),3)</f>
        <v>0</v>
      </c>
      <c r="AD121" s="390">
        <f t="shared" si="13"/>
        <v>7.5109999999999992</v>
      </c>
      <c r="AE121" s="390">
        <f t="shared" si="14"/>
        <v>8.1679999999999993</v>
      </c>
      <c r="AF121" s="390">
        <f t="shared" si="15"/>
        <v>9.3869999999999987</v>
      </c>
      <c r="AG121" s="390">
        <f t="shared" si="16"/>
        <v>8.7539999999999996</v>
      </c>
      <c r="AH121" s="390">
        <f t="shared" si="17"/>
        <v>8.6660000000000004</v>
      </c>
      <c r="AI121" s="390">
        <f t="shared" si="18"/>
        <v>9.1980000000000004</v>
      </c>
      <c r="AJ121" s="390">
        <f t="shared" si="19"/>
        <v>8.4809999999999999</v>
      </c>
      <c r="AK121" s="390">
        <f t="shared" si="20"/>
        <v>8.7649999999999988</v>
      </c>
      <c r="AL121" s="390">
        <f t="shared" si="21"/>
        <v>8.875</v>
      </c>
      <c r="AM121" s="390">
        <f t="shared" si="22"/>
        <v>8.7560000000000002</v>
      </c>
      <c r="AN121" s="390">
        <f t="shared" si="23"/>
        <v>8.35</v>
      </c>
      <c r="AO121" s="390">
        <f t="shared" si="24"/>
        <v>9.2530000000000001</v>
      </c>
    </row>
    <row r="122" spans="1:41" ht="15" customHeight="1" x14ac:dyDescent="0.25">
      <c r="A122" s="127" t="s">
        <v>5236</v>
      </c>
      <c r="B122" s="125" t="s">
        <v>2076</v>
      </c>
      <c r="C122" s="125" t="s">
        <v>5234</v>
      </c>
      <c r="D122" s="125" t="s">
        <v>5237</v>
      </c>
      <c r="E122" s="125" t="s">
        <v>5835</v>
      </c>
      <c r="F122" s="126">
        <v>8.1300000000000008</v>
      </c>
      <c r="G122" s="126">
        <v>8.1300000000000008</v>
      </c>
      <c r="H122" s="126">
        <v>6.5040000000000013</v>
      </c>
      <c r="I122" s="126"/>
      <c r="J122" s="329"/>
      <c r="K122" s="323">
        <f>ROUND(SUMIF('VGT-Bewegungsdaten'!B:B,A122,'VGT-Bewegungsdaten'!C:C),3)</f>
        <v>0</v>
      </c>
      <c r="L122" s="324">
        <f>ROUND(SUMIF('VGT-Bewegungsdaten'!B:B,$A122,'VGT-Bewegungsdaten'!D:D),2)</f>
        <v>0</v>
      </c>
      <c r="N122" s="376" t="s">
        <v>4930</v>
      </c>
      <c r="O122" s="376" t="s">
        <v>4939</v>
      </c>
      <c r="P122" s="326">
        <f>ROUND(SUMIF('AV-Bewegungsdaten'!B:B,A122,'AV-Bewegungsdaten'!C:C),3)</f>
        <v>0</v>
      </c>
      <c r="Q122" s="324">
        <f>ROUND(SUMIF('AV-Bewegungsdaten'!B:B,$A122,'AV-Bewegungsdaten'!D:D),2)</f>
        <v>0</v>
      </c>
      <c r="U122" s="326">
        <f>ROUND(SUMIF('DV-Bewegungsdaten'!B:B,Kategorien!A122,'DV-Bewegungsdaten'!D:D),3)</f>
        <v>0</v>
      </c>
      <c r="V122" s="324">
        <f>ROUND(SUMIF('DV-Bewegungsdaten'!B:B,Kategorien!A122,'DV-Bewegungsdaten'!E:E),3)</f>
        <v>0</v>
      </c>
      <c r="AD122" s="390">
        <f t="shared" si="13"/>
        <v>3.1910000000000007</v>
      </c>
      <c r="AE122" s="390">
        <f t="shared" si="14"/>
        <v>3.8480000000000008</v>
      </c>
      <c r="AF122" s="390">
        <f t="shared" si="15"/>
        <v>5.0670000000000002</v>
      </c>
      <c r="AG122" s="390">
        <f t="shared" si="16"/>
        <v>4.4340000000000011</v>
      </c>
      <c r="AH122" s="390">
        <f t="shared" si="17"/>
        <v>4.346000000000001</v>
      </c>
      <c r="AI122" s="390">
        <f t="shared" si="18"/>
        <v>4.878000000000001</v>
      </c>
      <c r="AJ122" s="390">
        <f t="shared" si="19"/>
        <v>4.1610000000000014</v>
      </c>
      <c r="AK122" s="390">
        <f t="shared" si="20"/>
        <v>4.4450000000000003</v>
      </c>
      <c r="AL122" s="390">
        <f t="shared" si="21"/>
        <v>4.5550000000000006</v>
      </c>
      <c r="AM122" s="390">
        <f t="shared" si="22"/>
        <v>4.4360000000000008</v>
      </c>
      <c r="AN122" s="390">
        <f t="shared" si="23"/>
        <v>4.0300000000000011</v>
      </c>
      <c r="AO122" s="390">
        <f t="shared" si="24"/>
        <v>4.9330000000000007</v>
      </c>
    </row>
    <row r="123" spans="1:41" ht="15" customHeight="1" x14ac:dyDescent="0.25">
      <c r="A123" s="127" t="s">
        <v>5238</v>
      </c>
      <c r="B123" s="125" t="s">
        <v>2076</v>
      </c>
      <c r="C123" s="125" t="s">
        <v>5234</v>
      </c>
      <c r="D123" s="125" t="s">
        <v>5239</v>
      </c>
      <c r="E123" s="125" t="s">
        <v>5835</v>
      </c>
      <c r="F123" s="126">
        <v>6.17</v>
      </c>
      <c r="G123" s="126">
        <v>6.17</v>
      </c>
      <c r="H123" s="126">
        <v>4.9359999999999999</v>
      </c>
      <c r="I123" s="126"/>
      <c r="J123" s="329"/>
      <c r="K123" s="323">
        <f>ROUND(SUMIF('VGT-Bewegungsdaten'!B:B,A123,'VGT-Bewegungsdaten'!C:C),3)</f>
        <v>0</v>
      </c>
      <c r="L123" s="324">
        <f>ROUND(SUMIF('VGT-Bewegungsdaten'!B:B,$A123,'VGT-Bewegungsdaten'!D:D),2)</f>
        <v>0</v>
      </c>
      <c r="N123" s="376" t="s">
        <v>4930</v>
      </c>
      <c r="O123" s="376" t="s">
        <v>4939</v>
      </c>
      <c r="P123" s="326">
        <f>ROUND(SUMIF('AV-Bewegungsdaten'!B:B,A123,'AV-Bewegungsdaten'!C:C),3)</f>
        <v>0</v>
      </c>
      <c r="Q123" s="324">
        <f>ROUND(SUMIF('AV-Bewegungsdaten'!B:B,$A123,'AV-Bewegungsdaten'!D:D),2)</f>
        <v>0</v>
      </c>
      <c r="U123" s="326">
        <f>ROUND(SUMIF('DV-Bewegungsdaten'!B:B,Kategorien!A123,'DV-Bewegungsdaten'!D:D),3)</f>
        <v>0</v>
      </c>
      <c r="V123" s="324">
        <f>ROUND(SUMIF('DV-Bewegungsdaten'!B:B,Kategorien!A123,'DV-Bewegungsdaten'!E:E),3)</f>
        <v>0</v>
      </c>
      <c r="AD123" s="390">
        <f t="shared" si="13"/>
        <v>1.2309999999999999</v>
      </c>
      <c r="AE123" s="390">
        <f t="shared" si="14"/>
        <v>1.8879999999999999</v>
      </c>
      <c r="AF123" s="390">
        <f t="shared" si="15"/>
        <v>3.1069999999999998</v>
      </c>
      <c r="AG123" s="390">
        <f t="shared" si="16"/>
        <v>2.4739999999999998</v>
      </c>
      <c r="AH123" s="390">
        <f t="shared" si="17"/>
        <v>2.3860000000000001</v>
      </c>
      <c r="AI123" s="390">
        <f t="shared" si="18"/>
        <v>2.9180000000000001</v>
      </c>
      <c r="AJ123" s="390">
        <f t="shared" si="19"/>
        <v>2.2010000000000001</v>
      </c>
      <c r="AK123" s="390">
        <f t="shared" si="20"/>
        <v>2.4849999999999999</v>
      </c>
      <c r="AL123" s="390">
        <f t="shared" si="21"/>
        <v>2.5949999999999998</v>
      </c>
      <c r="AM123" s="390">
        <f t="shared" si="22"/>
        <v>2.476</v>
      </c>
      <c r="AN123" s="390">
        <f t="shared" si="23"/>
        <v>2.0700000000000003</v>
      </c>
      <c r="AO123" s="390">
        <f t="shared" si="24"/>
        <v>2.9729999999999999</v>
      </c>
    </row>
    <row r="124" spans="1:41" ht="15" customHeight="1" x14ac:dyDescent="0.25">
      <c r="A124" s="127" t="s">
        <v>5240</v>
      </c>
      <c r="B124" s="125" t="s">
        <v>2076</v>
      </c>
      <c r="C124" s="125" t="s">
        <v>5234</v>
      </c>
      <c r="D124" s="125" t="s">
        <v>5241</v>
      </c>
      <c r="E124" s="125" t="s">
        <v>5835</v>
      </c>
      <c r="F124" s="126">
        <v>5.39</v>
      </c>
      <c r="G124" s="126">
        <v>5.39</v>
      </c>
      <c r="H124" s="126">
        <v>4.3120000000000003</v>
      </c>
      <c r="I124" s="126"/>
      <c r="J124" s="329"/>
      <c r="K124" s="323">
        <f>ROUND(SUMIF('VGT-Bewegungsdaten'!B:B,A124,'VGT-Bewegungsdaten'!C:C),3)</f>
        <v>0</v>
      </c>
      <c r="L124" s="324">
        <f>ROUND(SUMIF('VGT-Bewegungsdaten'!B:B,$A124,'VGT-Bewegungsdaten'!D:D),2)</f>
        <v>0</v>
      </c>
      <c r="N124" s="376" t="s">
        <v>4930</v>
      </c>
      <c r="O124" s="376" t="s">
        <v>4939</v>
      </c>
      <c r="P124" s="326">
        <f>ROUND(SUMIF('AV-Bewegungsdaten'!B:B,A124,'AV-Bewegungsdaten'!C:C),3)</f>
        <v>0</v>
      </c>
      <c r="Q124" s="324">
        <f>ROUND(SUMIF('AV-Bewegungsdaten'!B:B,$A124,'AV-Bewegungsdaten'!D:D),2)</f>
        <v>0</v>
      </c>
      <c r="U124" s="326">
        <f>ROUND(SUMIF('DV-Bewegungsdaten'!B:B,Kategorien!A124,'DV-Bewegungsdaten'!D:D),3)</f>
        <v>0</v>
      </c>
      <c r="V124" s="324">
        <f>ROUND(SUMIF('DV-Bewegungsdaten'!B:B,Kategorien!A124,'DV-Bewegungsdaten'!E:E),3)</f>
        <v>0</v>
      </c>
      <c r="AD124" s="390">
        <f t="shared" si="13"/>
        <v>0.45099999999999962</v>
      </c>
      <c r="AE124" s="390">
        <f t="shared" si="14"/>
        <v>1.1079999999999997</v>
      </c>
      <c r="AF124" s="390">
        <f t="shared" si="15"/>
        <v>2.3269999999999995</v>
      </c>
      <c r="AG124" s="390">
        <f t="shared" si="16"/>
        <v>1.6939999999999995</v>
      </c>
      <c r="AH124" s="390">
        <f t="shared" si="17"/>
        <v>1.6059999999999999</v>
      </c>
      <c r="AI124" s="390">
        <f t="shared" si="18"/>
        <v>2.1379999999999999</v>
      </c>
      <c r="AJ124" s="390">
        <f t="shared" si="19"/>
        <v>1.4209999999999998</v>
      </c>
      <c r="AK124" s="390">
        <f t="shared" si="20"/>
        <v>1.7049999999999996</v>
      </c>
      <c r="AL124" s="390">
        <f t="shared" si="21"/>
        <v>1.8149999999999995</v>
      </c>
      <c r="AM124" s="390">
        <f t="shared" si="22"/>
        <v>1.6959999999999997</v>
      </c>
      <c r="AN124" s="390">
        <f t="shared" si="23"/>
        <v>1.29</v>
      </c>
      <c r="AO124" s="390">
        <f t="shared" si="24"/>
        <v>2.1929999999999996</v>
      </c>
    </row>
    <row r="125" spans="1:41" ht="15" customHeight="1" x14ac:dyDescent="0.25">
      <c r="A125" s="127" t="s">
        <v>5242</v>
      </c>
      <c r="B125" s="125" t="s">
        <v>2076</v>
      </c>
      <c r="C125" s="125" t="s">
        <v>5234</v>
      </c>
      <c r="D125" s="125" t="s">
        <v>5243</v>
      </c>
      <c r="E125" s="125" t="s">
        <v>5835</v>
      </c>
      <c r="F125" s="126">
        <v>5.19</v>
      </c>
      <c r="G125" s="126">
        <v>5.19</v>
      </c>
      <c r="H125" s="126">
        <v>4.1520000000000001</v>
      </c>
      <c r="I125" s="126"/>
      <c r="J125" s="329"/>
      <c r="K125" s="323">
        <f>ROUND(SUMIF('VGT-Bewegungsdaten'!B:B,A125,'VGT-Bewegungsdaten'!C:C),3)</f>
        <v>0</v>
      </c>
      <c r="L125" s="324">
        <f>ROUND(SUMIF('VGT-Bewegungsdaten'!B:B,$A125,'VGT-Bewegungsdaten'!D:D),2)</f>
        <v>0</v>
      </c>
      <c r="N125" s="376" t="s">
        <v>4930</v>
      </c>
      <c r="O125" s="376" t="s">
        <v>4939</v>
      </c>
      <c r="P125" s="326">
        <f>ROUND(SUMIF('AV-Bewegungsdaten'!B:B,A125,'AV-Bewegungsdaten'!C:C),3)</f>
        <v>0</v>
      </c>
      <c r="Q125" s="324">
        <f>ROUND(SUMIF('AV-Bewegungsdaten'!B:B,$A125,'AV-Bewegungsdaten'!D:D),2)</f>
        <v>0</v>
      </c>
      <c r="U125" s="326">
        <f>ROUND(SUMIF('DV-Bewegungsdaten'!B:B,Kategorien!A125,'DV-Bewegungsdaten'!D:D),3)</f>
        <v>0</v>
      </c>
      <c r="V125" s="324">
        <f>ROUND(SUMIF('DV-Bewegungsdaten'!B:B,Kategorien!A125,'DV-Bewegungsdaten'!E:E),3)</f>
        <v>0</v>
      </c>
      <c r="AD125" s="390">
        <f t="shared" si="13"/>
        <v>0.25100000000000033</v>
      </c>
      <c r="AE125" s="390">
        <f t="shared" si="14"/>
        <v>0.90800000000000036</v>
      </c>
      <c r="AF125" s="390">
        <f t="shared" si="15"/>
        <v>2.1270000000000002</v>
      </c>
      <c r="AG125" s="390">
        <f t="shared" si="16"/>
        <v>1.4940000000000002</v>
      </c>
      <c r="AH125" s="390">
        <f t="shared" si="17"/>
        <v>1.4060000000000006</v>
      </c>
      <c r="AI125" s="390">
        <f t="shared" si="18"/>
        <v>1.9380000000000006</v>
      </c>
      <c r="AJ125" s="390">
        <f t="shared" si="19"/>
        <v>1.2210000000000005</v>
      </c>
      <c r="AK125" s="390">
        <f t="shared" si="20"/>
        <v>1.5050000000000003</v>
      </c>
      <c r="AL125" s="390">
        <f t="shared" si="21"/>
        <v>1.6150000000000002</v>
      </c>
      <c r="AM125" s="390">
        <f t="shared" si="22"/>
        <v>1.4960000000000004</v>
      </c>
      <c r="AN125" s="390">
        <f t="shared" si="23"/>
        <v>1.0900000000000007</v>
      </c>
      <c r="AO125" s="390">
        <f t="shared" si="24"/>
        <v>1.9930000000000003</v>
      </c>
    </row>
    <row r="126" spans="1:41" ht="15" customHeight="1" x14ac:dyDescent="0.25">
      <c r="A126" s="127" t="s">
        <v>5244</v>
      </c>
      <c r="B126" s="125" t="s">
        <v>2076</v>
      </c>
      <c r="C126" s="125" t="s">
        <v>5234</v>
      </c>
      <c r="D126" s="125" t="s">
        <v>5245</v>
      </c>
      <c r="E126" s="125" t="s">
        <v>5835</v>
      </c>
      <c r="F126" s="126">
        <v>4.12</v>
      </c>
      <c r="G126" s="126">
        <v>4.12</v>
      </c>
      <c r="H126" s="126">
        <v>3.2960000000000003</v>
      </c>
      <c r="I126" s="126"/>
      <c r="J126" s="329"/>
      <c r="K126" s="323">
        <f>ROUND(SUMIF('VGT-Bewegungsdaten'!B:B,A126,'VGT-Bewegungsdaten'!C:C),3)</f>
        <v>0</v>
      </c>
      <c r="L126" s="324">
        <f>ROUND(SUMIF('VGT-Bewegungsdaten'!B:B,$A126,'VGT-Bewegungsdaten'!D:D),2)</f>
        <v>0</v>
      </c>
      <c r="N126" s="376" t="s">
        <v>4930</v>
      </c>
      <c r="O126" s="376" t="s">
        <v>4939</v>
      </c>
      <c r="P126" s="326">
        <f>ROUND(SUMIF('AV-Bewegungsdaten'!B:B,A126,'AV-Bewegungsdaten'!C:C),3)</f>
        <v>0</v>
      </c>
      <c r="Q126" s="324">
        <f>ROUND(SUMIF('AV-Bewegungsdaten'!B:B,$A126,'AV-Bewegungsdaten'!D:D),2)</f>
        <v>0</v>
      </c>
      <c r="U126" s="326">
        <f>ROUND(SUMIF('DV-Bewegungsdaten'!B:B,Kategorien!A126,'DV-Bewegungsdaten'!D:D),3)</f>
        <v>0</v>
      </c>
      <c r="V126" s="324">
        <f>ROUND(SUMIF('DV-Bewegungsdaten'!B:B,Kategorien!A126,'DV-Bewegungsdaten'!E:E),3)</f>
        <v>0</v>
      </c>
      <c r="AD126" s="390">
        <f t="shared" si="13"/>
        <v>0</v>
      </c>
      <c r="AE126" s="390">
        <f t="shared" si="14"/>
        <v>0</v>
      </c>
      <c r="AF126" s="390">
        <f t="shared" si="15"/>
        <v>1.0569999999999999</v>
      </c>
      <c r="AG126" s="390">
        <f t="shared" si="16"/>
        <v>0.42399999999999993</v>
      </c>
      <c r="AH126" s="390">
        <f t="shared" si="17"/>
        <v>0.3360000000000003</v>
      </c>
      <c r="AI126" s="390">
        <f t="shared" si="18"/>
        <v>0.86800000000000033</v>
      </c>
      <c r="AJ126" s="390">
        <f t="shared" si="19"/>
        <v>0.15100000000000025</v>
      </c>
      <c r="AK126" s="390">
        <f t="shared" si="20"/>
        <v>0.43500000000000005</v>
      </c>
      <c r="AL126" s="390">
        <f t="shared" si="21"/>
        <v>0.54499999999999993</v>
      </c>
      <c r="AM126" s="390">
        <f t="shared" si="22"/>
        <v>0.42600000000000016</v>
      </c>
      <c r="AN126" s="390">
        <f t="shared" si="23"/>
        <v>2.0000000000000462E-2</v>
      </c>
      <c r="AO126" s="390">
        <f t="shared" si="24"/>
        <v>0.92300000000000004</v>
      </c>
    </row>
    <row r="127" spans="1:41" ht="15" customHeight="1" x14ac:dyDescent="0.25">
      <c r="A127" s="127" t="s">
        <v>5246</v>
      </c>
      <c r="B127" s="125" t="s">
        <v>2076</v>
      </c>
      <c r="C127" s="125" t="s">
        <v>5234</v>
      </c>
      <c r="D127" s="125" t="s">
        <v>5247</v>
      </c>
      <c r="E127" s="125" t="s">
        <v>5835</v>
      </c>
      <c r="F127" s="126">
        <v>3.33</v>
      </c>
      <c r="G127" s="126">
        <v>3.33</v>
      </c>
      <c r="H127" s="126">
        <v>2.6640000000000001</v>
      </c>
      <c r="I127" s="126"/>
      <c r="J127" s="329"/>
      <c r="K127" s="323">
        <f>ROUND(SUMIF('VGT-Bewegungsdaten'!B:B,A127,'VGT-Bewegungsdaten'!C:C),3)</f>
        <v>0</v>
      </c>
      <c r="L127" s="324">
        <f>ROUND(SUMIF('VGT-Bewegungsdaten'!B:B,$A127,'VGT-Bewegungsdaten'!D:D),2)</f>
        <v>0</v>
      </c>
      <c r="N127" s="376" t="s">
        <v>4930</v>
      </c>
      <c r="O127" s="376" t="s">
        <v>4939</v>
      </c>
      <c r="P127" s="326">
        <f>ROUND(SUMIF('AV-Bewegungsdaten'!B:B,A127,'AV-Bewegungsdaten'!C:C),3)</f>
        <v>0</v>
      </c>
      <c r="Q127" s="324">
        <f>ROUND(SUMIF('AV-Bewegungsdaten'!B:B,$A127,'AV-Bewegungsdaten'!D:D),2)</f>
        <v>0</v>
      </c>
      <c r="U127" s="326">
        <f>ROUND(SUMIF('DV-Bewegungsdaten'!B:B,Kategorien!A127,'DV-Bewegungsdaten'!D:D),3)</f>
        <v>0</v>
      </c>
      <c r="V127" s="324">
        <f>ROUND(SUMIF('DV-Bewegungsdaten'!B:B,Kategorien!A127,'DV-Bewegungsdaten'!E:E),3)</f>
        <v>0</v>
      </c>
      <c r="AD127" s="390">
        <f t="shared" si="13"/>
        <v>0</v>
      </c>
      <c r="AE127" s="390">
        <f t="shared" si="14"/>
        <v>0</v>
      </c>
      <c r="AF127" s="390">
        <f t="shared" si="15"/>
        <v>0.2669999999999999</v>
      </c>
      <c r="AG127" s="390">
        <f t="shared" si="16"/>
        <v>0</v>
      </c>
      <c r="AH127" s="390">
        <f t="shared" si="17"/>
        <v>0</v>
      </c>
      <c r="AI127" s="390">
        <f t="shared" si="18"/>
        <v>7.8000000000000291E-2</v>
      </c>
      <c r="AJ127" s="390">
        <f t="shared" si="19"/>
        <v>0</v>
      </c>
      <c r="AK127" s="390">
        <f t="shared" si="20"/>
        <v>0</v>
      </c>
      <c r="AL127" s="390">
        <f t="shared" si="21"/>
        <v>0</v>
      </c>
      <c r="AM127" s="390">
        <f t="shared" si="22"/>
        <v>0</v>
      </c>
      <c r="AN127" s="390">
        <f t="shared" si="23"/>
        <v>0</v>
      </c>
      <c r="AO127" s="390">
        <f t="shared" si="24"/>
        <v>0.13300000000000001</v>
      </c>
    </row>
    <row r="128" spans="1:41" ht="15" customHeight="1" x14ac:dyDescent="0.25">
      <c r="A128" s="127" t="s">
        <v>5248</v>
      </c>
      <c r="B128" s="125" t="s">
        <v>2076</v>
      </c>
      <c r="C128" s="125" t="s">
        <v>5249</v>
      </c>
      <c r="D128" s="125" t="s">
        <v>1475</v>
      </c>
      <c r="F128" s="126">
        <v>12.32</v>
      </c>
      <c r="G128" s="126">
        <v>12.52</v>
      </c>
      <c r="H128" s="126">
        <v>10.02</v>
      </c>
      <c r="I128" s="126"/>
      <c r="J128" s="329"/>
      <c r="K128" s="323">
        <f>ROUND(SUMIF('VGT-Bewegungsdaten'!B:B,A128,'VGT-Bewegungsdaten'!C:C),3)</f>
        <v>0</v>
      </c>
      <c r="L128" s="324">
        <f>ROUND(SUMIF('VGT-Bewegungsdaten'!B:B,$A128,'VGT-Bewegungsdaten'!D:D),2)</f>
        <v>0</v>
      </c>
      <c r="N128" s="376" t="s">
        <v>4930</v>
      </c>
      <c r="O128" s="376" t="s">
        <v>4939</v>
      </c>
      <c r="P128" s="326">
        <f>ROUND(SUMIF('AV-Bewegungsdaten'!B:B,A128,'AV-Bewegungsdaten'!C:C),3)</f>
        <v>0</v>
      </c>
      <c r="Q128" s="324">
        <f>ROUND(SUMIF('AV-Bewegungsdaten'!B:B,$A128,'AV-Bewegungsdaten'!D:D),2)</f>
        <v>0</v>
      </c>
      <c r="U128" s="326">
        <f>ROUND(SUMIF('DV-Bewegungsdaten'!B:B,Kategorien!A128,'DV-Bewegungsdaten'!D:D),3)</f>
        <v>0</v>
      </c>
      <c r="V128" s="324">
        <f>ROUND(SUMIF('DV-Bewegungsdaten'!B:B,Kategorien!A128,'DV-Bewegungsdaten'!E:E),3)</f>
        <v>0</v>
      </c>
      <c r="AD128" s="390">
        <f t="shared" si="13"/>
        <v>7.5809999999999995</v>
      </c>
      <c r="AE128" s="390">
        <f t="shared" si="14"/>
        <v>8.2379999999999995</v>
      </c>
      <c r="AF128" s="390">
        <f t="shared" si="15"/>
        <v>9.456999999999999</v>
      </c>
      <c r="AG128" s="390">
        <f t="shared" si="16"/>
        <v>8.8239999999999998</v>
      </c>
      <c r="AH128" s="390">
        <f t="shared" si="17"/>
        <v>8.7360000000000007</v>
      </c>
      <c r="AI128" s="390">
        <f t="shared" si="18"/>
        <v>9.2680000000000007</v>
      </c>
      <c r="AJ128" s="390">
        <f t="shared" si="19"/>
        <v>8.5510000000000002</v>
      </c>
      <c r="AK128" s="390">
        <f t="shared" si="20"/>
        <v>8.8349999999999991</v>
      </c>
      <c r="AL128" s="390">
        <f t="shared" si="21"/>
        <v>8.9450000000000003</v>
      </c>
      <c r="AM128" s="390">
        <f t="shared" si="22"/>
        <v>8.8260000000000005</v>
      </c>
      <c r="AN128" s="390">
        <f t="shared" si="23"/>
        <v>8.42</v>
      </c>
      <c r="AO128" s="390">
        <f t="shared" si="24"/>
        <v>9.3230000000000004</v>
      </c>
    </row>
    <row r="129" spans="1:41" ht="15" customHeight="1" x14ac:dyDescent="0.25">
      <c r="A129" s="127" t="s">
        <v>5250</v>
      </c>
      <c r="B129" s="125" t="s">
        <v>2076</v>
      </c>
      <c r="C129" s="125" t="s">
        <v>5249</v>
      </c>
      <c r="D129" s="125" t="s">
        <v>4023</v>
      </c>
      <c r="F129" s="126">
        <v>8.0500000000000007</v>
      </c>
      <c r="G129" s="126">
        <v>8.25</v>
      </c>
      <c r="H129" s="126">
        <v>6.6</v>
      </c>
      <c r="I129" s="126"/>
      <c r="J129" s="329"/>
      <c r="K129" s="323">
        <f>ROUND(SUMIF('VGT-Bewegungsdaten'!B:B,A129,'VGT-Bewegungsdaten'!C:C),3)</f>
        <v>0</v>
      </c>
      <c r="L129" s="324">
        <f>ROUND(SUMIF('VGT-Bewegungsdaten'!B:B,$A129,'VGT-Bewegungsdaten'!D:D),2)</f>
        <v>0</v>
      </c>
      <c r="N129" s="376" t="s">
        <v>4930</v>
      </c>
      <c r="O129" s="376" t="s">
        <v>4939</v>
      </c>
      <c r="P129" s="326">
        <f>ROUND(SUMIF('AV-Bewegungsdaten'!B:B,A129,'AV-Bewegungsdaten'!C:C),3)</f>
        <v>0</v>
      </c>
      <c r="Q129" s="324">
        <f>ROUND(SUMIF('AV-Bewegungsdaten'!B:B,$A129,'AV-Bewegungsdaten'!D:D),2)</f>
        <v>0</v>
      </c>
      <c r="U129" s="326">
        <f>ROUND(SUMIF('DV-Bewegungsdaten'!B:B,Kategorien!A129,'DV-Bewegungsdaten'!D:D),3)</f>
        <v>0</v>
      </c>
      <c r="V129" s="324">
        <f>ROUND(SUMIF('DV-Bewegungsdaten'!B:B,Kategorien!A129,'DV-Bewegungsdaten'!E:E),3)</f>
        <v>0</v>
      </c>
      <c r="AD129" s="390">
        <f t="shared" si="13"/>
        <v>3.3109999999999999</v>
      </c>
      <c r="AE129" s="390">
        <f t="shared" si="14"/>
        <v>3.968</v>
      </c>
      <c r="AF129" s="390">
        <f t="shared" si="15"/>
        <v>5.1869999999999994</v>
      </c>
      <c r="AG129" s="390">
        <f t="shared" si="16"/>
        <v>4.5540000000000003</v>
      </c>
      <c r="AH129" s="390">
        <f t="shared" si="17"/>
        <v>4.4660000000000002</v>
      </c>
      <c r="AI129" s="390">
        <f t="shared" si="18"/>
        <v>4.9980000000000002</v>
      </c>
      <c r="AJ129" s="390">
        <f t="shared" si="19"/>
        <v>4.2810000000000006</v>
      </c>
      <c r="AK129" s="390">
        <f t="shared" si="20"/>
        <v>4.5649999999999995</v>
      </c>
      <c r="AL129" s="390">
        <f t="shared" si="21"/>
        <v>4.6749999999999998</v>
      </c>
      <c r="AM129" s="390">
        <f t="shared" si="22"/>
        <v>4.556</v>
      </c>
      <c r="AN129" s="390">
        <f t="shared" si="23"/>
        <v>4.1500000000000004</v>
      </c>
      <c r="AO129" s="390">
        <f t="shared" si="24"/>
        <v>5.0529999999999999</v>
      </c>
    </row>
    <row r="130" spans="1:41" ht="15" customHeight="1" x14ac:dyDescent="0.25">
      <c r="A130" s="127" t="s">
        <v>5251</v>
      </c>
      <c r="B130" s="125" t="s">
        <v>2076</v>
      </c>
      <c r="C130" s="125" t="s">
        <v>5249</v>
      </c>
      <c r="D130" s="125" t="s">
        <v>4025</v>
      </c>
      <c r="F130" s="126">
        <v>6.11</v>
      </c>
      <c r="G130" s="126">
        <v>6.31</v>
      </c>
      <c r="H130" s="126">
        <v>5.05</v>
      </c>
      <c r="I130" s="126"/>
      <c r="J130" s="329"/>
      <c r="K130" s="323">
        <f>ROUND(SUMIF('VGT-Bewegungsdaten'!B:B,A130,'VGT-Bewegungsdaten'!C:C),3)</f>
        <v>0</v>
      </c>
      <c r="L130" s="324">
        <f>ROUND(SUMIF('VGT-Bewegungsdaten'!B:B,$A130,'VGT-Bewegungsdaten'!D:D),2)</f>
        <v>0</v>
      </c>
      <c r="N130" s="376" t="s">
        <v>4930</v>
      </c>
      <c r="O130" s="376" t="s">
        <v>4939</v>
      </c>
      <c r="P130" s="326">
        <f>ROUND(SUMIF('AV-Bewegungsdaten'!B:B,A130,'AV-Bewegungsdaten'!C:C),3)</f>
        <v>0</v>
      </c>
      <c r="Q130" s="324">
        <f>ROUND(SUMIF('AV-Bewegungsdaten'!B:B,$A130,'AV-Bewegungsdaten'!D:D),2)</f>
        <v>0</v>
      </c>
      <c r="U130" s="326">
        <f>ROUND(SUMIF('DV-Bewegungsdaten'!B:B,Kategorien!A130,'DV-Bewegungsdaten'!D:D),3)</f>
        <v>0</v>
      </c>
      <c r="V130" s="324">
        <f>ROUND(SUMIF('DV-Bewegungsdaten'!B:B,Kategorien!A130,'DV-Bewegungsdaten'!E:E),3)</f>
        <v>0</v>
      </c>
      <c r="AD130" s="390">
        <f t="shared" si="13"/>
        <v>1.3709999999999996</v>
      </c>
      <c r="AE130" s="390">
        <f t="shared" si="14"/>
        <v>2.0279999999999996</v>
      </c>
      <c r="AF130" s="390">
        <f t="shared" si="15"/>
        <v>3.2469999999999994</v>
      </c>
      <c r="AG130" s="390">
        <f t="shared" si="16"/>
        <v>2.6139999999999994</v>
      </c>
      <c r="AH130" s="390">
        <f t="shared" si="17"/>
        <v>2.5259999999999998</v>
      </c>
      <c r="AI130" s="390">
        <f t="shared" si="18"/>
        <v>3.0579999999999998</v>
      </c>
      <c r="AJ130" s="390">
        <f t="shared" si="19"/>
        <v>2.3409999999999997</v>
      </c>
      <c r="AK130" s="390">
        <f t="shared" si="20"/>
        <v>2.6249999999999996</v>
      </c>
      <c r="AL130" s="390">
        <f t="shared" si="21"/>
        <v>2.7349999999999994</v>
      </c>
      <c r="AM130" s="390">
        <f t="shared" si="22"/>
        <v>2.6159999999999997</v>
      </c>
      <c r="AN130" s="390">
        <f t="shared" si="23"/>
        <v>2.21</v>
      </c>
      <c r="AO130" s="390">
        <f t="shared" si="24"/>
        <v>3.1129999999999995</v>
      </c>
    </row>
    <row r="131" spans="1:41" ht="15" customHeight="1" x14ac:dyDescent="0.25">
      <c r="A131" s="127" t="s">
        <v>5252</v>
      </c>
      <c r="B131" s="125" t="s">
        <v>2076</v>
      </c>
      <c r="C131" s="125" t="s">
        <v>5249</v>
      </c>
      <c r="D131" s="125" t="s">
        <v>4027</v>
      </c>
      <c r="F131" s="126">
        <v>5.34</v>
      </c>
      <c r="G131" s="126">
        <v>5.54</v>
      </c>
      <c r="H131" s="126">
        <v>4.43</v>
      </c>
      <c r="I131" s="126"/>
      <c r="J131" s="329"/>
      <c r="K131" s="323">
        <f>ROUND(SUMIF('VGT-Bewegungsdaten'!B:B,A131,'VGT-Bewegungsdaten'!C:C),3)</f>
        <v>0</v>
      </c>
      <c r="L131" s="324">
        <f>ROUND(SUMIF('VGT-Bewegungsdaten'!B:B,$A131,'VGT-Bewegungsdaten'!D:D),2)</f>
        <v>0</v>
      </c>
      <c r="N131" s="376" t="s">
        <v>4930</v>
      </c>
      <c r="O131" s="376" t="s">
        <v>4939</v>
      </c>
      <c r="P131" s="326">
        <f>ROUND(SUMIF('AV-Bewegungsdaten'!B:B,A131,'AV-Bewegungsdaten'!C:C),3)</f>
        <v>0</v>
      </c>
      <c r="Q131" s="324">
        <f>ROUND(SUMIF('AV-Bewegungsdaten'!B:B,$A131,'AV-Bewegungsdaten'!D:D),2)</f>
        <v>0</v>
      </c>
      <c r="U131" s="326">
        <f>ROUND(SUMIF('DV-Bewegungsdaten'!B:B,Kategorien!A131,'DV-Bewegungsdaten'!D:D),3)</f>
        <v>0</v>
      </c>
      <c r="V131" s="324">
        <f>ROUND(SUMIF('DV-Bewegungsdaten'!B:B,Kategorien!A131,'DV-Bewegungsdaten'!E:E),3)</f>
        <v>0</v>
      </c>
      <c r="AD131" s="390">
        <f t="shared" si="13"/>
        <v>0.60099999999999998</v>
      </c>
      <c r="AE131" s="390">
        <f t="shared" si="14"/>
        <v>1.258</v>
      </c>
      <c r="AF131" s="390">
        <f t="shared" si="15"/>
        <v>2.4769999999999999</v>
      </c>
      <c r="AG131" s="390">
        <f t="shared" si="16"/>
        <v>1.8439999999999999</v>
      </c>
      <c r="AH131" s="390">
        <f t="shared" si="17"/>
        <v>1.7560000000000002</v>
      </c>
      <c r="AI131" s="390">
        <f t="shared" si="18"/>
        <v>2.2880000000000003</v>
      </c>
      <c r="AJ131" s="390">
        <f t="shared" si="19"/>
        <v>1.5710000000000002</v>
      </c>
      <c r="AK131" s="390">
        <f t="shared" si="20"/>
        <v>1.855</v>
      </c>
      <c r="AL131" s="390">
        <f t="shared" si="21"/>
        <v>1.9649999999999999</v>
      </c>
      <c r="AM131" s="390">
        <f t="shared" si="22"/>
        <v>1.8460000000000001</v>
      </c>
      <c r="AN131" s="390">
        <f t="shared" si="23"/>
        <v>1.4400000000000004</v>
      </c>
      <c r="AO131" s="390">
        <f t="shared" si="24"/>
        <v>2.343</v>
      </c>
    </row>
    <row r="132" spans="1:41" ht="15" customHeight="1" x14ac:dyDescent="0.25">
      <c r="A132" s="127" t="s">
        <v>5253</v>
      </c>
      <c r="B132" s="125" t="s">
        <v>2076</v>
      </c>
      <c r="C132" s="125" t="s">
        <v>5249</v>
      </c>
      <c r="D132" s="125" t="s">
        <v>4029</v>
      </c>
      <c r="F132" s="126">
        <v>5.14</v>
      </c>
      <c r="G132" s="126">
        <v>5.34</v>
      </c>
      <c r="H132" s="126">
        <v>4.2699999999999996</v>
      </c>
      <c r="I132" s="126"/>
      <c r="J132" s="329"/>
      <c r="K132" s="323">
        <f>ROUND(SUMIF('VGT-Bewegungsdaten'!B:B,A132,'VGT-Bewegungsdaten'!C:C),3)</f>
        <v>0</v>
      </c>
      <c r="L132" s="324">
        <f>ROUND(SUMIF('VGT-Bewegungsdaten'!B:B,$A132,'VGT-Bewegungsdaten'!D:D),2)</f>
        <v>0</v>
      </c>
      <c r="N132" s="376" t="s">
        <v>4930</v>
      </c>
      <c r="O132" s="376" t="s">
        <v>4939</v>
      </c>
      <c r="P132" s="326">
        <f>ROUND(SUMIF('AV-Bewegungsdaten'!B:B,A132,'AV-Bewegungsdaten'!C:C),3)</f>
        <v>0</v>
      </c>
      <c r="Q132" s="324">
        <f>ROUND(SUMIF('AV-Bewegungsdaten'!B:B,$A132,'AV-Bewegungsdaten'!D:D),2)</f>
        <v>0</v>
      </c>
      <c r="U132" s="326">
        <f>ROUND(SUMIF('DV-Bewegungsdaten'!B:B,Kategorien!A132,'DV-Bewegungsdaten'!D:D),3)</f>
        <v>0</v>
      </c>
      <c r="V132" s="324">
        <f>ROUND(SUMIF('DV-Bewegungsdaten'!B:B,Kategorien!A132,'DV-Bewegungsdaten'!E:E),3)</f>
        <v>0</v>
      </c>
      <c r="AD132" s="390">
        <f t="shared" ref="AD132:AD195" si="25">MAX(0,$G132-AR$9)</f>
        <v>0.4009999999999998</v>
      </c>
      <c r="AE132" s="390">
        <f t="shared" ref="AE132:AE195" si="26">MAX(0,$G132-AS$9)</f>
        <v>1.0579999999999998</v>
      </c>
      <c r="AF132" s="390">
        <f t="shared" ref="AF132:AF195" si="27">MAX(0,$G132-AT$9)</f>
        <v>2.2769999999999997</v>
      </c>
      <c r="AG132" s="390">
        <f t="shared" ref="AG132:AG195" si="28">MAX(0,$G132-AU$9)</f>
        <v>1.6439999999999997</v>
      </c>
      <c r="AH132" s="390">
        <f t="shared" ref="AH132:AH195" si="29">MAX(0,$G132-AV$9)</f>
        <v>1.556</v>
      </c>
      <c r="AI132" s="390">
        <f t="shared" ref="AI132:AI195" si="30">MAX(0,$G132-AW$9)</f>
        <v>2.0880000000000001</v>
      </c>
      <c r="AJ132" s="390">
        <f t="shared" ref="AJ132:AJ195" si="31">MAX(0,$G132-AX$9)</f>
        <v>1.371</v>
      </c>
      <c r="AK132" s="390">
        <f t="shared" ref="AK132:AK195" si="32">MAX(0,$G132-AY$9)</f>
        <v>1.6549999999999998</v>
      </c>
      <c r="AL132" s="390">
        <f t="shared" ref="AL132:AL195" si="33">MAX(0,$G132-AZ$9)</f>
        <v>1.7649999999999997</v>
      </c>
      <c r="AM132" s="390">
        <f t="shared" ref="AM132:AM195" si="34">MAX(0,$G132-BA$9)</f>
        <v>1.6459999999999999</v>
      </c>
      <c r="AN132" s="390">
        <f t="shared" ref="AN132:AN195" si="35">MAX(0,$G132-BB$9)</f>
        <v>1.2400000000000002</v>
      </c>
      <c r="AO132" s="390">
        <f t="shared" ref="AO132:AO195" si="36">MAX(0,$G132-BC$9)</f>
        <v>2.1429999999999998</v>
      </c>
    </row>
    <row r="133" spans="1:41" ht="15" customHeight="1" x14ac:dyDescent="0.25">
      <c r="A133" s="127" t="s">
        <v>5254</v>
      </c>
      <c r="B133" s="125" t="s">
        <v>2076</v>
      </c>
      <c r="C133" s="125" t="s">
        <v>5249</v>
      </c>
      <c r="D133" s="125" t="s">
        <v>4031</v>
      </c>
      <c r="F133" s="126">
        <v>4.08</v>
      </c>
      <c r="G133" s="126">
        <v>4.28</v>
      </c>
      <c r="H133" s="126">
        <v>3.42</v>
      </c>
      <c r="I133" s="126"/>
      <c r="J133" s="329"/>
      <c r="K133" s="323">
        <f>ROUND(SUMIF('VGT-Bewegungsdaten'!B:B,A133,'VGT-Bewegungsdaten'!C:C),3)</f>
        <v>0</v>
      </c>
      <c r="L133" s="324">
        <f>ROUND(SUMIF('VGT-Bewegungsdaten'!B:B,$A133,'VGT-Bewegungsdaten'!D:D),2)</f>
        <v>0</v>
      </c>
      <c r="N133" s="376" t="s">
        <v>4930</v>
      </c>
      <c r="O133" s="376" t="s">
        <v>4939</v>
      </c>
      <c r="P133" s="326">
        <f>ROUND(SUMIF('AV-Bewegungsdaten'!B:B,A133,'AV-Bewegungsdaten'!C:C),3)</f>
        <v>0</v>
      </c>
      <c r="Q133" s="324">
        <f>ROUND(SUMIF('AV-Bewegungsdaten'!B:B,$A133,'AV-Bewegungsdaten'!D:D),2)</f>
        <v>0</v>
      </c>
      <c r="U133" s="326">
        <f>ROUND(SUMIF('DV-Bewegungsdaten'!B:B,Kategorien!A133,'DV-Bewegungsdaten'!D:D),3)</f>
        <v>0</v>
      </c>
      <c r="V133" s="324">
        <f>ROUND(SUMIF('DV-Bewegungsdaten'!B:B,Kategorien!A133,'DV-Bewegungsdaten'!E:E),3)</f>
        <v>0</v>
      </c>
      <c r="AD133" s="390">
        <f t="shared" si="25"/>
        <v>0</v>
      </c>
      <c r="AE133" s="390">
        <f t="shared" si="26"/>
        <v>0</v>
      </c>
      <c r="AF133" s="390">
        <f t="shared" si="27"/>
        <v>1.2170000000000001</v>
      </c>
      <c r="AG133" s="390">
        <f t="shared" si="28"/>
        <v>0.58400000000000007</v>
      </c>
      <c r="AH133" s="390">
        <f t="shared" si="29"/>
        <v>0.49600000000000044</v>
      </c>
      <c r="AI133" s="390">
        <f t="shared" si="30"/>
        <v>1.0280000000000005</v>
      </c>
      <c r="AJ133" s="390">
        <f t="shared" si="31"/>
        <v>0.31100000000000039</v>
      </c>
      <c r="AK133" s="390">
        <f t="shared" si="32"/>
        <v>0.5950000000000002</v>
      </c>
      <c r="AL133" s="390">
        <f t="shared" si="33"/>
        <v>0.70500000000000007</v>
      </c>
      <c r="AM133" s="390">
        <f t="shared" si="34"/>
        <v>0.5860000000000003</v>
      </c>
      <c r="AN133" s="390">
        <f t="shared" si="35"/>
        <v>0.1800000000000006</v>
      </c>
      <c r="AO133" s="390">
        <f t="shared" si="36"/>
        <v>1.0830000000000002</v>
      </c>
    </row>
    <row r="134" spans="1:41" ht="15" customHeight="1" x14ac:dyDescent="0.25">
      <c r="A134" s="127" t="s">
        <v>5255</v>
      </c>
      <c r="B134" s="125" t="s">
        <v>2076</v>
      </c>
      <c r="C134" s="125" t="s">
        <v>5249</v>
      </c>
      <c r="D134" s="125" t="s">
        <v>4033</v>
      </c>
      <c r="F134" s="126">
        <v>3.3</v>
      </c>
      <c r="G134" s="126">
        <v>3.5</v>
      </c>
      <c r="H134" s="126">
        <v>2.8</v>
      </c>
      <c r="I134" s="126"/>
      <c r="J134" s="329"/>
      <c r="K134" s="323">
        <f>ROUND(SUMIF('VGT-Bewegungsdaten'!B:B,A134,'VGT-Bewegungsdaten'!C:C),3)</f>
        <v>0</v>
      </c>
      <c r="L134" s="324">
        <f>ROUND(SUMIF('VGT-Bewegungsdaten'!B:B,$A134,'VGT-Bewegungsdaten'!D:D),2)</f>
        <v>0</v>
      </c>
      <c r="N134" s="376" t="s">
        <v>4930</v>
      </c>
      <c r="O134" s="376" t="s">
        <v>4939</v>
      </c>
      <c r="P134" s="326">
        <f>ROUND(SUMIF('AV-Bewegungsdaten'!B:B,A134,'AV-Bewegungsdaten'!C:C),3)</f>
        <v>0</v>
      </c>
      <c r="Q134" s="324">
        <f>ROUND(SUMIF('AV-Bewegungsdaten'!B:B,$A134,'AV-Bewegungsdaten'!D:D),2)</f>
        <v>0</v>
      </c>
      <c r="U134" s="326">
        <f>ROUND(SUMIF('DV-Bewegungsdaten'!B:B,Kategorien!A134,'DV-Bewegungsdaten'!D:D),3)</f>
        <v>0</v>
      </c>
      <c r="V134" s="324">
        <f>ROUND(SUMIF('DV-Bewegungsdaten'!B:B,Kategorien!A134,'DV-Bewegungsdaten'!E:E),3)</f>
        <v>0</v>
      </c>
      <c r="AD134" s="390">
        <f t="shared" si="25"/>
        <v>0</v>
      </c>
      <c r="AE134" s="390">
        <f t="shared" si="26"/>
        <v>0</v>
      </c>
      <c r="AF134" s="390">
        <f t="shared" si="27"/>
        <v>0.43699999999999983</v>
      </c>
      <c r="AG134" s="390">
        <f t="shared" si="28"/>
        <v>0</v>
      </c>
      <c r="AH134" s="390">
        <f t="shared" si="29"/>
        <v>0</v>
      </c>
      <c r="AI134" s="390">
        <f t="shared" si="30"/>
        <v>0.24800000000000022</v>
      </c>
      <c r="AJ134" s="390">
        <f t="shared" si="31"/>
        <v>0</v>
      </c>
      <c r="AK134" s="390">
        <f t="shared" si="32"/>
        <v>0</v>
      </c>
      <c r="AL134" s="390">
        <f t="shared" si="33"/>
        <v>0</v>
      </c>
      <c r="AM134" s="390">
        <f t="shared" si="34"/>
        <v>0</v>
      </c>
      <c r="AN134" s="390">
        <f t="shared" si="35"/>
        <v>0</v>
      </c>
      <c r="AO134" s="390">
        <f t="shared" si="36"/>
        <v>0.30299999999999994</v>
      </c>
    </row>
    <row r="135" spans="1:41" ht="15" customHeight="1" x14ac:dyDescent="0.25">
      <c r="A135" s="127" t="s">
        <v>5256</v>
      </c>
      <c r="B135" s="125" t="s">
        <v>2076</v>
      </c>
      <c r="C135" s="125" t="s">
        <v>5257</v>
      </c>
      <c r="D135" s="125" t="s">
        <v>5235</v>
      </c>
      <c r="E135" s="125" t="s">
        <v>5835</v>
      </c>
      <c r="F135" s="126">
        <v>12.52</v>
      </c>
      <c r="G135" s="126">
        <v>12.719999999999999</v>
      </c>
      <c r="H135" s="126">
        <v>10.02</v>
      </c>
      <c r="I135" s="126"/>
      <c r="J135" s="329"/>
      <c r="K135" s="323">
        <f>ROUND(SUMIF('VGT-Bewegungsdaten'!B:B,A135,'VGT-Bewegungsdaten'!C:C),3)</f>
        <v>0</v>
      </c>
      <c r="L135" s="324">
        <f>ROUND(SUMIF('VGT-Bewegungsdaten'!B:B,$A135,'VGT-Bewegungsdaten'!D:D),2)</f>
        <v>0</v>
      </c>
      <c r="N135" s="376" t="s">
        <v>4930</v>
      </c>
      <c r="O135" s="376" t="s">
        <v>4939</v>
      </c>
      <c r="P135" s="326">
        <f>ROUND(SUMIF('AV-Bewegungsdaten'!B:B,A135,'AV-Bewegungsdaten'!C:C),3)</f>
        <v>0</v>
      </c>
      <c r="Q135" s="324">
        <f>ROUND(SUMIF('AV-Bewegungsdaten'!B:B,$A135,'AV-Bewegungsdaten'!D:D),2)</f>
        <v>0</v>
      </c>
      <c r="U135" s="326">
        <f>ROUND(SUMIF('DV-Bewegungsdaten'!B:B,Kategorien!A135,'DV-Bewegungsdaten'!D:D),3)</f>
        <v>0</v>
      </c>
      <c r="V135" s="324">
        <f>ROUND(SUMIF('DV-Bewegungsdaten'!B:B,Kategorien!A135,'DV-Bewegungsdaten'!E:E),3)</f>
        <v>0</v>
      </c>
      <c r="AD135" s="390">
        <f t="shared" si="25"/>
        <v>7.7809999999999988</v>
      </c>
      <c r="AE135" s="390">
        <f t="shared" si="26"/>
        <v>8.4379999999999988</v>
      </c>
      <c r="AF135" s="390">
        <f t="shared" si="27"/>
        <v>9.6569999999999983</v>
      </c>
      <c r="AG135" s="390">
        <f t="shared" si="28"/>
        <v>9.0239999999999991</v>
      </c>
      <c r="AH135" s="390">
        <f t="shared" si="29"/>
        <v>8.9359999999999999</v>
      </c>
      <c r="AI135" s="390">
        <f t="shared" si="30"/>
        <v>9.468</v>
      </c>
      <c r="AJ135" s="390">
        <f t="shared" si="31"/>
        <v>8.7509999999999994</v>
      </c>
      <c r="AK135" s="390">
        <f t="shared" si="32"/>
        <v>9.0349999999999984</v>
      </c>
      <c r="AL135" s="390">
        <f t="shared" si="33"/>
        <v>9.1449999999999996</v>
      </c>
      <c r="AM135" s="390">
        <f t="shared" si="34"/>
        <v>9.0259999999999998</v>
      </c>
      <c r="AN135" s="390">
        <f t="shared" si="35"/>
        <v>8.6199999999999992</v>
      </c>
      <c r="AO135" s="390">
        <f t="shared" si="36"/>
        <v>9.5229999999999997</v>
      </c>
    </row>
    <row r="136" spans="1:41" ht="15" customHeight="1" x14ac:dyDescent="0.25">
      <c r="A136" s="127" t="s">
        <v>5258</v>
      </c>
      <c r="B136" s="125" t="s">
        <v>2076</v>
      </c>
      <c r="C136" s="125" t="s">
        <v>5257</v>
      </c>
      <c r="D136" s="125" t="s">
        <v>5237</v>
      </c>
      <c r="E136" s="125" t="s">
        <v>5835</v>
      </c>
      <c r="F136" s="126">
        <v>8.25</v>
      </c>
      <c r="G136" s="126">
        <v>8.4499999999999993</v>
      </c>
      <c r="H136" s="126">
        <v>6.6</v>
      </c>
      <c r="I136" s="126"/>
      <c r="J136" s="329"/>
      <c r="K136" s="323">
        <f>ROUND(SUMIF('VGT-Bewegungsdaten'!B:B,A136,'VGT-Bewegungsdaten'!C:C),3)</f>
        <v>0</v>
      </c>
      <c r="L136" s="324">
        <f>ROUND(SUMIF('VGT-Bewegungsdaten'!B:B,$A136,'VGT-Bewegungsdaten'!D:D),2)</f>
        <v>0</v>
      </c>
      <c r="N136" s="376" t="s">
        <v>4930</v>
      </c>
      <c r="O136" s="376" t="s">
        <v>4939</v>
      </c>
      <c r="P136" s="326">
        <f>ROUND(SUMIF('AV-Bewegungsdaten'!B:B,A136,'AV-Bewegungsdaten'!C:C),3)</f>
        <v>0</v>
      </c>
      <c r="Q136" s="324">
        <f>ROUND(SUMIF('AV-Bewegungsdaten'!B:B,$A136,'AV-Bewegungsdaten'!D:D),2)</f>
        <v>0</v>
      </c>
      <c r="U136" s="326">
        <f>ROUND(SUMIF('DV-Bewegungsdaten'!B:B,Kategorien!A136,'DV-Bewegungsdaten'!D:D),3)</f>
        <v>0</v>
      </c>
      <c r="V136" s="324">
        <f>ROUND(SUMIF('DV-Bewegungsdaten'!B:B,Kategorien!A136,'DV-Bewegungsdaten'!E:E),3)</f>
        <v>0</v>
      </c>
      <c r="AD136" s="390">
        <f t="shared" si="25"/>
        <v>3.5109999999999992</v>
      </c>
      <c r="AE136" s="390">
        <f t="shared" si="26"/>
        <v>4.1679999999999993</v>
      </c>
      <c r="AF136" s="390">
        <f t="shared" si="27"/>
        <v>5.3869999999999987</v>
      </c>
      <c r="AG136" s="390">
        <f t="shared" si="28"/>
        <v>4.7539999999999996</v>
      </c>
      <c r="AH136" s="390">
        <f t="shared" si="29"/>
        <v>4.6659999999999995</v>
      </c>
      <c r="AI136" s="390">
        <f t="shared" si="30"/>
        <v>5.1979999999999995</v>
      </c>
      <c r="AJ136" s="390">
        <f t="shared" si="31"/>
        <v>4.4809999999999999</v>
      </c>
      <c r="AK136" s="390">
        <f t="shared" si="32"/>
        <v>4.7649999999999988</v>
      </c>
      <c r="AL136" s="390">
        <f t="shared" si="33"/>
        <v>4.8749999999999991</v>
      </c>
      <c r="AM136" s="390">
        <f t="shared" si="34"/>
        <v>4.7559999999999993</v>
      </c>
      <c r="AN136" s="390">
        <f t="shared" si="35"/>
        <v>4.3499999999999996</v>
      </c>
      <c r="AO136" s="390">
        <f t="shared" si="36"/>
        <v>5.2529999999999992</v>
      </c>
    </row>
    <row r="137" spans="1:41" ht="15" customHeight="1" x14ac:dyDescent="0.25">
      <c r="A137" s="127" t="s">
        <v>5259</v>
      </c>
      <c r="B137" s="125" t="s">
        <v>2076</v>
      </c>
      <c r="C137" s="125" t="s">
        <v>5257</v>
      </c>
      <c r="D137" s="125" t="s">
        <v>5239</v>
      </c>
      <c r="E137" s="125" t="s">
        <v>5835</v>
      </c>
      <c r="F137" s="126">
        <v>6.31</v>
      </c>
      <c r="G137" s="126">
        <v>6.51</v>
      </c>
      <c r="H137" s="126">
        <v>5.05</v>
      </c>
      <c r="I137" s="126"/>
      <c r="J137" s="329"/>
      <c r="K137" s="323">
        <f>ROUND(SUMIF('VGT-Bewegungsdaten'!B:B,A137,'VGT-Bewegungsdaten'!C:C),3)</f>
        <v>0</v>
      </c>
      <c r="L137" s="324">
        <f>ROUND(SUMIF('VGT-Bewegungsdaten'!B:B,$A137,'VGT-Bewegungsdaten'!D:D),2)</f>
        <v>0</v>
      </c>
      <c r="N137" s="376" t="s">
        <v>4930</v>
      </c>
      <c r="O137" s="376" t="s">
        <v>4939</v>
      </c>
      <c r="P137" s="326">
        <f>ROUND(SUMIF('AV-Bewegungsdaten'!B:B,A137,'AV-Bewegungsdaten'!C:C),3)</f>
        <v>0</v>
      </c>
      <c r="Q137" s="324">
        <f>ROUND(SUMIF('AV-Bewegungsdaten'!B:B,$A137,'AV-Bewegungsdaten'!D:D),2)</f>
        <v>0</v>
      </c>
      <c r="U137" s="326">
        <f>ROUND(SUMIF('DV-Bewegungsdaten'!B:B,Kategorien!A137,'DV-Bewegungsdaten'!D:D),3)</f>
        <v>0</v>
      </c>
      <c r="V137" s="324">
        <f>ROUND(SUMIF('DV-Bewegungsdaten'!B:B,Kategorien!A137,'DV-Bewegungsdaten'!E:E),3)</f>
        <v>0</v>
      </c>
      <c r="AD137" s="390">
        <f t="shared" si="25"/>
        <v>1.5709999999999997</v>
      </c>
      <c r="AE137" s="390">
        <f t="shared" si="26"/>
        <v>2.2279999999999998</v>
      </c>
      <c r="AF137" s="390">
        <f t="shared" si="27"/>
        <v>3.4469999999999996</v>
      </c>
      <c r="AG137" s="390">
        <f t="shared" si="28"/>
        <v>2.8139999999999996</v>
      </c>
      <c r="AH137" s="390">
        <f t="shared" si="29"/>
        <v>2.726</v>
      </c>
      <c r="AI137" s="390">
        <f t="shared" si="30"/>
        <v>3.258</v>
      </c>
      <c r="AJ137" s="390">
        <f t="shared" si="31"/>
        <v>2.5409999999999999</v>
      </c>
      <c r="AK137" s="390">
        <f t="shared" si="32"/>
        <v>2.8249999999999997</v>
      </c>
      <c r="AL137" s="390">
        <f t="shared" si="33"/>
        <v>2.9349999999999996</v>
      </c>
      <c r="AM137" s="390">
        <f t="shared" si="34"/>
        <v>2.8159999999999998</v>
      </c>
      <c r="AN137" s="390">
        <f t="shared" si="35"/>
        <v>2.41</v>
      </c>
      <c r="AO137" s="390">
        <f t="shared" si="36"/>
        <v>3.3129999999999997</v>
      </c>
    </row>
    <row r="138" spans="1:41" ht="15" customHeight="1" x14ac:dyDescent="0.25">
      <c r="A138" s="127" t="s">
        <v>5260</v>
      </c>
      <c r="B138" s="125" t="s">
        <v>2076</v>
      </c>
      <c r="C138" s="125" t="s">
        <v>5257</v>
      </c>
      <c r="D138" s="125" t="s">
        <v>5241</v>
      </c>
      <c r="E138" s="125" t="s">
        <v>5835</v>
      </c>
      <c r="F138" s="126">
        <v>5.54</v>
      </c>
      <c r="G138" s="126">
        <v>5.74</v>
      </c>
      <c r="H138" s="126">
        <v>4.43</v>
      </c>
      <c r="I138" s="126"/>
      <c r="J138" s="329"/>
      <c r="K138" s="323">
        <f>ROUND(SUMIF('VGT-Bewegungsdaten'!B:B,A138,'VGT-Bewegungsdaten'!C:C),3)</f>
        <v>0</v>
      </c>
      <c r="L138" s="324">
        <f>ROUND(SUMIF('VGT-Bewegungsdaten'!B:B,$A138,'VGT-Bewegungsdaten'!D:D),2)</f>
        <v>0</v>
      </c>
      <c r="N138" s="376" t="s">
        <v>4930</v>
      </c>
      <c r="O138" s="376" t="s">
        <v>4939</v>
      </c>
      <c r="P138" s="326">
        <f>ROUND(SUMIF('AV-Bewegungsdaten'!B:B,A138,'AV-Bewegungsdaten'!C:C),3)</f>
        <v>0</v>
      </c>
      <c r="Q138" s="324">
        <f>ROUND(SUMIF('AV-Bewegungsdaten'!B:B,$A138,'AV-Bewegungsdaten'!D:D),2)</f>
        <v>0</v>
      </c>
      <c r="U138" s="326">
        <f>ROUND(SUMIF('DV-Bewegungsdaten'!B:B,Kategorien!A138,'DV-Bewegungsdaten'!D:D),3)</f>
        <v>0</v>
      </c>
      <c r="V138" s="324">
        <f>ROUND(SUMIF('DV-Bewegungsdaten'!B:B,Kategorien!A138,'DV-Bewegungsdaten'!E:E),3)</f>
        <v>0</v>
      </c>
      <c r="AD138" s="390">
        <f t="shared" si="25"/>
        <v>0.80100000000000016</v>
      </c>
      <c r="AE138" s="390">
        <f t="shared" si="26"/>
        <v>1.4580000000000002</v>
      </c>
      <c r="AF138" s="390">
        <f t="shared" si="27"/>
        <v>2.677</v>
      </c>
      <c r="AG138" s="390">
        <f t="shared" si="28"/>
        <v>2.044</v>
      </c>
      <c r="AH138" s="390">
        <f t="shared" si="29"/>
        <v>1.9560000000000004</v>
      </c>
      <c r="AI138" s="390">
        <f t="shared" si="30"/>
        <v>2.4880000000000004</v>
      </c>
      <c r="AJ138" s="390">
        <f t="shared" si="31"/>
        <v>1.7710000000000004</v>
      </c>
      <c r="AK138" s="390">
        <f t="shared" si="32"/>
        <v>2.0550000000000002</v>
      </c>
      <c r="AL138" s="390">
        <f t="shared" si="33"/>
        <v>2.165</v>
      </c>
      <c r="AM138" s="390">
        <f t="shared" si="34"/>
        <v>2.0460000000000003</v>
      </c>
      <c r="AN138" s="390">
        <f t="shared" si="35"/>
        <v>1.6400000000000006</v>
      </c>
      <c r="AO138" s="390">
        <f t="shared" si="36"/>
        <v>2.5430000000000001</v>
      </c>
    </row>
    <row r="139" spans="1:41" ht="15" customHeight="1" x14ac:dyDescent="0.25">
      <c r="A139" s="127" t="s">
        <v>5261</v>
      </c>
      <c r="B139" s="125" t="s">
        <v>2076</v>
      </c>
      <c r="C139" s="125" t="s">
        <v>5257</v>
      </c>
      <c r="D139" s="125" t="s">
        <v>5243</v>
      </c>
      <c r="E139" s="125" t="s">
        <v>5835</v>
      </c>
      <c r="F139" s="126">
        <v>5.34</v>
      </c>
      <c r="G139" s="126">
        <v>5.54</v>
      </c>
      <c r="H139" s="126">
        <v>4.2699999999999996</v>
      </c>
      <c r="I139" s="126"/>
      <c r="J139" s="329"/>
      <c r="K139" s="323">
        <f>ROUND(SUMIF('VGT-Bewegungsdaten'!B:B,A139,'VGT-Bewegungsdaten'!C:C),3)</f>
        <v>0</v>
      </c>
      <c r="L139" s="324">
        <f>ROUND(SUMIF('VGT-Bewegungsdaten'!B:B,$A139,'VGT-Bewegungsdaten'!D:D),2)</f>
        <v>0</v>
      </c>
      <c r="N139" s="376" t="s">
        <v>4930</v>
      </c>
      <c r="O139" s="376" t="s">
        <v>4939</v>
      </c>
      <c r="P139" s="326">
        <f>ROUND(SUMIF('AV-Bewegungsdaten'!B:B,A139,'AV-Bewegungsdaten'!C:C),3)</f>
        <v>0</v>
      </c>
      <c r="Q139" s="324">
        <f>ROUND(SUMIF('AV-Bewegungsdaten'!B:B,$A139,'AV-Bewegungsdaten'!D:D),2)</f>
        <v>0</v>
      </c>
      <c r="U139" s="326">
        <f>ROUND(SUMIF('DV-Bewegungsdaten'!B:B,Kategorien!A139,'DV-Bewegungsdaten'!D:D),3)</f>
        <v>0</v>
      </c>
      <c r="V139" s="324">
        <f>ROUND(SUMIF('DV-Bewegungsdaten'!B:B,Kategorien!A139,'DV-Bewegungsdaten'!E:E),3)</f>
        <v>0</v>
      </c>
      <c r="AD139" s="390">
        <f t="shared" si="25"/>
        <v>0.60099999999999998</v>
      </c>
      <c r="AE139" s="390">
        <f t="shared" si="26"/>
        <v>1.258</v>
      </c>
      <c r="AF139" s="390">
        <f t="shared" si="27"/>
        <v>2.4769999999999999</v>
      </c>
      <c r="AG139" s="390">
        <f t="shared" si="28"/>
        <v>1.8439999999999999</v>
      </c>
      <c r="AH139" s="390">
        <f t="shared" si="29"/>
        <v>1.7560000000000002</v>
      </c>
      <c r="AI139" s="390">
        <f t="shared" si="30"/>
        <v>2.2880000000000003</v>
      </c>
      <c r="AJ139" s="390">
        <f t="shared" si="31"/>
        <v>1.5710000000000002</v>
      </c>
      <c r="AK139" s="390">
        <f t="shared" si="32"/>
        <v>1.855</v>
      </c>
      <c r="AL139" s="390">
        <f t="shared" si="33"/>
        <v>1.9649999999999999</v>
      </c>
      <c r="AM139" s="390">
        <f t="shared" si="34"/>
        <v>1.8460000000000001</v>
      </c>
      <c r="AN139" s="390">
        <f t="shared" si="35"/>
        <v>1.4400000000000004</v>
      </c>
      <c r="AO139" s="390">
        <f t="shared" si="36"/>
        <v>2.343</v>
      </c>
    </row>
    <row r="140" spans="1:41" ht="15" customHeight="1" x14ac:dyDescent="0.25">
      <c r="A140" s="127" t="s">
        <v>5262</v>
      </c>
      <c r="B140" s="125" t="s">
        <v>2076</v>
      </c>
      <c r="C140" s="125" t="s">
        <v>5257</v>
      </c>
      <c r="D140" s="125" t="s">
        <v>5245</v>
      </c>
      <c r="E140" s="125" t="s">
        <v>5835</v>
      </c>
      <c r="F140" s="126">
        <v>4.28</v>
      </c>
      <c r="G140" s="126">
        <v>4.4800000000000004</v>
      </c>
      <c r="H140" s="126">
        <v>3.42</v>
      </c>
      <c r="I140" s="126"/>
      <c r="J140" s="329"/>
      <c r="K140" s="323">
        <f>ROUND(SUMIF('VGT-Bewegungsdaten'!B:B,A140,'VGT-Bewegungsdaten'!C:C),3)</f>
        <v>0</v>
      </c>
      <c r="L140" s="324">
        <f>ROUND(SUMIF('VGT-Bewegungsdaten'!B:B,$A140,'VGT-Bewegungsdaten'!D:D),2)</f>
        <v>0</v>
      </c>
      <c r="N140" s="376" t="s">
        <v>4930</v>
      </c>
      <c r="O140" s="376" t="s">
        <v>4939</v>
      </c>
      <c r="P140" s="326">
        <f>ROUND(SUMIF('AV-Bewegungsdaten'!B:B,A140,'AV-Bewegungsdaten'!C:C),3)</f>
        <v>0</v>
      </c>
      <c r="Q140" s="324">
        <f>ROUND(SUMIF('AV-Bewegungsdaten'!B:B,$A140,'AV-Bewegungsdaten'!D:D),2)</f>
        <v>0</v>
      </c>
      <c r="U140" s="326">
        <f>ROUND(SUMIF('DV-Bewegungsdaten'!B:B,Kategorien!A140,'DV-Bewegungsdaten'!D:D),3)</f>
        <v>0</v>
      </c>
      <c r="V140" s="324">
        <f>ROUND(SUMIF('DV-Bewegungsdaten'!B:B,Kategorien!A140,'DV-Bewegungsdaten'!E:E),3)</f>
        <v>0</v>
      </c>
      <c r="AD140" s="390">
        <f t="shared" si="25"/>
        <v>0</v>
      </c>
      <c r="AE140" s="390">
        <f t="shared" si="26"/>
        <v>0.1980000000000004</v>
      </c>
      <c r="AF140" s="390">
        <f t="shared" si="27"/>
        <v>1.4170000000000003</v>
      </c>
      <c r="AG140" s="390">
        <f t="shared" si="28"/>
        <v>0.78400000000000025</v>
      </c>
      <c r="AH140" s="390">
        <f t="shared" si="29"/>
        <v>0.69600000000000062</v>
      </c>
      <c r="AI140" s="390">
        <f t="shared" si="30"/>
        <v>1.2280000000000006</v>
      </c>
      <c r="AJ140" s="390">
        <f t="shared" si="31"/>
        <v>0.51100000000000056</v>
      </c>
      <c r="AK140" s="390">
        <f t="shared" si="32"/>
        <v>0.79500000000000037</v>
      </c>
      <c r="AL140" s="390">
        <f t="shared" si="33"/>
        <v>0.90500000000000025</v>
      </c>
      <c r="AM140" s="390">
        <f t="shared" si="34"/>
        <v>0.78600000000000048</v>
      </c>
      <c r="AN140" s="390">
        <f t="shared" si="35"/>
        <v>0.38000000000000078</v>
      </c>
      <c r="AO140" s="390">
        <f t="shared" si="36"/>
        <v>1.2830000000000004</v>
      </c>
    </row>
    <row r="141" spans="1:41" ht="15" customHeight="1" x14ac:dyDescent="0.25">
      <c r="A141" s="127" t="s">
        <v>5263</v>
      </c>
      <c r="B141" s="125" t="s">
        <v>2076</v>
      </c>
      <c r="C141" s="125" t="s">
        <v>5257</v>
      </c>
      <c r="D141" s="125" t="s">
        <v>5247</v>
      </c>
      <c r="E141" s="125" t="s">
        <v>5835</v>
      </c>
      <c r="F141" s="126">
        <v>3.5</v>
      </c>
      <c r="G141" s="126">
        <v>3.7</v>
      </c>
      <c r="H141" s="126">
        <v>2.8</v>
      </c>
      <c r="I141" s="126"/>
      <c r="J141" s="329"/>
      <c r="K141" s="323">
        <f>ROUND(SUMIF('VGT-Bewegungsdaten'!B:B,A141,'VGT-Bewegungsdaten'!C:C),3)</f>
        <v>0</v>
      </c>
      <c r="L141" s="324">
        <f>ROUND(SUMIF('VGT-Bewegungsdaten'!B:B,$A141,'VGT-Bewegungsdaten'!D:D),2)</f>
        <v>0</v>
      </c>
      <c r="N141" s="376" t="s">
        <v>4930</v>
      </c>
      <c r="O141" s="376" t="s">
        <v>4939</v>
      </c>
      <c r="P141" s="326">
        <f>ROUND(SUMIF('AV-Bewegungsdaten'!B:B,A141,'AV-Bewegungsdaten'!C:C),3)</f>
        <v>0</v>
      </c>
      <c r="Q141" s="324">
        <f>ROUND(SUMIF('AV-Bewegungsdaten'!B:B,$A141,'AV-Bewegungsdaten'!D:D),2)</f>
        <v>0</v>
      </c>
      <c r="U141" s="326">
        <f>ROUND(SUMIF('DV-Bewegungsdaten'!B:B,Kategorien!A141,'DV-Bewegungsdaten'!D:D),3)</f>
        <v>0</v>
      </c>
      <c r="V141" s="324">
        <f>ROUND(SUMIF('DV-Bewegungsdaten'!B:B,Kategorien!A141,'DV-Bewegungsdaten'!E:E),3)</f>
        <v>0</v>
      </c>
      <c r="AD141" s="390">
        <f t="shared" si="25"/>
        <v>0</v>
      </c>
      <c r="AE141" s="390">
        <f t="shared" si="26"/>
        <v>0</v>
      </c>
      <c r="AF141" s="390">
        <f t="shared" si="27"/>
        <v>0.63700000000000001</v>
      </c>
      <c r="AG141" s="390">
        <f t="shared" si="28"/>
        <v>4.0000000000000036E-3</v>
      </c>
      <c r="AH141" s="390">
        <f t="shared" si="29"/>
        <v>0</v>
      </c>
      <c r="AI141" s="390">
        <f t="shared" si="30"/>
        <v>0.4480000000000004</v>
      </c>
      <c r="AJ141" s="390">
        <f t="shared" si="31"/>
        <v>0</v>
      </c>
      <c r="AK141" s="390">
        <f t="shared" si="32"/>
        <v>1.5000000000000124E-2</v>
      </c>
      <c r="AL141" s="390">
        <f t="shared" si="33"/>
        <v>0.125</v>
      </c>
      <c r="AM141" s="390">
        <f t="shared" si="34"/>
        <v>6.0000000000002274E-3</v>
      </c>
      <c r="AN141" s="390">
        <f t="shared" si="35"/>
        <v>0</v>
      </c>
      <c r="AO141" s="390">
        <f t="shared" si="36"/>
        <v>0.50300000000000011</v>
      </c>
    </row>
    <row r="142" spans="1:41" ht="15" customHeight="1" x14ac:dyDescent="0.25">
      <c r="A142" s="127" t="s">
        <v>5726</v>
      </c>
      <c r="B142" s="125" t="s">
        <v>2076</v>
      </c>
      <c r="C142" s="125" t="s">
        <v>5727</v>
      </c>
      <c r="D142" s="125" t="s">
        <v>1475</v>
      </c>
      <c r="F142" s="126">
        <v>12.32</v>
      </c>
      <c r="G142" s="126">
        <v>12.52</v>
      </c>
      <c r="H142" s="126">
        <v>10.02</v>
      </c>
      <c r="I142" s="126"/>
      <c r="J142" s="329"/>
      <c r="K142" s="323">
        <f>ROUND(SUMIF('VGT-Bewegungsdaten'!B:B,A142,'VGT-Bewegungsdaten'!C:C),3)</f>
        <v>0</v>
      </c>
      <c r="L142" s="324">
        <f>ROUND(SUMIF('VGT-Bewegungsdaten'!B:B,$A142,'VGT-Bewegungsdaten'!D:D),2)</f>
        <v>0</v>
      </c>
      <c r="N142" s="376" t="s">
        <v>4930</v>
      </c>
      <c r="O142" s="376" t="s">
        <v>4939</v>
      </c>
      <c r="P142" s="326">
        <f>ROUND(SUMIF('AV-Bewegungsdaten'!B:B,A142,'AV-Bewegungsdaten'!C:C),3)</f>
        <v>0</v>
      </c>
      <c r="Q142" s="324">
        <f>ROUND(SUMIF('AV-Bewegungsdaten'!B:B,$A142,'AV-Bewegungsdaten'!D:D),2)</f>
        <v>0</v>
      </c>
      <c r="T142" s="327"/>
      <c r="U142" s="326">
        <f>ROUND(SUMIF('DV-Bewegungsdaten'!B:B,Kategorien!A142,'DV-Bewegungsdaten'!D:D),3)</f>
        <v>0</v>
      </c>
      <c r="V142" s="324">
        <f>ROUND(SUMIF('DV-Bewegungsdaten'!B:B,Kategorien!A142,'DV-Bewegungsdaten'!E:E),3)</f>
        <v>0</v>
      </c>
      <c r="AD142" s="390">
        <f t="shared" si="25"/>
        <v>7.5809999999999995</v>
      </c>
      <c r="AE142" s="390">
        <f t="shared" si="26"/>
        <v>8.2379999999999995</v>
      </c>
      <c r="AF142" s="390">
        <f t="shared" si="27"/>
        <v>9.456999999999999</v>
      </c>
      <c r="AG142" s="390">
        <f t="shared" si="28"/>
        <v>8.8239999999999998</v>
      </c>
      <c r="AH142" s="390">
        <f t="shared" si="29"/>
        <v>8.7360000000000007</v>
      </c>
      <c r="AI142" s="390">
        <f t="shared" si="30"/>
        <v>9.2680000000000007</v>
      </c>
      <c r="AJ142" s="390">
        <f t="shared" si="31"/>
        <v>8.5510000000000002</v>
      </c>
      <c r="AK142" s="390">
        <f t="shared" si="32"/>
        <v>8.8349999999999991</v>
      </c>
      <c r="AL142" s="390">
        <f t="shared" si="33"/>
        <v>8.9450000000000003</v>
      </c>
      <c r="AM142" s="390">
        <f t="shared" si="34"/>
        <v>8.8260000000000005</v>
      </c>
      <c r="AN142" s="390">
        <f t="shared" si="35"/>
        <v>8.42</v>
      </c>
      <c r="AO142" s="390">
        <f t="shared" si="36"/>
        <v>9.3230000000000004</v>
      </c>
    </row>
    <row r="143" spans="1:41" ht="15" customHeight="1" x14ac:dyDescent="0.25">
      <c r="A143" s="127" t="s">
        <v>5728</v>
      </c>
      <c r="B143" s="125" t="s">
        <v>2076</v>
      </c>
      <c r="C143" s="125" t="s">
        <v>5727</v>
      </c>
      <c r="D143" s="125" t="s">
        <v>4023</v>
      </c>
      <c r="F143" s="126">
        <v>8.0500000000000007</v>
      </c>
      <c r="G143" s="126">
        <v>8.25</v>
      </c>
      <c r="H143" s="126">
        <v>6.6</v>
      </c>
      <c r="I143" s="126"/>
      <c r="J143" s="329"/>
      <c r="K143" s="323">
        <f>ROUND(SUMIF('VGT-Bewegungsdaten'!B:B,A143,'VGT-Bewegungsdaten'!C:C),3)</f>
        <v>0</v>
      </c>
      <c r="L143" s="324">
        <f>ROUND(SUMIF('VGT-Bewegungsdaten'!B:B,$A143,'VGT-Bewegungsdaten'!D:D),2)</f>
        <v>0</v>
      </c>
      <c r="N143" s="376" t="s">
        <v>4930</v>
      </c>
      <c r="O143" s="376" t="s">
        <v>4939</v>
      </c>
      <c r="P143" s="326">
        <f>ROUND(SUMIF('AV-Bewegungsdaten'!B:B,A143,'AV-Bewegungsdaten'!C:C),3)</f>
        <v>0</v>
      </c>
      <c r="Q143" s="324">
        <f>ROUND(SUMIF('AV-Bewegungsdaten'!B:B,$A143,'AV-Bewegungsdaten'!D:D),2)</f>
        <v>0</v>
      </c>
      <c r="T143" s="327"/>
      <c r="U143" s="326">
        <f>ROUND(SUMIF('DV-Bewegungsdaten'!B:B,Kategorien!A143,'DV-Bewegungsdaten'!D:D),3)</f>
        <v>0</v>
      </c>
      <c r="V143" s="324">
        <f>ROUND(SUMIF('DV-Bewegungsdaten'!B:B,Kategorien!A143,'DV-Bewegungsdaten'!E:E),3)</f>
        <v>0</v>
      </c>
      <c r="AD143" s="390">
        <f t="shared" si="25"/>
        <v>3.3109999999999999</v>
      </c>
      <c r="AE143" s="390">
        <f t="shared" si="26"/>
        <v>3.968</v>
      </c>
      <c r="AF143" s="390">
        <f t="shared" si="27"/>
        <v>5.1869999999999994</v>
      </c>
      <c r="AG143" s="390">
        <f t="shared" si="28"/>
        <v>4.5540000000000003</v>
      </c>
      <c r="AH143" s="390">
        <f t="shared" si="29"/>
        <v>4.4660000000000002</v>
      </c>
      <c r="AI143" s="390">
        <f t="shared" si="30"/>
        <v>4.9980000000000002</v>
      </c>
      <c r="AJ143" s="390">
        <f t="shared" si="31"/>
        <v>4.2810000000000006</v>
      </c>
      <c r="AK143" s="390">
        <f t="shared" si="32"/>
        <v>4.5649999999999995</v>
      </c>
      <c r="AL143" s="390">
        <f t="shared" si="33"/>
        <v>4.6749999999999998</v>
      </c>
      <c r="AM143" s="390">
        <f t="shared" si="34"/>
        <v>4.556</v>
      </c>
      <c r="AN143" s="390">
        <f t="shared" si="35"/>
        <v>4.1500000000000004</v>
      </c>
      <c r="AO143" s="390">
        <f t="shared" si="36"/>
        <v>5.0529999999999999</v>
      </c>
    </row>
    <row r="144" spans="1:41" ht="15" customHeight="1" x14ac:dyDescent="0.25">
      <c r="A144" s="127" t="s">
        <v>5729</v>
      </c>
      <c r="B144" s="125" t="s">
        <v>2076</v>
      </c>
      <c r="C144" s="125" t="s">
        <v>5727</v>
      </c>
      <c r="D144" s="125" t="s">
        <v>4025</v>
      </c>
      <c r="F144" s="126">
        <v>6.11</v>
      </c>
      <c r="G144" s="126">
        <v>6.31</v>
      </c>
      <c r="H144" s="126">
        <v>5.05</v>
      </c>
      <c r="I144" s="126"/>
      <c r="J144" s="329"/>
      <c r="K144" s="323">
        <f>ROUND(SUMIF('VGT-Bewegungsdaten'!B:B,A144,'VGT-Bewegungsdaten'!C:C),3)</f>
        <v>0</v>
      </c>
      <c r="L144" s="324">
        <f>ROUND(SUMIF('VGT-Bewegungsdaten'!B:B,$A144,'VGT-Bewegungsdaten'!D:D),2)</f>
        <v>0</v>
      </c>
      <c r="N144" s="376" t="s">
        <v>4930</v>
      </c>
      <c r="O144" s="376" t="s">
        <v>4939</v>
      </c>
      <c r="P144" s="326">
        <f>ROUND(SUMIF('AV-Bewegungsdaten'!B:B,A144,'AV-Bewegungsdaten'!C:C),3)</f>
        <v>0</v>
      </c>
      <c r="Q144" s="324">
        <f>ROUND(SUMIF('AV-Bewegungsdaten'!B:B,$A144,'AV-Bewegungsdaten'!D:D),2)</f>
        <v>0</v>
      </c>
      <c r="T144" s="327"/>
      <c r="U144" s="326">
        <f>ROUND(SUMIF('DV-Bewegungsdaten'!B:B,Kategorien!A144,'DV-Bewegungsdaten'!D:D),3)</f>
        <v>0</v>
      </c>
      <c r="V144" s="324">
        <f>ROUND(SUMIF('DV-Bewegungsdaten'!B:B,Kategorien!A144,'DV-Bewegungsdaten'!E:E),3)</f>
        <v>0</v>
      </c>
      <c r="AD144" s="390">
        <f t="shared" si="25"/>
        <v>1.3709999999999996</v>
      </c>
      <c r="AE144" s="390">
        <f t="shared" si="26"/>
        <v>2.0279999999999996</v>
      </c>
      <c r="AF144" s="390">
        <f t="shared" si="27"/>
        <v>3.2469999999999994</v>
      </c>
      <c r="AG144" s="390">
        <f t="shared" si="28"/>
        <v>2.6139999999999994</v>
      </c>
      <c r="AH144" s="390">
        <f t="shared" si="29"/>
        <v>2.5259999999999998</v>
      </c>
      <c r="AI144" s="390">
        <f t="shared" si="30"/>
        <v>3.0579999999999998</v>
      </c>
      <c r="AJ144" s="390">
        <f t="shared" si="31"/>
        <v>2.3409999999999997</v>
      </c>
      <c r="AK144" s="390">
        <f t="shared" si="32"/>
        <v>2.6249999999999996</v>
      </c>
      <c r="AL144" s="390">
        <f t="shared" si="33"/>
        <v>2.7349999999999994</v>
      </c>
      <c r="AM144" s="390">
        <f t="shared" si="34"/>
        <v>2.6159999999999997</v>
      </c>
      <c r="AN144" s="390">
        <f t="shared" si="35"/>
        <v>2.21</v>
      </c>
      <c r="AO144" s="390">
        <f t="shared" si="36"/>
        <v>3.1129999999999995</v>
      </c>
    </row>
    <row r="145" spans="1:41" ht="15" customHeight="1" x14ac:dyDescent="0.25">
      <c r="A145" s="127" t="s">
        <v>5730</v>
      </c>
      <c r="B145" s="125" t="s">
        <v>2076</v>
      </c>
      <c r="C145" s="125" t="s">
        <v>5727</v>
      </c>
      <c r="D145" s="125" t="s">
        <v>4027</v>
      </c>
      <c r="F145" s="126">
        <v>5.34</v>
      </c>
      <c r="G145" s="126">
        <v>5.54</v>
      </c>
      <c r="H145" s="126">
        <v>4.43</v>
      </c>
      <c r="I145" s="126"/>
      <c r="J145" s="329"/>
      <c r="K145" s="323">
        <f>ROUND(SUMIF('VGT-Bewegungsdaten'!B:B,A145,'VGT-Bewegungsdaten'!C:C),3)</f>
        <v>0</v>
      </c>
      <c r="L145" s="324">
        <f>ROUND(SUMIF('VGT-Bewegungsdaten'!B:B,$A145,'VGT-Bewegungsdaten'!D:D),2)</f>
        <v>0</v>
      </c>
      <c r="N145" s="376" t="s">
        <v>4930</v>
      </c>
      <c r="O145" s="376" t="s">
        <v>4939</v>
      </c>
      <c r="P145" s="326">
        <f>ROUND(SUMIF('AV-Bewegungsdaten'!B:B,A145,'AV-Bewegungsdaten'!C:C),3)</f>
        <v>0</v>
      </c>
      <c r="Q145" s="324">
        <f>ROUND(SUMIF('AV-Bewegungsdaten'!B:B,$A145,'AV-Bewegungsdaten'!D:D),2)</f>
        <v>0</v>
      </c>
      <c r="T145" s="327"/>
      <c r="U145" s="326">
        <f>ROUND(SUMIF('DV-Bewegungsdaten'!B:B,Kategorien!A145,'DV-Bewegungsdaten'!D:D),3)</f>
        <v>0</v>
      </c>
      <c r="V145" s="324">
        <f>ROUND(SUMIF('DV-Bewegungsdaten'!B:B,Kategorien!A145,'DV-Bewegungsdaten'!E:E),3)</f>
        <v>0</v>
      </c>
      <c r="AD145" s="390">
        <f t="shared" si="25"/>
        <v>0.60099999999999998</v>
      </c>
      <c r="AE145" s="390">
        <f t="shared" si="26"/>
        <v>1.258</v>
      </c>
      <c r="AF145" s="390">
        <f t="shared" si="27"/>
        <v>2.4769999999999999</v>
      </c>
      <c r="AG145" s="390">
        <f t="shared" si="28"/>
        <v>1.8439999999999999</v>
      </c>
      <c r="AH145" s="390">
        <f t="shared" si="29"/>
        <v>1.7560000000000002</v>
      </c>
      <c r="AI145" s="390">
        <f t="shared" si="30"/>
        <v>2.2880000000000003</v>
      </c>
      <c r="AJ145" s="390">
        <f t="shared" si="31"/>
        <v>1.5710000000000002</v>
      </c>
      <c r="AK145" s="390">
        <f t="shared" si="32"/>
        <v>1.855</v>
      </c>
      <c r="AL145" s="390">
        <f t="shared" si="33"/>
        <v>1.9649999999999999</v>
      </c>
      <c r="AM145" s="390">
        <f t="shared" si="34"/>
        <v>1.8460000000000001</v>
      </c>
      <c r="AN145" s="390">
        <f t="shared" si="35"/>
        <v>1.4400000000000004</v>
      </c>
      <c r="AO145" s="390">
        <f t="shared" si="36"/>
        <v>2.343</v>
      </c>
    </row>
    <row r="146" spans="1:41" ht="15" customHeight="1" x14ac:dyDescent="0.25">
      <c r="A146" s="127" t="s">
        <v>5731</v>
      </c>
      <c r="B146" s="125" t="s">
        <v>2076</v>
      </c>
      <c r="C146" s="125" t="s">
        <v>5727</v>
      </c>
      <c r="D146" s="125" t="s">
        <v>4029</v>
      </c>
      <c r="F146" s="126">
        <v>5.14</v>
      </c>
      <c r="G146" s="126">
        <v>5.34</v>
      </c>
      <c r="H146" s="126">
        <v>4.2699999999999996</v>
      </c>
      <c r="I146" s="126"/>
      <c r="J146" s="329"/>
      <c r="K146" s="323">
        <f>ROUND(SUMIF('VGT-Bewegungsdaten'!B:B,A146,'VGT-Bewegungsdaten'!C:C),3)</f>
        <v>0</v>
      </c>
      <c r="L146" s="324">
        <f>ROUND(SUMIF('VGT-Bewegungsdaten'!B:B,$A146,'VGT-Bewegungsdaten'!D:D),2)</f>
        <v>0</v>
      </c>
      <c r="N146" s="376" t="s">
        <v>4930</v>
      </c>
      <c r="O146" s="376" t="s">
        <v>4939</v>
      </c>
      <c r="P146" s="326">
        <f>ROUND(SUMIF('AV-Bewegungsdaten'!B:B,A146,'AV-Bewegungsdaten'!C:C),3)</f>
        <v>0</v>
      </c>
      <c r="Q146" s="324">
        <f>ROUND(SUMIF('AV-Bewegungsdaten'!B:B,$A146,'AV-Bewegungsdaten'!D:D),2)</f>
        <v>0</v>
      </c>
      <c r="T146" s="327"/>
      <c r="U146" s="326">
        <f>ROUND(SUMIF('DV-Bewegungsdaten'!B:B,Kategorien!A146,'DV-Bewegungsdaten'!D:D),3)</f>
        <v>0</v>
      </c>
      <c r="V146" s="324">
        <f>ROUND(SUMIF('DV-Bewegungsdaten'!B:B,Kategorien!A146,'DV-Bewegungsdaten'!E:E),3)</f>
        <v>0</v>
      </c>
      <c r="AD146" s="390">
        <f t="shared" si="25"/>
        <v>0.4009999999999998</v>
      </c>
      <c r="AE146" s="390">
        <f t="shared" si="26"/>
        <v>1.0579999999999998</v>
      </c>
      <c r="AF146" s="390">
        <f t="shared" si="27"/>
        <v>2.2769999999999997</v>
      </c>
      <c r="AG146" s="390">
        <f t="shared" si="28"/>
        <v>1.6439999999999997</v>
      </c>
      <c r="AH146" s="390">
        <f t="shared" si="29"/>
        <v>1.556</v>
      </c>
      <c r="AI146" s="390">
        <f t="shared" si="30"/>
        <v>2.0880000000000001</v>
      </c>
      <c r="AJ146" s="390">
        <f t="shared" si="31"/>
        <v>1.371</v>
      </c>
      <c r="AK146" s="390">
        <f t="shared" si="32"/>
        <v>1.6549999999999998</v>
      </c>
      <c r="AL146" s="390">
        <f t="shared" si="33"/>
        <v>1.7649999999999997</v>
      </c>
      <c r="AM146" s="390">
        <f t="shared" si="34"/>
        <v>1.6459999999999999</v>
      </c>
      <c r="AN146" s="390">
        <f t="shared" si="35"/>
        <v>1.2400000000000002</v>
      </c>
      <c r="AO146" s="390">
        <f t="shared" si="36"/>
        <v>2.1429999999999998</v>
      </c>
    </row>
    <row r="147" spans="1:41" ht="15" customHeight="1" x14ac:dyDescent="0.25">
      <c r="A147" s="127" t="s">
        <v>5732</v>
      </c>
      <c r="B147" s="125" t="s">
        <v>2076</v>
      </c>
      <c r="C147" s="125" t="s">
        <v>5727</v>
      </c>
      <c r="D147" s="125" t="s">
        <v>4031</v>
      </c>
      <c r="F147" s="126">
        <v>4.08</v>
      </c>
      <c r="G147" s="126">
        <v>4.28</v>
      </c>
      <c r="H147" s="126">
        <v>3.42</v>
      </c>
      <c r="I147" s="126"/>
      <c r="J147" s="329"/>
      <c r="K147" s="323">
        <f>ROUND(SUMIF('VGT-Bewegungsdaten'!B:B,A147,'VGT-Bewegungsdaten'!C:C),3)</f>
        <v>0</v>
      </c>
      <c r="L147" s="324">
        <f>ROUND(SUMIF('VGT-Bewegungsdaten'!B:B,$A147,'VGT-Bewegungsdaten'!D:D),2)</f>
        <v>0</v>
      </c>
      <c r="N147" s="376" t="s">
        <v>4930</v>
      </c>
      <c r="O147" s="376" t="s">
        <v>4939</v>
      </c>
      <c r="P147" s="326">
        <f>ROUND(SUMIF('AV-Bewegungsdaten'!B:B,A147,'AV-Bewegungsdaten'!C:C),3)</f>
        <v>0</v>
      </c>
      <c r="Q147" s="324">
        <f>ROUND(SUMIF('AV-Bewegungsdaten'!B:B,$A147,'AV-Bewegungsdaten'!D:D),2)</f>
        <v>0</v>
      </c>
      <c r="T147" s="327"/>
      <c r="U147" s="326">
        <f>ROUND(SUMIF('DV-Bewegungsdaten'!B:B,Kategorien!A147,'DV-Bewegungsdaten'!D:D),3)</f>
        <v>0</v>
      </c>
      <c r="V147" s="324">
        <f>ROUND(SUMIF('DV-Bewegungsdaten'!B:B,Kategorien!A147,'DV-Bewegungsdaten'!E:E),3)</f>
        <v>0</v>
      </c>
      <c r="AD147" s="390">
        <f t="shared" si="25"/>
        <v>0</v>
      </c>
      <c r="AE147" s="390">
        <f t="shared" si="26"/>
        <v>0</v>
      </c>
      <c r="AF147" s="390">
        <f t="shared" si="27"/>
        <v>1.2170000000000001</v>
      </c>
      <c r="AG147" s="390">
        <f t="shared" si="28"/>
        <v>0.58400000000000007</v>
      </c>
      <c r="AH147" s="390">
        <f t="shared" si="29"/>
        <v>0.49600000000000044</v>
      </c>
      <c r="AI147" s="390">
        <f t="shared" si="30"/>
        <v>1.0280000000000005</v>
      </c>
      <c r="AJ147" s="390">
        <f t="shared" si="31"/>
        <v>0.31100000000000039</v>
      </c>
      <c r="AK147" s="390">
        <f t="shared" si="32"/>
        <v>0.5950000000000002</v>
      </c>
      <c r="AL147" s="390">
        <f t="shared" si="33"/>
        <v>0.70500000000000007</v>
      </c>
      <c r="AM147" s="390">
        <f t="shared" si="34"/>
        <v>0.5860000000000003</v>
      </c>
      <c r="AN147" s="390">
        <f t="shared" si="35"/>
        <v>0.1800000000000006</v>
      </c>
      <c r="AO147" s="390">
        <f t="shared" si="36"/>
        <v>1.0830000000000002</v>
      </c>
    </row>
    <row r="148" spans="1:41" ht="15" customHeight="1" x14ac:dyDescent="0.25">
      <c r="A148" s="127" t="s">
        <v>5733</v>
      </c>
      <c r="B148" s="125" t="s">
        <v>2076</v>
      </c>
      <c r="C148" s="125" t="s">
        <v>5727</v>
      </c>
      <c r="D148" s="125" t="s">
        <v>4033</v>
      </c>
      <c r="F148" s="126">
        <v>3.3</v>
      </c>
      <c r="G148" s="126">
        <v>3.5</v>
      </c>
      <c r="H148" s="126">
        <v>2.8</v>
      </c>
      <c r="I148" s="126"/>
      <c r="J148" s="329"/>
      <c r="K148" s="323">
        <f>ROUND(SUMIF('VGT-Bewegungsdaten'!B:B,A148,'VGT-Bewegungsdaten'!C:C),3)</f>
        <v>0</v>
      </c>
      <c r="L148" s="324">
        <f>ROUND(SUMIF('VGT-Bewegungsdaten'!B:B,$A148,'VGT-Bewegungsdaten'!D:D),2)</f>
        <v>0</v>
      </c>
      <c r="N148" s="376" t="s">
        <v>4930</v>
      </c>
      <c r="O148" s="376" t="s">
        <v>4939</v>
      </c>
      <c r="P148" s="326">
        <f>ROUND(SUMIF('AV-Bewegungsdaten'!B:B,A148,'AV-Bewegungsdaten'!C:C),3)</f>
        <v>0</v>
      </c>
      <c r="Q148" s="324">
        <f>ROUND(SUMIF('AV-Bewegungsdaten'!B:B,$A148,'AV-Bewegungsdaten'!D:D),2)</f>
        <v>0</v>
      </c>
      <c r="T148" s="327"/>
      <c r="U148" s="326">
        <f>ROUND(SUMIF('DV-Bewegungsdaten'!B:B,Kategorien!A148,'DV-Bewegungsdaten'!D:D),3)</f>
        <v>0</v>
      </c>
      <c r="V148" s="324">
        <f>ROUND(SUMIF('DV-Bewegungsdaten'!B:B,Kategorien!A148,'DV-Bewegungsdaten'!E:E),3)</f>
        <v>0</v>
      </c>
      <c r="AD148" s="390">
        <f t="shared" si="25"/>
        <v>0</v>
      </c>
      <c r="AE148" s="390">
        <f t="shared" si="26"/>
        <v>0</v>
      </c>
      <c r="AF148" s="390">
        <f t="shared" si="27"/>
        <v>0.43699999999999983</v>
      </c>
      <c r="AG148" s="390">
        <f t="shared" si="28"/>
        <v>0</v>
      </c>
      <c r="AH148" s="390">
        <f t="shared" si="29"/>
        <v>0</v>
      </c>
      <c r="AI148" s="390">
        <f t="shared" si="30"/>
        <v>0.24800000000000022</v>
      </c>
      <c r="AJ148" s="390">
        <f t="shared" si="31"/>
        <v>0</v>
      </c>
      <c r="AK148" s="390">
        <f t="shared" si="32"/>
        <v>0</v>
      </c>
      <c r="AL148" s="390">
        <f t="shared" si="33"/>
        <v>0</v>
      </c>
      <c r="AM148" s="390">
        <f t="shared" si="34"/>
        <v>0</v>
      </c>
      <c r="AN148" s="390">
        <f t="shared" si="35"/>
        <v>0</v>
      </c>
      <c r="AO148" s="390">
        <f t="shared" si="36"/>
        <v>0.30299999999999994</v>
      </c>
    </row>
    <row r="149" spans="1:41" ht="15" customHeight="1" x14ac:dyDescent="0.25">
      <c r="A149" s="127" t="s">
        <v>5734</v>
      </c>
      <c r="B149" s="125" t="s">
        <v>2076</v>
      </c>
      <c r="C149" s="125" t="s">
        <v>5727</v>
      </c>
      <c r="D149" s="125" t="s">
        <v>5836</v>
      </c>
      <c r="E149" s="125" t="s">
        <v>5835</v>
      </c>
      <c r="F149" s="126">
        <v>12.52</v>
      </c>
      <c r="G149" s="126">
        <v>12.719999999999999</v>
      </c>
      <c r="H149" s="126">
        <v>10.02</v>
      </c>
      <c r="I149" s="126"/>
      <c r="J149" s="329"/>
      <c r="K149" s="323">
        <f>ROUND(SUMIF('VGT-Bewegungsdaten'!B:B,A149,'VGT-Bewegungsdaten'!C:C),3)</f>
        <v>0</v>
      </c>
      <c r="L149" s="324">
        <f>ROUND(SUMIF('VGT-Bewegungsdaten'!B:B,$A149,'VGT-Bewegungsdaten'!D:D),2)</f>
        <v>0</v>
      </c>
      <c r="N149" s="376" t="s">
        <v>4930</v>
      </c>
      <c r="O149" s="376" t="s">
        <v>4939</v>
      </c>
      <c r="P149" s="326">
        <f>ROUND(SUMIF('AV-Bewegungsdaten'!B:B,A149,'AV-Bewegungsdaten'!C:C),3)</f>
        <v>0</v>
      </c>
      <c r="Q149" s="324">
        <f>ROUND(SUMIF('AV-Bewegungsdaten'!B:B,$A149,'AV-Bewegungsdaten'!D:D),2)</f>
        <v>0</v>
      </c>
      <c r="T149" s="327"/>
      <c r="U149" s="326">
        <f>ROUND(SUMIF('DV-Bewegungsdaten'!B:B,Kategorien!A149,'DV-Bewegungsdaten'!D:D),3)</f>
        <v>0</v>
      </c>
      <c r="V149" s="324">
        <f>ROUND(SUMIF('DV-Bewegungsdaten'!B:B,Kategorien!A149,'DV-Bewegungsdaten'!E:E),3)</f>
        <v>0</v>
      </c>
      <c r="AD149" s="390">
        <f t="shared" si="25"/>
        <v>7.7809999999999988</v>
      </c>
      <c r="AE149" s="390">
        <f t="shared" si="26"/>
        <v>8.4379999999999988</v>
      </c>
      <c r="AF149" s="390">
        <f t="shared" si="27"/>
        <v>9.6569999999999983</v>
      </c>
      <c r="AG149" s="390">
        <f t="shared" si="28"/>
        <v>9.0239999999999991</v>
      </c>
      <c r="AH149" s="390">
        <f t="shared" si="29"/>
        <v>8.9359999999999999</v>
      </c>
      <c r="AI149" s="390">
        <f t="shared" si="30"/>
        <v>9.468</v>
      </c>
      <c r="AJ149" s="390">
        <f t="shared" si="31"/>
        <v>8.7509999999999994</v>
      </c>
      <c r="AK149" s="390">
        <f t="shared" si="32"/>
        <v>9.0349999999999984</v>
      </c>
      <c r="AL149" s="390">
        <f t="shared" si="33"/>
        <v>9.1449999999999996</v>
      </c>
      <c r="AM149" s="390">
        <f t="shared" si="34"/>
        <v>9.0259999999999998</v>
      </c>
      <c r="AN149" s="390">
        <f t="shared" si="35"/>
        <v>8.6199999999999992</v>
      </c>
      <c r="AO149" s="390">
        <f t="shared" si="36"/>
        <v>9.5229999999999997</v>
      </c>
    </row>
    <row r="150" spans="1:41" ht="15" customHeight="1" x14ac:dyDescent="0.25">
      <c r="A150" s="127" t="s">
        <v>5735</v>
      </c>
      <c r="B150" s="125" t="s">
        <v>2076</v>
      </c>
      <c r="C150" s="125" t="s">
        <v>5727</v>
      </c>
      <c r="D150" s="125" t="s">
        <v>5837</v>
      </c>
      <c r="E150" s="125" t="s">
        <v>5835</v>
      </c>
      <c r="F150" s="126">
        <v>8.25</v>
      </c>
      <c r="G150" s="126">
        <v>8.4499999999999993</v>
      </c>
      <c r="H150" s="126">
        <v>6.6</v>
      </c>
      <c r="I150" s="126"/>
      <c r="J150" s="329"/>
      <c r="K150" s="323">
        <f>ROUND(SUMIF('VGT-Bewegungsdaten'!B:B,A150,'VGT-Bewegungsdaten'!C:C),3)</f>
        <v>0</v>
      </c>
      <c r="L150" s="324">
        <f>ROUND(SUMIF('VGT-Bewegungsdaten'!B:B,$A150,'VGT-Bewegungsdaten'!D:D),2)</f>
        <v>0</v>
      </c>
      <c r="N150" s="376" t="s">
        <v>4930</v>
      </c>
      <c r="O150" s="376" t="s">
        <v>4939</v>
      </c>
      <c r="P150" s="326">
        <f>ROUND(SUMIF('AV-Bewegungsdaten'!B:B,A150,'AV-Bewegungsdaten'!C:C),3)</f>
        <v>0</v>
      </c>
      <c r="Q150" s="324">
        <f>ROUND(SUMIF('AV-Bewegungsdaten'!B:B,$A150,'AV-Bewegungsdaten'!D:D),2)</f>
        <v>0</v>
      </c>
      <c r="T150" s="327"/>
      <c r="U150" s="326">
        <f>ROUND(SUMIF('DV-Bewegungsdaten'!B:B,Kategorien!A150,'DV-Bewegungsdaten'!D:D),3)</f>
        <v>0</v>
      </c>
      <c r="V150" s="324">
        <f>ROUND(SUMIF('DV-Bewegungsdaten'!B:B,Kategorien!A150,'DV-Bewegungsdaten'!E:E),3)</f>
        <v>0</v>
      </c>
      <c r="AD150" s="390">
        <f t="shared" si="25"/>
        <v>3.5109999999999992</v>
      </c>
      <c r="AE150" s="390">
        <f t="shared" si="26"/>
        <v>4.1679999999999993</v>
      </c>
      <c r="AF150" s="390">
        <f t="shared" si="27"/>
        <v>5.3869999999999987</v>
      </c>
      <c r="AG150" s="390">
        <f t="shared" si="28"/>
        <v>4.7539999999999996</v>
      </c>
      <c r="AH150" s="390">
        <f t="shared" si="29"/>
        <v>4.6659999999999995</v>
      </c>
      <c r="AI150" s="390">
        <f t="shared" si="30"/>
        <v>5.1979999999999995</v>
      </c>
      <c r="AJ150" s="390">
        <f t="shared" si="31"/>
        <v>4.4809999999999999</v>
      </c>
      <c r="AK150" s="390">
        <f t="shared" si="32"/>
        <v>4.7649999999999988</v>
      </c>
      <c r="AL150" s="390">
        <f t="shared" si="33"/>
        <v>4.8749999999999991</v>
      </c>
      <c r="AM150" s="390">
        <f t="shared" si="34"/>
        <v>4.7559999999999993</v>
      </c>
      <c r="AN150" s="390">
        <f t="shared" si="35"/>
        <v>4.3499999999999996</v>
      </c>
      <c r="AO150" s="390">
        <f t="shared" si="36"/>
        <v>5.2529999999999992</v>
      </c>
    </row>
    <row r="151" spans="1:41" ht="15" customHeight="1" x14ac:dyDescent="0.25">
      <c r="A151" s="127" t="s">
        <v>5736</v>
      </c>
      <c r="B151" s="125" t="s">
        <v>2076</v>
      </c>
      <c r="C151" s="125" t="s">
        <v>5727</v>
      </c>
      <c r="D151" s="125" t="s">
        <v>5838</v>
      </c>
      <c r="E151" s="125" t="s">
        <v>5835</v>
      </c>
      <c r="F151" s="126">
        <v>6.31</v>
      </c>
      <c r="G151" s="126">
        <v>6.51</v>
      </c>
      <c r="H151" s="126">
        <v>5.05</v>
      </c>
      <c r="I151" s="126"/>
      <c r="J151" s="329"/>
      <c r="K151" s="323">
        <f>ROUND(SUMIF('VGT-Bewegungsdaten'!B:B,A151,'VGT-Bewegungsdaten'!C:C),3)</f>
        <v>0</v>
      </c>
      <c r="L151" s="324">
        <f>ROUND(SUMIF('VGT-Bewegungsdaten'!B:B,$A151,'VGT-Bewegungsdaten'!D:D),2)</f>
        <v>0</v>
      </c>
      <c r="N151" s="376" t="s">
        <v>4930</v>
      </c>
      <c r="O151" s="376" t="s">
        <v>4939</v>
      </c>
      <c r="P151" s="326">
        <f>ROUND(SUMIF('AV-Bewegungsdaten'!B:B,A151,'AV-Bewegungsdaten'!C:C),3)</f>
        <v>0</v>
      </c>
      <c r="Q151" s="324">
        <f>ROUND(SUMIF('AV-Bewegungsdaten'!B:B,$A151,'AV-Bewegungsdaten'!D:D),2)</f>
        <v>0</v>
      </c>
      <c r="T151" s="327"/>
      <c r="U151" s="326">
        <f>ROUND(SUMIF('DV-Bewegungsdaten'!B:B,Kategorien!A151,'DV-Bewegungsdaten'!D:D),3)</f>
        <v>0</v>
      </c>
      <c r="V151" s="324">
        <f>ROUND(SUMIF('DV-Bewegungsdaten'!B:B,Kategorien!A151,'DV-Bewegungsdaten'!E:E),3)</f>
        <v>0</v>
      </c>
      <c r="AD151" s="390">
        <f t="shared" si="25"/>
        <v>1.5709999999999997</v>
      </c>
      <c r="AE151" s="390">
        <f t="shared" si="26"/>
        <v>2.2279999999999998</v>
      </c>
      <c r="AF151" s="390">
        <f t="shared" si="27"/>
        <v>3.4469999999999996</v>
      </c>
      <c r="AG151" s="390">
        <f t="shared" si="28"/>
        <v>2.8139999999999996</v>
      </c>
      <c r="AH151" s="390">
        <f t="shared" si="29"/>
        <v>2.726</v>
      </c>
      <c r="AI151" s="390">
        <f t="shared" si="30"/>
        <v>3.258</v>
      </c>
      <c r="AJ151" s="390">
        <f t="shared" si="31"/>
        <v>2.5409999999999999</v>
      </c>
      <c r="AK151" s="390">
        <f t="shared" si="32"/>
        <v>2.8249999999999997</v>
      </c>
      <c r="AL151" s="390">
        <f t="shared" si="33"/>
        <v>2.9349999999999996</v>
      </c>
      <c r="AM151" s="390">
        <f t="shared" si="34"/>
        <v>2.8159999999999998</v>
      </c>
      <c r="AN151" s="390">
        <f t="shared" si="35"/>
        <v>2.41</v>
      </c>
      <c r="AO151" s="390">
        <f t="shared" si="36"/>
        <v>3.3129999999999997</v>
      </c>
    </row>
    <row r="152" spans="1:41" ht="15" customHeight="1" x14ac:dyDescent="0.25">
      <c r="A152" s="127" t="s">
        <v>5737</v>
      </c>
      <c r="B152" s="125" t="s">
        <v>2076</v>
      </c>
      <c r="C152" s="125" t="s">
        <v>5727</v>
      </c>
      <c r="D152" s="125" t="s">
        <v>5839</v>
      </c>
      <c r="E152" s="125" t="s">
        <v>5835</v>
      </c>
      <c r="F152" s="126">
        <v>5.54</v>
      </c>
      <c r="G152" s="126">
        <v>5.74</v>
      </c>
      <c r="H152" s="126">
        <v>4.43</v>
      </c>
      <c r="I152" s="126"/>
      <c r="J152" s="329"/>
      <c r="K152" s="323">
        <f>ROUND(SUMIF('VGT-Bewegungsdaten'!B:B,A152,'VGT-Bewegungsdaten'!C:C),3)</f>
        <v>0</v>
      </c>
      <c r="L152" s="324">
        <f>ROUND(SUMIF('VGT-Bewegungsdaten'!B:B,$A152,'VGT-Bewegungsdaten'!D:D),2)</f>
        <v>0</v>
      </c>
      <c r="N152" s="376" t="s">
        <v>4930</v>
      </c>
      <c r="O152" s="376" t="s">
        <v>4939</v>
      </c>
      <c r="P152" s="326">
        <f>ROUND(SUMIF('AV-Bewegungsdaten'!B:B,A152,'AV-Bewegungsdaten'!C:C),3)</f>
        <v>0</v>
      </c>
      <c r="Q152" s="324">
        <f>ROUND(SUMIF('AV-Bewegungsdaten'!B:B,$A152,'AV-Bewegungsdaten'!D:D),2)</f>
        <v>0</v>
      </c>
      <c r="T152" s="327"/>
      <c r="U152" s="326">
        <f>ROUND(SUMIF('DV-Bewegungsdaten'!B:B,Kategorien!A152,'DV-Bewegungsdaten'!D:D),3)</f>
        <v>0</v>
      </c>
      <c r="V152" s="324">
        <f>ROUND(SUMIF('DV-Bewegungsdaten'!B:B,Kategorien!A152,'DV-Bewegungsdaten'!E:E),3)</f>
        <v>0</v>
      </c>
      <c r="AD152" s="390">
        <f t="shared" si="25"/>
        <v>0.80100000000000016</v>
      </c>
      <c r="AE152" s="390">
        <f t="shared" si="26"/>
        <v>1.4580000000000002</v>
      </c>
      <c r="AF152" s="390">
        <f t="shared" si="27"/>
        <v>2.677</v>
      </c>
      <c r="AG152" s="390">
        <f t="shared" si="28"/>
        <v>2.044</v>
      </c>
      <c r="AH152" s="390">
        <f t="shared" si="29"/>
        <v>1.9560000000000004</v>
      </c>
      <c r="AI152" s="390">
        <f t="shared" si="30"/>
        <v>2.4880000000000004</v>
      </c>
      <c r="AJ152" s="390">
        <f t="shared" si="31"/>
        <v>1.7710000000000004</v>
      </c>
      <c r="AK152" s="390">
        <f t="shared" si="32"/>
        <v>2.0550000000000002</v>
      </c>
      <c r="AL152" s="390">
        <f t="shared" si="33"/>
        <v>2.165</v>
      </c>
      <c r="AM152" s="390">
        <f t="shared" si="34"/>
        <v>2.0460000000000003</v>
      </c>
      <c r="AN152" s="390">
        <f t="shared" si="35"/>
        <v>1.6400000000000006</v>
      </c>
      <c r="AO152" s="390">
        <f t="shared" si="36"/>
        <v>2.5430000000000001</v>
      </c>
    </row>
    <row r="153" spans="1:41" ht="15" customHeight="1" x14ac:dyDescent="0.25">
      <c r="A153" s="127" t="s">
        <v>5738</v>
      </c>
      <c r="B153" s="125" t="s">
        <v>2076</v>
      </c>
      <c r="C153" s="125" t="s">
        <v>5727</v>
      </c>
      <c r="D153" s="125" t="s">
        <v>5840</v>
      </c>
      <c r="E153" s="125" t="s">
        <v>5835</v>
      </c>
      <c r="F153" s="126">
        <v>5.34</v>
      </c>
      <c r="G153" s="126">
        <v>5.54</v>
      </c>
      <c r="H153" s="126">
        <v>4.2699999999999996</v>
      </c>
      <c r="I153" s="126"/>
      <c r="J153" s="329"/>
      <c r="K153" s="323">
        <f>ROUND(SUMIF('VGT-Bewegungsdaten'!B:B,A153,'VGT-Bewegungsdaten'!C:C),3)</f>
        <v>0</v>
      </c>
      <c r="L153" s="324">
        <f>ROUND(SUMIF('VGT-Bewegungsdaten'!B:B,$A153,'VGT-Bewegungsdaten'!D:D),2)</f>
        <v>0</v>
      </c>
      <c r="N153" s="376" t="s">
        <v>4930</v>
      </c>
      <c r="O153" s="376" t="s">
        <v>4939</v>
      </c>
      <c r="P153" s="326">
        <f>ROUND(SUMIF('AV-Bewegungsdaten'!B:B,A153,'AV-Bewegungsdaten'!C:C),3)</f>
        <v>0</v>
      </c>
      <c r="Q153" s="324">
        <f>ROUND(SUMIF('AV-Bewegungsdaten'!B:B,$A153,'AV-Bewegungsdaten'!D:D),2)</f>
        <v>0</v>
      </c>
      <c r="T153" s="327"/>
      <c r="U153" s="326">
        <f>ROUND(SUMIF('DV-Bewegungsdaten'!B:B,Kategorien!A153,'DV-Bewegungsdaten'!D:D),3)</f>
        <v>0</v>
      </c>
      <c r="V153" s="324">
        <f>ROUND(SUMIF('DV-Bewegungsdaten'!B:B,Kategorien!A153,'DV-Bewegungsdaten'!E:E),3)</f>
        <v>0</v>
      </c>
      <c r="AD153" s="390">
        <f t="shared" si="25"/>
        <v>0.60099999999999998</v>
      </c>
      <c r="AE153" s="390">
        <f t="shared" si="26"/>
        <v>1.258</v>
      </c>
      <c r="AF153" s="390">
        <f t="shared" si="27"/>
        <v>2.4769999999999999</v>
      </c>
      <c r="AG153" s="390">
        <f t="shared" si="28"/>
        <v>1.8439999999999999</v>
      </c>
      <c r="AH153" s="390">
        <f t="shared" si="29"/>
        <v>1.7560000000000002</v>
      </c>
      <c r="AI153" s="390">
        <f t="shared" si="30"/>
        <v>2.2880000000000003</v>
      </c>
      <c r="AJ153" s="390">
        <f t="shared" si="31"/>
        <v>1.5710000000000002</v>
      </c>
      <c r="AK153" s="390">
        <f t="shared" si="32"/>
        <v>1.855</v>
      </c>
      <c r="AL153" s="390">
        <f t="shared" si="33"/>
        <v>1.9649999999999999</v>
      </c>
      <c r="AM153" s="390">
        <f t="shared" si="34"/>
        <v>1.8460000000000001</v>
      </c>
      <c r="AN153" s="390">
        <f t="shared" si="35"/>
        <v>1.4400000000000004</v>
      </c>
      <c r="AO153" s="390">
        <f t="shared" si="36"/>
        <v>2.343</v>
      </c>
    </row>
    <row r="154" spans="1:41" ht="15" customHeight="1" x14ac:dyDescent="0.25">
      <c r="A154" s="127" t="s">
        <v>5739</v>
      </c>
      <c r="B154" s="125" t="s">
        <v>2076</v>
      </c>
      <c r="C154" s="125" t="s">
        <v>5727</v>
      </c>
      <c r="D154" s="125" t="s">
        <v>5841</v>
      </c>
      <c r="E154" s="125" t="s">
        <v>5835</v>
      </c>
      <c r="F154" s="126">
        <v>4.28</v>
      </c>
      <c r="G154" s="126">
        <v>4.4800000000000004</v>
      </c>
      <c r="H154" s="126">
        <v>3.42</v>
      </c>
      <c r="I154" s="126"/>
      <c r="J154" s="329"/>
      <c r="K154" s="323">
        <f>ROUND(SUMIF('VGT-Bewegungsdaten'!B:B,A154,'VGT-Bewegungsdaten'!C:C),3)</f>
        <v>0</v>
      </c>
      <c r="L154" s="324">
        <f>ROUND(SUMIF('VGT-Bewegungsdaten'!B:B,$A154,'VGT-Bewegungsdaten'!D:D),2)</f>
        <v>0</v>
      </c>
      <c r="N154" s="376" t="s">
        <v>4930</v>
      </c>
      <c r="O154" s="376" t="s">
        <v>4939</v>
      </c>
      <c r="P154" s="326">
        <f>ROUND(SUMIF('AV-Bewegungsdaten'!B:B,A154,'AV-Bewegungsdaten'!C:C),3)</f>
        <v>0</v>
      </c>
      <c r="Q154" s="324">
        <f>ROUND(SUMIF('AV-Bewegungsdaten'!B:B,$A154,'AV-Bewegungsdaten'!D:D),2)</f>
        <v>0</v>
      </c>
      <c r="T154" s="327"/>
      <c r="U154" s="326">
        <f>ROUND(SUMIF('DV-Bewegungsdaten'!B:B,Kategorien!A154,'DV-Bewegungsdaten'!D:D),3)</f>
        <v>0</v>
      </c>
      <c r="V154" s="324">
        <f>ROUND(SUMIF('DV-Bewegungsdaten'!B:B,Kategorien!A154,'DV-Bewegungsdaten'!E:E),3)</f>
        <v>0</v>
      </c>
      <c r="AD154" s="390">
        <f t="shared" si="25"/>
        <v>0</v>
      </c>
      <c r="AE154" s="390">
        <f t="shared" si="26"/>
        <v>0.1980000000000004</v>
      </c>
      <c r="AF154" s="390">
        <f t="shared" si="27"/>
        <v>1.4170000000000003</v>
      </c>
      <c r="AG154" s="390">
        <f t="shared" si="28"/>
        <v>0.78400000000000025</v>
      </c>
      <c r="AH154" s="390">
        <f t="shared" si="29"/>
        <v>0.69600000000000062</v>
      </c>
      <c r="AI154" s="390">
        <f t="shared" si="30"/>
        <v>1.2280000000000006</v>
      </c>
      <c r="AJ154" s="390">
        <f t="shared" si="31"/>
        <v>0.51100000000000056</v>
      </c>
      <c r="AK154" s="390">
        <f t="shared" si="32"/>
        <v>0.79500000000000037</v>
      </c>
      <c r="AL154" s="390">
        <f t="shared" si="33"/>
        <v>0.90500000000000025</v>
      </c>
      <c r="AM154" s="390">
        <f t="shared" si="34"/>
        <v>0.78600000000000048</v>
      </c>
      <c r="AN154" s="390">
        <f t="shared" si="35"/>
        <v>0.38000000000000078</v>
      </c>
      <c r="AO154" s="390">
        <f t="shared" si="36"/>
        <v>1.2830000000000004</v>
      </c>
    </row>
    <row r="155" spans="1:41" ht="15" customHeight="1" x14ac:dyDescent="0.25">
      <c r="A155" s="127" t="s">
        <v>5740</v>
      </c>
      <c r="B155" s="125" t="s">
        <v>2076</v>
      </c>
      <c r="C155" s="125" t="s">
        <v>5727</v>
      </c>
      <c r="D155" s="125" t="s">
        <v>5842</v>
      </c>
      <c r="E155" s="125" t="s">
        <v>5835</v>
      </c>
      <c r="F155" s="126">
        <v>3.5</v>
      </c>
      <c r="G155" s="126">
        <v>3.7</v>
      </c>
      <c r="H155" s="126">
        <v>2.8</v>
      </c>
      <c r="I155" s="126"/>
      <c r="J155" s="329"/>
      <c r="K155" s="323">
        <f>ROUND(SUMIF('VGT-Bewegungsdaten'!B:B,A155,'VGT-Bewegungsdaten'!C:C),3)</f>
        <v>0</v>
      </c>
      <c r="L155" s="324">
        <f>ROUND(SUMIF('VGT-Bewegungsdaten'!B:B,$A155,'VGT-Bewegungsdaten'!D:D),2)</f>
        <v>0</v>
      </c>
      <c r="N155" s="376" t="s">
        <v>4930</v>
      </c>
      <c r="O155" s="376" t="s">
        <v>4939</v>
      </c>
      <c r="P155" s="326">
        <f>ROUND(SUMIF('AV-Bewegungsdaten'!B:B,A155,'AV-Bewegungsdaten'!C:C),3)</f>
        <v>0</v>
      </c>
      <c r="Q155" s="324">
        <f>ROUND(SUMIF('AV-Bewegungsdaten'!B:B,$A155,'AV-Bewegungsdaten'!D:D),2)</f>
        <v>0</v>
      </c>
      <c r="T155" s="327"/>
      <c r="U155" s="326">
        <f>ROUND(SUMIF('DV-Bewegungsdaten'!B:B,Kategorien!A155,'DV-Bewegungsdaten'!D:D),3)</f>
        <v>0</v>
      </c>
      <c r="V155" s="324">
        <f>ROUND(SUMIF('DV-Bewegungsdaten'!B:B,Kategorien!A155,'DV-Bewegungsdaten'!E:E),3)</f>
        <v>0</v>
      </c>
      <c r="AD155" s="390">
        <f t="shared" si="25"/>
        <v>0</v>
      </c>
      <c r="AE155" s="390">
        <f t="shared" si="26"/>
        <v>0</v>
      </c>
      <c r="AF155" s="390">
        <f t="shared" si="27"/>
        <v>0.63700000000000001</v>
      </c>
      <c r="AG155" s="390">
        <f t="shared" si="28"/>
        <v>4.0000000000000036E-3</v>
      </c>
      <c r="AH155" s="390">
        <f t="shared" si="29"/>
        <v>0</v>
      </c>
      <c r="AI155" s="390">
        <f t="shared" si="30"/>
        <v>0.4480000000000004</v>
      </c>
      <c r="AJ155" s="390">
        <f t="shared" si="31"/>
        <v>0</v>
      </c>
      <c r="AK155" s="390">
        <f t="shared" si="32"/>
        <v>1.5000000000000124E-2</v>
      </c>
      <c r="AL155" s="390">
        <f t="shared" si="33"/>
        <v>0.125</v>
      </c>
      <c r="AM155" s="390">
        <f t="shared" si="34"/>
        <v>6.0000000000002274E-3</v>
      </c>
      <c r="AN155" s="390">
        <f t="shared" si="35"/>
        <v>0</v>
      </c>
      <c r="AO155" s="390">
        <f t="shared" si="36"/>
        <v>0.50300000000000011</v>
      </c>
    </row>
    <row r="156" spans="1:41" ht="15" customHeight="1" x14ac:dyDescent="0.25">
      <c r="A156" s="127" t="s">
        <v>5975</v>
      </c>
      <c r="B156" s="125" t="s">
        <v>2076</v>
      </c>
      <c r="C156" s="125" t="s">
        <v>5976</v>
      </c>
      <c r="D156" s="125" t="s">
        <v>1475</v>
      </c>
      <c r="F156" s="126">
        <v>12.26</v>
      </c>
      <c r="G156" s="126">
        <v>12.46</v>
      </c>
      <c r="H156" s="126">
        <v>9.9700000000000006</v>
      </c>
      <c r="I156" s="126"/>
      <c r="J156" s="329"/>
      <c r="K156" s="323">
        <f>ROUND(SUMIF('VGT-Bewegungsdaten'!B:B,A156,'VGT-Bewegungsdaten'!C:C),3)</f>
        <v>0</v>
      </c>
      <c r="L156" s="324">
        <f>ROUND(SUMIF('VGT-Bewegungsdaten'!B:B,$A156,'VGT-Bewegungsdaten'!D:D),2)</f>
        <v>0</v>
      </c>
      <c r="N156" s="376" t="s">
        <v>4930</v>
      </c>
      <c r="O156" s="376" t="s">
        <v>4939</v>
      </c>
      <c r="P156" s="326">
        <f>ROUND(SUMIF('AV-Bewegungsdaten'!B:B,A156,'AV-Bewegungsdaten'!C:C),3)</f>
        <v>0</v>
      </c>
      <c r="Q156" s="324">
        <f>ROUND(SUMIF('AV-Bewegungsdaten'!B:B,$A156,'AV-Bewegungsdaten'!D:D),2)</f>
        <v>0</v>
      </c>
      <c r="T156" s="327"/>
      <c r="U156" s="326">
        <f>ROUND(SUMIF('DV-Bewegungsdaten'!B:B,Kategorien!A156,'DV-Bewegungsdaten'!D:D),3)</f>
        <v>0</v>
      </c>
      <c r="V156" s="324">
        <f>ROUND(SUMIF('DV-Bewegungsdaten'!B:B,Kategorien!A156,'DV-Bewegungsdaten'!E:E),3)</f>
        <v>0</v>
      </c>
      <c r="AD156" s="390">
        <f t="shared" si="25"/>
        <v>7.5210000000000008</v>
      </c>
      <c r="AE156" s="390">
        <f t="shared" si="26"/>
        <v>8.1780000000000008</v>
      </c>
      <c r="AF156" s="390">
        <f t="shared" si="27"/>
        <v>9.3970000000000002</v>
      </c>
      <c r="AG156" s="390">
        <f t="shared" si="28"/>
        <v>8.7640000000000011</v>
      </c>
      <c r="AH156" s="390">
        <f t="shared" si="29"/>
        <v>8.6760000000000019</v>
      </c>
      <c r="AI156" s="390">
        <f t="shared" si="30"/>
        <v>9.208000000000002</v>
      </c>
      <c r="AJ156" s="390">
        <f t="shared" si="31"/>
        <v>8.4910000000000014</v>
      </c>
      <c r="AK156" s="390">
        <f t="shared" si="32"/>
        <v>8.7750000000000004</v>
      </c>
      <c r="AL156" s="390">
        <f t="shared" si="33"/>
        <v>8.8850000000000016</v>
      </c>
      <c r="AM156" s="390">
        <f t="shared" si="34"/>
        <v>8.7660000000000018</v>
      </c>
      <c r="AN156" s="390">
        <f t="shared" si="35"/>
        <v>8.3600000000000012</v>
      </c>
      <c r="AO156" s="390">
        <f t="shared" si="36"/>
        <v>9.2630000000000017</v>
      </c>
    </row>
    <row r="157" spans="1:41" ht="15" customHeight="1" x14ac:dyDescent="0.25">
      <c r="A157" s="127" t="s">
        <v>5977</v>
      </c>
      <c r="B157" s="125" t="s">
        <v>2076</v>
      </c>
      <c r="C157" s="125" t="s">
        <v>5976</v>
      </c>
      <c r="D157" s="125" t="s">
        <v>4023</v>
      </c>
      <c r="F157" s="126">
        <v>8.01</v>
      </c>
      <c r="G157" s="126">
        <v>8.2100000000000009</v>
      </c>
      <c r="H157" s="126">
        <v>6.57</v>
      </c>
      <c r="I157" s="126"/>
      <c r="J157" s="329"/>
      <c r="K157" s="323">
        <f>ROUND(SUMIF('VGT-Bewegungsdaten'!B:B,A157,'VGT-Bewegungsdaten'!C:C),3)</f>
        <v>0</v>
      </c>
      <c r="L157" s="324">
        <f>ROUND(SUMIF('VGT-Bewegungsdaten'!B:B,$A157,'VGT-Bewegungsdaten'!D:D),2)</f>
        <v>0</v>
      </c>
      <c r="N157" s="376" t="s">
        <v>4930</v>
      </c>
      <c r="O157" s="376" t="s">
        <v>4939</v>
      </c>
      <c r="P157" s="326">
        <f>ROUND(SUMIF('AV-Bewegungsdaten'!B:B,A157,'AV-Bewegungsdaten'!C:C),3)</f>
        <v>0</v>
      </c>
      <c r="Q157" s="324">
        <f>ROUND(SUMIF('AV-Bewegungsdaten'!B:B,$A157,'AV-Bewegungsdaten'!D:D),2)</f>
        <v>0</v>
      </c>
      <c r="T157" s="327"/>
      <c r="U157" s="326">
        <f>ROUND(SUMIF('DV-Bewegungsdaten'!B:B,Kategorien!A157,'DV-Bewegungsdaten'!D:D),3)</f>
        <v>0</v>
      </c>
      <c r="V157" s="324">
        <f>ROUND(SUMIF('DV-Bewegungsdaten'!B:B,Kategorien!A157,'DV-Bewegungsdaten'!E:E),3)</f>
        <v>0</v>
      </c>
      <c r="AD157" s="390">
        <f t="shared" si="25"/>
        <v>3.2710000000000008</v>
      </c>
      <c r="AE157" s="390">
        <f t="shared" si="26"/>
        <v>3.9280000000000008</v>
      </c>
      <c r="AF157" s="390">
        <f t="shared" si="27"/>
        <v>5.1470000000000002</v>
      </c>
      <c r="AG157" s="390">
        <f t="shared" si="28"/>
        <v>4.5140000000000011</v>
      </c>
      <c r="AH157" s="390">
        <f t="shared" si="29"/>
        <v>4.426000000000001</v>
      </c>
      <c r="AI157" s="390">
        <f t="shared" si="30"/>
        <v>4.9580000000000011</v>
      </c>
      <c r="AJ157" s="390">
        <f t="shared" si="31"/>
        <v>4.2410000000000014</v>
      </c>
      <c r="AK157" s="390">
        <f t="shared" si="32"/>
        <v>4.5250000000000004</v>
      </c>
      <c r="AL157" s="390">
        <f t="shared" si="33"/>
        <v>4.6350000000000007</v>
      </c>
      <c r="AM157" s="390">
        <f t="shared" si="34"/>
        <v>4.5160000000000009</v>
      </c>
      <c r="AN157" s="390">
        <f t="shared" si="35"/>
        <v>4.1100000000000012</v>
      </c>
      <c r="AO157" s="390">
        <f t="shared" si="36"/>
        <v>5.0130000000000008</v>
      </c>
    </row>
    <row r="158" spans="1:41" ht="15" customHeight="1" x14ac:dyDescent="0.25">
      <c r="A158" s="127" t="s">
        <v>5978</v>
      </c>
      <c r="B158" s="125" t="s">
        <v>2076</v>
      </c>
      <c r="C158" s="125" t="s">
        <v>5976</v>
      </c>
      <c r="D158" s="125" t="s">
        <v>4025</v>
      </c>
      <c r="F158" s="126">
        <v>6.08</v>
      </c>
      <c r="G158" s="126">
        <v>6.28</v>
      </c>
      <c r="H158" s="126">
        <v>5.0199999999999996</v>
      </c>
      <c r="I158" s="126"/>
      <c r="J158" s="329"/>
      <c r="K158" s="323">
        <f>ROUND(SUMIF('VGT-Bewegungsdaten'!B:B,A158,'VGT-Bewegungsdaten'!C:C),3)</f>
        <v>0</v>
      </c>
      <c r="L158" s="324">
        <f>ROUND(SUMIF('VGT-Bewegungsdaten'!B:B,$A158,'VGT-Bewegungsdaten'!D:D),2)</f>
        <v>0</v>
      </c>
      <c r="N158" s="376" t="s">
        <v>4930</v>
      </c>
      <c r="O158" s="376" t="s">
        <v>4939</v>
      </c>
      <c r="P158" s="326">
        <f>ROUND(SUMIF('AV-Bewegungsdaten'!B:B,A158,'AV-Bewegungsdaten'!C:C),3)</f>
        <v>0</v>
      </c>
      <c r="Q158" s="324">
        <f>ROUND(SUMIF('AV-Bewegungsdaten'!B:B,$A158,'AV-Bewegungsdaten'!D:D),2)</f>
        <v>0</v>
      </c>
      <c r="T158" s="327"/>
      <c r="U158" s="326">
        <f>ROUND(SUMIF('DV-Bewegungsdaten'!B:B,Kategorien!A158,'DV-Bewegungsdaten'!D:D),3)</f>
        <v>0</v>
      </c>
      <c r="V158" s="324">
        <f>ROUND(SUMIF('DV-Bewegungsdaten'!B:B,Kategorien!A158,'DV-Bewegungsdaten'!E:E),3)</f>
        <v>0</v>
      </c>
      <c r="AD158" s="390">
        <f t="shared" si="25"/>
        <v>1.3410000000000002</v>
      </c>
      <c r="AE158" s="390">
        <f t="shared" si="26"/>
        <v>1.9980000000000002</v>
      </c>
      <c r="AF158" s="390">
        <f t="shared" si="27"/>
        <v>3.2170000000000001</v>
      </c>
      <c r="AG158" s="390">
        <f t="shared" si="28"/>
        <v>2.5840000000000001</v>
      </c>
      <c r="AH158" s="390">
        <f t="shared" si="29"/>
        <v>2.4960000000000004</v>
      </c>
      <c r="AI158" s="390">
        <f t="shared" si="30"/>
        <v>3.0280000000000005</v>
      </c>
      <c r="AJ158" s="390">
        <f t="shared" si="31"/>
        <v>2.3110000000000004</v>
      </c>
      <c r="AK158" s="390">
        <f t="shared" si="32"/>
        <v>2.5950000000000002</v>
      </c>
      <c r="AL158" s="390">
        <f t="shared" si="33"/>
        <v>2.7050000000000001</v>
      </c>
      <c r="AM158" s="390">
        <f t="shared" si="34"/>
        <v>2.5860000000000003</v>
      </c>
      <c r="AN158" s="390">
        <f t="shared" si="35"/>
        <v>2.1800000000000006</v>
      </c>
      <c r="AO158" s="390">
        <f t="shared" si="36"/>
        <v>3.0830000000000002</v>
      </c>
    </row>
    <row r="159" spans="1:41" ht="15" customHeight="1" x14ac:dyDescent="0.25">
      <c r="A159" s="127" t="s">
        <v>5979</v>
      </c>
      <c r="B159" s="125" t="s">
        <v>2076</v>
      </c>
      <c r="C159" s="125" t="s">
        <v>5976</v>
      </c>
      <c r="D159" s="125" t="s">
        <v>4027</v>
      </c>
      <c r="F159" s="126">
        <v>5.31</v>
      </c>
      <c r="G159" s="126">
        <v>5.51</v>
      </c>
      <c r="H159" s="126">
        <v>4.41</v>
      </c>
      <c r="I159" s="126"/>
      <c r="J159" s="329"/>
      <c r="K159" s="323">
        <f>ROUND(SUMIF('VGT-Bewegungsdaten'!B:B,A159,'VGT-Bewegungsdaten'!C:C),3)</f>
        <v>0</v>
      </c>
      <c r="L159" s="324">
        <f>ROUND(SUMIF('VGT-Bewegungsdaten'!B:B,$A159,'VGT-Bewegungsdaten'!D:D),2)</f>
        <v>0</v>
      </c>
      <c r="N159" s="376" t="s">
        <v>4930</v>
      </c>
      <c r="O159" s="376" t="s">
        <v>4939</v>
      </c>
      <c r="P159" s="326">
        <f>ROUND(SUMIF('AV-Bewegungsdaten'!B:B,A159,'AV-Bewegungsdaten'!C:C),3)</f>
        <v>0</v>
      </c>
      <c r="Q159" s="324">
        <f>ROUND(SUMIF('AV-Bewegungsdaten'!B:B,$A159,'AV-Bewegungsdaten'!D:D),2)</f>
        <v>0</v>
      </c>
      <c r="T159" s="327"/>
      <c r="U159" s="326">
        <f>ROUND(SUMIF('DV-Bewegungsdaten'!B:B,Kategorien!A159,'DV-Bewegungsdaten'!D:D),3)</f>
        <v>0</v>
      </c>
      <c r="V159" s="324">
        <f>ROUND(SUMIF('DV-Bewegungsdaten'!B:B,Kategorien!A159,'DV-Bewegungsdaten'!E:E),3)</f>
        <v>0</v>
      </c>
      <c r="AD159" s="390">
        <f t="shared" si="25"/>
        <v>0.57099999999999973</v>
      </c>
      <c r="AE159" s="390">
        <f t="shared" si="26"/>
        <v>1.2279999999999998</v>
      </c>
      <c r="AF159" s="390">
        <f t="shared" si="27"/>
        <v>2.4469999999999996</v>
      </c>
      <c r="AG159" s="390">
        <f t="shared" si="28"/>
        <v>1.8139999999999996</v>
      </c>
      <c r="AH159" s="390">
        <f t="shared" si="29"/>
        <v>1.726</v>
      </c>
      <c r="AI159" s="390">
        <f t="shared" si="30"/>
        <v>2.258</v>
      </c>
      <c r="AJ159" s="390">
        <f t="shared" si="31"/>
        <v>1.5409999999999999</v>
      </c>
      <c r="AK159" s="390">
        <f t="shared" si="32"/>
        <v>1.8249999999999997</v>
      </c>
      <c r="AL159" s="390">
        <f t="shared" si="33"/>
        <v>1.9349999999999996</v>
      </c>
      <c r="AM159" s="390">
        <f t="shared" si="34"/>
        <v>1.8159999999999998</v>
      </c>
      <c r="AN159" s="390">
        <f t="shared" si="35"/>
        <v>1.4100000000000001</v>
      </c>
      <c r="AO159" s="390">
        <f t="shared" si="36"/>
        <v>2.3129999999999997</v>
      </c>
    </row>
    <row r="160" spans="1:41" ht="15" customHeight="1" x14ac:dyDescent="0.25">
      <c r="A160" s="127" t="s">
        <v>5980</v>
      </c>
      <c r="B160" s="125" t="s">
        <v>2076</v>
      </c>
      <c r="C160" s="125" t="s">
        <v>5976</v>
      </c>
      <c r="D160" s="125" t="s">
        <v>4029</v>
      </c>
      <c r="F160" s="126">
        <v>5.1100000000000003</v>
      </c>
      <c r="G160" s="126">
        <v>5.31</v>
      </c>
      <c r="H160" s="126">
        <v>4.25</v>
      </c>
      <c r="I160" s="126"/>
      <c r="J160" s="329"/>
      <c r="K160" s="323">
        <f>ROUND(SUMIF('VGT-Bewegungsdaten'!B:B,A160,'VGT-Bewegungsdaten'!C:C),3)</f>
        <v>0</v>
      </c>
      <c r="L160" s="324">
        <f>ROUND(SUMIF('VGT-Bewegungsdaten'!B:B,$A160,'VGT-Bewegungsdaten'!D:D),2)</f>
        <v>0</v>
      </c>
      <c r="N160" s="376" t="s">
        <v>4930</v>
      </c>
      <c r="O160" s="376" t="s">
        <v>4939</v>
      </c>
      <c r="P160" s="326">
        <f>ROUND(SUMIF('AV-Bewegungsdaten'!B:B,A160,'AV-Bewegungsdaten'!C:C),3)</f>
        <v>0</v>
      </c>
      <c r="Q160" s="324">
        <f>ROUND(SUMIF('AV-Bewegungsdaten'!B:B,$A160,'AV-Bewegungsdaten'!D:D),2)</f>
        <v>0</v>
      </c>
      <c r="T160" s="327"/>
      <c r="U160" s="326">
        <f>ROUND(SUMIF('DV-Bewegungsdaten'!B:B,Kategorien!A160,'DV-Bewegungsdaten'!D:D),3)</f>
        <v>0</v>
      </c>
      <c r="V160" s="324">
        <f>ROUND(SUMIF('DV-Bewegungsdaten'!B:B,Kategorien!A160,'DV-Bewegungsdaten'!E:E),3)</f>
        <v>0</v>
      </c>
      <c r="AD160" s="390">
        <f t="shared" si="25"/>
        <v>0.37099999999999955</v>
      </c>
      <c r="AE160" s="390">
        <f t="shared" si="26"/>
        <v>1.0279999999999996</v>
      </c>
      <c r="AF160" s="390">
        <f t="shared" si="27"/>
        <v>2.2469999999999994</v>
      </c>
      <c r="AG160" s="390">
        <f t="shared" si="28"/>
        <v>1.6139999999999994</v>
      </c>
      <c r="AH160" s="390">
        <f t="shared" si="29"/>
        <v>1.5259999999999998</v>
      </c>
      <c r="AI160" s="390">
        <f t="shared" si="30"/>
        <v>2.0579999999999998</v>
      </c>
      <c r="AJ160" s="390">
        <f t="shared" si="31"/>
        <v>1.3409999999999997</v>
      </c>
      <c r="AK160" s="390">
        <f t="shared" si="32"/>
        <v>1.6249999999999996</v>
      </c>
      <c r="AL160" s="390">
        <f t="shared" si="33"/>
        <v>1.7349999999999994</v>
      </c>
      <c r="AM160" s="390">
        <f t="shared" si="34"/>
        <v>1.6159999999999997</v>
      </c>
      <c r="AN160" s="390">
        <f t="shared" si="35"/>
        <v>1.21</v>
      </c>
      <c r="AO160" s="390">
        <f t="shared" si="36"/>
        <v>2.1129999999999995</v>
      </c>
    </row>
    <row r="161" spans="1:41" ht="15" customHeight="1" x14ac:dyDescent="0.25">
      <c r="A161" s="127" t="s">
        <v>5981</v>
      </c>
      <c r="B161" s="125" t="s">
        <v>2076</v>
      </c>
      <c r="C161" s="125" t="s">
        <v>5976</v>
      </c>
      <c r="D161" s="125" t="s">
        <v>4031</v>
      </c>
      <c r="F161" s="126">
        <v>4.0599999999999996</v>
      </c>
      <c r="G161" s="126">
        <v>4.26</v>
      </c>
      <c r="H161" s="126">
        <v>3.41</v>
      </c>
      <c r="I161" s="126"/>
      <c r="J161" s="329"/>
      <c r="K161" s="323">
        <f>ROUND(SUMIF('VGT-Bewegungsdaten'!B:B,A161,'VGT-Bewegungsdaten'!C:C),3)</f>
        <v>0</v>
      </c>
      <c r="L161" s="324">
        <f>ROUND(SUMIF('VGT-Bewegungsdaten'!B:B,$A161,'VGT-Bewegungsdaten'!D:D),2)</f>
        <v>0</v>
      </c>
      <c r="N161" s="376" t="s">
        <v>4930</v>
      </c>
      <c r="O161" s="376" t="s">
        <v>4939</v>
      </c>
      <c r="P161" s="326">
        <f>ROUND(SUMIF('AV-Bewegungsdaten'!B:B,A161,'AV-Bewegungsdaten'!C:C),3)</f>
        <v>0</v>
      </c>
      <c r="Q161" s="324">
        <f>ROUND(SUMIF('AV-Bewegungsdaten'!B:B,$A161,'AV-Bewegungsdaten'!D:D),2)</f>
        <v>0</v>
      </c>
      <c r="T161" s="327"/>
      <c r="U161" s="326">
        <f>ROUND(SUMIF('DV-Bewegungsdaten'!B:B,Kategorien!A161,'DV-Bewegungsdaten'!D:D),3)</f>
        <v>0</v>
      </c>
      <c r="V161" s="324">
        <f>ROUND(SUMIF('DV-Bewegungsdaten'!B:B,Kategorien!A161,'DV-Bewegungsdaten'!E:E),3)</f>
        <v>0</v>
      </c>
      <c r="AD161" s="390">
        <f t="shared" si="25"/>
        <v>0</v>
      </c>
      <c r="AE161" s="390">
        <f t="shared" si="26"/>
        <v>0</v>
      </c>
      <c r="AF161" s="390">
        <f t="shared" si="27"/>
        <v>1.1969999999999996</v>
      </c>
      <c r="AG161" s="390">
        <f t="shared" si="28"/>
        <v>0.56399999999999961</v>
      </c>
      <c r="AH161" s="390">
        <f t="shared" si="29"/>
        <v>0.47599999999999998</v>
      </c>
      <c r="AI161" s="390">
        <f t="shared" si="30"/>
        <v>1.008</v>
      </c>
      <c r="AJ161" s="390">
        <f t="shared" si="31"/>
        <v>0.29099999999999993</v>
      </c>
      <c r="AK161" s="390">
        <f t="shared" si="32"/>
        <v>0.57499999999999973</v>
      </c>
      <c r="AL161" s="390">
        <f t="shared" si="33"/>
        <v>0.68499999999999961</v>
      </c>
      <c r="AM161" s="390">
        <f t="shared" si="34"/>
        <v>0.56599999999999984</v>
      </c>
      <c r="AN161" s="390">
        <f t="shared" si="35"/>
        <v>0.16000000000000014</v>
      </c>
      <c r="AO161" s="390">
        <f t="shared" si="36"/>
        <v>1.0629999999999997</v>
      </c>
    </row>
    <row r="162" spans="1:41" ht="15" customHeight="1" x14ac:dyDescent="0.25">
      <c r="A162" s="127" t="s">
        <v>5982</v>
      </c>
      <c r="B162" s="125" t="s">
        <v>2076</v>
      </c>
      <c r="C162" s="125" t="s">
        <v>5976</v>
      </c>
      <c r="D162" s="125" t="s">
        <v>4033</v>
      </c>
      <c r="F162" s="126">
        <v>3.28</v>
      </c>
      <c r="G162" s="126">
        <v>3.48</v>
      </c>
      <c r="H162" s="126">
        <v>2.78</v>
      </c>
      <c r="I162" s="126"/>
      <c r="J162" s="329"/>
      <c r="K162" s="323">
        <f>ROUND(SUMIF('VGT-Bewegungsdaten'!B:B,A162,'VGT-Bewegungsdaten'!C:C),3)</f>
        <v>0</v>
      </c>
      <c r="L162" s="324">
        <f>ROUND(SUMIF('VGT-Bewegungsdaten'!B:B,$A162,'VGT-Bewegungsdaten'!D:D),2)</f>
        <v>0</v>
      </c>
      <c r="N162" s="376" t="s">
        <v>4930</v>
      </c>
      <c r="O162" s="376" t="s">
        <v>4939</v>
      </c>
      <c r="P162" s="326">
        <f>ROUND(SUMIF('AV-Bewegungsdaten'!B:B,A162,'AV-Bewegungsdaten'!C:C),3)</f>
        <v>0</v>
      </c>
      <c r="Q162" s="324">
        <f>ROUND(SUMIF('AV-Bewegungsdaten'!B:B,$A162,'AV-Bewegungsdaten'!D:D),2)</f>
        <v>0</v>
      </c>
      <c r="T162" s="327"/>
      <c r="U162" s="326">
        <f>ROUND(SUMIF('DV-Bewegungsdaten'!B:B,Kategorien!A162,'DV-Bewegungsdaten'!D:D),3)</f>
        <v>0</v>
      </c>
      <c r="V162" s="324">
        <f>ROUND(SUMIF('DV-Bewegungsdaten'!B:B,Kategorien!A162,'DV-Bewegungsdaten'!E:E),3)</f>
        <v>0</v>
      </c>
      <c r="AD162" s="390">
        <f t="shared" si="25"/>
        <v>0</v>
      </c>
      <c r="AE162" s="390">
        <f t="shared" si="26"/>
        <v>0</v>
      </c>
      <c r="AF162" s="390">
        <f t="shared" si="27"/>
        <v>0.41699999999999982</v>
      </c>
      <c r="AG162" s="390">
        <f t="shared" si="28"/>
        <v>0</v>
      </c>
      <c r="AH162" s="390">
        <f t="shared" si="29"/>
        <v>0</v>
      </c>
      <c r="AI162" s="390">
        <f t="shared" si="30"/>
        <v>0.2280000000000002</v>
      </c>
      <c r="AJ162" s="390">
        <f t="shared" si="31"/>
        <v>0</v>
      </c>
      <c r="AK162" s="390">
        <f t="shared" si="32"/>
        <v>0</v>
      </c>
      <c r="AL162" s="390">
        <f t="shared" si="33"/>
        <v>0</v>
      </c>
      <c r="AM162" s="390">
        <f t="shared" si="34"/>
        <v>0</v>
      </c>
      <c r="AN162" s="390">
        <f t="shared" si="35"/>
        <v>0</v>
      </c>
      <c r="AO162" s="390">
        <f t="shared" si="36"/>
        <v>0.28299999999999992</v>
      </c>
    </row>
    <row r="163" spans="1:41" ht="15" customHeight="1" x14ac:dyDescent="0.25">
      <c r="A163" s="127" t="s">
        <v>5983</v>
      </c>
      <c r="B163" s="125" t="s">
        <v>2076</v>
      </c>
      <c r="C163" s="125" t="s">
        <v>5984</v>
      </c>
      <c r="D163" s="125" t="s">
        <v>5985</v>
      </c>
      <c r="E163" s="125" t="s">
        <v>5986</v>
      </c>
      <c r="F163" s="126">
        <v>12.46</v>
      </c>
      <c r="G163" s="126">
        <v>12.66</v>
      </c>
      <c r="H163" s="126">
        <v>9.9700000000000006</v>
      </c>
      <c r="I163" s="126"/>
      <c r="J163" s="329"/>
      <c r="K163" s="323">
        <f>ROUND(SUMIF('VGT-Bewegungsdaten'!B:B,A163,'VGT-Bewegungsdaten'!C:C),3)</f>
        <v>0</v>
      </c>
      <c r="L163" s="324">
        <f>ROUND(SUMIF('VGT-Bewegungsdaten'!B:B,$A163,'VGT-Bewegungsdaten'!D:D),2)</f>
        <v>0</v>
      </c>
      <c r="N163" s="376" t="s">
        <v>4930</v>
      </c>
      <c r="O163" s="376" t="s">
        <v>4939</v>
      </c>
      <c r="P163" s="326">
        <f>ROUND(SUMIF('AV-Bewegungsdaten'!B:B,A163,'AV-Bewegungsdaten'!C:C),3)</f>
        <v>0</v>
      </c>
      <c r="Q163" s="324">
        <f>ROUND(SUMIF('AV-Bewegungsdaten'!B:B,$A163,'AV-Bewegungsdaten'!D:D),2)</f>
        <v>0</v>
      </c>
      <c r="T163" s="327"/>
      <c r="U163" s="326">
        <f>ROUND(SUMIF('DV-Bewegungsdaten'!B:B,Kategorien!A163,'DV-Bewegungsdaten'!D:D),3)</f>
        <v>0</v>
      </c>
      <c r="V163" s="324">
        <f>ROUND(SUMIF('DV-Bewegungsdaten'!B:B,Kategorien!A163,'DV-Bewegungsdaten'!E:E),3)</f>
        <v>0</v>
      </c>
      <c r="AD163" s="390">
        <f t="shared" si="25"/>
        <v>7.7210000000000001</v>
      </c>
      <c r="AE163" s="390">
        <f t="shared" si="26"/>
        <v>8.3780000000000001</v>
      </c>
      <c r="AF163" s="390">
        <f t="shared" si="27"/>
        <v>9.5969999999999995</v>
      </c>
      <c r="AG163" s="390">
        <f t="shared" si="28"/>
        <v>8.9640000000000004</v>
      </c>
      <c r="AH163" s="390">
        <f t="shared" si="29"/>
        <v>8.8760000000000012</v>
      </c>
      <c r="AI163" s="390">
        <f t="shared" si="30"/>
        <v>9.4080000000000013</v>
      </c>
      <c r="AJ163" s="390">
        <f t="shared" si="31"/>
        <v>8.6910000000000007</v>
      </c>
      <c r="AK163" s="390">
        <f t="shared" si="32"/>
        <v>8.9749999999999996</v>
      </c>
      <c r="AL163" s="390">
        <f t="shared" si="33"/>
        <v>9.0850000000000009</v>
      </c>
      <c r="AM163" s="390">
        <f t="shared" si="34"/>
        <v>8.9660000000000011</v>
      </c>
      <c r="AN163" s="390">
        <f t="shared" si="35"/>
        <v>8.56</v>
      </c>
      <c r="AO163" s="390">
        <f t="shared" si="36"/>
        <v>9.463000000000001</v>
      </c>
    </row>
    <row r="164" spans="1:41" ht="15" customHeight="1" x14ac:dyDescent="0.25">
      <c r="A164" s="127" t="s">
        <v>5987</v>
      </c>
      <c r="B164" s="125" t="s">
        <v>2076</v>
      </c>
      <c r="C164" s="125" t="s">
        <v>5984</v>
      </c>
      <c r="D164" s="125" t="s">
        <v>5988</v>
      </c>
      <c r="E164" s="125" t="s">
        <v>5986</v>
      </c>
      <c r="F164" s="126">
        <v>8.2100000000000009</v>
      </c>
      <c r="G164" s="126">
        <v>8.41</v>
      </c>
      <c r="H164" s="126">
        <v>6.57</v>
      </c>
      <c r="I164" s="126"/>
      <c r="J164" s="329"/>
      <c r="K164" s="323">
        <f>ROUND(SUMIF('VGT-Bewegungsdaten'!B:B,A164,'VGT-Bewegungsdaten'!C:C),3)</f>
        <v>0</v>
      </c>
      <c r="L164" s="324">
        <f>ROUND(SUMIF('VGT-Bewegungsdaten'!B:B,$A164,'VGT-Bewegungsdaten'!D:D),2)</f>
        <v>0</v>
      </c>
      <c r="N164" s="376" t="s">
        <v>4930</v>
      </c>
      <c r="O164" s="376" t="s">
        <v>4939</v>
      </c>
      <c r="P164" s="326">
        <f>ROUND(SUMIF('AV-Bewegungsdaten'!B:B,A164,'AV-Bewegungsdaten'!C:C),3)</f>
        <v>0</v>
      </c>
      <c r="Q164" s="324">
        <f>ROUND(SUMIF('AV-Bewegungsdaten'!B:B,$A164,'AV-Bewegungsdaten'!D:D),2)</f>
        <v>0</v>
      </c>
      <c r="T164" s="327"/>
      <c r="U164" s="326">
        <f>ROUND(SUMIF('DV-Bewegungsdaten'!B:B,Kategorien!A164,'DV-Bewegungsdaten'!D:D),3)</f>
        <v>0</v>
      </c>
      <c r="V164" s="324">
        <f>ROUND(SUMIF('DV-Bewegungsdaten'!B:B,Kategorien!A164,'DV-Bewegungsdaten'!E:E),3)</f>
        <v>0</v>
      </c>
      <c r="AD164" s="390">
        <f t="shared" si="25"/>
        <v>3.4710000000000001</v>
      </c>
      <c r="AE164" s="390">
        <f t="shared" si="26"/>
        <v>4.1280000000000001</v>
      </c>
      <c r="AF164" s="390">
        <f t="shared" si="27"/>
        <v>5.3469999999999995</v>
      </c>
      <c r="AG164" s="390">
        <f t="shared" si="28"/>
        <v>4.7140000000000004</v>
      </c>
      <c r="AH164" s="390">
        <f t="shared" si="29"/>
        <v>4.6260000000000003</v>
      </c>
      <c r="AI164" s="390">
        <f t="shared" si="30"/>
        <v>5.1580000000000004</v>
      </c>
      <c r="AJ164" s="390">
        <f t="shared" si="31"/>
        <v>4.4410000000000007</v>
      </c>
      <c r="AK164" s="390">
        <f t="shared" si="32"/>
        <v>4.7249999999999996</v>
      </c>
      <c r="AL164" s="390">
        <f t="shared" si="33"/>
        <v>4.835</v>
      </c>
      <c r="AM164" s="390">
        <f t="shared" si="34"/>
        <v>4.7160000000000002</v>
      </c>
      <c r="AN164" s="390">
        <f t="shared" si="35"/>
        <v>4.3100000000000005</v>
      </c>
      <c r="AO164" s="390">
        <f t="shared" si="36"/>
        <v>5.2130000000000001</v>
      </c>
    </row>
    <row r="165" spans="1:41" ht="15" customHeight="1" x14ac:dyDescent="0.25">
      <c r="A165" s="127" t="s">
        <v>5989</v>
      </c>
      <c r="B165" s="125" t="s">
        <v>2076</v>
      </c>
      <c r="C165" s="125" t="s">
        <v>5984</v>
      </c>
      <c r="D165" s="125" t="s">
        <v>5990</v>
      </c>
      <c r="E165" s="125" t="s">
        <v>5986</v>
      </c>
      <c r="F165" s="126">
        <v>6.28</v>
      </c>
      <c r="G165" s="126">
        <v>6.48</v>
      </c>
      <c r="H165" s="126">
        <v>5.0199999999999996</v>
      </c>
      <c r="I165" s="126"/>
      <c r="J165" s="329"/>
      <c r="K165" s="323">
        <f>ROUND(SUMIF('VGT-Bewegungsdaten'!B:B,A165,'VGT-Bewegungsdaten'!C:C),3)</f>
        <v>0</v>
      </c>
      <c r="L165" s="324">
        <f>ROUND(SUMIF('VGT-Bewegungsdaten'!B:B,$A165,'VGT-Bewegungsdaten'!D:D),2)</f>
        <v>0</v>
      </c>
      <c r="N165" s="376" t="s">
        <v>4930</v>
      </c>
      <c r="O165" s="376" t="s">
        <v>4939</v>
      </c>
      <c r="P165" s="326">
        <f>ROUND(SUMIF('AV-Bewegungsdaten'!B:B,A165,'AV-Bewegungsdaten'!C:C),3)</f>
        <v>0</v>
      </c>
      <c r="Q165" s="324">
        <f>ROUND(SUMIF('AV-Bewegungsdaten'!B:B,$A165,'AV-Bewegungsdaten'!D:D),2)</f>
        <v>0</v>
      </c>
      <c r="T165" s="327"/>
      <c r="U165" s="326">
        <f>ROUND(SUMIF('DV-Bewegungsdaten'!B:B,Kategorien!A165,'DV-Bewegungsdaten'!D:D),3)</f>
        <v>0</v>
      </c>
      <c r="V165" s="324">
        <f>ROUND(SUMIF('DV-Bewegungsdaten'!B:B,Kategorien!A165,'DV-Bewegungsdaten'!E:E),3)</f>
        <v>0</v>
      </c>
      <c r="AD165" s="390">
        <f t="shared" si="25"/>
        <v>1.5410000000000004</v>
      </c>
      <c r="AE165" s="390">
        <f t="shared" si="26"/>
        <v>2.1980000000000004</v>
      </c>
      <c r="AF165" s="390">
        <f t="shared" si="27"/>
        <v>3.4170000000000003</v>
      </c>
      <c r="AG165" s="390">
        <f t="shared" si="28"/>
        <v>2.7840000000000003</v>
      </c>
      <c r="AH165" s="390">
        <f t="shared" si="29"/>
        <v>2.6960000000000006</v>
      </c>
      <c r="AI165" s="390">
        <f t="shared" si="30"/>
        <v>3.2280000000000006</v>
      </c>
      <c r="AJ165" s="390">
        <f t="shared" si="31"/>
        <v>2.5110000000000006</v>
      </c>
      <c r="AK165" s="390">
        <f t="shared" si="32"/>
        <v>2.7950000000000004</v>
      </c>
      <c r="AL165" s="390">
        <f t="shared" si="33"/>
        <v>2.9050000000000002</v>
      </c>
      <c r="AM165" s="390">
        <f t="shared" si="34"/>
        <v>2.7860000000000005</v>
      </c>
      <c r="AN165" s="390">
        <f t="shared" si="35"/>
        <v>2.3800000000000008</v>
      </c>
      <c r="AO165" s="390">
        <f t="shared" si="36"/>
        <v>3.2830000000000004</v>
      </c>
    </row>
    <row r="166" spans="1:41" ht="15" customHeight="1" x14ac:dyDescent="0.25">
      <c r="A166" s="127" t="s">
        <v>5991</v>
      </c>
      <c r="B166" s="125" t="s">
        <v>2076</v>
      </c>
      <c r="C166" s="125" t="s">
        <v>5984</v>
      </c>
      <c r="D166" s="125" t="s">
        <v>5992</v>
      </c>
      <c r="E166" s="125" t="s">
        <v>5986</v>
      </c>
      <c r="F166" s="126">
        <v>5.51</v>
      </c>
      <c r="G166" s="126">
        <v>5.71</v>
      </c>
      <c r="H166" s="126">
        <v>4.41</v>
      </c>
      <c r="I166" s="126"/>
      <c r="J166" s="329"/>
      <c r="K166" s="323">
        <f>ROUND(SUMIF('VGT-Bewegungsdaten'!B:B,A166,'VGT-Bewegungsdaten'!C:C),3)</f>
        <v>0</v>
      </c>
      <c r="L166" s="324">
        <f>ROUND(SUMIF('VGT-Bewegungsdaten'!B:B,$A166,'VGT-Bewegungsdaten'!D:D),2)</f>
        <v>0</v>
      </c>
      <c r="N166" s="376" t="s">
        <v>4930</v>
      </c>
      <c r="O166" s="376" t="s">
        <v>4939</v>
      </c>
      <c r="P166" s="326">
        <f>ROUND(SUMIF('AV-Bewegungsdaten'!B:B,A166,'AV-Bewegungsdaten'!C:C),3)</f>
        <v>0</v>
      </c>
      <c r="Q166" s="324">
        <f>ROUND(SUMIF('AV-Bewegungsdaten'!B:B,$A166,'AV-Bewegungsdaten'!D:D),2)</f>
        <v>0</v>
      </c>
      <c r="T166" s="327"/>
      <c r="U166" s="326">
        <f>ROUND(SUMIF('DV-Bewegungsdaten'!B:B,Kategorien!A166,'DV-Bewegungsdaten'!D:D),3)</f>
        <v>0</v>
      </c>
      <c r="V166" s="324">
        <f>ROUND(SUMIF('DV-Bewegungsdaten'!B:B,Kategorien!A166,'DV-Bewegungsdaten'!E:E),3)</f>
        <v>0</v>
      </c>
      <c r="AD166" s="390">
        <f t="shared" si="25"/>
        <v>0.77099999999999991</v>
      </c>
      <c r="AE166" s="390">
        <f t="shared" si="26"/>
        <v>1.4279999999999999</v>
      </c>
      <c r="AF166" s="390">
        <f t="shared" si="27"/>
        <v>2.6469999999999998</v>
      </c>
      <c r="AG166" s="390">
        <f t="shared" si="28"/>
        <v>2.0139999999999998</v>
      </c>
      <c r="AH166" s="390">
        <f t="shared" si="29"/>
        <v>1.9260000000000002</v>
      </c>
      <c r="AI166" s="390">
        <f t="shared" si="30"/>
        <v>2.4580000000000002</v>
      </c>
      <c r="AJ166" s="390">
        <f t="shared" si="31"/>
        <v>1.7410000000000001</v>
      </c>
      <c r="AK166" s="390">
        <f t="shared" si="32"/>
        <v>2.0249999999999999</v>
      </c>
      <c r="AL166" s="390">
        <f t="shared" si="33"/>
        <v>2.1349999999999998</v>
      </c>
      <c r="AM166" s="390">
        <f t="shared" si="34"/>
        <v>2.016</v>
      </c>
      <c r="AN166" s="390">
        <f t="shared" si="35"/>
        <v>1.6100000000000003</v>
      </c>
      <c r="AO166" s="390">
        <f t="shared" si="36"/>
        <v>2.5129999999999999</v>
      </c>
    </row>
    <row r="167" spans="1:41" ht="15" customHeight="1" x14ac:dyDescent="0.25">
      <c r="A167" s="127" t="s">
        <v>5993</v>
      </c>
      <c r="B167" s="125" t="s">
        <v>2076</v>
      </c>
      <c r="C167" s="125" t="s">
        <v>5984</v>
      </c>
      <c r="D167" s="125" t="s">
        <v>5994</v>
      </c>
      <c r="E167" s="125" t="s">
        <v>5986</v>
      </c>
      <c r="F167" s="126">
        <v>5.31</v>
      </c>
      <c r="G167" s="126">
        <v>5.51</v>
      </c>
      <c r="H167" s="126">
        <v>4.25</v>
      </c>
      <c r="I167" s="126"/>
      <c r="J167" s="329"/>
      <c r="K167" s="323">
        <f>ROUND(SUMIF('VGT-Bewegungsdaten'!B:B,A167,'VGT-Bewegungsdaten'!C:C),3)</f>
        <v>0</v>
      </c>
      <c r="L167" s="324">
        <f>ROUND(SUMIF('VGT-Bewegungsdaten'!B:B,$A167,'VGT-Bewegungsdaten'!D:D),2)</f>
        <v>0</v>
      </c>
      <c r="N167" s="376" t="s">
        <v>4930</v>
      </c>
      <c r="O167" s="376" t="s">
        <v>4939</v>
      </c>
      <c r="P167" s="326">
        <f>ROUND(SUMIF('AV-Bewegungsdaten'!B:B,A167,'AV-Bewegungsdaten'!C:C),3)</f>
        <v>0</v>
      </c>
      <c r="Q167" s="324">
        <f>ROUND(SUMIF('AV-Bewegungsdaten'!B:B,$A167,'AV-Bewegungsdaten'!D:D),2)</f>
        <v>0</v>
      </c>
      <c r="T167" s="327"/>
      <c r="U167" s="326">
        <f>ROUND(SUMIF('DV-Bewegungsdaten'!B:B,Kategorien!A167,'DV-Bewegungsdaten'!D:D),3)</f>
        <v>0</v>
      </c>
      <c r="V167" s="324">
        <f>ROUND(SUMIF('DV-Bewegungsdaten'!B:B,Kategorien!A167,'DV-Bewegungsdaten'!E:E),3)</f>
        <v>0</v>
      </c>
      <c r="AD167" s="390">
        <f t="shared" si="25"/>
        <v>0.57099999999999973</v>
      </c>
      <c r="AE167" s="390">
        <f t="shared" si="26"/>
        <v>1.2279999999999998</v>
      </c>
      <c r="AF167" s="390">
        <f t="shared" si="27"/>
        <v>2.4469999999999996</v>
      </c>
      <c r="AG167" s="390">
        <f t="shared" si="28"/>
        <v>1.8139999999999996</v>
      </c>
      <c r="AH167" s="390">
        <f t="shared" si="29"/>
        <v>1.726</v>
      </c>
      <c r="AI167" s="390">
        <f t="shared" si="30"/>
        <v>2.258</v>
      </c>
      <c r="AJ167" s="390">
        <f t="shared" si="31"/>
        <v>1.5409999999999999</v>
      </c>
      <c r="AK167" s="390">
        <f t="shared" si="32"/>
        <v>1.8249999999999997</v>
      </c>
      <c r="AL167" s="390">
        <f t="shared" si="33"/>
        <v>1.9349999999999996</v>
      </c>
      <c r="AM167" s="390">
        <f t="shared" si="34"/>
        <v>1.8159999999999998</v>
      </c>
      <c r="AN167" s="390">
        <f t="shared" si="35"/>
        <v>1.4100000000000001</v>
      </c>
      <c r="AO167" s="390">
        <f t="shared" si="36"/>
        <v>2.3129999999999997</v>
      </c>
    </row>
    <row r="168" spans="1:41" ht="15" customHeight="1" x14ac:dyDescent="0.25">
      <c r="A168" s="127" t="s">
        <v>5995</v>
      </c>
      <c r="B168" s="125" t="s">
        <v>2076</v>
      </c>
      <c r="C168" s="125" t="s">
        <v>5984</v>
      </c>
      <c r="D168" s="125" t="s">
        <v>5996</v>
      </c>
      <c r="E168" s="125" t="s">
        <v>5986</v>
      </c>
      <c r="F168" s="126">
        <v>4.26</v>
      </c>
      <c r="G168" s="126">
        <v>4.46</v>
      </c>
      <c r="H168" s="126">
        <v>3.41</v>
      </c>
      <c r="I168" s="126"/>
      <c r="J168" s="329"/>
      <c r="K168" s="323">
        <f>ROUND(SUMIF('VGT-Bewegungsdaten'!B:B,A168,'VGT-Bewegungsdaten'!C:C),3)</f>
        <v>0</v>
      </c>
      <c r="L168" s="324">
        <f>ROUND(SUMIF('VGT-Bewegungsdaten'!B:B,$A168,'VGT-Bewegungsdaten'!D:D),2)</f>
        <v>0</v>
      </c>
      <c r="N168" s="376" t="s">
        <v>4930</v>
      </c>
      <c r="O168" s="376" t="s">
        <v>4939</v>
      </c>
      <c r="P168" s="326">
        <f>ROUND(SUMIF('AV-Bewegungsdaten'!B:B,A168,'AV-Bewegungsdaten'!C:C),3)</f>
        <v>0</v>
      </c>
      <c r="Q168" s="324">
        <f>ROUND(SUMIF('AV-Bewegungsdaten'!B:B,$A168,'AV-Bewegungsdaten'!D:D),2)</f>
        <v>0</v>
      </c>
      <c r="T168" s="327"/>
      <c r="U168" s="326">
        <f>ROUND(SUMIF('DV-Bewegungsdaten'!B:B,Kategorien!A168,'DV-Bewegungsdaten'!D:D),3)</f>
        <v>0</v>
      </c>
      <c r="V168" s="324">
        <f>ROUND(SUMIF('DV-Bewegungsdaten'!B:B,Kategorien!A168,'DV-Bewegungsdaten'!E:E),3)</f>
        <v>0</v>
      </c>
      <c r="AD168" s="390">
        <f t="shared" si="25"/>
        <v>0</v>
      </c>
      <c r="AE168" s="390">
        <f t="shared" si="26"/>
        <v>0.17799999999999994</v>
      </c>
      <c r="AF168" s="390">
        <f t="shared" si="27"/>
        <v>1.3969999999999998</v>
      </c>
      <c r="AG168" s="390">
        <f t="shared" si="28"/>
        <v>0.76399999999999979</v>
      </c>
      <c r="AH168" s="390">
        <f t="shared" si="29"/>
        <v>0.67600000000000016</v>
      </c>
      <c r="AI168" s="390">
        <f t="shared" si="30"/>
        <v>1.2080000000000002</v>
      </c>
      <c r="AJ168" s="390">
        <f t="shared" si="31"/>
        <v>0.4910000000000001</v>
      </c>
      <c r="AK168" s="390">
        <f t="shared" si="32"/>
        <v>0.77499999999999991</v>
      </c>
      <c r="AL168" s="390">
        <f t="shared" si="33"/>
        <v>0.88499999999999979</v>
      </c>
      <c r="AM168" s="390">
        <f t="shared" si="34"/>
        <v>0.76600000000000001</v>
      </c>
      <c r="AN168" s="390">
        <f t="shared" si="35"/>
        <v>0.36000000000000032</v>
      </c>
      <c r="AO168" s="390">
        <f t="shared" si="36"/>
        <v>1.2629999999999999</v>
      </c>
    </row>
    <row r="169" spans="1:41" ht="15" customHeight="1" x14ac:dyDescent="0.25">
      <c r="A169" s="127" t="s">
        <v>5997</v>
      </c>
      <c r="B169" s="125" t="s">
        <v>2076</v>
      </c>
      <c r="C169" s="125" t="s">
        <v>5984</v>
      </c>
      <c r="D169" s="125" t="s">
        <v>5998</v>
      </c>
      <c r="E169" s="125" t="s">
        <v>5986</v>
      </c>
      <c r="F169" s="126">
        <v>3.48</v>
      </c>
      <c r="G169" s="126">
        <v>3.68</v>
      </c>
      <c r="H169" s="126">
        <v>2.78</v>
      </c>
      <c r="I169" s="126"/>
      <c r="J169" s="329"/>
      <c r="K169" s="323">
        <f>ROUND(SUMIF('VGT-Bewegungsdaten'!B:B,A169,'VGT-Bewegungsdaten'!C:C),3)</f>
        <v>0</v>
      </c>
      <c r="L169" s="324">
        <f>ROUND(SUMIF('VGT-Bewegungsdaten'!B:B,$A169,'VGT-Bewegungsdaten'!D:D),2)</f>
        <v>0</v>
      </c>
      <c r="N169" s="376" t="s">
        <v>4930</v>
      </c>
      <c r="O169" s="376" t="s">
        <v>4939</v>
      </c>
      <c r="P169" s="326">
        <f>ROUND(SUMIF('AV-Bewegungsdaten'!B:B,A169,'AV-Bewegungsdaten'!C:C),3)</f>
        <v>0</v>
      </c>
      <c r="Q169" s="324">
        <f>ROUND(SUMIF('AV-Bewegungsdaten'!B:B,$A169,'AV-Bewegungsdaten'!D:D),2)</f>
        <v>0</v>
      </c>
      <c r="T169" s="327"/>
      <c r="U169" s="326">
        <f>ROUND(SUMIF('DV-Bewegungsdaten'!B:B,Kategorien!A169,'DV-Bewegungsdaten'!D:D),3)</f>
        <v>0</v>
      </c>
      <c r="V169" s="324">
        <f>ROUND(SUMIF('DV-Bewegungsdaten'!B:B,Kategorien!A169,'DV-Bewegungsdaten'!E:E),3)</f>
        <v>0</v>
      </c>
      <c r="AD169" s="390">
        <f t="shared" si="25"/>
        <v>0</v>
      </c>
      <c r="AE169" s="390">
        <f t="shared" si="26"/>
        <v>0</v>
      </c>
      <c r="AF169" s="390">
        <f t="shared" si="27"/>
        <v>0.61699999999999999</v>
      </c>
      <c r="AG169" s="390">
        <f t="shared" si="28"/>
        <v>0</v>
      </c>
      <c r="AH169" s="390">
        <f t="shared" si="29"/>
        <v>0</v>
      </c>
      <c r="AI169" s="390">
        <f t="shared" si="30"/>
        <v>0.42800000000000038</v>
      </c>
      <c r="AJ169" s="390">
        <f t="shared" si="31"/>
        <v>0</v>
      </c>
      <c r="AK169" s="390">
        <f t="shared" si="32"/>
        <v>0</v>
      </c>
      <c r="AL169" s="390">
        <f t="shared" si="33"/>
        <v>0.10499999999999998</v>
      </c>
      <c r="AM169" s="390">
        <f t="shared" si="34"/>
        <v>0</v>
      </c>
      <c r="AN169" s="390">
        <f t="shared" si="35"/>
        <v>0</v>
      </c>
      <c r="AO169" s="390">
        <f t="shared" si="36"/>
        <v>0.4830000000000001</v>
      </c>
    </row>
    <row r="170" spans="1:41" ht="15" customHeight="1" x14ac:dyDescent="0.25">
      <c r="A170" s="127" t="s">
        <v>6043</v>
      </c>
      <c r="B170" s="125" t="s">
        <v>2076</v>
      </c>
      <c r="C170" s="125" t="s">
        <v>6044</v>
      </c>
      <c r="D170" s="125" t="s">
        <v>1475</v>
      </c>
      <c r="F170" s="126">
        <v>12.2</v>
      </c>
      <c r="G170" s="126">
        <v>12.4</v>
      </c>
      <c r="H170" s="126">
        <v>9.92</v>
      </c>
      <c r="I170" s="126"/>
      <c r="J170" s="329"/>
      <c r="K170" s="323">
        <f>ROUND(SUMIF('VGT-Bewegungsdaten'!B:B,A170,'VGT-Bewegungsdaten'!C:C),3)</f>
        <v>0</v>
      </c>
      <c r="L170" s="324">
        <f>ROUND(SUMIF('VGT-Bewegungsdaten'!B:B,$A170,'VGT-Bewegungsdaten'!D:D),2)</f>
        <v>0</v>
      </c>
      <c r="N170" s="376" t="s">
        <v>4930</v>
      </c>
      <c r="O170" s="376" t="s">
        <v>4939</v>
      </c>
      <c r="P170" s="326">
        <f>ROUND(SUMIF('AV-Bewegungsdaten'!B:B,A170,'AV-Bewegungsdaten'!C:C),3)</f>
        <v>0</v>
      </c>
      <c r="Q170" s="324">
        <f>ROUND(SUMIF('AV-Bewegungsdaten'!B:B,$A170,'AV-Bewegungsdaten'!D:D),2)</f>
        <v>0</v>
      </c>
      <c r="T170" s="327"/>
      <c r="U170" s="326">
        <f>ROUND(SUMIF('DV-Bewegungsdaten'!B:B,Kategorien!A170,'DV-Bewegungsdaten'!D:D),3)</f>
        <v>0</v>
      </c>
      <c r="V170" s="324">
        <f>ROUND(SUMIF('DV-Bewegungsdaten'!B:B,Kategorien!A170,'DV-Bewegungsdaten'!E:E),3)</f>
        <v>0</v>
      </c>
      <c r="AD170" s="390">
        <f t="shared" si="25"/>
        <v>7.4610000000000003</v>
      </c>
      <c r="AE170" s="390">
        <f t="shared" si="26"/>
        <v>8.1180000000000003</v>
      </c>
      <c r="AF170" s="390">
        <f t="shared" si="27"/>
        <v>9.3369999999999997</v>
      </c>
      <c r="AG170" s="390">
        <f t="shared" si="28"/>
        <v>8.7040000000000006</v>
      </c>
      <c r="AH170" s="390">
        <f t="shared" si="29"/>
        <v>8.6159999999999997</v>
      </c>
      <c r="AI170" s="390">
        <f t="shared" si="30"/>
        <v>9.1479999999999997</v>
      </c>
      <c r="AJ170" s="390">
        <f t="shared" si="31"/>
        <v>8.4310000000000009</v>
      </c>
      <c r="AK170" s="390">
        <f t="shared" si="32"/>
        <v>8.7149999999999999</v>
      </c>
      <c r="AL170" s="390">
        <f t="shared" si="33"/>
        <v>8.8249999999999993</v>
      </c>
      <c r="AM170" s="390">
        <f t="shared" si="34"/>
        <v>8.7059999999999995</v>
      </c>
      <c r="AN170" s="390">
        <f t="shared" si="35"/>
        <v>8.3000000000000007</v>
      </c>
      <c r="AO170" s="390">
        <f t="shared" si="36"/>
        <v>9.2029999999999994</v>
      </c>
    </row>
    <row r="171" spans="1:41" ht="15" customHeight="1" x14ac:dyDescent="0.25">
      <c r="A171" s="127" t="s">
        <v>6045</v>
      </c>
      <c r="B171" s="125" t="s">
        <v>2076</v>
      </c>
      <c r="C171" s="125" t="s">
        <v>6044</v>
      </c>
      <c r="D171" s="125" t="s">
        <v>4023</v>
      </c>
      <c r="F171" s="126">
        <v>7.97</v>
      </c>
      <c r="G171" s="126">
        <v>8.17</v>
      </c>
      <c r="H171" s="126">
        <v>6.54</v>
      </c>
      <c r="I171" s="126"/>
      <c r="J171" s="329"/>
      <c r="K171" s="323">
        <f>ROUND(SUMIF('VGT-Bewegungsdaten'!B:B,A171,'VGT-Bewegungsdaten'!C:C),3)</f>
        <v>0</v>
      </c>
      <c r="L171" s="324">
        <f>ROUND(SUMIF('VGT-Bewegungsdaten'!B:B,$A171,'VGT-Bewegungsdaten'!D:D),2)</f>
        <v>0</v>
      </c>
      <c r="N171" s="376" t="s">
        <v>4930</v>
      </c>
      <c r="O171" s="376" t="s">
        <v>4939</v>
      </c>
      <c r="P171" s="326">
        <f>ROUND(SUMIF('AV-Bewegungsdaten'!B:B,A171,'AV-Bewegungsdaten'!C:C),3)</f>
        <v>0</v>
      </c>
      <c r="Q171" s="324">
        <f>ROUND(SUMIF('AV-Bewegungsdaten'!B:B,$A171,'AV-Bewegungsdaten'!D:D),2)</f>
        <v>0</v>
      </c>
      <c r="T171" s="327"/>
      <c r="U171" s="326">
        <f>ROUND(SUMIF('DV-Bewegungsdaten'!B:B,Kategorien!A171,'DV-Bewegungsdaten'!D:D),3)</f>
        <v>0</v>
      </c>
      <c r="V171" s="324">
        <f>ROUND(SUMIF('DV-Bewegungsdaten'!B:B,Kategorien!A171,'DV-Bewegungsdaten'!E:E),3)</f>
        <v>0</v>
      </c>
      <c r="AD171" s="390">
        <f t="shared" si="25"/>
        <v>3.2309999999999999</v>
      </c>
      <c r="AE171" s="390">
        <f t="shared" si="26"/>
        <v>3.8879999999999999</v>
      </c>
      <c r="AF171" s="390">
        <f t="shared" si="27"/>
        <v>5.1069999999999993</v>
      </c>
      <c r="AG171" s="390">
        <f t="shared" si="28"/>
        <v>4.4740000000000002</v>
      </c>
      <c r="AH171" s="390">
        <f t="shared" si="29"/>
        <v>4.3860000000000001</v>
      </c>
      <c r="AI171" s="390">
        <f t="shared" si="30"/>
        <v>4.9180000000000001</v>
      </c>
      <c r="AJ171" s="390">
        <f t="shared" si="31"/>
        <v>4.2010000000000005</v>
      </c>
      <c r="AK171" s="390">
        <f t="shared" si="32"/>
        <v>4.4849999999999994</v>
      </c>
      <c r="AL171" s="390">
        <f t="shared" si="33"/>
        <v>4.5949999999999998</v>
      </c>
      <c r="AM171" s="390">
        <f t="shared" si="34"/>
        <v>4.476</v>
      </c>
      <c r="AN171" s="390">
        <f t="shared" si="35"/>
        <v>4.07</v>
      </c>
      <c r="AO171" s="390">
        <f t="shared" si="36"/>
        <v>4.9729999999999999</v>
      </c>
    </row>
    <row r="172" spans="1:41" ht="15" customHeight="1" x14ac:dyDescent="0.25">
      <c r="A172" s="127" t="s">
        <v>6046</v>
      </c>
      <c r="B172" s="125" t="s">
        <v>2076</v>
      </c>
      <c r="C172" s="125" t="s">
        <v>6044</v>
      </c>
      <c r="D172" s="125" t="s">
        <v>4025</v>
      </c>
      <c r="F172" s="126">
        <v>6.05</v>
      </c>
      <c r="G172" s="126">
        <v>6.25</v>
      </c>
      <c r="H172" s="126">
        <v>5</v>
      </c>
      <c r="I172" s="126"/>
      <c r="J172" s="329"/>
      <c r="K172" s="323">
        <f>ROUND(SUMIF('VGT-Bewegungsdaten'!B:B,A172,'VGT-Bewegungsdaten'!C:C),3)</f>
        <v>0</v>
      </c>
      <c r="L172" s="324">
        <f>ROUND(SUMIF('VGT-Bewegungsdaten'!B:B,$A172,'VGT-Bewegungsdaten'!D:D),2)</f>
        <v>0</v>
      </c>
      <c r="N172" s="376" t="s">
        <v>4930</v>
      </c>
      <c r="O172" s="376" t="s">
        <v>4939</v>
      </c>
      <c r="P172" s="326">
        <f>ROUND(SUMIF('AV-Bewegungsdaten'!B:B,A172,'AV-Bewegungsdaten'!C:C),3)</f>
        <v>0</v>
      </c>
      <c r="Q172" s="324">
        <f>ROUND(SUMIF('AV-Bewegungsdaten'!B:B,$A172,'AV-Bewegungsdaten'!D:D),2)</f>
        <v>0</v>
      </c>
      <c r="T172" s="327"/>
      <c r="U172" s="326">
        <f>ROUND(SUMIF('DV-Bewegungsdaten'!B:B,Kategorien!A172,'DV-Bewegungsdaten'!D:D),3)</f>
        <v>0</v>
      </c>
      <c r="V172" s="324">
        <f>ROUND(SUMIF('DV-Bewegungsdaten'!B:B,Kategorien!A172,'DV-Bewegungsdaten'!E:E),3)</f>
        <v>0</v>
      </c>
      <c r="AD172" s="390">
        <f t="shared" si="25"/>
        <v>1.3109999999999999</v>
      </c>
      <c r="AE172" s="390">
        <f t="shared" si="26"/>
        <v>1.968</v>
      </c>
      <c r="AF172" s="390">
        <f t="shared" si="27"/>
        <v>3.1869999999999998</v>
      </c>
      <c r="AG172" s="390">
        <f t="shared" si="28"/>
        <v>2.5539999999999998</v>
      </c>
      <c r="AH172" s="390">
        <f t="shared" si="29"/>
        <v>2.4660000000000002</v>
      </c>
      <c r="AI172" s="390">
        <f t="shared" si="30"/>
        <v>2.9980000000000002</v>
      </c>
      <c r="AJ172" s="390">
        <f t="shared" si="31"/>
        <v>2.2810000000000001</v>
      </c>
      <c r="AK172" s="390">
        <f t="shared" si="32"/>
        <v>2.5649999999999999</v>
      </c>
      <c r="AL172" s="390">
        <f t="shared" si="33"/>
        <v>2.6749999999999998</v>
      </c>
      <c r="AM172" s="390">
        <f t="shared" si="34"/>
        <v>2.556</v>
      </c>
      <c r="AN172" s="390">
        <f t="shared" si="35"/>
        <v>2.1500000000000004</v>
      </c>
      <c r="AO172" s="390">
        <f t="shared" si="36"/>
        <v>3.0529999999999999</v>
      </c>
    </row>
    <row r="173" spans="1:41" ht="15" customHeight="1" x14ac:dyDescent="0.25">
      <c r="A173" s="127" t="s">
        <v>6047</v>
      </c>
      <c r="B173" s="125" t="s">
        <v>2076</v>
      </c>
      <c r="C173" s="125" t="s">
        <v>6044</v>
      </c>
      <c r="D173" s="125" t="s">
        <v>4027</v>
      </c>
      <c r="F173" s="126">
        <v>5.28</v>
      </c>
      <c r="G173" s="126">
        <v>5.48</v>
      </c>
      <c r="H173" s="126">
        <v>4.38</v>
      </c>
      <c r="I173" s="126"/>
      <c r="J173" s="329"/>
      <c r="K173" s="323">
        <f>ROUND(SUMIF('VGT-Bewegungsdaten'!B:B,A173,'VGT-Bewegungsdaten'!C:C),3)</f>
        <v>0</v>
      </c>
      <c r="L173" s="324">
        <f>ROUND(SUMIF('VGT-Bewegungsdaten'!B:B,$A173,'VGT-Bewegungsdaten'!D:D),2)</f>
        <v>0</v>
      </c>
      <c r="N173" s="376" t="s">
        <v>4930</v>
      </c>
      <c r="O173" s="376" t="s">
        <v>4939</v>
      </c>
      <c r="P173" s="326">
        <f>ROUND(SUMIF('AV-Bewegungsdaten'!B:B,A173,'AV-Bewegungsdaten'!C:C),3)</f>
        <v>0</v>
      </c>
      <c r="Q173" s="324">
        <f>ROUND(SUMIF('AV-Bewegungsdaten'!B:B,$A173,'AV-Bewegungsdaten'!D:D),2)</f>
        <v>0</v>
      </c>
      <c r="T173" s="327"/>
      <c r="U173" s="326">
        <f>ROUND(SUMIF('DV-Bewegungsdaten'!B:B,Kategorien!A173,'DV-Bewegungsdaten'!D:D),3)</f>
        <v>0</v>
      </c>
      <c r="V173" s="324">
        <f>ROUND(SUMIF('DV-Bewegungsdaten'!B:B,Kategorien!A173,'DV-Bewegungsdaten'!E:E),3)</f>
        <v>0</v>
      </c>
      <c r="AD173" s="390">
        <f t="shared" si="25"/>
        <v>0.54100000000000037</v>
      </c>
      <c r="AE173" s="390">
        <f t="shared" si="26"/>
        <v>1.1980000000000004</v>
      </c>
      <c r="AF173" s="390">
        <f t="shared" si="27"/>
        <v>2.4170000000000003</v>
      </c>
      <c r="AG173" s="390">
        <f t="shared" si="28"/>
        <v>1.7840000000000003</v>
      </c>
      <c r="AH173" s="390">
        <f t="shared" si="29"/>
        <v>1.6960000000000006</v>
      </c>
      <c r="AI173" s="390">
        <f t="shared" si="30"/>
        <v>2.2280000000000006</v>
      </c>
      <c r="AJ173" s="390">
        <f t="shared" si="31"/>
        <v>1.5110000000000006</v>
      </c>
      <c r="AK173" s="390">
        <f t="shared" si="32"/>
        <v>1.7950000000000004</v>
      </c>
      <c r="AL173" s="390">
        <f t="shared" si="33"/>
        <v>1.9050000000000002</v>
      </c>
      <c r="AM173" s="390">
        <f t="shared" si="34"/>
        <v>1.7860000000000005</v>
      </c>
      <c r="AN173" s="390">
        <f t="shared" si="35"/>
        <v>1.3800000000000008</v>
      </c>
      <c r="AO173" s="390">
        <f t="shared" si="36"/>
        <v>2.2830000000000004</v>
      </c>
    </row>
    <row r="174" spans="1:41" ht="15" customHeight="1" x14ac:dyDescent="0.25">
      <c r="A174" s="127" t="s">
        <v>6048</v>
      </c>
      <c r="B174" s="125" t="s">
        <v>2076</v>
      </c>
      <c r="C174" s="125" t="s">
        <v>6044</v>
      </c>
      <c r="D174" s="125" t="s">
        <v>4029</v>
      </c>
      <c r="F174" s="126">
        <v>5.09</v>
      </c>
      <c r="G174" s="126">
        <v>5.29</v>
      </c>
      <c r="H174" s="126">
        <v>4.2300000000000004</v>
      </c>
      <c r="I174" s="126"/>
      <c r="J174" s="329"/>
      <c r="K174" s="323">
        <f>ROUND(SUMIF('VGT-Bewegungsdaten'!B:B,A174,'VGT-Bewegungsdaten'!C:C),3)</f>
        <v>0</v>
      </c>
      <c r="L174" s="324">
        <f>ROUND(SUMIF('VGT-Bewegungsdaten'!B:B,$A174,'VGT-Bewegungsdaten'!D:D),2)</f>
        <v>0</v>
      </c>
      <c r="N174" s="376" t="s">
        <v>4930</v>
      </c>
      <c r="O174" s="376" t="s">
        <v>4939</v>
      </c>
      <c r="P174" s="326">
        <f>ROUND(SUMIF('AV-Bewegungsdaten'!B:B,A174,'AV-Bewegungsdaten'!C:C),3)</f>
        <v>0</v>
      </c>
      <c r="Q174" s="324">
        <f>ROUND(SUMIF('AV-Bewegungsdaten'!B:B,$A174,'AV-Bewegungsdaten'!D:D),2)</f>
        <v>0</v>
      </c>
      <c r="T174" s="327"/>
      <c r="U174" s="326">
        <f>ROUND(SUMIF('DV-Bewegungsdaten'!B:B,Kategorien!A174,'DV-Bewegungsdaten'!D:D),3)</f>
        <v>0</v>
      </c>
      <c r="V174" s="324">
        <f>ROUND(SUMIF('DV-Bewegungsdaten'!B:B,Kategorien!A174,'DV-Bewegungsdaten'!E:E),3)</f>
        <v>0</v>
      </c>
      <c r="AD174" s="390">
        <f t="shared" si="25"/>
        <v>0.35099999999999998</v>
      </c>
      <c r="AE174" s="390">
        <f t="shared" si="26"/>
        <v>1.008</v>
      </c>
      <c r="AF174" s="390">
        <f t="shared" si="27"/>
        <v>2.2269999999999999</v>
      </c>
      <c r="AG174" s="390">
        <f t="shared" si="28"/>
        <v>1.5939999999999999</v>
      </c>
      <c r="AH174" s="390">
        <f t="shared" si="29"/>
        <v>1.5060000000000002</v>
      </c>
      <c r="AI174" s="390">
        <f t="shared" si="30"/>
        <v>2.0380000000000003</v>
      </c>
      <c r="AJ174" s="390">
        <f t="shared" si="31"/>
        <v>1.3210000000000002</v>
      </c>
      <c r="AK174" s="390">
        <f t="shared" si="32"/>
        <v>1.605</v>
      </c>
      <c r="AL174" s="390">
        <f t="shared" si="33"/>
        <v>1.7149999999999999</v>
      </c>
      <c r="AM174" s="390">
        <f t="shared" si="34"/>
        <v>1.5960000000000001</v>
      </c>
      <c r="AN174" s="390">
        <f t="shared" si="35"/>
        <v>1.1900000000000004</v>
      </c>
      <c r="AO174" s="390">
        <f t="shared" si="36"/>
        <v>2.093</v>
      </c>
    </row>
    <row r="175" spans="1:41" ht="15" customHeight="1" x14ac:dyDescent="0.25">
      <c r="A175" s="127" t="s">
        <v>6049</v>
      </c>
      <c r="B175" s="125" t="s">
        <v>2076</v>
      </c>
      <c r="C175" s="125" t="s">
        <v>6044</v>
      </c>
      <c r="D175" s="125" t="s">
        <v>4031</v>
      </c>
      <c r="F175" s="126">
        <v>4.04</v>
      </c>
      <c r="G175" s="126">
        <v>4.24</v>
      </c>
      <c r="H175" s="126">
        <v>3.39</v>
      </c>
      <c r="I175" s="126"/>
      <c r="J175" s="329"/>
      <c r="K175" s="323">
        <f>ROUND(SUMIF('VGT-Bewegungsdaten'!B:B,A175,'VGT-Bewegungsdaten'!C:C),3)</f>
        <v>0</v>
      </c>
      <c r="L175" s="324">
        <f>ROUND(SUMIF('VGT-Bewegungsdaten'!B:B,$A175,'VGT-Bewegungsdaten'!D:D),2)</f>
        <v>0</v>
      </c>
      <c r="N175" s="376" t="s">
        <v>4930</v>
      </c>
      <c r="O175" s="376" t="s">
        <v>4939</v>
      </c>
      <c r="P175" s="326">
        <f>ROUND(SUMIF('AV-Bewegungsdaten'!B:B,A175,'AV-Bewegungsdaten'!C:C),3)</f>
        <v>0</v>
      </c>
      <c r="Q175" s="324">
        <f>ROUND(SUMIF('AV-Bewegungsdaten'!B:B,$A175,'AV-Bewegungsdaten'!D:D),2)</f>
        <v>0</v>
      </c>
      <c r="T175" s="327"/>
      <c r="U175" s="326">
        <f>ROUND(SUMIF('DV-Bewegungsdaten'!B:B,Kategorien!A175,'DV-Bewegungsdaten'!D:D),3)</f>
        <v>0</v>
      </c>
      <c r="V175" s="324">
        <f>ROUND(SUMIF('DV-Bewegungsdaten'!B:B,Kategorien!A175,'DV-Bewegungsdaten'!E:E),3)</f>
        <v>0</v>
      </c>
      <c r="AD175" s="390">
        <f t="shared" si="25"/>
        <v>0</v>
      </c>
      <c r="AE175" s="390">
        <f t="shared" si="26"/>
        <v>0</v>
      </c>
      <c r="AF175" s="390">
        <f t="shared" si="27"/>
        <v>1.177</v>
      </c>
      <c r="AG175" s="390">
        <f t="shared" si="28"/>
        <v>0.54400000000000004</v>
      </c>
      <c r="AH175" s="390">
        <f t="shared" si="29"/>
        <v>0.45600000000000041</v>
      </c>
      <c r="AI175" s="390">
        <f t="shared" si="30"/>
        <v>0.98800000000000043</v>
      </c>
      <c r="AJ175" s="390">
        <f t="shared" si="31"/>
        <v>0.27100000000000035</v>
      </c>
      <c r="AK175" s="390">
        <f t="shared" si="32"/>
        <v>0.55500000000000016</v>
      </c>
      <c r="AL175" s="390">
        <f t="shared" si="33"/>
        <v>0.66500000000000004</v>
      </c>
      <c r="AM175" s="390">
        <f t="shared" si="34"/>
        <v>0.54600000000000026</v>
      </c>
      <c r="AN175" s="390">
        <f t="shared" si="35"/>
        <v>0.14000000000000057</v>
      </c>
      <c r="AO175" s="390">
        <f t="shared" si="36"/>
        <v>1.0430000000000001</v>
      </c>
    </row>
    <row r="176" spans="1:41" ht="15" customHeight="1" x14ac:dyDescent="0.25">
      <c r="A176" s="127" t="s">
        <v>6050</v>
      </c>
      <c r="B176" s="125" t="s">
        <v>2076</v>
      </c>
      <c r="C176" s="125" t="s">
        <v>6044</v>
      </c>
      <c r="D176" s="125" t="s">
        <v>4033</v>
      </c>
      <c r="F176" s="126">
        <v>3.27</v>
      </c>
      <c r="G176" s="126">
        <v>3.47</v>
      </c>
      <c r="H176" s="126">
        <v>2.78</v>
      </c>
      <c r="I176" s="126"/>
      <c r="J176" s="329"/>
      <c r="K176" s="323">
        <f>ROUND(SUMIF('VGT-Bewegungsdaten'!B:B,A176,'VGT-Bewegungsdaten'!C:C),3)</f>
        <v>0</v>
      </c>
      <c r="L176" s="324">
        <f>ROUND(SUMIF('VGT-Bewegungsdaten'!B:B,$A176,'VGT-Bewegungsdaten'!D:D),2)</f>
        <v>0</v>
      </c>
      <c r="N176" s="376" t="s">
        <v>4930</v>
      </c>
      <c r="O176" s="376" t="s">
        <v>4939</v>
      </c>
      <c r="P176" s="326">
        <f>ROUND(SUMIF('AV-Bewegungsdaten'!B:B,A176,'AV-Bewegungsdaten'!C:C),3)</f>
        <v>0</v>
      </c>
      <c r="Q176" s="324">
        <f>ROUND(SUMIF('AV-Bewegungsdaten'!B:B,$A176,'AV-Bewegungsdaten'!D:D),2)</f>
        <v>0</v>
      </c>
      <c r="T176" s="327"/>
      <c r="U176" s="326">
        <f>ROUND(SUMIF('DV-Bewegungsdaten'!B:B,Kategorien!A176,'DV-Bewegungsdaten'!D:D),3)</f>
        <v>0</v>
      </c>
      <c r="V176" s="324">
        <f>ROUND(SUMIF('DV-Bewegungsdaten'!B:B,Kategorien!A176,'DV-Bewegungsdaten'!E:E),3)</f>
        <v>0</v>
      </c>
      <c r="AD176" s="390">
        <f t="shared" si="25"/>
        <v>0</v>
      </c>
      <c r="AE176" s="390">
        <f t="shared" si="26"/>
        <v>0</v>
      </c>
      <c r="AF176" s="390">
        <f t="shared" si="27"/>
        <v>0.40700000000000003</v>
      </c>
      <c r="AG176" s="390">
        <f t="shared" si="28"/>
        <v>0</v>
      </c>
      <c r="AH176" s="390">
        <f t="shared" si="29"/>
        <v>0</v>
      </c>
      <c r="AI176" s="390">
        <f t="shared" si="30"/>
        <v>0.21800000000000042</v>
      </c>
      <c r="AJ176" s="390">
        <f t="shared" si="31"/>
        <v>0</v>
      </c>
      <c r="AK176" s="390">
        <f t="shared" si="32"/>
        <v>0</v>
      </c>
      <c r="AL176" s="390">
        <f t="shared" si="33"/>
        <v>0</v>
      </c>
      <c r="AM176" s="390">
        <f t="shared" si="34"/>
        <v>0</v>
      </c>
      <c r="AN176" s="390">
        <f t="shared" si="35"/>
        <v>0</v>
      </c>
      <c r="AO176" s="390">
        <f t="shared" si="36"/>
        <v>0.27300000000000013</v>
      </c>
    </row>
    <row r="177" spans="1:41" ht="15" customHeight="1" x14ac:dyDescent="0.25">
      <c r="A177" s="127" t="s">
        <v>6051</v>
      </c>
      <c r="B177" s="125" t="s">
        <v>2076</v>
      </c>
      <c r="C177" s="125" t="s">
        <v>6052</v>
      </c>
      <c r="D177" s="125" t="s">
        <v>6053</v>
      </c>
      <c r="E177" s="125" t="s">
        <v>5986</v>
      </c>
      <c r="F177" s="126">
        <v>12.2</v>
      </c>
      <c r="G177" s="126">
        <v>12.4</v>
      </c>
      <c r="H177" s="126">
        <v>9.92</v>
      </c>
      <c r="I177" s="126"/>
      <c r="J177" s="329"/>
      <c r="K177" s="323">
        <f>ROUND(SUMIF('VGT-Bewegungsdaten'!B:B,A177,'VGT-Bewegungsdaten'!C:C),3)</f>
        <v>0</v>
      </c>
      <c r="L177" s="324">
        <f>ROUND(SUMIF('VGT-Bewegungsdaten'!B:B,$A177,'VGT-Bewegungsdaten'!D:D),2)</f>
        <v>0</v>
      </c>
      <c r="N177" s="376" t="s">
        <v>4930</v>
      </c>
      <c r="O177" s="376" t="s">
        <v>4939</v>
      </c>
      <c r="P177" s="326">
        <f>ROUND(SUMIF('AV-Bewegungsdaten'!B:B,A177,'AV-Bewegungsdaten'!C:C),3)</f>
        <v>0</v>
      </c>
      <c r="Q177" s="324">
        <f>ROUND(SUMIF('AV-Bewegungsdaten'!B:B,$A177,'AV-Bewegungsdaten'!D:D),2)</f>
        <v>0</v>
      </c>
      <c r="T177" s="327"/>
      <c r="U177" s="326">
        <f>ROUND(SUMIF('DV-Bewegungsdaten'!B:B,Kategorien!A177,'DV-Bewegungsdaten'!D:D),3)</f>
        <v>0</v>
      </c>
      <c r="V177" s="324">
        <f>ROUND(SUMIF('DV-Bewegungsdaten'!B:B,Kategorien!A177,'DV-Bewegungsdaten'!E:E),3)</f>
        <v>0</v>
      </c>
      <c r="AD177" s="390">
        <f t="shared" si="25"/>
        <v>7.4610000000000003</v>
      </c>
      <c r="AE177" s="390">
        <f t="shared" si="26"/>
        <v>8.1180000000000003</v>
      </c>
      <c r="AF177" s="390">
        <f t="shared" si="27"/>
        <v>9.3369999999999997</v>
      </c>
      <c r="AG177" s="390">
        <f t="shared" si="28"/>
        <v>8.7040000000000006</v>
      </c>
      <c r="AH177" s="390">
        <f t="shared" si="29"/>
        <v>8.6159999999999997</v>
      </c>
      <c r="AI177" s="390">
        <f t="shared" si="30"/>
        <v>9.1479999999999997</v>
      </c>
      <c r="AJ177" s="390">
        <f t="shared" si="31"/>
        <v>8.4310000000000009</v>
      </c>
      <c r="AK177" s="390">
        <f t="shared" si="32"/>
        <v>8.7149999999999999</v>
      </c>
      <c r="AL177" s="390">
        <f t="shared" si="33"/>
        <v>8.8249999999999993</v>
      </c>
      <c r="AM177" s="390">
        <f t="shared" si="34"/>
        <v>8.7059999999999995</v>
      </c>
      <c r="AN177" s="390">
        <f t="shared" si="35"/>
        <v>8.3000000000000007</v>
      </c>
      <c r="AO177" s="390">
        <f t="shared" si="36"/>
        <v>9.2029999999999994</v>
      </c>
    </row>
    <row r="178" spans="1:41" ht="15" customHeight="1" x14ac:dyDescent="0.25">
      <c r="A178" s="127" t="s">
        <v>6054</v>
      </c>
      <c r="B178" s="125" t="s">
        <v>2076</v>
      </c>
      <c r="C178" s="125" t="s">
        <v>6052</v>
      </c>
      <c r="D178" s="125" t="s">
        <v>6055</v>
      </c>
      <c r="E178" s="125" t="s">
        <v>5986</v>
      </c>
      <c r="F178" s="126">
        <v>7.97</v>
      </c>
      <c r="G178" s="126">
        <v>8.17</v>
      </c>
      <c r="H178" s="126">
        <v>6.54</v>
      </c>
      <c r="I178" s="126"/>
      <c r="J178" s="329"/>
      <c r="K178" s="323">
        <f>ROUND(SUMIF('VGT-Bewegungsdaten'!B:B,A178,'VGT-Bewegungsdaten'!C:C),3)</f>
        <v>0</v>
      </c>
      <c r="L178" s="324">
        <f>ROUND(SUMIF('VGT-Bewegungsdaten'!B:B,$A178,'VGT-Bewegungsdaten'!D:D),2)</f>
        <v>0</v>
      </c>
      <c r="N178" s="376" t="s">
        <v>4930</v>
      </c>
      <c r="O178" s="376" t="s">
        <v>4939</v>
      </c>
      <c r="P178" s="326">
        <f>ROUND(SUMIF('AV-Bewegungsdaten'!B:B,A178,'AV-Bewegungsdaten'!C:C),3)</f>
        <v>0</v>
      </c>
      <c r="Q178" s="324">
        <f>ROUND(SUMIF('AV-Bewegungsdaten'!B:B,$A178,'AV-Bewegungsdaten'!D:D),2)</f>
        <v>0</v>
      </c>
      <c r="T178" s="327"/>
      <c r="U178" s="326">
        <f>ROUND(SUMIF('DV-Bewegungsdaten'!B:B,Kategorien!A178,'DV-Bewegungsdaten'!D:D),3)</f>
        <v>0</v>
      </c>
      <c r="V178" s="324">
        <f>ROUND(SUMIF('DV-Bewegungsdaten'!B:B,Kategorien!A178,'DV-Bewegungsdaten'!E:E),3)</f>
        <v>0</v>
      </c>
      <c r="AD178" s="390">
        <f t="shared" si="25"/>
        <v>3.2309999999999999</v>
      </c>
      <c r="AE178" s="390">
        <f t="shared" si="26"/>
        <v>3.8879999999999999</v>
      </c>
      <c r="AF178" s="390">
        <f t="shared" si="27"/>
        <v>5.1069999999999993</v>
      </c>
      <c r="AG178" s="390">
        <f t="shared" si="28"/>
        <v>4.4740000000000002</v>
      </c>
      <c r="AH178" s="390">
        <f t="shared" si="29"/>
        <v>4.3860000000000001</v>
      </c>
      <c r="AI178" s="390">
        <f t="shared" si="30"/>
        <v>4.9180000000000001</v>
      </c>
      <c r="AJ178" s="390">
        <f t="shared" si="31"/>
        <v>4.2010000000000005</v>
      </c>
      <c r="AK178" s="390">
        <f t="shared" si="32"/>
        <v>4.4849999999999994</v>
      </c>
      <c r="AL178" s="390">
        <f t="shared" si="33"/>
        <v>4.5949999999999998</v>
      </c>
      <c r="AM178" s="390">
        <f t="shared" si="34"/>
        <v>4.476</v>
      </c>
      <c r="AN178" s="390">
        <f t="shared" si="35"/>
        <v>4.07</v>
      </c>
      <c r="AO178" s="390">
        <f t="shared" si="36"/>
        <v>4.9729999999999999</v>
      </c>
    </row>
    <row r="179" spans="1:41" ht="15" customHeight="1" x14ac:dyDescent="0.25">
      <c r="A179" s="127" t="s">
        <v>6056</v>
      </c>
      <c r="B179" s="125" t="s">
        <v>2076</v>
      </c>
      <c r="C179" s="125" t="s">
        <v>6052</v>
      </c>
      <c r="D179" s="125" t="s">
        <v>6057</v>
      </c>
      <c r="E179" s="125" t="s">
        <v>5986</v>
      </c>
      <c r="F179" s="126">
        <v>6.05</v>
      </c>
      <c r="G179" s="126">
        <v>6.25</v>
      </c>
      <c r="H179" s="126">
        <v>5</v>
      </c>
      <c r="I179" s="126"/>
      <c r="J179" s="329"/>
      <c r="K179" s="323">
        <f>ROUND(SUMIF('VGT-Bewegungsdaten'!B:B,A179,'VGT-Bewegungsdaten'!C:C),3)</f>
        <v>0</v>
      </c>
      <c r="L179" s="324">
        <f>ROUND(SUMIF('VGT-Bewegungsdaten'!B:B,$A179,'VGT-Bewegungsdaten'!D:D),2)</f>
        <v>0</v>
      </c>
      <c r="N179" s="376" t="s">
        <v>4930</v>
      </c>
      <c r="O179" s="376" t="s">
        <v>4939</v>
      </c>
      <c r="P179" s="326">
        <f>ROUND(SUMIF('AV-Bewegungsdaten'!B:B,A179,'AV-Bewegungsdaten'!C:C),3)</f>
        <v>0</v>
      </c>
      <c r="Q179" s="324">
        <f>ROUND(SUMIF('AV-Bewegungsdaten'!B:B,$A179,'AV-Bewegungsdaten'!D:D),2)</f>
        <v>0</v>
      </c>
      <c r="T179" s="327"/>
      <c r="U179" s="326">
        <f>ROUND(SUMIF('DV-Bewegungsdaten'!B:B,Kategorien!A179,'DV-Bewegungsdaten'!D:D),3)</f>
        <v>0</v>
      </c>
      <c r="V179" s="324">
        <f>ROUND(SUMIF('DV-Bewegungsdaten'!B:B,Kategorien!A179,'DV-Bewegungsdaten'!E:E),3)</f>
        <v>0</v>
      </c>
      <c r="AD179" s="390">
        <f t="shared" si="25"/>
        <v>1.3109999999999999</v>
      </c>
      <c r="AE179" s="390">
        <f t="shared" si="26"/>
        <v>1.968</v>
      </c>
      <c r="AF179" s="390">
        <f t="shared" si="27"/>
        <v>3.1869999999999998</v>
      </c>
      <c r="AG179" s="390">
        <f t="shared" si="28"/>
        <v>2.5539999999999998</v>
      </c>
      <c r="AH179" s="390">
        <f t="shared" si="29"/>
        <v>2.4660000000000002</v>
      </c>
      <c r="AI179" s="390">
        <f t="shared" si="30"/>
        <v>2.9980000000000002</v>
      </c>
      <c r="AJ179" s="390">
        <f t="shared" si="31"/>
        <v>2.2810000000000001</v>
      </c>
      <c r="AK179" s="390">
        <f t="shared" si="32"/>
        <v>2.5649999999999999</v>
      </c>
      <c r="AL179" s="390">
        <f t="shared" si="33"/>
        <v>2.6749999999999998</v>
      </c>
      <c r="AM179" s="390">
        <f t="shared" si="34"/>
        <v>2.556</v>
      </c>
      <c r="AN179" s="390">
        <f t="shared" si="35"/>
        <v>2.1500000000000004</v>
      </c>
      <c r="AO179" s="390">
        <f t="shared" si="36"/>
        <v>3.0529999999999999</v>
      </c>
    </row>
    <row r="180" spans="1:41" ht="15" customHeight="1" x14ac:dyDescent="0.25">
      <c r="A180" s="127" t="s">
        <v>6058</v>
      </c>
      <c r="B180" s="125" t="s">
        <v>2076</v>
      </c>
      <c r="C180" s="125" t="s">
        <v>6052</v>
      </c>
      <c r="D180" s="125" t="s">
        <v>6059</v>
      </c>
      <c r="E180" s="125" t="s">
        <v>5986</v>
      </c>
      <c r="F180" s="126">
        <v>5.28</v>
      </c>
      <c r="G180" s="126">
        <v>5.48</v>
      </c>
      <c r="H180" s="126">
        <v>4.38</v>
      </c>
      <c r="I180" s="126"/>
      <c r="J180" s="329"/>
      <c r="K180" s="323">
        <f>ROUND(SUMIF('VGT-Bewegungsdaten'!B:B,A180,'VGT-Bewegungsdaten'!C:C),3)</f>
        <v>0</v>
      </c>
      <c r="L180" s="324">
        <f>ROUND(SUMIF('VGT-Bewegungsdaten'!B:B,$A180,'VGT-Bewegungsdaten'!D:D),2)</f>
        <v>0</v>
      </c>
      <c r="N180" s="376" t="s">
        <v>4930</v>
      </c>
      <c r="O180" s="376" t="s">
        <v>4939</v>
      </c>
      <c r="P180" s="326">
        <f>ROUND(SUMIF('AV-Bewegungsdaten'!B:B,A180,'AV-Bewegungsdaten'!C:C),3)</f>
        <v>0</v>
      </c>
      <c r="Q180" s="324">
        <f>ROUND(SUMIF('AV-Bewegungsdaten'!B:B,$A180,'AV-Bewegungsdaten'!D:D),2)</f>
        <v>0</v>
      </c>
      <c r="T180" s="327"/>
      <c r="U180" s="326">
        <f>ROUND(SUMIF('DV-Bewegungsdaten'!B:B,Kategorien!A180,'DV-Bewegungsdaten'!D:D),3)</f>
        <v>0</v>
      </c>
      <c r="V180" s="324">
        <f>ROUND(SUMIF('DV-Bewegungsdaten'!B:B,Kategorien!A180,'DV-Bewegungsdaten'!E:E),3)</f>
        <v>0</v>
      </c>
      <c r="AD180" s="390">
        <f t="shared" si="25"/>
        <v>0.54100000000000037</v>
      </c>
      <c r="AE180" s="390">
        <f t="shared" si="26"/>
        <v>1.1980000000000004</v>
      </c>
      <c r="AF180" s="390">
        <f t="shared" si="27"/>
        <v>2.4170000000000003</v>
      </c>
      <c r="AG180" s="390">
        <f t="shared" si="28"/>
        <v>1.7840000000000003</v>
      </c>
      <c r="AH180" s="390">
        <f t="shared" si="29"/>
        <v>1.6960000000000006</v>
      </c>
      <c r="AI180" s="390">
        <f t="shared" si="30"/>
        <v>2.2280000000000006</v>
      </c>
      <c r="AJ180" s="390">
        <f t="shared" si="31"/>
        <v>1.5110000000000006</v>
      </c>
      <c r="AK180" s="390">
        <f t="shared" si="32"/>
        <v>1.7950000000000004</v>
      </c>
      <c r="AL180" s="390">
        <f t="shared" si="33"/>
        <v>1.9050000000000002</v>
      </c>
      <c r="AM180" s="390">
        <f t="shared" si="34"/>
        <v>1.7860000000000005</v>
      </c>
      <c r="AN180" s="390">
        <f t="shared" si="35"/>
        <v>1.3800000000000008</v>
      </c>
      <c r="AO180" s="390">
        <f t="shared" si="36"/>
        <v>2.2830000000000004</v>
      </c>
    </row>
    <row r="181" spans="1:41" ht="15" customHeight="1" x14ac:dyDescent="0.25">
      <c r="A181" s="127" t="s">
        <v>6060</v>
      </c>
      <c r="B181" s="125" t="s">
        <v>2076</v>
      </c>
      <c r="C181" s="125" t="s">
        <v>6052</v>
      </c>
      <c r="D181" s="125" t="s">
        <v>6061</v>
      </c>
      <c r="E181" s="125" t="s">
        <v>5986</v>
      </c>
      <c r="F181" s="126">
        <v>5.09</v>
      </c>
      <c r="G181" s="126">
        <v>5.29</v>
      </c>
      <c r="H181" s="126">
        <v>4.2300000000000004</v>
      </c>
      <c r="I181" s="126"/>
      <c r="J181" s="329"/>
      <c r="K181" s="323">
        <f>ROUND(SUMIF('VGT-Bewegungsdaten'!B:B,A181,'VGT-Bewegungsdaten'!C:C),3)</f>
        <v>0</v>
      </c>
      <c r="L181" s="324">
        <f>ROUND(SUMIF('VGT-Bewegungsdaten'!B:B,$A181,'VGT-Bewegungsdaten'!D:D),2)</f>
        <v>0</v>
      </c>
      <c r="N181" s="376" t="s">
        <v>4930</v>
      </c>
      <c r="O181" s="376" t="s">
        <v>4939</v>
      </c>
      <c r="P181" s="326">
        <f>ROUND(SUMIF('AV-Bewegungsdaten'!B:B,A181,'AV-Bewegungsdaten'!C:C),3)</f>
        <v>0</v>
      </c>
      <c r="Q181" s="324">
        <f>ROUND(SUMIF('AV-Bewegungsdaten'!B:B,$A181,'AV-Bewegungsdaten'!D:D),2)</f>
        <v>0</v>
      </c>
      <c r="T181" s="327"/>
      <c r="U181" s="326">
        <f>ROUND(SUMIF('DV-Bewegungsdaten'!B:B,Kategorien!A181,'DV-Bewegungsdaten'!D:D),3)</f>
        <v>0</v>
      </c>
      <c r="V181" s="324">
        <f>ROUND(SUMIF('DV-Bewegungsdaten'!B:B,Kategorien!A181,'DV-Bewegungsdaten'!E:E),3)</f>
        <v>0</v>
      </c>
      <c r="AD181" s="390">
        <f t="shared" si="25"/>
        <v>0.35099999999999998</v>
      </c>
      <c r="AE181" s="390">
        <f t="shared" si="26"/>
        <v>1.008</v>
      </c>
      <c r="AF181" s="390">
        <f t="shared" si="27"/>
        <v>2.2269999999999999</v>
      </c>
      <c r="AG181" s="390">
        <f t="shared" si="28"/>
        <v>1.5939999999999999</v>
      </c>
      <c r="AH181" s="390">
        <f t="shared" si="29"/>
        <v>1.5060000000000002</v>
      </c>
      <c r="AI181" s="390">
        <f t="shared" si="30"/>
        <v>2.0380000000000003</v>
      </c>
      <c r="AJ181" s="390">
        <f t="shared" si="31"/>
        <v>1.3210000000000002</v>
      </c>
      <c r="AK181" s="390">
        <f t="shared" si="32"/>
        <v>1.605</v>
      </c>
      <c r="AL181" s="390">
        <f t="shared" si="33"/>
        <v>1.7149999999999999</v>
      </c>
      <c r="AM181" s="390">
        <f t="shared" si="34"/>
        <v>1.5960000000000001</v>
      </c>
      <c r="AN181" s="390">
        <f t="shared" si="35"/>
        <v>1.1900000000000004</v>
      </c>
      <c r="AO181" s="390">
        <f t="shared" si="36"/>
        <v>2.093</v>
      </c>
    </row>
    <row r="182" spans="1:41" ht="15" customHeight="1" x14ac:dyDescent="0.25">
      <c r="A182" s="127" t="s">
        <v>6062</v>
      </c>
      <c r="B182" s="125" t="s">
        <v>2076</v>
      </c>
      <c r="C182" s="125" t="s">
        <v>6052</v>
      </c>
      <c r="D182" s="125" t="s">
        <v>6063</v>
      </c>
      <c r="E182" s="125" t="s">
        <v>5986</v>
      </c>
      <c r="F182" s="126">
        <v>4.04</v>
      </c>
      <c r="G182" s="126">
        <v>4.24</v>
      </c>
      <c r="H182" s="126">
        <v>3.39</v>
      </c>
      <c r="I182" s="126"/>
      <c r="J182" s="329"/>
      <c r="K182" s="323">
        <f>ROUND(SUMIF('VGT-Bewegungsdaten'!B:B,A182,'VGT-Bewegungsdaten'!C:C),3)</f>
        <v>0</v>
      </c>
      <c r="L182" s="324">
        <f>ROUND(SUMIF('VGT-Bewegungsdaten'!B:B,$A182,'VGT-Bewegungsdaten'!D:D),2)</f>
        <v>0</v>
      </c>
      <c r="N182" s="376" t="s">
        <v>4930</v>
      </c>
      <c r="O182" s="376" t="s">
        <v>4939</v>
      </c>
      <c r="P182" s="326">
        <f>ROUND(SUMIF('AV-Bewegungsdaten'!B:B,A182,'AV-Bewegungsdaten'!C:C),3)</f>
        <v>0</v>
      </c>
      <c r="Q182" s="324">
        <f>ROUND(SUMIF('AV-Bewegungsdaten'!B:B,$A182,'AV-Bewegungsdaten'!D:D),2)</f>
        <v>0</v>
      </c>
      <c r="T182" s="327"/>
      <c r="U182" s="326">
        <f>ROUND(SUMIF('DV-Bewegungsdaten'!B:B,Kategorien!A182,'DV-Bewegungsdaten'!D:D),3)</f>
        <v>0</v>
      </c>
      <c r="V182" s="324">
        <f>ROUND(SUMIF('DV-Bewegungsdaten'!B:B,Kategorien!A182,'DV-Bewegungsdaten'!E:E),3)</f>
        <v>0</v>
      </c>
      <c r="AD182" s="390">
        <f t="shared" si="25"/>
        <v>0</v>
      </c>
      <c r="AE182" s="390">
        <f t="shared" si="26"/>
        <v>0</v>
      </c>
      <c r="AF182" s="390">
        <f t="shared" si="27"/>
        <v>1.177</v>
      </c>
      <c r="AG182" s="390">
        <f t="shared" si="28"/>
        <v>0.54400000000000004</v>
      </c>
      <c r="AH182" s="390">
        <f t="shared" si="29"/>
        <v>0.45600000000000041</v>
      </c>
      <c r="AI182" s="390">
        <f t="shared" si="30"/>
        <v>0.98800000000000043</v>
      </c>
      <c r="AJ182" s="390">
        <f t="shared" si="31"/>
        <v>0.27100000000000035</v>
      </c>
      <c r="AK182" s="390">
        <f t="shared" si="32"/>
        <v>0.55500000000000016</v>
      </c>
      <c r="AL182" s="390">
        <f t="shared" si="33"/>
        <v>0.66500000000000004</v>
      </c>
      <c r="AM182" s="390">
        <f t="shared" si="34"/>
        <v>0.54600000000000026</v>
      </c>
      <c r="AN182" s="390">
        <f t="shared" si="35"/>
        <v>0.14000000000000057</v>
      </c>
      <c r="AO182" s="390">
        <f t="shared" si="36"/>
        <v>1.0430000000000001</v>
      </c>
    </row>
    <row r="183" spans="1:41" ht="15" customHeight="1" x14ac:dyDescent="0.25">
      <c r="A183" s="127" t="s">
        <v>6064</v>
      </c>
      <c r="B183" s="125" t="s">
        <v>2076</v>
      </c>
      <c r="C183" s="125" t="s">
        <v>6052</v>
      </c>
      <c r="D183" s="125" t="s">
        <v>6065</v>
      </c>
      <c r="E183" s="125" t="s">
        <v>5986</v>
      </c>
      <c r="F183" s="126">
        <v>3.27</v>
      </c>
      <c r="G183" s="126">
        <v>3.47</v>
      </c>
      <c r="H183" s="126">
        <v>2.78</v>
      </c>
      <c r="I183" s="126"/>
      <c r="J183" s="329"/>
      <c r="K183" s="323">
        <f>ROUND(SUMIF('VGT-Bewegungsdaten'!B:B,A183,'VGT-Bewegungsdaten'!C:C),3)</f>
        <v>0</v>
      </c>
      <c r="L183" s="324">
        <f>ROUND(SUMIF('VGT-Bewegungsdaten'!B:B,$A183,'VGT-Bewegungsdaten'!D:D),2)</f>
        <v>0</v>
      </c>
      <c r="N183" s="376" t="s">
        <v>4930</v>
      </c>
      <c r="O183" s="376" t="s">
        <v>4939</v>
      </c>
      <c r="P183" s="326">
        <f>ROUND(SUMIF('AV-Bewegungsdaten'!B:B,A183,'AV-Bewegungsdaten'!C:C),3)</f>
        <v>0</v>
      </c>
      <c r="Q183" s="324">
        <f>ROUND(SUMIF('AV-Bewegungsdaten'!B:B,$A183,'AV-Bewegungsdaten'!D:D),2)</f>
        <v>0</v>
      </c>
      <c r="T183" s="327"/>
      <c r="U183" s="326">
        <f>ROUND(SUMIF('DV-Bewegungsdaten'!B:B,Kategorien!A183,'DV-Bewegungsdaten'!D:D),3)</f>
        <v>0</v>
      </c>
      <c r="V183" s="324">
        <f>ROUND(SUMIF('DV-Bewegungsdaten'!B:B,Kategorien!A183,'DV-Bewegungsdaten'!E:E),3)</f>
        <v>0</v>
      </c>
      <c r="AD183" s="390">
        <f t="shared" si="25"/>
        <v>0</v>
      </c>
      <c r="AE183" s="390">
        <f t="shared" si="26"/>
        <v>0</v>
      </c>
      <c r="AF183" s="390">
        <f t="shared" si="27"/>
        <v>0.40700000000000003</v>
      </c>
      <c r="AG183" s="390">
        <f t="shared" si="28"/>
        <v>0</v>
      </c>
      <c r="AH183" s="390">
        <f t="shared" si="29"/>
        <v>0</v>
      </c>
      <c r="AI183" s="390">
        <f t="shared" si="30"/>
        <v>0.21800000000000042</v>
      </c>
      <c r="AJ183" s="390">
        <f t="shared" si="31"/>
        <v>0</v>
      </c>
      <c r="AK183" s="390">
        <f t="shared" si="32"/>
        <v>0</v>
      </c>
      <c r="AL183" s="390">
        <f t="shared" si="33"/>
        <v>0</v>
      </c>
      <c r="AM183" s="390">
        <f t="shared" si="34"/>
        <v>0</v>
      </c>
      <c r="AN183" s="390">
        <f t="shared" si="35"/>
        <v>0</v>
      </c>
      <c r="AO183" s="390">
        <f t="shared" si="36"/>
        <v>0.27300000000000013</v>
      </c>
    </row>
    <row r="184" spans="1:41" ht="15" customHeight="1" x14ac:dyDescent="0.25">
      <c r="A184" s="127" t="s">
        <v>6525</v>
      </c>
      <c r="B184" s="125" t="s">
        <v>2076</v>
      </c>
      <c r="C184" s="125" t="s">
        <v>6526</v>
      </c>
      <c r="D184" s="125" t="s">
        <v>1475</v>
      </c>
      <c r="F184" s="126">
        <v>12.14</v>
      </c>
      <c r="G184" s="126">
        <v>12.34</v>
      </c>
      <c r="H184" s="126">
        <v>9.8699999999999992</v>
      </c>
      <c r="I184" s="126"/>
      <c r="J184" s="329"/>
      <c r="K184" s="323">
        <f>ROUND(SUMIF('VGT-Bewegungsdaten'!B:B,A184,'VGT-Bewegungsdaten'!C:C),3)</f>
        <v>0</v>
      </c>
      <c r="L184" s="324">
        <f>ROUND(SUMIF('VGT-Bewegungsdaten'!B:B,$A184,'VGT-Bewegungsdaten'!D:D),2)</f>
        <v>0</v>
      </c>
      <c r="N184" s="376" t="s">
        <v>4930</v>
      </c>
      <c r="O184" s="376" t="s">
        <v>4939</v>
      </c>
      <c r="P184" s="326">
        <f>ROUND(SUMIF('AV-Bewegungsdaten'!B:B,A184,'AV-Bewegungsdaten'!C:C),3)</f>
        <v>0</v>
      </c>
      <c r="Q184" s="324">
        <f>ROUND(SUMIF('AV-Bewegungsdaten'!B:B,$A184,'AV-Bewegungsdaten'!D:D),2)</f>
        <v>0</v>
      </c>
      <c r="T184" s="327"/>
      <c r="U184" s="326">
        <f>ROUND(SUMIF('DV-Bewegungsdaten'!B:B,Kategorien!A184,'DV-Bewegungsdaten'!D:D),3)</f>
        <v>0</v>
      </c>
      <c r="V184" s="324">
        <f>ROUND(SUMIF('DV-Bewegungsdaten'!B:B,Kategorien!A184,'DV-Bewegungsdaten'!E:E),3)</f>
        <v>0</v>
      </c>
      <c r="AD184" s="390">
        <f t="shared" si="25"/>
        <v>7.4009999999999998</v>
      </c>
      <c r="AE184" s="390">
        <f t="shared" si="26"/>
        <v>8.0579999999999998</v>
      </c>
      <c r="AF184" s="390">
        <f t="shared" si="27"/>
        <v>9.2769999999999992</v>
      </c>
      <c r="AG184" s="390">
        <f t="shared" si="28"/>
        <v>8.6440000000000001</v>
      </c>
      <c r="AH184" s="390">
        <f t="shared" si="29"/>
        <v>8.5560000000000009</v>
      </c>
      <c r="AI184" s="390">
        <f t="shared" si="30"/>
        <v>9.088000000000001</v>
      </c>
      <c r="AJ184" s="390">
        <f t="shared" si="31"/>
        <v>8.3710000000000004</v>
      </c>
      <c r="AK184" s="390">
        <f t="shared" si="32"/>
        <v>8.6549999999999994</v>
      </c>
      <c r="AL184" s="390">
        <f t="shared" si="33"/>
        <v>8.7650000000000006</v>
      </c>
      <c r="AM184" s="390">
        <f t="shared" si="34"/>
        <v>8.6460000000000008</v>
      </c>
      <c r="AN184" s="390">
        <f t="shared" si="35"/>
        <v>8.24</v>
      </c>
      <c r="AO184" s="390">
        <f t="shared" si="36"/>
        <v>9.1430000000000007</v>
      </c>
    </row>
    <row r="185" spans="1:41" ht="15" customHeight="1" x14ac:dyDescent="0.25">
      <c r="A185" s="127" t="s">
        <v>6527</v>
      </c>
      <c r="B185" s="125" t="s">
        <v>2076</v>
      </c>
      <c r="C185" s="125" t="s">
        <v>6526</v>
      </c>
      <c r="D185" s="125" t="s">
        <v>4023</v>
      </c>
      <c r="F185" s="126">
        <v>7.93</v>
      </c>
      <c r="G185" s="126">
        <v>8.1300000000000008</v>
      </c>
      <c r="H185" s="126">
        <v>6.5</v>
      </c>
      <c r="I185" s="126"/>
      <c r="J185" s="329"/>
      <c r="K185" s="323">
        <f>ROUND(SUMIF('VGT-Bewegungsdaten'!B:B,A185,'VGT-Bewegungsdaten'!C:C),3)</f>
        <v>0</v>
      </c>
      <c r="L185" s="324">
        <f>ROUND(SUMIF('VGT-Bewegungsdaten'!B:B,$A185,'VGT-Bewegungsdaten'!D:D),2)</f>
        <v>0</v>
      </c>
      <c r="N185" s="376" t="s">
        <v>4930</v>
      </c>
      <c r="O185" s="376" t="s">
        <v>4939</v>
      </c>
      <c r="P185" s="326">
        <f>ROUND(SUMIF('AV-Bewegungsdaten'!B:B,A185,'AV-Bewegungsdaten'!C:C),3)</f>
        <v>0</v>
      </c>
      <c r="Q185" s="324">
        <f>ROUND(SUMIF('AV-Bewegungsdaten'!B:B,$A185,'AV-Bewegungsdaten'!D:D),2)</f>
        <v>0</v>
      </c>
      <c r="T185" s="327"/>
      <c r="U185" s="326">
        <f>ROUND(SUMIF('DV-Bewegungsdaten'!B:B,Kategorien!A185,'DV-Bewegungsdaten'!D:D),3)</f>
        <v>0</v>
      </c>
      <c r="V185" s="324">
        <f>ROUND(SUMIF('DV-Bewegungsdaten'!B:B,Kategorien!A185,'DV-Bewegungsdaten'!E:E),3)</f>
        <v>0</v>
      </c>
      <c r="AD185" s="390">
        <f t="shared" si="25"/>
        <v>3.1910000000000007</v>
      </c>
      <c r="AE185" s="390">
        <f t="shared" si="26"/>
        <v>3.8480000000000008</v>
      </c>
      <c r="AF185" s="390">
        <f t="shared" si="27"/>
        <v>5.0670000000000002</v>
      </c>
      <c r="AG185" s="390">
        <f t="shared" si="28"/>
        <v>4.4340000000000011</v>
      </c>
      <c r="AH185" s="390">
        <f t="shared" si="29"/>
        <v>4.346000000000001</v>
      </c>
      <c r="AI185" s="390">
        <f t="shared" si="30"/>
        <v>4.878000000000001</v>
      </c>
      <c r="AJ185" s="390">
        <f t="shared" si="31"/>
        <v>4.1610000000000014</v>
      </c>
      <c r="AK185" s="390">
        <f t="shared" si="32"/>
        <v>4.4450000000000003</v>
      </c>
      <c r="AL185" s="390">
        <f t="shared" si="33"/>
        <v>4.5550000000000006</v>
      </c>
      <c r="AM185" s="390">
        <f t="shared" si="34"/>
        <v>4.4360000000000008</v>
      </c>
      <c r="AN185" s="390">
        <f t="shared" si="35"/>
        <v>4.0300000000000011</v>
      </c>
      <c r="AO185" s="390">
        <f t="shared" si="36"/>
        <v>4.9330000000000007</v>
      </c>
    </row>
    <row r="186" spans="1:41" ht="15" customHeight="1" x14ac:dyDescent="0.25">
      <c r="A186" s="127" t="s">
        <v>6528</v>
      </c>
      <c r="B186" s="125" t="s">
        <v>2076</v>
      </c>
      <c r="C186" s="125" t="s">
        <v>6526</v>
      </c>
      <c r="D186" s="125" t="s">
        <v>4025</v>
      </c>
      <c r="F186" s="126">
        <v>6.02</v>
      </c>
      <c r="G186" s="126">
        <v>6.22</v>
      </c>
      <c r="H186" s="126">
        <v>4.9800000000000004</v>
      </c>
      <c r="I186" s="126"/>
      <c r="J186" s="329"/>
      <c r="K186" s="323">
        <f>ROUND(SUMIF('VGT-Bewegungsdaten'!B:B,A186,'VGT-Bewegungsdaten'!C:C),3)</f>
        <v>0</v>
      </c>
      <c r="L186" s="324">
        <f>ROUND(SUMIF('VGT-Bewegungsdaten'!B:B,$A186,'VGT-Bewegungsdaten'!D:D),2)</f>
        <v>0</v>
      </c>
      <c r="N186" s="376" t="s">
        <v>4930</v>
      </c>
      <c r="O186" s="376" t="s">
        <v>4939</v>
      </c>
      <c r="P186" s="326">
        <f>ROUND(SUMIF('AV-Bewegungsdaten'!B:B,A186,'AV-Bewegungsdaten'!C:C),3)</f>
        <v>0</v>
      </c>
      <c r="Q186" s="324">
        <f>ROUND(SUMIF('AV-Bewegungsdaten'!B:B,$A186,'AV-Bewegungsdaten'!D:D),2)</f>
        <v>0</v>
      </c>
      <c r="T186" s="327"/>
      <c r="U186" s="326">
        <f>ROUND(SUMIF('DV-Bewegungsdaten'!B:B,Kategorien!A186,'DV-Bewegungsdaten'!D:D),3)</f>
        <v>0</v>
      </c>
      <c r="V186" s="324">
        <f>ROUND(SUMIF('DV-Bewegungsdaten'!B:B,Kategorien!A186,'DV-Bewegungsdaten'!E:E),3)</f>
        <v>0</v>
      </c>
      <c r="AD186" s="390">
        <f t="shared" si="25"/>
        <v>1.2809999999999997</v>
      </c>
      <c r="AE186" s="390">
        <f t="shared" si="26"/>
        <v>1.9379999999999997</v>
      </c>
      <c r="AF186" s="390">
        <f t="shared" si="27"/>
        <v>3.1569999999999996</v>
      </c>
      <c r="AG186" s="390">
        <f t="shared" si="28"/>
        <v>2.5239999999999996</v>
      </c>
      <c r="AH186" s="390">
        <f t="shared" si="29"/>
        <v>2.4359999999999999</v>
      </c>
      <c r="AI186" s="390">
        <f t="shared" si="30"/>
        <v>2.968</v>
      </c>
      <c r="AJ186" s="390">
        <f t="shared" si="31"/>
        <v>2.2509999999999999</v>
      </c>
      <c r="AK186" s="390">
        <f t="shared" si="32"/>
        <v>2.5349999999999997</v>
      </c>
      <c r="AL186" s="390">
        <f t="shared" si="33"/>
        <v>2.6449999999999996</v>
      </c>
      <c r="AM186" s="390">
        <f t="shared" si="34"/>
        <v>2.5259999999999998</v>
      </c>
      <c r="AN186" s="390">
        <f t="shared" si="35"/>
        <v>2.12</v>
      </c>
      <c r="AO186" s="390">
        <f t="shared" si="36"/>
        <v>3.0229999999999997</v>
      </c>
    </row>
    <row r="187" spans="1:41" ht="15" customHeight="1" x14ac:dyDescent="0.25">
      <c r="A187" s="127" t="s">
        <v>6529</v>
      </c>
      <c r="B187" s="125" t="s">
        <v>2076</v>
      </c>
      <c r="C187" s="125" t="s">
        <v>6526</v>
      </c>
      <c r="D187" s="125" t="s">
        <v>4027</v>
      </c>
      <c r="F187" s="126">
        <v>5.25</v>
      </c>
      <c r="G187" s="126">
        <v>5.45</v>
      </c>
      <c r="H187" s="126">
        <v>4.3600000000000003</v>
      </c>
      <c r="I187" s="126"/>
      <c r="J187" s="329"/>
      <c r="K187" s="323">
        <f>ROUND(SUMIF('VGT-Bewegungsdaten'!B:B,A187,'VGT-Bewegungsdaten'!C:C),3)</f>
        <v>0</v>
      </c>
      <c r="L187" s="324">
        <f>ROUND(SUMIF('VGT-Bewegungsdaten'!B:B,$A187,'VGT-Bewegungsdaten'!D:D),2)</f>
        <v>0</v>
      </c>
      <c r="N187" s="376" t="s">
        <v>4930</v>
      </c>
      <c r="O187" s="376" t="s">
        <v>4939</v>
      </c>
      <c r="P187" s="326">
        <f>ROUND(SUMIF('AV-Bewegungsdaten'!B:B,A187,'AV-Bewegungsdaten'!C:C),3)</f>
        <v>0</v>
      </c>
      <c r="Q187" s="324">
        <f>ROUND(SUMIF('AV-Bewegungsdaten'!B:B,$A187,'AV-Bewegungsdaten'!D:D),2)</f>
        <v>0</v>
      </c>
      <c r="T187" s="327"/>
      <c r="U187" s="326">
        <f>ROUND(SUMIF('DV-Bewegungsdaten'!B:B,Kategorien!A187,'DV-Bewegungsdaten'!D:D),3)</f>
        <v>0</v>
      </c>
      <c r="V187" s="324">
        <f>ROUND(SUMIF('DV-Bewegungsdaten'!B:B,Kategorien!A187,'DV-Bewegungsdaten'!E:E),3)</f>
        <v>0</v>
      </c>
      <c r="AD187" s="390">
        <f t="shared" si="25"/>
        <v>0.51100000000000012</v>
      </c>
      <c r="AE187" s="390">
        <f t="shared" si="26"/>
        <v>1.1680000000000001</v>
      </c>
      <c r="AF187" s="390">
        <f t="shared" si="27"/>
        <v>2.387</v>
      </c>
      <c r="AG187" s="390">
        <f t="shared" si="28"/>
        <v>1.754</v>
      </c>
      <c r="AH187" s="390">
        <f t="shared" si="29"/>
        <v>1.6660000000000004</v>
      </c>
      <c r="AI187" s="390">
        <f t="shared" si="30"/>
        <v>2.1980000000000004</v>
      </c>
      <c r="AJ187" s="390">
        <f t="shared" si="31"/>
        <v>1.4810000000000003</v>
      </c>
      <c r="AK187" s="390">
        <f t="shared" si="32"/>
        <v>1.7650000000000001</v>
      </c>
      <c r="AL187" s="390">
        <f t="shared" si="33"/>
        <v>1.875</v>
      </c>
      <c r="AM187" s="390">
        <f t="shared" si="34"/>
        <v>1.7560000000000002</v>
      </c>
      <c r="AN187" s="390">
        <f t="shared" si="35"/>
        <v>1.3500000000000005</v>
      </c>
      <c r="AO187" s="390">
        <f t="shared" si="36"/>
        <v>2.2530000000000001</v>
      </c>
    </row>
    <row r="188" spans="1:41" ht="15" customHeight="1" x14ac:dyDescent="0.25">
      <c r="A188" s="127" t="s">
        <v>6530</v>
      </c>
      <c r="B188" s="125" t="s">
        <v>2076</v>
      </c>
      <c r="C188" s="125" t="s">
        <v>6526</v>
      </c>
      <c r="D188" s="125" t="s">
        <v>4029</v>
      </c>
      <c r="F188" s="126">
        <v>5.0599999999999996</v>
      </c>
      <c r="G188" s="126">
        <v>5.26</v>
      </c>
      <c r="H188" s="126">
        <v>4.21</v>
      </c>
      <c r="I188" s="126"/>
      <c r="J188" s="329"/>
      <c r="K188" s="323">
        <f>ROUND(SUMIF('VGT-Bewegungsdaten'!B:B,A188,'VGT-Bewegungsdaten'!C:C),3)</f>
        <v>0</v>
      </c>
      <c r="L188" s="324">
        <f>ROUND(SUMIF('VGT-Bewegungsdaten'!B:B,$A188,'VGT-Bewegungsdaten'!D:D),2)</f>
        <v>0</v>
      </c>
      <c r="N188" s="376" t="s">
        <v>4930</v>
      </c>
      <c r="O188" s="376" t="s">
        <v>4939</v>
      </c>
      <c r="P188" s="326">
        <f>ROUND(SUMIF('AV-Bewegungsdaten'!B:B,A188,'AV-Bewegungsdaten'!C:C),3)</f>
        <v>0</v>
      </c>
      <c r="Q188" s="324">
        <f>ROUND(SUMIF('AV-Bewegungsdaten'!B:B,$A188,'AV-Bewegungsdaten'!D:D),2)</f>
        <v>0</v>
      </c>
      <c r="T188" s="327"/>
      <c r="U188" s="326">
        <f>ROUND(SUMIF('DV-Bewegungsdaten'!B:B,Kategorien!A188,'DV-Bewegungsdaten'!D:D),3)</f>
        <v>0</v>
      </c>
      <c r="V188" s="324">
        <f>ROUND(SUMIF('DV-Bewegungsdaten'!B:B,Kategorien!A188,'DV-Bewegungsdaten'!E:E),3)</f>
        <v>0</v>
      </c>
      <c r="AD188" s="390">
        <f t="shared" si="25"/>
        <v>0.32099999999999973</v>
      </c>
      <c r="AE188" s="390">
        <f t="shared" si="26"/>
        <v>0.97799999999999976</v>
      </c>
      <c r="AF188" s="390">
        <f t="shared" si="27"/>
        <v>2.1969999999999996</v>
      </c>
      <c r="AG188" s="390">
        <f t="shared" si="28"/>
        <v>1.5639999999999996</v>
      </c>
      <c r="AH188" s="390">
        <f t="shared" si="29"/>
        <v>1.476</v>
      </c>
      <c r="AI188" s="390">
        <f t="shared" si="30"/>
        <v>2.008</v>
      </c>
      <c r="AJ188" s="390">
        <f t="shared" si="31"/>
        <v>1.2909999999999999</v>
      </c>
      <c r="AK188" s="390">
        <f t="shared" si="32"/>
        <v>1.5749999999999997</v>
      </c>
      <c r="AL188" s="390">
        <f t="shared" si="33"/>
        <v>1.6849999999999996</v>
      </c>
      <c r="AM188" s="390">
        <f t="shared" si="34"/>
        <v>1.5659999999999998</v>
      </c>
      <c r="AN188" s="390">
        <f t="shared" si="35"/>
        <v>1.1600000000000001</v>
      </c>
      <c r="AO188" s="390">
        <f t="shared" si="36"/>
        <v>2.0629999999999997</v>
      </c>
    </row>
    <row r="189" spans="1:41" ht="15" customHeight="1" x14ac:dyDescent="0.25">
      <c r="A189" s="127" t="s">
        <v>6531</v>
      </c>
      <c r="B189" s="125" t="s">
        <v>2076</v>
      </c>
      <c r="C189" s="125" t="s">
        <v>6526</v>
      </c>
      <c r="D189" s="125" t="s">
        <v>4031</v>
      </c>
      <c r="F189" s="126">
        <v>4.0199999999999996</v>
      </c>
      <c r="G189" s="126">
        <v>4.22</v>
      </c>
      <c r="H189" s="126">
        <v>3.38</v>
      </c>
      <c r="I189" s="126"/>
      <c r="J189" s="329"/>
      <c r="K189" s="323">
        <f>ROUND(SUMIF('VGT-Bewegungsdaten'!B:B,A189,'VGT-Bewegungsdaten'!C:C),3)</f>
        <v>0</v>
      </c>
      <c r="L189" s="324">
        <f>ROUND(SUMIF('VGT-Bewegungsdaten'!B:B,$A189,'VGT-Bewegungsdaten'!D:D),2)</f>
        <v>0</v>
      </c>
      <c r="N189" s="376" t="s">
        <v>4930</v>
      </c>
      <c r="O189" s="376" t="s">
        <v>4939</v>
      </c>
      <c r="P189" s="326">
        <f>ROUND(SUMIF('AV-Bewegungsdaten'!B:B,A189,'AV-Bewegungsdaten'!C:C),3)</f>
        <v>0</v>
      </c>
      <c r="Q189" s="324">
        <f>ROUND(SUMIF('AV-Bewegungsdaten'!B:B,$A189,'AV-Bewegungsdaten'!D:D),2)</f>
        <v>0</v>
      </c>
      <c r="T189" s="327"/>
      <c r="U189" s="326">
        <f>ROUND(SUMIF('DV-Bewegungsdaten'!B:B,Kategorien!A189,'DV-Bewegungsdaten'!D:D),3)</f>
        <v>0</v>
      </c>
      <c r="V189" s="324">
        <f>ROUND(SUMIF('DV-Bewegungsdaten'!B:B,Kategorien!A189,'DV-Bewegungsdaten'!E:E),3)</f>
        <v>0</v>
      </c>
      <c r="AD189" s="390">
        <f t="shared" si="25"/>
        <v>0</v>
      </c>
      <c r="AE189" s="390">
        <f t="shared" si="26"/>
        <v>0</v>
      </c>
      <c r="AF189" s="390">
        <f t="shared" si="27"/>
        <v>1.1569999999999996</v>
      </c>
      <c r="AG189" s="390">
        <f t="shared" si="28"/>
        <v>0.52399999999999958</v>
      </c>
      <c r="AH189" s="390">
        <f t="shared" si="29"/>
        <v>0.43599999999999994</v>
      </c>
      <c r="AI189" s="390">
        <f t="shared" si="30"/>
        <v>0.96799999999999997</v>
      </c>
      <c r="AJ189" s="390">
        <f t="shared" si="31"/>
        <v>0.25099999999999989</v>
      </c>
      <c r="AK189" s="390">
        <f t="shared" si="32"/>
        <v>0.5349999999999997</v>
      </c>
      <c r="AL189" s="390">
        <f t="shared" si="33"/>
        <v>0.64499999999999957</v>
      </c>
      <c r="AM189" s="390">
        <f t="shared" si="34"/>
        <v>0.5259999999999998</v>
      </c>
      <c r="AN189" s="390">
        <f t="shared" si="35"/>
        <v>0.12000000000000011</v>
      </c>
      <c r="AO189" s="390">
        <f t="shared" si="36"/>
        <v>1.0229999999999997</v>
      </c>
    </row>
    <row r="190" spans="1:41" ht="15" customHeight="1" x14ac:dyDescent="0.25">
      <c r="A190" s="127" t="s">
        <v>6532</v>
      </c>
      <c r="B190" s="125" t="s">
        <v>2076</v>
      </c>
      <c r="C190" s="125" t="s">
        <v>6526</v>
      </c>
      <c r="D190" s="125" t="s">
        <v>4033</v>
      </c>
      <c r="F190" s="126">
        <v>3.25</v>
      </c>
      <c r="G190" s="126">
        <v>3.45</v>
      </c>
      <c r="H190" s="126">
        <v>2.76</v>
      </c>
      <c r="I190" s="126"/>
      <c r="J190" s="329"/>
      <c r="K190" s="323">
        <f>ROUND(SUMIF('VGT-Bewegungsdaten'!B:B,A190,'VGT-Bewegungsdaten'!C:C),3)</f>
        <v>0</v>
      </c>
      <c r="L190" s="324">
        <f>ROUND(SUMIF('VGT-Bewegungsdaten'!B:B,$A190,'VGT-Bewegungsdaten'!D:D),2)</f>
        <v>0</v>
      </c>
      <c r="N190" s="376" t="s">
        <v>4930</v>
      </c>
      <c r="O190" s="376" t="s">
        <v>4939</v>
      </c>
      <c r="P190" s="326">
        <f>ROUND(SUMIF('AV-Bewegungsdaten'!B:B,A190,'AV-Bewegungsdaten'!C:C),3)</f>
        <v>0</v>
      </c>
      <c r="Q190" s="324">
        <f>ROUND(SUMIF('AV-Bewegungsdaten'!B:B,$A190,'AV-Bewegungsdaten'!D:D),2)</f>
        <v>0</v>
      </c>
      <c r="T190" s="327"/>
      <c r="U190" s="326">
        <f>ROUND(SUMIF('DV-Bewegungsdaten'!B:B,Kategorien!A190,'DV-Bewegungsdaten'!D:D),3)</f>
        <v>0</v>
      </c>
      <c r="V190" s="324">
        <f>ROUND(SUMIF('DV-Bewegungsdaten'!B:B,Kategorien!A190,'DV-Bewegungsdaten'!E:E),3)</f>
        <v>0</v>
      </c>
      <c r="AD190" s="390">
        <f t="shared" si="25"/>
        <v>0</v>
      </c>
      <c r="AE190" s="390">
        <f t="shared" si="26"/>
        <v>0</v>
      </c>
      <c r="AF190" s="390">
        <f t="shared" si="27"/>
        <v>0.38700000000000001</v>
      </c>
      <c r="AG190" s="390">
        <f t="shared" si="28"/>
        <v>0</v>
      </c>
      <c r="AH190" s="390">
        <f t="shared" si="29"/>
        <v>0</v>
      </c>
      <c r="AI190" s="390">
        <f t="shared" si="30"/>
        <v>0.1980000000000004</v>
      </c>
      <c r="AJ190" s="390">
        <f t="shared" si="31"/>
        <v>0</v>
      </c>
      <c r="AK190" s="390">
        <f t="shared" si="32"/>
        <v>0</v>
      </c>
      <c r="AL190" s="390">
        <f t="shared" si="33"/>
        <v>0</v>
      </c>
      <c r="AM190" s="390">
        <f t="shared" si="34"/>
        <v>0</v>
      </c>
      <c r="AN190" s="390">
        <f t="shared" si="35"/>
        <v>0</v>
      </c>
      <c r="AO190" s="390">
        <f t="shared" si="36"/>
        <v>0.25300000000000011</v>
      </c>
    </row>
    <row r="191" spans="1:41" ht="15" customHeight="1" x14ac:dyDescent="0.25">
      <c r="A191" s="127" t="s">
        <v>6533</v>
      </c>
      <c r="B191" s="125" t="s">
        <v>2076</v>
      </c>
      <c r="C191" s="125" t="s">
        <v>6534</v>
      </c>
      <c r="D191" s="125" t="s">
        <v>6535</v>
      </c>
      <c r="E191" s="125" t="s">
        <v>5986</v>
      </c>
      <c r="F191" s="126">
        <v>12.14</v>
      </c>
      <c r="G191" s="126">
        <v>12.34</v>
      </c>
      <c r="H191" s="126">
        <v>9.8699999999999992</v>
      </c>
      <c r="I191" s="126"/>
      <c r="J191" s="329"/>
      <c r="K191" s="323">
        <f>ROUND(SUMIF('VGT-Bewegungsdaten'!B:B,A191,'VGT-Bewegungsdaten'!C:C),3)</f>
        <v>0</v>
      </c>
      <c r="L191" s="324">
        <f>ROUND(SUMIF('VGT-Bewegungsdaten'!B:B,$A191,'VGT-Bewegungsdaten'!D:D),2)</f>
        <v>0</v>
      </c>
      <c r="N191" s="376" t="s">
        <v>4930</v>
      </c>
      <c r="O191" s="376" t="s">
        <v>4939</v>
      </c>
      <c r="P191" s="326">
        <f>ROUND(SUMIF('AV-Bewegungsdaten'!B:B,A191,'AV-Bewegungsdaten'!C:C),3)</f>
        <v>0</v>
      </c>
      <c r="Q191" s="324">
        <f>ROUND(SUMIF('AV-Bewegungsdaten'!B:B,$A191,'AV-Bewegungsdaten'!D:D),2)</f>
        <v>0</v>
      </c>
      <c r="T191" s="327"/>
      <c r="U191" s="326">
        <f>ROUND(SUMIF('DV-Bewegungsdaten'!B:B,Kategorien!A191,'DV-Bewegungsdaten'!D:D),3)</f>
        <v>0</v>
      </c>
      <c r="V191" s="324">
        <f>ROUND(SUMIF('DV-Bewegungsdaten'!B:B,Kategorien!A191,'DV-Bewegungsdaten'!E:E),3)</f>
        <v>0</v>
      </c>
      <c r="AD191" s="390">
        <f t="shared" si="25"/>
        <v>7.4009999999999998</v>
      </c>
      <c r="AE191" s="390">
        <f t="shared" si="26"/>
        <v>8.0579999999999998</v>
      </c>
      <c r="AF191" s="390">
        <f t="shared" si="27"/>
        <v>9.2769999999999992</v>
      </c>
      <c r="AG191" s="390">
        <f t="shared" si="28"/>
        <v>8.6440000000000001</v>
      </c>
      <c r="AH191" s="390">
        <f t="shared" si="29"/>
        <v>8.5560000000000009</v>
      </c>
      <c r="AI191" s="390">
        <f t="shared" si="30"/>
        <v>9.088000000000001</v>
      </c>
      <c r="AJ191" s="390">
        <f t="shared" si="31"/>
        <v>8.3710000000000004</v>
      </c>
      <c r="AK191" s="390">
        <f t="shared" si="32"/>
        <v>8.6549999999999994</v>
      </c>
      <c r="AL191" s="390">
        <f t="shared" si="33"/>
        <v>8.7650000000000006</v>
      </c>
      <c r="AM191" s="390">
        <f t="shared" si="34"/>
        <v>8.6460000000000008</v>
      </c>
      <c r="AN191" s="390">
        <f t="shared" si="35"/>
        <v>8.24</v>
      </c>
      <c r="AO191" s="390">
        <f t="shared" si="36"/>
        <v>9.1430000000000007</v>
      </c>
    </row>
    <row r="192" spans="1:41" ht="15" customHeight="1" x14ac:dyDescent="0.25">
      <c r="A192" s="127" t="s">
        <v>6536</v>
      </c>
      <c r="B192" s="125" t="s">
        <v>2076</v>
      </c>
      <c r="C192" s="125" t="s">
        <v>6534</v>
      </c>
      <c r="D192" s="125" t="s">
        <v>6537</v>
      </c>
      <c r="E192" s="125" t="s">
        <v>5986</v>
      </c>
      <c r="F192" s="126">
        <v>7.93</v>
      </c>
      <c r="G192" s="126">
        <v>8.1300000000000008</v>
      </c>
      <c r="H192" s="126">
        <v>6.5</v>
      </c>
      <c r="I192" s="126"/>
      <c r="J192" s="329"/>
      <c r="K192" s="323">
        <f>ROUND(SUMIF('VGT-Bewegungsdaten'!B:B,A192,'VGT-Bewegungsdaten'!C:C),3)</f>
        <v>0</v>
      </c>
      <c r="L192" s="324">
        <f>ROUND(SUMIF('VGT-Bewegungsdaten'!B:B,$A192,'VGT-Bewegungsdaten'!D:D),2)</f>
        <v>0</v>
      </c>
      <c r="N192" s="376" t="s">
        <v>4930</v>
      </c>
      <c r="O192" s="376" t="s">
        <v>4939</v>
      </c>
      <c r="P192" s="326">
        <f>ROUND(SUMIF('AV-Bewegungsdaten'!B:B,A192,'AV-Bewegungsdaten'!C:C),3)</f>
        <v>0</v>
      </c>
      <c r="Q192" s="324">
        <f>ROUND(SUMIF('AV-Bewegungsdaten'!B:B,$A192,'AV-Bewegungsdaten'!D:D),2)</f>
        <v>0</v>
      </c>
      <c r="T192" s="327"/>
      <c r="U192" s="326">
        <f>ROUND(SUMIF('DV-Bewegungsdaten'!B:B,Kategorien!A192,'DV-Bewegungsdaten'!D:D),3)</f>
        <v>0</v>
      </c>
      <c r="V192" s="324">
        <f>ROUND(SUMIF('DV-Bewegungsdaten'!B:B,Kategorien!A192,'DV-Bewegungsdaten'!E:E),3)</f>
        <v>0</v>
      </c>
      <c r="AD192" s="390">
        <f t="shared" si="25"/>
        <v>3.1910000000000007</v>
      </c>
      <c r="AE192" s="390">
        <f t="shared" si="26"/>
        <v>3.8480000000000008</v>
      </c>
      <c r="AF192" s="390">
        <f t="shared" si="27"/>
        <v>5.0670000000000002</v>
      </c>
      <c r="AG192" s="390">
        <f t="shared" si="28"/>
        <v>4.4340000000000011</v>
      </c>
      <c r="AH192" s="390">
        <f t="shared" si="29"/>
        <v>4.346000000000001</v>
      </c>
      <c r="AI192" s="390">
        <f t="shared" si="30"/>
        <v>4.878000000000001</v>
      </c>
      <c r="AJ192" s="390">
        <f t="shared" si="31"/>
        <v>4.1610000000000014</v>
      </c>
      <c r="AK192" s="390">
        <f t="shared" si="32"/>
        <v>4.4450000000000003</v>
      </c>
      <c r="AL192" s="390">
        <f t="shared" si="33"/>
        <v>4.5550000000000006</v>
      </c>
      <c r="AM192" s="390">
        <f t="shared" si="34"/>
        <v>4.4360000000000008</v>
      </c>
      <c r="AN192" s="390">
        <f t="shared" si="35"/>
        <v>4.0300000000000011</v>
      </c>
      <c r="AO192" s="390">
        <f t="shared" si="36"/>
        <v>4.9330000000000007</v>
      </c>
    </row>
    <row r="193" spans="1:41" ht="15" customHeight="1" x14ac:dyDescent="0.25">
      <c r="A193" s="127" t="s">
        <v>6538</v>
      </c>
      <c r="B193" s="125" t="s">
        <v>2076</v>
      </c>
      <c r="C193" s="125" t="s">
        <v>6534</v>
      </c>
      <c r="D193" s="125" t="s">
        <v>6539</v>
      </c>
      <c r="E193" s="125" t="s">
        <v>5986</v>
      </c>
      <c r="F193" s="126">
        <v>6.02</v>
      </c>
      <c r="G193" s="126">
        <v>6.22</v>
      </c>
      <c r="H193" s="126">
        <v>4.9800000000000004</v>
      </c>
      <c r="I193" s="126"/>
      <c r="J193" s="329"/>
      <c r="K193" s="323">
        <f>ROUND(SUMIF('VGT-Bewegungsdaten'!B:B,A193,'VGT-Bewegungsdaten'!C:C),3)</f>
        <v>0</v>
      </c>
      <c r="L193" s="324">
        <f>ROUND(SUMIF('VGT-Bewegungsdaten'!B:B,$A193,'VGT-Bewegungsdaten'!D:D),2)</f>
        <v>0</v>
      </c>
      <c r="N193" s="376" t="s">
        <v>4930</v>
      </c>
      <c r="O193" s="376" t="s">
        <v>4939</v>
      </c>
      <c r="P193" s="326">
        <f>ROUND(SUMIF('AV-Bewegungsdaten'!B:B,A193,'AV-Bewegungsdaten'!C:C),3)</f>
        <v>0</v>
      </c>
      <c r="Q193" s="324">
        <f>ROUND(SUMIF('AV-Bewegungsdaten'!B:B,$A193,'AV-Bewegungsdaten'!D:D),2)</f>
        <v>0</v>
      </c>
      <c r="T193" s="327"/>
      <c r="U193" s="326">
        <f>ROUND(SUMIF('DV-Bewegungsdaten'!B:B,Kategorien!A193,'DV-Bewegungsdaten'!D:D),3)</f>
        <v>0</v>
      </c>
      <c r="V193" s="324">
        <f>ROUND(SUMIF('DV-Bewegungsdaten'!B:B,Kategorien!A193,'DV-Bewegungsdaten'!E:E),3)</f>
        <v>0</v>
      </c>
      <c r="AD193" s="390">
        <f t="shared" si="25"/>
        <v>1.2809999999999997</v>
      </c>
      <c r="AE193" s="390">
        <f t="shared" si="26"/>
        <v>1.9379999999999997</v>
      </c>
      <c r="AF193" s="390">
        <f t="shared" si="27"/>
        <v>3.1569999999999996</v>
      </c>
      <c r="AG193" s="390">
        <f t="shared" si="28"/>
        <v>2.5239999999999996</v>
      </c>
      <c r="AH193" s="390">
        <f t="shared" si="29"/>
        <v>2.4359999999999999</v>
      </c>
      <c r="AI193" s="390">
        <f t="shared" si="30"/>
        <v>2.968</v>
      </c>
      <c r="AJ193" s="390">
        <f t="shared" si="31"/>
        <v>2.2509999999999999</v>
      </c>
      <c r="AK193" s="390">
        <f t="shared" si="32"/>
        <v>2.5349999999999997</v>
      </c>
      <c r="AL193" s="390">
        <f t="shared" si="33"/>
        <v>2.6449999999999996</v>
      </c>
      <c r="AM193" s="390">
        <f t="shared" si="34"/>
        <v>2.5259999999999998</v>
      </c>
      <c r="AN193" s="390">
        <f t="shared" si="35"/>
        <v>2.12</v>
      </c>
      <c r="AO193" s="390">
        <f t="shared" si="36"/>
        <v>3.0229999999999997</v>
      </c>
    </row>
    <row r="194" spans="1:41" ht="15" customHeight="1" x14ac:dyDescent="0.25">
      <c r="A194" s="127" t="s">
        <v>6540</v>
      </c>
      <c r="B194" s="125" t="s">
        <v>2076</v>
      </c>
      <c r="C194" s="125" t="s">
        <v>6534</v>
      </c>
      <c r="D194" s="125" t="s">
        <v>6541</v>
      </c>
      <c r="E194" s="125" t="s">
        <v>5986</v>
      </c>
      <c r="F194" s="126">
        <v>5.25</v>
      </c>
      <c r="G194" s="126">
        <v>5.45</v>
      </c>
      <c r="H194" s="126">
        <v>4.3600000000000003</v>
      </c>
      <c r="I194" s="126"/>
      <c r="J194" s="329"/>
      <c r="K194" s="323">
        <f>ROUND(SUMIF('VGT-Bewegungsdaten'!B:B,A194,'VGT-Bewegungsdaten'!C:C),3)</f>
        <v>0</v>
      </c>
      <c r="L194" s="324">
        <f>ROUND(SUMIF('VGT-Bewegungsdaten'!B:B,$A194,'VGT-Bewegungsdaten'!D:D),2)</f>
        <v>0</v>
      </c>
      <c r="N194" s="376" t="s">
        <v>4930</v>
      </c>
      <c r="O194" s="376" t="s">
        <v>4939</v>
      </c>
      <c r="P194" s="326">
        <f>ROUND(SUMIF('AV-Bewegungsdaten'!B:B,A194,'AV-Bewegungsdaten'!C:C),3)</f>
        <v>0</v>
      </c>
      <c r="Q194" s="324">
        <f>ROUND(SUMIF('AV-Bewegungsdaten'!B:B,$A194,'AV-Bewegungsdaten'!D:D),2)</f>
        <v>0</v>
      </c>
      <c r="T194" s="327"/>
      <c r="U194" s="326">
        <f>ROUND(SUMIF('DV-Bewegungsdaten'!B:B,Kategorien!A194,'DV-Bewegungsdaten'!D:D),3)</f>
        <v>0</v>
      </c>
      <c r="V194" s="324">
        <f>ROUND(SUMIF('DV-Bewegungsdaten'!B:B,Kategorien!A194,'DV-Bewegungsdaten'!E:E),3)</f>
        <v>0</v>
      </c>
      <c r="AD194" s="390">
        <f t="shared" si="25"/>
        <v>0.51100000000000012</v>
      </c>
      <c r="AE194" s="390">
        <f t="shared" si="26"/>
        <v>1.1680000000000001</v>
      </c>
      <c r="AF194" s="390">
        <f t="shared" si="27"/>
        <v>2.387</v>
      </c>
      <c r="AG194" s="390">
        <f t="shared" si="28"/>
        <v>1.754</v>
      </c>
      <c r="AH194" s="390">
        <f t="shared" si="29"/>
        <v>1.6660000000000004</v>
      </c>
      <c r="AI194" s="390">
        <f t="shared" si="30"/>
        <v>2.1980000000000004</v>
      </c>
      <c r="AJ194" s="390">
        <f t="shared" si="31"/>
        <v>1.4810000000000003</v>
      </c>
      <c r="AK194" s="390">
        <f t="shared" si="32"/>
        <v>1.7650000000000001</v>
      </c>
      <c r="AL194" s="390">
        <f t="shared" si="33"/>
        <v>1.875</v>
      </c>
      <c r="AM194" s="390">
        <f t="shared" si="34"/>
        <v>1.7560000000000002</v>
      </c>
      <c r="AN194" s="390">
        <f t="shared" si="35"/>
        <v>1.3500000000000005</v>
      </c>
      <c r="AO194" s="390">
        <f t="shared" si="36"/>
        <v>2.2530000000000001</v>
      </c>
    </row>
    <row r="195" spans="1:41" ht="15" customHeight="1" x14ac:dyDescent="0.25">
      <c r="A195" s="127" t="s">
        <v>6542</v>
      </c>
      <c r="B195" s="125" t="s">
        <v>2076</v>
      </c>
      <c r="C195" s="125" t="s">
        <v>6534</v>
      </c>
      <c r="D195" s="125" t="s">
        <v>6543</v>
      </c>
      <c r="E195" s="125" t="s">
        <v>5986</v>
      </c>
      <c r="F195" s="126">
        <v>5.0599999999999996</v>
      </c>
      <c r="G195" s="126">
        <v>5.26</v>
      </c>
      <c r="H195" s="126">
        <v>4.21</v>
      </c>
      <c r="I195" s="126"/>
      <c r="J195" s="329"/>
      <c r="K195" s="323">
        <f>ROUND(SUMIF('VGT-Bewegungsdaten'!B:B,A195,'VGT-Bewegungsdaten'!C:C),3)</f>
        <v>0</v>
      </c>
      <c r="L195" s="324">
        <f>ROUND(SUMIF('VGT-Bewegungsdaten'!B:B,$A195,'VGT-Bewegungsdaten'!D:D),2)</f>
        <v>0</v>
      </c>
      <c r="N195" s="376" t="s">
        <v>4930</v>
      </c>
      <c r="O195" s="376" t="s">
        <v>4939</v>
      </c>
      <c r="P195" s="326">
        <f>ROUND(SUMIF('AV-Bewegungsdaten'!B:B,A195,'AV-Bewegungsdaten'!C:C),3)</f>
        <v>0</v>
      </c>
      <c r="Q195" s="324">
        <f>ROUND(SUMIF('AV-Bewegungsdaten'!B:B,$A195,'AV-Bewegungsdaten'!D:D),2)</f>
        <v>0</v>
      </c>
      <c r="T195" s="327"/>
      <c r="U195" s="326">
        <f>ROUND(SUMIF('DV-Bewegungsdaten'!B:B,Kategorien!A195,'DV-Bewegungsdaten'!D:D),3)</f>
        <v>0</v>
      </c>
      <c r="V195" s="324">
        <f>ROUND(SUMIF('DV-Bewegungsdaten'!B:B,Kategorien!A195,'DV-Bewegungsdaten'!E:E),3)</f>
        <v>0</v>
      </c>
      <c r="AD195" s="390">
        <f t="shared" si="25"/>
        <v>0.32099999999999973</v>
      </c>
      <c r="AE195" s="390">
        <f t="shared" si="26"/>
        <v>0.97799999999999976</v>
      </c>
      <c r="AF195" s="390">
        <f t="shared" si="27"/>
        <v>2.1969999999999996</v>
      </c>
      <c r="AG195" s="390">
        <f t="shared" si="28"/>
        <v>1.5639999999999996</v>
      </c>
      <c r="AH195" s="390">
        <f t="shared" si="29"/>
        <v>1.476</v>
      </c>
      <c r="AI195" s="390">
        <f t="shared" si="30"/>
        <v>2.008</v>
      </c>
      <c r="AJ195" s="390">
        <f t="shared" si="31"/>
        <v>1.2909999999999999</v>
      </c>
      <c r="AK195" s="390">
        <f t="shared" si="32"/>
        <v>1.5749999999999997</v>
      </c>
      <c r="AL195" s="390">
        <f t="shared" si="33"/>
        <v>1.6849999999999996</v>
      </c>
      <c r="AM195" s="390">
        <f t="shared" si="34"/>
        <v>1.5659999999999998</v>
      </c>
      <c r="AN195" s="390">
        <f t="shared" si="35"/>
        <v>1.1600000000000001</v>
      </c>
      <c r="AO195" s="390">
        <f t="shared" si="36"/>
        <v>2.0629999999999997</v>
      </c>
    </row>
    <row r="196" spans="1:41" ht="15" customHeight="1" x14ac:dyDescent="0.25">
      <c r="A196" s="127" t="s">
        <v>6544</v>
      </c>
      <c r="B196" s="125" t="s">
        <v>2076</v>
      </c>
      <c r="C196" s="125" t="s">
        <v>6534</v>
      </c>
      <c r="D196" s="125" t="s">
        <v>6545</v>
      </c>
      <c r="E196" s="125" t="s">
        <v>5986</v>
      </c>
      <c r="F196" s="126">
        <v>4.0199999999999996</v>
      </c>
      <c r="G196" s="126">
        <v>4.22</v>
      </c>
      <c r="H196" s="126">
        <v>3.38</v>
      </c>
      <c r="I196" s="126"/>
      <c r="J196" s="329"/>
      <c r="K196" s="323">
        <f>ROUND(SUMIF('VGT-Bewegungsdaten'!B:B,A196,'VGT-Bewegungsdaten'!C:C),3)</f>
        <v>0</v>
      </c>
      <c r="L196" s="324">
        <f>ROUND(SUMIF('VGT-Bewegungsdaten'!B:B,$A196,'VGT-Bewegungsdaten'!D:D),2)</f>
        <v>0</v>
      </c>
      <c r="N196" s="376" t="s">
        <v>4930</v>
      </c>
      <c r="O196" s="376" t="s">
        <v>4939</v>
      </c>
      <c r="P196" s="326">
        <f>ROUND(SUMIF('AV-Bewegungsdaten'!B:B,A196,'AV-Bewegungsdaten'!C:C),3)</f>
        <v>0</v>
      </c>
      <c r="Q196" s="324">
        <f>ROUND(SUMIF('AV-Bewegungsdaten'!B:B,$A196,'AV-Bewegungsdaten'!D:D),2)</f>
        <v>0</v>
      </c>
      <c r="T196" s="327"/>
      <c r="U196" s="326">
        <f>ROUND(SUMIF('DV-Bewegungsdaten'!B:B,Kategorien!A196,'DV-Bewegungsdaten'!D:D),3)</f>
        <v>0</v>
      </c>
      <c r="V196" s="324">
        <f>ROUND(SUMIF('DV-Bewegungsdaten'!B:B,Kategorien!A196,'DV-Bewegungsdaten'!E:E),3)</f>
        <v>0</v>
      </c>
      <c r="AD196" s="390">
        <f t="shared" ref="AD196:AD273" si="37">MAX(0,$G196-AR$9)</f>
        <v>0</v>
      </c>
      <c r="AE196" s="390">
        <f t="shared" ref="AE196:AE273" si="38">MAX(0,$G196-AS$9)</f>
        <v>0</v>
      </c>
      <c r="AF196" s="390">
        <f t="shared" ref="AF196:AF273" si="39">MAX(0,$G196-AT$9)</f>
        <v>1.1569999999999996</v>
      </c>
      <c r="AG196" s="390">
        <f t="shared" ref="AG196:AG273" si="40">MAX(0,$G196-AU$9)</f>
        <v>0.52399999999999958</v>
      </c>
      <c r="AH196" s="390">
        <f t="shared" ref="AH196:AH273" si="41">MAX(0,$G196-AV$9)</f>
        <v>0.43599999999999994</v>
      </c>
      <c r="AI196" s="390">
        <f t="shared" ref="AI196:AI273" si="42">MAX(0,$G196-AW$9)</f>
        <v>0.96799999999999997</v>
      </c>
      <c r="AJ196" s="390">
        <f t="shared" ref="AJ196:AJ273" si="43">MAX(0,$G196-AX$9)</f>
        <v>0.25099999999999989</v>
      </c>
      <c r="AK196" s="390">
        <f t="shared" ref="AK196:AK273" si="44">MAX(0,$G196-AY$9)</f>
        <v>0.5349999999999997</v>
      </c>
      <c r="AL196" s="390">
        <f t="shared" ref="AL196:AL273" si="45">MAX(0,$G196-AZ$9)</f>
        <v>0.64499999999999957</v>
      </c>
      <c r="AM196" s="390">
        <f t="shared" ref="AM196:AM273" si="46">MAX(0,$G196-BA$9)</f>
        <v>0.5259999999999998</v>
      </c>
      <c r="AN196" s="390">
        <f t="shared" ref="AN196:AN273" si="47">MAX(0,$G196-BB$9)</f>
        <v>0.12000000000000011</v>
      </c>
      <c r="AO196" s="390">
        <f t="shared" ref="AO196:AO273" si="48">MAX(0,$G196-BC$9)</f>
        <v>1.0229999999999997</v>
      </c>
    </row>
    <row r="197" spans="1:41" ht="15" customHeight="1" x14ac:dyDescent="0.25">
      <c r="A197" s="127" t="s">
        <v>6546</v>
      </c>
      <c r="B197" s="125" t="s">
        <v>2076</v>
      </c>
      <c r="C197" s="125" t="s">
        <v>6534</v>
      </c>
      <c r="D197" s="125" t="s">
        <v>6547</v>
      </c>
      <c r="E197" s="125" t="s">
        <v>5986</v>
      </c>
      <c r="F197" s="126">
        <v>3.25</v>
      </c>
      <c r="G197" s="126">
        <v>3.45</v>
      </c>
      <c r="H197" s="126">
        <v>2.76</v>
      </c>
      <c r="I197" s="126"/>
      <c r="J197" s="329"/>
      <c r="K197" s="323">
        <f>ROUND(SUMIF('VGT-Bewegungsdaten'!B:B,A197,'VGT-Bewegungsdaten'!C:C),3)</f>
        <v>0</v>
      </c>
      <c r="L197" s="324">
        <f>ROUND(SUMIF('VGT-Bewegungsdaten'!B:B,$A197,'VGT-Bewegungsdaten'!D:D),2)</f>
        <v>0</v>
      </c>
      <c r="N197" s="376" t="s">
        <v>4930</v>
      </c>
      <c r="O197" s="376" t="s">
        <v>4939</v>
      </c>
      <c r="P197" s="326">
        <f>ROUND(SUMIF('AV-Bewegungsdaten'!B:B,A197,'AV-Bewegungsdaten'!C:C),3)</f>
        <v>0</v>
      </c>
      <c r="Q197" s="324">
        <f>ROUND(SUMIF('AV-Bewegungsdaten'!B:B,$A197,'AV-Bewegungsdaten'!D:D),2)</f>
        <v>0</v>
      </c>
      <c r="T197" s="327"/>
      <c r="U197" s="326">
        <f>ROUND(SUMIF('DV-Bewegungsdaten'!B:B,Kategorien!A197,'DV-Bewegungsdaten'!D:D),3)</f>
        <v>0</v>
      </c>
      <c r="V197" s="324">
        <f>ROUND(SUMIF('DV-Bewegungsdaten'!B:B,Kategorien!A197,'DV-Bewegungsdaten'!E:E),3)</f>
        <v>0</v>
      </c>
      <c r="AD197" s="390">
        <f t="shared" si="37"/>
        <v>0</v>
      </c>
      <c r="AE197" s="390">
        <f t="shared" si="38"/>
        <v>0</v>
      </c>
      <c r="AF197" s="390">
        <f t="shared" si="39"/>
        <v>0.38700000000000001</v>
      </c>
      <c r="AG197" s="390">
        <f t="shared" si="40"/>
        <v>0</v>
      </c>
      <c r="AH197" s="390">
        <f t="shared" si="41"/>
        <v>0</v>
      </c>
      <c r="AI197" s="390">
        <f t="shared" si="42"/>
        <v>0.1980000000000004</v>
      </c>
      <c r="AJ197" s="390">
        <f t="shared" si="43"/>
        <v>0</v>
      </c>
      <c r="AK197" s="390">
        <f t="shared" si="44"/>
        <v>0</v>
      </c>
      <c r="AL197" s="390">
        <f t="shared" si="45"/>
        <v>0</v>
      </c>
      <c r="AM197" s="390">
        <f t="shared" si="46"/>
        <v>0</v>
      </c>
      <c r="AN197" s="390">
        <f t="shared" si="47"/>
        <v>0</v>
      </c>
      <c r="AO197" s="390">
        <f t="shared" si="48"/>
        <v>0.25300000000000011</v>
      </c>
    </row>
    <row r="198" spans="1:41" ht="15" customHeight="1" x14ac:dyDescent="0.25">
      <c r="A198" s="127" t="s">
        <v>6914</v>
      </c>
      <c r="B198" s="125" t="s">
        <v>2076</v>
      </c>
      <c r="C198" s="125" t="s">
        <v>6928</v>
      </c>
      <c r="D198" s="125" t="s">
        <v>1475</v>
      </c>
      <c r="F198" s="126">
        <v>12.08</v>
      </c>
      <c r="G198" s="126">
        <v>12.28</v>
      </c>
      <c r="H198" s="126">
        <v>9.82</v>
      </c>
      <c r="I198" s="126"/>
      <c r="J198" s="329"/>
      <c r="K198" s="323">
        <f>ROUND(SUMIF('VGT-Bewegungsdaten'!B:B,A198,'VGT-Bewegungsdaten'!C:C),3)</f>
        <v>0</v>
      </c>
      <c r="L198" s="324">
        <f>ROUND(SUMIF('VGT-Bewegungsdaten'!B:B,$A198,'VGT-Bewegungsdaten'!D:D),2)</f>
        <v>0</v>
      </c>
      <c r="N198" s="376" t="s">
        <v>4930</v>
      </c>
      <c r="O198" s="376" t="s">
        <v>4939</v>
      </c>
      <c r="P198" s="326">
        <f>ROUND(SUMIF('AV-Bewegungsdaten'!B:B,A198,'AV-Bewegungsdaten'!C:C),3)</f>
        <v>0</v>
      </c>
      <c r="Q198" s="324">
        <f>ROUND(SUMIF('AV-Bewegungsdaten'!B:B,$A198,'AV-Bewegungsdaten'!D:D),2)</f>
        <v>0</v>
      </c>
      <c r="T198" s="327"/>
      <c r="U198" s="326">
        <f>ROUND(SUMIF('DV-Bewegungsdaten'!B:B,Kategorien!A198,'DV-Bewegungsdaten'!D:D),3)</f>
        <v>0</v>
      </c>
      <c r="V198" s="324">
        <f>ROUND(SUMIF('DV-Bewegungsdaten'!B:B,Kategorien!A198,'DV-Bewegungsdaten'!E:E),3)</f>
        <v>0</v>
      </c>
      <c r="AD198" s="390">
        <f t="shared" ref="AD198:AD211" si="49">MAX(0,$G198-AR$9)</f>
        <v>7.3409999999999993</v>
      </c>
      <c r="AE198" s="390">
        <f t="shared" ref="AE198:AE211" si="50">MAX(0,$G198-AS$9)</f>
        <v>7.9979999999999993</v>
      </c>
      <c r="AF198" s="390">
        <f t="shared" ref="AF198:AF211" si="51">MAX(0,$G198-AT$9)</f>
        <v>9.2169999999999987</v>
      </c>
      <c r="AG198" s="390">
        <f t="shared" ref="AG198:AG211" si="52">MAX(0,$G198-AU$9)</f>
        <v>8.5839999999999996</v>
      </c>
      <c r="AH198" s="390">
        <f t="shared" ref="AH198:AH211" si="53">MAX(0,$G198-AV$9)</f>
        <v>8.4959999999999987</v>
      </c>
      <c r="AI198" s="390">
        <f t="shared" ref="AI198:AI211" si="54">MAX(0,$G198-AW$9)</f>
        <v>9.0279999999999987</v>
      </c>
      <c r="AJ198" s="390">
        <f t="shared" ref="AJ198:AJ211" si="55">MAX(0,$G198-AX$9)</f>
        <v>8.3109999999999999</v>
      </c>
      <c r="AK198" s="390">
        <f t="shared" ref="AK198:AK211" si="56">MAX(0,$G198-AY$9)</f>
        <v>8.5949999999999989</v>
      </c>
      <c r="AL198" s="390">
        <f t="shared" ref="AL198:AL211" si="57">MAX(0,$G198-AZ$9)</f>
        <v>8.7049999999999983</v>
      </c>
      <c r="AM198" s="390">
        <f t="shared" ref="AM198:AM211" si="58">MAX(0,$G198-BA$9)</f>
        <v>8.5859999999999985</v>
      </c>
      <c r="AN198" s="390">
        <f t="shared" ref="AN198:AN211" si="59">MAX(0,$G198-BB$9)</f>
        <v>8.18</v>
      </c>
      <c r="AO198" s="390">
        <f t="shared" ref="AO198:AO211" si="60">MAX(0,$G198-BC$9)</f>
        <v>9.0829999999999984</v>
      </c>
    </row>
    <row r="199" spans="1:41" ht="15" customHeight="1" x14ac:dyDescent="0.25">
      <c r="A199" s="127" t="s">
        <v>6915</v>
      </c>
      <c r="B199" s="125" t="s">
        <v>2076</v>
      </c>
      <c r="C199" s="125" t="s">
        <v>6928</v>
      </c>
      <c r="D199" s="125" t="s">
        <v>4023</v>
      </c>
      <c r="F199" s="126">
        <v>7.89</v>
      </c>
      <c r="G199" s="126">
        <v>8.09</v>
      </c>
      <c r="H199" s="126">
        <v>6.47</v>
      </c>
      <c r="I199" s="126"/>
      <c r="J199" s="329"/>
      <c r="K199" s="323">
        <f>ROUND(SUMIF('VGT-Bewegungsdaten'!B:B,A199,'VGT-Bewegungsdaten'!C:C),3)</f>
        <v>0</v>
      </c>
      <c r="L199" s="324">
        <f>ROUND(SUMIF('VGT-Bewegungsdaten'!B:B,$A199,'VGT-Bewegungsdaten'!D:D),2)</f>
        <v>0</v>
      </c>
      <c r="N199" s="376" t="s">
        <v>4930</v>
      </c>
      <c r="O199" s="376" t="s">
        <v>4939</v>
      </c>
      <c r="P199" s="326">
        <f>ROUND(SUMIF('AV-Bewegungsdaten'!B:B,A199,'AV-Bewegungsdaten'!C:C),3)</f>
        <v>0</v>
      </c>
      <c r="Q199" s="324">
        <f>ROUND(SUMIF('AV-Bewegungsdaten'!B:B,$A199,'AV-Bewegungsdaten'!D:D),2)</f>
        <v>0</v>
      </c>
      <c r="T199" s="327"/>
      <c r="U199" s="326">
        <f>ROUND(SUMIF('DV-Bewegungsdaten'!B:B,Kategorien!A199,'DV-Bewegungsdaten'!D:D),3)</f>
        <v>0</v>
      </c>
      <c r="V199" s="324">
        <f>ROUND(SUMIF('DV-Bewegungsdaten'!B:B,Kategorien!A199,'DV-Bewegungsdaten'!E:E),3)</f>
        <v>0</v>
      </c>
      <c r="AD199" s="390">
        <f t="shared" si="49"/>
        <v>3.1509999999999998</v>
      </c>
      <c r="AE199" s="390">
        <f t="shared" si="50"/>
        <v>3.8079999999999998</v>
      </c>
      <c r="AF199" s="390">
        <f t="shared" si="51"/>
        <v>5.0269999999999992</v>
      </c>
      <c r="AG199" s="390">
        <f t="shared" si="52"/>
        <v>4.3940000000000001</v>
      </c>
      <c r="AH199" s="390">
        <f t="shared" si="53"/>
        <v>4.306</v>
      </c>
      <c r="AI199" s="390">
        <f t="shared" si="54"/>
        <v>4.8380000000000001</v>
      </c>
      <c r="AJ199" s="390">
        <f t="shared" si="55"/>
        <v>4.1210000000000004</v>
      </c>
      <c r="AK199" s="390">
        <f t="shared" si="56"/>
        <v>4.4049999999999994</v>
      </c>
      <c r="AL199" s="390">
        <f t="shared" si="57"/>
        <v>4.5149999999999997</v>
      </c>
      <c r="AM199" s="390">
        <f t="shared" si="58"/>
        <v>4.3959999999999999</v>
      </c>
      <c r="AN199" s="390">
        <f t="shared" si="59"/>
        <v>3.99</v>
      </c>
      <c r="AO199" s="390">
        <f t="shared" si="60"/>
        <v>4.8929999999999998</v>
      </c>
    </row>
    <row r="200" spans="1:41" ht="15" customHeight="1" x14ac:dyDescent="0.25">
      <c r="A200" s="127" t="s">
        <v>6916</v>
      </c>
      <c r="B200" s="125" t="s">
        <v>2076</v>
      </c>
      <c r="C200" s="125" t="s">
        <v>6928</v>
      </c>
      <c r="D200" s="125" t="s">
        <v>4025</v>
      </c>
      <c r="F200" s="126">
        <v>5.99</v>
      </c>
      <c r="G200" s="126">
        <v>6.19</v>
      </c>
      <c r="H200" s="126">
        <v>4.95</v>
      </c>
      <c r="I200" s="126"/>
      <c r="J200" s="329"/>
      <c r="K200" s="323">
        <f>ROUND(SUMIF('VGT-Bewegungsdaten'!B:B,A200,'VGT-Bewegungsdaten'!C:C),3)</f>
        <v>0</v>
      </c>
      <c r="L200" s="324">
        <f>ROUND(SUMIF('VGT-Bewegungsdaten'!B:B,$A200,'VGT-Bewegungsdaten'!D:D),2)</f>
        <v>0</v>
      </c>
      <c r="N200" s="376" t="s">
        <v>4930</v>
      </c>
      <c r="O200" s="376" t="s">
        <v>4939</v>
      </c>
      <c r="P200" s="326">
        <f>ROUND(SUMIF('AV-Bewegungsdaten'!B:B,A200,'AV-Bewegungsdaten'!C:C),3)</f>
        <v>0</v>
      </c>
      <c r="Q200" s="324">
        <f>ROUND(SUMIF('AV-Bewegungsdaten'!B:B,$A200,'AV-Bewegungsdaten'!D:D),2)</f>
        <v>0</v>
      </c>
      <c r="T200" s="327"/>
      <c r="U200" s="326">
        <f>ROUND(SUMIF('DV-Bewegungsdaten'!B:B,Kategorien!A200,'DV-Bewegungsdaten'!D:D),3)</f>
        <v>0</v>
      </c>
      <c r="V200" s="324">
        <f>ROUND(SUMIF('DV-Bewegungsdaten'!B:B,Kategorien!A200,'DV-Bewegungsdaten'!E:E),3)</f>
        <v>0</v>
      </c>
      <c r="AD200" s="390">
        <f t="shared" si="49"/>
        <v>1.2510000000000003</v>
      </c>
      <c r="AE200" s="390">
        <f t="shared" si="50"/>
        <v>1.9080000000000004</v>
      </c>
      <c r="AF200" s="390">
        <f t="shared" si="51"/>
        <v>3.1270000000000002</v>
      </c>
      <c r="AG200" s="390">
        <f t="shared" si="52"/>
        <v>2.4940000000000002</v>
      </c>
      <c r="AH200" s="390">
        <f t="shared" si="53"/>
        <v>2.4060000000000006</v>
      </c>
      <c r="AI200" s="390">
        <f t="shared" si="54"/>
        <v>2.9380000000000006</v>
      </c>
      <c r="AJ200" s="390">
        <f t="shared" si="55"/>
        <v>2.2210000000000005</v>
      </c>
      <c r="AK200" s="390">
        <f t="shared" si="56"/>
        <v>2.5050000000000003</v>
      </c>
      <c r="AL200" s="390">
        <f t="shared" si="57"/>
        <v>2.6150000000000002</v>
      </c>
      <c r="AM200" s="390">
        <f t="shared" si="58"/>
        <v>2.4960000000000004</v>
      </c>
      <c r="AN200" s="390">
        <f t="shared" si="59"/>
        <v>2.0900000000000007</v>
      </c>
      <c r="AO200" s="390">
        <f t="shared" si="60"/>
        <v>2.9930000000000003</v>
      </c>
    </row>
    <row r="201" spans="1:41" ht="15" customHeight="1" x14ac:dyDescent="0.25">
      <c r="A201" s="127" t="s">
        <v>6917</v>
      </c>
      <c r="B201" s="125" t="s">
        <v>2076</v>
      </c>
      <c r="C201" s="125" t="s">
        <v>6928</v>
      </c>
      <c r="D201" s="125" t="s">
        <v>4027</v>
      </c>
      <c r="F201" s="126">
        <v>5.23</v>
      </c>
      <c r="G201" s="126">
        <v>5.43</v>
      </c>
      <c r="H201" s="126">
        <v>4.34</v>
      </c>
      <c r="I201" s="126"/>
      <c r="J201" s="329"/>
      <c r="K201" s="323">
        <f>ROUND(SUMIF('VGT-Bewegungsdaten'!B:B,A201,'VGT-Bewegungsdaten'!C:C),3)</f>
        <v>0</v>
      </c>
      <c r="L201" s="324">
        <f>ROUND(SUMIF('VGT-Bewegungsdaten'!B:B,$A201,'VGT-Bewegungsdaten'!D:D),2)</f>
        <v>0</v>
      </c>
      <c r="N201" s="376" t="s">
        <v>4930</v>
      </c>
      <c r="O201" s="376" t="s">
        <v>4939</v>
      </c>
      <c r="P201" s="326">
        <f>ROUND(SUMIF('AV-Bewegungsdaten'!B:B,A201,'AV-Bewegungsdaten'!C:C),3)</f>
        <v>0</v>
      </c>
      <c r="Q201" s="324">
        <f>ROUND(SUMIF('AV-Bewegungsdaten'!B:B,$A201,'AV-Bewegungsdaten'!D:D),2)</f>
        <v>0</v>
      </c>
      <c r="T201" s="327"/>
      <c r="U201" s="326">
        <f>ROUND(SUMIF('DV-Bewegungsdaten'!B:B,Kategorien!A201,'DV-Bewegungsdaten'!D:D),3)</f>
        <v>0</v>
      </c>
      <c r="V201" s="324">
        <f>ROUND(SUMIF('DV-Bewegungsdaten'!B:B,Kategorien!A201,'DV-Bewegungsdaten'!E:E),3)</f>
        <v>0</v>
      </c>
      <c r="AD201" s="390">
        <f t="shared" si="49"/>
        <v>0.49099999999999966</v>
      </c>
      <c r="AE201" s="390">
        <f t="shared" si="50"/>
        <v>1.1479999999999997</v>
      </c>
      <c r="AF201" s="390">
        <f t="shared" si="51"/>
        <v>2.3669999999999995</v>
      </c>
      <c r="AG201" s="390">
        <f t="shared" si="52"/>
        <v>1.7339999999999995</v>
      </c>
      <c r="AH201" s="390">
        <f t="shared" si="53"/>
        <v>1.6459999999999999</v>
      </c>
      <c r="AI201" s="390">
        <f t="shared" si="54"/>
        <v>2.1779999999999999</v>
      </c>
      <c r="AJ201" s="390">
        <f t="shared" si="55"/>
        <v>1.4609999999999999</v>
      </c>
      <c r="AK201" s="390">
        <f t="shared" si="56"/>
        <v>1.7449999999999997</v>
      </c>
      <c r="AL201" s="390">
        <f t="shared" si="57"/>
        <v>1.8549999999999995</v>
      </c>
      <c r="AM201" s="390">
        <f t="shared" si="58"/>
        <v>1.7359999999999998</v>
      </c>
      <c r="AN201" s="390">
        <f t="shared" si="59"/>
        <v>1.33</v>
      </c>
      <c r="AO201" s="390">
        <f t="shared" si="60"/>
        <v>2.2329999999999997</v>
      </c>
    </row>
    <row r="202" spans="1:41" ht="15" customHeight="1" x14ac:dyDescent="0.25">
      <c r="A202" s="127" t="s">
        <v>6918</v>
      </c>
      <c r="B202" s="125" t="s">
        <v>2076</v>
      </c>
      <c r="C202" s="125" t="s">
        <v>6928</v>
      </c>
      <c r="D202" s="125" t="s">
        <v>4029</v>
      </c>
      <c r="F202" s="126">
        <v>5.04</v>
      </c>
      <c r="G202" s="126">
        <v>5.24</v>
      </c>
      <c r="H202" s="126">
        <v>4.1900000000000004</v>
      </c>
      <c r="I202" s="126"/>
      <c r="J202" s="329"/>
      <c r="K202" s="323">
        <f>ROUND(SUMIF('VGT-Bewegungsdaten'!B:B,A202,'VGT-Bewegungsdaten'!C:C),3)</f>
        <v>0</v>
      </c>
      <c r="L202" s="324">
        <f>ROUND(SUMIF('VGT-Bewegungsdaten'!B:B,$A202,'VGT-Bewegungsdaten'!D:D),2)</f>
        <v>0</v>
      </c>
      <c r="N202" s="376" t="s">
        <v>4930</v>
      </c>
      <c r="O202" s="376" t="s">
        <v>4939</v>
      </c>
      <c r="P202" s="326">
        <f>ROUND(SUMIF('AV-Bewegungsdaten'!B:B,A202,'AV-Bewegungsdaten'!C:C),3)</f>
        <v>0</v>
      </c>
      <c r="Q202" s="324">
        <f>ROUND(SUMIF('AV-Bewegungsdaten'!B:B,$A202,'AV-Bewegungsdaten'!D:D),2)</f>
        <v>0</v>
      </c>
      <c r="T202" s="327"/>
      <c r="U202" s="326">
        <f>ROUND(SUMIF('DV-Bewegungsdaten'!B:B,Kategorien!A202,'DV-Bewegungsdaten'!D:D),3)</f>
        <v>0</v>
      </c>
      <c r="V202" s="324">
        <f>ROUND(SUMIF('DV-Bewegungsdaten'!B:B,Kategorien!A202,'DV-Bewegungsdaten'!E:E),3)</f>
        <v>0</v>
      </c>
      <c r="AD202" s="390">
        <f t="shared" si="49"/>
        <v>0.30100000000000016</v>
      </c>
      <c r="AE202" s="390">
        <f t="shared" si="50"/>
        <v>0.95800000000000018</v>
      </c>
      <c r="AF202" s="390">
        <f t="shared" si="51"/>
        <v>2.177</v>
      </c>
      <c r="AG202" s="390">
        <f t="shared" si="52"/>
        <v>1.544</v>
      </c>
      <c r="AH202" s="390">
        <f t="shared" si="53"/>
        <v>1.4560000000000004</v>
      </c>
      <c r="AI202" s="390">
        <f t="shared" si="54"/>
        <v>1.9880000000000004</v>
      </c>
      <c r="AJ202" s="390">
        <f t="shared" si="55"/>
        <v>1.2710000000000004</v>
      </c>
      <c r="AK202" s="390">
        <f t="shared" si="56"/>
        <v>1.5550000000000002</v>
      </c>
      <c r="AL202" s="390">
        <f t="shared" si="57"/>
        <v>1.665</v>
      </c>
      <c r="AM202" s="390">
        <f t="shared" si="58"/>
        <v>1.5460000000000003</v>
      </c>
      <c r="AN202" s="390">
        <f t="shared" si="59"/>
        <v>1.1400000000000006</v>
      </c>
      <c r="AO202" s="390">
        <f t="shared" si="60"/>
        <v>2.0430000000000001</v>
      </c>
    </row>
    <row r="203" spans="1:41" ht="15" customHeight="1" x14ac:dyDescent="0.25">
      <c r="A203" s="127" t="s">
        <v>6919</v>
      </c>
      <c r="B203" s="125" t="s">
        <v>2076</v>
      </c>
      <c r="C203" s="125" t="s">
        <v>6928</v>
      </c>
      <c r="D203" s="125" t="s">
        <v>4031</v>
      </c>
      <c r="F203" s="126">
        <v>4</v>
      </c>
      <c r="G203" s="126">
        <v>4.2</v>
      </c>
      <c r="H203" s="126">
        <v>3.36</v>
      </c>
      <c r="I203" s="126"/>
      <c r="J203" s="329"/>
      <c r="K203" s="323">
        <f>ROUND(SUMIF('VGT-Bewegungsdaten'!B:B,A203,'VGT-Bewegungsdaten'!C:C),3)</f>
        <v>0</v>
      </c>
      <c r="L203" s="324">
        <f>ROUND(SUMIF('VGT-Bewegungsdaten'!B:B,$A203,'VGT-Bewegungsdaten'!D:D),2)</f>
        <v>0</v>
      </c>
      <c r="N203" s="376" t="s">
        <v>4930</v>
      </c>
      <c r="O203" s="376" t="s">
        <v>4939</v>
      </c>
      <c r="P203" s="326">
        <f>ROUND(SUMIF('AV-Bewegungsdaten'!B:B,A203,'AV-Bewegungsdaten'!C:C),3)</f>
        <v>0</v>
      </c>
      <c r="Q203" s="324">
        <f>ROUND(SUMIF('AV-Bewegungsdaten'!B:B,$A203,'AV-Bewegungsdaten'!D:D),2)</f>
        <v>0</v>
      </c>
      <c r="T203" s="327"/>
      <c r="U203" s="326">
        <f>ROUND(SUMIF('DV-Bewegungsdaten'!B:B,Kategorien!A203,'DV-Bewegungsdaten'!D:D),3)</f>
        <v>0</v>
      </c>
      <c r="V203" s="324">
        <f>ROUND(SUMIF('DV-Bewegungsdaten'!B:B,Kategorien!A203,'DV-Bewegungsdaten'!E:E),3)</f>
        <v>0</v>
      </c>
      <c r="AD203" s="390">
        <f t="shared" si="49"/>
        <v>0</v>
      </c>
      <c r="AE203" s="390">
        <f t="shared" si="50"/>
        <v>0</v>
      </c>
      <c r="AF203" s="390">
        <f t="shared" si="51"/>
        <v>1.137</v>
      </c>
      <c r="AG203" s="390">
        <f t="shared" si="52"/>
        <v>0.504</v>
      </c>
      <c r="AH203" s="390">
        <f t="shared" si="53"/>
        <v>0.41600000000000037</v>
      </c>
      <c r="AI203" s="390">
        <f t="shared" si="54"/>
        <v>0.9480000000000004</v>
      </c>
      <c r="AJ203" s="390">
        <f t="shared" si="55"/>
        <v>0.23100000000000032</v>
      </c>
      <c r="AK203" s="390">
        <f t="shared" si="56"/>
        <v>0.51500000000000012</v>
      </c>
      <c r="AL203" s="390">
        <f t="shared" si="57"/>
        <v>0.625</v>
      </c>
      <c r="AM203" s="390">
        <f t="shared" si="58"/>
        <v>0.50600000000000023</v>
      </c>
      <c r="AN203" s="390">
        <f t="shared" si="59"/>
        <v>0.10000000000000053</v>
      </c>
      <c r="AO203" s="390">
        <f t="shared" si="60"/>
        <v>1.0030000000000001</v>
      </c>
    </row>
    <row r="204" spans="1:41" ht="15" customHeight="1" x14ac:dyDescent="0.25">
      <c r="A204" s="127" t="s">
        <v>6920</v>
      </c>
      <c r="B204" s="125" t="s">
        <v>2076</v>
      </c>
      <c r="C204" s="125" t="s">
        <v>6928</v>
      </c>
      <c r="D204" s="125" t="s">
        <v>4033</v>
      </c>
      <c r="F204" s="126">
        <v>3.24</v>
      </c>
      <c r="G204" s="126">
        <v>3.44</v>
      </c>
      <c r="H204" s="126">
        <v>2.75</v>
      </c>
      <c r="I204" s="126"/>
      <c r="J204" s="329"/>
      <c r="K204" s="323">
        <f>ROUND(SUMIF('VGT-Bewegungsdaten'!B:B,A204,'VGT-Bewegungsdaten'!C:C),3)</f>
        <v>0</v>
      </c>
      <c r="L204" s="324">
        <f>ROUND(SUMIF('VGT-Bewegungsdaten'!B:B,$A204,'VGT-Bewegungsdaten'!D:D),2)</f>
        <v>0</v>
      </c>
      <c r="N204" s="376" t="s">
        <v>4930</v>
      </c>
      <c r="O204" s="376" t="s">
        <v>4939</v>
      </c>
      <c r="P204" s="326">
        <f>ROUND(SUMIF('AV-Bewegungsdaten'!B:B,A204,'AV-Bewegungsdaten'!C:C),3)</f>
        <v>0</v>
      </c>
      <c r="Q204" s="324">
        <f>ROUND(SUMIF('AV-Bewegungsdaten'!B:B,$A204,'AV-Bewegungsdaten'!D:D),2)</f>
        <v>0</v>
      </c>
      <c r="T204" s="327"/>
      <c r="U204" s="326">
        <f>ROUND(SUMIF('DV-Bewegungsdaten'!B:B,Kategorien!A204,'DV-Bewegungsdaten'!D:D),3)</f>
        <v>0</v>
      </c>
      <c r="V204" s="324">
        <f>ROUND(SUMIF('DV-Bewegungsdaten'!B:B,Kategorien!A204,'DV-Bewegungsdaten'!E:E),3)</f>
        <v>0</v>
      </c>
      <c r="AD204" s="390">
        <f t="shared" si="49"/>
        <v>0</v>
      </c>
      <c r="AE204" s="390">
        <f t="shared" si="50"/>
        <v>0</v>
      </c>
      <c r="AF204" s="390">
        <f t="shared" si="51"/>
        <v>0.37699999999999978</v>
      </c>
      <c r="AG204" s="390">
        <f t="shared" si="52"/>
        <v>0</v>
      </c>
      <c r="AH204" s="390">
        <f t="shared" si="53"/>
        <v>0</v>
      </c>
      <c r="AI204" s="390">
        <f t="shared" si="54"/>
        <v>0.18800000000000017</v>
      </c>
      <c r="AJ204" s="390">
        <f t="shared" si="55"/>
        <v>0</v>
      </c>
      <c r="AK204" s="390">
        <f t="shared" si="56"/>
        <v>0</v>
      </c>
      <c r="AL204" s="390">
        <f t="shared" si="57"/>
        <v>0</v>
      </c>
      <c r="AM204" s="390">
        <f t="shared" si="58"/>
        <v>0</v>
      </c>
      <c r="AN204" s="390">
        <f t="shared" si="59"/>
        <v>0</v>
      </c>
      <c r="AO204" s="390">
        <f t="shared" si="60"/>
        <v>0.24299999999999988</v>
      </c>
    </row>
    <row r="205" spans="1:41" ht="15" customHeight="1" x14ac:dyDescent="0.25">
      <c r="A205" s="127" t="s">
        <v>6921</v>
      </c>
      <c r="B205" s="125" t="s">
        <v>2076</v>
      </c>
      <c r="C205" s="125" t="s">
        <v>6929</v>
      </c>
      <c r="D205" s="125" t="s">
        <v>6930</v>
      </c>
      <c r="E205" s="125" t="s">
        <v>5986</v>
      </c>
      <c r="F205" s="126">
        <v>12.08</v>
      </c>
      <c r="G205" s="126">
        <v>12.28</v>
      </c>
      <c r="H205" s="126">
        <v>9.82</v>
      </c>
      <c r="I205" s="126"/>
      <c r="J205" s="329"/>
      <c r="K205" s="323">
        <f>ROUND(SUMIF('VGT-Bewegungsdaten'!B:B,A205,'VGT-Bewegungsdaten'!C:C),3)</f>
        <v>0</v>
      </c>
      <c r="L205" s="324">
        <f>ROUND(SUMIF('VGT-Bewegungsdaten'!B:B,$A205,'VGT-Bewegungsdaten'!D:D),2)</f>
        <v>0</v>
      </c>
      <c r="N205" s="376" t="s">
        <v>4930</v>
      </c>
      <c r="O205" s="376" t="s">
        <v>4939</v>
      </c>
      <c r="P205" s="326">
        <f>ROUND(SUMIF('AV-Bewegungsdaten'!B:B,A205,'AV-Bewegungsdaten'!C:C),3)</f>
        <v>0</v>
      </c>
      <c r="Q205" s="324">
        <f>ROUND(SUMIF('AV-Bewegungsdaten'!B:B,$A205,'AV-Bewegungsdaten'!D:D),2)</f>
        <v>0</v>
      </c>
      <c r="T205" s="327"/>
      <c r="U205" s="326">
        <f>ROUND(SUMIF('DV-Bewegungsdaten'!B:B,Kategorien!A205,'DV-Bewegungsdaten'!D:D),3)</f>
        <v>0</v>
      </c>
      <c r="V205" s="324">
        <f>ROUND(SUMIF('DV-Bewegungsdaten'!B:B,Kategorien!A205,'DV-Bewegungsdaten'!E:E),3)</f>
        <v>0</v>
      </c>
      <c r="AD205" s="390">
        <f t="shared" si="49"/>
        <v>7.3409999999999993</v>
      </c>
      <c r="AE205" s="390">
        <f t="shared" si="50"/>
        <v>7.9979999999999993</v>
      </c>
      <c r="AF205" s="390">
        <f t="shared" si="51"/>
        <v>9.2169999999999987</v>
      </c>
      <c r="AG205" s="390">
        <f t="shared" si="52"/>
        <v>8.5839999999999996</v>
      </c>
      <c r="AH205" s="390">
        <f t="shared" si="53"/>
        <v>8.4959999999999987</v>
      </c>
      <c r="AI205" s="390">
        <f t="shared" si="54"/>
        <v>9.0279999999999987</v>
      </c>
      <c r="AJ205" s="390">
        <f t="shared" si="55"/>
        <v>8.3109999999999999</v>
      </c>
      <c r="AK205" s="390">
        <f t="shared" si="56"/>
        <v>8.5949999999999989</v>
      </c>
      <c r="AL205" s="390">
        <f t="shared" si="57"/>
        <v>8.7049999999999983</v>
      </c>
      <c r="AM205" s="390">
        <f t="shared" si="58"/>
        <v>8.5859999999999985</v>
      </c>
      <c r="AN205" s="390">
        <f t="shared" si="59"/>
        <v>8.18</v>
      </c>
      <c r="AO205" s="390">
        <f t="shared" si="60"/>
        <v>9.0829999999999984</v>
      </c>
    </row>
    <row r="206" spans="1:41" ht="15" customHeight="1" x14ac:dyDescent="0.25">
      <c r="A206" s="127" t="s">
        <v>6922</v>
      </c>
      <c r="B206" s="125" t="s">
        <v>2076</v>
      </c>
      <c r="C206" s="125" t="s">
        <v>6929</v>
      </c>
      <c r="D206" s="125" t="s">
        <v>6931</v>
      </c>
      <c r="E206" s="125" t="s">
        <v>5986</v>
      </c>
      <c r="F206" s="126">
        <v>7.89</v>
      </c>
      <c r="G206" s="126">
        <v>8.09</v>
      </c>
      <c r="H206" s="126">
        <v>6.47</v>
      </c>
      <c r="I206" s="126"/>
      <c r="J206" s="329"/>
      <c r="K206" s="323">
        <f>ROUND(SUMIF('VGT-Bewegungsdaten'!B:B,A206,'VGT-Bewegungsdaten'!C:C),3)</f>
        <v>0</v>
      </c>
      <c r="L206" s="324">
        <f>ROUND(SUMIF('VGT-Bewegungsdaten'!B:B,$A206,'VGT-Bewegungsdaten'!D:D),2)</f>
        <v>0</v>
      </c>
      <c r="N206" s="376" t="s">
        <v>4930</v>
      </c>
      <c r="O206" s="376" t="s">
        <v>4939</v>
      </c>
      <c r="P206" s="326">
        <f>ROUND(SUMIF('AV-Bewegungsdaten'!B:B,A206,'AV-Bewegungsdaten'!C:C),3)</f>
        <v>0</v>
      </c>
      <c r="Q206" s="324">
        <f>ROUND(SUMIF('AV-Bewegungsdaten'!B:B,$A206,'AV-Bewegungsdaten'!D:D),2)</f>
        <v>0</v>
      </c>
      <c r="T206" s="327"/>
      <c r="U206" s="326">
        <f>ROUND(SUMIF('DV-Bewegungsdaten'!B:B,Kategorien!A206,'DV-Bewegungsdaten'!D:D),3)</f>
        <v>0</v>
      </c>
      <c r="V206" s="324">
        <f>ROUND(SUMIF('DV-Bewegungsdaten'!B:B,Kategorien!A206,'DV-Bewegungsdaten'!E:E),3)</f>
        <v>0</v>
      </c>
      <c r="AD206" s="390">
        <f t="shared" si="49"/>
        <v>3.1509999999999998</v>
      </c>
      <c r="AE206" s="390">
        <f t="shared" si="50"/>
        <v>3.8079999999999998</v>
      </c>
      <c r="AF206" s="390">
        <f t="shared" si="51"/>
        <v>5.0269999999999992</v>
      </c>
      <c r="AG206" s="390">
        <f t="shared" si="52"/>
        <v>4.3940000000000001</v>
      </c>
      <c r="AH206" s="390">
        <f t="shared" si="53"/>
        <v>4.306</v>
      </c>
      <c r="AI206" s="390">
        <f t="shared" si="54"/>
        <v>4.8380000000000001</v>
      </c>
      <c r="AJ206" s="390">
        <f t="shared" si="55"/>
        <v>4.1210000000000004</v>
      </c>
      <c r="AK206" s="390">
        <f t="shared" si="56"/>
        <v>4.4049999999999994</v>
      </c>
      <c r="AL206" s="390">
        <f t="shared" si="57"/>
        <v>4.5149999999999997</v>
      </c>
      <c r="AM206" s="390">
        <f t="shared" si="58"/>
        <v>4.3959999999999999</v>
      </c>
      <c r="AN206" s="390">
        <f t="shared" si="59"/>
        <v>3.99</v>
      </c>
      <c r="AO206" s="390">
        <f t="shared" si="60"/>
        <v>4.8929999999999998</v>
      </c>
    </row>
    <row r="207" spans="1:41" ht="15" customHeight="1" x14ac:dyDescent="0.25">
      <c r="A207" s="127" t="s">
        <v>6923</v>
      </c>
      <c r="B207" s="125" t="s">
        <v>2076</v>
      </c>
      <c r="C207" s="125" t="s">
        <v>6929</v>
      </c>
      <c r="D207" s="125" t="s">
        <v>6932</v>
      </c>
      <c r="E207" s="125" t="s">
        <v>5986</v>
      </c>
      <c r="F207" s="126">
        <v>5.99</v>
      </c>
      <c r="G207" s="126">
        <v>6.19</v>
      </c>
      <c r="H207" s="126">
        <v>4.95</v>
      </c>
      <c r="I207" s="126"/>
      <c r="J207" s="329"/>
      <c r="K207" s="323">
        <f>ROUND(SUMIF('VGT-Bewegungsdaten'!B:B,A207,'VGT-Bewegungsdaten'!C:C),3)</f>
        <v>0</v>
      </c>
      <c r="L207" s="324">
        <f>ROUND(SUMIF('VGT-Bewegungsdaten'!B:B,$A207,'VGT-Bewegungsdaten'!D:D),2)</f>
        <v>0</v>
      </c>
      <c r="N207" s="376" t="s">
        <v>4930</v>
      </c>
      <c r="O207" s="376" t="s">
        <v>4939</v>
      </c>
      <c r="P207" s="326">
        <f>ROUND(SUMIF('AV-Bewegungsdaten'!B:B,A207,'AV-Bewegungsdaten'!C:C),3)</f>
        <v>0</v>
      </c>
      <c r="Q207" s="324">
        <f>ROUND(SUMIF('AV-Bewegungsdaten'!B:B,$A207,'AV-Bewegungsdaten'!D:D),2)</f>
        <v>0</v>
      </c>
      <c r="T207" s="327"/>
      <c r="U207" s="326">
        <f>ROUND(SUMIF('DV-Bewegungsdaten'!B:B,Kategorien!A207,'DV-Bewegungsdaten'!D:D),3)</f>
        <v>0</v>
      </c>
      <c r="V207" s="324">
        <f>ROUND(SUMIF('DV-Bewegungsdaten'!B:B,Kategorien!A207,'DV-Bewegungsdaten'!E:E),3)</f>
        <v>0</v>
      </c>
      <c r="AD207" s="390">
        <f t="shared" si="49"/>
        <v>1.2510000000000003</v>
      </c>
      <c r="AE207" s="390">
        <f t="shared" si="50"/>
        <v>1.9080000000000004</v>
      </c>
      <c r="AF207" s="390">
        <f t="shared" si="51"/>
        <v>3.1270000000000002</v>
      </c>
      <c r="AG207" s="390">
        <f t="shared" si="52"/>
        <v>2.4940000000000002</v>
      </c>
      <c r="AH207" s="390">
        <f t="shared" si="53"/>
        <v>2.4060000000000006</v>
      </c>
      <c r="AI207" s="390">
        <f t="shared" si="54"/>
        <v>2.9380000000000006</v>
      </c>
      <c r="AJ207" s="390">
        <f t="shared" si="55"/>
        <v>2.2210000000000005</v>
      </c>
      <c r="AK207" s="390">
        <f t="shared" si="56"/>
        <v>2.5050000000000003</v>
      </c>
      <c r="AL207" s="390">
        <f t="shared" si="57"/>
        <v>2.6150000000000002</v>
      </c>
      <c r="AM207" s="390">
        <f t="shared" si="58"/>
        <v>2.4960000000000004</v>
      </c>
      <c r="AN207" s="390">
        <f t="shared" si="59"/>
        <v>2.0900000000000007</v>
      </c>
      <c r="AO207" s="390">
        <f t="shared" si="60"/>
        <v>2.9930000000000003</v>
      </c>
    </row>
    <row r="208" spans="1:41" ht="15" customHeight="1" x14ac:dyDescent="0.25">
      <c r="A208" s="127" t="s">
        <v>6924</v>
      </c>
      <c r="B208" s="125" t="s">
        <v>2076</v>
      </c>
      <c r="C208" s="125" t="s">
        <v>6929</v>
      </c>
      <c r="D208" s="125" t="s">
        <v>6933</v>
      </c>
      <c r="E208" s="125" t="s">
        <v>5986</v>
      </c>
      <c r="F208" s="126">
        <v>5.23</v>
      </c>
      <c r="G208" s="126">
        <v>5.43</v>
      </c>
      <c r="H208" s="126">
        <v>4.34</v>
      </c>
      <c r="I208" s="126"/>
      <c r="J208" s="329"/>
      <c r="K208" s="323">
        <f>ROUND(SUMIF('VGT-Bewegungsdaten'!B:B,A208,'VGT-Bewegungsdaten'!C:C),3)</f>
        <v>0</v>
      </c>
      <c r="L208" s="324">
        <f>ROUND(SUMIF('VGT-Bewegungsdaten'!B:B,$A208,'VGT-Bewegungsdaten'!D:D),2)</f>
        <v>0</v>
      </c>
      <c r="N208" s="376" t="s">
        <v>4930</v>
      </c>
      <c r="O208" s="376" t="s">
        <v>4939</v>
      </c>
      <c r="P208" s="326">
        <f>ROUND(SUMIF('AV-Bewegungsdaten'!B:B,A208,'AV-Bewegungsdaten'!C:C),3)</f>
        <v>0</v>
      </c>
      <c r="Q208" s="324">
        <f>ROUND(SUMIF('AV-Bewegungsdaten'!B:B,$A208,'AV-Bewegungsdaten'!D:D),2)</f>
        <v>0</v>
      </c>
      <c r="T208" s="327"/>
      <c r="U208" s="326">
        <f>ROUND(SUMIF('DV-Bewegungsdaten'!B:B,Kategorien!A208,'DV-Bewegungsdaten'!D:D),3)</f>
        <v>0</v>
      </c>
      <c r="V208" s="324">
        <f>ROUND(SUMIF('DV-Bewegungsdaten'!B:B,Kategorien!A208,'DV-Bewegungsdaten'!E:E),3)</f>
        <v>0</v>
      </c>
      <c r="AD208" s="390">
        <f t="shared" si="49"/>
        <v>0.49099999999999966</v>
      </c>
      <c r="AE208" s="390">
        <f t="shared" si="50"/>
        <v>1.1479999999999997</v>
      </c>
      <c r="AF208" s="390">
        <f t="shared" si="51"/>
        <v>2.3669999999999995</v>
      </c>
      <c r="AG208" s="390">
        <f t="shared" si="52"/>
        <v>1.7339999999999995</v>
      </c>
      <c r="AH208" s="390">
        <f t="shared" si="53"/>
        <v>1.6459999999999999</v>
      </c>
      <c r="AI208" s="390">
        <f t="shared" si="54"/>
        <v>2.1779999999999999</v>
      </c>
      <c r="AJ208" s="390">
        <f t="shared" si="55"/>
        <v>1.4609999999999999</v>
      </c>
      <c r="AK208" s="390">
        <f t="shared" si="56"/>
        <v>1.7449999999999997</v>
      </c>
      <c r="AL208" s="390">
        <f t="shared" si="57"/>
        <v>1.8549999999999995</v>
      </c>
      <c r="AM208" s="390">
        <f t="shared" si="58"/>
        <v>1.7359999999999998</v>
      </c>
      <c r="AN208" s="390">
        <f t="shared" si="59"/>
        <v>1.33</v>
      </c>
      <c r="AO208" s="390">
        <f t="shared" si="60"/>
        <v>2.2329999999999997</v>
      </c>
    </row>
    <row r="209" spans="1:41" ht="15" customHeight="1" x14ac:dyDescent="0.25">
      <c r="A209" s="127" t="s">
        <v>6925</v>
      </c>
      <c r="B209" s="125" t="s">
        <v>2076</v>
      </c>
      <c r="C209" s="125" t="s">
        <v>6929</v>
      </c>
      <c r="D209" s="125" t="s">
        <v>6934</v>
      </c>
      <c r="E209" s="125" t="s">
        <v>5986</v>
      </c>
      <c r="F209" s="126">
        <v>5.04</v>
      </c>
      <c r="G209" s="126">
        <v>5.24</v>
      </c>
      <c r="H209" s="126">
        <v>4.1900000000000004</v>
      </c>
      <c r="I209" s="126"/>
      <c r="J209" s="329"/>
      <c r="K209" s="323">
        <f>ROUND(SUMIF('VGT-Bewegungsdaten'!B:B,A209,'VGT-Bewegungsdaten'!C:C),3)</f>
        <v>0</v>
      </c>
      <c r="L209" s="324">
        <f>ROUND(SUMIF('VGT-Bewegungsdaten'!B:B,$A209,'VGT-Bewegungsdaten'!D:D),2)</f>
        <v>0</v>
      </c>
      <c r="N209" s="376" t="s">
        <v>4930</v>
      </c>
      <c r="O209" s="376" t="s">
        <v>4939</v>
      </c>
      <c r="P209" s="326">
        <f>ROUND(SUMIF('AV-Bewegungsdaten'!B:B,A209,'AV-Bewegungsdaten'!C:C),3)</f>
        <v>0</v>
      </c>
      <c r="Q209" s="324">
        <f>ROUND(SUMIF('AV-Bewegungsdaten'!B:B,$A209,'AV-Bewegungsdaten'!D:D),2)</f>
        <v>0</v>
      </c>
      <c r="T209" s="327"/>
      <c r="U209" s="326">
        <f>ROUND(SUMIF('DV-Bewegungsdaten'!B:B,Kategorien!A209,'DV-Bewegungsdaten'!D:D),3)</f>
        <v>0</v>
      </c>
      <c r="V209" s="324">
        <f>ROUND(SUMIF('DV-Bewegungsdaten'!B:B,Kategorien!A209,'DV-Bewegungsdaten'!E:E),3)</f>
        <v>0</v>
      </c>
      <c r="AD209" s="390">
        <f t="shared" si="49"/>
        <v>0.30100000000000016</v>
      </c>
      <c r="AE209" s="390">
        <f t="shared" si="50"/>
        <v>0.95800000000000018</v>
      </c>
      <c r="AF209" s="390">
        <f t="shared" si="51"/>
        <v>2.177</v>
      </c>
      <c r="AG209" s="390">
        <f t="shared" si="52"/>
        <v>1.544</v>
      </c>
      <c r="AH209" s="390">
        <f t="shared" si="53"/>
        <v>1.4560000000000004</v>
      </c>
      <c r="AI209" s="390">
        <f t="shared" si="54"/>
        <v>1.9880000000000004</v>
      </c>
      <c r="AJ209" s="390">
        <f t="shared" si="55"/>
        <v>1.2710000000000004</v>
      </c>
      <c r="AK209" s="390">
        <f t="shared" si="56"/>
        <v>1.5550000000000002</v>
      </c>
      <c r="AL209" s="390">
        <f t="shared" si="57"/>
        <v>1.665</v>
      </c>
      <c r="AM209" s="390">
        <f t="shared" si="58"/>
        <v>1.5460000000000003</v>
      </c>
      <c r="AN209" s="390">
        <f t="shared" si="59"/>
        <v>1.1400000000000006</v>
      </c>
      <c r="AO209" s="390">
        <f t="shared" si="60"/>
        <v>2.0430000000000001</v>
      </c>
    </row>
    <row r="210" spans="1:41" ht="15" customHeight="1" x14ac:dyDescent="0.25">
      <c r="A210" s="127" t="s">
        <v>6926</v>
      </c>
      <c r="B210" s="125" t="s">
        <v>2076</v>
      </c>
      <c r="C210" s="125" t="s">
        <v>6929</v>
      </c>
      <c r="D210" s="125" t="s">
        <v>6935</v>
      </c>
      <c r="E210" s="125" t="s">
        <v>5986</v>
      </c>
      <c r="F210" s="126">
        <v>4</v>
      </c>
      <c r="G210" s="126">
        <v>4.2</v>
      </c>
      <c r="H210" s="126">
        <v>3.36</v>
      </c>
      <c r="I210" s="126"/>
      <c r="J210" s="329"/>
      <c r="K210" s="323">
        <f>ROUND(SUMIF('VGT-Bewegungsdaten'!B:B,A210,'VGT-Bewegungsdaten'!C:C),3)</f>
        <v>0</v>
      </c>
      <c r="L210" s="324">
        <f>ROUND(SUMIF('VGT-Bewegungsdaten'!B:B,$A210,'VGT-Bewegungsdaten'!D:D),2)</f>
        <v>0</v>
      </c>
      <c r="N210" s="376" t="s">
        <v>4930</v>
      </c>
      <c r="O210" s="376" t="s">
        <v>4939</v>
      </c>
      <c r="P210" s="326">
        <f>ROUND(SUMIF('AV-Bewegungsdaten'!B:B,A210,'AV-Bewegungsdaten'!C:C),3)</f>
        <v>0</v>
      </c>
      <c r="Q210" s="324">
        <f>ROUND(SUMIF('AV-Bewegungsdaten'!B:B,$A210,'AV-Bewegungsdaten'!D:D),2)</f>
        <v>0</v>
      </c>
      <c r="T210" s="327"/>
      <c r="U210" s="326">
        <f>ROUND(SUMIF('DV-Bewegungsdaten'!B:B,Kategorien!A210,'DV-Bewegungsdaten'!D:D),3)</f>
        <v>0</v>
      </c>
      <c r="V210" s="324">
        <f>ROUND(SUMIF('DV-Bewegungsdaten'!B:B,Kategorien!A210,'DV-Bewegungsdaten'!E:E),3)</f>
        <v>0</v>
      </c>
      <c r="AD210" s="390">
        <f t="shared" si="49"/>
        <v>0</v>
      </c>
      <c r="AE210" s="390">
        <f t="shared" si="50"/>
        <v>0</v>
      </c>
      <c r="AF210" s="390">
        <f t="shared" si="51"/>
        <v>1.137</v>
      </c>
      <c r="AG210" s="390">
        <f t="shared" si="52"/>
        <v>0.504</v>
      </c>
      <c r="AH210" s="390">
        <f t="shared" si="53"/>
        <v>0.41600000000000037</v>
      </c>
      <c r="AI210" s="390">
        <f t="shared" si="54"/>
        <v>0.9480000000000004</v>
      </c>
      <c r="AJ210" s="390">
        <f t="shared" si="55"/>
        <v>0.23100000000000032</v>
      </c>
      <c r="AK210" s="390">
        <f t="shared" si="56"/>
        <v>0.51500000000000012</v>
      </c>
      <c r="AL210" s="390">
        <f t="shared" si="57"/>
        <v>0.625</v>
      </c>
      <c r="AM210" s="390">
        <f t="shared" si="58"/>
        <v>0.50600000000000023</v>
      </c>
      <c r="AN210" s="390">
        <f t="shared" si="59"/>
        <v>0.10000000000000053</v>
      </c>
      <c r="AO210" s="390">
        <f t="shared" si="60"/>
        <v>1.0030000000000001</v>
      </c>
    </row>
    <row r="211" spans="1:41" ht="15" customHeight="1" x14ac:dyDescent="0.25">
      <c r="A211" s="127" t="s">
        <v>6927</v>
      </c>
      <c r="B211" s="125" t="s">
        <v>2076</v>
      </c>
      <c r="C211" s="125" t="s">
        <v>6929</v>
      </c>
      <c r="D211" s="125" t="s">
        <v>6936</v>
      </c>
      <c r="E211" s="125" t="s">
        <v>5986</v>
      </c>
      <c r="F211" s="126">
        <v>3.24</v>
      </c>
      <c r="G211" s="126">
        <v>3.44</v>
      </c>
      <c r="H211" s="126">
        <v>2.75</v>
      </c>
      <c r="I211" s="126"/>
      <c r="J211" s="329"/>
      <c r="K211" s="323">
        <f>ROUND(SUMIF('VGT-Bewegungsdaten'!B:B,A211,'VGT-Bewegungsdaten'!C:C),3)</f>
        <v>0</v>
      </c>
      <c r="L211" s="324">
        <f>ROUND(SUMIF('VGT-Bewegungsdaten'!B:B,$A211,'VGT-Bewegungsdaten'!D:D),2)</f>
        <v>0</v>
      </c>
      <c r="N211" s="376" t="s">
        <v>4930</v>
      </c>
      <c r="O211" s="376" t="s">
        <v>4939</v>
      </c>
      <c r="P211" s="326">
        <f>ROUND(SUMIF('AV-Bewegungsdaten'!B:B,A211,'AV-Bewegungsdaten'!C:C),3)</f>
        <v>0</v>
      </c>
      <c r="Q211" s="324">
        <f>ROUND(SUMIF('AV-Bewegungsdaten'!B:B,$A211,'AV-Bewegungsdaten'!D:D),2)</f>
        <v>0</v>
      </c>
      <c r="T211" s="327"/>
      <c r="U211" s="326">
        <f>ROUND(SUMIF('DV-Bewegungsdaten'!B:B,Kategorien!A211,'DV-Bewegungsdaten'!D:D),3)</f>
        <v>0</v>
      </c>
      <c r="V211" s="324">
        <f>ROUND(SUMIF('DV-Bewegungsdaten'!B:B,Kategorien!A211,'DV-Bewegungsdaten'!E:E),3)</f>
        <v>0</v>
      </c>
      <c r="AD211" s="390">
        <f t="shared" si="49"/>
        <v>0</v>
      </c>
      <c r="AE211" s="390">
        <f t="shared" si="50"/>
        <v>0</v>
      </c>
      <c r="AF211" s="390">
        <f t="shared" si="51"/>
        <v>0.37699999999999978</v>
      </c>
      <c r="AG211" s="390">
        <f t="shared" si="52"/>
        <v>0</v>
      </c>
      <c r="AH211" s="390">
        <f t="shared" si="53"/>
        <v>0</v>
      </c>
      <c r="AI211" s="390">
        <f t="shared" si="54"/>
        <v>0.18800000000000017</v>
      </c>
      <c r="AJ211" s="390">
        <f t="shared" si="55"/>
        <v>0</v>
      </c>
      <c r="AK211" s="390">
        <f t="shared" si="56"/>
        <v>0</v>
      </c>
      <c r="AL211" s="390">
        <f t="shared" si="57"/>
        <v>0</v>
      </c>
      <c r="AM211" s="390">
        <f t="shared" si="58"/>
        <v>0</v>
      </c>
      <c r="AN211" s="390">
        <f t="shared" si="59"/>
        <v>0</v>
      </c>
      <c r="AO211" s="390">
        <f t="shared" si="60"/>
        <v>0.24299999999999988</v>
      </c>
    </row>
    <row r="212" spans="1:41" ht="15" customHeight="1" x14ac:dyDescent="0.25">
      <c r="A212" s="127" t="s">
        <v>1534</v>
      </c>
      <c r="B212" s="125" t="s">
        <v>2077</v>
      </c>
      <c r="C212" s="125" t="s">
        <v>3997</v>
      </c>
      <c r="D212" s="125" t="s">
        <v>1535</v>
      </c>
      <c r="E212" s="125" t="s">
        <v>2452</v>
      </c>
      <c r="F212" s="126">
        <v>11.67</v>
      </c>
      <c r="G212" s="126">
        <v>11.87</v>
      </c>
      <c r="H212" s="126">
        <v>9.34</v>
      </c>
      <c r="I212" s="126"/>
      <c r="J212" s="317"/>
      <c r="K212" s="323">
        <f>ROUND(SUMIF('VGT-Bewegungsdaten'!B:B,A212,'VGT-Bewegungsdaten'!C:C),3)</f>
        <v>0</v>
      </c>
      <c r="L212" s="324">
        <f>ROUND(SUMIF('VGT-Bewegungsdaten'!B:B,$A212,'VGT-Bewegungsdaten'!D:D),2)</f>
        <v>0</v>
      </c>
      <c r="N212" s="376" t="s">
        <v>4930</v>
      </c>
      <c r="O212" s="376" t="s">
        <v>4940</v>
      </c>
      <c r="P212" s="326">
        <f>ROUND(SUMIF('AV-Bewegungsdaten'!B:B,A212,'AV-Bewegungsdaten'!C:C),3)</f>
        <v>0</v>
      </c>
      <c r="Q212" s="324">
        <f>ROUND(SUMIF('AV-Bewegungsdaten'!B:B,$A212,'AV-Bewegungsdaten'!D:D),2)</f>
        <v>0</v>
      </c>
      <c r="T212" s="327"/>
      <c r="U212" s="326">
        <f>ROUND(SUMIF('DV-Bewegungsdaten'!B:B,Kategorien!A212,'DV-Bewegungsdaten'!D:D),3)</f>
        <v>0</v>
      </c>
      <c r="V212" s="324">
        <f>ROUND(SUMIF('DV-Bewegungsdaten'!B:B,Kategorien!A212,'DV-Bewegungsdaten'!E:E),3)</f>
        <v>0</v>
      </c>
      <c r="AD212" s="390">
        <f t="shared" si="37"/>
        <v>6.9309999999999992</v>
      </c>
      <c r="AE212" s="390">
        <f t="shared" si="38"/>
        <v>7.5879999999999992</v>
      </c>
      <c r="AF212" s="390">
        <f t="shared" si="39"/>
        <v>8.8069999999999986</v>
      </c>
      <c r="AG212" s="390">
        <f t="shared" si="40"/>
        <v>8.1739999999999995</v>
      </c>
      <c r="AH212" s="390">
        <f t="shared" si="41"/>
        <v>8.0859999999999985</v>
      </c>
      <c r="AI212" s="390">
        <f t="shared" si="42"/>
        <v>8.6179999999999986</v>
      </c>
      <c r="AJ212" s="390">
        <f t="shared" si="43"/>
        <v>7.9009999999999998</v>
      </c>
      <c r="AK212" s="390">
        <f t="shared" si="44"/>
        <v>8.1849999999999987</v>
      </c>
      <c r="AL212" s="390">
        <f t="shared" si="45"/>
        <v>8.2949999999999982</v>
      </c>
      <c r="AM212" s="390">
        <f t="shared" si="46"/>
        <v>8.1759999999999984</v>
      </c>
      <c r="AN212" s="390">
        <f t="shared" si="47"/>
        <v>7.77</v>
      </c>
      <c r="AO212" s="390">
        <f t="shared" si="48"/>
        <v>8.6729999999999983</v>
      </c>
    </row>
    <row r="213" spans="1:41" ht="15" customHeight="1" x14ac:dyDescent="0.25">
      <c r="A213" s="127" t="s">
        <v>6000</v>
      </c>
      <c r="B213" s="125" t="s">
        <v>2077</v>
      </c>
      <c r="C213" s="125" t="s">
        <v>3997</v>
      </c>
      <c r="D213" s="125" t="s">
        <v>5920</v>
      </c>
      <c r="E213" s="125" t="s">
        <v>5855</v>
      </c>
      <c r="F213" s="126">
        <v>21.05</v>
      </c>
      <c r="G213" s="126">
        <v>21.25</v>
      </c>
      <c r="H213" s="126">
        <v>16.84</v>
      </c>
      <c r="I213" s="126"/>
      <c r="J213" s="317"/>
      <c r="K213" s="323">
        <f>ROUND(SUMIF('VGT-Bewegungsdaten'!B:B,A213,'VGT-Bewegungsdaten'!C:C),3)</f>
        <v>0</v>
      </c>
      <c r="L213" s="324">
        <f>ROUND(SUMIF('VGT-Bewegungsdaten'!B:B,$A213,'VGT-Bewegungsdaten'!D:D),2)</f>
        <v>0</v>
      </c>
      <c r="N213" s="376" t="s">
        <v>4930</v>
      </c>
      <c r="O213" s="376" t="s">
        <v>4940</v>
      </c>
      <c r="P213" s="326">
        <f>ROUND(SUMIF('AV-Bewegungsdaten'!B:B,A213,'AV-Bewegungsdaten'!C:C),3)</f>
        <v>0</v>
      </c>
      <c r="Q213" s="324">
        <f>ROUND(SUMIF('AV-Bewegungsdaten'!B:B,$A213,'AV-Bewegungsdaten'!D:D),2)</f>
        <v>0</v>
      </c>
      <c r="T213" s="327"/>
      <c r="U213" s="326">
        <f>ROUND(SUMIF('DV-Bewegungsdaten'!B:B,Kategorien!A213,'DV-Bewegungsdaten'!D:D),3)</f>
        <v>0</v>
      </c>
      <c r="V213" s="324">
        <f>ROUND(SUMIF('DV-Bewegungsdaten'!B:B,Kategorien!A213,'DV-Bewegungsdaten'!E:E),3)</f>
        <v>0</v>
      </c>
      <c r="AD213" s="390">
        <f t="shared" si="37"/>
        <v>16.311</v>
      </c>
      <c r="AE213" s="390">
        <f t="shared" si="38"/>
        <v>16.968</v>
      </c>
      <c r="AF213" s="390">
        <f t="shared" si="39"/>
        <v>18.187000000000001</v>
      </c>
      <c r="AG213" s="390">
        <f t="shared" si="40"/>
        <v>17.553999999999998</v>
      </c>
      <c r="AH213" s="390">
        <f t="shared" si="41"/>
        <v>17.466000000000001</v>
      </c>
      <c r="AI213" s="390">
        <f t="shared" si="42"/>
        <v>17.998000000000001</v>
      </c>
      <c r="AJ213" s="390">
        <f t="shared" si="43"/>
        <v>17.280999999999999</v>
      </c>
      <c r="AK213" s="390">
        <f t="shared" si="44"/>
        <v>17.565000000000001</v>
      </c>
      <c r="AL213" s="390">
        <f t="shared" si="45"/>
        <v>17.675000000000001</v>
      </c>
      <c r="AM213" s="390">
        <f t="shared" si="46"/>
        <v>17.556000000000001</v>
      </c>
      <c r="AN213" s="390">
        <f t="shared" si="47"/>
        <v>17.149999999999999</v>
      </c>
      <c r="AO213" s="390">
        <f t="shared" si="48"/>
        <v>18.053000000000001</v>
      </c>
    </row>
    <row r="214" spans="1:41" ht="15" customHeight="1" x14ac:dyDescent="0.25">
      <c r="A214" s="127" t="s">
        <v>1536</v>
      </c>
      <c r="B214" s="125" t="s">
        <v>2077</v>
      </c>
      <c r="C214" s="125" t="s">
        <v>3997</v>
      </c>
      <c r="D214" s="125" t="s">
        <v>1537</v>
      </c>
      <c r="E214" s="125" t="s">
        <v>1538</v>
      </c>
      <c r="F214" s="126">
        <v>14.67</v>
      </c>
      <c r="G214" s="126">
        <v>14.87</v>
      </c>
      <c r="H214" s="126">
        <v>11.74</v>
      </c>
      <c r="I214" s="126"/>
      <c r="J214" s="317"/>
      <c r="K214" s="323">
        <f>ROUND(SUMIF('VGT-Bewegungsdaten'!B:B,A214,'VGT-Bewegungsdaten'!C:C),3)</f>
        <v>0</v>
      </c>
      <c r="L214" s="324">
        <f>ROUND(SUMIF('VGT-Bewegungsdaten'!B:B,$A214,'VGT-Bewegungsdaten'!D:D),2)</f>
        <v>0</v>
      </c>
      <c r="N214" s="376" t="s">
        <v>4930</v>
      </c>
      <c r="O214" s="376" t="s">
        <v>4940</v>
      </c>
      <c r="P214" s="326">
        <f>ROUND(SUMIF('AV-Bewegungsdaten'!B:B,A214,'AV-Bewegungsdaten'!C:C),3)</f>
        <v>0</v>
      </c>
      <c r="Q214" s="324">
        <f>ROUND(SUMIF('AV-Bewegungsdaten'!B:B,$A214,'AV-Bewegungsdaten'!D:D),2)</f>
        <v>0</v>
      </c>
      <c r="T214" s="327"/>
      <c r="U214" s="326">
        <f>ROUND(SUMIF('DV-Bewegungsdaten'!B:B,Kategorien!A214,'DV-Bewegungsdaten'!D:D),3)</f>
        <v>0</v>
      </c>
      <c r="V214" s="324">
        <f>ROUND(SUMIF('DV-Bewegungsdaten'!B:B,Kategorien!A214,'DV-Bewegungsdaten'!E:E),3)</f>
        <v>0</v>
      </c>
      <c r="AD214" s="390">
        <f t="shared" si="37"/>
        <v>9.9309999999999992</v>
      </c>
      <c r="AE214" s="390">
        <f t="shared" si="38"/>
        <v>10.587999999999999</v>
      </c>
      <c r="AF214" s="390">
        <f t="shared" si="39"/>
        <v>11.806999999999999</v>
      </c>
      <c r="AG214" s="390">
        <f t="shared" si="40"/>
        <v>11.173999999999999</v>
      </c>
      <c r="AH214" s="390">
        <f t="shared" si="41"/>
        <v>11.085999999999999</v>
      </c>
      <c r="AI214" s="390">
        <f t="shared" si="42"/>
        <v>11.617999999999999</v>
      </c>
      <c r="AJ214" s="390">
        <f t="shared" si="43"/>
        <v>10.901</v>
      </c>
      <c r="AK214" s="390">
        <f t="shared" si="44"/>
        <v>11.184999999999999</v>
      </c>
      <c r="AL214" s="390">
        <f t="shared" si="45"/>
        <v>11.294999999999998</v>
      </c>
      <c r="AM214" s="390">
        <f t="shared" si="46"/>
        <v>11.175999999999998</v>
      </c>
      <c r="AN214" s="390">
        <f t="shared" si="47"/>
        <v>10.77</v>
      </c>
      <c r="AO214" s="390">
        <f t="shared" si="48"/>
        <v>11.672999999999998</v>
      </c>
    </row>
    <row r="215" spans="1:41" ht="15" customHeight="1" x14ac:dyDescent="0.25">
      <c r="A215" s="127" t="s">
        <v>1539</v>
      </c>
      <c r="B215" s="125" t="s">
        <v>2077</v>
      </c>
      <c r="C215" s="125" t="s">
        <v>3997</v>
      </c>
      <c r="D215" s="125" t="s">
        <v>1540</v>
      </c>
      <c r="E215" s="125" t="s">
        <v>1541</v>
      </c>
      <c r="F215" s="126">
        <v>14.67</v>
      </c>
      <c r="G215" s="126">
        <v>14.87</v>
      </c>
      <c r="H215" s="126">
        <v>11.74</v>
      </c>
      <c r="I215" s="126"/>
      <c r="J215" s="317"/>
      <c r="K215" s="323">
        <f>ROUND(SUMIF('VGT-Bewegungsdaten'!B:B,A215,'VGT-Bewegungsdaten'!C:C),3)</f>
        <v>0</v>
      </c>
      <c r="L215" s="324">
        <f>ROUND(SUMIF('VGT-Bewegungsdaten'!B:B,$A215,'VGT-Bewegungsdaten'!D:D),2)</f>
        <v>0</v>
      </c>
      <c r="N215" s="376" t="s">
        <v>4930</v>
      </c>
      <c r="O215" s="376" t="s">
        <v>4940</v>
      </c>
      <c r="P215" s="326">
        <f>ROUND(SUMIF('AV-Bewegungsdaten'!B:B,A215,'AV-Bewegungsdaten'!C:C),3)</f>
        <v>0</v>
      </c>
      <c r="Q215" s="324">
        <f>ROUND(SUMIF('AV-Bewegungsdaten'!B:B,$A215,'AV-Bewegungsdaten'!D:D),2)</f>
        <v>0</v>
      </c>
      <c r="T215" s="327"/>
      <c r="U215" s="326">
        <f>ROUND(SUMIF('DV-Bewegungsdaten'!B:B,Kategorien!A215,'DV-Bewegungsdaten'!D:D),3)</f>
        <v>0</v>
      </c>
      <c r="V215" s="324">
        <f>ROUND(SUMIF('DV-Bewegungsdaten'!B:B,Kategorien!A215,'DV-Bewegungsdaten'!E:E),3)</f>
        <v>0</v>
      </c>
      <c r="AD215" s="390">
        <f t="shared" si="37"/>
        <v>9.9309999999999992</v>
      </c>
      <c r="AE215" s="390">
        <f t="shared" si="38"/>
        <v>10.587999999999999</v>
      </c>
      <c r="AF215" s="390">
        <f t="shared" si="39"/>
        <v>11.806999999999999</v>
      </c>
      <c r="AG215" s="390">
        <f t="shared" si="40"/>
        <v>11.173999999999999</v>
      </c>
      <c r="AH215" s="390">
        <f t="shared" si="41"/>
        <v>11.085999999999999</v>
      </c>
      <c r="AI215" s="390">
        <f t="shared" si="42"/>
        <v>11.617999999999999</v>
      </c>
      <c r="AJ215" s="390">
        <f t="shared" si="43"/>
        <v>10.901</v>
      </c>
      <c r="AK215" s="390">
        <f t="shared" si="44"/>
        <v>11.184999999999999</v>
      </c>
      <c r="AL215" s="390">
        <f t="shared" si="45"/>
        <v>11.294999999999998</v>
      </c>
      <c r="AM215" s="390">
        <f t="shared" si="46"/>
        <v>11.175999999999998</v>
      </c>
      <c r="AN215" s="390">
        <f t="shared" si="47"/>
        <v>10.77</v>
      </c>
      <c r="AO215" s="390">
        <f t="shared" si="48"/>
        <v>11.672999999999998</v>
      </c>
    </row>
    <row r="216" spans="1:41" ht="15" customHeight="1" x14ac:dyDescent="0.25">
      <c r="A216" s="127" t="s">
        <v>2543</v>
      </c>
      <c r="B216" s="125" t="s">
        <v>2077</v>
      </c>
      <c r="C216" s="125" t="s">
        <v>3997</v>
      </c>
      <c r="D216" s="125" t="s">
        <v>2544</v>
      </c>
      <c r="E216" s="125" t="s">
        <v>2545</v>
      </c>
      <c r="F216" s="126">
        <v>14.64</v>
      </c>
      <c r="G216" s="126">
        <v>14.84</v>
      </c>
      <c r="H216" s="126">
        <v>11.71</v>
      </c>
      <c r="I216" s="126"/>
      <c r="J216" s="317"/>
      <c r="K216" s="323">
        <f>ROUND(SUMIF('VGT-Bewegungsdaten'!B:B,A216,'VGT-Bewegungsdaten'!C:C),3)</f>
        <v>0</v>
      </c>
      <c r="L216" s="324">
        <f>ROUND(SUMIF('VGT-Bewegungsdaten'!B:B,$A216,'VGT-Bewegungsdaten'!D:D),2)</f>
        <v>0</v>
      </c>
      <c r="N216" s="376" t="s">
        <v>4930</v>
      </c>
      <c r="O216" s="376" t="s">
        <v>4940</v>
      </c>
      <c r="P216" s="326">
        <f>ROUND(SUMIF('AV-Bewegungsdaten'!B:B,A216,'AV-Bewegungsdaten'!C:C),3)</f>
        <v>0</v>
      </c>
      <c r="Q216" s="324">
        <f>ROUND(SUMIF('AV-Bewegungsdaten'!B:B,$A216,'AV-Bewegungsdaten'!D:D),2)</f>
        <v>0</v>
      </c>
      <c r="T216" s="327"/>
      <c r="U216" s="326">
        <f>ROUND(SUMIF('DV-Bewegungsdaten'!B:B,Kategorien!A216,'DV-Bewegungsdaten'!D:D),3)</f>
        <v>0</v>
      </c>
      <c r="V216" s="324">
        <f>ROUND(SUMIF('DV-Bewegungsdaten'!B:B,Kategorien!A216,'DV-Bewegungsdaten'!E:E),3)</f>
        <v>0</v>
      </c>
      <c r="AD216" s="390">
        <f t="shared" si="37"/>
        <v>9.9009999999999998</v>
      </c>
      <c r="AE216" s="390">
        <f t="shared" si="38"/>
        <v>10.558</v>
      </c>
      <c r="AF216" s="390">
        <f t="shared" si="39"/>
        <v>11.776999999999999</v>
      </c>
      <c r="AG216" s="390">
        <f t="shared" si="40"/>
        <v>11.144</v>
      </c>
      <c r="AH216" s="390">
        <f t="shared" si="41"/>
        <v>11.056000000000001</v>
      </c>
      <c r="AI216" s="390">
        <f t="shared" si="42"/>
        <v>11.588000000000001</v>
      </c>
      <c r="AJ216" s="390">
        <f t="shared" si="43"/>
        <v>10.871</v>
      </c>
      <c r="AK216" s="390">
        <f t="shared" si="44"/>
        <v>11.154999999999999</v>
      </c>
      <c r="AL216" s="390">
        <f t="shared" si="45"/>
        <v>11.265000000000001</v>
      </c>
      <c r="AM216" s="390">
        <f t="shared" si="46"/>
        <v>11.146000000000001</v>
      </c>
      <c r="AN216" s="390">
        <f t="shared" si="47"/>
        <v>10.74</v>
      </c>
      <c r="AO216" s="390">
        <f t="shared" si="48"/>
        <v>11.643000000000001</v>
      </c>
    </row>
    <row r="217" spans="1:41" ht="15" customHeight="1" x14ac:dyDescent="0.25">
      <c r="A217" s="127" t="s">
        <v>3287</v>
      </c>
      <c r="B217" s="125" t="s">
        <v>2077</v>
      </c>
      <c r="C217" s="125" t="s">
        <v>3997</v>
      </c>
      <c r="D217" s="125" t="s">
        <v>3288</v>
      </c>
      <c r="E217" s="125" t="s">
        <v>3289</v>
      </c>
      <c r="F217" s="126">
        <v>14.61</v>
      </c>
      <c r="G217" s="126">
        <v>14.809999999999999</v>
      </c>
      <c r="H217" s="126">
        <v>11.69</v>
      </c>
      <c r="I217" s="126"/>
      <c r="J217" s="317"/>
      <c r="K217" s="323">
        <f>ROUND(SUMIF('VGT-Bewegungsdaten'!B:B,A217,'VGT-Bewegungsdaten'!C:C),3)</f>
        <v>0</v>
      </c>
      <c r="L217" s="324">
        <f>ROUND(SUMIF('VGT-Bewegungsdaten'!B:B,$A217,'VGT-Bewegungsdaten'!D:D),2)</f>
        <v>0</v>
      </c>
      <c r="N217" s="376" t="s">
        <v>4930</v>
      </c>
      <c r="O217" s="376" t="s">
        <v>4940</v>
      </c>
      <c r="P217" s="326">
        <f>ROUND(SUMIF('AV-Bewegungsdaten'!B:B,A217,'AV-Bewegungsdaten'!C:C),3)</f>
        <v>0</v>
      </c>
      <c r="Q217" s="324">
        <f>ROUND(SUMIF('AV-Bewegungsdaten'!B:B,$A217,'AV-Bewegungsdaten'!D:D),2)</f>
        <v>0</v>
      </c>
      <c r="T217" s="327"/>
      <c r="U217" s="326">
        <f>ROUND(SUMIF('DV-Bewegungsdaten'!B:B,Kategorien!A217,'DV-Bewegungsdaten'!D:D),3)</f>
        <v>0</v>
      </c>
      <c r="V217" s="324">
        <f>ROUND(SUMIF('DV-Bewegungsdaten'!B:B,Kategorien!A217,'DV-Bewegungsdaten'!E:E),3)</f>
        <v>0</v>
      </c>
      <c r="AD217" s="390">
        <f t="shared" si="37"/>
        <v>9.8709999999999987</v>
      </c>
      <c r="AE217" s="390">
        <f t="shared" si="38"/>
        <v>10.527999999999999</v>
      </c>
      <c r="AF217" s="390">
        <f t="shared" si="39"/>
        <v>11.746999999999998</v>
      </c>
      <c r="AG217" s="390">
        <f t="shared" si="40"/>
        <v>11.113999999999999</v>
      </c>
      <c r="AH217" s="390">
        <f t="shared" si="41"/>
        <v>11.026</v>
      </c>
      <c r="AI217" s="390">
        <f t="shared" si="42"/>
        <v>11.558</v>
      </c>
      <c r="AJ217" s="390">
        <f t="shared" si="43"/>
        <v>10.840999999999999</v>
      </c>
      <c r="AK217" s="390">
        <f t="shared" si="44"/>
        <v>11.124999999999998</v>
      </c>
      <c r="AL217" s="390">
        <f t="shared" si="45"/>
        <v>11.234999999999999</v>
      </c>
      <c r="AM217" s="390">
        <f t="shared" si="46"/>
        <v>11.116</v>
      </c>
      <c r="AN217" s="390">
        <f t="shared" si="47"/>
        <v>10.709999999999999</v>
      </c>
      <c r="AO217" s="390">
        <f t="shared" si="48"/>
        <v>11.613</v>
      </c>
    </row>
    <row r="218" spans="1:41" ht="15" customHeight="1" x14ac:dyDescent="0.25">
      <c r="A218" s="127" t="s">
        <v>4049</v>
      </c>
      <c r="B218" s="125" t="s">
        <v>2077</v>
      </c>
      <c r="C218" s="125" t="s">
        <v>3997</v>
      </c>
      <c r="D218" s="125" t="s">
        <v>4050</v>
      </c>
      <c r="E218" s="125" t="s">
        <v>4051</v>
      </c>
      <c r="F218" s="126">
        <v>14.58</v>
      </c>
      <c r="G218" s="126">
        <v>14.78</v>
      </c>
      <c r="H218" s="126">
        <v>11.66</v>
      </c>
      <c r="I218" s="126"/>
      <c r="J218" s="317"/>
      <c r="K218" s="323">
        <f>ROUND(SUMIF('VGT-Bewegungsdaten'!B:B,A218,'VGT-Bewegungsdaten'!C:C),3)</f>
        <v>0</v>
      </c>
      <c r="L218" s="324">
        <f>ROUND(SUMIF('VGT-Bewegungsdaten'!B:B,$A218,'VGT-Bewegungsdaten'!D:D),2)</f>
        <v>0</v>
      </c>
      <c r="N218" s="376" t="s">
        <v>4930</v>
      </c>
      <c r="O218" s="376" t="s">
        <v>4940</v>
      </c>
      <c r="P218" s="326">
        <f>ROUND(SUMIF('AV-Bewegungsdaten'!B:B,A218,'AV-Bewegungsdaten'!C:C),3)</f>
        <v>0</v>
      </c>
      <c r="Q218" s="324">
        <f>ROUND(SUMIF('AV-Bewegungsdaten'!B:B,$A218,'AV-Bewegungsdaten'!D:D),2)</f>
        <v>0</v>
      </c>
      <c r="T218" s="327"/>
      <c r="U218" s="326">
        <f>ROUND(SUMIF('DV-Bewegungsdaten'!B:B,Kategorien!A218,'DV-Bewegungsdaten'!D:D),3)</f>
        <v>0</v>
      </c>
      <c r="V218" s="324">
        <f>ROUND(SUMIF('DV-Bewegungsdaten'!B:B,Kategorien!A218,'DV-Bewegungsdaten'!E:E),3)</f>
        <v>0</v>
      </c>
      <c r="AD218" s="390">
        <f t="shared" si="37"/>
        <v>9.8409999999999993</v>
      </c>
      <c r="AE218" s="390">
        <f t="shared" si="38"/>
        <v>10.497999999999999</v>
      </c>
      <c r="AF218" s="390">
        <f t="shared" si="39"/>
        <v>11.716999999999999</v>
      </c>
      <c r="AG218" s="390">
        <f t="shared" si="40"/>
        <v>11.084</v>
      </c>
      <c r="AH218" s="390">
        <f t="shared" si="41"/>
        <v>10.995999999999999</v>
      </c>
      <c r="AI218" s="390">
        <f t="shared" si="42"/>
        <v>11.527999999999999</v>
      </c>
      <c r="AJ218" s="390">
        <f t="shared" si="43"/>
        <v>10.811</v>
      </c>
      <c r="AK218" s="390">
        <f t="shared" si="44"/>
        <v>11.094999999999999</v>
      </c>
      <c r="AL218" s="390">
        <f t="shared" si="45"/>
        <v>11.204999999999998</v>
      </c>
      <c r="AM218" s="390">
        <f t="shared" si="46"/>
        <v>11.085999999999999</v>
      </c>
      <c r="AN218" s="390">
        <f t="shared" si="47"/>
        <v>10.68</v>
      </c>
      <c r="AO218" s="390">
        <f t="shared" si="48"/>
        <v>11.582999999999998</v>
      </c>
    </row>
    <row r="219" spans="1:41" ht="15" customHeight="1" x14ac:dyDescent="0.25">
      <c r="A219" s="127" t="s">
        <v>1542</v>
      </c>
      <c r="B219" s="125" t="s">
        <v>2077</v>
      </c>
      <c r="C219" s="125" t="s">
        <v>3997</v>
      </c>
      <c r="D219" s="125" t="s">
        <v>1543</v>
      </c>
      <c r="E219" s="125" t="s">
        <v>2452</v>
      </c>
      <c r="F219" s="126">
        <v>12.67</v>
      </c>
      <c r="G219" s="126">
        <v>12.87</v>
      </c>
      <c r="H219" s="126">
        <v>10.14</v>
      </c>
      <c r="I219" s="126"/>
      <c r="J219" s="317"/>
      <c r="K219" s="323">
        <f>ROUND(SUMIF('VGT-Bewegungsdaten'!B:B,A219,'VGT-Bewegungsdaten'!C:C),3)</f>
        <v>0</v>
      </c>
      <c r="L219" s="324">
        <f>ROUND(SUMIF('VGT-Bewegungsdaten'!B:B,$A219,'VGT-Bewegungsdaten'!D:D),2)</f>
        <v>0</v>
      </c>
      <c r="N219" s="376" t="s">
        <v>4930</v>
      </c>
      <c r="O219" s="376" t="s">
        <v>4940</v>
      </c>
      <c r="P219" s="326">
        <f>ROUND(SUMIF('AV-Bewegungsdaten'!B:B,A219,'AV-Bewegungsdaten'!C:C),3)</f>
        <v>0</v>
      </c>
      <c r="Q219" s="324">
        <f>ROUND(SUMIF('AV-Bewegungsdaten'!B:B,$A219,'AV-Bewegungsdaten'!D:D),2)</f>
        <v>0</v>
      </c>
      <c r="T219" s="327"/>
      <c r="U219" s="326">
        <f>ROUND(SUMIF('DV-Bewegungsdaten'!B:B,Kategorien!A219,'DV-Bewegungsdaten'!D:D),3)</f>
        <v>0</v>
      </c>
      <c r="V219" s="324">
        <f>ROUND(SUMIF('DV-Bewegungsdaten'!B:B,Kategorien!A219,'DV-Bewegungsdaten'!E:E),3)</f>
        <v>0</v>
      </c>
      <c r="AD219" s="390">
        <f t="shared" si="37"/>
        <v>7.9309999999999992</v>
      </c>
      <c r="AE219" s="390">
        <f t="shared" si="38"/>
        <v>8.5879999999999992</v>
      </c>
      <c r="AF219" s="390">
        <f t="shared" si="39"/>
        <v>9.8069999999999986</v>
      </c>
      <c r="AG219" s="390">
        <f t="shared" si="40"/>
        <v>9.1739999999999995</v>
      </c>
      <c r="AH219" s="390">
        <f t="shared" si="41"/>
        <v>9.0859999999999985</v>
      </c>
      <c r="AI219" s="390">
        <f t="shared" si="42"/>
        <v>9.6179999999999986</v>
      </c>
      <c r="AJ219" s="390">
        <f t="shared" si="43"/>
        <v>8.9009999999999998</v>
      </c>
      <c r="AK219" s="390">
        <f t="shared" si="44"/>
        <v>9.1849999999999987</v>
      </c>
      <c r="AL219" s="390">
        <f t="shared" si="45"/>
        <v>9.2949999999999982</v>
      </c>
      <c r="AM219" s="390">
        <f t="shared" si="46"/>
        <v>9.1759999999999984</v>
      </c>
      <c r="AN219" s="390">
        <f t="shared" si="47"/>
        <v>8.77</v>
      </c>
      <c r="AO219" s="390">
        <f t="shared" si="48"/>
        <v>9.6729999999999983</v>
      </c>
    </row>
    <row r="220" spans="1:41" ht="15" customHeight="1" x14ac:dyDescent="0.25">
      <c r="A220" s="127" t="s">
        <v>1544</v>
      </c>
      <c r="B220" s="125" t="s">
        <v>2077</v>
      </c>
      <c r="C220" s="125" t="s">
        <v>3997</v>
      </c>
      <c r="D220" s="125" t="s">
        <v>1545</v>
      </c>
      <c r="E220" s="125" t="s">
        <v>1538</v>
      </c>
      <c r="F220" s="126">
        <v>15.67</v>
      </c>
      <c r="G220" s="126">
        <v>15.87</v>
      </c>
      <c r="H220" s="126">
        <v>12.54</v>
      </c>
      <c r="I220" s="126"/>
      <c r="J220" s="317"/>
      <c r="K220" s="323">
        <f>ROUND(SUMIF('VGT-Bewegungsdaten'!B:B,A220,'VGT-Bewegungsdaten'!C:C),3)</f>
        <v>0</v>
      </c>
      <c r="L220" s="324">
        <f>ROUND(SUMIF('VGT-Bewegungsdaten'!B:B,$A220,'VGT-Bewegungsdaten'!D:D),2)</f>
        <v>0</v>
      </c>
      <c r="N220" s="376" t="s">
        <v>4930</v>
      </c>
      <c r="O220" s="376" t="s">
        <v>4940</v>
      </c>
      <c r="P220" s="326">
        <f>ROUND(SUMIF('AV-Bewegungsdaten'!B:B,A220,'AV-Bewegungsdaten'!C:C),3)</f>
        <v>0</v>
      </c>
      <c r="Q220" s="324">
        <f>ROUND(SUMIF('AV-Bewegungsdaten'!B:B,$A220,'AV-Bewegungsdaten'!D:D),2)</f>
        <v>0</v>
      </c>
      <c r="T220" s="327"/>
      <c r="U220" s="326">
        <f>ROUND(SUMIF('DV-Bewegungsdaten'!B:B,Kategorien!A220,'DV-Bewegungsdaten'!D:D),3)</f>
        <v>0</v>
      </c>
      <c r="V220" s="324">
        <f>ROUND(SUMIF('DV-Bewegungsdaten'!B:B,Kategorien!A220,'DV-Bewegungsdaten'!E:E),3)</f>
        <v>0</v>
      </c>
      <c r="AD220" s="390">
        <f t="shared" si="37"/>
        <v>10.930999999999999</v>
      </c>
      <c r="AE220" s="390">
        <f t="shared" si="38"/>
        <v>11.587999999999999</v>
      </c>
      <c r="AF220" s="390">
        <f t="shared" si="39"/>
        <v>12.806999999999999</v>
      </c>
      <c r="AG220" s="390">
        <f t="shared" si="40"/>
        <v>12.173999999999999</v>
      </c>
      <c r="AH220" s="390">
        <f t="shared" si="41"/>
        <v>12.085999999999999</v>
      </c>
      <c r="AI220" s="390">
        <f t="shared" si="42"/>
        <v>12.617999999999999</v>
      </c>
      <c r="AJ220" s="390">
        <f t="shared" si="43"/>
        <v>11.901</v>
      </c>
      <c r="AK220" s="390">
        <f t="shared" si="44"/>
        <v>12.184999999999999</v>
      </c>
      <c r="AL220" s="390">
        <f t="shared" si="45"/>
        <v>12.294999999999998</v>
      </c>
      <c r="AM220" s="390">
        <f t="shared" si="46"/>
        <v>12.175999999999998</v>
      </c>
      <c r="AN220" s="390">
        <f t="shared" si="47"/>
        <v>11.77</v>
      </c>
      <c r="AO220" s="390">
        <f t="shared" si="48"/>
        <v>12.672999999999998</v>
      </c>
    </row>
    <row r="221" spans="1:41" ht="15" customHeight="1" x14ac:dyDescent="0.25">
      <c r="A221" s="127" t="s">
        <v>1546</v>
      </c>
      <c r="B221" s="125" t="s">
        <v>2077</v>
      </c>
      <c r="C221" s="125" t="s">
        <v>3997</v>
      </c>
      <c r="D221" s="125" t="s">
        <v>1547</v>
      </c>
      <c r="E221" s="125" t="s">
        <v>1541</v>
      </c>
      <c r="F221" s="126">
        <v>15.67</v>
      </c>
      <c r="G221" s="126">
        <v>15.87</v>
      </c>
      <c r="H221" s="126">
        <v>12.54</v>
      </c>
      <c r="I221" s="126"/>
      <c r="J221" s="317"/>
      <c r="K221" s="323">
        <f>ROUND(SUMIF('VGT-Bewegungsdaten'!B:B,A221,'VGT-Bewegungsdaten'!C:C),3)</f>
        <v>0</v>
      </c>
      <c r="L221" s="324">
        <f>ROUND(SUMIF('VGT-Bewegungsdaten'!B:B,$A221,'VGT-Bewegungsdaten'!D:D),2)</f>
        <v>0</v>
      </c>
      <c r="N221" s="376" t="s">
        <v>4930</v>
      </c>
      <c r="O221" s="376" t="s">
        <v>4940</v>
      </c>
      <c r="P221" s="326">
        <f>ROUND(SUMIF('AV-Bewegungsdaten'!B:B,A221,'AV-Bewegungsdaten'!C:C),3)</f>
        <v>0</v>
      </c>
      <c r="Q221" s="324">
        <f>ROUND(SUMIF('AV-Bewegungsdaten'!B:B,$A221,'AV-Bewegungsdaten'!D:D),2)</f>
        <v>0</v>
      </c>
      <c r="T221" s="327"/>
      <c r="U221" s="326">
        <f>ROUND(SUMIF('DV-Bewegungsdaten'!B:B,Kategorien!A221,'DV-Bewegungsdaten'!D:D),3)</f>
        <v>0</v>
      </c>
      <c r="V221" s="324">
        <f>ROUND(SUMIF('DV-Bewegungsdaten'!B:B,Kategorien!A221,'DV-Bewegungsdaten'!E:E),3)</f>
        <v>0</v>
      </c>
      <c r="AD221" s="390">
        <f t="shared" si="37"/>
        <v>10.930999999999999</v>
      </c>
      <c r="AE221" s="390">
        <f t="shared" si="38"/>
        <v>11.587999999999999</v>
      </c>
      <c r="AF221" s="390">
        <f t="shared" si="39"/>
        <v>12.806999999999999</v>
      </c>
      <c r="AG221" s="390">
        <f t="shared" si="40"/>
        <v>12.173999999999999</v>
      </c>
      <c r="AH221" s="390">
        <f t="shared" si="41"/>
        <v>12.085999999999999</v>
      </c>
      <c r="AI221" s="390">
        <f t="shared" si="42"/>
        <v>12.617999999999999</v>
      </c>
      <c r="AJ221" s="390">
        <f t="shared" si="43"/>
        <v>11.901</v>
      </c>
      <c r="AK221" s="390">
        <f t="shared" si="44"/>
        <v>12.184999999999999</v>
      </c>
      <c r="AL221" s="390">
        <f t="shared" si="45"/>
        <v>12.294999999999998</v>
      </c>
      <c r="AM221" s="390">
        <f t="shared" si="46"/>
        <v>12.175999999999998</v>
      </c>
      <c r="AN221" s="390">
        <f t="shared" si="47"/>
        <v>11.77</v>
      </c>
      <c r="AO221" s="390">
        <f t="shared" si="48"/>
        <v>12.672999999999998</v>
      </c>
    </row>
    <row r="222" spans="1:41" ht="15" customHeight="1" x14ac:dyDescent="0.25">
      <c r="A222" s="127" t="s">
        <v>2546</v>
      </c>
      <c r="B222" s="125" t="s">
        <v>2077</v>
      </c>
      <c r="C222" s="125" t="s">
        <v>3997</v>
      </c>
      <c r="D222" s="125" t="s">
        <v>2547</v>
      </c>
      <c r="E222" s="125" t="s">
        <v>2545</v>
      </c>
      <c r="F222" s="126">
        <v>15.64</v>
      </c>
      <c r="G222" s="126">
        <v>15.84</v>
      </c>
      <c r="H222" s="126">
        <v>12.51</v>
      </c>
      <c r="I222" s="126"/>
      <c r="J222" s="317"/>
      <c r="K222" s="323">
        <f>ROUND(SUMIF('VGT-Bewegungsdaten'!B:B,A222,'VGT-Bewegungsdaten'!C:C),3)</f>
        <v>0</v>
      </c>
      <c r="L222" s="324">
        <f>ROUND(SUMIF('VGT-Bewegungsdaten'!B:B,$A222,'VGT-Bewegungsdaten'!D:D),2)</f>
        <v>0</v>
      </c>
      <c r="N222" s="376" t="s">
        <v>4930</v>
      </c>
      <c r="O222" s="376" t="s">
        <v>4940</v>
      </c>
      <c r="P222" s="326">
        <f>ROUND(SUMIF('AV-Bewegungsdaten'!B:B,A222,'AV-Bewegungsdaten'!C:C),3)</f>
        <v>0</v>
      </c>
      <c r="Q222" s="324">
        <f>ROUND(SUMIF('AV-Bewegungsdaten'!B:B,$A222,'AV-Bewegungsdaten'!D:D),2)</f>
        <v>0</v>
      </c>
      <c r="T222" s="327"/>
      <c r="U222" s="326">
        <f>ROUND(SUMIF('DV-Bewegungsdaten'!B:B,Kategorien!A222,'DV-Bewegungsdaten'!D:D),3)</f>
        <v>0</v>
      </c>
      <c r="V222" s="324">
        <f>ROUND(SUMIF('DV-Bewegungsdaten'!B:B,Kategorien!A222,'DV-Bewegungsdaten'!E:E),3)</f>
        <v>0</v>
      </c>
      <c r="AD222" s="390">
        <f t="shared" si="37"/>
        <v>10.901</v>
      </c>
      <c r="AE222" s="390">
        <f t="shared" si="38"/>
        <v>11.558</v>
      </c>
      <c r="AF222" s="390">
        <f t="shared" si="39"/>
        <v>12.776999999999999</v>
      </c>
      <c r="AG222" s="390">
        <f t="shared" si="40"/>
        <v>12.144</v>
      </c>
      <c r="AH222" s="390">
        <f t="shared" si="41"/>
        <v>12.056000000000001</v>
      </c>
      <c r="AI222" s="390">
        <f t="shared" si="42"/>
        <v>12.588000000000001</v>
      </c>
      <c r="AJ222" s="390">
        <f t="shared" si="43"/>
        <v>11.871</v>
      </c>
      <c r="AK222" s="390">
        <f t="shared" si="44"/>
        <v>12.154999999999999</v>
      </c>
      <c r="AL222" s="390">
        <f t="shared" si="45"/>
        <v>12.265000000000001</v>
      </c>
      <c r="AM222" s="390">
        <f t="shared" si="46"/>
        <v>12.146000000000001</v>
      </c>
      <c r="AN222" s="390">
        <f t="shared" si="47"/>
        <v>11.74</v>
      </c>
      <c r="AO222" s="390">
        <f t="shared" si="48"/>
        <v>12.643000000000001</v>
      </c>
    </row>
    <row r="223" spans="1:41" ht="15" customHeight="1" x14ac:dyDescent="0.25">
      <c r="A223" s="127" t="s">
        <v>3290</v>
      </c>
      <c r="B223" s="125" t="s">
        <v>2077</v>
      </c>
      <c r="C223" s="125" t="s">
        <v>3997</v>
      </c>
      <c r="D223" s="125" t="s">
        <v>3291</v>
      </c>
      <c r="E223" s="125" t="s">
        <v>3289</v>
      </c>
      <c r="F223" s="126">
        <v>15.61</v>
      </c>
      <c r="G223" s="126">
        <v>15.809999999999999</v>
      </c>
      <c r="H223" s="126">
        <v>12.49</v>
      </c>
      <c r="I223" s="126"/>
      <c r="J223" s="317"/>
      <c r="K223" s="323">
        <f>ROUND(SUMIF('VGT-Bewegungsdaten'!B:B,A223,'VGT-Bewegungsdaten'!C:C),3)</f>
        <v>0</v>
      </c>
      <c r="L223" s="324">
        <f>ROUND(SUMIF('VGT-Bewegungsdaten'!B:B,$A223,'VGT-Bewegungsdaten'!D:D),2)</f>
        <v>0</v>
      </c>
      <c r="N223" s="376" t="s">
        <v>4930</v>
      </c>
      <c r="O223" s="376" t="s">
        <v>4940</v>
      </c>
      <c r="P223" s="326">
        <f>ROUND(SUMIF('AV-Bewegungsdaten'!B:B,A223,'AV-Bewegungsdaten'!C:C),3)</f>
        <v>0</v>
      </c>
      <c r="Q223" s="324">
        <f>ROUND(SUMIF('AV-Bewegungsdaten'!B:B,$A223,'AV-Bewegungsdaten'!D:D),2)</f>
        <v>0</v>
      </c>
      <c r="T223" s="327"/>
      <c r="U223" s="326">
        <f>ROUND(SUMIF('DV-Bewegungsdaten'!B:B,Kategorien!A223,'DV-Bewegungsdaten'!D:D),3)</f>
        <v>0</v>
      </c>
      <c r="V223" s="324">
        <f>ROUND(SUMIF('DV-Bewegungsdaten'!B:B,Kategorien!A223,'DV-Bewegungsdaten'!E:E),3)</f>
        <v>0</v>
      </c>
      <c r="AD223" s="390">
        <f t="shared" si="37"/>
        <v>10.870999999999999</v>
      </c>
      <c r="AE223" s="390">
        <f t="shared" si="38"/>
        <v>11.527999999999999</v>
      </c>
      <c r="AF223" s="390">
        <f t="shared" si="39"/>
        <v>12.746999999999998</v>
      </c>
      <c r="AG223" s="390">
        <f t="shared" si="40"/>
        <v>12.113999999999999</v>
      </c>
      <c r="AH223" s="390">
        <f t="shared" si="41"/>
        <v>12.026</v>
      </c>
      <c r="AI223" s="390">
        <f t="shared" si="42"/>
        <v>12.558</v>
      </c>
      <c r="AJ223" s="390">
        <f t="shared" si="43"/>
        <v>11.840999999999999</v>
      </c>
      <c r="AK223" s="390">
        <f t="shared" si="44"/>
        <v>12.124999999999998</v>
      </c>
      <c r="AL223" s="390">
        <f t="shared" si="45"/>
        <v>12.234999999999999</v>
      </c>
      <c r="AM223" s="390">
        <f t="shared" si="46"/>
        <v>12.116</v>
      </c>
      <c r="AN223" s="390">
        <f t="shared" si="47"/>
        <v>11.709999999999999</v>
      </c>
      <c r="AO223" s="390">
        <f t="shared" si="48"/>
        <v>12.613</v>
      </c>
    </row>
    <row r="224" spans="1:41" ht="15" customHeight="1" x14ac:dyDescent="0.25">
      <c r="A224" s="127" t="s">
        <v>4052</v>
      </c>
      <c r="B224" s="125" t="s">
        <v>2077</v>
      </c>
      <c r="C224" s="125" t="s">
        <v>3997</v>
      </c>
      <c r="D224" s="125" t="s">
        <v>4053</v>
      </c>
      <c r="E224" s="125" t="s">
        <v>4051</v>
      </c>
      <c r="F224" s="126">
        <v>15.58</v>
      </c>
      <c r="G224" s="126">
        <v>15.78</v>
      </c>
      <c r="H224" s="126">
        <v>12.46</v>
      </c>
      <c r="I224" s="126"/>
      <c r="J224" s="317"/>
      <c r="K224" s="323">
        <f>ROUND(SUMIF('VGT-Bewegungsdaten'!B:B,A224,'VGT-Bewegungsdaten'!C:C),3)</f>
        <v>0</v>
      </c>
      <c r="L224" s="324">
        <f>ROUND(SUMIF('VGT-Bewegungsdaten'!B:B,$A224,'VGT-Bewegungsdaten'!D:D),2)</f>
        <v>0</v>
      </c>
      <c r="N224" s="376" t="s">
        <v>4930</v>
      </c>
      <c r="O224" s="376" t="s">
        <v>4940</v>
      </c>
      <c r="P224" s="326">
        <f>ROUND(SUMIF('AV-Bewegungsdaten'!B:B,A224,'AV-Bewegungsdaten'!C:C),3)</f>
        <v>0</v>
      </c>
      <c r="Q224" s="324">
        <f>ROUND(SUMIF('AV-Bewegungsdaten'!B:B,$A224,'AV-Bewegungsdaten'!D:D),2)</f>
        <v>0</v>
      </c>
      <c r="T224" s="327"/>
      <c r="U224" s="326">
        <f>ROUND(SUMIF('DV-Bewegungsdaten'!B:B,Kategorien!A224,'DV-Bewegungsdaten'!D:D),3)</f>
        <v>0</v>
      </c>
      <c r="V224" s="324">
        <f>ROUND(SUMIF('DV-Bewegungsdaten'!B:B,Kategorien!A224,'DV-Bewegungsdaten'!E:E),3)</f>
        <v>0</v>
      </c>
      <c r="AD224" s="390">
        <f t="shared" si="37"/>
        <v>10.840999999999999</v>
      </c>
      <c r="AE224" s="390">
        <f t="shared" si="38"/>
        <v>11.497999999999999</v>
      </c>
      <c r="AF224" s="390">
        <f t="shared" si="39"/>
        <v>12.716999999999999</v>
      </c>
      <c r="AG224" s="390">
        <f t="shared" si="40"/>
        <v>12.084</v>
      </c>
      <c r="AH224" s="390">
        <f t="shared" si="41"/>
        <v>11.995999999999999</v>
      </c>
      <c r="AI224" s="390">
        <f t="shared" si="42"/>
        <v>12.527999999999999</v>
      </c>
      <c r="AJ224" s="390">
        <f t="shared" si="43"/>
        <v>11.811</v>
      </c>
      <c r="AK224" s="390">
        <f t="shared" si="44"/>
        <v>12.094999999999999</v>
      </c>
      <c r="AL224" s="390">
        <f t="shared" si="45"/>
        <v>12.204999999999998</v>
      </c>
      <c r="AM224" s="390">
        <f t="shared" si="46"/>
        <v>12.085999999999999</v>
      </c>
      <c r="AN224" s="390">
        <f t="shared" si="47"/>
        <v>11.68</v>
      </c>
      <c r="AO224" s="390">
        <f t="shared" si="48"/>
        <v>12.582999999999998</v>
      </c>
    </row>
    <row r="225" spans="1:41" ht="15" customHeight="1" x14ac:dyDescent="0.25">
      <c r="A225" s="127" t="s">
        <v>6445</v>
      </c>
      <c r="B225" s="125" t="s">
        <v>2077</v>
      </c>
      <c r="C225" s="125" t="s">
        <v>3997</v>
      </c>
      <c r="D225" s="125" t="s">
        <v>6446</v>
      </c>
      <c r="E225" s="125" t="s">
        <v>4051</v>
      </c>
      <c r="F225" s="126">
        <v>15.469999999999999</v>
      </c>
      <c r="G225" s="126">
        <v>15.67</v>
      </c>
      <c r="H225" s="126">
        <v>12.38</v>
      </c>
      <c r="I225" s="126"/>
      <c r="J225" s="317"/>
      <c r="K225" s="323">
        <f>ROUND(SUMIF('VGT-Bewegungsdaten'!B:B,A225,'VGT-Bewegungsdaten'!C:C),3)</f>
        <v>0</v>
      </c>
      <c r="L225" s="324">
        <f>ROUND(SUMIF('VGT-Bewegungsdaten'!B:B,$A225,'VGT-Bewegungsdaten'!D:D),2)</f>
        <v>0</v>
      </c>
      <c r="N225" s="376" t="s">
        <v>4930</v>
      </c>
      <c r="O225" s="376" t="s">
        <v>4940</v>
      </c>
      <c r="P225" s="326">
        <f>ROUND(SUMIF('AV-Bewegungsdaten'!B:B,A225,'AV-Bewegungsdaten'!C:C),3)</f>
        <v>0</v>
      </c>
      <c r="Q225" s="324">
        <f>ROUND(SUMIF('AV-Bewegungsdaten'!B:B,$A225,'AV-Bewegungsdaten'!D:D),2)</f>
        <v>0</v>
      </c>
      <c r="T225" s="327"/>
      <c r="U225" s="326">
        <f>ROUND(SUMIF('DV-Bewegungsdaten'!B:B,Kategorien!A225,'DV-Bewegungsdaten'!D:D),3)</f>
        <v>0</v>
      </c>
      <c r="V225" s="324">
        <f>ROUND(SUMIF('DV-Bewegungsdaten'!B:B,Kategorien!A225,'DV-Bewegungsdaten'!E:E),3)</f>
        <v>0</v>
      </c>
      <c r="AD225" s="390">
        <f t="shared" si="37"/>
        <v>10.731</v>
      </c>
      <c r="AE225" s="390">
        <f t="shared" si="38"/>
        <v>11.388</v>
      </c>
      <c r="AF225" s="390">
        <f t="shared" si="39"/>
        <v>12.606999999999999</v>
      </c>
      <c r="AG225" s="390">
        <f t="shared" si="40"/>
        <v>11.974</v>
      </c>
      <c r="AH225" s="390">
        <f t="shared" si="41"/>
        <v>11.885999999999999</v>
      </c>
      <c r="AI225" s="390">
        <f t="shared" si="42"/>
        <v>12.417999999999999</v>
      </c>
      <c r="AJ225" s="390">
        <f t="shared" si="43"/>
        <v>11.701000000000001</v>
      </c>
      <c r="AK225" s="390">
        <f t="shared" si="44"/>
        <v>11.984999999999999</v>
      </c>
      <c r="AL225" s="390">
        <f t="shared" si="45"/>
        <v>12.094999999999999</v>
      </c>
      <c r="AM225" s="390">
        <f t="shared" si="46"/>
        <v>11.975999999999999</v>
      </c>
      <c r="AN225" s="390">
        <f t="shared" si="47"/>
        <v>11.57</v>
      </c>
      <c r="AO225" s="390">
        <f t="shared" si="48"/>
        <v>12.472999999999999</v>
      </c>
    </row>
    <row r="226" spans="1:41" ht="15" customHeight="1" x14ac:dyDescent="0.25">
      <c r="A226" s="127" t="s">
        <v>1548</v>
      </c>
      <c r="B226" s="125" t="s">
        <v>2077</v>
      </c>
      <c r="C226" s="125" t="s">
        <v>3997</v>
      </c>
      <c r="D226" s="125" t="s">
        <v>1549</v>
      </c>
      <c r="E226" s="125" t="s">
        <v>2452</v>
      </c>
      <c r="F226" s="126">
        <v>17.670000000000002</v>
      </c>
      <c r="G226" s="126">
        <v>17.87</v>
      </c>
      <c r="H226" s="126">
        <v>14.14</v>
      </c>
      <c r="I226" s="126"/>
      <c r="J226" s="317"/>
      <c r="K226" s="323">
        <f>ROUND(SUMIF('VGT-Bewegungsdaten'!B:B,A226,'VGT-Bewegungsdaten'!C:C),3)</f>
        <v>0</v>
      </c>
      <c r="L226" s="324">
        <f>ROUND(SUMIF('VGT-Bewegungsdaten'!B:B,$A226,'VGT-Bewegungsdaten'!D:D),2)</f>
        <v>0</v>
      </c>
      <c r="N226" s="376" t="s">
        <v>4930</v>
      </c>
      <c r="O226" s="376" t="s">
        <v>4940</v>
      </c>
      <c r="P226" s="326">
        <f>ROUND(SUMIF('AV-Bewegungsdaten'!B:B,A226,'AV-Bewegungsdaten'!C:C),3)</f>
        <v>0</v>
      </c>
      <c r="Q226" s="324">
        <f>ROUND(SUMIF('AV-Bewegungsdaten'!B:B,$A226,'AV-Bewegungsdaten'!D:D),2)</f>
        <v>0</v>
      </c>
      <c r="T226" s="327"/>
      <c r="U226" s="326">
        <f>ROUND(SUMIF('DV-Bewegungsdaten'!B:B,Kategorien!A226,'DV-Bewegungsdaten'!D:D),3)</f>
        <v>0</v>
      </c>
      <c r="V226" s="324">
        <f>ROUND(SUMIF('DV-Bewegungsdaten'!B:B,Kategorien!A226,'DV-Bewegungsdaten'!E:E),3)</f>
        <v>0</v>
      </c>
      <c r="AD226" s="390">
        <f t="shared" si="37"/>
        <v>12.931000000000001</v>
      </c>
      <c r="AE226" s="390">
        <f t="shared" si="38"/>
        <v>13.588000000000001</v>
      </c>
      <c r="AF226" s="390">
        <f t="shared" si="39"/>
        <v>14.807</v>
      </c>
      <c r="AG226" s="390">
        <f t="shared" si="40"/>
        <v>14.174000000000001</v>
      </c>
      <c r="AH226" s="390">
        <f t="shared" si="41"/>
        <v>14.086000000000002</v>
      </c>
      <c r="AI226" s="390">
        <f t="shared" si="42"/>
        <v>14.618000000000002</v>
      </c>
      <c r="AJ226" s="390">
        <f t="shared" si="43"/>
        <v>13.901000000000002</v>
      </c>
      <c r="AK226" s="390">
        <f t="shared" si="44"/>
        <v>14.185</v>
      </c>
      <c r="AL226" s="390">
        <f t="shared" si="45"/>
        <v>14.295000000000002</v>
      </c>
      <c r="AM226" s="390">
        <f t="shared" si="46"/>
        <v>14.176000000000002</v>
      </c>
      <c r="AN226" s="390">
        <f t="shared" si="47"/>
        <v>13.770000000000001</v>
      </c>
      <c r="AO226" s="390">
        <f t="shared" si="48"/>
        <v>14.673000000000002</v>
      </c>
    </row>
    <row r="227" spans="1:41" ht="15" customHeight="1" x14ac:dyDescent="0.25">
      <c r="A227" s="127" t="s">
        <v>1550</v>
      </c>
      <c r="B227" s="125" t="s">
        <v>2077</v>
      </c>
      <c r="C227" s="125" t="s">
        <v>3997</v>
      </c>
      <c r="D227" s="125" t="s">
        <v>1551</v>
      </c>
      <c r="E227" s="125" t="s">
        <v>1538</v>
      </c>
      <c r="F227" s="126">
        <v>20.67</v>
      </c>
      <c r="G227" s="126">
        <v>20.87</v>
      </c>
      <c r="H227" s="126">
        <v>16.54</v>
      </c>
      <c r="I227" s="126"/>
      <c r="J227" s="317"/>
      <c r="K227" s="323">
        <f>ROUND(SUMIF('VGT-Bewegungsdaten'!B:B,A227,'VGT-Bewegungsdaten'!C:C),3)</f>
        <v>0</v>
      </c>
      <c r="L227" s="324">
        <f>ROUND(SUMIF('VGT-Bewegungsdaten'!B:B,$A227,'VGT-Bewegungsdaten'!D:D),2)</f>
        <v>0</v>
      </c>
      <c r="N227" s="376" t="s">
        <v>4930</v>
      </c>
      <c r="O227" s="376" t="s">
        <v>4940</v>
      </c>
      <c r="P227" s="326">
        <f>ROUND(SUMIF('AV-Bewegungsdaten'!B:B,A227,'AV-Bewegungsdaten'!C:C),3)</f>
        <v>0</v>
      </c>
      <c r="Q227" s="324">
        <f>ROUND(SUMIF('AV-Bewegungsdaten'!B:B,$A227,'AV-Bewegungsdaten'!D:D),2)</f>
        <v>0</v>
      </c>
      <c r="T227" s="327"/>
      <c r="U227" s="326">
        <f>ROUND(SUMIF('DV-Bewegungsdaten'!B:B,Kategorien!A227,'DV-Bewegungsdaten'!D:D),3)</f>
        <v>0</v>
      </c>
      <c r="V227" s="324">
        <f>ROUND(SUMIF('DV-Bewegungsdaten'!B:B,Kategorien!A227,'DV-Bewegungsdaten'!E:E),3)</f>
        <v>0</v>
      </c>
      <c r="AD227" s="390">
        <f t="shared" si="37"/>
        <v>15.931000000000001</v>
      </c>
      <c r="AE227" s="390">
        <f t="shared" si="38"/>
        <v>16.588000000000001</v>
      </c>
      <c r="AF227" s="390">
        <f t="shared" si="39"/>
        <v>17.807000000000002</v>
      </c>
      <c r="AG227" s="390">
        <f t="shared" si="40"/>
        <v>17.173999999999999</v>
      </c>
      <c r="AH227" s="390">
        <f t="shared" si="41"/>
        <v>17.086000000000002</v>
      </c>
      <c r="AI227" s="390">
        <f t="shared" si="42"/>
        <v>17.618000000000002</v>
      </c>
      <c r="AJ227" s="390">
        <f t="shared" si="43"/>
        <v>16.901</v>
      </c>
      <c r="AK227" s="390">
        <f t="shared" si="44"/>
        <v>17.185000000000002</v>
      </c>
      <c r="AL227" s="390">
        <f t="shared" si="45"/>
        <v>17.295000000000002</v>
      </c>
      <c r="AM227" s="390">
        <f t="shared" si="46"/>
        <v>17.176000000000002</v>
      </c>
      <c r="AN227" s="390">
        <f t="shared" si="47"/>
        <v>16.770000000000003</v>
      </c>
      <c r="AO227" s="390">
        <f t="shared" si="48"/>
        <v>17.673000000000002</v>
      </c>
    </row>
    <row r="228" spans="1:41" ht="15" customHeight="1" x14ac:dyDescent="0.25">
      <c r="A228" s="127" t="s">
        <v>1552</v>
      </c>
      <c r="B228" s="125" t="s">
        <v>2077</v>
      </c>
      <c r="C228" s="125" t="s">
        <v>3997</v>
      </c>
      <c r="D228" s="125" t="s">
        <v>1553</v>
      </c>
      <c r="E228" s="125" t="s">
        <v>1541</v>
      </c>
      <c r="F228" s="126">
        <v>20.67</v>
      </c>
      <c r="G228" s="126">
        <v>20.87</v>
      </c>
      <c r="H228" s="126">
        <v>16.54</v>
      </c>
      <c r="I228" s="126"/>
      <c r="J228" s="317"/>
      <c r="K228" s="323">
        <f>ROUND(SUMIF('VGT-Bewegungsdaten'!B:B,A228,'VGT-Bewegungsdaten'!C:C),3)</f>
        <v>0</v>
      </c>
      <c r="L228" s="324">
        <f>ROUND(SUMIF('VGT-Bewegungsdaten'!B:B,$A228,'VGT-Bewegungsdaten'!D:D),2)</f>
        <v>0</v>
      </c>
      <c r="N228" s="376" t="s">
        <v>4930</v>
      </c>
      <c r="O228" s="376" t="s">
        <v>4940</v>
      </c>
      <c r="P228" s="326">
        <f>ROUND(SUMIF('AV-Bewegungsdaten'!B:B,A228,'AV-Bewegungsdaten'!C:C),3)</f>
        <v>0</v>
      </c>
      <c r="Q228" s="324">
        <f>ROUND(SUMIF('AV-Bewegungsdaten'!B:B,$A228,'AV-Bewegungsdaten'!D:D),2)</f>
        <v>0</v>
      </c>
      <c r="T228" s="327"/>
      <c r="U228" s="326">
        <f>ROUND(SUMIF('DV-Bewegungsdaten'!B:B,Kategorien!A228,'DV-Bewegungsdaten'!D:D),3)</f>
        <v>0</v>
      </c>
      <c r="V228" s="324">
        <f>ROUND(SUMIF('DV-Bewegungsdaten'!B:B,Kategorien!A228,'DV-Bewegungsdaten'!E:E),3)</f>
        <v>0</v>
      </c>
      <c r="AD228" s="390">
        <f t="shared" si="37"/>
        <v>15.931000000000001</v>
      </c>
      <c r="AE228" s="390">
        <f t="shared" si="38"/>
        <v>16.588000000000001</v>
      </c>
      <c r="AF228" s="390">
        <f t="shared" si="39"/>
        <v>17.807000000000002</v>
      </c>
      <c r="AG228" s="390">
        <f t="shared" si="40"/>
        <v>17.173999999999999</v>
      </c>
      <c r="AH228" s="390">
        <f t="shared" si="41"/>
        <v>17.086000000000002</v>
      </c>
      <c r="AI228" s="390">
        <f t="shared" si="42"/>
        <v>17.618000000000002</v>
      </c>
      <c r="AJ228" s="390">
        <f t="shared" si="43"/>
        <v>16.901</v>
      </c>
      <c r="AK228" s="390">
        <f t="shared" si="44"/>
        <v>17.185000000000002</v>
      </c>
      <c r="AL228" s="390">
        <f t="shared" si="45"/>
        <v>17.295000000000002</v>
      </c>
      <c r="AM228" s="390">
        <f t="shared" si="46"/>
        <v>17.176000000000002</v>
      </c>
      <c r="AN228" s="390">
        <f t="shared" si="47"/>
        <v>16.770000000000003</v>
      </c>
      <c r="AO228" s="390">
        <f t="shared" si="48"/>
        <v>17.673000000000002</v>
      </c>
    </row>
    <row r="229" spans="1:41" ht="15" customHeight="1" x14ac:dyDescent="0.25">
      <c r="A229" s="127" t="s">
        <v>2548</v>
      </c>
      <c r="B229" s="125" t="s">
        <v>2077</v>
      </c>
      <c r="C229" s="125" t="s">
        <v>3997</v>
      </c>
      <c r="D229" s="125" t="s">
        <v>2549</v>
      </c>
      <c r="E229" s="125" t="s">
        <v>2545</v>
      </c>
      <c r="F229" s="126">
        <v>20.64</v>
      </c>
      <c r="G229" s="126">
        <v>20.84</v>
      </c>
      <c r="H229" s="126">
        <v>16.510000000000002</v>
      </c>
      <c r="I229" s="126"/>
      <c r="J229" s="317"/>
      <c r="K229" s="323">
        <f>ROUND(SUMIF('VGT-Bewegungsdaten'!B:B,A229,'VGT-Bewegungsdaten'!C:C),3)</f>
        <v>0</v>
      </c>
      <c r="L229" s="324">
        <f>ROUND(SUMIF('VGT-Bewegungsdaten'!B:B,$A229,'VGT-Bewegungsdaten'!D:D),2)</f>
        <v>0</v>
      </c>
      <c r="N229" s="376" t="s">
        <v>4930</v>
      </c>
      <c r="O229" s="376" t="s">
        <v>4940</v>
      </c>
      <c r="P229" s="326">
        <f>ROUND(SUMIF('AV-Bewegungsdaten'!B:B,A229,'AV-Bewegungsdaten'!C:C),3)</f>
        <v>0</v>
      </c>
      <c r="Q229" s="324">
        <f>ROUND(SUMIF('AV-Bewegungsdaten'!B:B,$A229,'AV-Bewegungsdaten'!D:D),2)</f>
        <v>0</v>
      </c>
      <c r="T229" s="327"/>
      <c r="U229" s="326">
        <f>ROUND(SUMIF('DV-Bewegungsdaten'!B:B,Kategorien!A229,'DV-Bewegungsdaten'!D:D),3)</f>
        <v>0</v>
      </c>
      <c r="V229" s="324">
        <f>ROUND(SUMIF('DV-Bewegungsdaten'!B:B,Kategorien!A229,'DV-Bewegungsdaten'!E:E),3)</f>
        <v>0</v>
      </c>
      <c r="AD229" s="390">
        <f t="shared" si="37"/>
        <v>15.901</v>
      </c>
      <c r="AE229" s="390">
        <f t="shared" si="38"/>
        <v>16.558</v>
      </c>
      <c r="AF229" s="390">
        <f t="shared" si="39"/>
        <v>17.777000000000001</v>
      </c>
      <c r="AG229" s="390">
        <f t="shared" si="40"/>
        <v>17.143999999999998</v>
      </c>
      <c r="AH229" s="390">
        <f t="shared" si="41"/>
        <v>17.056000000000001</v>
      </c>
      <c r="AI229" s="390">
        <f t="shared" si="42"/>
        <v>17.588000000000001</v>
      </c>
      <c r="AJ229" s="390">
        <f t="shared" si="43"/>
        <v>16.870999999999999</v>
      </c>
      <c r="AK229" s="390">
        <f t="shared" si="44"/>
        <v>17.155000000000001</v>
      </c>
      <c r="AL229" s="390">
        <f t="shared" si="45"/>
        <v>17.265000000000001</v>
      </c>
      <c r="AM229" s="390">
        <f t="shared" si="46"/>
        <v>17.146000000000001</v>
      </c>
      <c r="AN229" s="390">
        <f t="shared" si="47"/>
        <v>16.740000000000002</v>
      </c>
      <c r="AO229" s="390">
        <f t="shared" si="48"/>
        <v>17.643000000000001</v>
      </c>
    </row>
    <row r="230" spans="1:41" ht="15" customHeight="1" x14ac:dyDescent="0.25">
      <c r="A230" s="127" t="s">
        <v>3292</v>
      </c>
      <c r="B230" s="125" t="s">
        <v>2077</v>
      </c>
      <c r="C230" s="125" t="s">
        <v>3997</v>
      </c>
      <c r="D230" s="125" t="s">
        <v>3293</v>
      </c>
      <c r="E230" s="125" t="s">
        <v>3289</v>
      </c>
      <c r="F230" s="126">
        <v>20.61</v>
      </c>
      <c r="G230" s="126">
        <v>20.81</v>
      </c>
      <c r="H230" s="126">
        <v>16.489999999999998</v>
      </c>
      <c r="I230" s="126"/>
      <c r="J230" s="317"/>
      <c r="K230" s="323">
        <f>ROUND(SUMIF('VGT-Bewegungsdaten'!B:B,A230,'VGT-Bewegungsdaten'!C:C),3)</f>
        <v>0</v>
      </c>
      <c r="L230" s="324">
        <f>ROUND(SUMIF('VGT-Bewegungsdaten'!B:B,$A230,'VGT-Bewegungsdaten'!D:D),2)</f>
        <v>0</v>
      </c>
      <c r="N230" s="376" t="s">
        <v>4930</v>
      </c>
      <c r="O230" s="376" t="s">
        <v>4940</v>
      </c>
      <c r="P230" s="326">
        <f>ROUND(SUMIF('AV-Bewegungsdaten'!B:B,A230,'AV-Bewegungsdaten'!C:C),3)</f>
        <v>0</v>
      </c>
      <c r="Q230" s="324">
        <f>ROUND(SUMIF('AV-Bewegungsdaten'!B:B,$A230,'AV-Bewegungsdaten'!D:D),2)</f>
        <v>0</v>
      </c>
      <c r="T230" s="327"/>
      <c r="U230" s="326">
        <f>ROUND(SUMIF('DV-Bewegungsdaten'!B:B,Kategorien!A230,'DV-Bewegungsdaten'!D:D),3)</f>
        <v>0</v>
      </c>
      <c r="V230" s="324">
        <f>ROUND(SUMIF('DV-Bewegungsdaten'!B:B,Kategorien!A230,'DV-Bewegungsdaten'!E:E),3)</f>
        <v>0</v>
      </c>
      <c r="AD230" s="390">
        <f t="shared" si="37"/>
        <v>15.870999999999999</v>
      </c>
      <c r="AE230" s="390">
        <f t="shared" si="38"/>
        <v>16.527999999999999</v>
      </c>
      <c r="AF230" s="390">
        <f t="shared" si="39"/>
        <v>17.747</v>
      </c>
      <c r="AG230" s="390">
        <f t="shared" si="40"/>
        <v>17.113999999999997</v>
      </c>
      <c r="AH230" s="390">
        <f t="shared" si="41"/>
        <v>17.026</v>
      </c>
      <c r="AI230" s="390">
        <f t="shared" si="42"/>
        <v>17.558</v>
      </c>
      <c r="AJ230" s="390">
        <f t="shared" si="43"/>
        <v>16.840999999999998</v>
      </c>
      <c r="AK230" s="390">
        <f t="shared" si="44"/>
        <v>17.125</v>
      </c>
      <c r="AL230" s="390">
        <f t="shared" si="45"/>
        <v>17.234999999999999</v>
      </c>
      <c r="AM230" s="390">
        <f t="shared" si="46"/>
        <v>17.116</v>
      </c>
      <c r="AN230" s="390">
        <f t="shared" si="47"/>
        <v>16.71</v>
      </c>
      <c r="AO230" s="390">
        <f t="shared" si="48"/>
        <v>17.613</v>
      </c>
    </row>
    <row r="231" spans="1:41" ht="15" customHeight="1" x14ac:dyDescent="0.25">
      <c r="A231" s="127" t="s">
        <v>4054</v>
      </c>
      <c r="B231" s="125" t="s">
        <v>2077</v>
      </c>
      <c r="C231" s="125" t="s">
        <v>3997</v>
      </c>
      <c r="D231" s="125" t="s">
        <v>4055</v>
      </c>
      <c r="E231" s="125" t="s">
        <v>4051</v>
      </c>
      <c r="F231" s="126">
        <v>20.58</v>
      </c>
      <c r="G231" s="126">
        <v>20.779999999999998</v>
      </c>
      <c r="H231" s="126">
        <v>16.46</v>
      </c>
      <c r="I231" s="126"/>
      <c r="J231" s="317"/>
      <c r="K231" s="323">
        <f>ROUND(SUMIF('VGT-Bewegungsdaten'!B:B,A231,'VGT-Bewegungsdaten'!C:C),3)</f>
        <v>0</v>
      </c>
      <c r="L231" s="324">
        <f>ROUND(SUMIF('VGT-Bewegungsdaten'!B:B,$A231,'VGT-Bewegungsdaten'!D:D),2)</f>
        <v>0</v>
      </c>
      <c r="N231" s="376" t="s">
        <v>4930</v>
      </c>
      <c r="O231" s="376" t="s">
        <v>4940</v>
      </c>
      <c r="P231" s="326">
        <f>ROUND(SUMIF('AV-Bewegungsdaten'!B:B,A231,'AV-Bewegungsdaten'!C:C),3)</f>
        <v>0</v>
      </c>
      <c r="Q231" s="324">
        <f>ROUND(SUMIF('AV-Bewegungsdaten'!B:B,$A231,'AV-Bewegungsdaten'!D:D),2)</f>
        <v>0</v>
      </c>
      <c r="T231" s="327"/>
      <c r="U231" s="326">
        <f>ROUND(SUMIF('DV-Bewegungsdaten'!B:B,Kategorien!A231,'DV-Bewegungsdaten'!D:D),3)</f>
        <v>0</v>
      </c>
      <c r="V231" s="324">
        <f>ROUND(SUMIF('DV-Bewegungsdaten'!B:B,Kategorien!A231,'DV-Bewegungsdaten'!E:E),3)</f>
        <v>0</v>
      </c>
      <c r="AD231" s="390">
        <f t="shared" si="37"/>
        <v>15.840999999999998</v>
      </c>
      <c r="AE231" s="390">
        <f t="shared" si="38"/>
        <v>16.497999999999998</v>
      </c>
      <c r="AF231" s="390">
        <f t="shared" si="39"/>
        <v>17.716999999999999</v>
      </c>
      <c r="AG231" s="390">
        <f t="shared" si="40"/>
        <v>17.083999999999996</v>
      </c>
      <c r="AH231" s="390">
        <f t="shared" si="41"/>
        <v>16.995999999999999</v>
      </c>
      <c r="AI231" s="390">
        <f t="shared" si="42"/>
        <v>17.527999999999999</v>
      </c>
      <c r="AJ231" s="390">
        <f t="shared" si="43"/>
        <v>16.810999999999996</v>
      </c>
      <c r="AK231" s="390">
        <f t="shared" si="44"/>
        <v>17.094999999999999</v>
      </c>
      <c r="AL231" s="390">
        <f t="shared" si="45"/>
        <v>17.204999999999998</v>
      </c>
      <c r="AM231" s="390">
        <f t="shared" si="46"/>
        <v>17.085999999999999</v>
      </c>
      <c r="AN231" s="390">
        <f t="shared" si="47"/>
        <v>16.68</v>
      </c>
      <c r="AO231" s="390">
        <f t="shared" si="48"/>
        <v>17.582999999999998</v>
      </c>
    </row>
    <row r="232" spans="1:41" ht="15" customHeight="1" x14ac:dyDescent="0.25">
      <c r="A232" s="127" t="s">
        <v>1554</v>
      </c>
      <c r="B232" s="125" t="s">
        <v>2077</v>
      </c>
      <c r="C232" s="125" t="s">
        <v>3997</v>
      </c>
      <c r="D232" s="125" t="s">
        <v>1555</v>
      </c>
      <c r="E232" s="125" t="s">
        <v>2452</v>
      </c>
      <c r="F232" s="126">
        <v>18.670000000000002</v>
      </c>
      <c r="G232" s="126">
        <v>18.87</v>
      </c>
      <c r="H232" s="126">
        <v>14.94</v>
      </c>
      <c r="I232" s="126"/>
      <c r="J232" s="317"/>
      <c r="K232" s="323">
        <f>ROUND(SUMIF('VGT-Bewegungsdaten'!B:B,A232,'VGT-Bewegungsdaten'!C:C),3)</f>
        <v>0</v>
      </c>
      <c r="L232" s="324">
        <f>ROUND(SUMIF('VGT-Bewegungsdaten'!B:B,$A232,'VGT-Bewegungsdaten'!D:D),2)</f>
        <v>0</v>
      </c>
      <c r="N232" s="376" t="s">
        <v>4930</v>
      </c>
      <c r="O232" s="376" t="s">
        <v>4940</v>
      </c>
      <c r="P232" s="326">
        <f>ROUND(SUMIF('AV-Bewegungsdaten'!B:B,A232,'AV-Bewegungsdaten'!C:C),3)</f>
        <v>0</v>
      </c>
      <c r="Q232" s="324">
        <f>ROUND(SUMIF('AV-Bewegungsdaten'!B:B,$A232,'AV-Bewegungsdaten'!D:D),2)</f>
        <v>0</v>
      </c>
      <c r="T232" s="327"/>
      <c r="U232" s="326">
        <f>ROUND(SUMIF('DV-Bewegungsdaten'!B:B,Kategorien!A232,'DV-Bewegungsdaten'!D:D),3)</f>
        <v>0</v>
      </c>
      <c r="V232" s="324">
        <f>ROUND(SUMIF('DV-Bewegungsdaten'!B:B,Kategorien!A232,'DV-Bewegungsdaten'!E:E),3)</f>
        <v>0</v>
      </c>
      <c r="AD232" s="390">
        <f t="shared" si="37"/>
        <v>13.931000000000001</v>
      </c>
      <c r="AE232" s="390">
        <f t="shared" si="38"/>
        <v>14.588000000000001</v>
      </c>
      <c r="AF232" s="390">
        <f t="shared" si="39"/>
        <v>15.807</v>
      </c>
      <c r="AG232" s="390">
        <f t="shared" si="40"/>
        <v>15.174000000000001</v>
      </c>
      <c r="AH232" s="390">
        <f t="shared" si="41"/>
        <v>15.086000000000002</v>
      </c>
      <c r="AI232" s="390">
        <f t="shared" si="42"/>
        <v>15.618000000000002</v>
      </c>
      <c r="AJ232" s="390">
        <f t="shared" si="43"/>
        <v>14.901000000000002</v>
      </c>
      <c r="AK232" s="390">
        <f t="shared" si="44"/>
        <v>15.185</v>
      </c>
      <c r="AL232" s="390">
        <f t="shared" si="45"/>
        <v>15.295000000000002</v>
      </c>
      <c r="AM232" s="390">
        <f t="shared" si="46"/>
        <v>15.176000000000002</v>
      </c>
      <c r="AN232" s="390">
        <f t="shared" si="47"/>
        <v>14.770000000000001</v>
      </c>
      <c r="AO232" s="390">
        <f t="shared" si="48"/>
        <v>15.673000000000002</v>
      </c>
    </row>
    <row r="233" spans="1:41" ht="15" customHeight="1" x14ac:dyDescent="0.25">
      <c r="A233" s="127" t="s">
        <v>1556</v>
      </c>
      <c r="B233" s="125" t="s">
        <v>2077</v>
      </c>
      <c r="C233" s="125" t="s">
        <v>3997</v>
      </c>
      <c r="D233" s="125" t="s">
        <v>1557</v>
      </c>
      <c r="E233" s="125" t="s">
        <v>1538</v>
      </c>
      <c r="F233" s="126">
        <v>21.67</v>
      </c>
      <c r="G233" s="126">
        <v>21.87</v>
      </c>
      <c r="H233" s="126">
        <v>17.34</v>
      </c>
      <c r="I233" s="126"/>
      <c r="J233" s="317"/>
      <c r="K233" s="323">
        <f>ROUND(SUMIF('VGT-Bewegungsdaten'!B:B,A233,'VGT-Bewegungsdaten'!C:C),3)</f>
        <v>0</v>
      </c>
      <c r="L233" s="324">
        <f>ROUND(SUMIF('VGT-Bewegungsdaten'!B:B,$A233,'VGT-Bewegungsdaten'!D:D),2)</f>
        <v>0</v>
      </c>
      <c r="N233" s="376" t="s">
        <v>4930</v>
      </c>
      <c r="O233" s="376" t="s">
        <v>4940</v>
      </c>
      <c r="P233" s="326">
        <f>ROUND(SUMIF('AV-Bewegungsdaten'!B:B,A233,'AV-Bewegungsdaten'!C:C),3)</f>
        <v>0</v>
      </c>
      <c r="Q233" s="324">
        <f>ROUND(SUMIF('AV-Bewegungsdaten'!B:B,$A233,'AV-Bewegungsdaten'!D:D),2)</f>
        <v>0</v>
      </c>
      <c r="T233" s="327"/>
      <c r="U233" s="326">
        <f>ROUND(SUMIF('DV-Bewegungsdaten'!B:B,Kategorien!A233,'DV-Bewegungsdaten'!D:D),3)</f>
        <v>0</v>
      </c>
      <c r="V233" s="324">
        <f>ROUND(SUMIF('DV-Bewegungsdaten'!B:B,Kategorien!A233,'DV-Bewegungsdaten'!E:E),3)</f>
        <v>0</v>
      </c>
      <c r="AD233" s="390">
        <f t="shared" si="37"/>
        <v>16.931000000000001</v>
      </c>
      <c r="AE233" s="390">
        <f t="shared" si="38"/>
        <v>17.588000000000001</v>
      </c>
      <c r="AF233" s="390">
        <f t="shared" si="39"/>
        <v>18.807000000000002</v>
      </c>
      <c r="AG233" s="390">
        <f t="shared" si="40"/>
        <v>18.173999999999999</v>
      </c>
      <c r="AH233" s="390">
        <f t="shared" si="41"/>
        <v>18.086000000000002</v>
      </c>
      <c r="AI233" s="390">
        <f t="shared" si="42"/>
        <v>18.618000000000002</v>
      </c>
      <c r="AJ233" s="390">
        <f t="shared" si="43"/>
        <v>17.901</v>
      </c>
      <c r="AK233" s="390">
        <f t="shared" si="44"/>
        <v>18.185000000000002</v>
      </c>
      <c r="AL233" s="390">
        <f t="shared" si="45"/>
        <v>18.295000000000002</v>
      </c>
      <c r="AM233" s="390">
        <f t="shared" si="46"/>
        <v>18.176000000000002</v>
      </c>
      <c r="AN233" s="390">
        <f t="shared" si="47"/>
        <v>17.770000000000003</v>
      </c>
      <c r="AO233" s="390">
        <f t="shared" si="48"/>
        <v>18.673000000000002</v>
      </c>
    </row>
    <row r="234" spans="1:41" ht="15" customHeight="1" x14ac:dyDescent="0.25">
      <c r="A234" s="127" t="s">
        <v>1558</v>
      </c>
      <c r="B234" s="125" t="s">
        <v>2077</v>
      </c>
      <c r="C234" s="125" t="s">
        <v>3997</v>
      </c>
      <c r="D234" s="125" t="s">
        <v>1559</v>
      </c>
      <c r="E234" s="125" t="s">
        <v>1541</v>
      </c>
      <c r="F234" s="126">
        <v>21.67</v>
      </c>
      <c r="G234" s="126">
        <v>21.87</v>
      </c>
      <c r="H234" s="126">
        <v>17.34</v>
      </c>
      <c r="I234" s="126"/>
      <c r="J234" s="317"/>
      <c r="K234" s="323">
        <f>ROUND(SUMIF('VGT-Bewegungsdaten'!B:B,A234,'VGT-Bewegungsdaten'!C:C),3)</f>
        <v>0</v>
      </c>
      <c r="L234" s="324">
        <f>ROUND(SUMIF('VGT-Bewegungsdaten'!B:B,$A234,'VGT-Bewegungsdaten'!D:D),2)</f>
        <v>0</v>
      </c>
      <c r="N234" s="376" t="s">
        <v>4930</v>
      </c>
      <c r="O234" s="376" t="s">
        <v>4940</v>
      </c>
      <c r="P234" s="326">
        <f>ROUND(SUMIF('AV-Bewegungsdaten'!B:B,A234,'AV-Bewegungsdaten'!C:C),3)</f>
        <v>0</v>
      </c>
      <c r="Q234" s="324">
        <f>ROUND(SUMIF('AV-Bewegungsdaten'!B:B,$A234,'AV-Bewegungsdaten'!D:D),2)</f>
        <v>0</v>
      </c>
      <c r="T234" s="327"/>
      <c r="U234" s="326">
        <f>ROUND(SUMIF('DV-Bewegungsdaten'!B:B,Kategorien!A234,'DV-Bewegungsdaten'!D:D),3)</f>
        <v>0</v>
      </c>
      <c r="V234" s="324">
        <f>ROUND(SUMIF('DV-Bewegungsdaten'!B:B,Kategorien!A234,'DV-Bewegungsdaten'!E:E),3)</f>
        <v>0</v>
      </c>
      <c r="AD234" s="390">
        <f t="shared" si="37"/>
        <v>16.931000000000001</v>
      </c>
      <c r="AE234" s="390">
        <f t="shared" si="38"/>
        <v>17.588000000000001</v>
      </c>
      <c r="AF234" s="390">
        <f t="shared" si="39"/>
        <v>18.807000000000002</v>
      </c>
      <c r="AG234" s="390">
        <f t="shared" si="40"/>
        <v>18.173999999999999</v>
      </c>
      <c r="AH234" s="390">
        <f t="shared" si="41"/>
        <v>18.086000000000002</v>
      </c>
      <c r="AI234" s="390">
        <f t="shared" si="42"/>
        <v>18.618000000000002</v>
      </c>
      <c r="AJ234" s="390">
        <f t="shared" si="43"/>
        <v>17.901</v>
      </c>
      <c r="AK234" s="390">
        <f t="shared" si="44"/>
        <v>18.185000000000002</v>
      </c>
      <c r="AL234" s="390">
        <f t="shared" si="45"/>
        <v>18.295000000000002</v>
      </c>
      <c r="AM234" s="390">
        <f t="shared" si="46"/>
        <v>18.176000000000002</v>
      </c>
      <c r="AN234" s="390">
        <f t="shared" si="47"/>
        <v>17.770000000000003</v>
      </c>
      <c r="AO234" s="390">
        <f t="shared" si="48"/>
        <v>18.673000000000002</v>
      </c>
    </row>
    <row r="235" spans="1:41" ht="15" customHeight="1" x14ac:dyDescent="0.25">
      <c r="A235" s="127" t="s">
        <v>2550</v>
      </c>
      <c r="B235" s="125" t="s">
        <v>2077</v>
      </c>
      <c r="C235" s="125" t="s">
        <v>3997</v>
      </c>
      <c r="D235" s="125" t="s">
        <v>2551</v>
      </c>
      <c r="E235" s="125" t="s">
        <v>2545</v>
      </c>
      <c r="F235" s="126">
        <v>21.64</v>
      </c>
      <c r="G235" s="126">
        <v>21.84</v>
      </c>
      <c r="H235" s="126">
        <v>17.309999999999999</v>
      </c>
      <c r="I235" s="126"/>
      <c r="J235" s="317"/>
      <c r="K235" s="323">
        <f>ROUND(SUMIF('VGT-Bewegungsdaten'!B:B,A235,'VGT-Bewegungsdaten'!C:C),3)</f>
        <v>0</v>
      </c>
      <c r="L235" s="324">
        <f>ROUND(SUMIF('VGT-Bewegungsdaten'!B:B,$A235,'VGT-Bewegungsdaten'!D:D),2)</f>
        <v>0</v>
      </c>
      <c r="N235" s="376" t="s">
        <v>4930</v>
      </c>
      <c r="O235" s="376" t="s">
        <v>4940</v>
      </c>
      <c r="P235" s="326">
        <f>ROUND(SUMIF('AV-Bewegungsdaten'!B:B,A235,'AV-Bewegungsdaten'!C:C),3)</f>
        <v>0</v>
      </c>
      <c r="Q235" s="324">
        <f>ROUND(SUMIF('AV-Bewegungsdaten'!B:B,$A235,'AV-Bewegungsdaten'!D:D),2)</f>
        <v>0</v>
      </c>
      <c r="T235" s="327"/>
      <c r="U235" s="326">
        <f>ROUND(SUMIF('DV-Bewegungsdaten'!B:B,Kategorien!A235,'DV-Bewegungsdaten'!D:D),3)</f>
        <v>0</v>
      </c>
      <c r="V235" s="324">
        <f>ROUND(SUMIF('DV-Bewegungsdaten'!B:B,Kategorien!A235,'DV-Bewegungsdaten'!E:E),3)</f>
        <v>0</v>
      </c>
      <c r="AD235" s="390">
        <f t="shared" si="37"/>
        <v>16.901</v>
      </c>
      <c r="AE235" s="390">
        <f t="shared" si="38"/>
        <v>17.558</v>
      </c>
      <c r="AF235" s="390">
        <f t="shared" si="39"/>
        <v>18.777000000000001</v>
      </c>
      <c r="AG235" s="390">
        <f t="shared" si="40"/>
        <v>18.143999999999998</v>
      </c>
      <c r="AH235" s="390">
        <f t="shared" si="41"/>
        <v>18.056000000000001</v>
      </c>
      <c r="AI235" s="390">
        <f t="shared" si="42"/>
        <v>18.588000000000001</v>
      </c>
      <c r="AJ235" s="390">
        <f t="shared" si="43"/>
        <v>17.870999999999999</v>
      </c>
      <c r="AK235" s="390">
        <f t="shared" si="44"/>
        <v>18.155000000000001</v>
      </c>
      <c r="AL235" s="390">
        <f t="shared" si="45"/>
        <v>18.265000000000001</v>
      </c>
      <c r="AM235" s="390">
        <f t="shared" si="46"/>
        <v>18.146000000000001</v>
      </c>
      <c r="AN235" s="390">
        <f t="shared" si="47"/>
        <v>17.740000000000002</v>
      </c>
      <c r="AO235" s="390">
        <f t="shared" si="48"/>
        <v>18.643000000000001</v>
      </c>
    </row>
    <row r="236" spans="1:41" ht="15" customHeight="1" x14ac:dyDescent="0.25">
      <c r="A236" s="127" t="s">
        <v>3294</v>
      </c>
      <c r="B236" s="125" t="s">
        <v>2077</v>
      </c>
      <c r="C236" s="125" t="s">
        <v>3997</v>
      </c>
      <c r="D236" s="125" t="s">
        <v>3295</v>
      </c>
      <c r="E236" s="125" t="s">
        <v>3289</v>
      </c>
      <c r="F236" s="126">
        <v>21.61</v>
      </c>
      <c r="G236" s="126">
        <v>21.81</v>
      </c>
      <c r="H236" s="126">
        <v>17.29</v>
      </c>
      <c r="I236" s="126"/>
      <c r="J236" s="317"/>
      <c r="K236" s="323">
        <f>ROUND(SUMIF('VGT-Bewegungsdaten'!B:B,A236,'VGT-Bewegungsdaten'!C:C),3)</f>
        <v>0</v>
      </c>
      <c r="L236" s="324">
        <f>ROUND(SUMIF('VGT-Bewegungsdaten'!B:B,$A236,'VGT-Bewegungsdaten'!D:D),2)</f>
        <v>0</v>
      </c>
      <c r="N236" s="376" t="s">
        <v>4930</v>
      </c>
      <c r="O236" s="376" t="s">
        <v>4940</v>
      </c>
      <c r="P236" s="326">
        <f>ROUND(SUMIF('AV-Bewegungsdaten'!B:B,A236,'AV-Bewegungsdaten'!C:C),3)</f>
        <v>0</v>
      </c>
      <c r="Q236" s="324">
        <f>ROUND(SUMIF('AV-Bewegungsdaten'!B:B,$A236,'AV-Bewegungsdaten'!D:D),2)</f>
        <v>0</v>
      </c>
      <c r="T236" s="327"/>
      <c r="U236" s="326">
        <f>ROUND(SUMIF('DV-Bewegungsdaten'!B:B,Kategorien!A236,'DV-Bewegungsdaten'!D:D),3)</f>
        <v>0</v>
      </c>
      <c r="V236" s="324">
        <f>ROUND(SUMIF('DV-Bewegungsdaten'!B:B,Kategorien!A236,'DV-Bewegungsdaten'!E:E),3)</f>
        <v>0</v>
      </c>
      <c r="AD236" s="390">
        <f t="shared" si="37"/>
        <v>16.870999999999999</v>
      </c>
      <c r="AE236" s="390">
        <f t="shared" si="38"/>
        <v>17.527999999999999</v>
      </c>
      <c r="AF236" s="390">
        <f t="shared" si="39"/>
        <v>18.747</v>
      </c>
      <c r="AG236" s="390">
        <f t="shared" si="40"/>
        <v>18.113999999999997</v>
      </c>
      <c r="AH236" s="390">
        <f t="shared" si="41"/>
        <v>18.026</v>
      </c>
      <c r="AI236" s="390">
        <f t="shared" si="42"/>
        <v>18.558</v>
      </c>
      <c r="AJ236" s="390">
        <f t="shared" si="43"/>
        <v>17.840999999999998</v>
      </c>
      <c r="AK236" s="390">
        <f t="shared" si="44"/>
        <v>18.125</v>
      </c>
      <c r="AL236" s="390">
        <f t="shared" si="45"/>
        <v>18.234999999999999</v>
      </c>
      <c r="AM236" s="390">
        <f t="shared" si="46"/>
        <v>18.116</v>
      </c>
      <c r="AN236" s="390">
        <f t="shared" si="47"/>
        <v>17.71</v>
      </c>
      <c r="AO236" s="390">
        <f t="shared" si="48"/>
        <v>18.613</v>
      </c>
    </row>
    <row r="237" spans="1:41" ht="15" customHeight="1" x14ac:dyDescent="0.25">
      <c r="A237" s="127" t="s">
        <v>4056</v>
      </c>
      <c r="B237" s="125" t="s">
        <v>2077</v>
      </c>
      <c r="C237" s="125" t="s">
        <v>3997</v>
      </c>
      <c r="D237" s="125" t="s">
        <v>4057</v>
      </c>
      <c r="E237" s="125" t="s">
        <v>4051</v>
      </c>
      <c r="F237" s="126">
        <v>21.58</v>
      </c>
      <c r="G237" s="126">
        <v>21.779999999999998</v>
      </c>
      <c r="H237" s="126">
        <v>17.260000000000002</v>
      </c>
      <c r="I237" s="126"/>
      <c r="J237" s="317"/>
      <c r="K237" s="323">
        <f>ROUND(SUMIF('VGT-Bewegungsdaten'!B:B,A237,'VGT-Bewegungsdaten'!C:C),3)</f>
        <v>0</v>
      </c>
      <c r="L237" s="324">
        <f>ROUND(SUMIF('VGT-Bewegungsdaten'!B:B,$A237,'VGT-Bewegungsdaten'!D:D),2)</f>
        <v>0</v>
      </c>
      <c r="N237" s="376" t="s">
        <v>4930</v>
      </c>
      <c r="O237" s="376" t="s">
        <v>4940</v>
      </c>
      <c r="P237" s="326">
        <f>ROUND(SUMIF('AV-Bewegungsdaten'!B:B,A237,'AV-Bewegungsdaten'!C:C),3)</f>
        <v>0</v>
      </c>
      <c r="Q237" s="324">
        <f>ROUND(SUMIF('AV-Bewegungsdaten'!B:B,$A237,'AV-Bewegungsdaten'!D:D),2)</f>
        <v>0</v>
      </c>
      <c r="T237" s="327"/>
      <c r="U237" s="326">
        <f>ROUND(SUMIF('DV-Bewegungsdaten'!B:B,Kategorien!A237,'DV-Bewegungsdaten'!D:D),3)</f>
        <v>0</v>
      </c>
      <c r="V237" s="324">
        <f>ROUND(SUMIF('DV-Bewegungsdaten'!B:B,Kategorien!A237,'DV-Bewegungsdaten'!E:E),3)</f>
        <v>0</v>
      </c>
      <c r="AD237" s="390">
        <f t="shared" si="37"/>
        <v>16.840999999999998</v>
      </c>
      <c r="AE237" s="390">
        <f t="shared" si="38"/>
        <v>17.497999999999998</v>
      </c>
      <c r="AF237" s="390">
        <f t="shared" si="39"/>
        <v>18.716999999999999</v>
      </c>
      <c r="AG237" s="390">
        <f t="shared" si="40"/>
        <v>18.083999999999996</v>
      </c>
      <c r="AH237" s="390">
        <f t="shared" si="41"/>
        <v>17.995999999999999</v>
      </c>
      <c r="AI237" s="390">
        <f t="shared" si="42"/>
        <v>18.527999999999999</v>
      </c>
      <c r="AJ237" s="390">
        <f t="shared" si="43"/>
        <v>17.810999999999996</v>
      </c>
      <c r="AK237" s="390">
        <f t="shared" si="44"/>
        <v>18.094999999999999</v>
      </c>
      <c r="AL237" s="390">
        <f t="shared" si="45"/>
        <v>18.204999999999998</v>
      </c>
      <c r="AM237" s="390">
        <f t="shared" si="46"/>
        <v>18.085999999999999</v>
      </c>
      <c r="AN237" s="390">
        <f t="shared" si="47"/>
        <v>17.68</v>
      </c>
      <c r="AO237" s="390">
        <f t="shared" si="48"/>
        <v>18.582999999999998</v>
      </c>
    </row>
    <row r="238" spans="1:41" ht="15" customHeight="1" x14ac:dyDescent="0.25">
      <c r="A238" s="127" t="s">
        <v>1560</v>
      </c>
      <c r="B238" s="125" t="s">
        <v>2077</v>
      </c>
      <c r="C238" s="125" t="s">
        <v>3997</v>
      </c>
      <c r="D238" s="125" t="s">
        <v>1561</v>
      </c>
      <c r="E238" s="125" t="s">
        <v>2452</v>
      </c>
      <c r="F238" s="126">
        <v>18.670000000000002</v>
      </c>
      <c r="G238" s="126">
        <v>18.87</v>
      </c>
      <c r="H238" s="126">
        <v>14.94</v>
      </c>
      <c r="I238" s="126"/>
      <c r="J238" s="317"/>
      <c r="K238" s="323">
        <f>ROUND(SUMIF('VGT-Bewegungsdaten'!B:B,A238,'VGT-Bewegungsdaten'!C:C),3)</f>
        <v>0</v>
      </c>
      <c r="L238" s="324">
        <f>ROUND(SUMIF('VGT-Bewegungsdaten'!B:B,$A238,'VGT-Bewegungsdaten'!D:D),2)</f>
        <v>0</v>
      </c>
      <c r="N238" s="376" t="s">
        <v>4930</v>
      </c>
      <c r="O238" s="376" t="s">
        <v>4940</v>
      </c>
      <c r="P238" s="326">
        <f>ROUND(SUMIF('AV-Bewegungsdaten'!B:B,A238,'AV-Bewegungsdaten'!C:C),3)</f>
        <v>0</v>
      </c>
      <c r="Q238" s="324">
        <f>ROUND(SUMIF('AV-Bewegungsdaten'!B:B,$A238,'AV-Bewegungsdaten'!D:D),2)</f>
        <v>0</v>
      </c>
      <c r="T238" s="327"/>
      <c r="U238" s="326">
        <f>ROUND(SUMIF('DV-Bewegungsdaten'!B:B,Kategorien!A238,'DV-Bewegungsdaten'!D:D),3)</f>
        <v>0</v>
      </c>
      <c r="V238" s="324">
        <f>ROUND(SUMIF('DV-Bewegungsdaten'!B:B,Kategorien!A238,'DV-Bewegungsdaten'!E:E),3)</f>
        <v>0</v>
      </c>
      <c r="AD238" s="390">
        <f t="shared" si="37"/>
        <v>13.931000000000001</v>
      </c>
      <c r="AE238" s="390">
        <f t="shared" si="38"/>
        <v>14.588000000000001</v>
      </c>
      <c r="AF238" s="390">
        <f t="shared" si="39"/>
        <v>15.807</v>
      </c>
      <c r="AG238" s="390">
        <f t="shared" si="40"/>
        <v>15.174000000000001</v>
      </c>
      <c r="AH238" s="390">
        <f t="shared" si="41"/>
        <v>15.086000000000002</v>
      </c>
      <c r="AI238" s="390">
        <f t="shared" si="42"/>
        <v>15.618000000000002</v>
      </c>
      <c r="AJ238" s="390">
        <f t="shared" si="43"/>
        <v>14.901000000000002</v>
      </c>
      <c r="AK238" s="390">
        <f t="shared" si="44"/>
        <v>15.185</v>
      </c>
      <c r="AL238" s="390">
        <f t="shared" si="45"/>
        <v>15.295000000000002</v>
      </c>
      <c r="AM238" s="390">
        <f t="shared" si="46"/>
        <v>15.176000000000002</v>
      </c>
      <c r="AN238" s="390">
        <f t="shared" si="47"/>
        <v>14.770000000000001</v>
      </c>
      <c r="AO238" s="390">
        <f t="shared" si="48"/>
        <v>15.673000000000002</v>
      </c>
    </row>
    <row r="239" spans="1:41" ht="15" customHeight="1" x14ac:dyDescent="0.25">
      <c r="A239" s="127" t="s">
        <v>1562</v>
      </c>
      <c r="B239" s="125" t="s">
        <v>2077</v>
      </c>
      <c r="C239" s="125" t="s">
        <v>3997</v>
      </c>
      <c r="D239" s="125" t="s">
        <v>1563</v>
      </c>
      <c r="E239" s="125" t="s">
        <v>1538</v>
      </c>
      <c r="F239" s="126">
        <v>21.67</v>
      </c>
      <c r="G239" s="126">
        <v>21.87</v>
      </c>
      <c r="H239" s="126">
        <v>17.34</v>
      </c>
      <c r="I239" s="126"/>
      <c r="J239" s="317"/>
      <c r="K239" s="323">
        <f>ROUND(SUMIF('VGT-Bewegungsdaten'!B:B,A239,'VGT-Bewegungsdaten'!C:C),3)</f>
        <v>0</v>
      </c>
      <c r="L239" s="324">
        <f>ROUND(SUMIF('VGT-Bewegungsdaten'!B:B,$A239,'VGT-Bewegungsdaten'!D:D),2)</f>
        <v>0</v>
      </c>
      <c r="N239" s="376" t="s">
        <v>4930</v>
      </c>
      <c r="O239" s="376" t="s">
        <v>4940</v>
      </c>
      <c r="P239" s="326">
        <f>ROUND(SUMIF('AV-Bewegungsdaten'!B:B,A239,'AV-Bewegungsdaten'!C:C),3)</f>
        <v>0</v>
      </c>
      <c r="Q239" s="324">
        <f>ROUND(SUMIF('AV-Bewegungsdaten'!B:B,$A239,'AV-Bewegungsdaten'!D:D),2)</f>
        <v>0</v>
      </c>
      <c r="T239" s="327"/>
      <c r="U239" s="326">
        <f>ROUND(SUMIF('DV-Bewegungsdaten'!B:B,Kategorien!A239,'DV-Bewegungsdaten'!D:D),3)</f>
        <v>0</v>
      </c>
      <c r="V239" s="324">
        <f>ROUND(SUMIF('DV-Bewegungsdaten'!B:B,Kategorien!A239,'DV-Bewegungsdaten'!E:E),3)</f>
        <v>0</v>
      </c>
      <c r="AD239" s="390">
        <f t="shared" si="37"/>
        <v>16.931000000000001</v>
      </c>
      <c r="AE239" s="390">
        <f t="shared" si="38"/>
        <v>17.588000000000001</v>
      </c>
      <c r="AF239" s="390">
        <f t="shared" si="39"/>
        <v>18.807000000000002</v>
      </c>
      <c r="AG239" s="390">
        <f t="shared" si="40"/>
        <v>18.173999999999999</v>
      </c>
      <c r="AH239" s="390">
        <f t="shared" si="41"/>
        <v>18.086000000000002</v>
      </c>
      <c r="AI239" s="390">
        <f t="shared" si="42"/>
        <v>18.618000000000002</v>
      </c>
      <c r="AJ239" s="390">
        <f t="shared" si="43"/>
        <v>17.901</v>
      </c>
      <c r="AK239" s="390">
        <f t="shared" si="44"/>
        <v>18.185000000000002</v>
      </c>
      <c r="AL239" s="390">
        <f t="shared" si="45"/>
        <v>18.295000000000002</v>
      </c>
      <c r="AM239" s="390">
        <f t="shared" si="46"/>
        <v>18.176000000000002</v>
      </c>
      <c r="AN239" s="390">
        <f t="shared" si="47"/>
        <v>17.770000000000003</v>
      </c>
      <c r="AO239" s="390">
        <f t="shared" si="48"/>
        <v>18.673000000000002</v>
      </c>
    </row>
    <row r="240" spans="1:41" ht="15" customHeight="1" x14ac:dyDescent="0.25">
      <c r="A240" s="127" t="s">
        <v>1564</v>
      </c>
      <c r="B240" s="125" t="s">
        <v>2077</v>
      </c>
      <c r="C240" s="125" t="s">
        <v>3997</v>
      </c>
      <c r="D240" s="125" t="s">
        <v>1565</v>
      </c>
      <c r="E240" s="125" t="s">
        <v>1541</v>
      </c>
      <c r="F240" s="126">
        <v>21.67</v>
      </c>
      <c r="G240" s="126">
        <v>21.87</v>
      </c>
      <c r="H240" s="126">
        <v>17.34</v>
      </c>
      <c r="I240" s="126"/>
      <c r="J240" s="317"/>
      <c r="K240" s="323">
        <f>ROUND(SUMIF('VGT-Bewegungsdaten'!B:B,A240,'VGT-Bewegungsdaten'!C:C),3)</f>
        <v>0</v>
      </c>
      <c r="L240" s="324">
        <f>ROUND(SUMIF('VGT-Bewegungsdaten'!B:B,$A240,'VGT-Bewegungsdaten'!D:D),2)</f>
        <v>0</v>
      </c>
      <c r="N240" s="376" t="s">
        <v>4930</v>
      </c>
      <c r="O240" s="376" t="s">
        <v>4940</v>
      </c>
      <c r="P240" s="326">
        <f>ROUND(SUMIF('AV-Bewegungsdaten'!B:B,A240,'AV-Bewegungsdaten'!C:C),3)</f>
        <v>0</v>
      </c>
      <c r="Q240" s="324">
        <f>ROUND(SUMIF('AV-Bewegungsdaten'!B:B,$A240,'AV-Bewegungsdaten'!D:D),2)</f>
        <v>0</v>
      </c>
      <c r="T240" s="327"/>
      <c r="U240" s="326">
        <f>ROUND(SUMIF('DV-Bewegungsdaten'!B:B,Kategorien!A240,'DV-Bewegungsdaten'!D:D),3)</f>
        <v>0</v>
      </c>
      <c r="V240" s="324">
        <f>ROUND(SUMIF('DV-Bewegungsdaten'!B:B,Kategorien!A240,'DV-Bewegungsdaten'!E:E),3)</f>
        <v>0</v>
      </c>
      <c r="AD240" s="390">
        <f t="shared" si="37"/>
        <v>16.931000000000001</v>
      </c>
      <c r="AE240" s="390">
        <f t="shared" si="38"/>
        <v>17.588000000000001</v>
      </c>
      <c r="AF240" s="390">
        <f t="shared" si="39"/>
        <v>18.807000000000002</v>
      </c>
      <c r="AG240" s="390">
        <f t="shared" si="40"/>
        <v>18.173999999999999</v>
      </c>
      <c r="AH240" s="390">
        <f t="shared" si="41"/>
        <v>18.086000000000002</v>
      </c>
      <c r="AI240" s="390">
        <f t="shared" si="42"/>
        <v>18.618000000000002</v>
      </c>
      <c r="AJ240" s="390">
        <f t="shared" si="43"/>
        <v>17.901</v>
      </c>
      <c r="AK240" s="390">
        <f t="shared" si="44"/>
        <v>18.185000000000002</v>
      </c>
      <c r="AL240" s="390">
        <f t="shared" si="45"/>
        <v>18.295000000000002</v>
      </c>
      <c r="AM240" s="390">
        <f t="shared" si="46"/>
        <v>18.176000000000002</v>
      </c>
      <c r="AN240" s="390">
        <f t="shared" si="47"/>
        <v>17.770000000000003</v>
      </c>
      <c r="AO240" s="390">
        <f t="shared" si="48"/>
        <v>18.673000000000002</v>
      </c>
    </row>
    <row r="241" spans="1:41" ht="15" customHeight="1" x14ac:dyDescent="0.25">
      <c r="A241" s="127" t="s">
        <v>2552</v>
      </c>
      <c r="B241" s="125" t="s">
        <v>2077</v>
      </c>
      <c r="C241" s="125" t="s">
        <v>3997</v>
      </c>
      <c r="D241" s="125" t="s">
        <v>2553</v>
      </c>
      <c r="E241" s="125" t="s">
        <v>2545</v>
      </c>
      <c r="F241" s="126">
        <v>21.64</v>
      </c>
      <c r="G241" s="126">
        <v>21.84</v>
      </c>
      <c r="H241" s="126">
        <v>17.309999999999999</v>
      </c>
      <c r="I241" s="126"/>
      <c r="J241" s="317"/>
      <c r="K241" s="323">
        <f>ROUND(SUMIF('VGT-Bewegungsdaten'!B:B,A241,'VGT-Bewegungsdaten'!C:C),3)</f>
        <v>0</v>
      </c>
      <c r="L241" s="324">
        <f>ROUND(SUMIF('VGT-Bewegungsdaten'!B:B,$A241,'VGT-Bewegungsdaten'!D:D),2)</f>
        <v>0</v>
      </c>
      <c r="N241" s="376" t="s">
        <v>4930</v>
      </c>
      <c r="O241" s="376" t="s">
        <v>4940</v>
      </c>
      <c r="P241" s="326">
        <f>ROUND(SUMIF('AV-Bewegungsdaten'!B:B,A241,'AV-Bewegungsdaten'!C:C),3)</f>
        <v>0</v>
      </c>
      <c r="Q241" s="324">
        <f>ROUND(SUMIF('AV-Bewegungsdaten'!B:B,$A241,'AV-Bewegungsdaten'!D:D),2)</f>
        <v>0</v>
      </c>
      <c r="T241" s="327"/>
      <c r="U241" s="326">
        <f>ROUND(SUMIF('DV-Bewegungsdaten'!B:B,Kategorien!A241,'DV-Bewegungsdaten'!D:D),3)</f>
        <v>0</v>
      </c>
      <c r="V241" s="324">
        <f>ROUND(SUMIF('DV-Bewegungsdaten'!B:B,Kategorien!A241,'DV-Bewegungsdaten'!E:E),3)</f>
        <v>0</v>
      </c>
      <c r="AD241" s="390">
        <f t="shared" si="37"/>
        <v>16.901</v>
      </c>
      <c r="AE241" s="390">
        <f t="shared" si="38"/>
        <v>17.558</v>
      </c>
      <c r="AF241" s="390">
        <f t="shared" si="39"/>
        <v>18.777000000000001</v>
      </c>
      <c r="AG241" s="390">
        <f t="shared" si="40"/>
        <v>18.143999999999998</v>
      </c>
      <c r="AH241" s="390">
        <f t="shared" si="41"/>
        <v>18.056000000000001</v>
      </c>
      <c r="AI241" s="390">
        <f t="shared" si="42"/>
        <v>18.588000000000001</v>
      </c>
      <c r="AJ241" s="390">
        <f t="shared" si="43"/>
        <v>17.870999999999999</v>
      </c>
      <c r="AK241" s="390">
        <f t="shared" si="44"/>
        <v>18.155000000000001</v>
      </c>
      <c r="AL241" s="390">
        <f t="shared" si="45"/>
        <v>18.265000000000001</v>
      </c>
      <c r="AM241" s="390">
        <f t="shared" si="46"/>
        <v>18.146000000000001</v>
      </c>
      <c r="AN241" s="390">
        <f t="shared" si="47"/>
        <v>17.740000000000002</v>
      </c>
      <c r="AO241" s="390">
        <f t="shared" si="48"/>
        <v>18.643000000000001</v>
      </c>
    </row>
    <row r="242" spans="1:41" ht="15" customHeight="1" x14ac:dyDescent="0.25">
      <c r="A242" s="127" t="s">
        <v>3296</v>
      </c>
      <c r="B242" s="125" t="s">
        <v>2077</v>
      </c>
      <c r="C242" s="125" t="s">
        <v>3997</v>
      </c>
      <c r="D242" s="125" t="s">
        <v>3297</v>
      </c>
      <c r="E242" s="125" t="s">
        <v>3289</v>
      </c>
      <c r="F242" s="126">
        <v>21.61</v>
      </c>
      <c r="G242" s="126">
        <v>21.81</v>
      </c>
      <c r="H242" s="126">
        <v>17.29</v>
      </c>
      <c r="I242" s="126"/>
      <c r="J242" s="317"/>
      <c r="K242" s="323">
        <f>ROUND(SUMIF('VGT-Bewegungsdaten'!B:B,A242,'VGT-Bewegungsdaten'!C:C),3)</f>
        <v>0</v>
      </c>
      <c r="L242" s="324">
        <f>ROUND(SUMIF('VGT-Bewegungsdaten'!B:B,$A242,'VGT-Bewegungsdaten'!D:D),2)</f>
        <v>0</v>
      </c>
      <c r="N242" s="376" t="s">
        <v>4930</v>
      </c>
      <c r="O242" s="376" t="s">
        <v>4940</v>
      </c>
      <c r="P242" s="326">
        <f>ROUND(SUMIF('AV-Bewegungsdaten'!B:B,A242,'AV-Bewegungsdaten'!C:C),3)</f>
        <v>0</v>
      </c>
      <c r="Q242" s="324">
        <f>ROUND(SUMIF('AV-Bewegungsdaten'!B:B,$A242,'AV-Bewegungsdaten'!D:D),2)</f>
        <v>0</v>
      </c>
      <c r="T242" s="327"/>
      <c r="U242" s="326">
        <f>ROUND(SUMIF('DV-Bewegungsdaten'!B:B,Kategorien!A242,'DV-Bewegungsdaten'!D:D),3)</f>
        <v>0</v>
      </c>
      <c r="V242" s="324">
        <f>ROUND(SUMIF('DV-Bewegungsdaten'!B:B,Kategorien!A242,'DV-Bewegungsdaten'!E:E),3)</f>
        <v>0</v>
      </c>
      <c r="AD242" s="390">
        <f t="shared" si="37"/>
        <v>16.870999999999999</v>
      </c>
      <c r="AE242" s="390">
        <f t="shared" si="38"/>
        <v>17.527999999999999</v>
      </c>
      <c r="AF242" s="390">
        <f t="shared" si="39"/>
        <v>18.747</v>
      </c>
      <c r="AG242" s="390">
        <f t="shared" si="40"/>
        <v>18.113999999999997</v>
      </c>
      <c r="AH242" s="390">
        <f t="shared" si="41"/>
        <v>18.026</v>
      </c>
      <c r="AI242" s="390">
        <f t="shared" si="42"/>
        <v>18.558</v>
      </c>
      <c r="AJ242" s="390">
        <f t="shared" si="43"/>
        <v>17.840999999999998</v>
      </c>
      <c r="AK242" s="390">
        <f t="shared" si="44"/>
        <v>18.125</v>
      </c>
      <c r="AL242" s="390">
        <f t="shared" si="45"/>
        <v>18.234999999999999</v>
      </c>
      <c r="AM242" s="390">
        <f t="shared" si="46"/>
        <v>18.116</v>
      </c>
      <c r="AN242" s="390">
        <f t="shared" si="47"/>
        <v>17.71</v>
      </c>
      <c r="AO242" s="390">
        <f t="shared" si="48"/>
        <v>18.613</v>
      </c>
    </row>
    <row r="243" spans="1:41" ht="15" customHeight="1" x14ac:dyDescent="0.25">
      <c r="A243" s="127" t="s">
        <v>4058</v>
      </c>
      <c r="B243" s="125" t="s">
        <v>2077</v>
      </c>
      <c r="C243" s="125" t="s">
        <v>3997</v>
      </c>
      <c r="D243" s="125" t="s">
        <v>4059</v>
      </c>
      <c r="E243" s="125" t="s">
        <v>4051</v>
      </c>
      <c r="F243" s="126">
        <v>21.58</v>
      </c>
      <c r="G243" s="126">
        <v>21.779999999999998</v>
      </c>
      <c r="H243" s="126">
        <v>17.260000000000002</v>
      </c>
      <c r="I243" s="126"/>
      <c r="J243" s="317"/>
      <c r="K243" s="323">
        <f>ROUND(SUMIF('VGT-Bewegungsdaten'!B:B,A243,'VGT-Bewegungsdaten'!C:C),3)</f>
        <v>0</v>
      </c>
      <c r="L243" s="324">
        <f>ROUND(SUMIF('VGT-Bewegungsdaten'!B:B,$A243,'VGT-Bewegungsdaten'!D:D),2)</f>
        <v>0</v>
      </c>
      <c r="N243" s="376" t="s">
        <v>4930</v>
      </c>
      <c r="O243" s="376" t="s">
        <v>4940</v>
      </c>
      <c r="P243" s="326">
        <f>ROUND(SUMIF('AV-Bewegungsdaten'!B:B,A243,'AV-Bewegungsdaten'!C:C),3)</f>
        <v>0</v>
      </c>
      <c r="Q243" s="324">
        <f>ROUND(SUMIF('AV-Bewegungsdaten'!B:B,$A243,'AV-Bewegungsdaten'!D:D),2)</f>
        <v>0</v>
      </c>
      <c r="T243" s="327"/>
      <c r="U243" s="326">
        <f>ROUND(SUMIF('DV-Bewegungsdaten'!B:B,Kategorien!A243,'DV-Bewegungsdaten'!D:D),3)</f>
        <v>0</v>
      </c>
      <c r="V243" s="324">
        <f>ROUND(SUMIF('DV-Bewegungsdaten'!B:B,Kategorien!A243,'DV-Bewegungsdaten'!E:E),3)</f>
        <v>0</v>
      </c>
      <c r="AD243" s="390">
        <f t="shared" si="37"/>
        <v>16.840999999999998</v>
      </c>
      <c r="AE243" s="390">
        <f t="shared" si="38"/>
        <v>17.497999999999998</v>
      </c>
      <c r="AF243" s="390">
        <f t="shared" si="39"/>
        <v>18.716999999999999</v>
      </c>
      <c r="AG243" s="390">
        <f t="shared" si="40"/>
        <v>18.083999999999996</v>
      </c>
      <c r="AH243" s="390">
        <f t="shared" si="41"/>
        <v>17.995999999999999</v>
      </c>
      <c r="AI243" s="390">
        <f t="shared" si="42"/>
        <v>18.527999999999999</v>
      </c>
      <c r="AJ243" s="390">
        <f t="shared" si="43"/>
        <v>17.810999999999996</v>
      </c>
      <c r="AK243" s="390">
        <f t="shared" si="44"/>
        <v>18.094999999999999</v>
      </c>
      <c r="AL243" s="390">
        <f t="shared" si="45"/>
        <v>18.204999999999998</v>
      </c>
      <c r="AM243" s="390">
        <f t="shared" si="46"/>
        <v>18.085999999999999</v>
      </c>
      <c r="AN243" s="390">
        <f t="shared" si="47"/>
        <v>17.68</v>
      </c>
      <c r="AO243" s="390">
        <f t="shared" si="48"/>
        <v>18.582999999999998</v>
      </c>
    </row>
    <row r="244" spans="1:41" ht="15" customHeight="1" x14ac:dyDescent="0.25">
      <c r="A244" s="127" t="s">
        <v>6447</v>
      </c>
      <c r="B244" s="125" t="s">
        <v>2077</v>
      </c>
      <c r="C244" s="125" t="s">
        <v>3997</v>
      </c>
      <c r="D244" s="125" t="s">
        <v>6448</v>
      </c>
      <c r="E244" s="125" t="s">
        <v>5279</v>
      </c>
      <c r="F244" s="126">
        <v>21.520000000000003</v>
      </c>
      <c r="G244" s="126">
        <v>21.72</v>
      </c>
      <c r="H244" s="126">
        <v>17.22</v>
      </c>
      <c r="I244" s="126"/>
      <c r="J244" s="317"/>
      <c r="K244" s="323">
        <f>ROUND(SUMIF('VGT-Bewegungsdaten'!B:B,A244,'VGT-Bewegungsdaten'!C:C),3)</f>
        <v>0</v>
      </c>
      <c r="L244" s="324">
        <f>ROUND(SUMIF('VGT-Bewegungsdaten'!B:B,$A244,'VGT-Bewegungsdaten'!D:D),2)</f>
        <v>0</v>
      </c>
      <c r="N244" s="376" t="s">
        <v>4930</v>
      </c>
      <c r="O244" s="376" t="s">
        <v>4940</v>
      </c>
      <c r="P244" s="326">
        <f>ROUND(SUMIF('AV-Bewegungsdaten'!B:B,A244,'AV-Bewegungsdaten'!C:C),3)</f>
        <v>0</v>
      </c>
      <c r="Q244" s="324">
        <f>ROUND(SUMIF('AV-Bewegungsdaten'!B:B,$A244,'AV-Bewegungsdaten'!D:D),2)</f>
        <v>0</v>
      </c>
      <c r="T244" s="327"/>
      <c r="U244" s="326">
        <f>ROUND(SUMIF('DV-Bewegungsdaten'!B:B,Kategorien!A244,'DV-Bewegungsdaten'!D:D),3)</f>
        <v>0</v>
      </c>
      <c r="V244" s="324">
        <f>ROUND(SUMIF('DV-Bewegungsdaten'!B:B,Kategorien!A244,'DV-Bewegungsdaten'!E:E),3)</f>
        <v>0</v>
      </c>
      <c r="AD244" s="390">
        <f t="shared" si="37"/>
        <v>16.780999999999999</v>
      </c>
      <c r="AE244" s="390">
        <f t="shared" si="38"/>
        <v>17.437999999999999</v>
      </c>
      <c r="AF244" s="390">
        <f t="shared" si="39"/>
        <v>18.657</v>
      </c>
      <c r="AG244" s="390">
        <f t="shared" si="40"/>
        <v>18.023999999999997</v>
      </c>
      <c r="AH244" s="390">
        <f t="shared" si="41"/>
        <v>17.936</v>
      </c>
      <c r="AI244" s="390">
        <f t="shared" si="42"/>
        <v>18.468</v>
      </c>
      <c r="AJ244" s="390">
        <f t="shared" si="43"/>
        <v>17.750999999999998</v>
      </c>
      <c r="AK244" s="390">
        <f t="shared" si="44"/>
        <v>18.035</v>
      </c>
      <c r="AL244" s="390">
        <f t="shared" si="45"/>
        <v>18.145</v>
      </c>
      <c r="AM244" s="390">
        <f t="shared" si="46"/>
        <v>18.026</v>
      </c>
      <c r="AN244" s="390">
        <f t="shared" si="47"/>
        <v>17.619999999999997</v>
      </c>
      <c r="AO244" s="390">
        <f t="shared" si="48"/>
        <v>18.523</v>
      </c>
    </row>
    <row r="245" spans="1:41" ht="15" customHeight="1" x14ac:dyDescent="0.25">
      <c r="A245" s="127" t="s">
        <v>6449</v>
      </c>
      <c r="B245" s="125" t="s">
        <v>2077</v>
      </c>
      <c r="C245" s="125" t="s">
        <v>3997</v>
      </c>
      <c r="D245" s="125" t="s">
        <v>6450</v>
      </c>
      <c r="E245" s="125" t="s">
        <v>5279</v>
      </c>
      <c r="F245" s="126">
        <v>21.08</v>
      </c>
      <c r="G245" s="126">
        <v>21.279999999999998</v>
      </c>
      <c r="H245" s="126">
        <v>16.86</v>
      </c>
      <c r="I245" s="126"/>
      <c r="J245" s="317"/>
      <c r="K245" s="323">
        <f>ROUND(SUMIF('VGT-Bewegungsdaten'!B:B,A245,'VGT-Bewegungsdaten'!C:C),3)</f>
        <v>0</v>
      </c>
      <c r="L245" s="324">
        <f>ROUND(SUMIF('VGT-Bewegungsdaten'!B:B,$A245,'VGT-Bewegungsdaten'!D:D),2)</f>
        <v>0</v>
      </c>
      <c r="N245" s="376" t="s">
        <v>4930</v>
      </c>
      <c r="O245" s="376" t="s">
        <v>4940</v>
      </c>
      <c r="P245" s="326">
        <f>ROUND(SUMIF('AV-Bewegungsdaten'!B:B,A245,'AV-Bewegungsdaten'!C:C),3)</f>
        <v>0</v>
      </c>
      <c r="Q245" s="324">
        <f>ROUND(SUMIF('AV-Bewegungsdaten'!B:B,$A245,'AV-Bewegungsdaten'!D:D),2)</f>
        <v>0</v>
      </c>
      <c r="T245" s="327"/>
      <c r="U245" s="326">
        <f>ROUND(SUMIF('DV-Bewegungsdaten'!B:B,Kategorien!A245,'DV-Bewegungsdaten'!D:D),3)</f>
        <v>0</v>
      </c>
      <c r="V245" s="324">
        <f>ROUND(SUMIF('DV-Bewegungsdaten'!B:B,Kategorien!A245,'DV-Bewegungsdaten'!E:E),3)</f>
        <v>0</v>
      </c>
      <c r="AD245" s="390">
        <f t="shared" si="37"/>
        <v>16.340999999999998</v>
      </c>
      <c r="AE245" s="390">
        <f t="shared" si="38"/>
        <v>16.997999999999998</v>
      </c>
      <c r="AF245" s="390">
        <f t="shared" si="39"/>
        <v>18.216999999999999</v>
      </c>
      <c r="AG245" s="390">
        <f t="shared" si="40"/>
        <v>17.583999999999996</v>
      </c>
      <c r="AH245" s="390">
        <f t="shared" si="41"/>
        <v>17.495999999999999</v>
      </c>
      <c r="AI245" s="390">
        <f t="shared" si="42"/>
        <v>18.027999999999999</v>
      </c>
      <c r="AJ245" s="390">
        <f t="shared" si="43"/>
        <v>17.310999999999996</v>
      </c>
      <c r="AK245" s="390">
        <f t="shared" si="44"/>
        <v>17.594999999999999</v>
      </c>
      <c r="AL245" s="390">
        <f t="shared" si="45"/>
        <v>17.704999999999998</v>
      </c>
      <c r="AM245" s="390">
        <f t="shared" si="46"/>
        <v>17.585999999999999</v>
      </c>
      <c r="AN245" s="390">
        <f t="shared" si="47"/>
        <v>17.18</v>
      </c>
      <c r="AO245" s="390">
        <f t="shared" si="48"/>
        <v>18.082999999999998</v>
      </c>
    </row>
    <row r="246" spans="1:41" ht="15" customHeight="1" x14ac:dyDescent="0.25">
      <c r="A246" s="127" t="s">
        <v>1566</v>
      </c>
      <c r="B246" s="125" t="s">
        <v>2077</v>
      </c>
      <c r="C246" s="125" t="s">
        <v>3997</v>
      </c>
      <c r="D246" s="125" t="s">
        <v>1567</v>
      </c>
      <c r="E246" s="125" t="s">
        <v>2452</v>
      </c>
      <c r="F246" s="126">
        <v>19.670000000000002</v>
      </c>
      <c r="G246" s="126">
        <v>19.87</v>
      </c>
      <c r="H246" s="126">
        <v>15.74</v>
      </c>
      <c r="I246" s="126"/>
      <c r="J246" s="317"/>
      <c r="K246" s="323">
        <f>ROUND(SUMIF('VGT-Bewegungsdaten'!B:B,A246,'VGT-Bewegungsdaten'!C:C),3)</f>
        <v>0</v>
      </c>
      <c r="L246" s="324">
        <f>ROUND(SUMIF('VGT-Bewegungsdaten'!B:B,$A246,'VGT-Bewegungsdaten'!D:D),2)</f>
        <v>0</v>
      </c>
      <c r="N246" s="376" t="s">
        <v>4930</v>
      </c>
      <c r="O246" s="376" t="s">
        <v>4940</v>
      </c>
      <c r="P246" s="326">
        <f>ROUND(SUMIF('AV-Bewegungsdaten'!B:B,A246,'AV-Bewegungsdaten'!C:C),3)</f>
        <v>0</v>
      </c>
      <c r="Q246" s="324">
        <f>ROUND(SUMIF('AV-Bewegungsdaten'!B:B,$A246,'AV-Bewegungsdaten'!D:D),2)</f>
        <v>0</v>
      </c>
      <c r="T246" s="327"/>
      <c r="U246" s="326">
        <f>ROUND(SUMIF('DV-Bewegungsdaten'!B:B,Kategorien!A246,'DV-Bewegungsdaten'!D:D),3)</f>
        <v>0</v>
      </c>
      <c r="V246" s="324">
        <f>ROUND(SUMIF('DV-Bewegungsdaten'!B:B,Kategorien!A246,'DV-Bewegungsdaten'!E:E),3)</f>
        <v>0</v>
      </c>
      <c r="AD246" s="390">
        <f t="shared" si="37"/>
        <v>14.931000000000001</v>
      </c>
      <c r="AE246" s="390">
        <f t="shared" si="38"/>
        <v>15.588000000000001</v>
      </c>
      <c r="AF246" s="390">
        <f t="shared" si="39"/>
        <v>16.807000000000002</v>
      </c>
      <c r="AG246" s="390">
        <f t="shared" si="40"/>
        <v>16.173999999999999</v>
      </c>
      <c r="AH246" s="390">
        <f t="shared" si="41"/>
        <v>16.086000000000002</v>
      </c>
      <c r="AI246" s="390">
        <f t="shared" si="42"/>
        <v>16.618000000000002</v>
      </c>
      <c r="AJ246" s="390">
        <f t="shared" si="43"/>
        <v>15.901000000000002</v>
      </c>
      <c r="AK246" s="390">
        <f t="shared" si="44"/>
        <v>16.185000000000002</v>
      </c>
      <c r="AL246" s="390">
        <f t="shared" si="45"/>
        <v>16.295000000000002</v>
      </c>
      <c r="AM246" s="390">
        <f t="shared" si="46"/>
        <v>16.176000000000002</v>
      </c>
      <c r="AN246" s="390">
        <f t="shared" si="47"/>
        <v>15.770000000000001</v>
      </c>
      <c r="AO246" s="390">
        <f t="shared" si="48"/>
        <v>16.673000000000002</v>
      </c>
    </row>
    <row r="247" spans="1:41" ht="15" customHeight="1" x14ac:dyDescent="0.25">
      <c r="A247" s="127" t="s">
        <v>1568</v>
      </c>
      <c r="B247" s="125" t="s">
        <v>2077</v>
      </c>
      <c r="C247" s="125" t="s">
        <v>3997</v>
      </c>
      <c r="D247" s="125" t="s">
        <v>1569</v>
      </c>
      <c r="E247" s="125" t="s">
        <v>1538</v>
      </c>
      <c r="F247" s="126">
        <v>22.67</v>
      </c>
      <c r="G247" s="126">
        <v>22.87</v>
      </c>
      <c r="H247" s="126">
        <v>18.14</v>
      </c>
      <c r="I247" s="126"/>
      <c r="J247" s="317"/>
      <c r="K247" s="323">
        <f>ROUND(SUMIF('VGT-Bewegungsdaten'!B:B,A247,'VGT-Bewegungsdaten'!C:C),3)</f>
        <v>0</v>
      </c>
      <c r="L247" s="324">
        <f>ROUND(SUMIF('VGT-Bewegungsdaten'!B:B,$A247,'VGT-Bewegungsdaten'!D:D),2)</f>
        <v>0</v>
      </c>
      <c r="N247" s="376" t="s">
        <v>4930</v>
      </c>
      <c r="O247" s="376" t="s">
        <v>4940</v>
      </c>
      <c r="P247" s="326">
        <f>ROUND(SUMIF('AV-Bewegungsdaten'!B:B,A247,'AV-Bewegungsdaten'!C:C),3)</f>
        <v>0</v>
      </c>
      <c r="Q247" s="324">
        <f>ROUND(SUMIF('AV-Bewegungsdaten'!B:B,$A247,'AV-Bewegungsdaten'!D:D),2)</f>
        <v>0</v>
      </c>
      <c r="T247" s="327"/>
      <c r="U247" s="326">
        <f>ROUND(SUMIF('DV-Bewegungsdaten'!B:B,Kategorien!A247,'DV-Bewegungsdaten'!D:D),3)</f>
        <v>0</v>
      </c>
      <c r="V247" s="324">
        <f>ROUND(SUMIF('DV-Bewegungsdaten'!B:B,Kategorien!A247,'DV-Bewegungsdaten'!E:E),3)</f>
        <v>0</v>
      </c>
      <c r="AD247" s="390">
        <f t="shared" si="37"/>
        <v>17.931000000000001</v>
      </c>
      <c r="AE247" s="390">
        <f t="shared" si="38"/>
        <v>18.588000000000001</v>
      </c>
      <c r="AF247" s="390">
        <f t="shared" si="39"/>
        <v>19.807000000000002</v>
      </c>
      <c r="AG247" s="390">
        <f t="shared" si="40"/>
        <v>19.173999999999999</v>
      </c>
      <c r="AH247" s="390">
        <f t="shared" si="41"/>
        <v>19.086000000000002</v>
      </c>
      <c r="AI247" s="390">
        <f t="shared" si="42"/>
        <v>19.618000000000002</v>
      </c>
      <c r="AJ247" s="390">
        <f t="shared" si="43"/>
        <v>18.901</v>
      </c>
      <c r="AK247" s="390">
        <f t="shared" si="44"/>
        <v>19.185000000000002</v>
      </c>
      <c r="AL247" s="390">
        <f t="shared" si="45"/>
        <v>19.295000000000002</v>
      </c>
      <c r="AM247" s="390">
        <f t="shared" si="46"/>
        <v>19.176000000000002</v>
      </c>
      <c r="AN247" s="390">
        <f t="shared" si="47"/>
        <v>18.770000000000003</v>
      </c>
      <c r="AO247" s="390">
        <f t="shared" si="48"/>
        <v>19.673000000000002</v>
      </c>
    </row>
    <row r="248" spans="1:41" ht="15" customHeight="1" x14ac:dyDescent="0.25">
      <c r="A248" s="127" t="s">
        <v>1570</v>
      </c>
      <c r="B248" s="125" t="s">
        <v>2077</v>
      </c>
      <c r="C248" s="125" t="s">
        <v>3997</v>
      </c>
      <c r="D248" s="125" t="s">
        <v>1571</v>
      </c>
      <c r="E248" s="125" t="s">
        <v>1541</v>
      </c>
      <c r="F248" s="126">
        <v>22.67</v>
      </c>
      <c r="G248" s="126">
        <v>22.87</v>
      </c>
      <c r="H248" s="126">
        <v>18.14</v>
      </c>
      <c r="I248" s="126"/>
      <c r="J248" s="317"/>
      <c r="K248" s="323">
        <f>ROUND(SUMIF('VGT-Bewegungsdaten'!B:B,A248,'VGT-Bewegungsdaten'!C:C),3)</f>
        <v>0</v>
      </c>
      <c r="L248" s="324">
        <f>ROUND(SUMIF('VGT-Bewegungsdaten'!B:B,$A248,'VGT-Bewegungsdaten'!D:D),2)</f>
        <v>0</v>
      </c>
      <c r="N248" s="376" t="s">
        <v>4930</v>
      </c>
      <c r="O248" s="376" t="s">
        <v>4940</v>
      </c>
      <c r="P248" s="326">
        <f>ROUND(SUMIF('AV-Bewegungsdaten'!B:B,A248,'AV-Bewegungsdaten'!C:C),3)</f>
        <v>0</v>
      </c>
      <c r="Q248" s="324">
        <f>ROUND(SUMIF('AV-Bewegungsdaten'!B:B,$A248,'AV-Bewegungsdaten'!D:D),2)</f>
        <v>0</v>
      </c>
      <c r="T248" s="327"/>
      <c r="U248" s="326">
        <f>ROUND(SUMIF('DV-Bewegungsdaten'!B:B,Kategorien!A248,'DV-Bewegungsdaten'!D:D),3)</f>
        <v>0</v>
      </c>
      <c r="V248" s="324">
        <f>ROUND(SUMIF('DV-Bewegungsdaten'!B:B,Kategorien!A248,'DV-Bewegungsdaten'!E:E),3)</f>
        <v>0</v>
      </c>
      <c r="AD248" s="390">
        <f t="shared" si="37"/>
        <v>17.931000000000001</v>
      </c>
      <c r="AE248" s="390">
        <f t="shared" si="38"/>
        <v>18.588000000000001</v>
      </c>
      <c r="AF248" s="390">
        <f t="shared" si="39"/>
        <v>19.807000000000002</v>
      </c>
      <c r="AG248" s="390">
        <f t="shared" si="40"/>
        <v>19.173999999999999</v>
      </c>
      <c r="AH248" s="390">
        <f t="shared" si="41"/>
        <v>19.086000000000002</v>
      </c>
      <c r="AI248" s="390">
        <f t="shared" si="42"/>
        <v>19.618000000000002</v>
      </c>
      <c r="AJ248" s="390">
        <f t="shared" si="43"/>
        <v>18.901</v>
      </c>
      <c r="AK248" s="390">
        <f t="shared" si="44"/>
        <v>19.185000000000002</v>
      </c>
      <c r="AL248" s="390">
        <f t="shared" si="45"/>
        <v>19.295000000000002</v>
      </c>
      <c r="AM248" s="390">
        <f t="shared" si="46"/>
        <v>19.176000000000002</v>
      </c>
      <c r="AN248" s="390">
        <f t="shared" si="47"/>
        <v>18.770000000000003</v>
      </c>
      <c r="AO248" s="390">
        <f t="shared" si="48"/>
        <v>19.673000000000002</v>
      </c>
    </row>
    <row r="249" spans="1:41" ht="15" customHeight="1" x14ac:dyDescent="0.25">
      <c r="A249" s="127" t="s">
        <v>2554</v>
      </c>
      <c r="B249" s="125" t="s">
        <v>2077</v>
      </c>
      <c r="C249" s="125" t="s">
        <v>3997</v>
      </c>
      <c r="D249" s="125" t="s">
        <v>2555</v>
      </c>
      <c r="E249" s="125" t="s">
        <v>2545</v>
      </c>
      <c r="F249" s="126">
        <v>22.64</v>
      </c>
      <c r="G249" s="126">
        <v>22.84</v>
      </c>
      <c r="H249" s="126">
        <v>18.11</v>
      </c>
      <c r="I249" s="126"/>
      <c r="J249" s="317"/>
      <c r="K249" s="323">
        <f>ROUND(SUMIF('VGT-Bewegungsdaten'!B:B,A249,'VGT-Bewegungsdaten'!C:C),3)</f>
        <v>0</v>
      </c>
      <c r="L249" s="324">
        <f>ROUND(SUMIF('VGT-Bewegungsdaten'!B:B,$A249,'VGT-Bewegungsdaten'!D:D),2)</f>
        <v>0</v>
      </c>
      <c r="N249" s="376" t="s">
        <v>4930</v>
      </c>
      <c r="O249" s="376" t="s">
        <v>4940</v>
      </c>
      <c r="P249" s="326">
        <f>ROUND(SUMIF('AV-Bewegungsdaten'!B:B,A249,'AV-Bewegungsdaten'!C:C),3)</f>
        <v>0</v>
      </c>
      <c r="Q249" s="324">
        <f>ROUND(SUMIF('AV-Bewegungsdaten'!B:B,$A249,'AV-Bewegungsdaten'!D:D),2)</f>
        <v>0</v>
      </c>
      <c r="T249" s="327"/>
      <c r="U249" s="326">
        <f>ROUND(SUMIF('DV-Bewegungsdaten'!B:B,Kategorien!A249,'DV-Bewegungsdaten'!D:D),3)</f>
        <v>0</v>
      </c>
      <c r="V249" s="324">
        <f>ROUND(SUMIF('DV-Bewegungsdaten'!B:B,Kategorien!A249,'DV-Bewegungsdaten'!E:E),3)</f>
        <v>0</v>
      </c>
      <c r="AD249" s="390">
        <f t="shared" si="37"/>
        <v>17.901</v>
      </c>
      <c r="AE249" s="390">
        <f t="shared" si="38"/>
        <v>18.558</v>
      </c>
      <c r="AF249" s="390">
        <f t="shared" si="39"/>
        <v>19.777000000000001</v>
      </c>
      <c r="AG249" s="390">
        <f t="shared" si="40"/>
        <v>19.143999999999998</v>
      </c>
      <c r="AH249" s="390">
        <f t="shared" si="41"/>
        <v>19.056000000000001</v>
      </c>
      <c r="AI249" s="390">
        <f t="shared" si="42"/>
        <v>19.588000000000001</v>
      </c>
      <c r="AJ249" s="390">
        <f t="shared" si="43"/>
        <v>18.870999999999999</v>
      </c>
      <c r="AK249" s="390">
        <f t="shared" si="44"/>
        <v>19.155000000000001</v>
      </c>
      <c r="AL249" s="390">
        <f t="shared" si="45"/>
        <v>19.265000000000001</v>
      </c>
      <c r="AM249" s="390">
        <f t="shared" si="46"/>
        <v>19.146000000000001</v>
      </c>
      <c r="AN249" s="390">
        <f t="shared" si="47"/>
        <v>18.740000000000002</v>
      </c>
      <c r="AO249" s="390">
        <f t="shared" si="48"/>
        <v>19.643000000000001</v>
      </c>
    </row>
    <row r="250" spans="1:41" ht="15" customHeight="1" x14ac:dyDescent="0.25">
      <c r="A250" s="127" t="s">
        <v>3298</v>
      </c>
      <c r="B250" s="125" t="s">
        <v>2077</v>
      </c>
      <c r="C250" s="125" t="s">
        <v>3997</v>
      </c>
      <c r="D250" s="125" t="s">
        <v>3299</v>
      </c>
      <c r="E250" s="125" t="s">
        <v>3289</v>
      </c>
      <c r="F250" s="126">
        <v>22.61</v>
      </c>
      <c r="G250" s="126">
        <v>22.81</v>
      </c>
      <c r="H250" s="126">
        <v>18.09</v>
      </c>
      <c r="I250" s="126"/>
      <c r="J250" s="317"/>
      <c r="K250" s="323">
        <f>ROUND(SUMIF('VGT-Bewegungsdaten'!B:B,A250,'VGT-Bewegungsdaten'!C:C),3)</f>
        <v>0</v>
      </c>
      <c r="L250" s="324">
        <f>ROUND(SUMIF('VGT-Bewegungsdaten'!B:B,$A250,'VGT-Bewegungsdaten'!D:D),2)</f>
        <v>0</v>
      </c>
      <c r="N250" s="376" t="s">
        <v>4930</v>
      </c>
      <c r="O250" s="376" t="s">
        <v>4940</v>
      </c>
      <c r="P250" s="326">
        <f>ROUND(SUMIF('AV-Bewegungsdaten'!B:B,A250,'AV-Bewegungsdaten'!C:C),3)</f>
        <v>0</v>
      </c>
      <c r="Q250" s="324">
        <f>ROUND(SUMIF('AV-Bewegungsdaten'!B:B,$A250,'AV-Bewegungsdaten'!D:D),2)</f>
        <v>0</v>
      </c>
      <c r="T250" s="327"/>
      <c r="U250" s="326">
        <f>ROUND(SUMIF('DV-Bewegungsdaten'!B:B,Kategorien!A250,'DV-Bewegungsdaten'!D:D),3)</f>
        <v>0</v>
      </c>
      <c r="V250" s="324">
        <f>ROUND(SUMIF('DV-Bewegungsdaten'!B:B,Kategorien!A250,'DV-Bewegungsdaten'!E:E),3)</f>
        <v>0</v>
      </c>
      <c r="AD250" s="390">
        <f t="shared" si="37"/>
        <v>17.870999999999999</v>
      </c>
      <c r="AE250" s="390">
        <f t="shared" si="38"/>
        <v>18.527999999999999</v>
      </c>
      <c r="AF250" s="390">
        <f t="shared" si="39"/>
        <v>19.747</v>
      </c>
      <c r="AG250" s="390">
        <f t="shared" si="40"/>
        <v>19.113999999999997</v>
      </c>
      <c r="AH250" s="390">
        <f t="shared" si="41"/>
        <v>19.026</v>
      </c>
      <c r="AI250" s="390">
        <f t="shared" si="42"/>
        <v>19.558</v>
      </c>
      <c r="AJ250" s="390">
        <f t="shared" si="43"/>
        <v>18.840999999999998</v>
      </c>
      <c r="AK250" s="390">
        <f t="shared" si="44"/>
        <v>19.125</v>
      </c>
      <c r="AL250" s="390">
        <f t="shared" si="45"/>
        <v>19.234999999999999</v>
      </c>
      <c r="AM250" s="390">
        <f t="shared" si="46"/>
        <v>19.116</v>
      </c>
      <c r="AN250" s="390">
        <f t="shared" si="47"/>
        <v>18.71</v>
      </c>
      <c r="AO250" s="390">
        <f t="shared" si="48"/>
        <v>19.613</v>
      </c>
    </row>
    <row r="251" spans="1:41" ht="15" customHeight="1" x14ac:dyDescent="0.25">
      <c r="A251" s="127" t="s">
        <v>4060</v>
      </c>
      <c r="B251" s="125" t="s">
        <v>2077</v>
      </c>
      <c r="C251" s="125" t="s">
        <v>3997</v>
      </c>
      <c r="D251" s="125" t="s">
        <v>4061</v>
      </c>
      <c r="E251" s="125" t="s">
        <v>4051</v>
      </c>
      <c r="F251" s="126">
        <v>22.58</v>
      </c>
      <c r="G251" s="126">
        <v>22.779999999999998</v>
      </c>
      <c r="H251" s="126">
        <v>18.059999999999999</v>
      </c>
      <c r="I251" s="126"/>
      <c r="J251" s="317"/>
      <c r="K251" s="323">
        <f>ROUND(SUMIF('VGT-Bewegungsdaten'!B:B,A251,'VGT-Bewegungsdaten'!C:C),3)</f>
        <v>0</v>
      </c>
      <c r="L251" s="324">
        <f>ROUND(SUMIF('VGT-Bewegungsdaten'!B:B,$A251,'VGT-Bewegungsdaten'!D:D),2)</f>
        <v>0</v>
      </c>
      <c r="N251" s="376" t="s">
        <v>4930</v>
      </c>
      <c r="O251" s="376" t="s">
        <v>4940</v>
      </c>
      <c r="P251" s="326">
        <f>ROUND(SUMIF('AV-Bewegungsdaten'!B:B,A251,'AV-Bewegungsdaten'!C:C),3)</f>
        <v>0</v>
      </c>
      <c r="Q251" s="324">
        <f>ROUND(SUMIF('AV-Bewegungsdaten'!B:B,$A251,'AV-Bewegungsdaten'!D:D),2)</f>
        <v>0</v>
      </c>
      <c r="T251" s="327"/>
      <c r="U251" s="326">
        <f>ROUND(SUMIF('DV-Bewegungsdaten'!B:B,Kategorien!A251,'DV-Bewegungsdaten'!D:D),3)</f>
        <v>0</v>
      </c>
      <c r="V251" s="324">
        <f>ROUND(SUMIF('DV-Bewegungsdaten'!B:B,Kategorien!A251,'DV-Bewegungsdaten'!E:E),3)</f>
        <v>0</v>
      </c>
      <c r="AD251" s="390">
        <f t="shared" si="37"/>
        <v>17.840999999999998</v>
      </c>
      <c r="AE251" s="390">
        <f t="shared" si="38"/>
        <v>18.497999999999998</v>
      </c>
      <c r="AF251" s="390">
        <f t="shared" si="39"/>
        <v>19.716999999999999</v>
      </c>
      <c r="AG251" s="390">
        <f t="shared" si="40"/>
        <v>19.083999999999996</v>
      </c>
      <c r="AH251" s="390">
        <f t="shared" si="41"/>
        <v>18.995999999999999</v>
      </c>
      <c r="AI251" s="390">
        <f t="shared" si="42"/>
        <v>19.527999999999999</v>
      </c>
      <c r="AJ251" s="390">
        <f t="shared" si="43"/>
        <v>18.810999999999996</v>
      </c>
      <c r="AK251" s="390">
        <f t="shared" si="44"/>
        <v>19.094999999999999</v>
      </c>
      <c r="AL251" s="390">
        <f t="shared" si="45"/>
        <v>19.204999999999998</v>
      </c>
      <c r="AM251" s="390">
        <f t="shared" si="46"/>
        <v>19.085999999999999</v>
      </c>
      <c r="AN251" s="390">
        <f t="shared" si="47"/>
        <v>18.68</v>
      </c>
      <c r="AO251" s="390">
        <f t="shared" si="48"/>
        <v>19.582999999999998</v>
      </c>
    </row>
    <row r="252" spans="1:41" ht="15" customHeight="1" x14ac:dyDescent="0.25">
      <c r="A252" s="127" t="s">
        <v>1572</v>
      </c>
      <c r="B252" s="125" t="s">
        <v>2077</v>
      </c>
      <c r="C252" s="125" t="s">
        <v>3997</v>
      </c>
      <c r="D252" s="125" t="s">
        <v>1573</v>
      </c>
      <c r="E252" s="125" t="s">
        <v>2452</v>
      </c>
      <c r="F252" s="126">
        <v>22.67</v>
      </c>
      <c r="G252" s="126">
        <v>22.87</v>
      </c>
      <c r="H252" s="126">
        <v>18.14</v>
      </c>
      <c r="I252" s="126"/>
      <c r="J252" s="317"/>
      <c r="K252" s="323">
        <f>ROUND(SUMIF('VGT-Bewegungsdaten'!B:B,A252,'VGT-Bewegungsdaten'!C:C),3)</f>
        <v>0</v>
      </c>
      <c r="L252" s="324">
        <f>ROUND(SUMIF('VGT-Bewegungsdaten'!B:B,$A252,'VGT-Bewegungsdaten'!D:D),2)</f>
        <v>0</v>
      </c>
      <c r="N252" s="376" t="s">
        <v>4930</v>
      </c>
      <c r="O252" s="376" t="s">
        <v>4940</v>
      </c>
      <c r="P252" s="326">
        <f>ROUND(SUMIF('AV-Bewegungsdaten'!B:B,A252,'AV-Bewegungsdaten'!C:C),3)</f>
        <v>0</v>
      </c>
      <c r="Q252" s="324">
        <f>ROUND(SUMIF('AV-Bewegungsdaten'!B:B,$A252,'AV-Bewegungsdaten'!D:D),2)</f>
        <v>0</v>
      </c>
      <c r="T252" s="327"/>
      <c r="U252" s="326">
        <f>ROUND(SUMIF('DV-Bewegungsdaten'!B:B,Kategorien!A252,'DV-Bewegungsdaten'!D:D),3)</f>
        <v>0</v>
      </c>
      <c r="V252" s="324">
        <f>ROUND(SUMIF('DV-Bewegungsdaten'!B:B,Kategorien!A252,'DV-Bewegungsdaten'!E:E),3)</f>
        <v>0</v>
      </c>
      <c r="AD252" s="390">
        <f t="shared" si="37"/>
        <v>17.931000000000001</v>
      </c>
      <c r="AE252" s="390">
        <f t="shared" si="38"/>
        <v>18.588000000000001</v>
      </c>
      <c r="AF252" s="390">
        <f t="shared" si="39"/>
        <v>19.807000000000002</v>
      </c>
      <c r="AG252" s="390">
        <f t="shared" si="40"/>
        <v>19.173999999999999</v>
      </c>
      <c r="AH252" s="390">
        <f t="shared" si="41"/>
        <v>19.086000000000002</v>
      </c>
      <c r="AI252" s="390">
        <f t="shared" si="42"/>
        <v>19.618000000000002</v>
      </c>
      <c r="AJ252" s="390">
        <f t="shared" si="43"/>
        <v>18.901</v>
      </c>
      <c r="AK252" s="390">
        <f t="shared" si="44"/>
        <v>19.185000000000002</v>
      </c>
      <c r="AL252" s="390">
        <f t="shared" si="45"/>
        <v>19.295000000000002</v>
      </c>
      <c r="AM252" s="390">
        <f t="shared" si="46"/>
        <v>19.176000000000002</v>
      </c>
      <c r="AN252" s="390">
        <f t="shared" si="47"/>
        <v>18.770000000000003</v>
      </c>
      <c r="AO252" s="390">
        <f t="shared" si="48"/>
        <v>19.673000000000002</v>
      </c>
    </row>
    <row r="253" spans="1:41" ht="15" customHeight="1" x14ac:dyDescent="0.25">
      <c r="A253" s="127" t="s">
        <v>1574</v>
      </c>
      <c r="B253" s="125" t="s">
        <v>2077</v>
      </c>
      <c r="C253" s="125" t="s">
        <v>3997</v>
      </c>
      <c r="D253" s="125" t="s">
        <v>1575</v>
      </c>
      <c r="E253" s="125" t="s">
        <v>1538</v>
      </c>
      <c r="F253" s="126">
        <v>25.67</v>
      </c>
      <c r="G253" s="126">
        <v>25.87</v>
      </c>
      <c r="H253" s="126">
        <v>20.54</v>
      </c>
      <c r="I253" s="126"/>
      <c r="J253" s="317"/>
      <c r="K253" s="323">
        <f>ROUND(SUMIF('VGT-Bewegungsdaten'!B:B,A253,'VGT-Bewegungsdaten'!C:C),3)</f>
        <v>0</v>
      </c>
      <c r="L253" s="324">
        <f>ROUND(SUMIF('VGT-Bewegungsdaten'!B:B,$A253,'VGT-Bewegungsdaten'!D:D),2)</f>
        <v>0</v>
      </c>
      <c r="N253" s="376" t="s">
        <v>4930</v>
      </c>
      <c r="O253" s="376" t="s">
        <v>4940</v>
      </c>
      <c r="P253" s="326">
        <f>ROUND(SUMIF('AV-Bewegungsdaten'!B:B,A253,'AV-Bewegungsdaten'!C:C),3)</f>
        <v>0</v>
      </c>
      <c r="Q253" s="324">
        <f>ROUND(SUMIF('AV-Bewegungsdaten'!B:B,$A253,'AV-Bewegungsdaten'!D:D),2)</f>
        <v>0</v>
      </c>
      <c r="T253" s="327"/>
      <c r="U253" s="326">
        <f>ROUND(SUMIF('DV-Bewegungsdaten'!B:B,Kategorien!A253,'DV-Bewegungsdaten'!D:D),3)</f>
        <v>0</v>
      </c>
      <c r="V253" s="324">
        <f>ROUND(SUMIF('DV-Bewegungsdaten'!B:B,Kategorien!A253,'DV-Bewegungsdaten'!E:E),3)</f>
        <v>0</v>
      </c>
      <c r="AD253" s="390">
        <f t="shared" si="37"/>
        <v>20.931000000000001</v>
      </c>
      <c r="AE253" s="390">
        <f t="shared" si="38"/>
        <v>21.588000000000001</v>
      </c>
      <c r="AF253" s="390">
        <f t="shared" si="39"/>
        <v>22.807000000000002</v>
      </c>
      <c r="AG253" s="390">
        <f t="shared" si="40"/>
        <v>22.173999999999999</v>
      </c>
      <c r="AH253" s="390">
        <f t="shared" si="41"/>
        <v>22.086000000000002</v>
      </c>
      <c r="AI253" s="390">
        <f t="shared" si="42"/>
        <v>22.618000000000002</v>
      </c>
      <c r="AJ253" s="390">
        <f t="shared" si="43"/>
        <v>21.901</v>
      </c>
      <c r="AK253" s="390">
        <f t="shared" si="44"/>
        <v>22.185000000000002</v>
      </c>
      <c r="AL253" s="390">
        <f t="shared" si="45"/>
        <v>22.295000000000002</v>
      </c>
      <c r="AM253" s="390">
        <f t="shared" si="46"/>
        <v>22.176000000000002</v>
      </c>
      <c r="AN253" s="390">
        <f t="shared" si="47"/>
        <v>21.770000000000003</v>
      </c>
      <c r="AO253" s="390">
        <f t="shared" si="48"/>
        <v>22.673000000000002</v>
      </c>
    </row>
    <row r="254" spans="1:41" ht="15" customHeight="1" x14ac:dyDescent="0.25">
      <c r="A254" s="127" t="s">
        <v>1576</v>
      </c>
      <c r="B254" s="125" t="s">
        <v>2077</v>
      </c>
      <c r="C254" s="125" t="s">
        <v>3997</v>
      </c>
      <c r="D254" s="125" t="s">
        <v>1577</v>
      </c>
      <c r="E254" s="125" t="s">
        <v>1541</v>
      </c>
      <c r="F254" s="126">
        <v>25.67</v>
      </c>
      <c r="G254" s="126">
        <v>25.87</v>
      </c>
      <c r="H254" s="126">
        <v>20.54</v>
      </c>
      <c r="I254" s="126"/>
      <c r="J254" s="317"/>
      <c r="K254" s="323">
        <f>ROUND(SUMIF('VGT-Bewegungsdaten'!B:B,A254,'VGT-Bewegungsdaten'!C:C),3)</f>
        <v>0</v>
      </c>
      <c r="L254" s="324">
        <f>ROUND(SUMIF('VGT-Bewegungsdaten'!B:B,$A254,'VGT-Bewegungsdaten'!D:D),2)</f>
        <v>0</v>
      </c>
      <c r="N254" s="376" t="s">
        <v>4930</v>
      </c>
      <c r="O254" s="376" t="s">
        <v>4940</v>
      </c>
      <c r="P254" s="326">
        <f>ROUND(SUMIF('AV-Bewegungsdaten'!B:B,A254,'AV-Bewegungsdaten'!C:C),3)</f>
        <v>0</v>
      </c>
      <c r="Q254" s="324">
        <f>ROUND(SUMIF('AV-Bewegungsdaten'!B:B,$A254,'AV-Bewegungsdaten'!D:D),2)</f>
        <v>0</v>
      </c>
      <c r="T254" s="327"/>
      <c r="U254" s="326">
        <f>ROUND(SUMIF('DV-Bewegungsdaten'!B:B,Kategorien!A254,'DV-Bewegungsdaten'!D:D),3)</f>
        <v>0</v>
      </c>
      <c r="V254" s="324">
        <f>ROUND(SUMIF('DV-Bewegungsdaten'!B:B,Kategorien!A254,'DV-Bewegungsdaten'!E:E),3)</f>
        <v>0</v>
      </c>
      <c r="AD254" s="390">
        <f t="shared" si="37"/>
        <v>20.931000000000001</v>
      </c>
      <c r="AE254" s="390">
        <f t="shared" si="38"/>
        <v>21.588000000000001</v>
      </c>
      <c r="AF254" s="390">
        <f t="shared" si="39"/>
        <v>22.807000000000002</v>
      </c>
      <c r="AG254" s="390">
        <f t="shared" si="40"/>
        <v>22.173999999999999</v>
      </c>
      <c r="AH254" s="390">
        <f t="shared" si="41"/>
        <v>22.086000000000002</v>
      </c>
      <c r="AI254" s="390">
        <f t="shared" si="42"/>
        <v>22.618000000000002</v>
      </c>
      <c r="AJ254" s="390">
        <f t="shared" si="43"/>
        <v>21.901</v>
      </c>
      <c r="AK254" s="390">
        <f t="shared" si="44"/>
        <v>22.185000000000002</v>
      </c>
      <c r="AL254" s="390">
        <f t="shared" si="45"/>
        <v>22.295000000000002</v>
      </c>
      <c r="AM254" s="390">
        <f t="shared" si="46"/>
        <v>22.176000000000002</v>
      </c>
      <c r="AN254" s="390">
        <f t="shared" si="47"/>
        <v>21.770000000000003</v>
      </c>
      <c r="AO254" s="390">
        <f t="shared" si="48"/>
        <v>22.673000000000002</v>
      </c>
    </row>
    <row r="255" spans="1:41" ht="15" customHeight="1" x14ac:dyDescent="0.25">
      <c r="A255" s="127" t="s">
        <v>2556</v>
      </c>
      <c r="B255" s="125" t="s">
        <v>2077</v>
      </c>
      <c r="C255" s="125" t="s">
        <v>3997</v>
      </c>
      <c r="D255" s="125" t="s">
        <v>2557</v>
      </c>
      <c r="E255" s="125" t="s">
        <v>2545</v>
      </c>
      <c r="F255" s="126">
        <v>25.64</v>
      </c>
      <c r="G255" s="126">
        <v>25.84</v>
      </c>
      <c r="H255" s="126">
        <v>20.51</v>
      </c>
      <c r="I255" s="126"/>
      <c r="J255" s="317"/>
      <c r="K255" s="323">
        <f>ROUND(SUMIF('VGT-Bewegungsdaten'!B:B,A255,'VGT-Bewegungsdaten'!C:C),3)</f>
        <v>0</v>
      </c>
      <c r="L255" s="324">
        <f>ROUND(SUMIF('VGT-Bewegungsdaten'!B:B,$A255,'VGT-Bewegungsdaten'!D:D),2)</f>
        <v>0</v>
      </c>
      <c r="N255" s="376" t="s">
        <v>4930</v>
      </c>
      <c r="O255" s="376" t="s">
        <v>4940</v>
      </c>
      <c r="P255" s="326">
        <f>ROUND(SUMIF('AV-Bewegungsdaten'!B:B,A255,'AV-Bewegungsdaten'!C:C),3)</f>
        <v>0</v>
      </c>
      <c r="Q255" s="324">
        <f>ROUND(SUMIF('AV-Bewegungsdaten'!B:B,$A255,'AV-Bewegungsdaten'!D:D),2)</f>
        <v>0</v>
      </c>
      <c r="T255" s="327"/>
      <c r="U255" s="326">
        <f>ROUND(SUMIF('DV-Bewegungsdaten'!B:B,Kategorien!A255,'DV-Bewegungsdaten'!D:D),3)</f>
        <v>0</v>
      </c>
      <c r="V255" s="324">
        <f>ROUND(SUMIF('DV-Bewegungsdaten'!B:B,Kategorien!A255,'DV-Bewegungsdaten'!E:E),3)</f>
        <v>0</v>
      </c>
      <c r="AD255" s="390">
        <f t="shared" si="37"/>
        <v>20.901</v>
      </c>
      <c r="AE255" s="390">
        <f t="shared" si="38"/>
        <v>21.558</v>
      </c>
      <c r="AF255" s="390">
        <f t="shared" si="39"/>
        <v>22.777000000000001</v>
      </c>
      <c r="AG255" s="390">
        <f t="shared" si="40"/>
        <v>22.143999999999998</v>
      </c>
      <c r="AH255" s="390">
        <f t="shared" si="41"/>
        <v>22.056000000000001</v>
      </c>
      <c r="AI255" s="390">
        <f t="shared" si="42"/>
        <v>22.588000000000001</v>
      </c>
      <c r="AJ255" s="390">
        <f t="shared" si="43"/>
        <v>21.870999999999999</v>
      </c>
      <c r="AK255" s="390">
        <f t="shared" si="44"/>
        <v>22.155000000000001</v>
      </c>
      <c r="AL255" s="390">
        <f t="shared" si="45"/>
        <v>22.265000000000001</v>
      </c>
      <c r="AM255" s="390">
        <f t="shared" si="46"/>
        <v>22.146000000000001</v>
      </c>
      <c r="AN255" s="390">
        <f t="shared" si="47"/>
        <v>21.740000000000002</v>
      </c>
      <c r="AO255" s="390">
        <f t="shared" si="48"/>
        <v>22.643000000000001</v>
      </c>
    </row>
    <row r="256" spans="1:41" ht="15" customHeight="1" x14ac:dyDescent="0.25">
      <c r="A256" s="127" t="s">
        <v>3300</v>
      </c>
      <c r="B256" s="125" t="s">
        <v>2077</v>
      </c>
      <c r="C256" s="125" t="s">
        <v>3997</v>
      </c>
      <c r="D256" s="125" t="s">
        <v>3301</v>
      </c>
      <c r="E256" s="125" t="s">
        <v>3289</v>
      </c>
      <c r="F256" s="126">
        <v>25.61</v>
      </c>
      <c r="G256" s="126">
        <v>25.81</v>
      </c>
      <c r="H256" s="126">
        <v>20.49</v>
      </c>
      <c r="I256" s="126"/>
      <c r="J256" s="317"/>
      <c r="K256" s="323">
        <f>ROUND(SUMIF('VGT-Bewegungsdaten'!B:B,A256,'VGT-Bewegungsdaten'!C:C),3)</f>
        <v>0</v>
      </c>
      <c r="L256" s="324">
        <f>ROUND(SUMIF('VGT-Bewegungsdaten'!B:B,$A256,'VGT-Bewegungsdaten'!D:D),2)</f>
        <v>0</v>
      </c>
      <c r="N256" s="376" t="s">
        <v>4930</v>
      </c>
      <c r="O256" s="376" t="s">
        <v>4940</v>
      </c>
      <c r="P256" s="326">
        <f>ROUND(SUMIF('AV-Bewegungsdaten'!B:B,A256,'AV-Bewegungsdaten'!C:C),3)</f>
        <v>0</v>
      </c>
      <c r="Q256" s="324">
        <f>ROUND(SUMIF('AV-Bewegungsdaten'!B:B,$A256,'AV-Bewegungsdaten'!D:D),2)</f>
        <v>0</v>
      </c>
      <c r="T256" s="327"/>
      <c r="U256" s="326">
        <f>ROUND(SUMIF('DV-Bewegungsdaten'!B:B,Kategorien!A256,'DV-Bewegungsdaten'!D:D),3)</f>
        <v>0</v>
      </c>
      <c r="V256" s="324">
        <f>ROUND(SUMIF('DV-Bewegungsdaten'!B:B,Kategorien!A256,'DV-Bewegungsdaten'!E:E),3)</f>
        <v>0</v>
      </c>
      <c r="AD256" s="390">
        <f t="shared" si="37"/>
        <v>20.870999999999999</v>
      </c>
      <c r="AE256" s="390">
        <f t="shared" si="38"/>
        <v>21.527999999999999</v>
      </c>
      <c r="AF256" s="390">
        <f t="shared" si="39"/>
        <v>22.747</v>
      </c>
      <c r="AG256" s="390">
        <f t="shared" si="40"/>
        <v>22.113999999999997</v>
      </c>
      <c r="AH256" s="390">
        <f t="shared" si="41"/>
        <v>22.026</v>
      </c>
      <c r="AI256" s="390">
        <f t="shared" si="42"/>
        <v>22.558</v>
      </c>
      <c r="AJ256" s="390">
        <f t="shared" si="43"/>
        <v>21.840999999999998</v>
      </c>
      <c r="AK256" s="390">
        <f t="shared" si="44"/>
        <v>22.125</v>
      </c>
      <c r="AL256" s="390">
        <f t="shared" si="45"/>
        <v>22.234999999999999</v>
      </c>
      <c r="AM256" s="390">
        <f t="shared" si="46"/>
        <v>22.116</v>
      </c>
      <c r="AN256" s="390">
        <f t="shared" si="47"/>
        <v>21.71</v>
      </c>
      <c r="AO256" s="390">
        <f t="shared" si="48"/>
        <v>22.613</v>
      </c>
    </row>
    <row r="257" spans="1:41" ht="15" customHeight="1" x14ac:dyDescent="0.25">
      <c r="A257" s="127" t="s">
        <v>4062</v>
      </c>
      <c r="B257" s="125" t="s">
        <v>2077</v>
      </c>
      <c r="C257" s="125" t="s">
        <v>3997</v>
      </c>
      <c r="D257" s="125" t="s">
        <v>4063</v>
      </c>
      <c r="E257" s="125" t="s">
        <v>4051</v>
      </c>
      <c r="F257" s="126">
        <v>25.58</v>
      </c>
      <c r="G257" s="126">
        <v>25.779999999999998</v>
      </c>
      <c r="H257" s="126">
        <v>20.46</v>
      </c>
      <c r="I257" s="126"/>
      <c r="J257" s="317"/>
      <c r="K257" s="323">
        <f>ROUND(SUMIF('VGT-Bewegungsdaten'!B:B,A257,'VGT-Bewegungsdaten'!C:C),3)</f>
        <v>0</v>
      </c>
      <c r="L257" s="324">
        <f>ROUND(SUMIF('VGT-Bewegungsdaten'!B:B,$A257,'VGT-Bewegungsdaten'!D:D),2)</f>
        <v>0</v>
      </c>
      <c r="N257" s="376" t="s">
        <v>4930</v>
      </c>
      <c r="O257" s="376" t="s">
        <v>4940</v>
      </c>
      <c r="P257" s="326">
        <f>ROUND(SUMIF('AV-Bewegungsdaten'!B:B,A257,'AV-Bewegungsdaten'!C:C),3)</f>
        <v>0</v>
      </c>
      <c r="Q257" s="324">
        <f>ROUND(SUMIF('AV-Bewegungsdaten'!B:B,$A257,'AV-Bewegungsdaten'!D:D),2)</f>
        <v>0</v>
      </c>
      <c r="T257" s="327"/>
      <c r="U257" s="326">
        <f>ROUND(SUMIF('DV-Bewegungsdaten'!B:B,Kategorien!A257,'DV-Bewegungsdaten'!D:D),3)</f>
        <v>0</v>
      </c>
      <c r="V257" s="324">
        <f>ROUND(SUMIF('DV-Bewegungsdaten'!B:B,Kategorien!A257,'DV-Bewegungsdaten'!E:E),3)</f>
        <v>0</v>
      </c>
      <c r="AD257" s="390">
        <f t="shared" si="37"/>
        <v>20.840999999999998</v>
      </c>
      <c r="AE257" s="390">
        <f t="shared" si="38"/>
        <v>21.497999999999998</v>
      </c>
      <c r="AF257" s="390">
        <f t="shared" si="39"/>
        <v>22.716999999999999</v>
      </c>
      <c r="AG257" s="390">
        <f t="shared" si="40"/>
        <v>22.083999999999996</v>
      </c>
      <c r="AH257" s="390">
        <f t="shared" si="41"/>
        <v>21.995999999999999</v>
      </c>
      <c r="AI257" s="390">
        <f t="shared" si="42"/>
        <v>22.527999999999999</v>
      </c>
      <c r="AJ257" s="390">
        <f t="shared" si="43"/>
        <v>21.810999999999996</v>
      </c>
      <c r="AK257" s="390">
        <f t="shared" si="44"/>
        <v>22.094999999999999</v>
      </c>
      <c r="AL257" s="390">
        <f t="shared" si="45"/>
        <v>22.204999999999998</v>
      </c>
      <c r="AM257" s="390">
        <f t="shared" si="46"/>
        <v>22.085999999999999</v>
      </c>
      <c r="AN257" s="390">
        <f t="shared" si="47"/>
        <v>21.68</v>
      </c>
      <c r="AO257" s="390">
        <f t="shared" si="48"/>
        <v>22.582999999999998</v>
      </c>
    </row>
    <row r="258" spans="1:41" ht="15" customHeight="1" x14ac:dyDescent="0.25">
      <c r="A258" s="127" t="s">
        <v>5999</v>
      </c>
      <c r="B258" s="125" t="s">
        <v>2077</v>
      </c>
      <c r="C258" s="125" t="s">
        <v>3997</v>
      </c>
      <c r="D258" s="125" t="s">
        <v>5918</v>
      </c>
      <c r="E258" s="125" t="s">
        <v>5855</v>
      </c>
      <c r="F258" s="126">
        <v>25.490000000000002</v>
      </c>
      <c r="G258" s="126">
        <v>25.69</v>
      </c>
      <c r="H258" s="126">
        <v>20.39</v>
      </c>
      <c r="I258" s="126"/>
      <c r="J258" s="317"/>
      <c r="K258" s="323">
        <f>ROUND(SUMIF('VGT-Bewegungsdaten'!B:B,A258,'VGT-Bewegungsdaten'!C:C),3)</f>
        <v>0</v>
      </c>
      <c r="L258" s="324">
        <f>ROUND(SUMIF('VGT-Bewegungsdaten'!B:B,$A258,'VGT-Bewegungsdaten'!D:D),2)</f>
        <v>0</v>
      </c>
      <c r="N258" s="376" t="s">
        <v>4930</v>
      </c>
      <c r="O258" s="376" t="s">
        <v>4940</v>
      </c>
      <c r="P258" s="326">
        <f>ROUND(SUMIF('AV-Bewegungsdaten'!B:B,A258,'AV-Bewegungsdaten'!C:C),3)</f>
        <v>0</v>
      </c>
      <c r="Q258" s="324">
        <f>ROUND(SUMIF('AV-Bewegungsdaten'!B:B,$A258,'AV-Bewegungsdaten'!D:D),2)</f>
        <v>0</v>
      </c>
      <c r="T258" s="327"/>
      <c r="U258" s="326">
        <f>ROUND(SUMIF('DV-Bewegungsdaten'!B:B,Kategorien!A258,'DV-Bewegungsdaten'!D:D),3)</f>
        <v>0</v>
      </c>
      <c r="V258" s="324">
        <f>ROUND(SUMIF('DV-Bewegungsdaten'!B:B,Kategorien!A258,'DV-Bewegungsdaten'!E:E),3)</f>
        <v>0</v>
      </c>
      <c r="AD258" s="390">
        <f t="shared" si="37"/>
        <v>20.751000000000001</v>
      </c>
      <c r="AE258" s="390">
        <f t="shared" si="38"/>
        <v>21.408000000000001</v>
      </c>
      <c r="AF258" s="390">
        <f t="shared" si="39"/>
        <v>22.627000000000002</v>
      </c>
      <c r="AG258" s="390">
        <f t="shared" si="40"/>
        <v>21.994</v>
      </c>
      <c r="AH258" s="390">
        <f t="shared" si="41"/>
        <v>21.906000000000002</v>
      </c>
      <c r="AI258" s="390">
        <f t="shared" si="42"/>
        <v>22.438000000000002</v>
      </c>
      <c r="AJ258" s="390">
        <f t="shared" si="43"/>
        <v>21.721</v>
      </c>
      <c r="AK258" s="390">
        <f t="shared" si="44"/>
        <v>22.005000000000003</v>
      </c>
      <c r="AL258" s="390">
        <f t="shared" si="45"/>
        <v>22.115000000000002</v>
      </c>
      <c r="AM258" s="390">
        <f t="shared" si="46"/>
        <v>21.996000000000002</v>
      </c>
      <c r="AN258" s="390">
        <f t="shared" si="47"/>
        <v>21.590000000000003</v>
      </c>
      <c r="AO258" s="390">
        <f t="shared" si="48"/>
        <v>22.493000000000002</v>
      </c>
    </row>
    <row r="259" spans="1:41" ht="15" customHeight="1" x14ac:dyDescent="0.25">
      <c r="A259" s="127" t="s">
        <v>1578</v>
      </c>
      <c r="B259" s="125" t="s">
        <v>2077</v>
      </c>
      <c r="C259" s="125" t="s">
        <v>3997</v>
      </c>
      <c r="D259" s="125" t="s">
        <v>1579</v>
      </c>
      <c r="E259" s="125" t="s">
        <v>2452</v>
      </c>
      <c r="F259" s="126">
        <v>23.67</v>
      </c>
      <c r="G259" s="126">
        <v>23.87</v>
      </c>
      <c r="H259" s="126">
        <v>18.940000000000001</v>
      </c>
      <c r="I259" s="126"/>
      <c r="J259" s="317"/>
      <c r="K259" s="323">
        <f>ROUND(SUMIF('VGT-Bewegungsdaten'!B:B,A259,'VGT-Bewegungsdaten'!C:C),3)</f>
        <v>0</v>
      </c>
      <c r="L259" s="324">
        <f>ROUND(SUMIF('VGT-Bewegungsdaten'!B:B,$A259,'VGT-Bewegungsdaten'!D:D),2)</f>
        <v>0</v>
      </c>
      <c r="N259" s="376" t="s">
        <v>4930</v>
      </c>
      <c r="O259" s="376" t="s">
        <v>4940</v>
      </c>
      <c r="P259" s="326">
        <f>ROUND(SUMIF('AV-Bewegungsdaten'!B:B,A259,'AV-Bewegungsdaten'!C:C),3)</f>
        <v>0</v>
      </c>
      <c r="Q259" s="324">
        <f>ROUND(SUMIF('AV-Bewegungsdaten'!B:B,$A259,'AV-Bewegungsdaten'!D:D),2)</f>
        <v>0</v>
      </c>
      <c r="T259" s="327"/>
      <c r="U259" s="326">
        <f>ROUND(SUMIF('DV-Bewegungsdaten'!B:B,Kategorien!A259,'DV-Bewegungsdaten'!D:D),3)</f>
        <v>0</v>
      </c>
      <c r="V259" s="324">
        <f>ROUND(SUMIF('DV-Bewegungsdaten'!B:B,Kategorien!A259,'DV-Bewegungsdaten'!E:E),3)</f>
        <v>0</v>
      </c>
      <c r="AD259" s="390">
        <f t="shared" si="37"/>
        <v>18.931000000000001</v>
      </c>
      <c r="AE259" s="390">
        <f t="shared" si="38"/>
        <v>19.588000000000001</v>
      </c>
      <c r="AF259" s="390">
        <f t="shared" si="39"/>
        <v>20.807000000000002</v>
      </c>
      <c r="AG259" s="390">
        <f t="shared" si="40"/>
        <v>20.173999999999999</v>
      </c>
      <c r="AH259" s="390">
        <f t="shared" si="41"/>
        <v>20.086000000000002</v>
      </c>
      <c r="AI259" s="390">
        <f t="shared" si="42"/>
        <v>20.618000000000002</v>
      </c>
      <c r="AJ259" s="390">
        <f t="shared" si="43"/>
        <v>19.901</v>
      </c>
      <c r="AK259" s="390">
        <f t="shared" si="44"/>
        <v>20.185000000000002</v>
      </c>
      <c r="AL259" s="390">
        <f t="shared" si="45"/>
        <v>20.295000000000002</v>
      </c>
      <c r="AM259" s="390">
        <f t="shared" si="46"/>
        <v>20.176000000000002</v>
      </c>
      <c r="AN259" s="390">
        <f t="shared" si="47"/>
        <v>19.770000000000003</v>
      </c>
      <c r="AO259" s="390">
        <f t="shared" si="48"/>
        <v>20.673000000000002</v>
      </c>
    </row>
    <row r="260" spans="1:41" ht="15" customHeight="1" x14ac:dyDescent="0.25">
      <c r="A260" s="127" t="s">
        <v>1580</v>
      </c>
      <c r="B260" s="125" t="s">
        <v>2077</v>
      </c>
      <c r="C260" s="125" t="s">
        <v>3997</v>
      </c>
      <c r="D260" s="125" t="s">
        <v>1581</v>
      </c>
      <c r="E260" s="125" t="s">
        <v>1538</v>
      </c>
      <c r="F260" s="126">
        <v>26.67</v>
      </c>
      <c r="G260" s="126">
        <v>26.87</v>
      </c>
      <c r="H260" s="126">
        <v>21.34</v>
      </c>
      <c r="I260" s="126"/>
      <c r="J260" s="317"/>
      <c r="K260" s="323">
        <f>ROUND(SUMIF('VGT-Bewegungsdaten'!B:B,A260,'VGT-Bewegungsdaten'!C:C),3)</f>
        <v>0</v>
      </c>
      <c r="L260" s="324">
        <f>ROUND(SUMIF('VGT-Bewegungsdaten'!B:B,$A260,'VGT-Bewegungsdaten'!D:D),2)</f>
        <v>0</v>
      </c>
      <c r="N260" s="376" t="s">
        <v>4930</v>
      </c>
      <c r="O260" s="376" t="s">
        <v>4940</v>
      </c>
      <c r="P260" s="326">
        <f>ROUND(SUMIF('AV-Bewegungsdaten'!B:B,A260,'AV-Bewegungsdaten'!C:C),3)</f>
        <v>0</v>
      </c>
      <c r="Q260" s="324">
        <f>ROUND(SUMIF('AV-Bewegungsdaten'!B:B,$A260,'AV-Bewegungsdaten'!D:D),2)</f>
        <v>0</v>
      </c>
      <c r="T260" s="327"/>
      <c r="U260" s="326">
        <f>ROUND(SUMIF('DV-Bewegungsdaten'!B:B,Kategorien!A260,'DV-Bewegungsdaten'!D:D),3)</f>
        <v>0</v>
      </c>
      <c r="V260" s="324">
        <f>ROUND(SUMIF('DV-Bewegungsdaten'!B:B,Kategorien!A260,'DV-Bewegungsdaten'!E:E),3)</f>
        <v>0</v>
      </c>
      <c r="AD260" s="390">
        <f t="shared" si="37"/>
        <v>21.931000000000001</v>
      </c>
      <c r="AE260" s="390">
        <f t="shared" si="38"/>
        <v>22.588000000000001</v>
      </c>
      <c r="AF260" s="390">
        <f t="shared" si="39"/>
        <v>23.807000000000002</v>
      </c>
      <c r="AG260" s="390">
        <f t="shared" si="40"/>
        <v>23.173999999999999</v>
      </c>
      <c r="AH260" s="390">
        <f t="shared" si="41"/>
        <v>23.086000000000002</v>
      </c>
      <c r="AI260" s="390">
        <f t="shared" si="42"/>
        <v>23.618000000000002</v>
      </c>
      <c r="AJ260" s="390">
        <f t="shared" si="43"/>
        <v>22.901</v>
      </c>
      <c r="AK260" s="390">
        <f t="shared" si="44"/>
        <v>23.185000000000002</v>
      </c>
      <c r="AL260" s="390">
        <f t="shared" si="45"/>
        <v>23.295000000000002</v>
      </c>
      <c r="AM260" s="390">
        <f t="shared" si="46"/>
        <v>23.176000000000002</v>
      </c>
      <c r="AN260" s="390">
        <f t="shared" si="47"/>
        <v>22.770000000000003</v>
      </c>
      <c r="AO260" s="390">
        <f t="shared" si="48"/>
        <v>23.673000000000002</v>
      </c>
    </row>
    <row r="261" spans="1:41" ht="15" customHeight="1" x14ac:dyDescent="0.25">
      <c r="A261" s="127" t="s">
        <v>1582</v>
      </c>
      <c r="B261" s="125" t="s">
        <v>2077</v>
      </c>
      <c r="C261" s="125" t="s">
        <v>3997</v>
      </c>
      <c r="D261" s="125" t="s">
        <v>1583</v>
      </c>
      <c r="E261" s="125" t="s">
        <v>1541</v>
      </c>
      <c r="F261" s="126">
        <v>26.67</v>
      </c>
      <c r="G261" s="126">
        <v>26.87</v>
      </c>
      <c r="H261" s="126">
        <v>21.34</v>
      </c>
      <c r="I261" s="126"/>
      <c r="J261" s="317"/>
      <c r="K261" s="323">
        <f>ROUND(SUMIF('VGT-Bewegungsdaten'!B:B,A261,'VGT-Bewegungsdaten'!C:C),3)</f>
        <v>0</v>
      </c>
      <c r="L261" s="324">
        <f>ROUND(SUMIF('VGT-Bewegungsdaten'!B:B,$A261,'VGT-Bewegungsdaten'!D:D),2)</f>
        <v>0</v>
      </c>
      <c r="N261" s="376" t="s">
        <v>4930</v>
      </c>
      <c r="O261" s="376" t="s">
        <v>4940</v>
      </c>
      <c r="P261" s="326">
        <f>ROUND(SUMIF('AV-Bewegungsdaten'!B:B,A261,'AV-Bewegungsdaten'!C:C),3)</f>
        <v>0</v>
      </c>
      <c r="Q261" s="324">
        <f>ROUND(SUMIF('AV-Bewegungsdaten'!B:B,$A261,'AV-Bewegungsdaten'!D:D),2)</f>
        <v>0</v>
      </c>
      <c r="T261" s="327"/>
      <c r="U261" s="326">
        <f>ROUND(SUMIF('DV-Bewegungsdaten'!B:B,Kategorien!A261,'DV-Bewegungsdaten'!D:D),3)</f>
        <v>0</v>
      </c>
      <c r="V261" s="324">
        <f>ROUND(SUMIF('DV-Bewegungsdaten'!B:B,Kategorien!A261,'DV-Bewegungsdaten'!E:E),3)</f>
        <v>0</v>
      </c>
      <c r="AD261" s="390">
        <f t="shared" si="37"/>
        <v>21.931000000000001</v>
      </c>
      <c r="AE261" s="390">
        <f t="shared" si="38"/>
        <v>22.588000000000001</v>
      </c>
      <c r="AF261" s="390">
        <f t="shared" si="39"/>
        <v>23.807000000000002</v>
      </c>
      <c r="AG261" s="390">
        <f t="shared" si="40"/>
        <v>23.173999999999999</v>
      </c>
      <c r="AH261" s="390">
        <f t="shared" si="41"/>
        <v>23.086000000000002</v>
      </c>
      <c r="AI261" s="390">
        <f t="shared" si="42"/>
        <v>23.618000000000002</v>
      </c>
      <c r="AJ261" s="390">
        <f t="shared" si="43"/>
        <v>22.901</v>
      </c>
      <c r="AK261" s="390">
        <f t="shared" si="44"/>
        <v>23.185000000000002</v>
      </c>
      <c r="AL261" s="390">
        <f t="shared" si="45"/>
        <v>23.295000000000002</v>
      </c>
      <c r="AM261" s="390">
        <f t="shared" si="46"/>
        <v>23.176000000000002</v>
      </c>
      <c r="AN261" s="390">
        <f t="shared" si="47"/>
        <v>22.770000000000003</v>
      </c>
      <c r="AO261" s="390">
        <f t="shared" si="48"/>
        <v>23.673000000000002</v>
      </c>
    </row>
    <row r="262" spans="1:41" ht="15" customHeight="1" x14ac:dyDescent="0.25">
      <c r="A262" s="127" t="s">
        <v>2558</v>
      </c>
      <c r="B262" s="125" t="s">
        <v>2077</v>
      </c>
      <c r="C262" s="125" t="s">
        <v>3997</v>
      </c>
      <c r="D262" s="125" t="s">
        <v>2559</v>
      </c>
      <c r="E262" s="125" t="s">
        <v>2545</v>
      </c>
      <c r="F262" s="126">
        <v>26.64</v>
      </c>
      <c r="G262" s="126">
        <v>26.84</v>
      </c>
      <c r="H262" s="126">
        <v>21.31</v>
      </c>
      <c r="I262" s="126"/>
      <c r="J262" s="317"/>
      <c r="K262" s="323">
        <f>ROUND(SUMIF('VGT-Bewegungsdaten'!B:B,A262,'VGT-Bewegungsdaten'!C:C),3)</f>
        <v>0</v>
      </c>
      <c r="L262" s="324">
        <f>ROUND(SUMIF('VGT-Bewegungsdaten'!B:B,$A262,'VGT-Bewegungsdaten'!D:D),2)</f>
        <v>0</v>
      </c>
      <c r="N262" s="376" t="s">
        <v>4930</v>
      </c>
      <c r="O262" s="376" t="s">
        <v>4940</v>
      </c>
      <c r="P262" s="326">
        <f>ROUND(SUMIF('AV-Bewegungsdaten'!B:B,A262,'AV-Bewegungsdaten'!C:C),3)</f>
        <v>0</v>
      </c>
      <c r="Q262" s="324">
        <f>ROUND(SUMIF('AV-Bewegungsdaten'!B:B,$A262,'AV-Bewegungsdaten'!D:D),2)</f>
        <v>0</v>
      </c>
      <c r="T262" s="327"/>
      <c r="U262" s="326">
        <f>ROUND(SUMIF('DV-Bewegungsdaten'!B:B,Kategorien!A262,'DV-Bewegungsdaten'!D:D),3)</f>
        <v>0</v>
      </c>
      <c r="V262" s="324">
        <f>ROUND(SUMIF('DV-Bewegungsdaten'!B:B,Kategorien!A262,'DV-Bewegungsdaten'!E:E),3)</f>
        <v>0</v>
      </c>
      <c r="AD262" s="390">
        <f t="shared" si="37"/>
        <v>21.901</v>
      </c>
      <c r="AE262" s="390">
        <f t="shared" si="38"/>
        <v>22.558</v>
      </c>
      <c r="AF262" s="390">
        <f t="shared" si="39"/>
        <v>23.777000000000001</v>
      </c>
      <c r="AG262" s="390">
        <f t="shared" si="40"/>
        <v>23.143999999999998</v>
      </c>
      <c r="AH262" s="390">
        <f t="shared" si="41"/>
        <v>23.056000000000001</v>
      </c>
      <c r="AI262" s="390">
        <f t="shared" si="42"/>
        <v>23.588000000000001</v>
      </c>
      <c r="AJ262" s="390">
        <f t="shared" si="43"/>
        <v>22.870999999999999</v>
      </c>
      <c r="AK262" s="390">
        <f t="shared" si="44"/>
        <v>23.155000000000001</v>
      </c>
      <c r="AL262" s="390">
        <f t="shared" si="45"/>
        <v>23.265000000000001</v>
      </c>
      <c r="AM262" s="390">
        <f t="shared" si="46"/>
        <v>23.146000000000001</v>
      </c>
      <c r="AN262" s="390">
        <f t="shared" si="47"/>
        <v>22.740000000000002</v>
      </c>
      <c r="AO262" s="390">
        <f t="shared" si="48"/>
        <v>23.643000000000001</v>
      </c>
    </row>
    <row r="263" spans="1:41" ht="15" customHeight="1" x14ac:dyDescent="0.25">
      <c r="A263" s="127" t="s">
        <v>3302</v>
      </c>
      <c r="B263" s="125" t="s">
        <v>2077</v>
      </c>
      <c r="C263" s="125" t="s">
        <v>3997</v>
      </c>
      <c r="D263" s="125" t="s">
        <v>3303</v>
      </c>
      <c r="E263" s="125" t="s">
        <v>3289</v>
      </c>
      <c r="F263" s="126">
        <v>26.61</v>
      </c>
      <c r="G263" s="126">
        <v>26.81</v>
      </c>
      <c r="H263" s="126">
        <v>21.29</v>
      </c>
      <c r="I263" s="126"/>
      <c r="J263" s="317"/>
      <c r="K263" s="323">
        <f>ROUND(SUMIF('VGT-Bewegungsdaten'!B:B,A263,'VGT-Bewegungsdaten'!C:C),3)</f>
        <v>0</v>
      </c>
      <c r="L263" s="324">
        <f>ROUND(SUMIF('VGT-Bewegungsdaten'!B:B,$A263,'VGT-Bewegungsdaten'!D:D),2)</f>
        <v>0</v>
      </c>
      <c r="N263" s="376" t="s">
        <v>4930</v>
      </c>
      <c r="O263" s="376" t="s">
        <v>4940</v>
      </c>
      <c r="P263" s="326">
        <f>ROUND(SUMIF('AV-Bewegungsdaten'!B:B,A263,'AV-Bewegungsdaten'!C:C),3)</f>
        <v>0</v>
      </c>
      <c r="Q263" s="324">
        <f>ROUND(SUMIF('AV-Bewegungsdaten'!B:B,$A263,'AV-Bewegungsdaten'!D:D),2)</f>
        <v>0</v>
      </c>
      <c r="T263" s="327"/>
      <c r="U263" s="326">
        <f>ROUND(SUMIF('DV-Bewegungsdaten'!B:B,Kategorien!A263,'DV-Bewegungsdaten'!D:D),3)</f>
        <v>0</v>
      </c>
      <c r="V263" s="324">
        <f>ROUND(SUMIF('DV-Bewegungsdaten'!B:B,Kategorien!A263,'DV-Bewegungsdaten'!E:E),3)</f>
        <v>0</v>
      </c>
      <c r="AD263" s="390">
        <f t="shared" si="37"/>
        <v>21.870999999999999</v>
      </c>
      <c r="AE263" s="390">
        <f t="shared" si="38"/>
        <v>22.527999999999999</v>
      </c>
      <c r="AF263" s="390">
        <f t="shared" si="39"/>
        <v>23.747</v>
      </c>
      <c r="AG263" s="390">
        <f t="shared" si="40"/>
        <v>23.113999999999997</v>
      </c>
      <c r="AH263" s="390">
        <f t="shared" si="41"/>
        <v>23.026</v>
      </c>
      <c r="AI263" s="390">
        <f t="shared" si="42"/>
        <v>23.558</v>
      </c>
      <c r="AJ263" s="390">
        <f t="shared" si="43"/>
        <v>22.840999999999998</v>
      </c>
      <c r="AK263" s="390">
        <f t="shared" si="44"/>
        <v>23.125</v>
      </c>
      <c r="AL263" s="390">
        <f t="shared" si="45"/>
        <v>23.234999999999999</v>
      </c>
      <c r="AM263" s="390">
        <f t="shared" si="46"/>
        <v>23.116</v>
      </c>
      <c r="AN263" s="390">
        <f t="shared" si="47"/>
        <v>22.71</v>
      </c>
      <c r="AO263" s="390">
        <f t="shared" si="48"/>
        <v>23.613</v>
      </c>
    </row>
    <row r="264" spans="1:41" ht="15" customHeight="1" x14ac:dyDescent="0.25">
      <c r="A264" s="127" t="s">
        <v>4064</v>
      </c>
      <c r="B264" s="125" t="s">
        <v>2077</v>
      </c>
      <c r="C264" s="125" t="s">
        <v>3997</v>
      </c>
      <c r="D264" s="125" t="s">
        <v>4065</v>
      </c>
      <c r="E264" s="125" t="s">
        <v>4051</v>
      </c>
      <c r="F264" s="126">
        <v>26.58</v>
      </c>
      <c r="G264" s="126">
        <v>26.779999999999998</v>
      </c>
      <c r="H264" s="126">
        <v>21.26</v>
      </c>
      <c r="I264" s="126"/>
      <c r="J264" s="317"/>
      <c r="K264" s="323">
        <f>ROUND(SUMIF('VGT-Bewegungsdaten'!B:B,A264,'VGT-Bewegungsdaten'!C:C),3)</f>
        <v>0</v>
      </c>
      <c r="L264" s="324">
        <f>ROUND(SUMIF('VGT-Bewegungsdaten'!B:B,$A264,'VGT-Bewegungsdaten'!D:D),2)</f>
        <v>0</v>
      </c>
      <c r="N264" s="376" t="s">
        <v>4930</v>
      </c>
      <c r="O264" s="376" t="s">
        <v>4940</v>
      </c>
      <c r="P264" s="326">
        <f>ROUND(SUMIF('AV-Bewegungsdaten'!B:B,A264,'AV-Bewegungsdaten'!C:C),3)</f>
        <v>0</v>
      </c>
      <c r="Q264" s="324">
        <f>ROUND(SUMIF('AV-Bewegungsdaten'!B:B,$A264,'AV-Bewegungsdaten'!D:D),2)</f>
        <v>0</v>
      </c>
      <c r="T264" s="327"/>
      <c r="U264" s="326">
        <f>ROUND(SUMIF('DV-Bewegungsdaten'!B:B,Kategorien!A264,'DV-Bewegungsdaten'!D:D),3)</f>
        <v>0</v>
      </c>
      <c r="V264" s="324">
        <f>ROUND(SUMIF('DV-Bewegungsdaten'!B:B,Kategorien!A264,'DV-Bewegungsdaten'!E:E),3)</f>
        <v>0</v>
      </c>
      <c r="AD264" s="390">
        <f t="shared" si="37"/>
        <v>21.840999999999998</v>
      </c>
      <c r="AE264" s="390">
        <f t="shared" si="38"/>
        <v>22.497999999999998</v>
      </c>
      <c r="AF264" s="390">
        <f t="shared" si="39"/>
        <v>23.716999999999999</v>
      </c>
      <c r="AG264" s="390">
        <f t="shared" si="40"/>
        <v>23.083999999999996</v>
      </c>
      <c r="AH264" s="390">
        <f t="shared" si="41"/>
        <v>22.995999999999999</v>
      </c>
      <c r="AI264" s="390">
        <f t="shared" si="42"/>
        <v>23.527999999999999</v>
      </c>
      <c r="AJ264" s="390">
        <f t="shared" si="43"/>
        <v>22.810999999999996</v>
      </c>
      <c r="AK264" s="390">
        <f t="shared" si="44"/>
        <v>23.094999999999999</v>
      </c>
      <c r="AL264" s="390">
        <f t="shared" si="45"/>
        <v>23.204999999999998</v>
      </c>
      <c r="AM264" s="390">
        <f t="shared" si="46"/>
        <v>23.085999999999999</v>
      </c>
      <c r="AN264" s="390">
        <f t="shared" si="47"/>
        <v>22.68</v>
      </c>
      <c r="AO264" s="390">
        <f t="shared" si="48"/>
        <v>23.582999999999998</v>
      </c>
    </row>
    <row r="265" spans="1:41" ht="15" customHeight="1" x14ac:dyDescent="0.25">
      <c r="A265" s="127" t="s">
        <v>1584</v>
      </c>
      <c r="B265" s="125" t="s">
        <v>2077</v>
      </c>
      <c r="C265" s="125" t="s">
        <v>3997</v>
      </c>
      <c r="D265" s="125" t="s">
        <v>1585</v>
      </c>
      <c r="E265" s="125" t="s">
        <v>2452</v>
      </c>
      <c r="F265" s="126">
        <v>20.67</v>
      </c>
      <c r="G265" s="126">
        <v>20.87</v>
      </c>
      <c r="H265" s="126">
        <v>16.54</v>
      </c>
      <c r="I265" s="126"/>
      <c r="J265" s="317"/>
      <c r="K265" s="323">
        <f>ROUND(SUMIF('VGT-Bewegungsdaten'!B:B,A265,'VGT-Bewegungsdaten'!C:C),3)</f>
        <v>0</v>
      </c>
      <c r="L265" s="324">
        <f>ROUND(SUMIF('VGT-Bewegungsdaten'!B:B,$A265,'VGT-Bewegungsdaten'!D:D),2)</f>
        <v>0</v>
      </c>
      <c r="N265" s="376" t="s">
        <v>4930</v>
      </c>
      <c r="O265" s="376" t="s">
        <v>4940</v>
      </c>
      <c r="P265" s="326">
        <f>ROUND(SUMIF('AV-Bewegungsdaten'!B:B,A265,'AV-Bewegungsdaten'!C:C),3)</f>
        <v>0</v>
      </c>
      <c r="Q265" s="324">
        <f>ROUND(SUMIF('AV-Bewegungsdaten'!B:B,$A265,'AV-Bewegungsdaten'!D:D),2)</f>
        <v>0</v>
      </c>
      <c r="T265" s="327"/>
      <c r="U265" s="326">
        <f>ROUND(SUMIF('DV-Bewegungsdaten'!B:B,Kategorien!A265,'DV-Bewegungsdaten'!D:D),3)</f>
        <v>0</v>
      </c>
      <c r="V265" s="324">
        <f>ROUND(SUMIF('DV-Bewegungsdaten'!B:B,Kategorien!A265,'DV-Bewegungsdaten'!E:E),3)</f>
        <v>0</v>
      </c>
      <c r="AD265" s="390">
        <f t="shared" si="37"/>
        <v>15.931000000000001</v>
      </c>
      <c r="AE265" s="390">
        <f t="shared" si="38"/>
        <v>16.588000000000001</v>
      </c>
      <c r="AF265" s="390">
        <f t="shared" si="39"/>
        <v>17.807000000000002</v>
      </c>
      <c r="AG265" s="390">
        <f t="shared" si="40"/>
        <v>17.173999999999999</v>
      </c>
      <c r="AH265" s="390">
        <f t="shared" si="41"/>
        <v>17.086000000000002</v>
      </c>
      <c r="AI265" s="390">
        <f t="shared" si="42"/>
        <v>17.618000000000002</v>
      </c>
      <c r="AJ265" s="390">
        <f t="shared" si="43"/>
        <v>16.901</v>
      </c>
      <c r="AK265" s="390">
        <f t="shared" si="44"/>
        <v>17.185000000000002</v>
      </c>
      <c r="AL265" s="390">
        <f t="shared" si="45"/>
        <v>17.295000000000002</v>
      </c>
      <c r="AM265" s="390">
        <f t="shared" si="46"/>
        <v>17.176000000000002</v>
      </c>
      <c r="AN265" s="390">
        <f t="shared" si="47"/>
        <v>16.770000000000003</v>
      </c>
      <c r="AO265" s="390">
        <f t="shared" si="48"/>
        <v>17.673000000000002</v>
      </c>
    </row>
    <row r="266" spans="1:41" ht="15" customHeight="1" x14ac:dyDescent="0.25">
      <c r="A266" s="127" t="s">
        <v>1586</v>
      </c>
      <c r="B266" s="125" t="s">
        <v>2077</v>
      </c>
      <c r="C266" s="125" t="s">
        <v>3997</v>
      </c>
      <c r="D266" s="125" t="s">
        <v>1587</v>
      </c>
      <c r="E266" s="125" t="s">
        <v>1538</v>
      </c>
      <c r="F266" s="126">
        <v>23.67</v>
      </c>
      <c r="G266" s="126">
        <v>23.87</v>
      </c>
      <c r="H266" s="126">
        <v>18.940000000000001</v>
      </c>
      <c r="I266" s="126"/>
      <c r="J266" s="317"/>
      <c r="K266" s="323">
        <f>ROUND(SUMIF('VGT-Bewegungsdaten'!B:B,A266,'VGT-Bewegungsdaten'!C:C),3)</f>
        <v>0</v>
      </c>
      <c r="L266" s="324">
        <f>ROUND(SUMIF('VGT-Bewegungsdaten'!B:B,$A266,'VGT-Bewegungsdaten'!D:D),2)</f>
        <v>0</v>
      </c>
      <c r="N266" s="376" t="s">
        <v>4930</v>
      </c>
      <c r="O266" s="376" t="s">
        <v>4940</v>
      </c>
      <c r="P266" s="326">
        <f>ROUND(SUMIF('AV-Bewegungsdaten'!B:B,A266,'AV-Bewegungsdaten'!C:C),3)</f>
        <v>0</v>
      </c>
      <c r="Q266" s="324">
        <f>ROUND(SUMIF('AV-Bewegungsdaten'!B:B,$A266,'AV-Bewegungsdaten'!D:D),2)</f>
        <v>0</v>
      </c>
      <c r="T266" s="327"/>
      <c r="U266" s="326">
        <f>ROUND(SUMIF('DV-Bewegungsdaten'!B:B,Kategorien!A266,'DV-Bewegungsdaten'!D:D),3)</f>
        <v>0</v>
      </c>
      <c r="V266" s="324">
        <f>ROUND(SUMIF('DV-Bewegungsdaten'!B:B,Kategorien!A266,'DV-Bewegungsdaten'!E:E),3)</f>
        <v>0</v>
      </c>
      <c r="AD266" s="390">
        <f t="shared" si="37"/>
        <v>18.931000000000001</v>
      </c>
      <c r="AE266" s="390">
        <f t="shared" si="38"/>
        <v>19.588000000000001</v>
      </c>
      <c r="AF266" s="390">
        <f t="shared" si="39"/>
        <v>20.807000000000002</v>
      </c>
      <c r="AG266" s="390">
        <f t="shared" si="40"/>
        <v>20.173999999999999</v>
      </c>
      <c r="AH266" s="390">
        <f t="shared" si="41"/>
        <v>20.086000000000002</v>
      </c>
      <c r="AI266" s="390">
        <f t="shared" si="42"/>
        <v>20.618000000000002</v>
      </c>
      <c r="AJ266" s="390">
        <f t="shared" si="43"/>
        <v>19.901</v>
      </c>
      <c r="AK266" s="390">
        <f t="shared" si="44"/>
        <v>20.185000000000002</v>
      </c>
      <c r="AL266" s="390">
        <f t="shared" si="45"/>
        <v>20.295000000000002</v>
      </c>
      <c r="AM266" s="390">
        <f t="shared" si="46"/>
        <v>20.176000000000002</v>
      </c>
      <c r="AN266" s="390">
        <f t="shared" si="47"/>
        <v>19.770000000000003</v>
      </c>
      <c r="AO266" s="390">
        <f t="shared" si="48"/>
        <v>20.673000000000002</v>
      </c>
    </row>
    <row r="267" spans="1:41" ht="15" customHeight="1" x14ac:dyDescent="0.25">
      <c r="A267" s="127" t="s">
        <v>1588</v>
      </c>
      <c r="B267" s="125" t="s">
        <v>2077</v>
      </c>
      <c r="C267" s="125" t="s">
        <v>3997</v>
      </c>
      <c r="D267" s="125" t="s">
        <v>1589</v>
      </c>
      <c r="E267" s="125" t="s">
        <v>1541</v>
      </c>
      <c r="F267" s="126">
        <v>23.67</v>
      </c>
      <c r="G267" s="126">
        <v>23.87</v>
      </c>
      <c r="H267" s="126">
        <v>18.940000000000001</v>
      </c>
      <c r="I267" s="126"/>
      <c r="J267" s="317"/>
      <c r="K267" s="323">
        <f>ROUND(SUMIF('VGT-Bewegungsdaten'!B:B,A267,'VGT-Bewegungsdaten'!C:C),3)</f>
        <v>0</v>
      </c>
      <c r="L267" s="324">
        <f>ROUND(SUMIF('VGT-Bewegungsdaten'!B:B,$A267,'VGT-Bewegungsdaten'!D:D),2)</f>
        <v>0</v>
      </c>
      <c r="N267" s="376" t="s">
        <v>4930</v>
      </c>
      <c r="O267" s="376" t="s">
        <v>4940</v>
      </c>
      <c r="P267" s="326">
        <f>ROUND(SUMIF('AV-Bewegungsdaten'!B:B,A267,'AV-Bewegungsdaten'!C:C),3)</f>
        <v>0</v>
      </c>
      <c r="Q267" s="324">
        <f>ROUND(SUMIF('AV-Bewegungsdaten'!B:B,$A267,'AV-Bewegungsdaten'!D:D),2)</f>
        <v>0</v>
      </c>
      <c r="T267" s="327"/>
      <c r="U267" s="326">
        <f>ROUND(SUMIF('DV-Bewegungsdaten'!B:B,Kategorien!A267,'DV-Bewegungsdaten'!D:D),3)</f>
        <v>0</v>
      </c>
      <c r="V267" s="324">
        <f>ROUND(SUMIF('DV-Bewegungsdaten'!B:B,Kategorien!A267,'DV-Bewegungsdaten'!E:E),3)</f>
        <v>0</v>
      </c>
      <c r="AD267" s="390">
        <f t="shared" si="37"/>
        <v>18.931000000000001</v>
      </c>
      <c r="AE267" s="390">
        <f t="shared" si="38"/>
        <v>19.588000000000001</v>
      </c>
      <c r="AF267" s="390">
        <f t="shared" si="39"/>
        <v>20.807000000000002</v>
      </c>
      <c r="AG267" s="390">
        <f t="shared" si="40"/>
        <v>20.173999999999999</v>
      </c>
      <c r="AH267" s="390">
        <f t="shared" si="41"/>
        <v>20.086000000000002</v>
      </c>
      <c r="AI267" s="390">
        <f t="shared" si="42"/>
        <v>20.618000000000002</v>
      </c>
      <c r="AJ267" s="390">
        <f t="shared" si="43"/>
        <v>19.901</v>
      </c>
      <c r="AK267" s="390">
        <f t="shared" si="44"/>
        <v>20.185000000000002</v>
      </c>
      <c r="AL267" s="390">
        <f t="shared" si="45"/>
        <v>20.295000000000002</v>
      </c>
      <c r="AM267" s="390">
        <f t="shared" si="46"/>
        <v>20.176000000000002</v>
      </c>
      <c r="AN267" s="390">
        <f t="shared" si="47"/>
        <v>19.770000000000003</v>
      </c>
      <c r="AO267" s="390">
        <f t="shared" si="48"/>
        <v>20.673000000000002</v>
      </c>
    </row>
    <row r="268" spans="1:41" ht="15" customHeight="1" x14ac:dyDescent="0.25">
      <c r="A268" s="127" t="s">
        <v>2560</v>
      </c>
      <c r="B268" s="125" t="s">
        <v>2077</v>
      </c>
      <c r="C268" s="125" t="s">
        <v>3997</v>
      </c>
      <c r="D268" s="125" t="s">
        <v>2561</v>
      </c>
      <c r="E268" s="125" t="s">
        <v>2545</v>
      </c>
      <c r="F268" s="126">
        <v>23.64</v>
      </c>
      <c r="G268" s="126">
        <v>23.84</v>
      </c>
      <c r="H268" s="126">
        <v>18.91</v>
      </c>
      <c r="I268" s="126"/>
      <c r="J268" s="317"/>
      <c r="K268" s="323">
        <f>ROUND(SUMIF('VGT-Bewegungsdaten'!B:B,A268,'VGT-Bewegungsdaten'!C:C),3)</f>
        <v>0</v>
      </c>
      <c r="L268" s="324">
        <f>ROUND(SUMIF('VGT-Bewegungsdaten'!B:B,$A268,'VGT-Bewegungsdaten'!D:D),2)</f>
        <v>0</v>
      </c>
      <c r="N268" s="376" t="s">
        <v>4930</v>
      </c>
      <c r="O268" s="376" t="s">
        <v>4940</v>
      </c>
      <c r="P268" s="326">
        <f>ROUND(SUMIF('AV-Bewegungsdaten'!B:B,A268,'AV-Bewegungsdaten'!C:C),3)</f>
        <v>0</v>
      </c>
      <c r="Q268" s="324">
        <f>ROUND(SUMIF('AV-Bewegungsdaten'!B:B,$A268,'AV-Bewegungsdaten'!D:D),2)</f>
        <v>0</v>
      </c>
      <c r="T268" s="327"/>
      <c r="U268" s="326">
        <f>ROUND(SUMIF('DV-Bewegungsdaten'!B:B,Kategorien!A268,'DV-Bewegungsdaten'!D:D),3)</f>
        <v>0</v>
      </c>
      <c r="V268" s="324">
        <f>ROUND(SUMIF('DV-Bewegungsdaten'!B:B,Kategorien!A268,'DV-Bewegungsdaten'!E:E),3)</f>
        <v>0</v>
      </c>
      <c r="AD268" s="390">
        <f t="shared" si="37"/>
        <v>18.901</v>
      </c>
      <c r="AE268" s="390">
        <f t="shared" si="38"/>
        <v>19.558</v>
      </c>
      <c r="AF268" s="390">
        <f t="shared" si="39"/>
        <v>20.777000000000001</v>
      </c>
      <c r="AG268" s="390">
        <f t="shared" si="40"/>
        <v>20.143999999999998</v>
      </c>
      <c r="AH268" s="390">
        <f t="shared" si="41"/>
        <v>20.056000000000001</v>
      </c>
      <c r="AI268" s="390">
        <f t="shared" si="42"/>
        <v>20.588000000000001</v>
      </c>
      <c r="AJ268" s="390">
        <f t="shared" si="43"/>
        <v>19.870999999999999</v>
      </c>
      <c r="AK268" s="390">
        <f t="shared" si="44"/>
        <v>20.155000000000001</v>
      </c>
      <c r="AL268" s="390">
        <f t="shared" si="45"/>
        <v>20.265000000000001</v>
      </c>
      <c r="AM268" s="390">
        <f t="shared" si="46"/>
        <v>20.146000000000001</v>
      </c>
      <c r="AN268" s="390">
        <f t="shared" si="47"/>
        <v>19.740000000000002</v>
      </c>
      <c r="AO268" s="390">
        <f t="shared" si="48"/>
        <v>20.643000000000001</v>
      </c>
    </row>
    <row r="269" spans="1:41" ht="15" customHeight="1" x14ac:dyDescent="0.25">
      <c r="A269" s="127" t="s">
        <v>3304</v>
      </c>
      <c r="B269" s="125" t="s">
        <v>2077</v>
      </c>
      <c r="C269" s="125" t="s">
        <v>3997</v>
      </c>
      <c r="D269" s="125" t="s">
        <v>3305</v>
      </c>
      <c r="E269" s="125" t="s">
        <v>3289</v>
      </c>
      <c r="F269" s="126">
        <v>23.61</v>
      </c>
      <c r="G269" s="126">
        <v>23.81</v>
      </c>
      <c r="H269" s="126">
        <v>18.89</v>
      </c>
      <c r="I269" s="126"/>
      <c r="J269" s="317"/>
      <c r="K269" s="323">
        <f>ROUND(SUMIF('VGT-Bewegungsdaten'!B:B,A269,'VGT-Bewegungsdaten'!C:C),3)</f>
        <v>0</v>
      </c>
      <c r="L269" s="324">
        <f>ROUND(SUMIF('VGT-Bewegungsdaten'!B:B,$A269,'VGT-Bewegungsdaten'!D:D),2)</f>
        <v>0</v>
      </c>
      <c r="N269" s="376" t="s">
        <v>4930</v>
      </c>
      <c r="O269" s="376" t="s">
        <v>4940</v>
      </c>
      <c r="P269" s="326">
        <f>ROUND(SUMIF('AV-Bewegungsdaten'!B:B,A269,'AV-Bewegungsdaten'!C:C),3)</f>
        <v>0</v>
      </c>
      <c r="Q269" s="324">
        <f>ROUND(SUMIF('AV-Bewegungsdaten'!B:B,$A269,'AV-Bewegungsdaten'!D:D),2)</f>
        <v>0</v>
      </c>
      <c r="T269" s="327"/>
      <c r="U269" s="326">
        <f>ROUND(SUMIF('DV-Bewegungsdaten'!B:B,Kategorien!A269,'DV-Bewegungsdaten'!D:D),3)</f>
        <v>0</v>
      </c>
      <c r="V269" s="324">
        <f>ROUND(SUMIF('DV-Bewegungsdaten'!B:B,Kategorien!A269,'DV-Bewegungsdaten'!E:E),3)</f>
        <v>0</v>
      </c>
      <c r="AD269" s="390">
        <f t="shared" si="37"/>
        <v>18.870999999999999</v>
      </c>
      <c r="AE269" s="390">
        <f t="shared" si="38"/>
        <v>19.527999999999999</v>
      </c>
      <c r="AF269" s="390">
        <f t="shared" si="39"/>
        <v>20.747</v>
      </c>
      <c r="AG269" s="390">
        <f t="shared" si="40"/>
        <v>20.113999999999997</v>
      </c>
      <c r="AH269" s="390">
        <f t="shared" si="41"/>
        <v>20.026</v>
      </c>
      <c r="AI269" s="390">
        <f t="shared" si="42"/>
        <v>20.558</v>
      </c>
      <c r="AJ269" s="390">
        <f t="shared" si="43"/>
        <v>19.840999999999998</v>
      </c>
      <c r="AK269" s="390">
        <f t="shared" si="44"/>
        <v>20.125</v>
      </c>
      <c r="AL269" s="390">
        <f t="shared" si="45"/>
        <v>20.234999999999999</v>
      </c>
      <c r="AM269" s="390">
        <f t="shared" si="46"/>
        <v>20.116</v>
      </c>
      <c r="AN269" s="390">
        <f t="shared" si="47"/>
        <v>19.71</v>
      </c>
      <c r="AO269" s="390">
        <f t="shared" si="48"/>
        <v>20.613</v>
      </c>
    </row>
    <row r="270" spans="1:41" ht="15" customHeight="1" x14ac:dyDescent="0.25">
      <c r="A270" s="127" t="s">
        <v>4066</v>
      </c>
      <c r="B270" s="125" t="s">
        <v>2077</v>
      </c>
      <c r="C270" s="125" t="s">
        <v>3997</v>
      </c>
      <c r="D270" s="125" t="s">
        <v>4067</v>
      </c>
      <c r="E270" s="125" t="s">
        <v>4051</v>
      </c>
      <c r="F270" s="126">
        <v>23.58</v>
      </c>
      <c r="G270" s="126">
        <v>23.779999999999998</v>
      </c>
      <c r="H270" s="126">
        <v>18.86</v>
      </c>
      <c r="I270" s="126"/>
      <c r="J270" s="317"/>
      <c r="K270" s="323">
        <f>ROUND(SUMIF('VGT-Bewegungsdaten'!B:B,A270,'VGT-Bewegungsdaten'!C:C),3)</f>
        <v>0</v>
      </c>
      <c r="L270" s="324">
        <f>ROUND(SUMIF('VGT-Bewegungsdaten'!B:B,$A270,'VGT-Bewegungsdaten'!D:D),2)</f>
        <v>0</v>
      </c>
      <c r="N270" s="376" t="s">
        <v>4930</v>
      </c>
      <c r="O270" s="376" t="s">
        <v>4940</v>
      </c>
      <c r="P270" s="326">
        <f>ROUND(SUMIF('AV-Bewegungsdaten'!B:B,A270,'AV-Bewegungsdaten'!C:C),3)</f>
        <v>0</v>
      </c>
      <c r="Q270" s="324">
        <f>ROUND(SUMIF('AV-Bewegungsdaten'!B:B,$A270,'AV-Bewegungsdaten'!D:D),2)</f>
        <v>0</v>
      </c>
      <c r="T270" s="327"/>
      <c r="U270" s="326">
        <f>ROUND(SUMIF('DV-Bewegungsdaten'!B:B,Kategorien!A270,'DV-Bewegungsdaten'!D:D),3)</f>
        <v>0</v>
      </c>
      <c r="V270" s="324">
        <f>ROUND(SUMIF('DV-Bewegungsdaten'!B:B,Kategorien!A270,'DV-Bewegungsdaten'!E:E),3)</f>
        <v>0</v>
      </c>
      <c r="AD270" s="390">
        <f t="shared" si="37"/>
        <v>18.840999999999998</v>
      </c>
      <c r="AE270" s="390">
        <f t="shared" si="38"/>
        <v>19.497999999999998</v>
      </c>
      <c r="AF270" s="390">
        <f t="shared" si="39"/>
        <v>20.716999999999999</v>
      </c>
      <c r="AG270" s="390">
        <f t="shared" si="40"/>
        <v>20.083999999999996</v>
      </c>
      <c r="AH270" s="390">
        <f t="shared" si="41"/>
        <v>19.995999999999999</v>
      </c>
      <c r="AI270" s="390">
        <f t="shared" si="42"/>
        <v>20.527999999999999</v>
      </c>
      <c r="AJ270" s="390">
        <f t="shared" si="43"/>
        <v>19.810999999999996</v>
      </c>
      <c r="AK270" s="390">
        <f t="shared" si="44"/>
        <v>20.094999999999999</v>
      </c>
      <c r="AL270" s="390">
        <f t="shared" si="45"/>
        <v>20.204999999999998</v>
      </c>
      <c r="AM270" s="390">
        <f t="shared" si="46"/>
        <v>20.085999999999999</v>
      </c>
      <c r="AN270" s="390">
        <f t="shared" si="47"/>
        <v>19.68</v>
      </c>
      <c r="AO270" s="390">
        <f t="shared" si="48"/>
        <v>20.582999999999998</v>
      </c>
    </row>
    <row r="271" spans="1:41" ht="15" customHeight="1" x14ac:dyDescent="0.25">
      <c r="A271" s="127" t="s">
        <v>1590</v>
      </c>
      <c r="B271" s="125" t="s">
        <v>2077</v>
      </c>
      <c r="C271" s="125" t="s">
        <v>3997</v>
      </c>
      <c r="D271" s="125" t="s">
        <v>1591</v>
      </c>
      <c r="E271" s="125" t="s">
        <v>2452</v>
      </c>
      <c r="F271" s="126">
        <v>21.67</v>
      </c>
      <c r="G271" s="126">
        <v>21.87</v>
      </c>
      <c r="H271" s="126">
        <v>17.34</v>
      </c>
      <c r="I271" s="126"/>
      <c r="J271" s="317"/>
      <c r="K271" s="323">
        <f>ROUND(SUMIF('VGT-Bewegungsdaten'!B:B,A271,'VGT-Bewegungsdaten'!C:C),3)</f>
        <v>0</v>
      </c>
      <c r="L271" s="324">
        <f>ROUND(SUMIF('VGT-Bewegungsdaten'!B:B,$A271,'VGT-Bewegungsdaten'!D:D),2)</f>
        <v>0</v>
      </c>
      <c r="N271" s="376" t="s">
        <v>4930</v>
      </c>
      <c r="O271" s="376" t="s">
        <v>4940</v>
      </c>
      <c r="P271" s="326">
        <f>ROUND(SUMIF('AV-Bewegungsdaten'!B:B,A271,'AV-Bewegungsdaten'!C:C),3)</f>
        <v>0</v>
      </c>
      <c r="Q271" s="324">
        <f>ROUND(SUMIF('AV-Bewegungsdaten'!B:B,$A271,'AV-Bewegungsdaten'!D:D),2)</f>
        <v>0</v>
      </c>
      <c r="T271" s="327"/>
      <c r="U271" s="326">
        <f>ROUND(SUMIF('DV-Bewegungsdaten'!B:B,Kategorien!A271,'DV-Bewegungsdaten'!D:D),3)</f>
        <v>0</v>
      </c>
      <c r="V271" s="324">
        <f>ROUND(SUMIF('DV-Bewegungsdaten'!B:B,Kategorien!A271,'DV-Bewegungsdaten'!E:E),3)</f>
        <v>0</v>
      </c>
      <c r="AD271" s="390">
        <f t="shared" si="37"/>
        <v>16.931000000000001</v>
      </c>
      <c r="AE271" s="390">
        <f t="shared" si="38"/>
        <v>17.588000000000001</v>
      </c>
      <c r="AF271" s="390">
        <f t="shared" si="39"/>
        <v>18.807000000000002</v>
      </c>
      <c r="AG271" s="390">
        <f t="shared" si="40"/>
        <v>18.173999999999999</v>
      </c>
      <c r="AH271" s="390">
        <f t="shared" si="41"/>
        <v>18.086000000000002</v>
      </c>
      <c r="AI271" s="390">
        <f t="shared" si="42"/>
        <v>18.618000000000002</v>
      </c>
      <c r="AJ271" s="390">
        <f t="shared" si="43"/>
        <v>17.901</v>
      </c>
      <c r="AK271" s="390">
        <f t="shared" si="44"/>
        <v>18.185000000000002</v>
      </c>
      <c r="AL271" s="390">
        <f t="shared" si="45"/>
        <v>18.295000000000002</v>
      </c>
      <c r="AM271" s="390">
        <f t="shared" si="46"/>
        <v>18.176000000000002</v>
      </c>
      <c r="AN271" s="390">
        <f t="shared" si="47"/>
        <v>17.770000000000003</v>
      </c>
      <c r="AO271" s="390">
        <f t="shared" si="48"/>
        <v>18.673000000000002</v>
      </c>
    </row>
    <row r="272" spans="1:41" ht="15" customHeight="1" x14ac:dyDescent="0.25">
      <c r="A272" s="127" t="s">
        <v>1592</v>
      </c>
      <c r="B272" s="125" t="s">
        <v>2077</v>
      </c>
      <c r="C272" s="125" t="s">
        <v>3997</v>
      </c>
      <c r="D272" s="125" t="s">
        <v>1593</v>
      </c>
      <c r="E272" s="125" t="s">
        <v>1538</v>
      </c>
      <c r="F272" s="126">
        <v>24.67</v>
      </c>
      <c r="G272" s="126">
        <v>24.87</v>
      </c>
      <c r="H272" s="126">
        <v>19.739999999999998</v>
      </c>
      <c r="I272" s="126"/>
      <c r="J272" s="317"/>
      <c r="K272" s="323">
        <f>ROUND(SUMIF('VGT-Bewegungsdaten'!B:B,A272,'VGT-Bewegungsdaten'!C:C),3)</f>
        <v>0</v>
      </c>
      <c r="L272" s="324">
        <f>ROUND(SUMIF('VGT-Bewegungsdaten'!B:B,$A272,'VGT-Bewegungsdaten'!D:D),2)</f>
        <v>0</v>
      </c>
      <c r="N272" s="376" t="s">
        <v>4930</v>
      </c>
      <c r="O272" s="376" t="s">
        <v>4940</v>
      </c>
      <c r="P272" s="326">
        <f>ROUND(SUMIF('AV-Bewegungsdaten'!B:B,A272,'AV-Bewegungsdaten'!C:C),3)</f>
        <v>0</v>
      </c>
      <c r="Q272" s="324">
        <f>ROUND(SUMIF('AV-Bewegungsdaten'!B:B,$A272,'AV-Bewegungsdaten'!D:D),2)</f>
        <v>0</v>
      </c>
      <c r="T272" s="327"/>
      <c r="U272" s="326">
        <f>ROUND(SUMIF('DV-Bewegungsdaten'!B:B,Kategorien!A272,'DV-Bewegungsdaten'!D:D),3)</f>
        <v>0</v>
      </c>
      <c r="V272" s="324">
        <f>ROUND(SUMIF('DV-Bewegungsdaten'!B:B,Kategorien!A272,'DV-Bewegungsdaten'!E:E),3)</f>
        <v>0</v>
      </c>
      <c r="AD272" s="390">
        <f t="shared" si="37"/>
        <v>19.931000000000001</v>
      </c>
      <c r="AE272" s="390">
        <f t="shared" si="38"/>
        <v>20.588000000000001</v>
      </c>
      <c r="AF272" s="390">
        <f t="shared" si="39"/>
        <v>21.807000000000002</v>
      </c>
      <c r="AG272" s="390">
        <f t="shared" si="40"/>
        <v>21.173999999999999</v>
      </c>
      <c r="AH272" s="390">
        <f t="shared" si="41"/>
        <v>21.086000000000002</v>
      </c>
      <c r="AI272" s="390">
        <f t="shared" si="42"/>
        <v>21.618000000000002</v>
      </c>
      <c r="AJ272" s="390">
        <f t="shared" si="43"/>
        <v>20.901</v>
      </c>
      <c r="AK272" s="390">
        <f t="shared" si="44"/>
        <v>21.185000000000002</v>
      </c>
      <c r="AL272" s="390">
        <f t="shared" si="45"/>
        <v>21.295000000000002</v>
      </c>
      <c r="AM272" s="390">
        <f t="shared" si="46"/>
        <v>21.176000000000002</v>
      </c>
      <c r="AN272" s="390">
        <f t="shared" si="47"/>
        <v>20.770000000000003</v>
      </c>
      <c r="AO272" s="390">
        <f t="shared" si="48"/>
        <v>21.673000000000002</v>
      </c>
    </row>
    <row r="273" spans="1:41" ht="15" customHeight="1" x14ac:dyDescent="0.25">
      <c r="A273" s="127" t="s">
        <v>1594</v>
      </c>
      <c r="B273" s="125" t="s">
        <v>2077</v>
      </c>
      <c r="C273" s="125" t="s">
        <v>3997</v>
      </c>
      <c r="D273" s="125" t="s">
        <v>1595</v>
      </c>
      <c r="E273" s="125" t="s">
        <v>1541</v>
      </c>
      <c r="F273" s="126">
        <v>24.67</v>
      </c>
      <c r="G273" s="126">
        <v>24.87</v>
      </c>
      <c r="H273" s="126">
        <v>19.739999999999998</v>
      </c>
      <c r="I273" s="126"/>
      <c r="J273" s="317"/>
      <c r="K273" s="323">
        <f>ROUND(SUMIF('VGT-Bewegungsdaten'!B:B,A273,'VGT-Bewegungsdaten'!C:C),3)</f>
        <v>0</v>
      </c>
      <c r="L273" s="324">
        <f>ROUND(SUMIF('VGT-Bewegungsdaten'!B:B,$A273,'VGT-Bewegungsdaten'!D:D),2)</f>
        <v>0</v>
      </c>
      <c r="N273" s="376" t="s">
        <v>4930</v>
      </c>
      <c r="O273" s="376" t="s">
        <v>4940</v>
      </c>
      <c r="P273" s="326">
        <f>ROUND(SUMIF('AV-Bewegungsdaten'!B:B,A273,'AV-Bewegungsdaten'!C:C),3)</f>
        <v>0</v>
      </c>
      <c r="Q273" s="324">
        <f>ROUND(SUMIF('AV-Bewegungsdaten'!B:B,$A273,'AV-Bewegungsdaten'!D:D),2)</f>
        <v>0</v>
      </c>
      <c r="T273" s="327"/>
      <c r="U273" s="326">
        <f>ROUND(SUMIF('DV-Bewegungsdaten'!B:B,Kategorien!A273,'DV-Bewegungsdaten'!D:D),3)</f>
        <v>0</v>
      </c>
      <c r="V273" s="324">
        <f>ROUND(SUMIF('DV-Bewegungsdaten'!B:B,Kategorien!A273,'DV-Bewegungsdaten'!E:E),3)</f>
        <v>0</v>
      </c>
      <c r="AD273" s="390">
        <f t="shared" si="37"/>
        <v>19.931000000000001</v>
      </c>
      <c r="AE273" s="390">
        <f t="shared" si="38"/>
        <v>20.588000000000001</v>
      </c>
      <c r="AF273" s="390">
        <f t="shared" si="39"/>
        <v>21.807000000000002</v>
      </c>
      <c r="AG273" s="390">
        <f t="shared" si="40"/>
        <v>21.173999999999999</v>
      </c>
      <c r="AH273" s="390">
        <f t="shared" si="41"/>
        <v>21.086000000000002</v>
      </c>
      <c r="AI273" s="390">
        <f t="shared" si="42"/>
        <v>21.618000000000002</v>
      </c>
      <c r="AJ273" s="390">
        <f t="shared" si="43"/>
        <v>20.901</v>
      </c>
      <c r="AK273" s="390">
        <f t="shared" si="44"/>
        <v>21.185000000000002</v>
      </c>
      <c r="AL273" s="390">
        <f t="shared" si="45"/>
        <v>21.295000000000002</v>
      </c>
      <c r="AM273" s="390">
        <f t="shared" si="46"/>
        <v>21.176000000000002</v>
      </c>
      <c r="AN273" s="390">
        <f t="shared" si="47"/>
        <v>20.770000000000003</v>
      </c>
      <c r="AO273" s="390">
        <f t="shared" si="48"/>
        <v>21.673000000000002</v>
      </c>
    </row>
    <row r="274" spans="1:41" ht="15" customHeight="1" x14ac:dyDescent="0.25">
      <c r="A274" s="127" t="s">
        <v>2562</v>
      </c>
      <c r="B274" s="125" t="s">
        <v>2077</v>
      </c>
      <c r="C274" s="125" t="s">
        <v>3997</v>
      </c>
      <c r="D274" s="125" t="s">
        <v>2563</v>
      </c>
      <c r="E274" s="125" t="s">
        <v>2545</v>
      </c>
      <c r="F274" s="126">
        <v>24.64</v>
      </c>
      <c r="G274" s="126">
        <v>24.84</v>
      </c>
      <c r="H274" s="126">
        <v>19.71</v>
      </c>
      <c r="I274" s="126"/>
      <c r="J274" s="317"/>
      <c r="K274" s="323">
        <f>ROUND(SUMIF('VGT-Bewegungsdaten'!B:B,A274,'VGT-Bewegungsdaten'!C:C),3)</f>
        <v>0</v>
      </c>
      <c r="L274" s="324">
        <f>ROUND(SUMIF('VGT-Bewegungsdaten'!B:B,$A274,'VGT-Bewegungsdaten'!D:D),2)</f>
        <v>0</v>
      </c>
      <c r="N274" s="376" t="s">
        <v>4930</v>
      </c>
      <c r="O274" s="376" t="s">
        <v>4940</v>
      </c>
      <c r="P274" s="326">
        <f>ROUND(SUMIF('AV-Bewegungsdaten'!B:B,A274,'AV-Bewegungsdaten'!C:C),3)</f>
        <v>0</v>
      </c>
      <c r="Q274" s="324">
        <f>ROUND(SUMIF('AV-Bewegungsdaten'!B:B,$A274,'AV-Bewegungsdaten'!D:D),2)</f>
        <v>0</v>
      </c>
      <c r="T274" s="327"/>
      <c r="U274" s="326">
        <f>ROUND(SUMIF('DV-Bewegungsdaten'!B:B,Kategorien!A274,'DV-Bewegungsdaten'!D:D),3)</f>
        <v>0</v>
      </c>
      <c r="V274" s="324">
        <f>ROUND(SUMIF('DV-Bewegungsdaten'!B:B,Kategorien!A274,'DV-Bewegungsdaten'!E:E),3)</f>
        <v>0</v>
      </c>
      <c r="AD274" s="390">
        <f t="shared" ref="AD274:AD337" si="61">MAX(0,$G274-AR$9)</f>
        <v>19.901</v>
      </c>
      <c r="AE274" s="390">
        <f t="shared" ref="AE274:AE337" si="62">MAX(0,$G274-AS$9)</f>
        <v>20.558</v>
      </c>
      <c r="AF274" s="390">
        <f t="shared" ref="AF274:AF337" si="63">MAX(0,$G274-AT$9)</f>
        <v>21.777000000000001</v>
      </c>
      <c r="AG274" s="390">
        <f t="shared" ref="AG274:AG337" si="64">MAX(0,$G274-AU$9)</f>
        <v>21.143999999999998</v>
      </c>
      <c r="AH274" s="390">
        <f t="shared" ref="AH274:AH337" si="65">MAX(0,$G274-AV$9)</f>
        <v>21.056000000000001</v>
      </c>
      <c r="AI274" s="390">
        <f t="shared" ref="AI274:AI337" si="66">MAX(0,$G274-AW$9)</f>
        <v>21.588000000000001</v>
      </c>
      <c r="AJ274" s="390">
        <f t="shared" ref="AJ274:AJ337" si="67">MAX(0,$G274-AX$9)</f>
        <v>20.870999999999999</v>
      </c>
      <c r="AK274" s="390">
        <f t="shared" ref="AK274:AK337" si="68">MAX(0,$G274-AY$9)</f>
        <v>21.155000000000001</v>
      </c>
      <c r="AL274" s="390">
        <f t="shared" ref="AL274:AL337" si="69">MAX(0,$G274-AZ$9)</f>
        <v>21.265000000000001</v>
      </c>
      <c r="AM274" s="390">
        <f t="shared" ref="AM274:AM337" si="70">MAX(0,$G274-BA$9)</f>
        <v>21.146000000000001</v>
      </c>
      <c r="AN274" s="390">
        <f t="shared" ref="AN274:AN337" si="71">MAX(0,$G274-BB$9)</f>
        <v>20.740000000000002</v>
      </c>
      <c r="AO274" s="390">
        <f t="shared" ref="AO274:AO337" si="72">MAX(0,$G274-BC$9)</f>
        <v>21.643000000000001</v>
      </c>
    </row>
    <row r="275" spans="1:41" ht="15" customHeight="1" x14ac:dyDescent="0.25">
      <c r="A275" s="127" t="s">
        <v>3306</v>
      </c>
      <c r="B275" s="125" t="s">
        <v>2077</v>
      </c>
      <c r="C275" s="125" t="s">
        <v>3997</v>
      </c>
      <c r="D275" s="125" t="s">
        <v>3307</v>
      </c>
      <c r="E275" s="125" t="s">
        <v>3289</v>
      </c>
      <c r="F275" s="126">
        <v>24.61</v>
      </c>
      <c r="G275" s="126">
        <v>24.81</v>
      </c>
      <c r="H275" s="126">
        <v>19.690000000000001</v>
      </c>
      <c r="I275" s="126"/>
      <c r="J275" s="317"/>
      <c r="K275" s="323">
        <f>ROUND(SUMIF('VGT-Bewegungsdaten'!B:B,A275,'VGT-Bewegungsdaten'!C:C),3)</f>
        <v>0</v>
      </c>
      <c r="L275" s="324">
        <f>ROUND(SUMIF('VGT-Bewegungsdaten'!B:B,$A275,'VGT-Bewegungsdaten'!D:D),2)</f>
        <v>0</v>
      </c>
      <c r="N275" s="376" t="s">
        <v>4930</v>
      </c>
      <c r="O275" s="376" t="s">
        <v>4940</v>
      </c>
      <c r="P275" s="326">
        <f>ROUND(SUMIF('AV-Bewegungsdaten'!B:B,A275,'AV-Bewegungsdaten'!C:C),3)</f>
        <v>0</v>
      </c>
      <c r="Q275" s="324">
        <f>ROUND(SUMIF('AV-Bewegungsdaten'!B:B,$A275,'AV-Bewegungsdaten'!D:D),2)</f>
        <v>0</v>
      </c>
      <c r="T275" s="327"/>
      <c r="U275" s="326">
        <f>ROUND(SUMIF('DV-Bewegungsdaten'!B:B,Kategorien!A275,'DV-Bewegungsdaten'!D:D),3)</f>
        <v>0</v>
      </c>
      <c r="V275" s="324">
        <f>ROUND(SUMIF('DV-Bewegungsdaten'!B:B,Kategorien!A275,'DV-Bewegungsdaten'!E:E),3)</f>
        <v>0</v>
      </c>
      <c r="AD275" s="390">
        <f t="shared" si="61"/>
        <v>19.870999999999999</v>
      </c>
      <c r="AE275" s="390">
        <f t="shared" si="62"/>
        <v>20.527999999999999</v>
      </c>
      <c r="AF275" s="390">
        <f t="shared" si="63"/>
        <v>21.747</v>
      </c>
      <c r="AG275" s="390">
        <f t="shared" si="64"/>
        <v>21.113999999999997</v>
      </c>
      <c r="AH275" s="390">
        <f t="shared" si="65"/>
        <v>21.026</v>
      </c>
      <c r="AI275" s="390">
        <f t="shared" si="66"/>
        <v>21.558</v>
      </c>
      <c r="AJ275" s="390">
        <f t="shared" si="67"/>
        <v>20.840999999999998</v>
      </c>
      <c r="AK275" s="390">
        <f t="shared" si="68"/>
        <v>21.125</v>
      </c>
      <c r="AL275" s="390">
        <f t="shared" si="69"/>
        <v>21.234999999999999</v>
      </c>
      <c r="AM275" s="390">
        <f t="shared" si="70"/>
        <v>21.116</v>
      </c>
      <c r="AN275" s="390">
        <f t="shared" si="71"/>
        <v>20.71</v>
      </c>
      <c r="AO275" s="390">
        <f t="shared" si="72"/>
        <v>21.613</v>
      </c>
    </row>
    <row r="276" spans="1:41" ht="15" customHeight="1" x14ac:dyDescent="0.25">
      <c r="A276" s="127" t="s">
        <v>4068</v>
      </c>
      <c r="B276" s="125" t="s">
        <v>2077</v>
      </c>
      <c r="C276" s="125" t="s">
        <v>3997</v>
      </c>
      <c r="D276" s="125" t="s">
        <v>4069</v>
      </c>
      <c r="E276" s="125" t="s">
        <v>4051</v>
      </c>
      <c r="F276" s="126">
        <v>24.58</v>
      </c>
      <c r="G276" s="126">
        <v>24.779999999999998</v>
      </c>
      <c r="H276" s="126">
        <v>19.66</v>
      </c>
      <c r="I276" s="126"/>
      <c r="J276" s="317"/>
      <c r="K276" s="323">
        <f>ROUND(SUMIF('VGT-Bewegungsdaten'!B:B,A276,'VGT-Bewegungsdaten'!C:C),3)</f>
        <v>0</v>
      </c>
      <c r="L276" s="324">
        <f>ROUND(SUMIF('VGT-Bewegungsdaten'!B:B,$A276,'VGT-Bewegungsdaten'!D:D),2)</f>
        <v>0</v>
      </c>
      <c r="N276" s="376" t="s">
        <v>4930</v>
      </c>
      <c r="O276" s="376" t="s">
        <v>4940</v>
      </c>
      <c r="P276" s="326">
        <f>ROUND(SUMIF('AV-Bewegungsdaten'!B:B,A276,'AV-Bewegungsdaten'!C:C),3)</f>
        <v>0</v>
      </c>
      <c r="Q276" s="324">
        <f>ROUND(SUMIF('AV-Bewegungsdaten'!B:B,$A276,'AV-Bewegungsdaten'!D:D),2)</f>
        <v>0</v>
      </c>
      <c r="T276" s="327"/>
      <c r="U276" s="326">
        <f>ROUND(SUMIF('DV-Bewegungsdaten'!B:B,Kategorien!A276,'DV-Bewegungsdaten'!D:D),3)</f>
        <v>0</v>
      </c>
      <c r="V276" s="324">
        <f>ROUND(SUMIF('DV-Bewegungsdaten'!B:B,Kategorien!A276,'DV-Bewegungsdaten'!E:E),3)</f>
        <v>0</v>
      </c>
      <c r="AD276" s="390">
        <f t="shared" si="61"/>
        <v>19.840999999999998</v>
      </c>
      <c r="AE276" s="390">
        <f t="shared" si="62"/>
        <v>20.497999999999998</v>
      </c>
      <c r="AF276" s="390">
        <f t="shared" si="63"/>
        <v>21.716999999999999</v>
      </c>
      <c r="AG276" s="390">
        <f t="shared" si="64"/>
        <v>21.083999999999996</v>
      </c>
      <c r="AH276" s="390">
        <f t="shared" si="65"/>
        <v>20.995999999999999</v>
      </c>
      <c r="AI276" s="390">
        <f t="shared" si="66"/>
        <v>21.527999999999999</v>
      </c>
      <c r="AJ276" s="390">
        <f t="shared" si="67"/>
        <v>20.810999999999996</v>
      </c>
      <c r="AK276" s="390">
        <f t="shared" si="68"/>
        <v>21.094999999999999</v>
      </c>
      <c r="AL276" s="390">
        <f t="shared" si="69"/>
        <v>21.204999999999998</v>
      </c>
      <c r="AM276" s="390">
        <f t="shared" si="70"/>
        <v>21.085999999999999</v>
      </c>
      <c r="AN276" s="390">
        <f t="shared" si="71"/>
        <v>20.68</v>
      </c>
      <c r="AO276" s="390">
        <f t="shared" si="72"/>
        <v>21.582999999999998</v>
      </c>
    </row>
    <row r="277" spans="1:41" ht="15" customHeight="1" x14ac:dyDescent="0.25">
      <c r="A277" s="127" t="s">
        <v>1596</v>
      </c>
      <c r="B277" s="125" t="s">
        <v>2077</v>
      </c>
      <c r="C277" s="125" t="s">
        <v>3997</v>
      </c>
      <c r="D277" s="125" t="s">
        <v>1597</v>
      </c>
      <c r="E277" s="125" t="s">
        <v>2452</v>
      </c>
      <c r="F277" s="126">
        <v>24.67</v>
      </c>
      <c r="G277" s="126">
        <v>24.87</v>
      </c>
      <c r="H277" s="126">
        <v>19.739999999999998</v>
      </c>
      <c r="I277" s="126"/>
      <c r="J277" s="317"/>
      <c r="K277" s="323">
        <f>ROUND(SUMIF('VGT-Bewegungsdaten'!B:B,A277,'VGT-Bewegungsdaten'!C:C),3)</f>
        <v>0</v>
      </c>
      <c r="L277" s="324">
        <f>ROUND(SUMIF('VGT-Bewegungsdaten'!B:B,$A277,'VGT-Bewegungsdaten'!D:D),2)</f>
        <v>0</v>
      </c>
      <c r="N277" s="376" t="s">
        <v>4930</v>
      </c>
      <c r="O277" s="376" t="s">
        <v>4940</v>
      </c>
      <c r="P277" s="326">
        <f>ROUND(SUMIF('AV-Bewegungsdaten'!B:B,A277,'AV-Bewegungsdaten'!C:C),3)</f>
        <v>0</v>
      </c>
      <c r="Q277" s="324">
        <f>ROUND(SUMIF('AV-Bewegungsdaten'!B:B,$A277,'AV-Bewegungsdaten'!D:D),2)</f>
        <v>0</v>
      </c>
      <c r="T277" s="327"/>
      <c r="U277" s="326">
        <f>ROUND(SUMIF('DV-Bewegungsdaten'!B:B,Kategorien!A277,'DV-Bewegungsdaten'!D:D),3)</f>
        <v>0</v>
      </c>
      <c r="V277" s="324">
        <f>ROUND(SUMIF('DV-Bewegungsdaten'!B:B,Kategorien!A277,'DV-Bewegungsdaten'!E:E),3)</f>
        <v>0</v>
      </c>
      <c r="AD277" s="390">
        <f t="shared" si="61"/>
        <v>19.931000000000001</v>
      </c>
      <c r="AE277" s="390">
        <f t="shared" si="62"/>
        <v>20.588000000000001</v>
      </c>
      <c r="AF277" s="390">
        <f t="shared" si="63"/>
        <v>21.807000000000002</v>
      </c>
      <c r="AG277" s="390">
        <f t="shared" si="64"/>
        <v>21.173999999999999</v>
      </c>
      <c r="AH277" s="390">
        <f t="shared" si="65"/>
        <v>21.086000000000002</v>
      </c>
      <c r="AI277" s="390">
        <f t="shared" si="66"/>
        <v>21.618000000000002</v>
      </c>
      <c r="AJ277" s="390">
        <f t="shared" si="67"/>
        <v>20.901</v>
      </c>
      <c r="AK277" s="390">
        <f t="shared" si="68"/>
        <v>21.185000000000002</v>
      </c>
      <c r="AL277" s="390">
        <f t="shared" si="69"/>
        <v>21.295000000000002</v>
      </c>
      <c r="AM277" s="390">
        <f t="shared" si="70"/>
        <v>21.176000000000002</v>
      </c>
      <c r="AN277" s="390">
        <f t="shared" si="71"/>
        <v>20.770000000000003</v>
      </c>
      <c r="AO277" s="390">
        <f t="shared" si="72"/>
        <v>21.673000000000002</v>
      </c>
    </row>
    <row r="278" spans="1:41" ht="15" customHeight="1" x14ac:dyDescent="0.25">
      <c r="A278" s="127" t="s">
        <v>1598</v>
      </c>
      <c r="B278" s="125" t="s">
        <v>2077</v>
      </c>
      <c r="C278" s="125" t="s">
        <v>3997</v>
      </c>
      <c r="D278" s="125" t="s">
        <v>1599</v>
      </c>
      <c r="E278" s="125" t="s">
        <v>1538</v>
      </c>
      <c r="F278" s="126">
        <v>27.67</v>
      </c>
      <c r="G278" s="126">
        <v>27.87</v>
      </c>
      <c r="H278" s="126">
        <v>22.14</v>
      </c>
      <c r="I278" s="126"/>
      <c r="J278" s="317"/>
      <c r="K278" s="323">
        <f>ROUND(SUMIF('VGT-Bewegungsdaten'!B:B,A278,'VGT-Bewegungsdaten'!C:C),3)</f>
        <v>0</v>
      </c>
      <c r="L278" s="324">
        <f>ROUND(SUMIF('VGT-Bewegungsdaten'!B:B,$A278,'VGT-Bewegungsdaten'!D:D),2)</f>
        <v>0</v>
      </c>
      <c r="N278" s="376" t="s">
        <v>4930</v>
      </c>
      <c r="O278" s="376" t="s">
        <v>4940</v>
      </c>
      <c r="P278" s="326">
        <f>ROUND(SUMIF('AV-Bewegungsdaten'!B:B,A278,'AV-Bewegungsdaten'!C:C),3)</f>
        <v>0</v>
      </c>
      <c r="Q278" s="324">
        <f>ROUND(SUMIF('AV-Bewegungsdaten'!B:B,$A278,'AV-Bewegungsdaten'!D:D),2)</f>
        <v>0</v>
      </c>
      <c r="T278" s="327"/>
      <c r="U278" s="326">
        <f>ROUND(SUMIF('DV-Bewegungsdaten'!B:B,Kategorien!A278,'DV-Bewegungsdaten'!D:D),3)</f>
        <v>0</v>
      </c>
      <c r="V278" s="324">
        <f>ROUND(SUMIF('DV-Bewegungsdaten'!B:B,Kategorien!A278,'DV-Bewegungsdaten'!E:E),3)</f>
        <v>0</v>
      </c>
      <c r="AD278" s="390">
        <f t="shared" si="61"/>
        <v>22.931000000000001</v>
      </c>
      <c r="AE278" s="390">
        <f t="shared" si="62"/>
        <v>23.588000000000001</v>
      </c>
      <c r="AF278" s="390">
        <f t="shared" si="63"/>
        <v>24.807000000000002</v>
      </c>
      <c r="AG278" s="390">
        <f t="shared" si="64"/>
        <v>24.173999999999999</v>
      </c>
      <c r="AH278" s="390">
        <f t="shared" si="65"/>
        <v>24.086000000000002</v>
      </c>
      <c r="AI278" s="390">
        <f t="shared" si="66"/>
        <v>24.618000000000002</v>
      </c>
      <c r="AJ278" s="390">
        <f t="shared" si="67"/>
        <v>23.901</v>
      </c>
      <c r="AK278" s="390">
        <f t="shared" si="68"/>
        <v>24.185000000000002</v>
      </c>
      <c r="AL278" s="390">
        <f t="shared" si="69"/>
        <v>24.295000000000002</v>
      </c>
      <c r="AM278" s="390">
        <f t="shared" si="70"/>
        <v>24.176000000000002</v>
      </c>
      <c r="AN278" s="390">
        <f t="shared" si="71"/>
        <v>23.770000000000003</v>
      </c>
      <c r="AO278" s="390">
        <f t="shared" si="72"/>
        <v>24.673000000000002</v>
      </c>
    </row>
    <row r="279" spans="1:41" ht="15" customHeight="1" x14ac:dyDescent="0.25">
      <c r="A279" s="127" t="s">
        <v>1600</v>
      </c>
      <c r="B279" s="125" t="s">
        <v>2077</v>
      </c>
      <c r="C279" s="125" t="s">
        <v>3997</v>
      </c>
      <c r="D279" s="125" t="s">
        <v>1601</v>
      </c>
      <c r="E279" s="125" t="s">
        <v>1541</v>
      </c>
      <c r="F279" s="126">
        <v>27.67</v>
      </c>
      <c r="G279" s="126">
        <v>27.87</v>
      </c>
      <c r="H279" s="126">
        <v>22.14</v>
      </c>
      <c r="I279" s="126"/>
      <c r="J279" s="317"/>
      <c r="K279" s="323">
        <f>ROUND(SUMIF('VGT-Bewegungsdaten'!B:B,A279,'VGT-Bewegungsdaten'!C:C),3)</f>
        <v>0</v>
      </c>
      <c r="L279" s="324">
        <f>ROUND(SUMIF('VGT-Bewegungsdaten'!B:B,$A279,'VGT-Bewegungsdaten'!D:D),2)</f>
        <v>0</v>
      </c>
      <c r="N279" s="376" t="s">
        <v>4930</v>
      </c>
      <c r="O279" s="376" t="s">
        <v>4940</v>
      </c>
      <c r="P279" s="326">
        <f>ROUND(SUMIF('AV-Bewegungsdaten'!B:B,A279,'AV-Bewegungsdaten'!C:C),3)</f>
        <v>0</v>
      </c>
      <c r="Q279" s="324">
        <f>ROUND(SUMIF('AV-Bewegungsdaten'!B:B,$A279,'AV-Bewegungsdaten'!D:D),2)</f>
        <v>0</v>
      </c>
      <c r="T279" s="327"/>
      <c r="U279" s="326">
        <f>ROUND(SUMIF('DV-Bewegungsdaten'!B:B,Kategorien!A279,'DV-Bewegungsdaten'!D:D),3)</f>
        <v>0</v>
      </c>
      <c r="V279" s="324">
        <f>ROUND(SUMIF('DV-Bewegungsdaten'!B:B,Kategorien!A279,'DV-Bewegungsdaten'!E:E),3)</f>
        <v>0</v>
      </c>
      <c r="AD279" s="390">
        <f t="shared" si="61"/>
        <v>22.931000000000001</v>
      </c>
      <c r="AE279" s="390">
        <f t="shared" si="62"/>
        <v>23.588000000000001</v>
      </c>
      <c r="AF279" s="390">
        <f t="shared" si="63"/>
        <v>24.807000000000002</v>
      </c>
      <c r="AG279" s="390">
        <f t="shared" si="64"/>
        <v>24.173999999999999</v>
      </c>
      <c r="AH279" s="390">
        <f t="shared" si="65"/>
        <v>24.086000000000002</v>
      </c>
      <c r="AI279" s="390">
        <f t="shared" si="66"/>
        <v>24.618000000000002</v>
      </c>
      <c r="AJ279" s="390">
        <f t="shared" si="67"/>
        <v>23.901</v>
      </c>
      <c r="AK279" s="390">
        <f t="shared" si="68"/>
        <v>24.185000000000002</v>
      </c>
      <c r="AL279" s="390">
        <f t="shared" si="69"/>
        <v>24.295000000000002</v>
      </c>
      <c r="AM279" s="390">
        <f t="shared" si="70"/>
        <v>24.176000000000002</v>
      </c>
      <c r="AN279" s="390">
        <f t="shared" si="71"/>
        <v>23.770000000000003</v>
      </c>
      <c r="AO279" s="390">
        <f t="shared" si="72"/>
        <v>24.673000000000002</v>
      </c>
    </row>
    <row r="280" spans="1:41" ht="15" customHeight="1" x14ac:dyDescent="0.25">
      <c r="A280" s="127" t="s">
        <v>2564</v>
      </c>
      <c r="B280" s="125" t="s">
        <v>2077</v>
      </c>
      <c r="C280" s="125" t="s">
        <v>3997</v>
      </c>
      <c r="D280" s="125" t="s">
        <v>2565</v>
      </c>
      <c r="E280" s="125" t="s">
        <v>2545</v>
      </c>
      <c r="F280" s="126">
        <v>27.64</v>
      </c>
      <c r="G280" s="126">
        <v>27.84</v>
      </c>
      <c r="H280" s="126">
        <v>22.11</v>
      </c>
      <c r="I280" s="126"/>
      <c r="J280" s="317"/>
      <c r="K280" s="323">
        <f>ROUND(SUMIF('VGT-Bewegungsdaten'!B:B,A280,'VGT-Bewegungsdaten'!C:C),3)</f>
        <v>0</v>
      </c>
      <c r="L280" s="324">
        <f>ROUND(SUMIF('VGT-Bewegungsdaten'!B:B,$A280,'VGT-Bewegungsdaten'!D:D),2)</f>
        <v>0</v>
      </c>
      <c r="N280" s="376" t="s">
        <v>4930</v>
      </c>
      <c r="O280" s="376" t="s">
        <v>4940</v>
      </c>
      <c r="P280" s="326">
        <f>ROUND(SUMIF('AV-Bewegungsdaten'!B:B,A280,'AV-Bewegungsdaten'!C:C),3)</f>
        <v>0</v>
      </c>
      <c r="Q280" s="324">
        <f>ROUND(SUMIF('AV-Bewegungsdaten'!B:B,$A280,'AV-Bewegungsdaten'!D:D),2)</f>
        <v>0</v>
      </c>
      <c r="T280" s="327"/>
      <c r="U280" s="326">
        <f>ROUND(SUMIF('DV-Bewegungsdaten'!B:B,Kategorien!A280,'DV-Bewegungsdaten'!D:D),3)</f>
        <v>0</v>
      </c>
      <c r="V280" s="324">
        <f>ROUND(SUMIF('DV-Bewegungsdaten'!B:B,Kategorien!A280,'DV-Bewegungsdaten'!E:E),3)</f>
        <v>0</v>
      </c>
      <c r="AD280" s="390">
        <f t="shared" si="61"/>
        <v>22.901</v>
      </c>
      <c r="AE280" s="390">
        <f t="shared" si="62"/>
        <v>23.558</v>
      </c>
      <c r="AF280" s="390">
        <f t="shared" si="63"/>
        <v>24.777000000000001</v>
      </c>
      <c r="AG280" s="390">
        <f t="shared" si="64"/>
        <v>24.143999999999998</v>
      </c>
      <c r="AH280" s="390">
        <f t="shared" si="65"/>
        <v>24.056000000000001</v>
      </c>
      <c r="AI280" s="390">
        <f t="shared" si="66"/>
        <v>24.588000000000001</v>
      </c>
      <c r="AJ280" s="390">
        <f t="shared" si="67"/>
        <v>23.870999999999999</v>
      </c>
      <c r="AK280" s="390">
        <f t="shared" si="68"/>
        <v>24.155000000000001</v>
      </c>
      <c r="AL280" s="390">
        <f t="shared" si="69"/>
        <v>24.265000000000001</v>
      </c>
      <c r="AM280" s="390">
        <f t="shared" si="70"/>
        <v>24.146000000000001</v>
      </c>
      <c r="AN280" s="390">
        <f t="shared" si="71"/>
        <v>23.740000000000002</v>
      </c>
      <c r="AO280" s="390">
        <f t="shared" si="72"/>
        <v>24.643000000000001</v>
      </c>
    </row>
    <row r="281" spans="1:41" ht="15" customHeight="1" x14ac:dyDescent="0.25">
      <c r="A281" s="127" t="s">
        <v>3308</v>
      </c>
      <c r="B281" s="125" t="s">
        <v>2077</v>
      </c>
      <c r="C281" s="125" t="s">
        <v>3997</v>
      </c>
      <c r="D281" s="125" t="s">
        <v>3309</v>
      </c>
      <c r="E281" s="125" t="s">
        <v>3289</v>
      </c>
      <c r="F281" s="126">
        <v>27.61</v>
      </c>
      <c r="G281" s="126">
        <v>27.81</v>
      </c>
      <c r="H281" s="126">
        <v>22.09</v>
      </c>
      <c r="I281" s="126"/>
      <c r="J281" s="317"/>
      <c r="K281" s="323">
        <f>ROUND(SUMIF('VGT-Bewegungsdaten'!B:B,A281,'VGT-Bewegungsdaten'!C:C),3)</f>
        <v>0</v>
      </c>
      <c r="L281" s="324">
        <f>ROUND(SUMIF('VGT-Bewegungsdaten'!B:B,$A281,'VGT-Bewegungsdaten'!D:D),2)</f>
        <v>0</v>
      </c>
      <c r="N281" s="376" t="s">
        <v>4930</v>
      </c>
      <c r="O281" s="376" t="s">
        <v>4940</v>
      </c>
      <c r="P281" s="326">
        <f>ROUND(SUMIF('AV-Bewegungsdaten'!B:B,A281,'AV-Bewegungsdaten'!C:C),3)</f>
        <v>0</v>
      </c>
      <c r="Q281" s="324">
        <f>ROUND(SUMIF('AV-Bewegungsdaten'!B:B,$A281,'AV-Bewegungsdaten'!D:D),2)</f>
        <v>0</v>
      </c>
      <c r="T281" s="327"/>
      <c r="U281" s="326">
        <f>ROUND(SUMIF('DV-Bewegungsdaten'!B:B,Kategorien!A281,'DV-Bewegungsdaten'!D:D),3)</f>
        <v>0</v>
      </c>
      <c r="V281" s="324">
        <f>ROUND(SUMIF('DV-Bewegungsdaten'!B:B,Kategorien!A281,'DV-Bewegungsdaten'!E:E),3)</f>
        <v>0</v>
      </c>
      <c r="AD281" s="390">
        <f t="shared" si="61"/>
        <v>22.870999999999999</v>
      </c>
      <c r="AE281" s="390">
        <f t="shared" si="62"/>
        <v>23.527999999999999</v>
      </c>
      <c r="AF281" s="390">
        <f t="shared" si="63"/>
        <v>24.747</v>
      </c>
      <c r="AG281" s="390">
        <f t="shared" si="64"/>
        <v>24.113999999999997</v>
      </c>
      <c r="AH281" s="390">
        <f t="shared" si="65"/>
        <v>24.026</v>
      </c>
      <c r="AI281" s="390">
        <f t="shared" si="66"/>
        <v>24.558</v>
      </c>
      <c r="AJ281" s="390">
        <f t="shared" si="67"/>
        <v>23.840999999999998</v>
      </c>
      <c r="AK281" s="390">
        <f t="shared" si="68"/>
        <v>24.125</v>
      </c>
      <c r="AL281" s="390">
        <f t="shared" si="69"/>
        <v>24.234999999999999</v>
      </c>
      <c r="AM281" s="390">
        <f t="shared" si="70"/>
        <v>24.116</v>
      </c>
      <c r="AN281" s="390">
        <f t="shared" si="71"/>
        <v>23.71</v>
      </c>
      <c r="AO281" s="390">
        <f t="shared" si="72"/>
        <v>24.613</v>
      </c>
    </row>
    <row r="282" spans="1:41" ht="15" customHeight="1" x14ac:dyDescent="0.25">
      <c r="A282" s="127" t="s">
        <v>4070</v>
      </c>
      <c r="B282" s="125" t="s">
        <v>2077</v>
      </c>
      <c r="C282" s="125" t="s">
        <v>3997</v>
      </c>
      <c r="D282" s="125" t="s">
        <v>4071</v>
      </c>
      <c r="E282" s="125" t="s">
        <v>4051</v>
      </c>
      <c r="F282" s="126">
        <v>27.58</v>
      </c>
      <c r="G282" s="126">
        <v>27.779999999999998</v>
      </c>
      <c r="H282" s="126">
        <v>22.06</v>
      </c>
      <c r="I282" s="126"/>
      <c r="J282" s="317"/>
      <c r="K282" s="323">
        <f>ROUND(SUMIF('VGT-Bewegungsdaten'!B:B,A282,'VGT-Bewegungsdaten'!C:C),3)</f>
        <v>0</v>
      </c>
      <c r="L282" s="324">
        <f>ROUND(SUMIF('VGT-Bewegungsdaten'!B:B,$A282,'VGT-Bewegungsdaten'!D:D),2)</f>
        <v>0</v>
      </c>
      <c r="N282" s="376" t="s">
        <v>4930</v>
      </c>
      <c r="O282" s="376" t="s">
        <v>4940</v>
      </c>
      <c r="P282" s="326">
        <f>ROUND(SUMIF('AV-Bewegungsdaten'!B:B,A282,'AV-Bewegungsdaten'!C:C),3)</f>
        <v>0</v>
      </c>
      <c r="Q282" s="324">
        <f>ROUND(SUMIF('AV-Bewegungsdaten'!B:B,$A282,'AV-Bewegungsdaten'!D:D),2)</f>
        <v>0</v>
      </c>
      <c r="T282" s="327"/>
      <c r="U282" s="326">
        <f>ROUND(SUMIF('DV-Bewegungsdaten'!B:B,Kategorien!A282,'DV-Bewegungsdaten'!D:D),3)</f>
        <v>0</v>
      </c>
      <c r="V282" s="324">
        <f>ROUND(SUMIF('DV-Bewegungsdaten'!B:B,Kategorien!A282,'DV-Bewegungsdaten'!E:E),3)</f>
        <v>0</v>
      </c>
      <c r="AD282" s="390">
        <f t="shared" si="61"/>
        <v>22.840999999999998</v>
      </c>
      <c r="AE282" s="390">
        <f t="shared" si="62"/>
        <v>23.497999999999998</v>
      </c>
      <c r="AF282" s="390">
        <f t="shared" si="63"/>
        <v>24.716999999999999</v>
      </c>
      <c r="AG282" s="390">
        <f t="shared" si="64"/>
        <v>24.083999999999996</v>
      </c>
      <c r="AH282" s="390">
        <f t="shared" si="65"/>
        <v>23.995999999999999</v>
      </c>
      <c r="AI282" s="390">
        <f t="shared" si="66"/>
        <v>24.527999999999999</v>
      </c>
      <c r="AJ282" s="390">
        <f t="shared" si="67"/>
        <v>23.810999999999996</v>
      </c>
      <c r="AK282" s="390">
        <f t="shared" si="68"/>
        <v>24.094999999999999</v>
      </c>
      <c r="AL282" s="390">
        <f t="shared" si="69"/>
        <v>24.204999999999998</v>
      </c>
      <c r="AM282" s="390">
        <f t="shared" si="70"/>
        <v>24.085999999999999</v>
      </c>
      <c r="AN282" s="390">
        <f t="shared" si="71"/>
        <v>23.68</v>
      </c>
      <c r="AO282" s="390">
        <f t="shared" si="72"/>
        <v>24.582999999999998</v>
      </c>
    </row>
    <row r="283" spans="1:41" ht="15" customHeight="1" x14ac:dyDescent="0.25">
      <c r="A283" s="127" t="s">
        <v>1602</v>
      </c>
      <c r="B283" s="125" t="s">
        <v>2077</v>
      </c>
      <c r="C283" s="125" t="s">
        <v>3997</v>
      </c>
      <c r="D283" s="125" t="s">
        <v>1603</v>
      </c>
      <c r="E283" s="125" t="s">
        <v>2452</v>
      </c>
      <c r="F283" s="126">
        <v>25.67</v>
      </c>
      <c r="G283" s="126">
        <v>25.87</v>
      </c>
      <c r="H283" s="126">
        <v>20.54</v>
      </c>
      <c r="I283" s="126"/>
      <c r="J283" s="317"/>
      <c r="K283" s="323">
        <f>ROUND(SUMIF('VGT-Bewegungsdaten'!B:B,A283,'VGT-Bewegungsdaten'!C:C),3)</f>
        <v>0</v>
      </c>
      <c r="L283" s="324">
        <f>ROUND(SUMIF('VGT-Bewegungsdaten'!B:B,$A283,'VGT-Bewegungsdaten'!D:D),2)</f>
        <v>0</v>
      </c>
      <c r="N283" s="376" t="s">
        <v>4930</v>
      </c>
      <c r="O283" s="376" t="s">
        <v>4940</v>
      </c>
      <c r="P283" s="326">
        <f>ROUND(SUMIF('AV-Bewegungsdaten'!B:B,A283,'AV-Bewegungsdaten'!C:C),3)</f>
        <v>0</v>
      </c>
      <c r="Q283" s="324">
        <f>ROUND(SUMIF('AV-Bewegungsdaten'!B:B,$A283,'AV-Bewegungsdaten'!D:D),2)</f>
        <v>0</v>
      </c>
      <c r="T283" s="327"/>
      <c r="U283" s="326">
        <f>ROUND(SUMIF('DV-Bewegungsdaten'!B:B,Kategorien!A283,'DV-Bewegungsdaten'!D:D),3)</f>
        <v>0</v>
      </c>
      <c r="V283" s="324">
        <f>ROUND(SUMIF('DV-Bewegungsdaten'!B:B,Kategorien!A283,'DV-Bewegungsdaten'!E:E),3)</f>
        <v>0</v>
      </c>
      <c r="AD283" s="390">
        <f t="shared" si="61"/>
        <v>20.931000000000001</v>
      </c>
      <c r="AE283" s="390">
        <f t="shared" si="62"/>
        <v>21.588000000000001</v>
      </c>
      <c r="AF283" s="390">
        <f t="shared" si="63"/>
        <v>22.807000000000002</v>
      </c>
      <c r="AG283" s="390">
        <f t="shared" si="64"/>
        <v>22.173999999999999</v>
      </c>
      <c r="AH283" s="390">
        <f t="shared" si="65"/>
        <v>22.086000000000002</v>
      </c>
      <c r="AI283" s="390">
        <f t="shared" si="66"/>
        <v>22.618000000000002</v>
      </c>
      <c r="AJ283" s="390">
        <f t="shared" si="67"/>
        <v>21.901</v>
      </c>
      <c r="AK283" s="390">
        <f t="shared" si="68"/>
        <v>22.185000000000002</v>
      </c>
      <c r="AL283" s="390">
        <f t="shared" si="69"/>
        <v>22.295000000000002</v>
      </c>
      <c r="AM283" s="390">
        <f t="shared" si="70"/>
        <v>22.176000000000002</v>
      </c>
      <c r="AN283" s="390">
        <f t="shared" si="71"/>
        <v>21.770000000000003</v>
      </c>
      <c r="AO283" s="390">
        <f t="shared" si="72"/>
        <v>22.673000000000002</v>
      </c>
    </row>
    <row r="284" spans="1:41" ht="15" customHeight="1" x14ac:dyDescent="0.25">
      <c r="A284" s="127" t="s">
        <v>1604</v>
      </c>
      <c r="B284" s="125" t="s">
        <v>2077</v>
      </c>
      <c r="C284" s="125" t="s">
        <v>3997</v>
      </c>
      <c r="D284" s="125" t="s">
        <v>1605</v>
      </c>
      <c r="E284" s="125" t="s">
        <v>1538</v>
      </c>
      <c r="F284" s="126">
        <v>28.67</v>
      </c>
      <c r="G284" s="126">
        <v>28.87</v>
      </c>
      <c r="H284" s="126">
        <v>22.94</v>
      </c>
      <c r="I284" s="126"/>
      <c r="J284" s="317"/>
      <c r="K284" s="323">
        <f>ROUND(SUMIF('VGT-Bewegungsdaten'!B:B,A284,'VGT-Bewegungsdaten'!C:C),3)</f>
        <v>0</v>
      </c>
      <c r="L284" s="324">
        <f>ROUND(SUMIF('VGT-Bewegungsdaten'!B:B,$A284,'VGT-Bewegungsdaten'!D:D),2)</f>
        <v>0</v>
      </c>
      <c r="N284" s="376" t="s">
        <v>4930</v>
      </c>
      <c r="O284" s="376" t="s">
        <v>4940</v>
      </c>
      <c r="P284" s="326">
        <f>ROUND(SUMIF('AV-Bewegungsdaten'!B:B,A284,'AV-Bewegungsdaten'!C:C),3)</f>
        <v>0</v>
      </c>
      <c r="Q284" s="324">
        <f>ROUND(SUMIF('AV-Bewegungsdaten'!B:B,$A284,'AV-Bewegungsdaten'!D:D),2)</f>
        <v>0</v>
      </c>
      <c r="T284" s="327"/>
      <c r="U284" s="326">
        <f>ROUND(SUMIF('DV-Bewegungsdaten'!B:B,Kategorien!A284,'DV-Bewegungsdaten'!D:D),3)</f>
        <v>0</v>
      </c>
      <c r="V284" s="324">
        <f>ROUND(SUMIF('DV-Bewegungsdaten'!B:B,Kategorien!A284,'DV-Bewegungsdaten'!E:E),3)</f>
        <v>0</v>
      </c>
      <c r="AD284" s="390">
        <f t="shared" si="61"/>
        <v>23.931000000000001</v>
      </c>
      <c r="AE284" s="390">
        <f t="shared" si="62"/>
        <v>24.588000000000001</v>
      </c>
      <c r="AF284" s="390">
        <f t="shared" si="63"/>
        <v>25.807000000000002</v>
      </c>
      <c r="AG284" s="390">
        <f t="shared" si="64"/>
        <v>25.173999999999999</v>
      </c>
      <c r="AH284" s="390">
        <f t="shared" si="65"/>
        <v>25.086000000000002</v>
      </c>
      <c r="AI284" s="390">
        <f t="shared" si="66"/>
        <v>25.618000000000002</v>
      </c>
      <c r="AJ284" s="390">
        <f t="shared" si="67"/>
        <v>24.901</v>
      </c>
      <c r="AK284" s="390">
        <f t="shared" si="68"/>
        <v>25.185000000000002</v>
      </c>
      <c r="AL284" s="390">
        <f t="shared" si="69"/>
        <v>25.295000000000002</v>
      </c>
      <c r="AM284" s="390">
        <f t="shared" si="70"/>
        <v>25.176000000000002</v>
      </c>
      <c r="AN284" s="390">
        <f t="shared" si="71"/>
        <v>24.770000000000003</v>
      </c>
      <c r="AO284" s="390">
        <f t="shared" si="72"/>
        <v>25.673000000000002</v>
      </c>
    </row>
    <row r="285" spans="1:41" ht="15" customHeight="1" x14ac:dyDescent="0.25">
      <c r="A285" s="127" t="s">
        <v>1606</v>
      </c>
      <c r="B285" s="125" t="s">
        <v>2077</v>
      </c>
      <c r="C285" s="125" t="s">
        <v>3997</v>
      </c>
      <c r="D285" s="125" t="s">
        <v>1607</v>
      </c>
      <c r="E285" s="125" t="s">
        <v>1541</v>
      </c>
      <c r="F285" s="126">
        <v>28.67</v>
      </c>
      <c r="G285" s="126">
        <v>28.87</v>
      </c>
      <c r="H285" s="126">
        <v>22.94</v>
      </c>
      <c r="I285" s="126"/>
      <c r="J285" s="317"/>
      <c r="K285" s="323">
        <f>ROUND(SUMIF('VGT-Bewegungsdaten'!B:B,A285,'VGT-Bewegungsdaten'!C:C),3)</f>
        <v>0</v>
      </c>
      <c r="L285" s="324">
        <f>ROUND(SUMIF('VGT-Bewegungsdaten'!B:B,$A285,'VGT-Bewegungsdaten'!D:D),2)</f>
        <v>0</v>
      </c>
      <c r="N285" s="376" t="s">
        <v>4930</v>
      </c>
      <c r="O285" s="376" t="s">
        <v>4940</v>
      </c>
      <c r="P285" s="326">
        <f>ROUND(SUMIF('AV-Bewegungsdaten'!B:B,A285,'AV-Bewegungsdaten'!C:C),3)</f>
        <v>0</v>
      </c>
      <c r="Q285" s="324">
        <f>ROUND(SUMIF('AV-Bewegungsdaten'!B:B,$A285,'AV-Bewegungsdaten'!D:D),2)</f>
        <v>0</v>
      </c>
      <c r="T285" s="327"/>
      <c r="U285" s="326">
        <f>ROUND(SUMIF('DV-Bewegungsdaten'!B:B,Kategorien!A285,'DV-Bewegungsdaten'!D:D),3)</f>
        <v>0</v>
      </c>
      <c r="V285" s="324">
        <f>ROUND(SUMIF('DV-Bewegungsdaten'!B:B,Kategorien!A285,'DV-Bewegungsdaten'!E:E),3)</f>
        <v>0</v>
      </c>
      <c r="AD285" s="390">
        <f t="shared" si="61"/>
        <v>23.931000000000001</v>
      </c>
      <c r="AE285" s="390">
        <f t="shared" si="62"/>
        <v>24.588000000000001</v>
      </c>
      <c r="AF285" s="390">
        <f t="shared" si="63"/>
        <v>25.807000000000002</v>
      </c>
      <c r="AG285" s="390">
        <f t="shared" si="64"/>
        <v>25.173999999999999</v>
      </c>
      <c r="AH285" s="390">
        <f t="shared" si="65"/>
        <v>25.086000000000002</v>
      </c>
      <c r="AI285" s="390">
        <f t="shared" si="66"/>
        <v>25.618000000000002</v>
      </c>
      <c r="AJ285" s="390">
        <f t="shared" si="67"/>
        <v>24.901</v>
      </c>
      <c r="AK285" s="390">
        <f t="shared" si="68"/>
        <v>25.185000000000002</v>
      </c>
      <c r="AL285" s="390">
        <f t="shared" si="69"/>
        <v>25.295000000000002</v>
      </c>
      <c r="AM285" s="390">
        <f t="shared" si="70"/>
        <v>25.176000000000002</v>
      </c>
      <c r="AN285" s="390">
        <f t="shared" si="71"/>
        <v>24.770000000000003</v>
      </c>
      <c r="AO285" s="390">
        <f t="shared" si="72"/>
        <v>25.673000000000002</v>
      </c>
    </row>
    <row r="286" spans="1:41" ht="15" customHeight="1" x14ac:dyDescent="0.25">
      <c r="A286" s="127" t="s">
        <v>2566</v>
      </c>
      <c r="B286" s="125" t="s">
        <v>2077</v>
      </c>
      <c r="C286" s="125" t="s">
        <v>3997</v>
      </c>
      <c r="D286" s="125" t="s">
        <v>2567</v>
      </c>
      <c r="E286" s="125" t="s">
        <v>2545</v>
      </c>
      <c r="F286" s="126">
        <v>28.64</v>
      </c>
      <c r="G286" s="126">
        <v>28.84</v>
      </c>
      <c r="H286" s="126">
        <v>22.91</v>
      </c>
      <c r="I286" s="126"/>
      <c r="J286" s="317"/>
      <c r="K286" s="323">
        <f>ROUND(SUMIF('VGT-Bewegungsdaten'!B:B,A286,'VGT-Bewegungsdaten'!C:C),3)</f>
        <v>0</v>
      </c>
      <c r="L286" s="324">
        <f>ROUND(SUMIF('VGT-Bewegungsdaten'!B:B,$A286,'VGT-Bewegungsdaten'!D:D),2)</f>
        <v>0</v>
      </c>
      <c r="N286" s="376" t="s">
        <v>4930</v>
      </c>
      <c r="O286" s="376" t="s">
        <v>4940</v>
      </c>
      <c r="P286" s="326">
        <f>ROUND(SUMIF('AV-Bewegungsdaten'!B:B,A286,'AV-Bewegungsdaten'!C:C),3)</f>
        <v>0</v>
      </c>
      <c r="Q286" s="324">
        <f>ROUND(SUMIF('AV-Bewegungsdaten'!B:B,$A286,'AV-Bewegungsdaten'!D:D),2)</f>
        <v>0</v>
      </c>
      <c r="T286" s="327"/>
      <c r="U286" s="326">
        <f>ROUND(SUMIF('DV-Bewegungsdaten'!B:B,Kategorien!A286,'DV-Bewegungsdaten'!D:D),3)</f>
        <v>0</v>
      </c>
      <c r="V286" s="324">
        <f>ROUND(SUMIF('DV-Bewegungsdaten'!B:B,Kategorien!A286,'DV-Bewegungsdaten'!E:E),3)</f>
        <v>0</v>
      </c>
      <c r="AD286" s="390">
        <f t="shared" si="61"/>
        <v>23.901</v>
      </c>
      <c r="AE286" s="390">
        <f t="shared" si="62"/>
        <v>24.558</v>
      </c>
      <c r="AF286" s="390">
        <f t="shared" si="63"/>
        <v>25.777000000000001</v>
      </c>
      <c r="AG286" s="390">
        <f t="shared" si="64"/>
        <v>25.143999999999998</v>
      </c>
      <c r="AH286" s="390">
        <f t="shared" si="65"/>
        <v>25.056000000000001</v>
      </c>
      <c r="AI286" s="390">
        <f t="shared" si="66"/>
        <v>25.588000000000001</v>
      </c>
      <c r="AJ286" s="390">
        <f t="shared" si="67"/>
        <v>24.870999999999999</v>
      </c>
      <c r="AK286" s="390">
        <f t="shared" si="68"/>
        <v>25.155000000000001</v>
      </c>
      <c r="AL286" s="390">
        <f t="shared" si="69"/>
        <v>25.265000000000001</v>
      </c>
      <c r="AM286" s="390">
        <f t="shared" si="70"/>
        <v>25.146000000000001</v>
      </c>
      <c r="AN286" s="390">
        <f t="shared" si="71"/>
        <v>24.740000000000002</v>
      </c>
      <c r="AO286" s="390">
        <f t="shared" si="72"/>
        <v>25.643000000000001</v>
      </c>
    </row>
    <row r="287" spans="1:41" ht="15" customHeight="1" x14ac:dyDescent="0.25">
      <c r="A287" s="127" t="s">
        <v>3310</v>
      </c>
      <c r="B287" s="125" t="s">
        <v>2077</v>
      </c>
      <c r="C287" s="125" t="s">
        <v>3997</v>
      </c>
      <c r="D287" s="125" t="s">
        <v>3311</v>
      </c>
      <c r="E287" s="125" t="s">
        <v>3289</v>
      </c>
      <c r="F287" s="126">
        <v>28.61</v>
      </c>
      <c r="G287" s="126">
        <v>28.81</v>
      </c>
      <c r="H287" s="126">
        <v>22.89</v>
      </c>
      <c r="I287" s="126"/>
      <c r="J287" s="317"/>
      <c r="K287" s="323">
        <f>ROUND(SUMIF('VGT-Bewegungsdaten'!B:B,A287,'VGT-Bewegungsdaten'!C:C),3)</f>
        <v>0</v>
      </c>
      <c r="L287" s="324">
        <f>ROUND(SUMIF('VGT-Bewegungsdaten'!B:B,$A287,'VGT-Bewegungsdaten'!D:D),2)</f>
        <v>0</v>
      </c>
      <c r="N287" s="376" t="s">
        <v>4930</v>
      </c>
      <c r="O287" s="376" t="s">
        <v>4940</v>
      </c>
      <c r="P287" s="326">
        <f>ROUND(SUMIF('AV-Bewegungsdaten'!B:B,A287,'AV-Bewegungsdaten'!C:C),3)</f>
        <v>0</v>
      </c>
      <c r="Q287" s="324">
        <f>ROUND(SUMIF('AV-Bewegungsdaten'!B:B,$A287,'AV-Bewegungsdaten'!D:D),2)</f>
        <v>0</v>
      </c>
      <c r="T287" s="327"/>
      <c r="U287" s="326">
        <f>ROUND(SUMIF('DV-Bewegungsdaten'!B:B,Kategorien!A287,'DV-Bewegungsdaten'!D:D),3)</f>
        <v>0</v>
      </c>
      <c r="V287" s="324">
        <f>ROUND(SUMIF('DV-Bewegungsdaten'!B:B,Kategorien!A287,'DV-Bewegungsdaten'!E:E),3)</f>
        <v>0</v>
      </c>
      <c r="AD287" s="390">
        <f t="shared" si="61"/>
        <v>23.870999999999999</v>
      </c>
      <c r="AE287" s="390">
        <f t="shared" si="62"/>
        <v>24.527999999999999</v>
      </c>
      <c r="AF287" s="390">
        <f t="shared" si="63"/>
        <v>25.747</v>
      </c>
      <c r="AG287" s="390">
        <f t="shared" si="64"/>
        <v>25.113999999999997</v>
      </c>
      <c r="AH287" s="390">
        <f t="shared" si="65"/>
        <v>25.026</v>
      </c>
      <c r="AI287" s="390">
        <f t="shared" si="66"/>
        <v>25.558</v>
      </c>
      <c r="AJ287" s="390">
        <f t="shared" si="67"/>
        <v>24.840999999999998</v>
      </c>
      <c r="AK287" s="390">
        <f t="shared" si="68"/>
        <v>25.125</v>
      </c>
      <c r="AL287" s="390">
        <f t="shared" si="69"/>
        <v>25.234999999999999</v>
      </c>
      <c r="AM287" s="390">
        <f t="shared" si="70"/>
        <v>25.116</v>
      </c>
      <c r="AN287" s="390">
        <f t="shared" si="71"/>
        <v>24.71</v>
      </c>
      <c r="AO287" s="390">
        <f t="shared" si="72"/>
        <v>25.613</v>
      </c>
    </row>
    <row r="288" spans="1:41" ht="15" customHeight="1" x14ac:dyDescent="0.25">
      <c r="A288" s="127" t="s">
        <v>4072</v>
      </c>
      <c r="B288" s="125" t="s">
        <v>2077</v>
      </c>
      <c r="C288" s="125" t="s">
        <v>3997</v>
      </c>
      <c r="D288" s="125" t="s">
        <v>4073</v>
      </c>
      <c r="E288" s="125" t="s">
        <v>4051</v>
      </c>
      <c r="F288" s="126">
        <v>28.58</v>
      </c>
      <c r="G288" s="126">
        <v>28.779999999999998</v>
      </c>
      <c r="H288" s="126">
        <v>22.86</v>
      </c>
      <c r="I288" s="126"/>
      <c r="J288" s="317"/>
      <c r="K288" s="323">
        <f>ROUND(SUMIF('VGT-Bewegungsdaten'!B:B,A288,'VGT-Bewegungsdaten'!C:C),3)</f>
        <v>0</v>
      </c>
      <c r="L288" s="324">
        <f>ROUND(SUMIF('VGT-Bewegungsdaten'!B:B,$A288,'VGT-Bewegungsdaten'!D:D),2)</f>
        <v>0</v>
      </c>
      <c r="N288" s="376" t="s">
        <v>4930</v>
      </c>
      <c r="O288" s="376" t="s">
        <v>4940</v>
      </c>
      <c r="P288" s="326">
        <f>ROUND(SUMIF('AV-Bewegungsdaten'!B:B,A288,'AV-Bewegungsdaten'!C:C),3)</f>
        <v>0</v>
      </c>
      <c r="Q288" s="324">
        <f>ROUND(SUMIF('AV-Bewegungsdaten'!B:B,$A288,'AV-Bewegungsdaten'!D:D),2)</f>
        <v>0</v>
      </c>
      <c r="T288" s="327"/>
      <c r="U288" s="326">
        <f>ROUND(SUMIF('DV-Bewegungsdaten'!B:B,Kategorien!A288,'DV-Bewegungsdaten'!D:D),3)</f>
        <v>0</v>
      </c>
      <c r="V288" s="324">
        <f>ROUND(SUMIF('DV-Bewegungsdaten'!B:B,Kategorien!A288,'DV-Bewegungsdaten'!E:E),3)</f>
        <v>0</v>
      </c>
      <c r="AD288" s="390">
        <f t="shared" si="61"/>
        <v>23.840999999999998</v>
      </c>
      <c r="AE288" s="390">
        <f t="shared" si="62"/>
        <v>24.497999999999998</v>
      </c>
      <c r="AF288" s="390">
        <f t="shared" si="63"/>
        <v>25.716999999999999</v>
      </c>
      <c r="AG288" s="390">
        <f t="shared" si="64"/>
        <v>25.083999999999996</v>
      </c>
      <c r="AH288" s="390">
        <f t="shared" si="65"/>
        <v>24.995999999999999</v>
      </c>
      <c r="AI288" s="390">
        <f t="shared" si="66"/>
        <v>25.527999999999999</v>
      </c>
      <c r="AJ288" s="390">
        <f t="shared" si="67"/>
        <v>24.810999999999996</v>
      </c>
      <c r="AK288" s="390">
        <f t="shared" si="68"/>
        <v>25.094999999999999</v>
      </c>
      <c r="AL288" s="390">
        <f t="shared" si="69"/>
        <v>25.204999999999998</v>
      </c>
      <c r="AM288" s="390">
        <f t="shared" si="70"/>
        <v>25.085999999999999</v>
      </c>
      <c r="AN288" s="390">
        <f t="shared" si="71"/>
        <v>24.68</v>
      </c>
      <c r="AO288" s="390">
        <f t="shared" si="72"/>
        <v>25.582999999999998</v>
      </c>
    </row>
    <row r="289" spans="1:41" ht="15" customHeight="1" x14ac:dyDescent="0.25">
      <c r="A289" s="127" t="s">
        <v>2429</v>
      </c>
      <c r="B289" s="125" t="s">
        <v>2077</v>
      </c>
      <c r="C289" s="125" t="s">
        <v>3997</v>
      </c>
      <c r="D289" s="125" t="s">
        <v>1608</v>
      </c>
      <c r="E289" s="125" t="s">
        <v>2452</v>
      </c>
      <c r="F289" s="126">
        <v>10.23</v>
      </c>
      <c r="G289" s="126">
        <v>10.43</v>
      </c>
      <c r="H289" s="126">
        <v>8.18</v>
      </c>
      <c r="I289" s="126"/>
      <c r="J289" s="317"/>
      <c r="K289" s="323">
        <f>ROUND(SUMIF('VGT-Bewegungsdaten'!B:B,A289,'VGT-Bewegungsdaten'!C:C),3)</f>
        <v>0</v>
      </c>
      <c r="L289" s="324">
        <f>ROUND(SUMIF('VGT-Bewegungsdaten'!B:B,$A289,'VGT-Bewegungsdaten'!D:D),2)</f>
        <v>0</v>
      </c>
      <c r="N289" s="376" t="s">
        <v>4930</v>
      </c>
      <c r="O289" s="376" t="s">
        <v>4940</v>
      </c>
      <c r="P289" s="326">
        <f>ROUND(SUMIF('AV-Bewegungsdaten'!B:B,A289,'AV-Bewegungsdaten'!C:C),3)</f>
        <v>0</v>
      </c>
      <c r="Q289" s="324">
        <f>ROUND(SUMIF('AV-Bewegungsdaten'!B:B,$A289,'AV-Bewegungsdaten'!D:D),2)</f>
        <v>0</v>
      </c>
      <c r="T289" s="327"/>
      <c r="U289" s="326">
        <f>ROUND(SUMIF('DV-Bewegungsdaten'!B:B,Kategorien!A289,'DV-Bewegungsdaten'!D:D),3)</f>
        <v>0</v>
      </c>
      <c r="V289" s="324">
        <f>ROUND(SUMIF('DV-Bewegungsdaten'!B:B,Kategorien!A289,'DV-Bewegungsdaten'!E:E),3)</f>
        <v>0</v>
      </c>
      <c r="AD289" s="390">
        <f t="shared" si="61"/>
        <v>5.4909999999999997</v>
      </c>
      <c r="AE289" s="390">
        <f t="shared" si="62"/>
        <v>6.1479999999999997</v>
      </c>
      <c r="AF289" s="390">
        <f t="shared" si="63"/>
        <v>7.3669999999999991</v>
      </c>
      <c r="AG289" s="390">
        <f t="shared" si="64"/>
        <v>6.734</v>
      </c>
      <c r="AH289" s="390">
        <f t="shared" si="65"/>
        <v>6.6459999999999999</v>
      </c>
      <c r="AI289" s="390">
        <f t="shared" si="66"/>
        <v>7.1779999999999999</v>
      </c>
      <c r="AJ289" s="390">
        <f t="shared" si="67"/>
        <v>6.4610000000000003</v>
      </c>
      <c r="AK289" s="390">
        <f t="shared" si="68"/>
        <v>6.7449999999999992</v>
      </c>
      <c r="AL289" s="390">
        <f t="shared" si="69"/>
        <v>6.8549999999999995</v>
      </c>
      <c r="AM289" s="390">
        <f t="shared" si="70"/>
        <v>6.7359999999999998</v>
      </c>
      <c r="AN289" s="390">
        <f t="shared" si="71"/>
        <v>6.33</v>
      </c>
      <c r="AO289" s="390">
        <f t="shared" si="72"/>
        <v>7.2329999999999997</v>
      </c>
    </row>
    <row r="290" spans="1:41" ht="15" customHeight="1" x14ac:dyDescent="0.25">
      <c r="A290" s="127" t="s">
        <v>1609</v>
      </c>
      <c r="B290" s="125" t="s">
        <v>2077</v>
      </c>
      <c r="C290" s="125" t="s">
        <v>3997</v>
      </c>
      <c r="D290" s="125" t="s">
        <v>1610</v>
      </c>
      <c r="E290" s="125" t="s">
        <v>1538</v>
      </c>
      <c r="F290" s="126">
        <v>13.23</v>
      </c>
      <c r="G290" s="126">
        <v>13.43</v>
      </c>
      <c r="H290" s="126">
        <v>10.58</v>
      </c>
      <c r="I290" s="126"/>
      <c r="J290" s="317"/>
      <c r="K290" s="323">
        <f>ROUND(SUMIF('VGT-Bewegungsdaten'!B:B,A290,'VGT-Bewegungsdaten'!C:C),3)</f>
        <v>0</v>
      </c>
      <c r="L290" s="324">
        <f>ROUND(SUMIF('VGT-Bewegungsdaten'!B:B,$A290,'VGT-Bewegungsdaten'!D:D),2)</f>
        <v>0</v>
      </c>
      <c r="N290" s="376" t="s">
        <v>4930</v>
      </c>
      <c r="O290" s="376" t="s">
        <v>4940</v>
      </c>
      <c r="P290" s="326">
        <f>ROUND(SUMIF('AV-Bewegungsdaten'!B:B,A290,'AV-Bewegungsdaten'!C:C),3)</f>
        <v>0</v>
      </c>
      <c r="Q290" s="324">
        <f>ROUND(SUMIF('AV-Bewegungsdaten'!B:B,$A290,'AV-Bewegungsdaten'!D:D),2)</f>
        <v>0</v>
      </c>
      <c r="T290" s="327"/>
      <c r="U290" s="326">
        <f>ROUND(SUMIF('DV-Bewegungsdaten'!B:B,Kategorien!A290,'DV-Bewegungsdaten'!D:D),3)</f>
        <v>0</v>
      </c>
      <c r="V290" s="324">
        <f>ROUND(SUMIF('DV-Bewegungsdaten'!B:B,Kategorien!A290,'DV-Bewegungsdaten'!E:E),3)</f>
        <v>0</v>
      </c>
      <c r="AD290" s="390">
        <f t="shared" si="61"/>
        <v>8.4909999999999997</v>
      </c>
      <c r="AE290" s="390">
        <f t="shared" si="62"/>
        <v>9.1479999999999997</v>
      </c>
      <c r="AF290" s="390">
        <f t="shared" si="63"/>
        <v>10.366999999999999</v>
      </c>
      <c r="AG290" s="390">
        <f t="shared" si="64"/>
        <v>9.734</v>
      </c>
      <c r="AH290" s="390">
        <f t="shared" si="65"/>
        <v>9.6460000000000008</v>
      </c>
      <c r="AI290" s="390">
        <f t="shared" si="66"/>
        <v>10.178000000000001</v>
      </c>
      <c r="AJ290" s="390">
        <f t="shared" si="67"/>
        <v>9.4610000000000003</v>
      </c>
      <c r="AK290" s="390">
        <f t="shared" si="68"/>
        <v>9.7449999999999992</v>
      </c>
      <c r="AL290" s="390">
        <f t="shared" si="69"/>
        <v>9.8550000000000004</v>
      </c>
      <c r="AM290" s="390">
        <f t="shared" si="70"/>
        <v>9.7360000000000007</v>
      </c>
      <c r="AN290" s="390">
        <f t="shared" si="71"/>
        <v>9.33</v>
      </c>
      <c r="AO290" s="390">
        <f t="shared" si="72"/>
        <v>10.233000000000001</v>
      </c>
    </row>
    <row r="291" spans="1:41" ht="15" customHeight="1" x14ac:dyDescent="0.25">
      <c r="A291" s="127" t="s">
        <v>1611</v>
      </c>
      <c r="B291" s="125" t="s">
        <v>2077</v>
      </c>
      <c r="C291" s="125" t="s">
        <v>3997</v>
      </c>
      <c r="D291" s="125" t="s">
        <v>1612</v>
      </c>
      <c r="E291" s="125" t="s">
        <v>1541</v>
      </c>
      <c r="F291" s="126">
        <v>13.23</v>
      </c>
      <c r="G291" s="126">
        <v>13.43</v>
      </c>
      <c r="H291" s="126">
        <v>10.58</v>
      </c>
      <c r="I291" s="126"/>
      <c r="J291" s="317"/>
      <c r="K291" s="323">
        <f>ROUND(SUMIF('VGT-Bewegungsdaten'!B:B,A291,'VGT-Bewegungsdaten'!C:C),3)</f>
        <v>0</v>
      </c>
      <c r="L291" s="324">
        <f>ROUND(SUMIF('VGT-Bewegungsdaten'!B:B,$A291,'VGT-Bewegungsdaten'!D:D),2)</f>
        <v>0</v>
      </c>
      <c r="N291" s="376" t="s">
        <v>4930</v>
      </c>
      <c r="O291" s="376" t="s">
        <v>4940</v>
      </c>
      <c r="P291" s="326">
        <f>ROUND(SUMIF('AV-Bewegungsdaten'!B:B,A291,'AV-Bewegungsdaten'!C:C),3)</f>
        <v>0</v>
      </c>
      <c r="Q291" s="324">
        <f>ROUND(SUMIF('AV-Bewegungsdaten'!B:B,$A291,'AV-Bewegungsdaten'!D:D),2)</f>
        <v>0</v>
      </c>
      <c r="T291" s="327"/>
      <c r="U291" s="326">
        <f>ROUND(SUMIF('DV-Bewegungsdaten'!B:B,Kategorien!A291,'DV-Bewegungsdaten'!D:D),3)</f>
        <v>0</v>
      </c>
      <c r="V291" s="324">
        <f>ROUND(SUMIF('DV-Bewegungsdaten'!B:B,Kategorien!A291,'DV-Bewegungsdaten'!E:E),3)</f>
        <v>0</v>
      </c>
      <c r="AD291" s="390">
        <f t="shared" si="61"/>
        <v>8.4909999999999997</v>
      </c>
      <c r="AE291" s="390">
        <f t="shared" si="62"/>
        <v>9.1479999999999997</v>
      </c>
      <c r="AF291" s="390">
        <f t="shared" si="63"/>
        <v>10.366999999999999</v>
      </c>
      <c r="AG291" s="390">
        <f t="shared" si="64"/>
        <v>9.734</v>
      </c>
      <c r="AH291" s="390">
        <f t="shared" si="65"/>
        <v>9.6460000000000008</v>
      </c>
      <c r="AI291" s="390">
        <f t="shared" si="66"/>
        <v>10.178000000000001</v>
      </c>
      <c r="AJ291" s="390">
        <f t="shared" si="67"/>
        <v>9.4610000000000003</v>
      </c>
      <c r="AK291" s="390">
        <f t="shared" si="68"/>
        <v>9.7449999999999992</v>
      </c>
      <c r="AL291" s="390">
        <f t="shared" si="69"/>
        <v>9.8550000000000004</v>
      </c>
      <c r="AM291" s="390">
        <f t="shared" si="70"/>
        <v>9.7360000000000007</v>
      </c>
      <c r="AN291" s="390">
        <f t="shared" si="71"/>
        <v>9.33</v>
      </c>
      <c r="AO291" s="390">
        <f t="shared" si="72"/>
        <v>10.233000000000001</v>
      </c>
    </row>
    <row r="292" spans="1:41" ht="15" customHeight="1" x14ac:dyDescent="0.25">
      <c r="A292" s="127" t="s">
        <v>2568</v>
      </c>
      <c r="B292" s="125" t="s">
        <v>2077</v>
      </c>
      <c r="C292" s="125" t="s">
        <v>3997</v>
      </c>
      <c r="D292" s="125" t="s">
        <v>2569</v>
      </c>
      <c r="E292" s="125" t="s">
        <v>2545</v>
      </c>
      <c r="F292" s="126">
        <v>13.200000000000001</v>
      </c>
      <c r="G292" s="126">
        <v>13.4</v>
      </c>
      <c r="H292" s="126">
        <v>10.56</v>
      </c>
      <c r="I292" s="126"/>
      <c r="J292" s="317"/>
      <c r="K292" s="323">
        <f>ROUND(SUMIF('VGT-Bewegungsdaten'!B:B,A292,'VGT-Bewegungsdaten'!C:C),3)</f>
        <v>0</v>
      </c>
      <c r="L292" s="324">
        <f>ROUND(SUMIF('VGT-Bewegungsdaten'!B:B,$A292,'VGT-Bewegungsdaten'!D:D),2)</f>
        <v>0</v>
      </c>
      <c r="N292" s="376" t="s">
        <v>4930</v>
      </c>
      <c r="O292" s="376" t="s">
        <v>4940</v>
      </c>
      <c r="P292" s="326">
        <f>ROUND(SUMIF('AV-Bewegungsdaten'!B:B,A292,'AV-Bewegungsdaten'!C:C),3)</f>
        <v>0</v>
      </c>
      <c r="Q292" s="324">
        <f>ROUND(SUMIF('AV-Bewegungsdaten'!B:B,$A292,'AV-Bewegungsdaten'!D:D),2)</f>
        <v>0</v>
      </c>
      <c r="T292" s="327"/>
      <c r="U292" s="326">
        <f>ROUND(SUMIF('DV-Bewegungsdaten'!B:B,Kategorien!A292,'DV-Bewegungsdaten'!D:D),3)</f>
        <v>0</v>
      </c>
      <c r="V292" s="324">
        <f>ROUND(SUMIF('DV-Bewegungsdaten'!B:B,Kategorien!A292,'DV-Bewegungsdaten'!E:E),3)</f>
        <v>0</v>
      </c>
      <c r="AD292" s="390">
        <f t="shared" si="61"/>
        <v>8.4610000000000003</v>
      </c>
      <c r="AE292" s="390">
        <f t="shared" si="62"/>
        <v>9.1180000000000003</v>
      </c>
      <c r="AF292" s="390">
        <f t="shared" si="63"/>
        <v>10.337</v>
      </c>
      <c r="AG292" s="390">
        <f t="shared" si="64"/>
        <v>9.7040000000000006</v>
      </c>
      <c r="AH292" s="390">
        <f t="shared" si="65"/>
        <v>9.6159999999999997</v>
      </c>
      <c r="AI292" s="390">
        <f t="shared" si="66"/>
        <v>10.148</v>
      </c>
      <c r="AJ292" s="390">
        <f t="shared" si="67"/>
        <v>9.4310000000000009</v>
      </c>
      <c r="AK292" s="390">
        <f t="shared" si="68"/>
        <v>9.7149999999999999</v>
      </c>
      <c r="AL292" s="390">
        <f t="shared" si="69"/>
        <v>9.8249999999999993</v>
      </c>
      <c r="AM292" s="390">
        <f t="shared" si="70"/>
        <v>9.7059999999999995</v>
      </c>
      <c r="AN292" s="390">
        <f t="shared" si="71"/>
        <v>9.3000000000000007</v>
      </c>
      <c r="AO292" s="390">
        <f t="shared" si="72"/>
        <v>10.202999999999999</v>
      </c>
    </row>
    <row r="293" spans="1:41" ht="15" customHeight="1" x14ac:dyDescent="0.25">
      <c r="A293" s="127" t="s">
        <v>3312</v>
      </c>
      <c r="B293" s="125" t="s">
        <v>2077</v>
      </c>
      <c r="C293" s="125" t="s">
        <v>3997</v>
      </c>
      <c r="D293" s="125" t="s">
        <v>3313</v>
      </c>
      <c r="E293" s="125" t="s">
        <v>3289</v>
      </c>
      <c r="F293" s="126">
        <v>13.17</v>
      </c>
      <c r="G293" s="126">
        <v>13.37</v>
      </c>
      <c r="H293" s="126">
        <v>10.54</v>
      </c>
      <c r="I293" s="126"/>
      <c r="J293" s="317"/>
      <c r="K293" s="323">
        <f>ROUND(SUMIF('VGT-Bewegungsdaten'!B:B,A293,'VGT-Bewegungsdaten'!C:C),3)</f>
        <v>0</v>
      </c>
      <c r="L293" s="324">
        <f>ROUND(SUMIF('VGT-Bewegungsdaten'!B:B,$A293,'VGT-Bewegungsdaten'!D:D),2)</f>
        <v>0</v>
      </c>
      <c r="N293" s="376" t="s">
        <v>4930</v>
      </c>
      <c r="O293" s="376" t="s">
        <v>4940</v>
      </c>
      <c r="P293" s="326">
        <f>ROUND(SUMIF('AV-Bewegungsdaten'!B:B,A293,'AV-Bewegungsdaten'!C:C),3)</f>
        <v>0</v>
      </c>
      <c r="Q293" s="324">
        <f>ROUND(SUMIF('AV-Bewegungsdaten'!B:B,$A293,'AV-Bewegungsdaten'!D:D),2)</f>
        <v>0</v>
      </c>
      <c r="T293" s="327"/>
      <c r="U293" s="326">
        <f>ROUND(SUMIF('DV-Bewegungsdaten'!B:B,Kategorien!A293,'DV-Bewegungsdaten'!D:D),3)</f>
        <v>0</v>
      </c>
      <c r="V293" s="324">
        <f>ROUND(SUMIF('DV-Bewegungsdaten'!B:B,Kategorien!A293,'DV-Bewegungsdaten'!E:E),3)</f>
        <v>0</v>
      </c>
      <c r="AD293" s="390">
        <f t="shared" si="61"/>
        <v>8.4309999999999992</v>
      </c>
      <c r="AE293" s="390">
        <f t="shared" si="62"/>
        <v>9.0879999999999992</v>
      </c>
      <c r="AF293" s="390">
        <f t="shared" si="63"/>
        <v>10.306999999999999</v>
      </c>
      <c r="AG293" s="390">
        <f t="shared" si="64"/>
        <v>9.6739999999999995</v>
      </c>
      <c r="AH293" s="390">
        <f t="shared" si="65"/>
        <v>9.5859999999999985</v>
      </c>
      <c r="AI293" s="390">
        <f t="shared" si="66"/>
        <v>10.117999999999999</v>
      </c>
      <c r="AJ293" s="390">
        <f t="shared" si="67"/>
        <v>9.4009999999999998</v>
      </c>
      <c r="AK293" s="390">
        <f t="shared" si="68"/>
        <v>9.6849999999999987</v>
      </c>
      <c r="AL293" s="390">
        <f t="shared" si="69"/>
        <v>9.7949999999999982</v>
      </c>
      <c r="AM293" s="390">
        <f t="shared" si="70"/>
        <v>9.6759999999999984</v>
      </c>
      <c r="AN293" s="390">
        <f t="shared" si="71"/>
        <v>9.27</v>
      </c>
      <c r="AO293" s="390">
        <f t="shared" si="72"/>
        <v>10.172999999999998</v>
      </c>
    </row>
    <row r="294" spans="1:41" ht="15" customHeight="1" x14ac:dyDescent="0.25">
      <c r="A294" s="127" t="s">
        <v>4074</v>
      </c>
      <c r="B294" s="125" t="s">
        <v>2077</v>
      </c>
      <c r="C294" s="125" t="s">
        <v>3997</v>
      </c>
      <c r="D294" s="125" t="s">
        <v>4075</v>
      </c>
      <c r="E294" s="125" t="s">
        <v>4051</v>
      </c>
      <c r="F294" s="126">
        <v>13.14</v>
      </c>
      <c r="G294" s="126">
        <v>13.34</v>
      </c>
      <c r="H294" s="126">
        <v>10.51</v>
      </c>
      <c r="I294" s="126"/>
      <c r="J294" s="317"/>
      <c r="K294" s="323">
        <f>ROUND(SUMIF('VGT-Bewegungsdaten'!B:B,A294,'VGT-Bewegungsdaten'!C:C),3)</f>
        <v>0</v>
      </c>
      <c r="L294" s="324">
        <f>ROUND(SUMIF('VGT-Bewegungsdaten'!B:B,$A294,'VGT-Bewegungsdaten'!D:D),2)</f>
        <v>0</v>
      </c>
      <c r="N294" s="376" t="s">
        <v>4930</v>
      </c>
      <c r="O294" s="376" t="s">
        <v>4940</v>
      </c>
      <c r="P294" s="326">
        <f>ROUND(SUMIF('AV-Bewegungsdaten'!B:B,A294,'AV-Bewegungsdaten'!C:C),3)</f>
        <v>0</v>
      </c>
      <c r="Q294" s="324">
        <f>ROUND(SUMIF('AV-Bewegungsdaten'!B:B,$A294,'AV-Bewegungsdaten'!D:D),2)</f>
        <v>0</v>
      </c>
      <c r="T294" s="327"/>
      <c r="U294" s="326">
        <f>ROUND(SUMIF('DV-Bewegungsdaten'!B:B,Kategorien!A294,'DV-Bewegungsdaten'!D:D),3)</f>
        <v>0</v>
      </c>
      <c r="V294" s="324">
        <f>ROUND(SUMIF('DV-Bewegungsdaten'!B:B,Kategorien!A294,'DV-Bewegungsdaten'!E:E),3)</f>
        <v>0</v>
      </c>
      <c r="AD294" s="390">
        <f t="shared" si="61"/>
        <v>8.4009999999999998</v>
      </c>
      <c r="AE294" s="390">
        <f t="shared" si="62"/>
        <v>9.0579999999999998</v>
      </c>
      <c r="AF294" s="390">
        <f t="shared" si="63"/>
        <v>10.276999999999999</v>
      </c>
      <c r="AG294" s="390">
        <f t="shared" si="64"/>
        <v>9.6440000000000001</v>
      </c>
      <c r="AH294" s="390">
        <f t="shared" si="65"/>
        <v>9.5560000000000009</v>
      </c>
      <c r="AI294" s="390">
        <f t="shared" si="66"/>
        <v>10.088000000000001</v>
      </c>
      <c r="AJ294" s="390">
        <f t="shared" si="67"/>
        <v>9.3710000000000004</v>
      </c>
      <c r="AK294" s="390">
        <f t="shared" si="68"/>
        <v>9.6549999999999994</v>
      </c>
      <c r="AL294" s="390">
        <f t="shared" si="69"/>
        <v>9.7650000000000006</v>
      </c>
      <c r="AM294" s="390">
        <f t="shared" si="70"/>
        <v>9.6460000000000008</v>
      </c>
      <c r="AN294" s="390">
        <f t="shared" si="71"/>
        <v>9.24</v>
      </c>
      <c r="AO294" s="390">
        <f t="shared" si="72"/>
        <v>10.143000000000001</v>
      </c>
    </row>
    <row r="295" spans="1:41" ht="15" customHeight="1" x14ac:dyDescent="0.25">
      <c r="A295" s="127" t="s">
        <v>1613</v>
      </c>
      <c r="B295" s="125" t="s">
        <v>2077</v>
      </c>
      <c r="C295" s="125" t="s">
        <v>3997</v>
      </c>
      <c r="D295" s="125" t="s">
        <v>1614</v>
      </c>
      <c r="E295" s="125" t="s">
        <v>2452</v>
      </c>
      <c r="F295" s="126">
        <v>11.23</v>
      </c>
      <c r="G295" s="126">
        <v>11.43</v>
      </c>
      <c r="H295" s="126">
        <v>8.98</v>
      </c>
      <c r="I295" s="126"/>
      <c r="J295" s="317"/>
      <c r="K295" s="323">
        <f>ROUND(SUMIF('VGT-Bewegungsdaten'!B:B,A295,'VGT-Bewegungsdaten'!C:C),3)</f>
        <v>0</v>
      </c>
      <c r="L295" s="324">
        <f>ROUND(SUMIF('VGT-Bewegungsdaten'!B:B,$A295,'VGT-Bewegungsdaten'!D:D),2)</f>
        <v>0</v>
      </c>
      <c r="N295" s="376" t="s">
        <v>4930</v>
      </c>
      <c r="O295" s="376" t="s">
        <v>4940</v>
      </c>
      <c r="P295" s="326">
        <f>ROUND(SUMIF('AV-Bewegungsdaten'!B:B,A295,'AV-Bewegungsdaten'!C:C),3)</f>
        <v>0</v>
      </c>
      <c r="Q295" s="324">
        <f>ROUND(SUMIF('AV-Bewegungsdaten'!B:B,$A295,'AV-Bewegungsdaten'!D:D),2)</f>
        <v>0</v>
      </c>
      <c r="T295" s="327"/>
      <c r="U295" s="326">
        <f>ROUND(SUMIF('DV-Bewegungsdaten'!B:B,Kategorien!A295,'DV-Bewegungsdaten'!D:D),3)</f>
        <v>0</v>
      </c>
      <c r="V295" s="324">
        <f>ROUND(SUMIF('DV-Bewegungsdaten'!B:B,Kategorien!A295,'DV-Bewegungsdaten'!E:E),3)</f>
        <v>0</v>
      </c>
      <c r="AD295" s="390">
        <f t="shared" si="61"/>
        <v>6.4909999999999997</v>
      </c>
      <c r="AE295" s="390">
        <f t="shared" si="62"/>
        <v>7.1479999999999997</v>
      </c>
      <c r="AF295" s="390">
        <f t="shared" si="63"/>
        <v>8.3669999999999991</v>
      </c>
      <c r="AG295" s="390">
        <f t="shared" si="64"/>
        <v>7.734</v>
      </c>
      <c r="AH295" s="390">
        <f t="shared" si="65"/>
        <v>7.6459999999999999</v>
      </c>
      <c r="AI295" s="390">
        <f t="shared" si="66"/>
        <v>8.1780000000000008</v>
      </c>
      <c r="AJ295" s="390">
        <f t="shared" si="67"/>
        <v>7.4610000000000003</v>
      </c>
      <c r="AK295" s="390">
        <f t="shared" si="68"/>
        <v>7.7449999999999992</v>
      </c>
      <c r="AL295" s="390">
        <f t="shared" si="69"/>
        <v>7.8549999999999995</v>
      </c>
      <c r="AM295" s="390">
        <f t="shared" si="70"/>
        <v>7.7359999999999998</v>
      </c>
      <c r="AN295" s="390">
        <f t="shared" si="71"/>
        <v>7.33</v>
      </c>
      <c r="AO295" s="390">
        <f t="shared" si="72"/>
        <v>8.2330000000000005</v>
      </c>
    </row>
    <row r="296" spans="1:41" ht="15" customHeight="1" x14ac:dyDescent="0.25">
      <c r="A296" s="127" t="s">
        <v>1615</v>
      </c>
      <c r="B296" s="125" t="s">
        <v>2077</v>
      </c>
      <c r="C296" s="125" t="s">
        <v>3997</v>
      </c>
      <c r="D296" s="125" t="s">
        <v>1616</v>
      </c>
      <c r="E296" s="125" t="s">
        <v>1538</v>
      </c>
      <c r="F296" s="126">
        <v>14.23</v>
      </c>
      <c r="G296" s="126">
        <v>14.43</v>
      </c>
      <c r="H296" s="126">
        <v>11.38</v>
      </c>
      <c r="I296" s="126"/>
      <c r="J296" s="317"/>
      <c r="K296" s="323">
        <f>ROUND(SUMIF('VGT-Bewegungsdaten'!B:B,A296,'VGT-Bewegungsdaten'!C:C),3)</f>
        <v>0</v>
      </c>
      <c r="L296" s="324">
        <f>ROUND(SUMIF('VGT-Bewegungsdaten'!B:B,$A296,'VGT-Bewegungsdaten'!D:D),2)</f>
        <v>0</v>
      </c>
      <c r="N296" s="376" t="s">
        <v>4930</v>
      </c>
      <c r="O296" s="376" t="s">
        <v>4940</v>
      </c>
      <c r="P296" s="326">
        <f>ROUND(SUMIF('AV-Bewegungsdaten'!B:B,A296,'AV-Bewegungsdaten'!C:C),3)</f>
        <v>0</v>
      </c>
      <c r="Q296" s="324">
        <f>ROUND(SUMIF('AV-Bewegungsdaten'!B:B,$A296,'AV-Bewegungsdaten'!D:D),2)</f>
        <v>0</v>
      </c>
      <c r="T296" s="327"/>
      <c r="U296" s="326">
        <f>ROUND(SUMIF('DV-Bewegungsdaten'!B:B,Kategorien!A296,'DV-Bewegungsdaten'!D:D),3)</f>
        <v>0</v>
      </c>
      <c r="V296" s="324">
        <f>ROUND(SUMIF('DV-Bewegungsdaten'!B:B,Kategorien!A296,'DV-Bewegungsdaten'!E:E),3)</f>
        <v>0</v>
      </c>
      <c r="AD296" s="390">
        <f t="shared" si="61"/>
        <v>9.4909999999999997</v>
      </c>
      <c r="AE296" s="390">
        <f t="shared" si="62"/>
        <v>10.148</v>
      </c>
      <c r="AF296" s="390">
        <f t="shared" si="63"/>
        <v>11.366999999999999</v>
      </c>
      <c r="AG296" s="390">
        <f t="shared" si="64"/>
        <v>10.734</v>
      </c>
      <c r="AH296" s="390">
        <f t="shared" si="65"/>
        <v>10.646000000000001</v>
      </c>
      <c r="AI296" s="390">
        <f t="shared" si="66"/>
        <v>11.178000000000001</v>
      </c>
      <c r="AJ296" s="390">
        <f t="shared" si="67"/>
        <v>10.461</v>
      </c>
      <c r="AK296" s="390">
        <f t="shared" si="68"/>
        <v>10.744999999999999</v>
      </c>
      <c r="AL296" s="390">
        <f t="shared" si="69"/>
        <v>10.855</v>
      </c>
      <c r="AM296" s="390">
        <f t="shared" si="70"/>
        <v>10.736000000000001</v>
      </c>
      <c r="AN296" s="390">
        <f t="shared" si="71"/>
        <v>10.33</v>
      </c>
      <c r="AO296" s="390">
        <f t="shared" si="72"/>
        <v>11.233000000000001</v>
      </c>
    </row>
    <row r="297" spans="1:41" ht="15" customHeight="1" x14ac:dyDescent="0.25">
      <c r="A297" s="127" t="s">
        <v>1617</v>
      </c>
      <c r="B297" s="125" t="s">
        <v>2077</v>
      </c>
      <c r="C297" s="125" t="s">
        <v>3997</v>
      </c>
      <c r="D297" s="125" t="s">
        <v>1618</v>
      </c>
      <c r="E297" s="125" t="s">
        <v>1541</v>
      </c>
      <c r="F297" s="126">
        <v>14.23</v>
      </c>
      <c r="G297" s="126">
        <v>14.43</v>
      </c>
      <c r="H297" s="126">
        <v>11.38</v>
      </c>
      <c r="I297" s="126"/>
      <c r="J297" s="317"/>
      <c r="K297" s="323">
        <f>ROUND(SUMIF('VGT-Bewegungsdaten'!B:B,A297,'VGT-Bewegungsdaten'!C:C),3)</f>
        <v>0</v>
      </c>
      <c r="L297" s="324">
        <f>ROUND(SUMIF('VGT-Bewegungsdaten'!B:B,$A297,'VGT-Bewegungsdaten'!D:D),2)</f>
        <v>0</v>
      </c>
      <c r="N297" s="376" t="s">
        <v>4930</v>
      </c>
      <c r="O297" s="376" t="s">
        <v>4940</v>
      </c>
      <c r="P297" s="326">
        <f>ROUND(SUMIF('AV-Bewegungsdaten'!B:B,A297,'AV-Bewegungsdaten'!C:C),3)</f>
        <v>0</v>
      </c>
      <c r="Q297" s="324">
        <f>ROUND(SUMIF('AV-Bewegungsdaten'!B:B,$A297,'AV-Bewegungsdaten'!D:D),2)</f>
        <v>0</v>
      </c>
      <c r="T297" s="327"/>
      <c r="U297" s="326">
        <f>ROUND(SUMIF('DV-Bewegungsdaten'!B:B,Kategorien!A297,'DV-Bewegungsdaten'!D:D),3)</f>
        <v>0</v>
      </c>
      <c r="V297" s="324">
        <f>ROUND(SUMIF('DV-Bewegungsdaten'!B:B,Kategorien!A297,'DV-Bewegungsdaten'!E:E),3)</f>
        <v>0</v>
      </c>
      <c r="AD297" s="390">
        <f t="shared" si="61"/>
        <v>9.4909999999999997</v>
      </c>
      <c r="AE297" s="390">
        <f t="shared" si="62"/>
        <v>10.148</v>
      </c>
      <c r="AF297" s="390">
        <f t="shared" si="63"/>
        <v>11.366999999999999</v>
      </c>
      <c r="AG297" s="390">
        <f t="shared" si="64"/>
        <v>10.734</v>
      </c>
      <c r="AH297" s="390">
        <f t="shared" si="65"/>
        <v>10.646000000000001</v>
      </c>
      <c r="AI297" s="390">
        <f t="shared" si="66"/>
        <v>11.178000000000001</v>
      </c>
      <c r="AJ297" s="390">
        <f t="shared" si="67"/>
        <v>10.461</v>
      </c>
      <c r="AK297" s="390">
        <f t="shared" si="68"/>
        <v>10.744999999999999</v>
      </c>
      <c r="AL297" s="390">
        <f t="shared" si="69"/>
        <v>10.855</v>
      </c>
      <c r="AM297" s="390">
        <f t="shared" si="70"/>
        <v>10.736000000000001</v>
      </c>
      <c r="AN297" s="390">
        <f t="shared" si="71"/>
        <v>10.33</v>
      </c>
      <c r="AO297" s="390">
        <f t="shared" si="72"/>
        <v>11.233000000000001</v>
      </c>
    </row>
    <row r="298" spans="1:41" ht="15" customHeight="1" x14ac:dyDescent="0.25">
      <c r="A298" s="127" t="s">
        <v>2570</v>
      </c>
      <c r="B298" s="125" t="s">
        <v>2077</v>
      </c>
      <c r="C298" s="125" t="s">
        <v>3997</v>
      </c>
      <c r="D298" s="125" t="s">
        <v>2571</v>
      </c>
      <c r="E298" s="125" t="s">
        <v>2545</v>
      </c>
      <c r="F298" s="126">
        <v>14.200000000000001</v>
      </c>
      <c r="G298" s="126">
        <v>14.4</v>
      </c>
      <c r="H298" s="126">
        <v>11.36</v>
      </c>
      <c r="I298" s="126"/>
      <c r="J298" s="317"/>
      <c r="K298" s="323">
        <f>ROUND(SUMIF('VGT-Bewegungsdaten'!B:B,A298,'VGT-Bewegungsdaten'!C:C),3)</f>
        <v>0</v>
      </c>
      <c r="L298" s="324">
        <f>ROUND(SUMIF('VGT-Bewegungsdaten'!B:B,$A298,'VGT-Bewegungsdaten'!D:D),2)</f>
        <v>0</v>
      </c>
      <c r="N298" s="376" t="s">
        <v>4930</v>
      </c>
      <c r="O298" s="376" t="s">
        <v>4940</v>
      </c>
      <c r="P298" s="326">
        <f>ROUND(SUMIF('AV-Bewegungsdaten'!B:B,A298,'AV-Bewegungsdaten'!C:C),3)</f>
        <v>0</v>
      </c>
      <c r="Q298" s="324">
        <f>ROUND(SUMIF('AV-Bewegungsdaten'!B:B,$A298,'AV-Bewegungsdaten'!D:D),2)</f>
        <v>0</v>
      </c>
      <c r="T298" s="327"/>
      <c r="U298" s="326">
        <f>ROUND(SUMIF('DV-Bewegungsdaten'!B:B,Kategorien!A298,'DV-Bewegungsdaten'!D:D),3)</f>
        <v>0</v>
      </c>
      <c r="V298" s="324">
        <f>ROUND(SUMIF('DV-Bewegungsdaten'!B:B,Kategorien!A298,'DV-Bewegungsdaten'!E:E),3)</f>
        <v>0</v>
      </c>
      <c r="AD298" s="390">
        <f t="shared" si="61"/>
        <v>9.4610000000000003</v>
      </c>
      <c r="AE298" s="390">
        <f t="shared" si="62"/>
        <v>10.118</v>
      </c>
      <c r="AF298" s="390">
        <f t="shared" si="63"/>
        <v>11.337</v>
      </c>
      <c r="AG298" s="390">
        <f t="shared" si="64"/>
        <v>10.704000000000001</v>
      </c>
      <c r="AH298" s="390">
        <f t="shared" si="65"/>
        <v>10.616</v>
      </c>
      <c r="AI298" s="390">
        <f t="shared" si="66"/>
        <v>11.148</v>
      </c>
      <c r="AJ298" s="390">
        <f t="shared" si="67"/>
        <v>10.431000000000001</v>
      </c>
      <c r="AK298" s="390">
        <f t="shared" si="68"/>
        <v>10.715</v>
      </c>
      <c r="AL298" s="390">
        <f t="shared" si="69"/>
        <v>10.824999999999999</v>
      </c>
      <c r="AM298" s="390">
        <f t="shared" si="70"/>
        <v>10.706</v>
      </c>
      <c r="AN298" s="390">
        <f t="shared" si="71"/>
        <v>10.3</v>
      </c>
      <c r="AO298" s="390">
        <f t="shared" si="72"/>
        <v>11.202999999999999</v>
      </c>
    </row>
    <row r="299" spans="1:41" ht="15" customHeight="1" x14ac:dyDescent="0.25">
      <c r="A299" s="127" t="s">
        <v>3314</v>
      </c>
      <c r="B299" s="125" t="s">
        <v>2077</v>
      </c>
      <c r="C299" s="125" t="s">
        <v>3997</v>
      </c>
      <c r="D299" s="125" t="s">
        <v>3315</v>
      </c>
      <c r="E299" s="125" t="s">
        <v>3289</v>
      </c>
      <c r="F299" s="126">
        <v>14.17</v>
      </c>
      <c r="G299" s="126">
        <v>14.37</v>
      </c>
      <c r="H299" s="126">
        <v>11.34</v>
      </c>
      <c r="I299" s="126"/>
      <c r="J299" s="317"/>
      <c r="K299" s="323">
        <f>ROUND(SUMIF('VGT-Bewegungsdaten'!B:B,A299,'VGT-Bewegungsdaten'!C:C),3)</f>
        <v>0</v>
      </c>
      <c r="L299" s="324">
        <f>ROUND(SUMIF('VGT-Bewegungsdaten'!B:B,$A299,'VGT-Bewegungsdaten'!D:D),2)</f>
        <v>0</v>
      </c>
      <c r="N299" s="376" t="s">
        <v>4930</v>
      </c>
      <c r="O299" s="376" t="s">
        <v>4940</v>
      </c>
      <c r="P299" s="326">
        <f>ROUND(SUMIF('AV-Bewegungsdaten'!B:B,A299,'AV-Bewegungsdaten'!C:C),3)</f>
        <v>0</v>
      </c>
      <c r="Q299" s="324">
        <f>ROUND(SUMIF('AV-Bewegungsdaten'!B:B,$A299,'AV-Bewegungsdaten'!D:D),2)</f>
        <v>0</v>
      </c>
      <c r="T299" s="327"/>
      <c r="U299" s="326">
        <f>ROUND(SUMIF('DV-Bewegungsdaten'!B:B,Kategorien!A299,'DV-Bewegungsdaten'!D:D),3)</f>
        <v>0</v>
      </c>
      <c r="V299" s="324">
        <f>ROUND(SUMIF('DV-Bewegungsdaten'!B:B,Kategorien!A299,'DV-Bewegungsdaten'!E:E),3)</f>
        <v>0</v>
      </c>
      <c r="AD299" s="390">
        <f t="shared" si="61"/>
        <v>9.4309999999999992</v>
      </c>
      <c r="AE299" s="390">
        <f t="shared" si="62"/>
        <v>10.087999999999999</v>
      </c>
      <c r="AF299" s="390">
        <f t="shared" si="63"/>
        <v>11.306999999999999</v>
      </c>
      <c r="AG299" s="390">
        <f t="shared" si="64"/>
        <v>10.673999999999999</v>
      </c>
      <c r="AH299" s="390">
        <f t="shared" si="65"/>
        <v>10.585999999999999</v>
      </c>
      <c r="AI299" s="390">
        <f t="shared" si="66"/>
        <v>11.117999999999999</v>
      </c>
      <c r="AJ299" s="390">
        <f t="shared" si="67"/>
        <v>10.401</v>
      </c>
      <c r="AK299" s="390">
        <f t="shared" si="68"/>
        <v>10.684999999999999</v>
      </c>
      <c r="AL299" s="390">
        <f t="shared" si="69"/>
        <v>10.794999999999998</v>
      </c>
      <c r="AM299" s="390">
        <f t="shared" si="70"/>
        <v>10.675999999999998</v>
      </c>
      <c r="AN299" s="390">
        <f t="shared" si="71"/>
        <v>10.27</v>
      </c>
      <c r="AO299" s="390">
        <f t="shared" si="72"/>
        <v>11.172999999999998</v>
      </c>
    </row>
    <row r="300" spans="1:41" ht="15" customHeight="1" x14ac:dyDescent="0.25">
      <c r="A300" s="127" t="s">
        <v>4076</v>
      </c>
      <c r="B300" s="125" t="s">
        <v>2077</v>
      </c>
      <c r="C300" s="125" t="s">
        <v>3997</v>
      </c>
      <c r="D300" s="125" t="s">
        <v>4077</v>
      </c>
      <c r="E300" s="125" t="s">
        <v>4051</v>
      </c>
      <c r="F300" s="126">
        <v>14.14</v>
      </c>
      <c r="G300" s="126">
        <v>14.34</v>
      </c>
      <c r="H300" s="126">
        <v>11.31</v>
      </c>
      <c r="I300" s="126"/>
      <c r="J300" s="317"/>
      <c r="K300" s="323">
        <f>ROUND(SUMIF('VGT-Bewegungsdaten'!B:B,A300,'VGT-Bewegungsdaten'!C:C),3)</f>
        <v>0</v>
      </c>
      <c r="L300" s="324">
        <f>ROUND(SUMIF('VGT-Bewegungsdaten'!B:B,$A300,'VGT-Bewegungsdaten'!D:D),2)</f>
        <v>0</v>
      </c>
      <c r="N300" s="376" t="s">
        <v>4930</v>
      </c>
      <c r="O300" s="376" t="s">
        <v>4940</v>
      </c>
      <c r="P300" s="326">
        <f>ROUND(SUMIF('AV-Bewegungsdaten'!B:B,A300,'AV-Bewegungsdaten'!C:C),3)</f>
        <v>0</v>
      </c>
      <c r="Q300" s="324">
        <f>ROUND(SUMIF('AV-Bewegungsdaten'!B:B,$A300,'AV-Bewegungsdaten'!D:D),2)</f>
        <v>0</v>
      </c>
      <c r="T300" s="327"/>
      <c r="U300" s="326">
        <f>ROUND(SUMIF('DV-Bewegungsdaten'!B:B,Kategorien!A300,'DV-Bewegungsdaten'!D:D),3)</f>
        <v>0</v>
      </c>
      <c r="V300" s="324">
        <f>ROUND(SUMIF('DV-Bewegungsdaten'!B:B,Kategorien!A300,'DV-Bewegungsdaten'!E:E),3)</f>
        <v>0</v>
      </c>
      <c r="AD300" s="390">
        <f t="shared" si="61"/>
        <v>9.4009999999999998</v>
      </c>
      <c r="AE300" s="390">
        <f t="shared" si="62"/>
        <v>10.058</v>
      </c>
      <c r="AF300" s="390">
        <f t="shared" si="63"/>
        <v>11.276999999999999</v>
      </c>
      <c r="AG300" s="390">
        <f t="shared" si="64"/>
        <v>10.644</v>
      </c>
      <c r="AH300" s="390">
        <f t="shared" si="65"/>
        <v>10.556000000000001</v>
      </c>
      <c r="AI300" s="390">
        <f t="shared" si="66"/>
        <v>11.088000000000001</v>
      </c>
      <c r="AJ300" s="390">
        <f t="shared" si="67"/>
        <v>10.371</v>
      </c>
      <c r="AK300" s="390">
        <f t="shared" si="68"/>
        <v>10.654999999999999</v>
      </c>
      <c r="AL300" s="390">
        <f t="shared" si="69"/>
        <v>10.765000000000001</v>
      </c>
      <c r="AM300" s="390">
        <f t="shared" si="70"/>
        <v>10.646000000000001</v>
      </c>
      <c r="AN300" s="390">
        <f t="shared" si="71"/>
        <v>10.24</v>
      </c>
      <c r="AO300" s="390">
        <f t="shared" si="72"/>
        <v>11.143000000000001</v>
      </c>
    </row>
    <row r="301" spans="1:41" ht="15" customHeight="1" x14ac:dyDescent="0.25">
      <c r="A301" s="127" t="s">
        <v>6451</v>
      </c>
      <c r="B301" s="125" t="s">
        <v>2077</v>
      </c>
      <c r="C301" s="125" t="s">
        <v>3997</v>
      </c>
      <c r="D301" s="125" t="s">
        <v>6452</v>
      </c>
      <c r="E301" s="125" t="s">
        <v>6003</v>
      </c>
      <c r="F301" s="126">
        <v>14.03</v>
      </c>
      <c r="G301" s="126">
        <v>14.23</v>
      </c>
      <c r="H301" s="126">
        <v>11.22</v>
      </c>
      <c r="I301" s="126"/>
      <c r="J301" s="317"/>
      <c r="K301" s="323">
        <f>ROUND(SUMIF('VGT-Bewegungsdaten'!B:B,A301,'VGT-Bewegungsdaten'!C:C),3)</f>
        <v>0</v>
      </c>
      <c r="L301" s="324">
        <f>ROUND(SUMIF('VGT-Bewegungsdaten'!B:B,$A301,'VGT-Bewegungsdaten'!D:D),2)</f>
        <v>0</v>
      </c>
      <c r="N301" s="376" t="s">
        <v>4930</v>
      </c>
      <c r="O301" s="376" t="s">
        <v>4940</v>
      </c>
      <c r="P301" s="326">
        <f>ROUND(SUMIF('AV-Bewegungsdaten'!B:B,A301,'AV-Bewegungsdaten'!C:C),3)</f>
        <v>0</v>
      </c>
      <c r="Q301" s="324">
        <f>ROUND(SUMIF('AV-Bewegungsdaten'!B:B,$A301,'AV-Bewegungsdaten'!D:D),2)</f>
        <v>0</v>
      </c>
      <c r="T301" s="327"/>
      <c r="U301" s="326">
        <f>ROUND(SUMIF('DV-Bewegungsdaten'!B:B,Kategorien!A301,'DV-Bewegungsdaten'!D:D),3)</f>
        <v>0</v>
      </c>
      <c r="V301" s="324">
        <f>ROUND(SUMIF('DV-Bewegungsdaten'!B:B,Kategorien!A301,'DV-Bewegungsdaten'!E:E),3)</f>
        <v>0</v>
      </c>
      <c r="AD301" s="390">
        <f t="shared" si="61"/>
        <v>9.2910000000000004</v>
      </c>
      <c r="AE301" s="390">
        <f t="shared" si="62"/>
        <v>9.9480000000000004</v>
      </c>
      <c r="AF301" s="390">
        <f t="shared" si="63"/>
        <v>11.167</v>
      </c>
      <c r="AG301" s="390">
        <f t="shared" si="64"/>
        <v>10.534000000000001</v>
      </c>
      <c r="AH301" s="390">
        <f t="shared" si="65"/>
        <v>10.446000000000002</v>
      </c>
      <c r="AI301" s="390">
        <f t="shared" si="66"/>
        <v>10.978000000000002</v>
      </c>
      <c r="AJ301" s="390">
        <f t="shared" si="67"/>
        <v>10.261000000000001</v>
      </c>
      <c r="AK301" s="390">
        <f t="shared" si="68"/>
        <v>10.545</v>
      </c>
      <c r="AL301" s="390">
        <f t="shared" si="69"/>
        <v>10.655000000000001</v>
      </c>
      <c r="AM301" s="390">
        <f t="shared" si="70"/>
        <v>10.536000000000001</v>
      </c>
      <c r="AN301" s="390">
        <f t="shared" si="71"/>
        <v>10.130000000000001</v>
      </c>
      <c r="AO301" s="390">
        <f t="shared" si="72"/>
        <v>11.033000000000001</v>
      </c>
    </row>
    <row r="302" spans="1:41" ht="15" customHeight="1" x14ac:dyDescent="0.25">
      <c r="A302" s="127" t="s">
        <v>2430</v>
      </c>
      <c r="B302" s="125" t="s">
        <v>2077</v>
      </c>
      <c r="C302" s="125" t="s">
        <v>3997</v>
      </c>
      <c r="D302" s="125" t="s">
        <v>1619</v>
      </c>
      <c r="E302" s="125" t="s">
        <v>2452</v>
      </c>
      <c r="F302" s="126">
        <v>16.23</v>
      </c>
      <c r="G302" s="126">
        <v>16.43</v>
      </c>
      <c r="H302" s="126">
        <v>12.98</v>
      </c>
      <c r="I302" s="126"/>
      <c r="J302" s="317"/>
      <c r="K302" s="323">
        <f>ROUND(SUMIF('VGT-Bewegungsdaten'!B:B,A302,'VGT-Bewegungsdaten'!C:C),3)</f>
        <v>0</v>
      </c>
      <c r="L302" s="324">
        <f>ROUND(SUMIF('VGT-Bewegungsdaten'!B:B,$A302,'VGT-Bewegungsdaten'!D:D),2)</f>
        <v>0</v>
      </c>
      <c r="N302" s="376" t="s">
        <v>4930</v>
      </c>
      <c r="O302" s="376" t="s">
        <v>4940</v>
      </c>
      <c r="P302" s="326">
        <f>ROUND(SUMIF('AV-Bewegungsdaten'!B:B,A302,'AV-Bewegungsdaten'!C:C),3)</f>
        <v>0</v>
      </c>
      <c r="Q302" s="324">
        <f>ROUND(SUMIF('AV-Bewegungsdaten'!B:B,$A302,'AV-Bewegungsdaten'!D:D),2)</f>
        <v>0</v>
      </c>
      <c r="T302" s="327"/>
      <c r="U302" s="326">
        <f>ROUND(SUMIF('DV-Bewegungsdaten'!B:B,Kategorien!A302,'DV-Bewegungsdaten'!D:D),3)</f>
        <v>0</v>
      </c>
      <c r="V302" s="324">
        <f>ROUND(SUMIF('DV-Bewegungsdaten'!B:B,Kategorien!A302,'DV-Bewegungsdaten'!E:E),3)</f>
        <v>0</v>
      </c>
      <c r="AD302" s="390">
        <f t="shared" si="61"/>
        <v>11.491</v>
      </c>
      <c r="AE302" s="390">
        <f t="shared" si="62"/>
        <v>12.148</v>
      </c>
      <c r="AF302" s="390">
        <f t="shared" si="63"/>
        <v>13.366999999999999</v>
      </c>
      <c r="AG302" s="390">
        <f t="shared" si="64"/>
        <v>12.734</v>
      </c>
      <c r="AH302" s="390">
        <f t="shared" si="65"/>
        <v>12.646000000000001</v>
      </c>
      <c r="AI302" s="390">
        <f t="shared" si="66"/>
        <v>13.178000000000001</v>
      </c>
      <c r="AJ302" s="390">
        <f t="shared" si="67"/>
        <v>12.461</v>
      </c>
      <c r="AK302" s="390">
        <f t="shared" si="68"/>
        <v>12.744999999999999</v>
      </c>
      <c r="AL302" s="390">
        <f t="shared" si="69"/>
        <v>12.855</v>
      </c>
      <c r="AM302" s="390">
        <f t="shared" si="70"/>
        <v>12.736000000000001</v>
      </c>
      <c r="AN302" s="390">
        <f t="shared" si="71"/>
        <v>12.33</v>
      </c>
      <c r="AO302" s="390">
        <f t="shared" si="72"/>
        <v>13.233000000000001</v>
      </c>
    </row>
    <row r="303" spans="1:41" ht="15" customHeight="1" x14ac:dyDescent="0.25">
      <c r="A303" s="127" t="s">
        <v>1620</v>
      </c>
      <c r="B303" s="125" t="s">
        <v>2077</v>
      </c>
      <c r="C303" s="125" t="s">
        <v>3997</v>
      </c>
      <c r="D303" s="125" t="s">
        <v>1621</v>
      </c>
      <c r="E303" s="125" t="s">
        <v>1538</v>
      </c>
      <c r="F303" s="126">
        <v>19.23</v>
      </c>
      <c r="G303" s="126">
        <v>19.43</v>
      </c>
      <c r="H303" s="126">
        <v>15.38</v>
      </c>
      <c r="I303" s="126"/>
      <c r="J303" s="317"/>
      <c r="K303" s="323">
        <f>ROUND(SUMIF('VGT-Bewegungsdaten'!B:B,A303,'VGT-Bewegungsdaten'!C:C),3)</f>
        <v>0</v>
      </c>
      <c r="L303" s="324">
        <f>ROUND(SUMIF('VGT-Bewegungsdaten'!B:B,$A303,'VGT-Bewegungsdaten'!D:D),2)</f>
        <v>0</v>
      </c>
      <c r="N303" s="376" t="s">
        <v>4930</v>
      </c>
      <c r="O303" s="376" t="s">
        <v>4940</v>
      </c>
      <c r="P303" s="326">
        <f>ROUND(SUMIF('AV-Bewegungsdaten'!B:B,A303,'AV-Bewegungsdaten'!C:C),3)</f>
        <v>0</v>
      </c>
      <c r="Q303" s="324">
        <f>ROUND(SUMIF('AV-Bewegungsdaten'!B:B,$A303,'AV-Bewegungsdaten'!D:D),2)</f>
        <v>0</v>
      </c>
      <c r="T303" s="327"/>
      <c r="U303" s="326">
        <f>ROUND(SUMIF('DV-Bewegungsdaten'!B:B,Kategorien!A303,'DV-Bewegungsdaten'!D:D),3)</f>
        <v>0</v>
      </c>
      <c r="V303" s="324">
        <f>ROUND(SUMIF('DV-Bewegungsdaten'!B:B,Kategorien!A303,'DV-Bewegungsdaten'!E:E),3)</f>
        <v>0</v>
      </c>
      <c r="AD303" s="390">
        <f t="shared" si="61"/>
        <v>14.491</v>
      </c>
      <c r="AE303" s="390">
        <f t="shared" si="62"/>
        <v>15.148</v>
      </c>
      <c r="AF303" s="390">
        <f t="shared" si="63"/>
        <v>16.367000000000001</v>
      </c>
      <c r="AG303" s="390">
        <f t="shared" si="64"/>
        <v>15.734</v>
      </c>
      <c r="AH303" s="390">
        <f t="shared" si="65"/>
        <v>15.646000000000001</v>
      </c>
      <c r="AI303" s="390">
        <f t="shared" si="66"/>
        <v>16.178000000000001</v>
      </c>
      <c r="AJ303" s="390">
        <f t="shared" si="67"/>
        <v>15.461</v>
      </c>
      <c r="AK303" s="390">
        <f t="shared" si="68"/>
        <v>15.744999999999999</v>
      </c>
      <c r="AL303" s="390">
        <f t="shared" si="69"/>
        <v>15.855</v>
      </c>
      <c r="AM303" s="390">
        <f t="shared" si="70"/>
        <v>15.736000000000001</v>
      </c>
      <c r="AN303" s="390">
        <f t="shared" si="71"/>
        <v>15.33</v>
      </c>
      <c r="AO303" s="390">
        <f t="shared" si="72"/>
        <v>16.233000000000001</v>
      </c>
    </row>
    <row r="304" spans="1:41" ht="15" customHeight="1" x14ac:dyDescent="0.25">
      <c r="A304" s="127" t="s">
        <v>1622</v>
      </c>
      <c r="B304" s="125" t="s">
        <v>2077</v>
      </c>
      <c r="C304" s="125" t="s">
        <v>3997</v>
      </c>
      <c r="D304" s="125" t="s">
        <v>1623</v>
      </c>
      <c r="E304" s="125" t="s">
        <v>1541</v>
      </c>
      <c r="F304" s="126">
        <v>19.23</v>
      </c>
      <c r="G304" s="126">
        <v>19.43</v>
      </c>
      <c r="H304" s="126">
        <v>15.38</v>
      </c>
      <c r="I304" s="126"/>
      <c r="J304" s="317"/>
      <c r="K304" s="323">
        <f>ROUND(SUMIF('VGT-Bewegungsdaten'!B:B,A304,'VGT-Bewegungsdaten'!C:C),3)</f>
        <v>0</v>
      </c>
      <c r="L304" s="324">
        <f>ROUND(SUMIF('VGT-Bewegungsdaten'!B:B,$A304,'VGT-Bewegungsdaten'!D:D),2)</f>
        <v>0</v>
      </c>
      <c r="N304" s="376" t="s">
        <v>4930</v>
      </c>
      <c r="O304" s="376" t="s">
        <v>4940</v>
      </c>
      <c r="P304" s="326">
        <f>ROUND(SUMIF('AV-Bewegungsdaten'!B:B,A304,'AV-Bewegungsdaten'!C:C),3)</f>
        <v>0</v>
      </c>
      <c r="Q304" s="324">
        <f>ROUND(SUMIF('AV-Bewegungsdaten'!B:B,$A304,'AV-Bewegungsdaten'!D:D),2)</f>
        <v>0</v>
      </c>
      <c r="T304" s="327"/>
      <c r="U304" s="326">
        <f>ROUND(SUMIF('DV-Bewegungsdaten'!B:B,Kategorien!A304,'DV-Bewegungsdaten'!D:D),3)</f>
        <v>0</v>
      </c>
      <c r="V304" s="324">
        <f>ROUND(SUMIF('DV-Bewegungsdaten'!B:B,Kategorien!A304,'DV-Bewegungsdaten'!E:E),3)</f>
        <v>0</v>
      </c>
      <c r="AD304" s="390">
        <f t="shared" si="61"/>
        <v>14.491</v>
      </c>
      <c r="AE304" s="390">
        <f t="shared" si="62"/>
        <v>15.148</v>
      </c>
      <c r="AF304" s="390">
        <f t="shared" si="63"/>
        <v>16.367000000000001</v>
      </c>
      <c r="AG304" s="390">
        <f t="shared" si="64"/>
        <v>15.734</v>
      </c>
      <c r="AH304" s="390">
        <f t="shared" si="65"/>
        <v>15.646000000000001</v>
      </c>
      <c r="AI304" s="390">
        <f t="shared" si="66"/>
        <v>16.178000000000001</v>
      </c>
      <c r="AJ304" s="390">
        <f t="shared" si="67"/>
        <v>15.461</v>
      </c>
      <c r="AK304" s="390">
        <f t="shared" si="68"/>
        <v>15.744999999999999</v>
      </c>
      <c r="AL304" s="390">
        <f t="shared" si="69"/>
        <v>15.855</v>
      </c>
      <c r="AM304" s="390">
        <f t="shared" si="70"/>
        <v>15.736000000000001</v>
      </c>
      <c r="AN304" s="390">
        <f t="shared" si="71"/>
        <v>15.33</v>
      </c>
      <c r="AO304" s="390">
        <f t="shared" si="72"/>
        <v>16.233000000000001</v>
      </c>
    </row>
    <row r="305" spans="1:41" ht="15" customHeight="1" x14ac:dyDescent="0.25">
      <c r="A305" s="127" t="s">
        <v>2572</v>
      </c>
      <c r="B305" s="125" t="s">
        <v>2077</v>
      </c>
      <c r="C305" s="125" t="s">
        <v>3997</v>
      </c>
      <c r="D305" s="125" t="s">
        <v>2573</v>
      </c>
      <c r="E305" s="125" t="s">
        <v>2545</v>
      </c>
      <c r="F305" s="126">
        <v>19.200000000000003</v>
      </c>
      <c r="G305" s="126">
        <v>19.400000000000002</v>
      </c>
      <c r="H305" s="126">
        <v>15.36</v>
      </c>
      <c r="I305" s="126"/>
      <c r="J305" s="317"/>
      <c r="K305" s="323">
        <f>ROUND(SUMIF('VGT-Bewegungsdaten'!B:B,A305,'VGT-Bewegungsdaten'!C:C),3)</f>
        <v>0</v>
      </c>
      <c r="L305" s="324">
        <f>ROUND(SUMIF('VGT-Bewegungsdaten'!B:B,$A305,'VGT-Bewegungsdaten'!D:D),2)</f>
        <v>0</v>
      </c>
      <c r="N305" s="376" t="s">
        <v>4930</v>
      </c>
      <c r="O305" s="376" t="s">
        <v>4940</v>
      </c>
      <c r="P305" s="326">
        <f>ROUND(SUMIF('AV-Bewegungsdaten'!B:B,A305,'AV-Bewegungsdaten'!C:C),3)</f>
        <v>0</v>
      </c>
      <c r="Q305" s="324">
        <f>ROUND(SUMIF('AV-Bewegungsdaten'!B:B,$A305,'AV-Bewegungsdaten'!D:D),2)</f>
        <v>0</v>
      </c>
      <c r="T305" s="327"/>
      <c r="U305" s="326">
        <f>ROUND(SUMIF('DV-Bewegungsdaten'!B:B,Kategorien!A305,'DV-Bewegungsdaten'!D:D),3)</f>
        <v>0</v>
      </c>
      <c r="V305" s="324">
        <f>ROUND(SUMIF('DV-Bewegungsdaten'!B:B,Kategorien!A305,'DV-Bewegungsdaten'!E:E),3)</f>
        <v>0</v>
      </c>
      <c r="AD305" s="390">
        <f t="shared" si="61"/>
        <v>14.461000000000002</v>
      </c>
      <c r="AE305" s="390">
        <f t="shared" si="62"/>
        <v>15.118000000000002</v>
      </c>
      <c r="AF305" s="390">
        <f t="shared" si="63"/>
        <v>16.337000000000003</v>
      </c>
      <c r="AG305" s="390">
        <f t="shared" si="64"/>
        <v>15.704000000000002</v>
      </c>
      <c r="AH305" s="390">
        <f t="shared" si="65"/>
        <v>15.616000000000003</v>
      </c>
      <c r="AI305" s="390">
        <f t="shared" si="66"/>
        <v>16.148000000000003</v>
      </c>
      <c r="AJ305" s="390">
        <f t="shared" si="67"/>
        <v>15.431000000000003</v>
      </c>
      <c r="AK305" s="390">
        <f t="shared" si="68"/>
        <v>15.715000000000002</v>
      </c>
      <c r="AL305" s="390">
        <f t="shared" si="69"/>
        <v>15.825000000000003</v>
      </c>
      <c r="AM305" s="390">
        <f t="shared" si="70"/>
        <v>15.706000000000003</v>
      </c>
      <c r="AN305" s="390">
        <f t="shared" si="71"/>
        <v>15.300000000000002</v>
      </c>
      <c r="AO305" s="390">
        <f t="shared" si="72"/>
        <v>16.203000000000003</v>
      </c>
    </row>
    <row r="306" spans="1:41" ht="15" customHeight="1" x14ac:dyDescent="0.25">
      <c r="A306" s="127" t="s">
        <v>3316</v>
      </c>
      <c r="B306" s="125" t="s">
        <v>2077</v>
      </c>
      <c r="C306" s="125" t="s">
        <v>3997</v>
      </c>
      <c r="D306" s="125" t="s">
        <v>3317</v>
      </c>
      <c r="E306" s="125" t="s">
        <v>3289</v>
      </c>
      <c r="F306" s="126">
        <v>19.170000000000002</v>
      </c>
      <c r="G306" s="126">
        <v>19.37</v>
      </c>
      <c r="H306" s="126">
        <v>15.34</v>
      </c>
      <c r="I306" s="126"/>
      <c r="J306" s="317"/>
      <c r="K306" s="323">
        <f>ROUND(SUMIF('VGT-Bewegungsdaten'!B:B,A306,'VGT-Bewegungsdaten'!C:C),3)</f>
        <v>0</v>
      </c>
      <c r="L306" s="324">
        <f>ROUND(SUMIF('VGT-Bewegungsdaten'!B:B,$A306,'VGT-Bewegungsdaten'!D:D),2)</f>
        <v>0</v>
      </c>
      <c r="N306" s="376" t="s">
        <v>4930</v>
      </c>
      <c r="O306" s="376" t="s">
        <v>4940</v>
      </c>
      <c r="P306" s="326">
        <f>ROUND(SUMIF('AV-Bewegungsdaten'!B:B,A306,'AV-Bewegungsdaten'!C:C),3)</f>
        <v>0</v>
      </c>
      <c r="Q306" s="324">
        <f>ROUND(SUMIF('AV-Bewegungsdaten'!B:B,$A306,'AV-Bewegungsdaten'!D:D),2)</f>
        <v>0</v>
      </c>
      <c r="T306" s="327"/>
      <c r="U306" s="326">
        <f>ROUND(SUMIF('DV-Bewegungsdaten'!B:B,Kategorien!A306,'DV-Bewegungsdaten'!D:D),3)</f>
        <v>0</v>
      </c>
      <c r="V306" s="324">
        <f>ROUND(SUMIF('DV-Bewegungsdaten'!B:B,Kategorien!A306,'DV-Bewegungsdaten'!E:E),3)</f>
        <v>0</v>
      </c>
      <c r="AD306" s="390">
        <f t="shared" si="61"/>
        <v>14.431000000000001</v>
      </c>
      <c r="AE306" s="390">
        <f t="shared" si="62"/>
        <v>15.088000000000001</v>
      </c>
      <c r="AF306" s="390">
        <f t="shared" si="63"/>
        <v>16.307000000000002</v>
      </c>
      <c r="AG306" s="390">
        <f t="shared" si="64"/>
        <v>15.674000000000001</v>
      </c>
      <c r="AH306" s="390">
        <f t="shared" si="65"/>
        <v>15.586000000000002</v>
      </c>
      <c r="AI306" s="390">
        <f t="shared" si="66"/>
        <v>16.118000000000002</v>
      </c>
      <c r="AJ306" s="390">
        <f t="shared" si="67"/>
        <v>15.401000000000002</v>
      </c>
      <c r="AK306" s="390">
        <f t="shared" si="68"/>
        <v>15.685</v>
      </c>
      <c r="AL306" s="390">
        <f t="shared" si="69"/>
        <v>15.795000000000002</v>
      </c>
      <c r="AM306" s="390">
        <f t="shared" si="70"/>
        <v>15.676000000000002</v>
      </c>
      <c r="AN306" s="390">
        <f t="shared" si="71"/>
        <v>15.270000000000001</v>
      </c>
      <c r="AO306" s="390">
        <f t="shared" si="72"/>
        <v>16.173000000000002</v>
      </c>
    </row>
    <row r="307" spans="1:41" ht="15" customHeight="1" x14ac:dyDescent="0.25">
      <c r="A307" s="127" t="s">
        <v>4078</v>
      </c>
      <c r="B307" s="125" t="s">
        <v>2077</v>
      </c>
      <c r="C307" s="125" t="s">
        <v>3997</v>
      </c>
      <c r="D307" s="125" t="s">
        <v>4079</v>
      </c>
      <c r="E307" s="125" t="s">
        <v>4051</v>
      </c>
      <c r="F307" s="126">
        <v>19.14</v>
      </c>
      <c r="G307" s="126">
        <v>19.34</v>
      </c>
      <c r="H307" s="126">
        <v>15.31</v>
      </c>
      <c r="I307" s="126"/>
      <c r="J307" s="317"/>
      <c r="K307" s="323">
        <f>ROUND(SUMIF('VGT-Bewegungsdaten'!B:B,A307,'VGT-Bewegungsdaten'!C:C),3)</f>
        <v>0</v>
      </c>
      <c r="L307" s="324">
        <f>ROUND(SUMIF('VGT-Bewegungsdaten'!B:B,$A307,'VGT-Bewegungsdaten'!D:D),2)</f>
        <v>0</v>
      </c>
      <c r="N307" s="376" t="s">
        <v>4930</v>
      </c>
      <c r="O307" s="376" t="s">
        <v>4940</v>
      </c>
      <c r="P307" s="326">
        <f>ROUND(SUMIF('AV-Bewegungsdaten'!B:B,A307,'AV-Bewegungsdaten'!C:C),3)</f>
        <v>0</v>
      </c>
      <c r="Q307" s="324">
        <f>ROUND(SUMIF('AV-Bewegungsdaten'!B:B,$A307,'AV-Bewegungsdaten'!D:D),2)</f>
        <v>0</v>
      </c>
      <c r="T307" s="327"/>
      <c r="U307" s="326">
        <f>ROUND(SUMIF('DV-Bewegungsdaten'!B:B,Kategorien!A307,'DV-Bewegungsdaten'!D:D),3)</f>
        <v>0</v>
      </c>
      <c r="V307" s="324">
        <f>ROUND(SUMIF('DV-Bewegungsdaten'!B:B,Kategorien!A307,'DV-Bewegungsdaten'!E:E),3)</f>
        <v>0</v>
      </c>
      <c r="AD307" s="390">
        <f t="shared" si="61"/>
        <v>14.401</v>
      </c>
      <c r="AE307" s="390">
        <f t="shared" si="62"/>
        <v>15.058</v>
      </c>
      <c r="AF307" s="390">
        <f t="shared" si="63"/>
        <v>16.277000000000001</v>
      </c>
      <c r="AG307" s="390">
        <f t="shared" si="64"/>
        <v>15.644</v>
      </c>
      <c r="AH307" s="390">
        <f t="shared" si="65"/>
        <v>15.556000000000001</v>
      </c>
      <c r="AI307" s="390">
        <f t="shared" si="66"/>
        <v>16.088000000000001</v>
      </c>
      <c r="AJ307" s="390">
        <f t="shared" si="67"/>
        <v>15.371</v>
      </c>
      <c r="AK307" s="390">
        <f t="shared" si="68"/>
        <v>15.654999999999999</v>
      </c>
      <c r="AL307" s="390">
        <f t="shared" si="69"/>
        <v>15.765000000000001</v>
      </c>
      <c r="AM307" s="390">
        <f t="shared" si="70"/>
        <v>15.646000000000001</v>
      </c>
      <c r="AN307" s="390">
        <f t="shared" si="71"/>
        <v>15.24</v>
      </c>
      <c r="AO307" s="390">
        <f t="shared" si="72"/>
        <v>16.143000000000001</v>
      </c>
    </row>
    <row r="308" spans="1:41" ht="15" customHeight="1" x14ac:dyDescent="0.25">
      <c r="A308" s="127" t="s">
        <v>1624</v>
      </c>
      <c r="B308" s="125" t="s">
        <v>2077</v>
      </c>
      <c r="C308" s="125" t="s">
        <v>3997</v>
      </c>
      <c r="D308" s="125" t="s">
        <v>1625</v>
      </c>
      <c r="E308" s="125" t="s">
        <v>2452</v>
      </c>
      <c r="F308" s="126">
        <v>17.23</v>
      </c>
      <c r="G308" s="126">
        <v>17.43</v>
      </c>
      <c r="H308" s="126">
        <v>13.78</v>
      </c>
      <c r="I308" s="126"/>
      <c r="J308" s="317"/>
      <c r="K308" s="323">
        <f>ROUND(SUMIF('VGT-Bewegungsdaten'!B:B,A308,'VGT-Bewegungsdaten'!C:C),3)</f>
        <v>0</v>
      </c>
      <c r="L308" s="324">
        <f>ROUND(SUMIF('VGT-Bewegungsdaten'!B:B,$A308,'VGT-Bewegungsdaten'!D:D),2)</f>
        <v>0</v>
      </c>
      <c r="N308" s="376" t="s">
        <v>4930</v>
      </c>
      <c r="O308" s="376" t="s">
        <v>4940</v>
      </c>
      <c r="P308" s="326">
        <f>ROUND(SUMIF('AV-Bewegungsdaten'!B:B,A308,'AV-Bewegungsdaten'!C:C),3)</f>
        <v>0</v>
      </c>
      <c r="Q308" s="324">
        <f>ROUND(SUMIF('AV-Bewegungsdaten'!B:B,$A308,'AV-Bewegungsdaten'!D:D),2)</f>
        <v>0</v>
      </c>
      <c r="T308" s="327"/>
      <c r="U308" s="326">
        <f>ROUND(SUMIF('DV-Bewegungsdaten'!B:B,Kategorien!A308,'DV-Bewegungsdaten'!D:D),3)</f>
        <v>0</v>
      </c>
      <c r="V308" s="324">
        <f>ROUND(SUMIF('DV-Bewegungsdaten'!B:B,Kategorien!A308,'DV-Bewegungsdaten'!E:E),3)</f>
        <v>0</v>
      </c>
      <c r="AD308" s="390">
        <f t="shared" si="61"/>
        <v>12.491</v>
      </c>
      <c r="AE308" s="390">
        <f t="shared" si="62"/>
        <v>13.148</v>
      </c>
      <c r="AF308" s="390">
        <f t="shared" si="63"/>
        <v>14.366999999999999</v>
      </c>
      <c r="AG308" s="390">
        <f t="shared" si="64"/>
        <v>13.734</v>
      </c>
      <c r="AH308" s="390">
        <f t="shared" si="65"/>
        <v>13.646000000000001</v>
      </c>
      <c r="AI308" s="390">
        <f t="shared" si="66"/>
        <v>14.178000000000001</v>
      </c>
      <c r="AJ308" s="390">
        <f t="shared" si="67"/>
        <v>13.461</v>
      </c>
      <c r="AK308" s="390">
        <f t="shared" si="68"/>
        <v>13.744999999999999</v>
      </c>
      <c r="AL308" s="390">
        <f t="shared" si="69"/>
        <v>13.855</v>
      </c>
      <c r="AM308" s="390">
        <f t="shared" si="70"/>
        <v>13.736000000000001</v>
      </c>
      <c r="AN308" s="390">
        <f t="shared" si="71"/>
        <v>13.33</v>
      </c>
      <c r="AO308" s="390">
        <f t="shared" si="72"/>
        <v>14.233000000000001</v>
      </c>
    </row>
    <row r="309" spans="1:41" ht="15" customHeight="1" x14ac:dyDescent="0.25">
      <c r="A309" s="127" t="s">
        <v>1626</v>
      </c>
      <c r="B309" s="125" t="s">
        <v>2077</v>
      </c>
      <c r="C309" s="125" t="s">
        <v>3997</v>
      </c>
      <c r="D309" s="125" t="s">
        <v>225</v>
      </c>
      <c r="E309" s="125" t="s">
        <v>1538</v>
      </c>
      <c r="F309" s="126">
        <v>20.23</v>
      </c>
      <c r="G309" s="126">
        <v>20.43</v>
      </c>
      <c r="H309" s="126">
        <v>16.18</v>
      </c>
      <c r="I309" s="126"/>
      <c r="J309" s="317"/>
      <c r="K309" s="323">
        <f>ROUND(SUMIF('VGT-Bewegungsdaten'!B:B,A309,'VGT-Bewegungsdaten'!C:C),3)</f>
        <v>0</v>
      </c>
      <c r="L309" s="324">
        <f>ROUND(SUMIF('VGT-Bewegungsdaten'!B:B,$A309,'VGT-Bewegungsdaten'!D:D),2)</f>
        <v>0</v>
      </c>
      <c r="N309" s="376" t="s">
        <v>4930</v>
      </c>
      <c r="O309" s="376" t="s">
        <v>4940</v>
      </c>
      <c r="P309" s="326">
        <f>ROUND(SUMIF('AV-Bewegungsdaten'!B:B,A309,'AV-Bewegungsdaten'!C:C),3)</f>
        <v>0</v>
      </c>
      <c r="Q309" s="324">
        <f>ROUND(SUMIF('AV-Bewegungsdaten'!B:B,$A309,'AV-Bewegungsdaten'!D:D),2)</f>
        <v>0</v>
      </c>
      <c r="T309" s="327"/>
      <c r="U309" s="326">
        <f>ROUND(SUMIF('DV-Bewegungsdaten'!B:B,Kategorien!A309,'DV-Bewegungsdaten'!D:D),3)</f>
        <v>0</v>
      </c>
      <c r="V309" s="324">
        <f>ROUND(SUMIF('DV-Bewegungsdaten'!B:B,Kategorien!A309,'DV-Bewegungsdaten'!E:E),3)</f>
        <v>0</v>
      </c>
      <c r="AD309" s="390">
        <f t="shared" si="61"/>
        <v>15.491</v>
      </c>
      <c r="AE309" s="390">
        <f t="shared" si="62"/>
        <v>16.148</v>
      </c>
      <c r="AF309" s="390">
        <f t="shared" si="63"/>
        <v>17.367000000000001</v>
      </c>
      <c r="AG309" s="390">
        <f t="shared" si="64"/>
        <v>16.733999999999998</v>
      </c>
      <c r="AH309" s="390">
        <f t="shared" si="65"/>
        <v>16.646000000000001</v>
      </c>
      <c r="AI309" s="390">
        <f t="shared" si="66"/>
        <v>17.178000000000001</v>
      </c>
      <c r="AJ309" s="390">
        <f t="shared" si="67"/>
        <v>16.460999999999999</v>
      </c>
      <c r="AK309" s="390">
        <f t="shared" si="68"/>
        <v>16.745000000000001</v>
      </c>
      <c r="AL309" s="390">
        <f t="shared" si="69"/>
        <v>16.855</v>
      </c>
      <c r="AM309" s="390">
        <f t="shared" si="70"/>
        <v>16.736000000000001</v>
      </c>
      <c r="AN309" s="390">
        <f t="shared" si="71"/>
        <v>16.329999999999998</v>
      </c>
      <c r="AO309" s="390">
        <f t="shared" si="72"/>
        <v>17.233000000000001</v>
      </c>
    </row>
    <row r="310" spans="1:41" ht="15" customHeight="1" x14ac:dyDescent="0.25">
      <c r="A310" s="127" t="s">
        <v>226</v>
      </c>
      <c r="B310" s="125" t="s">
        <v>2077</v>
      </c>
      <c r="C310" s="125" t="s">
        <v>3997</v>
      </c>
      <c r="D310" s="125" t="s">
        <v>227</v>
      </c>
      <c r="E310" s="125" t="s">
        <v>1541</v>
      </c>
      <c r="F310" s="126">
        <v>20.23</v>
      </c>
      <c r="G310" s="126">
        <v>20.43</v>
      </c>
      <c r="H310" s="126">
        <v>16.18</v>
      </c>
      <c r="I310" s="126"/>
      <c r="J310" s="317"/>
      <c r="K310" s="323">
        <f>ROUND(SUMIF('VGT-Bewegungsdaten'!B:B,A310,'VGT-Bewegungsdaten'!C:C),3)</f>
        <v>0</v>
      </c>
      <c r="L310" s="324">
        <f>ROUND(SUMIF('VGT-Bewegungsdaten'!B:B,$A310,'VGT-Bewegungsdaten'!D:D),2)</f>
        <v>0</v>
      </c>
      <c r="N310" s="376" t="s">
        <v>4930</v>
      </c>
      <c r="O310" s="376" t="s">
        <v>4940</v>
      </c>
      <c r="P310" s="326">
        <f>ROUND(SUMIF('AV-Bewegungsdaten'!B:B,A310,'AV-Bewegungsdaten'!C:C),3)</f>
        <v>0</v>
      </c>
      <c r="Q310" s="324">
        <f>ROUND(SUMIF('AV-Bewegungsdaten'!B:B,$A310,'AV-Bewegungsdaten'!D:D),2)</f>
        <v>0</v>
      </c>
      <c r="T310" s="327"/>
      <c r="U310" s="326">
        <f>ROUND(SUMIF('DV-Bewegungsdaten'!B:B,Kategorien!A310,'DV-Bewegungsdaten'!D:D),3)</f>
        <v>0</v>
      </c>
      <c r="V310" s="324">
        <f>ROUND(SUMIF('DV-Bewegungsdaten'!B:B,Kategorien!A310,'DV-Bewegungsdaten'!E:E),3)</f>
        <v>0</v>
      </c>
      <c r="AD310" s="390">
        <f t="shared" si="61"/>
        <v>15.491</v>
      </c>
      <c r="AE310" s="390">
        <f t="shared" si="62"/>
        <v>16.148</v>
      </c>
      <c r="AF310" s="390">
        <f t="shared" si="63"/>
        <v>17.367000000000001</v>
      </c>
      <c r="AG310" s="390">
        <f t="shared" si="64"/>
        <v>16.733999999999998</v>
      </c>
      <c r="AH310" s="390">
        <f t="shared" si="65"/>
        <v>16.646000000000001</v>
      </c>
      <c r="AI310" s="390">
        <f t="shared" si="66"/>
        <v>17.178000000000001</v>
      </c>
      <c r="AJ310" s="390">
        <f t="shared" si="67"/>
        <v>16.460999999999999</v>
      </c>
      <c r="AK310" s="390">
        <f t="shared" si="68"/>
        <v>16.745000000000001</v>
      </c>
      <c r="AL310" s="390">
        <f t="shared" si="69"/>
        <v>16.855</v>
      </c>
      <c r="AM310" s="390">
        <f t="shared" si="70"/>
        <v>16.736000000000001</v>
      </c>
      <c r="AN310" s="390">
        <f t="shared" si="71"/>
        <v>16.329999999999998</v>
      </c>
      <c r="AO310" s="390">
        <f t="shared" si="72"/>
        <v>17.233000000000001</v>
      </c>
    </row>
    <row r="311" spans="1:41" ht="15" customHeight="1" x14ac:dyDescent="0.25">
      <c r="A311" s="127" t="s">
        <v>2574</v>
      </c>
      <c r="B311" s="125" t="s">
        <v>2077</v>
      </c>
      <c r="C311" s="125" t="s">
        <v>3997</v>
      </c>
      <c r="D311" s="125" t="s">
        <v>2575</v>
      </c>
      <c r="E311" s="125" t="s">
        <v>2545</v>
      </c>
      <c r="F311" s="126">
        <v>20.200000000000003</v>
      </c>
      <c r="G311" s="126">
        <v>20.400000000000002</v>
      </c>
      <c r="H311" s="126">
        <v>16.16</v>
      </c>
      <c r="I311" s="126"/>
      <c r="J311" s="317"/>
      <c r="K311" s="323">
        <f>ROUND(SUMIF('VGT-Bewegungsdaten'!B:B,A311,'VGT-Bewegungsdaten'!C:C),3)</f>
        <v>0</v>
      </c>
      <c r="L311" s="324">
        <f>ROUND(SUMIF('VGT-Bewegungsdaten'!B:B,$A311,'VGT-Bewegungsdaten'!D:D),2)</f>
        <v>0</v>
      </c>
      <c r="N311" s="376" t="s">
        <v>4930</v>
      </c>
      <c r="O311" s="376" t="s">
        <v>4940</v>
      </c>
      <c r="P311" s="326">
        <f>ROUND(SUMIF('AV-Bewegungsdaten'!B:B,A311,'AV-Bewegungsdaten'!C:C),3)</f>
        <v>0</v>
      </c>
      <c r="Q311" s="324">
        <f>ROUND(SUMIF('AV-Bewegungsdaten'!B:B,$A311,'AV-Bewegungsdaten'!D:D),2)</f>
        <v>0</v>
      </c>
      <c r="T311" s="327"/>
      <c r="U311" s="326">
        <f>ROUND(SUMIF('DV-Bewegungsdaten'!B:B,Kategorien!A311,'DV-Bewegungsdaten'!D:D),3)</f>
        <v>0</v>
      </c>
      <c r="V311" s="324">
        <f>ROUND(SUMIF('DV-Bewegungsdaten'!B:B,Kategorien!A311,'DV-Bewegungsdaten'!E:E),3)</f>
        <v>0</v>
      </c>
      <c r="AD311" s="390">
        <f t="shared" si="61"/>
        <v>15.461000000000002</v>
      </c>
      <c r="AE311" s="390">
        <f t="shared" si="62"/>
        <v>16.118000000000002</v>
      </c>
      <c r="AF311" s="390">
        <f t="shared" si="63"/>
        <v>17.337000000000003</v>
      </c>
      <c r="AG311" s="390">
        <f t="shared" si="64"/>
        <v>16.704000000000001</v>
      </c>
      <c r="AH311" s="390">
        <f t="shared" si="65"/>
        <v>16.616000000000003</v>
      </c>
      <c r="AI311" s="390">
        <f t="shared" si="66"/>
        <v>17.148000000000003</v>
      </c>
      <c r="AJ311" s="390">
        <f t="shared" si="67"/>
        <v>16.431000000000001</v>
      </c>
      <c r="AK311" s="390">
        <f t="shared" si="68"/>
        <v>16.715000000000003</v>
      </c>
      <c r="AL311" s="390">
        <f t="shared" si="69"/>
        <v>16.825000000000003</v>
      </c>
      <c r="AM311" s="390">
        <f t="shared" si="70"/>
        <v>16.706000000000003</v>
      </c>
      <c r="AN311" s="390">
        <f t="shared" si="71"/>
        <v>16.300000000000004</v>
      </c>
      <c r="AO311" s="390">
        <f t="shared" si="72"/>
        <v>17.203000000000003</v>
      </c>
    </row>
    <row r="312" spans="1:41" ht="15" customHeight="1" x14ac:dyDescent="0.25">
      <c r="A312" s="127" t="s">
        <v>3318</v>
      </c>
      <c r="B312" s="125" t="s">
        <v>2077</v>
      </c>
      <c r="C312" s="125" t="s">
        <v>3997</v>
      </c>
      <c r="D312" s="125" t="s">
        <v>3319</v>
      </c>
      <c r="E312" s="125" t="s">
        <v>3289</v>
      </c>
      <c r="F312" s="126">
        <v>20.170000000000002</v>
      </c>
      <c r="G312" s="126">
        <v>20.37</v>
      </c>
      <c r="H312" s="126">
        <v>16.14</v>
      </c>
      <c r="I312" s="126"/>
      <c r="J312" s="317"/>
      <c r="K312" s="323">
        <f>ROUND(SUMIF('VGT-Bewegungsdaten'!B:B,A312,'VGT-Bewegungsdaten'!C:C),3)</f>
        <v>0</v>
      </c>
      <c r="L312" s="324">
        <f>ROUND(SUMIF('VGT-Bewegungsdaten'!B:B,$A312,'VGT-Bewegungsdaten'!D:D),2)</f>
        <v>0</v>
      </c>
      <c r="N312" s="376" t="s">
        <v>4930</v>
      </c>
      <c r="O312" s="376" t="s">
        <v>4940</v>
      </c>
      <c r="P312" s="326">
        <f>ROUND(SUMIF('AV-Bewegungsdaten'!B:B,A312,'AV-Bewegungsdaten'!C:C),3)</f>
        <v>0</v>
      </c>
      <c r="Q312" s="324">
        <f>ROUND(SUMIF('AV-Bewegungsdaten'!B:B,$A312,'AV-Bewegungsdaten'!D:D),2)</f>
        <v>0</v>
      </c>
      <c r="T312" s="327"/>
      <c r="U312" s="326">
        <f>ROUND(SUMIF('DV-Bewegungsdaten'!B:B,Kategorien!A312,'DV-Bewegungsdaten'!D:D),3)</f>
        <v>0</v>
      </c>
      <c r="V312" s="324">
        <f>ROUND(SUMIF('DV-Bewegungsdaten'!B:B,Kategorien!A312,'DV-Bewegungsdaten'!E:E),3)</f>
        <v>0</v>
      </c>
      <c r="AD312" s="390">
        <f t="shared" si="61"/>
        <v>15.431000000000001</v>
      </c>
      <c r="AE312" s="390">
        <f t="shared" si="62"/>
        <v>16.088000000000001</v>
      </c>
      <c r="AF312" s="390">
        <f t="shared" si="63"/>
        <v>17.307000000000002</v>
      </c>
      <c r="AG312" s="390">
        <f t="shared" si="64"/>
        <v>16.673999999999999</v>
      </c>
      <c r="AH312" s="390">
        <f t="shared" si="65"/>
        <v>16.586000000000002</v>
      </c>
      <c r="AI312" s="390">
        <f t="shared" si="66"/>
        <v>17.118000000000002</v>
      </c>
      <c r="AJ312" s="390">
        <f t="shared" si="67"/>
        <v>16.401</v>
      </c>
      <c r="AK312" s="390">
        <f t="shared" si="68"/>
        <v>16.685000000000002</v>
      </c>
      <c r="AL312" s="390">
        <f t="shared" si="69"/>
        <v>16.795000000000002</v>
      </c>
      <c r="AM312" s="390">
        <f t="shared" si="70"/>
        <v>16.676000000000002</v>
      </c>
      <c r="AN312" s="390">
        <f t="shared" si="71"/>
        <v>16.270000000000003</v>
      </c>
      <c r="AO312" s="390">
        <f t="shared" si="72"/>
        <v>17.173000000000002</v>
      </c>
    </row>
    <row r="313" spans="1:41" ht="15" customHeight="1" x14ac:dyDescent="0.25">
      <c r="A313" s="127" t="s">
        <v>4080</v>
      </c>
      <c r="B313" s="125" t="s">
        <v>2077</v>
      </c>
      <c r="C313" s="125" t="s">
        <v>3997</v>
      </c>
      <c r="D313" s="125" t="s">
        <v>4081</v>
      </c>
      <c r="E313" s="125" t="s">
        <v>4051</v>
      </c>
      <c r="F313" s="126">
        <v>20.14</v>
      </c>
      <c r="G313" s="126">
        <v>20.34</v>
      </c>
      <c r="H313" s="126">
        <v>16.11</v>
      </c>
      <c r="I313" s="126"/>
      <c r="J313" s="317"/>
      <c r="K313" s="323">
        <f>ROUND(SUMIF('VGT-Bewegungsdaten'!B:B,A313,'VGT-Bewegungsdaten'!C:C),3)</f>
        <v>0</v>
      </c>
      <c r="L313" s="324">
        <f>ROUND(SUMIF('VGT-Bewegungsdaten'!B:B,$A313,'VGT-Bewegungsdaten'!D:D),2)</f>
        <v>0</v>
      </c>
      <c r="N313" s="376" t="s">
        <v>4930</v>
      </c>
      <c r="O313" s="376" t="s">
        <v>4940</v>
      </c>
      <c r="P313" s="326">
        <f>ROUND(SUMIF('AV-Bewegungsdaten'!B:B,A313,'AV-Bewegungsdaten'!C:C),3)</f>
        <v>0</v>
      </c>
      <c r="Q313" s="324">
        <f>ROUND(SUMIF('AV-Bewegungsdaten'!B:B,$A313,'AV-Bewegungsdaten'!D:D),2)</f>
        <v>0</v>
      </c>
      <c r="T313" s="327"/>
      <c r="U313" s="326">
        <f>ROUND(SUMIF('DV-Bewegungsdaten'!B:B,Kategorien!A313,'DV-Bewegungsdaten'!D:D),3)</f>
        <v>0</v>
      </c>
      <c r="V313" s="324">
        <f>ROUND(SUMIF('DV-Bewegungsdaten'!B:B,Kategorien!A313,'DV-Bewegungsdaten'!E:E),3)</f>
        <v>0</v>
      </c>
      <c r="AD313" s="390">
        <f t="shared" si="61"/>
        <v>15.401</v>
      </c>
      <c r="AE313" s="390">
        <f t="shared" si="62"/>
        <v>16.058</v>
      </c>
      <c r="AF313" s="390">
        <f t="shared" si="63"/>
        <v>17.277000000000001</v>
      </c>
      <c r="AG313" s="390">
        <f t="shared" si="64"/>
        <v>16.643999999999998</v>
      </c>
      <c r="AH313" s="390">
        <f t="shared" si="65"/>
        <v>16.556000000000001</v>
      </c>
      <c r="AI313" s="390">
        <f t="shared" si="66"/>
        <v>17.088000000000001</v>
      </c>
      <c r="AJ313" s="390">
        <f t="shared" si="67"/>
        <v>16.370999999999999</v>
      </c>
      <c r="AK313" s="390">
        <f t="shared" si="68"/>
        <v>16.655000000000001</v>
      </c>
      <c r="AL313" s="390">
        <f t="shared" si="69"/>
        <v>16.765000000000001</v>
      </c>
      <c r="AM313" s="390">
        <f t="shared" si="70"/>
        <v>16.646000000000001</v>
      </c>
      <c r="AN313" s="390">
        <f t="shared" si="71"/>
        <v>16.240000000000002</v>
      </c>
      <c r="AO313" s="390">
        <f t="shared" si="72"/>
        <v>17.143000000000001</v>
      </c>
    </row>
    <row r="314" spans="1:41" ht="15" customHeight="1" x14ac:dyDescent="0.25">
      <c r="A314" s="127" t="s">
        <v>228</v>
      </c>
      <c r="B314" s="125" t="s">
        <v>2077</v>
      </c>
      <c r="C314" s="125" t="s">
        <v>3997</v>
      </c>
      <c r="D314" s="125" t="s">
        <v>229</v>
      </c>
      <c r="E314" s="125" t="s">
        <v>2452</v>
      </c>
      <c r="F314" s="126">
        <v>17.23</v>
      </c>
      <c r="G314" s="126">
        <v>17.43</v>
      </c>
      <c r="H314" s="126">
        <v>13.78</v>
      </c>
      <c r="I314" s="126"/>
      <c r="J314" s="317"/>
      <c r="K314" s="323">
        <f>ROUND(SUMIF('VGT-Bewegungsdaten'!B:B,A314,'VGT-Bewegungsdaten'!C:C),3)</f>
        <v>0</v>
      </c>
      <c r="L314" s="324">
        <f>ROUND(SUMIF('VGT-Bewegungsdaten'!B:B,$A314,'VGT-Bewegungsdaten'!D:D),2)</f>
        <v>0</v>
      </c>
      <c r="N314" s="376" t="s">
        <v>4930</v>
      </c>
      <c r="O314" s="376" t="s">
        <v>4940</v>
      </c>
      <c r="P314" s="326">
        <f>ROUND(SUMIF('AV-Bewegungsdaten'!B:B,A314,'AV-Bewegungsdaten'!C:C),3)</f>
        <v>0</v>
      </c>
      <c r="Q314" s="324">
        <f>ROUND(SUMIF('AV-Bewegungsdaten'!B:B,$A314,'AV-Bewegungsdaten'!D:D),2)</f>
        <v>0</v>
      </c>
      <c r="T314" s="327"/>
      <c r="U314" s="326">
        <f>ROUND(SUMIF('DV-Bewegungsdaten'!B:B,Kategorien!A314,'DV-Bewegungsdaten'!D:D),3)</f>
        <v>0</v>
      </c>
      <c r="V314" s="324">
        <f>ROUND(SUMIF('DV-Bewegungsdaten'!B:B,Kategorien!A314,'DV-Bewegungsdaten'!E:E),3)</f>
        <v>0</v>
      </c>
      <c r="AD314" s="390">
        <f t="shared" si="61"/>
        <v>12.491</v>
      </c>
      <c r="AE314" s="390">
        <f t="shared" si="62"/>
        <v>13.148</v>
      </c>
      <c r="AF314" s="390">
        <f t="shared" si="63"/>
        <v>14.366999999999999</v>
      </c>
      <c r="AG314" s="390">
        <f t="shared" si="64"/>
        <v>13.734</v>
      </c>
      <c r="AH314" s="390">
        <f t="shared" si="65"/>
        <v>13.646000000000001</v>
      </c>
      <c r="AI314" s="390">
        <f t="shared" si="66"/>
        <v>14.178000000000001</v>
      </c>
      <c r="AJ314" s="390">
        <f t="shared" si="67"/>
        <v>13.461</v>
      </c>
      <c r="AK314" s="390">
        <f t="shared" si="68"/>
        <v>13.744999999999999</v>
      </c>
      <c r="AL314" s="390">
        <f t="shared" si="69"/>
        <v>13.855</v>
      </c>
      <c r="AM314" s="390">
        <f t="shared" si="70"/>
        <v>13.736000000000001</v>
      </c>
      <c r="AN314" s="390">
        <f t="shared" si="71"/>
        <v>13.33</v>
      </c>
      <c r="AO314" s="390">
        <f t="shared" si="72"/>
        <v>14.233000000000001</v>
      </c>
    </row>
    <row r="315" spans="1:41" ht="15" customHeight="1" x14ac:dyDescent="0.25">
      <c r="A315" s="127" t="s">
        <v>230</v>
      </c>
      <c r="B315" s="125" t="s">
        <v>2077</v>
      </c>
      <c r="C315" s="125" t="s">
        <v>3997</v>
      </c>
      <c r="D315" s="125" t="s">
        <v>231</v>
      </c>
      <c r="E315" s="125" t="s">
        <v>1538</v>
      </c>
      <c r="F315" s="126">
        <v>20.23</v>
      </c>
      <c r="G315" s="126">
        <v>20.43</v>
      </c>
      <c r="H315" s="126">
        <v>16.18</v>
      </c>
      <c r="I315" s="126"/>
      <c r="J315" s="317"/>
      <c r="K315" s="323">
        <f>ROUND(SUMIF('VGT-Bewegungsdaten'!B:B,A315,'VGT-Bewegungsdaten'!C:C),3)</f>
        <v>0</v>
      </c>
      <c r="L315" s="324">
        <f>ROUND(SUMIF('VGT-Bewegungsdaten'!B:B,$A315,'VGT-Bewegungsdaten'!D:D),2)</f>
        <v>0</v>
      </c>
      <c r="N315" s="376" t="s">
        <v>4930</v>
      </c>
      <c r="O315" s="376" t="s">
        <v>4940</v>
      </c>
      <c r="P315" s="326">
        <f>ROUND(SUMIF('AV-Bewegungsdaten'!B:B,A315,'AV-Bewegungsdaten'!C:C),3)</f>
        <v>0</v>
      </c>
      <c r="Q315" s="324">
        <f>ROUND(SUMIF('AV-Bewegungsdaten'!B:B,$A315,'AV-Bewegungsdaten'!D:D),2)</f>
        <v>0</v>
      </c>
      <c r="T315" s="327"/>
      <c r="U315" s="326">
        <f>ROUND(SUMIF('DV-Bewegungsdaten'!B:B,Kategorien!A315,'DV-Bewegungsdaten'!D:D),3)</f>
        <v>0</v>
      </c>
      <c r="V315" s="324">
        <f>ROUND(SUMIF('DV-Bewegungsdaten'!B:B,Kategorien!A315,'DV-Bewegungsdaten'!E:E),3)</f>
        <v>0</v>
      </c>
      <c r="AD315" s="390">
        <f t="shared" si="61"/>
        <v>15.491</v>
      </c>
      <c r="AE315" s="390">
        <f t="shared" si="62"/>
        <v>16.148</v>
      </c>
      <c r="AF315" s="390">
        <f t="shared" si="63"/>
        <v>17.367000000000001</v>
      </c>
      <c r="AG315" s="390">
        <f t="shared" si="64"/>
        <v>16.733999999999998</v>
      </c>
      <c r="AH315" s="390">
        <f t="shared" si="65"/>
        <v>16.646000000000001</v>
      </c>
      <c r="AI315" s="390">
        <f t="shared" si="66"/>
        <v>17.178000000000001</v>
      </c>
      <c r="AJ315" s="390">
        <f t="shared" si="67"/>
        <v>16.460999999999999</v>
      </c>
      <c r="AK315" s="390">
        <f t="shared" si="68"/>
        <v>16.745000000000001</v>
      </c>
      <c r="AL315" s="390">
        <f t="shared" si="69"/>
        <v>16.855</v>
      </c>
      <c r="AM315" s="390">
        <f t="shared" si="70"/>
        <v>16.736000000000001</v>
      </c>
      <c r="AN315" s="390">
        <f t="shared" si="71"/>
        <v>16.329999999999998</v>
      </c>
      <c r="AO315" s="390">
        <f t="shared" si="72"/>
        <v>17.233000000000001</v>
      </c>
    </row>
    <row r="316" spans="1:41" ht="15" customHeight="1" x14ac:dyDescent="0.25">
      <c r="A316" s="127" t="s">
        <v>232</v>
      </c>
      <c r="B316" s="125" t="s">
        <v>2077</v>
      </c>
      <c r="C316" s="125" t="s">
        <v>3997</v>
      </c>
      <c r="D316" s="125" t="s">
        <v>233</v>
      </c>
      <c r="E316" s="125" t="s">
        <v>1541</v>
      </c>
      <c r="F316" s="126">
        <v>20.23</v>
      </c>
      <c r="G316" s="126">
        <v>20.43</v>
      </c>
      <c r="H316" s="126">
        <v>16.18</v>
      </c>
      <c r="I316" s="126"/>
      <c r="J316" s="317"/>
      <c r="K316" s="323">
        <f>ROUND(SUMIF('VGT-Bewegungsdaten'!B:B,A316,'VGT-Bewegungsdaten'!C:C),3)</f>
        <v>0</v>
      </c>
      <c r="L316" s="324">
        <f>ROUND(SUMIF('VGT-Bewegungsdaten'!B:B,$A316,'VGT-Bewegungsdaten'!D:D),2)</f>
        <v>0</v>
      </c>
      <c r="N316" s="376" t="s">
        <v>4930</v>
      </c>
      <c r="O316" s="376" t="s">
        <v>4940</v>
      </c>
      <c r="P316" s="326">
        <f>ROUND(SUMIF('AV-Bewegungsdaten'!B:B,A316,'AV-Bewegungsdaten'!C:C),3)</f>
        <v>0</v>
      </c>
      <c r="Q316" s="324">
        <f>ROUND(SUMIF('AV-Bewegungsdaten'!B:B,$A316,'AV-Bewegungsdaten'!D:D),2)</f>
        <v>0</v>
      </c>
      <c r="T316" s="327"/>
      <c r="U316" s="326">
        <f>ROUND(SUMIF('DV-Bewegungsdaten'!B:B,Kategorien!A316,'DV-Bewegungsdaten'!D:D),3)</f>
        <v>0</v>
      </c>
      <c r="V316" s="324">
        <f>ROUND(SUMIF('DV-Bewegungsdaten'!B:B,Kategorien!A316,'DV-Bewegungsdaten'!E:E),3)</f>
        <v>0</v>
      </c>
      <c r="AD316" s="390">
        <f t="shared" si="61"/>
        <v>15.491</v>
      </c>
      <c r="AE316" s="390">
        <f t="shared" si="62"/>
        <v>16.148</v>
      </c>
      <c r="AF316" s="390">
        <f t="shared" si="63"/>
        <v>17.367000000000001</v>
      </c>
      <c r="AG316" s="390">
        <f t="shared" si="64"/>
        <v>16.733999999999998</v>
      </c>
      <c r="AH316" s="390">
        <f t="shared" si="65"/>
        <v>16.646000000000001</v>
      </c>
      <c r="AI316" s="390">
        <f t="shared" si="66"/>
        <v>17.178000000000001</v>
      </c>
      <c r="AJ316" s="390">
        <f t="shared" si="67"/>
        <v>16.460999999999999</v>
      </c>
      <c r="AK316" s="390">
        <f t="shared" si="68"/>
        <v>16.745000000000001</v>
      </c>
      <c r="AL316" s="390">
        <f t="shared" si="69"/>
        <v>16.855</v>
      </c>
      <c r="AM316" s="390">
        <f t="shared" si="70"/>
        <v>16.736000000000001</v>
      </c>
      <c r="AN316" s="390">
        <f t="shared" si="71"/>
        <v>16.329999999999998</v>
      </c>
      <c r="AO316" s="390">
        <f t="shared" si="72"/>
        <v>17.233000000000001</v>
      </c>
    </row>
    <row r="317" spans="1:41" ht="15" customHeight="1" x14ac:dyDescent="0.25">
      <c r="A317" s="127" t="s">
        <v>2576</v>
      </c>
      <c r="B317" s="125" t="s">
        <v>2077</v>
      </c>
      <c r="C317" s="125" t="s">
        <v>3997</v>
      </c>
      <c r="D317" s="125" t="s">
        <v>2577</v>
      </c>
      <c r="E317" s="125" t="s">
        <v>2545</v>
      </c>
      <c r="F317" s="126">
        <v>20.200000000000003</v>
      </c>
      <c r="G317" s="126">
        <v>20.400000000000002</v>
      </c>
      <c r="H317" s="126">
        <v>16.16</v>
      </c>
      <c r="I317" s="126"/>
      <c r="J317" s="317"/>
      <c r="K317" s="323">
        <f>ROUND(SUMIF('VGT-Bewegungsdaten'!B:B,A317,'VGT-Bewegungsdaten'!C:C),3)</f>
        <v>0</v>
      </c>
      <c r="L317" s="324">
        <f>ROUND(SUMIF('VGT-Bewegungsdaten'!B:B,$A317,'VGT-Bewegungsdaten'!D:D),2)</f>
        <v>0</v>
      </c>
      <c r="N317" s="376" t="s">
        <v>4930</v>
      </c>
      <c r="O317" s="376" t="s">
        <v>4940</v>
      </c>
      <c r="P317" s="326">
        <f>ROUND(SUMIF('AV-Bewegungsdaten'!B:B,A317,'AV-Bewegungsdaten'!C:C),3)</f>
        <v>0</v>
      </c>
      <c r="Q317" s="324">
        <f>ROUND(SUMIF('AV-Bewegungsdaten'!B:B,$A317,'AV-Bewegungsdaten'!D:D),2)</f>
        <v>0</v>
      </c>
      <c r="T317" s="327"/>
      <c r="U317" s="326">
        <f>ROUND(SUMIF('DV-Bewegungsdaten'!B:B,Kategorien!A317,'DV-Bewegungsdaten'!D:D),3)</f>
        <v>0</v>
      </c>
      <c r="V317" s="324">
        <f>ROUND(SUMIF('DV-Bewegungsdaten'!B:B,Kategorien!A317,'DV-Bewegungsdaten'!E:E),3)</f>
        <v>0</v>
      </c>
      <c r="AD317" s="390">
        <f t="shared" si="61"/>
        <v>15.461000000000002</v>
      </c>
      <c r="AE317" s="390">
        <f t="shared" si="62"/>
        <v>16.118000000000002</v>
      </c>
      <c r="AF317" s="390">
        <f t="shared" si="63"/>
        <v>17.337000000000003</v>
      </c>
      <c r="AG317" s="390">
        <f t="shared" si="64"/>
        <v>16.704000000000001</v>
      </c>
      <c r="AH317" s="390">
        <f t="shared" si="65"/>
        <v>16.616000000000003</v>
      </c>
      <c r="AI317" s="390">
        <f t="shared" si="66"/>
        <v>17.148000000000003</v>
      </c>
      <c r="AJ317" s="390">
        <f t="shared" si="67"/>
        <v>16.431000000000001</v>
      </c>
      <c r="AK317" s="390">
        <f t="shared" si="68"/>
        <v>16.715000000000003</v>
      </c>
      <c r="AL317" s="390">
        <f t="shared" si="69"/>
        <v>16.825000000000003</v>
      </c>
      <c r="AM317" s="390">
        <f t="shared" si="70"/>
        <v>16.706000000000003</v>
      </c>
      <c r="AN317" s="390">
        <f t="shared" si="71"/>
        <v>16.300000000000004</v>
      </c>
      <c r="AO317" s="390">
        <f t="shared" si="72"/>
        <v>17.203000000000003</v>
      </c>
    </row>
    <row r="318" spans="1:41" ht="15" customHeight="1" x14ac:dyDescent="0.25">
      <c r="A318" s="127" t="s">
        <v>3320</v>
      </c>
      <c r="B318" s="125" t="s">
        <v>2077</v>
      </c>
      <c r="C318" s="125" t="s">
        <v>3997</v>
      </c>
      <c r="D318" s="125" t="s">
        <v>3321</v>
      </c>
      <c r="E318" s="125" t="s">
        <v>3289</v>
      </c>
      <c r="F318" s="126">
        <v>20.170000000000002</v>
      </c>
      <c r="G318" s="126">
        <v>20.37</v>
      </c>
      <c r="H318" s="126">
        <v>16.14</v>
      </c>
      <c r="I318" s="126"/>
      <c r="J318" s="317"/>
      <c r="K318" s="323">
        <f>ROUND(SUMIF('VGT-Bewegungsdaten'!B:B,A318,'VGT-Bewegungsdaten'!C:C),3)</f>
        <v>0</v>
      </c>
      <c r="L318" s="324">
        <f>ROUND(SUMIF('VGT-Bewegungsdaten'!B:B,$A318,'VGT-Bewegungsdaten'!D:D),2)</f>
        <v>0</v>
      </c>
      <c r="N318" s="376" t="s">
        <v>4930</v>
      </c>
      <c r="O318" s="376" t="s">
        <v>4940</v>
      </c>
      <c r="P318" s="326">
        <f>ROUND(SUMIF('AV-Bewegungsdaten'!B:B,A318,'AV-Bewegungsdaten'!C:C),3)</f>
        <v>0</v>
      </c>
      <c r="Q318" s="324">
        <f>ROUND(SUMIF('AV-Bewegungsdaten'!B:B,$A318,'AV-Bewegungsdaten'!D:D),2)</f>
        <v>0</v>
      </c>
      <c r="T318" s="327"/>
      <c r="U318" s="326">
        <f>ROUND(SUMIF('DV-Bewegungsdaten'!B:B,Kategorien!A318,'DV-Bewegungsdaten'!D:D),3)</f>
        <v>0</v>
      </c>
      <c r="V318" s="324">
        <f>ROUND(SUMIF('DV-Bewegungsdaten'!B:B,Kategorien!A318,'DV-Bewegungsdaten'!E:E),3)</f>
        <v>0</v>
      </c>
      <c r="AD318" s="390">
        <f t="shared" si="61"/>
        <v>15.431000000000001</v>
      </c>
      <c r="AE318" s="390">
        <f t="shared" si="62"/>
        <v>16.088000000000001</v>
      </c>
      <c r="AF318" s="390">
        <f t="shared" si="63"/>
        <v>17.307000000000002</v>
      </c>
      <c r="AG318" s="390">
        <f t="shared" si="64"/>
        <v>16.673999999999999</v>
      </c>
      <c r="AH318" s="390">
        <f t="shared" si="65"/>
        <v>16.586000000000002</v>
      </c>
      <c r="AI318" s="390">
        <f t="shared" si="66"/>
        <v>17.118000000000002</v>
      </c>
      <c r="AJ318" s="390">
        <f t="shared" si="67"/>
        <v>16.401</v>
      </c>
      <c r="AK318" s="390">
        <f t="shared" si="68"/>
        <v>16.685000000000002</v>
      </c>
      <c r="AL318" s="390">
        <f t="shared" si="69"/>
        <v>16.795000000000002</v>
      </c>
      <c r="AM318" s="390">
        <f t="shared" si="70"/>
        <v>16.676000000000002</v>
      </c>
      <c r="AN318" s="390">
        <f t="shared" si="71"/>
        <v>16.270000000000003</v>
      </c>
      <c r="AO318" s="390">
        <f t="shared" si="72"/>
        <v>17.173000000000002</v>
      </c>
    </row>
    <row r="319" spans="1:41" ht="15" customHeight="1" x14ac:dyDescent="0.25">
      <c r="A319" s="127" t="s">
        <v>4082</v>
      </c>
      <c r="B319" s="125" t="s">
        <v>2077</v>
      </c>
      <c r="C319" s="125" t="s">
        <v>3997</v>
      </c>
      <c r="D319" s="125" t="s">
        <v>4083</v>
      </c>
      <c r="E319" s="125" t="s">
        <v>4051</v>
      </c>
      <c r="F319" s="126">
        <v>20.14</v>
      </c>
      <c r="G319" s="126">
        <v>20.34</v>
      </c>
      <c r="H319" s="126">
        <v>16.11</v>
      </c>
      <c r="I319" s="126"/>
      <c r="J319" s="317"/>
      <c r="K319" s="323">
        <f>ROUND(SUMIF('VGT-Bewegungsdaten'!B:B,A319,'VGT-Bewegungsdaten'!C:C),3)</f>
        <v>0</v>
      </c>
      <c r="L319" s="324">
        <f>ROUND(SUMIF('VGT-Bewegungsdaten'!B:B,$A319,'VGT-Bewegungsdaten'!D:D),2)</f>
        <v>0</v>
      </c>
      <c r="N319" s="376" t="s">
        <v>4930</v>
      </c>
      <c r="O319" s="376" t="s">
        <v>4940</v>
      </c>
      <c r="P319" s="326">
        <f>ROUND(SUMIF('AV-Bewegungsdaten'!B:B,A319,'AV-Bewegungsdaten'!C:C),3)</f>
        <v>0</v>
      </c>
      <c r="Q319" s="324">
        <f>ROUND(SUMIF('AV-Bewegungsdaten'!B:B,$A319,'AV-Bewegungsdaten'!D:D),2)</f>
        <v>0</v>
      </c>
      <c r="T319" s="327"/>
      <c r="U319" s="326">
        <f>ROUND(SUMIF('DV-Bewegungsdaten'!B:B,Kategorien!A319,'DV-Bewegungsdaten'!D:D),3)</f>
        <v>0</v>
      </c>
      <c r="V319" s="324">
        <f>ROUND(SUMIF('DV-Bewegungsdaten'!B:B,Kategorien!A319,'DV-Bewegungsdaten'!E:E),3)</f>
        <v>0</v>
      </c>
      <c r="AD319" s="390">
        <f t="shared" si="61"/>
        <v>15.401</v>
      </c>
      <c r="AE319" s="390">
        <f t="shared" si="62"/>
        <v>16.058</v>
      </c>
      <c r="AF319" s="390">
        <f t="shared" si="63"/>
        <v>17.277000000000001</v>
      </c>
      <c r="AG319" s="390">
        <f t="shared" si="64"/>
        <v>16.643999999999998</v>
      </c>
      <c r="AH319" s="390">
        <f t="shared" si="65"/>
        <v>16.556000000000001</v>
      </c>
      <c r="AI319" s="390">
        <f t="shared" si="66"/>
        <v>17.088000000000001</v>
      </c>
      <c r="AJ319" s="390">
        <f t="shared" si="67"/>
        <v>16.370999999999999</v>
      </c>
      <c r="AK319" s="390">
        <f t="shared" si="68"/>
        <v>16.655000000000001</v>
      </c>
      <c r="AL319" s="390">
        <f t="shared" si="69"/>
        <v>16.765000000000001</v>
      </c>
      <c r="AM319" s="390">
        <f t="shared" si="70"/>
        <v>16.646000000000001</v>
      </c>
      <c r="AN319" s="390">
        <f t="shared" si="71"/>
        <v>16.240000000000002</v>
      </c>
      <c r="AO319" s="390">
        <f t="shared" si="72"/>
        <v>17.143000000000001</v>
      </c>
    </row>
    <row r="320" spans="1:41" ht="15" customHeight="1" x14ac:dyDescent="0.25">
      <c r="A320" s="127" t="s">
        <v>6453</v>
      </c>
      <c r="B320" s="125" t="s">
        <v>2077</v>
      </c>
      <c r="C320" s="125" t="s">
        <v>3997</v>
      </c>
      <c r="D320" s="125" t="s">
        <v>6454</v>
      </c>
      <c r="E320" s="125" t="s">
        <v>5279</v>
      </c>
      <c r="F320" s="126">
        <v>20.080000000000002</v>
      </c>
      <c r="G320" s="126">
        <v>20.28</v>
      </c>
      <c r="H320" s="126">
        <v>16.059999999999999</v>
      </c>
      <c r="I320" s="126"/>
      <c r="J320" s="317"/>
      <c r="K320" s="323">
        <f>ROUND(SUMIF('VGT-Bewegungsdaten'!B:B,A320,'VGT-Bewegungsdaten'!C:C),3)</f>
        <v>0</v>
      </c>
      <c r="L320" s="324">
        <f>ROUND(SUMIF('VGT-Bewegungsdaten'!B:B,$A320,'VGT-Bewegungsdaten'!D:D),2)</f>
        <v>0</v>
      </c>
      <c r="N320" s="376" t="s">
        <v>4930</v>
      </c>
      <c r="O320" s="376" t="s">
        <v>4940</v>
      </c>
      <c r="P320" s="326">
        <f>ROUND(SUMIF('AV-Bewegungsdaten'!B:B,A320,'AV-Bewegungsdaten'!C:C),3)</f>
        <v>0</v>
      </c>
      <c r="Q320" s="324">
        <f>ROUND(SUMIF('AV-Bewegungsdaten'!B:B,$A320,'AV-Bewegungsdaten'!D:D),2)</f>
        <v>0</v>
      </c>
      <c r="T320" s="327"/>
      <c r="U320" s="326">
        <f>ROUND(SUMIF('DV-Bewegungsdaten'!B:B,Kategorien!A320,'DV-Bewegungsdaten'!D:D),3)</f>
        <v>0</v>
      </c>
      <c r="V320" s="324">
        <f>ROUND(SUMIF('DV-Bewegungsdaten'!B:B,Kategorien!A320,'DV-Bewegungsdaten'!E:E),3)</f>
        <v>0</v>
      </c>
      <c r="AD320" s="390">
        <f t="shared" si="61"/>
        <v>15.341000000000001</v>
      </c>
      <c r="AE320" s="390">
        <f t="shared" si="62"/>
        <v>15.998000000000001</v>
      </c>
      <c r="AF320" s="390">
        <f t="shared" si="63"/>
        <v>17.217000000000002</v>
      </c>
      <c r="AG320" s="390">
        <f t="shared" si="64"/>
        <v>16.584</v>
      </c>
      <c r="AH320" s="390">
        <f t="shared" si="65"/>
        <v>16.496000000000002</v>
      </c>
      <c r="AI320" s="390">
        <f t="shared" si="66"/>
        <v>17.028000000000002</v>
      </c>
      <c r="AJ320" s="390">
        <f t="shared" si="67"/>
        <v>16.311</v>
      </c>
      <c r="AK320" s="390">
        <f t="shared" si="68"/>
        <v>16.595000000000002</v>
      </c>
      <c r="AL320" s="390">
        <f t="shared" si="69"/>
        <v>16.705000000000002</v>
      </c>
      <c r="AM320" s="390">
        <f t="shared" si="70"/>
        <v>16.586000000000002</v>
      </c>
      <c r="AN320" s="390">
        <f t="shared" si="71"/>
        <v>16.18</v>
      </c>
      <c r="AO320" s="390">
        <f t="shared" si="72"/>
        <v>17.083000000000002</v>
      </c>
    </row>
    <row r="321" spans="1:41" ht="15" customHeight="1" x14ac:dyDescent="0.25">
      <c r="A321" s="127" t="s">
        <v>234</v>
      </c>
      <c r="B321" s="125" t="s">
        <v>2077</v>
      </c>
      <c r="C321" s="125" t="s">
        <v>3997</v>
      </c>
      <c r="D321" s="125" t="s">
        <v>235</v>
      </c>
      <c r="E321" s="125" t="s">
        <v>2452</v>
      </c>
      <c r="F321" s="126">
        <v>18.23</v>
      </c>
      <c r="G321" s="126">
        <v>18.43</v>
      </c>
      <c r="H321" s="126">
        <v>14.58</v>
      </c>
      <c r="I321" s="126"/>
      <c r="J321" s="317"/>
      <c r="K321" s="323">
        <f>ROUND(SUMIF('VGT-Bewegungsdaten'!B:B,A321,'VGT-Bewegungsdaten'!C:C),3)</f>
        <v>0</v>
      </c>
      <c r="L321" s="324">
        <f>ROUND(SUMIF('VGT-Bewegungsdaten'!B:B,$A321,'VGT-Bewegungsdaten'!D:D),2)</f>
        <v>0</v>
      </c>
      <c r="N321" s="376" t="s">
        <v>4930</v>
      </c>
      <c r="O321" s="376" t="s">
        <v>4940</v>
      </c>
      <c r="P321" s="326">
        <f>ROUND(SUMIF('AV-Bewegungsdaten'!B:B,A321,'AV-Bewegungsdaten'!C:C),3)</f>
        <v>0</v>
      </c>
      <c r="Q321" s="324">
        <f>ROUND(SUMIF('AV-Bewegungsdaten'!B:B,$A321,'AV-Bewegungsdaten'!D:D),2)</f>
        <v>0</v>
      </c>
      <c r="T321" s="327"/>
      <c r="U321" s="326">
        <f>ROUND(SUMIF('DV-Bewegungsdaten'!B:B,Kategorien!A321,'DV-Bewegungsdaten'!D:D),3)</f>
        <v>0</v>
      </c>
      <c r="V321" s="324">
        <f>ROUND(SUMIF('DV-Bewegungsdaten'!B:B,Kategorien!A321,'DV-Bewegungsdaten'!E:E),3)</f>
        <v>0</v>
      </c>
      <c r="AD321" s="390">
        <f t="shared" si="61"/>
        <v>13.491</v>
      </c>
      <c r="AE321" s="390">
        <f t="shared" si="62"/>
        <v>14.148</v>
      </c>
      <c r="AF321" s="390">
        <f t="shared" si="63"/>
        <v>15.366999999999999</v>
      </c>
      <c r="AG321" s="390">
        <f t="shared" si="64"/>
        <v>14.734</v>
      </c>
      <c r="AH321" s="390">
        <f t="shared" si="65"/>
        <v>14.646000000000001</v>
      </c>
      <c r="AI321" s="390">
        <f t="shared" si="66"/>
        <v>15.178000000000001</v>
      </c>
      <c r="AJ321" s="390">
        <f t="shared" si="67"/>
        <v>14.461</v>
      </c>
      <c r="AK321" s="390">
        <f t="shared" si="68"/>
        <v>14.744999999999999</v>
      </c>
      <c r="AL321" s="390">
        <f t="shared" si="69"/>
        <v>14.855</v>
      </c>
      <c r="AM321" s="390">
        <f t="shared" si="70"/>
        <v>14.736000000000001</v>
      </c>
      <c r="AN321" s="390">
        <f t="shared" si="71"/>
        <v>14.33</v>
      </c>
      <c r="AO321" s="390">
        <f t="shared" si="72"/>
        <v>15.233000000000001</v>
      </c>
    </row>
    <row r="322" spans="1:41" ht="15" customHeight="1" x14ac:dyDescent="0.25">
      <c r="A322" s="127" t="s">
        <v>236</v>
      </c>
      <c r="B322" s="125" t="s">
        <v>2077</v>
      </c>
      <c r="C322" s="125" t="s">
        <v>3997</v>
      </c>
      <c r="D322" s="125" t="s">
        <v>237</v>
      </c>
      <c r="E322" s="125" t="s">
        <v>1538</v>
      </c>
      <c r="F322" s="126">
        <v>21.23</v>
      </c>
      <c r="G322" s="126">
        <v>21.43</v>
      </c>
      <c r="H322" s="126">
        <v>16.98</v>
      </c>
      <c r="I322" s="126"/>
      <c r="J322" s="317"/>
      <c r="K322" s="323">
        <f>ROUND(SUMIF('VGT-Bewegungsdaten'!B:B,A322,'VGT-Bewegungsdaten'!C:C),3)</f>
        <v>0</v>
      </c>
      <c r="L322" s="324">
        <f>ROUND(SUMIF('VGT-Bewegungsdaten'!B:B,$A322,'VGT-Bewegungsdaten'!D:D),2)</f>
        <v>0</v>
      </c>
      <c r="N322" s="376" t="s">
        <v>4930</v>
      </c>
      <c r="O322" s="376" t="s">
        <v>4940</v>
      </c>
      <c r="P322" s="326">
        <f>ROUND(SUMIF('AV-Bewegungsdaten'!B:B,A322,'AV-Bewegungsdaten'!C:C),3)</f>
        <v>0</v>
      </c>
      <c r="Q322" s="324">
        <f>ROUND(SUMIF('AV-Bewegungsdaten'!B:B,$A322,'AV-Bewegungsdaten'!D:D),2)</f>
        <v>0</v>
      </c>
      <c r="T322" s="327"/>
      <c r="U322" s="326">
        <f>ROUND(SUMIF('DV-Bewegungsdaten'!B:B,Kategorien!A322,'DV-Bewegungsdaten'!D:D),3)</f>
        <v>0</v>
      </c>
      <c r="V322" s="324">
        <f>ROUND(SUMIF('DV-Bewegungsdaten'!B:B,Kategorien!A322,'DV-Bewegungsdaten'!E:E),3)</f>
        <v>0</v>
      </c>
      <c r="AD322" s="390">
        <f t="shared" si="61"/>
        <v>16.491</v>
      </c>
      <c r="AE322" s="390">
        <f t="shared" si="62"/>
        <v>17.148</v>
      </c>
      <c r="AF322" s="390">
        <f t="shared" si="63"/>
        <v>18.367000000000001</v>
      </c>
      <c r="AG322" s="390">
        <f t="shared" si="64"/>
        <v>17.733999999999998</v>
      </c>
      <c r="AH322" s="390">
        <f t="shared" si="65"/>
        <v>17.646000000000001</v>
      </c>
      <c r="AI322" s="390">
        <f t="shared" si="66"/>
        <v>18.178000000000001</v>
      </c>
      <c r="AJ322" s="390">
        <f t="shared" si="67"/>
        <v>17.460999999999999</v>
      </c>
      <c r="AK322" s="390">
        <f t="shared" si="68"/>
        <v>17.745000000000001</v>
      </c>
      <c r="AL322" s="390">
        <f t="shared" si="69"/>
        <v>17.855</v>
      </c>
      <c r="AM322" s="390">
        <f t="shared" si="70"/>
        <v>17.736000000000001</v>
      </c>
      <c r="AN322" s="390">
        <f t="shared" si="71"/>
        <v>17.329999999999998</v>
      </c>
      <c r="AO322" s="390">
        <f t="shared" si="72"/>
        <v>18.233000000000001</v>
      </c>
    </row>
    <row r="323" spans="1:41" ht="15" customHeight="1" x14ac:dyDescent="0.25">
      <c r="A323" s="127" t="s">
        <v>238</v>
      </c>
      <c r="B323" s="125" t="s">
        <v>2077</v>
      </c>
      <c r="C323" s="125" t="s">
        <v>3997</v>
      </c>
      <c r="D323" s="125" t="s">
        <v>239</v>
      </c>
      <c r="E323" s="125" t="s">
        <v>1541</v>
      </c>
      <c r="F323" s="126">
        <v>21.23</v>
      </c>
      <c r="G323" s="126">
        <v>21.43</v>
      </c>
      <c r="H323" s="126">
        <v>16.98</v>
      </c>
      <c r="I323" s="126"/>
      <c r="J323" s="317"/>
      <c r="K323" s="323">
        <f>ROUND(SUMIF('VGT-Bewegungsdaten'!B:B,A323,'VGT-Bewegungsdaten'!C:C),3)</f>
        <v>0</v>
      </c>
      <c r="L323" s="324">
        <f>ROUND(SUMIF('VGT-Bewegungsdaten'!B:B,$A323,'VGT-Bewegungsdaten'!D:D),2)</f>
        <v>0</v>
      </c>
      <c r="N323" s="376" t="s">
        <v>4930</v>
      </c>
      <c r="O323" s="376" t="s">
        <v>4940</v>
      </c>
      <c r="P323" s="326">
        <f>ROUND(SUMIF('AV-Bewegungsdaten'!B:B,A323,'AV-Bewegungsdaten'!C:C),3)</f>
        <v>0</v>
      </c>
      <c r="Q323" s="324">
        <f>ROUND(SUMIF('AV-Bewegungsdaten'!B:B,$A323,'AV-Bewegungsdaten'!D:D),2)</f>
        <v>0</v>
      </c>
      <c r="T323" s="327"/>
      <c r="U323" s="326">
        <f>ROUND(SUMIF('DV-Bewegungsdaten'!B:B,Kategorien!A323,'DV-Bewegungsdaten'!D:D),3)</f>
        <v>0</v>
      </c>
      <c r="V323" s="324">
        <f>ROUND(SUMIF('DV-Bewegungsdaten'!B:B,Kategorien!A323,'DV-Bewegungsdaten'!E:E),3)</f>
        <v>0</v>
      </c>
      <c r="AD323" s="390">
        <f t="shared" si="61"/>
        <v>16.491</v>
      </c>
      <c r="AE323" s="390">
        <f t="shared" si="62"/>
        <v>17.148</v>
      </c>
      <c r="AF323" s="390">
        <f t="shared" si="63"/>
        <v>18.367000000000001</v>
      </c>
      <c r="AG323" s="390">
        <f t="shared" si="64"/>
        <v>17.733999999999998</v>
      </c>
      <c r="AH323" s="390">
        <f t="shared" si="65"/>
        <v>17.646000000000001</v>
      </c>
      <c r="AI323" s="390">
        <f t="shared" si="66"/>
        <v>18.178000000000001</v>
      </c>
      <c r="AJ323" s="390">
        <f t="shared" si="67"/>
        <v>17.460999999999999</v>
      </c>
      <c r="AK323" s="390">
        <f t="shared" si="68"/>
        <v>17.745000000000001</v>
      </c>
      <c r="AL323" s="390">
        <f t="shared" si="69"/>
        <v>17.855</v>
      </c>
      <c r="AM323" s="390">
        <f t="shared" si="70"/>
        <v>17.736000000000001</v>
      </c>
      <c r="AN323" s="390">
        <f t="shared" si="71"/>
        <v>17.329999999999998</v>
      </c>
      <c r="AO323" s="390">
        <f t="shared" si="72"/>
        <v>18.233000000000001</v>
      </c>
    </row>
    <row r="324" spans="1:41" ht="15" customHeight="1" x14ac:dyDescent="0.25">
      <c r="A324" s="127" t="s">
        <v>2578</v>
      </c>
      <c r="B324" s="125" t="s">
        <v>2077</v>
      </c>
      <c r="C324" s="125" t="s">
        <v>3997</v>
      </c>
      <c r="D324" s="125" t="s">
        <v>2579</v>
      </c>
      <c r="E324" s="125" t="s">
        <v>2545</v>
      </c>
      <c r="F324" s="126">
        <v>21.200000000000003</v>
      </c>
      <c r="G324" s="126">
        <v>21.400000000000002</v>
      </c>
      <c r="H324" s="126">
        <v>16.96</v>
      </c>
      <c r="I324" s="126"/>
      <c r="J324" s="317"/>
      <c r="K324" s="323">
        <f>ROUND(SUMIF('VGT-Bewegungsdaten'!B:B,A324,'VGT-Bewegungsdaten'!C:C),3)</f>
        <v>0</v>
      </c>
      <c r="L324" s="324">
        <f>ROUND(SUMIF('VGT-Bewegungsdaten'!B:B,$A324,'VGT-Bewegungsdaten'!D:D),2)</f>
        <v>0</v>
      </c>
      <c r="N324" s="376" t="s">
        <v>4930</v>
      </c>
      <c r="O324" s="376" t="s">
        <v>4940</v>
      </c>
      <c r="P324" s="326">
        <f>ROUND(SUMIF('AV-Bewegungsdaten'!B:B,A324,'AV-Bewegungsdaten'!C:C),3)</f>
        <v>0</v>
      </c>
      <c r="Q324" s="324">
        <f>ROUND(SUMIF('AV-Bewegungsdaten'!B:B,$A324,'AV-Bewegungsdaten'!D:D),2)</f>
        <v>0</v>
      </c>
      <c r="T324" s="327"/>
      <c r="U324" s="326">
        <f>ROUND(SUMIF('DV-Bewegungsdaten'!B:B,Kategorien!A324,'DV-Bewegungsdaten'!D:D),3)</f>
        <v>0</v>
      </c>
      <c r="V324" s="324">
        <f>ROUND(SUMIF('DV-Bewegungsdaten'!B:B,Kategorien!A324,'DV-Bewegungsdaten'!E:E),3)</f>
        <v>0</v>
      </c>
      <c r="AD324" s="390">
        <f t="shared" si="61"/>
        <v>16.461000000000002</v>
      </c>
      <c r="AE324" s="390">
        <f t="shared" si="62"/>
        <v>17.118000000000002</v>
      </c>
      <c r="AF324" s="390">
        <f t="shared" si="63"/>
        <v>18.337000000000003</v>
      </c>
      <c r="AG324" s="390">
        <f t="shared" si="64"/>
        <v>17.704000000000001</v>
      </c>
      <c r="AH324" s="390">
        <f t="shared" si="65"/>
        <v>17.616000000000003</v>
      </c>
      <c r="AI324" s="390">
        <f t="shared" si="66"/>
        <v>18.148000000000003</v>
      </c>
      <c r="AJ324" s="390">
        <f t="shared" si="67"/>
        <v>17.431000000000001</v>
      </c>
      <c r="AK324" s="390">
        <f t="shared" si="68"/>
        <v>17.715000000000003</v>
      </c>
      <c r="AL324" s="390">
        <f t="shared" si="69"/>
        <v>17.825000000000003</v>
      </c>
      <c r="AM324" s="390">
        <f t="shared" si="70"/>
        <v>17.706000000000003</v>
      </c>
      <c r="AN324" s="390">
        <f t="shared" si="71"/>
        <v>17.300000000000004</v>
      </c>
      <c r="AO324" s="390">
        <f t="shared" si="72"/>
        <v>18.203000000000003</v>
      </c>
    </row>
    <row r="325" spans="1:41" ht="15" customHeight="1" x14ac:dyDescent="0.25">
      <c r="A325" s="127" t="s">
        <v>3322</v>
      </c>
      <c r="B325" s="125" t="s">
        <v>2077</v>
      </c>
      <c r="C325" s="125" t="s">
        <v>3997</v>
      </c>
      <c r="D325" s="125" t="s">
        <v>3323</v>
      </c>
      <c r="E325" s="125" t="s">
        <v>3289</v>
      </c>
      <c r="F325" s="126">
        <v>21.17</v>
      </c>
      <c r="G325" s="126">
        <v>21.37</v>
      </c>
      <c r="H325" s="126">
        <v>16.940000000000001</v>
      </c>
      <c r="I325" s="126"/>
      <c r="J325" s="317"/>
      <c r="K325" s="323">
        <f>ROUND(SUMIF('VGT-Bewegungsdaten'!B:B,A325,'VGT-Bewegungsdaten'!C:C),3)</f>
        <v>0</v>
      </c>
      <c r="L325" s="324">
        <f>ROUND(SUMIF('VGT-Bewegungsdaten'!B:B,$A325,'VGT-Bewegungsdaten'!D:D),2)</f>
        <v>0</v>
      </c>
      <c r="N325" s="376" t="s">
        <v>4930</v>
      </c>
      <c r="O325" s="376" t="s">
        <v>4940</v>
      </c>
      <c r="P325" s="326">
        <f>ROUND(SUMIF('AV-Bewegungsdaten'!B:B,A325,'AV-Bewegungsdaten'!C:C),3)</f>
        <v>0</v>
      </c>
      <c r="Q325" s="324">
        <f>ROUND(SUMIF('AV-Bewegungsdaten'!B:B,$A325,'AV-Bewegungsdaten'!D:D),2)</f>
        <v>0</v>
      </c>
      <c r="T325" s="327"/>
      <c r="U325" s="326">
        <f>ROUND(SUMIF('DV-Bewegungsdaten'!B:B,Kategorien!A325,'DV-Bewegungsdaten'!D:D),3)</f>
        <v>0</v>
      </c>
      <c r="V325" s="324">
        <f>ROUND(SUMIF('DV-Bewegungsdaten'!B:B,Kategorien!A325,'DV-Bewegungsdaten'!E:E),3)</f>
        <v>0</v>
      </c>
      <c r="AD325" s="390">
        <f t="shared" si="61"/>
        <v>16.431000000000001</v>
      </c>
      <c r="AE325" s="390">
        <f t="shared" si="62"/>
        <v>17.088000000000001</v>
      </c>
      <c r="AF325" s="390">
        <f t="shared" si="63"/>
        <v>18.307000000000002</v>
      </c>
      <c r="AG325" s="390">
        <f t="shared" si="64"/>
        <v>17.673999999999999</v>
      </c>
      <c r="AH325" s="390">
        <f t="shared" si="65"/>
        <v>17.586000000000002</v>
      </c>
      <c r="AI325" s="390">
        <f t="shared" si="66"/>
        <v>18.118000000000002</v>
      </c>
      <c r="AJ325" s="390">
        <f t="shared" si="67"/>
        <v>17.401</v>
      </c>
      <c r="AK325" s="390">
        <f t="shared" si="68"/>
        <v>17.685000000000002</v>
      </c>
      <c r="AL325" s="390">
        <f t="shared" si="69"/>
        <v>17.795000000000002</v>
      </c>
      <c r="AM325" s="390">
        <f t="shared" si="70"/>
        <v>17.676000000000002</v>
      </c>
      <c r="AN325" s="390">
        <f t="shared" si="71"/>
        <v>17.270000000000003</v>
      </c>
      <c r="AO325" s="390">
        <f t="shared" si="72"/>
        <v>18.173000000000002</v>
      </c>
    </row>
    <row r="326" spans="1:41" ht="15" customHeight="1" x14ac:dyDescent="0.25">
      <c r="A326" s="127" t="s">
        <v>4084</v>
      </c>
      <c r="B326" s="125" t="s">
        <v>2077</v>
      </c>
      <c r="C326" s="125" t="s">
        <v>3997</v>
      </c>
      <c r="D326" s="125" t="s">
        <v>4085</v>
      </c>
      <c r="E326" s="125" t="s">
        <v>4051</v>
      </c>
      <c r="F326" s="126">
        <v>21.14</v>
      </c>
      <c r="G326" s="126">
        <v>21.34</v>
      </c>
      <c r="H326" s="126">
        <v>16.91</v>
      </c>
      <c r="I326" s="126"/>
      <c r="J326" s="317"/>
      <c r="K326" s="323">
        <f>ROUND(SUMIF('VGT-Bewegungsdaten'!B:B,A326,'VGT-Bewegungsdaten'!C:C),3)</f>
        <v>0</v>
      </c>
      <c r="L326" s="324">
        <f>ROUND(SUMIF('VGT-Bewegungsdaten'!B:B,$A326,'VGT-Bewegungsdaten'!D:D),2)</f>
        <v>0</v>
      </c>
      <c r="N326" s="376" t="s">
        <v>4930</v>
      </c>
      <c r="O326" s="376" t="s">
        <v>4940</v>
      </c>
      <c r="P326" s="326">
        <f>ROUND(SUMIF('AV-Bewegungsdaten'!B:B,A326,'AV-Bewegungsdaten'!C:C),3)</f>
        <v>0</v>
      </c>
      <c r="Q326" s="324">
        <f>ROUND(SUMIF('AV-Bewegungsdaten'!B:B,$A326,'AV-Bewegungsdaten'!D:D),2)</f>
        <v>0</v>
      </c>
      <c r="T326" s="327"/>
      <c r="U326" s="326">
        <f>ROUND(SUMIF('DV-Bewegungsdaten'!B:B,Kategorien!A326,'DV-Bewegungsdaten'!D:D),3)</f>
        <v>0</v>
      </c>
      <c r="V326" s="324">
        <f>ROUND(SUMIF('DV-Bewegungsdaten'!B:B,Kategorien!A326,'DV-Bewegungsdaten'!E:E),3)</f>
        <v>0</v>
      </c>
      <c r="AD326" s="390">
        <f t="shared" si="61"/>
        <v>16.401</v>
      </c>
      <c r="AE326" s="390">
        <f t="shared" si="62"/>
        <v>17.058</v>
      </c>
      <c r="AF326" s="390">
        <f t="shared" si="63"/>
        <v>18.277000000000001</v>
      </c>
      <c r="AG326" s="390">
        <f t="shared" si="64"/>
        <v>17.643999999999998</v>
      </c>
      <c r="AH326" s="390">
        <f t="shared" si="65"/>
        <v>17.556000000000001</v>
      </c>
      <c r="AI326" s="390">
        <f t="shared" si="66"/>
        <v>18.088000000000001</v>
      </c>
      <c r="AJ326" s="390">
        <f t="shared" si="67"/>
        <v>17.370999999999999</v>
      </c>
      <c r="AK326" s="390">
        <f t="shared" si="68"/>
        <v>17.655000000000001</v>
      </c>
      <c r="AL326" s="390">
        <f t="shared" si="69"/>
        <v>17.765000000000001</v>
      </c>
      <c r="AM326" s="390">
        <f t="shared" si="70"/>
        <v>17.646000000000001</v>
      </c>
      <c r="AN326" s="390">
        <f t="shared" si="71"/>
        <v>17.240000000000002</v>
      </c>
      <c r="AO326" s="390">
        <f t="shared" si="72"/>
        <v>18.143000000000001</v>
      </c>
    </row>
    <row r="327" spans="1:41" ht="15" customHeight="1" x14ac:dyDescent="0.25">
      <c r="A327" s="127" t="s">
        <v>240</v>
      </c>
      <c r="B327" s="125" t="s">
        <v>2077</v>
      </c>
      <c r="C327" s="125" t="s">
        <v>3997</v>
      </c>
      <c r="D327" s="125" t="s">
        <v>241</v>
      </c>
      <c r="E327" s="125" t="s">
        <v>2452</v>
      </c>
      <c r="F327" s="126">
        <v>18.23</v>
      </c>
      <c r="G327" s="126">
        <v>18.43</v>
      </c>
      <c r="H327" s="126">
        <v>14.58</v>
      </c>
      <c r="I327" s="126"/>
      <c r="J327" s="317"/>
      <c r="K327" s="323">
        <f>ROUND(SUMIF('VGT-Bewegungsdaten'!B:B,A327,'VGT-Bewegungsdaten'!C:C),3)</f>
        <v>0</v>
      </c>
      <c r="L327" s="324">
        <f>ROUND(SUMIF('VGT-Bewegungsdaten'!B:B,$A327,'VGT-Bewegungsdaten'!D:D),2)</f>
        <v>0</v>
      </c>
      <c r="N327" s="376" t="s">
        <v>4930</v>
      </c>
      <c r="O327" s="376" t="s">
        <v>4940</v>
      </c>
      <c r="P327" s="326">
        <f>ROUND(SUMIF('AV-Bewegungsdaten'!B:B,A327,'AV-Bewegungsdaten'!C:C),3)</f>
        <v>0</v>
      </c>
      <c r="Q327" s="324">
        <f>ROUND(SUMIF('AV-Bewegungsdaten'!B:B,$A327,'AV-Bewegungsdaten'!D:D),2)</f>
        <v>0</v>
      </c>
      <c r="T327" s="327"/>
      <c r="U327" s="326">
        <f>ROUND(SUMIF('DV-Bewegungsdaten'!B:B,Kategorien!A327,'DV-Bewegungsdaten'!D:D),3)</f>
        <v>0</v>
      </c>
      <c r="V327" s="324">
        <f>ROUND(SUMIF('DV-Bewegungsdaten'!B:B,Kategorien!A327,'DV-Bewegungsdaten'!E:E),3)</f>
        <v>0</v>
      </c>
      <c r="AD327" s="390">
        <f t="shared" si="61"/>
        <v>13.491</v>
      </c>
      <c r="AE327" s="390">
        <f t="shared" si="62"/>
        <v>14.148</v>
      </c>
      <c r="AF327" s="390">
        <f t="shared" si="63"/>
        <v>15.366999999999999</v>
      </c>
      <c r="AG327" s="390">
        <f t="shared" si="64"/>
        <v>14.734</v>
      </c>
      <c r="AH327" s="390">
        <f t="shared" si="65"/>
        <v>14.646000000000001</v>
      </c>
      <c r="AI327" s="390">
        <f t="shared" si="66"/>
        <v>15.178000000000001</v>
      </c>
      <c r="AJ327" s="390">
        <f t="shared" si="67"/>
        <v>14.461</v>
      </c>
      <c r="AK327" s="390">
        <f t="shared" si="68"/>
        <v>14.744999999999999</v>
      </c>
      <c r="AL327" s="390">
        <f t="shared" si="69"/>
        <v>14.855</v>
      </c>
      <c r="AM327" s="390">
        <f t="shared" si="70"/>
        <v>14.736000000000001</v>
      </c>
      <c r="AN327" s="390">
        <f t="shared" si="71"/>
        <v>14.33</v>
      </c>
      <c r="AO327" s="390">
        <f t="shared" si="72"/>
        <v>15.233000000000001</v>
      </c>
    </row>
    <row r="328" spans="1:41" ht="15" customHeight="1" x14ac:dyDescent="0.25">
      <c r="A328" s="127" t="s">
        <v>242</v>
      </c>
      <c r="B328" s="125" t="s">
        <v>2077</v>
      </c>
      <c r="C328" s="125" t="s">
        <v>3997</v>
      </c>
      <c r="D328" s="125" t="s">
        <v>243</v>
      </c>
      <c r="E328" s="125" t="s">
        <v>1538</v>
      </c>
      <c r="F328" s="126">
        <v>21.23</v>
      </c>
      <c r="G328" s="126">
        <v>21.43</v>
      </c>
      <c r="H328" s="126">
        <v>16.98</v>
      </c>
      <c r="I328" s="126"/>
      <c r="J328" s="317"/>
      <c r="K328" s="323">
        <f>ROUND(SUMIF('VGT-Bewegungsdaten'!B:B,A328,'VGT-Bewegungsdaten'!C:C),3)</f>
        <v>0</v>
      </c>
      <c r="L328" s="324">
        <f>ROUND(SUMIF('VGT-Bewegungsdaten'!B:B,$A328,'VGT-Bewegungsdaten'!D:D),2)</f>
        <v>0</v>
      </c>
      <c r="N328" s="376" t="s">
        <v>4930</v>
      </c>
      <c r="O328" s="376" t="s">
        <v>4940</v>
      </c>
      <c r="P328" s="326">
        <f>ROUND(SUMIF('AV-Bewegungsdaten'!B:B,A328,'AV-Bewegungsdaten'!C:C),3)</f>
        <v>0</v>
      </c>
      <c r="Q328" s="324">
        <f>ROUND(SUMIF('AV-Bewegungsdaten'!B:B,$A328,'AV-Bewegungsdaten'!D:D),2)</f>
        <v>0</v>
      </c>
      <c r="T328" s="327"/>
      <c r="U328" s="326">
        <f>ROUND(SUMIF('DV-Bewegungsdaten'!B:B,Kategorien!A328,'DV-Bewegungsdaten'!D:D),3)</f>
        <v>0</v>
      </c>
      <c r="V328" s="324">
        <f>ROUND(SUMIF('DV-Bewegungsdaten'!B:B,Kategorien!A328,'DV-Bewegungsdaten'!E:E),3)</f>
        <v>0</v>
      </c>
      <c r="AD328" s="390">
        <f t="shared" si="61"/>
        <v>16.491</v>
      </c>
      <c r="AE328" s="390">
        <f t="shared" si="62"/>
        <v>17.148</v>
      </c>
      <c r="AF328" s="390">
        <f t="shared" si="63"/>
        <v>18.367000000000001</v>
      </c>
      <c r="AG328" s="390">
        <f t="shared" si="64"/>
        <v>17.733999999999998</v>
      </c>
      <c r="AH328" s="390">
        <f t="shared" si="65"/>
        <v>17.646000000000001</v>
      </c>
      <c r="AI328" s="390">
        <f t="shared" si="66"/>
        <v>18.178000000000001</v>
      </c>
      <c r="AJ328" s="390">
        <f t="shared" si="67"/>
        <v>17.460999999999999</v>
      </c>
      <c r="AK328" s="390">
        <f t="shared" si="68"/>
        <v>17.745000000000001</v>
      </c>
      <c r="AL328" s="390">
        <f t="shared" si="69"/>
        <v>17.855</v>
      </c>
      <c r="AM328" s="390">
        <f t="shared" si="70"/>
        <v>17.736000000000001</v>
      </c>
      <c r="AN328" s="390">
        <f t="shared" si="71"/>
        <v>17.329999999999998</v>
      </c>
      <c r="AO328" s="390">
        <f t="shared" si="72"/>
        <v>18.233000000000001</v>
      </c>
    </row>
    <row r="329" spans="1:41" ht="15" customHeight="1" x14ac:dyDescent="0.25">
      <c r="A329" s="127" t="s">
        <v>244</v>
      </c>
      <c r="B329" s="125" t="s">
        <v>2077</v>
      </c>
      <c r="C329" s="125" t="s">
        <v>3997</v>
      </c>
      <c r="D329" s="125" t="s">
        <v>245</v>
      </c>
      <c r="E329" s="125" t="s">
        <v>1541</v>
      </c>
      <c r="F329" s="126">
        <v>21.23</v>
      </c>
      <c r="G329" s="126">
        <v>21.43</v>
      </c>
      <c r="H329" s="126">
        <v>16.98</v>
      </c>
      <c r="I329" s="126"/>
      <c r="J329" s="317"/>
      <c r="K329" s="323">
        <f>ROUND(SUMIF('VGT-Bewegungsdaten'!B:B,A329,'VGT-Bewegungsdaten'!C:C),3)</f>
        <v>0</v>
      </c>
      <c r="L329" s="324">
        <f>ROUND(SUMIF('VGT-Bewegungsdaten'!B:B,$A329,'VGT-Bewegungsdaten'!D:D),2)</f>
        <v>0</v>
      </c>
      <c r="N329" s="376" t="s">
        <v>4930</v>
      </c>
      <c r="O329" s="376" t="s">
        <v>4940</v>
      </c>
      <c r="P329" s="326">
        <f>ROUND(SUMIF('AV-Bewegungsdaten'!B:B,A329,'AV-Bewegungsdaten'!C:C),3)</f>
        <v>0</v>
      </c>
      <c r="Q329" s="324">
        <f>ROUND(SUMIF('AV-Bewegungsdaten'!B:B,$A329,'AV-Bewegungsdaten'!D:D),2)</f>
        <v>0</v>
      </c>
      <c r="T329" s="327"/>
      <c r="U329" s="326">
        <f>ROUND(SUMIF('DV-Bewegungsdaten'!B:B,Kategorien!A329,'DV-Bewegungsdaten'!D:D),3)</f>
        <v>0</v>
      </c>
      <c r="V329" s="324">
        <f>ROUND(SUMIF('DV-Bewegungsdaten'!B:B,Kategorien!A329,'DV-Bewegungsdaten'!E:E),3)</f>
        <v>0</v>
      </c>
      <c r="AD329" s="390">
        <f t="shared" si="61"/>
        <v>16.491</v>
      </c>
      <c r="AE329" s="390">
        <f t="shared" si="62"/>
        <v>17.148</v>
      </c>
      <c r="AF329" s="390">
        <f t="shared" si="63"/>
        <v>18.367000000000001</v>
      </c>
      <c r="AG329" s="390">
        <f t="shared" si="64"/>
        <v>17.733999999999998</v>
      </c>
      <c r="AH329" s="390">
        <f t="shared" si="65"/>
        <v>17.646000000000001</v>
      </c>
      <c r="AI329" s="390">
        <f t="shared" si="66"/>
        <v>18.178000000000001</v>
      </c>
      <c r="AJ329" s="390">
        <f t="shared" si="67"/>
        <v>17.460999999999999</v>
      </c>
      <c r="AK329" s="390">
        <f t="shared" si="68"/>
        <v>17.745000000000001</v>
      </c>
      <c r="AL329" s="390">
        <f t="shared" si="69"/>
        <v>17.855</v>
      </c>
      <c r="AM329" s="390">
        <f t="shared" si="70"/>
        <v>17.736000000000001</v>
      </c>
      <c r="AN329" s="390">
        <f t="shared" si="71"/>
        <v>17.329999999999998</v>
      </c>
      <c r="AO329" s="390">
        <f t="shared" si="72"/>
        <v>18.233000000000001</v>
      </c>
    </row>
    <row r="330" spans="1:41" ht="15" customHeight="1" x14ac:dyDescent="0.25">
      <c r="A330" s="127" t="s">
        <v>2580</v>
      </c>
      <c r="B330" s="125" t="s">
        <v>2077</v>
      </c>
      <c r="C330" s="125" t="s">
        <v>3997</v>
      </c>
      <c r="D330" s="125" t="s">
        <v>2581</v>
      </c>
      <c r="E330" s="125" t="s">
        <v>2545</v>
      </c>
      <c r="F330" s="126">
        <v>21.200000000000003</v>
      </c>
      <c r="G330" s="126">
        <v>21.400000000000002</v>
      </c>
      <c r="H330" s="126">
        <v>16.96</v>
      </c>
      <c r="I330" s="126"/>
      <c r="J330" s="317"/>
      <c r="K330" s="323">
        <f>ROUND(SUMIF('VGT-Bewegungsdaten'!B:B,A330,'VGT-Bewegungsdaten'!C:C),3)</f>
        <v>0</v>
      </c>
      <c r="L330" s="324">
        <f>ROUND(SUMIF('VGT-Bewegungsdaten'!B:B,$A330,'VGT-Bewegungsdaten'!D:D),2)</f>
        <v>0</v>
      </c>
      <c r="N330" s="376" t="s">
        <v>4930</v>
      </c>
      <c r="O330" s="376" t="s">
        <v>4940</v>
      </c>
      <c r="P330" s="326">
        <f>ROUND(SUMIF('AV-Bewegungsdaten'!B:B,A330,'AV-Bewegungsdaten'!C:C),3)</f>
        <v>0</v>
      </c>
      <c r="Q330" s="324">
        <f>ROUND(SUMIF('AV-Bewegungsdaten'!B:B,$A330,'AV-Bewegungsdaten'!D:D),2)</f>
        <v>0</v>
      </c>
      <c r="T330" s="327"/>
      <c r="U330" s="326">
        <f>ROUND(SUMIF('DV-Bewegungsdaten'!B:B,Kategorien!A330,'DV-Bewegungsdaten'!D:D),3)</f>
        <v>0</v>
      </c>
      <c r="V330" s="324">
        <f>ROUND(SUMIF('DV-Bewegungsdaten'!B:B,Kategorien!A330,'DV-Bewegungsdaten'!E:E),3)</f>
        <v>0</v>
      </c>
      <c r="AD330" s="390">
        <f t="shared" si="61"/>
        <v>16.461000000000002</v>
      </c>
      <c r="AE330" s="390">
        <f t="shared" si="62"/>
        <v>17.118000000000002</v>
      </c>
      <c r="AF330" s="390">
        <f t="shared" si="63"/>
        <v>18.337000000000003</v>
      </c>
      <c r="AG330" s="390">
        <f t="shared" si="64"/>
        <v>17.704000000000001</v>
      </c>
      <c r="AH330" s="390">
        <f t="shared" si="65"/>
        <v>17.616000000000003</v>
      </c>
      <c r="AI330" s="390">
        <f t="shared" si="66"/>
        <v>18.148000000000003</v>
      </c>
      <c r="AJ330" s="390">
        <f t="shared" si="67"/>
        <v>17.431000000000001</v>
      </c>
      <c r="AK330" s="390">
        <f t="shared" si="68"/>
        <v>17.715000000000003</v>
      </c>
      <c r="AL330" s="390">
        <f t="shared" si="69"/>
        <v>17.825000000000003</v>
      </c>
      <c r="AM330" s="390">
        <f t="shared" si="70"/>
        <v>17.706000000000003</v>
      </c>
      <c r="AN330" s="390">
        <f t="shared" si="71"/>
        <v>17.300000000000004</v>
      </c>
      <c r="AO330" s="390">
        <f t="shared" si="72"/>
        <v>18.203000000000003</v>
      </c>
    </row>
    <row r="331" spans="1:41" ht="15" customHeight="1" x14ac:dyDescent="0.25">
      <c r="A331" s="127" t="s">
        <v>3324</v>
      </c>
      <c r="B331" s="125" t="s">
        <v>2077</v>
      </c>
      <c r="C331" s="125" t="s">
        <v>3997</v>
      </c>
      <c r="D331" s="125" t="s">
        <v>3325</v>
      </c>
      <c r="E331" s="125" t="s">
        <v>3289</v>
      </c>
      <c r="F331" s="126">
        <v>21.17</v>
      </c>
      <c r="G331" s="126">
        <v>21.37</v>
      </c>
      <c r="H331" s="126">
        <v>16.940000000000001</v>
      </c>
      <c r="I331" s="126"/>
      <c r="J331" s="317"/>
      <c r="K331" s="323">
        <f>ROUND(SUMIF('VGT-Bewegungsdaten'!B:B,A331,'VGT-Bewegungsdaten'!C:C),3)</f>
        <v>0</v>
      </c>
      <c r="L331" s="324">
        <f>ROUND(SUMIF('VGT-Bewegungsdaten'!B:B,$A331,'VGT-Bewegungsdaten'!D:D),2)</f>
        <v>0</v>
      </c>
      <c r="N331" s="376" t="s">
        <v>4930</v>
      </c>
      <c r="O331" s="376" t="s">
        <v>4940</v>
      </c>
      <c r="P331" s="326">
        <f>ROUND(SUMIF('AV-Bewegungsdaten'!B:B,A331,'AV-Bewegungsdaten'!C:C),3)</f>
        <v>0</v>
      </c>
      <c r="Q331" s="324">
        <f>ROUND(SUMIF('AV-Bewegungsdaten'!B:B,$A331,'AV-Bewegungsdaten'!D:D),2)</f>
        <v>0</v>
      </c>
      <c r="T331" s="327"/>
      <c r="U331" s="326">
        <f>ROUND(SUMIF('DV-Bewegungsdaten'!B:B,Kategorien!A331,'DV-Bewegungsdaten'!D:D),3)</f>
        <v>0</v>
      </c>
      <c r="V331" s="324">
        <f>ROUND(SUMIF('DV-Bewegungsdaten'!B:B,Kategorien!A331,'DV-Bewegungsdaten'!E:E),3)</f>
        <v>0</v>
      </c>
      <c r="AD331" s="390">
        <f t="shared" si="61"/>
        <v>16.431000000000001</v>
      </c>
      <c r="AE331" s="390">
        <f t="shared" si="62"/>
        <v>17.088000000000001</v>
      </c>
      <c r="AF331" s="390">
        <f t="shared" si="63"/>
        <v>18.307000000000002</v>
      </c>
      <c r="AG331" s="390">
        <f t="shared" si="64"/>
        <v>17.673999999999999</v>
      </c>
      <c r="AH331" s="390">
        <f t="shared" si="65"/>
        <v>17.586000000000002</v>
      </c>
      <c r="AI331" s="390">
        <f t="shared" si="66"/>
        <v>18.118000000000002</v>
      </c>
      <c r="AJ331" s="390">
        <f t="shared" si="67"/>
        <v>17.401</v>
      </c>
      <c r="AK331" s="390">
        <f t="shared" si="68"/>
        <v>17.685000000000002</v>
      </c>
      <c r="AL331" s="390">
        <f t="shared" si="69"/>
        <v>17.795000000000002</v>
      </c>
      <c r="AM331" s="390">
        <f t="shared" si="70"/>
        <v>17.676000000000002</v>
      </c>
      <c r="AN331" s="390">
        <f t="shared" si="71"/>
        <v>17.270000000000003</v>
      </c>
      <c r="AO331" s="390">
        <f t="shared" si="72"/>
        <v>18.173000000000002</v>
      </c>
    </row>
    <row r="332" spans="1:41" ht="15" customHeight="1" x14ac:dyDescent="0.25">
      <c r="A332" s="127" t="s">
        <v>4086</v>
      </c>
      <c r="B332" s="125" t="s">
        <v>2077</v>
      </c>
      <c r="C332" s="125" t="s">
        <v>3997</v>
      </c>
      <c r="D332" s="125" t="s">
        <v>4087</v>
      </c>
      <c r="E332" s="125" t="s">
        <v>4051</v>
      </c>
      <c r="F332" s="126">
        <v>21.14</v>
      </c>
      <c r="G332" s="126">
        <v>21.34</v>
      </c>
      <c r="H332" s="126">
        <v>16.91</v>
      </c>
      <c r="I332" s="126"/>
      <c r="J332" s="317"/>
      <c r="K332" s="323">
        <f>ROUND(SUMIF('VGT-Bewegungsdaten'!B:B,A332,'VGT-Bewegungsdaten'!C:C),3)</f>
        <v>0</v>
      </c>
      <c r="L332" s="324">
        <f>ROUND(SUMIF('VGT-Bewegungsdaten'!B:B,$A332,'VGT-Bewegungsdaten'!D:D),2)</f>
        <v>0</v>
      </c>
      <c r="N332" s="376" t="s">
        <v>4930</v>
      </c>
      <c r="O332" s="376" t="s">
        <v>4940</v>
      </c>
      <c r="P332" s="326">
        <f>ROUND(SUMIF('AV-Bewegungsdaten'!B:B,A332,'AV-Bewegungsdaten'!C:C),3)</f>
        <v>0</v>
      </c>
      <c r="Q332" s="324">
        <f>ROUND(SUMIF('AV-Bewegungsdaten'!B:B,$A332,'AV-Bewegungsdaten'!D:D),2)</f>
        <v>0</v>
      </c>
      <c r="T332" s="327"/>
      <c r="U332" s="326">
        <f>ROUND(SUMIF('DV-Bewegungsdaten'!B:B,Kategorien!A332,'DV-Bewegungsdaten'!D:D),3)</f>
        <v>0</v>
      </c>
      <c r="V332" s="324">
        <f>ROUND(SUMIF('DV-Bewegungsdaten'!B:B,Kategorien!A332,'DV-Bewegungsdaten'!E:E),3)</f>
        <v>0</v>
      </c>
      <c r="AD332" s="390">
        <f t="shared" si="61"/>
        <v>16.401</v>
      </c>
      <c r="AE332" s="390">
        <f t="shared" si="62"/>
        <v>17.058</v>
      </c>
      <c r="AF332" s="390">
        <f t="shared" si="63"/>
        <v>18.277000000000001</v>
      </c>
      <c r="AG332" s="390">
        <f t="shared" si="64"/>
        <v>17.643999999999998</v>
      </c>
      <c r="AH332" s="390">
        <f t="shared" si="65"/>
        <v>17.556000000000001</v>
      </c>
      <c r="AI332" s="390">
        <f t="shared" si="66"/>
        <v>18.088000000000001</v>
      </c>
      <c r="AJ332" s="390">
        <f t="shared" si="67"/>
        <v>17.370999999999999</v>
      </c>
      <c r="AK332" s="390">
        <f t="shared" si="68"/>
        <v>17.655000000000001</v>
      </c>
      <c r="AL332" s="390">
        <f t="shared" si="69"/>
        <v>17.765000000000001</v>
      </c>
      <c r="AM332" s="390">
        <f t="shared" si="70"/>
        <v>17.646000000000001</v>
      </c>
      <c r="AN332" s="390">
        <f t="shared" si="71"/>
        <v>17.240000000000002</v>
      </c>
      <c r="AO332" s="390">
        <f t="shared" si="72"/>
        <v>18.143000000000001</v>
      </c>
    </row>
    <row r="333" spans="1:41" ht="15" customHeight="1" x14ac:dyDescent="0.25">
      <c r="A333" s="127" t="s">
        <v>246</v>
      </c>
      <c r="B333" s="125" t="s">
        <v>2077</v>
      </c>
      <c r="C333" s="125" t="s">
        <v>3997</v>
      </c>
      <c r="D333" s="125" t="s">
        <v>247</v>
      </c>
      <c r="E333" s="125" t="s">
        <v>2452</v>
      </c>
      <c r="F333" s="126">
        <v>19.23</v>
      </c>
      <c r="G333" s="126">
        <v>19.43</v>
      </c>
      <c r="H333" s="126">
        <v>15.38</v>
      </c>
      <c r="I333" s="126"/>
      <c r="J333" s="317"/>
      <c r="K333" s="323">
        <f>ROUND(SUMIF('VGT-Bewegungsdaten'!B:B,A333,'VGT-Bewegungsdaten'!C:C),3)</f>
        <v>0</v>
      </c>
      <c r="L333" s="324">
        <f>ROUND(SUMIF('VGT-Bewegungsdaten'!B:B,$A333,'VGT-Bewegungsdaten'!D:D),2)</f>
        <v>0</v>
      </c>
      <c r="N333" s="376" t="s">
        <v>4930</v>
      </c>
      <c r="O333" s="376" t="s">
        <v>4940</v>
      </c>
      <c r="P333" s="326">
        <f>ROUND(SUMIF('AV-Bewegungsdaten'!B:B,A333,'AV-Bewegungsdaten'!C:C),3)</f>
        <v>0</v>
      </c>
      <c r="Q333" s="324">
        <f>ROUND(SUMIF('AV-Bewegungsdaten'!B:B,$A333,'AV-Bewegungsdaten'!D:D),2)</f>
        <v>0</v>
      </c>
      <c r="T333" s="327"/>
      <c r="U333" s="326">
        <f>ROUND(SUMIF('DV-Bewegungsdaten'!B:B,Kategorien!A333,'DV-Bewegungsdaten'!D:D),3)</f>
        <v>0</v>
      </c>
      <c r="V333" s="324">
        <f>ROUND(SUMIF('DV-Bewegungsdaten'!B:B,Kategorien!A333,'DV-Bewegungsdaten'!E:E),3)</f>
        <v>0</v>
      </c>
      <c r="AD333" s="390">
        <f t="shared" si="61"/>
        <v>14.491</v>
      </c>
      <c r="AE333" s="390">
        <f t="shared" si="62"/>
        <v>15.148</v>
      </c>
      <c r="AF333" s="390">
        <f t="shared" si="63"/>
        <v>16.367000000000001</v>
      </c>
      <c r="AG333" s="390">
        <f t="shared" si="64"/>
        <v>15.734</v>
      </c>
      <c r="AH333" s="390">
        <f t="shared" si="65"/>
        <v>15.646000000000001</v>
      </c>
      <c r="AI333" s="390">
        <f t="shared" si="66"/>
        <v>16.178000000000001</v>
      </c>
      <c r="AJ333" s="390">
        <f t="shared" si="67"/>
        <v>15.461</v>
      </c>
      <c r="AK333" s="390">
        <f t="shared" si="68"/>
        <v>15.744999999999999</v>
      </c>
      <c r="AL333" s="390">
        <f t="shared" si="69"/>
        <v>15.855</v>
      </c>
      <c r="AM333" s="390">
        <f t="shared" si="70"/>
        <v>15.736000000000001</v>
      </c>
      <c r="AN333" s="390">
        <f t="shared" si="71"/>
        <v>15.33</v>
      </c>
      <c r="AO333" s="390">
        <f t="shared" si="72"/>
        <v>16.233000000000001</v>
      </c>
    </row>
    <row r="334" spans="1:41" ht="15" customHeight="1" x14ac:dyDescent="0.25">
      <c r="A334" s="127" t="s">
        <v>248</v>
      </c>
      <c r="B334" s="125" t="s">
        <v>2077</v>
      </c>
      <c r="C334" s="125" t="s">
        <v>3997</v>
      </c>
      <c r="D334" s="125" t="s">
        <v>249</v>
      </c>
      <c r="E334" s="125" t="s">
        <v>1538</v>
      </c>
      <c r="F334" s="126">
        <v>22.23</v>
      </c>
      <c r="G334" s="126">
        <v>22.43</v>
      </c>
      <c r="H334" s="126">
        <v>17.78</v>
      </c>
      <c r="I334" s="126"/>
      <c r="J334" s="317"/>
      <c r="K334" s="323">
        <f>ROUND(SUMIF('VGT-Bewegungsdaten'!B:B,A334,'VGT-Bewegungsdaten'!C:C),3)</f>
        <v>0</v>
      </c>
      <c r="L334" s="324">
        <f>ROUND(SUMIF('VGT-Bewegungsdaten'!B:B,$A334,'VGT-Bewegungsdaten'!D:D),2)</f>
        <v>0</v>
      </c>
      <c r="N334" s="376" t="s">
        <v>4930</v>
      </c>
      <c r="O334" s="376" t="s">
        <v>4940</v>
      </c>
      <c r="P334" s="326">
        <f>ROUND(SUMIF('AV-Bewegungsdaten'!B:B,A334,'AV-Bewegungsdaten'!C:C),3)</f>
        <v>0</v>
      </c>
      <c r="Q334" s="324">
        <f>ROUND(SUMIF('AV-Bewegungsdaten'!B:B,$A334,'AV-Bewegungsdaten'!D:D),2)</f>
        <v>0</v>
      </c>
      <c r="T334" s="327"/>
      <c r="U334" s="326">
        <f>ROUND(SUMIF('DV-Bewegungsdaten'!B:B,Kategorien!A334,'DV-Bewegungsdaten'!D:D),3)</f>
        <v>0</v>
      </c>
      <c r="V334" s="324">
        <f>ROUND(SUMIF('DV-Bewegungsdaten'!B:B,Kategorien!A334,'DV-Bewegungsdaten'!E:E),3)</f>
        <v>0</v>
      </c>
      <c r="AD334" s="390">
        <f t="shared" si="61"/>
        <v>17.491</v>
      </c>
      <c r="AE334" s="390">
        <f t="shared" si="62"/>
        <v>18.148</v>
      </c>
      <c r="AF334" s="390">
        <f t="shared" si="63"/>
        <v>19.367000000000001</v>
      </c>
      <c r="AG334" s="390">
        <f t="shared" si="64"/>
        <v>18.733999999999998</v>
      </c>
      <c r="AH334" s="390">
        <f t="shared" si="65"/>
        <v>18.646000000000001</v>
      </c>
      <c r="AI334" s="390">
        <f t="shared" si="66"/>
        <v>19.178000000000001</v>
      </c>
      <c r="AJ334" s="390">
        <f t="shared" si="67"/>
        <v>18.460999999999999</v>
      </c>
      <c r="AK334" s="390">
        <f t="shared" si="68"/>
        <v>18.745000000000001</v>
      </c>
      <c r="AL334" s="390">
        <f t="shared" si="69"/>
        <v>18.855</v>
      </c>
      <c r="AM334" s="390">
        <f t="shared" si="70"/>
        <v>18.736000000000001</v>
      </c>
      <c r="AN334" s="390">
        <f t="shared" si="71"/>
        <v>18.329999999999998</v>
      </c>
      <c r="AO334" s="390">
        <f t="shared" si="72"/>
        <v>19.233000000000001</v>
      </c>
    </row>
    <row r="335" spans="1:41" ht="15" customHeight="1" x14ac:dyDescent="0.25">
      <c r="A335" s="127" t="s">
        <v>250</v>
      </c>
      <c r="B335" s="125" t="s">
        <v>2077</v>
      </c>
      <c r="C335" s="125" t="s">
        <v>3997</v>
      </c>
      <c r="D335" s="125" t="s">
        <v>251</v>
      </c>
      <c r="E335" s="125" t="s">
        <v>1541</v>
      </c>
      <c r="F335" s="126">
        <v>22.23</v>
      </c>
      <c r="G335" s="126">
        <v>22.43</v>
      </c>
      <c r="H335" s="126">
        <v>17.78</v>
      </c>
      <c r="I335" s="126"/>
      <c r="J335" s="317"/>
      <c r="K335" s="323">
        <f>ROUND(SUMIF('VGT-Bewegungsdaten'!B:B,A335,'VGT-Bewegungsdaten'!C:C),3)</f>
        <v>0</v>
      </c>
      <c r="L335" s="324">
        <f>ROUND(SUMIF('VGT-Bewegungsdaten'!B:B,$A335,'VGT-Bewegungsdaten'!D:D),2)</f>
        <v>0</v>
      </c>
      <c r="N335" s="376" t="s">
        <v>4930</v>
      </c>
      <c r="O335" s="376" t="s">
        <v>4940</v>
      </c>
      <c r="P335" s="326">
        <f>ROUND(SUMIF('AV-Bewegungsdaten'!B:B,A335,'AV-Bewegungsdaten'!C:C),3)</f>
        <v>0</v>
      </c>
      <c r="Q335" s="324">
        <f>ROUND(SUMIF('AV-Bewegungsdaten'!B:B,$A335,'AV-Bewegungsdaten'!D:D),2)</f>
        <v>0</v>
      </c>
      <c r="T335" s="327"/>
      <c r="U335" s="326">
        <f>ROUND(SUMIF('DV-Bewegungsdaten'!B:B,Kategorien!A335,'DV-Bewegungsdaten'!D:D),3)</f>
        <v>0</v>
      </c>
      <c r="V335" s="324">
        <f>ROUND(SUMIF('DV-Bewegungsdaten'!B:B,Kategorien!A335,'DV-Bewegungsdaten'!E:E),3)</f>
        <v>0</v>
      </c>
      <c r="AD335" s="390">
        <f t="shared" si="61"/>
        <v>17.491</v>
      </c>
      <c r="AE335" s="390">
        <f t="shared" si="62"/>
        <v>18.148</v>
      </c>
      <c r="AF335" s="390">
        <f t="shared" si="63"/>
        <v>19.367000000000001</v>
      </c>
      <c r="AG335" s="390">
        <f t="shared" si="64"/>
        <v>18.733999999999998</v>
      </c>
      <c r="AH335" s="390">
        <f t="shared" si="65"/>
        <v>18.646000000000001</v>
      </c>
      <c r="AI335" s="390">
        <f t="shared" si="66"/>
        <v>19.178000000000001</v>
      </c>
      <c r="AJ335" s="390">
        <f t="shared" si="67"/>
        <v>18.460999999999999</v>
      </c>
      <c r="AK335" s="390">
        <f t="shared" si="68"/>
        <v>18.745000000000001</v>
      </c>
      <c r="AL335" s="390">
        <f t="shared" si="69"/>
        <v>18.855</v>
      </c>
      <c r="AM335" s="390">
        <f t="shared" si="70"/>
        <v>18.736000000000001</v>
      </c>
      <c r="AN335" s="390">
        <f t="shared" si="71"/>
        <v>18.329999999999998</v>
      </c>
      <c r="AO335" s="390">
        <f t="shared" si="72"/>
        <v>19.233000000000001</v>
      </c>
    </row>
    <row r="336" spans="1:41" ht="15" customHeight="1" x14ac:dyDescent="0.25">
      <c r="A336" s="127" t="s">
        <v>2582</v>
      </c>
      <c r="B336" s="125" t="s">
        <v>2077</v>
      </c>
      <c r="C336" s="125" t="s">
        <v>3997</v>
      </c>
      <c r="D336" s="125" t="s">
        <v>2583</v>
      </c>
      <c r="E336" s="125" t="s">
        <v>2545</v>
      </c>
      <c r="F336" s="126">
        <v>22.200000000000003</v>
      </c>
      <c r="G336" s="126">
        <v>22.400000000000002</v>
      </c>
      <c r="H336" s="126">
        <v>17.760000000000002</v>
      </c>
      <c r="I336" s="126"/>
      <c r="J336" s="317"/>
      <c r="K336" s="323">
        <f>ROUND(SUMIF('VGT-Bewegungsdaten'!B:B,A336,'VGT-Bewegungsdaten'!C:C),3)</f>
        <v>0</v>
      </c>
      <c r="L336" s="324">
        <f>ROUND(SUMIF('VGT-Bewegungsdaten'!B:B,$A336,'VGT-Bewegungsdaten'!D:D),2)</f>
        <v>0</v>
      </c>
      <c r="N336" s="376" t="s">
        <v>4930</v>
      </c>
      <c r="O336" s="376" t="s">
        <v>4940</v>
      </c>
      <c r="P336" s="326">
        <f>ROUND(SUMIF('AV-Bewegungsdaten'!B:B,A336,'AV-Bewegungsdaten'!C:C),3)</f>
        <v>0</v>
      </c>
      <c r="Q336" s="324">
        <f>ROUND(SUMIF('AV-Bewegungsdaten'!B:B,$A336,'AV-Bewegungsdaten'!D:D),2)</f>
        <v>0</v>
      </c>
      <c r="T336" s="327"/>
      <c r="U336" s="326">
        <f>ROUND(SUMIF('DV-Bewegungsdaten'!B:B,Kategorien!A336,'DV-Bewegungsdaten'!D:D),3)</f>
        <v>0</v>
      </c>
      <c r="V336" s="324">
        <f>ROUND(SUMIF('DV-Bewegungsdaten'!B:B,Kategorien!A336,'DV-Bewegungsdaten'!E:E),3)</f>
        <v>0</v>
      </c>
      <c r="AD336" s="390">
        <f t="shared" si="61"/>
        <v>17.461000000000002</v>
      </c>
      <c r="AE336" s="390">
        <f t="shared" si="62"/>
        <v>18.118000000000002</v>
      </c>
      <c r="AF336" s="390">
        <f t="shared" si="63"/>
        <v>19.337000000000003</v>
      </c>
      <c r="AG336" s="390">
        <f t="shared" si="64"/>
        <v>18.704000000000001</v>
      </c>
      <c r="AH336" s="390">
        <f t="shared" si="65"/>
        <v>18.616000000000003</v>
      </c>
      <c r="AI336" s="390">
        <f t="shared" si="66"/>
        <v>19.148000000000003</v>
      </c>
      <c r="AJ336" s="390">
        <f t="shared" si="67"/>
        <v>18.431000000000001</v>
      </c>
      <c r="AK336" s="390">
        <f t="shared" si="68"/>
        <v>18.715000000000003</v>
      </c>
      <c r="AL336" s="390">
        <f t="shared" si="69"/>
        <v>18.825000000000003</v>
      </c>
      <c r="AM336" s="390">
        <f t="shared" si="70"/>
        <v>18.706000000000003</v>
      </c>
      <c r="AN336" s="390">
        <f t="shared" si="71"/>
        <v>18.300000000000004</v>
      </c>
      <c r="AO336" s="390">
        <f t="shared" si="72"/>
        <v>19.203000000000003</v>
      </c>
    </row>
    <row r="337" spans="1:41" ht="15" customHeight="1" x14ac:dyDescent="0.25">
      <c r="A337" s="127" t="s">
        <v>3326</v>
      </c>
      <c r="B337" s="125" t="s">
        <v>2077</v>
      </c>
      <c r="C337" s="125" t="s">
        <v>3997</v>
      </c>
      <c r="D337" s="125" t="s">
        <v>3327</v>
      </c>
      <c r="E337" s="125" t="s">
        <v>3289</v>
      </c>
      <c r="F337" s="126">
        <v>22.17</v>
      </c>
      <c r="G337" s="126">
        <v>22.37</v>
      </c>
      <c r="H337" s="126">
        <v>17.739999999999998</v>
      </c>
      <c r="I337" s="126"/>
      <c r="J337" s="317"/>
      <c r="K337" s="323">
        <f>ROUND(SUMIF('VGT-Bewegungsdaten'!B:B,A337,'VGT-Bewegungsdaten'!C:C),3)</f>
        <v>0</v>
      </c>
      <c r="L337" s="324">
        <f>ROUND(SUMIF('VGT-Bewegungsdaten'!B:B,$A337,'VGT-Bewegungsdaten'!D:D),2)</f>
        <v>0</v>
      </c>
      <c r="N337" s="376" t="s">
        <v>4930</v>
      </c>
      <c r="O337" s="376" t="s">
        <v>4940</v>
      </c>
      <c r="P337" s="326">
        <f>ROUND(SUMIF('AV-Bewegungsdaten'!B:B,A337,'AV-Bewegungsdaten'!C:C),3)</f>
        <v>0</v>
      </c>
      <c r="Q337" s="324">
        <f>ROUND(SUMIF('AV-Bewegungsdaten'!B:B,$A337,'AV-Bewegungsdaten'!D:D),2)</f>
        <v>0</v>
      </c>
      <c r="T337" s="327"/>
      <c r="U337" s="326">
        <f>ROUND(SUMIF('DV-Bewegungsdaten'!B:B,Kategorien!A337,'DV-Bewegungsdaten'!D:D),3)</f>
        <v>0</v>
      </c>
      <c r="V337" s="324">
        <f>ROUND(SUMIF('DV-Bewegungsdaten'!B:B,Kategorien!A337,'DV-Bewegungsdaten'!E:E),3)</f>
        <v>0</v>
      </c>
      <c r="AD337" s="390">
        <f t="shared" si="61"/>
        <v>17.431000000000001</v>
      </c>
      <c r="AE337" s="390">
        <f t="shared" si="62"/>
        <v>18.088000000000001</v>
      </c>
      <c r="AF337" s="390">
        <f t="shared" si="63"/>
        <v>19.307000000000002</v>
      </c>
      <c r="AG337" s="390">
        <f t="shared" si="64"/>
        <v>18.673999999999999</v>
      </c>
      <c r="AH337" s="390">
        <f t="shared" si="65"/>
        <v>18.586000000000002</v>
      </c>
      <c r="AI337" s="390">
        <f t="shared" si="66"/>
        <v>19.118000000000002</v>
      </c>
      <c r="AJ337" s="390">
        <f t="shared" si="67"/>
        <v>18.401</v>
      </c>
      <c r="AK337" s="390">
        <f t="shared" si="68"/>
        <v>18.685000000000002</v>
      </c>
      <c r="AL337" s="390">
        <f t="shared" si="69"/>
        <v>18.795000000000002</v>
      </c>
      <c r="AM337" s="390">
        <f t="shared" si="70"/>
        <v>18.676000000000002</v>
      </c>
      <c r="AN337" s="390">
        <f t="shared" si="71"/>
        <v>18.270000000000003</v>
      </c>
      <c r="AO337" s="390">
        <f t="shared" si="72"/>
        <v>19.173000000000002</v>
      </c>
    </row>
    <row r="338" spans="1:41" ht="15" customHeight="1" x14ac:dyDescent="0.25">
      <c r="A338" s="127" t="s">
        <v>4088</v>
      </c>
      <c r="B338" s="125" t="s">
        <v>2077</v>
      </c>
      <c r="C338" s="125" t="s">
        <v>3997</v>
      </c>
      <c r="D338" s="125" t="s">
        <v>4089</v>
      </c>
      <c r="E338" s="125" t="s">
        <v>4051</v>
      </c>
      <c r="F338" s="126">
        <v>22.14</v>
      </c>
      <c r="G338" s="126">
        <v>22.34</v>
      </c>
      <c r="H338" s="126">
        <v>17.71</v>
      </c>
      <c r="I338" s="126"/>
      <c r="J338" s="317"/>
      <c r="K338" s="323">
        <f>ROUND(SUMIF('VGT-Bewegungsdaten'!B:B,A338,'VGT-Bewegungsdaten'!C:C),3)</f>
        <v>0</v>
      </c>
      <c r="L338" s="324">
        <f>ROUND(SUMIF('VGT-Bewegungsdaten'!B:B,$A338,'VGT-Bewegungsdaten'!D:D),2)</f>
        <v>0</v>
      </c>
      <c r="N338" s="376" t="s">
        <v>4930</v>
      </c>
      <c r="O338" s="376" t="s">
        <v>4940</v>
      </c>
      <c r="P338" s="326">
        <f>ROUND(SUMIF('AV-Bewegungsdaten'!B:B,A338,'AV-Bewegungsdaten'!C:C),3)</f>
        <v>0</v>
      </c>
      <c r="Q338" s="324">
        <f>ROUND(SUMIF('AV-Bewegungsdaten'!B:B,$A338,'AV-Bewegungsdaten'!D:D),2)</f>
        <v>0</v>
      </c>
      <c r="T338" s="327"/>
      <c r="U338" s="326">
        <f>ROUND(SUMIF('DV-Bewegungsdaten'!B:B,Kategorien!A338,'DV-Bewegungsdaten'!D:D),3)</f>
        <v>0</v>
      </c>
      <c r="V338" s="324">
        <f>ROUND(SUMIF('DV-Bewegungsdaten'!B:B,Kategorien!A338,'DV-Bewegungsdaten'!E:E),3)</f>
        <v>0</v>
      </c>
      <c r="AD338" s="390">
        <f t="shared" ref="AD338:AD401" si="73">MAX(0,$G338-AR$9)</f>
        <v>17.401</v>
      </c>
      <c r="AE338" s="390">
        <f t="shared" ref="AE338:AE401" si="74">MAX(0,$G338-AS$9)</f>
        <v>18.058</v>
      </c>
      <c r="AF338" s="390">
        <f t="shared" ref="AF338:AF401" si="75">MAX(0,$G338-AT$9)</f>
        <v>19.277000000000001</v>
      </c>
      <c r="AG338" s="390">
        <f t="shared" ref="AG338:AG401" si="76">MAX(0,$G338-AU$9)</f>
        <v>18.643999999999998</v>
      </c>
      <c r="AH338" s="390">
        <f t="shared" ref="AH338:AH401" si="77">MAX(0,$G338-AV$9)</f>
        <v>18.556000000000001</v>
      </c>
      <c r="AI338" s="390">
        <f t="shared" ref="AI338:AI401" si="78">MAX(0,$G338-AW$9)</f>
        <v>19.088000000000001</v>
      </c>
      <c r="AJ338" s="390">
        <f t="shared" ref="AJ338:AJ401" si="79">MAX(0,$G338-AX$9)</f>
        <v>18.370999999999999</v>
      </c>
      <c r="AK338" s="390">
        <f t="shared" ref="AK338:AK401" si="80">MAX(0,$G338-AY$9)</f>
        <v>18.655000000000001</v>
      </c>
      <c r="AL338" s="390">
        <f t="shared" ref="AL338:AL401" si="81">MAX(0,$G338-AZ$9)</f>
        <v>18.765000000000001</v>
      </c>
      <c r="AM338" s="390">
        <f t="shared" ref="AM338:AM401" si="82">MAX(0,$G338-BA$9)</f>
        <v>18.646000000000001</v>
      </c>
      <c r="AN338" s="390">
        <f t="shared" ref="AN338:AN401" si="83">MAX(0,$G338-BB$9)</f>
        <v>18.240000000000002</v>
      </c>
      <c r="AO338" s="390">
        <f t="shared" ref="AO338:AO401" si="84">MAX(0,$G338-BC$9)</f>
        <v>19.143000000000001</v>
      </c>
    </row>
    <row r="339" spans="1:41" ht="15" customHeight="1" x14ac:dyDescent="0.25">
      <c r="A339" s="127" t="s">
        <v>252</v>
      </c>
      <c r="B339" s="125" t="s">
        <v>2077</v>
      </c>
      <c r="C339" s="125" t="s">
        <v>3997</v>
      </c>
      <c r="D339" s="125" t="s">
        <v>253</v>
      </c>
      <c r="E339" s="125" t="s">
        <v>2452</v>
      </c>
      <c r="F339" s="126">
        <v>19.23</v>
      </c>
      <c r="G339" s="126">
        <v>19.43</v>
      </c>
      <c r="H339" s="126">
        <v>15.38</v>
      </c>
      <c r="I339" s="126"/>
      <c r="J339" s="317"/>
      <c r="K339" s="323">
        <f>ROUND(SUMIF('VGT-Bewegungsdaten'!B:B,A339,'VGT-Bewegungsdaten'!C:C),3)</f>
        <v>0</v>
      </c>
      <c r="L339" s="324">
        <f>ROUND(SUMIF('VGT-Bewegungsdaten'!B:B,$A339,'VGT-Bewegungsdaten'!D:D),2)</f>
        <v>0</v>
      </c>
      <c r="N339" s="376" t="s">
        <v>4930</v>
      </c>
      <c r="O339" s="376" t="s">
        <v>4940</v>
      </c>
      <c r="P339" s="326">
        <f>ROUND(SUMIF('AV-Bewegungsdaten'!B:B,A339,'AV-Bewegungsdaten'!C:C),3)</f>
        <v>0</v>
      </c>
      <c r="Q339" s="324">
        <f>ROUND(SUMIF('AV-Bewegungsdaten'!B:B,$A339,'AV-Bewegungsdaten'!D:D),2)</f>
        <v>0</v>
      </c>
      <c r="T339" s="327"/>
      <c r="U339" s="326">
        <f>ROUND(SUMIF('DV-Bewegungsdaten'!B:B,Kategorien!A339,'DV-Bewegungsdaten'!D:D),3)</f>
        <v>0</v>
      </c>
      <c r="V339" s="324">
        <f>ROUND(SUMIF('DV-Bewegungsdaten'!B:B,Kategorien!A339,'DV-Bewegungsdaten'!E:E),3)</f>
        <v>0</v>
      </c>
      <c r="AD339" s="390">
        <f t="shared" si="73"/>
        <v>14.491</v>
      </c>
      <c r="AE339" s="390">
        <f t="shared" si="74"/>
        <v>15.148</v>
      </c>
      <c r="AF339" s="390">
        <f t="shared" si="75"/>
        <v>16.367000000000001</v>
      </c>
      <c r="AG339" s="390">
        <f t="shared" si="76"/>
        <v>15.734</v>
      </c>
      <c r="AH339" s="390">
        <f t="shared" si="77"/>
        <v>15.646000000000001</v>
      </c>
      <c r="AI339" s="390">
        <f t="shared" si="78"/>
        <v>16.178000000000001</v>
      </c>
      <c r="AJ339" s="390">
        <f t="shared" si="79"/>
        <v>15.461</v>
      </c>
      <c r="AK339" s="390">
        <f t="shared" si="80"/>
        <v>15.744999999999999</v>
      </c>
      <c r="AL339" s="390">
        <f t="shared" si="81"/>
        <v>15.855</v>
      </c>
      <c r="AM339" s="390">
        <f t="shared" si="82"/>
        <v>15.736000000000001</v>
      </c>
      <c r="AN339" s="390">
        <f t="shared" si="83"/>
        <v>15.33</v>
      </c>
      <c r="AO339" s="390">
        <f t="shared" si="84"/>
        <v>16.233000000000001</v>
      </c>
    </row>
    <row r="340" spans="1:41" ht="15" customHeight="1" x14ac:dyDescent="0.25">
      <c r="A340" s="127" t="s">
        <v>254</v>
      </c>
      <c r="B340" s="125" t="s">
        <v>2077</v>
      </c>
      <c r="C340" s="125" t="s">
        <v>3997</v>
      </c>
      <c r="D340" s="125" t="s">
        <v>255</v>
      </c>
      <c r="E340" s="125" t="s">
        <v>1538</v>
      </c>
      <c r="F340" s="126">
        <v>22.23</v>
      </c>
      <c r="G340" s="126">
        <v>22.43</v>
      </c>
      <c r="H340" s="126">
        <v>17.78</v>
      </c>
      <c r="I340" s="126"/>
      <c r="J340" s="317"/>
      <c r="K340" s="323">
        <f>ROUND(SUMIF('VGT-Bewegungsdaten'!B:B,A340,'VGT-Bewegungsdaten'!C:C),3)</f>
        <v>0</v>
      </c>
      <c r="L340" s="324">
        <f>ROUND(SUMIF('VGT-Bewegungsdaten'!B:B,$A340,'VGT-Bewegungsdaten'!D:D),2)</f>
        <v>0</v>
      </c>
      <c r="N340" s="376" t="s">
        <v>4930</v>
      </c>
      <c r="O340" s="376" t="s">
        <v>4940</v>
      </c>
      <c r="P340" s="326">
        <f>ROUND(SUMIF('AV-Bewegungsdaten'!B:B,A340,'AV-Bewegungsdaten'!C:C),3)</f>
        <v>0</v>
      </c>
      <c r="Q340" s="324">
        <f>ROUND(SUMIF('AV-Bewegungsdaten'!B:B,$A340,'AV-Bewegungsdaten'!D:D),2)</f>
        <v>0</v>
      </c>
      <c r="T340" s="327"/>
      <c r="U340" s="326">
        <f>ROUND(SUMIF('DV-Bewegungsdaten'!B:B,Kategorien!A340,'DV-Bewegungsdaten'!D:D),3)</f>
        <v>0</v>
      </c>
      <c r="V340" s="324">
        <f>ROUND(SUMIF('DV-Bewegungsdaten'!B:B,Kategorien!A340,'DV-Bewegungsdaten'!E:E),3)</f>
        <v>0</v>
      </c>
      <c r="AD340" s="390">
        <f t="shared" si="73"/>
        <v>17.491</v>
      </c>
      <c r="AE340" s="390">
        <f t="shared" si="74"/>
        <v>18.148</v>
      </c>
      <c r="AF340" s="390">
        <f t="shared" si="75"/>
        <v>19.367000000000001</v>
      </c>
      <c r="AG340" s="390">
        <f t="shared" si="76"/>
        <v>18.733999999999998</v>
      </c>
      <c r="AH340" s="390">
        <f t="shared" si="77"/>
        <v>18.646000000000001</v>
      </c>
      <c r="AI340" s="390">
        <f t="shared" si="78"/>
        <v>19.178000000000001</v>
      </c>
      <c r="AJ340" s="390">
        <f t="shared" si="79"/>
        <v>18.460999999999999</v>
      </c>
      <c r="AK340" s="390">
        <f t="shared" si="80"/>
        <v>18.745000000000001</v>
      </c>
      <c r="AL340" s="390">
        <f t="shared" si="81"/>
        <v>18.855</v>
      </c>
      <c r="AM340" s="390">
        <f t="shared" si="82"/>
        <v>18.736000000000001</v>
      </c>
      <c r="AN340" s="390">
        <f t="shared" si="83"/>
        <v>18.329999999999998</v>
      </c>
      <c r="AO340" s="390">
        <f t="shared" si="84"/>
        <v>19.233000000000001</v>
      </c>
    </row>
    <row r="341" spans="1:41" ht="15" customHeight="1" x14ac:dyDescent="0.25">
      <c r="A341" s="127" t="s">
        <v>256</v>
      </c>
      <c r="B341" s="125" t="s">
        <v>2077</v>
      </c>
      <c r="C341" s="125" t="s">
        <v>3997</v>
      </c>
      <c r="D341" s="125" t="s">
        <v>257</v>
      </c>
      <c r="E341" s="125" t="s">
        <v>1541</v>
      </c>
      <c r="F341" s="126">
        <v>22.23</v>
      </c>
      <c r="G341" s="126">
        <v>22.43</v>
      </c>
      <c r="H341" s="126">
        <v>17.78</v>
      </c>
      <c r="I341" s="126"/>
      <c r="J341" s="317"/>
      <c r="K341" s="323">
        <f>ROUND(SUMIF('VGT-Bewegungsdaten'!B:B,A341,'VGT-Bewegungsdaten'!C:C),3)</f>
        <v>0</v>
      </c>
      <c r="L341" s="324">
        <f>ROUND(SUMIF('VGT-Bewegungsdaten'!B:B,$A341,'VGT-Bewegungsdaten'!D:D),2)</f>
        <v>0</v>
      </c>
      <c r="N341" s="376" t="s">
        <v>4930</v>
      </c>
      <c r="O341" s="376" t="s">
        <v>4940</v>
      </c>
      <c r="P341" s="326">
        <f>ROUND(SUMIF('AV-Bewegungsdaten'!B:B,A341,'AV-Bewegungsdaten'!C:C),3)</f>
        <v>0</v>
      </c>
      <c r="Q341" s="324">
        <f>ROUND(SUMIF('AV-Bewegungsdaten'!B:B,$A341,'AV-Bewegungsdaten'!D:D),2)</f>
        <v>0</v>
      </c>
      <c r="T341" s="327"/>
      <c r="U341" s="326">
        <f>ROUND(SUMIF('DV-Bewegungsdaten'!B:B,Kategorien!A341,'DV-Bewegungsdaten'!D:D),3)</f>
        <v>0</v>
      </c>
      <c r="V341" s="324">
        <f>ROUND(SUMIF('DV-Bewegungsdaten'!B:B,Kategorien!A341,'DV-Bewegungsdaten'!E:E),3)</f>
        <v>0</v>
      </c>
      <c r="AD341" s="390">
        <f t="shared" si="73"/>
        <v>17.491</v>
      </c>
      <c r="AE341" s="390">
        <f t="shared" si="74"/>
        <v>18.148</v>
      </c>
      <c r="AF341" s="390">
        <f t="shared" si="75"/>
        <v>19.367000000000001</v>
      </c>
      <c r="AG341" s="390">
        <f t="shared" si="76"/>
        <v>18.733999999999998</v>
      </c>
      <c r="AH341" s="390">
        <f t="shared" si="77"/>
        <v>18.646000000000001</v>
      </c>
      <c r="AI341" s="390">
        <f t="shared" si="78"/>
        <v>19.178000000000001</v>
      </c>
      <c r="AJ341" s="390">
        <f t="shared" si="79"/>
        <v>18.460999999999999</v>
      </c>
      <c r="AK341" s="390">
        <f t="shared" si="80"/>
        <v>18.745000000000001</v>
      </c>
      <c r="AL341" s="390">
        <f t="shared" si="81"/>
        <v>18.855</v>
      </c>
      <c r="AM341" s="390">
        <f t="shared" si="82"/>
        <v>18.736000000000001</v>
      </c>
      <c r="AN341" s="390">
        <f t="shared" si="83"/>
        <v>18.329999999999998</v>
      </c>
      <c r="AO341" s="390">
        <f t="shared" si="84"/>
        <v>19.233000000000001</v>
      </c>
    </row>
    <row r="342" spans="1:41" ht="15" customHeight="1" x14ac:dyDescent="0.25">
      <c r="A342" s="127" t="s">
        <v>2584</v>
      </c>
      <c r="B342" s="125" t="s">
        <v>2077</v>
      </c>
      <c r="C342" s="125" t="s">
        <v>3997</v>
      </c>
      <c r="D342" s="125" t="s">
        <v>2585</v>
      </c>
      <c r="E342" s="125" t="s">
        <v>2545</v>
      </c>
      <c r="F342" s="126">
        <v>22.200000000000003</v>
      </c>
      <c r="G342" s="126">
        <v>22.400000000000002</v>
      </c>
      <c r="H342" s="126">
        <v>17.760000000000002</v>
      </c>
      <c r="I342" s="126"/>
      <c r="J342" s="317"/>
      <c r="K342" s="323">
        <f>ROUND(SUMIF('VGT-Bewegungsdaten'!B:B,A342,'VGT-Bewegungsdaten'!C:C),3)</f>
        <v>0</v>
      </c>
      <c r="L342" s="324">
        <f>ROUND(SUMIF('VGT-Bewegungsdaten'!B:B,$A342,'VGT-Bewegungsdaten'!D:D),2)</f>
        <v>0</v>
      </c>
      <c r="N342" s="376" t="s">
        <v>4930</v>
      </c>
      <c r="O342" s="376" t="s">
        <v>4940</v>
      </c>
      <c r="P342" s="326">
        <f>ROUND(SUMIF('AV-Bewegungsdaten'!B:B,A342,'AV-Bewegungsdaten'!C:C),3)</f>
        <v>0</v>
      </c>
      <c r="Q342" s="324">
        <f>ROUND(SUMIF('AV-Bewegungsdaten'!B:B,$A342,'AV-Bewegungsdaten'!D:D),2)</f>
        <v>0</v>
      </c>
      <c r="T342" s="327"/>
      <c r="U342" s="326">
        <f>ROUND(SUMIF('DV-Bewegungsdaten'!B:B,Kategorien!A342,'DV-Bewegungsdaten'!D:D),3)</f>
        <v>0</v>
      </c>
      <c r="V342" s="324">
        <f>ROUND(SUMIF('DV-Bewegungsdaten'!B:B,Kategorien!A342,'DV-Bewegungsdaten'!E:E),3)</f>
        <v>0</v>
      </c>
      <c r="AD342" s="390">
        <f t="shared" si="73"/>
        <v>17.461000000000002</v>
      </c>
      <c r="AE342" s="390">
        <f t="shared" si="74"/>
        <v>18.118000000000002</v>
      </c>
      <c r="AF342" s="390">
        <f t="shared" si="75"/>
        <v>19.337000000000003</v>
      </c>
      <c r="AG342" s="390">
        <f t="shared" si="76"/>
        <v>18.704000000000001</v>
      </c>
      <c r="AH342" s="390">
        <f t="shared" si="77"/>
        <v>18.616000000000003</v>
      </c>
      <c r="AI342" s="390">
        <f t="shared" si="78"/>
        <v>19.148000000000003</v>
      </c>
      <c r="AJ342" s="390">
        <f t="shared" si="79"/>
        <v>18.431000000000001</v>
      </c>
      <c r="AK342" s="390">
        <f t="shared" si="80"/>
        <v>18.715000000000003</v>
      </c>
      <c r="AL342" s="390">
        <f t="shared" si="81"/>
        <v>18.825000000000003</v>
      </c>
      <c r="AM342" s="390">
        <f t="shared" si="82"/>
        <v>18.706000000000003</v>
      </c>
      <c r="AN342" s="390">
        <f t="shared" si="83"/>
        <v>18.300000000000004</v>
      </c>
      <c r="AO342" s="390">
        <f t="shared" si="84"/>
        <v>19.203000000000003</v>
      </c>
    </row>
    <row r="343" spans="1:41" ht="15" customHeight="1" x14ac:dyDescent="0.25">
      <c r="A343" s="127" t="s">
        <v>3328</v>
      </c>
      <c r="B343" s="125" t="s">
        <v>2077</v>
      </c>
      <c r="C343" s="125" t="s">
        <v>3997</v>
      </c>
      <c r="D343" s="125" t="s">
        <v>3329</v>
      </c>
      <c r="E343" s="125" t="s">
        <v>3289</v>
      </c>
      <c r="F343" s="126">
        <v>22.17</v>
      </c>
      <c r="G343" s="126">
        <v>22.37</v>
      </c>
      <c r="H343" s="126">
        <v>17.739999999999998</v>
      </c>
      <c r="I343" s="126"/>
      <c r="J343" s="317"/>
      <c r="K343" s="323">
        <f>ROUND(SUMIF('VGT-Bewegungsdaten'!B:B,A343,'VGT-Bewegungsdaten'!C:C),3)</f>
        <v>0</v>
      </c>
      <c r="L343" s="324">
        <f>ROUND(SUMIF('VGT-Bewegungsdaten'!B:B,$A343,'VGT-Bewegungsdaten'!D:D),2)</f>
        <v>0</v>
      </c>
      <c r="N343" s="376" t="s">
        <v>4930</v>
      </c>
      <c r="O343" s="376" t="s">
        <v>4940</v>
      </c>
      <c r="P343" s="326">
        <f>ROUND(SUMIF('AV-Bewegungsdaten'!B:B,A343,'AV-Bewegungsdaten'!C:C),3)</f>
        <v>0</v>
      </c>
      <c r="Q343" s="324">
        <f>ROUND(SUMIF('AV-Bewegungsdaten'!B:B,$A343,'AV-Bewegungsdaten'!D:D),2)</f>
        <v>0</v>
      </c>
      <c r="T343" s="327"/>
      <c r="U343" s="326">
        <f>ROUND(SUMIF('DV-Bewegungsdaten'!B:B,Kategorien!A343,'DV-Bewegungsdaten'!D:D),3)</f>
        <v>0</v>
      </c>
      <c r="V343" s="324">
        <f>ROUND(SUMIF('DV-Bewegungsdaten'!B:B,Kategorien!A343,'DV-Bewegungsdaten'!E:E),3)</f>
        <v>0</v>
      </c>
      <c r="AD343" s="390">
        <f t="shared" si="73"/>
        <v>17.431000000000001</v>
      </c>
      <c r="AE343" s="390">
        <f t="shared" si="74"/>
        <v>18.088000000000001</v>
      </c>
      <c r="AF343" s="390">
        <f t="shared" si="75"/>
        <v>19.307000000000002</v>
      </c>
      <c r="AG343" s="390">
        <f t="shared" si="76"/>
        <v>18.673999999999999</v>
      </c>
      <c r="AH343" s="390">
        <f t="shared" si="77"/>
        <v>18.586000000000002</v>
      </c>
      <c r="AI343" s="390">
        <f t="shared" si="78"/>
        <v>19.118000000000002</v>
      </c>
      <c r="AJ343" s="390">
        <f t="shared" si="79"/>
        <v>18.401</v>
      </c>
      <c r="AK343" s="390">
        <f t="shared" si="80"/>
        <v>18.685000000000002</v>
      </c>
      <c r="AL343" s="390">
        <f t="shared" si="81"/>
        <v>18.795000000000002</v>
      </c>
      <c r="AM343" s="390">
        <f t="shared" si="82"/>
        <v>18.676000000000002</v>
      </c>
      <c r="AN343" s="390">
        <f t="shared" si="83"/>
        <v>18.270000000000003</v>
      </c>
      <c r="AO343" s="390">
        <f t="shared" si="84"/>
        <v>19.173000000000002</v>
      </c>
    </row>
    <row r="344" spans="1:41" ht="15" customHeight="1" x14ac:dyDescent="0.25">
      <c r="A344" s="127" t="s">
        <v>4090</v>
      </c>
      <c r="B344" s="125" t="s">
        <v>2077</v>
      </c>
      <c r="C344" s="125" t="s">
        <v>3997</v>
      </c>
      <c r="D344" s="125" t="s">
        <v>4091</v>
      </c>
      <c r="E344" s="125" t="s">
        <v>4051</v>
      </c>
      <c r="F344" s="126">
        <v>22.14</v>
      </c>
      <c r="G344" s="126">
        <v>22.34</v>
      </c>
      <c r="H344" s="126">
        <v>17.71</v>
      </c>
      <c r="I344" s="126"/>
      <c r="J344" s="317"/>
      <c r="K344" s="323">
        <f>ROUND(SUMIF('VGT-Bewegungsdaten'!B:B,A344,'VGT-Bewegungsdaten'!C:C),3)</f>
        <v>0</v>
      </c>
      <c r="L344" s="324">
        <f>ROUND(SUMIF('VGT-Bewegungsdaten'!B:B,$A344,'VGT-Bewegungsdaten'!D:D),2)</f>
        <v>0</v>
      </c>
      <c r="N344" s="376" t="s">
        <v>4930</v>
      </c>
      <c r="O344" s="376" t="s">
        <v>4940</v>
      </c>
      <c r="P344" s="326">
        <f>ROUND(SUMIF('AV-Bewegungsdaten'!B:B,A344,'AV-Bewegungsdaten'!C:C),3)</f>
        <v>0</v>
      </c>
      <c r="Q344" s="324">
        <f>ROUND(SUMIF('AV-Bewegungsdaten'!B:B,$A344,'AV-Bewegungsdaten'!D:D),2)</f>
        <v>0</v>
      </c>
      <c r="T344" s="327"/>
      <c r="U344" s="326">
        <f>ROUND(SUMIF('DV-Bewegungsdaten'!B:B,Kategorien!A344,'DV-Bewegungsdaten'!D:D),3)</f>
        <v>0</v>
      </c>
      <c r="V344" s="324">
        <f>ROUND(SUMIF('DV-Bewegungsdaten'!B:B,Kategorien!A344,'DV-Bewegungsdaten'!E:E),3)</f>
        <v>0</v>
      </c>
      <c r="AD344" s="390">
        <f t="shared" si="73"/>
        <v>17.401</v>
      </c>
      <c r="AE344" s="390">
        <f t="shared" si="74"/>
        <v>18.058</v>
      </c>
      <c r="AF344" s="390">
        <f t="shared" si="75"/>
        <v>19.277000000000001</v>
      </c>
      <c r="AG344" s="390">
        <f t="shared" si="76"/>
        <v>18.643999999999998</v>
      </c>
      <c r="AH344" s="390">
        <f t="shared" si="77"/>
        <v>18.556000000000001</v>
      </c>
      <c r="AI344" s="390">
        <f t="shared" si="78"/>
        <v>19.088000000000001</v>
      </c>
      <c r="AJ344" s="390">
        <f t="shared" si="79"/>
        <v>18.370999999999999</v>
      </c>
      <c r="AK344" s="390">
        <f t="shared" si="80"/>
        <v>18.655000000000001</v>
      </c>
      <c r="AL344" s="390">
        <f t="shared" si="81"/>
        <v>18.765000000000001</v>
      </c>
      <c r="AM344" s="390">
        <f t="shared" si="82"/>
        <v>18.646000000000001</v>
      </c>
      <c r="AN344" s="390">
        <f t="shared" si="83"/>
        <v>18.240000000000002</v>
      </c>
      <c r="AO344" s="390">
        <f t="shared" si="84"/>
        <v>19.143000000000001</v>
      </c>
    </row>
    <row r="345" spans="1:41" ht="15" customHeight="1" x14ac:dyDescent="0.25">
      <c r="A345" s="127" t="s">
        <v>258</v>
      </c>
      <c r="B345" s="125" t="s">
        <v>2077</v>
      </c>
      <c r="C345" s="125" t="s">
        <v>3997</v>
      </c>
      <c r="D345" s="125" t="s">
        <v>259</v>
      </c>
      <c r="E345" s="125" t="s">
        <v>2452</v>
      </c>
      <c r="F345" s="126">
        <v>20.23</v>
      </c>
      <c r="G345" s="126">
        <v>20.43</v>
      </c>
      <c r="H345" s="126">
        <v>16.18</v>
      </c>
      <c r="I345" s="126"/>
      <c r="J345" s="317"/>
      <c r="K345" s="323">
        <f>ROUND(SUMIF('VGT-Bewegungsdaten'!B:B,A345,'VGT-Bewegungsdaten'!C:C),3)</f>
        <v>0</v>
      </c>
      <c r="L345" s="324">
        <f>ROUND(SUMIF('VGT-Bewegungsdaten'!B:B,$A345,'VGT-Bewegungsdaten'!D:D),2)</f>
        <v>0</v>
      </c>
      <c r="N345" s="376" t="s">
        <v>4930</v>
      </c>
      <c r="O345" s="376" t="s">
        <v>4940</v>
      </c>
      <c r="P345" s="326">
        <f>ROUND(SUMIF('AV-Bewegungsdaten'!B:B,A345,'AV-Bewegungsdaten'!C:C),3)</f>
        <v>0</v>
      </c>
      <c r="Q345" s="324">
        <f>ROUND(SUMIF('AV-Bewegungsdaten'!B:B,$A345,'AV-Bewegungsdaten'!D:D),2)</f>
        <v>0</v>
      </c>
      <c r="T345" s="327"/>
      <c r="U345" s="326">
        <f>ROUND(SUMIF('DV-Bewegungsdaten'!B:B,Kategorien!A345,'DV-Bewegungsdaten'!D:D),3)</f>
        <v>0</v>
      </c>
      <c r="V345" s="324">
        <f>ROUND(SUMIF('DV-Bewegungsdaten'!B:B,Kategorien!A345,'DV-Bewegungsdaten'!E:E),3)</f>
        <v>0</v>
      </c>
      <c r="AD345" s="390">
        <f t="shared" si="73"/>
        <v>15.491</v>
      </c>
      <c r="AE345" s="390">
        <f t="shared" si="74"/>
        <v>16.148</v>
      </c>
      <c r="AF345" s="390">
        <f t="shared" si="75"/>
        <v>17.367000000000001</v>
      </c>
      <c r="AG345" s="390">
        <f t="shared" si="76"/>
        <v>16.733999999999998</v>
      </c>
      <c r="AH345" s="390">
        <f t="shared" si="77"/>
        <v>16.646000000000001</v>
      </c>
      <c r="AI345" s="390">
        <f t="shared" si="78"/>
        <v>17.178000000000001</v>
      </c>
      <c r="AJ345" s="390">
        <f t="shared" si="79"/>
        <v>16.460999999999999</v>
      </c>
      <c r="AK345" s="390">
        <f t="shared" si="80"/>
        <v>16.745000000000001</v>
      </c>
      <c r="AL345" s="390">
        <f t="shared" si="81"/>
        <v>16.855</v>
      </c>
      <c r="AM345" s="390">
        <f t="shared" si="82"/>
        <v>16.736000000000001</v>
      </c>
      <c r="AN345" s="390">
        <f t="shared" si="83"/>
        <v>16.329999999999998</v>
      </c>
      <c r="AO345" s="390">
        <f t="shared" si="84"/>
        <v>17.233000000000001</v>
      </c>
    </row>
    <row r="346" spans="1:41" ht="15" customHeight="1" x14ac:dyDescent="0.25">
      <c r="A346" s="127" t="s">
        <v>260</v>
      </c>
      <c r="B346" s="125" t="s">
        <v>2077</v>
      </c>
      <c r="C346" s="125" t="s">
        <v>3997</v>
      </c>
      <c r="D346" s="125" t="s">
        <v>261</v>
      </c>
      <c r="E346" s="125" t="s">
        <v>1538</v>
      </c>
      <c r="F346" s="126">
        <v>23.23</v>
      </c>
      <c r="G346" s="126">
        <v>23.43</v>
      </c>
      <c r="H346" s="126">
        <v>18.579999999999998</v>
      </c>
      <c r="I346" s="126"/>
      <c r="J346" s="317"/>
      <c r="K346" s="323">
        <f>ROUND(SUMIF('VGT-Bewegungsdaten'!B:B,A346,'VGT-Bewegungsdaten'!C:C),3)</f>
        <v>0</v>
      </c>
      <c r="L346" s="324">
        <f>ROUND(SUMIF('VGT-Bewegungsdaten'!B:B,$A346,'VGT-Bewegungsdaten'!D:D),2)</f>
        <v>0</v>
      </c>
      <c r="N346" s="376" t="s">
        <v>4930</v>
      </c>
      <c r="O346" s="376" t="s">
        <v>4940</v>
      </c>
      <c r="P346" s="326">
        <f>ROUND(SUMIF('AV-Bewegungsdaten'!B:B,A346,'AV-Bewegungsdaten'!C:C),3)</f>
        <v>0</v>
      </c>
      <c r="Q346" s="324">
        <f>ROUND(SUMIF('AV-Bewegungsdaten'!B:B,$A346,'AV-Bewegungsdaten'!D:D),2)</f>
        <v>0</v>
      </c>
      <c r="T346" s="327"/>
      <c r="U346" s="326">
        <f>ROUND(SUMIF('DV-Bewegungsdaten'!B:B,Kategorien!A346,'DV-Bewegungsdaten'!D:D),3)</f>
        <v>0</v>
      </c>
      <c r="V346" s="324">
        <f>ROUND(SUMIF('DV-Bewegungsdaten'!B:B,Kategorien!A346,'DV-Bewegungsdaten'!E:E),3)</f>
        <v>0</v>
      </c>
      <c r="AD346" s="390">
        <f t="shared" si="73"/>
        <v>18.491</v>
      </c>
      <c r="AE346" s="390">
        <f t="shared" si="74"/>
        <v>19.148</v>
      </c>
      <c r="AF346" s="390">
        <f t="shared" si="75"/>
        <v>20.367000000000001</v>
      </c>
      <c r="AG346" s="390">
        <f t="shared" si="76"/>
        <v>19.733999999999998</v>
      </c>
      <c r="AH346" s="390">
        <f t="shared" si="77"/>
        <v>19.646000000000001</v>
      </c>
      <c r="AI346" s="390">
        <f t="shared" si="78"/>
        <v>20.178000000000001</v>
      </c>
      <c r="AJ346" s="390">
        <f t="shared" si="79"/>
        <v>19.460999999999999</v>
      </c>
      <c r="AK346" s="390">
        <f t="shared" si="80"/>
        <v>19.745000000000001</v>
      </c>
      <c r="AL346" s="390">
        <f t="shared" si="81"/>
        <v>19.855</v>
      </c>
      <c r="AM346" s="390">
        <f t="shared" si="82"/>
        <v>19.736000000000001</v>
      </c>
      <c r="AN346" s="390">
        <f t="shared" si="83"/>
        <v>19.329999999999998</v>
      </c>
      <c r="AO346" s="390">
        <f t="shared" si="84"/>
        <v>20.233000000000001</v>
      </c>
    </row>
    <row r="347" spans="1:41" ht="15" customHeight="1" x14ac:dyDescent="0.25">
      <c r="A347" s="127" t="s">
        <v>262</v>
      </c>
      <c r="B347" s="125" t="s">
        <v>2077</v>
      </c>
      <c r="C347" s="125" t="s">
        <v>3997</v>
      </c>
      <c r="D347" s="125" t="s">
        <v>263</v>
      </c>
      <c r="E347" s="125" t="s">
        <v>1541</v>
      </c>
      <c r="F347" s="126">
        <v>23.23</v>
      </c>
      <c r="G347" s="126">
        <v>23.43</v>
      </c>
      <c r="H347" s="126">
        <v>18.579999999999998</v>
      </c>
      <c r="I347" s="126"/>
      <c r="J347" s="317"/>
      <c r="K347" s="323">
        <f>ROUND(SUMIF('VGT-Bewegungsdaten'!B:B,A347,'VGT-Bewegungsdaten'!C:C),3)</f>
        <v>0</v>
      </c>
      <c r="L347" s="324">
        <f>ROUND(SUMIF('VGT-Bewegungsdaten'!B:B,$A347,'VGT-Bewegungsdaten'!D:D),2)</f>
        <v>0</v>
      </c>
      <c r="N347" s="376" t="s">
        <v>4930</v>
      </c>
      <c r="O347" s="376" t="s">
        <v>4940</v>
      </c>
      <c r="P347" s="326">
        <f>ROUND(SUMIF('AV-Bewegungsdaten'!B:B,A347,'AV-Bewegungsdaten'!C:C),3)</f>
        <v>0</v>
      </c>
      <c r="Q347" s="324">
        <f>ROUND(SUMIF('AV-Bewegungsdaten'!B:B,$A347,'AV-Bewegungsdaten'!D:D),2)</f>
        <v>0</v>
      </c>
      <c r="T347" s="327"/>
      <c r="U347" s="326">
        <f>ROUND(SUMIF('DV-Bewegungsdaten'!B:B,Kategorien!A347,'DV-Bewegungsdaten'!D:D),3)</f>
        <v>0</v>
      </c>
      <c r="V347" s="324">
        <f>ROUND(SUMIF('DV-Bewegungsdaten'!B:B,Kategorien!A347,'DV-Bewegungsdaten'!E:E),3)</f>
        <v>0</v>
      </c>
      <c r="AD347" s="390">
        <f t="shared" si="73"/>
        <v>18.491</v>
      </c>
      <c r="AE347" s="390">
        <f t="shared" si="74"/>
        <v>19.148</v>
      </c>
      <c r="AF347" s="390">
        <f t="shared" si="75"/>
        <v>20.367000000000001</v>
      </c>
      <c r="AG347" s="390">
        <f t="shared" si="76"/>
        <v>19.733999999999998</v>
      </c>
      <c r="AH347" s="390">
        <f t="shared" si="77"/>
        <v>19.646000000000001</v>
      </c>
      <c r="AI347" s="390">
        <f t="shared" si="78"/>
        <v>20.178000000000001</v>
      </c>
      <c r="AJ347" s="390">
        <f t="shared" si="79"/>
        <v>19.460999999999999</v>
      </c>
      <c r="AK347" s="390">
        <f t="shared" si="80"/>
        <v>19.745000000000001</v>
      </c>
      <c r="AL347" s="390">
        <f t="shared" si="81"/>
        <v>19.855</v>
      </c>
      <c r="AM347" s="390">
        <f t="shared" si="82"/>
        <v>19.736000000000001</v>
      </c>
      <c r="AN347" s="390">
        <f t="shared" si="83"/>
        <v>19.329999999999998</v>
      </c>
      <c r="AO347" s="390">
        <f t="shared" si="84"/>
        <v>20.233000000000001</v>
      </c>
    </row>
    <row r="348" spans="1:41" ht="15" customHeight="1" x14ac:dyDescent="0.25">
      <c r="A348" s="127" t="s">
        <v>2586</v>
      </c>
      <c r="B348" s="125" t="s">
        <v>2077</v>
      </c>
      <c r="C348" s="125" t="s">
        <v>3997</v>
      </c>
      <c r="D348" s="125" t="s">
        <v>2587</v>
      </c>
      <c r="E348" s="125" t="s">
        <v>2545</v>
      </c>
      <c r="F348" s="126">
        <v>23.200000000000003</v>
      </c>
      <c r="G348" s="126">
        <v>23.400000000000002</v>
      </c>
      <c r="H348" s="126">
        <v>18.559999999999999</v>
      </c>
      <c r="I348" s="126"/>
      <c r="J348" s="317"/>
      <c r="K348" s="323">
        <f>ROUND(SUMIF('VGT-Bewegungsdaten'!B:B,A348,'VGT-Bewegungsdaten'!C:C),3)</f>
        <v>0</v>
      </c>
      <c r="L348" s="324">
        <f>ROUND(SUMIF('VGT-Bewegungsdaten'!B:B,$A348,'VGT-Bewegungsdaten'!D:D),2)</f>
        <v>0</v>
      </c>
      <c r="N348" s="376" t="s">
        <v>4930</v>
      </c>
      <c r="O348" s="376" t="s">
        <v>4940</v>
      </c>
      <c r="P348" s="326">
        <f>ROUND(SUMIF('AV-Bewegungsdaten'!B:B,A348,'AV-Bewegungsdaten'!C:C),3)</f>
        <v>0</v>
      </c>
      <c r="Q348" s="324">
        <f>ROUND(SUMIF('AV-Bewegungsdaten'!B:B,$A348,'AV-Bewegungsdaten'!D:D),2)</f>
        <v>0</v>
      </c>
      <c r="T348" s="327"/>
      <c r="U348" s="326">
        <f>ROUND(SUMIF('DV-Bewegungsdaten'!B:B,Kategorien!A348,'DV-Bewegungsdaten'!D:D),3)</f>
        <v>0</v>
      </c>
      <c r="V348" s="324">
        <f>ROUND(SUMIF('DV-Bewegungsdaten'!B:B,Kategorien!A348,'DV-Bewegungsdaten'!E:E),3)</f>
        <v>0</v>
      </c>
      <c r="AD348" s="390">
        <f t="shared" si="73"/>
        <v>18.461000000000002</v>
      </c>
      <c r="AE348" s="390">
        <f t="shared" si="74"/>
        <v>19.118000000000002</v>
      </c>
      <c r="AF348" s="390">
        <f t="shared" si="75"/>
        <v>20.337000000000003</v>
      </c>
      <c r="AG348" s="390">
        <f t="shared" si="76"/>
        <v>19.704000000000001</v>
      </c>
      <c r="AH348" s="390">
        <f t="shared" si="77"/>
        <v>19.616000000000003</v>
      </c>
      <c r="AI348" s="390">
        <f t="shared" si="78"/>
        <v>20.148000000000003</v>
      </c>
      <c r="AJ348" s="390">
        <f t="shared" si="79"/>
        <v>19.431000000000001</v>
      </c>
      <c r="AK348" s="390">
        <f t="shared" si="80"/>
        <v>19.715000000000003</v>
      </c>
      <c r="AL348" s="390">
        <f t="shared" si="81"/>
        <v>19.825000000000003</v>
      </c>
      <c r="AM348" s="390">
        <f t="shared" si="82"/>
        <v>19.706000000000003</v>
      </c>
      <c r="AN348" s="390">
        <f t="shared" si="83"/>
        <v>19.300000000000004</v>
      </c>
      <c r="AO348" s="390">
        <f t="shared" si="84"/>
        <v>20.203000000000003</v>
      </c>
    </row>
    <row r="349" spans="1:41" ht="15" customHeight="1" x14ac:dyDescent="0.25">
      <c r="A349" s="127" t="s">
        <v>3330</v>
      </c>
      <c r="B349" s="125" t="s">
        <v>2077</v>
      </c>
      <c r="C349" s="125" t="s">
        <v>3997</v>
      </c>
      <c r="D349" s="125" t="s">
        <v>3331</v>
      </c>
      <c r="E349" s="125" t="s">
        <v>3289</v>
      </c>
      <c r="F349" s="126">
        <v>23.17</v>
      </c>
      <c r="G349" s="126">
        <v>23.37</v>
      </c>
      <c r="H349" s="126">
        <v>18.54</v>
      </c>
      <c r="I349" s="126"/>
      <c r="J349" s="317"/>
      <c r="K349" s="323">
        <f>ROUND(SUMIF('VGT-Bewegungsdaten'!B:B,A349,'VGT-Bewegungsdaten'!C:C),3)</f>
        <v>0</v>
      </c>
      <c r="L349" s="324">
        <f>ROUND(SUMIF('VGT-Bewegungsdaten'!B:B,$A349,'VGT-Bewegungsdaten'!D:D),2)</f>
        <v>0</v>
      </c>
      <c r="N349" s="376" t="s">
        <v>4930</v>
      </c>
      <c r="O349" s="376" t="s">
        <v>4940</v>
      </c>
      <c r="P349" s="326">
        <f>ROUND(SUMIF('AV-Bewegungsdaten'!B:B,A349,'AV-Bewegungsdaten'!C:C),3)</f>
        <v>0</v>
      </c>
      <c r="Q349" s="324">
        <f>ROUND(SUMIF('AV-Bewegungsdaten'!B:B,$A349,'AV-Bewegungsdaten'!D:D),2)</f>
        <v>0</v>
      </c>
      <c r="T349" s="327"/>
      <c r="U349" s="326">
        <f>ROUND(SUMIF('DV-Bewegungsdaten'!B:B,Kategorien!A349,'DV-Bewegungsdaten'!D:D),3)</f>
        <v>0</v>
      </c>
      <c r="V349" s="324">
        <f>ROUND(SUMIF('DV-Bewegungsdaten'!B:B,Kategorien!A349,'DV-Bewegungsdaten'!E:E),3)</f>
        <v>0</v>
      </c>
      <c r="AD349" s="390">
        <f t="shared" si="73"/>
        <v>18.431000000000001</v>
      </c>
      <c r="AE349" s="390">
        <f t="shared" si="74"/>
        <v>19.088000000000001</v>
      </c>
      <c r="AF349" s="390">
        <f t="shared" si="75"/>
        <v>20.307000000000002</v>
      </c>
      <c r="AG349" s="390">
        <f t="shared" si="76"/>
        <v>19.673999999999999</v>
      </c>
      <c r="AH349" s="390">
        <f t="shared" si="77"/>
        <v>19.586000000000002</v>
      </c>
      <c r="AI349" s="390">
        <f t="shared" si="78"/>
        <v>20.118000000000002</v>
      </c>
      <c r="AJ349" s="390">
        <f t="shared" si="79"/>
        <v>19.401</v>
      </c>
      <c r="AK349" s="390">
        <f t="shared" si="80"/>
        <v>19.685000000000002</v>
      </c>
      <c r="AL349" s="390">
        <f t="shared" si="81"/>
        <v>19.795000000000002</v>
      </c>
      <c r="AM349" s="390">
        <f t="shared" si="82"/>
        <v>19.676000000000002</v>
      </c>
      <c r="AN349" s="390">
        <f t="shared" si="83"/>
        <v>19.270000000000003</v>
      </c>
      <c r="AO349" s="390">
        <f t="shared" si="84"/>
        <v>20.173000000000002</v>
      </c>
    </row>
    <row r="350" spans="1:41" ht="15" customHeight="1" x14ac:dyDescent="0.25">
      <c r="A350" s="127" t="s">
        <v>4092</v>
      </c>
      <c r="B350" s="125" t="s">
        <v>2077</v>
      </c>
      <c r="C350" s="125" t="s">
        <v>3997</v>
      </c>
      <c r="D350" s="125" t="s">
        <v>4093</v>
      </c>
      <c r="E350" s="125" t="s">
        <v>4051</v>
      </c>
      <c r="F350" s="126">
        <v>23.14</v>
      </c>
      <c r="G350" s="126">
        <v>23.34</v>
      </c>
      <c r="H350" s="126">
        <v>18.510000000000002</v>
      </c>
      <c r="I350" s="126"/>
      <c r="J350" s="317"/>
      <c r="K350" s="323">
        <f>ROUND(SUMIF('VGT-Bewegungsdaten'!B:B,A350,'VGT-Bewegungsdaten'!C:C),3)</f>
        <v>0</v>
      </c>
      <c r="L350" s="324">
        <f>ROUND(SUMIF('VGT-Bewegungsdaten'!B:B,$A350,'VGT-Bewegungsdaten'!D:D),2)</f>
        <v>0</v>
      </c>
      <c r="N350" s="376" t="s">
        <v>4930</v>
      </c>
      <c r="O350" s="376" t="s">
        <v>4940</v>
      </c>
      <c r="P350" s="326">
        <f>ROUND(SUMIF('AV-Bewegungsdaten'!B:B,A350,'AV-Bewegungsdaten'!C:C),3)</f>
        <v>0</v>
      </c>
      <c r="Q350" s="324">
        <f>ROUND(SUMIF('AV-Bewegungsdaten'!B:B,$A350,'AV-Bewegungsdaten'!D:D),2)</f>
        <v>0</v>
      </c>
      <c r="T350" s="327"/>
      <c r="U350" s="326">
        <f>ROUND(SUMIF('DV-Bewegungsdaten'!B:B,Kategorien!A350,'DV-Bewegungsdaten'!D:D),3)</f>
        <v>0</v>
      </c>
      <c r="V350" s="324">
        <f>ROUND(SUMIF('DV-Bewegungsdaten'!B:B,Kategorien!A350,'DV-Bewegungsdaten'!E:E),3)</f>
        <v>0</v>
      </c>
      <c r="AD350" s="390">
        <f t="shared" si="73"/>
        <v>18.401</v>
      </c>
      <c r="AE350" s="390">
        <f t="shared" si="74"/>
        <v>19.058</v>
      </c>
      <c r="AF350" s="390">
        <f t="shared" si="75"/>
        <v>20.277000000000001</v>
      </c>
      <c r="AG350" s="390">
        <f t="shared" si="76"/>
        <v>19.643999999999998</v>
      </c>
      <c r="AH350" s="390">
        <f t="shared" si="77"/>
        <v>19.556000000000001</v>
      </c>
      <c r="AI350" s="390">
        <f t="shared" si="78"/>
        <v>20.088000000000001</v>
      </c>
      <c r="AJ350" s="390">
        <f t="shared" si="79"/>
        <v>19.370999999999999</v>
      </c>
      <c r="AK350" s="390">
        <f t="shared" si="80"/>
        <v>19.655000000000001</v>
      </c>
      <c r="AL350" s="390">
        <f t="shared" si="81"/>
        <v>19.765000000000001</v>
      </c>
      <c r="AM350" s="390">
        <f t="shared" si="82"/>
        <v>19.646000000000001</v>
      </c>
      <c r="AN350" s="390">
        <f t="shared" si="83"/>
        <v>19.240000000000002</v>
      </c>
      <c r="AO350" s="390">
        <f t="shared" si="84"/>
        <v>20.143000000000001</v>
      </c>
    </row>
    <row r="351" spans="1:41" ht="15" customHeight="1" x14ac:dyDescent="0.25">
      <c r="A351" s="127" t="s">
        <v>264</v>
      </c>
      <c r="B351" s="125" t="s">
        <v>2077</v>
      </c>
      <c r="C351" s="125" t="s">
        <v>3997</v>
      </c>
      <c r="D351" s="125" t="s">
        <v>265</v>
      </c>
      <c r="E351" s="125" t="s">
        <v>2452</v>
      </c>
      <c r="F351" s="126">
        <v>20.23</v>
      </c>
      <c r="G351" s="126">
        <v>20.43</v>
      </c>
      <c r="H351" s="126">
        <v>16.18</v>
      </c>
      <c r="I351" s="126"/>
      <c r="J351" s="317"/>
      <c r="K351" s="323">
        <f>ROUND(SUMIF('VGT-Bewegungsdaten'!B:B,A351,'VGT-Bewegungsdaten'!C:C),3)</f>
        <v>0</v>
      </c>
      <c r="L351" s="324">
        <f>ROUND(SUMIF('VGT-Bewegungsdaten'!B:B,$A351,'VGT-Bewegungsdaten'!D:D),2)</f>
        <v>0</v>
      </c>
      <c r="N351" s="376" t="s">
        <v>4930</v>
      </c>
      <c r="O351" s="376" t="s">
        <v>4940</v>
      </c>
      <c r="P351" s="326">
        <f>ROUND(SUMIF('AV-Bewegungsdaten'!B:B,A351,'AV-Bewegungsdaten'!C:C),3)</f>
        <v>0</v>
      </c>
      <c r="Q351" s="324">
        <f>ROUND(SUMIF('AV-Bewegungsdaten'!B:B,$A351,'AV-Bewegungsdaten'!D:D),2)</f>
        <v>0</v>
      </c>
      <c r="T351" s="327"/>
      <c r="U351" s="326">
        <f>ROUND(SUMIF('DV-Bewegungsdaten'!B:B,Kategorien!A351,'DV-Bewegungsdaten'!D:D),3)</f>
        <v>0</v>
      </c>
      <c r="V351" s="324">
        <f>ROUND(SUMIF('DV-Bewegungsdaten'!B:B,Kategorien!A351,'DV-Bewegungsdaten'!E:E),3)</f>
        <v>0</v>
      </c>
      <c r="AD351" s="390">
        <f t="shared" si="73"/>
        <v>15.491</v>
      </c>
      <c r="AE351" s="390">
        <f t="shared" si="74"/>
        <v>16.148</v>
      </c>
      <c r="AF351" s="390">
        <f t="shared" si="75"/>
        <v>17.367000000000001</v>
      </c>
      <c r="AG351" s="390">
        <f t="shared" si="76"/>
        <v>16.733999999999998</v>
      </c>
      <c r="AH351" s="390">
        <f t="shared" si="77"/>
        <v>16.646000000000001</v>
      </c>
      <c r="AI351" s="390">
        <f t="shared" si="78"/>
        <v>17.178000000000001</v>
      </c>
      <c r="AJ351" s="390">
        <f t="shared" si="79"/>
        <v>16.460999999999999</v>
      </c>
      <c r="AK351" s="390">
        <f t="shared" si="80"/>
        <v>16.745000000000001</v>
      </c>
      <c r="AL351" s="390">
        <f t="shared" si="81"/>
        <v>16.855</v>
      </c>
      <c r="AM351" s="390">
        <f t="shared" si="82"/>
        <v>16.736000000000001</v>
      </c>
      <c r="AN351" s="390">
        <f t="shared" si="83"/>
        <v>16.329999999999998</v>
      </c>
      <c r="AO351" s="390">
        <f t="shared" si="84"/>
        <v>17.233000000000001</v>
      </c>
    </row>
    <row r="352" spans="1:41" ht="15" customHeight="1" x14ac:dyDescent="0.25">
      <c r="A352" s="127" t="s">
        <v>1627</v>
      </c>
      <c r="B352" s="125" t="s">
        <v>2077</v>
      </c>
      <c r="C352" s="125" t="s">
        <v>3997</v>
      </c>
      <c r="D352" s="125" t="s">
        <v>1628</v>
      </c>
      <c r="E352" s="125" t="s">
        <v>1538</v>
      </c>
      <c r="F352" s="126">
        <v>23.23</v>
      </c>
      <c r="G352" s="126">
        <v>23.43</v>
      </c>
      <c r="H352" s="126">
        <v>18.579999999999998</v>
      </c>
      <c r="I352" s="126"/>
      <c r="J352" s="317"/>
      <c r="K352" s="323">
        <f>ROUND(SUMIF('VGT-Bewegungsdaten'!B:B,A352,'VGT-Bewegungsdaten'!C:C),3)</f>
        <v>0</v>
      </c>
      <c r="L352" s="324">
        <f>ROUND(SUMIF('VGT-Bewegungsdaten'!B:B,$A352,'VGT-Bewegungsdaten'!D:D),2)</f>
        <v>0</v>
      </c>
      <c r="N352" s="376" t="s">
        <v>4930</v>
      </c>
      <c r="O352" s="376" t="s">
        <v>4940</v>
      </c>
      <c r="P352" s="326">
        <f>ROUND(SUMIF('AV-Bewegungsdaten'!B:B,A352,'AV-Bewegungsdaten'!C:C),3)</f>
        <v>0</v>
      </c>
      <c r="Q352" s="324">
        <f>ROUND(SUMIF('AV-Bewegungsdaten'!B:B,$A352,'AV-Bewegungsdaten'!D:D),2)</f>
        <v>0</v>
      </c>
      <c r="T352" s="327"/>
      <c r="U352" s="326">
        <f>ROUND(SUMIF('DV-Bewegungsdaten'!B:B,Kategorien!A352,'DV-Bewegungsdaten'!D:D),3)</f>
        <v>0</v>
      </c>
      <c r="V352" s="324">
        <f>ROUND(SUMIF('DV-Bewegungsdaten'!B:B,Kategorien!A352,'DV-Bewegungsdaten'!E:E),3)</f>
        <v>0</v>
      </c>
      <c r="AD352" s="390">
        <f t="shared" si="73"/>
        <v>18.491</v>
      </c>
      <c r="AE352" s="390">
        <f t="shared" si="74"/>
        <v>19.148</v>
      </c>
      <c r="AF352" s="390">
        <f t="shared" si="75"/>
        <v>20.367000000000001</v>
      </c>
      <c r="AG352" s="390">
        <f t="shared" si="76"/>
        <v>19.733999999999998</v>
      </c>
      <c r="AH352" s="390">
        <f t="shared" si="77"/>
        <v>19.646000000000001</v>
      </c>
      <c r="AI352" s="390">
        <f t="shared" si="78"/>
        <v>20.178000000000001</v>
      </c>
      <c r="AJ352" s="390">
        <f t="shared" si="79"/>
        <v>19.460999999999999</v>
      </c>
      <c r="AK352" s="390">
        <f t="shared" si="80"/>
        <v>19.745000000000001</v>
      </c>
      <c r="AL352" s="390">
        <f t="shared" si="81"/>
        <v>19.855</v>
      </c>
      <c r="AM352" s="390">
        <f t="shared" si="82"/>
        <v>19.736000000000001</v>
      </c>
      <c r="AN352" s="390">
        <f t="shared" si="83"/>
        <v>19.329999999999998</v>
      </c>
      <c r="AO352" s="390">
        <f t="shared" si="84"/>
        <v>20.233000000000001</v>
      </c>
    </row>
    <row r="353" spans="1:41" ht="15" customHeight="1" x14ac:dyDescent="0.25">
      <c r="A353" s="127" t="s">
        <v>1629</v>
      </c>
      <c r="B353" s="125" t="s">
        <v>2077</v>
      </c>
      <c r="C353" s="125" t="s">
        <v>3997</v>
      </c>
      <c r="D353" s="125" t="s">
        <v>1630</v>
      </c>
      <c r="E353" s="125" t="s">
        <v>1541</v>
      </c>
      <c r="F353" s="126">
        <v>23.23</v>
      </c>
      <c r="G353" s="126">
        <v>23.43</v>
      </c>
      <c r="H353" s="126">
        <v>18.579999999999998</v>
      </c>
      <c r="I353" s="126"/>
      <c r="J353" s="317"/>
      <c r="K353" s="323">
        <f>ROUND(SUMIF('VGT-Bewegungsdaten'!B:B,A353,'VGT-Bewegungsdaten'!C:C),3)</f>
        <v>0</v>
      </c>
      <c r="L353" s="324">
        <f>ROUND(SUMIF('VGT-Bewegungsdaten'!B:B,$A353,'VGT-Bewegungsdaten'!D:D),2)</f>
        <v>0</v>
      </c>
      <c r="N353" s="376" t="s">
        <v>4930</v>
      </c>
      <c r="O353" s="376" t="s">
        <v>4940</v>
      </c>
      <c r="P353" s="326">
        <f>ROUND(SUMIF('AV-Bewegungsdaten'!B:B,A353,'AV-Bewegungsdaten'!C:C),3)</f>
        <v>0</v>
      </c>
      <c r="Q353" s="324">
        <f>ROUND(SUMIF('AV-Bewegungsdaten'!B:B,$A353,'AV-Bewegungsdaten'!D:D),2)</f>
        <v>0</v>
      </c>
      <c r="T353" s="327"/>
      <c r="U353" s="326">
        <f>ROUND(SUMIF('DV-Bewegungsdaten'!B:B,Kategorien!A353,'DV-Bewegungsdaten'!D:D),3)</f>
        <v>0</v>
      </c>
      <c r="V353" s="324">
        <f>ROUND(SUMIF('DV-Bewegungsdaten'!B:B,Kategorien!A353,'DV-Bewegungsdaten'!E:E),3)</f>
        <v>0</v>
      </c>
      <c r="AD353" s="390">
        <f t="shared" si="73"/>
        <v>18.491</v>
      </c>
      <c r="AE353" s="390">
        <f t="shared" si="74"/>
        <v>19.148</v>
      </c>
      <c r="AF353" s="390">
        <f t="shared" si="75"/>
        <v>20.367000000000001</v>
      </c>
      <c r="AG353" s="390">
        <f t="shared" si="76"/>
        <v>19.733999999999998</v>
      </c>
      <c r="AH353" s="390">
        <f t="shared" si="77"/>
        <v>19.646000000000001</v>
      </c>
      <c r="AI353" s="390">
        <f t="shared" si="78"/>
        <v>20.178000000000001</v>
      </c>
      <c r="AJ353" s="390">
        <f t="shared" si="79"/>
        <v>19.460999999999999</v>
      </c>
      <c r="AK353" s="390">
        <f t="shared" si="80"/>
        <v>19.745000000000001</v>
      </c>
      <c r="AL353" s="390">
        <f t="shared" si="81"/>
        <v>19.855</v>
      </c>
      <c r="AM353" s="390">
        <f t="shared" si="82"/>
        <v>19.736000000000001</v>
      </c>
      <c r="AN353" s="390">
        <f t="shared" si="83"/>
        <v>19.329999999999998</v>
      </c>
      <c r="AO353" s="390">
        <f t="shared" si="84"/>
        <v>20.233000000000001</v>
      </c>
    </row>
    <row r="354" spans="1:41" ht="15" customHeight="1" x14ac:dyDescent="0.25">
      <c r="A354" s="127" t="s">
        <v>2588</v>
      </c>
      <c r="B354" s="125" t="s">
        <v>2077</v>
      </c>
      <c r="C354" s="125" t="s">
        <v>3997</v>
      </c>
      <c r="D354" s="125" t="s">
        <v>2589</v>
      </c>
      <c r="E354" s="125" t="s">
        <v>2545</v>
      </c>
      <c r="F354" s="126">
        <v>23.200000000000003</v>
      </c>
      <c r="G354" s="126">
        <v>23.400000000000002</v>
      </c>
      <c r="H354" s="126">
        <v>18.559999999999999</v>
      </c>
      <c r="I354" s="126"/>
      <c r="J354" s="317"/>
      <c r="K354" s="323">
        <f>ROUND(SUMIF('VGT-Bewegungsdaten'!B:B,A354,'VGT-Bewegungsdaten'!C:C),3)</f>
        <v>0</v>
      </c>
      <c r="L354" s="324">
        <f>ROUND(SUMIF('VGT-Bewegungsdaten'!B:B,$A354,'VGT-Bewegungsdaten'!D:D),2)</f>
        <v>0</v>
      </c>
      <c r="N354" s="376" t="s">
        <v>4930</v>
      </c>
      <c r="O354" s="376" t="s">
        <v>4940</v>
      </c>
      <c r="P354" s="326">
        <f>ROUND(SUMIF('AV-Bewegungsdaten'!B:B,A354,'AV-Bewegungsdaten'!C:C),3)</f>
        <v>0</v>
      </c>
      <c r="Q354" s="324">
        <f>ROUND(SUMIF('AV-Bewegungsdaten'!B:B,$A354,'AV-Bewegungsdaten'!D:D),2)</f>
        <v>0</v>
      </c>
      <c r="T354" s="327"/>
      <c r="U354" s="326">
        <f>ROUND(SUMIF('DV-Bewegungsdaten'!B:B,Kategorien!A354,'DV-Bewegungsdaten'!D:D),3)</f>
        <v>0</v>
      </c>
      <c r="V354" s="324">
        <f>ROUND(SUMIF('DV-Bewegungsdaten'!B:B,Kategorien!A354,'DV-Bewegungsdaten'!E:E),3)</f>
        <v>0</v>
      </c>
      <c r="AD354" s="390">
        <f t="shared" si="73"/>
        <v>18.461000000000002</v>
      </c>
      <c r="AE354" s="390">
        <f t="shared" si="74"/>
        <v>19.118000000000002</v>
      </c>
      <c r="AF354" s="390">
        <f t="shared" si="75"/>
        <v>20.337000000000003</v>
      </c>
      <c r="AG354" s="390">
        <f t="shared" si="76"/>
        <v>19.704000000000001</v>
      </c>
      <c r="AH354" s="390">
        <f t="shared" si="77"/>
        <v>19.616000000000003</v>
      </c>
      <c r="AI354" s="390">
        <f t="shared" si="78"/>
        <v>20.148000000000003</v>
      </c>
      <c r="AJ354" s="390">
        <f t="shared" si="79"/>
        <v>19.431000000000001</v>
      </c>
      <c r="AK354" s="390">
        <f t="shared" si="80"/>
        <v>19.715000000000003</v>
      </c>
      <c r="AL354" s="390">
        <f t="shared" si="81"/>
        <v>19.825000000000003</v>
      </c>
      <c r="AM354" s="390">
        <f t="shared" si="82"/>
        <v>19.706000000000003</v>
      </c>
      <c r="AN354" s="390">
        <f t="shared" si="83"/>
        <v>19.300000000000004</v>
      </c>
      <c r="AO354" s="390">
        <f t="shared" si="84"/>
        <v>20.203000000000003</v>
      </c>
    </row>
    <row r="355" spans="1:41" ht="15" customHeight="1" x14ac:dyDescent="0.25">
      <c r="A355" s="127" t="s">
        <v>3332</v>
      </c>
      <c r="B355" s="125" t="s">
        <v>2077</v>
      </c>
      <c r="C355" s="125" t="s">
        <v>3997</v>
      </c>
      <c r="D355" s="125" t="s">
        <v>3333</v>
      </c>
      <c r="E355" s="125" t="s">
        <v>3289</v>
      </c>
      <c r="F355" s="126">
        <v>23.17</v>
      </c>
      <c r="G355" s="126">
        <v>23.37</v>
      </c>
      <c r="H355" s="126">
        <v>18.54</v>
      </c>
      <c r="I355" s="126"/>
      <c r="J355" s="317"/>
      <c r="K355" s="323">
        <f>ROUND(SUMIF('VGT-Bewegungsdaten'!B:B,A355,'VGT-Bewegungsdaten'!C:C),3)</f>
        <v>0</v>
      </c>
      <c r="L355" s="324">
        <f>ROUND(SUMIF('VGT-Bewegungsdaten'!B:B,$A355,'VGT-Bewegungsdaten'!D:D),2)</f>
        <v>0</v>
      </c>
      <c r="N355" s="376" t="s">
        <v>4930</v>
      </c>
      <c r="O355" s="376" t="s">
        <v>4940</v>
      </c>
      <c r="P355" s="326">
        <f>ROUND(SUMIF('AV-Bewegungsdaten'!B:B,A355,'AV-Bewegungsdaten'!C:C),3)</f>
        <v>0</v>
      </c>
      <c r="Q355" s="324">
        <f>ROUND(SUMIF('AV-Bewegungsdaten'!B:B,$A355,'AV-Bewegungsdaten'!D:D),2)</f>
        <v>0</v>
      </c>
      <c r="T355" s="327"/>
      <c r="U355" s="326">
        <f>ROUND(SUMIF('DV-Bewegungsdaten'!B:B,Kategorien!A355,'DV-Bewegungsdaten'!D:D),3)</f>
        <v>0</v>
      </c>
      <c r="V355" s="324">
        <f>ROUND(SUMIF('DV-Bewegungsdaten'!B:B,Kategorien!A355,'DV-Bewegungsdaten'!E:E),3)</f>
        <v>0</v>
      </c>
      <c r="AD355" s="390">
        <f t="shared" si="73"/>
        <v>18.431000000000001</v>
      </c>
      <c r="AE355" s="390">
        <f t="shared" si="74"/>
        <v>19.088000000000001</v>
      </c>
      <c r="AF355" s="390">
        <f t="shared" si="75"/>
        <v>20.307000000000002</v>
      </c>
      <c r="AG355" s="390">
        <f t="shared" si="76"/>
        <v>19.673999999999999</v>
      </c>
      <c r="AH355" s="390">
        <f t="shared" si="77"/>
        <v>19.586000000000002</v>
      </c>
      <c r="AI355" s="390">
        <f t="shared" si="78"/>
        <v>20.118000000000002</v>
      </c>
      <c r="AJ355" s="390">
        <f t="shared" si="79"/>
        <v>19.401</v>
      </c>
      <c r="AK355" s="390">
        <f t="shared" si="80"/>
        <v>19.685000000000002</v>
      </c>
      <c r="AL355" s="390">
        <f t="shared" si="81"/>
        <v>19.795000000000002</v>
      </c>
      <c r="AM355" s="390">
        <f t="shared" si="82"/>
        <v>19.676000000000002</v>
      </c>
      <c r="AN355" s="390">
        <f t="shared" si="83"/>
        <v>19.270000000000003</v>
      </c>
      <c r="AO355" s="390">
        <f t="shared" si="84"/>
        <v>20.173000000000002</v>
      </c>
    </row>
    <row r="356" spans="1:41" ht="15" customHeight="1" x14ac:dyDescent="0.25">
      <c r="A356" s="127" t="s">
        <v>4094</v>
      </c>
      <c r="B356" s="125" t="s">
        <v>2077</v>
      </c>
      <c r="C356" s="125" t="s">
        <v>3997</v>
      </c>
      <c r="D356" s="125" t="s">
        <v>4095</v>
      </c>
      <c r="E356" s="125" t="s">
        <v>4051</v>
      </c>
      <c r="F356" s="126">
        <v>23.14</v>
      </c>
      <c r="G356" s="126">
        <v>23.34</v>
      </c>
      <c r="H356" s="126">
        <v>18.510000000000002</v>
      </c>
      <c r="I356" s="126"/>
      <c r="J356" s="317"/>
      <c r="K356" s="323">
        <f>ROUND(SUMIF('VGT-Bewegungsdaten'!B:B,A356,'VGT-Bewegungsdaten'!C:C),3)</f>
        <v>0</v>
      </c>
      <c r="L356" s="324">
        <f>ROUND(SUMIF('VGT-Bewegungsdaten'!B:B,$A356,'VGT-Bewegungsdaten'!D:D),2)</f>
        <v>0</v>
      </c>
      <c r="N356" s="376" t="s">
        <v>4930</v>
      </c>
      <c r="O356" s="376" t="s">
        <v>4940</v>
      </c>
      <c r="P356" s="326">
        <f>ROUND(SUMIF('AV-Bewegungsdaten'!B:B,A356,'AV-Bewegungsdaten'!C:C),3)</f>
        <v>0</v>
      </c>
      <c r="Q356" s="324">
        <f>ROUND(SUMIF('AV-Bewegungsdaten'!B:B,$A356,'AV-Bewegungsdaten'!D:D),2)</f>
        <v>0</v>
      </c>
      <c r="T356" s="327"/>
      <c r="U356" s="326">
        <f>ROUND(SUMIF('DV-Bewegungsdaten'!B:B,Kategorien!A356,'DV-Bewegungsdaten'!D:D),3)</f>
        <v>0</v>
      </c>
      <c r="V356" s="324">
        <f>ROUND(SUMIF('DV-Bewegungsdaten'!B:B,Kategorien!A356,'DV-Bewegungsdaten'!E:E),3)</f>
        <v>0</v>
      </c>
      <c r="AD356" s="390">
        <f t="shared" si="73"/>
        <v>18.401</v>
      </c>
      <c r="AE356" s="390">
        <f t="shared" si="74"/>
        <v>19.058</v>
      </c>
      <c r="AF356" s="390">
        <f t="shared" si="75"/>
        <v>20.277000000000001</v>
      </c>
      <c r="AG356" s="390">
        <f t="shared" si="76"/>
        <v>19.643999999999998</v>
      </c>
      <c r="AH356" s="390">
        <f t="shared" si="77"/>
        <v>19.556000000000001</v>
      </c>
      <c r="AI356" s="390">
        <f t="shared" si="78"/>
        <v>20.088000000000001</v>
      </c>
      <c r="AJ356" s="390">
        <f t="shared" si="79"/>
        <v>19.370999999999999</v>
      </c>
      <c r="AK356" s="390">
        <f t="shared" si="80"/>
        <v>19.655000000000001</v>
      </c>
      <c r="AL356" s="390">
        <f t="shared" si="81"/>
        <v>19.765000000000001</v>
      </c>
      <c r="AM356" s="390">
        <f t="shared" si="82"/>
        <v>19.646000000000001</v>
      </c>
      <c r="AN356" s="390">
        <f t="shared" si="83"/>
        <v>19.240000000000002</v>
      </c>
      <c r="AO356" s="390">
        <f t="shared" si="84"/>
        <v>20.143000000000001</v>
      </c>
    </row>
    <row r="357" spans="1:41" ht="15" customHeight="1" x14ac:dyDescent="0.25">
      <c r="A357" s="127" t="s">
        <v>1631</v>
      </c>
      <c r="B357" s="125" t="s">
        <v>2077</v>
      </c>
      <c r="C357" s="125" t="s">
        <v>3997</v>
      </c>
      <c r="D357" s="125" t="s">
        <v>1632</v>
      </c>
      <c r="E357" s="125" t="s">
        <v>2452</v>
      </c>
      <c r="F357" s="126">
        <v>21.23</v>
      </c>
      <c r="G357" s="126">
        <v>21.43</v>
      </c>
      <c r="H357" s="126">
        <v>16.98</v>
      </c>
      <c r="I357" s="126"/>
      <c r="J357" s="317"/>
      <c r="K357" s="323">
        <f>ROUND(SUMIF('VGT-Bewegungsdaten'!B:B,A357,'VGT-Bewegungsdaten'!C:C),3)</f>
        <v>0</v>
      </c>
      <c r="L357" s="324">
        <f>ROUND(SUMIF('VGT-Bewegungsdaten'!B:B,$A357,'VGT-Bewegungsdaten'!D:D),2)</f>
        <v>0</v>
      </c>
      <c r="N357" s="376" t="s">
        <v>4930</v>
      </c>
      <c r="O357" s="376" t="s">
        <v>4940</v>
      </c>
      <c r="P357" s="326">
        <f>ROUND(SUMIF('AV-Bewegungsdaten'!B:B,A357,'AV-Bewegungsdaten'!C:C),3)</f>
        <v>0</v>
      </c>
      <c r="Q357" s="324">
        <f>ROUND(SUMIF('AV-Bewegungsdaten'!B:B,$A357,'AV-Bewegungsdaten'!D:D),2)</f>
        <v>0</v>
      </c>
      <c r="T357" s="327"/>
      <c r="U357" s="326">
        <f>ROUND(SUMIF('DV-Bewegungsdaten'!B:B,Kategorien!A357,'DV-Bewegungsdaten'!D:D),3)</f>
        <v>0</v>
      </c>
      <c r="V357" s="324">
        <f>ROUND(SUMIF('DV-Bewegungsdaten'!B:B,Kategorien!A357,'DV-Bewegungsdaten'!E:E),3)</f>
        <v>0</v>
      </c>
      <c r="AD357" s="390">
        <f t="shared" si="73"/>
        <v>16.491</v>
      </c>
      <c r="AE357" s="390">
        <f t="shared" si="74"/>
        <v>17.148</v>
      </c>
      <c r="AF357" s="390">
        <f t="shared" si="75"/>
        <v>18.367000000000001</v>
      </c>
      <c r="AG357" s="390">
        <f t="shared" si="76"/>
        <v>17.733999999999998</v>
      </c>
      <c r="AH357" s="390">
        <f t="shared" si="77"/>
        <v>17.646000000000001</v>
      </c>
      <c r="AI357" s="390">
        <f t="shared" si="78"/>
        <v>18.178000000000001</v>
      </c>
      <c r="AJ357" s="390">
        <f t="shared" si="79"/>
        <v>17.460999999999999</v>
      </c>
      <c r="AK357" s="390">
        <f t="shared" si="80"/>
        <v>17.745000000000001</v>
      </c>
      <c r="AL357" s="390">
        <f t="shared" si="81"/>
        <v>17.855</v>
      </c>
      <c r="AM357" s="390">
        <f t="shared" si="82"/>
        <v>17.736000000000001</v>
      </c>
      <c r="AN357" s="390">
        <f t="shared" si="83"/>
        <v>17.329999999999998</v>
      </c>
      <c r="AO357" s="390">
        <f t="shared" si="84"/>
        <v>18.233000000000001</v>
      </c>
    </row>
    <row r="358" spans="1:41" ht="15" customHeight="1" x14ac:dyDescent="0.25">
      <c r="A358" s="127" t="s">
        <v>1633</v>
      </c>
      <c r="B358" s="125" t="s">
        <v>2077</v>
      </c>
      <c r="C358" s="125" t="s">
        <v>3997</v>
      </c>
      <c r="D358" s="125" t="s">
        <v>1634</v>
      </c>
      <c r="E358" s="125" t="s">
        <v>1538</v>
      </c>
      <c r="F358" s="126">
        <v>24.23</v>
      </c>
      <c r="G358" s="126">
        <v>24.43</v>
      </c>
      <c r="H358" s="126">
        <v>19.38</v>
      </c>
      <c r="I358" s="126"/>
      <c r="J358" s="317"/>
      <c r="K358" s="323">
        <f>ROUND(SUMIF('VGT-Bewegungsdaten'!B:B,A358,'VGT-Bewegungsdaten'!C:C),3)</f>
        <v>0</v>
      </c>
      <c r="L358" s="324">
        <f>ROUND(SUMIF('VGT-Bewegungsdaten'!B:B,$A358,'VGT-Bewegungsdaten'!D:D),2)</f>
        <v>0</v>
      </c>
      <c r="N358" s="376" t="s">
        <v>4930</v>
      </c>
      <c r="O358" s="376" t="s">
        <v>4940</v>
      </c>
      <c r="P358" s="326">
        <f>ROUND(SUMIF('AV-Bewegungsdaten'!B:B,A358,'AV-Bewegungsdaten'!C:C),3)</f>
        <v>0</v>
      </c>
      <c r="Q358" s="324">
        <f>ROUND(SUMIF('AV-Bewegungsdaten'!B:B,$A358,'AV-Bewegungsdaten'!D:D),2)</f>
        <v>0</v>
      </c>
      <c r="T358" s="327"/>
      <c r="U358" s="326">
        <f>ROUND(SUMIF('DV-Bewegungsdaten'!B:B,Kategorien!A358,'DV-Bewegungsdaten'!D:D),3)</f>
        <v>0</v>
      </c>
      <c r="V358" s="324">
        <f>ROUND(SUMIF('DV-Bewegungsdaten'!B:B,Kategorien!A358,'DV-Bewegungsdaten'!E:E),3)</f>
        <v>0</v>
      </c>
      <c r="AD358" s="390">
        <f t="shared" si="73"/>
        <v>19.491</v>
      </c>
      <c r="AE358" s="390">
        <f t="shared" si="74"/>
        <v>20.148</v>
      </c>
      <c r="AF358" s="390">
        <f t="shared" si="75"/>
        <v>21.367000000000001</v>
      </c>
      <c r="AG358" s="390">
        <f t="shared" si="76"/>
        <v>20.733999999999998</v>
      </c>
      <c r="AH358" s="390">
        <f t="shared" si="77"/>
        <v>20.646000000000001</v>
      </c>
      <c r="AI358" s="390">
        <f t="shared" si="78"/>
        <v>21.178000000000001</v>
      </c>
      <c r="AJ358" s="390">
        <f t="shared" si="79"/>
        <v>20.460999999999999</v>
      </c>
      <c r="AK358" s="390">
        <f t="shared" si="80"/>
        <v>20.745000000000001</v>
      </c>
      <c r="AL358" s="390">
        <f t="shared" si="81"/>
        <v>20.855</v>
      </c>
      <c r="AM358" s="390">
        <f t="shared" si="82"/>
        <v>20.736000000000001</v>
      </c>
      <c r="AN358" s="390">
        <f t="shared" si="83"/>
        <v>20.329999999999998</v>
      </c>
      <c r="AO358" s="390">
        <f t="shared" si="84"/>
        <v>21.233000000000001</v>
      </c>
    </row>
    <row r="359" spans="1:41" ht="15" customHeight="1" x14ac:dyDescent="0.25">
      <c r="A359" s="127" t="s">
        <v>1635</v>
      </c>
      <c r="B359" s="125" t="s">
        <v>2077</v>
      </c>
      <c r="C359" s="125" t="s">
        <v>3997</v>
      </c>
      <c r="D359" s="125" t="s">
        <v>1636</v>
      </c>
      <c r="E359" s="125" t="s">
        <v>1541</v>
      </c>
      <c r="F359" s="126">
        <v>24.23</v>
      </c>
      <c r="G359" s="126">
        <v>24.43</v>
      </c>
      <c r="H359" s="126">
        <v>19.38</v>
      </c>
      <c r="I359" s="126"/>
      <c r="J359" s="317"/>
      <c r="K359" s="323">
        <f>ROUND(SUMIF('VGT-Bewegungsdaten'!B:B,A359,'VGT-Bewegungsdaten'!C:C),3)</f>
        <v>0</v>
      </c>
      <c r="L359" s="324">
        <f>ROUND(SUMIF('VGT-Bewegungsdaten'!B:B,$A359,'VGT-Bewegungsdaten'!D:D),2)</f>
        <v>0</v>
      </c>
      <c r="N359" s="376" t="s">
        <v>4930</v>
      </c>
      <c r="O359" s="376" t="s">
        <v>4940</v>
      </c>
      <c r="P359" s="326">
        <f>ROUND(SUMIF('AV-Bewegungsdaten'!B:B,A359,'AV-Bewegungsdaten'!C:C),3)</f>
        <v>0</v>
      </c>
      <c r="Q359" s="324">
        <f>ROUND(SUMIF('AV-Bewegungsdaten'!B:B,$A359,'AV-Bewegungsdaten'!D:D),2)</f>
        <v>0</v>
      </c>
      <c r="T359" s="327"/>
      <c r="U359" s="326">
        <f>ROUND(SUMIF('DV-Bewegungsdaten'!B:B,Kategorien!A359,'DV-Bewegungsdaten'!D:D),3)</f>
        <v>0</v>
      </c>
      <c r="V359" s="324">
        <f>ROUND(SUMIF('DV-Bewegungsdaten'!B:B,Kategorien!A359,'DV-Bewegungsdaten'!E:E),3)</f>
        <v>0</v>
      </c>
      <c r="AD359" s="390">
        <f t="shared" si="73"/>
        <v>19.491</v>
      </c>
      <c r="AE359" s="390">
        <f t="shared" si="74"/>
        <v>20.148</v>
      </c>
      <c r="AF359" s="390">
        <f t="shared" si="75"/>
        <v>21.367000000000001</v>
      </c>
      <c r="AG359" s="390">
        <f t="shared" si="76"/>
        <v>20.733999999999998</v>
      </c>
      <c r="AH359" s="390">
        <f t="shared" si="77"/>
        <v>20.646000000000001</v>
      </c>
      <c r="AI359" s="390">
        <f t="shared" si="78"/>
        <v>21.178000000000001</v>
      </c>
      <c r="AJ359" s="390">
        <f t="shared" si="79"/>
        <v>20.460999999999999</v>
      </c>
      <c r="AK359" s="390">
        <f t="shared" si="80"/>
        <v>20.745000000000001</v>
      </c>
      <c r="AL359" s="390">
        <f t="shared" si="81"/>
        <v>20.855</v>
      </c>
      <c r="AM359" s="390">
        <f t="shared" si="82"/>
        <v>20.736000000000001</v>
      </c>
      <c r="AN359" s="390">
        <f t="shared" si="83"/>
        <v>20.329999999999998</v>
      </c>
      <c r="AO359" s="390">
        <f t="shared" si="84"/>
        <v>21.233000000000001</v>
      </c>
    </row>
    <row r="360" spans="1:41" ht="15" customHeight="1" x14ac:dyDescent="0.25">
      <c r="A360" s="127" t="s">
        <v>2590</v>
      </c>
      <c r="B360" s="125" t="s">
        <v>2077</v>
      </c>
      <c r="C360" s="125" t="s">
        <v>3997</v>
      </c>
      <c r="D360" s="125" t="s">
        <v>2591</v>
      </c>
      <c r="E360" s="125" t="s">
        <v>2545</v>
      </c>
      <c r="F360" s="126">
        <v>24.200000000000003</v>
      </c>
      <c r="G360" s="126">
        <v>24.400000000000002</v>
      </c>
      <c r="H360" s="126">
        <v>19.36</v>
      </c>
      <c r="I360" s="126"/>
      <c r="J360" s="317"/>
      <c r="K360" s="323">
        <f>ROUND(SUMIF('VGT-Bewegungsdaten'!B:B,A360,'VGT-Bewegungsdaten'!C:C),3)</f>
        <v>0</v>
      </c>
      <c r="L360" s="324">
        <f>ROUND(SUMIF('VGT-Bewegungsdaten'!B:B,$A360,'VGT-Bewegungsdaten'!D:D),2)</f>
        <v>0</v>
      </c>
      <c r="N360" s="376" t="s">
        <v>4930</v>
      </c>
      <c r="O360" s="376" t="s">
        <v>4940</v>
      </c>
      <c r="P360" s="326">
        <f>ROUND(SUMIF('AV-Bewegungsdaten'!B:B,A360,'AV-Bewegungsdaten'!C:C),3)</f>
        <v>0</v>
      </c>
      <c r="Q360" s="324">
        <f>ROUND(SUMIF('AV-Bewegungsdaten'!B:B,$A360,'AV-Bewegungsdaten'!D:D),2)</f>
        <v>0</v>
      </c>
      <c r="T360" s="327"/>
      <c r="U360" s="326">
        <f>ROUND(SUMIF('DV-Bewegungsdaten'!B:B,Kategorien!A360,'DV-Bewegungsdaten'!D:D),3)</f>
        <v>0</v>
      </c>
      <c r="V360" s="324">
        <f>ROUND(SUMIF('DV-Bewegungsdaten'!B:B,Kategorien!A360,'DV-Bewegungsdaten'!E:E),3)</f>
        <v>0</v>
      </c>
      <c r="AD360" s="390">
        <f t="shared" si="73"/>
        <v>19.461000000000002</v>
      </c>
      <c r="AE360" s="390">
        <f t="shared" si="74"/>
        <v>20.118000000000002</v>
      </c>
      <c r="AF360" s="390">
        <f t="shared" si="75"/>
        <v>21.337000000000003</v>
      </c>
      <c r="AG360" s="390">
        <f t="shared" si="76"/>
        <v>20.704000000000001</v>
      </c>
      <c r="AH360" s="390">
        <f t="shared" si="77"/>
        <v>20.616000000000003</v>
      </c>
      <c r="AI360" s="390">
        <f t="shared" si="78"/>
        <v>21.148000000000003</v>
      </c>
      <c r="AJ360" s="390">
        <f t="shared" si="79"/>
        <v>20.431000000000001</v>
      </c>
      <c r="AK360" s="390">
        <f t="shared" si="80"/>
        <v>20.715000000000003</v>
      </c>
      <c r="AL360" s="390">
        <f t="shared" si="81"/>
        <v>20.825000000000003</v>
      </c>
      <c r="AM360" s="390">
        <f t="shared" si="82"/>
        <v>20.706000000000003</v>
      </c>
      <c r="AN360" s="390">
        <f t="shared" si="83"/>
        <v>20.300000000000004</v>
      </c>
      <c r="AO360" s="390">
        <f t="shared" si="84"/>
        <v>21.203000000000003</v>
      </c>
    </row>
    <row r="361" spans="1:41" ht="15" customHeight="1" x14ac:dyDescent="0.25">
      <c r="A361" s="127" t="s">
        <v>3334</v>
      </c>
      <c r="B361" s="125" t="s">
        <v>2077</v>
      </c>
      <c r="C361" s="125" t="s">
        <v>3997</v>
      </c>
      <c r="D361" s="125" t="s">
        <v>3335</v>
      </c>
      <c r="E361" s="125" t="s">
        <v>3289</v>
      </c>
      <c r="F361" s="126">
        <v>24.17</v>
      </c>
      <c r="G361" s="126">
        <v>24.37</v>
      </c>
      <c r="H361" s="126">
        <v>19.34</v>
      </c>
      <c r="I361" s="126"/>
      <c r="J361" s="317"/>
      <c r="K361" s="323">
        <f>ROUND(SUMIF('VGT-Bewegungsdaten'!B:B,A361,'VGT-Bewegungsdaten'!C:C),3)</f>
        <v>0</v>
      </c>
      <c r="L361" s="324">
        <f>ROUND(SUMIF('VGT-Bewegungsdaten'!B:B,$A361,'VGT-Bewegungsdaten'!D:D),2)</f>
        <v>0</v>
      </c>
      <c r="N361" s="376" t="s">
        <v>4930</v>
      </c>
      <c r="O361" s="376" t="s">
        <v>4940</v>
      </c>
      <c r="P361" s="326">
        <f>ROUND(SUMIF('AV-Bewegungsdaten'!B:B,A361,'AV-Bewegungsdaten'!C:C),3)</f>
        <v>0</v>
      </c>
      <c r="Q361" s="324">
        <f>ROUND(SUMIF('AV-Bewegungsdaten'!B:B,$A361,'AV-Bewegungsdaten'!D:D),2)</f>
        <v>0</v>
      </c>
      <c r="T361" s="327"/>
      <c r="U361" s="326">
        <f>ROUND(SUMIF('DV-Bewegungsdaten'!B:B,Kategorien!A361,'DV-Bewegungsdaten'!D:D),3)</f>
        <v>0</v>
      </c>
      <c r="V361" s="324">
        <f>ROUND(SUMIF('DV-Bewegungsdaten'!B:B,Kategorien!A361,'DV-Bewegungsdaten'!E:E),3)</f>
        <v>0</v>
      </c>
      <c r="AD361" s="390">
        <f t="shared" si="73"/>
        <v>19.431000000000001</v>
      </c>
      <c r="AE361" s="390">
        <f t="shared" si="74"/>
        <v>20.088000000000001</v>
      </c>
      <c r="AF361" s="390">
        <f t="shared" si="75"/>
        <v>21.307000000000002</v>
      </c>
      <c r="AG361" s="390">
        <f t="shared" si="76"/>
        <v>20.673999999999999</v>
      </c>
      <c r="AH361" s="390">
        <f t="shared" si="77"/>
        <v>20.586000000000002</v>
      </c>
      <c r="AI361" s="390">
        <f t="shared" si="78"/>
        <v>21.118000000000002</v>
      </c>
      <c r="AJ361" s="390">
        <f t="shared" si="79"/>
        <v>20.401</v>
      </c>
      <c r="AK361" s="390">
        <f t="shared" si="80"/>
        <v>20.685000000000002</v>
      </c>
      <c r="AL361" s="390">
        <f t="shared" si="81"/>
        <v>20.795000000000002</v>
      </c>
      <c r="AM361" s="390">
        <f t="shared" si="82"/>
        <v>20.676000000000002</v>
      </c>
      <c r="AN361" s="390">
        <f t="shared" si="83"/>
        <v>20.270000000000003</v>
      </c>
      <c r="AO361" s="390">
        <f t="shared" si="84"/>
        <v>21.173000000000002</v>
      </c>
    </row>
    <row r="362" spans="1:41" ht="15" customHeight="1" x14ac:dyDescent="0.25">
      <c r="A362" s="127" t="s">
        <v>4096</v>
      </c>
      <c r="B362" s="125" t="s">
        <v>2077</v>
      </c>
      <c r="C362" s="125" t="s">
        <v>3997</v>
      </c>
      <c r="D362" s="125" t="s">
        <v>4097</v>
      </c>
      <c r="E362" s="125" t="s">
        <v>4051</v>
      </c>
      <c r="F362" s="126">
        <v>24.14</v>
      </c>
      <c r="G362" s="126">
        <v>24.34</v>
      </c>
      <c r="H362" s="126">
        <v>19.309999999999999</v>
      </c>
      <c r="I362" s="126"/>
      <c r="J362" s="317"/>
      <c r="K362" s="323">
        <f>ROUND(SUMIF('VGT-Bewegungsdaten'!B:B,A362,'VGT-Bewegungsdaten'!C:C),3)</f>
        <v>0</v>
      </c>
      <c r="L362" s="324">
        <f>ROUND(SUMIF('VGT-Bewegungsdaten'!B:B,$A362,'VGT-Bewegungsdaten'!D:D),2)</f>
        <v>0</v>
      </c>
      <c r="N362" s="376" t="s">
        <v>4930</v>
      </c>
      <c r="O362" s="376" t="s">
        <v>4940</v>
      </c>
      <c r="P362" s="326">
        <f>ROUND(SUMIF('AV-Bewegungsdaten'!B:B,A362,'AV-Bewegungsdaten'!C:C),3)</f>
        <v>0</v>
      </c>
      <c r="Q362" s="324">
        <f>ROUND(SUMIF('AV-Bewegungsdaten'!B:B,$A362,'AV-Bewegungsdaten'!D:D),2)</f>
        <v>0</v>
      </c>
      <c r="T362" s="327"/>
      <c r="U362" s="326">
        <f>ROUND(SUMIF('DV-Bewegungsdaten'!B:B,Kategorien!A362,'DV-Bewegungsdaten'!D:D),3)</f>
        <v>0</v>
      </c>
      <c r="V362" s="324">
        <f>ROUND(SUMIF('DV-Bewegungsdaten'!B:B,Kategorien!A362,'DV-Bewegungsdaten'!E:E),3)</f>
        <v>0</v>
      </c>
      <c r="AD362" s="390">
        <f t="shared" si="73"/>
        <v>19.401</v>
      </c>
      <c r="AE362" s="390">
        <f t="shared" si="74"/>
        <v>20.058</v>
      </c>
      <c r="AF362" s="390">
        <f t="shared" si="75"/>
        <v>21.277000000000001</v>
      </c>
      <c r="AG362" s="390">
        <f t="shared" si="76"/>
        <v>20.643999999999998</v>
      </c>
      <c r="AH362" s="390">
        <f t="shared" si="77"/>
        <v>20.556000000000001</v>
      </c>
      <c r="AI362" s="390">
        <f t="shared" si="78"/>
        <v>21.088000000000001</v>
      </c>
      <c r="AJ362" s="390">
        <f t="shared" si="79"/>
        <v>20.370999999999999</v>
      </c>
      <c r="AK362" s="390">
        <f t="shared" si="80"/>
        <v>20.655000000000001</v>
      </c>
      <c r="AL362" s="390">
        <f t="shared" si="81"/>
        <v>20.765000000000001</v>
      </c>
      <c r="AM362" s="390">
        <f t="shared" si="82"/>
        <v>20.646000000000001</v>
      </c>
      <c r="AN362" s="390">
        <f t="shared" si="83"/>
        <v>20.240000000000002</v>
      </c>
      <c r="AO362" s="390">
        <f t="shared" si="84"/>
        <v>21.143000000000001</v>
      </c>
    </row>
    <row r="363" spans="1:41" ht="15" customHeight="1" x14ac:dyDescent="0.25">
      <c r="A363" s="127" t="s">
        <v>2431</v>
      </c>
      <c r="B363" s="125" t="s">
        <v>2077</v>
      </c>
      <c r="C363" s="125" t="s">
        <v>3997</v>
      </c>
      <c r="D363" s="125" t="s">
        <v>2380</v>
      </c>
      <c r="E363" s="125" t="s">
        <v>2452</v>
      </c>
      <c r="F363" s="126">
        <v>9.2100000000000009</v>
      </c>
      <c r="G363" s="126">
        <v>9.41</v>
      </c>
      <c r="H363" s="126">
        <v>7.37</v>
      </c>
      <c r="I363" s="126"/>
      <c r="J363" s="317"/>
      <c r="K363" s="323">
        <f>ROUND(SUMIF('VGT-Bewegungsdaten'!B:B,A363,'VGT-Bewegungsdaten'!C:C),3)</f>
        <v>0</v>
      </c>
      <c r="L363" s="324">
        <f>ROUND(SUMIF('VGT-Bewegungsdaten'!B:B,$A363,'VGT-Bewegungsdaten'!D:D),2)</f>
        <v>0</v>
      </c>
      <c r="N363" s="376" t="s">
        <v>4930</v>
      </c>
      <c r="O363" s="376" t="s">
        <v>4940</v>
      </c>
      <c r="P363" s="326">
        <f>ROUND(SUMIF('AV-Bewegungsdaten'!B:B,A363,'AV-Bewegungsdaten'!C:C),3)</f>
        <v>0</v>
      </c>
      <c r="Q363" s="324">
        <f>ROUND(SUMIF('AV-Bewegungsdaten'!B:B,$A363,'AV-Bewegungsdaten'!D:D),2)</f>
        <v>0</v>
      </c>
      <c r="T363" s="327"/>
      <c r="U363" s="326">
        <f>ROUND(SUMIF('DV-Bewegungsdaten'!B:B,Kategorien!A363,'DV-Bewegungsdaten'!D:D),3)</f>
        <v>0</v>
      </c>
      <c r="V363" s="324">
        <f>ROUND(SUMIF('DV-Bewegungsdaten'!B:B,Kategorien!A363,'DV-Bewegungsdaten'!E:E),3)</f>
        <v>0</v>
      </c>
      <c r="AD363" s="390">
        <f t="shared" si="73"/>
        <v>4.4710000000000001</v>
      </c>
      <c r="AE363" s="390">
        <f t="shared" si="74"/>
        <v>5.1280000000000001</v>
      </c>
      <c r="AF363" s="390">
        <f t="shared" si="75"/>
        <v>6.3469999999999995</v>
      </c>
      <c r="AG363" s="390">
        <f t="shared" si="76"/>
        <v>5.7140000000000004</v>
      </c>
      <c r="AH363" s="390">
        <f t="shared" si="77"/>
        <v>5.6260000000000003</v>
      </c>
      <c r="AI363" s="390">
        <f t="shared" si="78"/>
        <v>6.1580000000000004</v>
      </c>
      <c r="AJ363" s="390">
        <f t="shared" si="79"/>
        <v>5.4410000000000007</v>
      </c>
      <c r="AK363" s="390">
        <f t="shared" si="80"/>
        <v>5.7249999999999996</v>
      </c>
      <c r="AL363" s="390">
        <f t="shared" si="81"/>
        <v>5.835</v>
      </c>
      <c r="AM363" s="390">
        <f t="shared" si="82"/>
        <v>5.7160000000000002</v>
      </c>
      <c r="AN363" s="390">
        <f t="shared" si="83"/>
        <v>5.3100000000000005</v>
      </c>
      <c r="AO363" s="390">
        <f t="shared" si="84"/>
        <v>6.2130000000000001</v>
      </c>
    </row>
    <row r="364" spans="1:41" ht="15" customHeight="1" x14ac:dyDescent="0.25">
      <c r="A364" s="127" t="s">
        <v>1637</v>
      </c>
      <c r="B364" s="125" t="s">
        <v>2077</v>
      </c>
      <c r="C364" s="125" t="s">
        <v>3997</v>
      </c>
      <c r="D364" s="125" t="s">
        <v>1638</v>
      </c>
      <c r="E364" s="125" t="s">
        <v>1541</v>
      </c>
      <c r="F364" s="126">
        <v>12.21</v>
      </c>
      <c r="G364" s="126">
        <v>12.41</v>
      </c>
      <c r="H364" s="126">
        <v>9.77</v>
      </c>
      <c r="I364" s="126"/>
      <c r="J364" s="317"/>
      <c r="K364" s="323">
        <f>ROUND(SUMIF('VGT-Bewegungsdaten'!B:B,A364,'VGT-Bewegungsdaten'!C:C),3)</f>
        <v>0</v>
      </c>
      <c r="L364" s="324">
        <f>ROUND(SUMIF('VGT-Bewegungsdaten'!B:B,$A364,'VGT-Bewegungsdaten'!D:D),2)</f>
        <v>0</v>
      </c>
      <c r="N364" s="376" t="s">
        <v>4930</v>
      </c>
      <c r="O364" s="376" t="s">
        <v>4940</v>
      </c>
      <c r="P364" s="326">
        <f>ROUND(SUMIF('AV-Bewegungsdaten'!B:B,A364,'AV-Bewegungsdaten'!C:C),3)</f>
        <v>0</v>
      </c>
      <c r="Q364" s="324">
        <f>ROUND(SUMIF('AV-Bewegungsdaten'!B:B,$A364,'AV-Bewegungsdaten'!D:D),2)</f>
        <v>0</v>
      </c>
      <c r="T364" s="327"/>
      <c r="U364" s="326">
        <f>ROUND(SUMIF('DV-Bewegungsdaten'!B:B,Kategorien!A364,'DV-Bewegungsdaten'!D:D),3)</f>
        <v>0</v>
      </c>
      <c r="V364" s="324">
        <f>ROUND(SUMIF('DV-Bewegungsdaten'!B:B,Kategorien!A364,'DV-Bewegungsdaten'!E:E),3)</f>
        <v>0</v>
      </c>
      <c r="AD364" s="390">
        <f t="shared" si="73"/>
        <v>7.4710000000000001</v>
      </c>
      <c r="AE364" s="390">
        <f t="shared" si="74"/>
        <v>8.1280000000000001</v>
      </c>
      <c r="AF364" s="390">
        <f t="shared" si="75"/>
        <v>9.3469999999999995</v>
      </c>
      <c r="AG364" s="390">
        <f t="shared" si="76"/>
        <v>8.7140000000000004</v>
      </c>
      <c r="AH364" s="390">
        <f t="shared" si="77"/>
        <v>8.6260000000000012</v>
      </c>
      <c r="AI364" s="390">
        <f t="shared" si="78"/>
        <v>9.1580000000000013</v>
      </c>
      <c r="AJ364" s="390">
        <f t="shared" si="79"/>
        <v>8.4410000000000007</v>
      </c>
      <c r="AK364" s="390">
        <f t="shared" si="80"/>
        <v>8.7249999999999996</v>
      </c>
      <c r="AL364" s="390">
        <f t="shared" si="81"/>
        <v>8.8350000000000009</v>
      </c>
      <c r="AM364" s="390">
        <f t="shared" si="82"/>
        <v>8.7160000000000011</v>
      </c>
      <c r="AN364" s="390">
        <f t="shared" si="83"/>
        <v>8.31</v>
      </c>
      <c r="AO364" s="390">
        <f t="shared" si="84"/>
        <v>9.213000000000001</v>
      </c>
    </row>
    <row r="365" spans="1:41" ht="15" customHeight="1" x14ac:dyDescent="0.25">
      <c r="A365" s="127" t="s">
        <v>2592</v>
      </c>
      <c r="B365" s="125" t="s">
        <v>2077</v>
      </c>
      <c r="C365" s="125" t="s">
        <v>3997</v>
      </c>
      <c r="D365" s="125" t="s">
        <v>2593</v>
      </c>
      <c r="E365" s="125" t="s">
        <v>2545</v>
      </c>
      <c r="F365" s="126">
        <v>12.180000000000001</v>
      </c>
      <c r="G365" s="126">
        <v>12.38</v>
      </c>
      <c r="H365" s="126">
        <v>9.74</v>
      </c>
      <c r="I365" s="126"/>
      <c r="J365" s="317"/>
      <c r="K365" s="323">
        <f>ROUND(SUMIF('VGT-Bewegungsdaten'!B:B,A365,'VGT-Bewegungsdaten'!C:C),3)</f>
        <v>0</v>
      </c>
      <c r="L365" s="324">
        <f>ROUND(SUMIF('VGT-Bewegungsdaten'!B:B,$A365,'VGT-Bewegungsdaten'!D:D),2)</f>
        <v>0</v>
      </c>
      <c r="N365" s="376" t="s">
        <v>4930</v>
      </c>
      <c r="O365" s="376" t="s">
        <v>4940</v>
      </c>
      <c r="P365" s="326">
        <f>ROUND(SUMIF('AV-Bewegungsdaten'!B:B,A365,'AV-Bewegungsdaten'!C:C),3)</f>
        <v>0</v>
      </c>
      <c r="Q365" s="324">
        <f>ROUND(SUMIF('AV-Bewegungsdaten'!B:B,$A365,'AV-Bewegungsdaten'!D:D),2)</f>
        <v>0</v>
      </c>
      <c r="T365" s="327"/>
      <c r="U365" s="326">
        <f>ROUND(SUMIF('DV-Bewegungsdaten'!B:B,Kategorien!A365,'DV-Bewegungsdaten'!D:D),3)</f>
        <v>0</v>
      </c>
      <c r="V365" s="324">
        <f>ROUND(SUMIF('DV-Bewegungsdaten'!B:B,Kategorien!A365,'DV-Bewegungsdaten'!E:E),3)</f>
        <v>0</v>
      </c>
      <c r="AD365" s="390">
        <f t="shared" si="73"/>
        <v>7.4410000000000007</v>
      </c>
      <c r="AE365" s="390">
        <f t="shared" si="74"/>
        <v>8.0980000000000008</v>
      </c>
      <c r="AF365" s="390">
        <f t="shared" si="75"/>
        <v>9.3170000000000002</v>
      </c>
      <c r="AG365" s="390">
        <f t="shared" si="76"/>
        <v>8.6840000000000011</v>
      </c>
      <c r="AH365" s="390">
        <f t="shared" si="77"/>
        <v>8.5960000000000001</v>
      </c>
      <c r="AI365" s="390">
        <f t="shared" si="78"/>
        <v>9.1280000000000001</v>
      </c>
      <c r="AJ365" s="390">
        <f t="shared" si="79"/>
        <v>8.4110000000000014</v>
      </c>
      <c r="AK365" s="390">
        <f t="shared" si="80"/>
        <v>8.6950000000000003</v>
      </c>
      <c r="AL365" s="390">
        <f t="shared" si="81"/>
        <v>8.8049999999999997</v>
      </c>
      <c r="AM365" s="390">
        <f t="shared" si="82"/>
        <v>8.6859999999999999</v>
      </c>
      <c r="AN365" s="390">
        <f t="shared" si="83"/>
        <v>8.2800000000000011</v>
      </c>
      <c r="AO365" s="390">
        <f t="shared" si="84"/>
        <v>9.1829999999999998</v>
      </c>
    </row>
    <row r="366" spans="1:41" ht="15" customHeight="1" x14ac:dyDescent="0.25">
      <c r="A366" s="127" t="s">
        <v>3336</v>
      </c>
      <c r="B366" s="125" t="s">
        <v>2077</v>
      </c>
      <c r="C366" s="125" t="s">
        <v>3997</v>
      </c>
      <c r="D366" s="125" t="s">
        <v>3337</v>
      </c>
      <c r="E366" s="125" t="s">
        <v>3289</v>
      </c>
      <c r="F366" s="126">
        <v>12.15</v>
      </c>
      <c r="G366" s="126">
        <v>12.35</v>
      </c>
      <c r="H366" s="126">
        <v>9.7200000000000006</v>
      </c>
      <c r="I366" s="126"/>
      <c r="J366" s="317"/>
      <c r="K366" s="323">
        <f>ROUND(SUMIF('VGT-Bewegungsdaten'!B:B,A366,'VGT-Bewegungsdaten'!C:C),3)</f>
        <v>0</v>
      </c>
      <c r="L366" s="324">
        <f>ROUND(SUMIF('VGT-Bewegungsdaten'!B:B,$A366,'VGT-Bewegungsdaten'!D:D),2)</f>
        <v>0</v>
      </c>
      <c r="N366" s="376" t="s">
        <v>4930</v>
      </c>
      <c r="O366" s="376" t="s">
        <v>4940</v>
      </c>
      <c r="P366" s="326">
        <f>ROUND(SUMIF('AV-Bewegungsdaten'!B:B,A366,'AV-Bewegungsdaten'!C:C),3)</f>
        <v>0</v>
      </c>
      <c r="Q366" s="324">
        <f>ROUND(SUMIF('AV-Bewegungsdaten'!B:B,$A366,'AV-Bewegungsdaten'!D:D),2)</f>
        <v>0</v>
      </c>
      <c r="T366" s="327"/>
      <c r="U366" s="326">
        <f>ROUND(SUMIF('DV-Bewegungsdaten'!B:B,Kategorien!A366,'DV-Bewegungsdaten'!D:D),3)</f>
        <v>0</v>
      </c>
      <c r="V366" s="324">
        <f>ROUND(SUMIF('DV-Bewegungsdaten'!B:B,Kategorien!A366,'DV-Bewegungsdaten'!E:E),3)</f>
        <v>0</v>
      </c>
      <c r="AD366" s="390">
        <f t="shared" si="73"/>
        <v>7.4109999999999996</v>
      </c>
      <c r="AE366" s="390">
        <f t="shared" si="74"/>
        <v>8.0679999999999996</v>
      </c>
      <c r="AF366" s="390">
        <f t="shared" si="75"/>
        <v>9.286999999999999</v>
      </c>
      <c r="AG366" s="390">
        <f t="shared" si="76"/>
        <v>8.6539999999999999</v>
      </c>
      <c r="AH366" s="390">
        <f t="shared" si="77"/>
        <v>8.5659999999999989</v>
      </c>
      <c r="AI366" s="390">
        <f t="shared" si="78"/>
        <v>9.097999999999999</v>
      </c>
      <c r="AJ366" s="390">
        <f t="shared" si="79"/>
        <v>8.3810000000000002</v>
      </c>
      <c r="AK366" s="390">
        <f t="shared" si="80"/>
        <v>8.6649999999999991</v>
      </c>
      <c r="AL366" s="390">
        <f t="shared" si="81"/>
        <v>8.7749999999999986</v>
      </c>
      <c r="AM366" s="390">
        <f t="shared" si="82"/>
        <v>8.6559999999999988</v>
      </c>
      <c r="AN366" s="390">
        <f t="shared" si="83"/>
        <v>8.25</v>
      </c>
      <c r="AO366" s="390">
        <f t="shared" si="84"/>
        <v>9.1529999999999987</v>
      </c>
    </row>
    <row r="367" spans="1:41" ht="15" customHeight="1" x14ac:dyDescent="0.25">
      <c r="A367" s="127" t="s">
        <v>4098</v>
      </c>
      <c r="B367" s="125" t="s">
        <v>2077</v>
      </c>
      <c r="C367" s="125" t="s">
        <v>3997</v>
      </c>
      <c r="D367" s="125" t="s">
        <v>4099</v>
      </c>
      <c r="E367" s="125" t="s">
        <v>4051</v>
      </c>
      <c r="F367" s="126">
        <v>12.120000000000001</v>
      </c>
      <c r="G367" s="126">
        <v>12.32</v>
      </c>
      <c r="H367" s="126">
        <v>9.6999999999999993</v>
      </c>
      <c r="I367" s="126"/>
      <c r="J367" s="317"/>
      <c r="K367" s="323">
        <f>ROUND(SUMIF('VGT-Bewegungsdaten'!B:B,A367,'VGT-Bewegungsdaten'!C:C),3)</f>
        <v>0</v>
      </c>
      <c r="L367" s="324">
        <f>ROUND(SUMIF('VGT-Bewegungsdaten'!B:B,$A367,'VGT-Bewegungsdaten'!D:D),2)</f>
        <v>0</v>
      </c>
      <c r="N367" s="376" t="s">
        <v>4930</v>
      </c>
      <c r="O367" s="376" t="s">
        <v>4940</v>
      </c>
      <c r="P367" s="326">
        <f>ROUND(SUMIF('AV-Bewegungsdaten'!B:B,A367,'AV-Bewegungsdaten'!C:C),3)</f>
        <v>0</v>
      </c>
      <c r="Q367" s="324">
        <f>ROUND(SUMIF('AV-Bewegungsdaten'!B:B,$A367,'AV-Bewegungsdaten'!D:D),2)</f>
        <v>0</v>
      </c>
      <c r="T367" s="327"/>
      <c r="U367" s="326">
        <f>ROUND(SUMIF('DV-Bewegungsdaten'!B:B,Kategorien!A367,'DV-Bewegungsdaten'!D:D),3)</f>
        <v>0</v>
      </c>
      <c r="V367" s="324">
        <f>ROUND(SUMIF('DV-Bewegungsdaten'!B:B,Kategorien!A367,'DV-Bewegungsdaten'!E:E),3)</f>
        <v>0</v>
      </c>
      <c r="AD367" s="390">
        <f t="shared" si="73"/>
        <v>7.3810000000000002</v>
      </c>
      <c r="AE367" s="390">
        <f t="shared" si="74"/>
        <v>8.0380000000000003</v>
      </c>
      <c r="AF367" s="390">
        <f t="shared" si="75"/>
        <v>9.2569999999999997</v>
      </c>
      <c r="AG367" s="390">
        <f t="shared" si="76"/>
        <v>8.6240000000000006</v>
      </c>
      <c r="AH367" s="390">
        <f t="shared" si="77"/>
        <v>8.5360000000000014</v>
      </c>
      <c r="AI367" s="390">
        <f t="shared" si="78"/>
        <v>9.0680000000000014</v>
      </c>
      <c r="AJ367" s="390">
        <f t="shared" si="79"/>
        <v>8.3510000000000009</v>
      </c>
      <c r="AK367" s="390">
        <f t="shared" si="80"/>
        <v>8.6349999999999998</v>
      </c>
      <c r="AL367" s="390">
        <f t="shared" si="81"/>
        <v>8.745000000000001</v>
      </c>
      <c r="AM367" s="390">
        <f t="shared" si="82"/>
        <v>8.6260000000000012</v>
      </c>
      <c r="AN367" s="390">
        <f t="shared" si="83"/>
        <v>8.2200000000000006</v>
      </c>
      <c r="AO367" s="390">
        <f t="shared" si="84"/>
        <v>9.1230000000000011</v>
      </c>
    </row>
    <row r="368" spans="1:41" ht="15" customHeight="1" x14ac:dyDescent="0.25">
      <c r="A368" s="127" t="s">
        <v>2432</v>
      </c>
      <c r="B368" s="125" t="s">
        <v>2077</v>
      </c>
      <c r="C368" s="125" t="s">
        <v>3997</v>
      </c>
      <c r="D368" s="125" t="s">
        <v>2433</v>
      </c>
      <c r="E368" s="125" t="s">
        <v>2452</v>
      </c>
      <c r="F368" s="126">
        <v>13.21</v>
      </c>
      <c r="G368" s="126">
        <v>13.41</v>
      </c>
      <c r="H368" s="126">
        <v>10.57</v>
      </c>
      <c r="I368" s="126"/>
      <c r="J368" s="317"/>
      <c r="K368" s="323">
        <f>ROUND(SUMIF('VGT-Bewegungsdaten'!B:B,A368,'VGT-Bewegungsdaten'!C:C),3)</f>
        <v>0</v>
      </c>
      <c r="L368" s="324">
        <f>ROUND(SUMIF('VGT-Bewegungsdaten'!B:B,$A368,'VGT-Bewegungsdaten'!D:D),2)</f>
        <v>0</v>
      </c>
      <c r="N368" s="376" t="s">
        <v>4930</v>
      </c>
      <c r="O368" s="376" t="s">
        <v>4940</v>
      </c>
      <c r="P368" s="326">
        <f>ROUND(SUMIF('AV-Bewegungsdaten'!B:B,A368,'AV-Bewegungsdaten'!C:C),3)</f>
        <v>0</v>
      </c>
      <c r="Q368" s="324">
        <f>ROUND(SUMIF('AV-Bewegungsdaten'!B:B,$A368,'AV-Bewegungsdaten'!D:D),2)</f>
        <v>0</v>
      </c>
      <c r="T368" s="327"/>
      <c r="U368" s="326">
        <f>ROUND(SUMIF('DV-Bewegungsdaten'!B:B,Kategorien!A368,'DV-Bewegungsdaten'!D:D),3)</f>
        <v>0</v>
      </c>
      <c r="V368" s="324">
        <f>ROUND(SUMIF('DV-Bewegungsdaten'!B:B,Kategorien!A368,'DV-Bewegungsdaten'!E:E),3)</f>
        <v>0</v>
      </c>
      <c r="AD368" s="390">
        <f t="shared" si="73"/>
        <v>8.4710000000000001</v>
      </c>
      <c r="AE368" s="390">
        <f t="shared" si="74"/>
        <v>9.1280000000000001</v>
      </c>
      <c r="AF368" s="390">
        <f t="shared" si="75"/>
        <v>10.347</v>
      </c>
      <c r="AG368" s="390">
        <f t="shared" si="76"/>
        <v>9.7140000000000004</v>
      </c>
      <c r="AH368" s="390">
        <f t="shared" si="77"/>
        <v>9.6260000000000012</v>
      </c>
      <c r="AI368" s="390">
        <f t="shared" si="78"/>
        <v>10.158000000000001</v>
      </c>
      <c r="AJ368" s="390">
        <f t="shared" si="79"/>
        <v>9.4410000000000007</v>
      </c>
      <c r="AK368" s="390">
        <f t="shared" si="80"/>
        <v>9.7249999999999996</v>
      </c>
      <c r="AL368" s="390">
        <f t="shared" si="81"/>
        <v>9.8350000000000009</v>
      </c>
      <c r="AM368" s="390">
        <f t="shared" si="82"/>
        <v>9.7160000000000011</v>
      </c>
      <c r="AN368" s="390">
        <f t="shared" si="83"/>
        <v>9.31</v>
      </c>
      <c r="AO368" s="390">
        <f t="shared" si="84"/>
        <v>10.213000000000001</v>
      </c>
    </row>
    <row r="369" spans="1:41" ht="15" customHeight="1" x14ac:dyDescent="0.25">
      <c r="A369" s="127" t="s">
        <v>1639</v>
      </c>
      <c r="B369" s="125" t="s">
        <v>2077</v>
      </c>
      <c r="C369" s="125" t="s">
        <v>3997</v>
      </c>
      <c r="D369" s="125" t="s">
        <v>1640</v>
      </c>
      <c r="E369" s="125" t="s">
        <v>1541</v>
      </c>
      <c r="F369" s="126">
        <v>16.21</v>
      </c>
      <c r="G369" s="126">
        <v>16.41</v>
      </c>
      <c r="H369" s="126">
        <v>12.97</v>
      </c>
      <c r="I369" s="126"/>
      <c r="J369" s="317"/>
      <c r="K369" s="323">
        <f>ROUND(SUMIF('VGT-Bewegungsdaten'!B:B,A369,'VGT-Bewegungsdaten'!C:C),3)</f>
        <v>0</v>
      </c>
      <c r="L369" s="324">
        <f>ROUND(SUMIF('VGT-Bewegungsdaten'!B:B,$A369,'VGT-Bewegungsdaten'!D:D),2)</f>
        <v>0</v>
      </c>
      <c r="N369" s="376" t="s">
        <v>4930</v>
      </c>
      <c r="O369" s="376" t="s">
        <v>4940</v>
      </c>
      <c r="P369" s="326">
        <f>ROUND(SUMIF('AV-Bewegungsdaten'!B:B,A369,'AV-Bewegungsdaten'!C:C),3)</f>
        <v>0</v>
      </c>
      <c r="Q369" s="324">
        <f>ROUND(SUMIF('AV-Bewegungsdaten'!B:B,$A369,'AV-Bewegungsdaten'!D:D),2)</f>
        <v>0</v>
      </c>
      <c r="T369" s="327"/>
      <c r="U369" s="326">
        <f>ROUND(SUMIF('DV-Bewegungsdaten'!B:B,Kategorien!A369,'DV-Bewegungsdaten'!D:D),3)</f>
        <v>0</v>
      </c>
      <c r="V369" s="324">
        <f>ROUND(SUMIF('DV-Bewegungsdaten'!B:B,Kategorien!A369,'DV-Bewegungsdaten'!E:E),3)</f>
        <v>0</v>
      </c>
      <c r="AD369" s="390">
        <f t="shared" si="73"/>
        <v>11.471</v>
      </c>
      <c r="AE369" s="390">
        <f t="shared" si="74"/>
        <v>12.128</v>
      </c>
      <c r="AF369" s="390">
        <f t="shared" si="75"/>
        <v>13.347</v>
      </c>
      <c r="AG369" s="390">
        <f t="shared" si="76"/>
        <v>12.714</v>
      </c>
      <c r="AH369" s="390">
        <f t="shared" si="77"/>
        <v>12.626000000000001</v>
      </c>
      <c r="AI369" s="390">
        <f t="shared" si="78"/>
        <v>13.158000000000001</v>
      </c>
      <c r="AJ369" s="390">
        <f t="shared" si="79"/>
        <v>12.441000000000001</v>
      </c>
      <c r="AK369" s="390">
        <f t="shared" si="80"/>
        <v>12.725</v>
      </c>
      <c r="AL369" s="390">
        <f t="shared" si="81"/>
        <v>12.835000000000001</v>
      </c>
      <c r="AM369" s="390">
        <f t="shared" si="82"/>
        <v>12.716000000000001</v>
      </c>
      <c r="AN369" s="390">
        <f t="shared" si="83"/>
        <v>12.31</v>
      </c>
      <c r="AO369" s="390">
        <f t="shared" si="84"/>
        <v>13.213000000000001</v>
      </c>
    </row>
    <row r="370" spans="1:41" ht="15" customHeight="1" x14ac:dyDescent="0.25">
      <c r="A370" s="127" t="s">
        <v>2594</v>
      </c>
      <c r="B370" s="125" t="s">
        <v>2077</v>
      </c>
      <c r="C370" s="125" t="s">
        <v>3997</v>
      </c>
      <c r="D370" s="125" t="s">
        <v>2595</v>
      </c>
      <c r="E370" s="125" t="s">
        <v>2545</v>
      </c>
      <c r="F370" s="126">
        <v>16.18</v>
      </c>
      <c r="G370" s="126">
        <v>16.38</v>
      </c>
      <c r="H370" s="126">
        <v>12.94</v>
      </c>
      <c r="I370" s="126"/>
      <c r="J370" s="317"/>
      <c r="K370" s="323">
        <f>ROUND(SUMIF('VGT-Bewegungsdaten'!B:B,A370,'VGT-Bewegungsdaten'!C:C),3)</f>
        <v>0</v>
      </c>
      <c r="L370" s="324">
        <f>ROUND(SUMIF('VGT-Bewegungsdaten'!B:B,$A370,'VGT-Bewegungsdaten'!D:D),2)</f>
        <v>0</v>
      </c>
      <c r="N370" s="376" t="s">
        <v>4930</v>
      </c>
      <c r="O370" s="376" t="s">
        <v>4940</v>
      </c>
      <c r="P370" s="326">
        <f>ROUND(SUMIF('AV-Bewegungsdaten'!B:B,A370,'AV-Bewegungsdaten'!C:C),3)</f>
        <v>0</v>
      </c>
      <c r="Q370" s="324">
        <f>ROUND(SUMIF('AV-Bewegungsdaten'!B:B,$A370,'AV-Bewegungsdaten'!D:D),2)</f>
        <v>0</v>
      </c>
      <c r="T370" s="327"/>
      <c r="U370" s="326">
        <f>ROUND(SUMIF('DV-Bewegungsdaten'!B:B,Kategorien!A370,'DV-Bewegungsdaten'!D:D),3)</f>
        <v>0</v>
      </c>
      <c r="V370" s="324">
        <f>ROUND(SUMIF('DV-Bewegungsdaten'!B:B,Kategorien!A370,'DV-Bewegungsdaten'!E:E),3)</f>
        <v>0</v>
      </c>
      <c r="AD370" s="390">
        <f t="shared" si="73"/>
        <v>11.440999999999999</v>
      </c>
      <c r="AE370" s="390">
        <f t="shared" si="74"/>
        <v>12.097999999999999</v>
      </c>
      <c r="AF370" s="390">
        <f t="shared" si="75"/>
        <v>13.316999999999998</v>
      </c>
      <c r="AG370" s="390">
        <f t="shared" si="76"/>
        <v>12.683999999999999</v>
      </c>
      <c r="AH370" s="390">
        <f t="shared" si="77"/>
        <v>12.596</v>
      </c>
      <c r="AI370" s="390">
        <f t="shared" si="78"/>
        <v>13.128</v>
      </c>
      <c r="AJ370" s="390">
        <f t="shared" si="79"/>
        <v>12.411</v>
      </c>
      <c r="AK370" s="390">
        <f t="shared" si="80"/>
        <v>12.694999999999999</v>
      </c>
      <c r="AL370" s="390">
        <f t="shared" si="81"/>
        <v>12.805</v>
      </c>
      <c r="AM370" s="390">
        <f t="shared" si="82"/>
        <v>12.686</v>
      </c>
      <c r="AN370" s="390">
        <f t="shared" si="83"/>
        <v>12.28</v>
      </c>
      <c r="AO370" s="390">
        <f t="shared" si="84"/>
        <v>13.183</v>
      </c>
    </row>
    <row r="371" spans="1:41" ht="15" customHeight="1" x14ac:dyDescent="0.25">
      <c r="A371" s="127" t="s">
        <v>3338</v>
      </c>
      <c r="B371" s="125" t="s">
        <v>2077</v>
      </c>
      <c r="C371" s="125" t="s">
        <v>3997</v>
      </c>
      <c r="D371" s="125" t="s">
        <v>3339</v>
      </c>
      <c r="E371" s="125" t="s">
        <v>3289</v>
      </c>
      <c r="F371" s="126">
        <v>16.149999999999999</v>
      </c>
      <c r="G371" s="126">
        <v>16.349999999999998</v>
      </c>
      <c r="H371" s="126">
        <v>12.92</v>
      </c>
      <c r="I371" s="126"/>
      <c r="J371" s="317"/>
      <c r="K371" s="323">
        <f>ROUND(SUMIF('VGT-Bewegungsdaten'!B:B,A371,'VGT-Bewegungsdaten'!C:C),3)</f>
        <v>0</v>
      </c>
      <c r="L371" s="324">
        <f>ROUND(SUMIF('VGT-Bewegungsdaten'!B:B,$A371,'VGT-Bewegungsdaten'!D:D),2)</f>
        <v>0</v>
      </c>
      <c r="N371" s="376" t="s">
        <v>4930</v>
      </c>
      <c r="O371" s="376" t="s">
        <v>4940</v>
      </c>
      <c r="P371" s="326">
        <f>ROUND(SUMIF('AV-Bewegungsdaten'!B:B,A371,'AV-Bewegungsdaten'!C:C),3)</f>
        <v>0</v>
      </c>
      <c r="Q371" s="324">
        <f>ROUND(SUMIF('AV-Bewegungsdaten'!B:B,$A371,'AV-Bewegungsdaten'!D:D),2)</f>
        <v>0</v>
      </c>
      <c r="T371" s="327"/>
      <c r="U371" s="326">
        <f>ROUND(SUMIF('DV-Bewegungsdaten'!B:B,Kategorien!A371,'DV-Bewegungsdaten'!D:D),3)</f>
        <v>0</v>
      </c>
      <c r="V371" s="324">
        <f>ROUND(SUMIF('DV-Bewegungsdaten'!B:B,Kategorien!A371,'DV-Bewegungsdaten'!E:E),3)</f>
        <v>0</v>
      </c>
      <c r="AD371" s="390">
        <f t="shared" si="73"/>
        <v>11.410999999999998</v>
      </c>
      <c r="AE371" s="390">
        <f t="shared" si="74"/>
        <v>12.067999999999998</v>
      </c>
      <c r="AF371" s="390">
        <f t="shared" si="75"/>
        <v>13.286999999999997</v>
      </c>
      <c r="AG371" s="390">
        <f t="shared" si="76"/>
        <v>12.653999999999998</v>
      </c>
      <c r="AH371" s="390">
        <f t="shared" si="77"/>
        <v>12.565999999999999</v>
      </c>
      <c r="AI371" s="390">
        <f t="shared" si="78"/>
        <v>13.097999999999999</v>
      </c>
      <c r="AJ371" s="390">
        <f t="shared" si="79"/>
        <v>12.380999999999998</v>
      </c>
      <c r="AK371" s="390">
        <f t="shared" si="80"/>
        <v>12.664999999999997</v>
      </c>
      <c r="AL371" s="390">
        <f t="shared" si="81"/>
        <v>12.774999999999999</v>
      </c>
      <c r="AM371" s="390">
        <f t="shared" si="82"/>
        <v>12.655999999999999</v>
      </c>
      <c r="AN371" s="390">
        <f t="shared" si="83"/>
        <v>12.249999999999998</v>
      </c>
      <c r="AO371" s="390">
        <f t="shared" si="84"/>
        <v>13.152999999999999</v>
      </c>
    </row>
    <row r="372" spans="1:41" ht="15" customHeight="1" x14ac:dyDescent="0.25">
      <c r="A372" s="127" t="s">
        <v>4100</v>
      </c>
      <c r="B372" s="125" t="s">
        <v>2077</v>
      </c>
      <c r="C372" s="125" t="s">
        <v>3997</v>
      </c>
      <c r="D372" s="125" t="s">
        <v>4101</v>
      </c>
      <c r="E372" s="125" t="s">
        <v>4051</v>
      </c>
      <c r="F372" s="126">
        <v>16.12</v>
      </c>
      <c r="G372" s="126">
        <v>16.32</v>
      </c>
      <c r="H372" s="126">
        <v>12.9</v>
      </c>
      <c r="I372" s="126"/>
      <c r="J372" s="317"/>
      <c r="K372" s="323">
        <f>ROUND(SUMIF('VGT-Bewegungsdaten'!B:B,A372,'VGT-Bewegungsdaten'!C:C),3)</f>
        <v>0</v>
      </c>
      <c r="L372" s="324">
        <f>ROUND(SUMIF('VGT-Bewegungsdaten'!B:B,$A372,'VGT-Bewegungsdaten'!D:D),2)</f>
        <v>0</v>
      </c>
      <c r="N372" s="376" t="s">
        <v>4930</v>
      </c>
      <c r="O372" s="376" t="s">
        <v>4940</v>
      </c>
      <c r="P372" s="326">
        <f>ROUND(SUMIF('AV-Bewegungsdaten'!B:B,A372,'AV-Bewegungsdaten'!C:C),3)</f>
        <v>0</v>
      </c>
      <c r="Q372" s="324">
        <f>ROUND(SUMIF('AV-Bewegungsdaten'!B:B,$A372,'AV-Bewegungsdaten'!D:D),2)</f>
        <v>0</v>
      </c>
      <c r="T372" s="327"/>
      <c r="U372" s="326">
        <f>ROUND(SUMIF('DV-Bewegungsdaten'!B:B,Kategorien!A372,'DV-Bewegungsdaten'!D:D),3)</f>
        <v>0</v>
      </c>
      <c r="V372" s="324">
        <f>ROUND(SUMIF('DV-Bewegungsdaten'!B:B,Kategorien!A372,'DV-Bewegungsdaten'!E:E),3)</f>
        <v>0</v>
      </c>
      <c r="AD372" s="390">
        <f t="shared" si="73"/>
        <v>11.381</v>
      </c>
      <c r="AE372" s="390">
        <f t="shared" si="74"/>
        <v>12.038</v>
      </c>
      <c r="AF372" s="390">
        <f t="shared" si="75"/>
        <v>13.257</v>
      </c>
      <c r="AG372" s="390">
        <f t="shared" si="76"/>
        <v>12.624000000000001</v>
      </c>
      <c r="AH372" s="390">
        <f t="shared" si="77"/>
        <v>12.536000000000001</v>
      </c>
      <c r="AI372" s="390">
        <f t="shared" si="78"/>
        <v>13.068000000000001</v>
      </c>
      <c r="AJ372" s="390">
        <f t="shared" si="79"/>
        <v>12.351000000000001</v>
      </c>
      <c r="AK372" s="390">
        <f t="shared" si="80"/>
        <v>12.635</v>
      </c>
      <c r="AL372" s="390">
        <f t="shared" si="81"/>
        <v>12.745000000000001</v>
      </c>
      <c r="AM372" s="390">
        <f t="shared" si="82"/>
        <v>12.626000000000001</v>
      </c>
      <c r="AN372" s="390">
        <f t="shared" si="83"/>
        <v>12.22</v>
      </c>
      <c r="AO372" s="390">
        <f t="shared" si="84"/>
        <v>13.123000000000001</v>
      </c>
    </row>
    <row r="373" spans="1:41" ht="15" customHeight="1" x14ac:dyDescent="0.25">
      <c r="A373" s="127" t="s">
        <v>2434</v>
      </c>
      <c r="B373" s="125" t="s">
        <v>2077</v>
      </c>
      <c r="C373" s="125" t="s">
        <v>3997</v>
      </c>
      <c r="D373" s="125" t="s">
        <v>2435</v>
      </c>
      <c r="E373" s="125" t="s">
        <v>2452</v>
      </c>
      <c r="F373" s="126">
        <v>11.71</v>
      </c>
      <c r="G373" s="126">
        <v>11.91</v>
      </c>
      <c r="H373" s="126">
        <v>9.3699999999999992</v>
      </c>
      <c r="I373" s="126"/>
      <c r="J373" s="317"/>
      <c r="K373" s="323">
        <f>ROUND(SUMIF('VGT-Bewegungsdaten'!B:B,A373,'VGT-Bewegungsdaten'!C:C),3)</f>
        <v>0</v>
      </c>
      <c r="L373" s="324">
        <f>ROUND(SUMIF('VGT-Bewegungsdaten'!B:B,$A373,'VGT-Bewegungsdaten'!D:D),2)</f>
        <v>0</v>
      </c>
      <c r="N373" s="376" t="s">
        <v>4930</v>
      </c>
      <c r="O373" s="376" t="s">
        <v>4940</v>
      </c>
      <c r="P373" s="326">
        <f>ROUND(SUMIF('AV-Bewegungsdaten'!B:B,A373,'AV-Bewegungsdaten'!C:C),3)</f>
        <v>0</v>
      </c>
      <c r="Q373" s="324">
        <f>ROUND(SUMIF('AV-Bewegungsdaten'!B:B,$A373,'AV-Bewegungsdaten'!D:D),2)</f>
        <v>0</v>
      </c>
      <c r="T373" s="327"/>
      <c r="U373" s="326">
        <f>ROUND(SUMIF('DV-Bewegungsdaten'!B:B,Kategorien!A373,'DV-Bewegungsdaten'!D:D),3)</f>
        <v>0</v>
      </c>
      <c r="V373" s="324">
        <f>ROUND(SUMIF('DV-Bewegungsdaten'!B:B,Kategorien!A373,'DV-Bewegungsdaten'!E:E),3)</f>
        <v>0</v>
      </c>
      <c r="AD373" s="390">
        <f t="shared" si="73"/>
        <v>6.9710000000000001</v>
      </c>
      <c r="AE373" s="390">
        <f t="shared" si="74"/>
        <v>7.6280000000000001</v>
      </c>
      <c r="AF373" s="390">
        <f t="shared" si="75"/>
        <v>8.8469999999999995</v>
      </c>
      <c r="AG373" s="390">
        <f t="shared" si="76"/>
        <v>8.2140000000000004</v>
      </c>
      <c r="AH373" s="390">
        <f t="shared" si="77"/>
        <v>8.1260000000000012</v>
      </c>
      <c r="AI373" s="390">
        <f t="shared" si="78"/>
        <v>8.6580000000000013</v>
      </c>
      <c r="AJ373" s="390">
        <f t="shared" si="79"/>
        <v>7.9410000000000007</v>
      </c>
      <c r="AK373" s="390">
        <f t="shared" si="80"/>
        <v>8.2249999999999996</v>
      </c>
      <c r="AL373" s="390">
        <f t="shared" si="81"/>
        <v>8.3350000000000009</v>
      </c>
      <c r="AM373" s="390">
        <f t="shared" si="82"/>
        <v>8.2160000000000011</v>
      </c>
      <c r="AN373" s="390">
        <f t="shared" si="83"/>
        <v>7.8100000000000005</v>
      </c>
      <c r="AO373" s="390">
        <f t="shared" si="84"/>
        <v>8.713000000000001</v>
      </c>
    </row>
    <row r="374" spans="1:41" ht="15" customHeight="1" x14ac:dyDescent="0.25">
      <c r="A374" s="127" t="s">
        <v>1641</v>
      </c>
      <c r="B374" s="125" t="s">
        <v>2077</v>
      </c>
      <c r="C374" s="125" t="s">
        <v>3997</v>
      </c>
      <c r="D374" s="125" t="s">
        <v>1642</v>
      </c>
      <c r="E374" s="125" t="s">
        <v>1541</v>
      </c>
      <c r="F374" s="126">
        <v>14.71</v>
      </c>
      <c r="G374" s="126">
        <v>14.91</v>
      </c>
      <c r="H374" s="126">
        <v>11.77</v>
      </c>
      <c r="I374" s="126"/>
      <c r="J374" s="317"/>
      <c r="K374" s="323">
        <f>ROUND(SUMIF('VGT-Bewegungsdaten'!B:B,A374,'VGT-Bewegungsdaten'!C:C),3)</f>
        <v>0</v>
      </c>
      <c r="L374" s="324">
        <f>ROUND(SUMIF('VGT-Bewegungsdaten'!B:B,$A374,'VGT-Bewegungsdaten'!D:D),2)</f>
        <v>0</v>
      </c>
      <c r="N374" s="376" t="s">
        <v>4930</v>
      </c>
      <c r="O374" s="376" t="s">
        <v>4940</v>
      </c>
      <c r="P374" s="326">
        <f>ROUND(SUMIF('AV-Bewegungsdaten'!B:B,A374,'AV-Bewegungsdaten'!C:C),3)</f>
        <v>0</v>
      </c>
      <c r="Q374" s="324">
        <f>ROUND(SUMIF('AV-Bewegungsdaten'!B:B,$A374,'AV-Bewegungsdaten'!D:D),2)</f>
        <v>0</v>
      </c>
      <c r="T374" s="327"/>
      <c r="U374" s="326">
        <f>ROUND(SUMIF('DV-Bewegungsdaten'!B:B,Kategorien!A374,'DV-Bewegungsdaten'!D:D),3)</f>
        <v>0</v>
      </c>
      <c r="V374" s="324">
        <f>ROUND(SUMIF('DV-Bewegungsdaten'!B:B,Kategorien!A374,'DV-Bewegungsdaten'!E:E),3)</f>
        <v>0</v>
      </c>
      <c r="AD374" s="390">
        <f t="shared" si="73"/>
        <v>9.9710000000000001</v>
      </c>
      <c r="AE374" s="390">
        <f t="shared" si="74"/>
        <v>10.628</v>
      </c>
      <c r="AF374" s="390">
        <f t="shared" si="75"/>
        <v>11.847</v>
      </c>
      <c r="AG374" s="390">
        <f t="shared" si="76"/>
        <v>11.214</v>
      </c>
      <c r="AH374" s="390">
        <f t="shared" si="77"/>
        <v>11.126000000000001</v>
      </c>
      <c r="AI374" s="390">
        <f t="shared" si="78"/>
        <v>11.658000000000001</v>
      </c>
      <c r="AJ374" s="390">
        <f t="shared" si="79"/>
        <v>10.941000000000001</v>
      </c>
      <c r="AK374" s="390">
        <f t="shared" si="80"/>
        <v>11.225</v>
      </c>
      <c r="AL374" s="390">
        <f t="shared" si="81"/>
        <v>11.335000000000001</v>
      </c>
      <c r="AM374" s="390">
        <f t="shared" si="82"/>
        <v>11.216000000000001</v>
      </c>
      <c r="AN374" s="390">
        <f t="shared" si="83"/>
        <v>10.81</v>
      </c>
      <c r="AO374" s="390">
        <f t="shared" si="84"/>
        <v>11.713000000000001</v>
      </c>
    </row>
    <row r="375" spans="1:41" ht="15" customHeight="1" x14ac:dyDescent="0.25">
      <c r="A375" s="127" t="s">
        <v>2596</v>
      </c>
      <c r="B375" s="125" t="s">
        <v>2077</v>
      </c>
      <c r="C375" s="125" t="s">
        <v>3997</v>
      </c>
      <c r="D375" s="125" t="s">
        <v>2597</v>
      </c>
      <c r="E375" s="125" t="s">
        <v>2545</v>
      </c>
      <c r="F375" s="126">
        <v>14.680000000000001</v>
      </c>
      <c r="G375" s="126">
        <v>14.88</v>
      </c>
      <c r="H375" s="126">
        <v>11.74</v>
      </c>
      <c r="I375" s="126"/>
      <c r="J375" s="317"/>
      <c r="K375" s="323">
        <f>ROUND(SUMIF('VGT-Bewegungsdaten'!B:B,A375,'VGT-Bewegungsdaten'!C:C),3)</f>
        <v>0</v>
      </c>
      <c r="L375" s="324">
        <f>ROUND(SUMIF('VGT-Bewegungsdaten'!B:B,$A375,'VGT-Bewegungsdaten'!D:D),2)</f>
        <v>0</v>
      </c>
      <c r="N375" s="376" t="s">
        <v>4930</v>
      </c>
      <c r="O375" s="376" t="s">
        <v>4940</v>
      </c>
      <c r="P375" s="326">
        <f>ROUND(SUMIF('AV-Bewegungsdaten'!B:B,A375,'AV-Bewegungsdaten'!C:C),3)</f>
        <v>0</v>
      </c>
      <c r="Q375" s="324">
        <f>ROUND(SUMIF('AV-Bewegungsdaten'!B:B,$A375,'AV-Bewegungsdaten'!D:D),2)</f>
        <v>0</v>
      </c>
      <c r="T375" s="327"/>
      <c r="U375" s="326">
        <f>ROUND(SUMIF('DV-Bewegungsdaten'!B:B,Kategorien!A375,'DV-Bewegungsdaten'!D:D),3)</f>
        <v>0</v>
      </c>
      <c r="V375" s="324">
        <f>ROUND(SUMIF('DV-Bewegungsdaten'!B:B,Kategorien!A375,'DV-Bewegungsdaten'!E:E),3)</f>
        <v>0</v>
      </c>
      <c r="AD375" s="390">
        <f t="shared" si="73"/>
        <v>9.9410000000000007</v>
      </c>
      <c r="AE375" s="390">
        <f t="shared" si="74"/>
        <v>10.598000000000001</v>
      </c>
      <c r="AF375" s="390">
        <f t="shared" si="75"/>
        <v>11.817</v>
      </c>
      <c r="AG375" s="390">
        <f t="shared" si="76"/>
        <v>11.184000000000001</v>
      </c>
      <c r="AH375" s="390">
        <f t="shared" si="77"/>
        <v>11.096</v>
      </c>
      <c r="AI375" s="390">
        <f t="shared" si="78"/>
        <v>11.628</v>
      </c>
      <c r="AJ375" s="390">
        <f t="shared" si="79"/>
        <v>10.911000000000001</v>
      </c>
      <c r="AK375" s="390">
        <f t="shared" si="80"/>
        <v>11.195</v>
      </c>
      <c r="AL375" s="390">
        <f t="shared" si="81"/>
        <v>11.305</v>
      </c>
      <c r="AM375" s="390">
        <f t="shared" si="82"/>
        <v>11.186</v>
      </c>
      <c r="AN375" s="390">
        <f t="shared" si="83"/>
        <v>10.780000000000001</v>
      </c>
      <c r="AO375" s="390">
        <f t="shared" si="84"/>
        <v>11.683</v>
      </c>
    </row>
    <row r="376" spans="1:41" ht="15" customHeight="1" x14ac:dyDescent="0.25">
      <c r="A376" s="127" t="s">
        <v>3340</v>
      </c>
      <c r="B376" s="125" t="s">
        <v>2077</v>
      </c>
      <c r="C376" s="125" t="s">
        <v>3997</v>
      </c>
      <c r="D376" s="125" t="s">
        <v>3341</v>
      </c>
      <c r="E376" s="125" t="s">
        <v>3289</v>
      </c>
      <c r="F376" s="126">
        <v>14.65</v>
      </c>
      <c r="G376" s="126">
        <v>14.85</v>
      </c>
      <c r="H376" s="126">
        <v>11.72</v>
      </c>
      <c r="I376" s="126"/>
      <c r="J376" s="317"/>
      <c r="K376" s="323">
        <f>ROUND(SUMIF('VGT-Bewegungsdaten'!B:B,A376,'VGT-Bewegungsdaten'!C:C),3)</f>
        <v>0</v>
      </c>
      <c r="L376" s="324">
        <f>ROUND(SUMIF('VGT-Bewegungsdaten'!B:B,$A376,'VGT-Bewegungsdaten'!D:D),2)</f>
        <v>0</v>
      </c>
      <c r="N376" s="376" t="s">
        <v>4930</v>
      </c>
      <c r="O376" s="376" t="s">
        <v>4940</v>
      </c>
      <c r="P376" s="326">
        <f>ROUND(SUMIF('AV-Bewegungsdaten'!B:B,A376,'AV-Bewegungsdaten'!C:C),3)</f>
        <v>0</v>
      </c>
      <c r="Q376" s="324">
        <f>ROUND(SUMIF('AV-Bewegungsdaten'!B:B,$A376,'AV-Bewegungsdaten'!D:D),2)</f>
        <v>0</v>
      </c>
      <c r="T376" s="327"/>
      <c r="U376" s="326">
        <f>ROUND(SUMIF('DV-Bewegungsdaten'!B:B,Kategorien!A376,'DV-Bewegungsdaten'!D:D),3)</f>
        <v>0</v>
      </c>
      <c r="V376" s="324">
        <f>ROUND(SUMIF('DV-Bewegungsdaten'!B:B,Kategorien!A376,'DV-Bewegungsdaten'!E:E),3)</f>
        <v>0</v>
      </c>
      <c r="AD376" s="390">
        <f t="shared" si="73"/>
        <v>9.9109999999999996</v>
      </c>
      <c r="AE376" s="390">
        <f t="shared" si="74"/>
        <v>10.568</v>
      </c>
      <c r="AF376" s="390">
        <f t="shared" si="75"/>
        <v>11.786999999999999</v>
      </c>
      <c r="AG376" s="390">
        <f t="shared" si="76"/>
        <v>11.154</v>
      </c>
      <c r="AH376" s="390">
        <f t="shared" si="77"/>
        <v>11.065999999999999</v>
      </c>
      <c r="AI376" s="390">
        <f t="shared" si="78"/>
        <v>11.597999999999999</v>
      </c>
      <c r="AJ376" s="390">
        <f t="shared" si="79"/>
        <v>10.881</v>
      </c>
      <c r="AK376" s="390">
        <f t="shared" si="80"/>
        <v>11.164999999999999</v>
      </c>
      <c r="AL376" s="390">
        <f t="shared" si="81"/>
        <v>11.274999999999999</v>
      </c>
      <c r="AM376" s="390">
        <f t="shared" si="82"/>
        <v>11.155999999999999</v>
      </c>
      <c r="AN376" s="390">
        <f t="shared" si="83"/>
        <v>10.75</v>
      </c>
      <c r="AO376" s="390">
        <f t="shared" si="84"/>
        <v>11.652999999999999</v>
      </c>
    </row>
    <row r="377" spans="1:41" ht="15" customHeight="1" x14ac:dyDescent="0.25">
      <c r="A377" s="127" t="s">
        <v>4102</v>
      </c>
      <c r="B377" s="125" t="s">
        <v>2077</v>
      </c>
      <c r="C377" s="125" t="s">
        <v>3997</v>
      </c>
      <c r="D377" s="125" t="s">
        <v>4103</v>
      </c>
      <c r="E377" s="125" t="s">
        <v>4051</v>
      </c>
      <c r="F377" s="126">
        <v>14.620000000000001</v>
      </c>
      <c r="G377" s="126">
        <v>14.82</v>
      </c>
      <c r="H377" s="126">
        <v>11.7</v>
      </c>
      <c r="I377" s="126"/>
      <c r="J377" s="317"/>
      <c r="K377" s="323">
        <f>ROUND(SUMIF('VGT-Bewegungsdaten'!B:B,A377,'VGT-Bewegungsdaten'!C:C),3)</f>
        <v>0</v>
      </c>
      <c r="L377" s="324">
        <f>ROUND(SUMIF('VGT-Bewegungsdaten'!B:B,$A377,'VGT-Bewegungsdaten'!D:D),2)</f>
        <v>0</v>
      </c>
      <c r="N377" s="376" t="s">
        <v>4930</v>
      </c>
      <c r="O377" s="376" t="s">
        <v>4940</v>
      </c>
      <c r="P377" s="326">
        <f>ROUND(SUMIF('AV-Bewegungsdaten'!B:B,A377,'AV-Bewegungsdaten'!C:C),3)</f>
        <v>0</v>
      </c>
      <c r="Q377" s="324">
        <f>ROUND(SUMIF('AV-Bewegungsdaten'!B:B,$A377,'AV-Bewegungsdaten'!D:D),2)</f>
        <v>0</v>
      </c>
      <c r="T377" s="327"/>
      <c r="U377" s="326">
        <f>ROUND(SUMIF('DV-Bewegungsdaten'!B:B,Kategorien!A377,'DV-Bewegungsdaten'!D:D),3)</f>
        <v>0</v>
      </c>
      <c r="V377" s="324">
        <f>ROUND(SUMIF('DV-Bewegungsdaten'!B:B,Kategorien!A377,'DV-Bewegungsdaten'!E:E),3)</f>
        <v>0</v>
      </c>
      <c r="AD377" s="390">
        <f t="shared" si="73"/>
        <v>9.8810000000000002</v>
      </c>
      <c r="AE377" s="390">
        <f t="shared" si="74"/>
        <v>10.538</v>
      </c>
      <c r="AF377" s="390">
        <f t="shared" si="75"/>
        <v>11.757</v>
      </c>
      <c r="AG377" s="390">
        <f t="shared" si="76"/>
        <v>11.124000000000001</v>
      </c>
      <c r="AH377" s="390">
        <f t="shared" si="77"/>
        <v>11.036000000000001</v>
      </c>
      <c r="AI377" s="390">
        <f t="shared" si="78"/>
        <v>11.568000000000001</v>
      </c>
      <c r="AJ377" s="390">
        <f t="shared" si="79"/>
        <v>10.851000000000001</v>
      </c>
      <c r="AK377" s="390">
        <f t="shared" si="80"/>
        <v>11.135</v>
      </c>
      <c r="AL377" s="390">
        <f t="shared" si="81"/>
        <v>11.245000000000001</v>
      </c>
      <c r="AM377" s="390">
        <f t="shared" si="82"/>
        <v>11.126000000000001</v>
      </c>
      <c r="AN377" s="390">
        <f t="shared" si="83"/>
        <v>10.72</v>
      </c>
      <c r="AO377" s="390">
        <f t="shared" si="84"/>
        <v>11.623000000000001</v>
      </c>
    </row>
    <row r="378" spans="1:41" ht="15" customHeight="1" x14ac:dyDescent="0.25">
      <c r="A378" s="127" t="s">
        <v>2436</v>
      </c>
      <c r="B378" s="125" t="s">
        <v>2077</v>
      </c>
      <c r="C378" s="125" t="s">
        <v>3997</v>
      </c>
      <c r="D378" s="125" t="s">
        <v>2437</v>
      </c>
      <c r="E378" s="125" t="s">
        <v>2452</v>
      </c>
      <c r="F378" s="126">
        <v>8.6999999999999993</v>
      </c>
      <c r="G378" s="126">
        <v>8.8999999999999986</v>
      </c>
      <c r="H378" s="126">
        <v>6.96</v>
      </c>
      <c r="I378" s="126"/>
      <c r="J378" s="317"/>
      <c r="K378" s="323">
        <f>ROUND(SUMIF('VGT-Bewegungsdaten'!B:B,A378,'VGT-Bewegungsdaten'!C:C),3)</f>
        <v>0</v>
      </c>
      <c r="L378" s="324">
        <f>ROUND(SUMIF('VGT-Bewegungsdaten'!B:B,$A378,'VGT-Bewegungsdaten'!D:D),2)</f>
        <v>0</v>
      </c>
      <c r="N378" s="376" t="s">
        <v>4930</v>
      </c>
      <c r="O378" s="376" t="s">
        <v>4940</v>
      </c>
      <c r="P378" s="326">
        <f>ROUND(SUMIF('AV-Bewegungsdaten'!B:B,A378,'AV-Bewegungsdaten'!C:C),3)</f>
        <v>0</v>
      </c>
      <c r="Q378" s="324">
        <f>ROUND(SUMIF('AV-Bewegungsdaten'!B:B,$A378,'AV-Bewegungsdaten'!D:D),2)</f>
        <v>0</v>
      </c>
      <c r="T378" s="327"/>
      <c r="U378" s="326">
        <f>ROUND(SUMIF('DV-Bewegungsdaten'!B:B,Kategorien!A378,'DV-Bewegungsdaten'!D:D),3)</f>
        <v>0</v>
      </c>
      <c r="V378" s="324">
        <f>ROUND(SUMIF('DV-Bewegungsdaten'!B:B,Kategorien!A378,'DV-Bewegungsdaten'!E:E),3)</f>
        <v>0</v>
      </c>
      <c r="AD378" s="390">
        <f t="shared" si="73"/>
        <v>3.9609999999999985</v>
      </c>
      <c r="AE378" s="390">
        <f t="shared" si="74"/>
        <v>4.6179999999999986</v>
      </c>
      <c r="AF378" s="390">
        <f t="shared" si="75"/>
        <v>5.836999999999998</v>
      </c>
      <c r="AG378" s="390">
        <f t="shared" si="76"/>
        <v>5.2039999999999988</v>
      </c>
      <c r="AH378" s="390">
        <f t="shared" si="77"/>
        <v>5.1159999999999988</v>
      </c>
      <c r="AI378" s="390">
        <f t="shared" si="78"/>
        <v>5.6479999999999988</v>
      </c>
      <c r="AJ378" s="390">
        <f t="shared" si="79"/>
        <v>4.9309999999999992</v>
      </c>
      <c r="AK378" s="390">
        <f t="shared" si="80"/>
        <v>5.2149999999999981</v>
      </c>
      <c r="AL378" s="390">
        <f t="shared" si="81"/>
        <v>5.3249999999999984</v>
      </c>
      <c r="AM378" s="390">
        <f t="shared" si="82"/>
        <v>5.2059999999999986</v>
      </c>
      <c r="AN378" s="390">
        <f t="shared" si="83"/>
        <v>4.7999999999999989</v>
      </c>
      <c r="AO378" s="390">
        <f t="shared" si="84"/>
        <v>5.7029999999999985</v>
      </c>
    </row>
    <row r="379" spans="1:41" ht="15" customHeight="1" x14ac:dyDescent="0.25">
      <c r="A379" s="127" t="s">
        <v>1643</v>
      </c>
      <c r="B379" s="125" t="s">
        <v>2077</v>
      </c>
      <c r="C379" s="125" t="s">
        <v>3997</v>
      </c>
      <c r="D379" s="125" t="s">
        <v>1644</v>
      </c>
      <c r="E379" s="125" t="s">
        <v>1541</v>
      </c>
      <c r="F379" s="126">
        <v>11.7</v>
      </c>
      <c r="G379" s="126">
        <v>11.899999999999999</v>
      </c>
      <c r="H379" s="126">
        <v>9.36</v>
      </c>
      <c r="I379" s="126"/>
      <c r="J379" s="317"/>
      <c r="K379" s="323">
        <f>ROUND(SUMIF('VGT-Bewegungsdaten'!B:B,A379,'VGT-Bewegungsdaten'!C:C),3)</f>
        <v>0</v>
      </c>
      <c r="L379" s="324">
        <f>ROUND(SUMIF('VGT-Bewegungsdaten'!B:B,$A379,'VGT-Bewegungsdaten'!D:D),2)</f>
        <v>0</v>
      </c>
      <c r="N379" s="376" t="s">
        <v>4930</v>
      </c>
      <c r="O379" s="376" t="s">
        <v>4940</v>
      </c>
      <c r="P379" s="326">
        <f>ROUND(SUMIF('AV-Bewegungsdaten'!B:B,A379,'AV-Bewegungsdaten'!C:C),3)</f>
        <v>0</v>
      </c>
      <c r="Q379" s="324">
        <f>ROUND(SUMIF('AV-Bewegungsdaten'!B:B,$A379,'AV-Bewegungsdaten'!D:D),2)</f>
        <v>0</v>
      </c>
      <c r="T379" s="327"/>
      <c r="U379" s="326">
        <f>ROUND(SUMIF('DV-Bewegungsdaten'!B:B,Kategorien!A379,'DV-Bewegungsdaten'!D:D),3)</f>
        <v>0</v>
      </c>
      <c r="V379" s="324">
        <f>ROUND(SUMIF('DV-Bewegungsdaten'!B:B,Kategorien!A379,'DV-Bewegungsdaten'!E:E),3)</f>
        <v>0</v>
      </c>
      <c r="AD379" s="390">
        <f t="shared" si="73"/>
        <v>6.9609999999999985</v>
      </c>
      <c r="AE379" s="390">
        <f t="shared" si="74"/>
        <v>7.6179999999999986</v>
      </c>
      <c r="AF379" s="390">
        <f t="shared" si="75"/>
        <v>8.836999999999998</v>
      </c>
      <c r="AG379" s="390">
        <f t="shared" si="76"/>
        <v>8.2039999999999988</v>
      </c>
      <c r="AH379" s="390">
        <f t="shared" si="77"/>
        <v>8.1159999999999997</v>
      </c>
      <c r="AI379" s="390">
        <f t="shared" si="78"/>
        <v>8.6479999999999997</v>
      </c>
      <c r="AJ379" s="390">
        <f t="shared" si="79"/>
        <v>7.9309999999999992</v>
      </c>
      <c r="AK379" s="390">
        <f t="shared" si="80"/>
        <v>8.2149999999999981</v>
      </c>
      <c r="AL379" s="390">
        <f t="shared" si="81"/>
        <v>8.3249999999999993</v>
      </c>
      <c r="AM379" s="390">
        <f t="shared" si="82"/>
        <v>8.2059999999999995</v>
      </c>
      <c r="AN379" s="390">
        <f t="shared" si="83"/>
        <v>7.7999999999999989</v>
      </c>
      <c r="AO379" s="390">
        <f t="shared" si="84"/>
        <v>8.7029999999999994</v>
      </c>
    </row>
    <row r="380" spans="1:41" ht="15" customHeight="1" x14ac:dyDescent="0.25">
      <c r="A380" s="127" t="s">
        <v>2598</v>
      </c>
      <c r="B380" s="125" t="s">
        <v>2077</v>
      </c>
      <c r="C380" s="125" t="s">
        <v>3997</v>
      </c>
      <c r="D380" s="125" t="s">
        <v>2599</v>
      </c>
      <c r="E380" s="125" t="s">
        <v>2545</v>
      </c>
      <c r="F380" s="126">
        <v>11.67</v>
      </c>
      <c r="G380" s="126">
        <v>11.87</v>
      </c>
      <c r="H380" s="126">
        <v>9.34</v>
      </c>
      <c r="I380" s="126"/>
      <c r="J380" s="317"/>
      <c r="K380" s="323">
        <f>ROUND(SUMIF('VGT-Bewegungsdaten'!B:B,A380,'VGT-Bewegungsdaten'!C:C),3)</f>
        <v>0</v>
      </c>
      <c r="L380" s="324">
        <f>ROUND(SUMIF('VGT-Bewegungsdaten'!B:B,$A380,'VGT-Bewegungsdaten'!D:D),2)</f>
        <v>0</v>
      </c>
      <c r="N380" s="376" t="s">
        <v>4930</v>
      </c>
      <c r="O380" s="376" t="s">
        <v>4940</v>
      </c>
      <c r="P380" s="326">
        <f>ROUND(SUMIF('AV-Bewegungsdaten'!B:B,A380,'AV-Bewegungsdaten'!C:C),3)</f>
        <v>0</v>
      </c>
      <c r="Q380" s="324">
        <f>ROUND(SUMIF('AV-Bewegungsdaten'!B:B,$A380,'AV-Bewegungsdaten'!D:D),2)</f>
        <v>0</v>
      </c>
      <c r="T380" s="327"/>
      <c r="U380" s="326">
        <f>ROUND(SUMIF('DV-Bewegungsdaten'!B:B,Kategorien!A380,'DV-Bewegungsdaten'!D:D),3)</f>
        <v>0</v>
      </c>
      <c r="V380" s="324">
        <f>ROUND(SUMIF('DV-Bewegungsdaten'!B:B,Kategorien!A380,'DV-Bewegungsdaten'!E:E),3)</f>
        <v>0</v>
      </c>
      <c r="AD380" s="390">
        <f t="shared" si="73"/>
        <v>6.9309999999999992</v>
      </c>
      <c r="AE380" s="390">
        <f t="shared" si="74"/>
        <v>7.5879999999999992</v>
      </c>
      <c r="AF380" s="390">
        <f t="shared" si="75"/>
        <v>8.8069999999999986</v>
      </c>
      <c r="AG380" s="390">
        <f t="shared" si="76"/>
        <v>8.1739999999999995</v>
      </c>
      <c r="AH380" s="390">
        <f t="shared" si="77"/>
        <v>8.0859999999999985</v>
      </c>
      <c r="AI380" s="390">
        <f t="shared" si="78"/>
        <v>8.6179999999999986</v>
      </c>
      <c r="AJ380" s="390">
        <f t="shared" si="79"/>
        <v>7.9009999999999998</v>
      </c>
      <c r="AK380" s="390">
        <f t="shared" si="80"/>
        <v>8.1849999999999987</v>
      </c>
      <c r="AL380" s="390">
        <f t="shared" si="81"/>
        <v>8.2949999999999982</v>
      </c>
      <c r="AM380" s="390">
        <f t="shared" si="82"/>
        <v>8.1759999999999984</v>
      </c>
      <c r="AN380" s="390">
        <f t="shared" si="83"/>
        <v>7.77</v>
      </c>
      <c r="AO380" s="390">
        <f t="shared" si="84"/>
        <v>8.6729999999999983</v>
      </c>
    </row>
    <row r="381" spans="1:41" ht="15" customHeight="1" x14ac:dyDescent="0.25">
      <c r="A381" s="127" t="s">
        <v>3342</v>
      </c>
      <c r="B381" s="125" t="s">
        <v>2077</v>
      </c>
      <c r="C381" s="125" t="s">
        <v>3997</v>
      </c>
      <c r="D381" s="125" t="s">
        <v>3343</v>
      </c>
      <c r="E381" s="125" t="s">
        <v>3289</v>
      </c>
      <c r="F381" s="126">
        <v>11.639999999999999</v>
      </c>
      <c r="G381" s="126">
        <v>11.839999999999998</v>
      </c>
      <c r="H381" s="126">
        <v>9.31</v>
      </c>
      <c r="I381" s="126"/>
      <c r="J381" s="317"/>
      <c r="K381" s="323">
        <f>ROUND(SUMIF('VGT-Bewegungsdaten'!B:B,A381,'VGT-Bewegungsdaten'!C:C),3)</f>
        <v>0</v>
      </c>
      <c r="L381" s="324">
        <f>ROUND(SUMIF('VGT-Bewegungsdaten'!B:B,$A381,'VGT-Bewegungsdaten'!D:D),2)</f>
        <v>0</v>
      </c>
      <c r="N381" s="376" t="s">
        <v>4930</v>
      </c>
      <c r="O381" s="376" t="s">
        <v>4940</v>
      </c>
      <c r="P381" s="326">
        <f>ROUND(SUMIF('AV-Bewegungsdaten'!B:B,A381,'AV-Bewegungsdaten'!C:C),3)</f>
        <v>0</v>
      </c>
      <c r="Q381" s="324">
        <f>ROUND(SUMIF('AV-Bewegungsdaten'!B:B,$A381,'AV-Bewegungsdaten'!D:D),2)</f>
        <v>0</v>
      </c>
      <c r="T381" s="327"/>
      <c r="U381" s="326">
        <f>ROUND(SUMIF('DV-Bewegungsdaten'!B:B,Kategorien!A381,'DV-Bewegungsdaten'!D:D),3)</f>
        <v>0</v>
      </c>
      <c r="V381" s="324">
        <f>ROUND(SUMIF('DV-Bewegungsdaten'!B:B,Kategorien!A381,'DV-Bewegungsdaten'!E:E),3)</f>
        <v>0</v>
      </c>
      <c r="AD381" s="390">
        <f t="shared" si="73"/>
        <v>6.900999999999998</v>
      </c>
      <c r="AE381" s="390">
        <f t="shared" si="74"/>
        <v>7.5579999999999981</v>
      </c>
      <c r="AF381" s="390">
        <f t="shared" si="75"/>
        <v>8.7769999999999975</v>
      </c>
      <c r="AG381" s="390">
        <f t="shared" si="76"/>
        <v>8.1439999999999984</v>
      </c>
      <c r="AH381" s="390">
        <f t="shared" si="77"/>
        <v>8.0559999999999974</v>
      </c>
      <c r="AI381" s="390">
        <f t="shared" si="78"/>
        <v>8.5879999999999974</v>
      </c>
      <c r="AJ381" s="390">
        <f t="shared" si="79"/>
        <v>7.8709999999999987</v>
      </c>
      <c r="AK381" s="390">
        <f t="shared" si="80"/>
        <v>8.1549999999999976</v>
      </c>
      <c r="AL381" s="390">
        <f t="shared" si="81"/>
        <v>8.264999999999997</v>
      </c>
      <c r="AM381" s="390">
        <f t="shared" si="82"/>
        <v>8.1459999999999972</v>
      </c>
      <c r="AN381" s="390">
        <f t="shared" si="83"/>
        <v>7.7399999999999984</v>
      </c>
      <c r="AO381" s="390">
        <f t="shared" si="84"/>
        <v>8.6429999999999971</v>
      </c>
    </row>
    <row r="382" spans="1:41" ht="15" customHeight="1" x14ac:dyDescent="0.25">
      <c r="A382" s="127" t="s">
        <v>4104</v>
      </c>
      <c r="B382" s="125" t="s">
        <v>2077</v>
      </c>
      <c r="C382" s="125" t="s">
        <v>3997</v>
      </c>
      <c r="D382" s="125" t="s">
        <v>4105</v>
      </c>
      <c r="E382" s="125" t="s">
        <v>4051</v>
      </c>
      <c r="F382" s="126">
        <v>11.61</v>
      </c>
      <c r="G382" s="126">
        <v>11.809999999999999</v>
      </c>
      <c r="H382" s="126">
        <v>9.2899999999999991</v>
      </c>
      <c r="I382" s="126"/>
      <c r="J382" s="317"/>
      <c r="K382" s="323">
        <f>ROUND(SUMIF('VGT-Bewegungsdaten'!B:B,A382,'VGT-Bewegungsdaten'!C:C),3)</f>
        <v>0</v>
      </c>
      <c r="L382" s="324">
        <f>ROUND(SUMIF('VGT-Bewegungsdaten'!B:B,$A382,'VGT-Bewegungsdaten'!D:D),2)</f>
        <v>0</v>
      </c>
      <c r="N382" s="376" t="s">
        <v>4930</v>
      </c>
      <c r="O382" s="376" t="s">
        <v>4940</v>
      </c>
      <c r="P382" s="326">
        <f>ROUND(SUMIF('AV-Bewegungsdaten'!B:B,A382,'AV-Bewegungsdaten'!C:C),3)</f>
        <v>0</v>
      </c>
      <c r="Q382" s="324">
        <f>ROUND(SUMIF('AV-Bewegungsdaten'!B:B,$A382,'AV-Bewegungsdaten'!D:D),2)</f>
        <v>0</v>
      </c>
      <c r="T382" s="327"/>
      <c r="U382" s="326">
        <f>ROUND(SUMIF('DV-Bewegungsdaten'!B:B,Kategorien!A382,'DV-Bewegungsdaten'!D:D),3)</f>
        <v>0</v>
      </c>
      <c r="V382" s="324">
        <f>ROUND(SUMIF('DV-Bewegungsdaten'!B:B,Kategorien!A382,'DV-Bewegungsdaten'!E:E),3)</f>
        <v>0</v>
      </c>
      <c r="AD382" s="390">
        <f t="shared" si="73"/>
        <v>6.8709999999999987</v>
      </c>
      <c r="AE382" s="390">
        <f t="shared" si="74"/>
        <v>7.5279999999999987</v>
      </c>
      <c r="AF382" s="390">
        <f t="shared" si="75"/>
        <v>8.7469999999999981</v>
      </c>
      <c r="AG382" s="390">
        <f t="shared" si="76"/>
        <v>8.113999999999999</v>
      </c>
      <c r="AH382" s="390">
        <f t="shared" si="77"/>
        <v>8.0259999999999998</v>
      </c>
      <c r="AI382" s="390">
        <f t="shared" si="78"/>
        <v>8.5579999999999998</v>
      </c>
      <c r="AJ382" s="390">
        <f t="shared" si="79"/>
        <v>7.8409999999999993</v>
      </c>
      <c r="AK382" s="390">
        <f t="shared" si="80"/>
        <v>8.1249999999999982</v>
      </c>
      <c r="AL382" s="390">
        <f t="shared" si="81"/>
        <v>8.2349999999999994</v>
      </c>
      <c r="AM382" s="390">
        <f t="shared" si="82"/>
        <v>8.1159999999999997</v>
      </c>
      <c r="AN382" s="390">
        <f t="shared" si="83"/>
        <v>7.7099999999999991</v>
      </c>
      <c r="AO382" s="390">
        <f t="shared" si="84"/>
        <v>8.6129999999999995</v>
      </c>
    </row>
    <row r="383" spans="1:41" ht="15" customHeight="1" x14ac:dyDescent="0.25">
      <c r="A383" s="127" t="s">
        <v>1645</v>
      </c>
      <c r="B383" s="125" t="s">
        <v>2077</v>
      </c>
      <c r="C383" s="125" t="s">
        <v>3997</v>
      </c>
      <c r="D383" s="125" t="s">
        <v>5843</v>
      </c>
      <c r="E383" s="125" t="s">
        <v>4048</v>
      </c>
      <c r="F383" s="126">
        <v>7</v>
      </c>
      <c r="G383" s="126">
        <v>7.2</v>
      </c>
      <c r="H383" s="126">
        <v>5.6</v>
      </c>
      <c r="I383" s="126"/>
      <c r="J383" s="317"/>
      <c r="K383" s="323">
        <f>ROUND(SUMIF('VGT-Bewegungsdaten'!B:B,A383,'VGT-Bewegungsdaten'!C:C),3)</f>
        <v>0</v>
      </c>
      <c r="L383" s="324">
        <f>ROUND(SUMIF('VGT-Bewegungsdaten'!B:B,$A383,'VGT-Bewegungsdaten'!D:D),2)</f>
        <v>0</v>
      </c>
      <c r="N383" s="376" t="s">
        <v>4930</v>
      </c>
      <c r="O383" s="376" t="s">
        <v>4940</v>
      </c>
      <c r="P383" s="326">
        <f>ROUND(SUMIF('AV-Bewegungsdaten'!B:B,A383,'AV-Bewegungsdaten'!C:C),3)</f>
        <v>0</v>
      </c>
      <c r="Q383" s="324">
        <f>ROUND(SUMIF('AV-Bewegungsdaten'!B:B,$A383,'AV-Bewegungsdaten'!D:D),2)</f>
        <v>0</v>
      </c>
      <c r="T383" s="327"/>
      <c r="U383" s="326">
        <f>ROUND(SUMIF('DV-Bewegungsdaten'!B:B,Kategorien!A383,'DV-Bewegungsdaten'!D:D),3)</f>
        <v>0</v>
      </c>
      <c r="V383" s="324">
        <f>ROUND(SUMIF('DV-Bewegungsdaten'!B:B,Kategorien!A383,'DV-Bewegungsdaten'!E:E),3)</f>
        <v>0</v>
      </c>
      <c r="AD383" s="390">
        <f t="shared" si="73"/>
        <v>2.2610000000000001</v>
      </c>
      <c r="AE383" s="390">
        <f t="shared" si="74"/>
        <v>2.9180000000000001</v>
      </c>
      <c r="AF383" s="390">
        <f t="shared" si="75"/>
        <v>4.1370000000000005</v>
      </c>
      <c r="AG383" s="390">
        <f t="shared" si="76"/>
        <v>3.504</v>
      </c>
      <c r="AH383" s="390">
        <f t="shared" si="77"/>
        <v>3.4160000000000004</v>
      </c>
      <c r="AI383" s="390">
        <f t="shared" si="78"/>
        <v>3.9480000000000004</v>
      </c>
      <c r="AJ383" s="390">
        <f t="shared" si="79"/>
        <v>3.2310000000000003</v>
      </c>
      <c r="AK383" s="390">
        <f t="shared" si="80"/>
        <v>3.5150000000000001</v>
      </c>
      <c r="AL383" s="390">
        <f t="shared" si="81"/>
        <v>3.625</v>
      </c>
      <c r="AM383" s="390">
        <f t="shared" si="82"/>
        <v>3.5060000000000002</v>
      </c>
      <c r="AN383" s="390">
        <f t="shared" si="83"/>
        <v>3.1000000000000005</v>
      </c>
      <c r="AO383" s="390">
        <f t="shared" si="84"/>
        <v>4.0030000000000001</v>
      </c>
    </row>
    <row r="384" spans="1:41" ht="15" customHeight="1" x14ac:dyDescent="0.25">
      <c r="A384" s="127" t="s">
        <v>1646</v>
      </c>
      <c r="B384" s="125" t="s">
        <v>2077</v>
      </c>
      <c r="C384" s="125" t="s">
        <v>3997</v>
      </c>
      <c r="D384" s="125" t="s">
        <v>4925</v>
      </c>
      <c r="E384" s="125" t="s">
        <v>1541</v>
      </c>
      <c r="F384" s="126">
        <v>10</v>
      </c>
      <c r="G384" s="126">
        <v>10.199999999999999</v>
      </c>
      <c r="H384" s="126">
        <v>8</v>
      </c>
      <c r="I384" s="126"/>
      <c r="J384" s="317"/>
      <c r="K384" s="323">
        <f>ROUND(SUMIF('VGT-Bewegungsdaten'!B:B,A384,'VGT-Bewegungsdaten'!C:C),3)</f>
        <v>0</v>
      </c>
      <c r="L384" s="324">
        <f>ROUND(SUMIF('VGT-Bewegungsdaten'!B:B,$A384,'VGT-Bewegungsdaten'!D:D),2)</f>
        <v>0</v>
      </c>
      <c r="N384" s="376" t="s">
        <v>4930</v>
      </c>
      <c r="O384" s="376" t="s">
        <v>4940</v>
      </c>
      <c r="P384" s="326">
        <f>ROUND(SUMIF('AV-Bewegungsdaten'!B:B,A384,'AV-Bewegungsdaten'!C:C),3)</f>
        <v>0</v>
      </c>
      <c r="Q384" s="324">
        <f>ROUND(SUMIF('AV-Bewegungsdaten'!B:B,$A384,'AV-Bewegungsdaten'!D:D),2)</f>
        <v>0</v>
      </c>
      <c r="T384" s="327"/>
      <c r="U384" s="326">
        <f>ROUND(SUMIF('DV-Bewegungsdaten'!B:B,Kategorien!A384,'DV-Bewegungsdaten'!D:D),3)</f>
        <v>0</v>
      </c>
      <c r="V384" s="324">
        <f>ROUND(SUMIF('DV-Bewegungsdaten'!B:B,Kategorien!A384,'DV-Bewegungsdaten'!E:E),3)</f>
        <v>0</v>
      </c>
      <c r="AD384" s="390">
        <f t="shared" si="73"/>
        <v>5.2609999999999992</v>
      </c>
      <c r="AE384" s="390">
        <f t="shared" si="74"/>
        <v>5.9179999999999993</v>
      </c>
      <c r="AF384" s="390">
        <f t="shared" si="75"/>
        <v>7.1369999999999987</v>
      </c>
      <c r="AG384" s="390">
        <f t="shared" si="76"/>
        <v>6.5039999999999996</v>
      </c>
      <c r="AH384" s="390">
        <f t="shared" si="77"/>
        <v>6.4159999999999995</v>
      </c>
      <c r="AI384" s="390">
        <f t="shared" si="78"/>
        <v>6.9479999999999995</v>
      </c>
      <c r="AJ384" s="390">
        <f t="shared" si="79"/>
        <v>6.2309999999999999</v>
      </c>
      <c r="AK384" s="390">
        <f t="shared" si="80"/>
        <v>6.5149999999999988</v>
      </c>
      <c r="AL384" s="390">
        <f t="shared" si="81"/>
        <v>6.6249999999999991</v>
      </c>
      <c r="AM384" s="390">
        <f t="shared" si="82"/>
        <v>6.5059999999999993</v>
      </c>
      <c r="AN384" s="390">
        <f t="shared" si="83"/>
        <v>6.1</v>
      </c>
      <c r="AO384" s="390">
        <f t="shared" si="84"/>
        <v>7.0029999999999992</v>
      </c>
    </row>
    <row r="385" spans="1:41" ht="15" customHeight="1" x14ac:dyDescent="0.25">
      <c r="A385" s="127" t="s">
        <v>2600</v>
      </c>
      <c r="B385" s="125" t="s">
        <v>2077</v>
      </c>
      <c r="C385" s="125" t="s">
        <v>3997</v>
      </c>
      <c r="D385" s="125" t="s">
        <v>4924</v>
      </c>
      <c r="E385" s="125" t="s">
        <v>2545</v>
      </c>
      <c r="F385" s="126">
        <v>9.9700000000000006</v>
      </c>
      <c r="G385" s="126">
        <v>10.17</v>
      </c>
      <c r="H385" s="126">
        <v>7.98</v>
      </c>
      <c r="I385" s="126"/>
      <c r="J385" s="317"/>
      <c r="K385" s="323">
        <f>ROUND(SUMIF('VGT-Bewegungsdaten'!B:B,A385,'VGT-Bewegungsdaten'!C:C),3)</f>
        <v>0</v>
      </c>
      <c r="L385" s="324">
        <f>ROUND(SUMIF('VGT-Bewegungsdaten'!B:B,$A385,'VGT-Bewegungsdaten'!D:D),2)</f>
        <v>0</v>
      </c>
      <c r="N385" s="376" t="s">
        <v>4930</v>
      </c>
      <c r="O385" s="376" t="s">
        <v>4940</v>
      </c>
      <c r="P385" s="326">
        <f>ROUND(SUMIF('AV-Bewegungsdaten'!B:B,A385,'AV-Bewegungsdaten'!C:C),3)</f>
        <v>0</v>
      </c>
      <c r="Q385" s="324">
        <f>ROUND(SUMIF('AV-Bewegungsdaten'!B:B,$A385,'AV-Bewegungsdaten'!D:D),2)</f>
        <v>0</v>
      </c>
      <c r="T385" s="327"/>
      <c r="U385" s="326">
        <f>ROUND(SUMIF('DV-Bewegungsdaten'!B:B,Kategorien!A385,'DV-Bewegungsdaten'!D:D),3)</f>
        <v>0</v>
      </c>
      <c r="V385" s="324">
        <f>ROUND(SUMIF('DV-Bewegungsdaten'!B:B,Kategorien!A385,'DV-Bewegungsdaten'!E:E),3)</f>
        <v>0</v>
      </c>
      <c r="AD385" s="390">
        <f t="shared" si="73"/>
        <v>5.2309999999999999</v>
      </c>
      <c r="AE385" s="390">
        <f t="shared" si="74"/>
        <v>5.8879999999999999</v>
      </c>
      <c r="AF385" s="390">
        <f t="shared" si="75"/>
        <v>7.1069999999999993</v>
      </c>
      <c r="AG385" s="390">
        <f t="shared" si="76"/>
        <v>6.4740000000000002</v>
      </c>
      <c r="AH385" s="390">
        <f t="shared" si="77"/>
        <v>6.3860000000000001</v>
      </c>
      <c r="AI385" s="390">
        <f t="shared" si="78"/>
        <v>6.9180000000000001</v>
      </c>
      <c r="AJ385" s="390">
        <f t="shared" si="79"/>
        <v>6.2010000000000005</v>
      </c>
      <c r="AK385" s="390">
        <f t="shared" si="80"/>
        <v>6.4849999999999994</v>
      </c>
      <c r="AL385" s="390">
        <f t="shared" si="81"/>
        <v>6.5949999999999998</v>
      </c>
      <c r="AM385" s="390">
        <f t="shared" si="82"/>
        <v>6.476</v>
      </c>
      <c r="AN385" s="390">
        <f t="shared" si="83"/>
        <v>6.07</v>
      </c>
      <c r="AO385" s="390">
        <f t="shared" si="84"/>
        <v>6.9729999999999999</v>
      </c>
    </row>
    <row r="386" spans="1:41" ht="15" customHeight="1" x14ac:dyDescent="0.25">
      <c r="A386" s="127" t="s">
        <v>3344</v>
      </c>
      <c r="B386" s="125" t="s">
        <v>2077</v>
      </c>
      <c r="C386" s="125" t="s">
        <v>3997</v>
      </c>
      <c r="D386" s="125" t="s">
        <v>4923</v>
      </c>
      <c r="E386" s="125" t="s">
        <v>3289</v>
      </c>
      <c r="F386" s="126">
        <v>9.94</v>
      </c>
      <c r="G386" s="126">
        <v>10.139999999999999</v>
      </c>
      <c r="H386" s="126">
        <v>7.95</v>
      </c>
      <c r="I386" s="126"/>
      <c r="J386" s="317"/>
      <c r="K386" s="323">
        <f>ROUND(SUMIF('VGT-Bewegungsdaten'!B:B,A386,'VGT-Bewegungsdaten'!C:C),3)</f>
        <v>0</v>
      </c>
      <c r="L386" s="324">
        <f>ROUND(SUMIF('VGT-Bewegungsdaten'!B:B,$A386,'VGT-Bewegungsdaten'!D:D),2)</f>
        <v>0</v>
      </c>
      <c r="N386" s="376" t="s">
        <v>4930</v>
      </c>
      <c r="O386" s="376" t="s">
        <v>4940</v>
      </c>
      <c r="P386" s="326">
        <f>ROUND(SUMIF('AV-Bewegungsdaten'!B:B,A386,'AV-Bewegungsdaten'!C:C),3)</f>
        <v>0</v>
      </c>
      <c r="Q386" s="324">
        <f>ROUND(SUMIF('AV-Bewegungsdaten'!B:B,$A386,'AV-Bewegungsdaten'!D:D),2)</f>
        <v>0</v>
      </c>
      <c r="T386" s="327"/>
      <c r="U386" s="326">
        <f>ROUND(SUMIF('DV-Bewegungsdaten'!B:B,Kategorien!A386,'DV-Bewegungsdaten'!D:D),3)</f>
        <v>0</v>
      </c>
      <c r="V386" s="324">
        <f>ROUND(SUMIF('DV-Bewegungsdaten'!B:B,Kategorien!A386,'DV-Bewegungsdaten'!E:E),3)</f>
        <v>0</v>
      </c>
      <c r="AD386" s="390">
        <f t="shared" si="73"/>
        <v>5.2009999999999987</v>
      </c>
      <c r="AE386" s="390">
        <f t="shared" si="74"/>
        <v>5.8579999999999988</v>
      </c>
      <c r="AF386" s="390">
        <f t="shared" si="75"/>
        <v>7.0769999999999982</v>
      </c>
      <c r="AG386" s="390">
        <f t="shared" si="76"/>
        <v>6.4439999999999991</v>
      </c>
      <c r="AH386" s="390">
        <f t="shared" si="77"/>
        <v>6.355999999999999</v>
      </c>
      <c r="AI386" s="390">
        <f t="shared" si="78"/>
        <v>6.887999999999999</v>
      </c>
      <c r="AJ386" s="390">
        <f t="shared" si="79"/>
        <v>6.1709999999999994</v>
      </c>
      <c r="AK386" s="390">
        <f t="shared" si="80"/>
        <v>6.4549999999999983</v>
      </c>
      <c r="AL386" s="390">
        <f t="shared" si="81"/>
        <v>6.5649999999999986</v>
      </c>
      <c r="AM386" s="390">
        <f t="shared" si="82"/>
        <v>6.4459999999999988</v>
      </c>
      <c r="AN386" s="390">
        <f t="shared" si="83"/>
        <v>6.0399999999999991</v>
      </c>
      <c r="AO386" s="390">
        <f t="shared" si="84"/>
        <v>6.9429999999999987</v>
      </c>
    </row>
    <row r="387" spans="1:41" ht="15" customHeight="1" x14ac:dyDescent="0.25">
      <c r="A387" s="127" t="s">
        <v>4106</v>
      </c>
      <c r="B387" s="125" t="s">
        <v>2077</v>
      </c>
      <c r="C387" s="125" t="s">
        <v>3997</v>
      </c>
      <c r="D387" s="125" t="s">
        <v>4922</v>
      </c>
      <c r="E387" s="125" t="s">
        <v>4051</v>
      </c>
      <c r="F387" s="126">
        <v>9.91</v>
      </c>
      <c r="G387" s="126">
        <v>10.11</v>
      </c>
      <c r="H387" s="126">
        <v>7.93</v>
      </c>
      <c r="I387" s="126"/>
      <c r="J387" s="317"/>
      <c r="K387" s="323">
        <f>ROUND(SUMIF('VGT-Bewegungsdaten'!B:B,A387,'VGT-Bewegungsdaten'!C:C),3)</f>
        <v>0</v>
      </c>
      <c r="L387" s="324">
        <f>ROUND(SUMIF('VGT-Bewegungsdaten'!B:B,$A387,'VGT-Bewegungsdaten'!D:D),2)</f>
        <v>0</v>
      </c>
      <c r="N387" s="376" t="s">
        <v>4930</v>
      </c>
      <c r="O387" s="376" t="s">
        <v>4940</v>
      </c>
      <c r="P387" s="326">
        <f>ROUND(SUMIF('AV-Bewegungsdaten'!B:B,A387,'AV-Bewegungsdaten'!C:C),3)</f>
        <v>0</v>
      </c>
      <c r="Q387" s="324">
        <f>ROUND(SUMIF('AV-Bewegungsdaten'!B:B,$A387,'AV-Bewegungsdaten'!D:D),2)</f>
        <v>0</v>
      </c>
      <c r="T387" s="327"/>
      <c r="U387" s="326">
        <f>ROUND(SUMIF('DV-Bewegungsdaten'!B:B,Kategorien!A387,'DV-Bewegungsdaten'!D:D),3)</f>
        <v>0</v>
      </c>
      <c r="V387" s="324">
        <f>ROUND(SUMIF('DV-Bewegungsdaten'!B:B,Kategorien!A387,'DV-Bewegungsdaten'!E:E),3)</f>
        <v>0</v>
      </c>
      <c r="AD387" s="390">
        <f t="shared" si="73"/>
        <v>5.1709999999999994</v>
      </c>
      <c r="AE387" s="390">
        <f t="shared" si="74"/>
        <v>5.8279999999999994</v>
      </c>
      <c r="AF387" s="390">
        <f t="shared" si="75"/>
        <v>7.0469999999999988</v>
      </c>
      <c r="AG387" s="390">
        <f t="shared" si="76"/>
        <v>6.4139999999999997</v>
      </c>
      <c r="AH387" s="390">
        <f t="shared" si="77"/>
        <v>6.3259999999999996</v>
      </c>
      <c r="AI387" s="390">
        <f t="shared" si="78"/>
        <v>6.8579999999999997</v>
      </c>
      <c r="AJ387" s="390">
        <f t="shared" si="79"/>
        <v>6.141</v>
      </c>
      <c r="AK387" s="390">
        <f t="shared" si="80"/>
        <v>6.4249999999999989</v>
      </c>
      <c r="AL387" s="390">
        <f t="shared" si="81"/>
        <v>6.5349999999999993</v>
      </c>
      <c r="AM387" s="390">
        <f t="shared" si="82"/>
        <v>6.4159999999999995</v>
      </c>
      <c r="AN387" s="390">
        <f t="shared" si="83"/>
        <v>6.01</v>
      </c>
      <c r="AO387" s="390">
        <f t="shared" si="84"/>
        <v>6.9129999999999994</v>
      </c>
    </row>
    <row r="388" spans="1:41" ht="15" customHeight="1" x14ac:dyDescent="0.25">
      <c r="A388" s="127" t="s">
        <v>4996</v>
      </c>
      <c r="B388" s="125" t="s">
        <v>2077</v>
      </c>
      <c r="C388" s="125" t="s">
        <v>3997</v>
      </c>
      <c r="D388" s="125" t="s">
        <v>4997</v>
      </c>
      <c r="E388" s="125" t="s">
        <v>4998</v>
      </c>
      <c r="F388" s="126">
        <v>14.55</v>
      </c>
      <c r="G388" s="126">
        <v>14.75</v>
      </c>
      <c r="H388" s="126">
        <v>11.64</v>
      </c>
      <c r="I388" s="126"/>
      <c r="J388" s="317"/>
      <c r="K388" s="323">
        <f>ROUND(SUMIF('VGT-Bewegungsdaten'!B:B,A388,'VGT-Bewegungsdaten'!C:C),3)</f>
        <v>0</v>
      </c>
      <c r="L388" s="324">
        <f>ROUND(SUMIF('VGT-Bewegungsdaten'!B:B,$A388,'VGT-Bewegungsdaten'!D:D),2)</f>
        <v>0</v>
      </c>
      <c r="N388" s="376" t="s">
        <v>4930</v>
      </c>
      <c r="O388" s="376" t="s">
        <v>4940</v>
      </c>
      <c r="P388" s="326">
        <f>ROUND(SUMIF('AV-Bewegungsdaten'!B:B,A388,'AV-Bewegungsdaten'!C:C),3)</f>
        <v>0</v>
      </c>
      <c r="Q388" s="324">
        <f>ROUND(SUMIF('AV-Bewegungsdaten'!B:B,$A388,'AV-Bewegungsdaten'!D:D),2)</f>
        <v>0</v>
      </c>
      <c r="T388" s="327"/>
      <c r="U388" s="326">
        <f>ROUND(SUMIF('DV-Bewegungsdaten'!B:B,Kategorien!A388,'DV-Bewegungsdaten'!D:D),3)</f>
        <v>0</v>
      </c>
      <c r="V388" s="324">
        <f>ROUND(SUMIF('DV-Bewegungsdaten'!B:B,Kategorien!A388,'DV-Bewegungsdaten'!E:E),3)</f>
        <v>0</v>
      </c>
      <c r="AD388" s="390">
        <f t="shared" si="73"/>
        <v>9.8109999999999999</v>
      </c>
      <c r="AE388" s="390">
        <f t="shared" si="74"/>
        <v>10.468</v>
      </c>
      <c r="AF388" s="390">
        <f t="shared" si="75"/>
        <v>11.686999999999999</v>
      </c>
      <c r="AG388" s="390">
        <f t="shared" si="76"/>
        <v>11.054</v>
      </c>
      <c r="AH388" s="390">
        <f t="shared" si="77"/>
        <v>10.966000000000001</v>
      </c>
      <c r="AI388" s="390">
        <f t="shared" si="78"/>
        <v>11.498000000000001</v>
      </c>
      <c r="AJ388" s="390">
        <f t="shared" si="79"/>
        <v>10.781000000000001</v>
      </c>
      <c r="AK388" s="390">
        <f t="shared" si="80"/>
        <v>11.065</v>
      </c>
      <c r="AL388" s="390">
        <f t="shared" si="81"/>
        <v>11.175000000000001</v>
      </c>
      <c r="AM388" s="390">
        <f t="shared" si="82"/>
        <v>11.056000000000001</v>
      </c>
      <c r="AN388" s="390">
        <f t="shared" si="83"/>
        <v>10.65</v>
      </c>
      <c r="AO388" s="390">
        <f t="shared" si="84"/>
        <v>11.553000000000001</v>
      </c>
    </row>
    <row r="389" spans="1:41" ht="15" customHeight="1" x14ac:dyDescent="0.25">
      <c r="A389" s="127" t="s">
        <v>5723</v>
      </c>
      <c r="B389" s="125" t="s">
        <v>2077</v>
      </c>
      <c r="C389" s="125" t="s">
        <v>3997</v>
      </c>
      <c r="D389" s="125" t="s">
        <v>5284</v>
      </c>
      <c r="E389" s="125" t="s">
        <v>4998</v>
      </c>
      <c r="F389" s="126">
        <v>15.55</v>
      </c>
      <c r="G389" s="126">
        <v>15.75</v>
      </c>
      <c r="H389" s="126">
        <v>12.44</v>
      </c>
      <c r="I389" s="126"/>
      <c r="J389" s="317"/>
      <c r="K389" s="323">
        <f>ROUND(SUMIF('VGT-Bewegungsdaten'!B:B,A389,'VGT-Bewegungsdaten'!C:C),3)</f>
        <v>0</v>
      </c>
      <c r="L389" s="324">
        <f>ROUND(SUMIF('VGT-Bewegungsdaten'!B:B,$A389,'VGT-Bewegungsdaten'!D:D),2)</f>
        <v>0</v>
      </c>
      <c r="N389" s="376" t="s">
        <v>4930</v>
      </c>
      <c r="O389" s="376" t="s">
        <v>4940</v>
      </c>
      <c r="P389" s="326">
        <f>ROUND(SUMIF('AV-Bewegungsdaten'!B:B,A389,'AV-Bewegungsdaten'!C:C),3)</f>
        <v>0</v>
      </c>
      <c r="Q389" s="324">
        <f>ROUND(SUMIF('AV-Bewegungsdaten'!B:B,$A389,'AV-Bewegungsdaten'!D:D),2)</f>
        <v>0</v>
      </c>
      <c r="T389" s="327"/>
      <c r="U389" s="326">
        <f>ROUND(SUMIF('DV-Bewegungsdaten'!B:B,Kategorien!A389,'DV-Bewegungsdaten'!D:D),3)</f>
        <v>0</v>
      </c>
      <c r="V389" s="324">
        <f>ROUND(SUMIF('DV-Bewegungsdaten'!B:B,Kategorien!A389,'DV-Bewegungsdaten'!E:E),3)</f>
        <v>0</v>
      </c>
      <c r="AD389" s="390">
        <f t="shared" si="73"/>
        <v>10.811</v>
      </c>
      <c r="AE389" s="390">
        <f t="shared" si="74"/>
        <v>11.468</v>
      </c>
      <c r="AF389" s="390">
        <f t="shared" si="75"/>
        <v>12.686999999999999</v>
      </c>
      <c r="AG389" s="390">
        <f t="shared" si="76"/>
        <v>12.054</v>
      </c>
      <c r="AH389" s="390">
        <f t="shared" si="77"/>
        <v>11.966000000000001</v>
      </c>
      <c r="AI389" s="390">
        <f t="shared" si="78"/>
        <v>12.498000000000001</v>
      </c>
      <c r="AJ389" s="390">
        <f t="shared" si="79"/>
        <v>11.781000000000001</v>
      </c>
      <c r="AK389" s="390">
        <f t="shared" si="80"/>
        <v>12.065</v>
      </c>
      <c r="AL389" s="390">
        <f t="shared" si="81"/>
        <v>12.175000000000001</v>
      </c>
      <c r="AM389" s="390">
        <f t="shared" si="82"/>
        <v>12.056000000000001</v>
      </c>
      <c r="AN389" s="390">
        <f t="shared" si="83"/>
        <v>11.65</v>
      </c>
      <c r="AO389" s="390">
        <f t="shared" si="84"/>
        <v>12.553000000000001</v>
      </c>
    </row>
    <row r="390" spans="1:41" ht="15" customHeight="1" x14ac:dyDescent="0.25">
      <c r="A390" s="127" t="s">
        <v>5264</v>
      </c>
      <c r="B390" s="125" t="s">
        <v>2077</v>
      </c>
      <c r="C390" s="125" t="s">
        <v>3997</v>
      </c>
      <c r="D390" s="125" t="s">
        <v>5265</v>
      </c>
      <c r="E390" s="125" t="s">
        <v>4998</v>
      </c>
      <c r="F390" s="126">
        <v>20.55</v>
      </c>
      <c r="G390" s="126">
        <v>20.75</v>
      </c>
      <c r="H390" s="126">
        <v>16.440000000000001</v>
      </c>
      <c r="I390" s="126"/>
      <c r="J390" s="317"/>
      <c r="K390" s="323">
        <f>ROUND(SUMIF('VGT-Bewegungsdaten'!B:B,A390,'VGT-Bewegungsdaten'!C:C),3)</f>
        <v>0</v>
      </c>
      <c r="L390" s="324">
        <f>ROUND(SUMIF('VGT-Bewegungsdaten'!B:B,$A390,'VGT-Bewegungsdaten'!D:D),2)</f>
        <v>0</v>
      </c>
      <c r="N390" s="376" t="s">
        <v>4930</v>
      </c>
      <c r="O390" s="376" t="s">
        <v>4940</v>
      </c>
      <c r="P390" s="326">
        <f>ROUND(SUMIF('AV-Bewegungsdaten'!B:B,A390,'AV-Bewegungsdaten'!C:C),3)</f>
        <v>0</v>
      </c>
      <c r="Q390" s="324">
        <f>ROUND(SUMIF('AV-Bewegungsdaten'!B:B,$A390,'AV-Bewegungsdaten'!D:D),2)</f>
        <v>0</v>
      </c>
      <c r="T390" s="327"/>
      <c r="U390" s="326">
        <f>ROUND(SUMIF('DV-Bewegungsdaten'!B:B,Kategorien!A390,'DV-Bewegungsdaten'!D:D),3)</f>
        <v>0</v>
      </c>
      <c r="V390" s="324">
        <f>ROUND(SUMIF('DV-Bewegungsdaten'!B:B,Kategorien!A390,'DV-Bewegungsdaten'!E:E),3)</f>
        <v>0</v>
      </c>
      <c r="AD390" s="390">
        <f t="shared" si="73"/>
        <v>15.811</v>
      </c>
      <c r="AE390" s="390">
        <f t="shared" si="74"/>
        <v>16.468</v>
      </c>
      <c r="AF390" s="390">
        <f t="shared" si="75"/>
        <v>17.687000000000001</v>
      </c>
      <c r="AG390" s="390">
        <f t="shared" si="76"/>
        <v>17.053999999999998</v>
      </c>
      <c r="AH390" s="390">
        <f t="shared" si="77"/>
        <v>16.966000000000001</v>
      </c>
      <c r="AI390" s="390">
        <f t="shared" si="78"/>
        <v>17.498000000000001</v>
      </c>
      <c r="AJ390" s="390">
        <f t="shared" si="79"/>
        <v>16.780999999999999</v>
      </c>
      <c r="AK390" s="390">
        <f t="shared" si="80"/>
        <v>17.065000000000001</v>
      </c>
      <c r="AL390" s="390">
        <f t="shared" si="81"/>
        <v>17.175000000000001</v>
      </c>
      <c r="AM390" s="390">
        <f t="shared" si="82"/>
        <v>17.056000000000001</v>
      </c>
      <c r="AN390" s="390">
        <f t="shared" si="83"/>
        <v>16.649999999999999</v>
      </c>
      <c r="AO390" s="390">
        <f t="shared" si="84"/>
        <v>17.553000000000001</v>
      </c>
    </row>
    <row r="391" spans="1:41" ht="15" customHeight="1" x14ac:dyDescent="0.25">
      <c r="A391" s="127" t="s">
        <v>5266</v>
      </c>
      <c r="B391" s="125" t="s">
        <v>2077</v>
      </c>
      <c r="C391" s="125" t="s">
        <v>3997</v>
      </c>
      <c r="D391" s="125" t="s">
        <v>5267</v>
      </c>
      <c r="E391" s="125" t="s">
        <v>4998</v>
      </c>
      <c r="F391" s="126">
        <v>25.55</v>
      </c>
      <c r="G391" s="126">
        <v>25.75</v>
      </c>
      <c r="H391" s="126">
        <v>20.440000000000001</v>
      </c>
      <c r="I391" s="126"/>
      <c r="J391" s="317"/>
      <c r="K391" s="323">
        <f>ROUND(SUMIF('VGT-Bewegungsdaten'!B:B,A391,'VGT-Bewegungsdaten'!C:C),3)</f>
        <v>0</v>
      </c>
      <c r="L391" s="324">
        <f>ROUND(SUMIF('VGT-Bewegungsdaten'!B:B,$A391,'VGT-Bewegungsdaten'!D:D),2)</f>
        <v>0</v>
      </c>
      <c r="N391" s="376" t="s">
        <v>4930</v>
      </c>
      <c r="O391" s="376" t="s">
        <v>4940</v>
      </c>
      <c r="P391" s="326">
        <f>ROUND(SUMIF('AV-Bewegungsdaten'!B:B,A391,'AV-Bewegungsdaten'!C:C),3)</f>
        <v>0</v>
      </c>
      <c r="Q391" s="324">
        <f>ROUND(SUMIF('AV-Bewegungsdaten'!B:B,$A391,'AV-Bewegungsdaten'!D:D),2)</f>
        <v>0</v>
      </c>
      <c r="T391" s="327"/>
      <c r="U391" s="326">
        <f>ROUND(SUMIF('DV-Bewegungsdaten'!B:B,Kategorien!A391,'DV-Bewegungsdaten'!D:D),3)</f>
        <v>0</v>
      </c>
      <c r="V391" s="324">
        <f>ROUND(SUMIF('DV-Bewegungsdaten'!B:B,Kategorien!A391,'DV-Bewegungsdaten'!E:E),3)</f>
        <v>0</v>
      </c>
      <c r="AD391" s="390">
        <f t="shared" si="73"/>
        <v>20.811</v>
      </c>
      <c r="AE391" s="390">
        <f t="shared" si="74"/>
        <v>21.468</v>
      </c>
      <c r="AF391" s="390">
        <f t="shared" si="75"/>
        <v>22.687000000000001</v>
      </c>
      <c r="AG391" s="390">
        <f t="shared" si="76"/>
        <v>22.053999999999998</v>
      </c>
      <c r="AH391" s="390">
        <f t="shared" si="77"/>
        <v>21.966000000000001</v>
      </c>
      <c r="AI391" s="390">
        <f t="shared" si="78"/>
        <v>22.498000000000001</v>
      </c>
      <c r="AJ391" s="390">
        <f t="shared" si="79"/>
        <v>21.780999999999999</v>
      </c>
      <c r="AK391" s="390">
        <f t="shared" si="80"/>
        <v>22.065000000000001</v>
      </c>
      <c r="AL391" s="390">
        <f t="shared" si="81"/>
        <v>22.175000000000001</v>
      </c>
      <c r="AM391" s="390">
        <f t="shared" si="82"/>
        <v>22.056000000000001</v>
      </c>
      <c r="AN391" s="390">
        <f t="shared" si="83"/>
        <v>21.65</v>
      </c>
      <c r="AO391" s="390">
        <f t="shared" si="84"/>
        <v>22.553000000000001</v>
      </c>
    </row>
    <row r="392" spans="1:41" ht="15" customHeight="1" x14ac:dyDescent="0.25">
      <c r="A392" s="127" t="s">
        <v>5268</v>
      </c>
      <c r="B392" s="125" t="s">
        <v>2077</v>
      </c>
      <c r="C392" s="125" t="s">
        <v>3997</v>
      </c>
      <c r="D392" s="125" t="s">
        <v>5004</v>
      </c>
      <c r="E392" s="125" t="s">
        <v>4998</v>
      </c>
      <c r="F392" s="126">
        <v>26.55</v>
      </c>
      <c r="G392" s="126">
        <v>26.75</v>
      </c>
      <c r="H392" s="126">
        <v>21.24</v>
      </c>
      <c r="I392" s="126"/>
      <c r="J392" s="317"/>
      <c r="K392" s="323">
        <f>ROUND(SUMIF('VGT-Bewegungsdaten'!B:B,A392,'VGT-Bewegungsdaten'!C:C),3)</f>
        <v>0</v>
      </c>
      <c r="L392" s="324">
        <f>ROUND(SUMIF('VGT-Bewegungsdaten'!B:B,$A392,'VGT-Bewegungsdaten'!D:D),2)</f>
        <v>0</v>
      </c>
      <c r="N392" s="376" t="s">
        <v>4930</v>
      </c>
      <c r="O392" s="376" t="s">
        <v>4940</v>
      </c>
      <c r="P392" s="326">
        <f>ROUND(SUMIF('AV-Bewegungsdaten'!B:B,A392,'AV-Bewegungsdaten'!C:C),3)</f>
        <v>0</v>
      </c>
      <c r="Q392" s="324">
        <f>ROUND(SUMIF('AV-Bewegungsdaten'!B:B,$A392,'AV-Bewegungsdaten'!D:D),2)</f>
        <v>0</v>
      </c>
      <c r="T392" s="327"/>
      <c r="U392" s="326">
        <f>ROUND(SUMIF('DV-Bewegungsdaten'!B:B,Kategorien!A392,'DV-Bewegungsdaten'!D:D),3)</f>
        <v>0</v>
      </c>
      <c r="V392" s="324">
        <f>ROUND(SUMIF('DV-Bewegungsdaten'!B:B,Kategorien!A392,'DV-Bewegungsdaten'!E:E),3)</f>
        <v>0</v>
      </c>
      <c r="AD392" s="390">
        <f t="shared" si="73"/>
        <v>21.811</v>
      </c>
      <c r="AE392" s="390">
        <f t="shared" si="74"/>
        <v>22.468</v>
      </c>
      <c r="AF392" s="390">
        <f t="shared" si="75"/>
        <v>23.687000000000001</v>
      </c>
      <c r="AG392" s="390">
        <f t="shared" si="76"/>
        <v>23.053999999999998</v>
      </c>
      <c r="AH392" s="390">
        <f t="shared" si="77"/>
        <v>22.966000000000001</v>
      </c>
      <c r="AI392" s="390">
        <f t="shared" si="78"/>
        <v>23.498000000000001</v>
      </c>
      <c r="AJ392" s="390">
        <f t="shared" si="79"/>
        <v>22.780999999999999</v>
      </c>
      <c r="AK392" s="390">
        <f t="shared" si="80"/>
        <v>23.065000000000001</v>
      </c>
      <c r="AL392" s="390">
        <f t="shared" si="81"/>
        <v>23.175000000000001</v>
      </c>
      <c r="AM392" s="390">
        <f t="shared" si="82"/>
        <v>23.056000000000001</v>
      </c>
      <c r="AN392" s="390">
        <f t="shared" si="83"/>
        <v>22.65</v>
      </c>
      <c r="AO392" s="390">
        <f t="shared" si="84"/>
        <v>23.553000000000001</v>
      </c>
    </row>
    <row r="393" spans="1:41" ht="15" customHeight="1" x14ac:dyDescent="0.25">
      <c r="A393" s="127" t="s">
        <v>5269</v>
      </c>
      <c r="B393" s="125" t="s">
        <v>2077</v>
      </c>
      <c r="C393" s="125" t="s">
        <v>3997</v>
      </c>
      <c r="D393" s="125" t="s">
        <v>5006</v>
      </c>
      <c r="E393" s="125" t="s">
        <v>4998</v>
      </c>
      <c r="F393" s="126">
        <v>28.55</v>
      </c>
      <c r="G393" s="126">
        <v>28.75</v>
      </c>
      <c r="H393" s="126">
        <v>22.84</v>
      </c>
      <c r="I393" s="126"/>
      <c r="J393" s="317"/>
      <c r="K393" s="323">
        <f>ROUND(SUMIF('VGT-Bewegungsdaten'!B:B,A393,'VGT-Bewegungsdaten'!C:C),3)</f>
        <v>0</v>
      </c>
      <c r="L393" s="324">
        <f>ROUND(SUMIF('VGT-Bewegungsdaten'!B:B,$A393,'VGT-Bewegungsdaten'!D:D),2)</f>
        <v>0</v>
      </c>
      <c r="N393" s="376" t="s">
        <v>4930</v>
      </c>
      <c r="O393" s="376" t="s">
        <v>4940</v>
      </c>
      <c r="P393" s="326">
        <f>ROUND(SUMIF('AV-Bewegungsdaten'!B:B,A393,'AV-Bewegungsdaten'!C:C),3)</f>
        <v>0</v>
      </c>
      <c r="Q393" s="324">
        <f>ROUND(SUMIF('AV-Bewegungsdaten'!B:B,$A393,'AV-Bewegungsdaten'!D:D),2)</f>
        <v>0</v>
      </c>
      <c r="T393" s="327"/>
      <c r="U393" s="326">
        <f>ROUND(SUMIF('DV-Bewegungsdaten'!B:B,Kategorien!A393,'DV-Bewegungsdaten'!D:D),3)</f>
        <v>0</v>
      </c>
      <c r="V393" s="324">
        <f>ROUND(SUMIF('DV-Bewegungsdaten'!B:B,Kategorien!A393,'DV-Bewegungsdaten'!E:E),3)</f>
        <v>0</v>
      </c>
      <c r="AD393" s="390">
        <f t="shared" si="73"/>
        <v>23.811</v>
      </c>
      <c r="AE393" s="390">
        <f t="shared" si="74"/>
        <v>24.468</v>
      </c>
      <c r="AF393" s="390">
        <f t="shared" si="75"/>
        <v>25.687000000000001</v>
      </c>
      <c r="AG393" s="390">
        <f t="shared" si="76"/>
        <v>25.053999999999998</v>
      </c>
      <c r="AH393" s="390">
        <f t="shared" si="77"/>
        <v>24.966000000000001</v>
      </c>
      <c r="AI393" s="390">
        <f t="shared" si="78"/>
        <v>25.498000000000001</v>
      </c>
      <c r="AJ393" s="390">
        <f t="shared" si="79"/>
        <v>24.780999999999999</v>
      </c>
      <c r="AK393" s="390">
        <f t="shared" si="80"/>
        <v>25.065000000000001</v>
      </c>
      <c r="AL393" s="390">
        <f t="shared" si="81"/>
        <v>25.175000000000001</v>
      </c>
      <c r="AM393" s="390">
        <f t="shared" si="82"/>
        <v>25.056000000000001</v>
      </c>
      <c r="AN393" s="390">
        <f t="shared" si="83"/>
        <v>24.65</v>
      </c>
      <c r="AO393" s="390">
        <f t="shared" si="84"/>
        <v>25.553000000000001</v>
      </c>
    </row>
    <row r="394" spans="1:41" ht="15" customHeight="1" x14ac:dyDescent="0.25">
      <c r="A394" s="127" t="s">
        <v>4999</v>
      </c>
      <c r="B394" s="125" t="s">
        <v>2077</v>
      </c>
      <c r="C394" s="125" t="s">
        <v>3997</v>
      </c>
      <c r="D394" s="125" t="s">
        <v>5000</v>
      </c>
      <c r="E394" s="125" t="s">
        <v>4998</v>
      </c>
      <c r="F394" s="126">
        <v>13.11</v>
      </c>
      <c r="G394" s="126">
        <v>13.309999999999999</v>
      </c>
      <c r="H394" s="126">
        <v>10.49</v>
      </c>
      <c r="I394" s="126"/>
      <c r="J394" s="317"/>
      <c r="K394" s="323">
        <f>ROUND(SUMIF('VGT-Bewegungsdaten'!B:B,A394,'VGT-Bewegungsdaten'!C:C),3)</f>
        <v>0</v>
      </c>
      <c r="L394" s="324">
        <f>ROUND(SUMIF('VGT-Bewegungsdaten'!B:B,$A394,'VGT-Bewegungsdaten'!D:D),2)</f>
        <v>0</v>
      </c>
      <c r="N394" s="376" t="s">
        <v>4930</v>
      </c>
      <c r="O394" s="376" t="s">
        <v>4940</v>
      </c>
      <c r="P394" s="326">
        <f>ROUND(SUMIF('AV-Bewegungsdaten'!B:B,A394,'AV-Bewegungsdaten'!C:C),3)</f>
        <v>0</v>
      </c>
      <c r="Q394" s="324">
        <f>ROUND(SUMIF('AV-Bewegungsdaten'!B:B,$A394,'AV-Bewegungsdaten'!D:D),2)</f>
        <v>0</v>
      </c>
      <c r="T394" s="327"/>
      <c r="U394" s="326">
        <f>ROUND(SUMIF('DV-Bewegungsdaten'!B:B,Kategorien!A394,'DV-Bewegungsdaten'!D:D),3)</f>
        <v>0</v>
      </c>
      <c r="V394" s="324">
        <f>ROUND(SUMIF('DV-Bewegungsdaten'!B:B,Kategorien!A394,'DV-Bewegungsdaten'!E:E),3)</f>
        <v>0</v>
      </c>
      <c r="AD394" s="390">
        <f t="shared" si="73"/>
        <v>8.3709999999999987</v>
      </c>
      <c r="AE394" s="390">
        <f t="shared" si="74"/>
        <v>9.0279999999999987</v>
      </c>
      <c r="AF394" s="390">
        <f t="shared" si="75"/>
        <v>10.246999999999998</v>
      </c>
      <c r="AG394" s="390">
        <f t="shared" si="76"/>
        <v>9.613999999999999</v>
      </c>
      <c r="AH394" s="390">
        <f t="shared" si="77"/>
        <v>9.5259999999999998</v>
      </c>
      <c r="AI394" s="390">
        <f t="shared" si="78"/>
        <v>10.058</v>
      </c>
      <c r="AJ394" s="390">
        <f t="shared" si="79"/>
        <v>9.3409999999999993</v>
      </c>
      <c r="AK394" s="390">
        <f t="shared" si="80"/>
        <v>9.6249999999999982</v>
      </c>
      <c r="AL394" s="390">
        <f t="shared" si="81"/>
        <v>9.7349999999999994</v>
      </c>
      <c r="AM394" s="390">
        <f t="shared" si="82"/>
        <v>9.6159999999999997</v>
      </c>
      <c r="AN394" s="390">
        <f t="shared" si="83"/>
        <v>9.2099999999999991</v>
      </c>
      <c r="AO394" s="390">
        <f t="shared" si="84"/>
        <v>10.113</v>
      </c>
    </row>
    <row r="395" spans="1:41" ht="15" customHeight="1" x14ac:dyDescent="0.25">
      <c r="A395" s="127" t="s">
        <v>5724</v>
      </c>
      <c r="B395" s="125" t="s">
        <v>2077</v>
      </c>
      <c r="C395" s="125" t="s">
        <v>3997</v>
      </c>
      <c r="D395" s="125" t="s">
        <v>5287</v>
      </c>
      <c r="E395" s="125" t="s">
        <v>4998</v>
      </c>
      <c r="F395" s="126">
        <v>14.11</v>
      </c>
      <c r="G395" s="126">
        <v>14.309999999999999</v>
      </c>
      <c r="H395" s="126">
        <v>11.29</v>
      </c>
      <c r="I395" s="126"/>
      <c r="J395" s="317"/>
      <c r="K395" s="323">
        <f>ROUND(SUMIF('VGT-Bewegungsdaten'!B:B,A395,'VGT-Bewegungsdaten'!C:C),3)</f>
        <v>0</v>
      </c>
      <c r="L395" s="324">
        <f>ROUND(SUMIF('VGT-Bewegungsdaten'!B:B,$A395,'VGT-Bewegungsdaten'!D:D),2)</f>
        <v>0</v>
      </c>
      <c r="N395" s="376" t="s">
        <v>4930</v>
      </c>
      <c r="O395" s="376" t="s">
        <v>4940</v>
      </c>
      <c r="P395" s="326">
        <f>ROUND(SUMIF('AV-Bewegungsdaten'!B:B,A395,'AV-Bewegungsdaten'!C:C),3)</f>
        <v>0</v>
      </c>
      <c r="Q395" s="324">
        <f>ROUND(SUMIF('AV-Bewegungsdaten'!B:B,$A395,'AV-Bewegungsdaten'!D:D),2)</f>
        <v>0</v>
      </c>
      <c r="T395" s="327"/>
      <c r="U395" s="326">
        <f>ROUND(SUMIF('DV-Bewegungsdaten'!B:B,Kategorien!A395,'DV-Bewegungsdaten'!D:D),3)</f>
        <v>0</v>
      </c>
      <c r="V395" s="324">
        <f>ROUND(SUMIF('DV-Bewegungsdaten'!B:B,Kategorien!A395,'DV-Bewegungsdaten'!E:E),3)</f>
        <v>0</v>
      </c>
      <c r="AD395" s="390">
        <f t="shared" si="73"/>
        <v>9.3709999999999987</v>
      </c>
      <c r="AE395" s="390">
        <f t="shared" si="74"/>
        <v>10.027999999999999</v>
      </c>
      <c r="AF395" s="390">
        <f t="shared" si="75"/>
        <v>11.246999999999998</v>
      </c>
      <c r="AG395" s="390">
        <f t="shared" si="76"/>
        <v>10.613999999999999</v>
      </c>
      <c r="AH395" s="390">
        <f t="shared" si="77"/>
        <v>10.526</v>
      </c>
      <c r="AI395" s="390">
        <f t="shared" si="78"/>
        <v>11.058</v>
      </c>
      <c r="AJ395" s="390">
        <f t="shared" si="79"/>
        <v>10.340999999999999</v>
      </c>
      <c r="AK395" s="390">
        <f t="shared" si="80"/>
        <v>10.624999999999998</v>
      </c>
      <c r="AL395" s="390">
        <f t="shared" si="81"/>
        <v>10.734999999999999</v>
      </c>
      <c r="AM395" s="390">
        <f t="shared" si="82"/>
        <v>10.616</v>
      </c>
      <c r="AN395" s="390">
        <f t="shared" si="83"/>
        <v>10.209999999999999</v>
      </c>
      <c r="AO395" s="390">
        <f t="shared" si="84"/>
        <v>11.113</v>
      </c>
    </row>
    <row r="396" spans="1:41" ht="15" customHeight="1" x14ac:dyDescent="0.25">
      <c r="A396" s="127" t="s">
        <v>5270</v>
      </c>
      <c r="B396" s="125" t="s">
        <v>2077</v>
      </c>
      <c r="C396" s="125" t="s">
        <v>3997</v>
      </c>
      <c r="D396" s="125" t="s">
        <v>5271</v>
      </c>
      <c r="E396" s="125" t="s">
        <v>4998</v>
      </c>
      <c r="F396" s="126">
        <v>19.11</v>
      </c>
      <c r="G396" s="126">
        <v>19.309999999999999</v>
      </c>
      <c r="H396" s="126">
        <v>15.29</v>
      </c>
      <c r="I396" s="126"/>
      <c r="J396" s="317"/>
      <c r="K396" s="323">
        <f>ROUND(SUMIF('VGT-Bewegungsdaten'!B:B,A396,'VGT-Bewegungsdaten'!C:C),3)</f>
        <v>0</v>
      </c>
      <c r="L396" s="324">
        <f>ROUND(SUMIF('VGT-Bewegungsdaten'!B:B,$A396,'VGT-Bewegungsdaten'!D:D),2)</f>
        <v>0</v>
      </c>
      <c r="N396" s="376" t="s">
        <v>4930</v>
      </c>
      <c r="O396" s="376" t="s">
        <v>4940</v>
      </c>
      <c r="P396" s="326">
        <f>ROUND(SUMIF('AV-Bewegungsdaten'!B:B,A396,'AV-Bewegungsdaten'!C:C),3)</f>
        <v>0</v>
      </c>
      <c r="Q396" s="324">
        <f>ROUND(SUMIF('AV-Bewegungsdaten'!B:B,$A396,'AV-Bewegungsdaten'!D:D),2)</f>
        <v>0</v>
      </c>
      <c r="T396" s="327"/>
      <c r="U396" s="326">
        <f>ROUND(SUMIF('DV-Bewegungsdaten'!B:B,Kategorien!A396,'DV-Bewegungsdaten'!D:D),3)</f>
        <v>0</v>
      </c>
      <c r="V396" s="324">
        <f>ROUND(SUMIF('DV-Bewegungsdaten'!B:B,Kategorien!A396,'DV-Bewegungsdaten'!E:E),3)</f>
        <v>0</v>
      </c>
      <c r="AD396" s="390">
        <f t="shared" si="73"/>
        <v>14.370999999999999</v>
      </c>
      <c r="AE396" s="390">
        <f t="shared" si="74"/>
        <v>15.027999999999999</v>
      </c>
      <c r="AF396" s="390">
        <f t="shared" si="75"/>
        <v>16.247</v>
      </c>
      <c r="AG396" s="390">
        <f t="shared" si="76"/>
        <v>15.613999999999999</v>
      </c>
      <c r="AH396" s="390">
        <f t="shared" si="77"/>
        <v>15.526</v>
      </c>
      <c r="AI396" s="390">
        <f t="shared" si="78"/>
        <v>16.058</v>
      </c>
      <c r="AJ396" s="390">
        <f t="shared" si="79"/>
        <v>15.340999999999999</v>
      </c>
      <c r="AK396" s="390">
        <f t="shared" si="80"/>
        <v>15.624999999999998</v>
      </c>
      <c r="AL396" s="390">
        <f t="shared" si="81"/>
        <v>15.734999999999999</v>
      </c>
      <c r="AM396" s="390">
        <f t="shared" si="82"/>
        <v>15.616</v>
      </c>
      <c r="AN396" s="390">
        <f t="shared" si="83"/>
        <v>15.209999999999999</v>
      </c>
      <c r="AO396" s="390">
        <f t="shared" si="84"/>
        <v>16.113</v>
      </c>
    </row>
    <row r="397" spans="1:41" ht="15" customHeight="1" x14ac:dyDescent="0.25">
      <c r="A397" s="127" t="s">
        <v>5272</v>
      </c>
      <c r="B397" s="125" t="s">
        <v>2077</v>
      </c>
      <c r="C397" s="125" t="s">
        <v>3997</v>
      </c>
      <c r="D397" s="125" t="s">
        <v>5273</v>
      </c>
      <c r="E397" s="125" t="s">
        <v>4998</v>
      </c>
      <c r="F397" s="126">
        <v>21.11</v>
      </c>
      <c r="G397" s="126">
        <v>21.31</v>
      </c>
      <c r="H397" s="126">
        <v>16.89</v>
      </c>
      <c r="I397" s="126"/>
      <c r="J397" s="317"/>
      <c r="K397" s="323">
        <f>ROUND(SUMIF('VGT-Bewegungsdaten'!B:B,A397,'VGT-Bewegungsdaten'!C:C),3)</f>
        <v>0</v>
      </c>
      <c r="L397" s="324">
        <f>ROUND(SUMIF('VGT-Bewegungsdaten'!B:B,$A397,'VGT-Bewegungsdaten'!D:D),2)</f>
        <v>0</v>
      </c>
      <c r="N397" s="376" t="s">
        <v>4930</v>
      </c>
      <c r="O397" s="376" t="s">
        <v>4940</v>
      </c>
      <c r="P397" s="326">
        <f>ROUND(SUMIF('AV-Bewegungsdaten'!B:B,A397,'AV-Bewegungsdaten'!C:C),3)</f>
        <v>0</v>
      </c>
      <c r="Q397" s="324">
        <f>ROUND(SUMIF('AV-Bewegungsdaten'!B:B,$A397,'AV-Bewegungsdaten'!D:D),2)</f>
        <v>0</v>
      </c>
      <c r="T397" s="327"/>
      <c r="U397" s="326">
        <f>ROUND(SUMIF('DV-Bewegungsdaten'!B:B,Kategorien!A397,'DV-Bewegungsdaten'!D:D),3)</f>
        <v>0</v>
      </c>
      <c r="V397" s="324">
        <f>ROUND(SUMIF('DV-Bewegungsdaten'!B:B,Kategorien!A397,'DV-Bewegungsdaten'!E:E),3)</f>
        <v>0</v>
      </c>
      <c r="AD397" s="390">
        <f t="shared" si="73"/>
        <v>16.370999999999999</v>
      </c>
      <c r="AE397" s="390">
        <f t="shared" si="74"/>
        <v>17.027999999999999</v>
      </c>
      <c r="AF397" s="390">
        <f t="shared" si="75"/>
        <v>18.247</v>
      </c>
      <c r="AG397" s="390">
        <f t="shared" si="76"/>
        <v>17.613999999999997</v>
      </c>
      <c r="AH397" s="390">
        <f t="shared" si="77"/>
        <v>17.526</v>
      </c>
      <c r="AI397" s="390">
        <f t="shared" si="78"/>
        <v>18.058</v>
      </c>
      <c r="AJ397" s="390">
        <f t="shared" si="79"/>
        <v>17.340999999999998</v>
      </c>
      <c r="AK397" s="390">
        <f t="shared" si="80"/>
        <v>17.625</v>
      </c>
      <c r="AL397" s="390">
        <f t="shared" si="81"/>
        <v>17.734999999999999</v>
      </c>
      <c r="AM397" s="390">
        <f t="shared" si="82"/>
        <v>17.616</v>
      </c>
      <c r="AN397" s="390">
        <f t="shared" si="83"/>
        <v>17.21</v>
      </c>
      <c r="AO397" s="390">
        <f t="shared" si="84"/>
        <v>18.113</v>
      </c>
    </row>
    <row r="398" spans="1:41" ht="15" customHeight="1" x14ac:dyDescent="0.25">
      <c r="A398" s="127" t="s">
        <v>5274</v>
      </c>
      <c r="B398" s="125" t="s">
        <v>2077</v>
      </c>
      <c r="C398" s="125" t="s">
        <v>3997</v>
      </c>
      <c r="D398" s="125" t="s">
        <v>5008</v>
      </c>
      <c r="E398" s="125" t="s">
        <v>4998</v>
      </c>
      <c r="F398" s="126">
        <v>22.11</v>
      </c>
      <c r="G398" s="126">
        <v>22.31</v>
      </c>
      <c r="H398" s="126">
        <v>17.690000000000001</v>
      </c>
      <c r="I398" s="126"/>
      <c r="J398" s="317"/>
      <c r="K398" s="323">
        <f>ROUND(SUMIF('VGT-Bewegungsdaten'!B:B,A398,'VGT-Bewegungsdaten'!C:C),3)</f>
        <v>0</v>
      </c>
      <c r="L398" s="324">
        <f>ROUND(SUMIF('VGT-Bewegungsdaten'!B:B,$A398,'VGT-Bewegungsdaten'!D:D),2)</f>
        <v>0</v>
      </c>
      <c r="N398" s="376" t="s">
        <v>4930</v>
      </c>
      <c r="O398" s="376" t="s">
        <v>4940</v>
      </c>
      <c r="P398" s="326">
        <f>ROUND(SUMIF('AV-Bewegungsdaten'!B:B,A398,'AV-Bewegungsdaten'!C:C),3)</f>
        <v>0</v>
      </c>
      <c r="Q398" s="324">
        <f>ROUND(SUMIF('AV-Bewegungsdaten'!B:B,$A398,'AV-Bewegungsdaten'!D:D),2)</f>
        <v>0</v>
      </c>
      <c r="T398" s="327"/>
      <c r="U398" s="326">
        <f>ROUND(SUMIF('DV-Bewegungsdaten'!B:B,Kategorien!A398,'DV-Bewegungsdaten'!D:D),3)</f>
        <v>0</v>
      </c>
      <c r="V398" s="324">
        <f>ROUND(SUMIF('DV-Bewegungsdaten'!B:B,Kategorien!A398,'DV-Bewegungsdaten'!E:E),3)</f>
        <v>0</v>
      </c>
      <c r="AD398" s="390">
        <f t="shared" si="73"/>
        <v>17.370999999999999</v>
      </c>
      <c r="AE398" s="390">
        <f t="shared" si="74"/>
        <v>18.027999999999999</v>
      </c>
      <c r="AF398" s="390">
        <f t="shared" si="75"/>
        <v>19.247</v>
      </c>
      <c r="AG398" s="390">
        <f t="shared" si="76"/>
        <v>18.613999999999997</v>
      </c>
      <c r="AH398" s="390">
        <f t="shared" si="77"/>
        <v>18.526</v>
      </c>
      <c r="AI398" s="390">
        <f t="shared" si="78"/>
        <v>19.058</v>
      </c>
      <c r="AJ398" s="390">
        <f t="shared" si="79"/>
        <v>18.340999999999998</v>
      </c>
      <c r="AK398" s="390">
        <f t="shared" si="80"/>
        <v>18.625</v>
      </c>
      <c r="AL398" s="390">
        <f t="shared" si="81"/>
        <v>18.734999999999999</v>
      </c>
      <c r="AM398" s="390">
        <f t="shared" si="82"/>
        <v>18.616</v>
      </c>
      <c r="AN398" s="390">
        <f t="shared" si="83"/>
        <v>18.21</v>
      </c>
      <c r="AO398" s="390">
        <f t="shared" si="84"/>
        <v>19.113</v>
      </c>
    </row>
    <row r="399" spans="1:41" ht="15" customHeight="1" x14ac:dyDescent="0.25">
      <c r="A399" s="127" t="s">
        <v>5275</v>
      </c>
      <c r="B399" s="125" t="s">
        <v>2077</v>
      </c>
      <c r="C399" s="125" t="s">
        <v>3997</v>
      </c>
      <c r="D399" s="125" t="s">
        <v>5010</v>
      </c>
      <c r="E399" s="125" t="s">
        <v>4998</v>
      </c>
      <c r="F399" s="126">
        <v>24.11</v>
      </c>
      <c r="G399" s="126">
        <v>24.31</v>
      </c>
      <c r="H399" s="126">
        <v>19.29</v>
      </c>
      <c r="I399" s="126"/>
      <c r="J399" s="317"/>
      <c r="K399" s="323">
        <f>ROUND(SUMIF('VGT-Bewegungsdaten'!B:B,A399,'VGT-Bewegungsdaten'!C:C),3)</f>
        <v>0</v>
      </c>
      <c r="L399" s="324">
        <f>ROUND(SUMIF('VGT-Bewegungsdaten'!B:B,$A399,'VGT-Bewegungsdaten'!D:D),2)</f>
        <v>0</v>
      </c>
      <c r="N399" s="376" t="s">
        <v>4930</v>
      </c>
      <c r="O399" s="376" t="s">
        <v>4940</v>
      </c>
      <c r="P399" s="326">
        <f>ROUND(SUMIF('AV-Bewegungsdaten'!B:B,A399,'AV-Bewegungsdaten'!C:C),3)</f>
        <v>0</v>
      </c>
      <c r="Q399" s="324">
        <f>ROUND(SUMIF('AV-Bewegungsdaten'!B:B,$A399,'AV-Bewegungsdaten'!D:D),2)</f>
        <v>0</v>
      </c>
      <c r="T399" s="327"/>
      <c r="U399" s="326">
        <f>ROUND(SUMIF('DV-Bewegungsdaten'!B:B,Kategorien!A399,'DV-Bewegungsdaten'!D:D),3)</f>
        <v>0</v>
      </c>
      <c r="V399" s="324">
        <f>ROUND(SUMIF('DV-Bewegungsdaten'!B:B,Kategorien!A399,'DV-Bewegungsdaten'!E:E),3)</f>
        <v>0</v>
      </c>
      <c r="AD399" s="390">
        <f t="shared" si="73"/>
        <v>19.370999999999999</v>
      </c>
      <c r="AE399" s="390">
        <f t="shared" si="74"/>
        <v>20.027999999999999</v>
      </c>
      <c r="AF399" s="390">
        <f t="shared" si="75"/>
        <v>21.247</v>
      </c>
      <c r="AG399" s="390">
        <f t="shared" si="76"/>
        <v>20.613999999999997</v>
      </c>
      <c r="AH399" s="390">
        <f t="shared" si="77"/>
        <v>20.526</v>
      </c>
      <c r="AI399" s="390">
        <f t="shared" si="78"/>
        <v>21.058</v>
      </c>
      <c r="AJ399" s="390">
        <f t="shared" si="79"/>
        <v>20.340999999999998</v>
      </c>
      <c r="AK399" s="390">
        <f t="shared" si="80"/>
        <v>20.625</v>
      </c>
      <c r="AL399" s="390">
        <f t="shared" si="81"/>
        <v>20.734999999999999</v>
      </c>
      <c r="AM399" s="390">
        <f t="shared" si="82"/>
        <v>20.616</v>
      </c>
      <c r="AN399" s="390">
        <f t="shared" si="83"/>
        <v>20.21</v>
      </c>
      <c r="AO399" s="390">
        <f t="shared" si="84"/>
        <v>21.113</v>
      </c>
    </row>
    <row r="400" spans="1:41" ht="15" customHeight="1" x14ac:dyDescent="0.25">
      <c r="A400" s="127" t="s">
        <v>5001</v>
      </c>
      <c r="B400" s="125" t="s">
        <v>2077</v>
      </c>
      <c r="C400" s="125" t="s">
        <v>3997</v>
      </c>
      <c r="D400" s="125" t="s">
        <v>5002</v>
      </c>
      <c r="E400" s="125" t="s">
        <v>4998</v>
      </c>
      <c r="F400" s="126">
        <v>12.09</v>
      </c>
      <c r="G400" s="126">
        <v>12.29</v>
      </c>
      <c r="H400" s="126">
        <v>9.67</v>
      </c>
      <c r="I400" s="126"/>
      <c r="J400" s="317"/>
      <c r="K400" s="323">
        <f>ROUND(SUMIF('VGT-Bewegungsdaten'!B:B,A400,'VGT-Bewegungsdaten'!C:C),3)</f>
        <v>0</v>
      </c>
      <c r="L400" s="324">
        <f>ROUND(SUMIF('VGT-Bewegungsdaten'!B:B,$A400,'VGT-Bewegungsdaten'!D:D),2)</f>
        <v>0</v>
      </c>
      <c r="N400" s="376" t="s">
        <v>4930</v>
      </c>
      <c r="O400" s="376" t="s">
        <v>4940</v>
      </c>
      <c r="P400" s="326">
        <f>ROUND(SUMIF('AV-Bewegungsdaten'!B:B,A400,'AV-Bewegungsdaten'!C:C),3)</f>
        <v>0</v>
      </c>
      <c r="Q400" s="324">
        <f>ROUND(SUMIF('AV-Bewegungsdaten'!B:B,$A400,'AV-Bewegungsdaten'!D:D),2)</f>
        <v>0</v>
      </c>
      <c r="T400" s="327"/>
      <c r="U400" s="326">
        <f>ROUND(SUMIF('DV-Bewegungsdaten'!B:B,Kategorien!A400,'DV-Bewegungsdaten'!D:D),3)</f>
        <v>0</v>
      </c>
      <c r="V400" s="324">
        <f>ROUND(SUMIF('DV-Bewegungsdaten'!B:B,Kategorien!A400,'DV-Bewegungsdaten'!E:E),3)</f>
        <v>0</v>
      </c>
      <c r="AD400" s="390">
        <f t="shared" si="73"/>
        <v>7.3509999999999991</v>
      </c>
      <c r="AE400" s="390">
        <f t="shared" si="74"/>
        <v>8.0079999999999991</v>
      </c>
      <c r="AF400" s="390">
        <f t="shared" si="75"/>
        <v>9.2269999999999985</v>
      </c>
      <c r="AG400" s="390">
        <f t="shared" si="76"/>
        <v>8.5939999999999994</v>
      </c>
      <c r="AH400" s="390">
        <f t="shared" si="77"/>
        <v>8.5060000000000002</v>
      </c>
      <c r="AI400" s="390">
        <f t="shared" si="78"/>
        <v>9.0380000000000003</v>
      </c>
      <c r="AJ400" s="390">
        <f t="shared" si="79"/>
        <v>8.3209999999999997</v>
      </c>
      <c r="AK400" s="390">
        <f t="shared" si="80"/>
        <v>8.6049999999999986</v>
      </c>
      <c r="AL400" s="390">
        <f t="shared" si="81"/>
        <v>8.7149999999999999</v>
      </c>
      <c r="AM400" s="390">
        <f t="shared" si="82"/>
        <v>8.5960000000000001</v>
      </c>
      <c r="AN400" s="390">
        <f t="shared" si="83"/>
        <v>8.19</v>
      </c>
      <c r="AO400" s="390">
        <f t="shared" si="84"/>
        <v>9.093</v>
      </c>
    </row>
    <row r="401" spans="1:41" ht="15" customHeight="1" x14ac:dyDescent="0.25">
      <c r="A401" s="127" t="s">
        <v>5276</v>
      </c>
      <c r="B401" s="125" t="s">
        <v>2077</v>
      </c>
      <c r="C401" s="125" t="s">
        <v>3997</v>
      </c>
      <c r="D401" s="125" t="s">
        <v>5277</v>
      </c>
      <c r="E401" s="125" t="s">
        <v>4998</v>
      </c>
      <c r="F401" s="126">
        <v>16.09</v>
      </c>
      <c r="G401" s="126">
        <v>16.29</v>
      </c>
      <c r="H401" s="126">
        <v>12.87</v>
      </c>
      <c r="I401" s="126"/>
      <c r="J401" s="317"/>
      <c r="K401" s="323">
        <f>ROUND(SUMIF('VGT-Bewegungsdaten'!B:B,A401,'VGT-Bewegungsdaten'!C:C),3)</f>
        <v>0</v>
      </c>
      <c r="L401" s="324">
        <f>ROUND(SUMIF('VGT-Bewegungsdaten'!B:B,$A401,'VGT-Bewegungsdaten'!D:D),2)</f>
        <v>0</v>
      </c>
      <c r="N401" s="376" t="s">
        <v>4930</v>
      </c>
      <c r="O401" s="376" t="s">
        <v>4940</v>
      </c>
      <c r="P401" s="326">
        <f>ROUND(SUMIF('AV-Bewegungsdaten'!B:B,A401,'AV-Bewegungsdaten'!C:C),3)</f>
        <v>0</v>
      </c>
      <c r="Q401" s="324">
        <f>ROUND(SUMIF('AV-Bewegungsdaten'!B:B,$A401,'AV-Bewegungsdaten'!D:D),2)</f>
        <v>0</v>
      </c>
      <c r="T401" s="327"/>
      <c r="U401" s="326">
        <f>ROUND(SUMIF('DV-Bewegungsdaten'!B:B,Kategorien!A401,'DV-Bewegungsdaten'!D:D),3)</f>
        <v>0</v>
      </c>
      <c r="V401" s="324">
        <f>ROUND(SUMIF('DV-Bewegungsdaten'!B:B,Kategorien!A401,'DV-Bewegungsdaten'!E:E),3)</f>
        <v>0</v>
      </c>
      <c r="AD401" s="390">
        <f t="shared" si="73"/>
        <v>11.350999999999999</v>
      </c>
      <c r="AE401" s="390">
        <f t="shared" si="74"/>
        <v>12.007999999999999</v>
      </c>
      <c r="AF401" s="390">
        <f t="shared" si="75"/>
        <v>13.226999999999999</v>
      </c>
      <c r="AG401" s="390">
        <f t="shared" si="76"/>
        <v>12.593999999999999</v>
      </c>
      <c r="AH401" s="390">
        <f t="shared" si="77"/>
        <v>12.506</v>
      </c>
      <c r="AI401" s="390">
        <f t="shared" si="78"/>
        <v>13.038</v>
      </c>
      <c r="AJ401" s="390">
        <f t="shared" si="79"/>
        <v>12.321</v>
      </c>
      <c r="AK401" s="390">
        <f t="shared" si="80"/>
        <v>12.604999999999999</v>
      </c>
      <c r="AL401" s="390">
        <f t="shared" si="81"/>
        <v>12.715</v>
      </c>
      <c r="AM401" s="390">
        <f t="shared" si="82"/>
        <v>12.596</v>
      </c>
      <c r="AN401" s="390">
        <f t="shared" si="83"/>
        <v>12.19</v>
      </c>
      <c r="AO401" s="390">
        <f t="shared" si="84"/>
        <v>13.093</v>
      </c>
    </row>
    <row r="402" spans="1:41" ht="15" customHeight="1" x14ac:dyDescent="0.25">
      <c r="A402" s="127" t="s">
        <v>5278</v>
      </c>
      <c r="B402" s="125" t="s">
        <v>2077</v>
      </c>
      <c r="C402" s="125" t="s">
        <v>3997</v>
      </c>
      <c r="D402" s="125" t="s">
        <v>5844</v>
      </c>
      <c r="E402" s="125" t="s">
        <v>5279</v>
      </c>
      <c r="F402" s="126">
        <v>20.520000000000003</v>
      </c>
      <c r="G402" s="126">
        <v>20.720000000000002</v>
      </c>
      <c r="H402" s="126">
        <v>16.420000000000002</v>
      </c>
      <c r="I402" s="126"/>
      <c r="J402" s="317"/>
      <c r="K402" s="323">
        <f>ROUND(SUMIF('VGT-Bewegungsdaten'!B:B,A402,'VGT-Bewegungsdaten'!C:C),3)</f>
        <v>0</v>
      </c>
      <c r="L402" s="324">
        <f>ROUND(SUMIF('VGT-Bewegungsdaten'!B:B,$A402,'VGT-Bewegungsdaten'!D:D),2)</f>
        <v>0</v>
      </c>
      <c r="N402" s="376" t="s">
        <v>4930</v>
      </c>
      <c r="O402" s="376" t="s">
        <v>4940</v>
      </c>
      <c r="P402" s="326">
        <f>ROUND(SUMIF('AV-Bewegungsdaten'!B:B,A402,'AV-Bewegungsdaten'!C:C),3)</f>
        <v>0</v>
      </c>
      <c r="Q402" s="324">
        <f>ROUND(SUMIF('AV-Bewegungsdaten'!B:B,$A402,'AV-Bewegungsdaten'!D:D),2)</f>
        <v>0</v>
      </c>
      <c r="T402" s="327"/>
      <c r="U402" s="326">
        <f>ROUND(SUMIF('DV-Bewegungsdaten'!B:B,Kategorien!A402,'DV-Bewegungsdaten'!D:D),3)</f>
        <v>0</v>
      </c>
      <c r="V402" s="324">
        <f>ROUND(SUMIF('DV-Bewegungsdaten'!B:B,Kategorien!A402,'DV-Bewegungsdaten'!E:E),3)</f>
        <v>0</v>
      </c>
      <c r="AD402" s="390">
        <f t="shared" ref="AD402:AD464" si="85">MAX(0,$G402-AR$9)</f>
        <v>15.781000000000002</v>
      </c>
      <c r="AE402" s="390">
        <f t="shared" ref="AE402:AE464" si="86">MAX(0,$G402-AS$9)</f>
        <v>16.438000000000002</v>
      </c>
      <c r="AF402" s="390">
        <f t="shared" ref="AF402:AF464" si="87">MAX(0,$G402-AT$9)</f>
        <v>17.657000000000004</v>
      </c>
      <c r="AG402" s="390">
        <f t="shared" ref="AG402:AG464" si="88">MAX(0,$G402-AU$9)</f>
        <v>17.024000000000001</v>
      </c>
      <c r="AH402" s="390">
        <f t="shared" ref="AH402:AH464" si="89">MAX(0,$G402-AV$9)</f>
        <v>16.936000000000003</v>
      </c>
      <c r="AI402" s="390">
        <f t="shared" ref="AI402:AI464" si="90">MAX(0,$G402-AW$9)</f>
        <v>17.468000000000004</v>
      </c>
      <c r="AJ402" s="390">
        <f t="shared" ref="AJ402:AJ464" si="91">MAX(0,$G402-AX$9)</f>
        <v>16.751000000000001</v>
      </c>
      <c r="AK402" s="390">
        <f t="shared" ref="AK402:AK464" si="92">MAX(0,$G402-AY$9)</f>
        <v>17.035000000000004</v>
      </c>
      <c r="AL402" s="390">
        <f t="shared" ref="AL402:AL464" si="93">MAX(0,$G402-AZ$9)</f>
        <v>17.145000000000003</v>
      </c>
      <c r="AM402" s="390">
        <f t="shared" ref="AM402:AM464" si="94">MAX(0,$G402-BA$9)</f>
        <v>17.026000000000003</v>
      </c>
      <c r="AN402" s="390">
        <f t="shared" ref="AN402:AN464" si="95">MAX(0,$G402-BB$9)</f>
        <v>16.620000000000005</v>
      </c>
      <c r="AO402" s="390">
        <f t="shared" ref="AO402:AO464" si="96">MAX(0,$G402-BC$9)</f>
        <v>17.523000000000003</v>
      </c>
    </row>
    <row r="403" spans="1:41" ht="15" customHeight="1" x14ac:dyDescent="0.25">
      <c r="A403" s="127" t="s">
        <v>5845</v>
      </c>
      <c r="B403" s="125" t="s">
        <v>2077</v>
      </c>
      <c r="C403" s="125" t="s">
        <v>3997</v>
      </c>
      <c r="D403" s="125" t="s">
        <v>5846</v>
      </c>
      <c r="E403" s="125" t="s">
        <v>5279</v>
      </c>
      <c r="F403" s="126">
        <v>25.520000000000003</v>
      </c>
      <c r="G403" s="126">
        <v>25.720000000000002</v>
      </c>
      <c r="H403" s="126">
        <v>20.420000000000002</v>
      </c>
      <c r="I403" s="126"/>
      <c r="J403" s="317"/>
      <c r="K403" s="323">
        <f>ROUND(SUMIF('VGT-Bewegungsdaten'!B:B,A403,'VGT-Bewegungsdaten'!C:C),3)</f>
        <v>0</v>
      </c>
      <c r="L403" s="324">
        <f>ROUND(SUMIF('VGT-Bewegungsdaten'!B:B,$A403,'VGT-Bewegungsdaten'!D:D),2)</f>
        <v>0</v>
      </c>
      <c r="N403" s="376" t="s">
        <v>4930</v>
      </c>
      <c r="O403" s="376" t="s">
        <v>4940</v>
      </c>
      <c r="P403" s="326">
        <f>ROUND(SUMIF('AV-Bewegungsdaten'!B:B,A403,'AV-Bewegungsdaten'!C:C),3)</f>
        <v>0</v>
      </c>
      <c r="Q403" s="324">
        <f>ROUND(SUMIF('AV-Bewegungsdaten'!B:B,$A403,'AV-Bewegungsdaten'!D:D),2)</f>
        <v>0</v>
      </c>
      <c r="T403" s="327"/>
      <c r="U403" s="326">
        <f>ROUND(SUMIF('DV-Bewegungsdaten'!B:B,Kategorien!A403,'DV-Bewegungsdaten'!D:D),3)</f>
        <v>0</v>
      </c>
      <c r="V403" s="324">
        <f>ROUND(SUMIF('DV-Bewegungsdaten'!B:B,Kategorien!A403,'DV-Bewegungsdaten'!E:E),3)</f>
        <v>0</v>
      </c>
      <c r="AD403" s="390">
        <f t="shared" si="85"/>
        <v>20.781000000000002</v>
      </c>
      <c r="AE403" s="390">
        <f t="shared" si="86"/>
        <v>21.438000000000002</v>
      </c>
      <c r="AF403" s="390">
        <f t="shared" si="87"/>
        <v>22.657000000000004</v>
      </c>
      <c r="AG403" s="390">
        <f t="shared" si="88"/>
        <v>22.024000000000001</v>
      </c>
      <c r="AH403" s="390">
        <f t="shared" si="89"/>
        <v>21.936000000000003</v>
      </c>
      <c r="AI403" s="390">
        <f t="shared" si="90"/>
        <v>22.468000000000004</v>
      </c>
      <c r="AJ403" s="390">
        <f t="shared" si="91"/>
        <v>21.751000000000001</v>
      </c>
      <c r="AK403" s="390">
        <f t="shared" si="92"/>
        <v>22.035000000000004</v>
      </c>
      <c r="AL403" s="390">
        <f t="shared" si="93"/>
        <v>22.145000000000003</v>
      </c>
      <c r="AM403" s="390">
        <f t="shared" si="94"/>
        <v>22.026000000000003</v>
      </c>
      <c r="AN403" s="390">
        <f t="shared" si="95"/>
        <v>21.620000000000005</v>
      </c>
      <c r="AO403" s="390">
        <f t="shared" si="96"/>
        <v>22.523000000000003</v>
      </c>
    </row>
    <row r="404" spans="1:41" ht="15" customHeight="1" x14ac:dyDescent="0.25">
      <c r="A404" s="127" t="s">
        <v>5280</v>
      </c>
      <c r="B404" s="125" t="s">
        <v>2077</v>
      </c>
      <c r="C404" s="125" t="s">
        <v>3997</v>
      </c>
      <c r="D404" s="125" t="s">
        <v>5847</v>
      </c>
      <c r="E404" s="125" t="s">
        <v>5279</v>
      </c>
      <c r="F404" s="126">
        <v>19.080000000000002</v>
      </c>
      <c r="G404" s="126">
        <v>19.28</v>
      </c>
      <c r="H404" s="126">
        <v>15.26</v>
      </c>
      <c r="I404" s="126"/>
      <c r="J404" s="317"/>
      <c r="K404" s="323">
        <f>ROUND(SUMIF('VGT-Bewegungsdaten'!B:B,A404,'VGT-Bewegungsdaten'!C:C),3)</f>
        <v>0</v>
      </c>
      <c r="L404" s="324">
        <f>ROUND(SUMIF('VGT-Bewegungsdaten'!B:B,$A404,'VGT-Bewegungsdaten'!D:D),2)</f>
        <v>0</v>
      </c>
      <c r="N404" s="376" t="s">
        <v>4930</v>
      </c>
      <c r="O404" s="376" t="s">
        <v>4940</v>
      </c>
      <c r="P404" s="326">
        <f>ROUND(SUMIF('AV-Bewegungsdaten'!B:B,A404,'AV-Bewegungsdaten'!C:C),3)</f>
        <v>0</v>
      </c>
      <c r="Q404" s="324">
        <f>ROUND(SUMIF('AV-Bewegungsdaten'!B:B,$A404,'AV-Bewegungsdaten'!D:D),2)</f>
        <v>0</v>
      </c>
      <c r="T404" s="327"/>
      <c r="U404" s="326">
        <f>ROUND(SUMIF('DV-Bewegungsdaten'!B:B,Kategorien!A404,'DV-Bewegungsdaten'!D:D),3)</f>
        <v>0</v>
      </c>
      <c r="V404" s="324">
        <f>ROUND(SUMIF('DV-Bewegungsdaten'!B:B,Kategorien!A404,'DV-Bewegungsdaten'!E:E),3)</f>
        <v>0</v>
      </c>
      <c r="AD404" s="390">
        <f t="shared" si="85"/>
        <v>14.341000000000001</v>
      </c>
      <c r="AE404" s="390">
        <f t="shared" si="86"/>
        <v>14.998000000000001</v>
      </c>
      <c r="AF404" s="390">
        <f t="shared" si="87"/>
        <v>16.217000000000002</v>
      </c>
      <c r="AG404" s="390">
        <f t="shared" si="88"/>
        <v>15.584000000000001</v>
      </c>
      <c r="AH404" s="390">
        <f t="shared" si="89"/>
        <v>15.496000000000002</v>
      </c>
      <c r="AI404" s="390">
        <f t="shared" si="90"/>
        <v>16.028000000000002</v>
      </c>
      <c r="AJ404" s="390">
        <f t="shared" si="91"/>
        <v>15.311000000000002</v>
      </c>
      <c r="AK404" s="390">
        <f t="shared" si="92"/>
        <v>15.595000000000001</v>
      </c>
      <c r="AL404" s="390">
        <f t="shared" si="93"/>
        <v>15.705000000000002</v>
      </c>
      <c r="AM404" s="390">
        <f t="shared" si="94"/>
        <v>15.586000000000002</v>
      </c>
      <c r="AN404" s="390">
        <f t="shared" si="95"/>
        <v>15.180000000000001</v>
      </c>
      <c r="AO404" s="390">
        <f t="shared" si="96"/>
        <v>16.083000000000002</v>
      </c>
    </row>
    <row r="405" spans="1:41" ht="15" customHeight="1" x14ac:dyDescent="0.25">
      <c r="A405" s="127" t="s">
        <v>5281</v>
      </c>
      <c r="B405" s="125" t="s">
        <v>2077</v>
      </c>
      <c r="C405" s="125" t="s">
        <v>3997</v>
      </c>
      <c r="D405" s="125" t="s">
        <v>5848</v>
      </c>
      <c r="E405" s="125" t="s">
        <v>5279</v>
      </c>
      <c r="F405" s="126">
        <v>16.060000000000002</v>
      </c>
      <c r="G405" s="126">
        <v>16.260000000000002</v>
      </c>
      <c r="H405" s="126">
        <v>12.85</v>
      </c>
      <c r="I405" s="126"/>
      <c r="J405" s="317"/>
      <c r="K405" s="323">
        <f>ROUND(SUMIF('VGT-Bewegungsdaten'!B:B,A405,'VGT-Bewegungsdaten'!C:C),3)</f>
        <v>0</v>
      </c>
      <c r="L405" s="324">
        <f>ROUND(SUMIF('VGT-Bewegungsdaten'!B:B,$A405,'VGT-Bewegungsdaten'!D:D),2)</f>
        <v>0</v>
      </c>
      <c r="N405" s="376" t="s">
        <v>4930</v>
      </c>
      <c r="O405" s="376" t="s">
        <v>4940</v>
      </c>
      <c r="P405" s="326">
        <f>ROUND(SUMIF('AV-Bewegungsdaten'!B:B,A405,'AV-Bewegungsdaten'!C:C),3)</f>
        <v>0</v>
      </c>
      <c r="Q405" s="324">
        <f>ROUND(SUMIF('AV-Bewegungsdaten'!B:B,$A405,'AV-Bewegungsdaten'!D:D),2)</f>
        <v>0</v>
      </c>
      <c r="T405" s="327"/>
      <c r="U405" s="326">
        <f>ROUND(SUMIF('DV-Bewegungsdaten'!B:B,Kategorien!A405,'DV-Bewegungsdaten'!D:D),3)</f>
        <v>0</v>
      </c>
      <c r="V405" s="324">
        <f>ROUND(SUMIF('DV-Bewegungsdaten'!B:B,Kategorien!A405,'DV-Bewegungsdaten'!E:E),3)</f>
        <v>0</v>
      </c>
      <c r="AD405" s="390">
        <f t="shared" si="85"/>
        <v>11.321000000000002</v>
      </c>
      <c r="AE405" s="390">
        <f t="shared" si="86"/>
        <v>11.978000000000002</v>
      </c>
      <c r="AF405" s="390">
        <f t="shared" si="87"/>
        <v>13.197000000000001</v>
      </c>
      <c r="AG405" s="390">
        <f t="shared" si="88"/>
        <v>12.564000000000002</v>
      </c>
      <c r="AH405" s="390">
        <f t="shared" si="89"/>
        <v>12.476000000000003</v>
      </c>
      <c r="AI405" s="390">
        <f t="shared" si="90"/>
        <v>13.008000000000003</v>
      </c>
      <c r="AJ405" s="390">
        <f t="shared" si="91"/>
        <v>12.291000000000002</v>
      </c>
      <c r="AK405" s="390">
        <f t="shared" si="92"/>
        <v>12.575000000000001</v>
      </c>
      <c r="AL405" s="390">
        <f t="shared" si="93"/>
        <v>12.685000000000002</v>
      </c>
      <c r="AM405" s="390">
        <f t="shared" si="94"/>
        <v>12.566000000000003</v>
      </c>
      <c r="AN405" s="390">
        <f t="shared" si="95"/>
        <v>12.160000000000002</v>
      </c>
      <c r="AO405" s="390">
        <f t="shared" si="96"/>
        <v>13.063000000000002</v>
      </c>
    </row>
    <row r="406" spans="1:41" ht="15" customHeight="1" x14ac:dyDescent="0.25">
      <c r="A406" s="127" t="s">
        <v>6697</v>
      </c>
      <c r="B406" s="125" t="s">
        <v>2077</v>
      </c>
      <c r="C406" s="125" t="s">
        <v>3997</v>
      </c>
      <c r="D406" s="125" t="s">
        <v>5854</v>
      </c>
      <c r="E406" s="125" t="s">
        <v>5855</v>
      </c>
      <c r="F406" s="126">
        <v>26.490000000000002</v>
      </c>
      <c r="G406" s="126">
        <v>26.69</v>
      </c>
      <c r="H406" s="126">
        <v>21.19</v>
      </c>
      <c r="I406" s="126"/>
      <c r="J406" s="317"/>
      <c r="K406" s="323">
        <f>ROUND(SUMIF('VGT-Bewegungsdaten'!B:B,A406,'VGT-Bewegungsdaten'!C:C),3)</f>
        <v>0</v>
      </c>
      <c r="L406" s="324">
        <f>ROUND(SUMIF('VGT-Bewegungsdaten'!B:B,$A406,'VGT-Bewegungsdaten'!D:D),2)</f>
        <v>0</v>
      </c>
      <c r="N406" s="376" t="s">
        <v>4930</v>
      </c>
      <c r="O406" s="376" t="s">
        <v>4940</v>
      </c>
      <c r="P406" s="326">
        <f>ROUND(SUMIF('AV-Bewegungsdaten'!B:B,A406,'AV-Bewegungsdaten'!C:C),3)</f>
        <v>0</v>
      </c>
      <c r="Q406" s="324">
        <f>ROUND(SUMIF('AV-Bewegungsdaten'!B:B,$A406,'AV-Bewegungsdaten'!D:D),2)</f>
        <v>0</v>
      </c>
      <c r="T406" s="327"/>
      <c r="U406" s="326">
        <f>ROUND(SUMIF('DV-Bewegungsdaten'!B:B,Kategorien!A406,'DV-Bewegungsdaten'!D:D),3)</f>
        <v>0</v>
      </c>
      <c r="V406" s="324">
        <f>ROUND(SUMIF('DV-Bewegungsdaten'!B:B,Kategorien!A406,'DV-Bewegungsdaten'!E:E),3)</f>
        <v>0</v>
      </c>
      <c r="AD406" s="390">
        <f t="shared" si="85"/>
        <v>21.751000000000001</v>
      </c>
      <c r="AE406" s="390">
        <f t="shared" si="86"/>
        <v>22.408000000000001</v>
      </c>
      <c r="AF406" s="390">
        <f t="shared" si="87"/>
        <v>23.627000000000002</v>
      </c>
      <c r="AG406" s="390">
        <f t="shared" si="88"/>
        <v>22.994</v>
      </c>
      <c r="AH406" s="390">
        <f t="shared" si="89"/>
        <v>22.906000000000002</v>
      </c>
      <c r="AI406" s="390">
        <f t="shared" si="90"/>
        <v>23.438000000000002</v>
      </c>
      <c r="AJ406" s="390">
        <f t="shared" si="91"/>
        <v>22.721</v>
      </c>
      <c r="AK406" s="390">
        <f t="shared" si="92"/>
        <v>23.005000000000003</v>
      </c>
      <c r="AL406" s="390">
        <f t="shared" si="93"/>
        <v>23.115000000000002</v>
      </c>
      <c r="AM406" s="390">
        <f t="shared" si="94"/>
        <v>22.996000000000002</v>
      </c>
      <c r="AN406" s="390">
        <f t="shared" si="95"/>
        <v>22.590000000000003</v>
      </c>
      <c r="AO406" s="390">
        <f t="shared" si="96"/>
        <v>23.493000000000002</v>
      </c>
    </row>
    <row r="407" spans="1:41" ht="15" customHeight="1" x14ac:dyDescent="0.25">
      <c r="A407" s="127" t="s">
        <v>6698</v>
      </c>
      <c r="B407" s="125" t="s">
        <v>2077</v>
      </c>
      <c r="C407" s="125" t="s">
        <v>3997</v>
      </c>
      <c r="D407" s="125" t="s">
        <v>5857</v>
      </c>
      <c r="E407" s="125" t="s">
        <v>5855</v>
      </c>
      <c r="F407" s="126">
        <v>22.05</v>
      </c>
      <c r="G407" s="126">
        <v>22.25</v>
      </c>
      <c r="H407" s="126">
        <v>17.64</v>
      </c>
      <c r="I407" s="126"/>
      <c r="J407" s="317"/>
      <c r="K407" s="323">
        <f>ROUND(SUMIF('VGT-Bewegungsdaten'!B:B,A407,'VGT-Bewegungsdaten'!C:C),3)</f>
        <v>0</v>
      </c>
      <c r="L407" s="324">
        <f>ROUND(SUMIF('VGT-Bewegungsdaten'!B:B,$A407,'VGT-Bewegungsdaten'!D:D),2)</f>
        <v>0</v>
      </c>
      <c r="N407" s="376" t="s">
        <v>4930</v>
      </c>
      <c r="O407" s="376" t="s">
        <v>4940</v>
      </c>
      <c r="P407" s="326">
        <f>ROUND(SUMIF('AV-Bewegungsdaten'!B:B,A407,'AV-Bewegungsdaten'!C:C),3)</f>
        <v>0</v>
      </c>
      <c r="Q407" s="324">
        <f>ROUND(SUMIF('AV-Bewegungsdaten'!B:B,$A407,'AV-Bewegungsdaten'!D:D),2)</f>
        <v>0</v>
      </c>
      <c r="T407" s="327"/>
      <c r="U407" s="326">
        <f>ROUND(SUMIF('DV-Bewegungsdaten'!B:B,Kategorien!A407,'DV-Bewegungsdaten'!D:D),3)</f>
        <v>0</v>
      </c>
      <c r="V407" s="324">
        <f>ROUND(SUMIF('DV-Bewegungsdaten'!B:B,Kategorien!A407,'DV-Bewegungsdaten'!E:E),3)</f>
        <v>0</v>
      </c>
      <c r="AD407" s="390">
        <f t="shared" si="85"/>
        <v>17.311</v>
      </c>
      <c r="AE407" s="390">
        <f t="shared" si="86"/>
        <v>17.968</v>
      </c>
      <c r="AF407" s="390">
        <f t="shared" si="87"/>
        <v>19.187000000000001</v>
      </c>
      <c r="AG407" s="390">
        <f t="shared" si="88"/>
        <v>18.553999999999998</v>
      </c>
      <c r="AH407" s="390">
        <f t="shared" si="89"/>
        <v>18.466000000000001</v>
      </c>
      <c r="AI407" s="390">
        <f t="shared" si="90"/>
        <v>18.998000000000001</v>
      </c>
      <c r="AJ407" s="390">
        <f t="shared" si="91"/>
        <v>18.280999999999999</v>
      </c>
      <c r="AK407" s="390">
        <f t="shared" si="92"/>
        <v>18.565000000000001</v>
      </c>
      <c r="AL407" s="390">
        <f t="shared" si="93"/>
        <v>18.675000000000001</v>
      </c>
      <c r="AM407" s="390">
        <f t="shared" si="94"/>
        <v>18.556000000000001</v>
      </c>
      <c r="AN407" s="390">
        <f t="shared" si="95"/>
        <v>18.149999999999999</v>
      </c>
      <c r="AO407" s="390">
        <f t="shared" si="96"/>
        <v>19.053000000000001</v>
      </c>
    </row>
    <row r="408" spans="1:41" ht="15" customHeight="1" x14ac:dyDescent="0.25">
      <c r="A408" s="127" t="s">
        <v>6699</v>
      </c>
      <c r="B408" s="125" t="s">
        <v>2077</v>
      </c>
      <c r="C408" s="125" t="s">
        <v>3997</v>
      </c>
      <c r="D408" s="125" t="s">
        <v>6700</v>
      </c>
      <c r="E408" s="125" t="s">
        <v>5855</v>
      </c>
      <c r="F408" s="126">
        <v>16.03</v>
      </c>
      <c r="G408" s="126">
        <v>16.23</v>
      </c>
      <c r="H408" s="126">
        <v>12.82</v>
      </c>
      <c r="I408" s="126"/>
      <c r="J408" s="317"/>
      <c r="K408" s="323">
        <f>ROUND(SUMIF('VGT-Bewegungsdaten'!B:B,A408,'VGT-Bewegungsdaten'!C:C),3)</f>
        <v>0</v>
      </c>
      <c r="L408" s="324">
        <f>ROUND(SUMIF('VGT-Bewegungsdaten'!B:B,$A408,'VGT-Bewegungsdaten'!D:D),2)</f>
        <v>0</v>
      </c>
      <c r="N408" s="376" t="s">
        <v>4930</v>
      </c>
      <c r="O408" s="376" t="s">
        <v>4940</v>
      </c>
      <c r="P408" s="326">
        <f>ROUND(SUMIF('AV-Bewegungsdaten'!B:B,A408,'AV-Bewegungsdaten'!C:C),3)</f>
        <v>0</v>
      </c>
      <c r="Q408" s="324">
        <f>ROUND(SUMIF('AV-Bewegungsdaten'!B:B,$A408,'AV-Bewegungsdaten'!D:D),2)</f>
        <v>0</v>
      </c>
      <c r="T408" s="327"/>
      <c r="U408" s="326">
        <f>ROUND(SUMIF('DV-Bewegungsdaten'!B:B,Kategorien!A408,'DV-Bewegungsdaten'!D:D),3)</f>
        <v>0</v>
      </c>
      <c r="V408" s="324">
        <f>ROUND(SUMIF('DV-Bewegungsdaten'!B:B,Kategorien!A408,'DV-Bewegungsdaten'!E:E),3)</f>
        <v>0</v>
      </c>
      <c r="AD408" s="390">
        <f t="shared" si="85"/>
        <v>11.291</v>
      </c>
      <c r="AE408" s="390">
        <f t="shared" si="86"/>
        <v>11.948</v>
      </c>
      <c r="AF408" s="390">
        <f t="shared" si="87"/>
        <v>13.167</v>
      </c>
      <c r="AG408" s="390">
        <f t="shared" si="88"/>
        <v>12.534000000000001</v>
      </c>
      <c r="AH408" s="390">
        <f t="shared" si="89"/>
        <v>12.446000000000002</v>
      </c>
      <c r="AI408" s="390">
        <f t="shared" si="90"/>
        <v>12.978000000000002</v>
      </c>
      <c r="AJ408" s="390">
        <f t="shared" si="91"/>
        <v>12.261000000000001</v>
      </c>
      <c r="AK408" s="390">
        <f t="shared" si="92"/>
        <v>12.545</v>
      </c>
      <c r="AL408" s="390">
        <f t="shared" si="93"/>
        <v>12.655000000000001</v>
      </c>
      <c r="AM408" s="390">
        <f t="shared" si="94"/>
        <v>12.536000000000001</v>
      </c>
      <c r="AN408" s="390">
        <f t="shared" si="95"/>
        <v>12.13</v>
      </c>
      <c r="AO408" s="390">
        <f t="shared" si="96"/>
        <v>13.033000000000001</v>
      </c>
    </row>
    <row r="409" spans="1:41" ht="15" customHeight="1" x14ac:dyDescent="0.25">
      <c r="A409" s="127" t="s">
        <v>6701</v>
      </c>
      <c r="B409" s="125" t="s">
        <v>2077</v>
      </c>
      <c r="C409" s="125" t="s">
        <v>3997</v>
      </c>
      <c r="D409" s="125" t="s">
        <v>6683</v>
      </c>
      <c r="E409" s="125" t="s">
        <v>6484</v>
      </c>
      <c r="F409" s="126">
        <v>25.44</v>
      </c>
      <c r="G409" s="126">
        <v>25.64</v>
      </c>
      <c r="H409" s="126">
        <v>20.350000000000001</v>
      </c>
      <c r="I409" s="126"/>
      <c r="J409" s="317"/>
      <c r="K409" s="323">
        <f>ROUND(SUMIF('VGT-Bewegungsdaten'!B:B,A409,'VGT-Bewegungsdaten'!C:C),3)</f>
        <v>0</v>
      </c>
      <c r="L409" s="324">
        <f>ROUND(SUMIF('VGT-Bewegungsdaten'!B:B,$A409,'VGT-Bewegungsdaten'!D:D),2)</f>
        <v>0</v>
      </c>
      <c r="N409" s="376" t="s">
        <v>4930</v>
      </c>
      <c r="O409" s="376" t="s">
        <v>4940</v>
      </c>
      <c r="P409" s="326">
        <f>ROUND(SUMIF('AV-Bewegungsdaten'!B:B,A409,'AV-Bewegungsdaten'!C:C),3)</f>
        <v>0</v>
      </c>
      <c r="Q409" s="324">
        <f>ROUND(SUMIF('AV-Bewegungsdaten'!B:B,$A409,'AV-Bewegungsdaten'!D:D),2)</f>
        <v>0</v>
      </c>
      <c r="T409" s="327"/>
      <c r="U409" s="326">
        <f>ROUND(SUMIF('DV-Bewegungsdaten'!B:B,Kategorien!A409,'DV-Bewegungsdaten'!D:D),3)</f>
        <v>0</v>
      </c>
      <c r="V409" s="324">
        <f>ROUND(SUMIF('DV-Bewegungsdaten'!B:B,Kategorien!A409,'DV-Bewegungsdaten'!E:E),3)</f>
        <v>0</v>
      </c>
      <c r="AD409" s="390">
        <f t="shared" si="85"/>
        <v>20.701000000000001</v>
      </c>
      <c r="AE409" s="390">
        <f t="shared" si="86"/>
        <v>21.358000000000001</v>
      </c>
      <c r="AF409" s="390">
        <f t="shared" si="87"/>
        <v>22.577000000000002</v>
      </c>
      <c r="AG409" s="390">
        <f t="shared" si="88"/>
        <v>21.943999999999999</v>
      </c>
      <c r="AH409" s="390">
        <f t="shared" si="89"/>
        <v>21.856000000000002</v>
      </c>
      <c r="AI409" s="390">
        <f t="shared" si="90"/>
        <v>22.388000000000002</v>
      </c>
      <c r="AJ409" s="390">
        <f t="shared" si="91"/>
        <v>21.670999999999999</v>
      </c>
      <c r="AK409" s="390">
        <f t="shared" si="92"/>
        <v>21.955000000000002</v>
      </c>
      <c r="AL409" s="390">
        <f t="shared" si="93"/>
        <v>22.065000000000001</v>
      </c>
      <c r="AM409" s="390">
        <f t="shared" si="94"/>
        <v>21.946000000000002</v>
      </c>
      <c r="AN409" s="390">
        <f t="shared" si="95"/>
        <v>21.54</v>
      </c>
      <c r="AO409" s="390">
        <f t="shared" si="96"/>
        <v>22.443000000000001</v>
      </c>
    </row>
    <row r="410" spans="1:41" ht="15" customHeight="1" x14ac:dyDescent="0.25">
      <c r="A410" s="127" t="s">
        <v>1647</v>
      </c>
      <c r="B410" s="125" t="s">
        <v>2077</v>
      </c>
      <c r="C410" s="125" t="s">
        <v>3998</v>
      </c>
      <c r="D410" s="125" t="s">
        <v>1535</v>
      </c>
      <c r="E410" s="125" t="s">
        <v>2452</v>
      </c>
      <c r="F410" s="126">
        <v>11.67</v>
      </c>
      <c r="G410" s="126">
        <v>11.87</v>
      </c>
      <c r="H410" s="126">
        <v>9.34</v>
      </c>
      <c r="I410" s="126"/>
      <c r="J410" s="317"/>
      <c r="K410" s="323">
        <f>ROUND(SUMIF('VGT-Bewegungsdaten'!B:B,A410,'VGT-Bewegungsdaten'!C:C),3)</f>
        <v>0</v>
      </c>
      <c r="L410" s="324">
        <f>ROUND(SUMIF('VGT-Bewegungsdaten'!B:B,$A410,'VGT-Bewegungsdaten'!D:D),2)</f>
        <v>0</v>
      </c>
      <c r="N410" s="376" t="s">
        <v>4930</v>
      </c>
      <c r="O410" s="376" t="s">
        <v>4940</v>
      </c>
      <c r="P410" s="326">
        <f>ROUND(SUMIF('AV-Bewegungsdaten'!B:B,A410,'AV-Bewegungsdaten'!C:C),3)</f>
        <v>0</v>
      </c>
      <c r="Q410" s="324">
        <f>ROUND(SUMIF('AV-Bewegungsdaten'!B:B,$A410,'AV-Bewegungsdaten'!D:D),2)</f>
        <v>0</v>
      </c>
      <c r="T410" s="327"/>
      <c r="U410" s="326">
        <f>ROUND(SUMIF('DV-Bewegungsdaten'!B:B,Kategorien!A410,'DV-Bewegungsdaten'!D:D),3)</f>
        <v>0</v>
      </c>
      <c r="V410" s="324">
        <f>ROUND(SUMIF('DV-Bewegungsdaten'!B:B,Kategorien!A410,'DV-Bewegungsdaten'!E:E),3)</f>
        <v>0</v>
      </c>
      <c r="AD410" s="390">
        <f t="shared" si="85"/>
        <v>6.9309999999999992</v>
      </c>
      <c r="AE410" s="390">
        <f t="shared" si="86"/>
        <v>7.5879999999999992</v>
      </c>
      <c r="AF410" s="390">
        <f t="shared" si="87"/>
        <v>8.8069999999999986</v>
      </c>
      <c r="AG410" s="390">
        <f t="shared" si="88"/>
        <v>8.1739999999999995</v>
      </c>
      <c r="AH410" s="390">
        <f t="shared" si="89"/>
        <v>8.0859999999999985</v>
      </c>
      <c r="AI410" s="390">
        <f t="shared" si="90"/>
        <v>8.6179999999999986</v>
      </c>
      <c r="AJ410" s="390">
        <f t="shared" si="91"/>
        <v>7.9009999999999998</v>
      </c>
      <c r="AK410" s="390">
        <f t="shared" si="92"/>
        <v>8.1849999999999987</v>
      </c>
      <c r="AL410" s="390">
        <f t="shared" si="93"/>
        <v>8.2949999999999982</v>
      </c>
      <c r="AM410" s="390">
        <f t="shared" si="94"/>
        <v>8.1759999999999984</v>
      </c>
      <c r="AN410" s="390">
        <f t="shared" si="95"/>
        <v>7.77</v>
      </c>
      <c r="AO410" s="390">
        <f t="shared" si="96"/>
        <v>8.6729999999999983</v>
      </c>
    </row>
    <row r="411" spans="1:41" ht="15" customHeight="1" x14ac:dyDescent="0.25">
      <c r="A411" s="127" t="s">
        <v>1648</v>
      </c>
      <c r="B411" s="125" t="s">
        <v>2077</v>
      </c>
      <c r="C411" s="125" t="s">
        <v>3998</v>
      </c>
      <c r="D411" s="125" t="s">
        <v>1537</v>
      </c>
      <c r="E411" s="125" t="s">
        <v>1538</v>
      </c>
      <c r="F411" s="126">
        <v>14.67</v>
      </c>
      <c r="G411" s="126">
        <v>14.87</v>
      </c>
      <c r="H411" s="126">
        <v>11.74</v>
      </c>
      <c r="I411" s="126"/>
      <c r="J411" s="317"/>
      <c r="K411" s="323">
        <f>ROUND(SUMIF('VGT-Bewegungsdaten'!B:B,A411,'VGT-Bewegungsdaten'!C:C),3)</f>
        <v>0</v>
      </c>
      <c r="L411" s="324">
        <f>ROUND(SUMIF('VGT-Bewegungsdaten'!B:B,$A411,'VGT-Bewegungsdaten'!D:D),2)</f>
        <v>0</v>
      </c>
      <c r="N411" s="376" t="s">
        <v>4930</v>
      </c>
      <c r="O411" s="376" t="s">
        <v>4940</v>
      </c>
      <c r="P411" s="326">
        <f>ROUND(SUMIF('AV-Bewegungsdaten'!B:B,A411,'AV-Bewegungsdaten'!C:C),3)</f>
        <v>0</v>
      </c>
      <c r="Q411" s="324">
        <f>ROUND(SUMIF('AV-Bewegungsdaten'!B:B,$A411,'AV-Bewegungsdaten'!D:D),2)</f>
        <v>0</v>
      </c>
      <c r="T411" s="327"/>
      <c r="U411" s="326">
        <f>ROUND(SUMIF('DV-Bewegungsdaten'!B:B,Kategorien!A411,'DV-Bewegungsdaten'!D:D),3)</f>
        <v>0</v>
      </c>
      <c r="V411" s="324">
        <f>ROUND(SUMIF('DV-Bewegungsdaten'!B:B,Kategorien!A411,'DV-Bewegungsdaten'!E:E),3)</f>
        <v>0</v>
      </c>
      <c r="AD411" s="390">
        <f t="shared" si="85"/>
        <v>9.9309999999999992</v>
      </c>
      <c r="AE411" s="390">
        <f t="shared" si="86"/>
        <v>10.587999999999999</v>
      </c>
      <c r="AF411" s="390">
        <f t="shared" si="87"/>
        <v>11.806999999999999</v>
      </c>
      <c r="AG411" s="390">
        <f t="shared" si="88"/>
        <v>11.173999999999999</v>
      </c>
      <c r="AH411" s="390">
        <f t="shared" si="89"/>
        <v>11.085999999999999</v>
      </c>
      <c r="AI411" s="390">
        <f t="shared" si="90"/>
        <v>11.617999999999999</v>
      </c>
      <c r="AJ411" s="390">
        <f t="shared" si="91"/>
        <v>10.901</v>
      </c>
      <c r="AK411" s="390">
        <f t="shared" si="92"/>
        <v>11.184999999999999</v>
      </c>
      <c r="AL411" s="390">
        <f t="shared" si="93"/>
        <v>11.294999999999998</v>
      </c>
      <c r="AM411" s="390">
        <f t="shared" si="94"/>
        <v>11.175999999999998</v>
      </c>
      <c r="AN411" s="390">
        <f t="shared" si="95"/>
        <v>10.77</v>
      </c>
      <c r="AO411" s="390">
        <f t="shared" si="96"/>
        <v>11.672999999999998</v>
      </c>
    </row>
    <row r="412" spans="1:41" ht="15" customHeight="1" x14ac:dyDescent="0.25">
      <c r="A412" s="127" t="s">
        <v>1649</v>
      </c>
      <c r="B412" s="125" t="s">
        <v>2077</v>
      </c>
      <c r="C412" s="125" t="s">
        <v>3998</v>
      </c>
      <c r="D412" s="125" t="s">
        <v>1540</v>
      </c>
      <c r="E412" s="125" t="s">
        <v>1541</v>
      </c>
      <c r="F412" s="126">
        <v>14.67</v>
      </c>
      <c r="G412" s="126">
        <v>14.87</v>
      </c>
      <c r="H412" s="126">
        <v>11.74</v>
      </c>
      <c r="I412" s="126"/>
      <c r="J412" s="317"/>
      <c r="K412" s="323">
        <f>ROUND(SUMIF('VGT-Bewegungsdaten'!B:B,A412,'VGT-Bewegungsdaten'!C:C),3)</f>
        <v>0</v>
      </c>
      <c r="L412" s="324">
        <f>ROUND(SUMIF('VGT-Bewegungsdaten'!B:B,$A412,'VGT-Bewegungsdaten'!D:D),2)</f>
        <v>0</v>
      </c>
      <c r="N412" s="376" t="s">
        <v>4930</v>
      </c>
      <c r="O412" s="376" t="s">
        <v>4940</v>
      </c>
      <c r="P412" s="326">
        <f>ROUND(SUMIF('AV-Bewegungsdaten'!B:B,A412,'AV-Bewegungsdaten'!C:C),3)</f>
        <v>0</v>
      </c>
      <c r="Q412" s="324">
        <f>ROUND(SUMIF('AV-Bewegungsdaten'!B:B,$A412,'AV-Bewegungsdaten'!D:D),2)</f>
        <v>0</v>
      </c>
      <c r="T412" s="327"/>
      <c r="U412" s="326">
        <f>ROUND(SUMIF('DV-Bewegungsdaten'!B:B,Kategorien!A412,'DV-Bewegungsdaten'!D:D),3)</f>
        <v>0</v>
      </c>
      <c r="V412" s="324">
        <f>ROUND(SUMIF('DV-Bewegungsdaten'!B:B,Kategorien!A412,'DV-Bewegungsdaten'!E:E),3)</f>
        <v>0</v>
      </c>
      <c r="AD412" s="390">
        <f t="shared" si="85"/>
        <v>9.9309999999999992</v>
      </c>
      <c r="AE412" s="390">
        <f t="shared" si="86"/>
        <v>10.587999999999999</v>
      </c>
      <c r="AF412" s="390">
        <f t="shared" si="87"/>
        <v>11.806999999999999</v>
      </c>
      <c r="AG412" s="390">
        <f t="shared" si="88"/>
        <v>11.173999999999999</v>
      </c>
      <c r="AH412" s="390">
        <f t="shared" si="89"/>
        <v>11.085999999999999</v>
      </c>
      <c r="AI412" s="390">
        <f t="shared" si="90"/>
        <v>11.617999999999999</v>
      </c>
      <c r="AJ412" s="390">
        <f t="shared" si="91"/>
        <v>10.901</v>
      </c>
      <c r="AK412" s="390">
        <f t="shared" si="92"/>
        <v>11.184999999999999</v>
      </c>
      <c r="AL412" s="390">
        <f t="shared" si="93"/>
        <v>11.294999999999998</v>
      </c>
      <c r="AM412" s="390">
        <f t="shared" si="94"/>
        <v>11.175999999999998</v>
      </c>
      <c r="AN412" s="390">
        <f t="shared" si="95"/>
        <v>10.77</v>
      </c>
      <c r="AO412" s="390">
        <f t="shared" si="96"/>
        <v>11.672999999999998</v>
      </c>
    </row>
    <row r="413" spans="1:41" ht="15" customHeight="1" x14ac:dyDescent="0.25">
      <c r="A413" s="127" t="s">
        <v>2601</v>
      </c>
      <c r="B413" s="125" t="s">
        <v>2077</v>
      </c>
      <c r="C413" s="125" t="s">
        <v>3998</v>
      </c>
      <c r="D413" s="125" t="s">
        <v>2544</v>
      </c>
      <c r="E413" s="125" t="s">
        <v>2545</v>
      </c>
      <c r="F413" s="126">
        <v>14.64</v>
      </c>
      <c r="G413" s="126">
        <v>14.84</v>
      </c>
      <c r="H413" s="126">
        <v>11.71</v>
      </c>
      <c r="I413" s="126"/>
      <c r="J413" s="317"/>
      <c r="K413" s="323">
        <f>ROUND(SUMIF('VGT-Bewegungsdaten'!B:B,A413,'VGT-Bewegungsdaten'!C:C),3)</f>
        <v>0</v>
      </c>
      <c r="L413" s="324">
        <f>ROUND(SUMIF('VGT-Bewegungsdaten'!B:B,$A413,'VGT-Bewegungsdaten'!D:D),2)</f>
        <v>0</v>
      </c>
      <c r="N413" s="376" t="s">
        <v>4930</v>
      </c>
      <c r="O413" s="376" t="s">
        <v>4940</v>
      </c>
      <c r="P413" s="326">
        <f>ROUND(SUMIF('AV-Bewegungsdaten'!B:B,A413,'AV-Bewegungsdaten'!C:C),3)</f>
        <v>0</v>
      </c>
      <c r="Q413" s="324">
        <f>ROUND(SUMIF('AV-Bewegungsdaten'!B:B,$A413,'AV-Bewegungsdaten'!D:D),2)</f>
        <v>0</v>
      </c>
      <c r="T413" s="327"/>
      <c r="U413" s="326">
        <f>ROUND(SUMIF('DV-Bewegungsdaten'!B:B,Kategorien!A413,'DV-Bewegungsdaten'!D:D),3)</f>
        <v>0</v>
      </c>
      <c r="V413" s="324">
        <f>ROUND(SUMIF('DV-Bewegungsdaten'!B:B,Kategorien!A413,'DV-Bewegungsdaten'!E:E),3)</f>
        <v>0</v>
      </c>
      <c r="AD413" s="390">
        <f t="shared" si="85"/>
        <v>9.9009999999999998</v>
      </c>
      <c r="AE413" s="390">
        <f t="shared" si="86"/>
        <v>10.558</v>
      </c>
      <c r="AF413" s="390">
        <f t="shared" si="87"/>
        <v>11.776999999999999</v>
      </c>
      <c r="AG413" s="390">
        <f t="shared" si="88"/>
        <v>11.144</v>
      </c>
      <c r="AH413" s="390">
        <f t="shared" si="89"/>
        <v>11.056000000000001</v>
      </c>
      <c r="AI413" s="390">
        <f t="shared" si="90"/>
        <v>11.588000000000001</v>
      </c>
      <c r="AJ413" s="390">
        <f t="shared" si="91"/>
        <v>10.871</v>
      </c>
      <c r="AK413" s="390">
        <f t="shared" si="92"/>
        <v>11.154999999999999</v>
      </c>
      <c r="AL413" s="390">
        <f t="shared" si="93"/>
        <v>11.265000000000001</v>
      </c>
      <c r="AM413" s="390">
        <f t="shared" si="94"/>
        <v>11.146000000000001</v>
      </c>
      <c r="AN413" s="390">
        <f t="shared" si="95"/>
        <v>10.74</v>
      </c>
      <c r="AO413" s="390">
        <f t="shared" si="96"/>
        <v>11.643000000000001</v>
      </c>
    </row>
    <row r="414" spans="1:41" ht="15" customHeight="1" x14ac:dyDescent="0.25">
      <c r="A414" s="127" t="s">
        <v>3345</v>
      </c>
      <c r="B414" s="125" t="s">
        <v>2077</v>
      </c>
      <c r="C414" s="125" t="s">
        <v>3998</v>
      </c>
      <c r="D414" s="125" t="s">
        <v>3288</v>
      </c>
      <c r="E414" s="125" t="s">
        <v>3289</v>
      </c>
      <c r="F414" s="126">
        <v>14.61</v>
      </c>
      <c r="G414" s="126">
        <v>14.809999999999999</v>
      </c>
      <c r="H414" s="126">
        <v>11.69</v>
      </c>
      <c r="I414" s="126"/>
      <c r="J414" s="317"/>
      <c r="K414" s="323">
        <f>ROUND(SUMIF('VGT-Bewegungsdaten'!B:B,A414,'VGT-Bewegungsdaten'!C:C),3)</f>
        <v>0</v>
      </c>
      <c r="L414" s="324">
        <f>ROUND(SUMIF('VGT-Bewegungsdaten'!B:B,$A414,'VGT-Bewegungsdaten'!D:D),2)</f>
        <v>0</v>
      </c>
      <c r="N414" s="376" t="s">
        <v>4930</v>
      </c>
      <c r="O414" s="376" t="s">
        <v>4940</v>
      </c>
      <c r="P414" s="326">
        <f>ROUND(SUMIF('AV-Bewegungsdaten'!B:B,A414,'AV-Bewegungsdaten'!C:C),3)</f>
        <v>0</v>
      </c>
      <c r="Q414" s="324">
        <f>ROUND(SUMIF('AV-Bewegungsdaten'!B:B,$A414,'AV-Bewegungsdaten'!D:D),2)</f>
        <v>0</v>
      </c>
      <c r="T414" s="327"/>
      <c r="U414" s="326">
        <f>ROUND(SUMIF('DV-Bewegungsdaten'!B:B,Kategorien!A414,'DV-Bewegungsdaten'!D:D),3)</f>
        <v>0</v>
      </c>
      <c r="V414" s="324">
        <f>ROUND(SUMIF('DV-Bewegungsdaten'!B:B,Kategorien!A414,'DV-Bewegungsdaten'!E:E),3)</f>
        <v>0</v>
      </c>
      <c r="AD414" s="390">
        <f t="shared" si="85"/>
        <v>9.8709999999999987</v>
      </c>
      <c r="AE414" s="390">
        <f t="shared" si="86"/>
        <v>10.527999999999999</v>
      </c>
      <c r="AF414" s="390">
        <f t="shared" si="87"/>
        <v>11.746999999999998</v>
      </c>
      <c r="AG414" s="390">
        <f t="shared" si="88"/>
        <v>11.113999999999999</v>
      </c>
      <c r="AH414" s="390">
        <f t="shared" si="89"/>
        <v>11.026</v>
      </c>
      <c r="AI414" s="390">
        <f t="shared" si="90"/>
        <v>11.558</v>
      </c>
      <c r="AJ414" s="390">
        <f t="shared" si="91"/>
        <v>10.840999999999999</v>
      </c>
      <c r="AK414" s="390">
        <f t="shared" si="92"/>
        <v>11.124999999999998</v>
      </c>
      <c r="AL414" s="390">
        <f t="shared" si="93"/>
        <v>11.234999999999999</v>
      </c>
      <c r="AM414" s="390">
        <f t="shared" si="94"/>
        <v>11.116</v>
      </c>
      <c r="AN414" s="390">
        <f t="shared" si="95"/>
        <v>10.709999999999999</v>
      </c>
      <c r="AO414" s="390">
        <f t="shared" si="96"/>
        <v>11.613</v>
      </c>
    </row>
    <row r="415" spans="1:41" ht="15" customHeight="1" x14ac:dyDescent="0.25">
      <c r="A415" s="127" t="s">
        <v>4107</v>
      </c>
      <c r="B415" s="125" t="s">
        <v>2077</v>
      </c>
      <c r="C415" s="125" t="s">
        <v>3998</v>
      </c>
      <c r="D415" s="125" t="s">
        <v>4050</v>
      </c>
      <c r="E415" s="125" t="s">
        <v>4051</v>
      </c>
      <c r="F415" s="126">
        <v>14.58</v>
      </c>
      <c r="G415" s="126">
        <v>14.78</v>
      </c>
      <c r="H415" s="126">
        <v>11.66</v>
      </c>
      <c r="I415" s="126"/>
      <c r="J415" s="317"/>
      <c r="K415" s="323">
        <f>ROUND(SUMIF('VGT-Bewegungsdaten'!B:B,A415,'VGT-Bewegungsdaten'!C:C),3)</f>
        <v>0</v>
      </c>
      <c r="L415" s="324">
        <f>ROUND(SUMIF('VGT-Bewegungsdaten'!B:B,$A415,'VGT-Bewegungsdaten'!D:D),2)</f>
        <v>0</v>
      </c>
      <c r="N415" s="376" t="s">
        <v>4930</v>
      </c>
      <c r="O415" s="376" t="s">
        <v>4940</v>
      </c>
      <c r="P415" s="326">
        <f>ROUND(SUMIF('AV-Bewegungsdaten'!B:B,A415,'AV-Bewegungsdaten'!C:C),3)</f>
        <v>0</v>
      </c>
      <c r="Q415" s="324">
        <f>ROUND(SUMIF('AV-Bewegungsdaten'!B:B,$A415,'AV-Bewegungsdaten'!D:D),2)</f>
        <v>0</v>
      </c>
      <c r="T415" s="327"/>
      <c r="U415" s="326">
        <f>ROUND(SUMIF('DV-Bewegungsdaten'!B:B,Kategorien!A415,'DV-Bewegungsdaten'!D:D),3)</f>
        <v>0</v>
      </c>
      <c r="V415" s="324">
        <f>ROUND(SUMIF('DV-Bewegungsdaten'!B:B,Kategorien!A415,'DV-Bewegungsdaten'!E:E),3)</f>
        <v>0</v>
      </c>
      <c r="AD415" s="390">
        <f t="shared" si="85"/>
        <v>9.8409999999999993</v>
      </c>
      <c r="AE415" s="390">
        <f t="shared" si="86"/>
        <v>10.497999999999999</v>
      </c>
      <c r="AF415" s="390">
        <f t="shared" si="87"/>
        <v>11.716999999999999</v>
      </c>
      <c r="AG415" s="390">
        <f t="shared" si="88"/>
        <v>11.084</v>
      </c>
      <c r="AH415" s="390">
        <f t="shared" si="89"/>
        <v>10.995999999999999</v>
      </c>
      <c r="AI415" s="390">
        <f t="shared" si="90"/>
        <v>11.527999999999999</v>
      </c>
      <c r="AJ415" s="390">
        <f t="shared" si="91"/>
        <v>10.811</v>
      </c>
      <c r="AK415" s="390">
        <f t="shared" si="92"/>
        <v>11.094999999999999</v>
      </c>
      <c r="AL415" s="390">
        <f t="shared" si="93"/>
        <v>11.204999999999998</v>
      </c>
      <c r="AM415" s="390">
        <f t="shared" si="94"/>
        <v>11.085999999999999</v>
      </c>
      <c r="AN415" s="390">
        <f t="shared" si="95"/>
        <v>10.68</v>
      </c>
      <c r="AO415" s="390">
        <f t="shared" si="96"/>
        <v>11.582999999999998</v>
      </c>
    </row>
    <row r="416" spans="1:41" ht="15" customHeight="1" x14ac:dyDescent="0.25">
      <c r="A416" s="127" t="s">
        <v>6455</v>
      </c>
      <c r="B416" s="125" t="s">
        <v>2077</v>
      </c>
      <c r="C416" s="125" t="s">
        <v>3998</v>
      </c>
      <c r="D416" s="125" t="s">
        <v>6456</v>
      </c>
      <c r="E416" s="125" t="s">
        <v>6003</v>
      </c>
      <c r="F416" s="126">
        <v>14.469999999999999</v>
      </c>
      <c r="G416" s="126">
        <v>14.669999999999998</v>
      </c>
      <c r="H416" s="126">
        <v>11.58</v>
      </c>
      <c r="I416" s="126"/>
      <c r="J416" s="317"/>
      <c r="K416" s="323">
        <f>ROUND(SUMIF('VGT-Bewegungsdaten'!B:B,A416,'VGT-Bewegungsdaten'!C:C),3)</f>
        <v>0</v>
      </c>
      <c r="L416" s="324">
        <f>ROUND(SUMIF('VGT-Bewegungsdaten'!B:B,$A416,'VGT-Bewegungsdaten'!D:D),2)</f>
        <v>0</v>
      </c>
      <c r="N416" s="376" t="s">
        <v>4930</v>
      </c>
      <c r="O416" s="376" t="s">
        <v>4940</v>
      </c>
      <c r="P416" s="326">
        <f>ROUND(SUMIF('AV-Bewegungsdaten'!B:B,A416,'AV-Bewegungsdaten'!C:C),3)</f>
        <v>0</v>
      </c>
      <c r="Q416" s="324">
        <f>ROUND(SUMIF('AV-Bewegungsdaten'!B:B,$A416,'AV-Bewegungsdaten'!D:D),2)</f>
        <v>0</v>
      </c>
      <c r="T416" s="327"/>
      <c r="U416" s="326">
        <f>ROUND(SUMIF('DV-Bewegungsdaten'!B:B,Kategorien!A416,'DV-Bewegungsdaten'!D:D),3)</f>
        <v>0</v>
      </c>
      <c r="V416" s="324">
        <f>ROUND(SUMIF('DV-Bewegungsdaten'!B:B,Kategorien!A416,'DV-Bewegungsdaten'!E:E),3)</f>
        <v>0</v>
      </c>
      <c r="AD416" s="390">
        <f t="shared" si="85"/>
        <v>9.7309999999999981</v>
      </c>
      <c r="AE416" s="390">
        <f t="shared" si="86"/>
        <v>10.387999999999998</v>
      </c>
      <c r="AF416" s="390">
        <f t="shared" si="87"/>
        <v>11.606999999999998</v>
      </c>
      <c r="AG416" s="390">
        <f t="shared" si="88"/>
        <v>10.973999999999998</v>
      </c>
      <c r="AH416" s="390">
        <f t="shared" si="89"/>
        <v>10.885999999999999</v>
      </c>
      <c r="AI416" s="390">
        <f t="shared" si="90"/>
        <v>11.417999999999999</v>
      </c>
      <c r="AJ416" s="390">
        <f t="shared" si="91"/>
        <v>10.700999999999999</v>
      </c>
      <c r="AK416" s="390">
        <f t="shared" si="92"/>
        <v>10.984999999999998</v>
      </c>
      <c r="AL416" s="390">
        <f t="shared" si="93"/>
        <v>11.094999999999999</v>
      </c>
      <c r="AM416" s="390">
        <f t="shared" si="94"/>
        <v>10.975999999999999</v>
      </c>
      <c r="AN416" s="390">
        <f t="shared" si="95"/>
        <v>10.569999999999999</v>
      </c>
      <c r="AO416" s="390">
        <f t="shared" si="96"/>
        <v>11.472999999999999</v>
      </c>
    </row>
    <row r="417" spans="1:41" ht="15" customHeight="1" x14ac:dyDescent="0.25">
      <c r="A417" s="127" t="s">
        <v>1650</v>
      </c>
      <c r="B417" s="125" t="s">
        <v>2077</v>
      </c>
      <c r="C417" s="125" t="s">
        <v>3998</v>
      </c>
      <c r="D417" s="125" t="s">
        <v>1543</v>
      </c>
      <c r="E417" s="125" t="s">
        <v>2452</v>
      </c>
      <c r="F417" s="126">
        <v>12.67</v>
      </c>
      <c r="G417" s="126">
        <v>12.87</v>
      </c>
      <c r="H417" s="126">
        <v>10.14</v>
      </c>
      <c r="I417" s="126"/>
      <c r="J417" s="317"/>
      <c r="K417" s="323">
        <f>ROUND(SUMIF('VGT-Bewegungsdaten'!B:B,A417,'VGT-Bewegungsdaten'!C:C),3)</f>
        <v>0</v>
      </c>
      <c r="L417" s="324">
        <f>ROUND(SUMIF('VGT-Bewegungsdaten'!B:B,$A417,'VGT-Bewegungsdaten'!D:D),2)</f>
        <v>0</v>
      </c>
      <c r="N417" s="376" t="s">
        <v>4930</v>
      </c>
      <c r="O417" s="376" t="s">
        <v>4940</v>
      </c>
      <c r="P417" s="326">
        <f>ROUND(SUMIF('AV-Bewegungsdaten'!B:B,A417,'AV-Bewegungsdaten'!C:C),3)</f>
        <v>0</v>
      </c>
      <c r="Q417" s="324">
        <f>ROUND(SUMIF('AV-Bewegungsdaten'!B:B,$A417,'AV-Bewegungsdaten'!D:D),2)</f>
        <v>0</v>
      </c>
      <c r="T417" s="327"/>
      <c r="U417" s="326">
        <f>ROUND(SUMIF('DV-Bewegungsdaten'!B:B,Kategorien!A417,'DV-Bewegungsdaten'!D:D),3)</f>
        <v>0</v>
      </c>
      <c r="V417" s="324">
        <f>ROUND(SUMIF('DV-Bewegungsdaten'!B:B,Kategorien!A417,'DV-Bewegungsdaten'!E:E),3)</f>
        <v>0</v>
      </c>
      <c r="AD417" s="390">
        <f t="shared" si="85"/>
        <v>7.9309999999999992</v>
      </c>
      <c r="AE417" s="390">
        <f t="shared" si="86"/>
        <v>8.5879999999999992</v>
      </c>
      <c r="AF417" s="390">
        <f t="shared" si="87"/>
        <v>9.8069999999999986</v>
      </c>
      <c r="AG417" s="390">
        <f t="shared" si="88"/>
        <v>9.1739999999999995</v>
      </c>
      <c r="AH417" s="390">
        <f t="shared" si="89"/>
        <v>9.0859999999999985</v>
      </c>
      <c r="AI417" s="390">
        <f t="shared" si="90"/>
        <v>9.6179999999999986</v>
      </c>
      <c r="AJ417" s="390">
        <f t="shared" si="91"/>
        <v>8.9009999999999998</v>
      </c>
      <c r="AK417" s="390">
        <f t="shared" si="92"/>
        <v>9.1849999999999987</v>
      </c>
      <c r="AL417" s="390">
        <f t="shared" si="93"/>
        <v>9.2949999999999982</v>
      </c>
      <c r="AM417" s="390">
        <f t="shared" si="94"/>
        <v>9.1759999999999984</v>
      </c>
      <c r="AN417" s="390">
        <f t="shared" si="95"/>
        <v>8.77</v>
      </c>
      <c r="AO417" s="390">
        <f t="shared" si="96"/>
        <v>9.6729999999999983</v>
      </c>
    </row>
    <row r="418" spans="1:41" ht="15" customHeight="1" x14ac:dyDescent="0.25">
      <c r="A418" s="127" t="s">
        <v>1651</v>
      </c>
      <c r="B418" s="125" t="s">
        <v>2077</v>
      </c>
      <c r="C418" s="125" t="s">
        <v>3998</v>
      </c>
      <c r="D418" s="125" t="s">
        <v>1545</v>
      </c>
      <c r="E418" s="125" t="s">
        <v>1538</v>
      </c>
      <c r="F418" s="126">
        <v>15.67</v>
      </c>
      <c r="G418" s="126">
        <v>15.87</v>
      </c>
      <c r="H418" s="126">
        <v>12.54</v>
      </c>
      <c r="I418" s="126"/>
      <c r="J418" s="317"/>
      <c r="K418" s="323">
        <f>ROUND(SUMIF('VGT-Bewegungsdaten'!B:B,A418,'VGT-Bewegungsdaten'!C:C),3)</f>
        <v>0</v>
      </c>
      <c r="L418" s="324">
        <f>ROUND(SUMIF('VGT-Bewegungsdaten'!B:B,$A418,'VGT-Bewegungsdaten'!D:D),2)</f>
        <v>0</v>
      </c>
      <c r="N418" s="376" t="s">
        <v>4930</v>
      </c>
      <c r="O418" s="376" t="s">
        <v>4940</v>
      </c>
      <c r="P418" s="326">
        <f>ROUND(SUMIF('AV-Bewegungsdaten'!B:B,A418,'AV-Bewegungsdaten'!C:C),3)</f>
        <v>0</v>
      </c>
      <c r="Q418" s="324">
        <f>ROUND(SUMIF('AV-Bewegungsdaten'!B:B,$A418,'AV-Bewegungsdaten'!D:D),2)</f>
        <v>0</v>
      </c>
      <c r="T418" s="327"/>
      <c r="U418" s="326">
        <f>ROUND(SUMIF('DV-Bewegungsdaten'!B:B,Kategorien!A418,'DV-Bewegungsdaten'!D:D),3)</f>
        <v>0</v>
      </c>
      <c r="V418" s="324">
        <f>ROUND(SUMIF('DV-Bewegungsdaten'!B:B,Kategorien!A418,'DV-Bewegungsdaten'!E:E),3)</f>
        <v>0</v>
      </c>
      <c r="AD418" s="390">
        <f t="shared" si="85"/>
        <v>10.930999999999999</v>
      </c>
      <c r="AE418" s="390">
        <f t="shared" si="86"/>
        <v>11.587999999999999</v>
      </c>
      <c r="AF418" s="390">
        <f t="shared" si="87"/>
        <v>12.806999999999999</v>
      </c>
      <c r="AG418" s="390">
        <f t="shared" si="88"/>
        <v>12.173999999999999</v>
      </c>
      <c r="AH418" s="390">
        <f t="shared" si="89"/>
        <v>12.085999999999999</v>
      </c>
      <c r="AI418" s="390">
        <f t="shared" si="90"/>
        <v>12.617999999999999</v>
      </c>
      <c r="AJ418" s="390">
        <f t="shared" si="91"/>
        <v>11.901</v>
      </c>
      <c r="AK418" s="390">
        <f t="shared" si="92"/>
        <v>12.184999999999999</v>
      </c>
      <c r="AL418" s="390">
        <f t="shared" si="93"/>
        <v>12.294999999999998</v>
      </c>
      <c r="AM418" s="390">
        <f t="shared" si="94"/>
        <v>12.175999999999998</v>
      </c>
      <c r="AN418" s="390">
        <f t="shared" si="95"/>
        <v>11.77</v>
      </c>
      <c r="AO418" s="390">
        <f t="shared" si="96"/>
        <v>12.672999999999998</v>
      </c>
    </row>
    <row r="419" spans="1:41" ht="15" customHeight="1" x14ac:dyDescent="0.25">
      <c r="A419" s="127" t="s">
        <v>1652</v>
      </c>
      <c r="B419" s="125" t="s">
        <v>2077</v>
      </c>
      <c r="C419" s="125" t="s">
        <v>3998</v>
      </c>
      <c r="D419" s="125" t="s">
        <v>1547</v>
      </c>
      <c r="E419" s="125" t="s">
        <v>1541</v>
      </c>
      <c r="F419" s="126">
        <v>15.67</v>
      </c>
      <c r="G419" s="126">
        <v>15.87</v>
      </c>
      <c r="H419" s="126">
        <v>12.54</v>
      </c>
      <c r="I419" s="126"/>
      <c r="J419" s="317"/>
      <c r="K419" s="323">
        <f>ROUND(SUMIF('VGT-Bewegungsdaten'!B:B,A419,'VGT-Bewegungsdaten'!C:C),3)</f>
        <v>0</v>
      </c>
      <c r="L419" s="324">
        <f>ROUND(SUMIF('VGT-Bewegungsdaten'!B:B,$A419,'VGT-Bewegungsdaten'!D:D),2)</f>
        <v>0</v>
      </c>
      <c r="N419" s="376" t="s">
        <v>4930</v>
      </c>
      <c r="O419" s="376" t="s">
        <v>4940</v>
      </c>
      <c r="P419" s="326">
        <f>ROUND(SUMIF('AV-Bewegungsdaten'!B:B,A419,'AV-Bewegungsdaten'!C:C),3)</f>
        <v>0</v>
      </c>
      <c r="Q419" s="324">
        <f>ROUND(SUMIF('AV-Bewegungsdaten'!B:B,$A419,'AV-Bewegungsdaten'!D:D),2)</f>
        <v>0</v>
      </c>
      <c r="T419" s="327"/>
      <c r="U419" s="326">
        <f>ROUND(SUMIF('DV-Bewegungsdaten'!B:B,Kategorien!A419,'DV-Bewegungsdaten'!D:D),3)</f>
        <v>0</v>
      </c>
      <c r="V419" s="324">
        <f>ROUND(SUMIF('DV-Bewegungsdaten'!B:B,Kategorien!A419,'DV-Bewegungsdaten'!E:E),3)</f>
        <v>0</v>
      </c>
      <c r="AD419" s="390">
        <f t="shared" si="85"/>
        <v>10.930999999999999</v>
      </c>
      <c r="AE419" s="390">
        <f t="shared" si="86"/>
        <v>11.587999999999999</v>
      </c>
      <c r="AF419" s="390">
        <f t="shared" si="87"/>
        <v>12.806999999999999</v>
      </c>
      <c r="AG419" s="390">
        <f t="shared" si="88"/>
        <v>12.173999999999999</v>
      </c>
      <c r="AH419" s="390">
        <f t="shared" si="89"/>
        <v>12.085999999999999</v>
      </c>
      <c r="AI419" s="390">
        <f t="shared" si="90"/>
        <v>12.617999999999999</v>
      </c>
      <c r="AJ419" s="390">
        <f t="shared" si="91"/>
        <v>11.901</v>
      </c>
      <c r="AK419" s="390">
        <f t="shared" si="92"/>
        <v>12.184999999999999</v>
      </c>
      <c r="AL419" s="390">
        <f t="shared" si="93"/>
        <v>12.294999999999998</v>
      </c>
      <c r="AM419" s="390">
        <f t="shared" si="94"/>
        <v>12.175999999999998</v>
      </c>
      <c r="AN419" s="390">
        <f t="shared" si="95"/>
        <v>11.77</v>
      </c>
      <c r="AO419" s="390">
        <f t="shared" si="96"/>
        <v>12.672999999999998</v>
      </c>
    </row>
    <row r="420" spans="1:41" ht="15" customHeight="1" x14ac:dyDescent="0.25">
      <c r="A420" s="127" t="s">
        <v>2602</v>
      </c>
      <c r="B420" s="125" t="s">
        <v>2077</v>
      </c>
      <c r="C420" s="125" t="s">
        <v>3998</v>
      </c>
      <c r="D420" s="125" t="s">
        <v>2547</v>
      </c>
      <c r="E420" s="125" t="s">
        <v>2545</v>
      </c>
      <c r="F420" s="126">
        <v>15.64</v>
      </c>
      <c r="G420" s="126">
        <v>15.84</v>
      </c>
      <c r="H420" s="126">
        <v>12.51</v>
      </c>
      <c r="I420" s="126"/>
      <c r="J420" s="317"/>
      <c r="K420" s="323">
        <f>ROUND(SUMIF('VGT-Bewegungsdaten'!B:B,A420,'VGT-Bewegungsdaten'!C:C),3)</f>
        <v>0</v>
      </c>
      <c r="L420" s="324">
        <f>ROUND(SUMIF('VGT-Bewegungsdaten'!B:B,$A420,'VGT-Bewegungsdaten'!D:D),2)</f>
        <v>0</v>
      </c>
      <c r="N420" s="376" t="s">
        <v>4930</v>
      </c>
      <c r="O420" s="376" t="s">
        <v>4940</v>
      </c>
      <c r="P420" s="326">
        <f>ROUND(SUMIF('AV-Bewegungsdaten'!B:B,A420,'AV-Bewegungsdaten'!C:C),3)</f>
        <v>0</v>
      </c>
      <c r="Q420" s="324">
        <f>ROUND(SUMIF('AV-Bewegungsdaten'!B:B,$A420,'AV-Bewegungsdaten'!D:D),2)</f>
        <v>0</v>
      </c>
      <c r="T420" s="327"/>
      <c r="U420" s="326">
        <f>ROUND(SUMIF('DV-Bewegungsdaten'!B:B,Kategorien!A420,'DV-Bewegungsdaten'!D:D),3)</f>
        <v>0</v>
      </c>
      <c r="V420" s="324">
        <f>ROUND(SUMIF('DV-Bewegungsdaten'!B:B,Kategorien!A420,'DV-Bewegungsdaten'!E:E),3)</f>
        <v>0</v>
      </c>
      <c r="AD420" s="390">
        <f t="shared" si="85"/>
        <v>10.901</v>
      </c>
      <c r="AE420" s="390">
        <f t="shared" si="86"/>
        <v>11.558</v>
      </c>
      <c r="AF420" s="390">
        <f t="shared" si="87"/>
        <v>12.776999999999999</v>
      </c>
      <c r="AG420" s="390">
        <f t="shared" si="88"/>
        <v>12.144</v>
      </c>
      <c r="AH420" s="390">
        <f t="shared" si="89"/>
        <v>12.056000000000001</v>
      </c>
      <c r="AI420" s="390">
        <f t="shared" si="90"/>
        <v>12.588000000000001</v>
      </c>
      <c r="AJ420" s="390">
        <f t="shared" si="91"/>
        <v>11.871</v>
      </c>
      <c r="AK420" s="390">
        <f t="shared" si="92"/>
        <v>12.154999999999999</v>
      </c>
      <c r="AL420" s="390">
        <f t="shared" si="93"/>
        <v>12.265000000000001</v>
      </c>
      <c r="AM420" s="390">
        <f t="shared" si="94"/>
        <v>12.146000000000001</v>
      </c>
      <c r="AN420" s="390">
        <f t="shared" si="95"/>
        <v>11.74</v>
      </c>
      <c r="AO420" s="390">
        <f t="shared" si="96"/>
        <v>12.643000000000001</v>
      </c>
    </row>
    <row r="421" spans="1:41" ht="15" customHeight="1" x14ac:dyDescent="0.25">
      <c r="A421" s="127" t="s">
        <v>3346</v>
      </c>
      <c r="B421" s="125" t="s">
        <v>2077</v>
      </c>
      <c r="C421" s="125" t="s">
        <v>3998</v>
      </c>
      <c r="D421" s="125" t="s">
        <v>3291</v>
      </c>
      <c r="E421" s="125" t="s">
        <v>3289</v>
      </c>
      <c r="F421" s="126">
        <v>15.61</v>
      </c>
      <c r="G421" s="126">
        <v>15.809999999999999</v>
      </c>
      <c r="H421" s="126">
        <v>12.49</v>
      </c>
      <c r="I421" s="126"/>
      <c r="J421" s="317"/>
      <c r="K421" s="323">
        <f>ROUND(SUMIF('VGT-Bewegungsdaten'!B:B,A421,'VGT-Bewegungsdaten'!C:C),3)</f>
        <v>0</v>
      </c>
      <c r="L421" s="324">
        <f>ROUND(SUMIF('VGT-Bewegungsdaten'!B:B,$A421,'VGT-Bewegungsdaten'!D:D),2)</f>
        <v>0</v>
      </c>
      <c r="N421" s="376" t="s">
        <v>4930</v>
      </c>
      <c r="O421" s="376" t="s">
        <v>4940</v>
      </c>
      <c r="P421" s="326">
        <f>ROUND(SUMIF('AV-Bewegungsdaten'!B:B,A421,'AV-Bewegungsdaten'!C:C),3)</f>
        <v>0</v>
      </c>
      <c r="Q421" s="324">
        <f>ROUND(SUMIF('AV-Bewegungsdaten'!B:B,$A421,'AV-Bewegungsdaten'!D:D),2)</f>
        <v>0</v>
      </c>
      <c r="T421" s="327"/>
      <c r="U421" s="326">
        <f>ROUND(SUMIF('DV-Bewegungsdaten'!B:B,Kategorien!A421,'DV-Bewegungsdaten'!D:D),3)</f>
        <v>0</v>
      </c>
      <c r="V421" s="324">
        <f>ROUND(SUMIF('DV-Bewegungsdaten'!B:B,Kategorien!A421,'DV-Bewegungsdaten'!E:E),3)</f>
        <v>0</v>
      </c>
      <c r="AD421" s="390">
        <f t="shared" si="85"/>
        <v>10.870999999999999</v>
      </c>
      <c r="AE421" s="390">
        <f t="shared" si="86"/>
        <v>11.527999999999999</v>
      </c>
      <c r="AF421" s="390">
        <f t="shared" si="87"/>
        <v>12.746999999999998</v>
      </c>
      <c r="AG421" s="390">
        <f t="shared" si="88"/>
        <v>12.113999999999999</v>
      </c>
      <c r="AH421" s="390">
        <f t="shared" si="89"/>
        <v>12.026</v>
      </c>
      <c r="AI421" s="390">
        <f t="shared" si="90"/>
        <v>12.558</v>
      </c>
      <c r="AJ421" s="390">
        <f t="shared" si="91"/>
        <v>11.840999999999999</v>
      </c>
      <c r="AK421" s="390">
        <f t="shared" si="92"/>
        <v>12.124999999999998</v>
      </c>
      <c r="AL421" s="390">
        <f t="shared" si="93"/>
        <v>12.234999999999999</v>
      </c>
      <c r="AM421" s="390">
        <f t="shared" si="94"/>
        <v>12.116</v>
      </c>
      <c r="AN421" s="390">
        <f t="shared" si="95"/>
        <v>11.709999999999999</v>
      </c>
      <c r="AO421" s="390">
        <f t="shared" si="96"/>
        <v>12.613</v>
      </c>
    </row>
    <row r="422" spans="1:41" ht="15" customHeight="1" x14ac:dyDescent="0.25">
      <c r="A422" s="127" t="s">
        <v>4108</v>
      </c>
      <c r="B422" s="125" t="s">
        <v>2077</v>
      </c>
      <c r="C422" s="125" t="s">
        <v>3998</v>
      </c>
      <c r="D422" s="125" t="s">
        <v>4053</v>
      </c>
      <c r="E422" s="125" t="s">
        <v>4051</v>
      </c>
      <c r="F422" s="126">
        <v>15.58</v>
      </c>
      <c r="G422" s="126">
        <v>15.78</v>
      </c>
      <c r="H422" s="126">
        <v>12.46</v>
      </c>
      <c r="I422" s="126"/>
      <c r="J422" s="317"/>
      <c r="K422" s="323">
        <f>ROUND(SUMIF('VGT-Bewegungsdaten'!B:B,A422,'VGT-Bewegungsdaten'!C:C),3)</f>
        <v>0</v>
      </c>
      <c r="L422" s="324">
        <f>ROUND(SUMIF('VGT-Bewegungsdaten'!B:B,$A422,'VGT-Bewegungsdaten'!D:D),2)</f>
        <v>0</v>
      </c>
      <c r="N422" s="376" t="s">
        <v>4930</v>
      </c>
      <c r="O422" s="376" t="s">
        <v>4940</v>
      </c>
      <c r="P422" s="326">
        <f>ROUND(SUMIF('AV-Bewegungsdaten'!B:B,A422,'AV-Bewegungsdaten'!C:C),3)</f>
        <v>0</v>
      </c>
      <c r="Q422" s="324">
        <f>ROUND(SUMIF('AV-Bewegungsdaten'!B:B,$A422,'AV-Bewegungsdaten'!D:D),2)</f>
        <v>0</v>
      </c>
      <c r="T422" s="327"/>
      <c r="U422" s="326">
        <f>ROUND(SUMIF('DV-Bewegungsdaten'!B:B,Kategorien!A422,'DV-Bewegungsdaten'!D:D),3)</f>
        <v>0</v>
      </c>
      <c r="V422" s="324">
        <f>ROUND(SUMIF('DV-Bewegungsdaten'!B:B,Kategorien!A422,'DV-Bewegungsdaten'!E:E),3)</f>
        <v>0</v>
      </c>
      <c r="AD422" s="390">
        <f t="shared" si="85"/>
        <v>10.840999999999999</v>
      </c>
      <c r="AE422" s="390">
        <f t="shared" si="86"/>
        <v>11.497999999999999</v>
      </c>
      <c r="AF422" s="390">
        <f t="shared" si="87"/>
        <v>12.716999999999999</v>
      </c>
      <c r="AG422" s="390">
        <f t="shared" si="88"/>
        <v>12.084</v>
      </c>
      <c r="AH422" s="390">
        <f t="shared" si="89"/>
        <v>11.995999999999999</v>
      </c>
      <c r="AI422" s="390">
        <f t="shared" si="90"/>
        <v>12.527999999999999</v>
      </c>
      <c r="AJ422" s="390">
        <f t="shared" si="91"/>
        <v>11.811</v>
      </c>
      <c r="AK422" s="390">
        <f t="shared" si="92"/>
        <v>12.094999999999999</v>
      </c>
      <c r="AL422" s="390">
        <f t="shared" si="93"/>
        <v>12.204999999999998</v>
      </c>
      <c r="AM422" s="390">
        <f t="shared" si="94"/>
        <v>12.085999999999999</v>
      </c>
      <c r="AN422" s="390">
        <f t="shared" si="95"/>
        <v>11.68</v>
      </c>
      <c r="AO422" s="390">
        <f t="shared" si="96"/>
        <v>12.582999999999998</v>
      </c>
    </row>
    <row r="423" spans="1:41" ht="15" customHeight="1" x14ac:dyDescent="0.25">
      <c r="A423" s="127" t="s">
        <v>1653</v>
      </c>
      <c r="B423" s="125" t="s">
        <v>2077</v>
      </c>
      <c r="C423" s="125" t="s">
        <v>3998</v>
      </c>
      <c r="D423" s="125" t="s">
        <v>1549</v>
      </c>
      <c r="E423" s="125" t="s">
        <v>2452</v>
      </c>
      <c r="F423" s="126">
        <v>17.670000000000002</v>
      </c>
      <c r="G423" s="126">
        <v>17.87</v>
      </c>
      <c r="H423" s="126">
        <v>14.14</v>
      </c>
      <c r="I423" s="126"/>
      <c r="J423" s="317"/>
      <c r="K423" s="323">
        <f>ROUND(SUMIF('VGT-Bewegungsdaten'!B:B,A423,'VGT-Bewegungsdaten'!C:C),3)</f>
        <v>0</v>
      </c>
      <c r="L423" s="324">
        <f>ROUND(SUMIF('VGT-Bewegungsdaten'!B:B,$A423,'VGT-Bewegungsdaten'!D:D),2)</f>
        <v>0</v>
      </c>
      <c r="N423" s="376" t="s">
        <v>4930</v>
      </c>
      <c r="O423" s="376" t="s">
        <v>4940</v>
      </c>
      <c r="P423" s="326">
        <f>ROUND(SUMIF('AV-Bewegungsdaten'!B:B,A423,'AV-Bewegungsdaten'!C:C),3)</f>
        <v>0</v>
      </c>
      <c r="Q423" s="324">
        <f>ROUND(SUMIF('AV-Bewegungsdaten'!B:B,$A423,'AV-Bewegungsdaten'!D:D),2)</f>
        <v>0</v>
      </c>
      <c r="T423" s="327"/>
      <c r="U423" s="326">
        <f>ROUND(SUMIF('DV-Bewegungsdaten'!B:B,Kategorien!A423,'DV-Bewegungsdaten'!D:D),3)</f>
        <v>0</v>
      </c>
      <c r="V423" s="324">
        <f>ROUND(SUMIF('DV-Bewegungsdaten'!B:B,Kategorien!A423,'DV-Bewegungsdaten'!E:E),3)</f>
        <v>0</v>
      </c>
      <c r="AD423" s="390">
        <f t="shared" si="85"/>
        <v>12.931000000000001</v>
      </c>
      <c r="AE423" s="390">
        <f t="shared" si="86"/>
        <v>13.588000000000001</v>
      </c>
      <c r="AF423" s="390">
        <f t="shared" si="87"/>
        <v>14.807</v>
      </c>
      <c r="AG423" s="390">
        <f t="shared" si="88"/>
        <v>14.174000000000001</v>
      </c>
      <c r="AH423" s="390">
        <f t="shared" si="89"/>
        <v>14.086000000000002</v>
      </c>
      <c r="AI423" s="390">
        <f t="shared" si="90"/>
        <v>14.618000000000002</v>
      </c>
      <c r="AJ423" s="390">
        <f t="shared" si="91"/>
        <v>13.901000000000002</v>
      </c>
      <c r="AK423" s="390">
        <f t="shared" si="92"/>
        <v>14.185</v>
      </c>
      <c r="AL423" s="390">
        <f t="shared" si="93"/>
        <v>14.295000000000002</v>
      </c>
      <c r="AM423" s="390">
        <f t="shared" si="94"/>
        <v>14.176000000000002</v>
      </c>
      <c r="AN423" s="390">
        <f t="shared" si="95"/>
        <v>13.770000000000001</v>
      </c>
      <c r="AO423" s="390">
        <f t="shared" si="96"/>
        <v>14.673000000000002</v>
      </c>
    </row>
    <row r="424" spans="1:41" ht="15" customHeight="1" x14ac:dyDescent="0.25">
      <c r="A424" s="127" t="s">
        <v>1654</v>
      </c>
      <c r="B424" s="125" t="s">
        <v>2077</v>
      </c>
      <c r="C424" s="125" t="s">
        <v>3998</v>
      </c>
      <c r="D424" s="125" t="s">
        <v>1551</v>
      </c>
      <c r="E424" s="125" t="s">
        <v>1538</v>
      </c>
      <c r="F424" s="126">
        <v>20.67</v>
      </c>
      <c r="G424" s="126">
        <v>20.87</v>
      </c>
      <c r="H424" s="126">
        <v>16.54</v>
      </c>
      <c r="I424" s="126"/>
      <c r="J424" s="317"/>
      <c r="K424" s="323">
        <f>ROUND(SUMIF('VGT-Bewegungsdaten'!B:B,A424,'VGT-Bewegungsdaten'!C:C),3)</f>
        <v>0</v>
      </c>
      <c r="L424" s="324">
        <f>ROUND(SUMIF('VGT-Bewegungsdaten'!B:B,$A424,'VGT-Bewegungsdaten'!D:D),2)</f>
        <v>0</v>
      </c>
      <c r="N424" s="376" t="s">
        <v>4930</v>
      </c>
      <c r="O424" s="376" t="s">
        <v>4940</v>
      </c>
      <c r="P424" s="326">
        <f>ROUND(SUMIF('AV-Bewegungsdaten'!B:B,A424,'AV-Bewegungsdaten'!C:C),3)</f>
        <v>0</v>
      </c>
      <c r="Q424" s="324">
        <f>ROUND(SUMIF('AV-Bewegungsdaten'!B:B,$A424,'AV-Bewegungsdaten'!D:D),2)</f>
        <v>0</v>
      </c>
      <c r="T424" s="327"/>
      <c r="U424" s="326">
        <f>ROUND(SUMIF('DV-Bewegungsdaten'!B:B,Kategorien!A424,'DV-Bewegungsdaten'!D:D),3)</f>
        <v>0</v>
      </c>
      <c r="V424" s="324">
        <f>ROUND(SUMIF('DV-Bewegungsdaten'!B:B,Kategorien!A424,'DV-Bewegungsdaten'!E:E),3)</f>
        <v>0</v>
      </c>
      <c r="AD424" s="390">
        <f t="shared" si="85"/>
        <v>15.931000000000001</v>
      </c>
      <c r="AE424" s="390">
        <f t="shared" si="86"/>
        <v>16.588000000000001</v>
      </c>
      <c r="AF424" s="390">
        <f t="shared" si="87"/>
        <v>17.807000000000002</v>
      </c>
      <c r="AG424" s="390">
        <f t="shared" si="88"/>
        <v>17.173999999999999</v>
      </c>
      <c r="AH424" s="390">
        <f t="shared" si="89"/>
        <v>17.086000000000002</v>
      </c>
      <c r="AI424" s="390">
        <f t="shared" si="90"/>
        <v>17.618000000000002</v>
      </c>
      <c r="AJ424" s="390">
        <f t="shared" si="91"/>
        <v>16.901</v>
      </c>
      <c r="AK424" s="390">
        <f t="shared" si="92"/>
        <v>17.185000000000002</v>
      </c>
      <c r="AL424" s="390">
        <f t="shared" si="93"/>
        <v>17.295000000000002</v>
      </c>
      <c r="AM424" s="390">
        <f t="shared" si="94"/>
        <v>17.176000000000002</v>
      </c>
      <c r="AN424" s="390">
        <f t="shared" si="95"/>
        <v>16.770000000000003</v>
      </c>
      <c r="AO424" s="390">
        <f t="shared" si="96"/>
        <v>17.673000000000002</v>
      </c>
    </row>
    <row r="425" spans="1:41" ht="15" customHeight="1" x14ac:dyDescent="0.25">
      <c r="A425" s="127" t="s">
        <v>1655</v>
      </c>
      <c r="B425" s="125" t="s">
        <v>2077</v>
      </c>
      <c r="C425" s="125" t="s">
        <v>3998</v>
      </c>
      <c r="D425" s="125" t="s">
        <v>1553</v>
      </c>
      <c r="E425" s="125" t="s">
        <v>1541</v>
      </c>
      <c r="F425" s="126">
        <v>20.67</v>
      </c>
      <c r="G425" s="126">
        <v>20.87</v>
      </c>
      <c r="H425" s="126">
        <v>16.54</v>
      </c>
      <c r="I425" s="126"/>
      <c r="J425" s="317"/>
      <c r="K425" s="323">
        <f>ROUND(SUMIF('VGT-Bewegungsdaten'!B:B,A425,'VGT-Bewegungsdaten'!C:C),3)</f>
        <v>0</v>
      </c>
      <c r="L425" s="324">
        <f>ROUND(SUMIF('VGT-Bewegungsdaten'!B:B,$A425,'VGT-Bewegungsdaten'!D:D),2)</f>
        <v>0</v>
      </c>
      <c r="N425" s="376" t="s">
        <v>4930</v>
      </c>
      <c r="O425" s="376" t="s">
        <v>4940</v>
      </c>
      <c r="P425" s="326">
        <f>ROUND(SUMIF('AV-Bewegungsdaten'!B:B,A425,'AV-Bewegungsdaten'!C:C),3)</f>
        <v>0</v>
      </c>
      <c r="Q425" s="324">
        <f>ROUND(SUMIF('AV-Bewegungsdaten'!B:B,$A425,'AV-Bewegungsdaten'!D:D),2)</f>
        <v>0</v>
      </c>
      <c r="T425" s="327"/>
      <c r="U425" s="326">
        <f>ROUND(SUMIF('DV-Bewegungsdaten'!B:B,Kategorien!A425,'DV-Bewegungsdaten'!D:D),3)</f>
        <v>0</v>
      </c>
      <c r="V425" s="324">
        <f>ROUND(SUMIF('DV-Bewegungsdaten'!B:B,Kategorien!A425,'DV-Bewegungsdaten'!E:E),3)</f>
        <v>0</v>
      </c>
      <c r="AD425" s="390">
        <f t="shared" si="85"/>
        <v>15.931000000000001</v>
      </c>
      <c r="AE425" s="390">
        <f t="shared" si="86"/>
        <v>16.588000000000001</v>
      </c>
      <c r="AF425" s="390">
        <f t="shared" si="87"/>
        <v>17.807000000000002</v>
      </c>
      <c r="AG425" s="390">
        <f t="shared" si="88"/>
        <v>17.173999999999999</v>
      </c>
      <c r="AH425" s="390">
        <f t="shared" si="89"/>
        <v>17.086000000000002</v>
      </c>
      <c r="AI425" s="390">
        <f t="shared" si="90"/>
        <v>17.618000000000002</v>
      </c>
      <c r="AJ425" s="390">
        <f t="shared" si="91"/>
        <v>16.901</v>
      </c>
      <c r="AK425" s="390">
        <f t="shared" si="92"/>
        <v>17.185000000000002</v>
      </c>
      <c r="AL425" s="390">
        <f t="shared" si="93"/>
        <v>17.295000000000002</v>
      </c>
      <c r="AM425" s="390">
        <f t="shared" si="94"/>
        <v>17.176000000000002</v>
      </c>
      <c r="AN425" s="390">
        <f t="shared" si="95"/>
        <v>16.770000000000003</v>
      </c>
      <c r="AO425" s="390">
        <f t="shared" si="96"/>
        <v>17.673000000000002</v>
      </c>
    </row>
    <row r="426" spans="1:41" ht="15" customHeight="1" x14ac:dyDescent="0.25">
      <c r="A426" s="127" t="s">
        <v>2603</v>
      </c>
      <c r="B426" s="125" t="s">
        <v>2077</v>
      </c>
      <c r="C426" s="125" t="s">
        <v>3998</v>
      </c>
      <c r="D426" s="125" t="s">
        <v>2549</v>
      </c>
      <c r="E426" s="125" t="s">
        <v>2545</v>
      </c>
      <c r="F426" s="126">
        <v>20.64</v>
      </c>
      <c r="G426" s="126">
        <v>20.84</v>
      </c>
      <c r="H426" s="126">
        <v>16.510000000000002</v>
      </c>
      <c r="I426" s="126"/>
      <c r="J426" s="317"/>
      <c r="K426" s="323">
        <f>ROUND(SUMIF('VGT-Bewegungsdaten'!B:B,A426,'VGT-Bewegungsdaten'!C:C),3)</f>
        <v>0</v>
      </c>
      <c r="L426" s="324">
        <f>ROUND(SUMIF('VGT-Bewegungsdaten'!B:B,$A426,'VGT-Bewegungsdaten'!D:D),2)</f>
        <v>0</v>
      </c>
      <c r="N426" s="376" t="s">
        <v>4930</v>
      </c>
      <c r="O426" s="376" t="s">
        <v>4940</v>
      </c>
      <c r="P426" s="326">
        <f>ROUND(SUMIF('AV-Bewegungsdaten'!B:B,A426,'AV-Bewegungsdaten'!C:C),3)</f>
        <v>0</v>
      </c>
      <c r="Q426" s="324">
        <f>ROUND(SUMIF('AV-Bewegungsdaten'!B:B,$A426,'AV-Bewegungsdaten'!D:D),2)</f>
        <v>0</v>
      </c>
      <c r="T426" s="327"/>
      <c r="U426" s="326">
        <f>ROUND(SUMIF('DV-Bewegungsdaten'!B:B,Kategorien!A426,'DV-Bewegungsdaten'!D:D),3)</f>
        <v>0</v>
      </c>
      <c r="V426" s="324">
        <f>ROUND(SUMIF('DV-Bewegungsdaten'!B:B,Kategorien!A426,'DV-Bewegungsdaten'!E:E),3)</f>
        <v>0</v>
      </c>
      <c r="AD426" s="390">
        <f t="shared" si="85"/>
        <v>15.901</v>
      </c>
      <c r="AE426" s="390">
        <f t="shared" si="86"/>
        <v>16.558</v>
      </c>
      <c r="AF426" s="390">
        <f t="shared" si="87"/>
        <v>17.777000000000001</v>
      </c>
      <c r="AG426" s="390">
        <f t="shared" si="88"/>
        <v>17.143999999999998</v>
      </c>
      <c r="AH426" s="390">
        <f t="shared" si="89"/>
        <v>17.056000000000001</v>
      </c>
      <c r="AI426" s="390">
        <f t="shared" si="90"/>
        <v>17.588000000000001</v>
      </c>
      <c r="AJ426" s="390">
        <f t="shared" si="91"/>
        <v>16.870999999999999</v>
      </c>
      <c r="AK426" s="390">
        <f t="shared" si="92"/>
        <v>17.155000000000001</v>
      </c>
      <c r="AL426" s="390">
        <f t="shared" si="93"/>
        <v>17.265000000000001</v>
      </c>
      <c r="AM426" s="390">
        <f t="shared" si="94"/>
        <v>17.146000000000001</v>
      </c>
      <c r="AN426" s="390">
        <f t="shared" si="95"/>
        <v>16.740000000000002</v>
      </c>
      <c r="AO426" s="390">
        <f t="shared" si="96"/>
        <v>17.643000000000001</v>
      </c>
    </row>
    <row r="427" spans="1:41" ht="15" customHeight="1" x14ac:dyDescent="0.25">
      <c r="A427" s="127" t="s">
        <v>3347</v>
      </c>
      <c r="B427" s="125" t="s">
        <v>2077</v>
      </c>
      <c r="C427" s="125" t="s">
        <v>3998</v>
      </c>
      <c r="D427" s="125" t="s">
        <v>3293</v>
      </c>
      <c r="E427" s="125" t="s">
        <v>3289</v>
      </c>
      <c r="F427" s="126">
        <v>20.61</v>
      </c>
      <c r="G427" s="126">
        <v>20.81</v>
      </c>
      <c r="H427" s="126">
        <v>16.489999999999998</v>
      </c>
      <c r="I427" s="126"/>
      <c r="J427" s="317"/>
      <c r="K427" s="323">
        <f>ROUND(SUMIF('VGT-Bewegungsdaten'!B:B,A427,'VGT-Bewegungsdaten'!C:C),3)</f>
        <v>0</v>
      </c>
      <c r="L427" s="324">
        <f>ROUND(SUMIF('VGT-Bewegungsdaten'!B:B,$A427,'VGT-Bewegungsdaten'!D:D),2)</f>
        <v>0</v>
      </c>
      <c r="N427" s="376" t="s">
        <v>4930</v>
      </c>
      <c r="O427" s="376" t="s">
        <v>4940</v>
      </c>
      <c r="P427" s="326">
        <f>ROUND(SUMIF('AV-Bewegungsdaten'!B:B,A427,'AV-Bewegungsdaten'!C:C),3)</f>
        <v>0</v>
      </c>
      <c r="Q427" s="324">
        <f>ROUND(SUMIF('AV-Bewegungsdaten'!B:B,$A427,'AV-Bewegungsdaten'!D:D),2)</f>
        <v>0</v>
      </c>
      <c r="T427" s="327"/>
      <c r="U427" s="326">
        <f>ROUND(SUMIF('DV-Bewegungsdaten'!B:B,Kategorien!A427,'DV-Bewegungsdaten'!D:D),3)</f>
        <v>0</v>
      </c>
      <c r="V427" s="324">
        <f>ROUND(SUMIF('DV-Bewegungsdaten'!B:B,Kategorien!A427,'DV-Bewegungsdaten'!E:E),3)</f>
        <v>0</v>
      </c>
      <c r="AD427" s="390">
        <f t="shared" si="85"/>
        <v>15.870999999999999</v>
      </c>
      <c r="AE427" s="390">
        <f t="shared" si="86"/>
        <v>16.527999999999999</v>
      </c>
      <c r="AF427" s="390">
        <f t="shared" si="87"/>
        <v>17.747</v>
      </c>
      <c r="AG427" s="390">
        <f t="shared" si="88"/>
        <v>17.113999999999997</v>
      </c>
      <c r="AH427" s="390">
        <f t="shared" si="89"/>
        <v>17.026</v>
      </c>
      <c r="AI427" s="390">
        <f t="shared" si="90"/>
        <v>17.558</v>
      </c>
      <c r="AJ427" s="390">
        <f t="shared" si="91"/>
        <v>16.840999999999998</v>
      </c>
      <c r="AK427" s="390">
        <f t="shared" si="92"/>
        <v>17.125</v>
      </c>
      <c r="AL427" s="390">
        <f t="shared" si="93"/>
        <v>17.234999999999999</v>
      </c>
      <c r="AM427" s="390">
        <f t="shared" si="94"/>
        <v>17.116</v>
      </c>
      <c r="AN427" s="390">
        <f t="shared" si="95"/>
        <v>16.71</v>
      </c>
      <c r="AO427" s="390">
        <f t="shared" si="96"/>
        <v>17.613</v>
      </c>
    </row>
    <row r="428" spans="1:41" ht="15" customHeight="1" x14ac:dyDescent="0.25">
      <c r="A428" s="127" t="s">
        <v>4109</v>
      </c>
      <c r="B428" s="125" t="s">
        <v>2077</v>
      </c>
      <c r="C428" s="125" t="s">
        <v>3998</v>
      </c>
      <c r="D428" s="125" t="s">
        <v>4055</v>
      </c>
      <c r="E428" s="125" t="s">
        <v>4051</v>
      </c>
      <c r="F428" s="126">
        <v>20.58</v>
      </c>
      <c r="G428" s="126">
        <v>20.779999999999998</v>
      </c>
      <c r="H428" s="126">
        <v>16.46</v>
      </c>
      <c r="I428" s="126"/>
      <c r="J428" s="317"/>
      <c r="K428" s="323">
        <f>ROUND(SUMIF('VGT-Bewegungsdaten'!B:B,A428,'VGT-Bewegungsdaten'!C:C),3)</f>
        <v>0</v>
      </c>
      <c r="L428" s="324">
        <f>ROUND(SUMIF('VGT-Bewegungsdaten'!B:B,$A428,'VGT-Bewegungsdaten'!D:D),2)</f>
        <v>0</v>
      </c>
      <c r="N428" s="376" t="s">
        <v>4930</v>
      </c>
      <c r="O428" s="376" t="s">
        <v>4940</v>
      </c>
      <c r="P428" s="326">
        <f>ROUND(SUMIF('AV-Bewegungsdaten'!B:B,A428,'AV-Bewegungsdaten'!C:C),3)</f>
        <v>0</v>
      </c>
      <c r="Q428" s="324">
        <f>ROUND(SUMIF('AV-Bewegungsdaten'!B:B,$A428,'AV-Bewegungsdaten'!D:D),2)</f>
        <v>0</v>
      </c>
      <c r="T428" s="327"/>
      <c r="U428" s="326">
        <f>ROUND(SUMIF('DV-Bewegungsdaten'!B:B,Kategorien!A428,'DV-Bewegungsdaten'!D:D),3)</f>
        <v>0</v>
      </c>
      <c r="V428" s="324">
        <f>ROUND(SUMIF('DV-Bewegungsdaten'!B:B,Kategorien!A428,'DV-Bewegungsdaten'!E:E),3)</f>
        <v>0</v>
      </c>
      <c r="AD428" s="390">
        <f t="shared" si="85"/>
        <v>15.840999999999998</v>
      </c>
      <c r="AE428" s="390">
        <f t="shared" si="86"/>
        <v>16.497999999999998</v>
      </c>
      <c r="AF428" s="390">
        <f t="shared" si="87"/>
        <v>17.716999999999999</v>
      </c>
      <c r="AG428" s="390">
        <f t="shared" si="88"/>
        <v>17.083999999999996</v>
      </c>
      <c r="AH428" s="390">
        <f t="shared" si="89"/>
        <v>16.995999999999999</v>
      </c>
      <c r="AI428" s="390">
        <f t="shared" si="90"/>
        <v>17.527999999999999</v>
      </c>
      <c r="AJ428" s="390">
        <f t="shared" si="91"/>
        <v>16.810999999999996</v>
      </c>
      <c r="AK428" s="390">
        <f t="shared" si="92"/>
        <v>17.094999999999999</v>
      </c>
      <c r="AL428" s="390">
        <f t="shared" si="93"/>
        <v>17.204999999999998</v>
      </c>
      <c r="AM428" s="390">
        <f t="shared" si="94"/>
        <v>17.085999999999999</v>
      </c>
      <c r="AN428" s="390">
        <f t="shared" si="95"/>
        <v>16.68</v>
      </c>
      <c r="AO428" s="390">
        <f t="shared" si="96"/>
        <v>17.582999999999998</v>
      </c>
    </row>
    <row r="429" spans="1:41" ht="15" customHeight="1" x14ac:dyDescent="0.25">
      <c r="A429" s="127" t="s">
        <v>1656</v>
      </c>
      <c r="B429" s="125" t="s">
        <v>2077</v>
      </c>
      <c r="C429" s="125" t="s">
        <v>3998</v>
      </c>
      <c r="D429" s="125" t="s">
        <v>1555</v>
      </c>
      <c r="E429" s="125" t="s">
        <v>2452</v>
      </c>
      <c r="F429" s="126">
        <v>18.670000000000002</v>
      </c>
      <c r="G429" s="126">
        <v>18.87</v>
      </c>
      <c r="H429" s="126">
        <v>14.94</v>
      </c>
      <c r="I429" s="126"/>
      <c r="J429" s="317"/>
      <c r="K429" s="323">
        <f>ROUND(SUMIF('VGT-Bewegungsdaten'!B:B,A429,'VGT-Bewegungsdaten'!C:C),3)</f>
        <v>0</v>
      </c>
      <c r="L429" s="324">
        <f>ROUND(SUMIF('VGT-Bewegungsdaten'!B:B,$A429,'VGT-Bewegungsdaten'!D:D),2)</f>
        <v>0</v>
      </c>
      <c r="N429" s="376" t="s">
        <v>4930</v>
      </c>
      <c r="O429" s="376" t="s">
        <v>4940</v>
      </c>
      <c r="P429" s="326">
        <f>ROUND(SUMIF('AV-Bewegungsdaten'!B:B,A429,'AV-Bewegungsdaten'!C:C),3)</f>
        <v>0</v>
      </c>
      <c r="Q429" s="324">
        <f>ROUND(SUMIF('AV-Bewegungsdaten'!B:B,$A429,'AV-Bewegungsdaten'!D:D),2)</f>
        <v>0</v>
      </c>
      <c r="T429" s="327"/>
      <c r="U429" s="326">
        <f>ROUND(SUMIF('DV-Bewegungsdaten'!B:B,Kategorien!A429,'DV-Bewegungsdaten'!D:D),3)</f>
        <v>0</v>
      </c>
      <c r="V429" s="324">
        <f>ROUND(SUMIF('DV-Bewegungsdaten'!B:B,Kategorien!A429,'DV-Bewegungsdaten'!E:E),3)</f>
        <v>0</v>
      </c>
      <c r="AD429" s="390">
        <f t="shared" si="85"/>
        <v>13.931000000000001</v>
      </c>
      <c r="AE429" s="390">
        <f t="shared" si="86"/>
        <v>14.588000000000001</v>
      </c>
      <c r="AF429" s="390">
        <f t="shared" si="87"/>
        <v>15.807</v>
      </c>
      <c r="AG429" s="390">
        <f t="shared" si="88"/>
        <v>15.174000000000001</v>
      </c>
      <c r="AH429" s="390">
        <f t="shared" si="89"/>
        <v>15.086000000000002</v>
      </c>
      <c r="AI429" s="390">
        <f t="shared" si="90"/>
        <v>15.618000000000002</v>
      </c>
      <c r="AJ429" s="390">
        <f t="shared" si="91"/>
        <v>14.901000000000002</v>
      </c>
      <c r="AK429" s="390">
        <f t="shared" si="92"/>
        <v>15.185</v>
      </c>
      <c r="AL429" s="390">
        <f t="shared" si="93"/>
        <v>15.295000000000002</v>
      </c>
      <c r="AM429" s="390">
        <f t="shared" si="94"/>
        <v>15.176000000000002</v>
      </c>
      <c r="AN429" s="390">
        <f t="shared" si="95"/>
        <v>14.770000000000001</v>
      </c>
      <c r="AO429" s="390">
        <f t="shared" si="96"/>
        <v>15.673000000000002</v>
      </c>
    </row>
    <row r="430" spans="1:41" ht="15" customHeight="1" x14ac:dyDescent="0.25">
      <c r="A430" s="127" t="s">
        <v>1657</v>
      </c>
      <c r="B430" s="125" t="s">
        <v>2077</v>
      </c>
      <c r="C430" s="125" t="s">
        <v>3998</v>
      </c>
      <c r="D430" s="125" t="s">
        <v>1557</v>
      </c>
      <c r="E430" s="125" t="s">
        <v>1538</v>
      </c>
      <c r="F430" s="126">
        <v>21.67</v>
      </c>
      <c r="G430" s="126">
        <v>21.87</v>
      </c>
      <c r="H430" s="126">
        <v>17.34</v>
      </c>
      <c r="I430" s="126"/>
      <c r="J430" s="317"/>
      <c r="K430" s="323">
        <f>ROUND(SUMIF('VGT-Bewegungsdaten'!B:B,A430,'VGT-Bewegungsdaten'!C:C),3)</f>
        <v>0</v>
      </c>
      <c r="L430" s="324">
        <f>ROUND(SUMIF('VGT-Bewegungsdaten'!B:B,$A430,'VGT-Bewegungsdaten'!D:D),2)</f>
        <v>0</v>
      </c>
      <c r="N430" s="376" t="s">
        <v>4930</v>
      </c>
      <c r="O430" s="376" t="s">
        <v>4940</v>
      </c>
      <c r="P430" s="326">
        <f>ROUND(SUMIF('AV-Bewegungsdaten'!B:B,A430,'AV-Bewegungsdaten'!C:C),3)</f>
        <v>0</v>
      </c>
      <c r="Q430" s="324">
        <f>ROUND(SUMIF('AV-Bewegungsdaten'!B:B,$A430,'AV-Bewegungsdaten'!D:D),2)</f>
        <v>0</v>
      </c>
      <c r="T430" s="327"/>
      <c r="U430" s="326">
        <f>ROUND(SUMIF('DV-Bewegungsdaten'!B:B,Kategorien!A430,'DV-Bewegungsdaten'!D:D),3)</f>
        <v>0</v>
      </c>
      <c r="V430" s="324">
        <f>ROUND(SUMIF('DV-Bewegungsdaten'!B:B,Kategorien!A430,'DV-Bewegungsdaten'!E:E),3)</f>
        <v>0</v>
      </c>
      <c r="AD430" s="390">
        <f t="shared" si="85"/>
        <v>16.931000000000001</v>
      </c>
      <c r="AE430" s="390">
        <f t="shared" si="86"/>
        <v>17.588000000000001</v>
      </c>
      <c r="AF430" s="390">
        <f t="shared" si="87"/>
        <v>18.807000000000002</v>
      </c>
      <c r="AG430" s="390">
        <f t="shared" si="88"/>
        <v>18.173999999999999</v>
      </c>
      <c r="AH430" s="390">
        <f t="shared" si="89"/>
        <v>18.086000000000002</v>
      </c>
      <c r="AI430" s="390">
        <f t="shared" si="90"/>
        <v>18.618000000000002</v>
      </c>
      <c r="AJ430" s="390">
        <f t="shared" si="91"/>
        <v>17.901</v>
      </c>
      <c r="AK430" s="390">
        <f t="shared" si="92"/>
        <v>18.185000000000002</v>
      </c>
      <c r="AL430" s="390">
        <f t="shared" si="93"/>
        <v>18.295000000000002</v>
      </c>
      <c r="AM430" s="390">
        <f t="shared" si="94"/>
        <v>18.176000000000002</v>
      </c>
      <c r="AN430" s="390">
        <f t="shared" si="95"/>
        <v>17.770000000000003</v>
      </c>
      <c r="AO430" s="390">
        <f t="shared" si="96"/>
        <v>18.673000000000002</v>
      </c>
    </row>
    <row r="431" spans="1:41" ht="15" customHeight="1" x14ac:dyDescent="0.25">
      <c r="A431" s="127" t="s">
        <v>1658</v>
      </c>
      <c r="B431" s="125" t="s">
        <v>2077</v>
      </c>
      <c r="C431" s="125" t="s">
        <v>3998</v>
      </c>
      <c r="D431" s="125" t="s">
        <v>1559</v>
      </c>
      <c r="E431" s="125" t="s">
        <v>1541</v>
      </c>
      <c r="F431" s="126">
        <v>21.67</v>
      </c>
      <c r="G431" s="126">
        <v>21.87</v>
      </c>
      <c r="H431" s="126">
        <v>17.34</v>
      </c>
      <c r="I431" s="126"/>
      <c r="J431" s="317"/>
      <c r="K431" s="323">
        <f>ROUND(SUMIF('VGT-Bewegungsdaten'!B:B,A431,'VGT-Bewegungsdaten'!C:C),3)</f>
        <v>0</v>
      </c>
      <c r="L431" s="324">
        <f>ROUND(SUMIF('VGT-Bewegungsdaten'!B:B,$A431,'VGT-Bewegungsdaten'!D:D),2)</f>
        <v>0</v>
      </c>
      <c r="N431" s="376" t="s">
        <v>4930</v>
      </c>
      <c r="O431" s="376" t="s">
        <v>4940</v>
      </c>
      <c r="P431" s="326">
        <f>ROUND(SUMIF('AV-Bewegungsdaten'!B:B,A431,'AV-Bewegungsdaten'!C:C),3)</f>
        <v>0</v>
      </c>
      <c r="Q431" s="324">
        <f>ROUND(SUMIF('AV-Bewegungsdaten'!B:B,$A431,'AV-Bewegungsdaten'!D:D),2)</f>
        <v>0</v>
      </c>
      <c r="T431" s="327"/>
      <c r="U431" s="326">
        <f>ROUND(SUMIF('DV-Bewegungsdaten'!B:B,Kategorien!A431,'DV-Bewegungsdaten'!D:D),3)</f>
        <v>0</v>
      </c>
      <c r="V431" s="324">
        <f>ROUND(SUMIF('DV-Bewegungsdaten'!B:B,Kategorien!A431,'DV-Bewegungsdaten'!E:E),3)</f>
        <v>0</v>
      </c>
      <c r="AD431" s="390">
        <f t="shared" si="85"/>
        <v>16.931000000000001</v>
      </c>
      <c r="AE431" s="390">
        <f t="shared" si="86"/>
        <v>17.588000000000001</v>
      </c>
      <c r="AF431" s="390">
        <f t="shared" si="87"/>
        <v>18.807000000000002</v>
      </c>
      <c r="AG431" s="390">
        <f t="shared" si="88"/>
        <v>18.173999999999999</v>
      </c>
      <c r="AH431" s="390">
        <f t="shared" si="89"/>
        <v>18.086000000000002</v>
      </c>
      <c r="AI431" s="390">
        <f t="shared" si="90"/>
        <v>18.618000000000002</v>
      </c>
      <c r="AJ431" s="390">
        <f t="shared" si="91"/>
        <v>17.901</v>
      </c>
      <c r="AK431" s="390">
        <f t="shared" si="92"/>
        <v>18.185000000000002</v>
      </c>
      <c r="AL431" s="390">
        <f t="shared" si="93"/>
        <v>18.295000000000002</v>
      </c>
      <c r="AM431" s="390">
        <f t="shared" si="94"/>
        <v>18.176000000000002</v>
      </c>
      <c r="AN431" s="390">
        <f t="shared" si="95"/>
        <v>17.770000000000003</v>
      </c>
      <c r="AO431" s="390">
        <f t="shared" si="96"/>
        <v>18.673000000000002</v>
      </c>
    </row>
    <row r="432" spans="1:41" ht="15" customHeight="1" x14ac:dyDescent="0.25">
      <c r="A432" s="127" t="s">
        <v>2604</v>
      </c>
      <c r="B432" s="125" t="s">
        <v>2077</v>
      </c>
      <c r="C432" s="125" t="s">
        <v>3998</v>
      </c>
      <c r="D432" s="125" t="s">
        <v>2551</v>
      </c>
      <c r="E432" s="125" t="s">
        <v>2545</v>
      </c>
      <c r="F432" s="126">
        <v>21.64</v>
      </c>
      <c r="G432" s="126">
        <v>21.84</v>
      </c>
      <c r="H432" s="126">
        <v>17.309999999999999</v>
      </c>
      <c r="I432" s="126"/>
      <c r="J432" s="317"/>
      <c r="K432" s="323">
        <f>ROUND(SUMIF('VGT-Bewegungsdaten'!B:B,A432,'VGT-Bewegungsdaten'!C:C),3)</f>
        <v>0</v>
      </c>
      <c r="L432" s="324">
        <f>ROUND(SUMIF('VGT-Bewegungsdaten'!B:B,$A432,'VGT-Bewegungsdaten'!D:D),2)</f>
        <v>0</v>
      </c>
      <c r="N432" s="376" t="s">
        <v>4930</v>
      </c>
      <c r="O432" s="376" t="s">
        <v>4940</v>
      </c>
      <c r="P432" s="326">
        <f>ROUND(SUMIF('AV-Bewegungsdaten'!B:B,A432,'AV-Bewegungsdaten'!C:C),3)</f>
        <v>0</v>
      </c>
      <c r="Q432" s="324">
        <f>ROUND(SUMIF('AV-Bewegungsdaten'!B:B,$A432,'AV-Bewegungsdaten'!D:D),2)</f>
        <v>0</v>
      </c>
      <c r="T432" s="327"/>
      <c r="U432" s="326">
        <f>ROUND(SUMIF('DV-Bewegungsdaten'!B:B,Kategorien!A432,'DV-Bewegungsdaten'!D:D),3)</f>
        <v>0</v>
      </c>
      <c r="V432" s="324">
        <f>ROUND(SUMIF('DV-Bewegungsdaten'!B:B,Kategorien!A432,'DV-Bewegungsdaten'!E:E),3)</f>
        <v>0</v>
      </c>
      <c r="AD432" s="390">
        <f t="shared" si="85"/>
        <v>16.901</v>
      </c>
      <c r="AE432" s="390">
        <f t="shared" si="86"/>
        <v>17.558</v>
      </c>
      <c r="AF432" s="390">
        <f t="shared" si="87"/>
        <v>18.777000000000001</v>
      </c>
      <c r="AG432" s="390">
        <f t="shared" si="88"/>
        <v>18.143999999999998</v>
      </c>
      <c r="AH432" s="390">
        <f t="shared" si="89"/>
        <v>18.056000000000001</v>
      </c>
      <c r="AI432" s="390">
        <f t="shared" si="90"/>
        <v>18.588000000000001</v>
      </c>
      <c r="AJ432" s="390">
        <f t="shared" si="91"/>
        <v>17.870999999999999</v>
      </c>
      <c r="AK432" s="390">
        <f t="shared" si="92"/>
        <v>18.155000000000001</v>
      </c>
      <c r="AL432" s="390">
        <f t="shared" si="93"/>
        <v>18.265000000000001</v>
      </c>
      <c r="AM432" s="390">
        <f t="shared" si="94"/>
        <v>18.146000000000001</v>
      </c>
      <c r="AN432" s="390">
        <f t="shared" si="95"/>
        <v>17.740000000000002</v>
      </c>
      <c r="AO432" s="390">
        <f t="shared" si="96"/>
        <v>18.643000000000001</v>
      </c>
    </row>
    <row r="433" spans="1:41" ht="15" customHeight="1" x14ac:dyDescent="0.25">
      <c r="A433" s="127" t="s">
        <v>3348</v>
      </c>
      <c r="B433" s="125" t="s">
        <v>2077</v>
      </c>
      <c r="C433" s="125" t="s">
        <v>3998</v>
      </c>
      <c r="D433" s="125" t="s">
        <v>3295</v>
      </c>
      <c r="E433" s="125" t="s">
        <v>3289</v>
      </c>
      <c r="F433" s="126">
        <v>21.61</v>
      </c>
      <c r="G433" s="126">
        <v>21.81</v>
      </c>
      <c r="H433" s="126">
        <v>17.29</v>
      </c>
      <c r="I433" s="126"/>
      <c r="J433" s="317"/>
      <c r="K433" s="323">
        <f>ROUND(SUMIF('VGT-Bewegungsdaten'!B:B,A433,'VGT-Bewegungsdaten'!C:C),3)</f>
        <v>0</v>
      </c>
      <c r="L433" s="324">
        <f>ROUND(SUMIF('VGT-Bewegungsdaten'!B:B,$A433,'VGT-Bewegungsdaten'!D:D),2)</f>
        <v>0</v>
      </c>
      <c r="N433" s="376" t="s">
        <v>4930</v>
      </c>
      <c r="O433" s="376" t="s">
        <v>4940</v>
      </c>
      <c r="P433" s="326">
        <f>ROUND(SUMIF('AV-Bewegungsdaten'!B:B,A433,'AV-Bewegungsdaten'!C:C),3)</f>
        <v>0</v>
      </c>
      <c r="Q433" s="324">
        <f>ROUND(SUMIF('AV-Bewegungsdaten'!B:B,$A433,'AV-Bewegungsdaten'!D:D),2)</f>
        <v>0</v>
      </c>
      <c r="T433" s="327"/>
      <c r="U433" s="326">
        <f>ROUND(SUMIF('DV-Bewegungsdaten'!B:B,Kategorien!A433,'DV-Bewegungsdaten'!D:D),3)</f>
        <v>0</v>
      </c>
      <c r="V433" s="324">
        <f>ROUND(SUMIF('DV-Bewegungsdaten'!B:B,Kategorien!A433,'DV-Bewegungsdaten'!E:E),3)</f>
        <v>0</v>
      </c>
      <c r="AD433" s="390">
        <f t="shared" si="85"/>
        <v>16.870999999999999</v>
      </c>
      <c r="AE433" s="390">
        <f t="shared" si="86"/>
        <v>17.527999999999999</v>
      </c>
      <c r="AF433" s="390">
        <f t="shared" si="87"/>
        <v>18.747</v>
      </c>
      <c r="AG433" s="390">
        <f t="shared" si="88"/>
        <v>18.113999999999997</v>
      </c>
      <c r="AH433" s="390">
        <f t="shared" si="89"/>
        <v>18.026</v>
      </c>
      <c r="AI433" s="390">
        <f t="shared" si="90"/>
        <v>18.558</v>
      </c>
      <c r="AJ433" s="390">
        <f t="shared" si="91"/>
        <v>17.840999999999998</v>
      </c>
      <c r="AK433" s="390">
        <f t="shared" si="92"/>
        <v>18.125</v>
      </c>
      <c r="AL433" s="390">
        <f t="shared" si="93"/>
        <v>18.234999999999999</v>
      </c>
      <c r="AM433" s="390">
        <f t="shared" si="94"/>
        <v>18.116</v>
      </c>
      <c r="AN433" s="390">
        <f t="shared" si="95"/>
        <v>17.71</v>
      </c>
      <c r="AO433" s="390">
        <f t="shared" si="96"/>
        <v>18.613</v>
      </c>
    </row>
    <row r="434" spans="1:41" ht="15" customHeight="1" x14ac:dyDescent="0.25">
      <c r="A434" s="127" t="s">
        <v>4110</v>
      </c>
      <c r="B434" s="125" t="s">
        <v>2077</v>
      </c>
      <c r="C434" s="125" t="s">
        <v>3998</v>
      </c>
      <c r="D434" s="125" t="s">
        <v>4057</v>
      </c>
      <c r="E434" s="125" t="s">
        <v>4051</v>
      </c>
      <c r="F434" s="126">
        <v>21.58</v>
      </c>
      <c r="G434" s="126">
        <v>21.779999999999998</v>
      </c>
      <c r="H434" s="126">
        <v>17.260000000000002</v>
      </c>
      <c r="I434" s="126"/>
      <c r="J434" s="317"/>
      <c r="K434" s="323">
        <f>ROUND(SUMIF('VGT-Bewegungsdaten'!B:B,A434,'VGT-Bewegungsdaten'!C:C),3)</f>
        <v>0</v>
      </c>
      <c r="L434" s="324">
        <f>ROUND(SUMIF('VGT-Bewegungsdaten'!B:B,$A434,'VGT-Bewegungsdaten'!D:D),2)</f>
        <v>0</v>
      </c>
      <c r="N434" s="376" t="s">
        <v>4930</v>
      </c>
      <c r="O434" s="376" t="s">
        <v>4940</v>
      </c>
      <c r="P434" s="326">
        <f>ROUND(SUMIF('AV-Bewegungsdaten'!B:B,A434,'AV-Bewegungsdaten'!C:C),3)</f>
        <v>0</v>
      </c>
      <c r="Q434" s="324">
        <f>ROUND(SUMIF('AV-Bewegungsdaten'!B:B,$A434,'AV-Bewegungsdaten'!D:D),2)</f>
        <v>0</v>
      </c>
      <c r="T434" s="327"/>
      <c r="U434" s="326">
        <f>ROUND(SUMIF('DV-Bewegungsdaten'!B:B,Kategorien!A434,'DV-Bewegungsdaten'!D:D),3)</f>
        <v>0</v>
      </c>
      <c r="V434" s="324">
        <f>ROUND(SUMIF('DV-Bewegungsdaten'!B:B,Kategorien!A434,'DV-Bewegungsdaten'!E:E),3)</f>
        <v>0</v>
      </c>
      <c r="AD434" s="390">
        <f t="shared" si="85"/>
        <v>16.840999999999998</v>
      </c>
      <c r="AE434" s="390">
        <f t="shared" si="86"/>
        <v>17.497999999999998</v>
      </c>
      <c r="AF434" s="390">
        <f t="shared" si="87"/>
        <v>18.716999999999999</v>
      </c>
      <c r="AG434" s="390">
        <f t="shared" si="88"/>
        <v>18.083999999999996</v>
      </c>
      <c r="AH434" s="390">
        <f t="shared" si="89"/>
        <v>17.995999999999999</v>
      </c>
      <c r="AI434" s="390">
        <f t="shared" si="90"/>
        <v>18.527999999999999</v>
      </c>
      <c r="AJ434" s="390">
        <f t="shared" si="91"/>
        <v>17.810999999999996</v>
      </c>
      <c r="AK434" s="390">
        <f t="shared" si="92"/>
        <v>18.094999999999999</v>
      </c>
      <c r="AL434" s="390">
        <f t="shared" si="93"/>
        <v>18.204999999999998</v>
      </c>
      <c r="AM434" s="390">
        <f t="shared" si="94"/>
        <v>18.085999999999999</v>
      </c>
      <c r="AN434" s="390">
        <f t="shared" si="95"/>
        <v>17.68</v>
      </c>
      <c r="AO434" s="390">
        <f t="shared" si="96"/>
        <v>18.582999999999998</v>
      </c>
    </row>
    <row r="435" spans="1:41" ht="15" customHeight="1" x14ac:dyDescent="0.25">
      <c r="A435" s="127" t="s">
        <v>1659</v>
      </c>
      <c r="B435" s="125" t="s">
        <v>2077</v>
      </c>
      <c r="C435" s="125" t="s">
        <v>3998</v>
      </c>
      <c r="D435" s="125" t="s">
        <v>1561</v>
      </c>
      <c r="E435" s="125" t="s">
        <v>2452</v>
      </c>
      <c r="F435" s="126">
        <v>18.670000000000002</v>
      </c>
      <c r="G435" s="126">
        <v>18.87</v>
      </c>
      <c r="H435" s="126">
        <v>14.94</v>
      </c>
      <c r="I435" s="126"/>
      <c r="J435" s="317"/>
      <c r="K435" s="323">
        <f>ROUND(SUMIF('VGT-Bewegungsdaten'!B:B,A435,'VGT-Bewegungsdaten'!C:C),3)</f>
        <v>0</v>
      </c>
      <c r="L435" s="324">
        <f>ROUND(SUMIF('VGT-Bewegungsdaten'!B:B,$A435,'VGT-Bewegungsdaten'!D:D),2)</f>
        <v>0</v>
      </c>
      <c r="N435" s="376" t="s">
        <v>4930</v>
      </c>
      <c r="O435" s="376" t="s">
        <v>4940</v>
      </c>
      <c r="P435" s="326">
        <f>ROUND(SUMIF('AV-Bewegungsdaten'!B:B,A435,'AV-Bewegungsdaten'!C:C),3)</f>
        <v>0</v>
      </c>
      <c r="Q435" s="324">
        <f>ROUND(SUMIF('AV-Bewegungsdaten'!B:B,$A435,'AV-Bewegungsdaten'!D:D),2)</f>
        <v>0</v>
      </c>
      <c r="T435" s="327"/>
      <c r="U435" s="326">
        <f>ROUND(SUMIF('DV-Bewegungsdaten'!B:B,Kategorien!A435,'DV-Bewegungsdaten'!D:D),3)</f>
        <v>0</v>
      </c>
      <c r="V435" s="324">
        <f>ROUND(SUMIF('DV-Bewegungsdaten'!B:B,Kategorien!A435,'DV-Bewegungsdaten'!E:E),3)</f>
        <v>0</v>
      </c>
      <c r="AD435" s="390">
        <f t="shared" si="85"/>
        <v>13.931000000000001</v>
      </c>
      <c r="AE435" s="390">
        <f t="shared" si="86"/>
        <v>14.588000000000001</v>
      </c>
      <c r="AF435" s="390">
        <f t="shared" si="87"/>
        <v>15.807</v>
      </c>
      <c r="AG435" s="390">
        <f t="shared" si="88"/>
        <v>15.174000000000001</v>
      </c>
      <c r="AH435" s="390">
        <f t="shared" si="89"/>
        <v>15.086000000000002</v>
      </c>
      <c r="AI435" s="390">
        <f t="shared" si="90"/>
        <v>15.618000000000002</v>
      </c>
      <c r="AJ435" s="390">
        <f t="shared" si="91"/>
        <v>14.901000000000002</v>
      </c>
      <c r="AK435" s="390">
        <f t="shared" si="92"/>
        <v>15.185</v>
      </c>
      <c r="AL435" s="390">
        <f t="shared" si="93"/>
        <v>15.295000000000002</v>
      </c>
      <c r="AM435" s="390">
        <f t="shared" si="94"/>
        <v>15.176000000000002</v>
      </c>
      <c r="AN435" s="390">
        <f t="shared" si="95"/>
        <v>14.770000000000001</v>
      </c>
      <c r="AO435" s="390">
        <f t="shared" si="96"/>
        <v>15.673000000000002</v>
      </c>
    </row>
    <row r="436" spans="1:41" ht="15" customHeight="1" x14ac:dyDescent="0.25">
      <c r="A436" s="127" t="s">
        <v>1660</v>
      </c>
      <c r="B436" s="125" t="s">
        <v>2077</v>
      </c>
      <c r="C436" s="125" t="s">
        <v>3998</v>
      </c>
      <c r="D436" s="125" t="s">
        <v>1563</v>
      </c>
      <c r="E436" s="125" t="s">
        <v>1538</v>
      </c>
      <c r="F436" s="126">
        <v>21.67</v>
      </c>
      <c r="G436" s="126">
        <v>21.87</v>
      </c>
      <c r="H436" s="126">
        <v>17.34</v>
      </c>
      <c r="I436" s="126"/>
      <c r="J436" s="317"/>
      <c r="K436" s="323">
        <f>ROUND(SUMIF('VGT-Bewegungsdaten'!B:B,A436,'VGT-Bewegungsdaten'!C:C),3)</f>
        <v>0</v>
      </c>
      <c r="L436" s="324">
        <f>ROUND(SUMIF('VGT-Bewegungsdaten'!B:B,$A436,'VGT-Bewegungsdaten'!D:D),2)</f>
        <v>0</v>
      </c>
      <c r="N436" s="376" t="s">
        <v>4930</v>
      </c>
      <c r="O436" s="376" t="s">
        <v>4940</v>
      </c>
      <c r="P436" s="326">
        <f>ROUND(SUMIF('AV-Bewegungsdaten'!B:B,A436,'AV-Bewegungsdaten'!C:C),3)</f>
        <v>0</v>
      </c>
      <c r="Q436" s="324">
        <f>ROUND(SUMIF('AV-Bewegungsdaten'!B:B,$A436,'AV-Bewegungsdaten'!D:D),2)</f>
        <v>0</v>
      </c>
      <c r="T436" s="327"/>
      <c r="U436" s="326">
        <f>ROUND(SUMIF('DV-Bewegungsdaten'!B:B,Kategorien!A436,'DV-Bewegungsdaten'!D:D),3)</f>
        <v>0</v>
      </c>
      <c r="V436" s="324">
        <f>ROUND(SUMIF('DV-Bewegungsdaten'!B:B,Kategorien!A436,'DV-Bewegungsdaten'!E:E),3)</f>
        <v>0</v>
      </c>
      <c r="AD436" s="390">
        <f t="shared" si="85"/>
        <v>16.931000000000001</v>
      </c>
      <c r="AE436" s="390">
        <f t="shared" si="86"/>
        <v>17.588000000000001</v>
      </c>
      <c r="AF436" s="390">
        <f t="shared" si="87"/>
        <v>18.807000000000002</v>
      </c>
      <c r="AG436" s="390">
        <f t="shared" si="88"/>
        <v>18.173999999999999</v>
      </c>
      <c r="AH436" s="390">
        <f t="shared" si="89"/>
        <v>18.086000000000002</v>
      </c>
      <c r="AI436" s="390">
        <f t="shared" si="90"/>
        <v>18.618000000000002</v>
      </c>
      <c r="AJ436" s="390">
        <f t="shared" si="91"/>
        <v>17.901</v>
      </c>
      <c r="AK436" s="390">
        <f t="shared" si="92"/>
        <v>18.185000000000002</v>
      </c>
      <c r="AL436" s="390">
        <f t="shared" si="93"/>
        <v>18.295000000000002</v>
      </c>
      <c r="AM436" s="390">
        <f t="shared" si="94"/>
        <v>18.176000000000002</v>
      </c>
      <c r="AN436" s="390">
        <f t="shared" si="95"/>
        <v>17.770000000000003</v>
      </c>
      <c r="AO436" s="390">
        <f t="shared" si="96"/>
        <v>18.673000000000002</v>
      </c>
    </row>
    <row r="437" spans="1:41" ht="15" customHeight="1" x14ac:dyDescent="0.25">
      <c r="A437" s="127" t="s">
        <v>1661</v>
      </c>
      <c r="B437" s="125" t="s">
        <v>2077</v>
      </c>
      <c r="C437" s="125" t="s">
        <v>3998</v>
      </c>
      <c r="D437" s="125" t="s">
        <v>1565</v>
      </c>
      <c r="E437" s="125" t="s">
        <v>1541</v>
      </c>
      <c r="F437" s="126">
        <v>21.67</v>
      </c>
      <c r="G437" s="126">
        <v>21.87</v>
      </c>
      <c r="H437" s="126">
        <v>17.34</v>
      </c>
      <c r="I437" s="126"/>
      <c r="J437" s="317"/>
      <c r="K437" s="323">
        <f>ROUND(SUMIF('VGT-Bewegungsdaten'!B:B,A437,'VGT-Bewegungsdaten'!C:C),3)</f>
        <v>0</v>
      </c>
      <c r="L437" s="324">
        <f>ROUND(SUMIF('VGT-Bewegungsdaten'!B:B,$A437,'VGT-Bewegungsdaten'!D:D),2)</f>
        <v>0</v>
      </c>
      <c r="N437" s="376" t="s">
        <v>4930</v>
      </c>
      <c r="O437" s="376" t="s">
        <v>4940</v>
      </c>
      <c r="P437" s="326">
        <f>ROUND(SUMIF('AV-Bewegungsdaten'!B:B,A437,'AV-Bewegungsdaten'!C:C),3)</f>
        <v>0</v>
      </c>
      <c r="Q437" s="324">
        <f>ROUND(SUMIF('AV-Bewegungsdaten'!B:B,$A437,'AV-Bewegungsdaten'!D:D),2)</f>
        <v>0</v>
      </c>
      <c r="T437" s="327"/>
      <c r="U437" s="326">
        <f>ROUND(SUMIF('DV-Bewegungsdaten'!B:B,Kategorien!A437,'DV-Bewegungsdaten'!D:D),3)</f>
        <v>0</v>
      </c>
      <c r="V437" s="324">
        <f>ROUND(SUMIF('DV-Bewegungsdaten'!B:B,Kategorien!A437,'DV-Bewegungsdaten'!E:E),3)</f>
        <v>0</v>
      </c>
      <c r="AD437" s="390">
        <f t="shared" si="85"/>
        <v>16.931000000000001</v>
      </c>
      <c r="AE437" s="390">
        <f t="shared" si="86"/>
        <v>17.588000000000001</v>
      </c>
      <c r="AF437" s="390">
        <f t="shared" si="87"/>
        <v>18.807000000000002</v>
      </c>
      <c r="AG437" s="390">
        <f t="shared" si="88"/>
        <v>18.173999999999999</v>
      </c>
      <c r="AH437" s="390">
        <f t="shared" si="89"/>
        <v>18.086000000000002</v>
      </c>
      <c r="AI437" s="390">
        <f t="shared" si="90"/>
        <v>18.618000000000002</v>
      </c>
      <c r="AJ437" s="390">
        <f t="shared" si="91"/>
        <v>17.901</v>
      </c>
      <c r="AK437" s="390">
        <f t="shared" si="92"/>
        <v>18.185000000000002</v>
      </c>
      <c r="AL437" s="390">
        <f t="shared" si="93"/>
        <v>18.295000000000002</v>
      </c>
      <c r="AM437" s="390">
        <f t="shared" si="94"/>
        <v>18.176000000000002</v>
      </c>
      <c r="AN437" s="390">
        <f t="shared" si="95"/>
        <v>17.770000000000003</v>
      </c>
      <c r="AO437" s="390">
        <f t="shared" si="96"/>
        <v>18.673000000000002</v>
      </c>
    </row>
    <row r="438" spans="1:41" ht="15" customHeight="1" x14ac:dyDescent="0.25">
      <c r="A438" s="127" t="s">
        <v>2605</v>
      </c>
      <c r="B438" s="125" t="s">
        <v>2077</v>
      </c>
      <c r="C438" s="125" t="s">
        <v>3998</v>
      </c>
      <c r="D438" s="125" t="s">
        <v>2553</v>
      </c>
      <c r="E438" s="125" t="s">
        <v>2545</v>
      </c>
      <c r="F438" s="126">
        <v>21.64</v>
      </c>
      <c r="G438" s="126">
        <v>21.84</v>
      </c>
      <c r="H438" s="126">
        <v>17.309999999999999</v>
      </c>
      <c r="I438" s="126"/>
      <c r="J438" s="317"/>
      <c r="K438" s="323">
        <f>ROUND(SUMIF('VGT-Bewegungsdaten'!B:B,A438,'VGT-Bewegungsdaten'!C:C),3)</f>
        <v>0</v>
      </c>
      <c r="L438" s="324">
        <f>ROUND(SUMIF('VGT-Bewegungsdaten'!B:B,$A438,'VGT-Bewegungsdaten'!D:D),2)</f>
        <v>0</v>
      </c>
      <c r="N438" s="376" t="s">
        <v>4930</v>
      </c>
      <c r="O438" s="376" t="s">
        <v>4940</v>
      </c>
      <c r="P438" s="326">
        <f>ROUND(SUMIF('AV-Bewegungsdaten'!B:B,A438,'AV-Bewegungsdaten'!C:C),3)</f>
        <v>0</v>
      </c>
      <c r="Q438" s="324">
        <f>ROUND(SUMIF('AV-Bewegungsdaten'!B:B,$A438,'AV-Bewegungsdaten'!D:D),2)</f>
        <v>0</v>
      </c>
      <c r="T438" s="327"/>
      <c r="U438" s="326">
        <f>ROUND(SUMIF('DV-Bewegungsdaten'!B:B,Kategorien!A438,'DV-Bewegungsdaten'!D:D),3)</f>
        <v>0</v>
      </c>
      <c r="V438" s="324">
        <f>ROUND(SUMIF('DV-Bewegungsdaten'!B:B,Kategorien!A438,'DV-Bewegungsdaten'!E:E),3)</f>
        <v>0</v>
      </c>
      <c r="AD438" s="390">
        <f t="shared" si="85"/>
        <v>16.901</v>
      </c>
      <c r="AE438" s="390">
        <f t="shared" si="86"/>
        <v>17.558</v>
      </c>
      <c r="AF438" s="390">
        <f t="shared" si="87"/>
        <v>18.777000000000001</v>
      </c>
      <c r="AG438" s="390">
        <f t="shared" si="88"/>
        <v>18.143999999999998</v>
      </c>
      <c r="AH438" s="390">
        <f t="shared" si="89"/>
        <v>18.056000000000001</v>
      </c>
      <c r="AI438" s="390">
        <f t="shared" si="90"/>
        <v>18.588000000000001</v>
      </c>
      <c r="AJ438" s="390">
        <f t="shared" si="91"/>
        <v>17.870999999999999</v>
      </c>
      <c r="AK438" s="390">
        <f t="shared" si="92"/>
        <v>18.155000000000001</v>
      </c>
      <c r="AL438" s="390">
        <f t="shared" si="93"/>
        <v>18.265000000000001</v>
      </c>
      <c r="AM438" s="390">
        <f t="shared" si="94"/>
        <v>18.146000000000001</v>
      </c>
      <c r="AN438" s="390">
        <f t="shared" si="95"/>
        <v>17.740000000000002</v>
      </c>
      <c r="AO438" s="390">
        <f t="shared" si="96"/>
        <v>18.643000000000001</v>
      </c>
    </row>
    <row r="439" spans="1:41" ht="15" customHeight="1" x14ac:dyDescent="0.25">
      <c r="A439" s="127" t="s">
        <v>3349</v>
      </c>
      <c r="B439" s="125" t="s">
        <v>2077</v>
      </c>
      <c r="C439" s="125" t="s">
        <v>3998</v>
      </c>
      <c r="D439" s="125" t="s">
        <v>3297</v>
      </c>
      <c r="E439" s="125" t="s">
        <v>3289</v>
      </c>
      <c r="F439" s="126">
        <v>21.61</v>
      </c>
      <c r="G439" s="126">
        <v>21.81</v>
      </c>
      <c r="H439" s="126">
        <v>17.29</v>
      </c>
      <c r="I439" s="126"/>
      <c r="J439" s="317"/>
      <c r="K439" s="323">
        <f>ROUND(SUMIF('VGT-Bewegungsdaten'!B:B,A439,'VGT-Bewegungsdaten'!C:C),3)</f>
        <v>0</v>
      </c>
      <c r="L439" s="324">
        <f>ROUND(SUMIF('VGT-Bewegungsdaten'!B:B,$A439,'VGT-Bewegungsdaten'!D:D),2)</f>
        <v>0</v>
      </c>
      <c r="N439" s="376" t="s">
        <v>4930</v>
      </c>
      <c r="O439" s="376" t="s">
        <v>4940</v>
      </c>
      <c r="P439" s="326">
        <f>ROUND(SUMIF('AV-Bewegungsdaten'!B:B,A439,'AV-Bewegungsdaten'!C:C),3)</f>
        <v>0</v>
      </c>
      <c r="Q439" s="324">
        <f>ROUND(SUMIF('AV-Bewegungsdaten'!B:B,$A439,'AV-Bewegungsdaten'!D:D),2)</f>
        <v>0</v>
      </c>
      <c r="T439" s="327"/>
      <c r="U439" s="326">
        <f>ROUND(SUMIF('DV-Bewegungsdaten'!B:B,Kategorien!A439,'DV-Bewegungsdaten'!D:D),3)</f>
        <v>0</v>
      </c>
      <c r="V439" s="324">
        <f>ROUND(SUMIF('DV-Bewegungsdaten'!B:B,Kategorien!A439,'DV-Bewegungsdaten'!E:E),3)</f>
        <v>0</v>
      </c>
      <c r="AD439" s="390">
        <f t="shared" si="85"/>
        <v>16.870999999999999</v>
      </c>
      <c r="AE439" s="390">
        <f t="shared" si="86"/>
        <v>17.527999999999999</v>
      </c>
      <c r="AF439" s="390">
        <f t="shared" si="87"/>
        <v>18.747</v>
      </c>
      <c r="AG439" s="390">
        <f t="shared" si="88"/>
        <v>18.113999999999997</v>
      </c>
      <c r="AH439" s="390">
        <f t="shared" si="89"/>
        <v>18.026</v>
      </c>
      <c r="AI439" s="390">
        <f t="shared" si="90"/>
        <v>18.558</v>
      </c>
      <c r="AJ439" s="390">
        <f t="shared" si="91"/>
        <v>17.840999999999998</v>
      </c>
      <c r="AK439" s="390">
        <f t="shared" si="92"/>
        <v>18.125</v>
      </c>
      <c r="AL439" s="390">
        <f t="shared" si="93"/>
        <v>18.234999999999999</v>
      </c>
      <c r="AM439" s="390">
        <f t="shared" si="94"/>
        <v>18.116</v>
      </c>
      <c r="AN439" s="390">
        <f t="shared" si="95"/>
        <v>17.71</v>
      </c>
      <c r="AO439" s="390">
        <f t="shared" si="96"/>
        <v>18.613</v>
      </c>
    </row>
    <row r="440" spans="1:41" ht="15" customHeight="1" x14ac:dyDescent="0.25">
      <c r="A440" s="127" t="s">
        <v>4111</v>
      </c>
      <c r="B440" s="125" t="s">
        <v>2077</v>
      </c>
      <c r="C440" s="125" t="s">
        <v>3998</v>
      </c>
      <c r="D440" s="125" t="s">
        <v>4059</v>
      </c>
      <c r="E440" s="125" t="s">
        <v>4051</v>
      </c>
      <c r="F440" s="126">
        <v>21.58</v>
      </c>
      <c r="G440" s="126">
        <v>21.779999999999998</v>
      </c>
      <c r="H440" s="126">
        <v>17.260000000000002</v>
      </c>
      <c r="I440" s="126"/>
      <c r="J440" s="317"/>
      <c r="K440" s="323">
        <f>ROUND(SUMIF('VGT-Bewegungsdaten'!B:B,A440,'VGT-Bewegungsdaten'!C:C),3)</f>
        <v>0</v>
      </c>
      <c r="L440" s="324">
        <f>ROUND(SUMIF('VGT-Bewegungsdaten'!B:B,$A440,'VGT-Bewegungsdaten'!D:D),2)</f>
        <v>0</v>
      </c>
      <c r="N440" s="376" t="s">
        <v>4930</v>
      </c>
      <c r="O440" s="376" t="s">
        <v>4940</v>
      </c>
      <c r="P440" s="326">
        <f>ROUND(SUMIF('AV-Bewegungsdaten'!B:B,A440,'AV-Bewegungsdaten'!C:C),3)</f>
        <v>0</v>
      </c>
      <c r="Q440" s="324">
        <f>ROUND(SUMIF('AV-Bewegungsdaten'!B:B,$A440,'AV-Bewegungsdaten'!D:D),2)</f>
        <v>0</v>
      </c>
      <c r="T440" s="327"/>
      <c r="U440" s="326">
        <f>ROUND(SUMIF('DV-Bewegungsdaten'!B:B,Kategorien!A440,'DV-Bewegungsdaten'!D:D),3)</f>
        <v>0</v>
      </c>
      <c r="V440" s="324">
        <f>ROUND(SUMIF('DV-Bewegungsdaten'!B:B,Kategorien!A440,'DV-Bewegungsdaten'!E:E),3)</f>
        <v>0</v>
      </c>
      <c r="AD440" s="390">
        <f t="shared" si="85"/>
        <v>16.840999999999998</v>
      </c>
      <c r="AE440" s="390">
        <f t="shared" si="86"/>
        <v>17.497999999999998</v>
      </c>
      <c r="AF440" s="390">
        <f t="shared" si="87"/>
        <v>18.716999999999999</v>
      </c>
      <c r="AG440" s="390">
        <f t="shared" si="88"/>
        <v>18.083999999999996</v>
      </c>
      <c r="AH440" s="390">
        <f t="shared" si="89"/>
        <v>17.995999999999999</v>
      </c>
      <c r="AI440" s="390">
        <f t="shared" si="90"/>
        <v>18.527999999999999</v>
      </c>
      <c r="AJ440" s="390">
        <f t="shared" si="91"/>
        <v>17.810999999999996</v>
      </c>
      <c r="AK440" s="390">
        <f t="shared" si="92"/>
        <v>18.094999999999999</v>
      </c>
      <c r="AL440" s="390">
        <f t="shared" si="93"/>
        <v>18.204999999999998</v>
      </c>
      <c r="AM440" s="390">
        <f t="shared" si="94"/>
        <v>18.085999999999999</v>
      </c>
      <c r="AN440" s="390">
        <f t="shared" si="95"/>
        <v>17.68</v>
      </c>
      <c r="AO440" s="390">
        <f t="shared" si="96"/>
        <v>18.582999999999998</v>
      </c>
    </row>
    <row r="441" spans="1:41" ht="15" customHeight="1" x14ac:dyDescent="0.25">
      <c r="A441" s="127" t="s">
        <v>1662</v>
      </c>
      <c r="B441" s="125" t="s">
        <v>2077</v>
      </c>
      <c r="C441" s="125" t="s">
        <v>3998</v>
      </c>
      <c r="D441" s="125" t="s">
        <v>1567</v>
      </c>
      <c r="E441" s="125" t="s">
        <v>2452</v>
      </c>
      <c r="F441" s="126">
        <v>19.670000000000002</v>
      </c>
      <c r="G441" s="126">
        <v>19.87</v>
      </c>
      <c r="H441" s="126">
        <v>15.74</v>
      </c>
      <c r="I441" s="126"/>
      <c r="J441" s="317"/>
      <c r="K441" s="323">
        <f>ROUND(SUMIF('VGT-Bewegungsdaten'!B:B,A441,'VGT-Bewegungsdaten'!C:C),3)</f>
        <v>0</v>
      </c>
      <c r="L441" s="324">
        <f>ROUND(SUMIF('VGT-Bewegungsdaten'!B:B,$A441,'VGT-Bewegungsdaten'!D:D),2)</f>
        <v>0</v>
      </c>
      <c r="N441" s="376" t="s">
        <v>4930</v>
      </c>
      <c r="O441" s="376" t="s">
        <v>4940</v>
      </c>
      <c r="P441" s="326">
        <f>ROUND(SUMIF('AV-Bewegungsdaten'!B:B,A441,'AV-Bewegungsdaten'!C:C),3)</f>
        <v>0</v>
      </c>
      <c r="Q441" s="324">
        <f>ROUND(SUMIF('AV-Bewegungsdaten'!B:B,$A441,'AV-Bewegungsdaten'!D:D),2)</f>
        <v>0</v>
      </c>
      <c r="T441" s="327"/>
      <c r="U441" s="326">
        <f>ROUND(SUMIF('DV-Bewegungsdaten'!B:B,Kategorien!A441,'DV-Bewegungsdaten'!D:D),3)</f>
        <v>0</v>
      </c>
      <c r="V441" s="324">
        <f>ROUND(SUMIF('DV-Bewegungsdaten'!B:B,Kategorien!A441,'DV-Bewegungsdaten'!E:E),3)</f>
        <v>0</v>
      </c>
      <c r="AD441" s="390">
        <f t="shared" si="85"/>
        <v>14.931000000000001</v>
      </c>
      <c r="AE441" s="390">
        <f t="shared" si="86"/>
        <v>15.588000000000001</v>
      </c>
      <c r="AF441" s="390">
        <f t="shared" si="87"/>
        <v>16.807000000000002</v>
      </c>
      <c r="AG441" s="390">
        <f t="shared" si="88"/>
        <v>16.173999999999999</v>
      </c>
      <c r="AH441" s="390">
        <f t="shared" si="89"/>
        <v>16.086000000000002</v>
      </c>
      <c r="AI441" s="390">
        <f t="shared" si="90"/>
        <v>16.618000000000002</v>
      </c>
      <c r="AJ441" s="390">
        <f t="shared" si="91"/>
        <v>15.901000000000002</v>
      </c>
      <c r="AK441" s="390">
        <f t="shared" si="92"/>
        <v>16.185000000000002</v>
      </c>
      <c r="AL441" s="390">
        <f t="shared" si="93"/>
        <v>16.295000000000002</v>
      </c>
      <c r="AM441" s="390">
        <f t="shared" si="94"/>
        <v>16.176000000000002</v>
      </c>
      <c r="AN441" s="390">
        <f t="shared" si="95"/>
        <v>15.770000000000001</v>
      </c>
      <c r="AO441" s="390">
        <f t="shared" si="96"/>
        <v>16.673000000000002</v>
      </c>
    </row>
    <row r="442" spans="1:41" ht="15" customHeight="1" x14ac:dyDescent="0.25">
      <c r="A442" s="127" t="s">
        <v>1663</v>
      </c>
      <c r="B442" s="125" t="s">
        <v>2077</v>
      </c>
      <c r="C442" s="125" t="s">
        <v>3998</v>
      </c>
      <c r="D442" s="125" t="s">
        <v>1569</v>
      </c>
      <c r="E442" s="125" t="s">
        <v>1538</v>
      </c>
      <c r="F442" s="126">
        <v>22.67</v>
      </c>
      <c r="G442" s="126">
        <v>22.87</v>
      </c>
      <c r="H442" s="126">
        <v>18.14</v>
      </c>
      <c r="I442" s="126"/>
      <c r="J442" s="317"/>
      <c r="K442" s="323">
        <f>ROUND(SUMIF('VGT-Bewegungsdaten'!B:B,A442,'VGT-Bewegungsdaten'!C:C),3)</f>
        <v>0</v>
      </c>
      <c r="L442" s="324">
        <f>ROUND(SUMIF('VGT-Bewegungsdaten'!B:B,$A442,'VGT-Bewegungsdaten'!D:D),2)</f>
        <v>0</v>
      </c>
      <c r="N442" s="376" t="s">
        <v>4930</v>
      </c>
      <c r="O442" s="376" t="s">
        <v>4940</v>
      </c>
      <c r="P442" s="326">
        <f>ROUND(SUMIF('AV-Bewegungsdaten'!B:B,A442,'AV-Bewegungsdaten'!C:C),3)</f>
        <v>0</v>
      </c>
      <c r="Q442" s="324">
        <f>ROUND(SUMIF('AV-Bewegungsdaten'!B:B,$A442,'AV-Bewegungsdaten'!D:D),2)</f>
        <v>0</v>
      </c>
      <c r="T442" s="327"/>
      <c r="U442" s="326">
        <f>ROUND(SUMIF('DV-Bewegungsdaten'!B:B,Kategorien!A442,'DV-Bewegungsdaten'!D:D),3)</f>
        <v>0</v>
      </c>
      <c r="V442" s="324">
        <f>ROUND(SUMIF('DV-Bewegungsdaten'!B:B,Kategorien!A442,'DV-Bewegungsdaten'!E:E),3)</f>
        <v>0</v>
      </c>
      <c r="AD442" s="390">
        <f t="shared" si="85"/>
        <v>17.931000000000001</v>
      </c>
      <c r="AE442" s="390">
        <f t="shared" si="86"/>
        <v>18.588000000000001</v>
      </c>
      <c r="AF442" s="390">
        <f t="shared" si="87"/>
        <v>19.807000000000002</v>
      </c>
      <c r="AG442" s="390">
        <f t="shared" si="88"/>
        <v>19.173999999999999</v>
      </c>
      <c r="AH442" s="390">
        <f t="shared" si="89"/>
        <v>19.086000000000002</v>
      </c>
      <c r="AI442" s="390">
        <f t="shared" si="90"/>
        <v>19.618000000000002</v>
      </c>
      <c r="AJ442" s="390">
        <f t="shared" si="91"/>
        <v>18.901</v>
      </c>
      <c r="AK442" s="390">
        <f t="shared" si="92"/>
        <v>19.185000000000002</v>
      </c>
      <c r="AL442" s="390">
        <f t="shared" si="93"/>
        <v>19.295000000000002</v>
      </c>
      <c r="AM442" s="390">
        <f t="shared" si="94"/>
        <v>19.176000000000002</v>
      </c>
      <c r="AN442" s="390">
        <f t="shared" si="95"/>
        <v>18.770000000000003</v>
      </c>
      <c r="AO442" s="390">
        <f t="shared" si="96"/>
        <v>19.673000000000002</v>
      </c>
    </row>
    <row r="443" spans="1:41" ht="15" customHeight="1" x14ac:dyDescent="0.25">
      <c r="A443" s="127" t="s">
        <v>1664</v>
      </c>
      <c r="B443" s="125" t="s">
        <v>2077</v>
      </c>
      <c r="C443" s="125" t="s">
        <v>3998</v>
      </c>
      <c r="D443" s="125" t="s">
        <v>1571</v>
      </c>
      <c r="E443" s="125" t="s">
        <v>1541</v>
      </c>
      <c r="F443" s="126">
        <v>22.67</v>
      </c>
      <c r="G443" s="126">
        <v>22.87</v>
      </c>
      <c r="H443" s="126">
        <v>18.14</v>
      </c>
      <c r="I443" s="126"/>
      <c r="J443" s="317"/>
      <c r="K443" s="323">
        <f>ROUND(SUMIF('VGT-Bewegungsdaten'!B:B,A443,'VGT-Bewegungsdaten'!C:C),3)</f>
        <v>0</v>
      </c>
      <c r="L443" s="324">
        <f>ROUND(SUMIF('VGT-Bewegungsdaten'!B:B,$A443,'VGT-Bewegungsdaten'!D:D),2)</f>
        <v>0</v>
      </c>
      <c r="N443" s="376" t="s">
        <v>4930</v>
      </c>
      <c r="O443" s="376" t="s">
        <v>4940</v>
      </c>
      <c r="P443" s="326">
        <f>ROUND(SUMIF('AV-Bewegungsdaten'!B:B,A443,'AV-Bewegungsdaten'!C:C),3)</f>
        <v>0</v>
      </c>
      <c r="Q443" s="324">
        <f>ROUND(SUMIF('AV-Bewegungsdaten'!B:B,$A443,'AV-Bewegungsdaten'!D:D),2)</f>
        <v>0</v>
      </c>
      <c r="T443" s="327"/>
      <c r="U443" s="326">
        <f>ROUND(SUMIF('DV-Bewegungsdaten'!B:B,Kategorien!A443,'DV-Bewegungsdaten'!D:D),3)</f>
        <v>0</v>
      </c>
      <c r="V443" s="324">
        <f>ROUND(SUMIF('DV-Bewegungsdaten'!B:B,Kategorien!A443,'DV-Bewegungsdaten'!E:E),3)</f>
        <v>0</v>
      </c>
      <c r="AD443" s="390">
        <f t="shared" si="85"/>
        <v>17.931000000000001</v>
      </c>
      <c r="AE443" s="390">
        <f t="shared" si="86"/>
        <v>18.588000000000001</v>
      </c>
      <c r="AF443" s="390">
        <f t="shared" si="87"/>
        <v>19.807000000000002</v>
      </c>
      <c r="AG443" s="390">
        <f t="shared" si="88"/>
        <v>19.173999999999999</v>
      </c>
      <c r="AH443" s="390">
        <f t="shared" si="89"/>
        <v>19.086000000000002</v>
      </c>
      <c r="AI443" s="390">
        <f t="shared" si="90"/>
        <v>19.618000000000002</v>
      </c>
      <c r="AJ443" s="390">
        <f t="shared" si="91"/>
        <v>18.901</v>
      </c>
      <c r="AK443" s="390">
        <f t="shared" si="92"/>
        <v>19.185000000000002</v>
      </c>
      <c r="AL443" s="390">
        <f t="shared" si="93"/>
        <v>19.295000000000002</v>
      </c>
      <c r="AM443" s="390">
        <f t="shared" si="94"/>
        <v>19.176000000000002</v>
      </c>
      <c r="AN443" s="390">
        <f t="shared" si="95"/>
        <v>18.770000000000003</v>
      </c>
      <c r="AO443" s="390">
        <f t="shared" si="96"/>
        <v>19.673000000000002</v>
      </c>
    </row>
    <row r="444" spans="1:41" ht="15" customHeight="1" x14ac:dyDescent="0.25">
      <c r="A444" s="127" t="s">
        <v>2606</v>
      </c>
      <c r="B444" s="125" t="s">
        <v>2077</v>
      </c>
      <c r="C444" s="125" t="s">
        <v>3998</v>
      </c>
      <c r="D444" s="125" t="s">
        <v>2555</v>
      </c>
      <c r="E444" s="125" t="s">
        <v>2545</v>
      </c>
      <c r="F444" s="126">
        <v>22.64</v>
      </c>
      <c r="G444" s="126">
        <v>22.84</v>
      </c>
      <c r="H444" s="126">
        <v>18.11</v>
      </c>
      <c r="I444" s="126"/>
      <c r="J444" s="317"/>
      <c r="K444" s="323">
        <f>ROUND(SUMIF('VGT-Bewegungsdaten'!B:B,A444,'VGT-Bewegungsdaten'!C:C),3)</f>
        <v>0</v>
      </c>
      <c r="L444" s="324">
        <f>ROUND(SUMIF('VGT-Bewegungsdaten'!B:B,$A444,'VGT-Bewegungsdaten'!D:D),2)</f>
        <v>0</v>
      </c>
      <c r="N444" s="376" t="s">
        <v>4930</v>
      </c>
      <c r="O444" s="376" t="s">
        <v>4940</v>
      </c>
      <c r="P444" s="326">
        <f>ROUND(SUMIF('AV-Bewegungsdaten'!B:B,A444,'AV-Bewegungsdaten'!C:C),3)</f>
        <v>0</v>
      </c>
      <c r="Q444" s="324">
        <f>ROUND(SUMIF('AV-Bewegungsdaten'!B:B,$A444,'AV-Bewegungsdaten'!D:D),2)</f>
        <v>0</v>
      </c>
      <c r="T444" s="327"/>
      <c r="U444" s="326">
        <f>ROUND(SUMIF('DV-Bewegungsdaten'!B:B,Kategorien!A444,'DV-Bewegungsdaten'!D:D),3)</f>
        <v>0</v>
      </c>
      <c r="V444" s="324">
        <f>ROUND(SUMIF('DV-Bewegungsdaten'!B:B,Kategorien!A444,'DV-Bewegungsdaten'!E:E),3)</f>
        <v>0</v>
      </c>
      <c r="AD444" s="390">
        <f t="shared" si="85"/>
        <v>17.901</v>
      </c>
      <c r="AE444" s="390">
        <f t="shared" si="86"/>
        <v>18.558</v>
      </c>
      <c r="AF444" s="390">
        <f t="shared" si="87"/>
        <v>19.777000000000001</v>
      </c>
      <c r="AG444" s="390">
        <f t="shared" si="88"/>
        <v>19.143999999999998</v>
      </c>
      <c r="AH444" s="390">
        <f t="shared" si="89"/>
        <v>19.056000000000001</v>
      </c>
      <c r="AI444" s="390">
        <f t="shared" si="90"/>
        <v>19.588000000000001</v>
      </c>
      <c r="AJ444" s="390">
        <f t="shared" si="91"/>
        <v>18.870999999999999</v>
      </c>
      <c r="AK444" s="390">
        <f t="shared" si="92"/>
        <v>19.155000000000001</v>
      </c>
      <c r="AL444" s="390">
        <f t="shared" si="93"/>
        <v>19.265000000000001</v>
      </c>
      <c r="AM444" s="390">
        <f t="shared" si="94"/>
        <v>19.146000000000001</v>
      </c>
      <c r="AN444" s="390">
        <f t="shared" si="95"/>
        <v>18.740000000000002</v>
      </c>
      <c r="AO444" s="390">
        <f t="shared" si="96"/>
        <v>19.643000000000001</v>
      </c>
    </row>
    <row r="445" spans="1:41" ht="15" customHeight="1" x14ac:dyDescent="0.25">
      <c r="A445" s="127" t="s">
        <v>3350</v>
      </c>
      <c r="B445" s="125" t="s">
        <v>2077</v>
      </c>
      <c r="C445" s="125" t="s">
        <v>3998</v>
      </c>
      <c r="D445" s="125" t="s">
        <v>3299</v>
      </c>
      <c r="E445" s="125" t="s">
        <v>3289</v>
      </c>
      <c r="F445" s="126">
        <v>22.61</v>
      </c>
      <c r="G445" s="126">
        <v>22.81</v>
      </c>
      <c r="H445" s="126">
        <v>18.09</v>
      </c>
      <c r="I445" s="126"/>
      <c r="J445" s="317"/>
      <c r="K445" s="323">
        <f>ROUND(SUMIF('VGT-Bewegungsdaten'!B:B,A445,'VGT-Bewegungsdaten'!C:C),3)</f>
        <v>0</v>
      </c>
      <c r="L445" s="324">
        <f>ROUND(SUMIF('VGT-Bewegungsdaten'!B:B,$A445,'VGT-Bewegungsdaten'!D:D),2)</f>
        <v>0</v>
      </c>
      <c r="N445" s="376" t="s">
        <v>4930</v>
      </c>
      <c r="O445" s="376" t="s">
        <v>4940</v>
      </c>
      <c r="P445" s="326">
        <f>ROUND(SUMIF('AV-Bewegungsdaten'!B:B,A445,'AV-Bewegungsdaten'!C:C),3)</f>
        <v>0</v>
      </c>
      <c r="Q445" s="324">
        <f>ROUND(SUMIF('AV-Bewegungsdaten'!B:B,$A445,'AV-Bewegungsdaten'!D:D),2)</f>
        <v>0</v>
      </c>
      <c r="T445" s="327"/>
      <c r="U445" s="326">
        <f>ROUND(SUMIF('DV-Bewegungsdaten'!B:B,Kategorien!A445,'DV-Bewegungsdaten'!D:D),3)</f>
        <v>0</v>
      </c>
      <c r="V445" s="324">
        <f>ROUND(SUMIF('DV-Bewegungsdaten'!B:B,Kategorien!A445,'DV-Bewegungsdaten'!E:E),3)</f>
        <v>0</v>
      </c>
      <c r="AD445" s="390">
        <f t="shared" si="85"/>
        <v>17.870999999999999</v>
      </c>
      <c r="AE445" s="390">
        <f t="shared" si="86"/>
        <v>18.527999999999999</v>
      </c>
      <c r="AF445" s="390">
        <f t="shared" si="87"/>
        <v>19.747</v>
      </c>
      <c r="AG445" s="390">
        <f t="shared" si="88"/>
        <v>19.113999999999997</v>
      </c>
      <c r="AH445" s="390">
        <f t="shared" si="89"/>
        <v>19.026</v>
      </c>
      <c r="AI445" s="390">
        <f t="shared" si="90"/>
        <v>19.558</v>
      </c>
      <c r="AJ445" s="390">
        <f t="shared" si="91"/>
        <v>18.840999999999998</v>
      </c>
      <c r="AK445" s="390">
        <f t="shared" si="92"/>
        <v>19.125</v>
      </c>
      <c r="AL445" s="390">
        <f t="shared" si="93"/>
        <v>19.234999999999999</v>
      </c>
      <c r="AM445" s="390">
        <f t="shared" si="94"/>
        <v>19.116</v>
      </c>
      <c r="AN445" s="390">
        <f t="shared" si="95"/>
        <v>18.71</v>
      </c>
      <c r="AO445" s="390">
        <f t="shared" si="96"/>
        <v>19.613</v>
      </c>
    </row>
    <row r="446" spans="1:41" ht="15" customHeight="1" x14ac:dyDescent="0.25">
      <c r="A446" s="127" t="s">
        <v>4112</v>
      </c>
      <c r="B446" s="125" t="s">
        <v>2077</v>
      </c>
      <c r="C446" s="125" t="s">
        <v>3998</v>
      </c>
      <c r="D446" s="125" t="s">
        <v>4061</v>
      </c>
      <c r="E446" s="125" t="s">
        <v>4051</v>
      </c>
      <c r="F446" s="126">
        <v>22.58</v>
      </c>
      <c r="G446" s="126">
        <v>22.779999999999998</v>
      </c>
      <c r="H446" s="126">
        <v>18.059999999999999</v>
      </c>
      <c r="I446" s="126"/>
      <c r="J446" s="317"/>
      <c r="K446" s="323">
        <f>ROUND(SUMIF('VGT-Bewegungsdaten'!B:B,A446,'VGT-Bewegungsdaten'!C:C),3)</f>
        <v>0</v>
      </c>
      <c r="L446" s="324">
        <f>ROUND(SUMIF('VGT-Bewegungsdaten'!B:B,$A446,'VGT-Bewegungsdaten'!D:D),2)</f>
        <v>0</v>
      </c>
      <c r="N446" s="376" t="s">
        <v>4930</v>
      </c>
      <c r="O446" s="376" t="s">
        <v>4940</v>
      </c>
      <c r="P446" s="326">
        <f>ROUND(SUMIF('AV-Bewegungsdaten'!B:B,A446,'AV-Bewegungsdaten'!C:C),3)</f>
        <v>0</v>
      </c>
      <c r="Q446" s="324">
        <f>ROUND(SUMIF('AV-Bewegungsdaten'!B:B,$A446,'AV-Bewegungsdaten'!D:D),2)</f>
        <v>0</v>
      </c>
      <c r="T446" s="327"/>
      <c r="U446" s="326">
        <f>ROUND(SUMIF('DV-Bewegungsdaten'!B:B,Kategorien!A446,'DV-Bewegungsdaten'!D:D),3)</f>
        <v>0</v>
      </c>
      <c r="V446" s="324">
        <f>ROUND(SUMIF('DV-Bewegungsdaten'!B:B,Kategorien!A446,'DV-Bewegungsdaten'!E:E),3)</f>
        <v>0</v>
      </c>
      <c r="AD446" s="390">
        <f t="shared" si="85"/>
        <v>17.840999999999998</v>
      </c>
      <c r="AE446" s="390">
        <f t="shared" si="86"/>
        <v>18.497999999999998</v>
      </c>
      <c r="AF446" s="390">
        <f t="shared" si="87"/>
        <v>19.716999999999999</v>
      </c>
      <c r="AG446" s="390">
        <f t="shared" si="88"/>
        <v>19.083999999999996</v>
      </c>
      <c r="AH446" s="390">
        <f t="shared" si="89"/>
        <v>18.995999999999999</v>
      </c>
      <c r="AI446" s="390">
        <f t="shared" si="90"/>
        <v>19.527999999999999</v>
      </c>
      <c r="AJ446" s="390">
        <f t="shared" si="91"/>
        <v>18.810999999999996</v>
      </c>
      <c r="AK446" s="390">
        <f t="shared" si="92"/>
        <v>19.094999999999999</v>
      </c>
      <c r="AL446" s="390">
        <f t="shared" si="93"/>
        <v>19.204999999999998</v>
      </c>
      <c r="AM446" s="390">
        <f t="shared" si="94"/>
        <v>19.085999999999999</v>
      </c>
      <c r="AN446" s="390">
        <f t="shared" si="95"/>
        <v>18.68</v>
      </c>
      <c r="AO446" s="390">
        <f t="shared" si="96"/>
        <v>19.582999999999998</v>
      </c>
    </row>
    <row r="447" spans="1:41" ht="15" customHeight="1" x14ac:dyDescent="0.25">
      <c r="A447" s="127" t="s">
        <v>1665</v>
      </c>
      <c r="B447" s="125" t="s">
        <v>2077</v>
      </c>
      <c r="C447" s="125" t="s">
        <v>3998</v>
      </c>
      <c r="D447" s="125" t="s">
        <v>1573</v>
      </c>
      <c r="E447" s="125" t="s">
        <v>2452</v>
      </c>
      <c r="F447" s="126">
        <v>22.67</v>
      </c>
      <c r="G447" s="126">
        <v>22.87</v>
      </c>
      <c r="H447" s="126">
        <v>18.14</v>
      </c>
      <c r="I447" s="126"/>
      <c r="J447" s="317"/>
      <c r="K447" s="323">
        <f>ROUND(SUMIF('VGT-Bewegungsdaten'!B:B,A447,'VGT-Bewegungsdaten'!C:C),3)</f>
        <v>0</v>
      </c>
      <c r="L447" s="324">
        <f>ROUND(SUMIF('VGT-Bewegungsdaten'!B:B,$A447,'VGT-Bewegungsdaten'!D:D),2)</f>
        <v>0</v>
      </c>
      <c r="N447" s="376" t="s">
        <v>4930</v>
      </c>
      <c r="O447" s="376" t="s">
        <v>4940</v>
      </c>
      <c r="P447" s="326">
        <f>ROUND(SUMIF('AV-Bewegungsdaten'!B:B,A447,'AV-Bewegungsdaten'!C:C),3)</f>
        <v>0</v>
      </c>
      <c r="Q447" s="324">
        <f>ROUND(SUMIF('AV-Bewegungsdaten'!B:B,$A447,'AV-Bewegungsdaten'!D:D),2)</f>
        <v>0</v>
      </c>
      <c r="T447" s="327"/>
      <c r="U447" s="326">
        <f>ROUND(SUMIF('DV-Bewegungsdaten'!B:B,Kategorien!A447,'DV-Bewegungsdaten'!D:D),3)</f>
        <v>0</v>
      </c>
      <c r="V447" s="324">
        <f>ROUND(SUMIF('DV-Bewegungsdaten'!B:B,Kategorien!A447,'DV-Bewegungsdaten'!E:E),3)</f>
        <v>0</v>
      </c>
      <c r="AD447" s="390">
        <f t="shared" si="85"/>
        <v>17.931000000000001</v>
      </c>
      <c r="AE447" s="390">
        <f t="shared" si="86"/>
        <v>18.588000000000001</v>
      </c>
      <c r="AF447" s="390">
        <f t="shared" si="87"/>
        <v>19.807000000000002</v>
      </c>
      <c r="AG447" s="390">
        <f t="shared" si="88"/>
        <v>19.173999999999999</v>
      </c>
      <c r="AH447" s="390">
        <f t="shared" si="89"/>
        <v>19.086000000000002</v>
      </c>
      <c r="AI447" s="390">
        <f t="shared" si="90"/>
        <v>19.618000000000002</v>
      </c>
      <c r="AJ447" s="390">
        <f t="shared" si="91"/>
        <v>18.901</v>
      </c>
      <c r="AK447" s="390">
        <f t="shared" si="92"/>
        <v>19.185000000000002</v>
      </c>
      <c r="AL447" s="390">
        <f t="shared" si="93"/>
        <v>19.295000000000002</v>
      </c>
      <c r="AM447" s="390">
        <f t="shared" si="94"/>
        <v>19.176000000000002</v>
      </c>
      <c r="AN447" s="390">
        <f t="shared" si="95"/>
        <v>18.770000000000003</v>
      </c>
      <c r="AO447" s="390">
        <f t="shared" si="96"/>
        <v>19.673000000000002</v>
      </c>
    </row>
    <row r="448" spans="1:41" ht="15" customHeight="1" x14ac:dyDescent="0.25">
      <c r="A448" s="127" t="s">
        <v>1666</v>
      </c>
      <c r="B448" s="125" t="s">
        <v>2077</v>
      </c>
      <c r="C448" s="125" t="s">
        <v>3998</v>
      </c>
      <c r="D448" s="125" t="s">
        <v>1575</v>
      </c>
      <c r="E448" s="125" t="s">
        <v>1538</v>
      </c>
      <c r="F448" s="126">
        <v>25.67</v>
      </c>
      <c r="G448" s="126">
        <v>25.87</v>
      </c>
      <c r="H448" s="126">
        <v>20.54</v>
      </c>
      <c r="I448" s="126"/>
      <c r="J448" s="317"/>
      <c r="K448" s="323">
        <f>ROUND(SUMIF('VGT-Bewegungsdaten'!B:B,A448,'VGT-Bewegungsdaten'!C:C),3)</f>
        <v>0</v>
      </c>
      <c r="L448" s="324">
        <f>ROUND(SUMIF('VGT-Bewegungsdaten'!B:B,$A448,'VGT-Bewegungsdaten'!D:D),2)</f>
        <v>0</v>
      </c>
      <c r="N448" s="376" t="s">
        <v>4930</v>
      </c>
      <c r="O448" s="376" t="s">
        <v>4940</v>
      </c>
      <c r="P448" s="326">
        <f>ROUND(SUMIF('AV-Bewegungsdaten'!B:B,A448,'AV-Bewegungsdaten'!C:C),3)</f>
        <v>0</v>
      </c>
      <c r="Q448" s="324">
        <f>ROUND(SUMIF('AV-Bewegungsdaten'!B:B,$A448,'AV-Bewegungsdaten'!D:D),2)</f>
        <v>0</v>
      </c>
      <c r="T448" s="327"/>
      <c r="U448" s="326">
        <f>ROUND(SUMIF('DV-Bewegungsdaten'!B:B,Kategorien!A448,'DV-Bewegungsdaten'!D:D),3)</f>
        <v>0</v>
      </c>
      <c r="V448" s="324">
        <f>ROUND(SUMIF('DV-Bewegungsdaten'!B:B,Kategorien!A448,'DV-Bewegungsdaten'!E:E),3)</f>
        <v>0</v>
      </c>
      <c r="AD448" s="390">
        <f t="shared" si="85"/>
        <v>20.931000000000001</v>
      </c>
      <c r="AE448" s="390">
        <f t="shared" si="86"/>
        <v>21.588000000000001</v>
      </c>
      <c r="AF448" s="390">
        <f t="shared" si="87"/>
        <v>22.807000000000002</v>
      </c>
      <c r="AG448" s="390">
        <f t="shared" si="88"/>
        <v>22.173999999999999</v>
      </c>
      <c r="AH448" s="390">
        <f t="shared" si="89"/>
        <v>22.086000000000002</v>
      </c>
      <c r="AI448" s="390">
        <f t="shared" si="90"/>
        <v>22.618000000000002</v>
      </c>
      <c r="AJ448" s="390">
        <f t="shared" si="91"/>
        <v>21.901</v>
      </c>
      <c r="AK448" s="390">
        <f t="shared" si="92"/>
        <v>22.185000000000002</v>
      </c>
      <c r="AL448" s="390">
        <f t="shared" si="93"/>
        <v>22.295000000000002</v>
      </c>
      <c r="AM448" s="390">
        <f t="shared" si="94"/>
        <v>22.176000000000002</v>
      </c>
      <c r="AN448" s="390">
        <f t="shared" si="95"/>
        <v>21.770000000000003</v>
      </c>
      <c r="AO448" s="390">
        <f t="shared" si="96"/>
        <v>22.673000000000002</v>
      </c>
    </row>
    <row r="449" spans="1:41" ht="15" customHeight="1" x14ac:dyDescent="0.25">
      <c r="A449" s="127" t="s">
        <v>1667</v>
      </c>
      <c r="B449" s="125" t="s">
        <v>2077</v>
      </c>
      <c r="C449" s="125" t="s">
        <v>3998</v>
      </c>
      <c r="D449" s="125" t="s">
        <v>1577</v>
      </c>
      <c r="E449" s="125" t="s">
        <v>1541</v>
      </c>
      <c r="F449" s="126">
        <v>25.67</v>
      </c>
      <c r="G449" s="126">
        <v>25.87</v>
      </c>
      <c r="H449" s="126">
        <v>20.54</v>
      </c>
      <c r="I449" s="126"/>
      <c r="J449" s="317"/>
      <c r="K449" s="323">
        <f>ROUND(SUMIF('VGT-Bewegungsdaten'!B:B,A449,'VGT-Bewegungsdaten'!C:C),3)</f>
        <v>0</v>
      </c>
      <c r="L449" s="324">
        <f>ROUND(SUMIF('VGT-Bewegungsdaten'!B:B,$A449,'VGT-Bewegungsdaten'!D:D),2)</f>
        <v>0</v>
      </c>
      <c r="N449" s="376" t="s">
        <v>4930</v>
      </c>
      <c r="O449" s="376" t="s">
        <v>4940</v>
      </c>
      <c r="P449" s="326">
        <f>ROUND(SUMIF('AV-Bewegungsdaten'!B:B,A449,'AV-Bewegungsdaten'!C:C),3)</f>
        <v>0</v>
      </c>
      <c r="Q449" s="324">
        <f>ROUND(SUMIF('AV-Bewegungsdaten'!B:B,$A449,'AV-Bewegungsdaten'!D:D),2)</f>
        <v>0</v>
      </c>
      <c r="T449" s="327"/>
      <c r="U449" s="326">
        <f>ROUND(SUMIF('DV-Bewegungsdaten'!B:B,Kategorien!A449,'DV-Bewegungsdaten'!D:D),3)</f>
        <v>0</v>
      </c>
      <c r="V449" s="324">
        <f>ROUND(SUMIF('DV-Bewegungsdaten'!B:B,Kategorien!A449,'DV-Bewegungsdaten'!E:E),3)</f>
        <v>0</v>
      </c>
      <c r="AD449" s="390">
        <f t="shared" si="85"/>
        <v>20.931000000000001</v>
      </c>
      <c r="AE449" s="390">
        <f t="shared" si="86"/>
        <v>21.588000000000001</v>
      </c>
      <c r="AF449" s="390">
        <f t="shared" si="87"/>
        <v>22.807000000000002</v>
      </c>
      <c r="AG449" s="390">
        <f t="shared" si="88"/>
        <v>22.173999999999999</v>
      </c>
      <c r="AH449" s="390">
        <f t="shared" si="89"/>
        <v>22.086000000000002</v>
      </c>
      <c r="AI449" s="390">
        <f t="shared" si="90"/>
        <v>22.618000000000002</v>
      </c>
      <c r="AJ449" s="390">
        <f t="shared" si="91"/>
        <v>21.901</v>
      </c>
      <c r="AK449" s="390">
        <f t="shared" si="92"/>
        <v>22.185000000000002</v>
      </c>
      <c r="AL449" s="390">
        <f t="shared" si="93"/>
        <v>22.295000000000002</v>
      </c>
      <c r="AM449" s="390">
        <f t="shared" si="94"/>
        <v>22.176000000000002</v>
      </c>
      <c r="AN449" s="390">
        <f t="shared" si="95"/>
        <v>21.770000000000003</v>
      </c>
      <c r="AO449" s="390">
        <f t="shared" si="96"/>
        <v>22.673000000000002</v>
      </c>
    </row>
    <row r="450" spans="1:41" ht="15" customHeight="1" x14ac:dyDescent="0.25">
      <c r="A450" s="127" t="s">
        <v>2607</v>
      </c>
      <c r="B450" s="125" t="s">
        <v>2077</v>
      </c>
      <c r="C450" s="125" t="s">
        <v>3998</v>
      </c>
      <c r="D450" s="125" t="s">
        <v>2557</v>
      </c>
      <c r="E450" s="125" t="s">
        <v>2545</v>
      </c>
      <c r="F450" s="126">
        <v>25.64</v>
      </c>
      <c r="G450" s="126">
        <v>25.84</v>
      </c>
      <c r="H450" s="126">
        <v>20.51</v>
      </c>
      <c r="I450" s="126"/>
      <c r="J450" s="317"/>
      <c r="K450" s="323">
        <f>ROUND(SUMIF('VGT-Bewegungsdaten'!B:B,A450,'VGT-Bewegungsdaten'!C:C),3)</f>
        <v>0</v>
      </c>
      <c r="L450" s="324">
        <f>ROUND(SUMIF('VGT-Bewegungsdaten'!B:B,$A450,'VGT-Bewegungsdaten'!D:D),2)</f>
        <v>0</v>
      </c>
      <c r="N450" s="376" t="s">
        <v>4930</v>
      </c>
      <c r="O450" s="376" t="s">
        <v>4940</v>
      </c>
      <c r="P450" s="326">
        <f>ROUND(SUMIF('AV-Bewegungsdaten'!B:B,A450,'AV-Bewegungsdaten'!C:C),3)</f>
        <v>0</v>
      </c>
      <c r="Q450" s="324">
        <f>ROUND(SUMIF('AV-Bewegungsdaten'!B:B,$A450,'AV-Bewegungsdaten'!D:D),2)</f>
        <v>0</v>
      </c>
      <c r="T450" s="327"/>
      <c r="U450" s="326">
        <f>ROUND(SUMIF('DV-Bewegungsdaten'!B:B,Kategorien!A450,'DV-Bewegungsdaten'!D:D),3)</f>
        <v>0</v>
      </c>
      <c r="V450" s="324">
        <f>ROUND(SUMIF('DV-Bewegungsdaten'!B:B,Kategorien!A450,'DV-Bewegungsdaten'!E:E),3)</f>
        <v>0</v>
      </c>
      <c r="AD450" s="390">
        <f t="shared" si="85"/>
        <v>20.901</v>
      </c>
      <c r="AE450" s="390">
        <f t="shared" si="86"/>
        <v>21.558</v>
      </c>
      <c r="AF450" s="390">
        <f t="shared" si="87"/>
        <v>22.777000000000001</v>
      </c>
      <c r="AG450" s="390">
        <f t="shared" si="88"/>
        <v>22.143999999999998</v>
      </c>
      <c r="AH450" s="390">
        <f t="shared" si="89"/>
        <v>22.056000000000001</v>
      </c>
      <c r="AI450" s="390">
        <f t="shared" si="90"/>
        <v>22.588000000000001</v>
      </c>
      <c r="AJ450" s="390">
        <f t="shared" si="91"/>
        <v>21.870999999999999</v>
      </c>
      <c r="AK450" s="390">
        <f t="shared" si="92"/>
        <v>22.155000000000001</v>
      </c>
      <c r="AL450" s="390">
        <f t="shared" si="93"/>
        <v>22.265000000000001</v>
      </c>
      <c r="AM450" s="390">
        <f t="shared" si="94"/>
        <v>22.146000000000001</v>
      </c>
      <c r="AN450" s="390">
        <f t="shared" si="95"/>
        <v>21.740000000000002</v>
      </c>
      <c r="AO450" s="390">
        <f t="shared" si="96"/>
        <v>22.643000000000001</v>
      </c>
    </row>
    <row r="451" spans="1:41" ht="15" customHeight="1" x14ac:dyDescent="0.25">
      <c r="A451" s="127" t="s">
        <v>3351</v>
      </c>
      <c r="B451" s="125" t="s">
        <v>2077</v>
      </c>
      <c r="C451" s="125" t="s">
        <v>3998</v>
      </c>
      <c r="D451" s="125" t="s">
        <v>3301</v>
      </c>
      <c r="E451" s="125" t="s">
        <v>3289</v>
      </c>
      <c r="F451" s="126">
        <v>25.61</v>
      </c>
      <c r="G451" s="126">
        <v>25.81</v>
      </c>
      <c r="H451" s="126">
        <v>20.49</v>
      </c>
      <c r="I451" s="126"/>
      <c r="J451" s="317"/>
      <c r="K451" s="323">
        <f>ROUND(SUMIF('VGT-Bewegungsdaten'!B:B,A451,'VGT-Bewegungsdaten'!C:C),3)</f>
        <v>0</v>
      </c>
      <c r="L451" s="324">
        <f>ROUND(SUMIF('VGT-Bewegungsdaten'!B:B,$A451,'VGT-Bewegungsdaten'!D:D),2)</f>
        <v>0</v>
      </c>
      <c r="N451" s="376" t="s">
        <v>4930</v>
      </c>
      <c r="O451" s="376" t="s">
        <v>4940</v>
      </c>
      <c r="P451" s="326">
        <f>ROUND(SUMIF('AV-Bewegungsdaten'!B:B,A451,'AV-Bewegungsdaten'!C:C),3)</f>
        <v>0</v>
      </c>
      <c r="Q451" s="324">
        <f>ROUND(SUMIF('AV-Bewegungsdaten'!B:B,$A451,'AV-Bewegungsdaten'!D:D),2)</f>
        <v>0</v>
      </c>
      <c r="T451" s="327"/>
      <c r="U451" s="326">
        <f>ROUND(SUMIF('DV-Bewegungsdaten'!B:B,Kategorien!A451,'DV-Bewegungsdaten'!D:D),3)</f>
        <v>0</v>
      </c>
      <c r="V451" s="324">
        <f>ROUND(SUMIF('DV-Bewegungsdaten'!B:B,Kategorien!A451,'DV-Bewegungsdaten'!E:E),3)</f>
        <v>0</v>
      </c>
      <c r="AD451" s="390">
        <f t="shared" si="85"/>
        <v>20.870999999999999</v>
      </c>
      <c r="AE451" s="390">
        <f t="shared" si="86"/>
        <v>21.527999999999999</v>
      </c>
      <c r="AF451" s="390">
        <f t="shared" si="87"/>
        <v>22.747</v>
      </c>
      <c r="AG451" s="390">
        <f t="shared" si="88"/>
        <v>22.113999999999997</v>
      </c>
      <c r="AH451" s="390">
        <f t="shared" si="89"/>
        <v>22.026</v>
      </c>
      <c r="AI451" s="390">
        <f t="shared" si="90"/>
        <v>22.558</v>
      </c>
      <c r="AJ451" s="390">
        <f t="shared" si="91"/>
        <v>21.840999999999998</v>
      </c>
      <c r="AK451" s="390">
        <f t="shared" si="92"/>
        <v>22.125</v>
      </c>
      <c r="AL451" s="390">
        <f t="shared" si="93"/>
        <v>22.234999999999999</v>
      </c>
      <c r="AM451" s="390">
        <f t="shared" si="94"/>
        <v>22.116</v>
      </c>
      <c r="AN451" s="390">
        <f t="shared" si="95"/>
        <v>21.71</v>
      </c>
      <c r="AO451" s="390">
        <f t="shared" si="96"/>
        <v>22.613</v>
      </c>
    </row>
    <row r="452" spans="1:41" ht="15" customHeight="1" x14ac:dyDescent="0.25">
      <c r="A452" s="127" t="s">
        <v>4113</v>
      </c>
      <c r="B452" s="125" t="s">
        <v>2077</v>
      </c>
      <c r="C452" s="125" t="s">
        <v>3998</v>
      </c>
      <c r="D452" s="125" t="s">
        <v>4063</v>
      </c>
      <c r="E452" s="125" t="s">
        <v>4051</v>
      </c>
      <c r="F452" s="126">
        <v>25.58</v>
      </c>
      <c r="G452" s="126">
        <v>25.779999999999998</v>
      </c>
      <c r="H452" s="126">
        <v>20.46</v>
      </c>
      <c r="I452" s="126"/>
      <c r="J452" s="317"/>
      <c r="K452" s="323">
        <f>ROUND(SUMIF('VGT-Bewegungsdaten'!B:B,A452,'VGT-Bewegungsdaten'!C:C),3)</f>
        <v>0</v>
      </c>
      <c r="L452" s="324">
        <f>ROUND(SUMIF('VGT-Bewegungsdaten'!B:B,$A452,'VGT-Bewegungsdaten'!D:D),2)</f>
        <v>0</v>
      </c>
      <c r="N452" s="376" t="s">
        <v>4930</v>
      </c>
      <c r="O452" s="376" t="s">
        <v>4940</v>
      </c>
      <c r="P452" s="326">
        <f>ROUND(SUMIF('AV-Bewegungsdaten'!B:B,A452,'AV-Bewegungsdaten'!C:C),3)</f>
        <v>0</v>
      </c>
      <c r="Q452" s="324">
        <f>ROUND(SUMIF('AV-Bewegungsdaten'!B:B,$A452,'AV-Bewegungsdaten'!D:D),2)</f>
        <v>0</v>
      </c>
      <c r="T452" s="327"/>
      <c r="U452" s="326">
        <f>ROUND(SUMIF('DV-Bewegungsdaten'!B:B,Kategorien!A452,'DV-Bewegungsdaten'!D:D),3)</f>
        <v>0</v>
      </c>
      <c r="V452" s="324">
        <f>ROUND(SUMIF('DV-Bewegungsdaten'!B:B,Kategorien!A452,'DV-Bewegungsdaten'!E:E),3)</f>
        <v>0</v>
      </c>
      <c r="AD452" s="390">
        <f t="shared" si="85"/>
        <v>20.840999999999998</v>
      </c>
      <c r="AE452" s="390">
        <f t="shared" si="86"/>
        <v>21.497999999999998</v>
      </c>
      <c r="AF452" s="390">
        <f t="shared" si="87"/>
        <v>22.716999999999999</v>
      </c>
      <c r="AG452" s="390">
        <f t="shared" si="88"/>
        <v>22.083999999999996</v>
      </c>
      <c r="AH452" s="390">
        <f t="shared" si="89"/>
        <v>21.995999999999999</v>
      </c>
      <c r="AI452" s="390">
        <f t="shared" si="90"/>
        <v>22.527999999999999</v>
      </c>
      <c r="AJ452" s="390">
        <f t="shared" si="91"/>
        <v>21.810999999999996</v>
      </c>
      <c r="AK452" s="390">
        <f t="shared" si="92"/>
        <v>22.094999999999999</v>
      </c>
      <c r="AL452" s="390">
        <f t="shared" si="93"/>
        <v>22.204999999999998</v>
      </c>
      <c r="AM452" s="390">
        <f t="shared" si="94"/>
        <v>22.085999999999999</v>
      </c>
      <c r="AN452" s="390">
        <f t="shared" si="95"/>
        <v>21.68</v>
      </c>
      <c r="AO452" s="390">
        <f t="shared" si="96"/>
        <v>22.582999999999998</v>
      </c>
    </row>
    <row r="453" spans="1:41" ht="15" customHeight="1" x14ac:dyDescent="0.25">
      <c r="A453" s="127" t="s">
        <v>6001</v>
      </c>
      <c r="B453" s="125" t="s">
        <v>2077</v>
      </c>
      <c r="C453" s="125" t="s">
        <v>3998</v>
      </c>
      <c r="D453" s="125" t="s">
        <v>6002</v>
      </c>
      <c r="E453" s="125" t="s">
        <v>6003</v>
      </c>
      <c r="F453" s="126">
        <v>25.470000000000002</v>
      </c>
      <c r="G453" s="126">
        <v>25.67</v>
      </c>
      <c r="H453" s="126">
        <v>20.38</v>
      </c>
      <c r="I453" s="126"/>
      <c r="J453" s="317"/>
      <c r="K453" s="323">
        <f>ROUND(SUMIF('VGT-Bewegungsdaten'!B:B,A453,'VGT-Bewegungsdaten'!C:C),3)</f>
        <v>0</v>
      </c>
      <c r="L453" s="324">
        <f>ROUND(SUMIF('VGT-Bewegungsdaten'!B:B,$A453,'VGT-Bewegungsdaten'!D:D),2)</f>
        <v>0</v>
      </c>
      <c r="N453" s="376" t="s">
        <v>4930</v>
      </c>
      <c r="O453" s="376" t="s">
        <v>4940</v>
      </c>
      <c r="P453" s="326">
        <f>ROUND(SUMIF('AV-Bewegungsdaten'!B:B,A453,'AV-Bewegungsdaten'!C:C),3)</f>
        <v>0</v>
      </c>
      <c r="Q453" s="324">
        <f>ROUND(SUMIF('AV-Bewegungsdaten'!B:B,$A453,'AV-Bewegungsdaten'!D:D),2)</f>
        <v>0</v>
      </c>
      <c r="T453" s="327"/>
      <c r="U453" s="326">
        <f>ROUND(SUMIF('DV-Bewegungsdaten'!B:B,Kategorien!A453,'DV-Bewegungsdaten'!D:D),3)</f>
        <v>0</v>
      </c>
      <c r="V453" s="324">
        <f>ROUND(SUMIF('DV-Bewegungsdaten'!B:B,Kategorien!A453,'DV-Bewegungsdaten'!E:E),3)</f>
        <v>0</v>
      </c>
      <c r="AD453" s="390">
        <f t="shared" si="85"/>
        <v>20.731000000000002</v>
      </c>
      <c r="AE453" s="390">
        <f t="shared" si="86"/>
        <v>21.388000000000002</v>
      </c>
      <c r="AF453" s="390">
        <f t="shared" si="87"/>
        <v>22.607000000000003</v>
      </c>
      <c r="AG453" s="390">
        <f t="shared" si="88"/>
        <v>21.974</v>
      </c>
      <c r="AH453" s="390">
        <f t="shared" si="89"/>
        <v>21.886000000000003</v>
      </c>
      <c r="AI453" s="390">
        <f t="shared" si="90"/>
        <v>22.418000000000003</v>
      </c>
      <c r="AJ453" s="390">
        <f t="shared" si="91"/>
        <v>21.701000000000001</v>
      </c>
      <c r="AK453" s="390">
        <f t="shared" si="92"/>
        <v>21.985000000000003</v>
      </c>
      <c r="AL453" s="390">
        <f t="shared" si="93"/>
        <v>22.095000000000002</v>
      </c>
      <c r="AM453" s="390">
        <f t="shared" si="94"/>
        <v>21.976000000000003</v>
      </c>
      <c r="AN453" s="390">
        <f t="shared" si="95"/>
        <v>21.57</v>
      </c>
      <c r="AO453" s="390">
        <f t="shared" si="96"/>
        <v>22.473000000000003</v>
      </c>
    </row>
    <row r="454" spans="1:41" ht="15" customHeight="1" x14ac:dyDescent="0.25">
      <c r="A454" s="127" t="s">
        <v>1668</v>
      </c>
      <c r="B454" s="125" t="s">
        <v>2077</v>
      </c>
      <c r="C454" s="125" t="s">
        <v>3998</v>
      </c>
      <c r="D454" s="125" t="s">
        <v>1579</v>
      </c>
      <c r="E454" s="125" t="s">
        <v>2452</v>
      </c>
      <c r="F454" s="126">
        <v>23.67</v>
      </c>
      <c r="G454" s="126">
        <v>23.87</v>
      </c>
      <c r="H454" s="126">
        <v>18.940000000000001</v>
      </c>
      <c r="I454" s="126"/>
      <c r="J454" s="317"/>
      <c r="K454" s="323">
        <f>ROUND(SUMIF('VGT-Bewegungsdaten'!B:B,A454,'VGT-Bewegungsdaten'!C:C),3)</f>
        <v>0</v>
      </c>
      <c r="L454" s="324">
        <f>ROUND(SUMIF('VGT-Bewegungsdaten'!B:B,$A454,'VGT-Bewegungsdaten'!D:D),2)</f>
        <v>0</v>
      </c>
      <c r="N454" s="376" t="s">
        <v>4930</v>
      </c>
      <c r="O454" s="376" t="s">
        <v>4940</v>
      </c>
      <c r="P454" s="326">
        <f>ROUND(SUMIF('AV-Bewegungsdaten'!B:B,A454,'AV-Bewegungsdaten'!C:C),3)</f>
        <v>0</v>
      </c>
      <c r="Q454" s="324">
        <f>ROUND(SUMIF('AV-Bewegungsdaten'!B:B,$A454,'AV-Bewegungsdaten'!D:D),2)</f>
        <v>0</v>
      </c>
      <c r="T454" s="327"/>
      <c r="U454" s="326">
        <f>ROUND(SUMIF('DV-Bewegungsdaten'!B:B,Kategorien!A454,'DV-Bewegungsdaten'!D:D),3)</f>
        <v>0</v>
      </c>
      <c r="V454" s="324">
        <f>ROUND(SUMIF('DV-Bewegungsdaten'!B:B,Kategorien!A454,'DV-Bewegungsdaten'!E:E),3)</f>
        <v>0</v>
      </c>
      <c r="AD454" s="390">
        <f t="shared" si="85"/>
        <v>18.931000000000001</v>
      </c>
      <c r="AE454" s="390">
        <f t="shared" si="86"/>
        <v>19.588000000000001</v>
      </c>
      <c r="AF454" s="390">
        <f t="shared" si="87"/>
        <v>20.807000000000002</v>
      </c>
      <c r="AG454" s="390">
        <f t="shared" si="88"/>
        <v>20.173999999999999</v>
      </c>
      <c r="AH454" s="390">
        <f t="shared" si="89"/>
        <v>20.086000000000002</v>
      </c>
      <c r="AI454" s="390">
        <f t="shared" si="90"/>
        <v>20.618000000000002</v>
      </c>
      <c r="AJ454" s="390">
        <f t="shared" si="91"/>
        <v>19.901</v>
      </c>
      <c r="AK454" s="390">
        <f t="shared" si="92"/>
        <v>20.185000000000002</v>
      </c>
      <c r="AL454" s="390">
        <f t="shared" si="93"/>
        <v>20.295000000000002</v>
      </c>
      <c r="AM454" s="390">
        <f t="shared" si="94"/>
        <v>20.176000000000002</v>
      </c>
      <c r="AN454" s="390">
        <f t="shared" si="95"/>
        <v>19.770000000000003</v>
      </c>
      <c r="AO454" s="390">
        <f t="shared" si="96"/>
        <v>20.673000000000002</v>
      </c>
    </row>
    <row r="455" spans="1:41" ht="15" customHeight="1" x14ac:dyDescent="0.25">
      <c r="A455" s="127" t="s">
        <v>1669</v>
      </c>
      <c r="B455" s="125" t="s">
        <v>2077</v>
      </c>
      <c r="C455" s="125" t="s">
        <v>3998</v>
      </c>
      <c r="D455" s="125" t="s">
        <v>1581</v>
      </c>
      <c r="E455" s="125" t="s">
        <v>1538</v>
      </c>
      <c r="F455" s="126">
        <v>26.67</v>
      </c>
      <c r="G455" s="126">
        <v>26.87</v>
      </c>
      <c r="H455" s="126">
        <v>21.34</v>
      </c>
      <c r="I455" s="126"/>
      <c r="J455" s="317"/>
      <c r="K455" s="323">
        <f>ROUND(SUMIF('VGT-Bewegungsdaten'!B:B,A455,'VGT-Bewegungsdaten'!C:C),3)</f>
        <v>0</v>
      </c>
      <c r="L455" s="324">
        <f>ROUND(SUMIF('VGT-Bewegungsdaten'!B:B,$A455,'VGT-Bewegungsdaten'!D:D),2)</f>
        <v>0</v>
      </c>
      <c r="N455" s="376" t="s">
        <v>4930</v>
      </c>
      <c r="O455" s="376" t="s">
        <v>4940</v>
      </c>
      <c r="P455" s="326">
        <f>ROUND(SUMIF('AV-Bewegungsdaten'!B:B,A455,'AV-Bewegungsdaten'!C:C),3)</f>
        <v>0</v>
      </c>
      <c r="Q455" s="324">
        <f>ROUND(SUMIF('AV-Bewegungsdaten'!B:B,$A455,'AV-Bewegungsdaten'!D:D),2)</f>
        <v>0</v>
      </c>
      <c r="T455" s="327"/>
      <c r="U455" s="326">
        <f>ROUND(SUMIF('DV-Bewegungsdaten'!B:B,Kategorien!A455,'DV-Bewegungsdaten'!D:D),3)</f>
        <v>0</v>
      </c>
      <c r="V455" s="324">
        <f>ROUND(SUMIF('DV-Bewegungsdaten'!B:B,Kategorien!A455,'DV-Bewegungsdaten'!E:E),3)</f>
        <v>0</v>
      </c>
      <c r="AD455" s="390">
        <f t="shared" si="85"/>
        <v>21.931000000000001</v>
      </c>
      <c r="AE455" s="390">
        <f t="shared" si="86"/>
        <v>22.588000000000001</v>
      </c>
      <c r="AF455" s="390">
        <f t="shared" si="87"/>
        <v>23.807000000000002</v>
      </c>
      <c r="AG455" s="390">
        <f t="shared" si="88"/>
        <v>23.173999999999999</v>
      </c>
      <c r="AH455" s="390">
        <f t="shared" si="89"/>
        <v>23.086000000000002</v>
      </c>
      <c r="AI455" s="390">
        <f t="shared" si="90"/>
        <v>23.618000000000002</v>
      </c>
      <c r="AJ455" s="390">
        <f t="shared" si="91"/>
        <v>22.901</v>
      </c>
      <c r="AK455" s="390">
        <f t="shared" si="92"/>
        <v>23.185000000000002</v>
      </c>
      <c r="AL455" s="390">
        <f t="shared" si="93"/>
        <v>23.295000000000002</v>
      </c>
      <c r="AM455" s="390">
        <f t="shared" si="94"/>
        <v>23.176000000000002</v>
      </c>
      <c r="AN455" s="390">
        <f t="shared" si="95"/>
        <v>22.770000000000003</v>
      </c>
      <c r="AO455" s="390">
        <f t="shared" si="96"/>
        <v>23.673000000000002</v>
      </c>
    </row>
    <row r="456" spans="1:41" ht="15" customHeight="1" x14ac:dyDescent="0.25">
      <c r="A456" s="127" t="s">
        <v>1670</v>
      </c>
      <c r="B456" s="125" t="s">
        <v>2077</v>
      </c>
      <c r="C456" s="125" t="s">
        <v>3998</v>
      </c>
      <c r="D456" s="125" t="s">
        <v>1583</v>
      </c>
      <c r="E456" s="125" t="s">
        <v>1541</v>
      </c>
      <c r="F456" s="126">
        <v>26.67</v>
      </c>
      <c r="G456" s="126">
        <v>26.87</v>
      </c>
      <c r="H456" s="126">
        <v>21.34</v>
      </c>
      <c r="I456" s="126"/>
      <c r="J456" s="317"/>
      <c r="K456" s="323">
        <f>ROUND(SUMIF('VGT-Bewegungsdaten'!B:B,A456,'VGT-Bewegungsdaten'!C:C),3)</f>
        <v>0</v>
      </c>
      <c r="L456" s="324">
        <f>ROUND(SUMIF('VGT-Bewegungsdaten'!B:B,$A456,'VGT-Bewegungsdaten'!D:D),2)</f>
        <v>0</v>
      </c>
      <c r="N456" s="376" t="s">
        <v>4930</v>
      </c>
      <c r="O456" s="376" t="s">
        <v>4940</v>
      </c>
      <c r="P456" s="326">
        <f>ROUND(SUMIF('AV-Bewegungsdaten'!B:B,A456,'AV-Bewegungsdaten'!C:C),3)</f>
        <v>0</v>
      </c>
      <c r="Q456" s="324">
        <f>ROUND(SUMIF('AV-Bewegungsdaten'!B:B,$A456,'AV-Bewegungsdaten'!D:D),2)</f>
        <v>0</v>
      </c>
      <c r="T456" s="327"/>
      <c r="U456" s="326">
        <f>ROUND(SUMIF('DV-Bewegungsdaten'!B:B,Kategorien!A456,'DV-Bewegungsdaten'!D:D),3)</f>
        <v>0</v>
      </c>
      <c r="V456" s="324">
        <f>ROUND(SUMIF('DV-Bewegungsdaten'!B:B,Kategorien!A456,'DV-Bewegungsdaten'!E:E),3)</f>
        <v>0</v>
      </c>
      <c r="AD456" s="390">
        <f t="shared" si="85"/>
        <v>21.931000000000001</v>
      </c>
      <c r="AE456" s="390">
        <f t="shared" si="86"/>
        <v>22.588000000000001</v>
      </c>
      <c r="AF456" s="390">
        <f t="shared" si="87"/>
        <v>23.807000000000002</v>
      </c>
      <c r="AG456" s="390">
        <f t="shared" si="88"/>
        <v>23.173999999999999</v>
      </c>
      <c r="AH456" s="390">
        <f t="shared" si="89"/>
        <v>23.086000000000002</v>
      </c>
      <c r="AI456" s="390">
        <f t="shared" si="90"/>
        <v>23.618000000000002</v>
      </c>
      <c r="AJ456" s="390">
        <f t="shared" si="91"/>
        <v>22.901</v>
      </c>
      <c r="AK456" s="390">
        <f t="shared" si="92"/>
        <v>23.185000000000002</v>
      </c>
      <c r="AL456" s="390">
        <f t="shared" si="93"/>
        <v>23.295000000000002</v>
      </c>
      <c r="AM456" s="390">
        <f t="shared" si="94"/>
        <v>23.176000000000002</v>
      </c>
      <c r="AN456" s="390">
        <f t="shared" si="95"/>
        <v>22.770000000000003</v>
      </c>
      <c r="AO456" s="390">
        <f t="shared" si="96"/>
        <v>23.673000000000002</v>
      </c>
    </row>
    <row r="457" spans="1:41" ht="15" customHeight="1" x14ac:dyDescent="0.25">
      <c r="A457" s="127" t="s">
        <v>2608</v>
      </c>
      <c r="B457" s="125" t="s">
        <v>2077</v>
      </c>
      <c r="C457" s="125" t="s">
        <v>3998</v>
      </c>
      <c r="D457" s="125" t="s">
        <v>2559</v>
      </c>
      <c r="E457" s="125" t="s">
        <v>2545</v>
      </c>
      <c r="F457" s="126">
        <v>26.64</v>
      </c>
      <c r="G457" s="126">
        <v>26.84</v>
      </c>
      <c r="H457" s="126">
        <v>21.31</v>
      </c>
      <c r="I457" s="126"/>
      <c r="J457" s="317"/>
      <c r="K457" s="323">
        <f>ROUND(SUMIF('VGT-Bewegungsdaten'!B:B,A457,'VGT-Bewegungsdaten'!C:C),3)</f>
        <v>0</v>
      </c>
      <c r="L457" s="324">
        <f>ROUND(SUMIF('VGT-Bewegungsdaten'!B:B,$A457,'VGT-Bewegungsdaten'!D:D),2)</f>
        <v>0</v>
      </c>
      <c r="N457" s="376" t="s">
        <v>4930</v>
      </c>
      <c r="O457" s="376" t="s">
        <v>4940</v>
      </c>
      <c r="P457" s="326">
        <f>ROUND(SUMIF('AV-Bewegungsdaten'!B:B,A457,'AV-Bewegungsdaten'!C:C),3)</f>
        <v>0</v>
      </c>
      <c r="Q457" s="324">
        <f>ROUND(SUMIF('AV-Bewegungsdaten'!B:B,$A457,'AV-Bewegungsdaten'!D:D),2)</f>
        <v>0</v>
      </c>
      <c r="T457" s="327"/>
      <c r="U457" s="326">
        <f>ROUND(SUMIF('DV-Bewegungsdaten'!B:B,Kategorien!A457,'DV-Bewegungsdaten'!D:D),3)</f>
        <v>0</v>
      </c>
      <c r="V457" s="324">
        <f>ROUND(SUMIF('DV-Bewegungsdaten'!B:B,Kategorien!A457,'DV-Bewegungsdaten'!E:E),3)</f>
        <v>0</v>
      </c>
      <c r="AD457" s="390">
        <f t="shared" si="85"/>
        <v>21.901</v>
      </c>
      <c r="AE457" s="390">
        <f t="shared" si="86"/>
        <v>22.558</v>
      </c>
      <c r="AF457" s="390">
        <f t="shared" si="87"/>
        <v>23.777000000000001</v>
      </c>
      <c r="AG457" s="390">
        <f t="shared" si="88"/>
        <v>23.143999999999998</v>
      </c>
      <c r="AH457" s="390">
        <f t="shared" si="89"/>
        <v>23.056000000000001</v>
      </c>
      <c r="AI457" s="390">
        <f t="shared" si="90"/>
        <v>23.588000000000001</v>
      </c>
      <c r="AJ457" s="390">
        <f t="shared" si="91"/>
        <v>22.870999999999999</v>
      </c>
      <c r="AK457" s="390">
        <f t="shared" si="92"/>
        <v>23.155000000000001</v>
      </c>
      <c r="AL457" s="390">
        <f t="shared" si="93"/>
        <v>23.265000000000001</v>
      </c>
      <c r="AM457" s="390">
        <f t="shared" si="94"/>
        <v>23.146000000000001</v>
      </c>
      <c r="AN457" s="390">
        <f t="shared" si="95"/>
        <v>22.740000000000002</v>
      </c>
      <c r="AO457" s="390">
        <f t="shared" si="96"/>
        <v>23.643000000000001</v>
      </c>
    </row>
    <row r="458" spans="1:41" ht="15" customHeight="1" x14ac:dyDescent="0.25">
      <c r="A458" s="127" t="s">
        <v>3352</v>
      </c>
      <c r="B458" s="125" t="s">
        <v>2077</v>
      </c>
      <c r="C458" s="125" t="s">
        <v>3998</v>
      </c>
      <c r="D458" s="125" t="s">
        <v>3303</v>
      </c>
      <c r="E458" s="125" t="s">
        <v>3289</v>
      </c>
      <c r="F458" s="126">
        <v>26.61</v>
      </c>
      <c r="G458" s="126">
        <v>26.81</v>
      </c>
      <c r="H458" s="126">
        <v>21.29</v>
      </c>
      <c r="I458" s="126"/>
      <c r="J458" s="317"/>
      <c r="K458" s="323">
        <f>ROUND(SUMIF('VGT-Bewegungsdaten'!B:B,A458,'VGT-Bewegungsdaten'!C:C),3)</f>
        <v>0</v>
      </c>
      <c r="L458" s="324">
        <f>ROUND(SUMIF('VGT-Bewegungsdaten'!B:B,$A458,'VGT-Bewegungsdaten'!D:D),2)</f>
        <v>0</v>
      </c>
      <c r="N458" s="376" t="s">
        <v>4930</v>
      </c>
      <c r="O458" s="376" t="s">
        <v>4940</v>
      </c>
      <c r="P458" s="326">
        <f>ROUND(SUMIF('AV-Bewegungsdaten'!B:B,A458,'AV-Bewegungsdaten'!C:C),3)</f>
        <v>0</v>
      </c>
      <c r="Q458" s="324">
        <f>ROUND(SUMIF('AV-Bewegungsdaten'!B:B,$A458,'AV-Bewegungsdaten'!D:D),2)</f>
        <v>0</v>
      </c>
      <c r="T458" s="327"/>
      <c r="U458" s="326">
        <f>ROUND(SUMIF('DV-Bewegungsdaten'!B:B,Kategorien!A458,'DV-Bewegungsdaten'!D:D),3)</f>
        <v>0</v>
      </c>
      <c r="V458" s="324">
        <f>ROUND(SUMIF('DV-Bewegungsdaten'!B:B,Kategorien!A458,'DV-Bewegungsdaten'!E:E),3)</f>
        <v>0</v>
      </c>
      <c r="AD458" s="390">
        <f t="shared" si="85"/>
        <v>21.870999999999999</v>
      </c>
      <c r="AE458" s="390">
        <f t="shared" si="86"/>
        <v>22.527999999999999</v>
      </c>
      <c r="AF458" s="390">
        <f t="shared" si="87"/>
        <v>23.747</v>
      </c>
      <c r="AG458" s="390">
        <f t="shared" si="88"/>
        <v>23.113999999999997</v>
      </c>
      <c r="AH458" s="390">
        <f t="shared" si="89"/>
        <v>23.026</v>
      </c>
      <c r="AI458" s="390">
        <f t="shared" si="90"/>
        <v>23.558</v>
      </c>
      <c r="AJ458" s="390">
        <f t="shared" si="91"/>
        <v>22.840999999999998</v>
      </c>
      <c r="AK458" s="390">
        <f t="shared" si="92"/>
        <v>23.125</v>
      </c>
      <c r="AL458" s="390">
        <f t="shared" si="93"/>
        <v>23.234999999999999</v>
      </c>
      <c r="AM458" s="390">
        <f t="shared" si="94"/>
        <v>23.116</v>
      </c>
      <c r="AN458" s="390">
        <f t="shared" si="95"/>
        <v>22.71</v>
      </c>
      <c r="AO458" s="390">
        <f t="shared" si="96"/>
        <v>23.613</v>
      </c>
    </row>
    <row r="459" spans="1:41" ht="15" customHeight="1" x14ac:dyDescent="0.25">
      <c r="A459" s="127" t="s">
        <v>4114</v>
      </c>
      <c r="B459" s="125" t="s">
        <v>2077</v>
      </c>
      <c r="C459" s="125" t="s">
        <v>3998</v>
      </c>
      <c r="D459" s="125" t="s">
        <v>4065</v>
      </c>
      <c r="E459" s="125" t="s">
        <v>4051</v>
      </c>
      <c r="F459" s="126">
        <v>26.58</v>
      </c>
      <c r="G459" s="126">
        <v>26.779999999999998</v>
      </c>
      <c r="H459" s="126">
        <v>21.26</v>
      </c>
      <c r="I459" s="126"/>
      <c r="J459" s="317"/>
      <c r="K459" s="323">
        <f>ROUND(SUMIF('VGT-Bewegungsdaten'!B:B,A459,'VGT-Bewegungsdaten'!C:C),3)</f>
        <v>0</v>
      </c>
      <c r="L459" s="324">
        <f>ROUND(SUMIF('VGT-Bewegungsdaten'!B:B,$A459,'VGT-Bewegungsdaten'!D:D),2)</f>
        <v>0</v>
      </c>
      <c r="N459" s="376" t="s">
        <v>4930</v>
      </c>
      <c r="O459" s="376" t="s">
        <v>4940</v>
      </c>
      <c r="P459" s="326">
        <f>ROUND(SUMIF('AV-Bewegungsdaten'!B:B,A459,'AV-Bewegungsdaten'!C:C),3)</f>
        <v>0</v>
      </c>
      <c r="Q459" s="324">
        <f>ROUND(SUMIF('AV-Bewegungsdaten'!B:B,$A459,'AV-Bewegungsdaten'!D:D),2)</f>
        <v>0</v>
      </c>
      <c r="T459" s="327"/>
      <c r="U459" s="326">
        <f>ROUND(SUMIF('DV-Bewegungsdaten'!B:B,Kategorien!A459,'DV-Bewegungsdaten'!D:D),3)</f>
        <v>0</v>
      </c>
      <c r="V459" s="324">
        <f>ROUND(SUMIF('DV-Bewegungsdaten'!B:B,Kategorien!A459,'DV-Bewegungsdaten'!E:E),3)</f>
        <v>0</v>
      </c>
      <c r="AD459" s="390">
        <f t="shared" si="85"/>
        <v>21.840999999999998</v>
      </c>
      <c r="AE459" s="390">
        <f t="shared" si="86"/>
        <v>22.497999999999998</v>
      </c>
      <c r="AF459" s="390">
        <f t="shared" si="87"/>
        <v>23.716999999999999</v>
      </c>
      <c r="AG459" s="390">
        <f t="shared" si="88"/>
        <v>23.083999999999996</v>
      </c>
      <c r="AH459" s="390">
        <f t="shared" si="89"/>
        <v>22.995999999999999</v>
      </c>
      <c r="AI459" s="390">
        <f t="shared" si="90"/>
        <v>23.527999999999999</v>
      </c>
      <c r="AJ459" s="390">
        <f t="shared" si="91"/>
        <v>22.810999999999996</v>
      </c>
      <c r="AK459" s="390">
        <f t="shared" si="92"/>
        <v>23.094999999999999</v>
      </c>
      <c r="AL459" s="390">
        <f t="shared" si="93"/>
        <v>23.204999999999998</v>
      </c>
      <c r="AM459" s="390">
        <f t="shared" si="94"/>
        <v>23.085999999999999</v>
      </c>
      <c r="AN459" s="390">
        <f t="shared" si="95"/>
        <v>22.68</v>
      </c>
      <c r="AO459" s="390">
        <f t="shared" si="96"/>
        <v>23.582999999999998</v>
      </c>
    </row>
    <row r="460" spans="1:41" ht="15" customHeight="1" x14ac:dyDescent="0.25">
      <c r="A460" s="127" t="s">
        <v>1671</v>
      </c>
      <c r="B460" s="125" t="s">
        <v>2077</v>
      </c>
      <c r="C460" s="125" t="s">
        <v>3998</v>
      </c>
      <c r="D460" s="125" t="s">
        <v>1585</v>
      </c>
      <c r="E460" s="125" t="s">
        <v>2452</v>
      </c>
      <c r="F460" s="126">
        <v>20.67</v>
      </c>
      <c r="G460" s="126">
        <v>20.87</v>
      </c>
      <c r="H460" s="126">
        <v>16.54</v>
      </c>
      <c r="I460" s="126"/>
      <c r="J460" s="317"/>
      <c r="K460" s="323">
        <f>ROUND(SUMIF('VGT-Bewegungsdaten'!B:B,A460,'VGT-Bewegungsdaten'!C:C),3)</f>
        <v>0</v>
      </c>
      <c r="L460" s="324">
        <f>ROUND(SUMIF('VGT-Bewegungsdaten'!B:B,$A460,'VGT-Bewegungsdaten'!D:D),2)</f>
        <v>0</v>
      </c>
      <c r="N460" s="376" t="s">
        <v>4930</v>
      </c>
      <c r="O460" s="376" t="s">
        <v>4940</v>
      </c>
      <c r="P460" s="326">
        <f>ROUND(SUMIF('AV-Bewegungsdaten'!B:B,A460,'AV-Bewegungsdaten'!C:C),3)</f>
        <v>0</v>
      </c>
      <c r="Q460" s="324">
        <f>ROUND(SUMIF('AV-Bewegungsdaten'!B:B,$A460,'AV-Bewegungsdaten'!D:D),2)</f>
        <v>0</v>
      </c>
      <c r="T460" s="327"/>
      <c r="U460" s="326">
        <f>ROUND(SUMIF('DV-Bewegungsdaten'!B:B,Kategorien!A460,'DV-Bewegungsdaten'!D:D),3)</f>
        <v>0</v>
      </c>
      <c r="V460" s="324">
        <f>ROUND(SUMIF('DV-Bewegungsdaten'!B:B,Kategorien!A460,'DV-Bewegungsdaten'!E:E),3)</f>
        <v>0</v>
      </c>
      <c r="AD460" s="390">
        <f t="shared" si="85"/>
        <v>15.931000000000001</v>
      </c>
      <c r="AE460" s="390">
        <f t="shared" si="86"/>
        <v>16.588000000000001</v>
      </c>
      <c r="AF460" s="390">
        <f t="shared" si="87"/>
        <v>17.807000000000002</v>
      </c>
      <c r="AG460" s="390">
        <f t="shared" si="88"/>
        <v>17.173999999999999</v>
      </c>
      <c r="AH460" s="390">
        <f t="shared" si="89"/>
        <v>17.086000000000002</v>
      </c>
      <c r="AI460" s="390">
        <f t="shared" si="90"/>
        <v>17.618000000000002</v>
      </c>
      <c r="AJ460" s="390">
        <f t="shared" si="91"/>
        <v>16.901</v>
      </c>
      <c r="AK460" s="390">
        <f t="shared" si="92"/>
        <v>17.185000000000002</v>
      </c>
      <c r="AL460" s="390">
        <f t="shared" si="93"/>
        <v>17.295000000000002</v>
      </c>
      <c r="AM460" s="390">
        <f t="shared" si="94"/>
        <v>17.176000000000002</v>
      </c>
      <c r="AN460" s="390">
        <f t="shared" si="95"/>
        <v>16.770000000000003</v>
      </c>
      <c r="AO460" s="390">
        <f t="shared" si="96"/>
        <v>17.673000000000002</v>
      </c>
    </row>
    <row r="461" spans="1:41" ht="15" customHeight="1" x14ac:dyDescent="0.25">
      <c r="A461" s="127" t="s">
        <v>1672</v>
      </c>
      <c r="B461" s="125" t="s">
        <v>2077</v>
      </c>
      <c r="C461" s="125" t="s">
        <v>3998</v>
      </c>
      <c r="D461" s="125" t="s">
        <v>1587</v>
      </c>
      <c r="E461" s="125" t="s">
        <v>1538</v>
      </c>
      <c r="F461" s="126">
        <v>23.67</v>
      </c>
      <c r="G461" s="126">
        <v>23.87</v>
      </c>
      <c r="H461" s="126">
        <v>18.940000000000001</v>
      </c>
      <c r="I461" s="126"/>
      <c r="J461" s="317"/>
      <c r="K461" s="323">
        <f>ROUND(SUMIF('VGT-Bewegungsdaten'!B:B,A461,'VGT-Bewegungsdaten'!C:C),3)</f>
        <v>0</v>
      </c>
      <c r="L461" s="324">
        <f>ROUND(SUMIF('VGT-Bewegungsdaten'!B:B,$A461,'VGT-Bewegungsdaten'!D:D),2)</f>
        <v>0</v>
      </c>
      <c r="N461" s="376" t="s">
        <v>4930</v>
      </c>
      <c r="O461" s="376" t="s">
        <v>4940</v>
      </c>
      <c r="P461" s="326">
        <f>ROUND(SUMIF('AV-Bewegungsdaten'!B:B,A461,'AV-Bewegungsdaten'!C:C),3)</f>
        <v>0</v>
      </c>
      <c r="Q461" s="324">
        <f>ROUND(SUMIF('AV-Bewegungsdaten'!B:B,$A461,'AV-Bewegungsdaten'!D:D),2)</f>
        <v>0</v>
      </c>
      <c r="T461" s="327"/>
      <c r="U461" s="326">
        <f>ROUND(SUMIF('DV-Bewegungsdaten'!B:B,Kategorien!A461,'DV-Bewegungsdaten'!D:D),3)</f>
        <v>0</v>
      </c>
      <c r="V461" s="324">
        <f>ROUND(SUMIF('DV-Bewegungsdaten'!B:B,Kategorien!A461,'DV-Bewegungsdaten'!E:E),3)</f>
        <v>0</v>
      </c>
      <c r="AD461" s="390">
        <f t="shared" si="85"/>
        <v>18.931000000000001</v>
      </c>
      <c r="AE461" s="390">
        <f t="shared" si="86"/>
        <v>19.588000000000001</v>
      </c>
      <c r="AF461" s="390">
        <f t="shared" si="87"/>
        <v>20.807000000000002</v>
      </c>
      <c r="AG461" s="390">
        <f t="shared" si="88"/>
        <v>20.173999999999999</v>
      </c>
      <c r="AH461" s="390">
        <f t="shared" si="89"/>
        <v>20.086000000000002</v>
      </c>
      <c r="AI461" s="390">
        <f t="shared" si="90"/>
        <v>20.618000000000002</v>
      </c>
      <c r="AJ461" s="390">
        <f t="shared" si="91"/>
        <v>19.901</v>
      </c>
      <c r="AK461" s="390">
        <f t="shared" si="92"/>
        <v>20.185000000000002</v>
      </c>
      <c r="AL461" s="390">
        <f t="shared" si="93"/>
        <v>20.295000000000002</v>
      </c>
      <c r="AM461" s="390">
        <f t="shared" si="94"/>
        <v>20.176000000000002</v>
      </c>
      <c r="AN461" s="390">
        <f t="shared" si="95"/>
        <v>19.770000000000003</v>
      </c>
      <c r="AO461" s="390">
        <f t="shared" si="96"/>
        <v>20.673000000000002</v>
      </c>
    </row>
    <row r="462" spans="1:41" ht="15" customHeight="1" x14ac:dyDescent="0.25">
      <c r="A462" s="127" t="s">
        <v>1673</v>
      </c>
      <c r="B462" s="125" t="s">
        <v>2077</v>
      </c>
      <c r="C462" s="125" t="s">
        <v>3998</v>
      </c>
      <c r="D462" s="125" t="s">
        <v>1589</v>
      </c>
      <c r="E462" s="125" t="s">
        <v>1541</v>
      </c>
      <c r="F462" s="126">
        <v>23.67</v>
      </c>
      <c r="G462" s="126">
        <v>23.87</v>
      </c>
      <c r="H462" s="126">
        <v>18.940000000000001</v>
      </c>
      <c r="I462" s="126"/>
      <c r="J462" s="317"/>
      <c r="K462" s="323">
        <f>ROUND(SUMIF('VGT-Bewegungsdaten'!B:B,A462,'VGT-Bewegungsdaten'!C:C),3)</f>
        <v>0</v>
      </c>
      <c r="L462" s="324">
        <f>ROUND(SUMIF('VGT-Bewegungsdaten'!B:B,$A462,'VGT-Bewegungsdaten'!D:D),2)</f>
        <v>0</v>
      </c>
      <c r="N462" s="376" t="s">
        <v>4930</v>
      </c>
      <c r="O462" s="376" t="s">
        <v>4940</v>
      </c>
      <c r="P462" s="326">
        <f>ROUND(SUMIF('AV-Bewegungsdaten'!B:B,A462,'AV-Bewegungsdaten'!C:C),3)</f>
        <v>0</v>
      </c>
      <c r="Q462" s="324">
        <f>ROUND(SUMIF('AV-Bewegungsdaten'!B:B,$A462,'AV-Bewegungsdaten'!D:D),2)</f>
        <v>0</v>
      </c>
      <c r="T462" s="327"/>
      <c r="U462" s="326">
        <f>ROUND(SUMIF('DV-Bewegungsdaten'!B:B,Kategorien!A462,'DV-Bewegungsdaten'!D:D),3)</f>
        <v>0</v>
      </c>
      <c r="V462" s="324">
        <f>ROUND(SUMIF('DV-Bewegungsdaten'!B:B,Kategorien!A462,'DV-Bewegungsdaten'!E:E),3)</f>
        <v>0</v>
      </c>
      <c r="AD462" s="390">
        <f t="shared" si="85"/>
        <v>18.931000000000001</v>
      </c>
      <c r="AE462" s="390">
        <f t="shared" si="86"/>
        <v>19.588000000000001</v>
      </c>
      <c r="AF462" s="390">
        <f t="shared" si="87"/>
        <v>20.807000000000002</v>
      </c>
      <c r="AG462" s="390">
        <f t="shared" si="88"/>
        <v>20.173999999999999</v>
      </c>
      <c r="AH462" s="390">
        <f t="shared" si="89"/>
        <v>20.086000000000002</v>
      </c>
      <c r="AI462" s="390">
        <f t="shared" si="90"/>
        <v>20.618000000000002</v>
      </c>
      <c r="AJ462" s="390">
        <f t="shared" si="91"/>
        <v>19.901</v>
      </c>
      <c r="AK462" s="390">
        <f t="shared" si="92"/>
        <v>20.185000000000002</v>
      </c>
      <c r="AL462" s="390">
        <f t="shared" si="93"/>
        <v>20.295000000000002</v>
      </c>
      <c r="AM462" s="390">
        <f t="shared" si="94"/>
        <v>20.176000000000002</v>
      </c>
      <c r="AN462" s="390">
        <f t="shared" si="95"/>
        <v>19.770000000000003</v>
      </c>
      <c r="AO462" s="390">
        <f t="shared" si="96"/>
        <v>20.673000000000002</v>
      </c>
    </row>
    <row r="463" spans="1:41" ht="15" customHeight="1" x14ac:dyDescent="0.25">
      <c r="A463" s="127" t="s">
        <v>2609</v>
      </c>
      <c r="B463" s="125" t="s">
        <v>2077</v>
      </c>
      <c r="C463" s="125" t="s">
        <v>3998</v>
      </c>
      <c r="D463" s="125" t="s">
        <v>2561</v>
      </c>
      <c r="E463" s="125" t="s">
        <v>2545</v>
      </c>
      <c r="F463" s="126">
        <v>23.64</v>
      </c>
      <c r="G463" s="126">
        <v>23.84</v>
      </c>
      <c r="H463" s="126">
        <v>18.91</v>
      </c>
      <c r="I463" s="126"/>
      <c r="J463" s="317"/>
      <c r="K463" s="323">
        <f>ROUND(SUMIF('VGT-Bewegungsdaten'!B:B,A463,'VGT-Bewegungsdaten'!C:C),3)</f>
        <v>0</v>
      </c>
      <c r="L463" s="324">
        <f>ROUND(SUMIF('VGT-Bewegungsdaten'!B:B,$A463,'VGT-Bewegungsdaten'!D:D),2)</f>
        <v>0</v>
      </c>
      <c r="N463" s="376" t="s">
        <v>4930</v>
      </c>
      <c r="O463" s="376" t="s">
        <v>4940</v>
      </c>
      <c r="P463" s="326">
        <f>ROUND(SUMIF('AV-Bewegungsdaten'!B:B,A463,'AV-Bewegungsdaten'!C:C),3)</f>
        <v>0</v>
      </c>
      <c r="Q463" s="324">
        <f>ROUND(SUMIF('AV-Bewegungsdaten'!B:B,$A463,'AV-Bewegungsdaten'!D:D),2)</f>
        <v>0</v>
      </c>
      <c r="T463" s="327"/>
      <c r="U463" s="326">
        <f>ROUND(SUMIF('DV-Bewegungsdaten'!B:B,Kategorien!A463,'DV-Bewegungsdaten'!D:D),3)</f>
        <v>0</v>
      </c>
      <c r="V463" s="324">
        <f>ROUND(SUMIF('DV-Bewegungsdaten'!B:B,Kategorien!A463,'DV-Bewegungsdaten'!E:E),3)</f>
        <v>0</v>
      </c>
      <c r="AD463" s="390">
        <f t="shared" si="85"/>
        <v>18.901</v>
      </c>
      <c r="AE463" s="390">
        <f t="shared" si="86"/>
        <v>19.558</v>
      </c>
      <c r="AF463" s="390">
        <f t="shared" si="87"/>
        <v>20.777000000000001</v>
      </c>
      <c r="AG463" s="390">
        <f t="shared" si="88"/>
        <v>20.143999999999998</v>
      </c>
      <c r="AH463" s="390">
        <f t="shared" si="89"/>
        <v>20.056000000000001</v>
      </c>
      <c r="AI463" s="390">
        <f t="shared" si="90"/>
        <v>20.588000000000001</v>
      </c>
      <c r="AJ463" s="390">
        <f t="shared" si="91"/>
        <v>19.870999999999999</v>
      </c>
      <c r="AK463" s="390">
        <f t="shared" si="92"/>
        <v>20.155000000000001</v>
      </c>
      <c r="AL463" s="390">
        <f t="shared" si="93"/>
        <v>20.265000000000001</v>
      </c>
      <c r="AM463" s="390">
        <f t="shared" si="94"/>
        <v>20.146000000000001</v>
      </c>
      <c r="AN463" s="390">
        <f t="shared" si="95"/>
        <v>19.740000000000002</v>
      </c>
      <c r="AO463" s="390">
        <f t="shared" si="96"/>
        <v>20.643000000000001</v>
      </c>
    </row>
    <row r="464" spans="1:41" ht="15" customHeight="1" x14ac:dyDescent="0.25">
      <c r="A464" s="127" t="s">
        <v>3353</v>
      </c>
      <c r="B464" s="125" t="s">
        <v>2077</v>
      </c>
      <c r="C464" s="125" t="s">
        <v>3998</v>
      </c>
      <c r="D464" s="125" t="s">
        <v>3305</v>
      </c>
      <c r="E464" s="125" t="s">
        <v>3289</v>
      </c>
      <c r="F464" s="126">
        <v>23.61</v>
      </c>
      <c r="G464" s="126">
        <v>23.81</v>
      </c>
      <c r="H464" s="126">
        <v>18.89</v>
      </c>
      <c r="I464" s="126"/>
      <c r="J464" s="317"/>
      <c r="K464" s="323">
        <f>ROUND(SUMIF('VGT-Bewegungsdaten'!B:B,A464,'VGT-Bewegungsdaten'!C:C),3)</f>
        <v>0</v>
      </c>
      <c r="L464" s="324">
        <f>ROUND(SUMIF('VGT-Bewegungsdaten'!B:B,$A464,'VGT-Bewegungsdaten'!D:D),2)</f>
        <v>0</v>
      </c>
      <c r="N464" s="376" t="s">
        <v>4930</v>
      </c>
      <c r="O464" s="376" t="s">
        <v>4940</v>
      </c>
      <c r="P464" s="326">
        <f>ROUND(SUMIF('AV-Bewegungsdaten'!B:B,A464,'AV-Bewegungsdaten'!C:C),3)</f>
        <v>0</v>
      </c>
      <c r="Q464" s="324">
        <f>ROUND(SUMIF('AV-Bewegungsdaten'!B:B,$A464,'AV-Bewegungsdaten'!D:D),2)</f>
        <v>0</v>
      </c>
      <c r="T464" s="327"/>
      <c r="U464" s="326">
        <f>ROUND(SUMIF('DV-Bewegungsdaten'!B:B,Kategorien!A464,'DV-Bewegungsdaten'!D:D),3)</f>
        <v>0</v>
      </c>
      <c r="V464" s="324">
        <f>ROUND(SUMIF('DV-Bewegungsdaten'!B:B,Kategorien!A464,'DV-Bewegungsdaten'!E:E),3)</f>
        <v>0</v>
      </c>
      <c r="AD464" s="390">
        <f t="shared" si="85"/>
        <v>18.870999999999999</v>
      </c>
      <c r="AE464" s="390">
        <f t="shared" si="86"/>
        <v>19.527999999999999</v>
      </c>
      <c r="AF464" s="390">
        <f t="shared" si="87"/>
        <v>20.747</v>
      </c>
      <c r="AG464" s="390">
        <f t="shared" si="88"/>
        <v>20.113999999999997</v>
      </c>
      <c r="AH464" s="390">
        <f t="shared" si="89"/>
        <v>20.026</v>
      </c>
      <c r="AI464" s="390">
        <f t="shared" si="90"/>
        <v>20.558</v>
      </c>
      <c r="AJ464" s="390">
        <f t="shared" si="91"/>
        <v>19.840999999999998</v>
      </c>
      <c r="AK464" s="390">
        <f t="shared" si="92"/>
        <v>20.125</v>
      </c>
      <c r="AL464" s="390">
        <f t="shared" si="93"/>
        <v>20.234999999999999</v>
      </c>
      <c r="AM464" s="390">
        <f t="shared" si="94"/>
        <v>20.116</v>
      </c>
      <c r="AN464" s="390">
        <f t="shared" si="95"/>
        <v>19.71</v>
      </c>
      <c r="AO464" s="390">
        <f t="shared" si="96"/>
        <v>20.613</v>
      </c>
    </row>
    <row r="465" spans="1:41" ht="15" customHeight="1" x14ac:dyDescent="0.25">
      <c r="A465" s="127" t="s">
        <v>4115</v>
      </c>
      <c r="B465" s="125" t="s">
        <v>2077</v>
      </c>
      <c r="C465" s="125" t="s">
        <v>3998</v>
      </c>
      <c r="D465" s="125" t="s">
        <v>4067</v>
      </c>
      <c r="E465" s="125" t="s">
        <v>4051</v>
      </c>
      <c r="F465" s="126">
        <v>23.58</v>
      </c>
      <c r="G465" s="126">
        <v>23.779999999999998</v>
      </c>
      <c r="H465" s="126">
        <v>18.86</v>
      </c>
      <c r="I465" s="126"/>
      <c r="J465" s="317"/>
      <c r="K465" s="323">
        <f>ROUND(SUMIF('VGT-Bewegungsdaten'!B:B,A465,'VGT-Bewegungsdaten'!C:C),3)</f>
        <v>0</v>
      </c>
      <c r="L465" s="324">
        <f>ROUND(SUMIF('VGT-Bewegungsdaten'!B:B,$A465,'VGT-Bewegungsdaten'!D:D),2)</f>
        <v>0</v>
      </c>
      <c r="N465" s="376" t="s">
        <v>4930</v>
      </c>
      <c r="O465" s="376" t="s">
        <v>4940</v>
      </c>
      <c r="P465" s="326">
        <f>ROUND(SUMIF('AV-Bewegungsdaten'!B:B,A465,'AV-Bewegungsdaten'!C:C),3)</f>
        <v>0</v>
      </c>
      <c r="Q465" s="324">
        <f>ROUND(SUMIF('AV-Bewegungsdaten'!B:B,$A465,'AV-Bewegungsdaten'!D:D),2)</f>
        <v>0</v>
      </c>
      <c r="T465" s="327"/>
      <c r="U465" s="326">
        <f>ROUND(SUMIF('DV-Bewegungsdaten'!B:B,Kategorien!A465,'DV-Bewegungsdaten'!D:D),3)</f>
        <v>0</v>
      </c>
      <c r="V465" s="324">
        <f>ROUND(SUMIF('DV-Bewegungsdaten'!B:B,Kategorien!A465,'DV-Bewegungsdaten'!E:E),3)</f>
        <v>0</v>
      </c>
      <c r="AD465" s="390">
        <f t="shared" ref="AD465:AD528" si="97">MAX(0,$G465-AR$9)</f>
        <v>18.840999999999998</v>
      </c>
      <c r="AE465" s="390">
        <f t="shared" ref="AE465:AE528" si="98">MAX(0,$G465-AS$9)</f>
        <v>19.497999999999998</v>
      </c>
      <c r="AF465" s="390">
        <f t="shared" ref="AF465:AF528" si="99">MAX(0,$G465-AT$9)</f>
        <v>20.716999999999999</v>
      </c>
      <c r="AG465" s="390">
        <f t="shared" ref="AG465:AG528" si="100">MAX(0,$G465-AU$9)</f>
        <v>20.083999999999996</v>
      </c>
      <c r="AH465" s="390">
        <f t="shared" ref="AH465:AH528" si="101">MAX(0,$G465-AV$9)</f>
        <v>19.995999999999999</v>
      </c>
      <c r="AI465" s="390">
        <f t="shared" ref="AI465:AI528" si="102">MAX(0,$G465-AW$9)</f>
        <v>20.527999999999999</v>
      </c>
      <c r="AJ465" s="390">
        <f t="shared" ref="AJ465:AJ528" si="103">MAX(0,$G465-AX$9)</f>
        <v>19.810999999999996</v>
      </c>
      <c r="AK465" s="390">
        <f t="shared" ref="AK465:AK528" si="104">MAX(0,$G465-AY$9)</f>
        <v>20.094999999999999</v>
      </c>
      <c r="AL465" s="390">
        <f t="shared" ref="AL465:AL528" si="105">MAX(0,$G465-AZ$9)</f>
        <v>20.204999999999998</v>
      </c>
      <c r="AM465" s="390">
        <f t="shared" ref="AM465:AM528" si="106">MAX(0,$G465-BA$9)</f>
        <v>20.085999999999999</v>
      </c>
      <c r="AN465" s="390">
        <f t="shared" ref="AN465:AN528" si="107">MAX(0,$G465-BB$9)</f>
        <v>19.68</v>
      </c>
      <c r="AO465" s="390">
        <f t="shared" ref="AO465:AO528" si="108">MAX(0,$G465-BC$9)</f>
        <v>20.582999999999998</v>
      </c>
    </row>
    <row r="466" spans="1:41" ht="15" customHeight="1" x14ac:dyDescent="0.25">
      <c r="A466" s="127" t="s">
        <v>1674</v>
      </c>
      <c r="B466" s="125" t="s">
        <v>2077</v>
      </c>
      <c r="C466" s="125" t="s">
        <v>3998</v>
      </c>
      <c r="D466" s="125" t="s">
        <v>1591</v>
      </c>
      <c r="E466" s="125" t="s">
        <v>2452</v>
      </c>
      <c r="F466" s="126">
        <v>21.67</v>
      </c>
      <c r="G466" s="126">
        <v>21.87</v>
      </c>
      <c r="H466" s="126">
        <v>17.34</v>
      </c>
      <c r="I466" s="126"/>
      <c r="J466" s="317"/>
      <c r="K466" s="323">
        <f>ROUND(SUMIF('VGT-Bewegungsdaten'!B:B,A466,'VGT-Bewegungsdaten'!C:C),3)</f>
        <v>0</v>
      </c>
      <c r="L466" s="324">
        <f>ROUND(SUMIF('VGT-Bewegungsdaten'!B:B,$A466,'VGT-Bewegungsdaten'!D:D),2)</f>
        <v>0</v>
      </c>
      <c r="N466" s="376" t="s">
        <v>4930</v>
      </c>
      <c r="O466" s="376" t="s">
        <v>4940</v>
      </c>
      <c r="P466" s="326">
        <f>ROUND(SUMIF('AV-Bewegungsdaten'!B:B,A466,'AV-Bewegungsdaten'!C:C),3)</f>
        <v>0</v>
      </c>
      <c r="Q466" s="324">
        <f>ROUND(SUMIF('AV-Bewegungsdaten'!B:B,$A466,'AV-Bewegungsdaten'!D:D),2)</f>
        <v>0</v>
      </c>
      <c r="T466" s="327"/>
      <c r="U466" s="326">
        <f>ROUND(SUMIF('DV-Bewegungsdaten'!B:B,Kategorien!A466,'DV-Bewegungsdaten'!D:D),3)</f>
        <v>0</v>
      </c>
      <c r="V466" s="324">
        <f>ROUND(SUMIF('DV-Bewegungsdaten'!B:B,Kategorien!A466,'DV-Bewegungsdaten'!E:E),3)</f>
        <v>0</v>
      </c>
      <c r="AD466" s="390">
        <f t="shared" si="97"/>
        <v>16.931000000000001</v>
      </c>
      <c r="AE466" s="390">
        <f t="shared" si="98"/>
        <v>17.588000000000001</v>
      </c>
      <c r="AF466" s="390">
        <f t="shared" si="99"/>
        <v>18.807000000000002</v>
      </c>
      <c r="AG466" s="390">
        <f t="shared" si="100"/>
        <v>18.173999999999999</v>
      </c>
      <c r="AH466" s="390">
        <f t="shared" si="101"/>
        <v>18.086000000000002</v>
      </c>
      <c r="AI466" s="390">
        <f t="shared" si="102"/>
        <v>18.618000000000002</v>
      </c>
      <c r="AJ466" s="390">
        <f t="shared" si="103"/>
        <v>17.901</v>
      </c>
      <c r="AK466" s="390">
        <f t="shared" si="104"/>
        <v>18.185000000000002</v>
      </c>
      <c r="AL466" s="390">
        <f t="shared" si="105"/>
        <v>18.295000000000002</v>
      </c>
      <c r="AM466" s="390">
        <f t="shared" si="106"/>
        <v>18.176000000000002</v>
      </c>
      <c r="AN466" s="390">
        <f t="shared" si="107"/>
        <v>17.770000000000003</v>
      </c>
      <c r="AO466" s="390">
        <f t="shared" si="108"/>
        <v>18.673000000000002</v>
      </c>
    </row>
    <row r="467" spans="1:41" ht="15" customHeight="1" x14ac:dyDescent="0.25">
      <c r="A467" s="127" t="s">
        <v>1675</v>
      </c>
      <c r="B467" s="125" t="s">
        <v>2077</v>
      </c>
      <c r="C467" s="125" t="s">
        <v>3998</v>
      </c>
      <c r="D467" s="125" t="s">
        <v>1593</v>
      </c>
      <c r="E467" s="125" t="s">
        <v>1538</v>
      </c>
      <c r="F467" s="126">
        <v>24.67</v>
      </c>
      <c r="G467" s="126">
        <v>24.87</v>
      </c>
      <c r="H467" s="126">
        <v>19.739999999999998</v>
      </c>
      <c r="I467" s="126"/>
      <c r="J467" s="317"/>
      <c r="K467" s="323">
        <f>ROUND(SUMIF('VGT-Bewegungsdaten'!B:B,A467,'VGT-Bewegungsdaten'!C:C),3)</f>
        <v>0</v>
      </c>
      <c r="L467" s="324">
        <f>ROUND(SUMIF('VGT-Bewegungsdaten'!B:B,$A467,'VGT-Bewegungsdaten'!D:D),2)</f>
        <v>0</v>
      </c>
      <c r="N467" s="376" t="s">
        <v>4930</v>
      </c>
      <c r="O467" s="376" t="s">
        <v>4940</v>
      </c>
      <c r="P467" s="326">
        <f>ROUND(SUMIF('AV-Bewegungsdaten'!B:B,A467,'AV-Bewegungsdaten'!C:C),3)</f>
        <v>0</v>
      </c>
      <c r="Q467" s="324">
        <f>ROUND(SUMIF('AV-Bewegungsdaten'!B:B,$A467,'AV-Bewegungsdaten'!D:D),2)</f>
        <v>0</v>
      </c>
      <c r="T467" s="327"/>
      <c r="U467" s="326">
        <f>ROUND(SUMIF('DV-Bewegungsdaten'!B:B,Kategorien!A467,'DV-Bewegungsdaten'!D:D),3)</f>
        <v>0</v>
      </c>
      <c r="V467" s="324">
        <f>ROUND(SUMIF('DV-Bewegungsdaten'!B:B,Kategorien!A467,'DV-Bewegungsdaten'!E:E),3)</f>
        <v>0</v>
      </c>
      <c r="AD467" s="390">
        <f t="shared" si="97"/>
        <v>19.931000000000001</v>
      </c>
      <c r="AE467" s="390">
        <f t="shared" si="98"/>
        <v>20.588000000000001</v>
      </c>
      <c r="AF467" s="390">
        <f t="shared" si="99"/>
        <v>21.807000000000002</v>
      </c>
      <c r="AG467" s="390">
        <f t="shared" si="100"/>
        <v>21.173999999999999</v>
      </c>
      <c r="AH467" s="390">
        <f t="shared" si="101"/>
        <v>21.086000000000002</v>
      </c>
      <c r="AI467" s="390">
        <f t="shared" si="102"/>
        <v>21.618000000000002</v>
      </c>
      <c r="AJ467" s="390">
        <f t="shared" si="103"/>
        <v>20.901</v>
      </c>
      <c r="AK467" s="390">
        <f t="shared" si="104"/>
        <v>21.185000000000002</v>
      </c>
      <c r="AL467" s="390">
        <f t="shared" si="105"/>
        <v>21.295000000000002</v>
      </c>
      <c r="AM467" s="390">
        <f t="shared" si="106"/>
        <v>21.176000000000002</v>
      </c>
      <c r="AN467" s="390">
        <f t="shared" si="107"/>
        <v>20.770000000000003</v>
      </c>
      <c r="AO467" s="390">
        <f t="shared" si="108"/>
        <v>21.673000000000002</v>
      </c>
    </row>
    <row r="468" spans="1:41" ht="15" customHeight="1" x14ac:dyDescent="0.25">
      <c r="A468" s="127" t="s">
        <v>1676</v>
      </c>
      <c r="B468" s="125" t="s">
        <v>2077</v>
      </c>
      <c r="C468" s="125" t="s">
        <v>3998</v>
      </c>
      <c r="D468" s="125" t="s">
        <v>1595</v>
      </c>
      <c r="E468" s="125" t="s">
        <v>1541</v>
      </c>
      <c r="F468" s="126">
        <v>24.67</v>
      </c>
      <c r="G468" s="126">
        <v>24.87</v>
      </c>
      <c r="H468" s="126">
        <v>19.739999999999998</v>
      </c>
      <c r="I468" s="126"/>
      <c r="J468" s="317"/>
      <c r="K468" s="323">
        <f>ROUND(SUMIF('VGT-Bewegungsdaten'!B:B,A468,'VGT-Bewegungsdaten'!C:C),3)</f>
        <v>0</v>
      </c>
      <c r="L468" s="324">
        <f>ROUND(SUMIF('VGT-Bewegungsdaten'!B:B,$A468,'VGT-Bewegungsdaten'!D:D),2)</f>
        <v>0</v>
      </c>
      <c r="N468" s="376" t="s">
        <v>4930</v>
      </c>
      <c r="O468" s="376" t="s">
        <v>4940</v>
      </c>
      <c r="P468" s="326">
        <f>ROUND(SUMIF('AV-Bewegungsdaten'!B:B,A468,'AV-Bewegungsdaten'!C:C),3)</f>
        <v>0</v>
      </c>
      <c r="Q468" s="324">
        <f>ROUND(SUMIF('AV-Bewegungsdaten'!B:B,$A468,'AV-Bewegungsdaten'!D:D),2)</f>
        <v>0</v>
      </c>
      <c r="T468" s="327"/>
      <c r="U468" s="326">
        <f>ROUND(SUMIF('DV-Bewegungsdaten'!B:B,Kategorien!A468,'DV-Bewegungsdaten'!D:D),3)</f>
        <v>0</v>
      </c>
      <c r="V468" s="324">
        <f>ROUND(SUMIF('DV-Bewegungsdaten'!B:B,Kategorien!A468,'DV-Bewegungsdaten'!E:E),3)</f>
        <v>0</v>
      </c>
      <c r="AD468" s="390">
        <f t="shared" si="97"/>
        <v>19.931000000000001</v>
      </c>
      <c r="AE468" s="390">
        <f t="shared" si="98"/>
        <v>20.588000000000001</v>
      </c>
      <c r="AF468" s="390">
        <f t="shared" si="99"/>
        <v>21.807000000000002</v>
      </c>
      <c r="AG468" s="390">
        <f t="shared" si="100"/>
        <v>21.173999999999999</v>
      </c>
      <c r="AH468" s="390">
        <f t="shared" si="101"/>
        <v>21.086000000000002</v>
      </c>
      <c r="AI468" s="390">
        <f t="shared" si="102"/>
        <v>21.618000000000002</v>
      </c>
      <c r="AJ468" s="390">
        <f t="shared" si="103"/>
        <v>20.901</v>
      </c>
      <c r="AK468" s="390">
        <f t="shared" si="104"/>
        <v>21.185000000000002</v>
      </c>
      <c r="AL468" s="390">
        <f t="shared" si="105"/>
        <v>21.295000000000002</v>
      </c>
      <c r="AM468" s="390">
        <f t="shared" si="106"/>
        <v>21.176000000000002</v>
      </c>
      <c r="AN468" s="390">
        <f t="shared" si="107"/>
        <v>20.770000000000003</v>
      </c>
      <c r="AO468" s="390">
        <f t="shared" si="108"/>
        <v>21.673000000000002</v>
      </c>
    </row>
    <row r="469" spans="1:41" ht="15" customHeight="1" x14ac:dyDescent="0.25">
      <c r="A469" s="127" t="s">
        <v>2610</v>
      </c>
      <c r="B469" s="125" t="s">
        <v>2077</v>
      </c>
      <c r="C469" s="125" t="s">
        <v>3998</v>
      </c>
      <c r="D469" s="125" t="s">
        <v>2563</v>
      </c>
      <c r="E469" s="125" t="s">
        <v>2545</v>
      </c>
      <c r="F469" s="126">
        <v>24.64</v>
      </c>
      <c r="G469" s="126">
        <v>24.84</v>
      </c>
      <c r="H469" s="126">
        <v>19.71</v>
      </c>
      <c r="I469" s="126"/>
      <c r="J469" s="317"/>
      <c r="K469" s="323">
        <f>ROUND(SUMIF('VGT-Bewegungsdaten'!B:B,A469,'VGT-Bewegungsdaten'!C:C),3)</f>
        <v>0</v>
      </c>
      <c r="L469" s="324">
        <f>ROUND(SUMIF('VGT-Bewegungsdaten'!B:B,$A469,'VGT-Bewegungsdaten'!D:D),2)</f>
        <v>0</v>
      </c>
      <c r="N469" s="376" t="s">
        <v>4930</v>
      </c>
      <c r="O469" s="376" t="s">
        <v>4940</v>
      </c>
      <c r="P469" s="326">
        <f>ROUND(SUMIF('AV-Bewegungsdaten'!B:B,A469,'AV-Bewegungsdaten'!C:C),3)</f>
        <v>0</v>
      </c>
      <c r="Q469" s="324">
        <f>ROUND(SUMIF('AV-Bewegungsdaten'!B:B,$A469,'AV-Bewegungsdaten'!D:D),2)</f>
        <v>0</v>
      </c>
      <c r="T469" s="327"/>
      <c r="U469" s="326">
        <f>ROUND(SUMIF('DV-Bewegungsdaten'!B:B,Kategorien!A469,'DV-Bewegungsdaten'!D:D),3)</f>
        <v>0</v>
      </c>
      <c r="V469" s="324">
        <f>ROUND(SUMIF('DV-Bewegungsdaten'!B:B,Kategorien!A469,'DV-Bewegungsdaten'!E:E),3)</f>
        <v>0</v>
      </c>
      <c r="AD469" s="390">
        <f t="shared" si="97"/>
        <v>19.901</v>
      </c>
      <c r="AE469" s="390">
        <f t="shared" si="98"/>
        <v>20.558</v>
      </c>
      <c r="AF469" s="390">
        <f t="shared" si="99"/>
        <v>21.777000000000001</v>
      </c>
      <c r="AG469" s="390">
        <f t="shared" si="100"/>
        <v>21.143999999999998</v>
      </c>
      <c r="AH469" s="390">
        <f t="shared" si="101"/>
        <v>21.056000000000001</v>
      </c>
      <c r="AI469" s="390">
        <f t="shared" si="102"/>
        <v>21.588000000000001</v>
      </c>
      <c r="AJ469" s="390">
        <f t="shared" si="103"/>
        <v>20.870999999999999</v>
      </c>
      <c r="AK469" s="390">
        <f t="shared" si="104"/>
        <v>21.155000000000001</v>
      </c>
      <c r="AL469" s="390">
        <f t="shared" si="105"/>
        <v>21.265000000000001</v>
      </c>
      <c r="AM469" s="390">
        <f t="shared" si="106"/>
        <v>21.146000000000001</v>
      </c>
      <c r="AN469" s="390">
        <f t="shared" si="107"/>
        <v>20.740000000000002</v>
      </c>
      <c r="AO469" s="390">
        <f t="shared" si="108"/>
        <v>21.643000000000001</v>
      </c>
    </row>
    <row r="470" spans="1:41" ht="15" customHeight="1" x14ac:dyDescent="0.25">
      <c r="A470" s="127" t="s">
        <v>3354</v>
      </c>
      <c r="B470" s="125" t="s">
        <v>2077</v>
      </c>
      <c r="C470" s="125" t="s">
        <v>3998</v>
      </c>
      <c r="D470" s="125" t="s">
        <v>3307</v>
      </c>
      <c r="E470" s="125" t="s">
        <v>3289</v>
      </c>
      <c r="F470" s="126">
        <v>24.61</v>
      </c>
      <c r="G470" s="126">
        <v>24.81</v>
      </c>
      <c r="H470" s="126">
        <v>19.690000000000001</v>
      </c>
      <c r="I470" s="126"/>
      <c r="J470" s="317"/>
      <c r="K470" s="323">
        <f>ROUND(SUMIF('VGT-Bewegungsdaten'!B:B,A470,'VGT-Bewegungsdaten'!C:C),3)</f>
        <v>0</v>
      </c>
      <c r="L470" s="324">
        <f>ROUND(SUMIF('VGT-Bewegungsdaten'!B:B,$A470,'VGT-Bewegungsdaten'!D:D),2)</f>
        <v>0</v>
      </c>
      <c r="N470" s="376" t="s">
        <v>4930</v>
      </c>
      <c r="O470" s="376" t="s">
        <v>4940</v>
      </c>
      <c r="P470" s="326">
        <f>ROUND(SUMIF('AV-Bewegungsdaten'!B:B,A470,'AV-Bewegungsdaten'!C:C),3)</f>
        <v>0</v>
      </c>
      <c r="Q470" s="324">
        <f>ROUND(SUMIF('AV-Bewegungsdaten'!B:B,$A470,'AV-Bewegungsdaten'!D:D),2)</f>
        <v>0</v>
      </c>
      <c r="T470" s="327"/>
      <c r="U470" s="326">
        <f>ROUND(SUMIF('DV-Bewegungsdaten'!B:B,Kategorien!A470,'DV-Bewegungsdaten'!D:D),3)</f>
        <v>0</v>
      </c>
      <c r="V470" s="324">
        <f>ROUND(SUMIF('DV-Bewegungsdaten'!B:B,Kategorien!A470,'DV-Bewegungsdaten'!E:E),3)</f>
        <v>0</v>
      </c>
      <c r="AD470" s="390">
        <f t="shared" si="97"/>
        <v>19.870999999999999</v>
      </c>
      <c r="AE470" s="390">
        <f t="shared" si="98"/>
        <v>20.527999999999999</v>
      </c>
      <c r="AF470" s="390">
        <f t="shared" si="99"/>
        <v>21.747</v>
      </c>
      <c r="AG470" s="390">
        <f t="shared" si="100"/>
        <v>21.113999999999997</v>
      </c>
      <c r="AH470" s="390">
        <f t="shared" si="101"/>
        <v>21.026</v>
      </c>
      <c r="AI470" s="390">
        <f t="shared" si="102"/>
        <v>21.558</v>
      </c>
      <c r="AJ470" s="390">
        <f t="shared" si="103"/>
        <v>20.840999999999998</v>
      </c>
      <c r="AK470" s="390">
        <f t="shared" si="104"/>
        <v>21.125</v>
      </c>
      <c r="AL470" s="390">
        <f t="shared" si="105"/>
        <v>21.234999999999999</v>
      </c>
      <c r="AM470" s="390">
        <f t="shared" si="106"/>
        <v>21.116</v>
      </c>
      <c r="AN470" s="390">
        <f t="shared" si="107"/>
        <v>20.71</v>
      </c>
      <c r="AO470" s="390">
        <f t="shared" si="108"/>
        <v>21.613</v>
      </c>
    </row>
    <row r="471" spans="1:41" ht="15" customHeight="1" x14ac:dyDescent="0.25">
      <c r="A471" s="127" t="s">
        <v>4116</v>
      </c>
      <c r="B471" s="125" t="s">
        <v>2077</v>
      </c>
      <c r="C471" s="125" t="s">
        <v>3998</v>
      </c>
      <c r="D471" s="125" t="s">
        <v>4069</v>
      </c>
      <c r="E471" s="125" t="s">
        <v>4051</v>
      </c>
      <c r="F471" s="126">
        <v>24.58</v>
      </c>
      <c r="G471" s="126">
        <v>24.779999999999998</v>
      </c>
      <c r="H471" s="126">
        <v>19.66</v>
      </c>
      <c r="I471" s="126"/>
      <c r="J471" s="317"/>
      <c r="K471" s="323">
        <f>ROUND(SUMIF('VGT-Bewegungsdaten'!B:B,A471,'VGT-Bewegungsdaten'!C:C),3)</f>
        <v>0</v>
      </c>
      <c r="L471" s="324">
        <f>ROUND(SUMIF('VGT-Bewegungsdaten'!B:B,$A471,'VGT-Bewegungsdaten'!D:D),2)</f>
        <v>0</v>
      </c>
      <c r="N471" s="376" t="s">
        <v>4930</v>
      </c>
      <c r="O471" s="376" t="s">
        <v>4940</v>
      </c>
      <c r="P471" s="326">
        <f>ROUND(SUMIF('AV-Bewegungsdaten'!B:B,A471,'AV-Bewegungsdaten'!C:C),3)</f>
        <v>0</v>
      </c>
      <c r="Q471" s="324">
        <f>ROUND(SUMIF('AV-Bewegungsdaten'!B:B,$A471,'AV-Bewegungsdaten'!D:D),2)</f>
        <v>0</v>
      </c>
      <c r="T471" s="327"/>
      <c r="U471" s="326">
        <f>ROUND(SUMIF('DV-Bewegungsdaten'!B:B,Kategorien!A471,'DV-Bewegungsdaten'!D:D),3)</f>
        <v>0</v>
      </c>
      <c r="V471" s="324">
        <f>ROUND(SUMIF('DV-Bewegungsdaten'!B:B,Kategorien!A471,'DV-Bewegungsdaten'!E:E),3)</f>
        <v>0</v>
      </c>
      <c r="AD471" s="390">
        <f t="shared" si="97"/>
        <v>19.840999999999998</v>
      </c>
      <c r="AE471" s="390">
        <f t="shared" si="98"/>
        <v>20.497999999999998</v>
      </c>
      <c r="AF471" s="390">
        <f t="shared" si="99"/>
        <v>21.716999999999999</v>
      </c>
      <c r="AG471" s="390">
        <f t="shared" si="100"/>
        <v>21.083999999999996</v>
      </c>
      <c r="AH471" s="390">
        <f t="shared" si="101"/>
        <v>20.995999999999999</v>
      </c>
      <c r="AI471" s="390">
        <f t="shared" si="102"/>
        <v>21.527999999999999</v>
      </c>
      <c r="AJ471" s="390">
        <f t="shared" si="103"/>
        <v>20.810999999999996</v>
      </c>
      <c r="AK471" s="390">
        <f t="shared" si="104"/>
        <v>21.094999999999999</v>
      </c>
      <c r="AL471" s="390">
        <f t="shared" si="105"/>
        <v>21.204999999999998</v>
      </c>
      <c r="AM471" s="390">
        <f t="shared" si="106"/>
        <v>21.085999999999999</v>
      </c>
      <c r="AN471" s="390">
        <f t="shared" si="107"/>
        <v>20.68</v>
      </c>
      <c r="AO471" s="390">
        <f t="shared" si="108"/>
        <v>21.582999999999998</v>
      </c>
    </row>
    <row r="472" spans="1:41" ht="15" customHeight="1" x14ac:dyDescent="0.25">
      <c r="A472" s="127" t="s">
        <v>1677</v>
      </c>
      <c r="B472" s="125" t="s">
        <v>2077</v>
      </c>
      <c r="C472" s="125" t="s">
        <v>3998</v>
      </c>
      <c r="D472" s="125" t="s">
        <v>1597</v>
      </c>
      <c r="E472" s="125" t="s">
        <v>2452</v>
      </c>
      <c r="F472" s="126">
        <v>24.67</v>
      </c>
      <c r="G472" s="126">
        <v>24.87</v>
      </c>
      <c r="H472" s="126">
        <v>19.739999999999998</v>
      </c>
      <c r="I472" s="126"/>
      <c r="J472" s="317"/>
      <c r="K472" s="323">
        <f>ROUND(SUMIF('VGT-Bewegungsdaten'!B:B,A472,'VGT-Bewegungsdaten'!C:C),3)</f>
        <v>0</v>
      </c>
      <c r="L472" s="324">
        <f>ROUND(SUMIF('VGT-Bewegungsdaten'!B:B,$A472,'VGT-Bewegungsdaten'!D:D),2)</f>
        <v>0</v>
      </c>
      <c r="N472" s="376" t="s">
        <v>4930</v>
      </c>
      <c r="O472" s="376" t="s">
        <v>4940</v>
      </c>
      <c r="P472" s="326">
        <f>ROUND(SUMIF('AV-Bewegungsdaten'!B:B,A472,'AV-Bewegungsdaten'!C:C),3)</f>
        <v>0</v>
      </c>
      <c r="Q472" s="324">
        <f>ROUND(SUMIF('AV-Bewegungsdaten'!B:B,$A472,'AV-Bewegungsdaten'!D:D),2)</f>
        <v>0</v>
      </c>
      <c r="T472" s="327"/>
      <c r="U472" s="326">
        <f>ROUND(SUMIF('DV-Bewegungsdaten'!B:B,Kategorien!A472,'DV-Bewegungsdaten'!D:D),3)</f>
        <v>0</v>
      </c>
      <c r="V472" s="324">
        <f>ROUND(SUMIF('DV-Bewegungsdaten'!B:B,Kategorien!A472,'DV-Bewegungsdaten'!E:E),3)</f>
        <v>0</v>
      </c>
      <c r="AD472" s="390">
        <f t="shared" si="97"/>
        <v>19.931000000000001</v>
      </c>
      <c r="AE472" s="390">
        <f t="shared" si="98"/>
        <v>20.588000000000001</v>
      </c>
      <c r="AF472" s="390">
        <f t="shared" si="99"/>
        <v>21.807000000000002</v>
      </c>
      <c r="AG472" s="390">
        <f t="shared" si="100"/>
        <v>21.173999999999999</v>
      </c>
      <c r="AH472" s="390">
        <f t="shared" si="101"/>
        <v>21.086000000000002</v>
      </c>
      <c r="AI472" s="390">
        <f t="shared" si="102"/>
        <v>21.618000000000002</v>
      </c>
      <c r="AJ472" s="390">
        <f t="shared" si="103"/>
        <v>20.901</v>
      </c>
      <c r="AK472" s="390">
        <f t="shared" si="104"/>
        <v>21.185000000000002</v>
      </c>
      <c r="AL472" s="390">
        <f t="shared" si="105"/>
        <v>21.295000000000002</v>
      </c>
      <c r="AM472" s="390">
        <f t="shared" si="106"/>
        <v>21.176000000000002</v>
      </c>
      <c r="AN472" s="390">
        <f t="shared" si="107"/>
        <v>20.770000000000003</v>
      </c>
      <c r="AO472" s="390">
        <f t="shared" si="108"/>
        <v>21.673000000000002</v>
      </c>
    </row>
    <row r="473" spans="1:41" ht="15" customHeight="1" x14ac:dyDescent="0.25">
      <c r="A473" s="127" t="s">
        <v>1678</v>
      </c>
      <c r="B473" s="125" t="s">
        <v>2077</v>
      </c>
      <c r="C473" s="125" t="s">
        <v>3998</v>
      </c>
      <c r="D473" s="125" t="s">
        <v>1599</v>
      </c>
      <c r="E473" s="125" t="s">
        <v>1538</v>
      </c>
      <c r="F473" s="126">
        <v>27.67</v>
      </c>
      <c r="G473" s="126">
        <v>27.87</v>
      </c>
      <c r="H473" s="126">
        <v>22.14</v>
      </c>
      <c r="I473" s="126"/>
      <c r="J473" s="317"/>
      <c r="K473" s="323">
        <f>ROUND(SUMIF('VGT-Bewegungsdaten'!B:B,A473,'VGT-Bewegungsdaten'!C:C),3)</f>
        <v>0</v>
      </c>
      <c r="L473" s="324">
        <f>ROUND(SUMIF('VGT-Bewegungsdaten'!B:B,$A473,'VGT-Bewegungsdaten'!D:D),2)</f>
        <v>0</v>
      </c>
      <c r="N473" s="376" t="s">
        <v>4930</v>
      </c>
      <c r="O473" s="376" t="s">
        <v>4940</v>
      </c>
      <c r="P473" s="326">
        <f>ROUND(SUMIF('AV-Bewegungsdaten'!B:B,A473,'AV-Bewegungsdaten'!C:C),3)</f>
        <v>0</v>
      </c>
      <c r="Q473" s="324">
        <f>ROUND(SUMIF('AV-Bewegungsdaten'!B:B,$A473,'AV-Bewegungsdaten'!D:D),2)</f>
        <v>0</v>
      </c>
      <c r="T473" s="327"/>
      <c r="U473" s="326">
        <f>ROUND(SUMIF('DV-Bewegungsdaten'!B:B,Kategorien!A473,'DV-Bewegungsdaten'!D:D),3)</f>
        <v>0</v>
      </c>
      <c r="V473" s="324">
        <f>ROUND(SUMIF('DV-Bewegungsdaten'!B:B,Kategorien!A473,'DV-Bewegungsdaten'!E:E),3)</f>
        <v>0</v>
      </c>
      <c r="AD473" s="390">
        <f t="shared" si="97"/>
        <v>22.931000000000001</v>
      </c>
      <c r="AE473" s="390">
        <f t="shared" si="98"/>
        <v>23.588000000000001</v>
      </c>
      <c r="AF473" s="390">
        <f t="shared" si="99"/>
        <v>24.807000000000002</v>
      </c>
      <c r="AG473" s="390">
        <f t="shared" si="100"/>
        <v>24.173999999999999</v>
      </c>
      <c r="AH473" s="390">
        <f t="shared" si="101"/>
        <v>24.086000000000002</v>
      </c>
      <c r="AI473" s="390">
        <f t="shared" si="102"/>
        <v>24.618000000000002</v>
      </c>
      <c r="AJ473" s="390">
        <f t="shared" si="103"/>
        <v>23.901</v>
      </c>
      <c r="AK473" s="390">
        <f t="shared" si="104"/>
        <v>24.185000000000002</v>
      </c>
      <c r="AL473" s="390">
        <f t="shared" si="105"/>
        <v>24.295000000000002</v>
      </c>
      <c r="AM473" s="390">
        <f t="shared" si="106"/>
        <v>24.176000000000002</v>
      </c>
      <c r="AN473" s="390">
        <f t="shared" si="107"/>
        <v>23.770000000000003</v>
      </c>
      <c r="AO473" s="390">
        <f t="shared" si="108"/>
        <v>24.673000000000002</v>
      </c>
    </row>
    <row r="474" spans="1:41" ht="15" customHeight="1" x14ac:dyDescent="0.25">
      <c r="A474" s="127" t="s">
        <v>1679</v>
      </c>
      <c r="B474" s="125" t="s">
        <v>2077</v>
      </c>
      <c r="C474" s="125" t="s">
        <v>3998</v>
      </c>
      <c r="D474" s="125" t="s">
        <v>1601</v>
      </c>
      <c r="E474" s="125" t="s">
        <v>1541</v>
      </c>
      <c r="F474" s="126">
        <v>27.67</v>
      </c>
      <c r="G474" s="126">
        <v>27.87</v>
      </c>
      <c r="H474" s="126">
        <v>22.14</v>
      </c>
      <c r="I474" s="126"/>
      <c r="J474" s="317"/>
      <c r="K474" s="323">
        <f>ROUND(SUMIF('VGT-Bewegungsdaten'!B:B,A474,'VGT-Bewegungsdaten'!C:C),3)</f>
        <v>0</v>
      </c>
      <c r="L474" s="324">
        <f>ROUND(SUMIF('VGT-Bewegungsdaten'!B:B,$A474,'VGT-Bewegungsdaten'!D:D),2)</f>
        <v>0</v>
      </c>
      <c r="N474" s="376" t="s">
        <v>4930</v>
      </c>
      <c r="O474" s="376" t="s">
        <v>4940</v>
      </c>
      <c r="P474" s="326">
        <f>ROUND(SUMIF('AV-Bewegungsdaten'!B:B,A474,'AV-Bewegungsdaten'!C:C),3)</f>
        <v>0</v>
      </c>
      <c r="Q474" s="324">
        <f>ROUND(SUMIF('AV-Bewegungsdaten'!B:B,$A474,'AV-Bewegungsdaten'!D:D),2)</f>
        <v>0</v>
      </c>
      <c r="T474" s="327"/>
      <c r="U474" s="326">
        <f>ROUND(SUMIF('DV-Bewegungsdaten'!B:B,Kategorien!A474,'DV-Bewegungsdaten'!D:D),3)</f>
        <v>0</v>
      </c>
      <c r="V474" s="324">
        <f>ROUND(SUMIF('DV-Bewegungsdaten'!B:B,Kategorien!A474,'DV-Bewegungsdaten'!E:E),3)</f>
        <v>0</v>
      </c>
      <c r="AD474" s="390">
        <f t="shared" si="97"/>
        <v>22.931000000000001</v>
      </c>
      <c r="AE474" s="390">
        <f t="shared" si="98"/>
        <v>23.588000000000001</v>
      </c>
      <c r="AF474" s="390">
        <f t="shared" si="99"/>
        <v>24.807000000000002</v>
      </c>
      <c r="AG474" s="390">
        <f t="shared" si="100"/>
        <v>24.173999999999999</v>
      </c>
      <c r="AH474" s="390">
        <f t="shared" si="101"/>
        <v>24.086000000000002</v>
      </c>
      <c r="AI474" s="390">
        <f t="shared" si="102"/>
        <v>24.618000000000002</v>
      </c>
      <c r="AJ474" s="390">
        <f t="shared" si="103"/>
        <v>23.901</v>
      </c>
      <c r="AK474" s="390">
        <f t="shared" si="104"/>
        <v>24.185000000000002</v>
      </c>
      <c r="AL474" s="390">
        <f t="shared" si="105"/>
        <v>24.295000000000002</v>
      </c>
      <c r="AM474" s="390">
        <f t="shared" si="106"/>
        <v>24.176000000000002</v>
      </c>
      <c r="AN474" s="390">
        <f t="shared" si="107"/>
        <v>23.770000000000003</v>
      </c>
      <c r="AO474" s="390">
        <f t="shared" si="108"/>
        <v>24.673000000000002</v>
      </c>
    </row>
    <row r="475" spans="1:41" ht="15" customHeight="1" x14ac:dyDescent="0.25">
      <c r="A475" s="127" t="s">
        <v>2611</v>
      </c>
      <c r="B475" s="125" t="s">
        <v>2077</v>
      </c>
      <c r="C475" s="125" t="s">
        <v>3998</v>
      </c>
      <c r="D475" s="125" t="s">
        <v>2565</v>
      </c>
      <c r="E475" s="125" t="s">
        <v>2545</v>
      </c>
      <c r="F475" s="126">
        <v>27.64</v>
      </c>
      <c r="G475" s="126">
        <v>27.84</v>
      </c>
      <c r="H475" s="126">
        <v>22.11</v>
      </c>
      <c r="I475" s="126"/>
      <c r="J475" s="317"/>
      <c r="K475" s="323">
        <f>ROUND(SUMIF('VGT-Bewegungsdaten'!B:B,A475,'VGT-Bewegungsdaten'!C:C),3)</f>
        <v>0</v>
      </c>
      <c r="L475" s="324">
        <f>ROUND(SUMIF('VGT-Bewegungsdaten'!B:B,$A475,'VGT-Bewegungsdaten'!D:D),2)</f>
        <v>0</v>
      </c>
      <c r="N475" s="376" t="s">
        <v>4930</v>
      </c>
      <c r="O475" s="376" t="s">
        <v>4940</v>
      </c>
      <c r="P475" s="326">
        <f>ROUND(SUMIF('AV-Bewegungsdaten'!B:B,A475,'AV-Bewegungsdaten'!C:C),3)</f>
        <v>0</v>
      </c>
      <c r="Q475" s="324">
        <f>ROUND(SUMIF('AV-Bewegungsdaten'!B:B,$A475,'AV-Bewegungsdaten'!D:D),2)</f>
        <v>0</v>
      </c>
      <c r="T475" s="327"/>
      <c r="U475" s="326">
        <f>ROUND(SUMIF('DV-Bewegungsdaten'!B:B,Kategorien!A475,'DV-Bewegungsdaten'!D:D),3)</f>
        <v>0</v>
      </c>
      <c r="V475" s="324">
        <f>ROUND(SUMIF('DV-Bewegungsdaten'!B:B,Kategorien!A475,'DV-Bewegungsdaten'!E:E),3)</f>
        <v>0</v>
      </c>
      <c r="AD475" s="390">
        <f t="shared" si="97"/>
        <v>22.901</v>
      </c>
      <c r="AE475" s="390">
        <f t="shared" si="98"/>
        <v>23.558</v>
      </c>
      <c r="AF475" s="390">
        <f t="shared" si="99"/>
        <v>24.777000000000001</v>
      </c>
      <c r="AG475" s="390">
        <f t="shared" si="100"/>
        <v>24.143999999999998</v>
      </c>
      <c r="AH475" s="390">
        <f t="shared" si="101"/>
        <v>24.056000000000001</v>
      </c>
      <c r="AI475" s="390">
        <f t="shared" si="102"/>
        <v>24.588000000000001</v>
      </c>
      <c r="AJ475" s="390">
        <f t="shared" si="103"/>
        <v>23.870999999999999</v>
      </c>
      <c r="AK475" s="390">
        <f t="shared" si="104"/>
        <v>24.155000000000001</v>
      </c>
      <c r="AL475" s="390">
        <f t="shared" si="105"/>
        <v>24.265000000000001</v>
      </c>
      <c r="AM475" s="390">
        <f t="shared" si="106"/>
        <v>24.146000000000001</v>
      </c>
      <c r="AN475" s="390">
        <f t="shared" si="107"/>
        <v>23.740000000000002</v>
      </c>
      <c r="AO475" s="390">
        <f t="shared" si="108"/>
        <v>24.643000000000001</v>
      </c>
    </row>
    <row r="476" spans="1:41" ht="15" customHeight="1" x14ac:dyDescent="0.25">
      <c r="A476" s="127" t="s">
        <v>3355</v>
      </c>
      <c r="B476" s="125" t="s">
        <v>2077</v>
      </c>
      <c r="C476" s="125" t="s">
        <v>3998</v>
      </c>
      <c r="D476" s="125" t="s">
        <v>3309</v>
      </c>
      <c r="E476" s="125" t="s">
        <v>3289</v>
      </c>
      <c r="F476" s="126">
        <v>27.61</v>
      </c>
      <c r="G476" s="126">
        <v>27.81</v>
      </c>
      <c r="H476" s="126">
        <v>22.09</v>
      </c>
      <c r="I476" s="126"/>
      <c r="J476" s="317"/>
      <c r="K476" s="323">
        <f>ROUND(SUMIF('VGT-Bewegungsdaten'!B:B,A476,'VGT-Bewegungsdaten'!C:C),3)</f>
        <v>0</v>
      </c>
      <c r="L476" s="324">
        <f>ROUND(SUMIF('VGT-Bewegungsdaten'!B:B,$A476,'VGT-Bewegungsdaten'!D:D),2)</f>
        <v>0</v>
      </c>
      <c r="N476" s="376" t="s">
        <v>4930</v>
      </c>
      <c r="O476" s="376" t="s">
        <v>4940</v>
      </c>
      <c r="P476" s="326">
        <f>ROUND(SUMIF('AV-Bewegungsdaten'!B:B,A476,'AV-Bewegungsdaten'!C:C),3)</f>
        <v>0</v>
      </c>
      <c r="Q476" s="324">
        <f>ROUND(SUMIF('AV-Bewegungsdaten'!B:B,$A476,'AV-Bewegungsdaten'!D:D),2)</f>
        <v>0</v>
      </c>
      <c r="T476" s="327"/>
      <c r="U476" s="326">
        <f>ROUND(SUMIF('DV-Bewegungsdaten'!B:B,Kategorien!A476,'DV-Bewegungsdaten'!D:D),3)</f>
        <v>0</v>
      </c>
      <c r="V476" s="324">
        <f>ROUND(SUMIF('DV-Bewegungsdaten'!B:B,Kategorien!A476,'DV-Bewegungsdaten'!E:E),3)</f>
        <v>0</v>
      </c>
      <c r="AD476" s="390">
        <f t="shared" si="97"/>
        <v>22.870999999999999</v>
      </c>
      <c r="AE476" s="390">
        <f t="shared" si="98"/>
        <v>23.527999999999999</v>
      </c>
      <c r="AF476" s="390">
        <f t="shared" si="99"/>
        <v>24.747</v>
      </c>
      <c r="AG476" s="390">
        <f t="shared" si="100"/>
        <v>24.113999999999997</v>
      </c>
      <c r="AH476" s="390">
        <f t="shared" si="101"/>
        <v>24.026</v>
      </c>
      <c r="AI476" s="390">
        <f t="shared" si="102"/>
        <v>24.558</v>
      </c>
      <c r="AJ476" s="390">
        <f t="shared" si="103"/>
        <v>23.840999999999998</v>
      </c>
      <c r="AK476" s="390">
        <f t="shared" si="104"/>
        <v>24.125</v>
      </c>
      <c r="AL476" s="390">
        <f t="shared" si="105"/>
        <v>24.234999999999999</v>
      </c>
      <c r="AM476" s="390">
        <f t="shared" si="106"/>
        <v>24.116</v>
      </c>
      <c r="AN476" s="390">
        <f t="shared" si="107"/>
        <v>23.71</v>
      </c>
      <c r="AO476" s="390">
        <f t="shared" si="108"/>
        <v>24.613</v>
      </c>
    </row>
    <row r="477" spans="1:41" ht="15" customHeight="1" x14ac:dyDescent="0.25">
      <c r="A477" s="127" t="s">
        <v>4117</v>
      </c>
      <c r="B477" s="125" t="s">
        <v>2077</v>
      </c>
      <c r="C477" s="125" t="s">
        <v>3998</v>
      </c>
      <c r="D477" s="125" t="s">
        <v>4071</v>
      </c>
      <c r="E477" s="125" t="s">
        <v>4051</v>
      </c>
      <c r="F477" s="126">
        <v>27.58</v>
      </c>
      <c r="G477" s="126">
        <v>27.779999999999998</v>
      </c>
      <c r="H477" s="126">
        <v>22.06</v>
      </c>
      <c r="I477" s="126"/>
      <c r="J477" s="317"/>
      <c r="K477" s="323">
        <f>ROUND(SUMIF('VGT-Bewegungsdaten'!B:B,A477,'VGT-Bewegungsdaten'!C:C),3)</f>
        <v>0</v>
      </c>
      <c r="L477" s="324">
        <f>ROUND(SUMIF('VGT-Bewegungsdaten'!B:B,$A477,'VGT-Bewegungsdaten'!D:D),2)</f>
        <v>0</v>
      </c>
      <c r="N477" s="376" t="s">
        <v>4930</v>
      </c>
      <c r="O477" s="376" t="s">
        <v>4940</v>
      </c>
      <c r="P477" s="326">
        <f>ROUND(SUMIF('AV-Bewegungsdaten'!B:B,A477,'AV-Bewegungsdaten'!C:C),3)</f>
        <v>0</v>
      </c>
      <c r="Q477" s="324">
        <f>ROUND(SUMIF('AV-Bewegungsdaten'!B:B,$A477,'AV-Bewegungsdaten'!D:D),2)</f>
        <v>0</v>
      </c>
      <c r="T477" s="327"/>
      <c r="U477" s="326">
        <f>ROUND(SUMIF('DV-Bewegungsdaten'!B:B,Kategorien!A477,'DV-Bewegungsdaten'!D:D),3)</f>
        <v>0</v>
      </c>
      <c r="V477" s="324">
        <f>ROUND(SUMIF('DV-Bewegungsdaten'!B:B,Kategorien!A477,'DV-Bewegungsdaten'!E:E),3)</f>
        <v>0</v>
      </c>
      <c r="AD477" s="390">
        <f t="shared" si="97"/>
        <v>22.840999999999998</v>
      </c>
      <c r="AE477" s="390">
        <f t="shared" si="98"/>
        <v>23.497999999999998</v>
      </c>
      <c r="AF477" s="390">
        <f t="shared" si="99"/>
        <v>24.716999999999999</v>
      </c>
      <c r="AG477" s="390">
        <f t="shared" si="100"/>
        <v>24.083999999999996</v>
      </c>
      <c r="AH477" s="390">
        <f t="shared" si="101"/>
        <v>23.995999999999999</v>
      </c>
      <c r="AI477" s="390">
        <f t="shared" si="102"/>
        <v>24.527999999999999</v>
      </c>
      <c r="AJ477" s="390">
        <f t="shared" si="103"/>
        <v>23.810999999999996</v>
      </c>
      <c r="AK477" s="390">
        <f t="shared" si="104"/>
        <v>24.094999999999999</v>
      </c>
      <c r="AL477" s="390">
        <f t="shared" si="105"/>
        <v>24.204999999999998</v>
      </c>
      <c r="AM477" s="390">
        <f t="shared" si="106"/>
        <v>24.085999999999999</v>
      </c>
      <c r="AN477" s="390">
        <f t="shared" si="107"/>
        <v>23.68</v>
      </c>
      <c r="AO477" s="390">
        <f t="shared" si="108"/>
        <v>24.582999999999998</v>
      </c>
    </row>
    <row r="478" spans="1:41" ht="15" customHeight="1" x14ac:dyDescent="0.25">
      <c r="A478" s="127" t="s">
        <v>1680</v>
      </c>
      <c r="B478" s="125" t="s">
        <v>2077</v>
      </c>
      <c r="C478" s="125" t="s">
        <v>3998</v>
      </c>
      <c r="D478" s="125" t="s">
        <v>1603</v>
      </c>
      <c r="E478" s="125" t="s">
        <v>2452</v>
      </c>
      <c r="F478" s="126">
        <v>25.67</v>
      </c>
      <c r="G478" s="126">
        <v>25.87</v>
      </c>
      <c r="H478" s="126">
        <v>20.54</v>
      </c>
      <c r="I478" s="126"/>
      <c r="J478" s="317"/>
      <c r="K478" s="323">
        <f>ROUND(SUMIF('VGT-Bewegungsdaten'!B:B,A478,'VGT-Bewegungsdaten'!C:C),3)</f>
        <v>0</v>
      </c>
      <c r="L478" s="324">
        <f>ROUND(SUMIF('VGT-Bewegungsdaten'!B:B,$A478,'VGT-Bewegungsdaten'!D:D),2)</f>
        <v>0</v>
      </c>
      <c r="N478" s="376" t="s">
        <v>4930</v>
      </c>
      <c r="O478" s="376" t="s">
        <v>4940</v>
      </c>
      <c r="P478" s="326">
        <f>ROUND(SUMIF('AV-Bewegungsdaten'!B:B,A478,'AV-Bewegungsdaten'!C:C),3)</f>
        <v>0</v>
      </c>
      <c r="Q478" s="324">
        <f>ROUND(SUMIF('AV-Bewegungsdaten'!B:B,$A478,'AV-Bewegungsdaten'!D:D),2)</f>
        <v>0</v>
      </c>
      <c r="T478" s="327"/>
      <c r="U478" s="326">
        <f>ROUND(SUMIF('DV-Bewegungsdaten'!B:B,Kategorien!A478,'DV-Bewegungsdaten'!D:D),3)</f>
        <v>0</v>
      </c>
      <c r="V478" s="324">
        <f>ROUND(SUMIF('DV-Bewegungsdaten'!B:B,Kategorien!A478,'DV-Bewegungsdaten'!E:E),3)</f>
        <v>0</v>
      </c>
      <c r="AD478" s="390">
        <f t="shared" si="97"/>
        <v>20.931000000000001</v>
      </c>
      <c r="AE478" s="390">
        <f t="shared" si="98"/>
        <v>21.588000000000001</v>
      </c>
      <c r="AF478" s="390">
        <f t="shared" si="99"/>
        <v>22.807000000000002</v>
      </c>
      <c r="AG478" s="390">
        <f t="shared" si="100"/>
        <v>22.173999999999999</v>
      </c>
      <c r="AH478" s="390">
        <f t="shared" si="101"/>
        <v>22.086000000000002</v>
      </c>
      <c r="AI478" s="390">
        <f t="shared" si="102"/>
        <v>22.618000000000002</v>
      </c>
      <c r="AJ478" s="390">
        <f t="shared" si="103"/>
        <v>21.901</v>
      </c>
      <c r="AK478" s="390">
        <f t="shared" si="104"/>
        <v>22.185000000000002</v>
      </c>
      <c r="AL478" s="390">
        <f t="shared" si="105"/>
        <v>22.295000000000002</v>
      </c>
      <c r="AM478" s="390">
        <f t="shared" si="106"/>
        <v>22.176000000000002</v>
      </c>
      <c r="AN478" s="390">
        <f t="shared" si="107"/>
        <v>21.770000000000003</v>
      </c>
      <c r="AO478" s="390">
        <f t="shared" si="108"/>
        <v>22.673000000000002</v>
      </c>
    </row>
    <row r="479" spans="1:41" ht="15" customHeight="1" x14ac:dyDescent="0.25">
      <c r="A479" s="127" t="s">
        <v>1681</v>
      </c>
      <c r="B479" s="125" t="s">
        <v>2077</v>
      </c>
      <c r="C479" s="125" t="s">
        <v>3998</v>
      </c>
      <c r="D479" s="125" t="s">
        <v>1605</v>
      </c>
      <c r="E479" s="125" t="s">
        <v>1538</v>
      </c>
      <c r="F479" s="126">
        <v>28.67</v>
      </c>
      <c r="G479" s="126">
        <v>28.87</v>
      </c>
      <c r="H479" s="126">
        <v>22.94</v>
      </c>
      <c r="I479" s="126"/>
      <c r="J479" s="317"/>
      <c r="K479" s="323">
        <f>ROUND(SUMIF('VGT-Bewegungsdaten'!B:B,A479,'VGT-Bewegungsdaten'!C:C),3)</f>
        <v>0</v>
      </c>
      <c r="L479" s="324">
        <f>ROUND(SUMIF('VGT-Bewegungsdaten'!B:B,$A479,'VGT-Bewegungsdaten'!D:D),2)</f>
        <v>0</v>
      </c>
      <c r="N479" s="376" t="s">
        <v>4930</v>
      </c>
      <c r="O479" s="376" t="s">
        <v>4940</v>
      </c>
      <c r="P479" s="326">
        <f>ROUND(SUMIF('AV-Bewegungsdaten'!B:B,A479,'AV-Bewegungsdaten'!C:C),3)</f>
        <v>0</v>
      </c>
      <c r="Q479" s="324">
        <f>ROUND(SUMIF('AV-Bewegungsdaten'!B:B,$A479,'AV-Bewegungsdaten'!D:D),2)</f>
        <v>0</v>
      </c>
      <c r="T479" s="327"/>
      <c r="U479" s="326">
        <f>ROUND(SUMIF('DV-Bewegungsdaten'!B:B,Kategorien!A479,'DV-Bewegungsdaten'!D:D),3)</f>
        <v>0</v>
      </c>
      <c r="V479" s="324">
        <f>ROUND(SUMIF('DV-Bewegungsdaten'!B:B,Kategorien!A479,'DV-Bewegungsdaten'!E:E),3)</f>
        <v>0</v>
      </c>
      <c r="AD479" s="390">
        <f t="shared" si="97"/>
        <v>23.931000000000001</v>
      </c>
      <c r="AE479" s="390">
        <f t="shared" si="98"/>
        <v>24.588000000000001</v>
      </c>
      <c r="AF479" s="390">
        <f t="shared" si="99"/>
        <v>25.807000000000002</v>
      </c>
      <c r="AG479" s="390">
        <f t="shared" si="100"/>
        <v>25.173999999999999</v>
      </c>
      <c r="AH479" s="390">
        <f t="shared" si="101"/>
        <v>25.086000000000002</v>
      </c>
      <c r="AI479" s="390">
        <f t="shared" si="102"/>
        <v>25.618000000000002</v>
      </c>
      <c r="AJ479" s="390">
        <f t="shared" si="103"/>
        <v>24.901</v>
      </c>
      <c r="AK479" s="390">
        <f t="shared" si="104"/>
        <v>25.185000000000002</v>
      </c>
      <c r="AL479" s="390">
        <f t="shared" si="105"/>
        <v>25.295000000000002</v>
      </c>
      <c r="AM479" s="390">
        <f t="shared" si="106"/>
        <v>25.176000000000002</v>
      </c>
      <c r="AN479" s="390">
        <f t="shared" si="107"/>
        <v>24.770000000000003</v>
      </c>
      <c r="AO479" s="390">
        <f t="shared" si="108"/>
        <v>25.673000000000002</v>
      </c>
    </row>
    <row r="480" spans="1:41" ht="15" customHeight="1" x14ac:dyDescent="0.25">
      <c r="A480" s="127" t="s">
        <v>1682</v>
      </c>
      <c r="B480" s="125" t="s">
        <v>2077</v>
      </c>
      <c r="C480" s="125" t="s">
        <v>3998</v>
      </c>
      <c r="D480" s="125" t="s">
        <v>1607</v>
      </c>
      <c r="E480" s="125" t="s">
        <v>1541</v>
      </c>
      <c r="F480" s="126">
        <v>28.67</v>
      </c>
      <c r="G480" s="126">
        <v>28.87</v>
      </c>
      <c r="H480" s="126">
        <v>22.94</v>
      </c>
      <c r="I480" s="126"/>
      <c r="J480" s="317"/>
      <c r="K480" s="323">
        <f>ROUND(SUMIF('VGT-Bewegungsdaten'!B:B,A480,'VGT-Bewegungsdaten'!C:C),3)</f>
        <v>0</v>
      </c>
      <c r="L480" s="324">
        <f>ROUND(SUMIF('VGT-Bewegungsdaten'!B:B,$A480,'VGT-Bewegungsdaten'!D:D),2)</f>
        <v>0</v>
      </c>
      <c r="N480" s="376" t="s">
        <v>4930</v>
      </c>
      <c r="O480" s="376" t="s">
        <v>4940</v>
      </c>
      <c r="P480" s="326">
        <f>ROUND(SUMIF('AV-Bewegungsdaten'!B:B,A480,'AV-Bewegungsdaten'!C:C),3)</f>
        <v>0</v>
      </c>
      <c r="Q480" s="324">
        <f>ROUND(SUMIF('AV-Bewegungsdaten'!B:B,$A480,'AV-Bewegungsdaten'!D:D),2)</f>
        <v>0</v>
      </c>
      <c r="T480" s="327"/>
      <c r="U480" s="326">
        <f>ROUND(SUMIF('DV-Bewegungsdaten'!B:B,Kategorien!A480,'DV-Bewegungsdaten'!D:D),3)</f>
        <v>0</v>
      </c>
      <c r="V480" s="324">
        <f>ROUND(SUMIF('DV-Bewegungsdaten'!B:B,Kategorien!A480,'DV-Bewegungsdaten'!E:E),3)</f>
        <v>0</v>
      </c>
      <c r="AD480" s="390">
        <f t="shared" si="97"/>
        <v>23.931000000000001</v>
      </c>
      <c r="AE480" s="390">
        <f t="shared" si="98"/>
        <v>24.588000000000001</v>
      </c>
      <c r="AF480" s="390">
        <f t="shared" si="99"/>
        <v>25.807000000000002</v>
      </c>
      <c r="AG480" s="390">
        <f t="shared" si="100"/>
        <v>25.173999999999999</v>
      </c>
      <c r="AH480" s="390">
        <f t="shared" si="101"/>
        <v>25.086000000000002</v>
      </c>
      <c r="AI480" s="390">
        <f t="shared" si="102"/>
        <v>25.618000000000002</v>
      </c>
      <c r="AJ480" s="390">
        <f t="shared" si="103"/>
        <v>24.901</v>
      </c>
      <c r="AK480" s="390">
        <f t="shared" si="104"/>
        <v>25.185000000000002</v>
      </c>
      <c r="AL480" s="390">
        <f t="shared" si="105"/>
        <v>25.295000000000002</v>
      </c>
      <c r="AM480" s="390">
        <f t="shared" si="106"/>
        <v>25.176000000000002</v>
      </c>
      <c r="AN480" s="390">
        <f t="shared" si="107"/>
        <v>24.770000000000003</v>
      </c>
      <c r="AO480" s="390">
        <f t="shared" si="108"/>
        <v>25.673000000000002</v>
      </c>
    </row>
    <row r="481" spans="1:41" ht="15" customHeight="1" x14ac:dyDescent="0.25">
      <c r="A481" s="127" t="s">
        <v>2612</v>
      </c>
      <c r="B481" s="125" t="s">
        <v>2077</v>
      </c>
      <c r="C481" s="125" t="s">
        <v>3998</v>
      </c>
      <c r="D481" s="125" t="s">
        <v>2567</v>
      </c>
      <c r="E481" s="125" t="s">
        <v>2545</v>
      </c>
      <c r="F481" s="126">
        <v>28.64</v>
      </c>
      <c r="G481" s="126">
        <v>28.84</v>
      </c>
      <c r="H481" s="126">
        <v>22.91</v>
      </c>
      <c r="I481" s="126"/>
      <c r="J481" s="317"/>
      <c r="K481" s="323">
        <f>ROUND(SUMIF('VGT-Bewegungsdaten'!B:B,A481,'VGT-Bewegungsdaten'!C:C),3)</f>
        <v>0</v>
      </c>
      <c r="L481" s="324">
        <f>ROUND(SUMIF('VGT-Bewegungsdaten'!B:B,$A481,'VGT-Bewegungsdaten'!D:D),2)</f>
        <v>0</v>
      </c>
      <c r="N481" s="376" t="s">
        <v>4930</v>
      </c>
      <c r="O481" s="376" t="s">
        <v>4940</v>
      </c>
      <c r="P481" s="326">
        <f>ROUND(SUMIF('AV-Bewegungsdaten'!B:B,A481,'AV-Bewegungsdaten'!C:C),3)</f>
        <v>0</v>
      </c>
      <c r="Q481" s="324">
        <f>ROUND(SUMIF('AV-Bewegungsdaten'!B:B,$A481,'AV-Bewegungsdaten'!D:D),2)</f>
        <v>0</v>
      </c>
      <c r="T481" s="327"/>
      <c r="U481" s="326">
        <f>ROUND(SUMIF('DV-Bewegungsdaten'!B:B,Kategorien!A481,'DV-Bewegungsdaten'!D:D),3)</f>
        <v>0</v>
      </c>
      <c r="V481" s="324">
        <f>ROUND(SUMIF('DV-Bewegungsdaten'!B:B,Kategorien!A481,'DV-Bewegungsdaten'!E:E),3)</f>
        <v>0</v>
      </c>
      <c r="AD481" s="390">
        <f t="shared" si="97"/>
        <v>23.901</v>
      </c>
      <c r="AE481" s="390">
        <f t="shared" si="98"/>
        <v>24.558</v>
      </c>
      <c r="AF481" s="390">
        <f t="shared" si="99"/>
        <v>25.777000000000001</v>
      </c>
      <c r="AG481" s="390">
        <f t="shared" si="100"/>
        <v>25.143999999999998</v>
      </c>
      <c r="AH481" s="390">
        <f t="shared" si="101"/>
        <v>25.056000000000001</v>
      </c>
      <c r="AI481" s="390">
        <f t="shared" si="102"/>
        <v>25.588000000000001</v>
      </c>
      <c r="AJ481" s="390">
        <f t="shared" si="103"/>
        <v>24.870999999999999</v>
      </c>
      <c r="AK481" s="390">
        <f t="shared" si="104"/>
        <v>25.155000000000001</v>
      </c>
      <c r="AL481" s="390">
        <f t="shared" si="105"/>
        <v>25.265000000000001</v>
      </c>
      <c r="AM481" s="390">
        <f t="shared" si="106"/>
        <v>25.146000000000001</v>
      </c>
      <c r="AN481" s="390">
        <f t="shared" si="107"/>
        <v>24.740000000000002</v>
      </c>
      <c r="AO481" s="390">
        <f t="shared" si="108"/>
        <v>25.643000000000001</v>
      </c>
    </row>
    <row r="482" spans="1:41" ht="15" customHeight="1" x14ac:dyDescent="0.25">
      <c r="A482" s="127" t="s">
        <v>3356</v>
      </c>
      <c r="B482" s="125" t="s">
        <v>2077</v>
      </c>
      <c r="C482" s="125" t="s">
        <v>3998</v>
      </c>
      <c r="D482" s="125" t="s">
        <v>3311</v>
      </c>
      <c r="E482" s="125" t="s">
        <v>3289</v>
      </c>
      <c r="F482" s="126">
        <v>28.61</v>
      </c>
      <c r="G482" s="126">
        <v>28.81</v>
      </c>
      <c r="H482" s="126">
        <v>22.89</v>
      </c>
      <c r="I482" s="126"/>
      <c r="J482" s="317"/>
      <c r="K482" s="323">
        <f>ROUND(SUMIF('VGT-Bewegungsdaten'!B:B,A482,'VGT-Bewegungsdaten'!C:C),3)</f>
        <v>0</v>
      </c>
      <c r="L482" s="324">
        <f>ROUND(SUMIF('VGT-Bewegungsdaten'!B:B,$A482,'VGT-Bewegungsdaten'!D:D),2)</f>
        <v>0</v>
      </c>
      <c r="N482" s="376" t="s">
        <v>4930</v>
      </c>
      <c r="O482" s="376" t="s">
        <v>4940</v>
      </c>
      <c r="P482" s="326">
        <f>ROUND(SUMIF('AV-Bewegungsdaten'!B:B,A482,'AV-Bewegungsdaten'!C:C),3)</f>
        <v>0</v>
      </c>
      <c r="Q482" s="324">
        <f>ROUND(SUMIF('AV-Bewegungsdaten'!B:B,$A482,'AV-Bewegungsdaten'!D:D),2)</f>
        <v>0</v>
      </c>
      <c r="T482" s="327"/>
      <c r="U482" s="326">
        <f>ROUND(SUMIF('DV-Bewegungsdaten'!B:B,Kategorien!A482,'DV-Bewegungsdaten'!D:D),3)</f>
        <v>0</v>
      </c>
      <c r="V482" s="324">
        <f>ROUND(SUMIF('DV-Bewegungsdaten'!B:B,Kategorien!A482,'DV-Bewegungsdaten'!E:E),3)</f>
        <v>0</v>
      </c>
      <c r="AD482" s="390">
        <f t="shared" si="97"/>
        <v>23.870999999999999</v>
      </c>
      <c r="AE482" s="390">
        <f t="shared" si="98"/>
        <v>24.527999999999999</v>
      </c>
      <c r="AF482" s="390">
        <f t="shared" si="99"/>
        <v>25.747</v>
      </c>
      <c r="AG482" s="390">
        <f t="shared" si="100"/>
        <v>25.113999999999997</v>
      </c>
      <c r="AH482" s="390">
        <f t="shared" si="101"/>
        <v>25.026</v>
      </c>
      <c r="AI482" s="390">
        <f t="shared" si="102"/>
        <v>25.558</v>
      </c>
      <c r="AJ482" s="390">
        <f t="shared" si="103"/>
        <v>24.840999999999998</v>
      </c>
      <c r="AK482" s="390">
        <f t="shared" si="104"/>
        <v>25.125</v>
      </c>
      <c r="AL482" s="390">
        <f t="shared" si="105"/>
        <v>25.234999999999999</v>
      </c>
      <c r="AM482" s="390">
        <f t="shared" si="106"/>
        <v>25.116</v>
      </c>
      <c r="AN482" s="390">
        <f t="shared" si="107"/>
        <v>24.71</v>
      </c>
      <c r="AO482" s="390">
        <f t="shared" si="108"/>
        <v>25.613</v>
      </c>
    </row>
    <row r="483" spans="1:41" ht="15" customHeight="1" x14ac:dyDescent="0.25">
      <c r="A483" s="127" t="s">
        <v>4118</v>
      </c>
      <c r="B483" s="125" t="s">
        <v>2077</v>
      </c>
      <c r="C483" s="125" t="s">
        <v>3998</v>
      </c>
      <c r="D483" s="125" t="s">
        <v>4073</v>
      </c>
      <c r="E483" s="125" t="s">
        <v>4051</v>
      </c>
      <c r="F483" s="126">
        <v>28.58</v>
      </c>
      <c r="G483" s="126">
        <v>28.779999999999998</v>
      </c>
      <c r="H483" s="126">
        <v>22.86</v>
      </c>
      <c r="I483" s="126"/>
      <c r="J483" s="317"/>
      <c r="K483" s="323">
        <f>ROUND(SUMIF('VGT-Bewegungsdaten'!B:B,A483,'VGT-Bewegungsdaten'!C:C),3)</f>
        <v>0</v>
      </c>
      <c r="L483" s="324">
        <f>ROUND(SUMIF('VGT-Bewegungsdaten'!B:B,$A483,'VGT-Bewegungsdaten'!D:D),2)</f>
        <v>0</v>
      </c>
      <c r="N483" s="376" t="s">
        <v>4930</v>
      </c>
      <c r="O483" s="376" t="s">
        <v>4940</v>
      </c>
      <c r="P483" s="326">
        <f>ROUND(SUMIF('AV-Bewegungsdaten'!B:B,A483,'AV-Bewegungsdaten'!C:C),3)</f>
        <v>0</v>
      </c>
      <c r="Q483" s="324">
        <f>ROUND(SUMIF('AV-Bewegungsdaten'!B:B,$A483,'AV-Bewegungsdaten'!D:D),2)</f>
        <v>0</v>
      </c>
      <c r="T483" s="327"/>
      <c r="U483" s="326">
        <f>ROUND(SUMIF('DV-Bewegungsdaten'!B:B,Kategorien!A483,'DV-Bewegungsdaten'!D:D),3)</f>
        <v>0</v>
      </c>
      <c r="V483" s="324">
        <f>ROUND(SUMIF('DV-Bewegungsdaten'!B:B,Kategorien!A483,'DV-Bewegungsdaten'!E:E),3)</f>
        <v>0</v>
      </c>
      <c r="AD483" s="390">
        <f t="shared" si="97"/>
        <v>23.840999999999998</v>
      </c>
      <c r="AE483" s="390">
        <f t="shared" si="98"/>
        <v>24.497999999999998</v>
      </c>
      <c r="AF483" s="390">
        <f t="shared" si="99"/>
        <v>25.716999999999999</v>
      </c>
      <c r="AG483" s="390">
        <f t="shared" si="100"/>
        <v>25.083999999999996</v>
      </c>
      <c r="AH483" s="390">
        <f t="shared" si="101"/>
        <v>24.995999999999999</v>
      </c>
      <c r="AI483" s="390">
        <f t="shared" si="102"/>
        <v>25.527999999999999</v>
      </c>
      <c r="AJ483" s="390">
        <f t="shared" si="103"/>
        <v>24.810999999999996</v>
      </c>
      <c r="AK483" s="390">
        <f t="shared" si="104"/>
        <v>25.094999999999999</v>
      </c>
      <c r="AL483" s="390">
        <f t="shared" si="105"/>
        <v>25.204999999999998</v>
      </c>
      <c r="AM483" s="390">
        <f t="shared" si="106"/>
        <v>25.085999999999999</v>
      </c>
      <c r="AN483" s="390">
        <f t="shared" si="107"/>
        <v>24.68</v>
      </c>
      <c r="AO483" s="390">
        <f t="shared" si="108"/>
        <v>25.582999999999998</v>
      </c>
    </row>
    <row r="484" spans="1:41" ht="15" customHeight="1" x14ac:dyDescent="0.25">
      <c r="A484" s="127" t="s">
        <v>2438</v>
      </c>
      <c r="B484" s="125" t="s">
        <v>2077</v>
      </c>
      <c r="C484" s="125" t="s">
        <v>3998</v>
      </c>
      <c r="D484" s="125" t="s">
        <v>1608</v>
      </c>
      <c r="E484" s="125" t="s">
        <v>2452</v>
      </c>
      <c r="F484" s="126">
        <v>10.1</v>
      </c>
      <c r="G484" s="126">
        <v>10.299999999999999</v>
      </c>
      <c r="H484" s="126">
        <v>8.08</v>
      </c>
      <c r="I484" s="126"/>
      <c r="J484" s="317"/>
      <c r="K484" s="323">
        <f>ROUND(SUMIF('VGT-Bewegungsdaten'!B:B,A484,'VGT-Bewegungsdaten'!C:C),3)</f>
        <v>0</v>
      </c>
      <c r="L484" s="324">
        <f>ROUND(SUMIF('VGT-Bewegungsdaten'!B:B,$A484,'VGT-Bewegungsdaten'!D:D),2)</f>
        <v>0</v>
      </c>
      <c r="N484" s="376" t="s">
        <v>4930</v>
      </c>
      <c r="O484" s="376" t="s">
        <v>4940</v>
      </c>
      <c r="P484" s="326">
        <f>ROUND(SUMIF('AV-Bewegungsdaten'!B:B,A484,'AV-Bewegungsdaten'!C:C),3)</f>
        <v>0</v>
      </c>
      <c r="Q484" s="324">
        <f>ROUND(SUMIF('AV-Bewegungsdaten'!B:B,$A484,'AV-Bewegungsdaten'!D:D),2)</f>
        <v>0</v>
      </c>
      <c r="T484" s="327"/>
      <c r="U484" s="326">
        <f>ROUND(SUMIF('DV-Bewegungsdaten'!B:B,Kategorien!A484,'DV-Bewegungsdaten'!D:D),3)</f>
        <v>0</v>
      </c>
      <c r="V484" s="324">
        <f>ROUND(SUMIF('DV-Bewegungsdaten'!B:B,Kategorien!A484,'DV-Bewegungsdaten'!E:E),3)</f>
        <v>0</v>
      </c>
      <c r="AD484" s="390">
        <f t="shared" si="97"/>
        <v>5.3609999999999989</v>
      </c>
      <c r="AE484" s="390">
        <f t="shared" si="98"/>
        <v>6.0179999999999989</v>
      </c>
      <c r="AF484" s="390">
        <f t="shared" si="99"/>
        <v>7.2369999999999983</v>
      </c>
      <c r="AG484" s="390">
        <f t="shared" si="100"/>
        <v>6.6039999999999992</v>
      </c>
      <c r="AH484" s="390">
        <f t="shared" si="101"/>
        <v>6.5159999999999991</v>
      </c>
      <c r="AI484" s="390">
        <f t="shared" si="102"/>
        <v>7.0479999999999992</v>
      </c>
      <c r="AJ484" s="390">
        <f t="shared" si="103"/>
        <v>6.3309999999999995</v>
      </c>
      <c r="AK484" s="390">
        <f t="shared" si="104"/>
        <v>6.6149999999999984</v>
      </c>
      <c r="AL484" s="390">
        <f t="shared" si="105"/>
        <v>6.7249999999999988</v>
      </c>
      <c r="AM484" s="390">
        <f t="shared" si="106"/>
        <v>6.605999999999999</v>
      </c>
      <c r="AN484" s="390">
        <f t="shared" si="107"/>
        <v>6.1999999999999993</v>
      </c>
      <c r="AO484" s="390">
        <f t="shared" si="108"/>
        <v>7.1029999999999989</v>
      </c>
    </row>
    <row r="485" spans="1:41" ht="15" customHeight="1" x14ac:dyDescent="0.25">
      <c r="A485" s="127" t="s">
        <v>1683</v>
      </c>
      <c r="B485" s="125" t="s">
        <v>2077</v>
      </c>
      <c r="C485" s="125" t="s">
        <v>3998</v>
      </c>
      <c r="D485" s="125" t="s">
        <v>1610</v>
      </c>
      <c r="E485" s="125" t="s">
        <v>1538</v>
      </c>
      <c r="F485" s="126">
        <v>13.1</v>
      </c>
      <c r="G485" s="126">
        <v>13.299999999999999</v>
      </c>
      <c r="H485" s="126">
        <v>10.48</v>
      </c>
      <c r="I485" s="126"/>
      <c r="J485" s="317"/>
      <c r="K485" s="323">
        <f>ROUND(SUMIF('VGT-Bewegungsdaten'!B:B,A485,'VGT-Bewegungsdaten'!C:C),3)</f>
        <v>0</v>
      </c>
      <c r="L485" s="324">
        <f>ROUND(SUMIF('VGT-Bewegungsdaten'!B:B,$A485,'VGT-Bewegungsdaten'!D:D),2)</f>
        <v>0</v>
      </c>
      <c r="N485" s="376" t="s">
        <v>4930</v>
      </c>
      <c r="O485" s="376" t="s">
        <v>4940</v>
      </c>
      <c r="P485" s="326">
        <f>ROUND(SUMIF('AV-Bewegungsdaten'!B:B,A485,'AV-Bewegungsdaten'!C:C),3)</f>
        <v>0</v>
      </c>
      <c r="Q485" s="324">
        <f>ROUND(SUMIF('AV-Bewegungsdaten'!B:B,$A485,'AV-Bewegungsdaten'!D:D),2)</f>
        <v>0</v>
      </c>
      <c r="T485" s="327"/>
      <c r="U485" s="326">
        <f>ROUND(SUMIF('DV-Bewegungsdaten'!B:B,Kategorien!A485,'DV-Bewegungsdaten'!D:D),3)</f>
        <v>0</v>
      </c>
      <c r="V485" s="324">
        <f>ROUND(SUMIF('DV-Bewegungsdaten'!B:B,Kategorien!A485,'DV-Bewegungsdaten'!E:E),3)</f>
        <v>0</v>
      </c>
      <c r="AD485" s="390">
        <f t="shared" si="97"/>
        <v>8.3609999999999989</v>
      </c>
      <c r="AE485" s="390">
        <f t="shared" si="98"/>
        <v>9.0179999999999989</v>
      </c>
      <c r="AF485" s="390">
        <f t="shared" si="99"/>
        <v>10.236999999999998</v>
      </c>
      <c r="AG485" s="390">
        <f t="shared" si="100"/>
        <v>9.6039999999999992</v>
      </c>
      <c r="AH485" s="390">
        <f t="shared" si="101"/>
        <v>9.5159999999999982</v>
      </c>
      <c r="AI485" s="390">
        <f t="shared" si="102"/>
        <v>10.047999999999998</v>
      </c>
      <c r="AJ485" s="390">
        <f t="shared" si="103"/>
        <v>9.3309999999999995</v>
      </c>
      <c r="AK485" s="390">
        <f t="shared" si="104"/>
        <v>9.6149999999999984</v>
      </c>
      <c r="AL485" s="390">
        <f t="shared" si="105"/>
        <v>9.7249999999999979</v>
      </c>
      <c r="AM485" s="390">
        <f t="shared" si="106"/>
        <v>9.6059999999999981</v>
      </c>
      <c r="AN485" s="390">
        <f t="shared" si="107"/>
        <v>9.1999999999999993</v>
      </c>
      <c r="AO485" s="390">
        <f t="shared" si="108"/>
        <v>10.102999999999998</v>
      </c>
    </row>
    <row r="486" spans="1:41" ht="15" customHeight="1" x14ac:dyDescent="0.25">
      <c r="A486" s="127" t="s">
        <v>1684</v>
      </c>
      <c r="B486" s="125" t="s">
        <v>2077</v>
      </c>
      <c r="C486" s="125" t="s">
        <v>3998</v>
      </c>
      <c r="D486" s="125" t="s">
        <v>1612</v>
      </c>
      <c r="E486" s="125" t="s">
        <v>1541</v>
      </c>
      <c r="F486" s="126">
        <v>13.1</v>
      </c>
      <c r="G486" s="126">
        <v>13.299999999999999</v>
      </c>
      <c r="H486" s="126">
        <v>10.48</v>
      </c>
      <c r="I486" s="126"/>
      <c r="J486" s="317"/>
      <c r="K486" s="323">
        <f>ROUND(SUMIF('VGT-Bewegungsdaten'!B:B,A486,'VGT-Bewegungsdaten'!C:C),3)</f>
        <v>0</v>
      </c>
      <c r="L486" s="324">
        <f>ROUND(SUMIF('VGT-Bewegungsdaten'!B:B,$A486,'VGT-Bewegungsdaten'!D:D),2)</f>
        <v>0</v>
      </c>
      <c r="N486" s="376" t="s">
        <v>4930</v>
      </c>
      <c r="O486" s="376" t="s">
        <v>4940</v>
      </c>
      <c r="P486" s="326">
        <f>ROUND(SUMIF('AV-Bewegungsdaten'!B:B,A486,'AV-Bewegungsdaten'!C:C),3)</f>
        <v>0</v>
      </c>
      <c r="Q486" s="324">
        <f>ROUND(SUMIF('AV-Bewegungsdaten'!B:B,$A486,'AV-Bewegungsdaten'!D:D),2)</f>
        <v>0</v>
      </c>
      <c r="T486" s="327"/>
      <c r="U486" s="326">
        <f>ROUND(SUMIF('DV-Bewegungsdaten'!B:B,Kategorien!A486,'DV-Bewegungsdaten'!D:D),3)</f>
        <v>0</v>
      </c>
      <c r="V486" s="324">
        <f>ROUND(SUMIF('DV-Bewegungsdaten'!B:B,Kategorien!A486,'DV-Bewegungsdaten'!E:E),3)</f>
        <v>0</v>
      </c>
      <c r="AD486" s="390">
        <f t="shared" si="97"/>
        <v>8.3609999999999989</v>
      </c>
      <c r="AE486" s="390">
        <f t="shared" si="98"/>
        <v>9.0179999999999989</v>
      </c>
      <c r="AF486" s="390">
        <f t="shared" si="99"/>
        <v>10.236999999999998</v>
      </c>
      <c r="AG486" s="390">
        <f t="shared" si="100"/>
        <v>9.6039999999999992</v>
      </c>
      <c r="AH486" s="390">
        <f t="shared" si="101"/>
        <v>9.5159999999999982</v>
      </c>
      <c r="AI486" s="390">
        <f t="shared" si="102"/>
        <v>10.047999999999998</v>
      </c>
      <c r="AJ486" s="390">
        <f t="shared" si="103"/>
        <v>9.3309999999999995</v>
      </c>
      <c r="AK486" s="390">
        <f t="shared" si="104"/>
        <v>9.6149999999999984</v>
      </c>
      <c r="AL486" s="390">
        <f t="shared" si="105"/>
        <v>9.7249999999999979</v>
      </c>
      <c r="AM486" s="390">
        <f t="shared" si="106"/>
        <v>9.6059999999999981</v>
      </c>
      <c r="AN486" s="390">
        <f t="shared" si="107"/>
        <v>9.1999999999999993</v>
      </c>
      <c r="AO486" s="390">
        <f t="shared" si="108"/>
        <v>10.102999999999998</v>
      </c>
    </row>
    <row r="487" spans="1:41" ht="15" customHeight="1" x14ac:dyDescent="0.25">
      <c r="A487" s="127" t="s">
        <v>2613</v>
      </c>
      <c r="B487" s="125" t="s">
        <v>2077</v>
      </c>
      <c r="C487" s="125" t="s">
        <v>3998</v>
      </c>
      <c r="D487" s="125" t="s">
        <v>2569</v>
      </c>
      <c r="E487" s="125" t="s">
        <v>2545</v>
      </c>
      <c r="F487" s="126">
        <v>13.07</v>
      </c>
      <c r="G487" s="126">
        <v>13.27</v>
      </c>
      <c r="H487" s="126">
        <v>10.46</v>
      </c>
      <c r="I487" s="126"/>
      <c r="J487" s="317"/>
      <c r="K487" s="323">
        <f>ROUND(SUMIF('VGT-Bewegungsdaten'!B:B,A487,'VGT-Bewegungsdaten'!C:C),3)</f>
        <v>0</v>
      </c>
      <c r="L487" s="324">
        <f>ROUND(SUMIF('VGT-Bewegungsdaten'!B:B,$A487,'VGT-Bewegungsdaten'!D:D),2)</f>
        <v>0</v>
      </c>
      <c r="N487" s="376" t="s">
        <v>4930</v>
      </c>
      <c r="O487" s="376" t="s">
        <v>4940</v>
      </c>
      <c r="P487" s="326">
        <f>ROUND(SUMIF('AV-Bewegungsdaten'!B:B,A487,'AV-Bewegungsdaten'!C:C),3)</f>
        <v>0</v>
      </c>
      <c r="Q487" s="324">
        <f>ROUND(SUMIF('AV-Bewegungsdaten'!B:B,$A487,'AV-Bewegungsdaten'!D:D),2)</f>
        <v>0</v>
      </c>
      <c r="T487" s="327"/>
      <c r="U487" s="326">
        <f>ROUND(SUMIF('DV-Bewegungsdaten'!B:B,Kategorien!A487,'DV-Bewegungsdaten'!D:D),3)</f>
        <v>0</v>
      </c>
      <c r="V487" s="324">
        <f>ROUND(SUMIF('DV-Bewegungsdaten'!B:B,Kategorien!A487,'DV-Bewegungsdaten'!E:E),3)</f>
        <v>0</v>
      </c>
      <c r="AD487" s="390">
        <f t="shared" si="97"/>
        <v>8.3309999999999995</v>
      </c>
      <c r="AE487" s="390">
        <f t="shared" si="98"/>
        <v>8.9879999999999995</v>
      </c>
      <c r="AF487" s="390">
        <f t="shared" si="99"/>
        <v>10.206999999999999</v>
      </c>
      <c r="AG487" s="390">
        <f t="shared" si="100"/>
        <v>9.5739999999999998</v>
      </c>
      <c r="AH487" s="390">
        <f t="shared" si="101"/>
        <v>9.4860000000000007</v>
      </c>
      <c r="AI487" s="390">
        <f t="shared" si="102"/>
        <v>10.018000000000001</v>
      </c>
      <c r="AJ487" s="390">
        <f t="shared" si="103"/>
        <v>9.3010000000000002</v>
      </c>
      <c r="AK487" s="390">
        <f t="shared" si="104"/>
        <v>9.5849999999999991</v>
      </c>
      <c r="AL487" s="390">
        <f t="shared" si="105"/>
        <v>9.6950000000000003</v>
      </c>
      <c r="AM487" s="390">
        <f t="shared" si="106"/>
        <v>9.5760000000000005</v>
      </c>
      <c r="AN487" s="390">
        <f t="shared" si="107"/>
        <v>9.17</v>
      </c>
      <c r="AO487" s="390">
        <f t="shared" si="108"/>
        <v>10.073</v>
      </c>
    </row>
    <row r="488" spans="1:41" ht="15" customHeight="1" x14ac:dyDescent="0.25">
      <c r="A488" s="127" t="s">
        <v>3357</v>
      </c>
      <c r="B488" s="125" t="s">
        <v>2077</v>
      </c>
      <c r="C488" s="125" t="s">
        <v>3998</v>
      </c>
      <c r="D488" s="125" t="s">
        <v>3313</v>
      </c>
      <c r="E488" s="125" t="s">
        <v>3289</v>
      </c>
      <c r="F488" s="126">
        <v>13.04</v>
      </c>
      <c r="G488" s="126">
        <v>13.239999999999998</v>
      </c>
      <c r="H488" s="126">
        <v>10.43</v>
      </c>
      <c r="I488" s="126"/>
      <c r="J488" s="317"/>
      <c r="K488" s="323">
        <f>ROUND(SUMIF('VGT-Bewegungsdaten'!B:B,A488,'VGT-Bewegungsdaten'!C:C),3)</f>
        <v>0</v>
      </c>
      <c r="L488" s="324">
        <f>ROUND(SUMIF('VGT-Bewegungsdaten'!B:B,$A488,'VGT-Bewegungsdaten'!D:D),2)</f>
        <v>0</v>
      </c>
      <c r="N488" s="376" t="s">
        <v>4930</v>
      </c>
      <c r="O488" s="376" t="s">
        <v>4940</v>
      </c>
      <c r="P488" s="326">
        <f>ROUND(SUMIF('AV-Bewegungsdaten'!B:B,A488,'AV-Bewegungsdaten'!C:C),3)</f>
        <v>0</v>
      </c>
      <c r="Q488" s="324">
        <f>ROUND(SUMIF('AV-Bewegungsdaten'!B:B,$A488,'AV-Bewegungsdaten'!D:D),2)</f>
        <v>0</v>
      </c>
      <c r="T488" s="327"/>
      <c r="U488" s="326">
        <f>ROUND(SUMIF('DV-Bewegungsdaten'!B:B,Kategorien!A488,'DV-Bewegungsdaten'!D:D),3)</f>
        <v>0</v>
      </c>
      <c r="V488" s="324">
        <f>ROUND(SUMIF('DV-Bewegungsdaten'!B:B,Kategorien!A488,'DV-Bewegungsdaten'!E:E),3)</f>
        <v>0</v>
      </c>
      <c r="AD488" s="390">
        <f t="shared" si="97"/>
        <v>8.3009999999999984</v>
      </c>
      <c r="AE488" s="390">
        <f t="shared" si="98"/>
        <v>8.9579999999999984</v>
      </c>
      <c r="AF488" s="390">
        <f t="shared" si="99"/>
        <v>10.176999999999998</v>
      </c>
      <c r="AG488" s="390">
        <f t="shared" si="100"/>
        <v>9.5439999999999987</v>
      </c>
      <c r="AH488" s="390">
        <f t="shared" si="101"/>
        <v>9.4559999999999995</v>
      </c>
      <c r="AI488" s="390">
        <f t="shared" si="102"/>
        <v>9.9879999999999995</v>
      </c>
      <c r="AJ488" s="390">
        <f t="shared" si="103"/>
        <v>9.270999999999999</v>
      </c>
      <c r="AK488" s="390">
        <f t="shared" si="104"/>
        <v>9.5549999999999979</v>
      </c>
      <c r="AL488" s="390">
        <f t="shared" si="105"/>
        <v>9.6649999999999991</v>
      </c>
      <c r="AM488" s="390">
        <f t="shared" si="106"/>
        <v>9.5459999999999994</v>
      </c>
      <c r="AN488" s="390">
        <f t="shared" si="107"/>
        <v>9.1399999999999988</v>
      </c>
      <c r="AO488" s="390">
        <f t="shared" si="108"/>
        <v>10.042999999999999</v>
      </c>
    </row>
    <row r="489" spans="1:41" ht="15" customHeight="1" x14ac:dyDescent="0.25">
      <c r="A489" s="127" t="s">
        <v>4119</v>
      </c>
      <c r="B489" s="125" t="s">
        <v>2077</v>
      </c>
      <c r="C489" s="125" t="s">
        <v>3998</v>
      </c>
      <c r="D489" s="125" t="s">
        <v>4075</v>
      </c>
      <c r="E489" s="125" t="s">
        <v>4051</v>
      </c>
      <c r="F489" s="126">
        <v>13.01</v>
      </c>
      <c r="G489" s="126">
        <v>13.209999999999999</v>
      </c>
      <c r="H489" s="126">
        <v>10.41</v>
      </c>
      <c r="I489" s="126"/>
      <c r="J489" s="317"/>
      <c r="K489" s="323">
        <f>ROUND(SUMIF('VGT-Bewegungsdaten'!B:B,A489,'VGT-Bewegungsdaten'!C:C),3)</f>
        <v>0</v>
      </c>
      <c r="L489" s="324">
        <f>ROUND(SUMIF('VGT-Bewegungsdaten'!B:B,$A489,'VGT-Bewegungsdaten'!D:D),2)</f>
        <v>0</v>
      </c>
      <c r="N489" s="376" t="s">
        <v>4930</v>
      </c>
      <c r="O489" s="376" t="s">
        <v>4940</v>
      </c>
      <c r="P489" s="326">
        <f>ROUND(SUMIF('AV-Bewegungsdaten'!B:B,A489,'AV-Bewegungsdaten'!C:C),3)</f>
        <v>0</v>
      </c>
      <c r="Q489" s="324">
        <f>ROUND(SUMIF('AV-Bewegungsdaten'!B:B,$A489,'AV-Bewegungsdaten'!D:D),2)</f>
        <v>0</v>
      </c>
      <c r="T489" s="327"/>
      <c r="U489" s="326">
        <f>ROUND(SUMIF('DV-Bewegungsdaten'!B:B,Kategorien!A489,'DV-Bewegungsdaten'!D:D),3)</f>
        <v>0</v>
      </c>
      <c r="V489" s="324">
        <f>ROUND(SUMIF('DV-Bewegungsdaten'!B:B,Kategorien!A489,'DV-Bewegungsdaten'!E:E),3)</f>
        <v>0</v>
      </c>
      <c r="AD489" s="390">
        <f t="shared" si="97"/>
        <v>8.270999999999999</v>
      </c>
      <c r="AE489" s="390">
        <f t="shared" si="98"/>
        <v>8.927999999999999</v>
      </c>
      <c r="AF489" s="390">
        <f t="shared" si="99"/>
        <v>10.146999999999998</v>
      </c>
      <c r="AG489" s="390">
        <f t="shared" si="100"/>
        <v>9.5139999999999993</v>
      </c>
      <c r="AH489" s="390">
        <f t="shared" si="101"/>
        <v>9.4259999999999984</v>
      </c>
      <c r="AI489" s="390">
        <f t="shared" si="102"/>
        <v>9.9579999999999984</v>
      </c>
      <c r="AJ489" s="390">
        <f t="shared" si="103"/>
        <v>9.2409999999999997</v>
      </c>
      <c r="AK489" s="390">
        <f t="shared" si="104"/>
        <v>9.5249999999999986</v>
      </c>
      <c r="AL489" s="390">
        <f t="shared" si="105"/>
        <v>9.634999999999998</v>
      </c>
      <c r="AM489" s="390">
        <f t="shared" si="106"/>
        <v>9.5159999999999982</v>
      </c>
      <c r="AN489" s="390">
        <f t="shared" si="107"/>
        <v>9.11</v>
      </c>
      <c r="AO489" s="390">
        <f t="shared" si="108"/>
        <v>10.012999999999998</v>
      </c>
    </row>
    <row r="490" spans="1:41" ht="15" customHeight="1" x14ac:dyDescent="0.25">
      <c r="A490" s="127" t="s">
        <v>6457</v>
      </c>
      <c r="B490" s="125" t="s">
        <v>2077</v>
      </c>
      <c r="C490" s="125" t="s">
        <v>3998</v>
      </c>
      <c r="D490" s="125" t="s">
        <v>6458</v>
      </c>
      <c r="E490" s="125" t="s">
        <v>6003</v>
      </c>
      <c r="F490" s="126">
        <v>12.899999999999999</v>
      </c>
      <c r="G490" s="126">
        <v>13.099999999999998</v>
      </c>
      <c r="H490" s="126">
        <v>10.32</v>
      </c>
      <c r="I490" s="126"/>
      <c r="J490" s="317"/>
      <c r="K490" s="323">
        <f>ROUND(SUMIF('VGT-Bewegungsdaten'!B:B,A490,'VGT-Bewegungsdaten'!C:C),3)</f>
        <v>0</v>
      </c>
      <c r="L490" s="324">
        <f>ROUND(SUMIF('VGT-Bewegungsdaten'!B:B,$A490,'VGT-Bewegungsdaten'!D:D),2)</f>
        <v>0</v>
      </c>
      <c r="N490" s="376" t="s">
        <v>4930</v>
      </c>
      <c r="O490" s="376" t="s">
        <v>4940</v>
      </c>
      <c r="P490" s="326">
        <f>ROUND(SUMIF('AV-Bewegungsdaten'!B:B,A490,'AV-Bewegungsdaten'!C:C),3)</f>
        <v>0</v>
      </c>
      <c r="Q490" s="324">
        <f>ROUND(SUMIF('AV-Bewegungsdaten'!B:B,$A490,'AV-Bewegungsdaten'!D:D),2)</f>
        <v>0</v>
      </c>
      <c r="T490" s="327"/>
      <c r="U490" s="326">
        <f>ROUND(SUMIF('DV-Bewegungsdaten'!B:B,Kategorien!A490,'DV-Bewegungsdaten'!D:D),3)</f>
        <v>0</v>
      </c>
      <c r="V490" s="324">
        <f>ROUND(SUMIF('DV-Bewegungsdaten'!B:B,Kategorien!A490,'DV-Bewegungsdaten'!E:E),3)</f>
        <v>0</v>
      </c>
      <c r="AD490" s="390">
        <f t="shared" si="97"/>
        <v>8.1609999999999978</v>
      </c>
      <c r="AE490" s="390">
        <f t="shared" si="98"/>
        <v>8.8179999999999978</v>
      </c>
      <c r="AF490" s="390">
        <f t="shared" si="99"/>
        <v>10.036999999999997</v>
      </c>
      <c r="AG490" s="390">
        <f t="shared" si="100"/>
        <v>9.4039999999999981</v>
      </c>
      <c r="AH490" s="390">
        <f t="shared" si="101"/>
        <v>9.3159999999999989</v>
      </c>
      <c r="AI490" s="390">
        <f t="shared" si="102"/>
        <v>9.847999999999999</v>
      </c>
      <c r="AJ490" s="390">
        <f t="shared" si="103"/>
        <v>9.1309999999999985</v>
      </c>
      <c r="AK490" s="390">
        <f t="shared" si="104"/>
        <v>9.4149999999999974</v>
      </c>
      <c r="AL490" s="390">
        <f t="shared" si="105"/>
        <v>9.5249999999999986</v>
      </c>
      <c r="AM490" s="390">
        <f t="shared" si="106"/>
        <v>9.4059999999999988</v>
      </c>
      <c r="AN490" s="390">
        <f t="shared" si="107"/>
        <v>8.9999999999999982</v>
      </c>
      <c r="AO490" s="390">
        <f t="shared" si="108"/>
        <v>9.9029999999999987</v>
      </c>
    </row>
    <row r="491" spans="1:41" ht="15" customHeight="1" x14ac:dyDescent="0.25">
      <c r="A491" s="127" t="s">
        <v>1685</v>
      </c>
      <c r="B491" s="125" t="s">
        <v>2077</v>
      </c>
      <c r="C491" s="125" t="s">
        <v>3998</v>
      </c>
      <c r="D491" s="125" t="s">
        <v>1614</v>
      </c>
      <c r="E491" s="125" t="s">
        <v>2452</v>
      </c>
      <c r="F491" s="126">
        <v>11.1</v>
      </c>
      <c r="G491" s="126">
        <v>11.299999999999999</v>
      </c>
      <c r="H491" s="126">
        <v>8.8800000000000008</v>
      </c>
      <c r="I491" s="126"/>
      <c r="J491" s="317"/>
      <c r="K491" s="323">
        <f>ROUND(SUMIF('VGT-Bewegungsdaten'!B:B,A491,'VGT-Bewegungsdaten'!C:C),3)</f>
        <v>0</v>
      </c>
      <c r="L491" s="324">
        <f>ROUND(SUMIF('VGT-Bewegungsdaten'!B:B,$A491,'VGT-Bewegungsdaten'!D:D),2)</f>
        <v>0</v>
      </c>
      <c r="N491" s="376" t="s">
        <v>4930</v>
      </c>
      <c r="O491" s="376" t="s">
        <v>4940</v>
      </c>
      <c r="P491" s="326">
        <f>ROUND(SUMIF('AV-Bewegungsdaten'!B:B,A491,'AV-Bewegungsdaten'!C:C),3)</f>
        <v>0</v>
      </c>
      <c r="Q491" s="324">
        <f>ROUND(SUMIF('AV-Bewegungsdaten'!B:B,$A491,'AV-Bewegungsdaten'!D:D),2)</f>
        <v>0</v>
      </c>
      <c r="T491" s="327"/>
      <c r="U491" s="326">
        <f>ROUND(SUMIF('DV-Bewegungsdaten'!B:B,Kategorien!A491,'DV-Bewegungsdaten'!D:D),3)</f>
        <v>0</v>
      </c>
      <c r="V491" s="324">
        <f>ROUND(SUMIF('DV-Bewegungsdaten'!B:B,Kategorien!A491,'DV-Bewegungsdaten'!E:E),3)</f>
        <v>0</v>
      </c>
      <c r="AD491" s="390">
        <f t="shared" si="97"/>
        <v>6.3609999999999989</v>
      </c>
      <c r="AE491" s="390">
        <f t="shared" si="98"/>
        <v>7.0179999999999989</v>
      </c>
      <c r="AF491" s="390">
        <f t="shared" si="99"/>
        <v>8.2369999999999983</v>
      </c>
      <c r="AG491" s="390">
        <f t="shared" si="100"/>
        <v>7.6039999999999992</v>
      </c>
      <c r="AH491" s="390">
        <f t="shared" si="101"/>
        <v>7.5159999999999991</v>
      </c>
      <c r="AI491" s="390">
        <f t="shared" si="102"/>
        <v>8.0479999999999983</v>
      </c>
      <c r="AJ491" s="390">
        <f t="shared" si="103"/>
        <v>7.3309999999999995</v>
      </c>
      <c r="AK491" s="390">
        <f t="shared" si="104"/>
        <v>7.6149999999999984</v>
      </c>
      <c r="AL491" s="390">
        <f t="shared" si="105"/>
        <v>7.7249999999999988</v>
      </c>
      <c r="AM491" s="390">
        <f t="shared" si="106"/>
        <v>7.605999999999999</v>
      </c>
      <c r="AN491" s="390">
        <f t="shared" si="107"/>
        <v>7.1999999999999993</v>
      </c>
      <c r="AO491" s="390">
        <f t="shared" si="108"/>
        <v>8.102999999999998</v>
      </c>
    </row>
    <row r="492" spans="1:41" ht="15" customHeight="1" x14ac:dyDescent="0.25">
      <c r="A492" s="127" t="s">
        <v>1686</v>
      </c>
      <c r="B492" s="125" t="s">
        <v>2077</v>
      </c>
      <c r="C492" s="125" t="s">
        <v>3998</v>
      </c>
      <c r="D492" s="125" t="s">
        <v>1616</v>
      </c>
      <c r="E492" s="125" t="s">
        <v>1538</v>
      </c>
      <c r="F492" s="126">
        <v>14.1</v>
      </c>
      <c r="G492" s="126">
        <v>14.299999999999999</v>
      </c>
      <c r="H492" s="126">
        <v>11.28</v>
      </c>
      <c r="I492" s="126"/>
      <c r="J492" s="317"/>
      <c r="K492" s="323">
        <f>ROUND(SUMIF('VGT-Bewegungsdaten'!B:B,A492,'VGT-Bewegungsdaten'!C:C),3)</f>
        <v>0</v>
      </c>
      <c r="L492" s="324">
        <f>ROUND(SUMIF('VGT-Bewegungsdaten'!B:B,$A492,'VGT-Bewegungsdaten'!D:D),2)</f>
        <v>0</v>
      </c>
      <c r="N492" s="376" t="s">
        <v>4930</v>
      </c>
      <c r="O492" s="376" t="s">
        <v>4940</v>
      </c>
      <c r="P492" s="326">
        <f>ROUND(SUMIF('AV-Bewegungsdaten'!B:B,A492,'AV-Bewegungsdaten'!C:C),3)</f>
        <v>0</v>
      </c>
      <c r="Q492" s="324">
        <f>ROUND(SUMIF('AV-Bewegungsdaten'!B:B,$A492,'AV-Bewegungsdaten'!D:D),2)</f>
        <v>0</v>
      </c>
      <c r="T492" s="327"/>
      <c r="U492" s="326">
        <f>ROUND(SUMIF('DV-Bewegungsdaten'!B:B,Kategorien!A492,'DV-Bewegungsdaten'!D:D),3)</f>
        <v>0</v>
      </c>
      <c r="V492" s="324">
        <f>ROUND(SUMIF('DV-Bewegungsdaten'!B:B,Kategorien!A492,'DV-Bewegungsdaten'!E:E),3)</f>
        <v>0</v>
      </c>
      <c r="AD492" s="390">
        <f t="shared" si="97"/>
        <v>9.3609999999999989</v>
      </c>
      <c r="AE492" s="390">
        <f t="shared" si="98"/>
        <v>10.017999999999999</v>
      </c>
      <c r="AF492" s="390">
        <f t="shared" si="99"/>
        <v>11.236999999999998</v>
      </c>
      <c r="AG492" s="390">
        <f t="shared" si="100"/>
        <v>10.603999999999999</v>
      </c>
      <c r="AH492" s="390">
        <f t="shared" si="101"/>
        <v>10.515999999999998</v>
      </c>
      <c r="AI492" s="390">
        <f t="shared" si="102"/>
        <v>11.047999999999998</v>
      </c>
      <c r="AJ492" s="390">
        <f t="shared" si="103"/>
        <v>10.331</v>
      </c>
      <c r="AK492" s="390">
        <f t="shared" si="104"/>
        <v>10.614999999999998</v>
      </c>
      <c r="AL492" s="390">
        <f t="shared" si="105"/>
        <v>10.724999999999998</v>
      </c>
      <c r="AM492" s="390">
        <f t="shared" si="106"/>
        <v>10.605999999999998</v>
      </c>
      <c r="AN492" s="390">
        <f t="shared" si="107"/>
        <v>10.199999999999999</v>
      </c>
      <c r="AO492" s="390">
        <f t="shared" si="108"/>
        <v>11.102999999999998</v>
      </c>
    </row>
    <row r="493" spans="1:41" ht="15" customHeight="1" x14ac:dyDescent="0.25">
      <c r="A493" s="127" t="s">
        <v>1687</v>
      </c>
      <c r="B493" s="125" t="s">
        <v>2077</v>
      </c>
      <c r="C493" s="125" t="s">
        <v>3998</v>
      </c>
      <c r="D493" s="125" t="s">
        <v>1618</v>
      </c>
      <c r="E493" s="125" t="s">
        <v>1541</v>
      </c>
      <c r="F493" s="126">
        <v>14.1</v>
      </c>
      <c r="G493" s="126">
        <v>14.299999999999999</v>
      </c>
      <c r="H493" s="126">
        <v>11.28</v>
      </c>
      <c r="I493" s="126"/>
      <c r="J493" s="317"/>
      <c r="K493" s="323">
        <f>ROUND(SUMIF('VGT-Bewegungsdaten'!B:B,A493,'VGT-Bewegungsdaten'!C:C),3)</f>
        <v>0</v>
      </c>
      <c r="L493" s="324">
        <f>ROUND(SUMIF('VGT-Bewegungsdaten'!B:B,$A493,'VGT-Bewegungsdaten'!D:D),2)</f>
        <v>0</v>
      </c>
      <c r="N493" s="376" t="s">
        <v>4930</v>
      </c>
      <c r="O493" s="376" t="s">
        <v>4940</v>
      </c>
      <c r="P493" s="326">
        <f>ROUND(SUMIF('AV-Bewegungsdaten'!B:B,A493,'AV-Bewegungsdaten'!C:C),3)</f>
        <v>0</v>
      </c>
      <c r="Q493" s="324">
        <f>ROUND(SUMIF('AV-Bewegungsdaten'!B:B,$A493,'AV-Bewegungsdaten'!D:D),2)</f>
        <v>0</v>
      </c>
      <c r="T493" s="327"/>
      <c r="U493" s="326">
        <f>ROUND(SUMIF('DV-Bewegungsdaten'!B:B,Kategorien!A493,'DV-Bewegungsdaten'!D:D),3)</f>
        <v>0</v>
      </c>
      <c r="V493" s="324">
        <f>ROUND(SUMIF('DV-Bewegungsdaten'!B:B,Kategorien!A493,'DV-Bewegungsdaten'!E:E),3)</f>
        <v>0</v>
      </c>
      <c r="AD493" s="390">
        <f t="shared" si="97"/>
        <v>9.3609999999999989</v>
      </c>
      <c r="AE493" s="390">
        <f t="shared" si="98"/>
        <v>10.017999999999999</v>
      </c>
      <c r="AF493" s="390">
        <f t="shared" si="99"/>
        <v>11.236999999999998</v>
      </c>
      <c r="AG493" s="390">
        <f t="shared" si="100"/>
        <v>10.603999999999999</v>
      </c>
      <c r="AH493" s="390">
        <f t="shared" si="101"/>
        <v>10.515999999999998</v>
      </c>
      <c r="AI493" s="390">
        <f t="shared" si="102"/>
        <v>11.047999999999998</v>
      </c>
      <c r="AJ493" s="390">
        <f t="shared" si="103"/>
        <v>10.331</v>
      </c>
      <c r="AK493" s="390">
        <f t="shared" si="104"/>
        <v>10.614999999999998</v>
      </c>
      <c r="AL493" s="390">
        <f t="shared" si="105"/>
        <v>10.724999999999998</v>
      </c>
      <c r="AM493" s="390">
        <f t="shared" si="106"/>
        <v>10.605999999999998</v>
      </c>
      <c r="AN493" s="390">
        <f t="shared" si="107"/>
        <v>10.199999999999999</v>
      </c>
      <c r="AO493" s="390">
        <f t="shared" si="108"/>
        <v>11.102999999999998</v>
      </c>
    </row>
    <row r="494" spans="1:41" ht="15" customHeight="1" x14ac:dyDescent="0.25">
      <c r="A494" s="127" t="s">
        <v>2614</v>
      </c>
      <c r="B494" s="125" t="s">
        <v>2077</v>
      </c>
      <c r="C494" s="125" t="s">
        <v>3998</v>
      </c>
      <c r="D494" s="125" t="s">
        <v>2571</v>
      </c>
      <c r="E494" s="125" t="s">
        <v>2545</v>
      </c>
      <c r="F494" s="126">
        <v>14.07</v>
      </c>
      <c r="G494" s="126">
        <v>14.27</v>
      </c>
      <c r="H494" s="126">
        <v>11.26</v>
      </c>
      <c r="I494" s="126"/>
      <c r="J494" s="317"/>
      <c r="K494" s="323">
        <f>ROUND(SUMIF('VGT-Bewegungsdaten'!B:B,A494,'VGT-Bewegungsdaten'!C:C),3)</f>
        <v>0</v>
      </c>
      <c r="L494" s="324">
        <f>ROUND(SUMIF('VGT-Bewegungsdaten'!B:B,$A494,'VGT-Bewegungsdaten'!D:D),2)</f>
        <v>0</v>
      </c>
      <c r="N494" s="376" t="s">
        <v>4930</v>
      </c>
      <c r="O494" s="376" t="s">
        <v>4940</v>
      </c>
      <c r="P494" s="326">
        <f>ROUND(SUMIF('AV-Bewegungsdaten'!B:B,A494,'AV-Bewegungsdaten'!C:C),3)</f>
        <v>0</v>
      </c>
      <c r="Q494" s="324">
        <f>ROUND(SUMIF('AV-Bewegungsdaten'!B:B,$A494,'AV-Bewegungsdaten'!D:D),2)</f>
        <v>0</v>
      </c>
      <c r="T494" s="327"/>
      <c r="U494" s="326">
        <f>ROUND(SUMIF('DV-Bewegungsdaten'!B:B,Kategorien!A494,'DV-Bewegungsdaten'!D:D),3)</f>
        <v>0</v>
      </c>
      <c r="V494" s="324">
        <f>ROUND(SUMIF('DV-Bewegungsdaten'!B:B,Kategorien!A494,'DV-Bewegungsdaten'!E:E),3)</f>
        <v>0</v>
      </c>
      <c r="AD494" s="390">
        <f t="shared" si="97"/>
        <v>9.3309999999999995</v>
      </c>
      <c r="AE494" s="390">
        <f t="shared" si="98"/>
        <v>9.9879999999999995</v>
      </c>
      <c r="AF494" s="390">
        <f t="shared" si="99"/>
        <v>11.206999999999999</v>
      </c>
      <c r="AG494" s="390">
        <f t="shared" si="100"/>
        <v>10.574</v>
      </c>
      <c r="AH494" s="390">
        <f t="shared" si="101"/>
        <v>10.486000000000001</v>
      </c>
      <c r="AI494" s="390">
        <f t="shared" si="102"/>
        <v>11.018000000000001</v>
      </c>
      <c r="AJ494" s="390">
        <f t="shared" si="103"/>
        <v>10.301</v>
      </c>
      <c r="AK494" s="390">
        <f t="shared" si="104"/>
        <v>10.584999999999999</v>
      </c>
      <c r="AL494" s="390">
        <f t="shared" si="105"/>
        <v>10.695</v>
      </c>
      <c r="AM494" s="390">
        <f t="shared" si="106"/>
        <v>10.576000000000001</v>
      </c>
      <c r="AN494" s="390">
        <f t="shared" si="107"/>
        <v>10.17</v>
      </c>
      <c r="AO494" s="390">
        <f t="shared" si="108"/>
        <v>11.073</v>
      </c>
    </row>
    <row r="495" spans="1:41" ht="15" customHeight="1" x14ac:dyDescent="0.25">
      <c r="A495" s="127" t="s">
        <v>3358</v>
      </c>
      <c r="B495" s="125" t="s">
        <v>2077</v>
      </c>
      <c r="C495" s="125" t="s">
        <v>3998</v>
      </c>
      <c r="D495" s="125" t="s">
        <v>3315</v>
      </c>
      <c r="E495" s="125" t="s">
        <v>3289</v>
      </c>
      <c r="F495" s="126">
        <v>14.04</v>
      </c>
      <c r="G495" s="126">
        <v>14.239999999999998</v>
      </c>
      <c r="H495" s="126">
        <v>11.23</v>
      </c>
      <c r="I495" s="126"/>
      <c r="J495" s="317"/>
      <c r="K495" s="323">
        <f>ROUND(SUMIF('VGT-Bewegungsdaten'!B:B,A495,'VGT-Bewegungsdaten'!C:C),3)</f>
        <v>0</v>
      </c>
      <c r="L495" s="324">
        <f>ROUND(SUMIF('VGT-Bewegungsdaten'!B:B,$A495,'VGT-Bewegungsdaten'!D:D),2)</f>
        <v>0</v>
      </c>
      <c r="N495" s="376" t="s">
        <v>4930</v>
      </c>
      <c r="O495" s="376" t="s">
        <v>4940</v>
      </c>
      <c r="P495" s="326">
        <f>ROUND(SUMIF('AV-Bewegungsdaten'!B:B,A495,'AV-Bewegungsdaten'!C:C),3)</f>
        <v>0</v>
      </c>
      <c r="Q495" s="324">
        <f>ROUND(SUMIF('AV-Bewegungsdaten'!B:B,$A495,'AV-Bewegungsdaten'!D:D),2)</f>
        <v>0</v>
      </c>
      <c r="T495" s="327"/>
      <c r="U495" s="326">
        <f>ROUND(SUMIF('DV-Bewegungsdaten'!B:B,Kategorien!A495,'DV-Bewegungsdaten'!D:D),3)</f>
        <v>0</v>
      </c>
      <c r="V495" s="324">
        <f>ROUND(SUMIF('DV-Bewegungsdaten'!B:B,Kategorien!A495,'DV-Bewegungsdaten'!E:E),3)</f>
        <v>0</v>
      </c>
      <c r="AD495" s="390">
        <f t="shared" si="97"/>
        <v>9.3009999999999984</v>
      </c>
      <c r="AE495" s="390">
        <f t="shared" si="98"/>
        <v>9.9579999999999984</v>
      </c>
      <c r="AF495" s="390">
        <f t="shared" si="99"/>
        <v>11.176999999999998</v>
      </c>
      <c r="AG495" s="390">
        <f t="shared" si="100"/>
        <v>10.543999999999999</v>
      </c>
      <c r="AH495" s="390">
        <f t="shared" si="101"/>
        <v>10.456</v>
      </c>
      <c r="AI495" s="390">
        <f t="shared" si="102"/>
        <v>10.988</v>
      </c>
      <c r="AJ495" s="390">
        <f t="shared" si="103"/>
        <v>10.270999999999999</v>
      </c>
      <c r="AK495" s="390">
        <f t="shared" si="104"/>
        <v>10.554999999999998</v>
      </c>
      <c r="AL495" s="390">
        <f t="shared" si="105"/>
        <v>10.664999999999999</v>
      </c>
      <c r="AM495" s="390">
        <f t="shared" si="106"/>
        <v>10.545999999999999</v>
      </c>
      <c r="AN495" s="390">
        <f t="shared" si="107"/>
        <v>10.139999999999999</v>
      </c>
      <c r="AO495" s="390">
        <f t="shared" si="108"/>
        <v>11.042999999999999</v>
      </c>
    </row>
    <row r="496" spans="1:41" ht="15" customHeight="1" x14ac:dyDescent="0.25">
      <c r="A496" s="127" t="s">
        <v>4120</v>
      </c>
      <c r="B496" s="125" t="s">
        <v>2077</v>
      </c>
      <c r="C496" s="125" t="s">
        <v>3998</v>
      </c>
      <c r="D496" s="125" t="s">
        <v>4077</v>
      </c>
      <c r="E496" s="125" t="s">
        <v>4051</v>
      </c>
      <c r="F496" s="126">
        <v>14.01</v>
      </c>
      <c r="G496" s="126">
        <v>14.209999999999999</v>
      </c>
      <c r="H496" s="126">
        <v>11.21</v>
      </c>
      <c r="I496" s="126"/>
      <c r="J496" s="317"/>
      <c r="K496" s="323">
        <f>ROUND(SUMIF('VGT-Bewegungsdaten'!B:B,A496,'VGT-Bewegungsdaten'!C:C),3)</f>
        <v>0</v>
      </c>
      <c r="L496" s="324">
        <f>ROUND(SUMIF('VGT-Bewegungsdaten'!B:B,$A496,'VGT-Bewegungsdaten'!D:D),2)</f>
        <v>0</v>
      </c>
      <c r="N496" s="376" t="s">
        <v>4930</v>
      </c>
      <c r="O496" s="376" t="s">
        <v>4940</v>
      </c>
      <c r="P496" s="326">
        <f>ROUND(SUMIF('AV-Bewegungsdaten'!B:B,A496,'AV-Bewegungsdaten'!C:C),3)</f>
        <v>0</v>
      </c>
      <c r="Q496" s="324">
        <f>ROUND(SUMIF('AV-Bewegungsdaten'!B:B,$A496,'AV-Bewegungsdaten'!D:D),2)</f>
        <v>0</v>
      </c>
      <c r="T496" s="327"/>
      <c r="U496" s="326">
        <f>ROUND(SUMIF('DV-Bewegungsdaten'!B:B,Kategorien!A496,'DV-Bewegungsdaten'!D:D),3)</f>
        <v>0</v>
      </c>
      <c r="V496" s="324">
        <f>ROUND(SUMIF('DV-Bewegungsdaten'!B:B,Kategorien!A496,'DV-Bewegungsdaten'!E:E),3)</f>
        <v>0</v>
      </c>
      <c r="AD496" s="390">
        <f t="shared" si="97"/>
        <v>9.270999999999999</v>
      </c>
      <c r="AE496" s="390">
        <f t="shared" si="98"/>
        <v>9.927999999999999</v>
      </c>
      <c r="AF496" s="390">
        <f t="shared" si="99"/>
        <v>11.146999999999998</v>
      </c>
      <c r="AG496" s="390">
        <f t="shared" si="100"/>
        <v>10.513999999999999</v>
      </c>
      <c r="AH496" s="390">
        <f t="shared" si="101"/>
        <v>10.425999999999998</v>
      </c>
      <c r="AI496" s="390">
        <f t="shared" si="102"/>
        <v>10.957999999999998</v>
      </c>
      <c r="AJ496" s="390">
        <f t="shared" si="103"/>
        <v>10.241</v>
      </c>
      <c r="AK496" s="390">
        <f t="shared" si="104"/>
        <v>10.524999999999999</v>
      </c>
      <c r="AL496" s="390">
        <f t="shared" si="105"/>
        <v>10.634999999999998</v>
      </c>
      <c r="AM496" s="390">
        <f t="shared" si="106"/>
        <v>10.515999999999998</v>
      </c>
      <c r="AN496" s="390">
        <f t="shared" si="107"/>
        <v>10.11</v>
      </c>
      <c r="AO496" s="390">
        <f t="shared" si="108"/>
        <v>11.012999999999998</v>
      </c>
    </row>
    <row r="497" spans="1:41" ht="15" customHeight="1" x14ac:dyDescent="0.25">
      <c r="A497" s="127" t="s">
        <v>2439</v>
      </c>
      <c r="B497" s="125" t="s">
        <v>2077</v>
      </c>
      <c r="C497" s="125" t="s">
        <v>3998</v>
      </c>
      <c r="D497" s="125" t="s">
        <v>1619</v>
      </c>
      <c r="E497" s="125" t="s">
        <v>2452</v>
      </c>
      <c r="F497" s="126">
        <v>16.100000000000001</v>
      </c>
      <c r="G497" s="126">
        <v>16.3</v>
      </c>
      <c r="H497" s="126">
        <v>12.88</v>
      </c>
      <c r="I497" s="126"/>
      <c r="J497" s="317"/>
      <c r="K497" s="323">
        <f>ROUND(SUMIF('VGT-Bewegungsdaten'!B:B,A497,'VGT-Bewegungsdaten'!C:C),3)</f>
        <v>0</v>
      </c>
      <c r="L497" s="324">
        <f>ROUND(SUMIF('VGT-Bewegungsdaten'!B:B,$A497,'VGT-Bewegungsdaten'!D:D),2)</f>
        <v>0</v>
      </c>
      <c r="N497" s="376" t="s">
        <v>4930</v>
      </c>
      <c r="O497" s="376" t="s">
        <v>4940</v>
      </c>
      <c r="P497" s="326">
        <f>ROUND(SUMIF('AV-Bewegungsdaten'!B:B,A497,'AV-Bewegungsdaten'!C:C),3)</f>
        <v>0</v>
      </c>
      <c r="Q497" s="324">
        <f>ROUND(SUMIF('AV-Bewegungsdaten'!B:B,$A497,'AV-Bewegungsdaten'!D:D),2)</f>
        <v>0</v>
      </c>
      <c r="T497" s="327"/>
      <c r="U497" s="326">
        <f>ROUND(SUMIF('DV-Bewegungsdaten'!B:B,Kategorien!A497,'DV-Bewegungsdaten'!D:D),3)</f>
        <v>0</v>
      </c>
      <c r="V497" s="324">
        <f>ROUND(SUMIF('DV-Bewegungsdaten'!B:B,Kategorien!A497,'DV-Bewegungsdaten'!E:E),3)</f>
        <v>0</v>
      </c>
      <c r="AD497" s="390">
        <f t="shared" si="97"/>
        <v>11.361000000000001</v>
      </c>
      <c r="AE497" s="390">
        <f t="shared" si="98"/>
        <v>12.018000000000001</v>
      </c>
      <c r="AF497" s="390">
        <f t="shared" si="99"/>
        <v>13.237</v>
      </c>
      <c r="AG497" s="390">
        <f t="shared" si="100"/>
        <v>12.604000000000001</v>
      </c>
      <c r="AH497" s="390">
        <f t="shared" si="101"/>
        <v>12.516000000000002</v>
      </c>
      <c r="AI497" s="390">
        <f t="shared" si="102"/>
        <v>13.048000000000002</v>
      </c>
      <c r="AJ497" s="390">
        <f t="shared" si="103"/>
        <v>12.331000000000001</v>
      </c>
      <c r="AK497" s="390">
        <f t="shared" si="104"/>
        <v>12.615</v>
      </c>
      <c r="AL497" s="390">
        <f t="shared" si="105"/>
        <v>12.725000000000001</v>
      </c>
      <c r="AM497" s="390">
        <f t="shared" si="106"/>
        <v>12.606000000000002</v>
      </c>
      <c r="AN497" s="390">
        <f t="shared" si="107"/>
        <v>12.200000000000001</v>
      </c>
      <c r="AO497" s="390">
        <f t="shared" si="108"/>
        <v>13.103000000000002</v>
      </c>
    </row>
    <row r="498" spans="1:41" ht="15" customHeight="1" x14ac:dyDescent="0.25">
      <c r="A498" s="127" t="s">
        <v>1688</v>
      </c>
      <c r="B498" s="125" t="s">
        <v>2077</v>
      </c>
      <c r="C498" s="125" t="s">
        <v>3998</v>
      </c>
      <c r="D498" s="125" t="s">
        <v>1689</v>
      </c>
      <c r="E498" s="125" t="s">
        <v>1538</v>
      </c>
      <c r="F498" s="126">
        <v>19.100000000000001</v>
      </c>
      <c r="G498" s="126">
        <v>19.3</v>
      </c>
      <c r="H498" s="126">
        <v>15.28</v>
      </c>
      <c r="I498" s="126"/>
      <c r="J498" s="317"/>
      <c r="K498" s="323">
        <f>ROUND(SUMIF('VGT-Bewegungsdaten'!B:B,A498,'VGT-Bewegungsdaten'!C:C),3)</f>
        <v>0</v>
      </c>
      <c r="L498" s="324">
        <f>ROUND(SUMIF('VGT-Bewegungsdaten'!B:B,$A498,'VGT-Bewegungsdaten'!D:D),2)</f>
        <v>0</v>
      </c>
      <c r="N498" s="376" t="s">
        <v>4930</v>
      </c>
      <c r="O498" s="376" t="s">
        <v>4940</v>
      </c>
      <c r="P498" s="326">
        <f>ROUND(SUMIF('AV-Bewegungsdaten'!B:B,A498,'AV-Bewegungsdaten'!C:C),3)</f>
        <v>0</v>
      </c>
      <c r="Q498" s="324">
        <f>ROUND(SUMIF('AV-Bewegungsdaten'!B:B,$A498,'AV-Bewegungsdaten'!D:D),2)</f>
        <v>0</v>
      </c>
      <c r="T498" s="327"/>
      <c r="U498" s="326">
        <f>ROUND(SUMIF('DV-Bewegungsdaten'!B:B,Kategorien!A498,'DV-Bewegungsdaten'!D:D),3)</f>
        <v>0</v>
      </c>
      <c r="V498" s="324">
        <f>ROUND(SUMIF('DV-Bewegungsdaten'!B:B,Kategorien!A498,'DV-Bewegungsdaten'!E:E),3)</f>
        <v>0</v>
      </c>
      <c r="AD498" s="390">
        <f t="shared" si="97"/>
        <v>14.361000000000001</v>
      </c>
      <c r="AE498" s="390">
        <f t="shared" si="98"/>
        <v>15.018000000000001</v>
      </c>
      <c r="AF498" s="390">
        <f t="shared" si="99"/>
        <v>16.237000000000002</v>
      </c>
      <c r="AG498" s="390">
        <f t="shared" si="100"/>
        <v>15.604000000000001</v>
      </c>
      <c r="AH498" s="390">
        <f t="shared" si="101"/>
        <v>15.516000000000002</v>
      </c>
      <c r="AI498" s="390">
        <f t="shared" si="102"/>
        <v>16.048000000000002</v>
      </c>
      <c r="AJ498" s="390">
        <f t="shared" si="103"/>
        <v>15.331000000000001</v>
      </c>
      <c r="AK498" s="390">
        <f t="shared" si="104"/>
        <v>15.615</v>
      </c>
      <c r="AL498" s="390">
        <f t="shared" si="105"/>
        <v>15.725000000000001</v>
      </c>
      <c r="AM498" s="390">
        <f t="shared" si="106"/>
        <v>15.606000000000002</v>
      </c>
      <c r="AN498" s="390">
        <f t="shared" si="107"/>
        <v>15.200000000000001</v>
      </c>
      <c r="AO498" s="390">
        <f t="shared" si="108"/>
        <v>16.103000000000002</v>
      </c>
    </row>
    <row r="499" spans="1:41" ht="15" customHeight="1" x14ac:dyDescent="0.25">
      <c r="A499" s="127" t="s">
        <v>1690</v>
      </c>
      <c r="B499" s="125" t="s">
        <v>2077</v>
      </c>
      <c r="C499" s="125" t="s">
        <v>3998</v>
      </c>
      <c r="D499" s="125" t="s">
        <v>1691</v>
      </c>
      <c r="E499" s="125" t="s">
        <v>1541</v>
      </c>
      <c r="F499" s="126">
        <v>19.100000000000001</v>
      </c>
      <c r="G499" s="126">
        <v>19.3</v>
      </c>
      <c r="H499" s="126">
        <v>15.28</v>
      </c>
      <c r="I499" s="126"/>
      <c r="J499" s="317"/>
      <c r="K499" s="323">
        <f>ROUND(SUMIF('VGT-Bewegungsdaten'!B:B,A499,'VGT-Bewegungsdaten'!C:C),3)</f>
        <v>0</v>
      </c>
      <c r="L499" s="324">
        <f>ROUND(SUMIF('VGT-Bewegungsdaten'!B:B,$A499,'VGT-Bewegungsdaten'!D:D),2)</f>
        <v>0</v>
      </c>
      <c r="N499" s="376" t="s">
        <v>4930</v>
      </c>
      <c r="O499" s="376" t="s">
        <v>4940</v>
      </c>
      <c r="P499" s="326">
        <f>ROUND(SUMIF('AV-Bewegungsdaten'!B:B,A499,'AV-Bewegungsdaten'!C:C),3)</f>
        <v>0</v>
      </c>
      <c r="Q499" s="324">
        <f>ROUND(SUMIF('AV-Bewegungsdaten'!B:B,$A499,'AV-Bewegungsdaten'!D:D),2)</f>
        <v>0</v>
      </c>
      <c r="T499" s="327"/>
      <c r="U499" s="326">
        <f>ROUND(SUMIF('DV-Bewegungsdaten'!B:B,Kategorien!A499,'DV-Bewegungsdaten'!D:D),3)</f>
        <v>0</v>
      </c>
      <c r="V499" s="324">
        <f>ROUND(SUMIF('DV-Bewegungsdaten'!B:B,Kategorien!A499,'DV-Bewegungsdaten'!E:E),3)</f>
        <v>0</v>
      </c>
      <c r="AD499" s="390">
        <f t="shared" si="97"/>
        <v>14.361000000000001</v>
      </c>
      <c r="AE499" s="390">
        <f t="shared" si="98"/>
        <v>15.018000000000001</v>
      </c>
      <c r="AF499" s="390">
        <f t="shared" si="99"/>
        <v>16.237000000000002</v>
      </c>
      <c r="AG499" s="390">
        <f t="shared" si="100"/>
        <v>15.604000000000001</v>
      </c>
      <c r="AH499" s="390">
        <f t="shared" si="101"/>
        <v>15.516000000000002</v>
      </c>
      <c r="AI499" s="390">
        <f t="shared" si="102"/>
        <v>16.048000000000002</v>
      </c>
      <c r="AJ499" s="390">
        <f t="shared" si="103"/>
        <v>15.331000000000001</v>
      </c>
      <c r="AK499" s="390">
        <f t="shared" si="104"/>
        <v>15.615</v>
      </c>
      <c r="AL499" s="390">
        <f t="shared" si="105"/>
        <v>15.725000000000001</v>
      </c>
      <c r="AM499" s="390">
        <f t="shared" si="106"/>
        <v>15.606000000000002</v>
      </c>
      <c r="AN499" s="390">
        <f t="shared" si="107"/>
        <v>15.200000000000001</v>
      </c>
      <c r="AO499" s="390">
        <f t="shared" si="108"/>
        <v>16.103000000000002</v>
      </c>
    </row>
    <row r="500" spans="1:41" ht="15" customHeight="1" x14ac:dyDescent="0.25">
      <c r="A500" s="127" t="s">
        <v>2615</v>
      </c>
      <c r="B500" s="125" t="s">
        <v>2077</v>
      </c>
      <c r="C500" s="125" t="s">
        <v>3998</v>
      </c>
      <c r="D500" s="125" t="s">
        <v>2616</v>
      </c>
      <c r="E500" s="125" t="s">
        <v>2545</v>
      </c>
      <c r="F500" s="126">
        <v>19.07</v>
      </c>
      <c r="G500" s="126">
        <v>19.27</v>
      </c>
      <c r="H500" s="126">
        <v>15.26</v>
      </c>
      <c r="I500" s="126"/>
      <c r="J500" s="317"/>
      <c r="K500" s="323">
        <f>ROUND(SUMIF('VGT-Bewegungsdaten'!B:B,A500,'VGT-Bewegungsdaten'!C:C),3)</f>
        <v>0</v>
      </c>
      <c r="L500" s="324">
        <f>ROUND(SUMIF('VGT-Bewegungsdaten'!B:B,$A500,'VGT-Bewegungsdaten'!D:D),2)</f>
        <v>0</v>
      </c>
      <c r="N500" s="376" t="s">
        <v>4930</v>
      </c>
      <c r="O500" s="376" t="s">
        <v>4940</v>
      </c>
      <c r="P500" s="326">
        <f>ROUND(SUMIF('AV-Bewegungsdaten'!B:B,A500,'AV-Bewegungsdaten'!C:C),3)</f>
        <v>0</v>
      </c>
      <c r="Q500" s="324">
        <f>ROUND(SUMIF('AV-Bewegungsdaten'!B:B,$A500,'AV-Bewegungsdaten'!D:D),2)</f>
        <v>0</v>
      </c>
      <c r="T500" s="327"/>
      <c r="U500" s="326">
        <f>ROUND(SUMIF('DV-Bewegungsdaten'!B:B,Kategorien!A500,'DV-Bewegungsdaten'!D:D),3)</f>
        <v>0</v>
      </c>
      <c r="V500" s="324">
        <f>ROUND(SUMIF('DV-Bewegungsdaten'!B:B,Kategorien!A500,'DV-Bewegungsdaten'!E:E),3)</f>
        <v>0</v>
      </c>
      <c r="AD500" s="390">
        <f t="shared" si="97"/>
        <v>14.331</v>
      </c>
      <c r="AE500" s="390">
        <f t="shared" si="98"/>
        <v>14.988</v>
      </c>
      <c r="AF500" s="390">
        <f t="shared" si="99"/>
        <v>16.207000000000001</v>
      </c>
      <c r="AG500" s="390">
        <f t="shared" si="100"/>
        <v>15.574</v>
      </c>
      <c r="AH500" s="390">
        <f t="shared" si="101"/>
        <v>15.486000000000001</v>
      </c>
      <c r="AI500" s="390">
        <f t="shared" si="102"/>
        <v>16.018000000000001</v>
      </c>
      <c r="AJ500" s="390">
        <f t="shared" si="103"/>
        <v>15.301</v>
      </c>
      <c r="AK500" s="390">
        <f t="shared" si="104"/>
        <v>15.584999999999999</v>
      </c>
      <c r="AL500" s="390">
        <f t="shared" si="105"/>
        <v>15.695</v>
      </c>
      <c r="AM500" s="390">
        <f t="shared" si="106"/>
        <v>15.576000000000001</v>
      </c>
      <c r="AN500" s="390">
        <f t="shared" si="107"/>
        <v>15.17</v>
      </c>
      <c r="AO500" s="390">
        <f t="shared" si="108"/>
        <v>16.073</v>
      </c>
    </row>
    <row r="501" spans="1:41" ht="15" customHeight="1" x14ac:dyDescent="0.25">
      <c r="A501" s="127" t="s">
        <v>3359</v>
      </c>
      <c r="B501" s="125" t="s">
        <v>2077</v>
      </c>
      <c r="C501" s="125" t="s">
        <v>3998</v>
      </c>
      <c r="D501" s="125" t="s">
        <v>3360</v>
      </c>
      <c r="E501" s="125" t="s">
        <v>3289</v>
      </c>
      <c r="F501" s="126">
        <v>19.04</v>
      </c>
      <c r="G501" s="126">
        <v>19.239999999999998</v>
      </c>
      <c r="H501" s="126">
        <v>15.23</v>
      </c>
      <c r="I501" s="126"/>
      <c r="J501" s="317"/>
      <c r="K501" s="323">
        <f>ROUND(SUMIF('VGT-Bewegungsdaten'!B:B,A501,'VGT-Bewegungsdaten'!C:C),3)</f>
        <v>0</v>
      </c>
      <c r="L501" s="324">
        <f>ROUND(SUMIF('VGT-Bewegungsdaten'!B:B,$A501,'VGT-Bewegungsdaten'!D:D),2)</f>
        <v>0</v>
      </c>
      <c r="N501" s="376" t="s">
        <v>4930</v>
      </c>
      <c r="O501" s="376" t="s">
        <v>4940</v>
      </c>
      <c r="P501" s="326">
        <f>ROUND(SUMIF('AV-Bewegungsdaten'!B:B,A501,'AV-Bewegungsdaten'!C:C),3)</f>
        <v>0</v>
      </c>
      <c r="Q501" s="324">
        <f>ROUND(SUMIF('AV-Bewegungsdaten'!B:B,$A501,'AV-Bewegungsdaten'!D:D),2)</f>
        <v>0</v>
      </c>
      <c r="T501" s="327"/>
      <c r="U501" s="326">
        <f>ROUND(SUMIF('DV-Bewegungsdaten'!B:B,Kategorien!A501,'DV-Bewegungsdaten'!D:D),3)</f>
        <v>0</v>
      </c>
      <c r="V501" s="324">
        <f>ROUND(SUMIF('DV-Bewegungsdaten'!B:B,Kategorien!A501,'DV-Bewegungsdaten'!E:E),3)</f>
        <v>0</v>
      </c>
      <c r="AD501" s="390">
        <f t="shared" si="97"/>
        <v>14.300999999999998</v>
      </c>
      <c r="AE501" s="390">
        <f t="shared" si="98"/>
        <v>14.957999999999998</v>
      </c>
      <c r="AF501" s="390">
        <f t="shared" si="99"/>
        <v>16.177</v>
      </c>
      <c r="AG501" s="390">
        <f t="shared" si="100"/>
        <v>15.543999999999999</v>
      </c>
      <c r="AH501" s="390">
        <f t="shared" si="101"/>
        <v>15.456</v>
      </c>
      <c r="AI501" s="390">
        <f t="shared" si="102"/>
        <v>15.988</v>
      </c>
      <c r="AJ501" s="390">
        <f t="shared" si="103"/>
        <v>15.270999999999999</v>
      </c>
      <c r="AK501" s="390">
        <f t="shared" si="104"/>
        <v>15.554999999999998</v>
      </c>
      <c r="AL501" s="390">
        <f t="shared" si="105"/>
        <v>15.664999999999999</v>
      </c>
      <c r="AM501" s="390">
        <f t="shared" si="106"/>
        <v>15.545999999999999</v>
      </c>
      <c r="AN501" s="390">
        <f t="shared" si="107"/>
        <v>15.139999999999999</v>
      </c>
      <c r="AO501" s="390">
        <f t="shared" si="108"/>
        <v>16.042999999999999</v>
      </c>
    </row>
    <row r="502" spans="1:41" ht="15" customHeight="1" x14ac:dyDescent="0.25">
      <c r="A502" s="127" t="s">
        <v>4121</v>
      </c>
      <c r="B502" s="125" t="s">
        <v>2077</v>
      </c>
      <c r="C502" s="125" t="s">
        <v>3998</v>
      </c>
      <c r="D502" s="125" t="s">
        <v>4122</v>
      </c>
      <c r="E502" s="125" t="s">
        <v>4051</v>
      </c>
      <c r="F502" s="126">
        <v>19.009999999999998</v>
      </c>
      <c r="G502" s="126">
        <v>19.209999999999997</v>
      </c>
      <c r="H502" s="126">
        <v>15.21</v>
      </c>
      <c r="I502" s="126"/>
      <c r="J502" s="317"/>
      <c r="K502" s="323">
        <f>ROUND(SUMIF('VGT-Bewegungsdaten'!B:B,A502,'VGT-Bewegungsdaten'!C:C),3)</f>
        <v>0</v>
      </c>
      <c r="L502" s="324">
        <f>ROUND(SUMIF('VGT-Bewegungsdaten'!B:B,$A502,'VGT-Bewegungsdaten'!D:D),2)</f>
        <v>0</v>
      </c>
      <c r="N502" s="376" t="s">
        <v>4930</v>
      </c>
      <c r="O502" s="376" t="s">
        <v>4940</v>
      </c>
      <c r="P502" s="326">
        <f>ROUND(SUMIF('AV-Bewegungsdaten'!B:B,A502,'AV-Bewegungsdaten'!C:C),3)</f>
        <v>0</v>
      </c>
      <c r="Q502" s="324">
        <f>ROUND(SUMIF('AV-Bewegungsdaten'!B:B,$A502,'AV-Bewegungsdaten'!D:D),2)</f>
        <v>0</v>
      </c>
      <c r="T502" s="327"/>
      <c r="U502" s="326">
        <f>ROUND(SUMIF('DV-Bewegungsdaten'!B:B,Kategorien!A502,'DV-Bewegungsdaten'!D:D),3)</f>
        <v>0</v>
      </c>
      <c r="V502" s="324">
        <f>ROUND(SUMIF('DV-Bewegungsdaten'!B:B,Kategorien!A502,'DV-Bewegungsdaten'!E:E),3)</f>
        <v>0</v>
      </c>
      <c r="AD502" s="390">
        <f t="shared" si="97"/>
        <v>14.270999999999997</v>
      </c>
      <c r="AE502" s="390">
        <f t="shared" si="98"/>
        <v>14.927999999999997</v>
      </c>
      <c r="AF502" s="390">
        <f t="shared" si="99"/>
        <v>16.146999999999998</v>
      </c>
      <c r="AG502" s="390">
        <f t="shared" si="100"/>
        <v>15.513999999999998</v>
      </c>
      <c r="AH502" s="390">
        <f t="shared" si="101"/>
        <v>15.425999999999998</v>
      </c>
      <c r="AI502" s="390">
        <f t="shared" si="102"/>
        <v>15.957999999999998</v>
      </c>
      <c r="AJ502" s="390">
        <f t="shared" si="103"/>
        <v>15.240999999999998</v>
      </c>
      <c r="AK502" s="390">
        <f t="shared" si="104"/>
        <v>15.524999999999997</v>
      </c>
      <c r="AL502" s="390">
        <f t="shared" si="105"/>
        <v>15.634999999999998</v>
      </c>
      <c r="AM502" s="390">
        <f t="shared" si="106"/>
        <v>15.515999999999998</v>
      </c>
      <c r="AN502" s="390">
        <f t="shared" si="107"/>
        <v>15.109999999999998</v>
      </c>
      <c r="AO502" s="390">
        <f t="shared" si="108"/>
        <v>16.012999999999998</v>
      </c>
    </row>
    <row r="503" spans="1:41" ht="15" customHeight="1" x14ac:dyDescent="0.25">
      <c r="A503" s="127" t="s">
        <v>1692</v>
      </c>
      <c r="B503" s="125" t="s">
        <v>2077</v>
      </c>
      <c r="C503" s="125" t="s">
        <v>3998</v>
      </c>
      <c r="D503" s="125" t="s">
        <v>1625</v>
      </c>
      <c r="E503" s="125" t="s">
        <v>2452</v>
      </c>
      <c r="F503" s="126">
        <v>17.100000000000001</v>
      </c>
      <c r="G503" s="126">
        <v>17.3</v>
      </c>
      <c r="H503" s="126">
        <v>13.68</v>
      </c>
      <c r="I503" s="126"/>
      <c r="J503" s="317"/>
      <c r="K503" s="323">
        <f>ROUND(SUMIF('VGT-Bewegungsdaten'!B:B,A503,'VGT-Bewegungsdaten'!C:C),3)</f>
        <v>0</v>
      </c>
      <c r="L503" s="324">
        <f>ROUND(SUMIF('VGT-Bewegungsdaten'!B:B,$A503,'VGT-Bewegungsdaten'!D:D),2)</f>
        <v>0</v>
      </c>
      <c r="N503" s="376" t="s">
        <v>4930</v>
      </c>
      <c r="O503" s="376" t="s">
        <v>4940</v>
      </c>
      <c r="P503" s="326">
        <f>ROUND(SUMIF('AV-Bewegungsdaten'!B:B,A503,'AV-Bewegungsdaten'!C:C),3)</f>
        <v>0</v>
      </c>
      <c r="Q503" s="324">
        <f>ROUND(SUMIF('AV-Bewegungsdaten'!B:B,$A503,'AV-Bewegungsdaten'!D:D),2)</f>
        <v>0</v>
      </c>
      <c r="T503" s="327"/>
      <c r="U503" s="326">
        <f>ROUND(SUMIF('DV-Bewegungsdaten'!B:B,Kategorien!A503,'DV-Bewegungsdaten'!D:D),3)</f>
        <v>0</v>
      </c>
      <c r="V503" s="324">
        <f>ROUND(SUMIF('DV-Bewegungsdaten'!B:B,Kategorien!A503,'DV-Bewegungsdaten'!E:E),3)</f>
        <v>0</v>
      </c>
      <c r="AD503" s="390">
        <f t="shared" si="97"/>
        <v>12.361000000000001</v>
      </c>
      <c r="AE503" s="390">
        <f t="shared" si="98"/>
        <v>13.018000000000001</v>
      </c>
      <c r="AF503" s="390">
        <f t="shared" si="99"/>
        <v>14.237</v>
      </c>
      <c r="AG503" s="390">
        <f t="shared" si="100"/>
        <v>13.604000000000001</v>
      </c>
      <c r="AH503" s="390">
        <f t="shared" si="101"/>
        <v>13.516000000000002</v>
      </c>
      <c r="AI503" s="390">
        <f t="shared" si="102"/>
        <v>14.048000000000002</v>
      </c>
      <c r="AJ503" s="390">
        <f t="shared" si="103"/>
        <v>13.331000000000001</v>
      </c>
      <c r="AK503" s="390">
        <f t="shared" si="104"/>
        <v>13.615</v>
      </c>
      <c r="AL503" s="390">
        <f t="shared" si="105"/>
        <v>13.725000000000001</v>
      </c>
      <c r="AM503" s="390">
        <f t="shared" si="106"/>
        <v>13.606000000000002</v>
      </c>
      <c r="AN503" s="390">
        <f t="shared" si="107"/>
        <v>13.200000000000001</v>
      </c>
      <c r="AO503" s="390">
        <f t="shared" si="108"/>
        <v>14.103000000000002</v>
      </c>
    </row>
    <row r="504" spans="1:41" ht="15" customHeight="1" x14ac:dyDescent="0.25">
      <c r="A504" s="127" t="s">
        <v>1693</v>
      </c>
      <c r="B504" s="125" t="s">
        <v>2077</v>
      </c>
      <c r="C504" s="125" t="s">
        <v>3998</v>
      </c>
      <c r="D504" s="125" t="s">
        <v>225</v>
      </c>
      <c r="E504" s="125" t="s">
        <v>1538</v>
      </c>
      <c r="F504" s="126">
        <v>20.100000000000001</v>
      </c>
      <c r="G504" s="126">
        <v>20.3</v>
      </c>
      <c r="H504" s="126">
        <v>16.079999999999998</v>
      </c>
      <c r="I504" s="126"/>
      <c r="J504" s="317"/>
      <c r="K504" s="323">
        <f>ROUND(SUMIF('VGT-Bewegungsdaten'!B:B,A504,'VGT-Bewegungsdaten'!C:C),3)</f>
        <v>0</v>
      </c>
      <c r="L504" s="324">
        <f>ROUND(SUMIF('VGT-Bewegungsdaten'!B:B,$A504,'VGT-Bewegungsdaten'!D:D),2)</f>
        <v>0</v>
      </c>
      <c r="N504" s="376" t="s">
        <v>4930</v>
      </c>
      <c r="O504" s="376" t="s">
        <v>4940</v>
      </c>
      <c r="P504" s="326">
        <f>ROUND(SUMIF('AV-Bewegungsdaten'!B:B,A504,'AV-Bewegungsdaten'!C:C),3)</f>
        <v>0</v>
      </c>
      <c r="Q504" s="324">
        <f>ROUND(SUMIF('AV-Bewegungsdaten'!B:B,$A504,'AV-Bewegungsdaten'!D:D),2)</f>
        <v>0</v>
      </c>
      <c r="T504" s="327"/>
      <c r="U504" s="326">
        <f>ROUND(SUMIF('DV-Bewegungsdaten'!B:B,Kategorien!A504,'DV-Bewegungsdaten'!D:D),3)</f>
        <v>0</v>
      </c>
      <c r="V504" s="324">
        <f>ROUND(SUMIF('DV-Bewegungsdaten'!B:B,Kategorien!A504,'DV-Bewegungsdaten'!E:E),3)</f>
        <v>0</v>
      </c>
      <c r="AD504" s="390">
        <f t="shared" si="97"/>
        <v>15.361000000000001</v>
      </c>
      <c r="AE504" s="390">
        <f t="shared" si="98"/>
        <v>16.018000000000001</v>
      </c>
      <c r="AF504" s="390">
        <f t="shared" si="99"/>
        <v>17.237000000000002</v>
      </c>
      <c r="AG504" s="390">
        <f t="shared" si="100"/>
        <v>16.603999999999999</v>
      </c>
      <c r="AH504" s="390">
        <f t="shared" si="101"/>
        <v>16.516000000000002</v>
      </c>
      <c r="AI504" s="390">
        <f t="shared" si="102"/>
        <v>17.048000000000002</v>
      </c>
      <c r="AJ504" s="390">
        <f t="shared" si="103"/>
        <v>16.331</v>
      </c>
      <c r="AK504" s="390">
        <f t="shared" si="104"/>
        <v>16.615000000000002</v>
      </c>
      <c r="AL504" s="390">
        <f t="shared" si="105"/>
        <v>16.725000000000001</v>
      </c>
      <c r="AM504" s="390">
        <f t="shared" si="106"/>
        <v>16.606000000000002</v>
      </c>
      <c r="AN504" s="390">
        <f t="shared" si="107"/>
        <v>16.200000000000003</v>
      </c>
      <c r="AO504" s="390">
        <f t="shared" si="108"/>
        <v>17.103000000000002</v>
      </c>
    </row>
    <row r="505" spans="1:41" ht="15" customHeight="1" x14ac:dyDescent="0.25">
      <c r="A505" s="127" t="s">
        <v>1694</v>
      </c>
      <c r="B505" s="125" t="s">
        <v>2077</v>
      </c>
      <c r="C505" s="125" t="s">
        <v>3998</v>
      </c>
      <c r="D505" s="125" t="s">
        <v>227</v>
      </c>
      <c r="E505" s="125" t="s">
        <v>1541</v>
      </c>
      <c r="F505" s="126">
        <v>20.100000000000001</v>
      </c>
      <c r="G505" s="126">
        <v>20.3</v>
      </c>
      <c r="H505" s="126">
        <v>16.079999999999998</v>
      </c>
      <c r="I505" s="126"/>
      <c r="J505" s="317"/>
      <c r="K505" s="323">
        <f>ROUND(SUMIF('VGT-Bewegungsdaten'!B:B,A505,'VGT-Bewegungsdaten'!C:C),3)</f>
        <v>0</v>
      </c>
      <c r="L505" s="324">
        <f>ROUND(SUMIF('VGT-Bewegungsdaten'!B:B,$A505,'VGT-Bewegungsdaten'!D:D),2)</f>
        <v>0</v>
      </c>
      <c r="N505" s="376" t="s">
        <v>4930</v>
      </c>
      <c r="O505" s="376" t="s">
        <v>4940</v>
      </c>
      <c r="P505" s="326">
        <f>ROUND(SUMIF('AV-Bewegungsdaten'!B:B,A505,'AV-Bewegungsdaten'!C:C),3)</f>
        <v>0</v>
      </c>
      <c r="Q505" s="324">
        <f>ROUND(SUMIF('AV-Bewegungsdaten'!B:B,$A505,'AV-Bewegungsdaten'!D:D),2)</f>
        <v>0</v>
      </c>
      <c r="T505" s="327"/>
      <c r="U505" s="326">
        <f>ROUND(SUMIF('DV-Bewegungsdaten'!B:B,Kategorien!A505,'DV-Bewegungsdaten'!D:D),3)</f>
        <v>0</v>
      </c>
      <c r="V505" s="324">
        <f>ROUND(SUMIF('DV-Bewegungsdaten'!B:B,Kategorien!A505,'DV-Bewegungsdaten'!E:E),3)</f>
        <v>0</v>
      </c>
      <c r="AD505" s="390">
        <f t="shared" si="97"/>
        <v>15.361000000000001</v>
      </c>
      <c r="AE505" s="390">
        <f t="shared" si="98"/>
        <v>16.018000000000001</v>
      </c>
      <c r="AF505" s="390">
        <f t="shared" si="99"/>
        <v>17.237000000000002</v>
      </c>
      <c r="AG505" s="390">
        <f t="shared" si="100"/>
        <v>16.603999999999999</v>
      </c>
      <c r="AH505" s="390">
        <f t="shared" si="101"/>
        <v>16.516000000000002</v>
      </c>
      <c r="AI505" s="390">
        <f t="shared" si="102"/>
        <v>17.048000000000002</v>
      </c>
      <c r="AJ505" s="390">
        <f t="shared" si="103"/>
        <v>16.331</v>
      </c>
      <c r="AK505" s="390">
        <f t="shared" si="104"/>
        <v>16.615000000000002</v>
      </c>
      <c r="AL505" s="390">
        <f t="shared" si="105"/>
        <v>16.725000000000001</v>
      </c>
      <c r="AM505" s="390">
        <f t="shared" si="106"/>
        <v>16.606000000000002</v>
      </c>
      <c r="AN505" s="390">
        <f t="shared" si="107"/>
        <v>16.200000000000003</v>
      </c>
      <c r="AO505" s="390">
        <f t="shared" si="108"/>
        <v>17.103000000000002</v>
      </c>
    </row>
    <row r="506" spans="1:41" ht="15" customHeight="1" x14ac:dyDescent="0.25">
      <c r="A506" s="127" t="s">
        <v>2617</v>
      </c>
      <c r="B506" s="125" t="s">
        <v>2077</v>
      </c>
      <c r="C506" s="125" t="s">
        <v>3998</v>
      </c>
      <c r="D506" s="125" t="s">
        <v>2575</v>
      </c>
      <c r="E506" s="125" t="s">
        <v>2545</v>
      </c>
      <c r="F506" s="126">
        <v>20.07</v>
      </c>
      <c r="G506" s="126">
        <v>20.27</v>
      </c>
      <c r="H506" s="126">
        <v>16.059999999999999</v>
      </c>
      <c r="I506" s="126"/>
      <c r="J506" s="317"/>
      <c r="K506" s="323">
        <f>ROUND(SUMIF('VGT-Bewegungsdaten'!B:B,A506,'VGT-Bewegungsdaten'!C:C),3)</f>
        <v>0</v>
      </c>
      <c r="L506" s="324">
        <f>ROUND(SUMIF('VGT-Bewegungsdaten'!B:B,$A506,'VGT-Bewegungsdaten'!D:D),2)</f>
        <v>0</v>
      </c>
      <c r="N506" s="376" t="s">
        <v>4930</v>
      </c>
      <c r="O506" s="376" t="s">
        <v>4940</v>
      </c>
      <c r="P506" s="326">
        <f>ROUND(SUMIF('AV-Bewegungsdaten'!B:B,A506,'AV-Bewegungsdaten'!C:C),3)</f>
        <v>0</v>
      </c>
      <c r="Q506" s="324">
        <f>ROUND(SUMIF('AV-Bewegungsdaten'!B:B,$A506,'AV-Bewegungsdaten'!D:D),2)</f>
        <v>0</v>
      </c>
      <c r="T506" s="327"/>
      <c r="U506" s="326">
        <f>ROUND(SUMIF('DV-Bewegungsdaten'!B:B,Kategorien!A506,'DV-Bewegungsdaten'!D:D),3)</f>
        <v>0</v>
      </c>
      <c r="V506" s="324">
        <f>ROUND(SUMIF('DV-Bewegungsdaten'!B:B,Kategorien!A506,'DV-Bewegungsdaten'!E:E),3)</f>
        <v>0</v>
      </c>
      <c r="AD506" s="390">
        <f t="shared" si="97"/>
        <v>15.331</v>
      </c>
      <c r="AE506" s="390">
        <f t="shared" si="98"/>
        <v>15.988</v>
      </c>
      <c r="AF506" s="390">
        <f t="shared" si="99"/>
        <v>17.207000000000001</v>
      </c>
      <c r="AG506" s="390">
        <f t="shared" si="100"/>
        <v>16.573999999999998</v>
      </c>
      <c r="AH506" s="390">
        <f t="shared" si="101"/>
        <v>16.486000000000001</v>
      </c>
      <c r="AI506" s="390">
        <f t="shared" si="102"/>
        <v>17.018000000000001</v>
      </c>
      <c r="AJ506" s="390">
        <f t="shared" si="103"/>
        <v>16.300999999999998</v>
      </c>
      <c r="AK506" s="390">
        <f t="shared" si="104"/>
        <v>16.585000000000001</v>
      </c>
      <c r="AL506" s="390">
        <f t="shared" si="105"/>
        <v>16.695</v>
      </c>
      <c r="AM506" s="390">
        <f t="shared" si="106"/>
        <v>16.576000000000001</v>
      </c>
      <c r="AN506" s="390">
        <f t="shared" si="107"/>
        <v>16.170000000000002</v>
      </c>
      <c r="AO506" s="390">
        <f t="shared" si="108"/>
        <v>17.073</v>
      </c>
    </row>
    <row r="507" spans="1:41" ht="15" customHeight="1" x14ac:dyDescent="0.25">
      <c r="A507" s="127" t="s">
        <v>3361</v>
      </c>
      <c r="B507" s="125" t="s">
        <v>2077</v>
      </c>
      <c r="C507" s="125" t="s">
        <v>3998</v>
      </c>
      <c r="D507" s="125" t="s">
        <v>3319</v>
      </c>
      <c r="E507" s="125" t="s">
        <v>3289</v>
      </c>
      <c r="F507" s="126">
        <v>20.04</v>
      </c>
      <c r="G507" s="126">
        <v>20.239999999999998</v>
      </c>
      <c r="H507" s="126">
        <v>16.03</v>
      </c>
      <c r="I507" s="126"/>
      <c r="J507" s="317"/>
      <c r="K507" s="323">
        <f>ROUND(SUMIF('VGT-Bewegungsdaten'!B:B,A507,'VGT-Bewegungsdaten'!C:C),3)</f>
        <v>0</v>
      </c>
      <c r="L507" s="324">
        <f>ROUND(SUMIF('VGT-Bewegungsdaten'!B:B,$A507,'VGT-Bewegungsdaten'!D:D),2)</f>
        <v>0</v>
      </c>
      <c r="N507" s="376" t="s">
        <v>4930</v>
      </c>
      <c r="O507" s="376" t="s">
        <v>4940</v>
      </c>
      <c r="P507" s="326">
        <f>ROUND(SUMIF('AV-Bewegungsdaten'!B:B,A507,'AV-Bewegungsdaten'!C:C),3)</f>
        <v>0</v>
      </c>
      <c r="Q507" s="324">
        <f>ROUND(SUMIF('AV-Bewegungsdaten'!B:B,$A507,'AV-Bewegungsdaten'!D:D),2)</f>
        <v>0</v>
      </c>
      <c r="T507" s="327"/>
      <c r="U507" s="326">
        <f>ROUND(SUMIF('DV-Bewegungsdaten'!B:B,Kategorien!A507,'DV-Bewegungsdaten'!D:D),3)</f>
        <v>0</v>
      </c>
      <c r="V507" s="324">
        <f>ROUND(SUMIF('DV-Bewegungsdaten'!B:B,Kategorien!A507,'DV-Bewegungsdaten'!E:E),3)</f>
        <v>0</v>
      </c>
      <c r="AD507" s="390">
        <f t="shared" si="97"/>
        <v>15.300999999999998</v>
      </c>
      <c r="AE507" s="390">
        <f t="shared" si="98"/>
        <v>15.957999999999998</v>
      </c>
      <c r="AF507" s="390">
        <f t="shared" si="99"/>
        <v>17.177</v>
      </c>
      <c r="AG507" s="390">
        <f t="shared" si="100"/>
        <v>16.543999999999997</v>
      </c>
      <c r="AH507" s="390">
        <f t="shared" si="101"/>
        <v>16.456</v>
      </c>
      <c r="AI507" s="390">
        <f t="shared" si="102"/>
        <v>16.988</v>
      </c>
      <c r="AJ507" s="390">
        <f t="shared" si="103"/>
        <v>16.270999999999997</v>
      </c>
      <c r="AK507" s="390">
        <f t="shared" si="104"/>
        <v>16.555</v>
      </c>
      <c r="AL507" s="390">
        <f t="shared" si="105"/>
        <v>16.664999999999999</v>
      </c>
      <c r="AM507" s="390">
        <f t="shared" si="106"/>
        <v>16.545999999999999</v>
      </c>
      <c r="AN507" s="390">
        <f t="shared" si="107"/>
        <v>16.14</v>
      </c>
      <c r="AO507" s="390">
        <f t="shared" si="108"/>
        <v>17.042999999999999</v>
      </c>
    </row>
    <row r="508" spans="1:41" ht="15" customHeight="1" x14ac:dyDescent="0.25">
      <c r="A508" s="127" t="s">
        <v>4123</v>
      </c>
      <c r="B508" s="125" t="s">
        <v>2077</v>
      </c>
      <c r="C508" s="125" t="s">
        <v>3998</v>
      </c>
      <c r="D508" s="125" t="s">
        <v>4081</v>
      </c>
      <c r="E508" s="125" t="s">
        <v>4051</v>
      </c>
      <c r="F508" s="126">
        <v>20.009999999999998</v>
      </c>
      <c r="G508" s="126">
        <v>20.209999999999997</v>
      </c>
      <c r="H508" s="126">
        <v>16.010000000000002</v>
      </c>
      <c r="I508" s="126"/>
      <c r="J508" s="317"/>
      <c r="K508" s="323">
        <f>ROUND(SUMIF('VGT-Bewegungsdaten'!B:B,A508,'VGT-Bewegungsdaten'!C:C),3)</f>
        <v>0</v>
      </c>
      <c r="L508" s="324">
        <f>ROUND(SUMIF('VGT-Bewegungsdaten'!B:B,$A508,'VGT-Bewegungsdaten'!D:D),2)</f>
        <v>0</v>
      </c>
      <c r="N508" s="376" t="s">
        <v>4930</v>
      </c>
      <c r="O508" s="376" t="s">
        <v>4940</v>
      </c>
      <c r="P508" s="326">
        <f>ROUND(SUMIF('AV-Bewegungsdaten'!B:B,A508,'AV-Bewegungsdaten'!C:C),3)</f>
        <v>0</v>
      </c>
      <c r="Q508" s="324">
        <f>ROUND(SUMIF('AV-Bewegungsdaten'!B:B,$A508,'AV-Bewegungsdaten'!D:D),2)</f>
        <v>0</v>
      </c>
      <c r="T508" s="327"/>
      <c r="U508" s="326">
        <f>ROUND(SUMIF('DV-Bewegungsdaten'!B:B,Kategorien!A508,'DV-Bewegungsdaten'!D:D),3)</f>
        <v>0</v>
      </c>
      <c r="V508" s="324">
        <f>ROUND(SUMIF('DV-Bewegungsdaten'!B:B,Kategorien!A508,'DV-Bewegungsdaten'!E:E),3)</f>
        <v>0</v>
      </c>
      <c r="AD508" s="390">
        <f t="shared" si="97"/>
        <v>15.270999999999997</v>
      </c>
      <c r="AE508" s="390">
        <f t="shared" si="98"/>
        <v>15.927999999999997</v>
      </c>
      <c r="AF508" s="390">
        <f t="shared" si="99"/>
        <v>17.146999999999998</v>
      </c>
      <c r="AG508" s="390">
        <f t="shared" si="100"/>
        <v>16.513999999999996</v>
      </c>
      <c r="AH508" s="390">
        <f t="shared" si="101"/>
        <v>16.425999999999998</v>
      </c>
      <c r="AI508" s="390">
        <f t="shared" si="102"/>
        <v>16.957999999999998</v>
      </c>
      <c r="AJ508" s="390">
        <f t="shared" si="103"/>
        <v>16.240999999999996</v>
      </c>
      <c r="AK508" s="390">
        <f t="shared" si="104"/>
        <v>16.524999999999999</v>
      </c>
      <c r="AL508" s="390">
        <f t="shared" si="105"/>
        <v>16.634999999999998</v>
      </c>
      <c r="AM508" s="390">
        <f t="shared" si="106"/>
        <v>16.515999999999998</v>
      </c>
      <c r="AN508" s="390">
        <f t="shared" si="107"/>
        <v>16.11</v>
      </c>
      <c r="AO508" s="390">
        <f t="shared" si="108"/>
        <v>17.012999999999998</v>
      </c>
    </row>
    <row r="509" spans="1:41" ht="15" customHeight="1" x14ac:dyDescent="0.25">
      <c r="A509" s="127" t="s">
        <v>1695</v>
      </c>
      <c r="B509" s="125" t="s">
        <v>2077</v>
      </c>
      <c r="C509" s="125" t="s">
        <v>3998</v>
      </c>
      <c r="D509" s="125" t="s">
        <v>229</v>
      </c>
      <c r="E509" s="125" t="s">
        <v>2452</v>
      </c>
      <c r="F509" s="126">
        <v>17.100000000000001</v>
      </c>
      <c r="G509" s="126">
        <v>17.3</v>
      </c>
      <c r="H509" s="126">
        <v>13.68</v>
      </c>
      <c r="I509" s="126"/>
      <c r="J509" s="317"/>
      <c r="K509" s="323">
        <f>ROUND(SUMIF('VGT-Bewegungsdaten'!B:B,A509,'VGT-Bewegungsdaten'!C:C),3)</f>
        <v>0</v>
      </c>
      <c r="L509" s="324">
        <f>ROUND(SUMIF('VGT-Bewegungsdaten'!B:B,$A509,'VGT-Bewegungsdaten'!D:D),2)</f>
        <v>0</v>
      </c>
      <c r="N509" s="376" t="s">
        <v>4930</v>
      </c>
      <c r="O509" s="376" t="s">
        <v>4940</v>
      </c>
      <c r="P509" s="326">
        <f>ROUND(SUMIF('AV-Bewegungsdaten'!B:B,A509,'AV-Bewegungsdaten'!C:C),3)</f>
        <v>0</v>
      </c>
      <c r="Q509" s="324">
        <f>ROUND(SUMIF('AV-Bewegungsdaten'!B:B,$A509,'AV-Bewegungsdaten'!D:D),2)</f>
        <v>0</v>
      </c>
      <c r="T509" s="327"/>
      <c r="U509" s="326">
        <f>ROUND(SUMIF('DV-Bewegungsdaten'!B:B,Kategorien!A509,'DV-Bewegungsdaten'!D:D),3)</f>
        <v>0</v>
      </c>
      <c r="V509" s="324">
        <f>ROUND(SUMIF('DV-Bewegungsdaten'!B:B,Kategorien!A509,'DV-Bewegungsdaten'!E:E),3)</f>
        <v>0</v>
      </c>
      <c r="AD509" s="390">
        <f t="shared" si="97"/>
        <v>12.361000000000001</v>
      </c>
      <c r="AE509" s="390">
        <f t="shared" si="98"/>
        <v>13.018000000000001</v>
      </c>
      <c r="AF509" s="390">
        <f t="shared" si="99"/>
        <v>14.237</v>
      </c>
      <c r="AG509" s="390">
        <f t="shared" si="100"/>
        <v>13.604000000000001</v>
      </c>
      <c r="AH509" s="390">
        <f t="shared" si="101"/>
        <v>13.516000000000002</v>
      </c>
      <c r="AI509" s="390">
        <f t="shared" si="102"/>
        <v>14.048000000000002</v>
      </c>
      <c r="AJ509" s="390">
        <f t="shared" si="103"/>
        <v>13.331000000000001</v>
      </c>
      <c r="AK509" s="390">
        <f t="shared" si="104"/>
        <v>13.615</v>
      </c>
      <c r="AL509" s="390">
        <f t="shared" si="105"/>
        <v>13.725000000000001</v>
      </c>
      <c r="AM509" s="390">
        <f t="shared" si="106"/>
        <v>13.606000000000002</v>
      </c>
      <c r="AN509" s="390">
        <f t="shared" si="107"/>
        <v>13.200000000000001</v>
      </c>
      <c r="AO509" s="390">
        <f t="shared" si="108"/>
        <v>14.103000000000002</v>
      </c>
    </row>
    <row r="510" spans="1:41" ht="15" customHeight="1" x14ac:dyDescent="0.25">
      <c r="A510" s="127" t="s">
        <v>1696</v>
      </c>
      <c r="B510" s="125" t="s">
        <v>2077</v>
      </c>
      <c r="C510" s="125" t="s">
        <v>3998</v>
      </c>
      <c r="D510" s="125" t="s">
        <v>231</v>
      </c>
      <c r="E510" s="125" t="s">
        <v>1538</v>
      </c>
      <c r="F510" s="126">
        <v>20.100000000000001</v>
      </c>
      <c r="G510" s="126">
        <v>20.3</v>
      </c>
      <c r="H510" s="126">
        <v>16.079999999999998</v>
      </c>
      <c r="I510" s="126"/>
      <c r="J510" s="317"/>
      <c r="K510" s="323">
        <f>ROUND(SUMIF('VGT-Bewegungsdaten'!B:B,A510,'VGT-Bewegungsdaten'!C:C),3)</f>
        <v>0</v>
      </c>
      <c r="L510" s="324">
        <f>ROUND(SUMIF('VGT-Bewegungsdaten'!B:B,$A510,'VGT-Bewegungsdaten'!D:D),2)</f>
        <v>0</v>
      </c>
      <c r="N510" s="376" t="s">
        <v>4930</v>
      </c>
      <c r="O510" s="376" t="s">
        <v>4940</v>
      </c>
      <c r="P510" s="326">
        <f>ROUND(SUMIF('AV-Bewegungsdaten'!B:B,A510,'AV-Bewegungsdaten'!C:C),3)</f>
        <v>0</v>
      </c>
      <c r="Q510" s="324">
        <f>ROUND(SUMIF('AV-Bewegungsdaten'!B:B,$A510,'AV-Bewegungsdaten'!D:D),2)</f>
        <v>0</v>
      </c>
      <c r="T510" s="327"/>
      <c r="U510" s="326">
        <f>ROUND(SUMIF('DV-Bewegungsdaten'!B:B,Kategorien!A510,'DV-Bewegungsdaten'!D:D),3)</f>
        <v>0</v>
      </c>
      <c r="V510" s="324">
        <f>ROUND(SUMIF('DV-Bewegungsdaten'!B:B,Kategorien!A510,'DV-Bewegungsdaten'!E:E),3)</f>
        <v>0</v>
      </c>
      <c r="AD510" s="390">
        <f t="shared" si="97"/>
        <v>15.361000000000001</v>
      </c>
      <c r="AE510" s="390">
        <f t="shared" si="98"/>
        <v>16.018000000000001</v>
      </c>
      <c r="AF510" s="390">
        <f t="shared" si="99"/>
        <v>17.237000000000002</v>
      </c>
      <c r="AG510" s="390">
        <f t="shared" si="100"/>
        <v>16.603999999999999</v>
      </c>
      <c r="AH510" s="390">
        <f t="shared" si="101"/>
        <v>16.516000000000002</v>
      </c>
      <c r="AI510" s="390">
        <f t="shared" si="102"/>
        <v>17.048000000000002</v>
      </c>
      <c r="AJ510" s="390">
        <f t="shared" si="103"/>
        <v>16.331</v>
      </c>
      <c r="AK510" s="390">
        <f t="shared" si="104"/>
        <v>16.615000000000002</v>
      </c>
      <c r="AL510" s="390">
        <f t="shared" si="105"/>
        <v>16.725000000000001</v>
      </c>
      <c r="AM510" s="390">
        <f t="shared" si="106"/>
        <v>16.606000000000002</v>
      </c>
      <c r="AN510" s="390">
        <f t="shared" si="107"/>
        <v>16.200000000000003</v>
      </c>
      <c r="AO510" s="390">
        <f t="shared" si="108"/>
        <v>17.103000000000002</v>
      </c>
    </row>
    <row r="511" spans="1:41" ht="15" customHeight="1" x14ac:dyDescent="0.25">
      <c r="A511" s="127" t="s">
        <v>1697</v>
      </c>
      <c r="B511" s="125" t="s">
        <v>2077</v>
      </c>
      <c r="C511" s="125" t="s">
        <v>3998</v>
      </c>
      <c r="D511" s="125" t="s">
        <v>233</v>
      </c>
      <c r="E511" s="125" t="s">
        <v>1541</v>
      </c>
      <c r="F511" s="126">
        <v>20.100000000000001</v>
      </c>
      <c r="G511" s="126">
        <v>20.3</v>
      </c>
      <c r="H511" s="126">
        <v>16.079999999999998</v>
      </c>
      <c r="I511" s="126"/>
      <c r="J511" s="317"/>
      <c r="K511" s="323">
        <f>ROUND(SUMIF('VGT-Bewegungsdaten'!B:B,A511,'VGT-Bewegungsdaten'!C:C),3)</f>
        <v>0</v>
      </c>
      <c r="L511" s="324">
        <f>ROUND(SUMIF('VGT-Bewegungsdaten'!B:B,$A511,'VGT-Bewegungsdaten'!D:D),2)</f>
        <v>0</v>
      </c>
      <c r="N511" s="376" t="s">
        <v>4930</v>
      </c>
      <c r="O511" s="376" t="s">
        <v>4940</v>
      </c>
      <c r="P511" s="326">
        <f>ROUND(SUMIF('AV-Bewegungsdaten'!B:B,A511,'AV-Bewegungsdaten'!C:C),3)</f>
        <v>0</v>
      </c>
      <c r="Q511" s="324">
        <f>ROUND(SUMIF('AV-Bewegungsdaten'!B:B,$A511,'AV-Bewegungsdaten'!D:D),2)</f>
        <v>0</v>
      </c>
      <c r="T511" s="327"/>
      <c r="U511" s="326">
        <f>ROUND(SUMIF('DV-Bewegungsdaten'!B:B,Kategorien!A511,'DV-Bewegungsdaten'!D:D),3)</f>
        <v>0</v>
      </c>
      <c r="V511" s="324">
        <f>ROUND(SUMIF('DV-Bewegungsdaten'!B:B,Kategorien!A511,'DV-Bewegungsdaten'!E:E),3)</f>
        <v>0</v>
      </c>
      <c r="AD511" s="390">
        <f t="shared" si="97"/>
        <v>15.361000000000001</v>
      </c>
      <c r="AE511" s="390">
        <f t="shared" si="98"/>
        <v>16.018000000000001</v>
      </c>
      <c r="AF511" s="390">
        <f t="shared" si="99"/>
        <v>17.237000000000002</v>
      </c>
      <c r="AG511" s="390">
        <f t="shared" si="100"/>
        <v>16.603999999999999</v>
      </c>
      <c r="AH511" s="390">
        <f t="shared" si="101"/>
        <v>16.516000000000002</v>
      </c>
      <c r="AI511" s="390">
        <f t="shared" si="102"/>
        <v>17.048000000000002</v>
      </c>
      <c r="AJ511" s="390">
        <f t="shared" si="103"/>
        <v>16.331</v>
      </c>
      <c r="AK511" s="390">
        <f t="shared" si="104"/>
        <v>16.615000000000002</v>
      </c>
      <c r="AL511" s="390">
        <f t="shared" si="105"/>
        <v>16.725000000000001</v>
      </c>
      <c r="AM511" s="390">
        <f t="shared" si="106"/>
        <v>16.606000000000002</v>
      </c>
      <c r="AN511" s="390">
        <f t="shared" si="107"/>
        <v>16.200000000000003</v>
      </c>
      <c r="AO511" s="390">
        <f t="shared" si="108"/>
        <v>17.103000000000002</v>
      </c>
    </row>
    <row r="512" spans="1:41" ht="15" customHeight="1" x14ac:dyDescent="0.25">
      <c r="A512" s="127" t="s">
        <v>2618</v>
      </c>
      <c r="B512" s="125" t="s">
        <v>2077</v>
      </c>
      <c r="C512" s="125" t="s">
        <v>3998</v>
      </c>
      <c r="D512" s="125" t="s">
        <v>2577</v>
      </c>
      <c r="E512" s="125" t="s">
        <v>2545</v>
      </c>
      <c r="F512" s="126">
        <v>20.07</v>
      </c>
      <c r="G512" s="126">
        <v>20.27</v>
      </c>
      <c r="H512" s="126">
        <v>16.059999999999999</v>
      </c>
      <c r="I512" s="126"/>
      <c r="J512" s="317"/>
      <c r="K512" s="323">
        <f>ROUND(SUMIF('VGT-Bewegungsdaten'!B:B,A512,'VGT-Bewegungsdaten'!C:C),3)</f>
        <v>0</v>
      </c>
      <c r="L512" s="324">
        <f>ROUND(SUMIF('VGT-Bewegungsdaten'!B:B,$A512,'VGT-Bewegungsdaten'!D:D),2)</f>
        <v>0</v>
      </c>
      <c r="N512" s="376" t="s">
        <v>4930</v>
      </c>
      <c r="O512" s="376" t="s">
        <v>4940</v>
      </c>
      <c r="P512" s="326">
        <f>ROUND(SUMIF('AV-Bewegungsdaten'!B:B,A512,'AV-Bewegungsdaten'!C:C),3)</f>
        <v>0</v>
      </c>
      <c r="Q512" s="324">
        <f>ROUND(SUMIF('AV-Bewegungsdaten'!B:B,$A512,'AV-Bewegungsdaten'!D:D),2)</f>
        <v>0</v>
      </c>
      <c r="T512" s="327"/>
      <c r="U512" s="326">
        <f>ROUND(SUMIF('DV-Bewegungsdaten'!B:B,Kategorien!A512,'DV-Bewegungsdaten'!D:D),3)</f>
        <v>0</v>
      </c>
      <c r="V512" s="324">
        <f>ROUND(SUMIF('DV-Bewegungsdaten'!B:B,Kategorien!A512,'DV-Bewegungsdaten'!E:E),3)</f>
        <v>0</v>
      </c>
      <c r="AD512" s="390">
        <f t="shared" si="97"/>
        <v>15.331</v>
      </c>
      <c r="AE512" s="390">
        <f t="shared" si="98"/>
        <v>15.988</v>
      </c>
      <c r="AF512" s="390">
        <f t="shared" si="99"/>
        <v>17.207000000000001</v>
      </c>
      <c r="AG512" s="390">
        <f t="shared" si="100"/>
        <v>16.573999999999998</v>
      </c>
      <c r="AH512" s="390">
        <f t="shared" si="101"/>
        <v>16.486000000000001</v>
      </c>
      <c r="AI512" s="390">
        <f t="shared" si="102"/>
        <v>17.018000000000001</v>
      </c>
      <c r="AJ512" s="390">
        <f t="shared" si="103"/>
        <v>16.300999999999998</v>
      </c>
      <c r="AK512" s="390">
        <f t="shared" si="104"/>
        <v>16.585000000000001</v>
      </c>
      <c r="AL512" s="390">
        <f t="shared" si="105"/>
        <v>16.695</v>
      </c>
      <c r="AM512" s="390">
        <f t="shared" si="106"/>
        <v>16.576000000000001</v>
      </c>
      <c r="AN512" s="390">
        <f t="shared" si="107"/>
        <v>16.170000000000002</v>
      </c>
      <c r="AO512" s="390">
        <f t="shared" si="108"/>
        <v>17.073</v>
      </c>
    </row>
    <row r="513" spans="1:41" ht="15" customHeight="1" x14ac:dyDescent="0.25">
      <c r="A513" s="127" t="s">
        <v>3362</v>
      </c>
      <c r="B513" s="125" t="s">
        <v>2077</v>
      </c>
      <c r="C513" s="125" t="s">
        <v>3998</v>
      </c>
      <c r="D513" s="125" t="s">
        <v>3321</v>
      </c>
      <c r="E513" s="125" t="s">
        <v>3289</v>
      </c>
      <c r="F513" s="126">
        <v>20.04</v>
      </c>
      <c r="G513" s="126">
        <v>20.239999999999998</v>
      </c>
      <c r="H513" s="126">
        <v>16.03</v>
      </c>
      <c r="I513" s="126"/>
      <c r="J513" s="317"/>
      <c r="K513" s="323">
        <f>ROUND(SUMIF('VGT-Bewegungsdaten'!B:B,A513,'VGT-Bewegungsdaten'!C:C),3)</f>
        <v>0</v>
      </c>
      <c r="L513" s="324">
        <f>ROUND(SUMIF('VGT-Bewegungsdaten'!B:B,$A513,'VGT-Bewegungsdaten'!D:D),2)</f>
        <v>0</v>
      </c>
      <c r="N513" s="376" t="s">
        <v>4930</v>
      </c>
      <c r="O513" s="376" t="s">
        <v>4940</v>
      </c>
      <c r="P513" s="326">
        <f>ROUND(SUMIF('AV-Bewegungsdaten'!B:B,A513,'AV-Bewegungsdaten'!C:C),3)</f>
        <v>0</v>
      </c>
      <c r="Q513" s="324">
        <f>ROUND(SUMIF('AV-Bewegungsdaten'!B:B,$A513,'AV-Bewegungsdaten'!D:D),2)</f>
        <v>0</v>
      </c>
      <c r="T513" s="327"/>
      <c r="U513" s="326">
        <f>ROUND(SUMIF('DV-Bewegungsdaten'!B:B,Kategorien!A513,'DV-Bewegungsdaten'!D:D),3)</f>
        <v>0</v>
      </c>
      <c r="V513" s="324">
        <f>ROUND(SUMIF('DV-Bewegungsdaten'!B:B,Kategorien!A513,'DV-Bewegungsdaten'!E:E),3)</f>
        <v>0</v>
      </c>
      <c r="AD513" s="390">
        <f t="shared" si="97"/>
        <v>15.300999999999998</v>
      </c>
      <c r="AE513" s="390">
        <f t="shared" si="98"/>
        <v>15.957999999999998</v>
      </c>
      <c r="AF513" s="390">
        <f t="shared" si="99"/>
        <v>17.177</v>
      </c>
      <c r="AG513" s="390">
        <f t="shared" si="100"/>
        <v>16.543999999999997</v>
      </c>
      <c r="AH513" s="390">
        <f t="shared" si="101"/>
        <v>16.456</v>
      </c>
      <c r="AI513" s="390">
        <f t="shared" si="102"/>
        <v>16.988</v>
      </c>
      <c r="AJ513" s="390">
        <f t="shared" si="103"/>
        <v>16.270999999999997</v>
      </c>
      <c r="AK513" s="390">
        <f t="shared" si="104"/>
        <v>16.555</v>
      </c>
      <c r="AL513" s="390">
        <f t="shared" si="105"/>
        <v>16.664999999999999</v>
      </c>
      <c r="AM513" s="390">
        <f t="shared" si="106"/>
        <v>16.545999999999999</v>
      </c>
      <c r="AN513" s="390">
        <f t="shared" si="107"/>
        <v>16.14</v>
      </c>
      <c r="AO513" s="390">
        <f t="shared" si="108"/>
        <v>17.042999999999999</v>
      </c>
    </row>
    <row r="514" spans="1:41" ht="15" customHeight="1" x14ac:dyDescent="0.25">
      <c r="A514" s="127" t="s">
        <v>4124</v>
      </c>
      <c r="B514" s="125" t="s">
        <v>2077</v>
      </c>
      <c r="C514" s="125" t="s">
        <v>3998</v>
      </c>
      <c r="D514" s="125" t="s">
        <v>4083</v>
      </c>
      <c r="E514" s="125" t="s">
        <v>4051</v>
      </c>
      <c r="F514" s="126">
        <v>20.009999999999998</v>
      </c>
      <c r="G514" s="126">
        <v>20.209999999999997</v>
      </c>
      <c r="H514" s="126">
        <v>16.010000000000002</v>
      </c>
      <c r="I514" s="126"/>
      <c r="J514" s="317"/>
      <c r="K514" s="323">
        <f>ROUND(SUMIF('VGT-Bewegungsdaten'!B:B,A514,'VGT-Bewegungsdaten'!C:C),3)</f>
        <v>0</v>
      </c>
      <c r="L514" s="324">
        <f>ROUND(SUMIF('VGT-Bewegungsdaten'!B:B,$A514,'VGT-Bewegungsdaten'!D:D),2)</f>
        <v>0</v>
      </c>
      <c r="N514" s="376" t="s">
        <v>4930</v>
      </c>
      <c r="O514" s="376" t="s">
        <v>4940</v>
      </c>
      <c r="P514" s="326">
        <f>ROUND(SUMIF('AV-Bewegungsdaten'!B:B,A514,'AV-Bewegungsdaten'!C:C),3)</f>
        <v>0</v>
      </c>
      <c r="Q514" s="324">
        <f>ROUND(SUMIF('AV-Bewegungsdaten'!B:B,$A514,'AV-Bewegungsdaten'!D:D),2)</f>
        <v>0</v>
      </c>
      <c r="T514" s="327"/>
      <c r="U514" s="326">
        <f>ROUND(SUMIF('DV-Bewegungsdaten'!B:B,Kategorien!A514,'DV-Bewegungsdaten'!D:D),3)</f>
        <v>0</v>
      </c>
      <c r="V514" s="324">
        <f>ROUND(SUMIF('DV-Bewegungsdaten'!B:B,Kategorien!A514,'DV-Bewegungsdaten'!E:E),3)</f>
        <v>0</v>
      </c>
      <c r="AD514" s="390">
        <f t="shared" si="97"/>
        <v>15.270999999999997</v>
      </c>
      <c r="AE514" s="390">
        <f t="shared" si="98"/>
        <v>15.927999999999997</v>
      </c>
      <c r="AF514" s="390">
        <f t="shared" si="99"/>
        <v>17.146999999999998</v>
      </c>
      <c r="AG514" s="390">
        <f t="shared" si="100"/>
        <v>16.513999999999996</v>
      </c>
      <c r="AH514" s="390">
        <f t="shared" si="101"/>
        <v>16.425999999999998</v>
      </c>
      <c r="AI514" s="390">
        <f t="shared" si="102"/>
        <v>16.957999999999998</v>
      </c>
      <c r="AJ514" s="390">
        <f t="shared" si="103"/>
        <v>16.240999999999996</v>
      </c>
      <c r="AK514" s="390">
        <f t="shared" si="104"/>
        <v>16.524999999999999</v>
      </c>
      <c r="AL514" s="390">
        <f t="shared" si="105"/>
        <v>16.634999999999998</v>
      </c>
      <c r="AM514" s="390">
        <f t="shared" si="106"/>
        <v>16.515999999999998</v>
      </c>
      <c r="AN514" s="390">
        <f t="shared" si="107"/>
        <v>16.11</v>
      </c>
      <c r="AO514" s="390">
        <f t="shared" si="108"/>
        <v>17.012999999999998</v>
      </c>
    </row>
    <row r="515" spans="1:41" ht="15" customHeight="1" x14ac:dyDescent="0.25">
      <c r="A515" s="127" t="s">
        <v>1698</v>
      </c>
      <c r="B515" s="125" t="s">
        <v>2077</v>
      </c>
      <c r="C515" s="125" t="s">
        <v>3998</v>
      </c>
      <c r="D515" s="125" t="s">
        <v>235</v>
      </c>
      <c r="E515" s="125" t="s">
        <v>2452</v>
      </c>
      <c r="F515" s="126">
        <v>18.100000000000001</v>
      </c>
      <c r="G515" s="126">
        <v>18.3</v>
      </c>
      <c r="H515" s="126">
        <v>14.48</v>
      </c>
      <c r="I515" s="126"/>
      <c r="J515" s="317"/>
      <c r="K515" s="323">
        <f>ROUND(SUMIF('VGT-Bewegungsdaten'!B:B,A515,'VGT-Bewegungsdaten'!C:C),3)</f>
        <v>0</v>
      </c>
      <c r="L515" s="324">
        <f>ROUND(SUMIF('VGT-Bewegungsdaten'!B:B,$A515,'VGT-Bewegungsdaten'!D:D),2)</f>
        <v>0</v>
      </c>
      <c r="N515" s="376" t="s">
        <v>4930</v>
      </c>
      <c r="O515" s="376" t="s">
        <v>4940</v>
      </c>
      <c r="P515" s="326">
        <f>ROUND(SUMIF('AV-Bewegungsdaten'!B:B,A515,'AV-Bewegungsdaten'!C:C),3)</f>
        <v>0</v>
      </c>
      <c r="Q515" s="324">
        <f>ROUND(SUMIF('AV-Bewegungsdaten'!B:B,$A515,'AV-Bewegungsdaten'!D:D),2)</f>
        <v>0</v>
      </c>
      <c r="T515" s="327"/>
      <c r="U515" s="326">
        <f>ROUND(SUMIF('DV-Bewegungsdaten'!B:B,Kategorien!A515,'DV-Bewegungsdaten'!D:D),3)</f>
        <v>0</v>
      </c>
      <c r="V515" s="324">
        <f>ROUND(SUMIF('DV-Bewegungsdaten'!B:B,Kategorien!A515,'DV-Bewegungsdaten'!E:E),3)</f>
        <v>0</v>
      </c>
      <c r="AD515" s="390">
        <f t="shared" si="97"/>
        <v>13.361000000000001</v>
      </c>
      <c r="AE515" s="390">
        <f t="shared" si="98"/>
        <v>14.018000000000001</v>
      </c>
      <c r="AF515" s="390">
        <f t="shared" si="99"/>
        <v>15.237</v>
      </c>
      <c r="AG515" s="390">
        <f t="shared" si="100"/>
        <v>14.604000000000001</v>
      </c>
      <c r="AH515" s="390">
        <f t="shared" si="101"/>
        <v>14.516000000000002</v>
      </c>
      <c r="AI515" s="390">
        <f t="shared" si="102"/>
        <v>15.048000000000002</v>
      </c>
      <c r="AJ515" s="390">
        <f t="shared" si="103"/>
        <v>14.331000000000001</v>
      </c>
      <c r="AK515" s="390">
        <f t="shared" si="104"/>
        <v>14.615</v>
      </c>
      <c r="AL515" s="390">
        <f t="shared" si="105"/>
        <v>14.725000000000001</v>
      </c>
      <c r="AM515" s="390">
        <f t="shared" si="106"/>
        <v>14.606000000000002</v>
      </c>
      <c r="AN515" s="390">
        <f t="shared" si="107"/>
        <v>14.200000000000001</v>
      </c>
      <c r="AO515" s="390">
        <f t="shared" si="108"/>
        <v>15.103000000000002</v>
      </c>
    </row>
    <row r="516" spans="1:41" ht="15" customHeight="1" x14ac:dyDescent="0.25">
      <c r="A516" s="127" t="s">
        <v>1699</v>
      </c>
      <c r="B516" s="125" t="s">
        <v>2077</v>
      </c>
      <c r="C516" s="125" t="s">
        <v>3998</v>
      </c>
      <c r="D516" s="125" t="s">
        <v>237</v>
      </c>
      <c r="E516" s="125" t="s">
        <v>1538</v>
      </c>
      <c r="F516" s="126">
        <v>21.1</v>
      </c>
      <c r="G516" s="126">
        <v>21.3</v>
      </c>
      <c r="H516" s="126">
        <v>16.88</v>
      </c>
      <c r="I516" s="126"/>
      <c r="J516" s="317"/>
      <c r="K516" s="323">
        <f>ROUND(SUMIF('VGT-Bewegungsdaten'!B:B,A516,'VGT-Bewegungsdaten'!C:C),3)</f>
        <v>0</v>
      </c>
      <c r="L516" s="324">
        <f>ROUND(SUMIF('VGT-Bewegungsdaten'!B:B,$A516,'VGT-Bewegungsdaten'!D:D),2)</f>
        <v>0</v>
      </c>
      <c r="N516" s="376" t="s">
        <v>4930</v>
      </c>
      <c r="O516" s="376" t="s">
        <v>4940</v>
      </c>
      <c r="P516" s="326">
        <f>ROUND(SUMIF('AV-Bewegungsdaten'!B:B,A516,'AV-Bewegungsdaten'!C:C),3)</f>
        <v>0</v>
      </c>
      <c r="Q516" s="324">
        <f>ROUND(SUMIF('AV-Bewegungsdaten'!B:B,$A516,'AV-Bewegungsdaten'!D:D),2)</f>
        <v>0</v>
      </c>
      <c r="T516" s="327"/>
      <c r="U516" s="326">
        <f>ROUND(SUMIF('DV-Bewegungsdaten'!B:B,Kategorien!A516,'DV-Bewegungsdaten'!D:D),3)</f>
        <v>0</v>
      </c>
      <c r="V516" s="324">
        <f>ROUND(SUMIF('DV-Bewegungsdaten'!B:B,Kategorien!A516,'DV-Bewegungsdaten'!E:E),3)</f>
        <v>0</v>
      </c>
      <c r="AD516" s="390">
        <f t="shared" si="97"/>
        <v>16.361000000000001</v>
      </c>
      <c r="AE516" s="390">
        <f t="shared" si="98"/>
        <v>17.018000000000001</v>
      </c>
      <c r="AF516" s="390">
        <f t="shared" si="99"/>
        <v>18.237000000000002</v>
      </c>
      <c r="AG516" s="390">
        <f t="shared" si="100"/>
        <v>17.603999999999999</v>
      </c>
      <c r="AH516" s="390">
        <f t="shared" si="101"/>
        <v>17.516000000000002</v>
      </c>
      <c r="AI516" s="390">
        <f t="shared" si="102"/>
        <v>18.048000000000002</v>
      </c>
      <c r="AJ516" s="390">
        <f t="shared" si="103"/>
        <v>17.331</v>
      </c>
      <c r="AK516" s="390">
        <f t="shared" si="104"/>
        <v>17.615000000000002</v>
      </c>
      <c r="AL516" s="390">
        <f t="shared" si="105"/>
        <v>17.725000000000001</v>
      </c>
      <c r="AM516" s="390">
        <f t="shared" si="106"/>
        <v>17.606000000000002</v>
      </c>
      <c r="AN516" s="390">
        <f t="shared" si="107"/>
        <v>17.200000000000003</v>
      </c>
      <c r="AO516" s="390">
        <f t="shared" si="108"/>
        <v>18.103000000000002</v>
      </c>
    </row>
    <row r="517" spans="1:41" ht="15" customHeight="1" x14ac:dyDescent="0.25">
      <c r="A517" s="127" t="s">
        <v>1700</v>
      </c>
      <c r="B517" s="125" t="s">
        <v>2077</v>
      </c>
      <c r="C517" s="125" t="s">
        <v>3998</v>
      </c>
      <c r="D517" s="125" t="s">
        <v>239</v>
      </c>
      <c r="E517" s="125" t="s">
        <v>1541</v>
      </c>
      <c r="F517" s="126">
        <v>21.1</v>
      </c>
      <c r="G517" s="126">
        <v>21.3</v>
      </c>
      <c r="H517" s="126">
        <v>16.88</v>
      </c>
      <c r="I517" s="126"/>
      <c r="J517" s="317"/>
      <c r="K517" s="323">
        <f>ROUND(SUMIF('VGT-Bewegungsdaten'!B:B,A517,'VGT-Bewegungsdaten'!C:C),3)</f>
        <v>0</v>
      </c>
      <c r="L517" s="324">
        <f>ROUND(SUMIF('VGT-Bewegungsdaten'!B:B,$A517,'VGT-Bewegungsdaten'!D:D),2)</f>
        <v>0</v>
      </c>
      <c r="N517" s="376" t="s">
        <v>4930</v>
      </c>
      <c r="O517" s="376" t="s">
        <v>4940</v>
      </c>
      <c r="P517" s="326">
        <f>ROUND(SUMIF('AV-Bewegungsdaten'!B:B,A517,'AV-Bewegungsdaten'!C:C),3)</f>
        <v>0</v>
      </c>
      <c r="Q517" s="324">
        <f>ROUND(SUMIF('AV-Bewegungsdaten'!B:B,$A517,'AV-Bewegungsdaten'!D:D),2)</f>
        <v>0</v>
      </c>
      <c r="T517" s="327"/>
      <c r="U517" s="326">
        <f>ROUND(SUMIF('DV-Bewegungsdaten'!B:B,Kategorien!A517,'DV-Bewegungsdaten'!D:D),3)</f>
        <v>0</v>
      </c>
      <c r="V517" s="324">
        <f>ROUND(SUMIF('DV-Bewegungsdaten'!B:B,Kategorien!A517,'DV-Bewegungsdaten'!E:E),3)</f>
        <v>0</v>
      </c>
      <c r="AD517" s="390">
        <f t="shared" si="97"/>
        <v>16.361000000000001</v>
      </c>
      <c r="AE517" s="390">
        <f t="shared" si="98"/>
        <v>17.018000000000001</v>
      </c>
      <c r="AF517" s="390">
        <f t="shared" si="99"/>
        <v>18.237000000000002</v>
      </c>
      <c r="AG517" s="390">
        <f t="shared" si="100"/>
        <v>17.603999999999999</v>
      </c>
      <c r="AH517" s="390">
        <f t="shared" si="101"/>
        <v>17.516000000000002</v>
      </c>
      <c r="AI517" s="390">
        <f t="shared" si="102"/>
        <v>18.048000000000002</v>
      </c>
      <c r="AJ517" s="390">
        <f t="shared" si="103"/>
        <v>17.331</v>
      </c>
      <c r="AK517" s="390">
        <f t="shared" si="104"/>
        <v>17.615000000000002</v>
      </c>
      <c r="AL517" s="390">
        <f t="shared" si="105"/>
        <v>17.725000000000001</v>
      </c>
      <c r="AM517" s="390">
        <f t="shared" si="106"/>
        <v>17.606000000000002</v>
      </c>
      <c r="AN517" s="390">
        <f t="shared" si="107"/>
        <v>17.200000000000003</v>
      </c>
      <c r="AO517" s="390">
        <f t="shared" si="108"/>
        <v>18.103000000000002</v>
      </c>
    </row>
    <row r="518" spans="1:41" ht="15" customHeight="1" x14ac:dyDescent="0.25">
      <c r="A518" s="127" t="s">
        <v>2619</v>
      </c>
      <c r="B518" s="125" t="s">
        <v>2077</v>
      </c>
      <c r="C518" s="125" t="s">
        <v>3998</v>
      </c>
      <c r="D518" s="125" t="s">
        <v>2579</v>
      </c>
      <c r="E518" s="125" t="s">
        <v>2545</v>
      </c>
      <c r="F518" s="126">
        <v>21.07</v>
      </c>
      <c r="G518" s="126">
        <v>21.27</v>
      </c>
      <c r="H518" s="126">
        <v>16.86</v>
      </c>
      <c r="I518" s="126"/>
      <c r="J518" s="317"/>
      <c r="K518" s="323">
        <f>ROUND(SUMIF('VGT-Bewegungsdaten'!B:B,A518,'VGT-Bewegungsdaten'!C:C),3)</f>
        <v>0</v>
      </c>
      <c r="L518" s="324">
        <f>ROUND(SUMIF('VGT-Bewegungsdaten'!B:B,$A518,'VGT-Bewegungsdaten'!D:D),2)</f>
        <v>0</v>
      </c>
      <c r="N518" s="376" t="s">
        <v>4930</v>
      </c>
      <c r="O518" s="376" t="s">
        <v>4940</v>
      </c>
      <c r="P518" s="326">
        <f>ROUND(SUMIF('AV-Bewegungsdaten'!B:B,A518,'AV-Bewegungsdaten'!C:C),3)</f>
        <v>0</v>
      </c>
      <c r="Q518" s="324">
        <f>ROUND(SUMIF('AV-Bewegungsdaten'!B:B,$A518,'AV-Bewegungsdaten'!D:D),2)</f>
        <v>0</v>
      </c>
      <c r="T518" s="327"/>
      <c r="U518" s="326">
        <f>ROUND(SUMIF('DV-Bewegungsdaten'!B:B,Kategorien!A518,'DV-Bewegungsdaten'!D:D),3)</f>
        <v>0</v>
      </c>
      <c r="V518" s="324">
        <f>ROUND(SUMIF('DV-Bewegungsdaten'!B:B,Kategorien!A518,'DV-Bewegungsdaten'!E:E),3)</f>
        <v>0</v>
      </c>
      <c r="AD518" s="390">
        <f t="shared" si="97"/>
        <v>16.331</v>
      </c>
      <c r="AE518" s="390">
        <f t="shared" si="98"/>
        <v>16.988</v>
      </c>
      <c r="AF518" s="390">
        <f t="shared" si="99"/>
        <v>18.207000000000001</v>
      </c>
      <c r="AG518" s="390">
        <f t="shared" si="100"/>
        <v>17.573999999999998</v>
      </c>
      <c r="AH518" s="390">
        <f t="shared" si="101"/>
        <v>17.486000000000001</v>
      </c>
      <c r="AI518" s="390">
        <f t="shared" si="102"/>
        <v>18.018000000000001</v>
      </c>
      <c r="AJ518" s="390">
        <f t="shared" si="103"/>
        <v>17.300999999999998</v>
      </c>
      <c r="AK518" s="390">
        <f t="shared" si="104"/>
        <v>17.585000000000001</v>
      </c>
      <c r="AL518" s="390">
        <f t="shared" si="105"/>
        <v>17.695</v>
      </c>
      <c r="AM518" s="390">
        <f t="shared" si="106"/>
        <v>17.576000000000001</v>
      </c>
      <c r="AN518" s="390">
        <f t="shared" si="107"/>
        <v>17.170000000000002</v>
      </c>
      <c r="AO518" s="390">
        <f t="shared" si="108"/>
        <v>18.073</v>
      </c>
    </row>
    <row r="519" spans="1:41" ht="15" customHeight="1" x14ac:dyDescent="0.25">
      <c r="A519" s="127" t="s">
        <v>3363</v>
      </c>
      <c r="B519" s="125" t="s">
        <v>2077</v>
      </c>
      <c r="C519" s="125" t="s">
        <v>3998</v>
      </c>
      <c r="D519" s="125" t="s">
        <v>3323</v>
      </c>
      <c r="E519" s="125" t="s">
        <v>3289</v>
      </c>
      <c r="F519" s="126">
        <v>21.04</v>
      </c>
      <c r="G519" s="126">
        <v>21.24</v>
      </c>
      <c r="H519" s="126">
        <v>16.829999999999998</v>
      </c>
      <c r="I519" s="126"/>
      <c r="J519" s="317"/>
      <c r="K519" s="323">
        <f>ROUND(SUMIF('VGT-Bewegungsdaten'!B:B,A519,'VGT-Bewegungsdaten'!C:C),3)</f>
        <v>0</v>
      </c>
      <c r="L519" s="324">
        <f>ROUND(SUMIF('VGT-Bewegungsdaten'!B:B,$A519,'VGT-Bewegungsdaten'!D:D),2)</f>
        <v>0</v>
      </c>
      <c r="N519" s="376" t="s">
        <v>4930</v>
      </c>
      <c r="O519" s="376" t="s">
        <v>4940</v>
      </c>
      <c r="P519" s="326">
        <f>ROUND(SUMIF('AV-Bewegungsdaten'!B:B,A519,'AV-Bewegungsdaten'!C:C),3)</f>
        <v>0</v>
      </c>
      <c r="Q519" s="324">
        <f>ROUND(SUMIF('AV-Bewegungsdaten'!B:B,$A519,'AV-Bewegungsdaten'!D:D),2)</f>
        <v>0</v>
      </c>
      <c r="T519" s="327"/>
      <c r="U519" s="326">
        <f>ROUND(SUMIF('DV-Bewegungsdaten'!B:B,Kategorien!A519,'DV-Bewegungsdaten'!D:D),3)</f>
        <v>0</v>
      </c>
      <c r="V519" s="324">
        <f>ROUND(SUMIF('DV-Bewegungsdaten'!B:B,Kategorien!A519,'DV-Bewegungsdaten'!E:E),3)</f>
        <v>0</v>
      </c>
      <c r="AD519" s="390">
        <f t="shared" si="97"/>
        <v>16.300999999999998</v>
      </c>
      <c r="AE519" s="390">
        <f t="shared" si="98"/>
        <v>16.957999999999998</v>
      </c>
      <c r="AF519" s="390">
        <f t="shared" si="99"/>
        <v>18.177</v>
      </c>
      <c r="AG519" s="390">
        <f t="shared" si="100"/>
        <v>17.543999999999997</v>
      </c>
      <c r="AH519" s="390">
        <f t="shared" si="101"/>
        <v>17.456</v>
      </c>
      <c r="AI519" s="390">
        <f t="shared" si="102"/>
        <v>17.988</v>
      </c>
      <c r="AJ519" s="390">
        <f t="shared" si="103"/>
        <v>17.270999999999997</v>
      </c>
      <c r="AK519" s="390">
        <f t="shared" si="104"/>
        <v>17.555</v>
      </c>
      <c r="AL519" s="390">
        <f t="shared" si="105"/>
        <v>17.664999999999999</v>
      </c>
      <c r="AM519" s="390">
        <f t="shared" si="106"/>
        <v>17.545999999999999</v>
      </c>
      <c r="AN519" s="390">
        <f t="shared" si="107"/>
        <v>17.14</v>
      </c>
      <c r="AO519" s="390">
        <f t="shared" si="108"/>
        <v>18.042999999999999</v>
      </c>
    </row>
    <row r="520" spans="1:41" ht="15" customHeight="1" x14ac:dyDescent="0.25">
      <c r="A520" s="127" t="s">
        <v>4125</v>
      </c>
      <c r="B520" s="125" t="s">
        <v>2077</v>
      </c>
      <c r="C520" s="125" t="s">
        <v>3998</v>
      </c>
      <c r="D520" s="125" t="s">
        <v>4085</v>
      </c>
      <c r="E520" s="125" t="s">
        <v>4051</v>
      </c>
      <c r="F520" s="126">
        <v>21.009999999999998</v>
      </c>
      <c r="G520" s="126">
        <v>21.209999999999997</v>
      </c>
      <c r="H520" s="126">
        <v>16.809999999999999</v>
      </c>
      <c r="I520" s="126"/>
      <c r="J520" s="317"/>
      <c r="K520" s="323">
        <f>ROUND(SUMIF('VGT-Bewegungsdaten'!B:B,A520,'VGT-Bewegungsdaten'!C:C),3)</f>
        <v>0</v>
      </c>
      <c r="L520" s="324">
        <f>ROUND(SUMIF('VGT-Bewegungsdaten'!B:B,$A520,'VGT-Bewegungsdaten'!D:D),2)</f>
        <v>0</v>
      </c>
      <c r="N520" s="376" t="s">
        <v>4930</v>
      </c>
      <c r="O520" s="376" t="s">
        <v>4940</v>
      </c>
      <c r="P520" s="326">
        <f>ROUND(SUMIF('AV-Bewegungsdaten'!B:B,A520,'AV-Bewegungsdaten'!C:C),3)</f>
        <v>0</v>
      </c>
      <c r="Q520" s="324">
        <f>ROUND(SUMIF('AV-Bewegungsdaten'!B:B,$A520,'AV-Bewegungsdaten'!D:D),2)</f>
        <v>0</v>
      </c>
      <c r="T520" s="327"/>
      <c r="U520" s="326">
        <f>ROUND(SUMIF('DV-Bewegungsdaten'!B:B,Kategorien!A520,'DV-Bewegungsdaten'!D:D),3)</f>
        <v>0</v>
      </c>
      <c r="V520" s="324">
        <f>ROUND(SUMIF('DV-Bewegungsdaten'!B:B,Kategorien!A520,'DV-Bewegungsdaten'!E:E),3)</f>
        <v>0</v>
      </c>
      <c r="AD520" s="390">
        <f t="shared" si="97"/>
        <v>16.270999999999997</v>
      </c>
      <c r="AE520" s="390">
        <f t="shared" si="98"/>
        <v>16.927999999999997</v>
      </c>
      <c r="AF520" s="390">
        <f t="shared" si="99"/>
        <v>18.146999999999998</v>
      </c>
      <c r="AG520" s="390">
        <f t="shared" si="100"/>
        <v>17.513999999999996</v>
      </c>
      <c r="AH520" s="390">
        <f t="shared" si="101"/>
        <v>17.425999999999998</v>
      </c>
      <c r="AI520" s="390">
        <f t="shared" si="102"/>
        <v>17.957999999999998</v>
      </c>
      <c r="AJ520" s="390">
        <f t="shared" si="103"/>
        <v>17.240999999999996</v>
      </c>
      <c r="AK520" s="390">
        <f t="shared" si="104"/>
        <v>17.524999999999999</v>
      </c>
      <c r="AL520" s="390">
        <f t="shared" si="105"/>
        <v>17.634999999999998</v>
      </c>
      <c r="AM520" s="390">
        <f t="shared" si="106"/>
        <v>17.515999999999998</v>
      </c>
      <c r="AN520" s="390">
        <f t="shared" si="107"/>
        <v>17.11</v>
      </c>
      <c r="AO520" s="390">
        <f t="shared" si="108"/>
        <v>18.012999999999998</v>
      </c>
    </row>
    <row r="521" spans="1:41" ht="15" customHeight="1" x14ac:dyDescent="0.25">
      <c r="A521" s="127" t="s">
        <v>1701</v>
      </c>
      <c r="B521" s="125" t="s">
        <v>2077</v>
      </c>
      <c r="C521" s="125" t="s">
        <v>3998</v>
      </c>
      <c r="D521" s="125" t="s">
        <v>241</v>
      </c>
      <c r="E521" s="125" t="s">
        <v>2452</v>
      </c>
      <c r="F521" s="126">
        <v>18.100000000000001</v>
      </c>
      <c r="G521" s="126">
        <v>18.3</v>
      </c>
      <c r="H521" s="126">
        <v>14.48</v>
      </c>
      <c r="I521" s="126"/>
      <c r="J521" s="317"/>
      <c r="K521" s="323">
        <f>ROUND(SUMIF('VGT-Bewegungsdaten'!B:B,A521,'VGT-Bewegungsdaten'!C:C),3)</f>
        <v>0</v>
      </c>
      <c r="L521" s="324">
        <f>ROUND(SUMIF('VGT-Bewegungsdaten'!B:B,$A521,'VGT-Bewegungsdaten'!D:D),2)</f>
        <v>0</v>
      </c>
      <c r="N521" s="376" t="s">
        <v>4930</v>
      </c>
      <c r="O521" s="376" t="s">
        <v>4940</v>
      </c>
      <c r="P521" s="326">
        <f>ROUND(SUMIF('AV-Bewegungsdaten'!B:B,A521,'AV-Bewegungsdaten'!C:C),3)</f>
        <v>0</v>
      </c>
      <c r="Q521" s="324">
        <f>ROUND(SUMIF('AV-Bewegungsdaten'!B:B,$A521,'AV-Bewegungsdaten'!D:D),2)</f>
        <v>0</v>
      </c>
      <c r="T521" s="327"/>
      <c r="U521" s="326">
        <f>ROUND(SUMIF('DV-Bewegungsdaten'!B:B,Kategorien!A521,'DV-Bewegungsdaten'!D:D),3)</f>
        <v>0</v>
      </c>
      <c r="V521" s="324">
        <f>ROUND(SUMIF('DV-Bewegungsdaten'!B:B,Kategorien!A521,'DV-Bewegungsdaten'!E:E),3)</f>
        <v>0</v>
      </c>
      <c r="AD521" s="390">
        <f t="shared" si="97"/>
        <v>13.361000000000001</v>
      </c>
      <c r="AE521" s="390">
        <f t="shared" si="98"/>
        <v>14.018000000000001</v>
      </c>
      <c r="AF521" s="390">
        <f t="shared" si="99"/>
        <v>15.237</v>
      </c>
      <c r="AG521" s="390">
        <f t="shared" si="100"/>
        <v>14.604000000000001</v>
      </c>
      <c r="AH521" s="390">
        <f t="shared" si="101"/>
        <v>14.516000000000002</v>
      </c>
      <c r="AI521" s="390">
        <f t="shared" si="102"/>
        <v>15.048000000000002</v>
      </c>
      <c r="AJ521" s="390">
        <f t="shared" si="103"/>
        <v>14.331000000000001</v>
      </c>
      <c r="AK521" s="390">
        <f t="shared" si="104"/>
        <v>14.615</v>
      </c>
      <c r="AL521" s="390">
        <f t="shared" si="105"/>
        <v>14.725000000000001</v>
      </c>
      <c r="AM521" s="390">
        <f t="shared" si="106"/>
        <v>14.606000000000002</v>
      </c>
      <c r="AN521" s="390">
        <f t="shared" si="107"/>
        <v>14.200000000000001</v>
      </c>
      <c r="AO521" s="390">
        <f t="shared" si="108"/>
        <v>15.103000000000002</v>
      </c>
    </row>
    <row r="522" spans="1:41" ht="15" customHeight="1" x14ac:dyDescent="0.25">
      <c r="A522" s="127" t="s">
        <v>1702</v>
      </c>
      <c r="B522" s="125" t="s">
        <v>2077</v>
      </c>
      <c r="C522" s="125" t="s">
        <v>3998</v>
      </c>
      <c r="D522" s="125" t="s">
        <v>243</v>
      </c>
      <c r="E522" s="125" t="s">
        <v>1538</v>
      </c>
      <c r="F522" s="126">
        <v>21.1</v>
      </c>
      <c r="G522" s="126">
        <v>21.3</v>
      </c>
      <c r="H522" s="126">
        <v>16.88</v>
      </c>
      <c r="I522" s="126"/>
      <c r="J522" s="317"/>
      <c r="K522" s="323">
        <f>ROUND(SUMIF('VGT-Bewegungsdaten'!B:B,A522,'VGT-Bewegungsdaten'!C:C),3)</f>
        <v>0</v>
      </c>
      <c r="L522" s="324">
        <f>ROUND(SUMIF('VGT-Bewegungsdaten'!B:B,$A522,'VGT-Bewegungsdaten'!D:D),2)</f>
        <v>0</v>
      </c>
      <c r="N522" s="376" t="s">
        <v>4930</v>
      </c>
      <c r="O522" s="376" t="s">
        <v>4940</v>
      </c>
      <c r="P522" s="326">
        <f>ROUND(SUMIF('AV-Bewegungsdaten'!B:B,A522,'AV-Bewegungsdaten'!C:C),3)</f>
        <v>0</v>
      </c>
      <c r="Q522" s="324">
        <f>ROUND(SUMIF('AV-Bewegungsdaten'!B:B,$A522,'AV-Bewegungsdaten'!D:D),2)</f>
        <v>0</v>
      </c>
      <c r="T522" s="327"/>
      <c r="U522" s="326">
        <f>ROUND(SUMIF('DV-Bewegungsdaten'!B:B,Kategorien!A522,'DV-Bewegungsdaten'!D:D),3)</f>
        <v>0</v>
      </c>
      <c r="V522" s="324">
        <f>ROUND(SUMIF('DV-Bewegungsdaten'!B:B,Kategorien!A522,'DV-Bewegungsdaten'!E:E),3)</f>
        <v>0</v>
      </c>
      <c r="AD522" s="390">
        <f t="shared" si="97"/>
        <v>16.361000000000001</v>
      </c>
      <c r="AE522" s="390">
        <f t="shared" si="98"/>
        <v>17.018000000000001</v>
      </c>
      <c r="AF522" s="390">
        <f t="shared" si="99"/>
        <v>18.237000000000002</v>
      </c>
      <c r="AG522" s="390">
        <f t="shared" si="100"/>
        <v>17.603999999999999</v>
      </c>
      <c r="AH522" s="390">
        <f t="shared" si="101"/>
        <v>17.516000000000002</v>
      </c>
      <c r="AI522" s="390">
        <f t="shared" si="102"/>
        <v>18.048000000000002</v>
      </c>
      <c r="AJ522" s="390">
        <f t="shared" si="103"/>
        <v>17.331</v>
      </c>
      <c r="AK522" s="390">
        <f t="shared" si="104"/>
        <v>17.615000000000002</v>
      </c>
      <c r="AL522" s="390">
        <f t="shared" si="105"/>
        <v>17.725000000000001</v>
      </c>
      <c r="AM522" s="390">
        <f t="shared" si="106"/>
        <v>17.606000000000002</v>
      </c>
      <c r="AN522" s="390">
        <f t="shared" si="107"/>
        <v>17.200000000000003</v>
      </c>
      <c r="AO522" s="390">
        <f t="shared" si="108"/>
        <v>18.103000000000002</v>
      </c>
    </row>
    <row r="523" spans="1:41" ht="15" customHeight="1" x14ac:dyDescent="0.25">
      <c r="A523" s="127" t="s">
        <v>1703</v>
      </c>
      <c r="B523" s="125" t="s">
        <v>2077</v>
      </c>
      <c r="C523" s="125" t="s">
        <v>3998</v>
      </c>
      <c r="D523" s="125" t="s">
        <v>245</v>
      </c>
      <c r="E523" s="125" t="s">
        <v>1541</v>
      </c>
      <c r="F523" s="126">
        <v>21.1</v>
      </c>
      <c r="G523" s="126">
        <v>21.3</v>
      </c>
      <c r="H523" s="126">
        <v>16.88</v>
      </c>
      <c r="I523" s="126"/>
      <c r="J523" s="317"/>
      <c r="K523" s="323">
        <f>ROUND(SUMIF('VGT-Bewegungsdaten'!B:B,A523,'VGT-Bewegungsdaten'!C:C),3)</f>
        <v>0</v>
      </c>
      <c r="L523" s="324">
        <f>ROUND(SUMIF('VGT-Bewegungsdaten'!B:B,$A523,'VGT-Bewegungsdaten'!D:D),2)</f>
        <v>0</v>
      </c>
      <c r="N523" s="376" t="s">
        <v>4930</v>
      </c>
      <c r="O523" s="376" t="s">
        <v>4940</v>
      </c>
      <c r="P523" s="326">
        <f>ROUND(SUMIF('AV-Bewegungsdaten'!B:B,A523,'AV-Bewegungsdaten'!C:C),3)</f>
        <v>0</v>
      </c>
      <c r="Q523" s="324">
        <f>ROUND(SUMIF('AV-Bewegungsdaten'!B:B,$A523,'AV-Bewegungsdaten'!D:D),2)</f>
        <v>0</v>
      </c>
      <c r="T523" s="327"/>
      <c r="U523" s="326">
        <f>ROUND(SUMIF('DV-Bewegungsdaten'!B:B,Kategorien!A523,'DV-Bewegungsdaten'!D:D),3)</f>
        <v>0</v>
      </c>
      <c r="V523" s="324">
        <f>ROUND(SUMIF('DV-Bewegungsdaten'!B:B,Kategorien!A523,'DV-Bewegungsdaten'!E:E),3)</f>
        <v>0</v>
      </c>
      <c r="AD523" s="390">
        <f t="shared" si="97"/>
        <v>16.361000000000001</v>
      </c>
      <c r="AE523" s="390">
        <f t="shared" si="98"/>
        <v>17.018000000000001</v>
      </c>
      <c r="AF523" s="390">
        <f t="shared" si="99"/>
        <v>18.237000000000002</v>
      </c>
      <c r="AG523" s="390">
        <f t="shared" si="100"/>
        <v>17.603999999999999</v>
      </c>
      <c r="AH523" s="390">
        <f t="shared" si="101"/>
        <v>17.516000000000002</v>
      </c>
      <c r="AI523" s="390">
        <f t="shared" si="102"/>
        <v>18.048000000000002</v>
      </c>
      <c r="AJ523" s="390">
        <f t="shared" si="103"/>
        <v>17.331</v>
      </c>
      <c r="AK523" s="390">
        <f t="shared" si="104"/>
        <v>17.615000000000002</v>
      </c>
      <c r="AL523" s="390">
        <f t="shared" si="105"/>
        <v>17.725000000000001</v>
      </c>
      <c r="AM523" s="390">
        <f t="shared" si="106"/>
        <v>17.606000000000002</v>
      </c>
      <c r="AN523" s="390">
        <f t="shared" si="107"/>
        <v>17.200000000000003</v>
      </c>
      <c r="AO523" s="390">
        <f t="shared" si="108"/>
        <v>18.103000000000002</v>
      </c>
    </row>
    <row r="524" spans="1:41" ht="15" customHeight="1" x14ac:dyDescent="0.25">
      <c r="A524" s="127" t="s">
        <v>2620</v>
      </c>
      <c r="B524" s="125" t="s">
        <v>2077</v>
      </c>
      <c r="C524" s="125" t="s">
        <v>3998</v>
      </c>
      <c r="D524" s="125" t="s">
        <v>2581</v>
      </c>
      <c r="E524" s="125" t="s">
        <v>2545</v>
      </c>
      <c r="F524" s="126">
        <v>21.07</v>
      </c>
      <c r="G524" s="126">
        <v>21.27</v>
      </c>
      <c r="H524" s="126">
        <v>16.86</v>
      </c>
      <c r="I524" s="126"/>
      <c r="J524" s="317"/>
      <c r="K524" s="323">
        <f>ROUND(SUMIF('VGT-Bewegungsdaten'!B:B,A524,'VGT-Bewegungsdaten'!C:C),3)</f>
        <v>0</v>
      </c>
      <c r="L524" s="324">
        <f>ROUND(SUMIF('VGT-Bewegungsdaten'!B:B,$A524,'VGT-Bewegungsdaten'!D:D),2)</f>
        <v>0</v>
      </c>
      <c r="N524" s="376" t="s">
        <v>4930</v>
      </c>
      <c r="O524" s="376" t="s">
        <v>4940</v>
      </c>
      <c r="P524" s="326">
        <f>ROUND(SUMIF('AV-Bewegungsdaten'!B:B,A524,'AV-Bewegungsdaten'!C:C),3)</f>
        <v>0</v>
      </c>
      <c r="Q524" s="324">
        <f>ROUND(SUMIF('AV-Bewegungsdaten'!B:B,$A524,'AV-Bewegungsdaten'!D:D),2)</f>
        <v>0</v>
      </c>
      <c r="T524" s="327"/>
      <c r="U524" s="326">
        <f>ROUND(SUMIF('DV-Bewegungsdaten'!B:B,Kategorien!A524,'DV-Bewegungsdaten'!D:D),3)</f>
        <v>0</v>
      </c>
      <c r="V524" s="324">
        <f>ROUND(SUMIF('DV-Bewegungsdaten'!B:B,Kategorien!A524,'DV-Bewegungsdaten'!E:E),3)</f>
        <v>0</v>
      </c>
      <c r="AD524" s="390">
        <f t="shared" si="97"/>
        <v>16.331</v>
      </c>
      <c r="AE524" s="390">
        <f t="shared" si="98"/>
        <v>16.988</v>
      </c>
      <c r="AF524" s="390">
        <f t="shared" si="99"/>
        <v>18.207000000000001</v>
      </c>
      <c r="AG524" s="390">
        <f t="shared" si="100"/>
        <v>17.573999999999998</v>
      </c>
      <c r="AH524" s="390">
        <f t="shared" si="101"/>
        <v>17.486000000000001</v>
      </c>
      <c r="AI524" s="390">
        <f t="shared" si="102"/>
        <v>18.018000000000001</v>
      </c>
      <c r="AJ524" s="390">
        <f t="shared" si="103"/>
        <v>17.300999999999998</v>
      </c>
      <c r="AK524" s="390">
        <f t="shared" si="104"/>
        <v>17.585000000000001</v>
      </c>
      <c r="AL524" s="390">
        <f t="shared" si="105"/>
        <v>17.695</v>
      </c>
      <c r="AM524" s="390">
        <f t="shared" si="106"/>
        <v>17.576000000000001</v>
      </c>
      <c r="AN524" s="390">
        <f t="shared" si="107"/>
        <v>17.170000000000002</v>
      </c>
      <c r="AO524" s="390">
        <f t="shared" si="108"/>
        <v>18.073</v>
      </c>
    </row>
    <row r="525" spans="1:41" ht="15" customHeight="1" x14ac:dyDescent="0.25">
      <c r="A525" s="127" t="s">
        <v>3364</v>
      </c>
      <c r="B525" s="125" t="s">
        <v>2077</v>
      </c>
      <c r="C525" s="125" t="s">
        <v>3998</v>
      </c>
      <c r="D525" s="125" t="s">
        <v>3325</v>
      </c>
      <c r="E525" s="125" t="s">
        <v>3289</v>
      </c>
      <c r="F525" s="126">
        <v>21.04</v>
      </c>
      <c r="G525" s="126">
        <v>21.24</v>
      </c>
      <c r="H525" s="126">
        <v>16.829999999999998</v>
      </c>
      <c r="I525" s="126"/>
      <c r="J525" s="317"/>
      <c r="K525" s="323">
        <f>ROUND(SUMIF('VGT-Bewegungsdaten'!B:B,A525,'VGT-Bewegungsdaten'!C:C),3)</f>
        <v>0</v>
      </c>
      <c r="L525" s="324">
        <f>ROUND(SUMIF('VGT-Bewegungsdaten'!B:B,$A525,'VGT-Bewegungsdaten'!D:D),2)</f>
        <v>0</v>
      </c>
      <c r="N525" s="376" t="s">
        <v>4930</v>
      </c>
      <c r="O525" s="376" t="s">
        <v>4940</v>
      </c>
      <c r="P525" s="326">
        <f>ROUND(SUMIF('AV-Bewegungsdaten'!B:B,A525,'AV-Bewegungsdaten'!C:C),3)</f>
        <v>0</v>
      </c>
      <c r="Q525" s="324">
        <f>ROUND(SUMIF('AV-Bewegungsdaten'!B:B,$A525,'AV-Bewegungsdaten'!D:D),2)</f>
        <v>0</v>
      </c>
      <c r="T525" s="327"/>
      <c r="U525" s="326">
        <f>ROUND(SUMIF('DV-Bewegungsdaten'!B:B,Kategorien!A525,'DV-Bewegungsdaten'!D:D),3)</f>
        <v>0</v>
      </c>
      <c r="V525" s="324">
        <f>ROUND(SUMIF('DV-Bewegungsdaten'!B:B,Kategorien!A525,'DV-Bewegungsdaten'!E:E),3)</f>
        <v>0</v>
      </c>
      <c r="AD525" s="390">
        <f t="shared" si="97"/>
        <v>16.300999999999998</v>
      </c>
      <c r="AE525" s="390">
        <f t="shared" si="98"/>
        <v>16.957999999999998</v>
      </c>
      <c r="AF525" s="390">
        <f t="shared" si="99"/>
        <v>18.177</v>
      </c>
      <c r="AG525" s="390">
        <f t="shared" si="100"/>
        <v>17.543999999999997</v>
      </c>
      <c r="AH525" s="390">
        <f t="shared" si="101"/>
        <v>17.456</v>
      </c>
      <c r="AI525" s="390">
        <f t="shared" si="102"/>
        <v>17.988</v>
      </c>
      <c r="AJ525" s="390">
        <f t="shared" si="103"/>
        <v>17.270999999999997</v>
      </c>
      <c r="AK525" s="390">
        <f t="shared" si="104"/>
        <v>17.555</v>
      </c>
      <c r="AL525" s="390">
        <f t="shared" si="105"/>
        <v>17.664999999999999</v>
      </c>
      <c r="AM525" s="390">
        <f t="shared" si="106"/>
        <v>17.545999999999999</v>
      </c>
      <c r="AN525" s="390">
        <f t="shared" si="107"/>
        <v>17.14</v>
      </c>
      <c r="AO525" s="390">
        <f t="shared" si="108"/>
        <v>18.042999999999999</v>
      </c>
    </row>
    <row r="526" spans="1:41" ht="15" customHeight="1" x14ac:dyDescent="0.25">
      <c r="A526" s="127" t="s">
        <v>4126</v>
      </c>
      <c r="B526" s="125" t="s">
        <v>2077</v>
      </c>
      <c r="C526" s="125" t="s">
        <v>3998</v>
      </c>
      <c r="D526" s="125" t="s">
        <v>4087</v>
      </c>
      <c r="E526" s="125" t="s">
        <v>4051</v>
      </c>
      <c r="F526" s="126">
        <v>21.009999999999998</v>
      </c>
      <c r="G526" s="126">
        <v>21.209999999999997</v>
      </c>
      <c r="H526" s="126">
        <v>16.809999999999999</v>
      </c>
      <c r="I526" s="126"/>
      <c r="J526" s="317"/>
      <c r="K526" s="323">
        <f>ROUND(SUMIF('VGT-Bewegungsdaten'!B:B,A526,'VGT-Bewegungsdaten'!C:C),3)</f>
        <v>0</v>
      </c>
      <c r="L526" s="324">
        <f>ROUND(SUMIF('VGT-Bewegungsdaten'!B:B,$A526,'VGT-Bewegungsdaten'!D:D),2)</f>
        <v>0</v>
      </c>
      <c r="N526" s="376" t="s">
        <v>4930</v>
      </c>
      <c r="O526" s="376" t="s">
        <v>4940</v>
      </c>
      <c r="P526" s="326">
        <f>ROUND(SUMIF('AV-Bewegungsdaten'!B:B,A526,'AV-Bewegungsdaten'!C:C),3)</f>
        <v>0</v>
      </c>
      <c r="Q526" s="324">
        <f>ROUND(SUMIF('AV-Bewegungsdaten'!B:B,$A526,'AV-Bewegungsdaten'!D:D),2)</f>
        <v>0</v>
      </c>
      <c r="T526" s="327"/>
      <c r="U526" s="326">
        <f>ROUND(SUMIF('DV-Bewegungsdaten'!B:B,Kategorien!A526,'DV-Bewegungsdaten'!D:D),3)</f>
        <v>0</v>
      </c>
      <c r="V526" s="324">
        <f>ROUND(SUMIF('DV-Bewegungsdaten'!B:B,Kategorien!A526,'DV-Bewegungsdaten'!E:E),3)</f>
        <v>0</v>
      </c>
      <c r="AD526" s="390">
        <f t="shared" si="97"/>
        <v>16.270999999999997</v>
      </c>
      <c r="AE526" s="390">
        <f t="shared" si="98"/>
        <v>16.927999999999997</v>
      </c>
      <c r="AF526" s="390">
        <f t="shared" si="99"/>
        <v>18.146999999999998</v>
      </c>
      <c r="AG526" s="390">
        <f t="shared" si="100"/>
        <v>17.513999999999996</v>
      </c>
      <c r="AH526" s="390">
        <f t="shared" si="101"/>
        <v>17.425999999999998</v>
      </c>
      <c r="AI526" s="390">
        <f t="shared" si="102"/>
        <v>17.957999999999998</v>
      </c>
      <c r="AJ526" s="390">
        <f t="shared" si="103"/>
        <v>17.240999999999996</v>
      </c>
      <c r="AK526" s="390">
        <f t="shared" si="104"/>
        <v>17.524999999999999</v>
      </c>
      <c r="AL526" s="390">
        <f t="shared" si="105"/>
        <v>17.634999999999998</v>
      </c>
      <c r="AM526" s="390">
        <f t="shared" si="106"/>
        <v>17.515999999999998</v>
      </c>
      <c r="AN526" s="390">
        <f t="shared" si="107"/>
        <v>17.11</v>
      </c>
      <c r="AO526" s="390">
        <f t="shared" si="108"/>
        <v>18.012999999999998</v>
      </c>
    </row>
    <row r="527" spans="1:41" ht="15" customHeight="1" x14ac:dyDescent="0.25">
      <c r="A527" s="127" t="s">
        <v>1704</v>
      </c>
      <c r="B527" s="125" t="s">
        <v>2077</v>
      </c>
      <c r="C527" s="125" t="s">
        <v>3998</v>
      </c>
      <c r="D527" s="125" t="s">
        <v>247</v>
      </c>
      <c r="E527" s="125" t="s">
        <v>2452</v>
      </c>
      <c r="F527" s="126">
        <v>19.100000000000001</v>
      </c>
      <c r="G527" s="126">
        <v>19.3</v>
      </c>
      <c r="H527" s="126">
        <v>15.28</v>
      </c>
      <c r="I527" s="126"/>
      <c r="J527" s="317"/>
      <c r="K527" s="323">
        <f>ROUND(SUMIF('VGT-Bewegungsdaten'!B:B,A527,'VGT-Bewegungsdaten'!C:C),3)</f>
        <v>0</v>
      </c>
      <c r="L527" s="324">
        <f>ROUND(SUMIF('VGT-Bewegungsdaten'!B:B,$A527,'VGT-Bewegungsdaten'!D:D),2)</f>
        <v>0</v>
      </c>
      <c r="N527" s="376" t="s">
        <v>4930</v>
      </c>
      <c r="O527" s="376" t="s">
        <v>4940</v>
      </c>
      <c r="P527" s="326">
        <f>ROUND(SUMIF('AV-Bewegungsdaten'!B:B,A527,'AV-Bewegungsdaten'!C:C),3)</f>
        <v>0</v>
      </c>
      <c r="Q527" s="324">
        <f>ROUND(SUMIF('AV-Bewegungsdaten'!B:B,$A527,'AV-Bewegungsdaten'!D:D),2)</f>
        <v>0</v>
      </c>
      <c r="T527" s="327"/>
      <c r="U527" s="326">
        <f>ROUND(SUMIF('DV-Bewegungsdaten'!B:B,Kategorien!A527,'DV-Bewegungsdaten'!D:D),3)</f>
        <v>0</v>
      </c>
      <c r="V527" s="324">
        <f>ROUND(SUMIF('DV-Bewegungsdaten'!B:B,Kategorien!A527,'DV-Bewegungsdaten'!E:E),3)</f>
        <v>0</v>
      </c>
      <c r="AD527" s="390">
        <f t="shared" si="97"/>
        <v>14.361000000000001</v>
      </c>
      <c r="AE527" s="390">
        <f t="shared" si="98"/>
        <v>15.018000000000001</v>
      </c>
      <c r="AF527" s="390">
        <f t="shared" si="99"/>
        <v>16.237000000000002</v>
      </c>
      <c r="AG527" s="390">
        <f t="shared" si="100"/>
        <v>15.604000000000001</v>
      </c>
      <c r="AH527" s="390">
        <f t="shared" si="101"/>
        <v>15.516000000000002</v>
      </c>
      <c r="AI527" s="390">
        <f t="shared" si="102"/>
        <v>16.048000000000002</v>
      </c>
      <c r="AJ527" s="390">
        <f t="shared" si="103"/>
        <v>15.331000000000001</v>
      </c>
      <c r="AK527" s="390">
        <f t="shared" si="104"/>
        <v>15.615</v>
      </c>
      <c r="AL527" s="390">
        <f t="shared" si="105"/>
        <v>15.725000000000001</v>
      </c>
      <c r="AM527" s="390">
        <f t="shared" si="106"/>
        <v>15.606000000000002</v>
      </c>
      <c r="AN527" s="390">
        <f t="shared" si="107"/>
        <v>15.200000000000001</v>
      </c>
      <c r="AO527" s="390">
        <f t="shared" si="108"/>
        <v>16.103000000000002</v>
      </c>
    </row>
    <row r="528" spans="1:41" ht="15" customHeight="1" x14ac:dyDescent="0.25">
      <c r="A528" s="127" t="s">
        <v>1705</v>
      </c>
      <c r="B528" s="125" t="s">
        <v>2077</v>
      </c>
      <c r="C528" s="125" t="s">
        <v>3998</v>
      </c>
      <c r="D528" s="125" t="s">
        <v>249</v>
      </c>
      <c r="E528" s="125" t="s">
        <v>1538</v>
      </c>
      <c r="F528" s="126">
        <v>22.1</v>
      </c>
      <c r="G528" s="126">
        <v>22.3</v>
      </c>
      <c r="H528" s="126">
        <v>17.68</v>
      </c>
      <c r="I528" s="126"/>
      <c r="J528" s="317"/>
      <c r="K528" s="323">
        <f>ROUND(SUMIF('VGT-Bewegungsdaten'!B:B,A528,'VGT-Bewegungsdaten'!C:C),3)</f>
        <v>0</v>
      </c>
      <c r="L528" s="324">
        <f>ROUND(SUMIF('VGT-Bewegungsdaten'!B:B,$A528,'VGT-Bewegungsdaten'!D:D),2)</f>
        <v>0</v>
      </c>
      <c r="N528" s="376" t="s">
        <v>4930</v>
      </c>
      <c r="O528" s="376" t="s">
        <v>4940</v>
      </c>
      <c r="P528" s="326">
        <f>ROUND(SUMIF('AV-Bewegungsdaten'!B:B,A528,'AV-Bewegungsdaten'!C:C),3)</f>
        <v>0</v>
      </c>
      <c r="Q528" s="324">
        <f>ROUND(SUMIF('AV-Bewegungsdaten'!B:B,$A528,'AV-Bewegungsdaten'!D:D),2)</f>
        <v>0</v>
      </c>
      <c r="T528" s="327"/>
      <c r="U528" s="326">
        <f>ROUND(SUMIF('DV-Bewegungsdaten'!B:B,Kategorien!A528,'DV-Bewegungsdaten'!D:D),3)</f>
        <v>0</v>
      </c>
      <c r="V528" s="324">
        <f>ROUND(SUMIF('DV-Bewegungsdaten'!B:B,Kategorien!A528,'DV-Bewegungsdaten'!E:E),3)</f>
        <v>0</v>
      </c>
      <c r="AD528" s="390">
        <f t="shared" si="97"/>
        <v>17.361000000000001</v>
      </c>
      <c r="AE528" s="390">
        <f t="shared" si="98"/>
        <v>18.018000000000001</v>
      </c>
      <c r="AF528" s="390">
        <f t="shared" si="99"/>
        <v>19.237000000000002</v>
      </c>
      <c r="AG528" s="390">
        <f t="shared" si="100"/>
        <v>18.603999999999999</v>
      </c>
      <c r="AH528" s="390">
        <f t="shared" si="101"/>
        <v>18.516000000000002</v>
      </c>
      <c r="AI528" s="390">
        <f t="shared" si="102"/>
        <v>19.048000000000002</v>
      </c>
      <c r="AJ528" s="390">
        <f t="shared" si="103"/>
        <v>18.331</v>
      </c>
      <c r="AK528" s="390">
        <f t="shared" si="104"/>
        <v>18.615000000000002</v>
      </c>
      <c r="AL528" s="390">
        <f t="shared" si="105"/>
        <v>18.725000000000001</v>
      </c>
      <c r="AM528" s="390">
        <f t="shared" si="106"/>
        <v>18.606000000000002</v>
      </c>
      <c r="AN528" s="390">
        <f t="shared" si="107"/>
        <v>18.200000000000003</v>
      </c>
      <c r="AO528" s="390">
        <f t="shared" si="108"/>
        <v>19.103000000000002</v>
      </c>
    </row>
    <row r="529" spans="1:41" ht="15" customHeight="1" x14ac:dyDescent="0.25">
      <c r="A529" s="127" t="s">
        <v>1706</v>
      </c>
      <c r="B529" s="125" t="s">
        <v>2077</v>
      </c>
      <c r="C529" s="125" t="s">
        <v>3998</v>
      </c>
      <c r="D529" s="125" t="s">
        <v>251</v>
      </c>
      <c r="E529" s="125" t="s">
        <v>1541</v>
      </c>
      <c r="F529" s="126">
        <v>22.1</v>
      </c>
      <c r="G529" s="126">
        <v>22.3</v>
      </c>
      <c r="H529" s="126">
        <v>17.68</v>
      </c>
      <c r="I529" s="126"/>
      <c r="J529" s="317"/>
      <c r="K529" s="323">
        <f>ROUND(SUMIF('VGT-Bewegungsdaten'!B:B,A529,'VGT-Bewegungsdaten'!C:C),3)</f>
        <v>0</v>
      </c>
      <c r="L529" s="324">
        <f>ROUND(SUMIF('VGT-Bewegungsdaten'!B:B,$A529,'VGT-Bewegungsdaten'!D:D),2)</f>
        <v>0</v>
      </c>
      <c r="N529" s="376" t="s">
        <v>4930</v>
      </c>
      <c r="O529" s="376" t="s">
        <v>4940</v>
      </c>
      <c r="P529" s="326">
        <f>ROUND(SUMIF('AV-Bewegungsdaten'!B:B,A529,'AV-Bewegungsdaten'!C:C),3)</f>
        <v>0</v>
      </c>
      <c r="Q529" s="324">
        <f>ROUND(SUMIF('AV-Bewegungsdaten'!B:B,$A529,'AV-Bewegungsdaten'!D:D),2)</f>
        <v>0</v>
      </c>
      <c r="T529" s="327"/>
      <c r="U529" s="326">
        <f>ROUND(SUMIF('DV-Bewegungsdaten'!B:B,Kategorien!A529,'DV-Bewegungsdaten'!D:D),3)</f>
        <v>0</v>
      </c>
      <c r="V529" s="324">
        <f>ROUND(SUMIF('DV-Bewegungsdaten'!B:B,Kategorien!A529,'DV-Bewegungsdaten'!E:E),3)</f>
        <v>0</v>
      </c>
      <c r="AD529" s="390">
        <f t="shared" ref="AD529:AD592" si="109">MAX(0,$G529-AR$9)</f>
        <v>17.361000000000001</v>
      </c>
      <c r="AE529" s="390">
        <f t="shared" ref="AE529:AE592" si="110">MAX(0,$G529-AS$9)</f>
        <v>18.018000000000001</v>
      </c>
      <c r="AF529" s="390">
        <f t="shared" ref="AF529:AF592" si="111">MAX(0,$G529-AT$9)</f>
        <v>19.237000000000002</v>
      </c>
      <c r="AG529" s="390">
        <f t="shared" ref="AG529:AG592" si="112">MAX(0,$G529-AU$9)</f>
        <v>18.603999999999999</v>
      </c>
      <c r="AH529" s="390">
        <f t="shared" ref="AH529:AH592" si="113">MAX(0,$G529-AV$9)</f>
        <v>18.516000000000002</v>
      </c>
      <c r="AI529" s="390">
        <f t="shared" ref="AI529:AI592" si="114">MAX(0,$G529-AW$9)</f>
        <v>19.048000000000002</v>
      </c>
      <c r="AJ529" s="390">
        <f t="shared" ref="AJ529:AJ592" si="115">MAX(0,$G529-AX$9)</f>
        <v>18.331</v>
      </c>
      <c r="AK529" s="390">
        <f t="shared" ref="AK529:AK592" si="116">MAX(0,$G529-AY$9)</f>
        <v>18.615000000000002</v>
      </c>
      <c r="AL529" s="390">
        <f t="shared" ref="AL529:AL592" si="117">MAX(0,$G529-AZ$9)</f>
        <v>18.725000000000001</v>
      </c>
      <c r="AM529" s="390">
        <f t="shared" ref="AM529:AM592" si="118">MAX(0,$G529-BA$9)</f>
        <v>18.606000000000002</v>
      </c>
      <c r="AN529" s="390">
        <f t="shared" ref="AN529:AN592" si="119">MAX(0,$G529-BB$9)</f>
        <v>18.200000000000003</v>
      </c>
      <c r="AO529" s="390">
        <f t="shared" ref="AO529:AO592" si="120">MAX(0,$G529-BC$9)</f>
        <v>19.103000000000002</v>
      </c>
    </row>
    <row r="530" spans="1:41" ht="15" customHeight="1" x14ac:dyDescent="0.25">
      <c r="A530" s="127" t="s">
        <v>2621</v>
      </c>
      <c r="B530" s="125" t="s">
        <v>2077</v>
      </c>
      <c r="C530" s="125" t="s">
        <v>3998</v>
      </c>
      <c r="D530" s="125" t="s">
        <v>2583</v>
      </c>
      <c r="E530" s="125" t="s">
        <v>2545</v>
      </c>
      <c r="F530" s="126">
        <v>22.07</v>
      </c>
      <c r="G530" s="126">
        <v>22.27</v>
      </c>
      <c r="H530" s="126">
        <v>17.66</v>
      </c>
      <c r="I530" s="126"/>
      <c r="J530" s="317"/>
      <c r="K530" s="323">
        <f>ROUND(SUMIF('VGT-Bewegungsdaten'!B:B,A530,'VGT-Bewegungsdaten'!C:C),3)</f>
        <v>0</v>
      </c>
      <c r="L530" s="324">
        <f>ROUND(SUMIF('VGT-Bewegungsdaten'!B:B,$A530,'VGT-Bewegungsdaten'!D:D),2)</f>
        <v>0</v>
      </c>
      <c r="N530" s="376" t="s">
        <v>4930</v>
      </c>
      <c r="O530" s="376" t="s">
        <v>4940</v>
      </c>
      <c r="P530" s="326">
        <f>ROUND(SUMIF('AV-Bewegungsdaten'!B:B,A530,'AV-Bewegungsdaten'!C:C),3)</f>
        <v>0</v>
      </c>
      <c r="Q530" s="324">
        <f>ROUND(SUMIF('AV-Bewegungsdaten'!B:B,$A530,'AV-Bewegungsdaten'!D:D),2)</f>
        <v>0</v>
      </c>
      <c r="T530" s="327"/>
      <c r="U530" s="326">
        <f>ROUND(SUMIF('DV-Bewegungsdaten'!B:B,Kategorien!A530,'DV-Bewegungsdaten'!D:D),3)</f>
        <v>0</v>
      </c>
      <c r="V530" s="324">
        <f>ROUND(SUMIF('DV-Bewegungsdaten'!B:B,Kategorien!A530,'DV-Bewegungsdaten'!E:E),3)</f>
        <v>0</v>
      </c>
      <c r="AD530" s="390">
        <f t="shared" si="109"/>
        <v>17.331</v>
      </c>
      <c r="AE530" s="390">
        <f t="shared" si="110"/>
        <v>17.988</v>
      </c>
      <c r="AF530" s="390">
        <f t="shared" si="111"/>
        <v>19.207000000000001</v>
      </c>
      <c r="AG530" s="390">
        <f t="shared" si="112"/>
        <v>18.573999999999998</v>
      </c>
      <c r="AH530" s="390">
        <f t="shared" si="113"/>
        <v>18.486000000000001</v>
      </c>
      <c r="AI530" s="390">
        <f t="shared" si="114"/>
        <v>19.018000000000001</v>
      </c>
      <c r="AJ530" s="390">
        <f t="shared" si="115"/>
        <v>18.300999999999998</v>
      </c>
      <c r="AK530" s="390">
        <f t="shared" si="116"/>
        <v>18.585000000000001</v>
      </c>
      <c r="AL530" s="390">
        <f t="shared" si="117"/>
        <v>18.695</v>
      </c>
      <c r="AM530" s="390">
        <f t="shared" si="118"/>
        <v>18.576000000000001</v>
      </c>
      <c r="AN530" s="390">
        <f t="shared" si="119"/>
        <v>18.170000000000002</v>
      </c>
      <c r="AO530" s="390">
        <f t="shared" si="120"/>
        <v>19.073</v>
      </c>
    </row>
    <row r="531" spans="1:41" ht="15" customHeight="1" x14ac:dyDescent="0.25">
      <c r="A531" s="127" t="s">
        <v>3365</v>
      </c>
      <c r="B531" s="125" t="s">
        <v>2077</v>
      </c>
      <c r="C531" s="125" t="s">
        <v>3998</v>
      </c>
      <c r="D531" s="125" t="s">
        <v>3327</v>
      </c>
      <c r="E531" s="125" t="s">
        <v>3289</v>
      </c>
      <c r="F531" s="126">
        <v>22.04</v>
      </c>
      <c r="G531" s="126">
        <v>22.24</v>
      </c>
      <c r="H531" s="126">
        <v>17.63</v>
      </c>
      <c r="I531" s="126"/>
      <c r="J531" s="317"/>
      <c r="K531" s="323">
        <f>ROUND(SUMIF('VGT-Bewegungsdaten'!B:B,A531,'VGT-Bewegungsdaten'!C:C),3)</f>
        <v>0</v>
      </c>
      <c r="L531" s="324">
        <f>ROUND(SUMIF('VGT-Bewegungsdaten'!B:B,$A531,'VGT-Bewegungsdaten'!D:D),2)</f>
        <v>0</v>
      </c>
      <c r="N531" s="376" t="s">
        <v>4930</v>
      </c>
      <c r="O531" s="376" t="s">
        <v>4940</v>
      </c>
      <c r="P531" s="326">
        <f>ROUND(SUMIF('AV-Bewegungsdaten'!B:B,A531,'AV-Bewegungsdaten'!C:C),3)</f>
        <v>0</v>
      </c>
      <c r="Q531" s="324">
        <f>ROUND(SUMIF('AV-Bewegungsdaten'!B:B,$A531,'AV-Bewegungsdaten'!D:D),2)</f>
        <v>0</v>
      </c>
      <c r="T531" s="327"/>
      <c r="U531" s="326">
        <f>ROUND(SUMIF('DV-Bewegungsdaten'!B:B,Kategorien!A531,'DV-Bewegungsdaten'!D:D),3)</f>
        <v>0</v>
      </c>
      <c r="V531" s="324">
        <f>ROUND(SUMIF('DV-Bewegungsdaten'!B:B,Kategorien!A531,'DV-Bewegungsdaten'!E:E),3)</f>
        <v>0</v>
      </c>
      <c r="AD531" s="390">
        <f t="shared" si="109"/>
        <v>17.300999999999998</v>
      </c>
      <c r="AE531" s="390">
        <f t="shared" si="110"/>
        <v>17.957999999999998</v>
      </c>
      <c r="AF531" s="390">
        <f t="shared" si="111"/>
        <v>19.177</v>
      </c>
      <c r="AG531" s="390">
        <f t="shared" si="112"/>
        <v>18.543999999999997</v>
      </c>
      <c r="AH531" s="390">
        <f t="shared" si="113"/>
        <v>18.456</v>
      </c>
      <c r="AI531" s="390">
        <f t="shared" si="114"/>
        <v>18.988</v>
      </c>
      <c r="AJ531" s="390">
        <f t="shared" si="115"/>
        <v>18.270999999999997</v>
      </c>
      <c r="AK531" s="390">
        <f t="shared" si="116"/>
        <v>18.555</v>
      </c>
      <c r="AL531" s="390">
        <f t="shared" si="117"/>
        <v>18.664999999999999</v>
      </c>
      <c r="AM531" s="390">
        <f t="shared" si="118"/>
        <v>18.545999999999999</v>
      </c>
      <c r="AN531" s="390">
        <f t="shared" si="119"/>
        <v>18.14</v>
      </c>
      <c r="AO531" s="390">
        <f t="shared" si="120"/>
        <v>19.042999999999999</v>
      </c>
    </row>
    <row r="532" spans="1:41" ht="15" customHeight="1" x14ac:dyDescent="0.25">
      <c r="A532" s="127" t="s">
        <v>4127</v>
      </c>
      <c r="B532" s="125" t="s">
        <v>2077</v>
      </c>
      <c r="C532" s="125" t="s">
        <v>3998</v>
      </c>
      <c r="D532" s="125" t="s">
        <v>4089</v>
      </c>
      <c r="E532" s="125" t="s">
        <v>4051</v>
      </c>
      <c r="F532" s="126">
        <v>22.009999999999998</v>
      </c>
      <c r="G532" s="126">
        <v>22.209999999999997</v>
      </c>
      <c r="H532" s="126">
        <v>17.61</v>
      </c>
      <c r="I532" s="126"/>
      <c r="J532" s="317"/>
      <c r="K532" s="323">
        <f>ROUND(SUMIF('VGT-Bewegungsdaten'!B:B,A532,'VGT-Bewegungsdaten'!C:C),3)</f>
        <v>0</v>
      </c>
      <c r="L532" s="324">
        <f>ROUND(SUMIF('VGT-Bewegungsdaten'!B:B,$A532,'VGT-Bewegungsdaten'!D:D),2)</f>
        <v>0</v>
      </c>
      <c r="N532" s="376" t="s">
        <v>4930</v>
      </c>
      <c r="O532" s="376" t="s">
        <v>4940</v>
      </c>
      <c r="P532" s="326">
        <f>ROUND(SUMIF('AV-Bewegungsdaten'!B:B,A532,'AV-Bewegungsdaten'!C:C),3)</f>
        <v>0</v>
      </c>
      <c r="Q532" s="324">
        <f>ROUND(SUMIF('AV-Bewegungsdaten'!B:B,$A532,'AV-Bewegungsdaten'!D:D),2)</f>
        <v>0</v>
      </c>
      <c r="T532" s="327"/>
      <c r="U532" s="326">
        <f>ROUND(SUMIF('DV-Bewegungsdaten'!B:B,Kategorien!A532,'DV-Bewegungsdaten'!D:D),3)</f>
        <v>0</v>
      </c>
      <c r="V532" s="324">
        <f>ROUND(SUMIF('DV-Bewegungsdaten'!B:B,Kategorien!A532,'DV-Bewegungsdaten'!E:E),3)</f>
        <v>0</v>
      </c>
      <c r="AD532" s="390">
        <f t="shared" si="109"/>
        <v>17.270999999999997</v>
      </c>
      <c r="AE532" s="390">
        <f t="shared" si="110"/>
        <v>17.927999999999997</v>
      </c>
      <c r="AF532" s="390">
        <f t="shared" si="111"/>
        <v>19.146999999999998</v>
      </c>
      <c r="AG532" s="390">
        <f t="shared" si="112"/>
        <v>18.513999999999996</v>
      </c>
      <c r="AH532" s="390">
        <f t="shared" si="113"/>
        <v>18.425999999999998</v>
      </c>
      <c r="AI532" s="390">
        <f t="shared" si="114"/>
        <v>18.957999999999998</v>
      </c>
      <c r="AJ532" s="390">
        <f t="shared" si="115"/>
        <v>18.240999999999996</v>
      </c>
      <c r="AK532" s="390">
        <f t="shared" si="116"/>
        <v>18.524999999999999</v>
      </c>
      <c r="AL532" s="390">
        <f t="shared" si="117"/>
        <v>18.634999999999998</v>
      </c>
      <c r="AM532" s="390">
        <f t="shared" si="118"/>
        <v>18.515999999999998</v>
      </c>
      <c r="AN532" s="390">
        <f t="shared" si="119"/>
        <v>18.11</v>
      </c>
      <c r="AO532" s="390">
        <f t="shared" si="120"/>
        <v>19.012999999999998</v>
      </c>
    </row>
    <row r="533" spans="1:41" ht="15" customHeight="1" x14ac:dyDescent="0.25">
      <c r="A533" s="127" t="s">
        <v>1707</v>
      </c>
      <c r="B533" s="125" t="s">
        <v>2077</v>
      </c>
      <c r="C533" s="125" t="s">
        <v>3998</v>
      </c>
      <c r="D533" s="125" t="s">
        <v>253</v>
      </c>
      <c r="E533" s="125" t="s">
        <v>2452</v>
      </c>
      <c r="F533" s="126">
        <v>19.100000000000001</v>
      </c>
      <c r="G533" s="126">
        <v>19.3</v>
      </c>
      <c r="H533" s="126">
        <v>15.28</v>
      </c>
      <c r="I533" s="126"/>
      <c r="J533" s="317"/>
      <c r="K533" s="323">
        <f>ROUND(SUMIF('VGT-Bewegungsdaten'!B:B,A533,'VGT-Bewegungsdaten'!C:C),3)</f>
        <v>0</v>
      </c>
      <c r="L533" s="324">
        <f>ROUND(SUMIF('VGT-Bewegungsdaten'!B:B,$A533,'VGT-Bewegungsdaten'!D:D),2)</f>
        <v>0</v>
      </c>
      <c r="N533" s="376" t="s">
        <v>4930</v>
      </c>
      <c r="O533" s="376" t="s">
        <v>4940</v>
      </c>
      <c r="P533" s="326">
        <f>ROUND(SUMIF('AV-Bewegungsdaten'!B:B,A533,'AV-Bewegungsdaten'!C:C),3)</f>
        <v>0</v>
      </c>
      <c r="Q533" s="324">
        <f>ROUND(SUMIF('AV-Bewegungsdaten'!B:B,$A533,'AV-Bewegungsdaten'!D:D),2)</f>
        <v>0</v>
      </c>
      <c r="T533" s="327"/>
      <c r="U533" s="326">
        <f>ROUND(SUMIF('DV-Bewegungsdaten'!B:B,Kategorien!A533,'DV-Bewegungsdaten'!D:D),3)</f>
        <v>0</v>
      </c>
      <c r="V533" s="324">
        <f>ROUND(SUMIF('DV-Bewegungsdaten'!B:B,Kategorien!A533,'DV-Bewegungsdaten'!E:E),3)</f>
        <v>0</v>
      </c>
      <c r="AD533" s="390">
        <f t="shared" si="109"/>
        <v>14.361000000000001</v>
      </c>
      <c r="AE533" s="390">
        <f t="shared" si="110"/>
        <v>15.018000000000001</v>
      </c>
      <c r="AF533" s="390">
        <f t="shared" si="111"/>
        <v>16.237000000000002</v>
      </c>
      <c r="AG533" s="390">
        <f t="shared" si="112"/>
        <v>15.604000000000001</v>
      </c>
      <c r="AH533" s="390">
        <f t="shared" si="113"/>
        <v>15.516000000000002</v>
      </c>
      <c r="AI533" s="390">
        <f t="shared" si="114"/>
        <v>16.048000000000002</v>
      </c>
      <c r="AJ533" s="390">
        <f t="shared" si="115"/>
        <v>15.331000000000001</v>
      </c>
      <c r="AK533" s="390">
        <f t="shared" si="116"/>
        <v>15.615</v>
      </c>
      <c r="AL533" s="390">
        <f t="shared" si="117"/>
        <v>15.725000000000001</v>
      </c>
      <c r="AM533" s="390">
        <f t="shared" si="118"/>
        <v>15.606000000000002</v>
      </c>
      <c r="AN533" s="390">
        <f t="shared" si="119"/>
        <v>15.200000000000001</v>
      </c>
      <c r="AO533" s="390">
        <f t="shared" si="120"/>
        <v>16.103000000000002</v>
      </c>
    </row>
    <row r="534" spans="1:41" ht="15" customHeight="1" x14ac:dyDescent="0.25">
      <c r="A534" s="127" t="s">
        <v>1708</v>
      </c>
      <c r="B534" s="125" t="s">
        <v>2077</v>
      </c>
      <c r="C534" s="125" t="s">
        <v>3998</v>
      </c>
      <c r="D534" s="125" t="s">
        <v>255</v>
      </c>
      <c r="E534" s="125" t="s">
        <v>1538</v>
      </c>
      <c r="F534" s="126">
        <v>22.1</v>
      </c>
      <c r="G534" s="126">
        <v>22.3</v>
      </c>
      <c r="H534" s="126">
        <v>17.68</v>
      </c>
      <c r="I534" s="126"/>
      <c r="J534" s="317"/>
      <c r="K534" s="323">
        <f>ROUND(SUMIF('VGT-Bewegungsdaten'!B:B,A534,'VGT-Bewegungsdaten'!C:C),3)</f>
        <v>0</v>
      </c>
      <c r="L534" s="324">
        <f>ROUND(SUMIF('VGT-Bewegungsdaten'!B:B,$A534,'VGT-Bewegungsdaten'!D:D),2)</f>
        <v>0</v>
      </c>
      <c r="N534" s="376" t="s">
        <v>4930</v>
      </c>
      <c r="O534" s="376" t="s">
        <v>4940</v>
      </c>
      <c r="P534" s="326">
        <f>ROUND(SUMIF('AV-Bewegungsdaten'!B:B,A534,'AV-Bewegungsdaten'!C:C),3)</f>
        <v>0</v>
      </c>
      <c r="Q534" s="324">
        <f>ROUND(SUMIF('AV-Bewegungsdaten'!B:B,$A534,'AV-Bewegungsdaten'!D:D),2)</f>
        <v>0</v>
      </c>
      <c r="T534" s="327"/>
      <c r="U534" s="326">
        <f>ROUND(SUMIF('DV-Bewegungsdaten'!B:B,Kategorien!A534,'DV-Bewegungsdaten'!D:D),3)</f>
        <v>0</v>
      </c>
      <c r="V534" s="324">
        <f>ROUND(SUMIF('DV-Bewegungsdaten'!B:B,Kategorien!A534,'DV-Bewegungsdaten'!E:E),3)</f>
        <v>0</v>
      </c>
      <c r="AD534" s="390">
        <f t="shared" si="109"/>
        <v>17.361000000000001</v>
      </c>
      <c r="AE534" s="390">
        <f t="shared" si="110"/>
        <v>18.018000000000001</v>
      </c>
      <c r="AF534" s="390">
        <f t="shared" si="111"/>
        <v>19.237000000000002</v>
      </c>
      <c r="AG534" s="390">
        <f t="shared" si="112"/>
        <v>18.603999999999999</v>
      </c>
      <c r="AH534" s="390">
        <f t="shared" si="113"/>
        <v>18.516000000000002</v>
      </c>
      <c r="AI534" s="390">
        <f t="shared" si="114"/>
        <v>19.048000000000002</v>
      </c>
      <c r="AJ534" s="390">
        <f t="shared" si="115"/>
        <v>18.331</v>
      </c>
      <c r="AK534" s="390">
        <f t="shared" si="116"/>
        <v>18.615000000000002</v>
      </c>
      <c r="AL534" s="390">
        <f t="shared" si="117"/>
        <v>18.725000000000001</v>
      </c>
      <c r="AM534" s="390">
        <f t="shared" si="118"/>
        <v>18.606000000000002</v>
      </c>
      <c r="AN534" s="390">
        <f t="shared" si="119"/>
        <v>18.200000000000003</v>
      </c>
      <c r="AO534" s="390">
        <f t="shared" si="120"/>
        <v>19.103000000000002</v>
      </c>
    </row>
    <row r="535" spans="1:41" ht="15" customHeight="1" x14ac:dyDescent="0.25">
      <c r="A535" s="127" t="s">
        <v>1709</v>
      </c>
      <c r="B535" s="125" t="s">
        <v>2077</v>
      </c>
      <c r="C535" s="125" t="s">
        <v>3998</v>
      </c>
      <c r="D535" s="125" t="s">
        <v>257</v>
      </c>
      <c r="E535" s="125" t="s">
        <v>1541</v>
      </c>
      <c r="F535" s="126">
        <v>22.1</v>
      </c>
      <c r="G535" s="126">
        <v>22.3</v>
      </c>
      <c r="H535" s="126">
        <v>17.68</v>
      </c>
      <c r="I535" s="126"/>
      <c r="J535" s="317"/>
      <c r="K535" s="323">
        <f>ROUND(SUMIF('VGT-Bewegungsdaten'!B:B,A535,'VGT-Bewegungsdaten'!C:C),3)</f>
        <v>0</v>
      </c>
      <c r="L535" s="324">
        <f>ROUND(SUMIF('VGT-Bewegungsdaten'!B:B,$A535,'VGT-Bewegungsdaten'!D:D),2)</f>
        <v>0</v>
      </c>
      <c r="N535" s="376" t="s">
        <v>4930</v>
      </c>
      <c r="O535" s="376" t="s">
        <v>4940</v>
      </c>
      <c r="P535" s="326">
        <f>ROUND(SUMIF('AV-Bewegungsdaten'!B:B,A535,'AV-Bewegungsdaten'!C:C),3)</f>
        <v>0</v>
      </c>
      <c r="Q535" s="324">
        <f>ROUND(SUMIF('AV-Bewegungsdaten'!B:B,$A535,'AV-Bewegungsdaten'!D:D),2)</f>
        <v>0</v>
      </c>
      <c r="T535" s="327"/>
      <c r="U535" s="326">
        <f>ROUND(SUMIF('DV-Bewegungsdaten'!B:B,Kategorien!A535,'DV-Bewegungsdaten'!D:D),3)</f>
        <v>0</v>
      </c>
      <c r="V535" s="324">
        <f>ROUND(SUMIF('DV-Bewegungsdaten'!B:B,Kategorien!A535,'DV-Bewegungsdaten'!E:E),3)</f>
        <v>0</v>
      </c>
      <c r="AD535" s="390">
        <f t="shared" si="109"/>
        <v>17.361000000000001</v>
      </c>
      <c r="AE535" s="390">
        <f t="shared" si="110"/>
        <v>18.018000000000001</v>
      </c>
      <c r="AF535" s="390">
        <f t="shared" si="111"/>
        <v>19.237000000000002</v>
      </c>
      <c r="AG535" s="390">
        <f t="shared" si="112"/>
        <v>18.603999999999999</v>
      </c>
      <c r="AH535" s="390">
        <f t="shared" si="113"/>
        <v>18.516000000000002</v>
      </c>
      <c r="AI535" s="390">
        <f t="shared" si="114"/>
        <v>19.048000000000002</v>
      </c>
      <c r="AJ535" s="390">
        <f t="shared" si="115"/>
        <v>18.331</v>
      </c>
      <c r="AK535" s="390">
        <f t="shared" si="116"/>
        <v>18.615000000000002</v>
      </c>
      <c r="AL535" s="390">
        <f t="shared" si="117"/>
        <v>18.725000000000001</v>
      </c>
      <c r="AM535" s="390">
        <f t="shared" si="118"/>
        <v>18.606000000000002</v>
      </c>
      <c r="AN535" s="390">
        <f t="shared" si="119"/>
        <v>18.200000000000003</v>
      </c>
      <c r="AO535" s="390">
        <f t="shared" si="120"/>
        <v>19.103000000000002</v>
      </c>
    </row>
    <row r="536" spans="1:41" ht="15" customHeight="1" x14ac:dyDescent="0.25">
      <c r="A536" s="127" t="s">
        <v>2622</v>
      </c>
      <c r="B536" s="125" t="s">
        <v>2077</v>
      </c>
      <c r="C536" s="125" t="s">
        <v>3998</v>
      </c>
      <c r="D536" s="125" t="s">
        <v>2585</v>
      </c>
      <c r="E536" s="125" t="s">
        <v>2545</v>
      </c>
      <c r="F536" s="126">
        <v>22.07</v>
      </c>
      <c r="G536" s="126">
        <v>22.27</v>
      </c>
      <c r="H536" s="126">
        <v>17.66</v>
      </c>
      <c r="I536" s="126"/>
      <c r="J536" s="317"/>
      <c r="K536" s="323">
        <f>ROUND(SUMIF('VGT-Bewegungsdaten'!B:B,A536,'VGT-Bewegungsdaten'!C:C),3)</f>
        <v>0</v>
      </c>
      <c r="L536" s="324">
        <f>ROUND(SUMIF('VGT-Bewegungsdaten'!B:B,$A536,'VGT-Bewegungsdaten'!D:D),2)</f>
        <v>0</v>
      </c>
      <c r="N536" s="376" t="s">
        <v>4930</v>
      </c>
      <c r="O536" s="376" t="s">
        <v>4940</v>
      </c>
      <c r="P536" s="326">
        <f>ROUND(SUMIF('AV-Bewegungsdaten'!B:B,A536,'AV-Bewegungsdaten'!C:C),3)</f>
        <v>0</v>
      </c>
      <c r="Q536" s="324">
        <f>ROUND(SUMIF('AV-Bewegungsdaten'!B:B,$A536,'AV-Bewegungsdaten'!D:D),2)</f>
        <v>0</v>
      </c>
      <c r="T536" s="327"/>
      <c r="U536" s="326">
        <f>ROUND(SUMIF('DV-Bewegungsdaten'!B:B,Kategorien!A536,'DV-Bewegungsdaten'!D:D),3)</f>
        <v>0</v>
      </c>
      <c r="V536" s="324">
        <f>ROUND(SUMIF('DV-Bewegungsdaten'!B:B,Kategorien!A536,'DV-Bewegungsdaten'!E:E),3)</f>
        <v>0</v>
      </c>
      <c r="AD536" s="390">
        <f t="shared" si="109"/>
        <v>17.331</v>
      </c>
      <c r="AE536" s="390">
        <f t="shared" si="110"/>
        <v>17.988</v>
      </c>
      <c r="AF536" s="390">
        <f t="shared" si="111"/>
        <v>19.207000000000001</v>
      </c>
      <c r="AG536" s="390">
        <f t="shared" si="112"/>
        <v>18.573999999999998</v>
      </c>
      <c r="AH536" s="390">
        <f t="shared" si="113"/>
        <v>18.486000000000001</v>
      </c>
      <c r="AI536" s="390">
        <f t="shared" si="114"/>
        <v>19.018000000000001</v>
      </c>
      <c r="AJ536" s="390">
        <f t="shared" si="115"/>
        <v>18.300999999999998</v>
      </c>
      <c r="AK536" s="390">
        <f t="shared" si="116"/>
        <v>18.585000000000001</v>
      </c>
      <c r="AL536" s="390">
        <f t="shared" si="117"/>
        <v>18.695</v>
      </c>
      <c r="AM536" s="390">
        <f t="shared" si="118"/>
        <v>18.576000000000001</v>
      </c>
      <c r="AN536" s="390">
        <f t="shared" si="119"/>
        <v>18.170000000000002</v>
      </c>
      <c r="AO536" s="390">
        <f t="shared" si="120"/>
        <v>19.073</v>
      </c>
    </row>
    <row r="537" spans="1:41" ht="15" customHeight="1" x14ac:dyDescent="0.25">
      <c r="A537" s="127" t="s">
        <v>3366</v>
      </c>
      <c r="B537" s="125" t="s">
        <v>2077</v>
      </c>
      <c r="C537" s="125" t="s">
        <v>3998</v>
      </c>
      <c r="D537" s="125" t="s">
        <v>3329</v>
      </c>
      <c r="E537" s="125" t="s">
        <v>3289</v>
      </c>
      <c r="F537" s="126">
        <v>22.04</v>
      </c>
      <c r="G537" s="126">
        <v>22.24</v>
      </c>
      <c r="H537" s="126">
        <v>17.63</v>
      </c>
      <c r="I537" s="126"/>
      <c r="J537" s="317"/>
      <c r="K537" s="323">
        <f>ROUND(SUMIF('VGT-Bewegungsdaten'!B:B,A537,'VGT-Bewegungsdaten'!C:C),3)</f>
        <v>0</v>
      </c>
      <c r="L537" s="324">
        <f>ROUND(SUMIF('VGT-Bewegungsdaten'!B:B,$A537,'VGT-Bewegungsdaten'!D:D),2)</f>
        <v>0</v>
      </c>
      <c r="N537" s="376" t="s">
        <v>4930</v>
      </c>
      <c r="O537" s="376" t="s">
        <v>4940</v>
      </c>
      <c r="P537" s="326">
        <f>ROUND(SUMIF('AV-Bewegungsdaten'!B:B,A537,'AV-Bewegungsdaten'!C:C),3)</f>
        <v>0</v>
      </c>
      <c r="Q537" s="324">
        <f>ROUND(SUMIF('AV-Bewegungsdaten'!B:B,$A537,'AV-Bewegungsdaten'!D:D),2)</f>
        <v>0</v>
      </c>
      <c r="T537" s="327"/>
      <c r="U537" s="326">
        <f>ROUND(SUMIF('DV-Bewegungsdaten'!B:B,Kategorien!A537,'DV-Bewegungsdaten'!D:D),3)</f>
        <v>0</v>
      </c>
      <c r="V537" s="324">
        <f>ROUND(SUMIF('DV-Bewegungsdaten'!B:B,Kategorien!A537,'DV-Bewegungsdaten'!E:E),3)</f>
        <v>0</v>
      </c>
      <c r="AD537" s="390">
        <f t="shared" si="109"/>
        <v>17.300999999999998</v>
      </c>
      <c r="AE537" s="390">
        <f t="shared" si="110"/>
        <v>17.957999999999998</v>
      </c>
      <c r="AF537" s="390">
        <f t="shared" si="111"/>
        <v>19.177</v>
      </c>
      <c r="AG537" s="390">
        <f t="shared" si="112"/>
        <v>18.543999999999997</v>
      </c>
      <c r="AH537" s="390">
        <f t="shared" si="113"/>
        <v>18.456</v>
      </c>
      <c r="AI537" s="390">
        <f t="shared" si="114"/>
        <v>18.988</v>
      </c>
      <c r="AJ537" s="390">
        <f t="shared" si="115"/>
        <v>18.270999999999997</v>
      </c>
      <c r="AK537" s="390">
        <f t="shared" si="116"/>
        <v>18.555</v>
      </c>
      <c r="AL537" s="390">
        <f t="shared" si="117"/>
        <v>18.664999999999999</v>
      </c>
      <c r="AM537" s="390">
        <f t="shared" si="118"/>
        <v>18.545999999999999</v>
      </c>
      <c r="AN537" s="390">
        <f t="shared" si="119"/>
        <v>18.14</v>
      </c>
      <c r="AO537" s="390">
        <f t="shared" si="120"/>
        <v>19.042999999999999</v>
      </c>
    </row>
    <row r="538" spans="1:41" ht="15" customHeight="1" x14ac:dyDescent="0.25">
      <c r="A538" s="127" t="s">
        <v>4128</v>
      </c>
      <c r="B538" s="125" t="s">
        <v>2077</v>
      </c>
      <c r="C538" s="125" t="s">
        <v>3998</v>
      </c>
      <c r="D538" s="125" t="s">
        <v>4091</v>
      </c>
      <c r="E538" s="125" t="s">
        <v>4051</v>
      </c>
      <c r="F538" s="126">
        <v>22.009999999999998</v>
      </c>
      <c r="G538" s="126">
        <v>22.209999999999997</v>
      </c>
      <c r="H538" s="126">
        <v>17.61</v>
      </c>
      <c r="I538" s="126"/>
      <c r="J538" s="317"/>
      <c r="K538" s="323">
        <f>ROUND(SUMIF('VGT-Bewegungsdaten'!B:B,A538,'VGT-Bewegungsdaten'!C:C),3)</f>
        <v>0</v>
      </c>
      <c r="L538" s="324">
        <f>ROUND(SUMIF('VGT-Bewegungsdaten'!B:B,$A538,'VGT-Bewegungsdaten'!D:D),2)</f>
        <v>0</v>
      </c>
      <c r="N538" s="376" t="s">
        <v>4930</v>
      </c>
      <c r="O538" s="376" t="s">
        <v>4940</v>
      </c>
      <c r="P538" s="326">
        <f>ROUND(SUMIF('AV-Bewegungsdaten'!B:B,A538,'AV-Bewegungsdaten'!C:C),3)</f>
        <v>0</v>
      </c>
      <c r="Q538" s="324">
        <f>ROUND(SUMIF('AV-Bewegungsdaten'!B:B,$A538,'AV-Bewegungsdaten'!D:D),2)</f>
        <v>0</v>
      </c>
      <c r="T538" s="327"/>
      <c r="U538" s="326">
        <f>ROUND(SUMIF('DV-Bewegungsdaten'!B:B,Kategorien!A538,'DV-Bewegungsdaten'!D:D),3)</f>
        <v>0</v>
      </c>
      <c r="V538" s="324">
        <f>ROUND(SUMIF('DV-Bewegungsdaten'!B:B,Kategorien!A538,'DV-Bewegungsdaten'!E:E),3)</f>
        <v>0</v>
      </c>
      <c r="AD538" s="390">
        <f t="shared" si="109"/>
        <v>17.270999999999997</v>
      </c>
      <c r="AE538" s="390">
        <f t="shared" si="110"/>
        <v>17.927999999999997</v>
      </c>
      <c r="AF538" s="390">
        <f t="shared" si="111"/>
        <v>19.146999999999998</v>
      </c>
      <c r="AG538" s="390">
        <f t="shared" si="112"/>
        <v>18.513999999999996</v>
      </c>
      <c r="AH538" s="390">
        <f t="shared" si="113"/>
        <v>18.425999999999998</v>
      </c>
      <c r="AI538" s="390">
        <f t="shared" si="114"/>
        <v>18.957999999999998</v>
      </c>
      <c r="AJ538" s="390">
        <f t="shared" si="115"/>
        <v>18.240999999999996</v>
      </c>
      <c r="AK538" s="390">
        <f t="shared" si="116"/>
        <v>18.524999999999999</v>
      </c>
      <c r="AL538" s="390">
        <f t="shared" si="117"/>
        <v>18.634999999999998</v>
      </c>
      <c r="AM538" s="390">
        <f t="shared" si="118"/>
        <v>18.515999999999998</v>
      </c>
      <c r="AN538" s="390">
        <f t="shared" si="119"/>
        <v>18.11</v>
      </c>
      <c r="AO538" s="390">
        <f t="shared" si="120"/>
        <v>19.012999999999998</v>
      </c>
    </row>
    <row r="539" spans="1:41" ht="15" customHeight="1" x14ac:dyDescent="0.25">
      <c r="A539" s="127" t="s">
        <v>1710</v>
      </c>
      <c r="B539" s="125" t="s">
        <v>2077</v>
      </c>
      <c r="C539" s="125" t="s">
        <v>3998</v>
      </c>
      <c r="D539" s="125" t="s">
        <v>259</v>
      </c>
      <c r="E539" s="125" t="s">
        <v>2452</v>
      </c>
      <c r="F539" s="126">
        <v>20.100000000000001</v>
      </c>
      <c r="G539" s="126">
        <v>20.3</v>
      </c>
      <c r="H539" s="126">
        <v>16.079999999999998</v>
      </c>
      <c r="I539" s="126"/>
      <c r="J539" s="317"/>
      <c r="K539" s="323">
        <f>ROUND(SUMIF('VGT-Bewegungsdaten'!B:B,A539,'VGT-Bewegungsdaten'!C:C),3)</f>
        <v>0</v>
      </c>
      <c r="L539" s="324">
        <f>ROUND(SUMIF('VGT-Bewegungsdaten'!B:B,$A539,'VGT-Bewegungsdaten'!D:D),2)</f>
        <v>0</v>
      </c>
      <c r="N539" s="376" t="s">
        <v>4930</v>
      </c>
      <c r="O539" s="376" t="s">
        <v>4940</v>
      </c>
      <c r="P539" s="326">
        <f>ROUND(SUMIF('AV-Bewegungsdaten'!B:B,A539,'AV-Bewegungsdaten'!C:C),3)</f>
        <v>0</v>
      </c>
      <c r="Q539" s="324">
        <f>ROUND(SUMIF('AV-Bewegungsdaten'!B:B,$A539,'AV-Bewegungsdaten'!D:D),2)</f>
        <v>0</v>
      </c>
      <c r="T539" s="327"/>
      <c r="U539" s="326">
        <f>ROUND(SUMIF('DV-Bewegungsdaten'!B:B,Kategorien!A539,'DV-Bewegungsdaten'!D:D),3)</f>
        <v>0</v>
      </c>
      <c r="V539" s="324">
        <f>ROUND(SUMIF('DV-Bewegungsdaten'!B:B,Kategorien!A539,'DV-Bewegungsdaten'!E:E),3)</f>
        <v>0</v>
      </c>
      <c r="AD539" s="390">
        <f t="shared" si="109"/>
        <v>15.361000000000001</v>
      </c>
      <c r="AE539" s="390">
        <f t="shared" si="110"/>
        <v>16.018000000000001</v>
      </c>
      <c r="AF539" s="390">
        <f t="shared" si="111"/>
        <v>17.237000000000002</v>
      </c>
      <c r="AG539" s="390">
        <f t="shared" si="112"/>
        <v>16.603999999999999</v>
      </c>
      <c r="AH539" s="390">
        <f t="shared" si="113"/>
        <v>16.516000000000002</v>
      </c>
      <c r="AI539" s="390">
        <f t="shared" si="114"/>
        <v>17.048000000000002</v>
      </c>
      <c r="AJ539" s="390">
        <f t="shared" si="115"/>
        <v>16.331</v>
      </c>
      <c r="AK539" s="390">
        <f t="shared" si="116"/>
        <v>16.615000000000002</v>
      </c>
      <c r="AL539" s="390">
        <f t="shared" si="117"/>
        <v>16.725000000000001</v>
      </c>
      <c r="AM539" s="390">
        <f t="shared" si="118"/>
        <v>16.606000000000002</v>
      </c>
      <c r="AN539" s="390">
        <f t="shared" si="119"/>
        <v>16.200000000000003</v>
      </c>
      <c r="AO539" s="390">
        <f t="shared" si="120"/>
        <v>17.103000000000002</v>
      </c>
    </row>
    <row r="540" spans="1:41" ht="15" customHeight="1" x14ac:dyDescent="0.25">
      <c r="A540" s="127" t="s">
        <v>1711</v>
      </c>
      <c r="B540" s="125" t="s">
        <v>2077</v>
      </c>
      <c r="C540" s="125" t="s">
        <v>3998</v>
      </c>
      <c r="D540" s="125" t="s">
        <v>261</v>
      </c>
      <c r="E540" s="125" t="s">
        <v>1538</v>
      </c>
      <c r="F540" s="126">
        <v>23.1</v>
      </c>
      <c r="G540" s="126">
        <v>23.3</v>
      </c>
      <c r="H540" s="126">
        <v>18.48</v>
      </c>
      <c r="I540" s="126"/>
      <c r="J540" s="317"/>
      <c r="K540" s="323">
        <f>ROUND(SUMIF('VGT-Bewegungsdaten'!B:B,A540,'VGT-Bewegungsdaten'!C:C),3)</f>
        <v>0</v>
      </c>
      <c r="L540" s="324">
        <f>ROUND(SUMIF('VGT-Bewegungsdaten'!B:B,$A540,'VGT-Bewegungsdaten'!D:D),2)</f>
        <v>0</v>
      </c>
      <c r="N540" s="376" t="s">
        <v>4930</v>
      </c>
      <c r="O540" s="376" t="s">
        <v>4940</v>
      </c>
      <c r="P540" s="326">
        <f>ROUND(SUMIF('AV-Bewegungsdaten'!B:B,A540,'AV-Bewegungsdaten'!C:C),3)</f>
        <v>0</v>
      </c>
      <c r="Q540" s="324">
        <f>ROUND(SUMIF('AV-Bewegungsdaten'!B:B,$A540,'AV-Bewegungsdaten'!D:D),2)</f>
        <v>0</v>
      </c>
      <c r="T540" s="327"/>
      <c r="U540" s="326">
        <f>ROUND(SUMIF('DV-Bewegungsdaten'!B:B,Kategorien!A540,'DV-Bewegungsdaten'!D:D),3)</f>
        <v>0</v>
      </c>
      <c r="V540" s="324">
        <f>ROUND(SUMIF('DV-Bewegungsdaten'!B:B,Kategorien!A540,'DV-Bewegungsdaten'!E:E),3)</f>
        <v>0</v>
      </c>
      <c r="AD540" s="390">
        <f t="shared" si="109"/>
        <v>18.361000000000001</v>
      </c>
      <c r="AE540" s="390">
        <f t="shared" si="110"/>
        <v>19.018000000000001</v>
      </c>
      <c r="AF540" s="390">
        <f t="shared" si="111"/>
        <v>20.237000000000002</v>
      </c>
      <c r="AG540" s="390">
        <f t="shared" si="112"/>
        <v>19.603999999999999</v>
      </c>
      <c r="AH540" s="390">
        <f t="shared" si="113"/>
        <v>19.516000000000002</v>
      </c>
      <c r="AI540" s="390">
        <f t="shared" si="114"/>
        <v>20.048000000000002</v>
      </c>
      <c r="AJ540" s="390">
        <f t="shared" si="115"/>
        <v>19.331</v>
      </c>
      <c r="AK540" s="390">
        <f t="shared" si="116"/>
        <v>19.615000000000002</v>
      </c>
      <c r="AL540" s="390">
        <f t="shared" si="117"/>
        <v>19.725000000000001</v>
      </c>
      <c r="AM540" s="390">
        <f t="shared" si="118"/>
        <v>19.606000000000002</v>
      </c>
      <c r="AN540" s="390">
        <f t="shared" si="119"/>
        <v>19.200000000000003</v>
      </c>
      <c r="AO540" s="390">
        <f t="shared" si="120"/>
        <v>20.103000000000002</v>
      </c>
    </row>
    <row r="541" spans="1:41" ht="15" customHeight="1" x14ac:dyDescent="0.25">
      <c r="A541" s="127" t="s">
        <v>1712</v>
      </c>
      <c r="B541" s="125" t="s">
        <v>2077</v>
      </c>
      <c r="C541" s="125" t="s">
        <v>3998</v>
      </c>
      <c r="D541" s="125" t="s">
        <v>263</v>
      </c>
      <c r="E541" s="125" t="s">
        <v>1541</v>
      </c>
      <c r="F541" s="126">
        <v>23.1</v>
      </c>
      <c r="G541" s="126">
        <v>23.3</v>
      </c>
      <c r="H541" s="126">
        <v>18.48</v>
      </c>
      <c r="I541" s="126"/>
      <c r="J541" s="317"/>
      <c r="K541" s="323">
        <f>ROUND(SUMIF('VGT-Bewegungsdaten'!B:B,A541,'VGT-Bewegungsdaten'!C:C),3)</f>
        <v>0</v>
      </c>
      <c r="L541" s="324">
        <f>ROUND(SUMIF('VGT-Bewegungsdaten'!B:B,$A541,'VGT-Bewegungsdaten'!D:D),2)</f>
        <v>0</v>
      </c>
      <c r="N541" s="376" t="s">
        <v>4930</v>
      </c>
      <c r="O541" s="376" t="s">
        <v>4940</v>
      </c>
      <c r="P541" s="326">
        <f>ROUND(SUMIF('AV-Bewegungsdaten'!B:B,A541,'AV-Bewegungsdaten'!C:C),3)</f>
        <v>0</v>
      </c>
      <c r="Q541" s="324">
        <f>ROUND(SUMIF('AV-Bewegungsdaten'!B:B,$A541,'AV-Bewegungsdaten'!D:D),2)</f>
        <v>0</v>
      </c>
      <c r="T541" s="327"/>
      <c r="U541" s="326">
        <f>ROUND(SUMIF('DV-Bewegungsdaten'!B:B,Kategorien!A541,'DV-Bewegungsdaten'!D:D),3)</f>
        <v>0</v>
      </c>
      <c r="V541" s="324">
        <f>ROUND(SUMIF('DV-Bewegungsdaten'!B:B,Kategorien!A541,'DV-Bewegungsdaten'!E:E),3)</f>
        <v>0</v>
      </c>
      <c r="AD541" s="390">
        <f t="shared" si="109"/>
        <v>18.361000000000001</v>
      </c>
      <c r="AE541" s="390">
        <f t="shared" si="110"/>
        <v>19.018000000000001</v>
      </c>
      <c r="AF541" s="390">
        <f t="shared" si="111"/>
        <v>20.237000000000002</v>
      </c>
      <c r="AG541" s="390">
        <f t="shared" si="112"/>
        <v>19.603999999999999</v>
      </c>
      <c r="AH541" s="390">
        <f t="shared" si="113"/>
        <v>19.516000000000002</v>
      </c>
      <c r="AI541" s="390">
        <f t="shared" si="114"/>
        <v>20.048000000000002</v>
      </c>
      <c r="AJ541" s="390">
        <f t="shared" si="115"/>
        <v>19.331</v>
      </c>
      <c r="AK541" s="390">
        <f t="shared" si="116"/>
        <v>19.615000000000002</v>
      </c>
      <c r="AL541" s="390">
        <f t="shared" si="117"/>
        <v>19.725000000000001</v>
      </c>
      <c r="AM541" s="390">
        <f t="shared" si="118"/>
        <v>19.606000000000002</v>
      </c>
      <c r="AN541" s="390">
        <f t="shared" si="119"/>
        <v>19.200000000000003</v>
      </c>
      <c r="AO541" s="390">
        <f t="shared" si="120"/>
        <v>20.103000000000002</v>
      </c>
    </row>
    <row r="542" spans="1:41" ht="15" customHeight="1" x14ac:dyDescent="0.25">
      <c r="A542" s="127" t="s">
        <v>2623</v>
      </c>
      <c r="B542" s="125" t="s">
        <v>2077</v>
      </c>
      <c r="C542" s="125" t="s">
        <v>3998</v>
      </c>
      <c r="D542" s="125" t="s">
        <v>2587</v>
      </c>
      <c r="E542" s="125" t="s">
        <v>2545</v>
      </c>
      <c r="F542" s="126">
        <v>23.07</v>
      </c>
      <c r="G542" s="126">
        <v>23.27</v>
      </c>
      <c r="H542" s="126">
        <v>18.46</v>
      </c>
      <c r="I542" s="126"/>
      <c r="J542" s="317"/>
      <c r="K542" s="323">
        <f>ROUND(SUMIF('VGT-Bewegungsdaten'!B:B,A542,'VGT-Bewegungsdaten'!C:C),3)</f>
        <v>0</v>
      </c>
      <c r="L542" s="324">
        <f>ROUND(SUMIF('VGT-Bewegungsdaten'!B:B,$A542,'VGT-Bewegungsdaten'!D:D),2)</f>
        <v>0</v>
      </c>
      <c r="N542" s="376" t="s">
        <v>4930</v>
      </c>
      <c r="O542" s="376" t="s">
        <v>4940</v>
      </c>
      <c r="P542" s="326">
        <f>ROUND(SUMIF('AV-Bewegungsdaten'!B:B,A542,'AV-Bewegungsdaten'!C:C),3)</f>
        <v>0</v>
      </c>
      <c r="Q542" s="324">
        <f>ROUND(SUMIF('AV-Bewegungsdaten'!B:B,$A542,'AV-Bewegungsdaten'!D:D),2)</f>
        <v>0</v>
      </c>
      <c r="T542" s="327"/>
      <c r="U542" s="326">
        <f>ROUND(SUMIF('DV-Bewegungsdaten'!B:B,Kategorien!A542,'DV-Bewegungsdaten'!D:D),3)</f>
        <v>0</v>
      </c>
      <c r="V542" s="324">
        <f>ROUND(SUMIF('DV-Bewegungsdaten'!B:B,Kategorien!A542,'DV-Bewegungsdaten'!E:E),3)</f>
        <v>0</v>
      </c>
      <c r="AD542" s="390">
        <f t="shared" si="109"/>
        <v>18.331</v>
      </c>
      <c r="AE542" s="390">
        <f t="shared" si="110"/>
        <v>18.988</v>
      </c>
      <c r="AF542" s="390">
        <f t="shared" si="111"/>
        <v>20.207000000000001</v>
      </c>
      <c r="AG542" s="390">
        <f t="shared" si="112"/>
        <v>19.573999999999998</v>
      </c>
      <c r="AH542" s="390">
        <f t="shared" si="113"/>
        <v>19.486000000000001</v>
      </c>
      <c r="AI542" s="390">
        <f t="shared" si="114"/>
        <v>20.018000000000001</v>
      </c>
      <c r="AJ542" s="390">
        <f t="shared" si="115"/>
        <v>19.300999999999998</v>
      </c>
      <c r="AK542" s="390">
        <f t="shared" si="116"/>
        <v>19.585000000000001</v>
      </c>
      <c r="AL542" s="390">
        <f t="shared" si="117"/>
        <v>19.695</v>
      </c>
      <c r="AM542" s="390">
        <f t="shared" si="118"/>
        <v>19.576000000000001</v>
      </c>
      <c r="AN542" s="390">
        <f t="shared" si="119"/>
        <v>19.170000000000002</v>
      </c>
      <c r="AO542" s="390">
        <f t="shared" si="120"/>
        <v>20.073</v>
      </c>
    </row>
    <row r="543" spans="1:41" ht="15" customHeight="1" x14ac:dyDescent="0.25">
      <c r="A543" s="127" t="s">
        <v>3367</v>
      </c>
      <c r="B543" s="125" t="s">
        <v>2077</v>
      </c>
      <c r="C543" s="125" t="s">
        <v>3998</v>
      </c>
      <c r="D543" s="125" t="s">
        <v>3331</v>
      </c>
      <c r="E543" s="125" t="s">
        <v>3289</v>
      </c>
      <c r="F543" s="126">
        <v>23.04</v>
      </c>
      <c r="G543" s="126">
        <v>23.24</v>
      </c>
      <c r="H543" s="126">
        <v>18.43</v>
      </c>
      <c r="I543" s="126"/>
      <c r="J543" s="317"/>
      <c r="K543" s="323">
        <f>ROUND(SUMIF('VGT-Bewegungsdaten'!B:B,A543,'VGT-Bewegungsdaten'!C:C),3)</f>
        <v>0</v>
      </c>
      <c r="L543" s="324">
        <f>ROUND(SUMIF('VGT-Bewegungsdaten'!B:B,$A543,'VGT-Bewegungsdaten'!D:D),2)</f>
        <v>0</v>
      </c>
      <c r="N543" s="376" t="s">
        <v>4930</v>
      </c>
      <c r="O543" s="376" t="s">
        <v>4940</v>
      </c>
      <c r="P543" s="326">
        <f>ROUND(SUMIF('AV-Bewegungsdaten'!B:B,A543,'AV-Bewegungsdaten'!C:C),3)</f>
        <v>0</v>
      </c>
      <c r="Q543" s="324">
        <f>ROUND(SUMIF('AV-Bewegungsdaten'!B:B,$A543,'AV-Bewegungsdaten'!D:D),2)</f>
        <v>0</v>
      </c>
      <c r="T543" s="327"/>
      <c r="U543" s="326">
        <f>ROUND(SUMIF('DV-Bewegungsdaten'!B:B,Kategorien!A543,'DV-Bewegungsdaten'!D:D),3)</f>
        <v>0</v>
      </c>
      <c r="V543" s="324">
        <f>ROUND(SUMIF('DV-Bewegungsdaten'!B:B,Kategorien!A543,'DV-Bewegungsdaten'!E:E),3)</f>
        <v>0</v>
      </c>
      <c r="AD543" s="390">
        <f t="shared" si="109"/>
        <v>18.300999999999998</v>
      </c>
      <c r="AE543" s="390">
        <f t="shared" si="110"/>
        <v>18.957999999999998</v>
      </c>
      <c r="AF543" s="390">
        <f t="shared" si="111"/>
        <v>20.177</v>
      </c>
      <c r="AG543" s="390">
        <f t="shared" si="112"/>
        <v>19.543999999999997</v>
      </c>
      <c r="AH543" s="390">
        <f t="shared" si="113"/>
        <v>19.456</v>
      </c>
      <c r="AI543" s="390">
        <f t="shared" si="114"/>
        <v>19.988</v>
      </c>
      <c r="AJ543" s="390">
        <f t="shared" si="115"/>
        <v>19.270999999999997</v>
      </c>
      <c r="AK543" s="390">
        <f t="shared" si="116"/>
        <v>19.555</v>
      </c>
      <c r="AL543" s="390">
        <f t="shared" si="117"/>
        <v>19.664999999999999</v>
      </c>
      <c r="AM543" s="390">
        <f t="shared" si="118"/>
        <v>19.545999999999999</v>
      </c>
      <c r="AN543" s="390">
        <f t="shared" si="119"/>
        <v>19.14</v>
      </c>
      <c r="AO543" s="390">
        <f t="shared" si="120"/>
        <v>20.042999999999999</v>
      </c>
    </row>
    <row r="544" spans="1:41" ht="15" customHeight="1" x14ac:dyDescent="0.25">
      <c r="A544" s="127" t="s">
        <v>4129</v>
      </c>
      <c r="B544" s="125" t="s">
        <v>2077</v>
      </c>
      <c r="C544" s="125" t="s">
        <v>3998</v>
      </c>
      <c r="D544" s="125" t="s">
        <v>4093</v>
      </c>
      <c r="E544" s="125" t="s">
        <v>4051</v>
      </c>
      <c r="F544" s="126">
        <v>23.009999999999998</v>
      </c>
      <c r="G544" s="126">
        <v>23.209999999999997</v>
      </c>
      <c r="H544" s="126">
        <v>18.41</v>
      </c>
      <c r="I544" s="126"/>
      <c r="J544" s="317"/>
      <c r="K544" s="323">
        <f>ROUND(SUMIF('VGT-Bewegungsdaten'!B:B,A544,'VGT-Bewegungsdaten'!C:C),3)</f>
        <v>0</v>
      </c>
      <c r="L544" s="324">
        <f>ROUND(SUMIF('VGT-Bewegungsdaten'!B:B,$A544,'VGT-Bewegungsdaten'!D:D),2)</f>
        <v>0</v>
      </c>
      <c r="N544" s="376" t="s">
        <v>4930</v>
      </c>
      <c r="O544" s="376" t="s">
        <v>4940</v>
      </c>
      <c r="P544" s="326">
        <f>ROUND(SUMIF('AV-Bewegungsdaten'!B:B,A544,'AV-Bewegungsdaten'!C:C),3)</f>
        <v>0</v>
      </c>
      <c r="Q544" s="324">
        <f>ROUND(SUMIF('AV-Bewegungsdaten'!B:B,$A544,'AV-Bewegungsdaten'!D:D),2)</f>
        <v>0</v>
      </c>
      <c r="T544" s="327"/>
      <c r="U544" s="326">
        <f>ROUND(SUMIF('DV-Bewegungsdaten'!B:B,Kategorien!A544,'DV-Bewegungsdaten'!D:D),3)</f>
        <v>0</v>
      </c>
      <c r="V544" s="324">
        <f>ROUND(SUMIF('DV-Bewegungsdaten'!B:B,Kategorien!A544,'DV-Bewegungsdaten'!E:E),3)</f>
        <v>0</v>
      </c>
      <c r="AD544" s="390">
        <f t="shared" si="109"/>
        <v>18.270999999999997</v>
      </c>
      <c r="AE544" s="390">
        <f t="shared" si="110"/>
        <v>18.927999999999997</v>
      </c>
      <c r="AF544" s="390">
        <f t="shared" si="111"/>
        <v>20.146999999999998</v>
      </c>
      <c r="AG544" s="390">
        <f t="shared" si="112"/>
        <v>19.513999999999996</v>
      </c>
      <c r="AH544" s="390">
        <f t="shared" si="113"/>
        <v>19.425999999999998</v>
      </c>
      <c r="AI544" s="390">
        <f t="shared" si="114"/>
        <v>19.957999999999998</v>
      </c>
      <c r="AJ544" s="390">
        <f t="shared" si="115"/>
        <v>19.240999999999996</v>
      </c>
      <c r="AK544" s="390">
        <f t="shared" si="116"/>
        <v>19.524999999999999</v>
      </c>
      <c r="AL544" s="390">
        <f t="shared" si="117"/>
        <v>19.634999999999998</v>
      </c>
      <c r="AM544" s="390">
        <f t="shared" si="118"/>
        <v>19.515999999999998</v>
      </c>
      <c r="AN544" s="390">
        <f t="shared" si="119"/>
        <v>19.11</v>
      </c>
      <c r="AO544" s="390">
        <f t="shared" si="120"/>
        <v>20.012999999999998</v>
      </c>
    </row>
    <row r="545" spans="1:41" ht="15" customHeight="1" x14ac:dyDescent="0.25">
      <c r="A545" s="127" t="s">
        <v>1713</v>
      </c>
      <c r="B545" s="125" t="s">
        <v>2077</v>
      </c>
      <c r="C545" s="125" t="s">
        <v>3998</v>
      </c>
      <c r="D545" s="125" t="s">
        <v>265</v>
      </c>
      <c r="E545" s="125" t="s">
        <v>2452</v>
      </c>
      <c r="F545" s="126">
        <v>20.100000000000001</v>
      </c>
      <c r="G545" s="126">
        <v>20.3</v>
      </c>
      <c r="H545" s="126">
        <v>16.079999999999998</v>
      </c>
      <c r="I545" s="126"/>
      <c r="J545" s="317"/>
      <c r="K545" s="323">
        <f>ROUND(SUMIF('VGT-Bewegungsdaten'!B:B,A545,'VGT-Bewegungsdaten'!C:C),3)</f>
        <v>0</v>
      </c>
      <c r="L545" s="324">
        <f>ROUND(SUMIF('VGT-Bewegungsdaten'!B:B,$A545,'VGT-Bewegungsdaten'!D:D),2)</f>
        <v>0</v>
      </c>
      <c r="N545" s="376" t="s">
        <v>4930</v>
      </c>
      <c r="O545" s="376" t="s">
        <v>4940</v>
      </c>
      <c r="P545" s="326">
        <f>ROUND(SUMIF('AV-Bewegungsdaten'!B:B,A545,'AV-Bewegungsdaten'!C:C),3)</f>
        <v>0</v>
      </c>
      <c r="Q545" s="324">
        <f>ROUND(SUMIF('AV-Bewegungsdaten'!B:B,$A545,'AV-Bewegungsdaten'!D:D),2)</f>
        <v>0</v>
      </c>
      <c r="T545" s="327"/>
      <c r="U545" s="326">
        <f>ROUND(SUMIF('DV-Bewegungsdaten'!B:B,Kategorien!A545,'DV-Bewegungsdaten'!D:D),3)</f>
        <v>0</v>
      </c>
      <c r="V545" s="324">
        <f>ROUND(SUMIF('DV-Bewegungsdaten'!B:B,Kategorien!A545,'DV-Bewegungsdaten'!E:E),3)</f>
        <v>0</v>
      </c>
      <c r="AD545" s="390">
        <f t="shared" si="109"/>
        <v>15.361000000000001</v>
      </c>
      <c r="AE545" s="390">
        <f t="shared" si="110"/>
        <v>16.018000000000001</v>
      </c>
      <c r="AF545" s="390">
        <f t="shared" si="111"/>
        <v>17.237000000000002</v>
      </c>
      <c r="AG545" s="390">
        <f t="shared" si="112"/>
        <v>16.603999999999999</v>
      </c>
      <c r="AH545" s="390">
        <f t="shared" si="113"/>
        <v>16.516000000000002</v>
      </c>
      <c r="AI545" s="390">
        <f t="shared" si="114"/>
        <v>17.048000000000002</v>
      </c>
      <c r="AJ545" s="390">
        <f t="shared" si="115"/>
        <v>16.331</v>
      </c>
      <c r="AK545" s="390">
        <f t="shared" si="116"/>
        <v>16.615000000000002</v>
      </c>
      <c r="AL545" s="390">
        <f t="shared" si="117"/>
        <v>16.725000000000001</v>
      </c>
      <c r="AM545" s="390">
        <f t="shared" si="118"/>
        <v>16.606000000000002</v>
      </c>
      <c r="AN545" s="390">
        <f t="shared" si="119"/>
        <v>16.200000000000003</v>
      </c>
      <c r="AO545" s="390">
        <f t="shared" si="120"/>
        <v>17.103000000000002</v>
      </c>
    </row>
    <row r="546" spans="1:41" ht="15" customHeight="1" x14ac:dyDescent="0.25">
      <c r="A546" s="127" t="s">
        <v>1714</v>
      </c>
      <c r="B546" s="125" t="s">
        <v>2077</v>
      </c>
      <c r="C546" s="125" t="s">
        <v>3998</v>
      </c>
      <c r="D546" s="125" t="s">
        <v>1628</v>
      </c>
      <c r="E546" s="125" t="s">
        <v>1538</v>
      </c>
      <c r="F546" s="126">
        <v>23.1</v>
      </c>
      <c r="G546" s="126">
        <v>23.3</v>
      </c>
      <c r="H546" s="126">
        <v>18.48</v>
      </c>
      <c r="I546" s="126"/>
      <c r="J546" s="317"/>
      <c r="K546" s="323">
        <f>ROUND(SUMIF('VGT-Bewegungsdaten'!B:B,A546,'VGT-Bewegungsdaten'!C:C),3)</f>
        <v>0</v>
      </c>
      <c r="L546" s="324">
        <f>ROUND(SUMIF('VGT-Bewegungsdaten'!B:B,$A546,'VGT-Bewegungsdaten'!D:D),2)</f>
        <v>0</v>
      </c>
      <c r="N546" s="376" t="s">
        <v>4930</v>
      </c>
      <c r="O546" s="376" t="s">
        <v>4940</v>
      </c>
      <c r="P546" s="326">
        <f>ROUND(SUMIF('AV-Bewegungsdaten'!B:B,A546,'AV-Bewegungsdaten'!C:C),3)</f>
        <v>0</v>
      </c>
      <c r="Q546" s="324">
        <f>ROUND(SUMIF('AV-Bewegungsdaten'!B:B,$A546,'AV-Bewegungsdaten'!D:D),2)</f>
        <v>0</v>
      </c>
      <c r="T546" s="327"/>
      <c r="U546" s="326">
        <f>ROUND(SUMIF('DV-Bewegungsdaten'!B:B,Kategorien!A546,'DV-Bewegungsdaten'!D:D),3)</f>
        <v>0</v>
      </c>
      <c r="V546" s="324">
        <f>ROUND(SUMIF('DV-Bewegungsdaten'!B:B,Kategorien!A546,'DV-Bewegungsdaten'!E:E),3)</f>
        <v>0</v>
      </c>
      <c r="AD546" s="390">
        <f t="shared" si="109"/>
        <v>18.361000000000001</v>
      </c>
      <c r="AE546" s="390">
        <f t="shared" si="110"/>
        <v>19.018000000000001</v>
      </c>
      <c r="AF546" s="390">
        <f t="shared" si="111"/>
        <v>20.237000000000002</v>
      </c>
      <c r="AG546" s="390">
        <f t="shared" si="112"/>
        <v>19.603999999999999</v>
      </c>
      <c r="AH546" s="390">
        <f t="shared" si="113"/>
        <v>19.516000000000002</v>
      </c>
      <c r="AI546" s="390">
        <f t="shared" si="114"/>
        <v>20.048000000000002</v>
      </c>
      <c r="AJ546" s="390">
        <f t="shared" si="115"/>
        <v>19.331</v>
      </c>
      <c r="AK546" s="390">
        <f t="shared" si="116"/>
        <v>19.615000000000002</v>
      </c>
      <c r="AL546" s="390">
        <f t="shared" si="117"/>
        <v>19.725000000000001</v>
      </c>
      <c r="AM546" s="390">
        <f t="shared" si="118"/>
        <v>19.606000000000002</v>
      </c>
      <c r="AN546" s="390">
        <f t="shared" si="119"/>
        <v>19.200000000000003</v>
      </c>
      <c r="AO546" s="390">
        <f t="shared" si="120"/>
        <v>20.103000000000002</v>
      </c>
    </row>
    <row r="547" spans="1:41" ht="15" customHeight="1" x14ac:dyDescent="0.25">
      <c r="A547" s="127" t="s">
        <v>1715</v>
      </c>
      <c r="B547" s="125" t="s">
        <v>2077</v>
      </c>
      <c r="C547" s="125" t="s">
        <v>3998</v>
      </c>
      <c r="D547" s="125" t="s">
        <v>1630</v>
      </c>
      <c r="E547" s="125" t="s">
        <v>1541</v>
      </c>
      <c r="F547" s="126">
        <v>23.1</v>
      </c>
      <c r="G547" s="126">
        <v>23.3</v>
      </c>
      <c r="H547" s="126">
        <v>18.48</v>
      </c>
      <c r="I547" s="126"/>
      <c r="J547" s="317"/>
      <c r="K547" s="323">
        <f>ROUND(SUMIF('VGT-Bewegungsdaten'!B:B,A547,'VGT-Bewegungsdaten'!C:C),3)</f>
        <v>0</v>
      </c>
      <c r="L547" s="324">
        <f>ROUND(SUMIF('VGT-Bewegungsdaten'!B:B,$A547,'VGT-Bewegungsdaten'!D:D),2)</f>
        <v>0</v>
      </c>
      <c r="N547" s="376" t="s">
        <v>4930</v>
      </c>
      <c r="O547" s="376" t="s">
        <v>4940</v>
      </c>
      <c r="P547" s="326">
        <f>ROUND(SUMIF('AV-Bewegungsdaten'!B:B,A547,'AV-Bewegungsdaten'!C:C),3)</f>
        <v>0</v>
      </c>
      <c r="Q547" s="324">
        <f>ROUND(SUMIF('AV-Bewegungsdaten'!B:B,$A547,'AV-Bewegungsdaten'!D:D),2)</f>
        <v>0</v>
      </c>
      <c r="T547" s="327"/>
      <c r="U547" s="326">
        <f>ROUND(SUMIF('DV-Bewegungsdaten'!B:B,Kategorien!A547,'DV-Bewegungsdaten'!D:D),3)</f>
        <v>0</v>
      </c>
      <c r="V547" s="324">
        <f>ROUND(SUMIF('DV-Bewegungsdaten'!B:B,Kategorien!A547,'DV-Bewegungsdaten'!E:E),3)</f>
        <v>0</v>
      </c>
      <c r="AD547" s="390">
        <f t="shared" si="109"/>
        <v>18.361000000000001</v>
      </c>
      <c r="AE547" s="390">
        <f t="shared" si="110"/>
        <v>19.018000000000001</v>
      </c>
      <c r="AF547" s="390">
        <f t="shared" si="111"/>
        <v>20.237000000000002</v>
      </c>
      <c r="AG547" s="390">
        <f t="shared" si="112"/>
        <v>19.603999999999999</v>
      </c>
      <c r="AH547" s="390">
        <f t="shared" si="113"/>
        <v>19.516000000000002</v>
      </c>
      <c r="AI547" s="390">
        <f t="shared" si="114"/>
        <v>20.048000000000002</v>
      </c>
      <c r="AJ547" s="390">
        <f t="shared" si="115"/>
        <v>19.331</v>
      </c>
      <c r="AK547" s="390">
        <f t="shared" si="116"/>
        <v>19.615000000000002</v>
      </c>
      <c r="AL547" s="390">
        <f t="shared" si="117"/>
        <v>19.725000000000001</v>
      </c>
      <c r="AM547" s="390">
        <f t="shared" si="118"/>
        <v>19.606000000000002</v>
      </c>
      <c r="AN547" s="390">
        <f t="shared" si="119"/>
        <v>19.200000000000003</v>
      </c>
      <c r="AO547" s="390">
        <f t="shared" si="120"/>
        <v>20.103000000000002</v>
      </c>
    </row>
    <row r="548" spans="1:41" ht="15" customHeight="1" x14ac:dyDescent="0.25">
      <c r="A548" s="127" t="s">
        <v>2624</v>
      </c>
      <c r="B548" s="125" t="s">
        <v>2077</v>
      </c>
      <c r="C548" s="125" t="s">
        <v>3998</v>
      </c>
      <c r="D548" s="125" t="s">
        <v>2589</v>
      </c>
      <c r="E548" s="125" t="s">
        <v>2545</v>
      </c>
      <c r="F548" s="126">
        <v>23.07</v>
      </c>
      <c r="G548" s="126">
        <v>23.27</v>
      </c>
      <c r="H548" s="126">
        <v>18.46</v>
      </c>
      <c r="I548" s="126"/>
      <c r="J548" s="317"/>
      <c r="K548" s="323">
        <f>ROUND(SUMIF('VGT-Bewegungsdaten'!B:B,A548,'VGT-Bewegungsdaten'!C:C),3)</f>
        <v>0</v>
      </c>
      <c r="L548" s="324">
        <f>ROUND(SUMIF('VGT-Bewegungsdaten'!B:B,$A548,'VGT-Bewegungsdaten'!D:D),2)</f>
        <v>0</v>
      </c>
      <c r="N548" s="376" t="s">
        <v>4930</v>
      </c>
      <c r="O548" s="376" t="s">
        <v>4940</v>
      </c>
      <c r="P548" s="326">
        <f>ROUND(SUMIF('AV-Bewegungsdaten'!B:B,A548,'AV-Bewegungsdaten'!C:C),3)</f>
        <v>0</v>
      </c>
      <c r="Q548" s="324">
        <f>ROUND(SUMIF('AV-Bewegungsdaten'!B:B,$A548,'AV-Bewegungsdaten'!D:D),2)</f>
        <v>0</v>
      </c>
      <c r="T548" s="327"/>
      <c r="U548" s="326">
        <f>ROUND(SUMIF('DV-Bewegungsdaten'!B:B,Kategorien!A548,'DV-Bewegungsdaten'!D:D),3)</f>
        <v>0</v>
      </c>
      <c r="V548" s="324">
        <f>ROUND(SUMIF('DV-Bewegungsdaten'!B:B,Kategorien!A548,'DV-Bewegungsdaten'!E:E),3)</f>
        <v>0</v>
      </c>
      <c r="AD548" s="390">
        <f t="shared" si="109"/>
        <v>18.331</v>
      </c>
      <c r="AE548" s="390">
        <f t="shared" si="110"/>
        <v>18.988</v>
      </c>
      <c r="AF548" s="390">
        <f t="shared" si="111"/>
        <v>20.207000000000001</v>
      </c>
      <c r="AG548" s="390">
        <f t="shared" si="112"/>
        <v>19.573999999999998</v>
      </c>
      <c r="AH548" s="390">
        <f t="shared" si="113"/>
        <v>19.486000000000001</v>
      </c>
      <c r="AI548" s="390">
        <f t="shared" si="114"/>
        <v>20.018000000000001</v>
      </c>
      <c r="AJ548" s="390">
        <f t="shared" si="115"/>
        <v>19.300999999999998</v>
      </c>
      <c r="AK548" s="390">
        <f t="shared" si="116"/>
        <v>19.585000000000001</v>
      </c>
      <c r="AL548" s="390">
        <f t="shared" si="117"/>
        <v>19.695</v>
      </c>
      <c r="AM548" s="390">
        <f t="shared" si="118"/>
        <v>19.576000000000001</v>
      </c>
      <c r="AN548" s="390">
        <f t="shared" si="119"/>
        <v>19.170000000000002</v>
      </c>
      <c r="AO548" s="390">
        <f t="shared" si="120"/>
        <v>20.073</v>
      </c>
    </row>
    <row r="549" spans="1:41" ht="15" customHeight="1" x14ac:dyDescent="0.25">
      <c r="A549" s="127" t="s">
        <v>3368</v>
      </c>
      <c r="B549" s="125" t="s">
        <v>2077</v>
      </c>
      <c r="C549" s="125" t="s">
        <v>3998</v>
      </c>
      <c r="D549" s="125" t="s">
        <v>3333</v>
      </c>
      <c r="E549" s="125" t="s">
        <v>3289</v>
      </c>
      <c r="F549" s="126">
        <v>23.04</v>
      </c>
      <c r="G549" s="126">
        <v>23.24</v>
      </c>
      <c r="H549" s="126">
        <v>18.43</v>
      </c>
      <c r="I549" s="126"/>
      <c r="J549" s="317"/>
      <c r="K549" s="323">
        <f>ROUND(SUMIF('VGT-Bewegungsdaten'!B:B,A549,'VGT-Bewegungsdaten'!C:C),3)</f>
        <v>0</v>
      </c>
      <c r="L549" s="324">
        <f>ROUND(SUMIF('VGT-Bewegungsdaten'!B:B,$A549,'VGT-Bewegungsdaten'!D:D),2)</f>
        <v>0</v>
      </c>
      <c r="N549" s="376" t="s">
        <v>4930</v>
      </c>
      <c r="O549" s="376" t="s">
        <v>4940</v>
      </c>
      <c r="P549" s="326">
        <f>ROUND(SUMIF('AV-Bewegungsdaten'!B:B,A549,'AV-Bewegungsdaten'!C:C),3)</f>
        <v>0</v>
      </c>
      <c r="Q549" s="324">
        <f>ROUND(SUMIF('AV-Bewegungsdaten'!B:B,$A549,'AV-Bewegungsdaten'!D:D),2)</f>
        <v>0</v>
      </c>
      <c r="T549" s="327"/>
      <c r="U549" s="326">
        <f>ROUND(SUMIF('DV-Bewegungsdaten'!B:B,Kategorien!A549,'DV-Bewegungsdaten'!D:D),3)</f>
        <v>0</v>
      </c>
      <c r="V549" s="324">
        <f>ROUND(SUMIF('DV-Bewegungsdaten'!B:B,Kategorien!A549,'DV-Bewegungsdaten'!E:E),3)</f>
        <v>0</v>
      </c>
      <c r="AD549" s="390">
        <f t="shared" si="109"/>
        <v>18.300999999999998</v>
      </c>
      <c r="AE549" s="390">
        <f t="shared" si="110"/>
        <v>18.957999999999998</v>
      </c>
      <c r="AF549" s="390">
        <f t="shared" si="111"/>
        <v>20.177</v>
      </c>
      <c r="AG549" s="390">
        <f t="shared" si="112"/>
        <v>19.543999999999997</v>
      </c>
      <c r="AH549" s="390">
        <f t="shared" si="113"/>
        <v>19.456</v>
      </c>
      <c r="AI549" s="390">
        <f t="shared" si="114"/>
        <v>19.988</v>
      </c>
      <c r="AJ549" s="390">
        <f t="shared" si="115"/>
        <v>19.270999999999997</v>
      </c>
      <c r="AK549" s="390">
        <f t="shared" si="116"/>
        <v>19.555</v>
      </c>
      <c r="AL549" s="390">
        <f t="shared" si="117"/>
        <v>19.664999999999999</v>
      </c>
      <c r="AM549" s="390">
        <f t="shared" si="118"/>
        <v>19.545999999999999</v>
      </c>
      <c r="AN549" s="390">
        <f t="shared" si="119"/>
        <v>19.14</v>
      </c>
      <c r="AO549" s="390">
        <f t="shared" si="120"/>
        <v>20.042999999999999</v>
      </c>
    </row>
    <row r="550" spans="1:41" ht="15" customHeight="1" x14ac:dyDescent="0.25">
      <c r="A550" s="127" t="s">
        <v>4130</v>
      </c>
      <c r="B550" s="125" t="s">
        <v>2077</v>
      </c>
      <c r="C550" s="125" t="s">
        <v>3998</v>
      </c>
      <c r="D550" s="125" t="s">
        <v>4095</v>
      </c>
      <c r="E550" s="125" t="s">
        <v>4051</v>
      </c>
      <c r="F550" s="126">
        <v>23.009999999999998</v>
      </c>
      <c r="G550" s="126">
        <v>23.209999999999997</v>
      </c>
      <c r="H550" s="126">
        <v>18.41</v>
      </c>
      <c r="I550" s="126"/>
      <c r="J550" s="317"/>
      <c r="K550" s="323">
        <f>ROUND(SUMIF('VGT-Bewegungsdaten'!B:B,A550,'VGT-Bewegungsdaten'!C:C),3)</f>
        <v>0</v>
      </c>
      <c r="L550" s="324">
        <f>ROUND(SUMIF('VGT-Bewegungsdaten'!B:B,$A550,'VGT-Bewegungsdaten'!D:D),2)</f>
        <v>0</v>
      </c>
      <c r="N550" s="376" t="s">
        <v>4930</v>
      </c>
      <c r="O550" s="376" t="s">
        <v>4940</v>
      </c>
      <c r="P550" s="326">
        <f>ROUND(SUMIF('AV-Bewegungsdaten'!B:B,A550,'AV-Bewegungsdaten'!C:C),3)</f>
        <v>0</v>
      </c>
      <c r="Q550" s="324">
        <f>ROUND(SUMIF('AV-Bewegungsdaten'!B:B,$A550,'AV-Bewegungsdaten'!D:D),2)</f>
        <v>0</v>
      </c>
      <c r="T550" s="327"/>
      <c r="U550" s="326">
        <f>ROUND(SUMIF('DV-Bewegungsdaten'!B:B,Kategorien!A550,'DV-Bewegungsdaten'!D:D),3)</f>
        <v>0</v>
      </c>
      <c r="V550" s="324">
        <f>ROUND(SUMIF('DV-Bewegungsdaten'!B:B,Kategorien!A550,'DV-Bewegungsdaten'!E:E),3)</f>
        <v>0</v>
      </c>
      <c r="AD550" s="390">
        <f t="shared" si="109"/>
        <v>18.270999999999997</v>
      </c>
      <c r="AE550" s="390">
        <f t="shared" si="110"/>
        <v>18.927999999999997</v>
      </c>
      <c r="AF550" s="390">
        <f t="shared" si="111"/>
        <v>20.146999999999998</v>
      </c>
      <c r="AG550" s="390">
        <f t="shared" si="112"/>
        <v>19.513999999999996</v>
      </c>
      <c r="AH550" s="390">
        <f t="shared" si="113"/>
        <v>19.425999999999998</v>
      </c>
      <c r="AI550" s="390">
        <f t="shared" si="114"/>
        <v>19.957999999999998</v>
      </c>
      <c r="AJ550" s="390">
        <f t="shared" si="115"/>
        <v>19.240999999999996</v>
      </c>
      <c r="AK550" s="390">
        <f t="shared" si="116"/>
        <v>19.524999999999999</v>
      </c>
      <c r="AL550" s="390">
        <f t="shared" si="117"/>
        <v>19.634999999999998</v>
      </c>
      <c r="AM550" s="390">
        <f t="shared" si="118"/>
        <v>19.515999999999998</v>
      </c>
      <c r="AN550" s="390">
        <f t="shared" si="119"/>
        <v>19.11</v>
      </c>
      <c r="AO550" s="390">
        <f t="shared" si="120"/>
        <v>20.012999999999998</v>
      </c>
    </row>
    <row r="551" spans="1:41" ht="15" customHeight="1" x14ac:dyDescent="0.25">
      <c r="A551" s="127" t="s">
        <v>1716</v>
      </c>
      <c r="B551" s="125" t="s">
        <v>2077</v>
      </c>
      <c r="C551" s="125" t="s">
        <v>3998</v>
      </c>
      <c r="D551" s="125" t="s">
        <v>1632</v>
      </c>
      <c r="E551" s="125" t="s">
        <v>2452</v>
      </c>
      <c r="F551" s="126">
        <v>21.1</v>
      </c>
      <c r="G551" s="126">
        <v>21.3</v>
      </c>
      <c r="H551" s="126">
        <v>16.88</v>
      </c>
      <c r="I551" s="126"/>
      <c r="J551" s="317"/>
      <c r="K551" s="323">
        <f>ROUND(SUMIF('VGT-Bewegungsdaten'!B:B,A551,'VGT-Bewegungsdaten'!C:C),3)</f>
        <v>0</v>
      </c>
      <c r="L551" s="324">
        <f>ROUND(SUMIF('VGT-Bewegungsdaten'!B:B,$A551,'VGT-Bewegungsdaten'!D:D),2)</f>
        <v>0</v>
      </c>
      <c r="N551" s="376" t="s">
        <v>4930</v>
      </c>
      <c r="O551" s="376" t="s">
        <v>4940</v>
      </c>
      <c r="P551" s="326">
        <f>ROUND(SUMIF('AV-Bewegungsdaten'!B:B,A551,'AV-Bewegungsdaten'!C:C),3)</f>
        <v>0</v>
      </c>
      <c r="Q551" s="324">
        <f>ROUND(SUMIF('AV-Bewegungsdaten'!B:B,$A551,'AV-Bewegungsdaten'!D:D),2)</f>
        <v>0</v>
      </c>
      <c r="T551" s="327"/>
      <c r="U551" s="326">
        <f>ROUND(SUMIF('DV-Bewegungsdaten'!B:B,Kategorien!A551,'DV-Bewegungsdaten'!D:D),3)</f>
        <v>0</v>
      </c>
      <c r="V551" s="324">
        <f>ROUND(SUMIF('DV-Bewegungsdaten'!B:B,Kategorien!A551,'DV-Bewegungsdaten'!E:E),3)</f>
        <v>0</v>
      </c>
      <c r="AD551" s="390">
        <f t="shared" si="109"/>
        <v>16.361000000000001</v>
      </c>
      <c r="AE551" s="390">
        <f t="shared" si="110"/>
        <v>17.018000000000001</v>
      </c>
      <c r="AF551" s="390">
        <f t="shared" si="111"/>
        <v>18.237000000000002</v>
      </c>
      <c r="AG551" s="390">
        <f t="shared" si="112"/>
        <v>17.603999999999999</v>
      </c>
      <c r="AH551" s="390">
        <f t="shared" si="113"/>
        <v>17.516000000000002</v>
      </c>
      <c r="AI551" s="390">
        <f t="shared" si="114"/>
        <v>18.048000000000002</v>
      </c>
      <c r="AJ551" s="390">
        <f t="shared" si="115"/>
        <v>17.331</v>
      </c>
      <c r="AK551" s="390">
        <f t="shared" si="116"/>
        <v>17.615000000000002</v>
      </c>
      <c r="AL551" s="390">
        <f t="shared" si="117"/>
        <v>17.725000000000001</v>
      </c>
      <c r="AM551" s="390">
        <f t="shared" si="118"/>
        <v>17.606000000000002</v>
      </c>
      <c r="AN551" s="390">
        <f t="shared" si="119"/>
        <v>17.200000000000003</v>
      </c>
      <c r="AO551" s="390">
        <f t="shared" si="120"/>
        <v>18.103000000000002</v>
      </c>
    </row>
    <row r="552" spans="1:41" ht="15" customHeight="1" x14ac:dyDescent="0.25">
      <c r="A552" s="127" t="s">
        <v>1717</v>
      </c>
      <c r="B552" s="125" t="s">
        <v>2077</v>
      </c>
      <c r="C552" s="125" t="s">
        <v>3998</v>
      </c>
      <c r="D552" s="125" t="s">
        <v>1634</v>
      </c>
      <c r="E552" s="125" t="s">
        <v>1538</v>
      </c>
      <c r="F552" s="126">
        <v>24.1</v>
      </c>
      <c r="G552" s="126">
        <v>24.3</v>
      </c>
      <c r="H552" s="126">
        <v>19.28</v>
      </c>
      <c r="I552" s="126"/>
      <c r="J552" s="317"/>
      <c r="K552" s="323">
        <f>ROUND(SUMIF('VGT-Bewegungsdaten'!B:B,A552,'VGT-Bewegungsdaten'!C:C),3)</f>
        <v>0</v>
      </c>
      <c r="L552" s="324">
        <f>ROUND(SUMIF('VGT-Bewegungsdaten'!B:B,$A552,'VGT-Bewegungsdaten'!D:D),2)</f>
        <v>0</v>
      </c>
      <c r="N552" s="376" t="s">
        <v>4930</v>
      </c>
      <c r="O552" s="376" t="s">
        <v>4940</v>
      </c>
      <c r="P552" s="326">
        <f>ROUND(SUMIF('AV-Bewegungsdaten'!B:B,A552,'AV-Bewegungsdaten'!C:C),3)</f>
        <v>0</v>
      </c>
      <c r="Q552" s="324">
        <f>ROUND(SUMIF('AV-Bewegungsdaten'!B:B,$A552,'AV-Bewegungsdaten'!D:D),2)</f>
        <v>0</v>
      </c>
      <c r="T552" s="327"/>
      <c r="U552" s="326">
        <f>ROUND(SUMIF('DV-Bewegungsdaten'!B:B,Kategorien!A552,'DV-Bewegungsdaten'!D:D),3)</f>
        <v>0</v>
      </c>
      <c r="V552" s="324">
        <f>ROUND(SUMIF('DV-Bewegungsdaten'!B:B,Kategorien!A552,'DV-Bewegungsdaten'!E:E),3)</f>
        <v>0</v>
      </c>
      <c r="AD552" s="390">
        <f t="shared" si="109"/>
        <v>19.361000000000001</v>
      </c>
      <c r="AE552" s="390">
        <f t="shared" si="110"/>
        <v>20.018000000000001</v>
      </c>
      <c r="AF552" s="390">
        <f t="shared" si="111"/>
        <v>21.237000000000002</v>
      </c>
      <c r="AG552" s="390">
        <f t="shared" si="112"/>
        <v>20.603999999999999</v>
      </c>
      <c r="AH552" s="390">
        <f t="shared" si="113"/>
        <v>20.516000000000002</v>
      </c>
      <c r="AI552" s="390">
        <f t="shared" si="114"/>
        <v>21.048000000000002</v>
      </c>
      <c r="AJ552" s="390">
        <f t="shared" si="115"/>
        <v>20.331</v>
      </c>
      <c r="AK552" s="390">
        <f t="shared" si="116"/>
        <v>20.615000000000002</v>
      </c>
      <c r="AL552" s="390">
        <f t="shared" si="117"/>
        <v>20.725000000000001</v>
      </c>
      <c r="AM552" s="390">
        <f t="shared" si="118"/>
        <v>20.606000000000002</v>
      </c>
      <c r="AN552" s="390">
        <f t="shared" si="119"/>
        <v>20.200000000000003</v>
      </c>
      <c r="AO552" s="390">
        <f t="shared" si="120"/>
        <v>21.103000000000002</v>
      </c>
    </row>
    <row r="553" spans="1:41" ht="15" customHeight="1" x14ac:dyDescent="0.25">
      <c r="A553" s="127" t="s">
        <v>1718</v>
      </c>
      <c r="B553" s="125" t="s">
        <v>2077</v>
      </c>
      <c r="C553" s="125" t="s">
        <v>3998</v>
      </c>
      <c r="D553" s="125" t="s">
        <v>1636</v>
      </c>
      <c r="E553" s="125" t="s">
        <v>1541</v>
      </c>
      <c r="F553" s="126">
        <v>24.1</v>
      </c>
      <c r="G553" s="126">
        <v>24.3</v>
      </c>
      <c r="H553" s="126">
        <v>19.28</v>
      </c>
      <c r="I553" s="126"/>
      <c r="J553" s="317"/>
      <c r="K553" s="323">
        <f>ROUND(SUMIF('VGT-Bewegungsdaten'!B:B,A553,'VGT-Bewegungsdaten'!C:C),3)</f>
        <v>0</v>
      </c>
      <c r="L553" s="324">
        <f>ROUND(SUMIF('VGT-Bewegungsdaten'!B:B,$A553,'VGT-Bewegungsdaten'!D:D),2)</f>
        <v>0</v>
      </c>
      <c r="N553" s="376" t="s">
        <v>4930</v>
      </c>
      <c r="O553" s="376" t="s">
        <v>4940</v>
      </c>
      <c r="P553" s="326">
        <f>ROUND(SUMIF('AV-Bewegungsdaten'!B:B,A553,'AV-Bewegungsdaten'!C:C),3)</f>
        <v>0</v>
      </c>
      <c r="Q553" s="324">
        <f>ROUND(SUMIF('AV-Bewegungsdaten'!B:B,$A553,'AV-Bewegungsdaten'!D:D),2)</f>
        <v>0</v>
      </c>
      <c r="T553" s="327"/>
      <c r="U553" s="326">
        <f>ROUND(SUMIF('DV-Bewegungsdaten'!B:B,Kategorien!A553,'DV-Bewegungsdaten'!D:D),3)</f>
        <v>0</v>
      </c>
      <c r="V553" s="324">
        <f>ROUND(SUMIF('DV-Bewegungsdaten'!B:B,Kategorien!A553,'DV-Bewegungsdaten'!E:E),3)</f>
        <v>0</v>
      </c>
      <c r="AD553" s="390">
        <f t="shared" si="109"/>
        <v>19.361000000000001</v>
      </c>
      <c r="AE553" s="390">
        <f t="shared" si="110"/>
        <v>20.018000000000001</v>
      </c>
      <c r="AF553" s="390">
        <f t="shared" si="111"/>
        <v>21.237000000000002</v>
      </c>
      <c r="AG553" s="390">
        <f t="shared" si="112"/>
        <v>20.603999999999999</v>
      </c>
      <c r="AH553" s="390">
        <f t="shared" si="113"/>
        <v>20.516000000000002</v>
      </c>
      <c r="AI553" s="390">
        <f t="shared" si="114"/>
        <v>21.048000000000002</v>
      </c>
      <c r="AJ553" s="390">
        <f t="shared" si="115"/>
        <v>20.331</v>
      </c>
      <c r="AK553" s="390">
        <f t="shared" si="116"/>
        <v>20.615000000000002</v>
      </c>
      <c r="AL553" s="390">
        <f t="shared" si="117"/>
        <v>20.725000000000001</v>
      </c>
      <c r="AM553" s="390">
        <f t="shared" si="118"/>
        <v>20.606000000000002</v>
      </c>
      <c r="AN553" s="390">
        <f t="shared" si="119"/>
        <v>20.200000000000003</v>
      </c>
      <c r="AO553" s="390">
        <f t="shared" si="120"/>
        <v>21.103000000000002</v>
      </c>
    </row>
    <row r="554" spans="1:41" ht="15" customHeight="1" x14ac:dyDescent="0.25">
      <c r="A554" s="127" t="s">
        <v>2625</v>
      </c>
      <c r="B554" s="125" t="s">
        <v>2077</v>
      </c>
      <c r="C554" s="125" t="s">
        <v>3998</v>
      </c>
      <c r="D554" s="125" t="s">
        <v>2591</v>
      </c>
      <c r="E554" s="125" t="s">
        <v>2545</v>
      </c>
      <c r="F554" s="126">
        <v>24.07</v>
      </c>
      <c r="G554" s="126">
        <v>24.27</v>
      </c>
      <c r="H554" s="126">
        <v>19.260000000000002</v>
      </c>
      <c r="I554" s="126"/>
      <c r="J554" s="317"/>
      <c r="K554" s="323">
        <f>ROUND(SUMIF('VGT-Bewegungsdaten'!B:B,A554,'VGT-Bewegungsdaten'!C:C),3)</f>
        <v>0</v>
      </c>
      <c r="L554" s="324">
        <f>ROUND(SUMIF('VGT-Bewegungsdaten'!B:B,$A554,'VGT-Bewegungsdaten'!D:D),2)</f>
        <v>0</v>
      </c>
      <c r="N554" s="376" t="s">
        <v>4930</v>
      </c>
      <c r="O554" s="376" t="s">
        <v>4940</v>
      </c>
      <c r="P554" s="326">
        <f>ROUND(SUMIF('AV-Bewegungsdaten'!B:B,A554,'AV-Bewegungsdaten'!C:C),3)</f>
        <v>0</v>
      </c>
      <c r="Q554" s="324">
        <f>ROUND(SUMIF('AV-Bewegungsdaten'!B:B,$A554,'AV-Bewegungsdaten'!D:D),2)</f>
        <v>0</v>
      </c>
      <c r="T554" s="327"/>
      <c r="U554" s="326">
        <f>ROUND(SUMIF('DV-Bewegungsdaten'!B:B,Kategorien!A554,'DV-Bewegungsdaten'!D:D),3)</f>
        <v>0</v>
      </c>
      <c r="V554" s="324">
        <f>ROUND(SUMIF('DV-Bewegungsdaten'!B:B,Kategorien!A554,'DV-Bewegungsdaten'!E:E),3)</f>
        <v>0</v>
      </c>
      <c r="AD554" s="390">
        <f t="shared" si="109"/>
        <v>19.331</v>
      </c>
      <c r="AE554" s="390">
        <f t="shared" si="110"/>
        <v>19.988</v>
      </c>
      <c r="AF554" s="390">
        <f t="shared" si="111"/>
        <v>21.207000000000001</v>
      </c>
      <c r="AG554" s="390">
        <f t="shared" si="112"/>
        <v>20.573999999999998</v>
      </c>
      <c r="AH554" s="390">
        <f t="shared" si="113"/>
        <v>20.486000000000001</v>
      </c>
      <c r="AI554" s="390">
        <f t="shared" si="114"/>
        <v>21.018000000000001</v>
      </c>
      <c r="AJ554" s="390">
        <f t="shared" si="115"/>
        <v>20.300999999999998</v>
      </c>
      <c r="AK554" s="390">
        <f t="shared" si="116"/>
        <v>20.585000000000001</v>
      </c>
      <c r="AL554" s="390">
        <f t="shared" si="117"/>
        <v>20.695</v>
      </c>
      <c r="AM554" s="390">
        <f t="shared" si="118"/>
        <v>20.576000000000001</v>
      </c>
      <c r="AN554" s="390">
        <f t="shared" si="119"/>
        <v>20.170000000000002</v>
      </c>
      <c r="AO554" s="390">
        <f t="shared" si="120"/>
        <v>21.073</v>
      </c>
    </row>
    <row r="555" spans="1:41" ht="15" customHeight="1" x14ac:dyDescent="0.25">
      <c r="A555" s="127" t="s">
        <v>3369</v>
      </c>
      <c r="B555" s="125" t="s">
        <v>2077</v>
      </c>
      <c r="C555" s="125" t="s">
        <v>3998</v>
      </c>
      <c r="D555" s="125" t="s">
        <v>3335</v>
      </c>
      <c r="E555" s="125" t="s">
        <v>3289</v>
      </c>
      <c r="F555" s="126">
        <v>24.04</v>
      </c>
      <c r="G555" s="126">
        <v>24.24</v>
      </c>
      <c r="H555" s="126">
        <v>19.23</v>
      </c>
      <c r="I555" s="126"/>
      <c r="J555" s="317"/>
      <c r="K555" s="323">
        <f>ROUND(SUMIF('VGT-Bewegungsdaten'!B:B,A555,'VGT-Bewegungsdaten'!C:C),3)</f>
        <v>0</v>
      </c>
      <c r="L555" s="324">
        <f>ROUND(SUMIF('VGT-Bewegungsdaten'!B:B,$A555,'VGT-Bewegungsdaten'!D:D),2)</f>
        <v>0</v>
      </c>
      <c r="N555" s="376" t="s">
        <v>4930</v>
      </c>
      <c r="O555" s="376" t="s">
        <v>4940</v>
      </c>
      <c r="P555" s="326">
        <f>ROUND(SUMIF('AV-Bewegungsdaten'!B:B,A555,'AV-Bewegungsdaten'!C:C),3)</f>
        <v>0</v>
      </c>
      <c r="Q555" s="324">
        <f>ROUND(SUMIF('AV-Bewegungsdaten'!B:B,$A555,'AV-Bewegungsdaten'!D:D),2)</f>
        <v>0</v>
      </c>
      <c r="T555" s="327"/>
      <c r="U555" s="326">
        <f>ROUND(SUMIF('DV-Bewegungsdaten'!B:B,Kategorien!A555,'DV-Bewegungsdaten'!D:D),3)</f>
        <v>0</v>
      </c>
      <c r="V555" s="324">
        <f>ROUND(SUMIF('DV-Bewegungsdaten'!B:B,Kategorien!A555,'DV-Bewegungsdaten'!E:E),3)</f>
        <v>0</v>
      </c>
      <c r="AD555" s="390">
        <f t="shared" si="109"/>
        <v>19.300999999999998</v>
      </c>
      <c r="AE555" s="390">
        <f t="shared" si="110"/>
        <v>19.957999999999998</v>
      </c>
      <c r="AF555" s="390">
        <f t="shared" si="111"/>
        <v>21.177</v>
      </c>
      <c r="AG555" s="390">
        <f t="shared" si="112"/>
        <v>20.543999999999997</v>
      </c>
      <c r="AH555" s="390">
        <f t="shared" si="113"/>
        <v>20.456</v>
      </c>
      <c r="AI555" s="390">
        <f t="shared" si="114"/>
        <v>20.988</v>
      </c>
      <c r="AJ555" s="390">
        <f t="shared" si="115"/>
        <v>20.270999999999997</v>
      </c>
      <c r="AK555" s="390">
        <f t="shared" si="116"/>
        <v>20.555</v>
      </c>
      <c r="AL555" s="390">
        <f t="shared" si="117"/>
        <v>20.664999999999999</v>
      </c>
      <c r="AM555" s="390">
        <f t="shared" si="118"/>
        <v>20.545999999999999</v>
      </c>
      <c r="AN555" s="390">
        <f t="shared" si="119"/>
        <v>20.14</v>
      </c>
      <c r="AO555" s="390">
        <f t="shared" si="120"/>
        <v>21.042999999999999</v>
      </c>
    </row>
    <row r="556" spans="1:41" ht="15" customHeight="1" x14ac:dyDescent="0.25">
      <c r="A556" s="127" t="s">
        <v>4131</v>
      </c>
      <c r="B556" s="125" t="s">
        <v>2077</v>
      </c>
      <c r="C556" s="125" t="s">
        <v>3998</v>
      </c>
      <c r="D556" s="125" t="s">
        <v>4097</v>
      </c>
      <c r="E556" s="125" t="s">
        <v>4051</v>
      </c>
      <c r="F556" s="126">
        <v>24.009999999999998</v>
      </c>
      <c r="G556" s="126">
        <v>24.209999999999997</v>
      </c>
      <c r="H556" s="126">
        <v>19.21</v>
      </c>
      <c r="I556" s="126"/>
      <c r="J556" s="317"/>
      <c r="K556" s="323">
        <f>ROUND(SUMIF('VGT-Bewegungsdaten'!B:B,A556,'VGT-Bewegungsdaten'!C:C),3)</f>
        <v>0</v>
      </c>
      <c r="L556" s="324">
        <f>ROUND(SUMIF('VGT-Bewegungsdaten'!B:B,$A556,'VGT-Bewegungsdaten'!D:D),2)</f>
        <v>0</v>
      </c>
      <c r="N556" s="376" t="s">
        <v>4930</v>
      </c>
      <c r="O556" s="376" t="s">
        <v>4940</v>
      </c>
      <c r="P556" s="326">
        <f>ROUND(SUMIF('AV-Bewegungsdaten'!B:B,A556,'AV-Bewegungsdaten'!C:C),3)</f>
        <v>0</v>
      </c>
      <c r="Q556" s="324">
        <f>ROUND(SUMIF('AV-Bewegungsdaten'!B:B,$A556,'AV-Bewegungsdaten'!D:D),2)</f>
        <v>0</v>
      </c>
      <c r="T556" s="327"/>
      <c r="U556" s="326">
        <f>ROUND(SUMIF('DV-Bewegungsdaten'!B:B,Kategorien!A556,'DV-Bewegungsdaten'!D:D),3)</f>
        <v>0</v>
      </c>
      <c r="V556" s="324">
        <f>ROUND(SUMIF('DV-Bewegungsdaten'!B:B,Kategorien!A556,'DV-Bewegungsdaten'!E:E),3)</f>
        <v>0</v>
      </c>
      <c r="AD556" s="390">
        <f t="shared" si="109"/>
        <v>19.270999999999997</v>
      </c>
      <c r="AE556" s="390">
        <f t="shared" si="110"/>
        <v>19.927999999999997</v>
      </c>
      <c r="AF556" s="390">
        <f t="shared" si="111"/>
        <v>21.146999999999998</v>
      </c>
      <c r="AG556" s="390">
        <f t="shared" si="112"/>
        <v>20.513999999999996</v>
      </c>
      <c r="AH556" s="390">
        <f t="shared" si="113"/>
        <v>20.425999999999998</v>
      </c>
      <c r="AI556" s="390">
        <f t="shared" si="114"/>
        <v>20.957999999999998</v>
      </c>
      <c r="AJ556" s="390">
        <f t="shared" si="115"/>
        <v>20.240999999999996</v>
      </c>
      <c r="AK556" s="390">
        <f t="shared" si="116"/>
        <v>20.524999999999999</v>
      </c>
      <c r="AL556" s="390">
        <f t="shared" si="117"/>
        <v>20.634999999999998</v>
      </c>
      <c r="AM556" s="390">
        <f t="shared" si="118"/>
        <v>20.515999999999998</v>
      </c>
      <c r="AN556" s="390">
        <f t="shared" si="119"/>
        <v>20.11</v>
      </c>
      <c r="AO556" s="390">
        <f t="shared" si="120"/>
        <v>21.012999999999998</v>
      </c>
    </row>
    <row r="557" spans="1:41" ht="15" customHeight="1" x14ac:dyDescent="0.25">
      <c r="A557" s="127" t="s">
        <v>2440</v>
      </c>
      <c r="B557" s="125" t="s">
        <v>2077</v>
      </c>
      <c r="C557" s="125" t="s">
        <v>3998</v>
      </c>
      <c r="D557" s="125" t="s">
        <v>2380</v>
      </c>
      <c r="E557" s="125" t="s">
        <v>2452</v>
      </c>
      <c r="F557" s="126">
        <v>9.1</v>
      </c>
      <c r="G557" s="126">
        <v>9.2999999999999989</v>
      </c>
      <c r="H557" s="126">
        <v>7.28</v>
      </c>
      <c r="I557" s="126"/>
      <c r="J557" s="317"/>
      <c r="K557" s="323">
        <f>ROUND(SUMIF('VGT-Bewegungsdaten'!B:B,A557,'VGT-Bewegungsdaten'!C:C),3)</f>
        <v>0</v>
      </c>
      <c r="L557" s="324">
        <f>ROUND(SUMIF('VGT-Bewegungsdaten'!B:B,$A557,'VGT-Bewegungsdaten'!D:D),2)</f>
        <v>0</v>
      </c>
      <c r="N557" s="376" t="s">
        <v>4930</v>
      </c>
      <c r="O557" s="376" t="s">
        <v>4940</v>
      </c>
      <c r="P557" s="326">
        <f>ROUND(SUMIF('AV-Bewegungsdaten'!B:B,A557,'AV-Bewegungsdaten'!C:C),3)</f>
        <v>0</v>
      </c>
      <c r="Q557" s="324">
        <f>ROUND(SUMIF('AV-Bewegungsdaten'!B:B,$A557,'AV-Bewegungsdaten'!D:D),2)</f>
        <v>0</v>
      </c>
      <c r="T557" s="327"/>
      <c r="U557" s="326">
        <f>ROUND(SUMIF('DV-Bewegungsdaten'!B:B,Kategorien!A557,'DV-Bewegungsdaten'!D:D),3)</f>
        <v>0</v>
      </c>
      <c r="V557" s="324">
        <f>ROUND(SUMIF('DV-Bewegungsdaten'!B:B,Kategorien!A557,'DV-Bewegungsdaten'!E:E),3)</f>
        <v>0</v>
      </c>
      <c r="AD557" s="390">
        <f t="shared" si="109"/>
        <v>4.3609999999999989</v>
      </c>
      <c r="AE557" s="390">
        <f t="shared" si="110"/>
        <v>5.0179999999999989</v>
      </c>
      <c r="AF557" s="390">
        <f t="shared" si="111"/>
        <v>6.2369999999999983</v>
      </c>
      <c r="AG557" s="390">
        <f t="shared" si="112"/>
        <v>5.6039999999999992</v>
      </c>
      <c r="AH557" s="390">
        <f t="shared" si="113"/>
        <v>5.5159999999999991</v>
      </c>
      <c r="AI557" s="390">
        <f t="shared" si="114"/>
        <v>6.0479999999999992</v>
      </c>
      <c r="AJ557" s="390">
        <f t="shared" si="115"/>
        <v>5.3309999999999995</v>
      </c>
      <c r="AK557" s="390">
        <f t="shared" si="116"/>
        <v>5.6149999999999984</v>
      </c>
      <c r="AL557" s="390">
        <f t="shared" si="117"/>
        <v>5.7249999999999988</v>
      </c>
      <c r="AM557" s="390">
        <f t="shared" si="118"/>
        <v>5.605999999999999</v>
      </c>
      <c r="AN557" s="390">
        <f t="shared" si="119"/>
        <v>5.1999999999999993</v>
      </c>
      <c r="AO557" s="390">
        <f t="shared" si="120"/>
        <v>6.1029999999999989</v>
      </c>
    </row>
    <row r="558" spans="1:41" ht="15" customHeight="1" x14ac:dyDescent="0.25">
      <c r="A558" s="127" t="s">
        <v>1719</v>
      </c>
      <c r="B558" s="125" t="s">
        <v>2077</v>
      </c>
      <c r="C558" s="125" t="s">
        <v>3998</v>
      </c>
      <c r="D558" s="125" t="s">
        <v>1638</v>
      </c>
      <c r="E558" s="125" t="s">
        <v>1541</v>
      </c>
      <c r="F558" s="126">
        <v>12.1</v>
      </c>
      <c r="G558" s="126">
        <v>12.299999999999999</v>
      </c>
      <c r="H558" s="126">
        <v>9.68</v>
      </c>
      <c r="I558" s="126"/>
      <c r="J558" s="317"/>
      <c r="K558" s="323">
        <f>ROUND(SUMIF('VGT-Bewegungsdaten'!B:B,A558,'VGT-Bewegungsdaten'!C:C),3)</f>
        <v>0</v>
      </c>
      <c r="L558" s="324">
        <f>ROUND(SUMIF('VGT-Bewegungsdaten'!B:B,$A558,'VGT-Bewegungsdaten'!D:D),2)</f>
        <v>0</v>
      </c>
      <c r="N558" s="376" t="s">
        <v>4930</v>
      </c>
      <c r="O558" s="376" t="s">
        <v>4940</v>
      </c>
      <c r="P558" s="326">
        <f>ROUND(SUMIF('AV-Bewegungsdaten'!B:B,A558,'AV-Bewegungsdaten'!C:C),3)</f>
        <v>0</v>
      </c>
      <c r="Q558" s="324">
        <f>ROUND(SUMIF('AV-Bewegungsdaten'!B:B,$A558,'AV-Bewegungsdaten'!D:D),2)</f>
        <v>0</v>
      </c>
      <c r="T558" s="327"/>
      <c r="U558" s="326">
        <f>ROUND(SUMIF('DV-Bewegungsdaten'!B:B,Kategorien!A558,'DV-Bewegungsdaten'!D:D),3)</f>
        <v>0</v>
      </c>
      <c r="V558" s="324">
        <f>ROUND(SUMIF('DV-Bewegungsdaten'!B:B,Kategorien!A558,'DV-Bewegungsdaten'!E:E),3)</f>
        <v>0</v>
      </c>
      <c r="AD558" s="390">
        <f t="shared" si="109"/>
        <v>7.3609999999999989</v>
      </c>
      <c r="AE558" s="390">
        <f t="shared" si="110"/>
        <v>8.0179999999999989</v>
      </c>
      <c r="AF558" s="390">
        <f t="shared" si="111"/>
        <v>9.2369999999999983</v>
      </c>
      <c r="AG558" s="390">
        <f t="shared" si="112"/>
        <v>8.6039999999999992</v>
      </c>
      <c r="AH558" s="390">
        <f t="shared" si="113"/>
        <v>8.5159999999999982</v>
      </c>
      <c r="AI558" s="390">
        <f t="shared" si="114"/>
        <v>9.0479999999999983</v>
      </c>
      <c r="AJ558" s="390">
        <f t="shared" si="115"/>
        <v>8.3309999999999995</v>
      </c>
      <c r="AK558" s="390">
        <f t="shared" si="116"/>
        <v>8.6149999999999984</v>
      </c>
      <c r="AL558" s="390">
        <f t="shared" si="117"/>
        <v>8.7249999999999979</v>
      </c>
      <c r="AM558" s="390">
        <f t="shared" si="118"/>
        <v>8.6059999999999981</v>
      </c>
      <c r="AN558" s="390">
        <f t="shared" si="119"/>
        <v>8.1999999999999993</v>
      </c>
      <c r="AO558" s="390">
        <f t="shared" si="120"/>
        <v>9.102999999999998</v>
      </c>
    </row>
    <row r="559" spans="1:41" ht="15" customHeight="1" x14ac:dyDescent="0.25">
      <c r="A559" s="127" t="s">
        <v>2626</v>
      </c>
      <c r="B559" s="125" t="s">
        <v>2077</v>
      </c>
      <c r="C559" s="125" t="s">
        <v>3998</v>
      </c>
      <c r="D559" s="125" t="s">
        <v>2593</v>
      </c>
      <c r="E559" s="125" t="s">
        <v>2545</v>
      </c>
      <c r="F559" s="126">
        <v>12.07</v>
      </c>
      <c r="G559" s="126">
        <v>12.27</v>
      </c>
      <c r="H559" s="126">
        <v>9.66</v>
      </c>
      <c r="I559" s="126"/>
      <c r="J559" s="317"/>
      <c r="K559" s="323">
        <f>ROUND(SUMIF('VGT-Bewegungsdaten'!B:B,A559,'VGT-Bewegungsdaten'!C:C),3)</f>
        <v>0</v>
      </c>
      <c r="L559" s="324">
        <f>ROUND(SUMIF('VGT-Bewegungsdaten'!B:B,$A559,'VGT-Bewegungsdaten'!D:D),2)</f>
        <v>0</v>
      </c>
      <c r="N559" s="376" t="s">
        <v>4930</v>
      </c>
      <c r="O559" s="376" t="s">
        <v>4940</v>
      </c>
      <c r="P559" s="326">
        <f>ROUND(SUMIF('AV-Bewegungsdaten'!B:B,A559,'AV-Bewegungsdaten'!C:C),3)</f>
        <v>0</v>
      </c>
      <c r="Q559" s="324">
        <f>ROUND(SUMIF('AV-Bewegungsdaten'!B:B,$A559,'AV-Bewegungsdaten'!D:D),2)</f>
        <v>0</v>
      </c>
      <c r="T559" s="327"/>
      <c r="U559" s="326">
        <f>ROUND(SUMIF('DV-Bewegungsdaten'!B:B,Kategorien!A559,'DV-Bewegungsdaten'!D:D),3)</f>
        <v>0</v>
      </c>
      <c r="V559" s="324">
        <f>ROUND(SUMIF('DV-Bewegungsdaten'!B:B,Kategorien!A559,'DV-Bewegungsdaten'!E:E),3)</f>
        <v>0</v>
      </c>
      <c r="AD559" s="390">
        <f t="shared" si="109"/>
        <v>7.3309999999999995</v>
      </c>
      <c r="AE559" s="390">
        <f t="shared" si="110"/>
        <v>7.9879999999999995</v>
      </c>
      <c r="AF559" s="390">
        <f t="shared" si="111"/>
        <v>9.206999999999999</v>
      </c>
      <c r="AG559" s="390">
        <f t="shared" si="112"/>
        <v>8.5739999999999998</v>
      </c>
      <c r="AH559" s="390">
        <f t="shared" si="113"/>
        <v>8.4860000000000007</v>
      </c>
      <c r="AI559" s="390">
        <f t="shared" si="114"/>
        <v>9.0180000000000007</v>
      </c>
      <c r="AJ559" s="390">
        <f t="shared" si="115"/>
        <v>8.3010000000000002</v>
      </c>
      <c r="AK559" s="390">
        <f t="shared" si="116"/>
        <v>8.5849999999999991</v>
      </c>
      <c r="AL559" s="390">
        <f t="shared" si="117"/>
        <v>8.6950000000000003</v>
      </c>
      <c r="AM559" s="390">
        <f t="shared" si="118"/>
        <v>8.5760000000000005</v>
      </c>
      <c r="AN559" s="390">
        <f t="shared" si="119"/>
        <v>8.17</v>
      </c>
      <c r="AO559" s="390">
        <f t="shared" si="120"/>
        <v>9.0730000000000004</v>
      </c>
    </row>
    <row r="560" spans="1:41" ht="15" customHeight="1" x14ac:dyDescent="0.25">
      <c r="A560" s="127" t="s">
        <v>3370</v>
      </c>
      <c r="B560" s="125" t="s">
        <v>2077</v>
      </c>
      <c r="C560" s="125" t="s">
        <v>3998</v>
      </c>
      <c r="D560" s="125" t="s">
        <v>3337</v>
      </c>
      <c r="E560" s="125" t="s">
        <v>3289</v>
      </c>
      <c r="F560" s="126">
        <v>12.04</v>
      </c>
      <c r="G560" s="126">
        <v>12.239999999999998</v>
      </c>
      <c r="H560" s="126">
        <v>9.6300000000000008</v>
      </c>
      <c r="I560" s="126"/>
      <c r="J560" s="317"/>
      <c r="K560" s="323">
        <f>ROUND(SUMIF('VGT-Bewegungsdaten'!B:B,A560,'VGT-Bewegungsdaten'!C:C),3)</f>
        <v>0</v>
      </c>
      <c r="L560" s="324">
        <f>ROUND(SUMIF('VGT-Bewegungsdaten'!B:B,$A560,'VGT-Bewegungsdaten'!D:D),2)</f>
        <v>0</v>
      </c>
      <c r="N560" s="376" t="s">
        <v>4930</v>
      </c>
      <c r="O560" s="376" t="s">
        <v>4940</v>
      </c>
      <c r="P560" s="326">
        <f>ROUND(SUMIF('AV-Bewegungsdaten'!B:B,A560,'AV-Bewegungsdaten'!C:C),3)</f>
        <v>0</v>
      </c>
      <c r="Q560" s="324">
        <f>ROUND(SUMIF('AV-Bewegungsdaten'!B:B,$A560,'AV-Bewegungsdaten'!D:D),2)</f>
        <v>0</v>
      </c>
      <c r="T560" s="327"/>
      <c r="U560" s="326">
        <f>ROUND(SUMIF('DV-Bewegungsdaten'!B:B,Kategorien!A560,'DV-Bewegungsdaten'!D:D),3)</f>
        <v>0</v>
      </c>
      <c r="V560" s="324">
        <f>ROUND(SUMIF('DV-Bewegungsdaten'!B:B,Kategorien!A560,'DV-Bewegungsdaten'!E:E),3)</f>
        <v>0</v>
      </c>
      <c r="AD560" s="390">
        <f t="shared" si="109"/>
        <v>7.3009999999999984</v>
      </c>
      <c r="AE560" s="390">
        <f t="shared" si="110"/>
        <v>7.9579999999999984</v>
      </c>
      <c r="AF560" s="390">
        <f t="shared" si="111"/>
        <v>9.1769999999999978</v>
      </c>
      <c r="AG560" s="390">
        <f t="shared" si="112"/>
        <v>8.5439999999999987</v>
      </c>
      <c r="AH560" s="390">
        <f t="shared" si="113"/>
        <v>8.4559999999999995</v>
      </c>
      <c r="AI560" s="390">
        <f t="shared" si="114"/>
        <v>8.9879999999999995</v>
      </c>
      <c r="AJ560" s="390">
        <f t="shared" si="115"/>
        <v>8.270999999999999</v>
      </c>
      <c r="AK560" s="390">
        <f t="shared" si="116"/>
        <v>8.5549999999999979</v>
      </c>
      <c r="AL560" s="390">
        <f t="shared" si="117"/>
        <v>8.6649999999999991</v>
      </c>
      <c r="AM560" s="390">
        <f t="shared" si="118"/>
        <v>8.5459999999999994</v>
      </c>
      <c r="AN560" s="390">
        <f t="shared" si="119"/>
        <v>8.1399999999999988</v>
      </c>
      <c r="AO560" s="390">
        <f t="shared" si="120"/>
        <v>9.0429999999999993</v>
      </c>
    </row>
    <row r="561" spans="1:41" ht="15" customHeight="1" x14ac:dyDescent="0.25">
      <c r="A561" s="127" t="s">
        <v>4132</v>
      </c>
      <c r="B561" s="125" t="s">
        <v>2077</v>
      </c>
      <c r="C561" s="125" t="s">
        <v>3998</v>
      </c>
      <c r="D561" s="125" t="s">
        <v>4099</v>
      </c>
      <c r="E561" s="125" t="s">
        <v>4051</v>
      </c>
      <c r="F561" s="126">
        <v>12.01</v>
      </c>
      <c r="G561" s="126">
        <v>12.209999999999999</v>
      </c>
      <c r="H561" s="126">
        <v>9.61</v>
      </c>
      <c r="I561" s="126"/>
      <c r="J561" s="317"/>
      <c r="K561" s="323">
        <f>ROUND(SUMIF('VGT-Bewegungsdaten'!B:B,A561,'VGT-Bewegungsdaten'!C:C),3)</f>
        <v>0</v>
      </c>
      <c r="L561" s="324">
        <f>ROUND(SUMIF('VGT-Bewegungsdaten'!B:B,$A561,'VGT-Bewegungsdaten'!D:D),2)</f>
        <v>0</v>
      </c>
      <c r="N561" s="376" t="s">
        <v>4930</v>
      </c>
      <c r="O561" s="376" t="s">
        <v>4940</v>
      </c>
      <c r="P561" s="326">
        <f>ROUND(SUMIF('AV-Bewegungsdaten'!B:B,A561,'AV-Bewegungsdaten'!C:C),3)</f>
        <v>0</v>
      </c>
      <c r="Q561" s="324">
        <f>ROUND(SUMIF('AV-Bewegungsdaten'!B:B,$A561,'AV-Bewegungsdaten'!D:D),2)</f>
        <v>0</v>
      </c>
      <c r="T561" s="327"/>
      <c r="U561" s="326">
        <f>ROUND(SUMIF('DV-Bewegungsdaten'!B:B,Kategorien!A561,'DV-Bewegungsdaten'!D:D),3)</f>
        <v>0</v>
      </c>
      <c r="V561" s="324">
        <f>ROUND(SUMIF('DV-Bewegungsdaten'!B:B,Kategorien!A561,'DV-Bewegungsdaten'!E:E),3)</f>
        <v>0</v>
      </c>
      <c r="AD561" s="390">
        <f t="shared" si="109"/>
        <v>7.270999999999999</v>
      </c>
      <c r="AE561" s="390">
        <f t="shared" si="110"/>
        <v>7.927999999999999</v>
      </c>
      <c r="AF561" s="390">
        <f t="shared" si="111"/>
        <v>9.1469999999999985</v>
      </c>
      <c r="AG561" s="390">
        <f t="shared" si="112"/>
        <v>8.5139999999999993</v>
      </c>
      <c r="AH561" s="390">
        <f t="shared" si="113"/>
        <v>8.4259999999999984</v>
      </c>
      <c r="AI561" s="390">
        <f t="shared" si="114"/>
        <v>8.9579999999999984</v>
      </c>
      <c r="AJ561" s="390">
        <f t="shared" si="115"/>
        <v>8.2409999999999997</v>
      </c>
      <c r="AK561" s="390">
        <f t="shared" si="116"/>
        <v>8.5249999999999986</v>
      </c>
      <c r="AL561" s="390">
        <f t="shared" si="117"/>
        <v>8.634999999999998</v>
      </c>
      <c r="AM561" s="390">
        <f t="shared" si="118"/>
        <v>8.5159999999999982</v>
      </c>
      <c r="AN561" s="390">
        <f t="shared" si="119"/>
        <v>8.11</v>
      </c>
      <c r="AO561" s="390">
        <f t="shared" si="120"/>
        <v>9.0129999999999981</v>
      </c>
    </row>
    <row r="562" spans="1:41" ht="15" customHeight="1" x14ac:dyDescent="0.25">
      <c r="A562" s="127" t="s">
        <v>6459</v>
      </c>
      <c r="B562" s="125" t="s">
        <v>2077</v>
      </c>
      <c r="C562" s="125" t="s">
        <v>3998</v>
      </c>
      <c r="D562" s="125" t="s">
        <v>6460</v>
      </c>
      <c r="E562" s="125" t="s">
        <v>6003</v>
      </c>
      <c r="F562" s="126">
        <v>11.899999999999999</v>
      </c>
      <c r="G562" s="126">
        <v>12.099999999999998</v>
      </c>
      <c r="H562" s="126">
        <v>9.52</v>
      </c>
      <c r="I562" s="126"/>
      <c r="J562" s="317"/>
      <c r="K562" s="323">
        <f>ROUND(SUMIF('VGT-Bewegungsdaten'!B:B,A562,'VGT-Bewegungsdaten'!C:C),3)</f>
        <v>0</v>
      </c>
      <c r="L562" s="324">
        <f>ROUND(SUMIF('VGT-Bewegungsdaten'!B:B,$A562,'VGT-Bewegungsdaten'!D:D),2)</f>
        <v>0</v>
      </c>
      <c r="N562" s="376" t="s">
        <v>4930</v>
      </c>
      <c r="O562" s="376" t="s">
        <v>4940</v>
      </c>
      <c r="P562" s="326">
        <f>ROUND(SUMIF('AV-Bewegungsdaten'!B:B,A562,'AV-Bewegungsdaten'!C:C),3)</f>
        <v>0</v>
      </c>
      <c r="Q562" s="324">
        <f>ROUND(SUMIF('AV-Bewegungsdaten'!B:B,$A562,'AV-Bewegungsdaten'!D:D),2)</f>
        <v>0</v>
      </c>
      <c r="T562" s="327"/>
      <c r="U562" s="326">
        <f>ROUND(SUMIF('DV-Bewegungsdaten'!B:B,Kategorien!A562,'DV-Bewegungsdaten'!D:D),3)</f>
        <v>0</v>
      </c>
      <c r="V562" s="324">
        <f>ROUND(SUMIF('DV-Bewegungsdaten'!B:B,Kategorien!A562,'DV-Bewegungsdaten'!E:E),3)</f>
        <v>0</v>
      </c>
      <c r="AD562" s="390">
        <f t="shared" si="109"/>
        <v>7.1609999999999978</v>
      </c>
      <c r="AE562" s="390">
        <f t="shared" si="110"/>
        <v>7.8179999999999978</v>
      </c>
      <c r="AF562" s="390">
        <f t="shared" si="111"/>
        <v>9.0369999999999973</v>
      </c>
      <c r="AG562" s="390">
        <f t="shared" si="112"/>
        <v>8.4039999999999981</v>
      </c>
      <c r="AH562" s="390">
        <f t="shared" si="113"/>
        <v>8.3159999999999989</v>
      </c>
      <c r="AI562" s="390">
        <f t="shared" si="114"/>
        <v>8.847999999999999</v>
      </c>
      <c r="AJ562" s="390">
        <f t="shared" si="115"/>
        <v>8.1309999999999985</v>
      </c>
      <c r="AK562" s="390">
        <f t="shared" si="116"/>
        <v>8.4149999999999974</v>
      </c>
      <c r="AL562" s="390">
        <f t="shared" si="117"/>
        <v>8.5249999999999986</v>
      </c>
      <c r="AM562" s="390">
        <f t="shared" si="118"/>
        <v>8.4059999999999988</v>
      </c>
      <c r="AN562" s="390">
        <f t="shared" si="119"/>
        <v>7.9999999999999982</v>
      </c>
      <c r="AO562" s="390">
        <f t="shared" si="120"/>
        <v>8.9029999999999987</v>
      </c>
    </row>
    <row r="563" spans="1:41" ht="15" customHeight="1" x14ac:dyDescent="0.25">
      <c r="A563" s="127" t="s">
        <v>2441</v>
      </c>
      <c r="B563" s="125" t="s">
        <v>2077</v>
      </c>
      <c r="C563" s="125" t="s">
        <v>3998</v>
      </c>
      <c r="D563" s="125" t="s">
        <v>2433</v>
      </c>
      <c r="E563" s="125" t="s">
        <v>2452</v>
      </c>
      <c r="F563" s="126">
        <v>13.1</v>
      </c>
      <c r="G563" s="126">
        <v>13.299999999999999</v>
      </c>
      <c r="H563" s="126">
        <v>10.48</v>
      </c>
      <c r="I563" s="126"/>
      <c r="J563" s="317"/>
      <c r="K563" s="323">
        <f>ROUND(SUMIF('VGT-Bewegungsdaten'!B:B,A563,'VGT-Bewegungsdaten'!C:C),3)</f>
        <v>0</v>
      </c>
      <c r="L563" s="324">
        <f>ROUND(SUMIF('VGT-Bewegungsdaten'!B:B,$A563,'VGT-Bewegungsdaten'!D:D),2)</f>
        <v>0</v>
      </c>
      <c r="N563" s="376" t="s">
        <v>4930</v>
      </c>
      <c r="O563" s="376" t="s">
        <v>4940</v>
      </c>
      <c r="P563" s="326">
        <f>ROUND(SUMIF('AV-Bewegungsdaten'!B:B,A563,'AV-Bewegungsdaten'!C:C),3)</f>
        <v>0</v>
      </c>
      <c r="Q563" s="324">
        <f>ROUND(SUMIF('AV-Bewegungsdaten'!B:B,$A563,'AV-Bewegungsdaten'!D:D),2)</f>
        <v>0</v>
      </c>
      <c r="T563" s="327"/>
      <c r="U563" s="326">
        <f>ROUND(SUMIF('DV-Bewegungsdaten'!B:B,Kategorien!A563,'DV-Bewegungsdaten'!D:D),3)</f>
        <v>0</v>
      </c>
      <c r="V563" s="324">
        <f>ROUND(SUMIF('DV-Bewegungsdaten'!B:B,Kategorien!A563,'DV-Bewegungsdaten'!E:E),3)</f>
        <v>0</v>
      </c>
      <c r="AD563" s="390">
        <f t="shared" si="109"/>
        <v>8.3609999999999989</v>
      </c>
      <c r="AE563" s="390">
        <f t="shared" si="110"/>
        <v>9.0179999999999989</v>
      </c>
      <c r="AF563" s="390">
        <f t="shared" si="111"/>
        <v>10.236999999999998</v>
      </c>
      <c r="AG563" s="390">
        <f t="shared" si="112"/>
        <v>9.6039999999999992</v>
      </c>
      <c r="AH563" s="390">
        <f t="shared" si="113"/>
        <v>9.5159999999999982</v>
      </c>
      <c r="AI563" s="390">
        <f t="shared" si="114"/>
        <v>10.047999999999998</v>
      </c>
      <c r="AJ563" s="390">
        <f t="shared" si="115"/>
        <v>9.3309999999999995</v>
      </c>
      <c r="AK563" s="390">
        <f t="shared" si="116"/>
        <v>9.6149999999999984</v>
      </c>
      <c r="AL563" s="390">
        <f t="shared" si="117"/>
        <v>9.7249999999999979</v>
      </c>
      <c r="AM563" s="390">
        <f t="shared" si="118"/>
        <v>9.6059999999999981</v>
      </c>
      <c r="AN563" s="390">
        <f t="shared" si="119"/>
        <v>9.1999999999999993</v>
      </c>
      <c r="AO563" s="390">
        <f t="shared" si="120"/>
        <v>10.102999999999998</v>
      </c>
    </row>
    <row r="564" spans="1:41" ht="15" customHeight="1" x14ac:dyDescent="0.25">
      <c r="A564" s="127" t="s">
        <v>1720</v>
      </c>
      <c r="B564" s="125" t="s">
        <v>2077</v>
      </c>
      <c r="C564" s="125" t="s">
        <v>3998</v>
      </c>
      <c r="D564" s="125" t="s">
        <v>1640</v>
      </c>
      <c r="E564" s="125" t="s">
        <v>1541</v>
      </c>
      <c r="F564" s="126">
        <v>16.100000000000001</v>
      </c>
      <c r="G564" s="126">
        <v>16.3</v>
      </c>
      <c r="H564" s="126">
        <v>12.88</v>
      </c>
      <c r="I564" s="126"/>
      <c r="J564" s="317"/>
      <c r="K564" s="323">
        <f>ROUND(SUMIF('VGT-Bewegungsdaten'!B:B,A564,'VGT-Bewegungsdaten'!C:C),3)</f>
        <v>0</v>
      </c>
      <c r="L564" s="324">
        <f>ROUND(SUMIF('VGT-Bewegungsdaten'!B:B,$A564,'VGT-Bewegungsdaten'!D:D),2)</f>
        <v>0</v>
      </c>
      <c r="N564" s="376" t="s">
        <v>4930</v>
      </c>
      <c r="O564" s="376" t="s">
        <v>4940</v>
      </c>
      <c r="P564" s="326">
        <f>ROUND(SUMIF('AV-Bewegungsdaten'!B:B,A564,'AV-Bewegungsdaten'!C:C),3)</f>
        <v>0</v>
      </c>
      <c r="Q564" s="324">
        <f>ROUND(SUMIF('AV-Bewegungsdaten'!B:B,$A564,'AV-Bewegungsdaten'!D:D),2)</f>
        <v>0</v>
      </c>
      <c r="T564" s="327"/>
      <c r="U564" s="326">
        <f>ROUND(SUMIF('DV-Bewegungsdaten'!B:B,Kategorien!A564,'DV-Bewegungsdaten'!D:D),3)</f>
        <v>0</v>
      </c>
      <c r="V564" s="324">
        <f>ROUND(SUMIF('DV-Bewegungsdaten'!B:B,Kategorien!A564,'DV-Bewegungsdaten'!E:E),3)</f>
        <v>0</v>
      </c>
      <c r="AD564" s="390">
        <f t="shared" si="109"/>
        <v>11.361000000000001</v>
      </c>
      <c r="AE564" s="390">
        <f t="shared" si="110"/>
        <v>12.018000000000001</v>
      </c>
      <c r="AF564" s="390">
        <f t="shared" si="111"/>
        <v>13.237</v>
      </c>
      <c r="AG564" s="390">
        <f t="shared" si="112"/>
        <v>12.604000000000001</v>
      </c>
      <c r="AH564" s="390">
        <f t="shared" si="113"/>
        <v>12.516000000000002</v>
      </c>
      <c r="AI564" s="390">
        <f t="shared" si="114"/>
        <v>13.048000000000002</v>
      </c>
      <c r="AJ564" s="390">
        <f t="shared" si="115"/>
        <v>12.331000000000001</v>
      </c>
      <c r="AK564" s="390">
        <f t="shared" si="116"/>
        <v>12.615</v>
      </c>
      <c r="AL564" s="390">
        <f t="shared" si="117"/>
        <v>12.725000000000001</v>
      </c>
      <c r="AM564" s="390">
        <f t="shared" si="118"/>
        <v>12.606000000000002</v>
      </c>
      <c r="AN564" s="390">
        <f t="shared" si="119"/>
        <v>12.200000000000001</v>
      </c>
      <c r="AO564" s="390">
        <f t="shared" si="120"/>
        <v>13.103000000000002</v>
      </c>
    </row>
    <row r="565" spans="1:41" ht="15" customHeight="1" x14ac:dyDescent="0.25">
      <c r="A565" s="127" t="s">
        <v>2627</v>
      </c>
      <c r="B565" s="125" t="s">
        <v>2077</v>
      </c>
      <c r="C565" s="125" t="s">
        <v>3998</v>
      </c>
      <c r="D565" s="125" t="s">
        <v>2595</v>
      </c>
      <c r="E565" s="125" t="s">
        <v>2545</v>
      </c>
      <c r="F565" s="126">
        <v>16.07</v>
      </c>
      <c r="G565" s="126">
        <v>16.27</v>
      </c>
      <c r="H565" s="126">
        <v>12.86</v>
      </c>
      <c r="I565" s="126"/>
      <c r="J565" s="317"/>
      <c r="K565" s="323">
        <f>ROUND(SUMIF('VGT-Bewegungsdaten'!B:B,A565,'VGT-Bewegungsdaten'!C:C),3)</f>
        <v>0</v>
      </c>
      <c r="L565" s="324">
        <f>ROUND(SUMIF('VGT-Bewegungsdaten'!B:B,$A565,'VGT-Bewegungsdaten'!D:D),2)</f>
        <v>0</v>
      </c>
      <c r="N565" s="376" t="s">
        <v>4930</v>
      </c>
      <c r="O565" s="376" t="s">
        <v>4940</v>
      </c>
      <c r="P565" s="326">
        <f>ROUND(SUMIF('AV-Bewegungsdaten'!B:B,A565,'AV-Bewegungsdaten'!C:C),3)</f>
        <v>0</v>
      </c>
      <c r="Q565" s="324">
        <f>ROUND(SUMIF('AV-Bewegungsdaten'!B:B,$A565,'AV-Bewegungsdaten'!D:D),2)</f>
        <v>0</v>
      </c>
      <c r="T565" s="327"/>
      <c r="U565" s="326">
        <f>ROUND(SUMIF('DV-Bewegungsdaten'!B:B,Kategorien!A565,'DV-Bewegungsdaten'!D:D),3)</f>
        <v>0</v>
      </c>
      <c r="V565" s="324">
        <f>ROUND(SUMIF('DV-Bewegungsdaten'!B:B,Kategorien!A565,'DV-Bewegungsdaten'!E:E),3)</f>
        <v>0</v>
      </c>
      <c r="AD565" s="390">
        <f t="shared" si="109"/>
        <v>11.331</v>
      </c>
      <c r="AE565" s="390">
        <f t="shared" si="110"/>
        <v>11.988</v>
      </c>
      <c r="AF565" s="390">
        <f t="shared" si="111"/>
        <v>13.206999999999999</v>
      </c>
      <c r="AG565" s="390">
        <f t="shared" si="112"/>
        <v>12.574</v>
      </c>
      <c r="AH565" s="390">
        <f t="shared" si="113"/>
        <v>12.486000000000001</v>
      </c>
      <c r="AI565" s="390">
        <f t="shared" si="114"/>
        <v>13.018000000000001</v>
      </c>
      <c r="AJ565" s="390">
        <f t="shared" si="115"/>
        <v>12.301</v>
      </c>
      <c r="AK565" s="390">
        <f t="shared" si="116"/>
        <v>12.584999999999999</v>
      </c>
      <c r="AL565" s="390">
        <f t="shared" si="117"/>
        <v>12.695</v>
      </c>
      <c r="AM565" s="390">
        <f t="shared" si="118"/>
        <v>12.576000000000001</v>
      </c>
      <c r="AN565" s="390">
        <f t="shared" si="119"/>
        <v>12.17</v>
      </c>
      <c r="AO565" s="390">
        <f t="shared" si="120"/>
        <v>13.073</v>
      </c>
    </row>
    <row r="566" spans="1:41" ht="15" customHeight="1" x14ac:dyDescent="0.25">
      <c r="A566" s="127" t="s">
        <v>3371</v>
      </c>
      <c r="B566" s="125" t="s">
        <v>2077</v>
      </c>
      <c r="C566" s="125" t="s">
        <v>3998</v>
      </c>
      <c r="D566" s="125" t="s">
        <v>3339</v>
      </c>
      <c r="E566" s="125" t="s">
        <v>3289</v>
      </c>
      <c r="F566" s="126">
        <v>16.04</v>
      </c>
      <c r="G566" s="126">
        <v>16.239999999999998</v>
      </c>
      <c r="H566" s="126">
        <v>12.83</v>
      </c>
      <c r="I566" s="126"/>
      <c r="J566" s="317"/>
      <c r="K566" s="323">
        <f>ROUND(SUMIF('VGT-Bewegungsdaten'!B:B,A566,'VGT-Bewegungsdaten'!C:C),3)</f>
        <v>0</v>
      </c>
      <c r="L566" s="324">
        <f>ROUND(SUMIF('VGT-Bewegungsdaten'!B:B,$A566,'VGT-Bewegungsdaten'!D:D),2)</f>
        <v>0</v>
      </c>
      <c r="N566" s="376" t="s">
        <v>4930</v>
      </c>
      <c r="O566" s="376" t="s">
        <v>4940</v>
      </c>
      <c r="P566" s="326">
        <f>ROUND(SUMIF('AV-Bewegungsdaten'!B:B,A566,'AV-Bewegungsdaten'!C:C),3)</f>
        <v>0</v>
      </c>
      <c r="Q566" s="324">
        <f>ROUND(SUMIF('AV-Bewegungsdaten'!B:B,$A566,'AV-Bewegungsdaten'!D:D),2)</f>
        <v>0</v>
      </c>
      <c r="T566" s="327"/>
      <c r="U566" s="326">
        <f>ROUND(SUMIF('DV-Bewegungsdaten'!B:B,Kategorien!A566,'DV-Bewegungsdaten'!D:D),3)</f>
        <v>0</v>
      </c>
      <c r="V566" s="324">
        <f>ROUND(SUMIF('DV-Bewegungsdaten'!B:B,Kategorien!A566,'DV-Bewegungsdaten'!E:E),3)</f>
        <v>0</v>
      </c>
      <c r="AD566" s="390">
        <f t="shared" si="109"/>
        <v>11.300999999999998</v>
      </c>
      <c r="AE566" s="390">
        <f t="shared" si="110"/>
        <v>11.957999999999998</v>
      </c>
      <c r="AF566" s="390">
        <f t="shared" si="111"/>
        <v>13.176999999999998</v>
      </c>
      <c r="AG566" s="390">
        <f t="shared" si="112"/>
        <v>12.543999999999999</v>
      </c>
      <c r="AH566" s="390">
        <f t="shared" si="113"/>
        <v>12.456</v>
      </c>
      <c r="AI566" s="390">
        <f t="shared" si="114"/>
        <v>12.988</v>
      </c>
      <c r="AJ566" s="390">
        <f t="shared" si="115"/>
        <v>12.270999999999999</v>
      </c>
      <c r="AK566" s="390">
        <f t="shared" si="116"/>
        <v>12.554999999999998</v>
      </c>
      <c r="AL566" s="390">
        <f t="shared" si="117"/>
        <v>12.664999999999999</v>
      </c>
      <c r="AM566" s="390">
        <f t="shared" si="118"/>
        <v>12.545999999999999</v>
      </c>
      <c r="AN566" s="390">
        <f t="shared" si="119"/>
        <v>12.139999999999999</v>
      </c>
      <c r="AO566" s="390">
        <f t="shared" si="120"/>
        <v>13.042999999999999</v>
      </c>
    </row>
    <row r="567" spans="1:41" ht="15" customHeight="1" x14ac:dyDescent="0.25">
      <c r="A567" s="127" t="s">
        <v>4133</v>
      </c>
      <c r="B567" s="125" t="s">
        <v>2077</v>
      </c>
      <c r="C567" s="125" t="s">
        <v>3998</v>
      </c>
      <c r="D567" s="125" t="s">
        <v>4101</v>
      </c>
      <c r="E567" s="125" t="s">
        <v>4051</v>
      </c>
      <c r="F567" s="126">
        <v>16.009999999999998</v>
      </c>
      <c r="G567" s="126">
        <v>16.209999999999997</v>
      </c>
      <c r="H567" s="126">
        <v>12.81</v>
      </c>
      <c r="I567" s="126"/>
      <c r="J567" s="317"/>
      <c r="K567" s="323">
        <f>ROUND(SUMIF('VGT-Bewegungsdaten'!B:B,A567,'VGT-Bewegungsdaten'!C:C),3)</f>
        <v>0</v>
      </c>
      <c r="L567" s="324">
        <f>ROUND(SUMIF('VGT-Bewegungsdaten'!B:B,$A567,'VGT-Bewegungsdaten'!D:D),2)</f>
        <v>0</v>
      </c>
      <c r="N567" s="376" t="s">
        <v>4930</v>
      </c>
      <c r="O567" s="376" t="s">
        <v>4940</v>
      </c>
      <c r="P567" s="326">
        <f>ROUND(SUMIF('AV-Bewegungsdaten'!B:B,A567,'AV-Bewegungsdaten'!C:C),3)</f>
        <v>0</v>
      </c>
      <c r="Q567" s="324">
        <f>ROUND(SUMIF('AV-Bewegungsdaten'!B:B,$A567,'AV-Bewegungsdaten'!D:D),2)</f>
        <v>0</v>
      </c>
      <c r="T567" s="327"/>
      <c r="U567" s="326">
        <f>ROUND(SUMIF('DV-Bewegungsdaten'!B:B,Kategorien!A567,'DV-Bewegungsdaten'!D:D),3)</f>
        <v>0</v>
      </c>
      <c r="V567" s="324">
        <f>ROUND(SUMIF('DV-Bewegungsdaten'!B:B,Kategorien!A567,'DV-Bewegungsdaten'!E:E),3)</f>
        <v>0</v>
      </c>
      <c r="AD567" s="390">
        <f t="shared" si="109"/>
        <v>11.270999999999997</v>
      </c>
      <c r="AE567" s="390">
        <f t="shared" si="110"/>
        <v>11.927999999999997</v>
      </c>
      <c r="AF567" s="390">
        <f t="shared" si="111"/>
        <v>13.146999999999997</v>
      </c>
      <c r="AG567" s="390">
        <f t="shared" si="112"/>
        <v>12.513999999999998</v>
      </c>
      <c r="AH567" s="390">
        <f t="shared" si="113"/>
        <v>12.425999999999998</v>
      </c>
      <c r="AI567" s="390">
        <f t="shared" si="114"/>
        <v>12.957999999999998</v>
      </c>
      <c r="AJ567" s="390">
        <f t="shared" si="115"/>
        <v>12.240999999999998</v>
      </c>
      <c r="AK567" s="390">
        <f t="shared" si="116"/>
        <v>12.524999999999997</v>
      </c>
      <c r="AL567" s="390">
        <f t="shared" si="117"/>
        <v>12.634999999999998</v>
      </c>
      <c r="AM567" s="390">
        <f t="shared" si="118"/>
        <v>12.515999999999998</v>
      </c>
      <c r="AN567" s="390">
        <f t="shared" si="119"/>
        <v>12.109999999999998</v>
      </c>
      <c r="AO567" s="390">
        <f t="shared" si="120"/>
        <v>13.012999999999998</v>
      </c>
    </row>
    <row r="568" spans="1:41" ht="15" customHeight="1" x14ac:dyDescent="0.25">
      <c r="A568" s="127" t="s">
        <v>2442</v>
      </c>
      <c r="B568" s="125" t="s">
        <v>2077</v>
      </c>
      <c r="C568" s="125" t="s">
        <v>3998</v>
      </c>
      <c r="D568" s="125" t="s">
        <v>2435</v>
      </c>
      <c r="E568" s="125" t="s">
        <v>2452</v>
      </c>
      <c r="F568" s="126">
        <v>11.6</v>
      </c>
      <c r="G568" s="126">
        <v>11.799999999999999</v>
      </c>
      <c r="H568" s="126">
        <v>9.2799999999999994</v>
      </c>
      <c r="I568" s="126"/>
      <c r="J568" s="317"/>
      <c r="K568" s="323">
        <f>ROUND(SUMIF('VGT-Bewegungsdaten'!B:B,A568,'VGT-Bewegungsdaten'!C:C),3)</f>
        <v>0</v>
      </c>
      <c r="L568" s="324">
        <f>ROUND(SUMIF('VGT-Bewegungsdaten'!B:B,$A568,'VGT-Bewegungsdaten'!D:D),2)</f>
        <v>0</v>
      </c>
      <c r="N568" s="376" t="s">
        <v>4930</v>
      </c>
      <c r="O568" s="376" t="s">
        <v>4940</v>
      </c>
      <c r="P568" s="326">
        <f>ROUND(SUMIF('AV-Bewegungsdaten'!B:B,A568,'AV-Bewegungsdaten'!C:C),3)</f>
        <v>0</v>
      </c>
      <c r="Q568" s="324">
        <f>ROUND(SUMIF('AV-Bewegungsdaten'!B:B,$A568,'AV-Bewegungsdaten'!D:D),2)</f>
        <v>0</v>
      </c>
      <c r="T568" s="327"/>
      <c r="U568" s="326">
        <f>ROUND(SUMIF('DV-Bewegungsdaten'!B:B,Kategorien!A568,'DV-Bewegungsdaten'!D:D),3)</f>
        <v>0</v>
      </c>
      <c r="V568" s="324">
        <f>ROUND(SUMIF('DV-Bewegungsdaten'!B:B,Kategorien!A568,'DV-Bewegungsdaten'!E:E),3)</f>
        <v>0</v>
      </c>
      <c r="AD568" s="390">
        <f t="shared" si="109"/>
        <v>6.8609999999999989</v>
      </c>
      <c r="AE568" s="390">
        <f t="shared" si="110"/>
        <v>7.5179999999999989</v>
      </c>
      <c r="AF568" s="390">
        <f t="shared" si="111"/>
        <v>8.7369999999999983</v>
      </c>
      <c r="AG568" s="390">
        <f t="shared" si="112"/>
        <v>8.1039999999999992</v>
      </c>
      <c r="AH568" s="390">
        <f t="shared" si="113"/>
        <v>8.0159999999999982</v>
      </c>
      <c r="AI568" s="390">
        <f t="shared" si="114"/>
        <v>8.5479999999999983</v>
      </c>
      <c r="AJ568" s="390">
        <f t="shared" si="115"/>
        <v>7.8309999999999995</v>
      </c>
      <c r="AK568" s="390">
        <f t="shared" si="116"/>
        <v>8.1149999999999984</v>
      </c>
      <c r="AL568" s="390">
        <f t="shared" si="117"/>
        <v>8.2249999999999979</v>
      </c>
      <c r="AM568" s="390">
        <f t="shared" si="118"/>
        <v>8.1059999999999981</v>
      </c>
      <c r="AN568" s="390">
        <f t="shared" si="119"/>
        <v>7.6999999999999993</v>
      </c>
      <c r="AO568" s="390">
        <f t="shared" si="120"/>
        <v>8.602999999999998</v>
      </c>
    </row>
    <row r="569" spans="1:41" ht="15" customHeight="1" x14ac:dyDescent="0.25">
      <c r="A569" s="127" t="s">
        <v>1721</v>
      </c>
      <c r="B569" s="125" t="s">
        <v>2077</v>
      </c>
      <c r="C569" s="125" t="s">
        <v>3998</v>
      </c>
      <c r="D569" s="125" t="s">
        <v>1642</v>
      </c>
      <c r="E569" s="125" t="s">
        <v>1541</v>
      </c>
      <c r="F569" s="126">
        <v>14.6</v>
      </c>
      <c r="G569" s="126">
        <v>14.799999999999999</v>
      </c>
      <c r="H569" s="126">
        <v>11.68</v>
      </c>
      <c r="I569" s="126"/>
      <c r="J569" s="317"/>
      <c r="K569" s="323">
        <f>ROUND(SUMIF('VGT-Bewegungsdaten'!B:B,A569,'VGT-Bewegungsdaten'!C:C),3)</f>
        <v>0</v>
      </c>
      <c r="L569" s="324">
        <f>ROUND(SUMIF('VGT-Bewegungsdaten'!B:B,$A569,'VGT-Bewegungsdaten'!D:D),2)</f>
        <v>0</v>
      </c>
      <c r="N569" s="376" t="s">
        <v>4930</v>
      </c>
      <c r="O569" s="376" t="s">
        <v>4940</v>
      </c>
      <c r="P569" s="326">
        <f>ROUND(SUMIF('AV-Bewegungsdaten'!B:B,A569,'AV-Bewegungsdaten'!C:C),3)</f>
        <v>0</v>
      </c>
      <c r="Q569" s="324">
        <f>ROUND(SUMIF('AV-Bewegungsdaten'!B:B,$A569,'AV-Bewegungsdaten'!D:D),2)</f>
        <v>0</v>
      </c>
      <c r="T569" s="327"/>
      <c r="U569" s="326">
        <f>ROUND(SUMIF('DV-Bewegungsdaten'!B:B,Kategorien!A569,'DV-Bewegungsdaten'!D:D),3)</f>
        <v>0</v>
      </c>
      <c r="V569" s="324">
        <f>ROUND(SUMIF('DV-Bewegungsdaten'!B:B,Kategorien!A569,'DV-Bewegungsdaten'!E:E),3)</f>
        <v>0</v>
      </c>
      <c r="AD569" s="390">
        <f t="shared" si="109"/>
        <v>9.8609999999999989</v>
      </c>
      <c r="AE569" s="390">
        <f t="shared" si="110"/>
        <v>10.517999999999999</v>
      </c>
      <c r="AF569" s="390">
        <f t="shared" si="111"/>
        <v>11.736999999999998</v>
      </c>
      <c r="AG569" s="390">
        <f t="shared" si="112"/>
        <v>11.103999999999999</v>
      </c>
      <c r="AH569" s="390">
        <f t="shared" si="113"/>
        <v>11.015999999999998</v>
      </c>
      <c r="AI569" s="390">
        <f t="shared" si="114"/>
        <v>11.547999999999998</v>
      </c>
      <c r="AJ569" s="390">
        <f t="shared" si="115"/>
        <v>10.831</v>
      </c>
      <c r="AK569" s="390">
        <f t="shared" si="116"/>
        <v>11.114999999999998</v>
      </c>
      <c r="AL569" s="390">
        <f t="shared" si="117"/>
        <v>11.224999999999998</v>
      </c>
      <c r="AM569" s="390">
        <f t="shared" si="118"/>
        <v>11.105999999999998</v>
      </c>
      <c r="AN569" s="390">
        <f t="shared" si="119"/>
        <v>10.7</v>
      </c>
      <c r="AO569" s="390">
        <f t="shared" si="120"/>
        <v>11.602999999999998</v>
      </c>
    </row>
    <row r="570" spans="1:41" ht="15" customHeight="1" x14ac:dyDescent="0.25">
      <c r="A570" s="127" t="s">
        <v>2628</v>
      </c>
      <c r="B570" s="125" t="s">
        <v>2077</v>
      </c>
      <c r="C570" s="125" t="s">
        <v>3998</v>
      </c>
      <c r="D570" s="125" t="s">
        <v>2597</v>
      </c>
      <c r="E570" s="125" t="s">
        <v>2545</v>
      </c>
      <c r="F570" s="126">
        <v>14.57</v>
      </c>
      <c r="G570" s="126">
        <v>14.77</v>
      </c>
      <c r="H570" s="126">
        <v>11.66</v>
      </c>
      <c r="I570" s="126"/>
      <c r="J570" s="317"/>
      <c r="K570" s="323">
        <f>ROUND(SUMIF('VGT-Bewegungsdaten'!B:B,A570,'VGT-Bewegungsdaten'!C:C),3)</f>
        <v>0</v>
      </c>
      <c r="L570" s="324">
        <f>ROUND(SUMIF('VGT-Bewegungsdaten'!B:B,$A570,'VGT-Bewegungsdaten'!D:D),2)</f>
        <v>0</v>
      </c>
      <c r="N570" s="376" t="s">
        <v>4930</v>
      </c>
      <c r="O570" s="376" t="s">
        <v>4940</v>
      </c>
      <c r="P570" s="326">
        <f>ROUND(SUMIF('AV-Bewegungsdaten'!B:B,A570,'AV-Bewegungsdaten'!C:C),3)</f>
        <v>0</v>
      </c>
      <c r="Q570" s="324">
        <f>ROUND(SUMIF('AV-Bewegungsdaten'!B:B,$A570,'AV-Bewegungsdaten'!D:D),2)</f>
        <v>0</v>
      </c>
      <c r="T570" s="327"/>
      <c r="U570" s="326">
        <f>ROUND(SUMIF('DV-Bewegungsdaten'!B:B,Kategorien!A570,'DV-Bewegungsdaten'!D:D),3)</f>
        <v>0</v>
      </c>
      <c r="V570" s="324">
        <f>ROUND(SUMIF('DV-Bewegungsdaten'!B:B,Kategorien!A570,'DV-Bewegungsdaten'!E:E),3)</f>
        <v>0</v>
      </c>
      <c r="AD570" s="390">
        <f t="shared" si="109"/>
        <v>9.8309999999999995</v>
      </c>
      <c r="AE570" s="390">
        <f t="shared" si="110"/>
        <v>10.488</v>
      </c>
      <c r="AF570" s="390">
        <f t="shared" si="111"/>
        <v>11.706999999999999</v>
      </c>
      <c r="AG570" s="390">
        <f t="shared" si="112"/>
        <v>11.074</v>
      </c>
      <c r="AH570" s="390">
        <f t="shared" si="113"/>
        <v>10.986000000000001</v>
      </c>
      <c r="AI570" s="390">
        <f t="shared" si="114"/>
        <v>11.518000000000001</v>
      </c>
      <c r="AJ570" s="390">
        <f t="shared" si="115"/>
        <v>10.801</v>
      </c>
      <c r="AK570" s="390">
        <f t="shared" si="116"/>
        <v>11.084999999999999</v>
      </c>
      <c r="AL570" s="390">
        <f t="shared" si="117"/>
        <v>11.195</v>
      </c>
      <c r="AM570" s="390">
        <f t="shared" si="118"/>
        <v>11.076000000000001</v>
      </c>
      <c r="AN570" s="390">
        <f t="shared" si="119"/>
        <v>10.67</v>
      </c>
      <c r="AO570" s="390">
        <f t="shared" si="120"/>
        <v>11.573</v>
      </c>
    </row>
    <row r="571" spans="1:41" ht="15" customHeight="1" x14ac:dyDescent="0.25">
      <c r="A571" s="127" t="s">
        <v>3372</v>
      </c>
      <c r="B571" s="125" t="s">
        <v>2077</v>
      </c>
      <c r="C571" s="125" t="s">
        <v>3998</v>
      </c>
      <c r="D571" s="125" t="s">
        <v>3341</v>
      </c>
      <c r="E571" s="125" t="s">
        <v>3289</v>
      </c>
      <c r="F571" s="126">
        <v>14.54</v>
      </c>
      <c r="G571" s="126">
        <v>14.739999999999998</v>
      </c>
      <c r="H571" s="126">
        <v>11.63</v>
      </c>
      <c r="I571" s="126"/>
      <c r="J571" s="317"/>
      <c r="K571" s="323">
        <f>ROUND(SUMIF('VGT-Bewegungsdaten'!B:B,A571,'VGT-Bewegungsdaten'!C:C),3)</f>
        <v>0</v>
      </c>
      <c r="L571" s="324">
        <f>ROUND(SUMIF('VGT-Bewegungsdaten'!B:B,$A571,'VGT-Bewegungsdaten'!D:D),2)</f>
        <v>0</v>
      </c>
      <c r="N571" s="376" t="s">
        <v>4930</v>
      </c>
      <c r="O571" s="376" t="s">
        <v>4940</v>
      </c>
      <c r="P571" s="326">
        <f>ROUND(SUMIF('AV-Bewegungsdaten'!B:B,A571,'AV-Bewegungsdaten'!C:C),3)</f>
        <v>0</v>
      </c>
      <c r="Q571" s="324">
        <f>ROUND(SUMIF('AV-Bewegungsdaten'!B:B,$A571,'AV-Bewegungsdaten'!D:D),2)</f>
        <v>0</v>
      </c>
      <c r="T571" s="327"/>
      <c r="U571" s="326">
        <f>ROUND(SUMIF('DV-Bewegungsdaten'!B:B,Kategorien!A571,'DV-Bewegungsdaten'!D:D),3)</f>
        <v>0</v>
      </c>
      <c r="V571" s="324">
        <f>ROUND(SUMIF('DV-Bewegungsdaten'!B:B,Kategorien!A571,'DV-Bewegungsdaten'!E:E),3)</f>
        <v>0</v>
      </c>
      <c r="AD571" s="390">
        <f t="shared" si="109"/>
        <v>9.8009999999999984</v>
      </c>
      <c r="AE571" s="390">
        <f t="shared" si="110"/>
        <v>10.457999999999998</v>
      </c>
      <c r="AF571" s="390">
        <f t="shared" si="111"/>
        <v>11.676999999999998</v>
      </c>
      <c r="AG571" s="390">
        <f t="shared" si="112"/>
        <v>11.043999999999999</v>
      </c>
      <c r="AH571" s="390">
        <f t="shared" si="113"/>
        <v>10.956</v>
      </c>
      <c r="AI571" s="390">
        <f t="shared" si="114"/>
        <v>11.488</v>
      </c>
      <c r="AJ571" s="390">
        <f t="shared" si="115"/>
        <v>10.770999999999999</v>
      </c>
      <c r="AK571" s="390">
        <f t="shared" si="116"/>
        <v>11.054999999999998</v>
      </c>
      <c r="AL571" s="390">
        <f t="shared" si="117"/>
        <v>11.164999999999999</v>
      </c>
      <c r="AM571" s="390">
        <f t="shared" si="118"/>
        <v>11.045999999999999</v>
      </c>
      <c r="AN571" s="390">
        <f t="shared" si="119"/>
        <v>10.639999999999999</v>
      </c>
      <c r="AO571" s="390">
        <f t="shared" si="120"/>
        <v>11.542999999999999</v>
      </c>
    </row>
    <row r="572" spans="1:41" ht="15" customHeight="1" x14ac:dyDescent="0.25">
      <c r="A572" s="127" t="s">
        <v>4134</v>
      </c>
      <c r="B572" s="125" t="s">
        <v>2077</v>
      </c>
      <c r="C572" s="125" t="s">
        <v>3998</v>
      </c>
      <c r="D572" s="125" t="s">
        <v>4103</v>
      </c>
      <c r="E572" s="125" t="s">
        <v>4051</v>
      </c>
      <c r="F572" s="126">
        <v>14.51</v>
      </c>
      <c r="G572" s="126">
        <v>14.709999999999999</v>
      </c>
      <c r="H572" s="126">
        <v>11.61</v>
      </c>
      <c r="I572" s="126"/>
      <c r="J572" s="317"/>
      <c r="K572" s="323">
        <f>ROUND(SUMIF('VGT-Bewegungsdaten'!B:B,A572,'VGT-Bewegungsdaten'!C:C),3)</f>
        <v>0</v>
      </c>
      <c r="L572" s="324">
        <f>ROUND(SUMIF('VGT-Bewegungsdaten'!B:B,$A572,'VGT-Bewegungsdaten'!D:D),2)</f>
        <v>0</v>
      </c>
      <c r="N572" s="376" t="s">
        <v>4930</v>
      </c>
      <c r="O572" s="376" t="s">
        <v>4940</v>
      </c>
      <c r="P572" s="326">
        <f>ROUND(SUMIF('AV-Bewegungsdaten'!B:B,A572,'AV-Bewegungsdaten'!C:C),3)</f>
        <v>0</v>
      </c>
      <c r="Q572" s="324">
        <f>ROUND(SUMIF('AV-Bewegungsdaten'!B:B,$A572,'AV-Bewegungsdaten'!D:D),2)</f>
        <v>0</v>
      </c>
      <c r="T572" s="327"/>
      <c r="U572" s="326">
        <f>ROUND(SUMIF('DV-Bewegungsdaten'!B:B,Kategorien!A572,'DV-Bewegungsdaten'!D:D),3)</f>
        <v>0</v>
      </c>
      <c r="V572" s="324">
        <f>ROUND(SUMIF('DV-Bewegungsdaten'!B:B,Kategorien!A572,'DV-Bewegungsdaten'!E:E),3)</f>
        <v>0</v>
      </c>
      <c r="AD572" s="390">
        <f t="shared" si="109"/>
        <v>9.770999999999999</v>
      </c>
      <c r="AE572" s="390">
        <f t="shared" si="110"/>
        <v>10.427999999999999</v>
      </c>
      <c r="AF572" s="390">
        <f t="shared" si="111"/>
        <v>11.646999999999998</v>
      </c>
      <c r="AG572" s="390">
        <f t="shared" si="112"/>
        <v>11.013999999999999</v>
      </c>
      <c r="AH572" s="390">
        <f t="shared" si="113"/>
        <v>10.925999999999998</v>
      </c>
      <c r="AI572" s="390">
        <f t="shared" si="114"/>
        <v>11.457999999999998</v>
      </c>
      <c r="AJ572" s="390">
        <f t="shared" si="115"/>
        <v>10.741</v>
      </c>
      <c r="AK572" s="390">
        <f t="shared" si="116"/>
        <v>11.024999999999999</v>
      </c>
      <c r="AL572" s="390">
        <f t="shared" si="117"/>
        <v>11.134999999999998</v>
      </c>
      <c r="AM572" s="390">
        <f t="shared" si="118"/>
        <v>11.015999999999998</v>
      </c>
      <c r="AN572" s="390">
        <f t="shared" si="119"/>
        <v>10.61</v>
      </c>
      <c r="AO572" s="390">
        <f t="shared" si="120"/>
        <v>11.512999999999998</v>
      </c>
    </row>
    <row r="573" spans="1:41" ht="15" customHeight="1" x14ac:dyDescent="0.25">
      <c r="A573" s="127" t="s">
        <v>2443</v>
      </c>
      <c r="B573" s="125" t="s">
        <v>2077</v>
      </c>
      <c r="C573" s="125" t="s">
        <v>3998</v>
      </c>
      <c r="D573" s="125" t="s">
        <v>2437</v>
      </c>
      <c r="E573" s="125" t="s">
        <v>2452</v>
      </c>
      <c r="F573" s="126">
        <v>8.6</v>
      </c>
      <c r="G573" s="126">
        <v>8.7999999999999989</v>
      </c>
      <c r="H573" s="126">
        <v>6.88</v>
      </c>
      <c r="I573" s="126"/>
      <c r="J573" s="317"/>
      <c r="K573" s="323">
        <f>ROUND(SUMIF('VGT-Bewegungsdaten'!B:B,A573,'VGT-Bewegungsdaten'!C:C),3)</f>
        <v>0</v>
      </c>
      <c r="L573" s="324">
        <f>ROUND(SUMIF('VGT-Bewegungsdaten'!B:B,$A573,'VGT-Bewegungsdaten'!D:D),2)</f>
        <v>0</v>
      </c>
      <c r="N573" s="376" t="s">
        <v>4930</v>
      </c>
      <c r="O573" s="376" t="s">
        <v>4940</v>
      </c>
      <c r="P573" s="326">
        <f>ROUND(SUMIF('AV-Bewegungsdaten'!B:B,A573,'AV-Bewegungsdaten'!C:C),3)</f>
        <v>0</v>
      </c>
      <c r="Q573" s="324">
        <f>ROUND(SUMIF('AV-Bewegungsdaten'!B:B,$A573,'AV-Bewegungsdaten'!D:D),2)</f>
        <v>0</v>
      </c>
      <c r="T573" s="327"/>
      <c r="U573" s="326">
        <f>ROUND(SUMIF('DV-Bewegungsdaten'!B:B,Kategorien!A573,'DV-Bewegungsdaten'!D:D),3)</f>
        <v>0</v>
      </c>
      <c r="V573" s="324">
        <f>ROUND(SUMIF('DV-Bewegungsdaten'!B:B,Kategorien!A573,'DV-Bewegungsdaten'!E:E),3)</f>
        <v>0</v>
      </c>
      <c r="AD573" s="390">
        <f t="shared" si="109"/>
        <v>3.8609999999999989</v>
      </c>
      <c r="AE573" s="390">
        <f t="shared" si="110"/>
        <v>4.5179999999999989</v>
      </c>
      <c r="AF573" s="390">
        <f t="shared" si="111"/>
        <v>5.7369999999999983</v>
      </c>
      <c r="AG573" s="390">
        <f t="shared" si="112"/>
        <v>5.1039999999999992</v>
      </c>
      <c r="AH573" s="390">
        <f t="shared" si="113"/>
        <v>5.0159999999999991</v>
      </c>
      <c r="AI573" s="390">
        <f t="shared" si="114"/>
        <v>5.5479999999999992</v>
      </c>
      <c r="AJ573" s="390">
        <f t="shared" si="115"/>
        <v>4.8309999999999995</v>
      </c>
      <c r="AK573" s="390">
        <f t="shared" si="116"/>
        <v>5.1149999999999984</v>
      </c>
      <c r="AL573" s="390">
        <f t="shared" si="117"/>
        <v>5.2249999999999988</v>
      </c>
      <c r="AM573" s="390">
        <f t="shared" si="118"/>
        <v>5.105999999999999</v>
      </c>
      <c r="AN573" s="390">
        <f t="shared" si="119"/>
        <v>4.6999999999999993</v>
      </c>
      <c r="AO573" s="390">
        <f t="shared" si="120"/>
        <v>5.6029999999999989</v>
      </c>
    </row>
    <row r="574" spans="1:41" ht="15" customHeight="1" x14ac:dyDescent="0.25">
      <c r="A574" s="127" t="s">
        <v>1722</v>
      </c>
      <c r="B574" s="125" t="s">
        <v>2077</v>
      </c>
      <c r="C574" s="125" t="s">
        <v>3998</v>
      </c>
      <c r="D574" s="125" t="s">
        <v>1644</v>
      </c>
      <c r="E574" s="125" t="s">
        <v>1541</v>
      </c>
      <c r="F574" s="126">
        <v>11.6</v>
      </c>
      <c r="G574" s="126">
        <v>11.799999999999999</v>
      </c>
      <c r="H574" s="126">
        <v>9.2799999999999994</v>
      </c>
      <c r="I574" s="126"/>
      <c r="J574" s="317"/>
      <c r="K574" s="323">
        <f>ROUND(SUMIF('VGT-Bewegungsdaten'!B:B,A574,'VGT-Bewegungsdaten'!C:C),3)</f>
        <v>0</v>
      </c>
      <c r="L574" s="324">
        <f>ROUND(SUMIF('VGT-Bewegungsdaten'!B:B,$A574,'VGT-Bewegungsdaten'!D:D),2)</f>
        <v>0</v>
      </c>
      <c r="N574" s="376" t="s">
        <v>4930</v>
      </c>
      <c r="O574" s="376" t="s">
        <v>4940</v>
      </c>
      <c r="P574" s="326">
        <f>ROUND(SUMIF('AV-Bewegungsdaten'!B:B,A574,'AV-Bewegungsdaten'!C:C),3)</f>
        <v>0</v>
      </c>
      <c r="Q574" s="324">
        <f>ROUND(SUMIF('AV-Bewegungsdaten'!B:B,$A574,'AV-Bewegungsdaten'!D:D),2)</f>
        <v>0</v>
      </c>
      <c r="T574" s="327"/>
      <c r="U574" s="326">
        <f>ROUND(SUMIF('DV-Bewegungsdaten'!B:B,Kategorien!A574,'DV-Bewegungsdaten'!D:D),3)</f>
        <v>0</v>
      </c>
      <c r="V574" s="324">
        <f>ROUND(SUMIF('DV-Bewegungsdaten'!B:B,Kategorien!A574,'DV-Bewegungsdaten'!E:E),3)</f>
        <v>0</v>
      </c>
      <c r="AD574" s="390">
        <f t="shared" si="109"/>
        <v>6.8609999999999989</v>
      </c>
      <c r="AE574" s="390">
        <f t="shared" si="110"/>
        <v>7.5179999999999989</v>
      </c>
      <c r="AF574" s="390">
        <f t="shared" si="111"/>
        <v>8.7369999999999983</v>
      </c>
      <c r="AG574" s="390">
        <f t="shared" si="112"/>
        <v>8.1039999999999992</v>
      </c>
      <c r="AH574" s="390">
        <f t="shared" si="113"/>
        <v>8.0159999999999982</v>
      </c>
      <c r="AI574" s="390">
        <f t="shared" si="114"/>
        <v>8.5479999999999983</v>
      </c>
      <c r="AJ574" s="390">
        <f t="shared" si="115"/>
        <v>7.8309999999999995</v>
      </c>
      <c r="AK574" s="390">
        <f t="shared" si="116"/>
        <v>8.1149999999999984</v>
      </c>
      <c r="AL574" s="390">
        <f t="shared" si="117"/>
        <v>8.2249999999999979</v>
      </c>
      <c r="AM574" s="390">
        <f t="shared" si="118"/>
        <v>8.1059999999999981</v>
      </c>
      <c r="AN574" s="390">
        <f t="shared" si="119"/>
        <v>7.6999999999999993</v>
      </c>
      <c r="AO574" s="390">
        <f t="shared" si="120"/>
        <v>8.602999999999998</v>
      </c>
    </row>
    <row r="575" spans="1:41" ht="15" customHeight="1" x14ac:dyDescent="0.25">
      <c r="A575" s="127" t="s">
        <v>2629</v>
      </c>
      <c r="B575" s="125" t="s">
        <v>2077</v>
      </c>
      <c r="C575" s="125" t="s">
        <v>3998</v>
      </c>
      <c r="D575" s="125" t="s">
        <v>2599</v>
      </c>
      <c r="E575" s="125" t="s">
        <v>2545</v>
      </c>
      <c r="F575" s="126">
        <v>11.57</v>
      </c>
      <c r="G575" s="126">
        <v>11.77</v>
      </c>
      <c r="H575" s="126">
        <v>9.26</v>
      </c>
      <c r="I575" s="126"/>
      <c r="J575" s="317"/>
      <c r="K575" s="323">
        <f>ROUND(SUMIF('VGT-Bewegungsdaten'!B:B,A575,'VGT-Bewegungsdaten'!C:C),3)</f>
        <v>0</v>
      </c>
      <c r="L575" s="324">
        <f>ROUND(SUMIF('VGT-Bewegungsdaten'!B:B,$A575,'VGT-Bewegungsdaten'!D:D),2)</f>
        <v>0</v>
      </c>
      <c r="N575" s="376" t="s">
        <v>4930</v>
      </c>
      <c r="O575" s="376" t="s">
        <v>4940</v>
      </c>
      <c r="P575" s="326">
        <f>ROUND(SUMIF('AV-Bewegungsdaten'!B:B,A575,'AV-Bewegungsdaten'!C:C),3)</f>
        <v>0</v>
      </c>
      <c r="Q575" s="324">
        <f>ROUND(SUMIF('AV-Bewegungsdaten'!B:B,$A575,'AV-Bewegungsdaten'!D:D),2)</f>
        <v>0</v>
      </c>
      <c r="T575" s="327"/>
      <c r="U575" s="326">
        <f>ROUND(SUMIF('DV-Bewegungsdaten'!B:B,Kategorien!A575,'DV-Bewegungsdaten'!D:D),3)</f>
        <v>0</v>
      </c>
      <c r="V575" s="324">
        <f>ROUND(SUMIF('DV-Bewegungsdaten'!B:B,Kategorien!A575,'DV-Bewegungsdaten'!E:E),3)</f>
        <v>0</v>
      </c>
      <c r="AD575" s="390">
        <f t="shared" si="109"/>
        <v>6.8309999999999995</v>
      </c>
      <c r="AE575" s="390">
        <f t="shared" si="110"/>
        <v>7.4879999999999995</v>
      </c>
      <c r="AF575" s="390">
        <f t="shared" si="111"/>
        <v>8.706999999999999</v>
      </c>
      <c r="AG575" s="390">
        <f t="shared" si="112"/>
        <v>8.0739999999999998</v>
      </c>
      <c r="AH575" s="390">
        <f t="shared" si="113"/>
        <v>7.9859999999999998</v>
      </c>
      <c r="AI575" s="390">
        <f t="shared" si="114"/>
        <v>8.5180000000000007</v>
      </c>
      <c r="AJ575" s="390">
        <f t="shared" si="115"/>
        <v>7.8010000000000002</v>
      </c>
      <c r="AK575" s="390">
        <f t="shared" si="116"/>
        <v>8.0849999999999991</v>
      </c>
      <c r="AL575" s="390">
        <f t="shared" si="117"/>
        <v>8.1950000000000003</v>
      </c>
      <c r="AM575" s="390">
        <f t="shared" si="118"/>
        <v>8.0760000000000005</v>
      </c>
      <c r="AN575" s="390">
        <f t="shared" si="119"/>
        <v>7.67</v>
      </c>
      <c r="AO575" s="390">
        <f t="shared" si="120"/>
        <v>8.5730000000000004</v>
      </c>
    </row>
    <row r="576" spans="1:41" ht="15" customHeight="1" x14ac:dyDescent="0.25">
      <c r="A576" s="127" t="s">
        <v>3373</v>
      </c>
      <c r="B576" s="125" t="s">
        <v>2077</v>
      </c>
      <c r="C576" s="125" t="s">
        <v>3998</v>
      </c>
      <c r="D576" s="125" t="s">
        <v>3343</v>
      </c>
      <c r="E576" s="125" t="s">
        <v>3289</v>
      </c>
      <c r="F576" s="126">
        <v>11.54</v>
      </c>
      <c r="G576" s="126">
        <v>11.739999999999998</v>
      </c>
      <c r="H576" s="126">
        <v>9.23</v>
      </c>
      <c r="I576" s="126"/>
      <c r="J576" s="317"/>
      <c r="K576" s="323">
        <f>ROUND(SUMIF('VGT-Bewegungsdaten'!B:B,A576,'VGT-Bewegungsdaten'!C:C),3)</f>
        <v>0</v>
      </c>
      <c r="L576" s="324">
        <f>ROUND(SUMIF('VGT-Bewegungsdaten'!B:B,$A576,'VGT-Bewegungsdaten'!D:D),2)</f>
        <v>0</v>
      </c>
      <c r="N576" s="376" t="s">
        <v>4930</v>
      </c>
      <c r="O576" s="376" t="s">
        <v>4940</v>
      </c>
      <c r="P576" s="326">
        <f>ROUND(SUMIF('AV-Bewegungsdaten'!B:B,A576,'AV-Bewegungsdaten'!C:C),3)</f>
        <v>0</v>
      </c>
      <c r="Q576" s="324">
        <f>ROUND(SUMIF('AV-Bewegungsdaten'!B:B,$A576,'AV-Bewegungsdaten'!D:D),2)</f>
        <v>0</v>
      </c>
      <c r="T576" s="327"/>
      <c r="U576" s="326">
        <f>ROUND(SUMIF('DV-Bewegungsdaten'!B:B,Kategorien!A576,'DV-Bewegungsdaten'!D:D),3)</f>
        <v>0</v>
      </c>
      <c r="V576" s="324">
        <f>ROUND(SUMIF('DV-Bewegungsdaten'!B:B,Kategorien!A576,'DV-Bewegungsdaten'!E:E),3)</f>
        <v>0</v>
      </c>
      <c r="AD576" s="390">
        <f t="shared" si="109"/>
        <v>6.8009999999999984</v>
      </c>
      <c r="AE576" s="390">
        <f t="shared" si="110"/>
        <v>7.4579999999999984</v>
      </c>
      <c r="AF576" s="390">
        <f t="shared" si="111"/>
        <v>8.6769999999999978</v>
      </c>
      <c r="AG576" s="390">
        <f t="shared" si="112"/>
        <v>8.0439999999999987</v>
      </c>
      <c r="AH576" s="390">
        <f t="shared" si="113"/>
        <v>7.9559999999999986</v>
      </c>
      <c r="AI576" s="390">
        <f t="shared" si="114"/>
        <v>8.4879999999999995</v>
      </c>
      <c r="AJ576" s="390">
        <f t="shared" si="115"/>
        <v>7.770999999999999</v>
      </c>
      <c r="AK576" s="390">
        <f t="shared" si="116"/>
        <v>8.0549999999999979</v>
      </c>
      <c r="AL576" s="390">
        <f t="shared" si="117"/>
        <v>8.1649999999999991</v>
      </c>
      <c r="AM576" s="390">
        <f t="shared" si="118"/>
        <v>8.0459999999999994</v>
      </c>
      <c r="AN576" s="390">
        <f t="shared" si="119"/>
        <v>7.6399999999999988</v>
      </c>
      <c r="AO576" s="390">
        <f t="shared" si="120"/>
        <v>8.5429999999999993</v>
      </c>
    </row>
    <row r="577" spans="1:41" ht="15" customHeight="1" x14ac:dyDescent="0.25">
      <c r="A577" s="127" t="s">
        <v>4135</v>
      </c>
      <c r="B577" s="125" t="s">
        <v>2077</v>
      </c>
      <c r="C577" s="125" t="s">
        <v>3998</v>
      </c>
      <c r="D577" s="125" t="s">
        <v>4105</v>
      </c>
      <c r="E577" s="125" t="s">
        <v>4051</v>
      </c>
      <c r="F577" s="126">
        <v>11.51</v>
      </c>
      <c r="G577" s="126">
        <v>11.709999999999999</v>
      </c>
      <c r="H577" s="126">
        <v>9.2100000000000009</v>
      </c>
      <c r="I577" s="126"/>
      <c r="J577" s="317"/>
      <c r="K577" s="323">
        <f>ROUND(SUMIF('VGT-Bewegungsdaten'!B:B,A577,'VGT-Bewegungsdaten'!C:C),3)</f>
        <v>0</v>
      </c>
      <c r="L577" s="324">
        <f>ROUND(SUMIF('VGT-Bewegungsdaten'!B:B,$A577,'VGT-Bewegungsdaten'!D:D),2)</f>
        <v>0</v>
      </c>
      <c r="N577" s="376" t="s">
        <v>4930</v>
      </c>
      <c r="O577" s="376" t="s">
        <v>4940</v>
      </c>
      <c r="P577" s="326">
        <f>ROUND(SUMIF('AV-Bewegungsdaten'!B:B,A577,'AV-Bewegungsdaten'!C:C),3)</f>
        <v>0</v>
      </c>
      <c r="Q577" s="324">
        <f>ROUND(SUMIF('AV-Bewegungsdaten'!B:B,$A577,'AV-Bewegungsdaten'!D:D),2)</f>
        <v>0</v>
      </c>
      <c r="T577" s="327"/>
      <c r="U577" s="326">
        <f>ROUND(SUMIF('DV-Bewegungsdaten'!B:B,Kategorien!A577,'DV-Bewegungsdaten'!D:D),3)</f>
        <v>0</v>
      </c>
      <c r="V577" s="324">
        <f>ROUND(SUMIF('DV-Bewegungsdaten'!B:B,Kategorien!A577,'DV-Bewegungsdaten'!E:E),3)</f>
        <v>0</v>
      </c>
      <c r="AD577" s="390">
        <f t="shared" si="109"/>
        <v>6.770999999999999</v>
      </c>
      <c r="AE577" s="390">
        <f t="shared" si="110"/>
        <v>7.427999999999999</v>
      </c>
      <c r="AF577" s="390">
        <f t="shared" si="111"/>
        <v>8.6469999999999985</v>
      </c>
      <c r="AG577" s="390">
        <f t="shared" si="112"/>
        <v>8.0139999999999993</v>
      </c>
      <c r="AH577" s="390">
        <f t="shared" si="113"/>
        <v>7.9259999999999993</v>
      </c>
      <c r="AI577" s="390">
        <f t="shared" si="114"/>
        <v>8.4579999999999984</v>
      </c>
      <c r="AJ577" s="390">
        <f t="shared" si="115"/>
        <v>7.7409999999999997</v>
      </c>
      <c r="AK577" s="390">
        <f t="shared" si="116"/>
        <v>8.0249999999999986</v>
      </c>
      <c r="AL577" s="390">
        <f t="shared" si="117"/>
        <v>8.134999999999998</v>
      </c>
      <c r="AM577" s="390">
        <f t="shared" si="118"/>
        <v>8.0159999999999982</v>
      </c>
      <c r="AN577" s="390">
        <f t="shared" si="119"/>
        <v>7.6099999999999994</v>
      </c>
      <c r="AO577" s="390">
        <f t="shared" si="120"/>
        <v>8.5129999999999981</v>
      </c>
    </row>
    <row r="578" spans="1:41" ht="15" customHeight="1" x14ac:dyDescent="0.25">
      <c r="A578" s="127" t="s">
        <v>6461</v>
      </c>
      <c r="B578" s="125" t="s">
        <v>2077</v>
      </c>
      <c r="C578" s="125" t="s">
        <v>3998</v>
      </c>
      <c r="D578" s="125" t="s">
        <v>6462</v>
      </c>
      <c r="E578" s="125" t="s">
        <v>6003</v>
      </c>
      <c r="F578" s="126">
        <v>11.399999999999999</v>
      </c>
      <c r="G578" s="126">
        <v>11.599999999999998</v>
      </c>
      <c r="H578" s="126">
        <v>9.1199999999999992</v>
      </c>
      <c r="I578" s="126"/>
      <c r="J578" s="317"/>
      <c r="K578" s="323">
        <f>ROUND(SUMIF('VGT-Bewegungsdaten'!B:B,A578,'VGT-Bewegungsdaten'!C:C),3)</f>
        <v>0</v>
      </c>
      <c r="L578" s="324">
        <f>ROUND(SUMIF('VGT-Bewegungsdaten'!B:B,$A578,'VGT-Bewegungsdaten'!D:D),2)</f>
        <v>0</v>
      </c>
      <c r="N578" s="376" t="s">
        <v>4930</v>
      </c>
      <c r="O578" s="376" t="s">
        <v>4940</v>
      </c>
      <c r="P578" s="326">
        <f>ROUND(SUMIF('AV-Bewegungsdaten'!B:B,A578,'AV-Bewegungsdaten'!C:C),3)</f>
        <v>0</v>
      </c>
      <c r="Q578" s="324">
        <f>ROUND(SUMIF('AV-Bewegungsdaten'!B:B,$A578,'AV-Bewegungsdaten'!D:D),2)</f>
        <v>0</v>
      </c>
      <c r="T578" s="327"/>
      <c r="U578" s="326">
        <f>ROUND(SUMIF('DV-Bewegungsdaten'!B:B,Kategorien!A578,'DV-Bewegungsdaten'!D:D),3)</f>
        <v>0</v>
      </c>
      <c r="V578" s="324">
        <f>ROUND(SUMIF('DV-Bewegungsdaten'!B:B,Kategorien!A578,'DV-Bewegungsdaten'!E:E),3)</f>
        <v>0</v>
      </c>
      <c r="AD578" s="390">
        <f t="shared" si="109"/>
        <v>6.6609999999999978</v>
      </c>
      <c r="AE578" s="390">
        <f t="shared" si="110"/>
        <v>7.3179999999999978</v>
      </c>
      <c r="AF578" s="390">
        <f t="shared" si="111"/>
        <v>8.5369999999999973</v>
      </c>
      <c r="AG578" s="390">
        <f t="shared" si="112"/>
        <v>7.9039999999999981</v>
      </c>
      <c r="AH578" s="390">
        <f t="shared" si="113"/>
        <v>7.8159999999999981</v>
      </c>
      <c r="AI578" s="390">
        <f t="shared" si="114"/>
        <v>8.347999999999999</v>
      </c>
      <c r="AJ578" s="390">
        <f t="shared" si="115"/>
        <v>7.6309999999999985</v>
      </c>
      <c r="AK578" s="390">
        <f t="shared" si="116"/>
        <v>7.9149999999999974</v>
      </c>
      <c r="AL578" s="390">
        <f t="shared" si="117"/>
        <v>8.0249999999999986</v>
      </c>
      <c r="AM578" s="390">
        <f t="shared" si="118"/>
        <v>7.9059999999999979</v>
      </c>
      <c r="AN578" s="390">
        <f t="shared" si="119"/>
        <v>7.4999999999999982</v>
      </c>
      <c r="AO578" s="390">
        <f t="shared" si="120"/>
        <v>8.4029999999999987</v>
      </c>
    </row>
    <row r="579" spans="1:41" ht="15" customHeight="1" x14ac:dyDescent="0.25">
      <c r="A579" s="127" t="s">
        <v>1723</v>
      </c>
      <c r="B579" s="125" t="s">
        <v>2077</v>
      </c>
      <c r="C579" s="125" t="s">
        <v>3998</v>
      </c>
      <c r="D579" s="125" t="s">
        <v>5843</v>
      </c>
      <c r="E579" s="125" t="s">
        <v>4048</v>
      </c>
      <c r="F579" s="126">
        <v>7</v>
      </c>
      <c r="G579" s="126">
        <v>7.2</v>
      </c>
      <c r="H579" s="126">
        <v>5.6</v>
      </c>
      <c r="I579" s="126"/>
      <c r="J579" s="317"/>
      <c r="K579" s="323">
        <f>ROUND(SUMIF('VGT-Bewegungsdaten'!B:B,A579,'VGT-Bewegungsdaten'!C:C),3)</f>
        <v>0</v>
      </c>
      <c r="L579" s="324">
        <f>ROUND(SUMIF('VGT-Bewegungsdaten'!B:B,$A579,'VGT-Bewegungsdaten'!D:D),2)</f>
        <v>0</v>
      </c>
      <c r="N579" s="376" t="s">
        <v>4930</v>
      </c>
      <c r="O579" s="376" t="s">
        <v>4940</v>
      </c>
      <c r="P579" s="326">
        <f>ROUND(SUMIF('AV-Bewegungsdaten'!B:B,A579,'AV-Bewegungsdaten'!C:C),3)</f>
        <v>0</v>
      </c>
      <c r="Q579" s="324">
        <f>ROUND(SUMIF('AV-Bewegungsdaten'!B:B,$A579,'AV-Bewegungsdaten'!D:D),2)</f>
        <v>0</v>
      </c>
      <c r="T579" s="327"/>
      <c r="U579" s="326">
        <f>ROUND(SUMIF('DV-Bewegungsdaten'!B:B,Kategorien!A579,'DV-Bewegungsdaten'!D:D),3)</f>
        <v>0</v>
      </c>
      <c r="V579" s="324">
        <f>ROUND(SUMIF('DV-Bewegungsdaten'!B:B,Kategorien!A579,'DV-Bewegungsdaten'!E:E),3)</f>
        <v>0</v>
      </c>
      <c r="AD579" s="390">
        <f t="shared" si="109"/>
        <v>2.2610000000000001</v>
      </c>
      <c r="AE579" s="390">
        <f t="shared" si="110"/>
        <v>2.9180000000000001</v>
      </c>
      <c r="AF579" s="390">
        <f t="shared" si="111"/>
        <v>4.1370000000000005</v>
      </c>
      <c r="AG579" s="390">
        <f t="shared" si="112"/>
        <v>3.504</v>
      </c>
      <c r="AH579" s="390">
        <f t="shared" si="113"/>
        <v>3.4160000000000004</v>
      </c>
      <c r="AI579" s="390">
        <f t="shared" si="114"/>
        <v>3.9480000000000004</v>
      </c>
      <c r="AJ579" s="390">
        <f t="shared" si="115"/>
        <v>3.2310000000000003</v>
      </c>
      <c r="AK579" s="390">
        <f t="shared" si="116"/>
        <v>3.5150000000000001</v>
      </c>
      <c r="AL579" s="390">
        <f t="shared" si="117"/>
        <v>3.625</v>
      </c>
      <c r="AM579" s="390">
        <f t="shared" si="118"/>
        <v>3.5060000000000002</v>
      </c>
      <c r="AN579" s="390">
        <f t="shared" si="119"/>
        <v>3.1000000000000005</v>
      </c>
      <c r="AO579" s="390">
        <f t="shared" si="120"/>
        <v>4.0030000000000001</v>
      </c>
    </row>
    <row r="580" spans="1:41" ht="15" customHeight="1" x14ac:dyDescent="0.25">
      <c r="A580" s="127" t="s">
        <v>1724</v>
      </c>
      <c r="B580" s="125" t="s">
        <v>2077</v>
      </c>
      <c r="C580" s="125" t="s">
        <v>3998</v>
      </c>
      <c r="D580" s="125" t="s">
        <v>4925</v>
      </c>
      <c r="E580" s="125" t="s">
        <v>1541</v>
      </c>
      <c r="F580" s="126">
        <v>10</v>
      </c>
      <c r="G580" s="126">
        <v>10.199999999999999</v>
      </c>
      <c r="H580" s="126">
        <v>8</v>
      </c>
      <c r="I580" s="126"/>
      <c r="J580" s="317"/>
      <c r="K580" s="323">
        <f>ROUND(SUMIF('VGT-Bewegungsdaten'!B:B,A580,'VGT-Bewegungsdaten'!C:C),3)</f>
        <v>0</v>
      </c>
      <c r="L580" s="324">
        <f>ROUND(SUMIF('VGT-Bewegungsdaten'!B:B,$A580,'VGT-Bewegungsdaten'!D:D),2)</f>
        <v>0</v>
      </c>
      <c r="N580" s="376" t="s">
        <v>4930</v>
      </c>
      <c r="O580" s="376" t="s">
        <v>4940</v>
      </c>
      <c r="P580" s="326">
        <f>ROUND(SUMIF('AV-Bewegungsdaten'!B:B,A580,'AV-Bewegungsdaten'!C:C),3)</f>
        <v>0</v>
      </c>
      <c r="Q580" s="324">
        <f>ROUND(SUMIF('AV-Bewegungsdaten'!B:B,$A580,'AV-Bewegungsdaten'!D:D),2)</f>
        <v>0</v>
      </c>
      <c r="T580" s="327"/>
      <c r="U580" s="326">
        <f>ROUND(SUMIF('DV-Bewegungsdaten'!B:B,Kategorien!A580,'DV-Bewegungsdaten'!D:D),3)</f>
        <v>0</v>
      </c>
      <c r="V580" s="324">
        <f>ROUND(SUMIF('DV-Bewegungsdaten'!B:B,Kategorien!A580,'DV-Bewegungsdaten'!E:E),3)</f>
        <v>0</v>
      </c>
      <c r="AD580" s="390">
        <f t="shared" si="109"/>
        <v>5.2609999999999992</v>
      </c>
      <c r="AE580" s="390">
        <f t="shared" si="110"/>
        <v>5.9179999999999993</v>
      </c>
      <c r="AF580" s="390">
        <f t="shared" si="111"/>
        <v>7.1369999999999987</v>
      </c>
      <c r="AG580" s="390">
        <f t="shared" si="112"/>
        <v>6.5039999999999996</v>
      </c>
      <c r="AH580" s="390">
        <f t="shared" si="113"/>
        <v>6.4159999999999995</v>
      </c>
      <c r="AI580" s="390">
        <f t="shared" si="114"/>
        <v>6.9479999999999995</v>
      </c>
      <c r="AJ580" s="390">
        <f t="shared" si="115"/>
        <v>6.2309999999999999</v>
      </c>
      <c r="AK580" s="390">
        <f t="shared" si="116"/>
        <v>6.5149999999999988</v>
      </c>
      <c r="AL580" s="390">
        <f t="shared" si="117"/>
        <v>6.6249999999999991</v>
      </c>
      <c r="AM580" s="390">
        <f t="shared" si="118"/>
        <v>6.5059999999999993</v>
      </c>
      <c r="AN580" s="390">
        <f t="shared" si="119"/>
        <v>6.1</v>
      </c>
      <c r="AO580" s="390">
        <f t="shared" si="120"/>
        <v>7.0029999999999992</v>
      </c>
    </row>
    <row r="581" spans="1:41" ht="15" customHeight="1" x14ac:dyDescent="0.25">
      <c r="A581" s="127" t="s">
        <v>2630</v>
      </c>
      <c r="B581" s="125" t="s">
        <v>2077</v>
      </c>
      <c r="C581" s="125" t="s">
        <v>3998</v>
      </c>
      <c r="D581" s="125" t="s">
        <v>4924</v>
      </c>
      <c r="E581" s="125" t="s">
        <v>2545</v>
      </c>
      <c r="F581" s="126">
        <v>9.9700000000000006</v>
      </c>
      <c r="G581" s="126">
        <v>10.17</v>
      </c>
      <c r="H581" s="126">
        <v>7.98</v>
      </c>
      <c r="I581" s="126"/>
      <c r="J581" s="317"/>
      <c r="K581" s="323">
        <f>ROUND(SUMIF('VGT-Bewegungsdaten'!B:B,A581,'VGT-Bewegungsdaten'!C:C),3)</f>
        <v>0</v>
      </c>
      <c r="L581" s="324">
        <f>ROUND(SUMIF('VGT-Bewegungsdaten'!B:B,$A581,'VGT-Bewegungsdaten'!D:D),2)</f>
        <v>0</v>
      </c>
      <c r="N581" s="376" t="s">
        <v>4930</v>
      </c>
      <c r="O581" s="376" t="s">
        <v>4940</v>
      </c>
      <c r="P581" s="326">
        <f>ROUND(SUMIF('AV-Bewegungsdaten'!B:B,A581,'AV-Bewegungsdaten'!C:C),3)</f>
        <v>0</v>
      </c>
      <c r="Q581" s="324">
        <f>ROUND(SUMIF('AV-Bewegungsdaten'!B:B,$A581,'AV-Bewegungsdaten'!D:D),2)</f>
        <v>0</v>
      </c>
      <c r="T581" s="327"/>
      <c r="U581" s="326">
        <f>ROUND(SUMIF('DV-Bewegungsdaten'!B:B,Kategorien!A581,'DV-Bewegungsdaten'!D:D),3)</f>
        <v>0</v>
      </c>
      <c r="V581" s="324">
        <f>ROUND(SUMIF('DV-Bewegungsdaten'!B:B,Kategorien!A581,'DV-Bewegungsdaten'!E:E),3)</f>
        <v>0</v>
      </c>
      <c r="AD581" s="390">
        <f t="shared" si="109"/>
        <v>5.2309999999999999</v>
      </c>
      <c r="AE581" s="390">
        <f t="shared" si="110"/>
        <v>5.8879999999999999</v>
      </c>
      <c r="AF581" s="390">
        <f t="shared" si="111"/>
        <v>7.1069999999999993</v>
      </c>
      <c r="AG581" s="390">
        <f t="shared" si="112"/>
        <v>6.4740000000000002</v>
      </c>
      <c r="AH581" s="390">
        <f t="shared" si="113"/>
        <v>6.3860000000000001</v>
      </c>
      <c r="AI581" s="390">
        <f t="shared" si="114"/>
        <v>6.9180000000000001</v>
      </c>
      <c r="AJ581" s="390">
        <f t="shared" si="115"/>
        <v>6.2010000000000005</v>
      </c>
      <c r="AK581" s="390">
        <f t="shared" si="116"/>
        <v>6.4849999999999994</v>
      </c>
      <c r="AL581" s="390">
        <f t="shared" si="117"/>
        <v>6.5949999999999998</v>
      </c>
      <c r="AM581" s="390">
        <f t="shared" si="118"/>
        <v>6.476</v>
      </c>
      <c r="AN581" s="390">
        <f t="shared" si="119"/>
        <v>6.07</v>
      </c>
      <c r="AO581" s="390">
        <f t="shared" si="120"/>
        <v>6.9729999999999999</v>
      </c>
    </row>
    <row r="582" spans="1:41" ht="15" customHeight="1" x14ac:dyDescent="0.25">
      <c r="A582" s="127" t="s">
        <v>3374</v>
      </c>
      <c r="B582" s="125" t="s">
        <v>2077</v>
      </c>
      <c r="C582" s="125" t="s">
        <v>3998</v>
      </c>
      <c r="D582" s="125" t="s">
        <v>4923</v>
      </c>
      <c r="E582" s="125" t="s">
        <v>3289</v>
      </c>
      <c r="F582" s="126">
        <v>9.94</v>
      </c>
      <c r="G582" s="126">
        <v>10.139999999999999</v>
      </c>
      <c r="H582" s="126">
        <v>7.95</v>
      </c>
      <c r="I582" s="126"/>
      <c r="J582" s="317"/>
      <c r="K582" s="323">
        <f>ROUND(SUMIF('VGT-Bewegungsdaten'!B:B,A582,'VGT-Bewegungsdaten'!C:C),3)</f>
        <v>0</v>
      </c>
      <c r="L582" s="324">
        <f>ROUND(SUMIF('VGT-Bewegungsdaten'!B:B,$A582,'VGT-Bewegungsdaten'!D:D),2)</f>
        <v>0</v>
      </c>
      <c r="N582" s="376" t="s">
        <v>4930</v>
      </c>
      <c r="O582" s="376" t="s">
        <v>4940</v>
      </c>
      <c r="P582" s="326">
        <f>ROUND(SUMIF('AV-Bewegungsdaten'!B:B,A582,'AV-Bewegungsdaten'!C:C),3)</f>
        <v>0</v>
      </c>
      <c r="Q582" s="324">
        <f>ROUND(SUMIF('AV-Bewegungsdaten'!B:B,$A582,'AV-Bewegungsdaten'!D:D),2)</f>
        <v>0</v>
      </c>
      <c r="T582" s="327"/>
      <c r="U582" s="326">
        <f>ROUND(SUMIF('DV-Bewegungsdaten'!B:B,Kategorien!A582,'DV-Bewegungsdaten'!D:D),3)</f>
        <v>0</v>
      </c>
      <c r="V582" s="324">
        <f>ROUND(SUMIF('DV-Bewegungsdaten'!B:B,Kategorien!A582,'DV-Bewegungsdaten'!E:E),3)</f>
        <v>0</v>
      </c>
      <c r="AD582" s="390">
        <f t="shared" si="109"/>
        <v>5.2009999999999987</v>
      </c>
      <c r="AE582" s="390">
        <f t="shared" si="110"/>
        <v>5.8579999999999988</v>
      </c>
      <c r="AF582" s="390">
        <f t="shared" si="111"/>
        <v>7.0769999999999982</v>
      </c>
      <c r="AG582" s="390">
        <f t="shared" si="112"/>
        <v>6.4439999999999991</v>
      </c>
      <c r="AH582" s="390">
        <f t="shared" si="113"/>
        <v>6.355999999999999</v>
      </c>
      <c r="AI582" s="390">
        <f t="shared" si="114"/>
        <v>6.887999999999999</v>
      </c>
      <c r="AJ582" s="390">
        <f t="shared" si="115"/>
        <v>6.1709999999999994</v>
      </c>
      <c r="AK582" s="390">
        <f t="shared" si="116"/>
        <v>6.4549999999999983</v>
      </c>
      <c r="AL582" s="390">
        <f t="shared" si="117"/>
        <v>6.5649999999999986</v>
      </c>
      <c r="AM582" s="390">
        <f t="shared" si="118"/>
        <v>6.4459999999999988</v>
      </c>
      <c r="AN582" s="390">
        <f t="shared" si="119"/>
        <v>6.0399999999999991</v>
      </c>
      <c r="AO582" s="390">
        <f t="shared" si="120"/>
        <v>6.9429999999999987</v>
      </c>
    </row>
    <row r="583" spans="1:41" ht="15" customHeight="1" x14ac:dyDescent="0.25">
      <c r="A583" s="127" t="s">
        <v>4136</v>
      </c>
      <c r="B583" s="125" t="s">
        <v>2077</v>
      </c>
      <c r="C583" s="125" t="s">
        <v>3998</v>
      </c>
      <c r="D583" s="125" t="s">
        <v>4922</v>
      </c>
      <c r="E583" s="125" t="s">
        <v>4051</v>
      </c>
      <c r="F583" s="126">
        <v>9.91</v>
      </c>
      <c r="G583" s="126">
        <v>10.11</v>
      </c>
      <c r="H583" s="126">
        <v>7.93</v>
      </c>
      <c r="I583" s="126"/>
      <c r="J583" s="317"/>
      <c r="K583" s="323">
        <f>ROUND(SUMIF('VGT-Bewegungsdaten'!B:B,A583,'VGT-Bewegungsdaten'!C:C),3)</f>
        <v>0</v>
      </c>
      <c r="L583" s="324">
        <f>ROUND(SUMIF('VGT-Bewegungsdaten'!B:B,$A583,'VGT-Bewegungsdaten'!D:D),2)</f>
        <v>0</v>
      </c>
      <c r="N583" s="376" t="s">
        <v>4930</v>
      </c>
      <c r="O583" s="376" t="s">
        <v>4940</v>
      </c>
      <c r="P583" s="326">
        <f>ROUND(SUMIF('AV-Bewegungsdaten'!B:B,A583,'AV-Bewegungsdaten'!C:C),3)</f>
        <v>0</v>
      </c>
      <c r="Q583" s="324">
        <f>ROUND(SUMIF('AV-Bewegungsdaten'!B:B,$A583,'AV-Bewegungsdaten'!D:D),2)</f>
        <v>0</v>
      </c>
      <c r="T583" s="327"/>
      <c r="U583" s="326">
        <f>ROUND(SUMIF('DV-Bewegungsdaten'!B:B,Kategorien!A583,'DV-Bewegungsdaten'!D:D),3)</f>
        <v>0</v>
      </c>
      <c r="V583" s="324">
        <f>ROUND(SUMIF('DV-Bewegungsdaten'!B:B,Kategorien!A583,'DV-Bewegungsdaten'!E:E),3)</f>
        <v>0</v>
      </c>
      <c r="AD583" s="390">
        <f t="shared" si="109"/>
        <v>5.1709999999999994</v>
      </c>
      <c r="AE583" s="390">
        <f t="shared" si="110"/>
        <v>5.8279999999999994</v>
      </c>
      <c r="AF583" s="390">
        <f t="shared" si="111"/>
        <v>7.0469999999999988</v>
      </c>
      <c r="AG583" s="390">
        <f t="shared" si="112"/>
        <v>6.4139999999999997</v>
      </c>
      <c r="AH583" s="390">
        <f t="shared" si="113"/>
        <v>6.3259999999999996</v>
      </c>
      <c r="AI583" s="390">
        <f t="shared" si="114"/>
        <v>6.8579999999999997</v>
      </c>
      <c r="AJ583" s="390">
        <f t="shared" si="115"/>
        <v>6.141</v>
      </c>
      <c r="AK583" s="390">
        <f t="shared" si="116"/>
        <v>6.4249999999999989</v>
      </c>
      <c r="AL583" s="390">
        <f t="shared" si="117"/>
        <v>6.5349999999999993</v>
      </c>
      <c r="AM583" s="390">
        <f t="shared" si="118"/>
        <v>6.4159999999999995</v>
      </c>
      <c r="AN583" s="390">
        <f t="shared" si="119"/>
        <v>6.01</v>
      </c>
      <c r="AO583" s="390">
        <f t="shared" si="120"/>
        <v>6.9129999999999994</v>
      </c>
    </row>
    <row r="584" spans="1:41" ht="15" customHeight="1" x14ac:dyDescent="0.25">
      <c r="A584" s="127" t="s">
        <v>5282</v>
      </c>
      <c r="B584" s="125" t="s">
        <v>2077</v>
      </c>
      <c r="C584" s="125" t="s">
        <v>3998</v>
      </c>
      <c r="D584" s="125" t="s">
        <v>4997</v>
      </c>
      <c r="E584" s="125" t="s">
        <v>4998</v>
      </c>
      <c r="F584" s="126">
        <v>14.55</v>
      </c>
      <c r="G584" s="126">
        <v>14.75</v>
      </c>
      <c r="H584" s="126">
        <v>11.64</v>
      </c>
      <c r="I584" s="126"/>
      <c r="J584" s="317"/>
      <c r="K584" s="323">
        <f>ROUND(SUMIF('VGT-Bewegungsdaten'!B:B,A584,'VGT-Bewegungsdaten'!C:C),3)</f>
        <v>0</v>
      </c>
      <c r="L584" s="324">
        <f>ROUND(SUMIF('VGT-Bewegungsdaten'!B:B,$A584,'VGT-Bewegungsdaten'!D:D),2)</f>
        <v>0</v>
      </c>
      <c r="N584" s="376" t="s">
        <v>4930</v>
      </c>
      <c r="O584" s="376" t="s">
        <v>4940</v>
      </c>
      <c r="P584" s="326">
        <f>ROUND(SUMIF('AV-Bewegungsdaten'!B:B,A584,'AV-Bewegungsdaten'!C:C),3)</f>
        <v>0</v>
      </c>
      <c r="Q584" s="324">
        <f>ROUND(SUMIF('AV-Bewegungsdaten'!B:B,$A584,'AV-Bewegungsdaten'!D:D),2)</f>
        <v>0</v>
      </c>
      <c r="T584" s="327"/>
      <c r="U584" s="326">
        <f>ROUND(SUMIF('DV-Bewegungsdaten'!B:B,Kategorien!A584,'DV-Bewegungsdaten'!D:D),3)</f>
        <v>0</v>
      </c>
      <c r="V584" s="324">
        <f>ROUND(SUMIF('DV-Bewegungsdaten'!B:B,Kategorien!A584,'DV-Bewegungsdaten'!E:E),3)</f>
        <v>0</v>
      </c>
      <c r="AD584" s="390">
        <f t="shared" si="109"/>
        <v>9.8109999999999999</v>
      </c>
      <c r="AE584" s="390">
        <f t="shared" si="110"/>
        <v>10.468</v>
      </c>
      <c r="AF584" s="390">
        <f t="shared" si="111"/>
        <v>11.686999999999999</v>
      </c>
      <c r="AG584" s="390">
        <f t="shared" si="112"/>
        <v>11.054</v>
      </c>
      <c r="AH584" s="390">
        <f t="shared" si="113"/>
        <v>10.966000000000001</v>
      </c>
      <c r="AI584" s="390">
        <f t="shared" si="114"/>
        <v>11.498000000000001</v>
      </c>
      <c r="AJ584" s="390">
        <f t="shared" si="115"/>
        <v>10.781000000000001</v>
      </c>
      <c r="AK584" s="390">
        <f t="shared" si="116"/>
        <v>11.065</v>
      </c>
      <c r="AL584" s="390">
        <f t="shared" si="117"/>
        <v>11.175000000000001</v>
      </c>
      <c r="AM584" s="390">
        <f t="shared" si="118"/>
        <v>11.056000000000001</v>
      </c>
      <c r="AN584" s="390">
        <f t="shared" si="119"/>
        <v>10.65</v>
      </c>
      <c r="AO584" s="390">
        <f t="shared" si="120"/>
        <v>11.553000000000001</v>
      </c>
    </row>
    <row r="585" spans="1:41" ht="15" customHeight="1" x14ac:dyDescent="0.25">
      <c r="A585" s="127" t="s">
        <v>5283</v>
      </c>
      <c r="B585" s="125" t="s">
        <v>2077</v>
      </c>
      <c r="C585" s="125" t="s">
        <v>3998</v>
      </c>
      <c r="D585" s="125" t="s">
        <v>5284</v>
      </c>
      <c r="E585" s="125" t="s">
        <v>4998</v>
      </c>
      <c r="F585" s="126">
        <v>15.55</v>
      </c>
      <c r="G585" s="126">
        <v>15.75</v>
      </c>
      <c r="H585" s="126">
        <v>12.44</v>
      </c>
      <c r="I585" s="126"/>
      <c r="J585" s="317"/>
      <c r="K585" s="323">
        <f>ROUND(SUMIF('VGT-Bewegungsdaten'!B:B,A585,'VGT-Bewegungsdaten'!C:C),3)</f>
        <v>0</v>
      </c>
      <c r="L585" s="324">
        <f>ROUND(SUMIF('VGT-Bewegungsdaten'!B:B,$A585,'VGT-Bewegungsdaten'!D:D),2)</f>
        <v>0</v>
      </c>
      <c r="N585" s="376" t="s">
        <v>4930</v>
      </c>
      <c r="O585" s="376" t="s">
        <v>4940</v>
      </c>
      <c r="P585" s="326">
        <f>ROUND(SUMIF('AV-Bewegungsdaten'!B:B,A585,'AV-Bewegungsdaten'!C:C),3)</f>
        <v>0</v>
      </c>
      <c r="Q585" s="324">
        <f>ROUND(SUMIF('AV-Bewegungsdaten'!B:B,$A585,'AV-Bewegungsdaten'!D:D),2)</f>
        <v>0</v>
      </c>
      <c r="T585" s="327"/>
      <c r="U585" s="326">
        <f>ROUND(SUMIF('DV-Bewegungsdaten'!B:B,Kategorien!A585,'DV-Bewegungsdaten'!D:D),3)</f>
        <v>0</v>
      </c>
      <c r="V585" s="324">
        <f>ROUND(SUMIF('DV-Bewegungsdaten'!B:B,Kategorien!A585,'DV-Bewegungsdaten'!E:E),3)</f>
        <v>0</v>
      </c>
      <c r="AD585" s="390">
        <f t="shared" si="109"/>
        <v>10.811</v>
      </c>
      <c r="AE585" s="390">
        <f t="shared" si="110"/>
        <v>11.468</v>
      </c>
      <c r="AF585" s="390">
        <f t="shared" si="111"/>
        <v>12.686999999999999</v>
      </c>
      <c r="AG585" s="390">
        <f t="shared" si="112"/>
        <v>12.054</v>
      </c>
      <c r="AH585" s="390">
        <f t="shared" si="113"/>
        <v>11.966000000000001</v>
      </c>
      <c r="AI585" s="390">
        <f t="shared" si="114"/>
        <v>12.498000000000001</v>
      </c>
      <c r="AJ585" s="390">
        <f t="shared" si="115"/>
        <v>11.781000000000001</v>
      </c>
      <c r="AK585" s="390">
        <f t="shared" si="116"/>
        <v>12.065</v>
      </c>
      <c r="AL585" s="390">
        <f t="shared" si="117"/>
        <v>12.175000000000001</v>
      </c>
      <c r="AM585" s="390">
        <f t="shared" si="118"/>
        <v>12.056000000000001</v>
      </c>
      <c r="AN585" s="390">
        <f t="shared" si="119"/>
        <v>11.65</v>
      </c>
      <c r="AO585" s="390">
        <f t="shared" si="120"/>
        <v>12.553000000000001</v>
      </c>
    </row>
    <row r="586" spans="1:41" ht="15" customHeight="1" x14ac:dyDescent="0.25">
      <c r="A586" s="127" t="s">
        <v>5285</v>
      </c>
      <c r="B586" s="125" t="s">
        <v>2077</v>
      </c>
      <c r="C586" s="125" t="s">
        <v>3998</v>
      </c>
      <c r="D586" s="125" t="s">
        <v>5000</v>
      </c>
      <c r="E586" s="125" t="s">
        <v>4998</v>
      </c>
      <c r="F586" s="126">
        <v>12.98</v>
      </c>
      <c r="G586" s="126">
        <v>13.18</v>
      </c>
      <c r="H586" s="126">
        <v>10.38</v>
      </c>
      <c r="I586" s="126"/>
      <c r="J586" s="317"/>
      <c r="K586" s="323">
        <f>ROUND(SUMIF('VGT-Bewegungsdaten'!B:B,A586,'VGT-Bewegungsdaten'!C:C),3)</f>
        <v>0</v>
      </c>
      <c r="L586" s="324">
        <f>ROUND(SUMIF('VGT-Bewegungsdaten'!B:B,$A586,'VGT-Bewegungsdaten'!D:D),2)</f>
        <v>0</v>
      </c>
      <c r="N586" s="376" t="s">
        <v>4930</v>
      </c>
      <c r="O586" s="376" t="s">
        <v>4940</v>
      </c>
      <c r="P586" s="326">
        <f>ROUND(SUMIF('AV-Bewegungsdaten'!B:B,A586,'AV-Bewegungsdaten'!C:C),3)</f>
        <v>0</v>
      </c>
      <c r="Q586" s="324">
        <f>ROUND(SUMIF('AV-Bewegungsdaten'!B:B,$A586,'AV-Bewegungsdaten'!D:D),2)</f>
        <v>0</v>
      </c>
      <c r="T586" s="327"/>
      <c r="U586" s="326">
        <f>ROUND(SUMIF('DV-Bewegungsdaten'!B:B,Kategorien!A586,'DV-Bewegungsdaten'!D:D),3)</f>
        <v>0</v>
      </c>
      <c r="V586" s="324">
        <f>ROUND(SUMIF('DV-Bewegungsdaten'!B:B,Kategorien!A586,'DV-Bewegungsdaten'!E:E),3)</f>
        <v>0</v>
      </c>
      <c r="AD586" s="390">
        <f t="shared" si="109"/>
        <v>8.2409999999999997</v>
      </c>
      <c r="AE586" s="390">
        <f t="shared" si="110"/>
        <v>8.8979999999999997</v>
      </c>
      <c r="AF586" s="390">
        <f t="shared" si="111"/>
        <v>10.116999999999999</v>
      </c>
      <c r="AG586" s="390">
        <f t="shared" si="112"/>
        <v>9.484</v>
      </c>
      <c r="AH586" s="390">
        <f t="shared" si="113"/>
        <v>9.3960000000000008</v>
      </c>
      <c r="AI586" s="390">
        <f t="shared" si="114"/>
        <v>9.9280000000000008</v>
      </c>
      <c r="AJ586" s="390">
        <f t="shared" si="115"/>
        <v>9.2110000000000003</v>
      </c>
      <c r="AK586" s="390">
        <f t="shared" si="116"/>
        <v>9.4949999999999992</v>
      </c>
      <c r="AL586" s="390">
        <f t="shared" si="117"/>
        <v>9.6050000000000004</v>
      </c>
      <c r="AM586" s="390">
        <f t="shared" si="118"/>
        <v>9.4860000000000007</v>
      </c>
      <c r="AN586" s="390">
        <f t="shared" si="119"/>
        <v>9.08</v>
      </c>
      <c r="AO586" s="390">
        <f t="shared" si="120"/>
        <v>9.9830000000000005</v>
      </c>
    </row>
    <row r="587" spans="1:41" ht="15" customHeight="1" x14ac:dyDescent="0.25">
      <c r="A587" s="127" t="s">
        <v>5286</v>
      </c>
      <c r="B587" s="125" t="s">
        <v>2077</v>
      </c>
      <c r="C587" s="125" t="s">
        <v>3998</v>
      </c>
      <c r="D587" s="125" t="s">
        <v>5287</v>
      </c>
      <c r="E587" s="125" t="s">
        <v>4998</v>
      </c>
      <c r="F587" s="126">
        <v>13.98</v>
      </c>
      <c r="G587" s="126">
        <v>14.18</v>
      </c>
      <c r="H587" s="126">
        <v>11.18</v>
      </c>
      <c r="I587" s="126"/>
      <c r="J587" s="317"/>
      <c r="K587" s="323">
        <f>ROUND(SUMIF('VGT-Bewegungsdaten'!B:B,A587,'VGT-Bewegungsdaten'!C:C),3)</f>
        <v>0</v>
      </c>
      <c r="L587" s="324">
        <f>ROUND(SUMIF('VGT-Bewegungsdaten'!B:B,$A587,'VGT-Bewegungsdaten'!D:D),2)</f>
        <v>0</v>
      </c>
      <c r="N587" s="376" t="s">
        <v>4930</v>
      </c>
      <c r="O587" s="376" t="s">
        <v>4940</v>
      </c>
      <c r="P587" s="326">
        <f>ROUND(SUMIF('AV-Bewegungsdaten'!B:B,A587,'AV-Bewegungsdaten'!C:C),3)</f>
        <v>0</v>
      </c>
      <c r="Q587" s="324">
        <f>ROUND(SUMIF('AV-Bewegungsdaten'!B:B,$A587,'AV-Bewegungsdaten'!D:D),2)</f>
        <v>0</v>
      </c>
      <c r="T587" s="327"/>
      <c r="U587" s="326">
        <f>ROUND(SUMIF('DV-Bewegungsdaten'!B:B,Kategorien!A587,'DV-Bewegungsdaten'!D:D),3)</f>
        <v>0</v>
      </c>
      <c r="V587" s="324">
        <f>ROUND(SUMIF('DV-Bewegungsdaten'!B:B,Kategorien!A587,'DV-Bewegungsdaten'!E:E),3)</f>
        <v>0</v>
      </c>
      <c r="AD587" s="390">
        <f t="shared" si="109"/>
        <v>9.2409999999999997</v>
      </c>
      <c r="AE587" s="390">
        <f t="shared" si="110"/>
        <v>9.8979999999999997</v>
      </c>
      <c r="AF587" s="390">
        <f t="shared" si="111"/>
        <v>11.116999999999999</v>
      </c>
      <c r="AG587" s="390">
        <f t="shared" si="112"/>
        <v>10.484</v>
      </c>
      <c r="AH587" s="390">
        <f t="shared" si="113"/>
        <v>10.396000000000001</v>
      </c>
      <c r="AI587" s="390">
        <f t="shared" si="114"/>
        <v>10.928000000000001</v>
      </c>
      <c r="AJ587" s="390">
        <f t="shared" si="115"/>
        <v>10.211</v>
      </c>
      <c r="AK587" s="390">
        <f t="shared" si="116"/>
        <v>10.494999999999999</v>
      </c>
      <c r="AL587" s="390">
        <f t="shared" si="117"/>
        <v>10.605</v>
      </c>
      <c r="AM587" s="390">
        <f t="shared" si="118"/>
        <v>10.486000000000001</v>
      </c>
      <c r="AN587" s="390">
        <f t="shared" si="119"/>
        <v>10.08</v>
      </c>
      <c r="AO587" s="390">
        <f t="shared" si="120"/>
        <v>10.983000000000001</v>
      </c>
    </row>
    <row r="588" spans="1:41" ht="15" customHeight="1" x14ac:dyDescent="0.25">
      <c r="A588" s="127" t="s">
        <v>5288</v>
      </c>
      <c r="B588" s="125" t="s">
        <v>2077</v>
      </c>
      <c r="C588" s="125" t="s">
        <v>3998</v>
      </c>
      <c r="D588" s="125" t="s">
        <v>5002</v>
      </c>
      <c r="E588" s="125" t="s">
        <v>4998</v>
      </c>
      <c r="F588" s="126">
        <v>11.98</v>
      </c>
      <c r="G588" s="126">
        <v>12.18</v>
      </c>
      <c r="H588" s="126">
        <v>9.58</v>
      </c>
      <c r="I588" s="126"/>
      <c r="J588" s="317"/>
      <c r="K588" s="323">
        <f>ROUND(SUMIF('VGT-Bewegungsdaten'!B:B,A588,'VGT-Bewegungsdaten'!C:C),3)</f>
        <v>0</v>
      </c>
      <c r="L588" s="324">
        <f>ROUND(SUMIF('VGT-Bewegungsdaten'!B:B,$A588,'VGT-Bewegungsdaten'!D:D),2)</f>
        <v>0</v>
      </c>
      <c r="N588" s="376" t="s">
        <v>4930</v>
      </c>
      <c r="O588" s="376" t="s">
        <v>4940</v>
      </c>
      <c r="P588" s="326">
        <f>ROUND(SUMIF('AV-Bewegungsdaten'!B:B,A588,'AV-Bewegungsdaten'!C:C),3)</f>
        <v>0</v>
      </c>
      <c r="Q588" s="324">
        <f>ROUND(SUMIF('AV-Bewegungsdaten'!B:B,$A588,'AV-Bewegungsdaten'!D:D),2)</f>
        <v>0</v>
      </c>
      <c r="T588" s="327"/>
      <c r="U588" s="326">
        <f>ROUND(SUMIF('DV-Bewegungsdaten'!B:B,Kategorien!A588,'DV-Bewegungsdaten'!D:D),3)</f>
        <v>0</v>
      </c>
      <c r="V588" s="324">
        <f>ROUND(SUMIF('DV-Bewegungsdaten'!B:B,Kategorien!A588,'DV-Bewegungsdaten'!E:E),3)</f>
        <v>0</v>
      </c>
      <c r="AD588" s="390">
        <f t="shared" si="109"/>
        <v>7.2409999999999997</v>
      </c>
      <c r="AE588" s="390">
        <f t="shared" si="110"/>
        <v>7.8979999999999997</v>
      </c>
      <c r="AF588" s="390">
        <f t="shared" si="111"/>
        <v>9.1169999999999991</v>
      </c>
      <c r="AG588" s="390">
        <f t="shared" si="112"/>
        <v>8.484</v>
      </c>
      <c r="AH588" s="390">
        <f t="shared" si="113"/>
        <v>8.3960000000000008</v>
      </c>
      <c r="AI588" s="390">
        <f t="shared" si="114"/>
        <v>8.9280000000000008</v>
      </c>
      <c r="AJ588" s="390">
        <f t="shared" si="115"/>
        <v>8.2110000000000003</v>
      </c>
      <c r="AK588" s="390">
        <f t="shared" si="116"/>
        <v>8.4949999999999992</v>
      </c>
      <c r="AL588" s="390">
        <f t="shared" si="117"/>
        <v>8.6050000000000004</v>
      </c>
      <c r="AM588" s="390">
        <f t="shared" si="118"/>
        <v>8.4860000000000007</v>
      </c>
      <c r="AN588" s="390">
        <f t="shared" si="119"/>
        <v>8.08</v>
      </c>
      <c r="AO588" s="390">
        <f t="shared" si="120"/>
        <v>8.9830000000000005</v>
      </c>
    </row>
    <row r="589" spans="1:41" ht="15" customHeight="1" x14ac:dyDescent="0.25">
      <c r="A589" s="127" t="s">
        <v>6708</v>
      </c>
      <c r="B589" s="125" t="s">
        <v>2077</v>
      </c>
      <c r="C589" s="125" t="s">
        <v>3998</v>
      </c>
      <c r="D589" s="125" t="s">
        <v>6709</v>
      </c>
      <c r="E589" s="125" t="s">
        <v>5279</v>
      </c>
      <c r="F589" s="126">
        <v>26.520000000000003</v>
      </c>
      <c r="G589" s="126">
        <v>26.720000000000002</v>
      </c>
      <c r="H589" s="126">
        <v>21.22</v>
      </c>
      <c r="I589" s="126"/>
      <c r="J589" s="317"/>
      <c r="K589" s="323">
        <f>ROUND(SUMIF('VGT-Bewegungsdaten'!B:B,A589,'VGT-Bewegungsdaten'!C:C),3)</f>
        <v>0</v>
      </c>
      <c r="L589" s="324">
        <f>ROUND(SUMIF('VGT-Bewegungsdaten'!B:B,$A589,'VGT-Bewegungsdaten'!D:D),2)</f>
        <v>0</v>
      </c>
      <c r="N589" s="376" t="s">
        <v>4930</v>
      </c>
      <c r="O589" s="376" t="s">
        <v>4940</v>
      </c>
      <c r="P589" s="326">
        <f>ROUND(SUMIF('AV-Bewegungsdaten'!B:B,A589,'AV-Bewegungsdaten'!C:C),3)</f>
        <v>0</v>
      </c>
      <c r="Q589" s="324">
        <f>ROUND(SUMIF('AV-Bewegungsdaten'!B:B,$A589,'AV-Bewegungsdaten'!D:D),2)</f>
        <v>0</v>
      </c>
      <c r="T589" s="327"/>
      <c r="U589" s="326">
        <f>ROUND(SUMIF('DV-Bewegungsdaten'!B:B,Kategorien!A589,'DV-Bewegungsdaten'!D:D),3)</f>
        <v>0</v>
      </c>
      <c r="V589" s="324">
        <f>ROUND(SUMIF('DV-Bewegungsdaten'!B:B,Kategorien!A589,'DV-Bewegungsdaten'!E:E),3)</f>
        <v>0</v>
      </c>
      <c r="AD589" s="390">
        <f t="shared" si="109"/>
        <v>21.781000000000002</v>
      </c>
      <c r="AE589" s="390">
        <f t="shared" si="110"/>
        <v>22.438000000000002</v>
      </c>
      <c r="AF589" s="390">
        <f t="shared" si="111"/>
        <v>23.657000000000004</v>
      </c>
      <c r="AG589" s="390">
        <f t="shared" si="112"/>
        <v>23.024000000000001</v>
      </c>
      <c r="AH589" s="390">
        <f t="shared" si="113"/>
        <v>22.936000000000003</v>
      </c>
      <c r="AI589" s="390">
        <f t="shared" si="114"/>
        <v>23.468000000000004</v>
      </c>
      <c r="AJ589" s="390">
        <f t="shared" si="115"/>
        <v>22.751000000000001</v>
      </c>
      <c r="AK589" s="390">
        <f t="shared" si="116"/>
        <v>23.035000000000004</v>
      </c>
      <c r="AL589" s="390">
        <f t="shared" si="117"/>
        <v>23.145000000000003</v>
      </c>
      <c r="AM589" s="390">
        <f t="shared" si="118"/>
        <v>23.026000000000003</v>
      </c>
      <c r="AN589" s="390">
        <f t="shared" si="119"/>
        <v>22.620000000000005</v>
      </c>
      <c r="AO589" s="390">
        <f t="shared" si="120"/>
        <v>23.523000000000003</v>
      </c>
    </row>
    <row r="590" spans="1:41" ht="15" customHeight="1" x14ac:dyDescent="0.25">
      <c r="A590" s="127" t="s">
        <v>6710</v>
      </c>
      <c r="B590" s="125" t="s">
        <v>2077</v>
      </c>
      <c r="C590" s="125" t="s">
        <v>3998</v>
      </c>
      <c r="D590" s="125" t="s">
        <v>6711</v>
      </c>
      <c r="E590" s="125" t="s">
        <v>5279</v>
      </c>
      <c r="F590" s="126">
        <v>21.950000000000003</v>
      </c>
      <c r="G590" s="126">
        <v>22.150000000000002</v>
      </c>
      <c r="H590" s="126">
        <v>17.559999999999999</v>
      </c>
      <c r="I590" s="126"/>
      <c r="J590" s="317"/>
      <c r="K590" s="323">
        <f>ROUND(SUMIF('VGT-Bewegungsdaten'!B:B,A590,'VGT-Bewegungsdaten'!C:C),3)</f>
        <v>0</v>
      </c>
      <c r="L590" s="324">
        <f>ROUND(SUMIF('VGT-Bewegungsdaten'!B:B,$A590,'VGT-Bewegungsdaten'!D:D),2)</f>
        <v>0</v>
      </c>
      <c r="N590" s="376" t="s">
        <v>4930</v>
      </c>
      <c r="O590" s="376" t="s">
        <v>4940</v>
      </c>
      <c r="P590" s="326">
        <f>ROUND(SUMIF('AV-Bewegungsdaten'!B:B,A590,'AV-Bewegungsdaten'!C:C),3)</f>
        <v>0</v>
      </c>
      <c r="Q590" s="324">
        <f>ROUND(SUMIF('AV-Bewegungsdaten'!B:B,$A590,'AV-Bewegungsdaten'!D:D),2)</f>
        <v>0</v>
      </c>
      <c r="T590" s="327"/>
      <c r="U590" s="326">
        <f>ROUND(SUMIF('DV-Bewegungsdaten'!B:B,Kategorien!A590,'DV-Bewegungsdaten'!D:D),3)</f>
        <v>0</v>
      </c>
      <c r="V590" s="324">
        <f>ROUND(SUMIF('DV-Bewegungsdaten'!B:B,Kategorien!A590,'DV-Bewegungsdaten'!E:E),3)</f>
        <v>0</v>
      </c>
      <c r="AD590" s="390">
        <f t="shared" si="109"/>
        <v>17.211000000000002</v>
      </c>
      <c r="AE590" s="390">
        <f t="shared" si="110"/>
        <v>17.868000000000002</v>
      </c>
      <c r="AF590" s="390">
        <f t="shared" si="111"/>
        <v>19.087000000000003</v>
      </c>
      <c r="AG590" s="390">
        <f t="shared" si="112"/>
        <v>18.454000000000001</v>
      </c>
      <c r="AH590" s="390">
        <f t="shared" si="113"/>
        <v>18.366000000000003</v>
      </c>
      <c r="AI590" s="390">
        <f t="shared" si="114"/>
        <v>18.898000000000003</v>
      </c>
      <c r="AJ590" s="390">
        <f t="shared" si="115"/>
        <v>18.181000000000001</v>
      </c>
      <c r="AK590" s="390">
        <f t="shared" si="116"/>
        <v>18.465000000000003</v>
      </c>
      <c r="AL590" s="390">
        <f t="shared" si="117"/>
        <v>18.575000000000003</v>
      </c>
      <c r="AM590" s="390">
        <f t="shared" si="118"/>
        <v>18.456000000000003</v>
      </c>
      <c r="AN590" s="390">
        <f t="shared" si="119"/>
        <v>18.050000000000004</v>
      </c>
      <c r="AO590" s="390">
        <f t="shared" si="120"/>
        <v>18.953000000000003</v>
      </c>
    </row>
    <row r="591" spans="1:41" ht="15" customHeight="1" x14ac:dyDescent="0.25">
      <c r="A591" s="127" t="s">
        <v>6463</v>
      </c>
      <c r="B591" s="125" t="s">
        <v>2077</v>
      </c>
      <c r="C591" s="125" t="s">
        <v>3998</v>
      </c>
      <c r="D591" s="125" t="s">
        <v>5924</v>
      </c>
      <c r="E591" s="125" t="s">
        <v>5855</v>
      </c>
      <c r="F591" s="126">
        <v>14.49</v>
      </c>
      <c r="G591" s="126">
        <v>14.69</v>
      </c>
      <c r="H591" s="126">
        <v>11.59</v>
      </c>
      <c r="I591" s="126"/>
      <c r="J591" s="317"/>
      <c r="K591" s="323">
        <f>ROUND(SUMIF('VGT-Bewegungsdaten'!B:B,A591,'VGT-Bewegungsdaten'!C:C),3)</f>
        <v>0</v>
      </c>
      <c r="L591" s="324">
        <f>ROUND(SUMIF('VGT-Bewegungsdaten'!B:B,$A591,'VGT-Bewegungsdaten'!D:D),2)</f>
        <v>0</v>
      </c>
      <c r="N591" s="376" t="s">
        <v>4930</v>
      </c>
      <c r="O591" s="376" t="s">
        <v>4940</v>
      </c>
      <c r="P591" s="326">
        <f>ROUND(SUMIF('AV-Bewegungsdaten'!B:B,A591,'AV-Bewegungsdaten'!C:C),3)</f>
        <v>0</v>
      </c>
      <c r="Q591" s="324">
        <f>ROUND(SUMIF('AV-Bewegungsdaten'!B:B,$A591,'AV-Bewegungsdaten'!D:D),2)</f>
        <v>0</v>
      </c>
      <c r="T591" s="327"/>
      <c r="U591" s="326">
        <f>ROUND(SUMIF('DV-Bewegungsdaten'!B:B,Kategorien!A591,'DV-Bewegungsdaten'!D:D),3)</f>
        <v>0</v>
      </c>
      <c r="V591" s="324">
        <f>ROUND(SUMIF('DV-Bewegungsdaten'!B:B,Kategorien!A591,'DV-Bewegungsdaten'!E:E),3)</f>
        <v>0</v>
      </c>
      <c r="AD591" s="390">
        <f t="shared" si="109"/>
        <v>9.7509999999999994</v>
      </c>
      <c r="AE591" s="390">
        <f t="shared" si="110"/>
        <v>10.407999999999999</v>
      </c>
      <c r="AF591" s="390">
        <f t="shared" si="111"/>
        <v>11.626999999999999</v>
      </c>
      <c r="AG591" s="390">
        <f t="shared" si="112"/>
        <v>10.994</v>
      </c>
      <c r="AH591" s="390">
        <f t="shared" si="113"/>
        <v>10.905999999999999</v>
      </c>
      <c r="AI591" s="390">
        <f t="shared" si="114"/>
        <v>11.437999999999999</v>
      </c>
      <c r="AJ591" s="390">
        <f t="shared" si="115"/>
        <v>10.721</v>
      </c>
      <c r="AK591" s="390">
        <f t="shared" si="116"/>
        <v>11.004999999999999</v>
      </c>
      <c r="AL591" s="390">
        <f t="shared" si="117"/>
        <v>11.114999999999998</v>
      </c>
      <c r="AM591" s="390">
        <f t="shared" si="118"/>
        <v>10.995999999999999</v>
      </c>
      <c r="AN591" s="390">
        <f t="shared" si="119"/>
        <v>10.59</v>
      </c>
      <c r="AO591" s="390">
        <f t="shared" si="120"/>
        <v>11.492999999999999</v>
      </c>
    </row>
    <row r="592" spans="1:41" ht="15" customHeight="1" x14ac:dyDescent="0.25">
      <c r="A592" s="127" t="s">
        <v>5915</v>
      </c>
      <c r="B592" s="125" t="s">
        <v>2077</v>
      </c>
      <c r="C592" s="125" t="s">
        <v>3998</v>
      </c>
      <c r="D592" s="125" t="s">
        <v>5267</v>
      </c>
      <c r="E592" s="125" t="s">
        <v>4998</v>
      </c>
      <c r="F592" s="126">
        <v>25.55</v>
      </c>
      <c r="G592" s="126">
        <v>25.75</v>
      </c>
      <c r="H592" s="126">
        <v>20.440000000000001</v>
      </c>
      <c r="I592" s="126"/>
      <c r="J592" s="317"/>
      <c r="K592" s="323">
        <f>ROUND(SUMIF('VGT-Bewegungsdaten'!B:B,A592,'VGT-Bewegungsdaten'!C:C),3)</f>
        <v>0</v>
      </c>
      <c r="L592" s="324">
        <f>ROUND(SUMIF('VGT-Bewegungsdaten'!B:B,$A592,'VGT-Bewegungsdaten'!D:D),2)</f>
        <v>0</v>
      </c>
      <c r="N592" s="376" t="s">
        <v>4930</v>
      </c>
      <c r="O592" s="376" t="s">
        <v>4940</v>
      </c>
      <c r="P592" s="326">
        <f>ROUND(SUMIF('AV-Bewegungsdaten'!B:B,A592,'AV-Bewegungsdaten'!C:C),3)</f>
        <v>0</v>
      </c>
      <c r="Q592" s="324">
        <f>ROUND(SUMIF('AV-Bewegungsdaten'!B:B,$A592,'AV-Bewegungsdaten'!D:D),2)</f>
        <v>0</v>
      </c>
      <c r="T592" s="327"/>
      <c r="U592" s="326">
        <f>ROUND(SUMIF('DV-Bewegungsdaten'!B:B,Kategorien!A592,'DV-Bewegungsdaten'!D:D),3)</f>
        <v>0</v>
      </c>
      <c r="V592" s="324">
        <f>ROUND(SUMIF('DV-Bewegungsdaten'!B:B,Kategorien!A592,'DV-Bewegungsdaten'!E:E),3)</f>
        <v>0</v>
      </c>
      <c r="AD592" s="390">
        <f t="shared" si="109"/>
        <v>20.811</v>
      </c>
      <c r="AE592" s="390">
        <f t="shared" si="110"/>
        <v>21.468</v>
      </c>
      <c r="AF592" s="390">
        <f t="shared" si="111"/>
        <v>22.687000000000001</v>
      </c>
      <c r="AG592" s="390">
        <f t="shared" si="112"/>
        <v>22.053999999999998</v>
      </c>
      <c r="AH592" s="390">
        <f t="shared" si="113"/>
        <v>21.966000000000001</v>
      </c>
      <c r="AI592" s="390">
        <f t="shared" si="114"/>
        <v>22.498000000000001</v>
      </c>
      <c r="AJ592" s="390">
        <f t="shared" si="115"/>
        <v>21.780999999999999</v>
      </c>
      <c r="AK592" s="390">
        <f t="shared" si="116"/>
        <v>22.065000000000001</v>
      </c>
      <c r="AL592" s="390">
        <f t="shared" si="117"/>
        <v>22.175000000000001</v>
      </c>
      <c r="AM592" s="390">
        <f t="shared" si="118"/>
        <v>22.056000000000001</v>
      </c>
      <c r="AN592" s="390">
        <f t="shared" si="119"/>
        <v>21.65</v>
      </c>
      <c r="AO592" s="390">
        <f t="shared" si="120"/>
        <v>22.553000000000001</v>
      </c>
    </row>
    <row r="593" spans="1:41" ht="15" customHeight="1" x14ac:dyDescent="0.25">
      <c r="A593" s="127" t="s">
        <v>5916</v>
      </c>
      <c r="B593" s="125" t="s">
        <v>2077</v>
      </c>
      <c r="C593" s="125" t="s">
        <v>3998</v>
      </c>
      <c r="D593" s="125" t="s">
        <v>5273</v>
      </c>
      <c r="E593" s="125" t="s">
        <v>4998</v>
      </c>
      <c r="F593" s="126">
        <v>20.98</v>
      </c>
      <c r="G593" s="126">
        <v>21.18</v>
      </c>
      <c r="H593" s="126">
        <v>16.78</v>
      </c>
      <c r="I593" s="126"/>
      <c r="J593" s="317"/>
      <c r="K593" s="323">
        <f>ROUND(SUMIF('VGT-Bewegungsdaten'!B:B,A593,'VGT-Bewegungsdaten'!C:C),3)</f>
        <v>0</v>
      </c>
      <c r="L593" s="324">
        <f>ROUND(SUMIF('VGT-Bewegungsdaten'!B:B,$A593,'VGT-Bewegungsdaten'!D:D),2)</f>
        <v>0</v>
      </c>
      <c r="N593" s="376" t="s">
        <v>4930</v>
      </c>
      <c r="O593" s="376" t="s">
        <v>4940</v>
      </c>
      <c r="P593" s="326">
        <f>ROUND(SUMIF('AV-Bewegungsdaten'!B:B,A593,'AV-Bewegungsdaten'!C:C),3)</f>
        <v>0</v>
      </c>
      <c r="Q593" s="324">
        <f>ROUND(SUMIF('AV-Bewegungsdaten'!B:B,$A593,'AV-Bewegungsdaten'!D:D),2)</f>
        <v>0</v>
      </c>
      <c r="T593" s="327"/>
      <c r="U593" s="326">
        <f>ROUND(SUMIF('DV-Bewegungsdaten'!B:B,Kategorien!A593,'DV-Bewegungsdaten'!D:D),3)</f>
        <v>0</v>
      </c>
      <c r="V593" s="324">
        <f>ROUND(SUMIF('DV-Bewegungsdaten'!B:B,Kategorien!A593,'DV-Bewegungsdaten'!E:E),3)</f>
        <v>0</v>
      </c>
      <c r="AD593" s="390">
        <f t="shared" ref="AD593:AD656" si="121">MAX(0,$G593-AR$9)</f>
        <v>16.241</v>
      </c>
      <c r="AE593" s="390">
        <f t="shared" ref="AE593:AE656" si="122">MAX(0,$G593-AS$9)</f>
        <v>16.898</v>
      </c>
      <c r="AF593" s="390">
        <f t="shared" ref="AF593:AF656" si="123">MAX(0,$G593-AT$9)</f>
        <v>18.117000000000001</v>
      </c>
      <c r="AG593" s="390">
        <f t="shared" ref="AG593:AG656" si="124">MAX(0,$G593-AU$9)</f>
        <v>17.483999999999998</v>
      </c>
      <c r="AH593" s="390">
        <f t="shared" ref="AH593:AH656" si="125">MAX(0,$G593-AV$9)</f>
        <v>17.396000000000001</v>
      </c>
      <c r="AI593" s="390">
        <f t="shared" ref="AI593:AI656" si="126">MAX(0,$G593-AW$9)</f>
        <v>17.928000000000001</v>
      </c>
      <c r="AJ593" s="390">
        <f t="shared" ref="AJ593:AJ656" si="127">MAX(0,$G593-AX$9)</f>
        <v>17.210999999999999</v>
      </c>
      <c r="AK593" s="390">
        <f t="shared" ref="AK593:AK656" si="128">MAX(0,$G593-AY$9)</f>
        <v>17.495000000000001</v>
      </c>
      <c r="AL593" s="390">
        <f t="shared" ref="AL593:AL656" si="129">MAX(0,$G593-AZ$9)</f>
        <v>17.605</v>
      </c>
      <c r="AM593" s="390">
        <f t="shared" ref="AM593:AM656" si="130">MAX(0,$G593-BA$9)</f>
        <v>17.486000000000001</v>
      </c>
      <c r="AN593" s="390">
        <f t="shared" ref="AN593:AN656" si="131">MAX(0,$G593-BB$9)</f>
        <v>17.079999999999998</v>
      </c>
      <c r="AO593" s="390">
        <f t="shared" ref="AO593:AO656" si="132">MAX(0,$G593-BC$9)</f>
        <v>17.983000000000001</v>
      </c>
    </row>
    <row r="594" spans="1:41" ht="15" customHeight="1" x14ac:dyDescent="0.25">
      <c r="A594" s="127" t="s">
        <v>5917</v>
      </c>
      <c r="B594" s="125" t="s">
        <v>2077</v>
      </c>
      <c r="C594" s="125" t="s">
        <v>3998</v>
      </c>
      <c r="D594" s="125" t="s">
        <v>5918</v>
      </c>
      <c r="E594" s="125" t="s">
        <v>5855</v>
      </c>
      <c r="F594" s="126">
        <v>25.490000000000002</v>
      </c>
      <c r="G594" s="126">
        <v>25.69</v>
      </c>
      <c r="H594" s="126">
        <v>20.39</v>
      </c>
      <c r="I594" s="126"/>
      <c r="J594" s="317"/>
      <c r="K594" s="323">
        <f>ROUND(SUMIF('VGT-Bewegungsdaten'!B:B,A594,'VGT-Bewegungsdaten'!C:C),3)</f>
        <v>0</v>
      </c>
      <c r="L594" s="324">
        <f>ROUND(SUMIF('VGT-Bewegungsdaten'!B:B,$A594,'VGT-Bewegungsdaten'!D:D),2)</f>
        <v>0</v>
      </c>
      <c r="N594" s="376" t="s">
        <v>4930</v>
      </c>
      <c r="O594" s="376" t="s">
        <v>4940</v>
      </c>
      <c r="P594" s="326">
        <f>ROUND(SUMIF('AV-Bewegungsdaten'!B:B,A594,'AV-Bewegungsdaten'!C:C),3)</f>
        <v>0</v>
      </c>
      <c r="Q594" s="324">
        <f>ROUND(SUMIF('AV-Bewegungsdaten'!B:B,$A594,'AV-Bewegungsdaten'!D:D),2)</f>
        <v>0</v>
      </c>
      <c r="T594" s="327"/>
      <c r="U594" s="326">
        <f>ROUND(SUMIF('DV-Bewegungsdaten'!B:B,Kategorien!A594,'DV-Bewegungsdaten'!D:D),3)</f>
        <v>0</v>
      </c>
      <c r="V594" s="324">
        <f>ROUND(SUMIF('DV-Bewegungsdaten'!B:B,Kategorien!A594,'DV-Bewegungsdaten'!E:E),3)</f>
        <v>0</v>
      </c>
      <c r="AD594" s="390">
        <f t="shared" si="121"/>
        <v>20.751000000000001</v>
      </c>
      <c r="AE594" s="390">
        <f t="shared" si="122"/>
        <v>21.408000000000001</v>
      </c>
      <c r="AF594" s="390">
        <f t="shared" si="123"/>
        <v>22.627000000000002</v>
      </c>
      <c r="AG594" s="390">
        <f t="shared" si="124"/>
        <v>21.994</v>
      </c>
      <c r="AH594" s="390">
        <f t="shared" si="125"/>
        <v>21.906000000000002</v>
      </c>
      <c r="AI594" s="390">
        <f t="shared" si="126"/>
        <v>22.438000000000002</v>
      </c>
      <c r="AJ594" s="390">
        <f t="shared" si="127"/>
        <v>21.721</v>
      </c>
      <c r="AK594" s="390">
        <f t="shared" si="128"/>
        <v>22.005000000000003</v>
      </c>
      <c r="AL594" s="390">
        <f t="shared" si="129"/>
        <v>22.115000000000002</v>
      </c>
      <c r="AM594" s="390">
        <f t="shared" si="130"/>
        <v>21.996000000000002</v>
      </c>
      <c r="AN594" s="390">
        <f t="shared" si="131"/>
        <v>21.590000000000003</v>
      </c>
      <c r="AO594" s="390">
        <f t="shared" si="132"/>
        <v>22.493000000000002</v>
      </c>
    </row>
    <row r="595" spans="1:41" ht="15" customHeight="1" x14ac:dyDescent="0.25">
      <c r="A595" s="127" t="s">
        <v>6464</v>
      </c>
      <c r="B595" s="125" t="s">
        <v>2077</v>
      </c>
      <c r="C595" s="125" t="s">
        <v>3998</v>
      </c>
      <c r="D595" s="125" t="s">
        <v>5927</v>
      </c>
      <c r="E595" s="125" t="s">
        <v>5855</v>
      </c>
      <c r="F595" s="126">
        <v>12.92</v>
      </c>
      <c r="G595" s="126">
        <v>13.12</v>
      </c>
      <c r="H595" s="126">
        <v>10.34</v>
      </c>
      <c r="I595" s="126"/>
      <c r="J595" s="317"/>
      <c r="K595" s="323">
        <f>ROUND(SUMIF('VGT-Bewegungsdaten'!B:B,A595,'VGT-Bewegungsdaten'!C:C),3)</f>
        <v>0</v>
      </c>
      <c r="L595" s="324">
        <f>ROUND(SUMIF('VGT-Bewegungsdaten'!B:B,$A595,'VGT-Bewegungsdaten'!D:D),2)</f>
        <v>0</v>
      </c>
      <c r="N595" s="376" t="s">
        <v>4930</v>
      </c>
      <c r="O595" s="376" t="s">
        <v>4940</v>
      </c>
      <c r="P595" s="326">
        <f>ROUND(SUMIF('AV-Bewegungsdaten'!B:B,A595,'AV-Bewegungsdaten'!C:C),3)</f>
        <v>0</v>
      </c>
      <c r="Q595" s="324">
        <f>ROUND(SUMIF('AV-Bewegungsdaten'!B:B,$A595,'AV-Bewegungsdaten'!D:D),2)</f>
        <v>0</v>
      </c>
      <c r="T595" s="327"/>
      <c r="U595" s="326">
        <f>ROUND(SUMIF('DV-Bewegungsdaten'!B:B,Kategorien!A595,'DV-Bewegungsdaten'!D:D),3)</f>
        <v>0</v>
      </c>
      <c r="V595" s="324">
        <f>ROUND(SUMIF('DV-Bewegungsdaten'!B:B,Kategorien!A595,'DV-Bewegungsdaten'!E:E),3)</f>
        <v>0</v>
      </c>
      <c r="AD595" s="390">
        <f t="shared" si="121"/>
        <v>8.1809999999999992</v>
      </c>
      <c r="AE595" s="390">
        <f t="shared" si="122"/>
        <v>8.8379999999999992</v>
      </c>
      <c r="AF595" s="390">
        <f t="shared" si="123"/>
        <v>10.056999999999999</v>
      </c>
      <c r="AG595" s="390">
        <f t="shared" si="124"/>
        <v>9.4239999999999995</v>
      </c>
      <c r="AH595" s="390">
        <f t="shared" si="125"/>
        <v>9.3359999999999985</v>
      </c>
      <c r="AI595" s="390">
        <f t="shared" si="126"/>
        <v>9.8679999999999986</v>
      </c>
      <c r="AJ595" s="390">
        <f t="shared" si="127"/>
        <v>9.1509999999999998</v>
      </c>
      <c r="AK595" s="390">
        <f t="shared" si="128"/>
        <v>9.4349999999999987</v>
      </c>
      <c r="AL595" s="390">
        <f t="shared" si="129"/>
        <v>9.5449999999999982</v>
      </c>
      <c r="AM595" s="390">
        <f t="shared" si="130"/>
        <v>9.4259999999999984</v>
      </c>
      <c r="AN595" s="390">
        <f t="shared" si="131"/>
        <v>9.02</v>
      </c>
      <c r="AO595" s="390">
        <f t="shared" si="132"/>
        <v>9.9229999999999983</v>
      </c>
    </row>
    <row r="596" spans="1:41" ht="15" customHeight="1" x14ac:dyDescent="0.25">
      <c r="A596" s="127" t="s">
        <v>5919</v>
      </c>
      <c r="B596" s="125" t="s">
        <v>2077</v>
      </c>
      <c r="C596" s="125" t="s">
        <v>3998</v>
      </c>
      <c r="D596" s="125" t="s">
        <v>5920</v>
      </c>
      <c r="E596" s="125" t="s">
        <v>5855</v>
      </c>
      <c r="F596" s="126">
        <v>20.92</v>
      </c>
      <c r="G596" s="126">
        <v>21.12</v>
      </c>
      <c r="H596" s="126">
        <v>16.739999999999998</v>
      </c>
      <c r="I596" s="126"/>
      <c r="J596" s="317"/>
      <c r="K596" s="323">
        <f>ROUND(SUMIF('VGT-Bewegungsdaten'!B:B,A596,'VGT-Bewegungsdaten'!C:C),3)</f>
        <v>0</v>
      </c>
      <c r="L596" s="324">
        <f>ROUND(SUMIF('VGT-Bewegungsdaten'!B:B,$A596,'VGT-Bewegungsdaten'!D:D),2)</f>
        <v>0</v>
      </c>
      <c r="N596" s="376" t="s">
        <v>4930</v>
      </c>
      <c r="O596" s="376" t="s">
        <v>4940</v>
      </c>
      <c r="P596" s="326">
        <f>ROUND(SUMIF('AV-Bewegungsdaten'!B:B,A596,'AV-Bewegungsdaten'!C:C),3)</f>
        <v>0</v>
      </c>
      <c r="Q596" s="324">
        <f>ROUND(SUMIF('AV-Bewegungsdaten'!B:B,$A596,'AV-Bewegungsdaten'!D:D),2)</f>
        <v>0</v>
      </c>
      <c r="T596" s="327"/>
      <c r="U596" s="326">
        <f>ROUND(SUMIF('DV-Bewegungsdaten'!B:B,Kategorien!A596,'DV-Bewegungsdaten'!D:D),3)</f>
        <v>0</v>
      </c>
      <c r="V596" s="324">
        <f>ROUND(SUMIF('DV-Bewegungsdaten'!B:B,Kategorien!A596,'DV-Bewegungsdaten'!E:E),3)</f>
        <v>0</v>
      </c>
      <c r="AD596" s="390">
        <f t="shared" si="121"/>
        <v>16.181000000000001</v>
      </c>
      <c r="AE596" s="390">
        <f t="shared" si="122"/>
        <v>16.838000000000001</v>
      </c>
      <c r="AF596" s="390">
        <f t="shared" si="123"/>
        <v>18.057000000000002</v>
      </c>
      <c r="AG596" s="390">
        <f t="shared" si="124"/>
        <v>17.423999999999999</v>
      </c>
      <c r="AH596" s="390">
        <f t="shared" si="125"/>
        <v>17.336000000000002</v>
      </c>
      <c r="AI596" s="390">
        <f t="shared" si="126"/>
        <v>17.868000000000002</v>
      </c>
      <c r="AJ596" s="390">
        <f t="shared" si="127"/>
        <v>17.151</v>
      </c>
      <c r="AK596" s="390">
        <f t="shared" si="128"/>
        <v>17.435000000000002</v>
      </c>
      <c r="AL596" s="390">
        <f t="shared" si="129"/>
        <v>17.545000000000002</v>
      </c>
      <c r="AM596" s="390">
        <f t="shared" si="130"/>
        <v>17.426000000000002</v>
      </c>
      <c r="AN596" s="390">
        <f t="shared" si="131"/>
        <v>17.020000000000003</v>
      </c>
      <c r="AO596" s="390">
        <f t="shared" si="132"/>
        <v>17.923000000000002</v>
      </c>
    </row>
    <row r="597" spans="1:41" ht="15" customHeight="1" x14ac:dyDescent="0.25">
      <c r="A597" s="127" t="s">
        <v>6465</v>
      </c>
      <c r="B597" s="125" t="s">
        <v>2077</v>
      </c>
      <c r="C597" s="125" t="s">
        <v>3998</v>
      </c>
      <c r="D597" s="125" t="s">
        <v>5932</v>
      </c>
      <c r="E597" s="125" t="s">
        <v>5855</v>
      </c>
      <c r="F597" s="126">
        <v>11.92</v>
      </c>
      <c r="G597" s="126">
        <v>12.12</v>
      </c>
      <c r="H597" s="126">
        <v>9.5399999999999991</v>
      </c>
      <c r="I597" s="126"/>
      <c r="J597" s="317"/>
      <c r="K597" s="323">
        <f>ROUND(SUMIF('VGT-Bewegungsdaten'!B:B,A597,'VGT-Bewegungsdaten'!C:C),3)</f>
        <v>0</v>
      </c>
      <c r="L597" s="324">
        <f>ROUND(SUMIF('VGT-Bewegungsdaten'!B:B,$A597,'VGT-Bewegungsdaten'!D:D),2)</f>
        <v>0</v>
      </c>
      <c r="N597" s="376" t="s">
        <v>4930</v>
      </c>
      <c r="O597" s="376" t="s">
        <v>4940</v>
      </c>
      <c r="P597" s="326">
        <f>ROUND(SUMIF('AV-Bewegungsdaten'!B:B,A597,'AV-Bewegungsdaten'!C:C),3)</f>
        <v>0</v>
      </c>
      <c r="Q597" s="324">
        <f>ROUND(SUMIF('AV-Bewegungsdaten'!B:B,$A597,'AV-Bewegungsdaten'!D:D),2)</f>
        <v>0</v>
      </c>
      <c r="T597" s="327"/>
      <c r="U597" s="326">
        <f>ROUND(SUMIF('DV-Bewegungsdaten'!B:B,Kategorien!A597,'DV-Bewegungsdaten'!D:D),3)</f>
        <v>0</v>
      </c>
      <c r="V597" s="324">
        <f>ROUND(SUMIF('DV-Bewegungsdaten'!B:B,Kategorien!A597,'DV-Bewegungsdaten'!E:E),3)</f>
        <v>0</v>
      </c>
      <c r="AD597" s="390">
        <f t="shared" si="121"/>
        <v>7.1809999999999992</v>
      </c>
      <c r="AE597" s="390">
        <f t="shared" si="122"/>
        <v>7.8379999999999992</v>
      </c>
      <c r="AF597" s="390">
        <f t="shared" si="123"/>
        <v>9.0569999999999986</v>
      </c>
      <c r="AG597" s="390">
        <f t="shared" si="124"/>
        <v>8.4239999999999995</v>
      </c>
      <c r="AH597" s="390">
        <f t="shared" si="125"/>
        <v>8.3359999999999985</v>
      </c>
      <c r="AI597" s="390">
        <f t="shared" si="126"/>
        <v>8.8679999999999986</v>
      </c>
      <c r="AJ597" s="390">
        <f t="shared" si="127"/>
        <v>8.1509999999999998</v>
      </c>
      <c r="AK597" s="390">
        <f t="shared" si="128"/>
        <v>8.4349999999999987</v>
      </c>
      <c r="AL597" s="390">
        <f t="shared" si="129"/>
        <v>8.5449999999999982</v>
      </c>
      <c r="AM597" s="390">
        <f t="shared" si="130"/>
        <v>8.4259999999999984</v>
      </c>
      <c r="AN597" s="390">
        <f t="shared" si="131"/>
        <v>8.02</v>
      </c>
      <c r="AO597" s="390">
        <f t="shared" si="132"/>
        <v>8.9229999999999983</v>
      </c>
    </row>
    <row r="598" spans="1:41" ht="15" customHeight="1" x14ac:dyDescent="0.25">
      <c r="A598" s="127" t="s">
        <v>6466</v>
      </c>
      <c r="B598" s="125" t="s">
        <v>2077</v>
      </c>
      <c r="C598" s="125" t="s">
        <v>3998</v>
      </c>
      <c r="D598" s="125" t="s">
        <v>6467</v>
      </c>
      <c r="E598" s="125" t="s">
        <v>5855</v>
      </c>
      <c r="F598" s="126">
        <v>11.42</v>
      </c>
      <c r="G598" s="126">
        <v>11.62</v>
      </c>
      <c r="H598" s="126">
        <v>9.14</v>
      </c>
      <c r="I598" s="126"/>
      <c r="J598" s="317"/>
      <c r="K598" s="323">
        <f>ROUND(SUMIF('VGT-Bewegungsdaten'!B:B,A598,'VGT-Bewegungsdaten'!C:C),3)</f>
        <v>0</v>
      </c>
      <c r="L598" s="324">
        <f>ROUND(SUMIF('VGT-Bewegungsdaten'!B:B,$A598,'VGT-Bewegungsdaten'!D:D),2)</f>
        <v>0</v>
      </c>
      <c r="N598" s="376" t="s">
        <v>4930</v>
      </c>
      <c r="O598" s="376" t="s">
        <v>4940</v>
      </c>
      <c r="P598" s="326">
        <f>ROUND(SUMIF('AV-Bewegungsdaten'!B:B,A598,'AV-Bewegungsdaten'!C:C),3)</f>
        <v>0</v>
      </c>
      <c r="Q598" s="324">
        <f>ROUND(SUMIF('AV-Bewegungsdaten'!B:B,$A598,'AV-Bewegungsdaten'!D:D),2)</f>
        <v>0</v>
      </c>
      <c r="T598" s="327"/>
      <c r="U598" s="326">
        <f>ROUND(SUMIF('DV-Bewegungsdaten'!B:B,Kategorien!A598,'DV-Bewegungsdaten'!D:D),3)</f>
        <v>0</v>
      </c>
      <c r="V598" s="324">
        <f>ROUND(SUMIF('DV-Bewegungsdaten'!B:B,Kategorien!A598,'DV-Bewegungsdaten'!E:E),3)</f>
        <v>0</v>
      </c>
      <c r="AD598" s="390">
        <f t="shared" si="121"/>
        <v>6.6809999999999992</v>
      </c>
      <c r="AE598" s="390">
        <f t="shared" si="122"/>
        <v>7.3379999999999992</v>
      </c>
      <c r="AF598" s="390">
        <f t="shared" si="123"/>
        <v>8.5569999999999986</v>
      </c>
      <c r="AG598" s="390">
        <f t="shared" si="124"/>
        <v>7.9239999999999995</v>
      </c>
      <c r="AH598" s="390">
        <f t="shared" si="125"/>
        <v>7.8359999999999994</v>
      </c>
      <c r="AI598" s="390">
        <f t="shared" si="126"/>
        <v>8.3679999999999986</v>
      </c>
      <c r="AJ598" s="390">
        <f t="shared" si="127"/>
        <v>7.6509999999999998</v>
      </c>
      <c r="AK598" s="390">
        <f t="shared" si="128"/>
        <v>7.9349999999999987</v>
      </c>
      <c r="AL598" s="390">
        <f t="shared" si="129"/>
        <v>8.0449999999999982</v>
      </c>
      <c r="AM598" s="390">
        <f t="shared" si="130"/>
        <v>7.9259999999999993</v>
      </c>
      <c r="AN598" s="390">
        <f t="shared" si="131"/>
        <v>7.52</v>
      </c>
      <c r="AO598" s="390">
        <f t="shared" si="132"/>
        <v>8.4229999999999983</v>
      </c>
    </row>
    <row r="599" spans="1:41" ht="15" customHeight="1" x14ac:dyDescent="0.25">
      <c r="A599" s="127" t="s">
        <v>1725</v>
      </c>
      <c r="B599" s="125" t="s">
        <v>2077</v>
      </c>
      <c r="C599" s="125" t="s">
        <v>3999</v>
      </c>
      <c r="D599" s="125" t="s">
        <v>1535</v>
      </c>
      <c r="E599" s="125" t="s">
        <v>2452</v>
      </c>
      <c r="F599" s="126">
        <v>11.67</v>
      </c>
      <c r="G599" s="126">
        <v>11.87</v>
      </c>
      <c r="H599" s="126">
        <v>9.34</v>
      </c>
      <c r="I599" s="126"/>
      <c r="J599" s="317"/>
      <c r="K599" s="323">
        <f>ROUND(SUMIF('VGT-Bewegungsdaten'!B:B,A599,'VGT-Bewegungsdaten'!C:C),3)</f>
        <v>0</v>
      </c>
      <c r="L599" s="324">
        <f>ROUND(SUMIF('VGT-Bewegungsdaten'!B:B,$A599,'VGT-Bewegungsdaten'!D:D),2)</f>
        <v>0</v>
      </c>
      <c r="N599" s="376" t="s">
        <v>4930</v>
      </c>
      <c r="O599" s="376" t="s">
        <v>4940</v>
      </c>
      <c r="P599" s="326">
        <f>ROUND(SUMIF('AV-Bewegungsdaten'!B:B,A599,'AV-Bewegungsdaten'!C:C),3)</f>
        <v>0</v>
      </c>
      <c r="Q599" s="324">
        <f>ROUND(SUMIF('AV-Bewegungsdaten'!B:B,$A599,'AV-Bewegungsdaten'!D:D),2)</f>
        <v>0</v>
      </c>
      <c r="T599" s="327"/>
      <c r="U599" s="326">
        <f>ROUND(SUMIF('DV-Bewegungsdaten'!B:B,Kategorien!A599,'DV-Bewegungsdaten'!D:D),3)</f>
        <v>0</v>
      </c>
      <c r="V599" s="324">
        <f>ROUND(SUMIF('DV-Bewegungsdaten'!B:B,Kategorien!A599,'DV-Bewegungsdaten'!E:E),3)</f>
        <v>0</v>
      </c>
      <c r="AD599" s="390">
        <f t="shared" si="121"/>
        <v>6.9309999999999992</v>
      </c>
      <c r="AE599" s="390">
        <f t="shared" si="122"/>
        <v>7.5879999999999992</v>
      </c>
      <c r="AF599" s="390">
        <f t="shared" si="123"/>
        <v>8.8069999999999986</v>
      </c>
      <c r="AG599" s="390">
        <f t="shared" si="124"/>
        <v>8.1739999999999995</v>
      </c>
      <c r="AH599" s="390">
        <f t="shared" si="125"/>
        <v>8.0859999999999985</v>
      </c>
      <c r="AI599" s="390">
        <f t="shared" si="126"/>
        <v>8.6179999999999986</v>
      </c>
      <c r="AJ599" s="390">
        <f t="shared" si="127"/>
        <v>7.9009999999999998</v>
      </c>
      <c r="AK599" s="390">
        <f t="shared" si="128"/>
        <v>8.1849999999999987</v>
      </c>
      <c r="AL599" s="390">
        <f t="shared" si="129"/>
        <v>8.2949999999999982</v>
      </c>
      <c r="AM599" s="390">
        <f t="shared" si="130"/>
        <v>8.1759999999999984</v>
      </c>
      <c r="AN599" s="390">
        <f t="shared" si="131"/>
        <v>7.77</v>
      </c>
      <c r="AO599" s="390">
        <f t="shared" si="132"/>
        <v>8.6729999999999983</v>
      </c>
    </row>
    <row r="600" spans="1:41" ht="15" customHeight="1" x14ac:dyDescent="0.25">
      <c r="A600" s="127" t="s">
        <v>1726</v>
      </c>
      <c r="B600" s="125" t="s">
        <v>2077</v>
      </c>
      <c r="C600" s="125" t="s">
        <v>3999</v>
      </c>
      <c r="D600" s="125" t="s">
        <v>1537</v>
      </c>
      <c r="E600" s="125" t="s">
        <v>1538</v>
      </c>
      <c r="F600" s="126">
        <v>14.67</v>
      </c>
      <c r="G600" s="126">
        <v>14.87</v>
      </c>
      <c r="H600" s="126">
        <v>11.74</v>
      </c>
      <c r="I600" s="126"/>
      <c r="J600" s="317"/>
      <c r="K600" s="323">
        <f>ROUND(SUMIF('VGT-Bewegungsdaten'!B:B,A600,'VGT-Bewegungsdaten'!C:C),3)</f>
        <v>0</v>
      </c>
      <c r="L600" s="324">
        <f>ROUND(SUMIF('VGT-Bewegungsdaten'!B:B,$A600,'VGT-Bewegungsdaten'!D:D),2)</f>
        <v>0</v>
      </c>
      <c r="N600" s="376" t="s">
        <v>4930</v>
      </c>
      <c r="O600" s="376" t="s">
        <v>4940</v>
      </c>
      <c r="P600" s="326">
        <f>ROUND(SUMIF('AV-Bewegungsdaten'!B:B,A600,'AV-Bewegungsdaten'!C:C),3)</f>
        <v>0</v>
      </c>
      <c r="Q600" s="324">
        <f>ROUND(SUMIF('AV-Bewegungsdaten'!B:B,$A600,'AV-Bewegungsdaten'!D:D),2)</f>
        <v>0</v>
      </c>
      <c r="T600" s="327"/>
      <c r="U600" s="326">
        <f>ROUND(SUMIF('DV-Bewegungsdaten'!B:B,Kategorien!A600,'DV-Bewegungsdaten'!D:D),3)</f>
        <v>0</v>
      </c>
      <c r="V600" s="324">
        <f>ROUND(SUMIF('DV-Bewegungsdaten'!B:B,Kategorien!A600,'DV-Bewegungsdaten'!E:E),3)</f>
        <v>0</v>
      </c>
      <c r="AD600" s="390">
        <f t="shared" si="121"/>
        <v>9.9309999999999992</v>
      </c>
      <c r="AE600" s="390">
        <f t="shared" si="122"/>
        <v>10.587999999999999</v>
      </c>
      <c r="AF600" s="390">
        <f t="shared" si="123"/>
        <v>11.806999999999999</v>
      </c>
      <c r="AG600" s="390">
        <f t="shared" si="124"/>
        <v>11.173999999999999</v>
      </c>
      <c r="AH600" s="390">
        <f t="shared" si="125"/>
        <v>11.085999999999999</v>
      </c>
      <c r="AI600" s="390">
        <f t="shared" si="126"/>
        <v>11.617999999999999</v>
      </c>
      <c r="AJ600" s="390">
        <f t="shared" si="127"/>
        <v>10.901</v>
      </c>
      <c r="AK600" s="390">
        <f t="shared" si="128"/>
        <v>11.184999999999999</v>
      </c>
      <c r="AL600" s="390">
        <f t="shared" si="129"/>
        <v>11.294999999999998</v>
      </c>
      <c r="AM600" s="390">
        <f t="shared" si="130"/>
        <v>11.175999999999998</v>
      </c>
      <c r="AN600" s="390">
        <f t="shared" si="131"/>
        <v>10.77</v>
      </c>
      <c r="AO600" s="390">
        <f t="shared" si="132"/>
        <v>11.672999999999998</v>
      </c>
    </row>
    <row r="601" spans="1:41" ht="15" customHeight="1" x14ac:dyDescent="0.25">
      <c r="A601" s="127" t="s">
        <v>1727</v>
      </c>
      <c r="B601" s="125" t="s">
        <v>2077</v>
      </c>
      <c r="C601" s="125" t="s">
        <v>3999</v>
      </c>
      <c r="D601" s="125" t="s">
        <v>1540</v>
      </c>
      <c r="E601" s="125" t="s">
        <v>1541</v>
      </c>
      <c r="F601" s="126">
        <v>14.67</v>
      </c>
      <c r="G601" s="126">
        <v>14.87</v>
      </c>
      <c r="H601" s="126">
        <v>11.74</v>
      </c>
      <c r="I601" s="126"/>
      <c r="J601" s="317"/>
      <c r="K601" s="323">
        <f>ROUND(SUMIF('VGT-Bewegungsdaten'!B:B,A601,'VGT-Bewegungsdaten'!C:C),3)</f>
        <v>0</v>
      </c>
      <c r="L601" s="324">
        <f>ROUND(SUMIF('VGT-Bewegungsdaten'!B:B,$A601,'VGT-Bewegungsdaten'!D:D),2)</f>
        <v>0</v>
      </c>
      <c r="N601" s="376" t="s">
        <v>4930</v>
      </c>
      <c r="O601" s="376" t="s">
        <v>4940</v>
      </c>
      <c r="P601" s="326">
        <f>ROUND(SUMIF('AV-Bewegungsdaten'!B:B,A601,'AV-Bewegungsdaten'!C:C),3)</f>
        <v>0</v>
      </c>
      <c r="Q601" s="324">
        <f>ROUND(SUMIF('AV-Bewegungsdaten'!B:B,$A601,'AV-Bewegungsdaten'!D:D),2)</f>
        <v>0</v>
      </c>
      <c r="T601" s="327"/>
      <c r="U601" s="326">
        <f>ROUND(SUMIF('DV-Bewegungsdaten'!B:B,Kategorien!A601,'DV-Bewegungsdaten'!D:D),3)</f>
        <v>0</v>
      </c>
      <c r="V601" s="324">
        <f>ROUND(SUMIF('DV-Bewegungsdaten'!B:B,Kategorien!A601,'DV-Bewegungsdaten'!E:E),3)</f>
        <v>0</v>
      </c>
      <c r="AD601" s="390">
        <f t="shared" si="121"/>
        <v>9.9309999999999992</v>
      </c>
      <c r="AE601" s="390">
        <f t="shared" si="122"/>
        <v>10.587999999999999</v>
      </c>
      <c r="AF601" s="390">
        <f t="shared" si="123"/>
        <v>11.806999999999999</v>
      </c>
      <c r="AG601" s="390">
        <f t="shared" si="124"/>
        <v>11.173999999999999</v>
      </c>
      <c r="AH601" s="390">
        <f t="shared" si="125"/>
        <v>11.085999999999999</v>
      </c>
      <c r="AI601" s="390">
        <f t="shared" si="126"/>
        <v>11.617999999999999</v>
      </c>
      <c r="AJ601" s="390">
        <f t="shared" si="127"/>
        <v>10.901</v>
      </c>
      <c r="AK601" s="390">
        <f t="shared" si="128"/>
        <v>11.184999999999999</v>
      </c>
      <c r="AL601" s="390">
        <f t="shared" si="129"/>
        <v>11.294999999999998</v>
      </c>
      <c r="AM601" s="390">
        <f t="shared" si="130"/>
        <v>11.175999999999998</v>
      </c>
      <c r="AN601" s="390">
        <f t="shared" si="131"/>
        <v>10.77</v>
      </c>
      <c r="AO601" s="390">
        <f t="shared" si="132"/>
        <v>11.672999999999998</v>
      </c>
    </row>
    <row r="602" spans="1:41" ht="15" customHeight="1" x14ac:dyDescent="0.25">
      <c r="A602" s="127" t="s">
        <v>2631</v>
      </c>
      <c r="B602" s="125" t="s">
        <v>2077</v>
      </c>
      <c r="C602" s="125" t="s">
        <v>3999</v>
      </c>
      <c r="D602" s="125" t="s">
        <v>2544</v>
      </c>
      <c r="E602" s="125" t="s">
        <v>2545</v>
      </c>
      <c r="F602" s="126">
        <v>14.64</v>
      </c>
      <c r="G602" s="126">
        <v>14.84</v>
      </c>
      <c r="H602" s="126">
        <v>11.71</v>
      </c>
      <c r="I602" s="126"/>
      <c r="J602" s="317"/>
      <c r="K602" s="323">
        <f>ROUND(SUMIF('VGT-Bewegungsdaten'!B:B,A602,'VGT-Bewegungsdaten'!C:C),3)</f>
        <v>0</v>
      </c>
      <c r="L602" s="324">
        <f>ROUND(SUMIF('VGT-Bewegungsdaten'!B:B,$A602,'VGT-Bewegungsdaten'!D:D),2)</f>
        <v>0</v>
      </c>
      <c r="N602" s="376" t="s">
        <v>4930</v>
      </c>
      <c r="O602" s="376" t="s">
        <v>4940</v>
      </c>
      <c r="P602" s="326">
        <f>ROUND(SUMIF('AV-Bewegungsdaten'!B:B,A602,'AV-Bewegungsdaten'!C:C),3)</f>
        <v>0</v>
      </c>
      <c r="Q602" s="324">
        <f>ROUND(SUMIF('AV-Bewegungsdaten'!B:B,$A602,'AV-Bewegungsdaten'!D:D),2)</f>
        <v>0</v>
      </c>
      <c r="T602" s="327"/>
      <c r="U602" s="326">
        <f>ROUND(SUMIF('DV-Bewegungsdaten'!B:B,Kategorien!A602,'DV-Bewegungsdaten'!D:D),3)</f>
        <v>0</v>
      </c>
      <c r="V602" s="324">
        <f>ROUND(SUMIF('DV-Bewegungsdaten'!B:B,Kategorien!A602,'DV-Bewegungsdaten'!E:E),3)</f>
        <v>0</v>
      </c>
      <c r="AD602" s="390">
        <f t="shared" si="121"/>
        <v>9.9009999999999998</v>
      </c>
      <c r="AE602" s="390">
        <f t="shared" si="122"/>
        <v>10.558</v>
      </c>
      <c r="AF602" s="390">
        <f t="shared" si="123"/>
        <v>11.776999999999999</v>
      </c>
      <c r="AG602" s="390">
        <f t="shared" si="124"/>
        <v>11.144</v>
      </c>
      <c r="AH602" s="390">
        <f t="shared" si="125"/>
        <v>11.056000000000001</v>
      </c>
      <c r="AI602" s="390">
        <f t="shared" si="126"/>
        <v>11.588000000000001</v>
      </c>
      <c r="AJ602" s="390">
        <f t="shared" si="127"/>
        <v>10.871</v>
      </c>
      <c r="AK602" s="390">
        <f t="shared" si="128"/>
        <v>11.154999999999999</v>
      </c>
      <c r="AL602" s="390">
        <f t="shared" si="129"/>
        <v>11.265000000000001</v>
      </c>
      <c r="AM602" s="390">
        <f t="shared" si="130"/>
        <v>11.146000000000001</v>
      </c>
      <c r="AN602" s="390">
        <f t="shared" si="131"/>
        <v>10.74</v>
      </c>
      <c r="AO602" s="390">
        <f t="shared" si="132"/>
        <v>11.643000000000001</v>
      </c>
    </row>
    <row r="603" spans="1:41" ht="15" customHeight="1" x14ac:dyDescent="0.25">
      <c r="A603" s="127" t="s">
        <v>3375</v>
      </c>
      <c r="B603" s="125" t="s">
        <v>2077</v>
      </c>
      <c r="C603" s="125" t="s">
        <v>3999</v>
      </c>
      <c r="D603" s="125" t="s">
        <v>3288</v>
      </c>
      <c r="E603" s="125" t="s">
        <v>3289</v>
      </c>
      <c r="F603" s="126">
        <v>14.61</v>
      </c>
      <c r="G603" s="126">
        <v>14.809999999999999</v>
      </c>
      <c r="H603" s="126">
        <v>11.69</v>
      </c>
      <c r="I603" s="126"/>
      <c r="J603" s="317"/>
      <c r="K603" s="323">
        <f>ROUND(SUMIF('VGT-Bewegungsdaten'!B:B,A603,'VGT-Bewegungsdaten'!C:C),3)</f>
        <v>0</v>
      </c>
      <c r="L603" s="324">
        <f>ROUND(SUMIF('VGT-Bewegungsdaten'!B:B,$A603,'VGT-Bewegungsdaten'!D:D),2)</f>
        <v>0</v>
      </c>
      <c r="N603" s="376" t="s">
        <v>4930</v>
      </c>
      <c r="O603" s="376" t="s">
        <v>4940</v>
      </c>
      <c r="P603" s="326">
        <f>ROUND(SUMIF('AV-Bewegungsdaten'!B:B,A603,'AV-Bewegungsdaten'!C:C),3)</f>
        <v>0</v>
      </c>
      <c r="Q603" s="324">
        <f>ROUND(SUMIF('AV-Bewegungsdaten'!B:B,$A603,'AV-Bewegungsdaten'!D:D),2)</f>
        <v>0</v>
      </c>
      <c r="T603" s="327"/>
      <c r="U603" s="326">
        <f>ROUND(SUMIF('DV-Bewegungsdaten'!B:B,Kategorien!A603,'DV-Bewegungsdaten'!D:D),3)</f>
        <v>0</v>
      </c>
      <c r="V603" s="324">
        <f>ROUND(SUMIF('DV-Bewegungsdaten'!B:B,Kategorien!A603,'DV-Bewegungsdaten'!E:E),3)</f>
        <v>0</v>
      </c>
      <c r="AD603" s="390">
        <f t="shared" si="121"/>
        <v>9.8709999999999987</v>
      </c>
      <c r="AE603" s="390">
        <f t="shared" si="122"/>
        <v>10.527999999999999</v>
      </c>
      <c r="AF603" s="390">
        <f t="shared" si="123"/>
        <v>11.746999999999998</v>
      </c>
      <c r="AG603" s="390">
        <f t="shared" si="124"/>
        <v>11.113999999999999</v>
      </c>
      <c r="AH603" s="390">
        <f t="shared" si="125"/>
        <v>11.026</v>
      </c>
      <c r="AI603" s="390">
        <f t="shared" si="126"/>
        <v>11.558</v>
      </c>
      <c r="AJ603" s="390">
        <f t="shared" si="127"/>
        <v>10.840999999999999</v>
      </c>
      <c r="AK603" s="390">
        <f t="shared" si="128"/>
        <v>11.124999999999998</v>
      </c>
      <c r="AL603" s="390">
        <f t="shared" si="129"/>
        <v>11.234999999999999</v>
      </c>
      <c r="AM603" s="390">
        <f t="shared" si="130"/>
        <v>11.116</v>
      </c>
      <c r="AN603" s="390">
        <f t="shared" si="131"/>
        <v>10.709999999999999</v>
      </c>
      <c r="AO603" s="390">
        <f t="shared" si="132"/>
        <v>11.613</v>
      </c>
    </row>
    <row r="604" spans="1:41" ht="15" customHeight="1" x14ac:dyDescent="0.25">
      <c r="A604" s="127" t="s">
        <v>4137</v>
      </c>
      <c r="B604" s="125" t="s">
        <v>2077</v>
      </c>
      <c r="C604" s="125" t="s">
        <v>3999</v>
      </c>
      <c r="D604" s="125" t="s">
        <v>4050</v>
      </c>
      <c r="E604" s="125" t="s">
        <v>4051</v>
      </c>
      <c r="F604" s="126">
        <v>14.58</v>
      </c>
      <c r="G604" s="126">
        <v>14.78</v>
      </c>
      <c r="H604" s="126">
        <v>11.66</v>
      </c>
      <c r="I604" s="126"/>
      <c r="J604" s="317"/>
      <c r="K604" s="323">
        <f>ROUND(SUMIF('VGT-Bewegungsdaten'!B:B,A604,'VGT-Bewegungsdaten'!C:C),3)</f>
        <v>0</v>
      </c>
      <c r="L604" s="324">
        <f>ROUND(SUMIF('VGT-Bewegungsdaten'!B:B,$A604,'VGT-Bewegungsdaten'!D:D),2)</f>
        <v>0</v>
      </c>
      <c r="N604" s="376" t="s">
        <v>4930</v>
      </c>
      <c r="O604" s="376" t="s">
        <v>4940</v>
      </c>
      <c r="P604" s="326">
        <f>ROUND(SUMIF('AV-Bewegungsdaten'!B:B,A604,'AV-Bewegungsdaten'!C:C),3)</f>
        <v>0</v>
      </c>
      <c r="Q604" s="324">
        <f>ROUND(SUMIF('AV-Bewegungsdaten'!B:B,$A604,'AV-Bewegungsdaten'!D:D),2)</f>
        <v>0</v>
      </c>
      <c r="T604" s="327"/>
      <c r="U604" s="326">
        <f>ROUND(SUMIF('DV-Bewegungsdaten'!B:B,Kategorien!A604,'DV-Bewegungsdaten'!D:D),3)</f>
        <v>0</v>
      </c>
      <c r="V604" s="324">
        <f>ROUND(SUMIF('DV-Bewegungsdaten'!B:B,Kategorien!A604,'DV-Bewegungsdaten'!E:E),3)</f>
        <v>0</v>
      </c>
      <c r="AD604" s="390">
        <f t="shared" si="121"/>
        <v>9.8409999999999993</v>
      </c>
      <c r="AE604" s="390">
        <f t="shared" si="122"/>
        <v>10.497999999999999</v>
      </c>
      <c r="AF604" s="390">
        <f t="shared" si="123"/>
        <v>11.716999999999999</v>
      </c>
      <c r="AG604" s="390">
        <f t="shared" si="124"/>
        <v>11.084</v>
      </c>
      <c r="AH604" s="390">
        <f t="shared" si="125"/>
        <v>10.995999999999999</v>
      </c>
      <c r="AI604" s="390">
        <f t="shared" si="126"/>
        <v>11.527999999999999</v>
      </c>
      <c r="AJ604" s="390">
        <f t="shared" si="127"/>
        <v>10.811</v>
      </c>
      <c r="AK604" s="390">
        <f t="shared" si="128"/>
        <v>11.094999999999999</v>
      </c>
      <c r="AL604" s="390">
        <f t="shared" si="129"/>
        <v>11.204999999999998</v>
      </c>
      <c r="AM604" s="390">
        <f t="shared" si="130"/>
        <v>11.085999999999999</v>
      </c>
      <c r="AN604" s="390">
        <f t="shared" si="131"/>
        <v>10.68</v>
      </c>
      <c r="AO604" s="390">
        <f t="shared" si="132"/>
        <v>11.582999999999998</v>
      </c>
    </row>
    <row r="605" spans="1:41" ht="15" customHeight="1" x14ac:dyDescent="0.25">
      <c r="A605" s="127" t="s">
        <v>1728</v>
      </c>
      <c r="B605" s="125" t="s">
        <v>2077</v>
      </c>
      <c r="C605" s="125" t="s">
        <v>3999</v>
      </c>
      <c r="D605" s="125" t="s">
        <v>1543</v>
      </c>
      <c r="E605" s="125" t="s">
        <v>2452</v>
      </c>
      <c r="F605" s="126">
        <v>12.67</v>
      </c>
      <c r="G605" s="126">
        <v>12.87</v>
      </c>
      <c r="H605" s="126">
        <v>10.14</v>
      </c>
      <c r="I605" s="126"/>
      <c r="J605" s="317"/>
      <c r="K605" s="323">
        <f>ROUND(SUMIF('VGT-Bewegungsdaten'!B:B,A605,'VGT-Bewegungsdaten'!C:C),3)</f>
        <v>0</v>
      </c>
      <c r="L605" s="324">
        <f>ROUND(SUMIF('VGT-Bewegungsdaten'!B:B,$A605,'VGT-Bewegungsdaten'!D:D),2)</f>
        <v>0</v>
      </c>
      <c r="N605" s="376" t="s">
        <v>4930</v>
      </c>
      <c r="O605" s="376" t="s">
        <v>4940</v>
      </c>
      <c r="P605" s="326">
        <f>ROUND(SUMIF('AV-Bewegungsdaten'!B:B,A605,'AV-Bewegungsdaten'!C:C),3)</f>
        <v>0</v>
      </c>
      <c r="Q605" s="324">
        <f>ROUND(SUMIF('AV-Bewegungsdaten'!B:B,$A605,'AV-Bewegungsdaten'!D:D),2)</f>
        <v>0</v>
      </c>
      <c r="T605" s="327"/>
      <c r="U605" s="326">
        <f>ROUND(SUMIF('DV-Bewegungsdaten'!B:B,Kategorien!A605,'DV-Bewegungsdaten'!D:D),3)</f>
        <v>0</v>
      </c>
      <c r="V605" s="324">
        <f>ROUND(SUMIF('DV-Bewegungsdaten'!B:B,Kategorien!A605,'DV-Bewegungsdaten'!E:E),3)</f>
        <v>0</v>
      </c>
      <c r="AD605" s="390">
        <f t="shared" si="121"/>
        <v>7.9309999999999992</v>
      </c>
      <c r="AE605" s="390">
        <f t="shared" si="122"/>
        <v>8.5879999999999992</v>
      </c>
      <c r="AF605" s="390">
        <f t="shared" si="123"/>
        <v>9.8069999999999986</v>
      </c>
      <c r="AG605" s="390">
        <f t="shared" si="124"/>
        <v>9.1739999999999995</v>
      </c>
      <c r="AH605" s="390">
        <f t="shared" si="125"/>
        <v>9.0859999999999985</v>
      </c>
      <c r="AI605" s="390">
        <f t="shared" si="126"/>
        <v>9.6179999999999986</v>
      </c>
      <c r="AJ605" s="390">
        <f t="shared" si="127"/>
        <v>8.9009999999999998</v>
      </c>
      <c r="AK605" s="390">
        <f t="shared" si="128"/>
        <v>9.1849999999999987</v>
      </c>
      <c r="AL605" s="390">
        <f t="shared" si="129"/>
        <v>9.2949999999999982</v>
      </c>
      <c r="AM605" s="390">
        <f t="shared" si="130"/>
        <v>9.1759999999999984</v>
      </c>
      <c r="AN605" s="390">
        <f t="shared" si="131"/>
        <v>8.77</v>
      </c>
      <c r="AO605" s="390">
        <f t="shared" si="132"/>
        <v>9.6729999999999983</v>
      </c>
    </row>
    <row r="606" spans="1:41" ht="15" customHeight="1" x14ac:dyDescent="0.25">
      <c r="A606" s="127" t="s">
        <v>1729</v>
      </c>
      <c r="B606" s="125" t="s">
        <v>2077</v>
      </c>
      <c r="C606" s="125" t="s">
        <v>3999</v>
      </c>
      <c r="D606" s="125" t="s">
        <v>1730</v>
      </c>
      <c r="E606" s="125" t="s">
        <v>1538</v>
      </c>
      <c r="F606" s="126">
        <v>15.67</v>
      </c>
      <c r="G606" s="126">
        <v>15.87</v>
      </c>
      <c r="H606" s="126">
        <v>12.54</v>
      </c>
      <c r="I606" s="126"/>
      <c r="J606" s="317"/>
      <c r="K606" s="323">
        <f>ROUND(SUMIF('VGT-Bewegungsdaten'!B:B,A606,'VGT-Bewegungsdaten'!C:C),3)</f>
        <v>0</v>
      </c>
      <c r="L606" s="324">
        <f>ROUND(SUMIF('VGT-Bewegungsdaten'!B:B,$A606,'VGT-Bewegungsdaten'!D:D),2)</f>
        <v>0</v>
      </c>
      <c r="N606" s="376" t="s">
        <v>4930</v>
      </c>
      <c r="O606" s="376" t="s">
        <v>4940</v>
      </c>
      <c r="P606" s="326">
        <f>ROUND(SUMIF('AV-Bewegungsdaten'!B:B,A606,'AV-Bewegungsdaten'!C:C),3)</f>
        <v>0</v>
      </c>
      <c r="Q606" s="324">
        <f>ROUND(SUMIF('AV-Bewegungsdaten'!B:B,$A606,'AV-Bewegungsdaten'!D:D),2)</f>
        <v>0</v>
      </c>
      <c r="T606" s="327"/>
      <c r="U606" s="326">
        <f>ROUND(SUMIF('DV-Bewegungsdaten'!B:B,Kategorien!A606,'DV-Bewegungsdaten'!D:D),3)</f>
        <v>0</v>
      </c>
      <c r="V606" s="324">
        <f>ROUND(SUMIF('DV-Bewegungsdaten'!B:B,Kategorien!A606,'DV-Bewegungsdaten'!E:E),3)</f>
        <v>0</v>
      </c>
      <c r="AD606" s="390">
        <f t="shared" si="121"/>
        <v>10.930999999999999</v>
      </c>
      <c r="AE606" s="390">
        <f t="shared" si="122"/>
        <v>11.587999999999999</v>
      </c>
      <c r="AF606" s="390">
        <f t="shared" si="123"/>
        <v>12.806999999999999</v>
      </c>
      <c r="AG606" s="390">
        <f t="shared" si="124"/>
        <v>12.173999999999999</v>
      </c>
      <c r="AH606" s="390">
        <f t="shared" si="125"/>
        <v>12.085999999999999</v>
      </c>
      <c r="AI606" s="390">
        <f t="shared" si="126"/>
        <v>12.617999999999999</v>
      </c>
      <c r="AJ606" s="390">
        <f t="shared" si="127"/>
        <v>11.901</v>
      </c>
      <c r="AK606" s="390">
        <f t="shared" si="128"/>
        <v>12.184999999999999</v>
      </c>
      <c r="AL606" s="390">
        <f t="shared" si="129"/>
        <v>12.294999999999998</v>
      </c>
      <c r="AM606" s="390">
        <f t="shared" si="130"/>
        <v>12.175999999999998</v>
      </c>
      <c r="AN606" s="390">
        <f t="shared" si="131"/>
        <v>11.77</v>
      </c>
      <c r="AO606" s="390">
        <f t="shared" si="132"/>
        <v>12.672999999999998</v>
      </c>
    </row>
    <row r="607" spans="1:41" ht="15" customHeight="1" x14ac:dyDescent="0.25">
      <c r="A607" s="127" t="s">
        <v>1731</v>
      </c>
      <c r="B607" s="125" t="s">
        <v>2077</v>
      </c>
      <c r="C607" s="125" t="s">
        <v>3999</v>
      </c>
      <c r="D607" s="125" t="s">
        <v>1547</v>
      </c>
      <c r="E607" s="125" t="s">
        <v>1541</v>
      </c>
      <c r="F607" s="126">
        <v>15.67</v>
      </c>
      <c r="G607" s="126">
        <v>15.87</v>
      </c>
      <c r="H607" s="126">
        <v>12.54</v>
      </c>
      <c r="I607" s="126"/>
      <c r="J607" s="317"/>
      <c r="K607" s="323">
        <f>ROUND(SUMIF('VGT-Bewegungsdaten'!B:B,A607,'VGT-Bewegungsdaten'!C:C),3)</f>
        <v>0</v>
      </c>
      <c r="L607" s="324">
        <f>ROUND(SUMIF('VGT-Bewegungsdaten'!B:B,$A607,'VGT-Bewegungsdaten'!D:D),2)</f>
        <v>0</v>
      </c>
      <c r="N607" s="376" t="s">
        <v>4930</v>
      </c>
      <c r="O607" s="376" t="s">
        <v>4940</v>
      </c>
      <c r="P607" s="326">
        <f>ROUND(SUMIF('AV-Bewegungsdaten'!B:B,A607,'AV-Bewegungsdaten'!C:C),3)</f>
        <v>0</v>
      </c>
      <c r="Q607" s="324">
        <f>ROUND(SUMIF('AV-Bewegungsdaten'!B:B,$A607,'AV-Bewegungsdaten'!D:D),2)</f>
        <v>0</v>
      </c>
      <c r="T607" s="327"/>
      <c r="U607" s="326">
        <f>ROUND(SUMIF('DV-Bewegungsdaten'!B:B,Kategorien!A607,'DV-Bewegungsdaten'!D:D),3)</f>
        <v>0</v>
      </c>
      <c r="V607" s="324">
        <f>ROUND(SUMIF('DV-Bewegungsdaten'!B:B,Kategorien!A607,'DV-Bewegungsdaten'!E:E),3)</f>
        <v>0</v>
      </c>
      <c r="AD607" s="390">
        <f t="shared" si="121"/>
        <v>10.930999999999999</v>
      </c>
      <c r="AE607" s="390">
        <f t="shared" si="122"/>
        <v>11.587999999999999</v>
      </c>
      <c r="AF607" s="390">
        <f t="shared" si="123"/>
        <v>12.806999999999999</v>
      </c>
      <c r="AG607" s="390">
        <f t="shared" si="124"/>
        <v>12.173999999999999</v>
      </c>
      <c r="AH607" s="390">
        <f t="shared" si="125"/>
        <v>12.085999999999999</v>
      </c>
      <c r="AI607" s="390">
        <f t="shared" si="126"/>
        <v>12.617999999999999</v>
      </c>
      <c r="AJ607" s="390">
        <f t="shared" si="127"/>
        <v>11.901</v>
      </c>
      <c r="AK607" s="390">
        <f t="shared" si="128"/>
        <v>12.184999999999999</v>
      </c>
      <c r="AL607" s="390">
        <f t="shared" si="129"/>
        <v>12.294999999999998</v>
      </c>
      <c r="AM607" s="390">
        <f t="shared" si="130"/>
        <v>12.175999999999998</v>
      </c>
      <c r="AN607" s="390">
        <f t="shared" si="131"/>
        <v>11.77</v>
      </c>
      <c r="AO607" s="390">
        <f t="shared" si="132"/>
        <v>12.672999999999998</v>
      </c>
    </row>
    <row r="608" spans="1:41" ht="15" customHeight="1" x14ac:dyDescent="0.25">
      <c r="A608" s="127" t="s">
        <v>2632</v>
      </c>
      <c r="B608" s="125" t="s">
        <v>2077</v>
      </c>
      <c r="C608" s="125" t="s">
        <v>3999</v>
      </c>
      <c r="D608" s="125" t="s">
        <v>2547</v>
      </c>
      <c r="E608" s="125" t="s">
        <v>2545</v>
      </c>
      <c r="F608" s="126">
        <v>15.64</v>
      </c>
      <c r="G608" s="126">
        <v>15.84</v>
      </c>
      <c r="H608" s="126">
        <v>12.51</v>
      </c>
      <c r="I608" s="126"/>
      <c r="J608" s="317"/>
      <c r="K608" s="323">
        <f>ROUND(SUMIF('VGT-Bewegungsdaten'!B:B,A608,'VGT-Bewegungsdaten'!C:C),3)</f>
        <v>0</v>
      </c>
      <c r="L608" s="324">
        <f>ROUND(SUMIF('VGT-Bewegungsdaten'!B:B,$A608,'VGT-Bewegungsdaten'!D:D),2)</f>
        <v>0</v>
      </c>
      <c r="N608" s="376" t="s">
        <v>4930</v>
      </c>
      <c r="O608" s="376" t="s">
        <v>4940</v>
      </c>
      <c r="P608" s="326">
        <f>ROUND(SUMIF('AV-Bewegungsdaten'!B:B,A608,'AV-Bewegungsdaten'!C:C),3)</f>
        <v>0</v>
      </c>
      <c r="Q608" s="324">
        <f>ROUND(SUMIF('AV-Bewegungsdaten'!B:B,$A608,'AV-Bewegungsdaten'!D:D),2)</f>
        <v>0</v>
      </c>
      <c r="T608" s="327"/>
      <c r="U608" s="326">
        <f>ROUND(SUMIF('DV-Bewegungsdaten'!B:B,Kategorien!A608,'DV-Bewegungsdaten'!D:D),3)</f>
        <v>0</v>
      </c>
      <c r="V608" s="324">
        <f>ROUND(SUMIF('DV-Bewegungsdaten'!B:B,Kategorien!A608,'DV-Bewegungsdaten'!E:E),3)</f>
        <v>0</v>
      </c>
      <c r="AD608" s="390">
        <f t="shared" si="121"/>
        <v>10.901</v>
      </c>
      <c r="AE608" s="390">
        <f t="shared" si="122"/>
        <v>11.558</v>
      </c>
      <c r="AF608" s="390">
        <f t="shared" si="123"/>
        <v>12.776999999999999</v>
      </c>
      <c r="AG608" s="390">
        <f t="shared" si="124"/>
        <v>12.144</v>
      </c>
      <c r="AH608" s="390">
        <f t="shared" si="125"/>
        <v>12.056000000000001</v>
      </c>
      <c r="AI608" s="390">
        <f t="shared" si="126"/>
        <v>12.588000000000001</v>
      </c>
      <c r="AJ608" s="390">
        <f t="shared" si="127"/>
        <v>11.871</v>
      </c>
      <c r="AK608" s="390">
        <f t="shared" si="128"/>
        <v>12.154999999999999</v>
      </c>
      <c r="AL608" s="390">
        <f t="shared" si="129"/>
        <v>12.265000000000001</v>
      </c>
      <c r="AM608" s="390">
        <f t="shared" si="130"/>
        <v>12.146000000000001</v>
      </c>
      <c r="AN608" s="390">
        <f t="shared" si="131"/>
        <v>11.74</v>
      </c>
      <c r="AO608" s="390">
        <f t="shared" si="132"/>
        <v>12.643000000000001</v>
      </c>
    </row>
    <row r="609" spans="1:41" ht="15" customHeight="1" x14ac:dyDescent="0.25">
      <c r="A609" s="127" t="s">
        <v>3376</v>
      </c>
      <c r="B609" s="125" t="s">
        <v>2077</v>
      </c>
      <c r="C609" s="125" t="s">
        <v>3999</v>
      </c>
      <c r="D609" s="125" t="s">
        <v>3291</v>
      </c>
      <c r="E609" s="125" t="s">
        <v>3289</v>
      </c>
      <c r="F609" s="126">
        <v>15.61</v>
      </c>
      <c r="G609" s="126">
        <v>15.809999999999999</v>
      </c>
      <c r="H609" s="126">
        <v>12.49</v>
      </c>
      <c r="I609" s="126"/>
      <c r="J609" s="317"/>
      <c r="K609" s="323">
        <f>ROUND(SUMIF('VGT-Bewegungsdaten'!B:B,A609,'VGT-Bewegungsdaten'!C:C),3)</f>
        <v>0</v>
      </c>
      <c r="L609" s="324">
        <f>ROUND(SUMIF('VGT-Bewegungsdaten'!B:B,$A609,'VGT-Bewegungsdaten'!D:D),2)</f>
        <v>0</v>
      </c>
      <c r="N609" s="376" t="s">
        <v>4930</v>
      </c>
      <c r="O609" s="376" t="s">
        <v>4940</v>
      </c>
      <c r="P609" s="326">
        <f>ROUND(SUMIF('AV-Bewegungsdaten'!B:B,A609,'AV-Bewegungsdaten'!C:C),3)</f>
        <v>0</v>
      </c>
      <c r="Q609" s="324">
        <f>ROUND(SUMIF('AV-Bewegungsdaten'!B:B,$A609,'AV-Bewegungsdaten'!D:D),2)</f>
        <v>0</v>
      </c>
      <c r="T609" s="327"/>
      <c r="U609" s="326">
        <f>ROUND(SUMIF('DV-Bewegungsdaten'!B:B,Kategorien!A609,'DV-Bewegungsdaten'!D:D),3)</f>
        <v>0</v>
      </c>
      <c r="V609" s="324">
        <f>ROUND(SUMIF('DV-Bewegungsdaten'!B:B,Kategorien!A609,'DV-Bewegungsdaten'!E:E),3)</f>
        <v>0</v>
      </c>
      <c r="AD609" s="390">
        <f t="shared" si="121"/>
        <v>10.870999999999999</v>
      </c>
      <c r="AE609" s="390">
        <f t="shared" si="122"/>
        <v>11.527999999999999</v>
      </c>
      <c r="AF609" s="390">
        <f t="shared" si="123"/>
        <v>12.746999999999998</v>
      </c>
      <c r="AG609" s="390">
        <f t="shared" si="124"/>
        <v>12.113999999999999</v>
      </c>
      <c r="AH609" s="390">
        <f t="shared" si="125"/>
        <v>12.026</v>
      </c>
      <c r="AI609" s="390">
        <f t="shared" si="126"/>
        <v>12.558</v>
      </c>
      <c r="AJ609" s="390">
        <f t="shared" si="127"/>
        <v>11.840999999999999</v>
      </c>
      <c r="AK609" s="390">
        <f t="shared" si="128"/>
        <v>12.124999999999998</v>
      </c>
      <c r="AL609" s="390">
        <f t="shared" si="129"/>
        <v>12.234999999999999</v>
      </c>
      <c r="AM609" s="390">
        <f t="shared" si="130"/>
        <v>12.116</v>
      </c>
      <c r="AN609" s="390">
        <f t="shared" si="131"/>
        <v>11.709999999999999</v>
      </c>
      <c r="AO609" s="390">
        <f t="shared" si="132"/>
        <v>12.613</v>
      </c>
    </row>
    <row r="610" spans="1:41" ht="15" customHeight="1" x14ac:dyDescent="0.25">
      <c r="A610" s="127" t="s">
        <v>4138</v>
      </c>
      <c r="B610" s="125" t="s">
        <v>2077</v>
      </c>
      <c r="C610" s="125" t="s">
        <v>3999</v>
      </c>
      <c r="D610" s="125" t="s">
        <v>4053</v>
      </c>
      <c r="E610" s="125" t="s">
        <v>4051</v>
      </c>
      <c r="F610" s="126">
        <v>15.58</v>
      </c>
      <c r="G610" s="126">
        <v>15.78</v>
      </c>
      <c r="H610" s="126">
        <v>12.46</v>
      </c>
      <c r="I610" s="126"/>
      <c r="J610" s="317"/>
      <c r="K610" s="323">
        <f>ROUND(SUMIF('VGT-Bewegungsdaten'!B:B,A610,'VGT-Bewegungsdaten'!C:C),3)</f>
        <v>0</v>
      </c>
      <c r="L610" s="324">
        <f>ROUND(SUMIF('VGT-Bewegungsdaten'!B:B,$A610,'VGT-Bewegungsdaten'!D:D),2)</f>
        <v>0</v>
      </c>
      <c r="N610" s="376" t="s">
        <v>4930</v>
      </c>
      <c r="O610" s="376" t="s">
        <v>4940</v>
      </c>
      <c r="P610" s="326">
        <f>ROUND(SUMIF('AV-Bewegungsdaten'!B:B,A610,'AV-Bewegungsdaten'!C:C),3)</f>
        <v>0</v>
      </c>
      <c r="Q610" s="324">
        <f>ROUND(SUMIF('AV-Bewegungsdaten'!B:B,$A610,'AV-Bewegungsdaten'!D:D),2)</f>
        <v>0</v>
      </c>
      <c r="T610" s="327"/>
      <c r="U610" s="326">
        <f>ROUND(SUMIF('DV-Bewegungsdaten'!B:B,Kategorien!A610,'DV-Bewegungsdaten'!D:D),3)</f>
        <v>0</v>
      </c>
      <c r="V610" s="324">
        <f>ROUND(SUMIF('DV-Bewegungsdaten'!B:B,Kategorien!A610,'DV-Bewegungsdaten'!E:E),3)</f>
        <v>0</v>
      </c>
      <c r="AD610" s="390">
        <f t="shared" si="121"/>
        <v>10.840999999999999</v>
      </c>
      <c r="AE610" s="390">
        <f t="shared" si="122"/>
        <v>11.497999999999999</v>
      </c>
      <c r="AF610" s="390">
        <f t="shared" si="123"/>
        <v>12.716999999999999</v>
      </c>
      <c r="AG610" s="390">
        <f t="shared" si="124"/>
        <v>12.084</v>
      </c>
      <c r="AH610" s="390">
        <f t="shared" si="125"/>
        <v>11.995999999999999</v>
      </c>
      <c r="AI610" s="390">
        <f t="shared" si="126"/>
        <v>12.527999999999999</v>
      </c>
      <c r="AJ610" s="390">
        <f t="shared" si="127"/>
        <v>11.811</v>
      </c>
      <c r="AK610" s="390">
        <f t="shared" si="128"/>
        <v>12.094999999999999</v>
      </c>
      <c r="AL610" s="390">
        <f t="shared" si="129"/>
        <v>12.204999999999998</v>
      </c>
      <c r="AM610" s="390">
        <f t="shared" si="130"/>
        <v>12.085999999999999</v>
      </c>
      <c r="AN610" s="390">
        <f t="shared" si="131"/>
        <v>11.68</v>
      </c>
      <c r="AO610" s="390">
        <f t="shared" si="132"/>
        <v>12.582999999999998</v>
      </c>
    </row>
    <row r="611" spans="1:41" ht="15" customHeight="1" x14ac:dyDescent="0.25">
      <c r="A611" s="127" t="s">
        <v>1732</v>
      </c>
      <c r="B611" s="125" t="s">
        <v>2077</v>
      </c>
      <c r="C611" s="125" t="s">
        <v>3999</v>
      </c>
      <c r="D611" s="125" t="s">
        <v>1549</v>
      </c>
      <c r="E611" s="125" t="s">
        <v>2452</v>
      </c>
      <c r="F611" s="126">
        <v>17.670000000000002</v>
      </c>
      <c r="G611" s="126">
        <v>17.87</v>
      </c>
      <c r="H611" s="126">
        <v>14.14</v>
      </c>
      <c r="I611" s="126"/>
      <c r="J611" s="317"/>
      <c r="K611" s="323">
        <f>ROUND(SUMIF('VGT-Bewegungsdaten'!B:B,A611,'VGT-Bewegungsdaten'!C:C),3)</f>
        <v>0</v>
      </c>
      <c r="L611" s="324">
        <f>ROUND(SUMIF('VGT-Bewegungsdaten'!B:B,$A611,'VGT-Bewegungsdaten'!D:D),2)</f>
        <v>0</v>
      </c>
      <c r="N611" s="376" t="s">
        <v>4930</v>
      </c>
      <c r="O611" s="376" t="s">
        <v>4940</v>
      </c>
      <c r="P611" s="326">
        <f>ROUND(SUMIF('AV-Bewegungsdaten'!B:B,A611,'AV-Bewegungsdaten'!C:C),3)</f>
        <v>0</v>
      </c>
      <c r="Q611" s="324">
        <f>ROUND(SUMIF('AV-Bewegungsdaten'!B:B,$A611,'AV-Bewegungsdaten'!D:D),2)</f>
        <v>0</v>
      </c>
      <c r="T611" s="327"/>
      <c r="U611" s="326">
        <f>ROUND(SUMIF('DV-Bewegungsdaten'!B:B,Kategorien!A611,'DV-Bewegungsdaten'!D:D),3)</f>
        <v>0</v>
      </c>
      <c r="V611" s="324">
        <f>ROUND(SUMIF('DV-Bewegungsdaten'!B:B,Kategorien!A611,'DV-Bewegungsdaten'!E:E),3)</f>
        <v>0</v>
      </c>
      <c r="AD611" s="390">
        <f t="shared" si="121"/>
        <v>12.931000000000001</v>
      </c>
      <c r="AE611" s="390">
        <f t="shared" si="122"/>
        <v>13.588000000000001</v>
      </c>
      <c r="AF611" s="390">
        <f t="shared" si="123"/>
        <v>14.807</v>
      </c>
      <c r="AG611" s="390">
        <f t="shared" si="124"/>
        <v>14.174000000000001</v>
      </c>
      <c r="AH611" s="390">
        <f t="shared" si="125"/>
        <v>14.086000000000002</v>
      </c>
      <c r="AI611" s="390">
        <f t="shared" si="126"/>
        <v>14.618000000000002</v>
      </c>
      <c r="AJ611" s="390">
        <f t="shared" si="127"/>
        <v>13.901000000000002</v>
      </c>
      <c r="AK611" s="390">
        <f t="shared" si="128"/>
        <v>14.185</v>
      </c>
      <c r="AL611" s="390">
        <f t="shared" si="129"/>
        <v>14.295000000000002</v>
      </c>
      <c r="AM611" s="390">
        <f t="shared" si="130"/>
        <v>14.176000000000002</v>
      </c>
      <c r="AN611" s="390">
        <f t="shared" si="131"/>
        <v>13.770000000000001</v>
      </c>
      <c r="AO611" s="390">
        <f t="shared" si="132"/>
        <v>14.673000000000002</v>
      </c>
    </row>
    <row r="612" spans="1:41" ht="15" customHeight="1" x14ac:dyDescent="0.25">
      <c r="A612" s="127" t="s">
        <v>1733</v>
      </c>
      <c r="B612" s="125" t="s">
        <v>2077</v>
      </c>
      <c r="C612" s="125" t="s">
        <v>3999</v>
      </c>
      <c r="D612" s="125" t="s">
        <v>1551</v>
      </c>
      <c r="E612" s="125" t="s">
        <v>1538</v>
      </c>
      <c r="F612" s="126">
        <v>20.67</v>
      </c>
      <c r="G612" s="126">
        <v>20.87</v>
      </c>
      <c r="H612" s="126">
        <v>16.54</v>
      </c>
      <c r="I612" s="126"/>
      <c r="J612" s="317"/>
      <c r="K612" s="323">
        <f>ROUND(SUMIF('VGT-Bewegungsdaten'!B:B,A612,'VGT-Bewegungsdaten'!C:C),3)</f>
        <v>0</v>
      </c>
      <c r="L612" s="324">
        <f>ROUND(SUMIF('VGT-Bewegungsdaten'!B:B,$A612,'VGT-Bewegungsdaten'!D:D),2)</f>
        <v>0</v>
      </c>
      <c r="N612" s="376" t="s">
        <v>4930</v>
      </c>
      <c r="O612" s="376" t="s">
        <v>4940</v>
      </c>
      <c r="P612" s="326">
        <f>ROUND(SUMIF('AV-Bewegungsdaten'!B:B,A612,'AV-Bewegungsdaten'!C:C),3)</f>
        <v>0</v>
      </c>
      <c r="Q612" s="324">
        <f>ROUND(SUMIF('AV-Bewegungsdaten'!B:B,$A612,'AV-Bewegungsdaten'!D:D),2)</f>
        <v>0</v>
      </c>
      <c r="T612" s="327"/>
      <c r="U612" s="326">
        <f>ROUND(SUMIF('DV-Bewegungsdaten'!B:B,Kategorien!A612,'DV-Bewegungsdaten'!D:D),3)</f>
        <v>0</v>
      </c>
      <c r="V612" s="324">
        <f>ROUND(SUMIF('DV-Bewegungsdaten'!B:B,Kategorien!A612,'DV-Bewegungsdaten'!E:E),3)</f>
        <v>0</v>
      </c>
      <c r="AD612" s="390">
        <f t="shared" si="121"/>
        <v>15.931000000000001</v>
      </c>
      <c r="AE612" s="390">
        <f t="shared" si="122"/>
        <v>16.588000000000001</v>
      </c>
      <c r="AF612" s="390">
        <f t="shared" si="123"/>
        <v>17.807000000000002</v>
      </c>
      <c r="AG612" s="390">
        <f t="shared" si="124"/>
        <v>17.173999999999999</v>
      </c>
      <c r="AH612" s="390">
        <f t="shared" si="125"/>
        <v>17.086000000000002</v>
      </c>
      <c r="AI612" s="390">
        <f t="shared" si="126"/>
        <v>17.618000000000002</v>
      </c>
      <c r="AJ612" s="390">
        <f t="shared" si="127"/>
        <v>16.901</v>
      </c>
      <c r="AK612" s="390">
        <f t="shared" si="128"/>
        <v>17.185000000000002</v>
      </c>
      <c r="AL612" s="390">
        <f t="shared" si="129"/>
        <v>17.295000000000002</v>
      </c>
      <c r="AM612" s="390">
        <f t="shared" si="130"/>
        <v>17.176000000000002</v>
      </c>
      <c r="AN612" s="390">
        <f t="shared" si="131"/>
        <v>16.770000000000003</v>
      </c>
      <c r="AO612" s="390">
        <f t="shared" si="132"/>
        <v>17.673000000000002</v>
      </c>
    </row>
    <row r="613" spans="1:41" ht="15" customHeight="1" x14ac:dyDescent="0.25">
      <c r="A613" s="127" t="s">
        <v>1734</v>
      </c>
      <c r="B613" s="125" t="s">
        <v>2077</v>
      </c>
      <c r="C613" s="125" t="s">
        <v>3999</v>
      </c>
      <c r="D613" s="125" t="s">
        <v>1553</v>
      </c>
      <c r="E613" s="125" t="s">
        <v>1541</v>
      </c>
      <c r="F613" s="126">
        <v>20.67</v>
      </c>
      <c r="G613" s="126">
        <v>20.87</v>
      </c>
      <c r="H613" s="126">
        <v>16.54</v>
      </c>
      <c r="I613" s="126"/>
      <c r="J613" s="317"/>
      <c r="K613" s="323">
        <f>ROUND(SUMIF('VGT-Bewegungsdaten'!B:B,A613,'VGT-Bewegungsdaten'!C:C),3)</f>
        <v>0</v>
      </c>
      <c r="L613" s="324">
        <f>ROUND(SUMIF('VGT-Bewegungsdaten'!B:B,$A613,'VGT-Bewegungsdaten'!D:D),2)</f>
        <v>0</v>
      </c>
      <c r="N613" s="376" t="s">
        <v>4930</v>
      </c>
      <c r="O613" s="376" t="s">
        <v>4940</v>
      </c>
      <c r="P613" s="326">
        <f>ROUND(SUMIF('AV-Bewegungsdaten'!B:B,A613,'AV-Bewegungsdaten'!C:C),3)</f>
        <v>0</v>
      </c>
      <c r="Q613" s="324">
        <f>ROUND(SUMIF('AV-Bewegungsdaten'!B:B,$A613,'AV-Bewegungsdaten'!D:D),2)</f>
        <v>0</v>
      </c>
      <c r="T613" s="327"/>
      <c r="U613" s="326">
        <f>ROUND(SUMIF('DV-Bewegungsdaten'!B:B,Kategorien!A613,'DV-Bewegungsdaten'!D:D),3)</f>
        <v>0</v>
      </c>
      <c r="V613" s="324">
        <f>ROUND(SUMIF('DV-Bewegungsdaten'!B:B,Kategorien!A613,'DV-Bewegungsdaten'!E:E),3)</f>
        <v>0</v>
      </c>
      <c r="AD613" s="390">
        <f t="shared" si="121"/>
        <v>15.931000000000001</v>
      </c>
      <c r="AE613" s="390">
        <f t="shared" si="122"/>
        <v>16.588000000000001</v>
      </c>
      <c r="AF613" s="390">
        <f t="shared" si="123"/>
        <v>17.807000000000002</v>
      </c>
      <c r="AG613" s="390">
        <f t="shared" si="124"/>
        <v>17.173999999999999</v>
      </c>
      <c r="AH613" s="390">
        <f t="shared" si="125"/>
        <v>17.086000000000002</v>
      </c>
      <c r="AI613" s="390">
        <f t="shared" si="126"/>
        <v>17.618000000000002</v>
      </c>
      <c r="AJ613" s="390">
        <f t="shared" si="127"/>
        <v>16.901</v>
      </c>
      <c r="AK613" s="390">
        <f t="shared" si="128"/>
        <v>17.185000000000002</v>
      </c>
      <c r="AL613" s="390">
        <f t="shared" si="129"/>
        <v>17.295000000000002</v>
      </c>
      <c r="AM613" s="390">
        <f t="shared" si="130"/>
        <v>17.176000000000002</v>
      </c>
      <c r="AN613" s="390">
        <f t="shared" si="131"/>
        <v>16.770000000000003</v>
      </c>
      <c r="AO613" s="390">
        <f t="shared" si="132"/>
        <v>17.673000000000002</v>
      </c>
    </row>
    <row r="614" spans="1:41" ht="15" customHeight="1" x14ac:dyDescent="0.25">
      <c r="A614" s="127" t="s">
        <v>2633</v>
      </c>
      <c r="B614" s="125" t="s">
        <v>2077</v>
      </c>
      <c r="C614" s="125" t="s">
        <v>3999</v>
      </c>
      <c r="D614" s="125" t="s">
        <v>2549</v>
      </c>
      <c r="E614" s="125" t="s">
        <v>2545</v>
      </c>
      <c r="F614" s="126">
        <v>20.64</v>
      </c>
      <c r="G614" s="126">
        <v>20.84</v>
      </c>
      <c r="H614" s="126">
        <v>16.510000000000002</v>
      </c>
      <c r="I614" s="126"/>
      <c r="J614" s="317"/>
      <c r="K614" s="323">
        <f>ROUND(SUMIF('VGT-Bewegungsdaten'!B:B,A614,'VGT-Bewegungsdaten'!C:C),3)</f>
        <v>0</v>
      </c>
      <c r="L614" s="324">
        <f>ROUND(SUMIF('VGT-Bewegungsdaten'!B:B,$A614,'VGT-Bewegungsdaten'!D:D),2)</f>
        <v>0</v>
      </c>
      <c r="N614" s="376" t="s">
        <v>4930</v>
      </c>
      <c r="O614" s="376" t="s">
        <v>4940</v>
      </c>
      <c r="P614" s="326">
        <f>ROUND(SUMIF('AV-Bewegungsdaten'!B:B,A614,'AV-Bewegungsdaten'!C:C),3)</f>
        <v>0</v>
      </c>
      <c r="Q614" s="324">
        <f>ROUND(SUMIF('AV-Bewegungsdaten'!B:B,$A614,'AV-Bewegungsdaten'!D:D),2)</f>
        <v>0</v>
      </c>
      <c r="T614" s="327"/>
      <c r="U614" s="326">
        <f>ROUND(SUMIF('DV-Bewegungsdaten'!B:B,Kategorien!A614,'DV-Bewegungsdaten'!D:D),3)</f>
        <v>0</v>
      </c>
      <c r="V614" s="324">
        <f>ROUND(SUMIF('DV-Bewegungsdaten'!B:B,Kategorien!A614,'DV-Bewegungsdaten'!E:E),3)</f>
        <v>0</v>
      </c>
      <c r="AD614" s="390">
        <f t="shared" si="121"/>
        <v>15.901</v>
      </c>
      <c r="AE614" s="390">
        <f t="shared" si="122"/>
        <v>16.558</v>
      </c>
      <c r="AF614" s="390">
        <f t="shared" si="123"/>
        <v>17.777000000000001</v>
      </c>
      <c r="AG614" s="390">
        <f t="shared" si="124"/>
        <v>17.143999999999998</v>
      </c>
      <c r="AH614" s="390">
        <f t="shared" si="125"/>
        <v>17.056000000000001</v>
      </c>
      <c r="AI614" s="390">
        <f t="shared" si="126"/>
        <v>17.588000000000001</v>
      </c>
      <c r="AJ614" s="390">
        <f t="shared" si="127"/>
        <v>16.870999999999999</v>
      </c>
      <c r="AK614" s="390">
        <f t="shared" si="128"/>
        <v>17.155000000000001</v>
      </c>
      <c r="AL614" s="390">
        <f t="shared" si="129"/>
        <v>17.265000000000001</v>
      </c>
      <c r="AM614" s="390">
        <f t="shared" si="130"/>
        <v>17.146000000000001</v>
      </c>
      <c r="AN614" s="390">
        <f t="shared" si="131"/>
        <v>16.740000000000002</v>
      </c>
      <c r="AO614" s="390">
        <f t="shared" si="132"/>
        <v>17.643000000000001</v>
      </c>
    </row>
    <row r="615" spans="1:41" ht="15" customHeight="1" x14ac:dyDescent="0.25">
      <c r="A615" s="127" t="s">
        <v>3377</v>
      </c>
      <c r="B615" s="125" t="s">
        <v>2077</v>
      </c>
      <c r="C615" s="125" t="s">
        <v>3999</v>
      </c>
      <c r="D615" s="125" t="s">
        <v>3293</v>
      </c>
      <c r="E615" s="125" t="s">
        <v>3289</v>
      </c>
      <c r="F615" s="126">
        <v>20.61</v>
      </c>
      <c r="G615" s="126">
        <v>20.81</v>
      </c>
      <c r="H615" s="126">
        <v>16.489999999999998</v>
      </c>
      <c r="I615" s="126"/>
      <c r="J615" s="317"/>
      <c r="K615" s="323">
        <f>ROUND(SUMIF('VGT-Bewegungsdaten'!B:B,A615,'VGT-Bewegungsdaten'!C:C),3)</f>
        <v>0</v>
      </c>
      <c r="L615" s="324">
        <f>ROUND(SUMIF('VGT-Bewegungsdaten'!B:B,$A615,'VGT-Bewegungsdaten'!D:D),2)</f>
        <v>0</v>
      </c>
      <c r="N615" s="376" t="s">
        <v>4930</v>
      </c>
      <c r="O615" s="376" t="s">
        <v>4940</v>
      </c>
      <c r="P615" s="326">
        <f>ROUND(SUMIF('AV-Bewegungsdaten'!B:B,A615,'AV-Bewegungsdaten'!C:C),3)</f>
        <v>0</v>
      </c>
      <c r="Q615" s="324">
        <f>ROUND(SUMIF('AV-Bewegungsdaten'!B:B,$A615,'AV-Bewegungsdaten'!D:D),2)</f>
        <v>0</v>
      </c>
      <c r="T615" s="327"/>
      <c r="U615" s="326">
        <f>ROUND(SUMIF('DV-Bewegungsdaten'!B:B,Kategorien!A615,'DV-Bewegungsdaten'!D:D),3)</f>
        <v>0</v>
      </c>
      <c r="V615" s="324">
        <f>ROUND(SUMIF('DV-Bewegungsdaten'!B:B,Kategorien!A615,'DV-Bewegungsdaten'!E:E),3)</f>
        <v>0</v>
      </c>
      <c r="AD615" s="390">
        <f t="shared" si="121"/>
        <v>15.870999999999999</v>
      </c>
      <c r="AE615" s="390">
        <f t="shared" si="122"/>
        <v>16.527999999999999</v>
      </c>
      <c r="AF615" s="390">
        <f t="shared" si="123"/>
        <v>17.747</v>
      </c>
      <c r="AG615" s="390">
        <f t="shared" si="124"/>
        <v>17.113999999999997</v>
      </c>
      <c r="AH615" s="390">
        <f t="shared" si="125"/>
        <v>17.026</v>
      </c>
      <c r="AI615" s="390">
        <f t="shared" si="126"/>
        <v>17.558</v>
      </c>
      <c r="AJ615" s="390">
        <f t="shared" si="127"/>
        <v>16.840999999999998</v>
      </c>
      <c r="AK615" s="390">
        <f t="shared" si="128"/>
        <v>17.125</v>
      </c>
      <c r="AL615" s="390">
        <f t="shared" si="129"/>
        <v>17.234999999999999</v>
      </c>
      <c r="AM615" s="390">
        <f t="shared" si="130"/>
        <v>17.116</v>
      </c>
      <c r="AN615" s="390">
        <f t="shared" si="131"/>
        <v>16.71</v>
      </c>
      <c r="AO615" s="390">
        <f t="shared" si="132"/>
        <v>17.613</v>
      </c>
    </row>
    <row r="616" spans="1:41" ht="15" customHeight="1" x14ac:dyDescent="0.25">
      <c r="A616" s="127" t="s">
        <v>4139</v>
      </c>
      <c r="B616" s="125" t="s">
        <v>2077</v>
      </c>
      <c r="C616" s="125" t="s">
        <v>3999</v>
      </c>
      <c r="D616" s="125" t="s">
        <v>4055</v>
      </c>
      <c r="E616" s="125" t="s">
        <v>4051</v>
      </c>
      <c r="F616" s="126">
        <v>20.58</v>
      </c>
      <c r="G616" s="126">
        <v>20.779999999999998</v>
      </c>
      <c r="H616" s="126">
        <v>16.46</v>
      </c>
      <c r="I616" s="126"/>
      <c r="J616" s="317"/>
      <c r="K616" s="323">
        <f>ROUND(SUMIF('VGT-Bewegungsdaten'!B:B,A616,'VGT-Bewegungsdaten'!C:C),3)</f>
        <v>0</v>
      </c>
      <c r="L616" s="324">
        <f>ROUND(SUMIF('VGT-Bewegungsdaten'!B:B,$A616,'VGT-Bewegungsdaten'!D:D),2)</f>
        <v>0</v>
      </c>
      <c r="N616" s="376" t="s">
        <v>4930</v>
      </c>
      <c r="O616" s="376" t="s">
        <v>4940</v>
      </c>
      <c r="P616" s="326">
        <f>ROUND(SUMIF('AV-Bewegungsdaten'!B:B,A616,'AV-Bewegungsdaten'!C:C),3)</f>
        <v>0</v>
      </c>
      <c r="Q616" s="324">
        <f>ROUND(SUMIF('AV-Bewegungsdaten'!B:B,$A616,'AV-Bewegungsdaten'!D:D),2)</f>
        <v>0</v>
      </c>
      <c r="T616" s="327"/>
      <c r="U616" s="326">
        <f>ROUND(SUMIF('DV-Bewegungsdaten'!B:B,Kategorien!A616,'DV-Bewegungsdaten'!D:D),3)</f>
        <v>0</v>
      </c>
      <c r="V616" s="324">
        <f>ROUND(SUMIF('DV-Bewegungsdaten'!B:B,Kategorien!A616,'DV-Bewegungsdaten'!E:E),3)</f>
        <v>0</v>
      </c>
      <c r="AD616" s="390">
        <f t="shared" si="121"/>
        <v>15.840999999999998</v>
      </c>
      <c r="AE616" s="390">
        <f t="shared" si="122"/>
        <v>16.497999999999998</v>
      </c>
      <c r="AF616" s="390">
        <f t="shared" si="123"/>
        <v>17.716999999999999</v>
      </c>
      <c r="AG616" s="390">
        <f t="shared" si="124"/>
        <v>17.083999999999996</v>
      </c>
      <c r="AH616" s="390">
        <f t="shared" si="125"/>
        <v>16.995999999999999</v>
      </c>
      <c r="AI616" s="390">
        <f t="shared" si="126"/>
        <v>17.527999999999999</v>
      </c>
      <c r="AJ616" s="390">
        <f t="shared" si="127"/>
        <v>16.810999999999996</v>
      </c>
      <c r="AK616" s="390">
        <f t="shared" si="128"/>
        <v>17.094999999999999</v>
      </c>
      <c r="AL616" s="390">
        <f t="shared" si="129"/>
        <v>17.204999999999998</v>
      </c>
      <c r="AM616" s="390">
        <f t="shared" si="130"/>
        <v>17.085999999999999</v>
      </c>
      <c r="AN616" s="390">
        <f t="shared" si="131"/>
        <v>16.68</v>
      </c>
      <c r="AO616" s="390">
        <f t="shared" si="132"/>
        <v>17.582999999999998</v>
      </c>
    </row>
    <row r="617" spans="1:41" ht="15" customHeight="1" x14ac:dyDescent="0.25">
      <c r="A617" s="127" t="s">
        <v>1735</v>
      </c>
      <c r="B617" s="125" t="s">
        <v>2077</v>
      </c>
      <c r="C617" s="125" t="s">
        <v>3999</v>
      </c>
      <c r="D617" s="125" t="s">
        <v>1555</v>
      </c>
      <c r="E617" s="125" t="s">
        <v>2452</v>
      </c>
      <c r="F617" s="126">
        <v>18.670000000000002</v>
      </c>
      <c r="G617" s="126">
        <v>18.87</v>
      </c>
      <c r="H617" s="126">
        <v>14.94</v>
      </c>
      <c r="I617" s="126"/>
      <c r="J617" s="317"/>
      <c r="K617" s="323">
        <f>ROUND(SUMIF('VGT-Bewegungsdaten'!B:B,A617,'VGT-Bewegungsdaten'!C:C),3)</f>
        <v>0</v>
      </c>
      <c r="L617" s="324">
        <f>ROUND(SUMIF('VGT-Bewegungsdaten'!B:B,$A617,'VGT-Bewegungsdaten'!D:D),2)</f>
        <v>0</v>
      </c>
      <c r="N617" s="376" t="s">
        <v>4930</v>
      </c>
      <c r="O617" s="376" t="s">
        <v>4940</v>
      </c>
      <c r="P617" s="326">
        <f>ROUND(SUMIF('AV-Bewegungsdaten'!B:B,A617,'AV-Bewegungsdaten'!C:C),3)</f>
        <v>0</v>
      </c>
      <c r="Q617" s="324">
        <f>ROUND(SUMIF('AV-Bewegungsdaten'!B:B,$A617,'AV-Bewegungsdaten'!D:D),2)</f>
        <v>0</v>
      </c>
      <c r="T617" s="327"/>
      <c r="U617" s="326">
        <f>ROUND(SUMIF('DV-Bewegungsdaten'!B:B,Kategorien!A617,'DV-Bewegungsdaten'!D:D),3)</f>
        <v>0</v>
      </c>
      <c r="V617" s="324">
        <f>ROUND(SUMIF('DV-Bewegungsdaten'!B:B,Kategorien!A617,'DV-Bewegungsdaten'!E:E),3)</f>
        <v>0</v>
      </c>
      <c r="AD617" s="390">
        <f t="shared" si="121"/>
        <v>13.931000000000001</v>
      </c>
      <c r="AE617" s="390">
        <f t="shared" si="122"/>
        <v>14.588000000000001</v>
      </c>
      <c r="AF617" s="390">
        <f t="shared" si="123"/>
        <v>15.807</v>
      </c>
      <c r="AG617" s="390">
        <f t="shared" si="124"/>
        <v>15.174000000000001</v>
      </c>
      <c r="AH617" s="390">
        <f t="shared" si="125"/>
        <v>15.086000000000002</v>
      </c>
      <c r="AI617" s="390">
        <f t="shared" si="126"/>
        <v>15.618000000000002</v>
      </c>
      <c r="AJ617" s="390">
        <f t="shared" si="127"/>
        <v>14.901000000000002</v>
      </c>
      <c r="AK617" s="390">
        <f t="shared" si="128"/>
        <v>15.185</v>
      </c>
      <c r="AL617" s="390">
        <f t="shared" si="129"/>
        <v>15.295000000000002</v>
      </c>
      <c r="AM617" s="390">
        <f t="shared" si="130"/>
        <v>15.176000000000002</v>
      </c>
      <c r="AN617" s="390">
        <f t="shared" si="131"/>
        <v>14.770000000000001</v>
      </c>
      <c r="AO617" s="390">
        <f t="shared" si="132"/>
        <v>15.673000000000002</v>
      </c>
    </row>
    <row r="618" spans="1:41" ht="15" customHeight="1" x14ac:dyDescent="0.25">
      <c r="A618" s="127" t="s">
        <v>1736</v>
      </c>
      <c r="B618" s="125" t="s">
        <v>2077</v>
      </c>
      <c r="C618" s="125" t="s">
        <v>3999</v>
      </c>
      <c r="D618" s="125" t="s">
        <v>1557</v>
      </c>
      <c r="E618" s="125" t="s">
        <v>1538</v>
      </c>
      <c r="F618" s="126">
        <v>21.67</v>
      </c>
      <c r="G618" s="126">
        <v>21.87</v>
      </c>
      <c r="H618" s="126">
        <v>17.34</v>
      </c>
      <c r="I618" s="126"/>
      <c r="J618" s="317"/>
      <c r="K618" s="323">
        <f>ROUND(SUMIF('VGT-Bewegungsdaten'!B:B,A618,'VGT-Bewegungsdaten'!C:C),3)</f>
        <v>0</v>
      </c>
      <c r="L618" s="324">
        <f>ROUND(SUMIF('VGT-Bewegungsdaten'!B:B,$A618,'VGT-Bewegungsdaten'!D:D),2)</f>
        <v>0</v>
      </c>
      <c r="N618" s="376" t="s">
        <v>4930</v>
      </c>
      <c r="O618" s="376" t="s">
        <v>4940</v>
      </c>
      <c r="P618" s="326">
        <f>ROUND(SUMIF('AV-Bewegungsdaten'!B:B,A618,'AV-Bewegungsdaten'!C:C),3)</f>
        <v>0</v>
      </c>
      <c r="Q618" s="324">
        <f>ROUND(SUMIF('AV-Bewegungsdaten'!B:B,$A618,'AV-Bewegungsdaten'!D:D),2)</f>
        <v>0</v>
      </c>
      <c r="T618" s="327"/>
      <c r="U618" s="326">
        <f>ROUND(SUMIF('DV-Bewegungsdaten'!B:B,Kategorien!A618,'DV-Bewegungsdaten'!D:D),3)</f>
        <v>0</v>
      </c>
      <c r="V618" s="324">
        <f>ROUND(SUMIF('DV-Bewegungsdaten'!B:B,Kategorien!A618,'DV-Bewegungsdaten'!E:E),3)</f>
        <v>0</v>
      </c>
      <c r="AD618" s="390">
        <f t="shared" si="121"/>
        <v>16.931000000000001</v>
      </c>
      <c r="AE618" s="390">
        <f t="shared" si="122"/>
        <v>17.588000000000001</v>
      </c>
      <c r="AF618" s="390">
        <f t="shared" si="123"/>
        <v>18.807000000000002</v>
      </c>
      <c r="AG618" s="390">
        <f t="shared" si="124"/>
        <v>18.173999999999999</v>
      </c>
      <c r="AH618" s="390">
        <f t="shared" si="125"/>
        <v>18.086000000000002</v>
      </c>
      <c r="AI618" s="390">
        <f t="shared" si="126"/>
        <v>18.618000000000002</v>
      </c>
      <c r="AJ618" s="390">
        <f t="shared" si="127"/>
        <v>17.901</v>
      </c>
      <c r="AK618" s="390">
        <f t="shared" si="128"/>
        <v>18.185000000000002</v>
      </c>
      <c r="AL618" s="390">
        <f t="shared" si="129"/>
        <v>18.295000000000002</v>
      </c>
      <c r="AM618" s="390">
        <f t="shared" si="130"/>
        <v>18.176000000000002</v>
      </c>
      <c r="AN618" s="390">
        <f t="shared" si="131"/>
        <v>17.770000000000003</v>
      </c>
      <c r="AO618" s="390">
        <f t="shared" si="132"/>
        <v>18.673000000000002</v>
      </c>
    </row>
    <row r="619" spans="1:41" ht="15" customHeight="1" x14ac:dyDescent="0.25">
      <c r="A619" s="127" t="s">
        <v>1737</v>
      </c>
      <c r="B619" s="125" t="s">
        <v>2077</v>
      </c>
      <c r="C619" s="125" t="s">
        <v>3999</v>
      </c>
      <c r="D619" s="125" t="s">
        <v>1559</v>
      </c>
      <c r="E619" s="125" t="s">
        <v>1541</v>
      </c>
      <c r="F619" s="126">
        <v>21.67</v>
      </c>
      <c r="G619" s="126">
        <v>21.87</v>
      </c>
      <c r="H619" s="126">
        <v>17.34</v>
      </c>
      <c r="I619" s="126"/>
      <c r="J619" s="317"/>
      <c r="K619" s="323">
        <f>ROUND(SUMIF('VGT-Bewegungsdaten'!B:B,A619,'VGT-Bewegungsdaten'!C:C),3)</f>
        <v>0</v>
      </c>
      <c r="L619" s="324">
        <f>ROUND(SUMIF('VGT-Bewegungsdaten'!B:B,$A619,'VGT-Bewegungsdaten'!D:D),2)</f>
        <v>0</v>
      </c>
      <c r="N619" s="376" t="s">
        <v>4930</v>
      </c>
      <c r="O619" s="376" t="s">
        <v>4940</v>
      </c>
      <c r="P619" s="326">
        <f>ROUND(SUMIF('AV-Bewegungsdaten'!B:B,A619,'AV-Bewegungsdaten'!C:C),3)</f>
        <v>0</v>
      </c>
      <c r="Q619" s="324">
        <f>ROUND(SUMIF('AV-Bewegungsdaten'!B:B,$A619,'AV-Bewegungsdaten'!D:D),2)</f>
        <v>0</v>
      </c>
      <c r="T619" s="327"/>
      <c r="U619" s="326">
        <f>ROUND(SUMIF('DV-Bewegungsdaten'!B:B,Kategorien!A619,'DV-Bewegungsdaten'!D:D),3)</f>
        <v>0</v>
      </c>
      <c r="V619" s="324">
        <f>ROUND(SUMIF('DV-Bewegungsdaten'!B:B,Kategorien!A619,'DV-Bewegungsdaten'!E:E),3)</f>
        <v>0</v>
      </c>
      <c r="AD619" s="390">
        <f t="shared" si="121"/>
        <v>16.931000000000001</v>
      </c>
      <c r="AE619" s="390">
        <f t="shared" si="122"/>
        <v>17.588000000000001</v>
      </c>
      <c r="AF619" s="390">
        <f t="shared" si="123"/>
        <v>18.807000000000002</v>
      </c>
      <c r="AG619" s="390">
        <f t="shared" si="124"/>
        <v>18.173999999999999</v>
      </c>
      <c r="AH619" s="390">
        <f t="shared" si="125"/>
        <v>18.086000000000002</v>
      </c>
      <c r="AI619" s="390">
        <f t="shared" si="126"/>
        <v>18.618000000000002</v>
      </c>
      <c r="AJ619" s="390">
        <f t="shared" si="127"/>
        <v>17.901</v>
      </c>
      <c r="AK619" s="390">
        <f t="shared" si="128"/>
        <v>18.185000000000002</v>
      </c>
      <c r="AL619" s="390">
        <f t="shared" si="129"/>
        <v>18.295000000000002</v>
      </c>
      <c r="AM619" s="390">
        <f t="shared" si="130"/>
        <v>18.176000000000002</v>
      </c>
      <c r="AN619" s="390">
        <f t="shared" si="131"/>
        <v>17.770000000000003</v>
      </c>
      <c r="AO619" s="390">
        <f t="shared" si="132"/>
        <v>18.673000000000002</v>
      </c>
    </row>
    <row r="620" spans="1:41" ht="15" customHeight="1" x14ac:dyDescent="0.25">
      <c r="A620" s="127" t="s">
        <v>2634</v>
      </c>
      <c r="B620" s="125" t="s">
        <v>2077</v>
      </c>
      <c r="C620" s="125" t="s">
        <v>3999</v>
      </c>
      <c r="D620" s="125" t="s">
        <v>2551</v>
      </c>
      <c r="E620" s="125" t="s">
        <v>2545</v>
      </c>
      <c r="F620" s="126">
        <v>21.64</v>
      </c>
      <c r="G620" s="126">
        <v>21.84</v>
      </c>
      <c r="H620" s="126">
        <v>17.309999999999999</v>
      </c>
      <c r="I620" s="126"/>
      <c r="J620" s="317"/>
      <c r="K620" s="323">
        <f>ROUND(SUMIF('VGT-Bewegungsdaten'!B:B,A620,'VGT-Bewegungsdaten'!C:C),3)</f>
        <v>0</v>
      </c>
      <c r="L620" s="324">
        <f>ROUND(SUMIF('VGT-Bewegungsdaten'!B:B,$A620,'VGT-Bewegungsdaten'!D:D),2)</f>
        <v>0</v>
      </c>
      <c r="N620" s="376" t="s">
        <v>4930</v>
      </c>
      <c r="O620" s="376" t="s">
        <v>4940</v>
      </c>
      <c r="P620" s="326">
        <f>ROUND(SUMIF('AV-Bewegungsdaten'!B:B,A620,'AV-Bewegungsdaten'!C:C),3)</f>
        <v>0</v>
      </c>
      <c r="Q620" s="324">
        <f>ROUND(SUMIF('AV-Bewegungsdaten'!B:B,$A620,'AV-Bewegungsdaten'!D:D),2)</f>
        <v>0</v>
      </c>
      <c r="T620" s="327"/>
      <c r="U620" s="326">
        <f>ROUND(SUMIF('DV-Bewegungsdaten'!B:B,Kategorien!A620,'DV-Bewegungsdaten'!D:D),3)</f>
        <v>0</v>
      </c>
      <c r="V620" s="324">
        <f>ROUND(SUMIF('DV-Bewegungsdaten'!B:B,Kategorien!A620,'DV-Bewegungsdaten'!E:E),3)</f>
        <v>0</v>
      </c>
      <c r="AD620" s="390">
        <f t="shared" si="121"/>
        <v>16.901</v>
      </c>
      <c r="AE620" s="390">
        <f t="shared" si="122"/>
        <v>17.558</v>
      </c>
      <c r="AF620" s="390">
        <f t="shared" si="123"/>
        <v>18.777000000000001</v>
      </c>
      <c r="AG620" s="390">
        <f t="shared" si="124"/>
        <v>18.143999999999998</v>
      </c>
      <c r="AH620" s="390">
        <f t="shared" si="125"/>
        <v>18.056000000000001</v>
      </c>
      <c r="AI620" s="390">
        <f t="shared" si="126"/>
        <v>18.588000000000001</v>
      </c>
      <c r="AJ620" s="390">
        <f t="shared" si="127"/>
        <v>17.870999999999999</v>
      </c>
      <c r="AK620" s="390">
        <f t="shared" si="128"/>
        <v>18.155000000000001</v>
      </c>
      <c r="AL620" s="390">
        <f t="shared" si="129"/>
        <v>18.265000000000001</v>
      </c>
      <c r="AM620" s="390">
        <f t="shared" si="130"/>
        <v>18.146000000000001</v>
      </c>
      <c r="AN620" s="390">
        <f t="shared" si="131"/>
        <v>17.740000000000002</v>
      </c>
      <c r="AO620" s="390">
        <f t="shared" si="132"/>
        <v>18.643000000000001</v>
      </c>
    </row>
    <row r="621" spans="1:41" ht="15" customHeight="1" x14ac:dyDescent="0.25">
      <c r="A621" s="127" t="s">
        <v>3378</v>
      </c>
      <c r="B621" s="125" t="s">
        <v>2077</v>
      </c>
      <c r="C621" s="125" t="s">
        <v>3999</v>
      </c>
      <c r="D621" s="125" t="s">
        <v>3295</v>
      </c>
      <c r="E621" s="125" t="s">
        <v>3289</v>
      </c>
      <c r="F621" s="126">
        <v>21.61</v>
      </c>
      <c r="G621" s="126">
        <v>21.81</v>
      </c>
      <c r="H621" s="126">
        <v>17.29</v>
      </c>
      <c r="I621" s="126"/>
      <c r="J621" s="317"/>
      <c r="K621" s="323">
        <f>ROUND(SUMIF('VGT-Bewegungsdaten'!B:B,A621,'VGT-Bewegungsdaten'!C:C),3)</f>
        <v>0</v>
      </c>
      <c r="L621" s="324">
        <f>ROUND(SUMIF('VGT-Bewegungsdaten'!B:B,$A621,'VGT-Bewegungsdaten'!D:D),2)</f>
        <v>0</v>
      </c>
      <c r="N621" s="376" t="s">
        <v>4930</v>
      </c>
      <c r="O621" s="376" t="s">
        <v>4940</v>
      </c>
      <c r="P621" s="326">
        <f>ROUND(SUMIF('AV-Bewegungsdaten'!B:B,A621,'AV-Bewegungsdaten'!C:C),3)</f>
        <v>0</v>
      </c>
      <c r="Q621" s="324">
        <f>ROUND(SUMIF('AV-Bewegungsdaten'!B:B,$A621,'AV-Bewegungsdaten'!D:D),2)</f>
        <v>0</v>
      </c>
      <c r="T621" s="327"/>
      <c r="U621" s="326">
        <f>ROUND(SUMIF('DV-Bewegungsdaten'!B:B,Kategorien!A621,'DV-Bewegungsdaten'!D:D),3)</f>
        <v>0</v>
      </c>
      <c r="V621" s="324">
        <f>ROUND(SUMIF('DV-Bewegungsdaten'!B:B,Kategorien!A621,'DV-Bewegungsdaten'!E:E),3)</f>
        <v>0</v>
      </c>
      <c r="AD621" s="390">
        <f t="shared" si="121"/>
        <v>16.870999999999999</v>
      </c>
      <c r="AE621" s="390">
        <f t="shared" si="122"/>
        <v>17.527999999999999</v>
      </c>
      <c r="AF621" s="390">
        <f t="shared" si="123"/>
        <v>18.747</v>
      </c>
      <c r="AG621" s="390">
        <f t="shared" si="124"/>
        <v>18.113999999999997</v>
      </c>
      <c r="AH621" s="390">
        <f t="shared" si="125"/>
        <v>18.026</v>
      </c>
      <c r="AI621" s="390">
        <f t="shared" si="126"/>
        <v>18.558</v>
      </c>
      <c r="AJ621" s="390">
        <f t="shared" si="127"/>
        <v>17.840999999999998</v>
      </c>
      <c r="AK621" s="390">
        <f t="shared" si="128"/>
        <v>18.125</v>
      </c>
      <c r="AL621" s="390">
        <f t="shared" si="129"/>
        <v>18.234999999999999</v>
      </c>
      <c r="AM621" s="390">
        <f t="shared" si="130"/>
        <v>18.116</v>
      </c>
      <c r="AN621" s="390">
        <f t="shared" si="131"/>
        <v>17.71</v>
      </c>
      <c r="AO621" s="390">
        <f t="shared" si="132"/>
        <v>18.613</v>
      </c>
    </row>
    <row r="622" spans="1:41" ht="15" customHeight="1" x14ac:dyDescent="0.25">
      <c r="A622" s="127" t="s">
        <v>4140</v>
      </c>
      <c r="B622" s="125" t="s">
        <v>2077</v>
      </c>
      <c r="C622" s="125" t="s">
        <v>3999</v>
      </c>
      <c r="D622" s="125" t="s">
        <v>4057</v>
      </c>
      <c r="E622" s="125" t="s">
        <v>4051</v>
      </c>
      <c r="F622" s="126">
        <v>21.58</v>
      </c>
      <c r="G622" s="126">
        <v>21.779999999999998</v>
      </c>
      <c r="H622" s="126">
        <v>17.260000000000002</v>
      </c>
      <c r="I622" s="126"/>
      <c r="J622" s="317"/>
      <c r="K622" s="323">
        <f>ROUND(SUMIF('VGT-Bewegungsdaten'!B:B,A622,'VGT-Bewegungsdaten'!C:C),3)</f>
        <v>0</v>
      </c>
      <c r="L622" s="324">
        <f>ROUND(SUMIF('VGT-Bewegungsdaten'!B:B,$A622,'VGT-Bewegungsdaten'!D:D),2)</f>
        <v>0</v>
      </c>
      <c r="N622" s="376" t="s">
        <v>4930</v>
      </c>
      <c r="O622" s="376" t="s">
        <v>4940</v>
      </c>
      <c r="P622" s="326">
        <f>ROUND(SUMIF('AV-Bewegungsdaten'!B:B,A622,'AV-Bewegungsdaten'!C:C),3)</f>
        <v>0</v>
      </c>
      <c r="Q622" s="324">
        <f>ROUND(SUMIF('AV-Bewegungsdaten'!B:B,$A622,'AV-Bewegungsdaten'!D:D),2)</f>
        <v>0</v>
      </c>
      <c r="T622" s="327"/>
      <c r="U622" s="326">
        <f>ROUND(SUMIF('DV-Bewegungsdaten'!B:B,Kategorien!A622,'DV-Bewegungsdaten'!D:D),3)</f>
        <v>0</v>
      </c>
      <c r="V622" s="324">
        <f>ROUND(SUMIF('DV-Bewegungsdaten'!B:B,Kategorien!A622,'DV-Bewegungsdaten'!E:E),3)</f>
        <v>0</v>
      </c>
      <c r="AD622" s="390">
        <f t="shared" si="121"/>
        <v>16.840999999999998</v>
      </c>
      <c r="AE622" s="390">
        <f t="shared" si="122"/>
        <v>17.497999999999998</v>
      </c>
      <c r="AF622" s="390">
        <f t="shared" si="123"/>
        <v>18.716999999999999</v>
      </c>
      <c r="AG622" s="390">
        <f t="shared" si="124"/>
        <v>18.083999999999996</v>
      </c>
      <c r="AH622" s="390">
        <f t="shared" si="125"/>
        <v>17.995999999999999</v>
      </c>
      <c r="AI622" s="390">
        <f t="shared" si="126"/>
        <v>18.527999999999999</v>
      </c>
      <c r="AJ622" s="390">
        <f t="shared" si="127"/>
        <v>17.810999999999996</v>
      </c>
      <c r="AK622" s="390">
        <f t="shared" si="128"/>
        <v>18.094999999999999</v>
      </c>
      <c r="AL622" s="390">
        <f t="shared" si="129"/>
        <v>18.204999999999998</v>
      </c>
      <c r="AM622" s="390">
        <f t="shared" si="130"/>
        <v>18.085999999999999</v>
      </c>
      <c r="AN622" s="390">
        <f t="shared" si="131"/>
        <v>17.68</v>
      </c>
      <c r="AO622" s="390">
        <f t="shared" si="132"/>
        <v>18.582999999999998</v>
      </c>
    </row>
    <row r="623" spans="1:41" ht="15" customHeight="1" x14ac:dyDescent="0.25">
      <c r="A623" s="127" t="s">
        <v>1738</v>
      </c>
      <c r="B623" s="125" t="s">
        <v>2077</v>
      </c>
      <c r="C623" s="125" t="s">
        <v>3999</v>
      </c>
      <c r="D623" s="125" t="s">
        <v>1561</v>
      </c>
      <c r="E623" s="125" t="s">
        <v>2452</v>
      </c>
      <c r="F623" s="126">
        <v>18.670000000000002</v>
      </c>
      <c r="G623" s="126">
        <v>18.87</v>
      </c>
      <c r="H623" s="126">
        <v>14.94</v>
      </c>
      <c r="I623" s="126"/>
      <c r="J623" s="317"/>
      <c r="K623" s="323">
        <f>ROUND(SUMIF('VGT-Bewegungsdaten'!B:B,A623,'VGT-Bewegungsdaten'!C:C),3)</f>
        <v>0</v>
      </c>
      <c r="L623" s="324">
        <f>ROUND(SUMIF('VGT-Bewegungsdaten'!B:B,$A623,'VGT-Bewegungsdaten'!D:D),2)</f>
        <v>0</v>
      </c>
      <c r="N623" s="376" t="s">
        <v>4930</v>
      </c>
      <c r="O623" s="376" t="s">
        <v>4940</v>
      </c>
      <c r="P623" s="326">
        <f>ROUND(SUMIF('AV-Bewegungsdaten'!B:B,A623,'AV-Bewegungsdaten'!C:C),3)</f>
        <v>0</v>
      </c>
      <c r="Q623" s="324">
        <f>ROUND(SUMIF('AV-Bewegungsdaten'!B:B,$A623,'AV-Bewegungsdaten'!D:D),2)</f>
        <v>0</v>
      </c>
      <c r="T623" s="327"/>
      <c r="U623" s="326">
        <f>ROUND(SUMIF('DV-Bewegungsdaten'!B:B,Kategorien!A623,'DV-Bewegungsdaten'!D:D),3)</f>
        <v>0</v>
      </c>
      <c r="V623" s="324">
        <f>ROUND(SUMIF('DV-Bewegungsdaten'!B:B,Kategorien!A623,'DV-Bewegungsdaten'!E:E),3)</f>
        <v>0</v>
      </c>
      <c r="AD623" s="390">
        <f t="shared" si="121"/>
        <v>13.931000000000001</v>
      </c>
      <c r="AE623" s="390">
        <f t="shared" si="122"/>
        <v>14.588000000000001</v>
      </c>
      <c r="AF623" s="390">
        <f t="shared" si="123"/>
        <v>15.807</v>
      </c>
      <c r="AG623" s="390">
        <f t="shared" si="124"/>
        <v>15.174000000000001</v>
      </c>
      <c r="AH623" s="390">
        <f t="shared" si="125"/>
        <v>15.086000000000002</v>
      </c>
      <c r="AI623" s="390">
        <f t="shared" si="126"/>
        <v>15.618000000000002</v>
      </c>
      <c r="AJ623" s="390">
        <f t="shared" si="127"/>
        <v>14.901000000000002</v>
      </c>
      <c r="AK623" s="390">
        <f t="shared" si="128"/>
        <v>15.185</v>
      </c>
      <c r="AL623" s="390">
        <f t="shared" si="129"/>
        <v>15.295000000000002</v>
      </c>
      <c r="AM623" s="390">
        <f t="shared" si="130"/>
        <v>15.176000000000002</v>
      </c>
      <c r="AN623" s="390">
        <f t="shared" si="131"/>
        <v>14.770000000000001</v>
      </c>
      <c r="AO623" s="390">
        <f t="shared" si="132"/>
        <v>15.673000000000002</v>
      </c>
    </row>
    <row r="624" spans="1:41" ht="15" customHeight="1" x14ac:dyDescent="0.25">
      <c r="A624" s="127" t="s">
        <v>1739</v>
      </c>
      <c r="B624" s="125" t="s">
        <v>2077</v>
      </c>
      <c r="C624" s="125" t="s">
        <v>3999</v>
      </c>
      <c r="D624" s="125" t="s">
        <v>1563</v>
      </c>
      <c r="E624" s="125" t="s">
        <v>1538</v>
      </c>
      <c r="F624" s="126">
        <v>21.67</v>
      </c>
      <c r="G624" s="126">
        <v>21.87</v>
      </c>
      <c r="H624" s="126">
        <v>17.34</v>
      </c>
      <c r="I624" s="126"/>
      <c r="J624" s="317"/>
      <c r="K624" s="323">
        <f>ROUND(SUMIF('VGT-Bewegungsdaten'!B:B,A624,'VGT-Bewegungsdaten'!C:C),3)</f>
        <v>0</v>
      </c>
      <c r="L624" s="324">
        <f>ROUND(SUMIF('VGT-Bewegungsdaten'!B:B,$A624,'VGT-Bewegungsdaten'!D:D),2)</f>
        <v>0</v>
      </c>
      <c r="N624" s="376" t="s">
        <v>4930</v>
      </c>
      <c r="O624" s="376" t="s">
        <v>4940</v>
      </c>
      <c r="P624" s="326">
        <f>ROUND(SUMIF('AV-Bewegungsdaten'!B:B,A624,'AV-Bewegungsdaten'!C:C),3)</f>
        <v>0</v>
      </c>
      <c r="Q624" s="324">
        <f>ROUND(SUMIF('AV-Bewegungsdaten'!B:B,$A624,'AV-Bewegungsdaten'!D:D),2)</f>
        <v>0</v>
      </c>
      <c r="T624" s="327"/>
      <c r="U624" s="326">
        <f>ROUND(SUMIF('DV-Bewegungsdaten'!B:B,Kategorien!A624,'DV-Bewegungsdaten'!D:D),3)</f>
        <v>0</v>
      </c>
      <c r="V624" s="324">
        <f>ROUND(SUMIF('DV-Bewegungsdaten'!B:B,Kategorien!A624,'DV-Bewegungsdaten'!E:E),3)</f>
        <v>0</v>
      </c>
      <c r="AD624" s="390">
        <f t="shared" si="121"/>
        <v>16.931000000000001</v>
      </c>
      <c r="AE624" s="390">
        <f t="shared" si="122"/>
        <v>17.588000000000001</v>
      </c>
      <c r="AF624" s="390">
        <f t="shared" si="123"/>
        <v>18.807000000000002</v>
      </c>
      <c r="AG624" s="390">
        <f t="shared" si="124"/>
        <v>18.173999999999999</v>
      </c>
      <c r="AH624" s="390">
        <f t="shared" si="125"/>
        <v>18.086000000000002</v>
      </c>
      <c r="AI624" s="390">
        <f t="shared" si="126"/>
        <v>18.618000000000002</v>
      </c>
      <c r="AJ624" s="390">
        <f t="shared" si="127"/>
        <v>17.901</v>
      </c>
      <c r="AK624" s="390">
        <f t="shared" si="128"/>
        <v>18.185000000000002</v>
      </c>
      <c r="AL624" s="390">
        <f t="shared" si="129"/>
        <v>18.295000000000002</v>
      </c>
      <c r="AM624" s="390">
        <f t="shared" si="130"/>
        <v>18.176000000000002</v>
      </c>
      <c r="AN624" s="390">
        <f t="shared" si="131"/>
        <v>17.770000000000003</v>
      </c>
      <c r="AO624" s="390">
        <f t="shared" si="132"/>
        <v>18.673000000000002</v>
      </c>
    </row>
    <row r="625" spans="1:41" ht="15" customHeight="1" x14ac:dyDescent="0.25">
      <c r="A625" s="127" t="s">
        <v>1740</v>
      </c>
      <c r="B625" s="125" t="s">
        <v>2077</v>
      </c>
      <c r="C625" s="125" t="s">
        <v>3999</v>
      </c>
      <c r="D625" s="125" t="s">
        <v>1565</v>
      </c>
      <c r="E625" s="125" t="s">
        <v>1541</v>
      </c>
      <c r="F625" s="126">
        <v>21.67</v>
      </c>
      <c r="G625" s="126">
        <v>21.87</v>
      </c>
      <c r="H625" s="126">
        <v>17.34</v>
      </c>
      <c r="I625" s="126"/>
      <c r="J625" s="317"/>
      <c r="K625" s="323">
        <f>ROUND(SUMIF('VGT-Bewegungsdaten'!B:B,A625,'VGT-Bewegungsdaten'!C:C),3)</f>
        <v>0</v>
      </c>
      <c r="L625" s="324">
        <f>ROUND(SUMIF('VGT-Bewegungsdaten'!B:B,$A625,'VGT-Bewegungsdaten'!D:D),2)</f>
        <v>0</v>
      </c>
      <c r="N625" s="376" t="s">
        <v>4930</v>
      </c>
      <c r="O625" s="376" t="s">
        <v>4940</v>
      </c>
      <c r="P625" s="326">
        <f>ROUND(SUMIF('AV-Bewegungsdaten'!B:B,A625,'AV-Bewegungsdaten'!C:C),3)</f>
        <v>0</v>
      </c>
      <c r="Q625" s="324">
        <f>ROUND(SUMIF('AV-Bewegungsdaten'!B:B,$A625,'AV-Bewegungsdaten'!D:D),2)</f>
        <v>0</v>
      </c>
      <c r="T625" s="327"/>
      <c r="U625" s="326">
        <f>ROUND(SUMIF('DV-Bewegungsdaten'!B:B,Kategorien!A625,'DV-Bewegungsdaten'!D:D),3)</f>
        <v>0</v>
      </c>
      <c r="V625" s="324">
        <f>ROUND(SUMIF('DV-Bewegungsdaten'!B:B,Kategorien!A625,'DV-Bewegungsdaten'!E:E),3)</f>
        <v>0</v>
      </c>
      <c r="AD625" s="390">
        <f t="shared" si="121"/>
        <v>16.931000000000001</v>
      </c>
      <c r="AE625" s="390">
        <f t="shared" si="122"/>
        <v>17.588000000000001</v>
      </c>
      <c r="AF625" s="390">
        <f t="shared" si="123"/>
        <v>18.807000000000002</v>
      </c>
      <c r="AG625" s="390">
        <f t="shared" si="124"/>
        <v>18.173999999999999</v>
      </c>
      <c r="AH625" s="390">
        <f t="shared" si="125"/>
        <v>18.086000000000002</v>
      </c>
      <c r="AI625" s="390">
        <f t="shared" si="126"/>
        <v>18.618000000000002</v>
      </c>
      <c r="AJ625" s="390">
        <f t="shared" si="127"/>
        <v>17.901</v>
      </c>
      <c r="AK625" s="390">
        <f t="shared" si="128"/>
        <v>18.185000000000002</v>
      </c>
      <c r="AL625" s="390">
        <f t="shared" si="129"/>
        <v>18.295000000000002</v>
      </c>
      <c r="AM625" s="390">
        <f t="shared" si="130"/>
        <v>18.176000000000002</v>
      </c>
      <c r="AN625" s="390">
        <f t="shared" si="131"/>
        <v>17.770000000000003</v>
      </c>
      <c r="AO625" s="390">
        <f t="shared" si="132"/>
        <v>18.673000000000002</v>
      </c>
    </row>
    <row r="626" spans="1:41" ht="15" customHeight="1" x14ac:dyDescent="0.25">
      <c r="A626" s="127" t="s">
        <v>2635</v>
      </c>
      <c r="B626" s="125" t="s">
        <v>2077</v>
      </c>
      <c r="C626" s="125" t="s">
        <v>3999</v>
      </c>
      <c r="D626" s="125" t="s">
        <v>2553</v>
      </c>
      <c r="E626" s="125" t="s">
        <v>2545</v>
      </c>
      <c r="F626" s="126">
        <v>21.64</v>
      </c>
      <c r="G626" s="126">
        <v>21.84</v>
      </c>
      <c r="H626" s="126">
        <v>17.309999999999999</v>
      </c>
      <c r="I626" s="126"/>
      <c r="J626" s="317"/>
      <c r="K626" s="323">
        <f>ROUND(SUMIF('VGT-Bewegungsdaten'!B:B,A626,'VGT-Bewegungsdaten'!C:C),3)</f>
        <v>0</v>
      </c>
      <c r="L626" s="324">
        <f>ROUND(SUMIF('VGT-Bewegungsdaten'!B:B,$A626,'VGT-Bewegungsdaten'!D:D),2)</f>
        <v>0</v>
      </c>
      <c r="N626" s="376" t="s">
        <v>4930</v>
      </c>
      <c r="O626" s="376" t="s">
        <v>4940</v>
      </c>
      <c r="P626" s="326">
        <f>ROUND(SUMIF('AV-Bewegungsdaten'!B:B,A626,'AV-Bewegungsdaten'!C:C),3)</f>
        <v>0</v>
      </c>
      <c r="Q626" s="324">
        <f>ROUND(SUMIF('AV-Bewegungsdaten'!B:B,$A626,'AV-Bewegungsdaten'!D:D),2)</f>
        <v>0</v>
      </c>
      <c r="T626" s="327"/>
      <c r="U626" s="326">
        <f>ROUND(SUMIF('DV-Bewegungsdaten'!B:B,Kategorien!A626,'DV-Bewegungsdaten'!D:D),3)</f>
        <v>0</v>
      </c>
      <c r="V626" s="324">
        <f>ROUND(SUMIF('DV-Bewegungsdaten'!B:B,Kategorien!A626,'DV-Bewegungsdaten'!E:E),3)</f>
        <v>0</v>
      </c>
      <c r="AD626" s="390">
        <f t="shared" si="121"/>
        <v>16.901</v>
      </c>
      <c r="AE626" s="390">
        <f t="shared" si="122"/>
        <v>17.558</v>
      </c>
      <c r="AF626" s="390">
        <f t="shared" si="123"/>
        <v>18.777000000000001</v>
      </c>
      <c r="AG626" s="390">
        <f t="shared" si="124"/>
        <v>18.143999999999998</v>
      </c>
      <c r="AH626" s="390">
        <f t="shared" si="125"/>
        <v>18.056000000000001</v>
      </c>
      <c r="AI626" s="390">
        <f t="shared" si="126"/>
        <v>18.588000000000001</v>
      </c>
      <c r="AJ626" s="390">
        <f t="shared" si="127"/>
        <v>17.870999999999999</v>
      </c>
      <c r="AK626" s="390">
        <f t="shared" si="128"/>
        <v>18.155000000000001</v>
      </c>
      <c r="AL626" s="390">
        <f t="shared" si="129"/>
        <v>18.265000000000001</v>
      </c>
      <c r="AM626" s="390">
        <f t="shared" si="130"/>
        <v>18.146000000000001</v>
      </c>
      <c r="AN626" s="390">
        <f t="shared" si="131"/>
        <v>17.740000000000002</v>
      </c>
      <c r="AO626" s="390">
        <f t="shared" si="132"/>
        <v>18.643000000000001</v>
      </c>
    </row>
    <row r="627" spans="1:41" ht="15" customHeight="1" x14ac:dyDescent="0.25">
      <c r="A627" s="127" t="s">
        <v>3379</v>
      </c>
      <c r="B627" s="125" t="s">
        <v>2077</v>
      </c>
      <c r="C627" s="125" t="s">
        <v>3999</v>
      </c>
      <c r="D627" s="125" t="s">
        <v>3297</v>
      </c>
      <c r="E627" s="125" t="s">
        <v>3289</v>
      </c>
      <c r="F627" s="126">
        <v>21.61</v>
      </c>
      <c r="G627" s="126">
        <v>21.81</v>
      </c>
      <c r="H627" s="126">
        <v>17.29</v>
      </c>
      <c r="I627" s="126"/>
      <c r="J627" s="317"/>
      <c r="K627" s="323">
        <f>ROUND(SUMIF('VGT-Bewegungsdaten'!B:B,A627,'VGT-Bewegungsdaten'!C:C),3)</f>
        <v>0</v>
      </c>
      <c r="L627" s="324">
        <f>ROUND(SUMIF('VGT-Bewegungsdaten'!B:B,$A627,'VGT-Bewegungsdaten'!D:D),2)</f>
        <v>0</v>
      </c>
      <c r="N627" s="376" t="s">
        <v>4930</v>
      </c>
      <c r="O627" s="376" t="s">
        <v>4940</v>
      </c>
      <c r="P627" s="326">
        <f>ROUND(SUMIF('AV-Bewegungsdaten'!B:B,A627,'AV-Bewegungsdaten'!C:C),3)</f>
        <v>0</v>
      </c>
      <c r="Q627" s="324">
        <f>ROUND(SUMIF('AV-Bewegungsdaten'!B:B,$A627,'AV-Bewegungsdaten'!D:D),2)</f>
        <v>0</v>
      </c>
      <c r="T627" s="327"/>
      <c r="U627" s="326">
        <f>ROUND(SUMIF('DV-Bewegungsdaten'!B:B,Kategorien!A627,'DV-Bewegungsdaten'!D:D),3)</f>
        <v>0</v>
      </c>
      <c r="V627" s="324">
        <f>ROUND(SUMIF('DV-Bewegungsdaten'!B:B,Kategorien!A627,'DV-Bewegungsdaten'!E:E),3)</f>
        <v>0</v>
      </c>
      <c r="AD627" s="390">
        <f t="shared" si="121"/>
        <v>16.870999999999999</v>
      </c>
      <c r="AE627" s="390">
        <f t="shared" si="122"/>
        <v>17.527999999999999</v>
      </c>
      <c r="AF627" s="390">
        <f t="shared" si="123"/>
        <v>18.747</v>
      </c>
      <c r="AG627" s="390">
        <f t="shared" si="124"/>
        <v>18.113999999999997</v>
      </c>
      <c r="AH627" s="390">
        <f t="shared" si="125"/>
        <v>18.026</v>
      </c>
      <c r="AI627" s="390">
        <f t="shared" si="126"/>
        <v>18.558</v>
      </c>
      <c r="AJ627" s="390">
        <f t="shared" si="127"/>
        <v>17.840999999999998</v>
      </c>
      <c r="AK627" s="390">
        <f t="shared" si="128"/>
        <v>18.125</v>
      </c>
      <c r="AL627" s="390">
        <f t="shared" si="129"/>
        <v>18.234999999999999</v>
      </c>
      <c r="AM627" s="390">
        <f t="shared" si="130"/>
        <v>18.116</v>
      </c>
      <c r="AN627" s="390">
        <f t="shared" si="131"/>
        <v>17.71</v>
      </c>
      <c r="AO627" s="390">
        <f t="shared" si="132"/>
        <v>18.613</v>
      </c>
    </row>
    <row r="628" spans="1:41" ht="15" customHeight="1" x14ac:dyDescent="0.25">
      <c r="A628" s="127" t="s">
        <v>4141</v>
      </c>
      <c r="B628" s="125" t="s">
        <v>2077</v>
      </c>
      <c r="C628" s="125" t="s">
        <v>3999</v>
      </c>
      <c r="D628" s="125" t="s">
        <v>4059</v>
      </c>
      <c r="E628" s="125" t="s">
        <v>4051</v>
      </c>
      <c r="F628" s="126">
        <v>21.58</v>
      </c>
      <c r="G628" s="126">
        <v>21.779999999999998</v>
      </c>
      <c r="H628" s="126">
        <v>17.260000000000002</v>
      </c>
      <c r="I628" s="126"/>
      <c r="J628" s="317"/>
      <c r="K628" s="323">
        <f>ROUND(SUMIF('VGT-Bewegungsdaten'!B:B,A628,'VGT-Bewegungsdaten'!C:C),3)</f>
        <v>0</v>
      </c>
      <c r="L628" s="324">
        <f>ROUND(SUMIF('VGT-Bewegungsdaten'!B:B,$A628,'VGT-Bewegungsdaten'!D:D),2)</f>
        <v>0</v>
      </c>
      <c r="N628" s="376" t="s">
        <v>4930</v>
      </c>
      <c r="O628" s="376" t="s">
        <v>4940</v>
      </c>
      <c r="P628" s="326">
        <f>ROUND(SUMIF('AV-Bewegungsdaten'!B:B,A628,'AV-Bewegungsdaten'!C:C),3)</f>
        <v>0</v>
      </c>
      <c r="Q628" s="324">
        <f>ROUND(SUMIF('AV-Bewegungsdaten'!B:B,$A628,'AV-Bewegungsdaten'!D:D),2)</f>
        <v>0</v>
      </c>
      <c r="T628" s="327"/>
      <c r="U628" s="326">
        <f>ROUND(SUMIF('DV-Bewegungsdaten'!B:B,Kategorien!A628,'DV-Bewegungsdaten'!D:D),3)</f>
        <v>0</v>
      </c>
      <c r="V628" s="324">
        <f>ROUND(SUMIF('DV-Bewegungsdaten'!B:B,Kategorien!A628,'DV-Bewegungsdaten'!E:E),3)</f>
        <v>0</v>
      </c>
      <c r="AD628" s="390">
        <f t="shared" si="121"/>
        <v>16.840999999999998</v>
      </c>
      <c r="AE628" s="390">
        <f t="shared" si="122"/>
        <v>17.497999999999998</v>
      </c>
      <c r="AF628" s="390">
        <f t="shared" si="123"/>
        <v>18.716999999999999</v>
      </c>
      <c r="AG628" s="390">
        <f t="shared" si="124"/>
        <v>18.083999999999996</v>
      </c>
      <c r="AH628" s="390">
        <f t="shared" si="125"/>
        <v>17.995999999999999</v>
      </c>
      <c r="AI628" s="390">
        <f t="shared" si="126"/>
        <v>18.527999999999999</v>
      </c>
      <c r="AJ628" s="390">
        <f t="shared" si="127"/>
        <v>17.810999999999996</v>
      </c>
      <c r="AK628" s="390">
        <f t="shared" si="128"/>
        <v>18.094999999999999</v>
      </c>
      <c r="AL628" s="390">
        <f t="shared" si="129"/>
        <v>18.204999999999998</v>
      </c>
      <c r="AM628" s="390">
        <f t="shared" si="130"/>
        <v>18.085999999999999</v>
      </c>
      <c r="AN628" s="390">
        <f t="shared" si="131"/>
        <v>17.68</v>
      </c>
      <c r="AO628" s="390">
        <f t="shared" si="132"/>
        <v>18.582999999999998</v>
      </c>
    </row>
    <row r="629" spans="1:41" ht="15" customHeight="1" x14ac:dyDescent="0.25">
      <c r="A629" s="127" t="s">
        <v>1741</v>
      </c>
      <c r="B629" s="125" t="s">
        <v>2077</v>
      </c>
      <c r="C629" s="125" t="s">
        <v>3999</v>
      </c>
      <c r="D629" s="125" t="s">
        <v>1742</v>
      </c>
      <c r="E629" s="125" t="s">
        <v>2452</v>
      </c>
      <c r="F629" s="126">
        <v>19.670000000000002</v>
      </c>
      <c r="G629" s="126">
        <v>19.87</v>
      </c>
      <c r="H629" s="126">
        <v>15.74</v>
      </c>
      <c r="I629" s="126"/>
      <c r="J629" s="317"/>
      <c r="K629" s="323">
        <f>ROUND(SUMIF('VGT-Bewegungsdaten'!B:B,A629,'VGT-Bewegungsdaten'!C:C),3)</f>
        <v>0</v>
      </c>
      <c r="L629" s="324">
        <f>ROUND(SUMIF('VGT-Bewegungsdaten'!B:B,$A629,'VGT-Bewegungsdaten'!D:D),2)</f>
        <v>0</v>
      </c>
      <c r="N629" s="376" t="s">
        <v>4930</v>
      </c>
      <c r="O629" s="376" t="s">
        <v>4940</v>
      </c>
      <c r="P629" s="326">
        <f>ROUND(SUMIF('AV-Bewegungsdaten'!B:B,A629,'AV-Bewegungsdaten'!C:C),3)</f>
        <v>0</v>
      </c>
      <c r="Q629" s="324">
        <f>ROUND(SUMIF('AV-Bewegungsdaten'!B:B,$A629,'AV-Bewegungsdaten'!D:D),2)</f>
        <v>0</v>
      </c>
      <c r="T629" s="327"/>
      <c r="U629" s="326">
        <f>ROUND(SUMIF('DV-Bewegungsdaten'!B:B,Kategorien!A629,'DV-Bewegungsdaten'!D:D),3)</f>
        <v>0</v>
      </c>
      <c r="V629" s="324">
        <f>ROUND(SUMIF('DV-Bewegungsdaten'!B:B,Kategorien!A629,'DV-Bewegungsdaten'!E:E),3)</f>
        <v>0</v>
      </c>
      <c r="AD629" s="390">
        <f t="shared" si="121"/>
        <v>14.931000000000001</v>
      </c>
      <c r="AE629" s="390">
        <f t="shared" si="122"/>
        <v>15.588000000000001</v>
      </c>
      <c r="AF629" s="390">
        <f t="shared" si="123"/>
        <v>16.807000000000002</v>
      </c>
      <c r="AG629" s="390">
        <f t="shared" si="124"/>
        <v>16.173999999999999</v>
      </c>
      <c r="AH629" s="390">
        <f t="shared" si="125"/>
        <v>16.086000000000002</v>
      </c>
      <c r="AI629" s="390">
        <f t="shared" si="126"/>
        <v>16.618000000000002</v>
      </c>
      <c r="AJ629" s="390">
        <f t="shared" si="127"/>
        <v>15.901000000000002</v>
      </c>
      <c r="AK629" s="390">
        <f t="shared" si="128"/>
        <v>16.185000000000002</v>
      </c>
      <c r="AL629" s="390">
        <f t="shared" si="129"/>
        <v>16.295000000000002</v>
      </c>
      <c r="AM629" s="390">
        <f t="shared" si="130"/>
        <v>16.176000000000002</v>
      </c>
      <c r="AN629" s="390">
        <f t="shared" si="131"/>
        <v>15.770000000000001</v>
      </c>
      <c r="AO629" s="390">
        <f t="shared" si="132"/>
        <v>16.673000000000002</v>
      </c>
    </row>
    <row r="630" spans="1:41" ht="15" customHeight="1" x14ac:dyDescent="0.25">
      <c r="A630" s="127" t="s">
        <v>1743</v>
      </c>
      <c r="B630" s="125" t="s">
        <v>2077</v>
      </c>
      <c r="C630" s="125" t="s">
        <v>3999</v>
      </c>
      <c r="D630" s="125" t="s">
        <v>1569</v>
      </c>
      <c r="E630" s="125" t="s">
        <v>1538</v>
      </c>
      <c r="F630" s="126">
        <v>22.67</v>
      </c>
      <c r="G630" s="126">
        <v>22.87</v>
      </c>
      <c r="H630" s="126">
        <v>18.14</v>
      </c>
      <c r="I630" s="126"/>
      <c r="J630" s="317"/>
      <c r="K630" s="323">
        <f>ROUND(SUMIF('VGT-Bewegungsdaten'!B:B,A630,'VGT-Bewegungsdaten'!C:C),3)</f>
        <v>0</v>
      </c>
      <c r="L630" s="324">
        <f>ROUND(SUMIF('VGT-Bewegungsdaten'!B:B,$A630,'VGT-Bewegungsdaten'!D:D),2)</f>
        <v>0</v>
      </c>
      <c r="N630" s="376" t="s">
        <v>4930</v>
      </c>
      <c r="O630" s="376" t="s">
        <v>4940</v>
      </c>
      <c r="P630" s="326">
        <f>ROUND(SUMIF('AV-Bewegungsdaten'!B:B,A630,'AV-Bewegungsdaten'!C:C),3)</f>
        <v>0</v>
      </c>
      <c r="Q630" s="324">
        <f>ROUND(SUMIF('AV-Bewegungsdaten'!B:B,$A630,'AV-Bewegungsdaten'!D:D),2)</f>
        <v>0</v>
      </c>
      <c r="T630" s="327"/>
      <c r="U630" s="326">
        <f>ROUND(SUMIF('DV-Bewegungsdaten'!B:B,Kategorien!A630,'DV-Bewegungsdaten'!D:D),3)</f>
        <v>0</v>
      </c>
      <c r="V630" s="324">
        <f>ROUND(SUMIF('DV-Bewegungsdaten'!B:B,Kategorien!A630,'DV-Bewegungsdaten'!E:E),3)</f>
        <v>0</v>
      </c>
      <c r="AD630" s="390">
        <f t="shared" si="121"/>
        <v>17.931000000000001</v>
      </c>
      <c r="AE630" s="390">
        <f t="shared" si="122"/>
        <v>18.588000000000001</v>
      </c>
      <c r="AF630" s="390">
        <f t="shared" si="123"/>
        <v>19.807000000000002</v>
      </c>
      <c r="AG630" s="390">
        <f t="shared" si="124"/>
        <v>19.173999999999999</v>
      </c>
      <c r="AH630" s="390">
        <f t="shared" si="125"/>
        <v>19.086000000000002</v>
      </c>
      <c r="AI630" s="390">
        <f t="shared" si="126"/>
        <v>19.618000000000002</v>
      </c>
      <c r="AJ630" s="390">
        <f t="shared" si="127"/>
        <v>18.901</v>
      </c>
      <c r="AK630" s="390">
        <f t="shared" si="128"/>
        <v>19.185000000000002</v>
      </c>
      <c r="AL630" s="390">
        <f t="shared" si="129"/>
        <v>19.295000000000002</v>
      </c>
      <c r="AM630" s="390">
        <f t="shared" si="130"/>
        <v>19.176000000000002</v>
      </c>
      <c r="AN630" s="390">
        <f t="shared" si="131"/>
        <v>18.770000000000003</v>
      </c>
      <c r="AO630" s="390">
        <f t="shared" si="132"/>
        <v>19.673000000000002</v>
      </c>
    </row>
    <row r="631" spans="1:41" ht="15" customHeight="1" x14ac:dyDescent="0.25">
      <c r="A631" s="127" t="s">
        <v>1744</v>
      </c>
      <c r="B631" s="125" t="s">
        <v>2077</v>
      </c>
      <c r="C631" s="125" t="s">
        <v>3999</v>
      </c>
      <c r="D631" s="125" t="s">
        <v>1571</v>
      </c>
      <c r="E631" s="125" t="s">
        <v>1541</v>
      </c>
      <c r="F631" s="126">
        <v>22.67</v>
      </c>
      <c r="G631" s="126">
        <v>22.87</v>
      </c>
      <c r="H631" s="126">
        <v>18.14</v>
      </c>
      <c r="I631" s="126"/>
      <c r="J631" s="317"/>
      <c r="K631" s="323">
        <f>ROUND(SUMIF('VGT-Bewegungsdaten'!B:B,A631,'VGT-Bewegungsdaten'!C:C),3)</f>
        <v>0</v>
      </c>
      <c r="L631" s="324">
        <f>ROUND(SUMIF('VGT-Bewegungsdaten'!B:B,$A631,'VGT-Bewegungsdaten'!D:D),2)</f>
        <v>0</v>
      </c>
      <c r="N631" s="376" t="s">
        <v>4930</v>
      </c>
      <c r="O631" s="376" t="s">
        <v>4940</v>
      </c>
      <c r="P631" s="326">
        <f>ROUND(SUMIF('AV-Bewegungsdaten'!B:B,A631,'AV-Bewegungsdaten'!C:C),3)</f>
        <v>0</v>
      </c>
      <c r="Q631" s="324">
        <f>ROUND(SUMIF('AV-Bewegungsdaten'!B:B,$A631,'AV-Bewegungsdaten'!D:D),2)</f>
        <v>0</v>
      </c>
      <c r="T631" s="327"/>
      <c r="U631" s="326">
        <f>ROUND(SUMIF('DV-Bewegungsdaten'!B:B,Kategorien!A631,'DV-Bewegungsdaten'!D:D),3)</f>
        <v>0</v>
      </c>
      <c r="V631" s="324">
        <f>ROUND(SUMIF('DV-Bewegungsdaten'!B:B,Kategorien!A631,'DV-Bewegungsdaten'!E:E),3)</f>
        <v>0</v>
      </c>
      <c r="AD631" s="390">
        <f t="shared" si="121"/>
        <v>17.931000000000001</v>
      </c>
      <c r="AE631" s="390">
        <f t="shared" si="122"/>
        <v>18.588000000000001</v>
      </c>
      <c r="AF631" s="390">
        <f t="shared" si="123"/>
        <v>19.807000000000002</v>
      </c>
      <c r="AG631" s="390">
        <f t="shared" si="124"/>
        <v>19.173999999999999</v>
      </c>
      <c r="AH631" s="390">
        <f t="shared" si="125"/>
        <v>19.086000000000002</v>
      </c>
      <c r="AI631" s="390">
        <f t="shared" si="126"/>
        <v>19.618000000000002</v>
      </c>
      <c r="AJ631" s="390">
        <f t="shared" si="127"/>
        <v>18.901</v>
      </c>
      <c r="AK631" s="390">
        <f t="shared" si="128"/>
        <v>19.185000000000002</v>
      </c>
      <c r="AL631" s="390">
        <f t="shared" si="129"/>
        <v>19.295000000000002</v>
      </c>
      <c r="AM631" s="390">
        <f t="shared" si="130"/>
        <v>19.176000000000002</v>
      </c>
      <c r="AN631" s="390">
        <f t="shared" si="131"/>
        <v>18.770000000000003</v>
      </c>
      <c r="AO631" s="390">
        <f t="shared" si="132"/>
        <v>19.673000000000002</v>
      </c>
    </row>
    <row r="632" spans="1:41" ht="15" customHeight="1" x14ac:dyDescent="0.25">
      <c r="A632" s="127" t="s">
        <v>2636</v>
      </c>
      <c r="B632" s="125" t="s">
        <v>2077</v>
      </c>
      <c r="C632" s="125" t="s">
        <v>3999</v>
      </c>
      <c r="D632" s="125" t="s">
        <v>2555</v>
      </c>
      <c r="E632" s="125" t="s">
        <v>2545</v>
      </c>
      <c r="F632" s="126">
        <v>22.64</v>
      </c>
      <c r="G632" s="126">
        <v>22.84</v>
      </c>
      <c r="H632" s="126">
        <v>18.11</v>
      </c>
      <c r="I632" s="126"/>
      <c r="J632" s="317"/>
      <c r="K632" s="323">
        <f>ROUND(SUMIF('VGT-Bewegungsdaten'!B:B,A632,'VGT-Bewegungsdaten'!C:C),3)</f>
        <v>0</v>
      </c>
      <c r="L632" s="324">
        <f>ROUND(SUMIF('VGT-Bewegungsdaten'!B:B,$A632,'VGT-Bewegungsdaten'!D:D),2)</f>
        <v>0</v>
      </c>
      <c r="N632" s="376" t="s">
        <v>4930</v>
      </c>
      <c r="O632" s="376" t="s">
        <v>4940</v>
      </c>
      <c r="P632" s="326">
        <f>ROUND(SUMIF('AV-Bewegungsdaten'!B:B,A632,'AV-Bewegungsdaten'!C:C),3)</f>
        <v>0</v>
      </c>
      <c r="Q632" s="324">
        <f>ROUND(SUMIF('AV-Bewegungsdaten'!B:B,$A632,'AV-Bewegungsdaten'!D:D),2)</f>
        <v>0</v>
      </c>
      <c r="T632" s="327"/>
      <c r="U632" s="326">
        <f>ROUND(SUMIF('DV-Bewegungsdaten'!B:B,Kategorien!A632,'DV-Bewegungsdaten'!D:D),3)</f>
        <v>0</v>
      </c>
      <c r="V632" s="324">
        <f>ROUND(SUMIF('DV-Bewegungsdaten'!B:B,Kategorien!A632,'DV-Bewegungsdaten'!E:E),3)</f>
        <v>0</v>
      </c>
      <c r="AD632" s="390">
        <f t="shared" si="121"/>
        <v>17.901</v>
      </c>
      <c r="AE632" s="390">
        <f t="shared" si="122"/>
        <v>18.558</v>
      </c>
      <c r="AF632" s="390">
        <f t="shared" si="123"/>
        <v>19.777000000000001</v>
      </c>
      <c r="AG632" s="390">
        <f t="shared" si="124"/>
        <v>19.143999999999998</v>
      </c>
      <c r="AH632" s="390">
        <f t="shared" si="125"/>
        <v>19.056000000000001</v>
      </c>
      <c r="AI632" s="390">
        <f t="shared" si="126"/>
        <v>19.588000000000001</v>
      </c>
      <c r="AJ632" s="390">
        <f t="shared" si="127"/>
        <v>18.870999999999999</v>
      </c>
      <c r="AK632" s="390">
        <f t="shared" si="128"/>
        <v>19.155000000000001</v>
      </c>
      <c r="AL632" s="390">
        <f t="shared" si="129"/>
        <v>19.265000000000001</v>
      </c>
      <c r="AM632" s="390">
        <f t="shared" si="130"/>
        <v>19.146000000000001</v>
      </c>
      <c r="AN632" s="390">
        <f t="shared" si="131"/>
        <v>18.740000000000002</v>
      </c>
      <c r="AO632" s="390">
        <f t="shared" si="132"/>
        <v>19.643000000000001</v>
      </c>
    </row>
    <row r="633" spans="1:41" ht="15" customHeight="1" x14ac:dyDescent="0.25">
      <c r="A633" s="127" t="s">
        <v>3380</v>
      </c>
      <c r="B633" s="125" t="s">
        <v>2077</v>
      </c>
      <c r="C633" s="125" t="s">
        <v>3999</v>
      </c>
      <c r="D633" s="125" t="s">
        <v>3299</v>
      </c>
      <c r="E633" s="125" t="s">
        <v>3289</v>
      </c>
      <c r="F633" s="126">
        <v>22.61</v>
      </c>
      <c r="G633" s="126">
        <v>22.81</v>
      </c>
      <c r="H633" s="126">
        <v>18.09</v>
      </c>
      <c r="I633" s="126"/>
      <c r="J633" s="317"/>
      <c r="K633" s="323">
        <f>ROUND(SUMIF('VGT-Bewegungsdaten'!B:B,A633,'VGT-Bewegungsdaten'!C:C),3)</f>
        <v>0</v>
      </c>
      <c r="L633" s="324">
        <f>ROUND(SUMIF('VGT-Bewegungsdaten'!B:B,$A633,'VGT-Bewegungsdaten'!D:D),2)</f>
        <v>0</v>
      </c>
      <c r="N633" s="376" t="s">
        <v>4930</v>
      </c>
      <c r="O633" s="376" t="s">
        <v>4940</v>
      </c>
      <c r="P633" s="326">
        <f>ROUND(SUMIF('AV-Bewegungsdaten'!B:B,A633,'AV-Bewegungsdaten'!C:C),3)</f>
        <v>0</v>
      </c>
      <c r="Q633" s="324">
        <f>ROUND(SUMIF('AV-Bewegungsdaten'!B:B,$A633,'AV-Bewegungsdaten'!D:D),2)</f>
        <v>0</v>
      </c>
      <c r="T633" s="327"/>
      <c r="U633" s="326">
        <f>ROUND(SUMIF('DV-Bewegungsdaten'!B:B,Kategorien!A633,'DV-Bewegungsdaten'!D:D),3)</f>
        <v>0</v>
      </c>
      <c r="V633" s="324">
        <f>ROUND(SUMIF('DV-Bewegungsdaten'!B:B,Kategorien!A633,'DV-Bewegungsdaten'!E:E),3)</f>
        <v>0</v>
      </c>
      <c r="AD633" s="390">
        <f t="shared" si="121"/>
        <v>17.870999999999999</v>
      </c>
      <c r="AE633" s="390">
        <f t="shared" si="122"/>
        <v>18.527999999999999</v>
      </c>
      <c r="AF633" s="390">
        <f t="shared" si="123"/>
        <v>19.747</v>
      </c>
      <c r="AG633" s="390">
        <f t="shared" si="124"/>
        <v>19.113999999999997</v>
      </c>
      <c r="AH633" s="390">
        <f t="shared" si="125"/>
        <v>19.026</v>
      </c>
      <c r="AI633" s="390">
        <f t="shared" si="126"/>
        <v>19.558</v>
      </c>
      <c r="AJ633" s="390">
        <f t="shared" si="127"/>
        <v>18.840999999999998</v>
      </c>
      <c r="AK633" s="390">
        <f t="shared" si="128"/>
        <v>19.125</v>
      </c>
      <c r="AL633" s="390">
        <f t="shared" si="129"/>
        <v>19.234999999999999</v>
      </c>
      <c r="AM633" s="390">
        <f t="shared" si="130"/>
        <v>19.116</v>
      </c>
      <c r="AN633" s="390">
        <f t="shared" si="131"/>
        <v>18.71</v>
      </c>
      <c r="AO633" s="390">
        <f t="shared" si="132"/>
        <v>19.613</v>
      </c>
    </row>
    <row r="634" spans="1:41" ht="15" customHeight="1" x14ac:dyDescent="0.25">
      <c r="A634" s="127" t="s">
        <v>4142</v>
      </c>
      <c r="B634" s="125" t="s">
        <v>2077</v>
      </c>
      <c r="C634" s="125" t="s">
        <v>3999</v>
      </c>
      <c r="D634" s="125" t="s">
        <v>4061</v>
      </c>
      <c r="E634" s="125" t="s">
        <v>4051</v>
      </c>
      <c r="F634" s="126">
        <v>22.58</v>
      </c>
      <c r="G634" s="126">
        <v>22.779999999999998</v>
      </c>
      <c r="H634" s="126">
        <v>18.059999999999999</v>
      </c>
      <c r="I634" s="126"/>
      <c r="J634" s="317"/>
      <c r="K634" s="323">
        <f>ROUND(SUMIF('VGT-Bewegungsdaten'!B:B,A634,'VGT-Bewegungsdaten'!C:C),3)</f>
        <v>0</v>
      </c>
      <c r="L634" s="324">
        <f>ROUND(SUMIF('VGT-Bewegungsdaten'!B:B,$A634,'VGT-Bewegungsdaten'!D:D),2)</f>
        <v>0</v>
      </c>
      <c r="N634" s="376" t="s">
        <v>4930</v>
      </c>
      <c r="O634" s="376" t="s">
        <v>4940</v>
      </c>
      <c r="P634" s="326">
        <f>ROUND(SUMIF('AV-Bewegungsdaten'!B:B,A634,'AV-Bewegungsdaten'!C:C),3)</f>
        <v>0</v>
      </c>
      <c r="Q634" s="324">
        <f>ROUND(SUMIF('AV-Bewegungsdaten'!B:B,$A634,'AV-Bewegungsdaten'!D:D),2)</f>
        <v>0</v>
      </c>
      <c r="T634" s="327"/>
      <c r="U634" s="326">
        <f>ROUND(SUMIF('DV-Bewegungsdaten'!B:B,Kategorien!A634,'DV-Bewegungsdaten'!D:D),3)</f>
        <v>0</v>
      </c>
      <c r="V634" s="324">
        <f>ROUND(SUMIF('DV-Bewegungsdaten'!B:B,Kategorien!A634,'DV-Bewegungsdaten'!E:E),3)</f>
        <v>0</v>
      </c>
      <c r="AD634" s="390">
        <f t="shared" si="121"/>
        <v>17.840999999999998</v>
      </c>
      <c r="AE634" s="390">
        <f t="shared" si="122"/>
        <v>18.497999999999998</v>
      </c>
      <c r="AF634" s="390">
        <f t="shared" si="123"/>
        <v>19.716999999999999</v>
      </c>
      <c r="AG634" s="390">
        <f t="shared" si="124"/>
        <v>19.083999999999996</v>
      </c>
      <c r="AH634" s="390">
        <f t="shared" si="125"/>
        <v>18.995999999999999</v>
      </c>
      <c r="AI634" s="390">
        <f t="shared" si="126"/>
        <v>19.527999999999999</v>
      </c>
      <c r="AJ634" s="390">
        <f t="shared" si="127"/>
        <v>18.810999999999996</v>
      </c>
      <c r="AK634" s="390">
        <f t="shared" si="128"/>
        <v>19.094999999999999</v>
      </c>
      <c r="AL634" s="390">
        <f t="shared" si="129"/>
        <v>19.204999999999998</v>
      </c>
      <c r="AM634" s="390">
        <f t="shared" si="130"/>
        <v>19.085999999999999</v>
      </c>
      <c r="AN634" s="390">
        <f t="shared" si="131"/>
        <v>18.68</v>
      </c>
      <c r="AO634" s="390">
        <f t="shared" si="132"/>
        <v>19.582999999999998</v>
      </c>
    </row>
    <row r="635" spans="1:41" ht="15" customHeight="1" x14ac:dyDescent="0.25">
      <c r="A635" s="127" t="s">
        <v>1745</v>
      </c>
      <c r="B635" s="125" t="s">
        <v>2077</v>
      </c>
      <c r="C635" s="125" t="s">
        <v>3999</v>
      </c>
      <c r="D635" s="125" t="s">
        <v>1573</v>
      </c>
      <c r="E635" s="125" t="s">
        <v>2452</v>
      </c>
      <c r="F635" s="126">
        <v>22.67</v>
      </c>
      <c r="G635" s="126">
        <v>22.87</v>
      </c>
      <c r="H635" s="126">
        <v>18.14</v>
      </c>
      <c r="I635" s="126"/>
      <c r="J635" s="317"/>
      <c r="K635" s="323">
        <f>ROUND(SUMIF('VGT-Bewegungsdaten'!B:B,A635,'VGT-Bewegungsdaten'!C:C),3)</f>
        <v>0</v>
      </c>
      <c r="L635" s="324">
        <f>ROUND(SUMIF('VGT-Bewegungsdaten'!B:B,$A635,'VGT-Bewegungsdaten'!D:D),2)</f>
        <v>0</v>
      </c>
      <c r="N635" s="376" t="s">
        <v>4930</v>
      </c>
      <c r="O635" s="376" t="s">
        <v>4940</v>
      </c>
      <c r="P635" s="326">
        <f>ROUND(SUMIF('AV-Bewegungsdaten'!B:B,A635,'AV-Bewegungsdaten'!C:C),3)</f>
        <v>0</v>
      </c>
      <c r="Q635" s="324">
        <f>ROUND(SUMIF('AV-Bewegungsdaten'!B:B,$A635,'AV-Bewegungsdaten'!D:D),2)</f>
        <v>0</v>
      </c>
      <c r="T635" s="327"/>
      <c r="U635" s="326">
        <f>ROUND(SUMIF('DV-Bewegungsdaten'!B:B,Kategorien!A635,'DV-Bewegungsdaten'!D:D),3)</f>
        <v>0</v>
      </c>
      <c r="V635" s="324">
        <f>ROUND(SUMIF('DV-Bewegungsdaten'!B:B,Kategorien!A635,'DV-Bewegungsdaten'!E:E),3)</f>
        <v>0</v>
      </c>
      <c r="AD635" s="390">
        <f t="shared" si="121"/>
        <v>17.931000000000001</v>
      </c>
      <c r="AE635" s="390">
        <f t="shared" si="122"/>
        <v>18.588000000000001</v>
      </c>
      <c r="AF635" s="390">
        <f t="shared" si="123"/>
        <v>19.807000000000002</v>
      </c>
      <c r="AG635" s="390">
        <f t="shared" si="124"/>
        <v>19.173999999999999</v>
      </c>
      <c r="AH635" s="390">
        <f t="shared" si="125"/>
        <v>19.086000000000002</v>
      </c>
      <c r="AI635" s="390">
        <f t="shared" si="126"/>
        <v>19.618000000000002</v>
      </c>
      <c r="AJ635" s="390">
        <f t="shared" si="127"/>
        <v>18.901</v>
      </c>
      <c r="AK635" s="390">
        <f t="shared" si="128"/>
        <v>19.185000000000002</v>
      </c>
      <c r="AL635" s="390">
        <f t="shared" si="129"/>
        <v>19.295000000000002</v>
      </c>
      <c r="AM635" s="390">
        <f t="shared" si="130"/>
        <v>19.176000000000002</v>
      </c>
      <c r="AN635" s="390">
        <f t="shared" si="131"/>
        <v>18.770000000000003</v>
      </c>
      <c r="AO635" s="390">
        <f t="shared" si="132"/>
        <v>19.673000000000002</v>
      </c>
    </row>
    <row r="636" spans="1:41" ht="15" customHeight="1" x14ac:dyDescent="0.25">
      <c r="A636" s="127" t="s">
        <v>1746</v>
      </c>
      <c r="B636" s="125" t="s">
        <v>2077</v>
      </c>
      <c r="C636" s="125" t="s">
        <v>3999</v>
      </c>
      <c r="D636" s="125" t="s">
        <v>1575</v>
      </c>
      <c r="E636" s="125" t="s">
        <v>1538</v>
      </c>
      <c r="F636" s="126">
        <v>25.67</v>
      </c>
      <c r="G636" s="126">
        <v>25.87</v>
      </c>
      <c r="H636" s="126">
        <v>20.54</v>
      </c>
      <c r="I636" s="126"/>
      <c r="J636" s="317"/>
      <c r="K636" s="323">
        <f>ROUND(SUMIF('VGT-Bewegungsdaten'!B:B,A636,'VGT-Bewegungsdaten'!C:C),3)</f>
        <v>0</v>
      </c>
      <c r="L636" s="324">
        <f>ROUND(SUMIF('VGT-Bewegungsdaten'!B:B,$A636,'VGT-Bewegungsdaten'!D:D),2)</f>
        <v>0</v>
      </c>
      <c r="N636" s="376" t="s">
        <v>4930</v>
      </c>
      <c r="O636" s="376" t="s">
        <v>4940</v>
      </c>
      <c r="P636" s="326">
        <f>ROUND(SUMIF('AV-Bewegungsdaten'!B:B,A636,'AV-Bewegungsdaten'!C:C),3)</f>
        <v>0</v>
      </c>
      <c r="Q636" s="324">
        <f>ROUND(SUMIF('AV-Bewegungsdaten'!B:B,$A636,'AV-Bewegungsdaten'!D:D),2)</f>
        <v>0</v>
      </c>
      <c r="T636" s="327"/>
      <c r="U636" s="326">
        <f>ROUND(SUMIF('DV-Bewegungsdaten'!B:B,Kategorien!A636,'DV-Bewegungsdaten'!D:D),3)</f>
        <v>0</v>
      </c>
      <c r="V636" s="324">
        <f>ROUND(SUMIF('DV-Bewegungsdaten'!B:B,Kategorien!A636,'DV-Bewegungsdaten'!E:E),3)</f>
        <v>0</v>
      </c>
      <c r="AD636" s="390">
        <f t="shared" si="121"/>
        <v>20.931000000000001</v>
      </c>
      <c r="AE636" s="390">
        <f t="shared" si="122"/>
        <v>21.588000000000001</v>
      </c>
      <c r="AF636" s="390">
        <f t="shared" si="123"/>
        <v>22.807000000000002</v>
      </c>
      <c r="AG636" s="390">
        <f t="shared" si="124"/>
        <v>22.173999999999999</v>
      </c>
      <c r="AH636" s="390">
        <f t="shared" si="125"/>
        <v>22.086000000000002</v>
      </c>
      <c r="AI636" s="390">
        <f t="shared" si="126"/>
        <v>22.618000000000002</v>
      </c>
      <c r="AJ636" s="390">
        <f t="shared" si="127"/>
        <v>21.901</v>
      </c>
      <c r="AK636" s="390">
        <f t="shared" si="128"/>
        <v>22.185000000000002</v>
      </c>
      <c r="AL636" s="390">
        <f t="shared" si="129"/>
        <v>22.295000000000002</v>
      </c>
      <c r="AM636" s="390">
        <f t="shared" si="130"/>
        <v>22.176000000000002</v>
      </c>
      <c r="AN636" s="390">
        <f t="shared" si="131"/>
        <v>21.770000000000003</v>
      </c>
      <c r="AO636" s="390">
        <f t="shared" si="132"/>
        <v>22.673000000000002</v>
      </c>
    </row>
    <row r="637" spans="1:41" ht="15" customHeight="1" x14ac:dyDescent="0.25">
      <c r="A637" s="127" t="s">
        <v>1747</v>
      </c>
      <c r="B637" s="125" t="s">
        <v>2077</v>
      </c>
      <c r="C637" s="125" t="s">
        <v>3999</v>
      </c>
      <c r="D637" s="125" t="s">
        <v>1577</v>
      </c>
      <c r="E637" s="125" t="s">
        <v>1541</v>
      </c>
      <c r="F637" s="126">
        <v>25.67</v>
      </c>
      <c r="G637" s="126">
        <v>25.87</v>
      </c>
      <c r="H637" s="126">
        <v>20.54</v>
      </c>
      <c r="I637" s="126"/>
      <c r="J637" s="317"/>
      <c r="K637" s="323">
        <f>ROUND(SUMIF('VGT-Bewegungsdaten'!B:B,A637,'VGT-Bewegungsdaten'!C:C),3)</f>
        <v>0</v>
      </c>
      <c r="L637" s="324">
        <f>ROUND(SUMIF('VGT-Bewegungsdaten'!B:B,$A637,'VGT-Bewegungsdaten'!D:D),2)</f>
        <v>0</v>
      </c>
      <c r="N637" s="376" t="s">
        <v>4930</v>
      </c>
      <c r="O637" s="376" t="s">
        <v>4940</v>
      </c>
      <c r="P637" s="326">
        <f>ROUND(SUMIF('AV-Bewegungsdaten'!B:B,A637,'AV-Bewegungsdaten'!C:C),3)</f>
        <v>0</v>
      </c>
      <c r="Q637" s="324">
        <f>ROUND(SUMIF('AV-Bewegungsdaten'!B:B,$A637,'AV-Bewegungsdaten'!D:D),2)</f>
        <v>0</v>
      </c>
      <c r="T637" s="327"/>
      <c r="U637" s="326">
        <f>ROUND(SUMIF('DV-Bewegungsdaten'!B:B,Kategorien!A637,'DV-Bewegungsdaten'!D:D),3)</f>
        <v>0</v>
      </c>
      <c r="V637" s="324">
        <f>ROUND(SUMIF('DV-Bewegungsdaten'!B:B,Kategorien!A637,'DV-Bewegungsdaten'!E:E),3)</f>
        <v>0</v>
      </c>
      <c r="AD637" s="390">
        <f t="shared" si="121"/>
        <v>20.931000000000001</v>
      </c>
      <c r="AE637" s="390">
        <f t="shared" si="122"/>
        <v>21.588000000000001</v>
      </c>
      <c r="AF637" s="390">
        <f t="shared" si="123"/>
        <v>22.807000000000002</v>
      </c>
      <c r="AG637" s="390">
        <f t="shared" si="124"/>
        <v>22.173999999999999</v>
      </c>
      <c r="AH637" s="390">
        <f t="shared" si="125"/>
        <v>22.086000000000002</v>
      </c>
      <c r="AI637" s="390">
        <f t="shared" si="126"/>
        <v>22.618000000000002</v>
      </c>
      <c r="AJ637" s="390">
        <f t="shared" si="127"/>
        <v>21.901</v>
      </c>
      <c r="AK637" s="390">
        <f t="shared" si="128"/>
        <v>22.185000000000002</v>
      </c>
      <c r="AL637" s="390">
        <f t="shared" si="129"/>
        <v>22.295000000000002</v>
      </c>
      <c r="AM637" s="390">
        <f t="shared" si="130"/>
        <v>22.176000000000002</v>
      </c>
      <c r="AN637" s="390">
        <f t="shared" si="131"/>
        <v>21.770000000000003</v>
      </c>
      <c r="AO637" s="390">
        <f t="shared" si="132"/>
        <v>22.673000000000002</v>
      </c>
    </row>
    <row r="638" spans="1:41" ht="15" customHeight="1" x14ac:dyDescent="0.25">
      <c r="A638" s="127" t="s">
        <v>2637</v>
      </c>
      <c r="B638" s="125" t="s">
        <v>2077</v>
      </c>
      <c r="C638" s="125" t="s">
        <v>3999</v>
      </c>
      <c r="D638" s="125" t="s">
        <v>2557</v>
      </c>
      <c r="E638" s="125" t="s">
        <v>2545</v>
      </c>
      <c r="F638" s="126">
        <v>25.64</v>
      </c>
      <c r="G638" s="126">
        <v>25.84</v>
      </c>
      <c r="H638" s="126">
        <v>20.51</v>
      </c>
      <c r="I638" s="126"/>
      <c r="J638" s="317"/>
      <c r="K638" s="323">
        <f>ROUND(SUMIF('VGT-Bewegungsdaten'!B:B,A638,'VGT-Bewegungsdaten'!C:C),3)</f>
        <v>0</v>
      </c>
      <c r="L638" s="324">
        <f>ROUND(SUMIF('VGT-Bewegungsdaten'!B:B,$A638,'VGT-Bewegungsdaten'!D:D),2)</f>
        <v>0</v>
      </c>
      <c r="N638" s="376" t="s">
        <v>4930</v>
      </c>
      <c r="O638" s="376" t="s">
        <v>4940</v>
      </c>
      <c r="P638" s="326">
        <f>ROUND(SUMIF('AV-Bewegungsdaten'!B:B,A638,'AV-Bewegungsdaten'!C:C),3)</f>
        <v>0</v>
      </c>
      <c r="Q638" s="324">
        <f>ROUND(SUMIF('AV-Bewegungsdaten'!B:B,$A638,'AV-Bewegungsdaten'!D:D),2)</f>
        <v>0</v>
      </c>
      <c r="T638" s="327"/>
      <c r="U638" s="326">
        <f>ROUND(SUMIF('DV-Bewegungsdaten'!B:B,Kategorien!A638,'DV-Bewegungsdaten'!D:D),3)</f>
        <v>0</v>
      </c>
      <c r="V638" s="324">
        <f>ROUND(SUMIF('DV-Bewegungsdaten'!B:B,Kategorien!A638,'DV-Bewegungsdaten'!E:E),3)</f>
        <v>0</v>
      </c>
      <c r="AD638" s="390">
        <f t="shared" si="121"/>
        <v>20.901</v>
      </c>
      <c r="AE638" s="390">
        <f t="shared" si="122"/>
        <v>21.558</v>
      </c>
      <c r="AF638" s="390">
        <f t="shared" si="123"/>
        <v>22.777000000000001</v>
      </c>
      <c r="AG638" s="390">
        <f t="shared" si="124"/>
        <v>22.143999999999998</v>
      </c>
      <c r="AH638" s="390">
        <f t="shared" si="125"/>
        <v>22.056000000000001</v>
      </c>
      <c r="AI638" s="390">
        <f t="shared" si="126"/>
        <v>22.588000000000001</v>
      </c>
      <c r="AJ638" s="390">
        <f t="shared" si="127"/>
        <v>21.870999999999999</v>
      </c>
      <c r="AK638" s="390">
        <f t="shared" si="128"/>
        <v>22.155000000000001</v>
      </c>
      <c r="AL638" s="390">
        <f t="shared" si="129"/>
        <v>22.265000000000001</v>
      </c>
      <c r="AM638" s="390">
        <f t="shared" si="130"/>
        <v>22.146000000000001</v>
      </c>
      <c r="AN638" s="390">
        <f t="shared" si="131"/>
        <v>21.740000000000002</v>
      </c>
      <c r="AO638" s="390">
        <f t="shared" si="132"/>
        <v>22.643000000000001</v>
      </c>
    </row>
    <row r="639" spans="1:41" ht="15" customHeight="1" x14ac:dyDescent="0.25">
      <c r="A639" s="127" t="s">
        <v>3381</v>
      </c>
      <c r="B639" s="125" t="s">
        <v>2077</v>
      </c>
      <c r="C639" s="125" t="s">
        <v>3999</v>
      </c>
      <c r="D639" s="125" t="s">
        <v>3301</v>
      </c>
      <c r="E639" s="125" t="s">
        <v>3289</v>
      </c>
      <c r="F639" s="126">
        <v>25.61</v>
      </c>
      <c r="G639" s="126">
        <v>25.81</v>
      </c>
      <c r="H639" s="126">
        <v>20.49</v>
      </c>
      <c r="I639" s="126"/>
      <c r="J639" s="317"/>
      <c r="K639" s="323">
        <f>ROUND(SUMIF('VGT-Bewegungsdaten'!B:B,A639,'VGT-Bewegungsdaten'!C:C),3)</f>
        <v>0</v>
      </c>
      <c r="L639" s="324">
        <f>ROUND(SUMIF('VGT-Bewegungsdaten'!B:B,$A639,'VGT-Bewegungsdaten'!D:D),2)</f>
        <v>0</v>
      </c>
      <c r="N639" s="376" t="s">
        <v>4930</v>
      </c>
      <c r="O639" s="376" t="s">
        <v>4940</v>
      </c>
      <c r="P639" s="326">
        <f>ROUND(SUMIF('AV-Bewegungsdaten'!B:B,A639,'AV-Bewegungsdaten'!C:C),3)</f>
        <v>0</v>
      </c>
      <c r="Q639" s="324">
        <f>ROUND(SUMIF('AV-Bewegungsdaten'!B:B,$A639,'AV-Bewegungsdaten'!D:D),2)</f>
        <v>0</v>
      </c>
      <c r="T639" s="327"/>
      <c r="U639" s="326">
        <f>ROUND(SUMIF('DV-Bewegungsdaten'!B:B,Kategorien!A639,'DV-Bewegungsdaten'!D:D),3)</f>
        <v>0</v>
      </c>
      <c r="V639" s="324">
        <f>ROUND(SUMIF('DV-Bewegungsdaten'!B:B,Kategorien!A639,'DV-Bewegungsdaten'!E:E),3)</f>
        <v>0</v>
      </c>
      <c r="AD639" s="390">
        <f t="shared" si="121"/>
        <v>20.870999999999999</v>
      </c>
      <c r="AE639" s="390">
        <f t="shared" si="122"/>
        <v>21.527999999999999</v>
      </c>
      <c r="AF639" s="390">
        <f t="shared" si="123"/>
        <v>22.747</v>
      </c>
      <c r="AG639" s="390">
        <f t="shared" si="124"/>
        <v>22.113999999999997</v>
      </c>
      <c r="AH639" s="390">
        <f t="shared" si="125"/>
        <v>22.026</v>
      </c>
      <c r="AI639" s="390">
        <f t="shared" si="126"/>
        <v>22.558</v>
      </c>
      <c r="AJ639" s="390">
        <f t="shared" si="127"/>
        <v>21.840999999999998</v>
      </c>
      <c r="AK639" s="390">
        <f t="shared" si="128"/>
        <v>22.125</v>
      </c>
      <c r="AL639" s="390">
        <f t="shared" si="129"/>
        <v>22.234999999999999</v>
      </c>
      <c r="AM639" s="390">
        <f t="shared" si="130"/>
        <v>22.116</v>
      </c>
      <c r="AN639" s="390">
        <f t="shared" si="131"/>
        <v>21.71</v>
      </c>
      <c r="AO639" s="390">
        <f t="shared" si="132"/>
        <v>22.613</v>
      </c>
    </row>
    <row r="640" spans="1:41" ht="15" customHeight="1" x14ac:dyDescent="0.25">
      <c r="A640" s="127" t="s">
        <v>4143</v>
      </c>
      <c r="B640" s="125" t="s">
        <v>2077</v>
      </c>
      <c r="C640" s="125" t="s">
        <v>3999</v>
      </c>
      <c r="D640" s="125" t="s">
        <v>4063</v>
      </c>
      <c r="E640" s="125" t="s">
        <v>4051</v>
      </c>
      <c r="F640" s="126">
        <v>25.58</v>
      </c>
      <c r="G640" s="126">
        <v>25.779999999999998</v>
      </c>
      <c r="H640" s="126">
        <v>20.46</v>
      </c>
      <c r="I640" s="126"/>
      <c r="J640" s="317"/>
      <c r="K640" s="323">
        <f>ROUND(SUMIF('VGT-Bewegungsdaten'!B:B,A640,'VGT-Bewegungsdaten'!C:C),3)</f>
        <v>0</v>
      </c>
      <c r="L640" s="324">
        <f>ROUND(SUMIF('VGT-Bewegungsdaten'!B:B,$A640,'VGT-Bewegungsdaten'!D:D),2)</f>
        <v>0</v>
      </c>
      <c r="N640" s="376" t="s">
        <v>4930</v>
      </c>
      <c r="O640" s="376" t="s">
        <v>4940</v>
      </c>
      <c r="P640" s="326">
        <f>ROUND(SUMIF('AV-Bewegungsdaten'!B:B,A640,'AV-Bewegungsdaten'!C:C),3)</f>
        <v>0</v>
      </c>
      <c r="Q640" s="324">
        <f>ROUND(SUMIF('AV-Bewegungsdaten'!B:B,$A640,'AV-Bewegungsdaten'!D:D),2)</f>
        <v>0</v>
      </c>
      <c r="T640" s="327"/>
      <c r="U640" s="326">
        <f>ROUND(SUMIF('DV-Bewegungsdaten'!B:B,Kategorien!A640,'DV-Bewegungsdaten'!D:D),3)</f>
        <v>0</v>
      </c>
      <c r="V640" s="324">
        <f>ROUND(SUMIF('DV-Bewegungsdaten'!B:B,Kategorien!A640,'DV-Bewegungsdaten'!E:E),3)</f>
        <v>0</v>
      </c>
      <c r="AD640" s="390">
        <f t="shared" si="121"/>
        <v>20.840999999999998</v>
      </c>
      <c r="AE640" s="390">
        <f t="shared" si="122"/>
        <v>21.497999999999998</v>
      </c>
      <c r="AF640" s="390">
        <f t="shared" si="123"/>
        <v>22.716999999999999</v>
      </c>
      <c r="AG640" s="390">
        <f t="shared" si="124"/>
        <v>22.083999999999996</v>
      </c>
      <c r="AH640" s="390">
        <f t="shared" si="125"/>
        <v>21.995999999999999</v>
      </c>
      <c r="AI640" s="390">
        <f t="shared" si="126"/>
        <v>22.527999999999999</v>
      </c>
      <c r="AJ640" s="390">
        <f t="shared" si="127"/>
        <v>21.810999999999996</v>
      </c>
      <c r="AK640" s="390">
        <f t="shared" si="128"/>
        <v>22.094999999999999</v>
      </c>
      <c r="AL640" s="390">
        <f t="shared" si="129"/>
        <v>22.204999999999998</v>
      </c>
      <c r="AM640" s="390">
        <f t="shared" si="130"/>
        <v>22.085999999999999</v>
      </c>
      <c r="AN640" s="390">
        <f t="shared" si="131"/>
        <v>21.68</v>
      </c>
      <c r="AO640" s="390">
        <f t="shared" si="132"/>
        <v>22.582999999999998</v>
      </c>
    </row>
    <row r="641" spans="1:41" ht="15" customHeight="1" x14ac:dyDescent="0.25">
      <c r="A641" s="127" t="s">
        <v>1748</v>
      </c>
      <c r="B641" s="125" t="s">
        <v>2077</v>
      </c>
      <c r="C641" s="125" t="s">
        <v>3999</v>
      </c>
      <c r="D641" s="125" t="s">
        <v>1579</v>
      </c>
      <c r="E641" s="125" t="s">
        <v>2452</v>
      </c>
      <c r="F641" s="126">
        <v>23.67</v>
      </c>
      <c r="G641" s="126">
        <v>23.87</v>
      </c>
      <c r="H641" s="126">
        <v>18.940000000000001</v>
      </c>
      <c r="I641" s="126"/>
      <c r="J641" s="317"/>
      <c r="K641" s="323">
        <f>ROUND(SUMIF('VGT-Bewegungsdaten'!B:B,A641,'VGT-Bewegungsdaten'!C:C),3)</f>
        <v>0</v>
      </c>
      <c r="L641" s="324">
        <f>ROUND(SUMIF('VGT-Bewegungsdaten'!B:B,$A641,'VGT-Bewegungsdaten'!D:D),2)</f>
        <v>0</v>
      </c>
      <c r="N641" s="376" t="s">
        <v>4930</v>
      </c>
      <c r="O641" s="376" t="s">
        <v>4940</v>
      </c>
      <c r="P641" s="326">
        <f>ROUND(SUMIF('AV-Bewegungsdaten'!B:B,A641,'AV-Bewegungsdaten'!C:C),3)</f>
        <v>0</v>
      </c>
      <c r="Q641" s="324">
        <f>ROUND(SUMIF('AV-Bewegungsdaten'!B:B,$A641,'AV-Bewegungsdaten'!D:D),2)</f>
        <v>0</v>
      </c>
      <c r="T641" s="327"/>
      <c r="U641" s="326">
        <f>ROUND(SUMIF('DV-Bewegungsdaten'!B:B,Kategorien!A641,'DV-Bewegungsdaten'!D:D),3)</f>
        <v>0</v>
      </c>
      <c r="V641" s="324">
        <f>ROUND(SUMIF('DV-Bewegungsdaten'!B:B,Kategorien!A641,'DV-Bewegungsdaten'!E:E),3)</f>
        <v>0</v>
      </c>
      <c r="AD641" s="390">
        <f t="shared" si="121"/>
        <v>18.931000000000001</v>
      </c>
      <c r="AE641" s="390">
        <f t="shared" si="122"/>
        <v>19.588000000000001</v>
      </c>
      <c r="AF641" s="390">
        <f t="shared" si="123"/>
        <v>20.807000000000002</v>
      </c>
      <c r="AG641" s="390">
        <f t="shared" si="124"/>
        <v>20.173999999999999</v>
      </c>
      <c r="AH641" s="390">
        <f t="shared" si="125"/>
        <v>20.086000000000002</v>
      </c>
      <c r="AI641" s="390">
        <f t="shared" si="126"/>
        <v>20.618000000000002</v>
      </c>
      <c r="AJ641" s="390">
        <f t="shared" si="127"/>
        <v>19.901</v>
      </c>
      <c r="AK641" s="390">
        <f t="shared" si="128"/>
        <v>20.185000000000002</v>
      </c>
      <c r="AL641" s="390">
        <f t="shared" si="129"/>
        <v>20.295000000000002</v>
      </c>
      <c r="AM641" s="390">
        <f t="shared" si="130"/>
        <v>20.176000000000002</v>
      </c>
      <c r="AN641" s="390">
        <f t="shared" si="131"/>
        <v>19.770000000000003</v>
      </c>
      <c r="AO641" s="390">
        <f t="shared" si="132"/>
        <v>20.673000000000002</v>
      </c>
    </row>
    <row r="642" spans="1:41" ht="15" customHeight="1" x14ac:dyDescent="0.25">
      <c r="A642" s="127" t="s">
        <v>1749</v>
      </c>
      <c r="B642" s="125" t="s">
        <v>2077</v>
      </c>
      <c r="C642" s="125" t="s">
        <v>3999</v>
      </c>
      <c r="D642" s="125" t="s">
        <v>1581</v>
      </c>
      <c r="E642" s="125" t="s">
        <v>1538</v>
      </c>
      <c r="F642" s="126">
        <v>26.67</v>
      </c>
      <c r="G642" s="126">
        <v>26.87</v>
      </c>
      <c r="H642" s="126">
        <v>21.34</v>
      </c>
      <c r="I642" s="126"/>
      <c r="J642" s="317"/>
      <c r="K642" s="323">
        <f>ROUND(SUMIF('VGT-Bewegungsdaten'!B:B,A642,'VGT-Bewegungsdaten'!C:C),3)</f>
        <v>0</v>
      </c>
      <c r="L642" s="324">
        <f>ROUND(SUMIF('VGT-Bewegungsdaten'!B:B,$A642,'VGT-Bewegungsdaten'!D:D),2)</f>
        <v>0</v>
      </c>
      <c r="N642" s="376" t="s">
        <v>4930</v>
      </c>
      <c r="O642" s="376" t="s">
        <v>4940</v>
      </c>
      <c r="P642" s="326">
        <f>ROUND(SUMIF('AV-Bewegungsdaten'!B:B,A642,'AV-Bewegungsdaten'!C:C),3)</f>
        <v>0</v>
      </c>
      <c r="Q642" s="324">
        <f>ROUND(SUMIF('AV-Bewegungsdaten'!B:B,$A642,'AV-Bewegungsdaten'!D:D),2)</f>
        <v>0</v>
      </c>
      <c r="T642" s="327"/>
      <c r="U642" s="326">
        <f>ROUND(SUMIF('DV-Bewegungsdaten'!B:B,Kategorien!A642,'DV-Bewegungsdaten'!D:D),3)</f>
        <v>0</v>
      </c>
      <c r="V642" s="324">
        <f>ROUND(SUMIF('DV-Bewegungsdaten'!B:B,Kategorien!A642,'DV-Bewegungsdaten'!E:E),3)</f>
        <v>0</v>
      </c>
      <c r="AD642" s="390">
        <f t="shared" si="121"/>
        <v>21.931000000000001</v>
      </c>
      <c r="AE642" s="390">
        <f t="shared" si="122"/>
        <v>22.588000000000001</v>
      </c>
      <c r="AF642" s="390">
        <f t="shared" si="123"/>
        <v>23.807000000000002</v>
      </c>
      <c r="AG642" s="390">
        <f t="shared" si="124"/>
        <v>23.173999999999999</v>
      </c>
      <c r="AH642" s="390">
        <f t="shared" si="125"/>
        <v>23.086000000000002</v>
      </c>
      <c r="AI642" s="390">
        <f t="shared" si="126"/>
        <v>23.618000000000002</v>
      </c>
      <c r="AJ642" s="390">
        <f t="shared" si="127"/>
        <v>22.901</v>
      </c>
      <c r="AK642" s="390">
        <f t="shared" si="128"/>
        <v>23.185000000000002</v>
      </c>
      <c r="AL642" s="390">
        <f t="shared" si="129"/>
        <v>23.295000000000002</v>
      </c>
      <c r="AM642" s="390">
        <f t="shared" si="130"/>
        <v>23.176000000000002</v>
      </c>
      <c r="AN642" s="390">
        <f t="shared" si="131"/>
        <v>22.770000000000003</v>
      </c>
      <c r="AO642" s="390">
        <f t="shared" si="132"/>
        <v>23.673000000000002</v>
      </c>
    </row>
    <row r="643" spans="1:41" ht="15" customHeight="1" x14ac:dyDescent="0.25">
      <c r="A643" s="127" t="s">
        <v>1750</v>
      </c>
      <c r="B643" s="125" t="s">
        <v>2077</v>
      </c>
      <c r="C643" s="125" t="s">
        <v>3999</v>
      </c>
      <c r="D643" s="125" t="s">
        <v>1583</v>
      </c>
      <c r="E643" s="125" t="s">
        <v>1541</v>
      </c>
      <c r="F643" s="126">
        <v>26.67</v>
      </c>
      <c r="G643" s="126">
        <v>26.87</v>
      </c>
      <c r="H643" s="126">
        <v>21.34</v>
      </c>
      <c r="I643" s="126"/>
      <c r="J643" s="317"/>
      <c r="K643" s="323">
        <f>ROUND(SUMIF('VGT-Bewegungsdaten'!B:B,A643,'VGT-Bewegungsdaten'!C:C),3)</f>
        <v>0</v>
      </c>
      <c r="L643" s="324">
        <f>ROUND(SUMIF('VGT-Bewegungsdaten'!B:B,$A643,'VGT-Bewegungsdaten'!D:D),2)</f>
        <v>0</v>
      </c>
      <c r="N643" s="376" t="s">
        <v>4930</v>
      </c>
      <c r="O643" s="376" t="s">
        <v>4940</v>
      </c>
      <c r="P643" s="326">
        <f>ROUND(SUMIF('AV-Bewegungsdaten'!B:B,A643,'AV-Bewegungsdaten'!C:C),3)</f>
        <v>0</v>
      </c>
      <c r="Q643" s="324">
        <f>ROUND(SUMIF('AV-Bewegungsdaten'!B:B,$A643,'AV-Bewegungsdaten'!D:D),2)</f>
        <v>0</v>
      </c>
      <c r="T643" s="327"/>
      <c r="U643" s="326">
        <f>ROUND(SUMIF('DV-Bewegungsdaten'!B:B,Kategorien!A643,'DV-Bewegungsdaten'!D:D),3)</f>
        <v>0</v>
      </c>
      <c r="V643" s="324">
        <f>ROUND(SUMIF('DV-Bewegungsdaten'!B:B,Kategorien!A643,'DV-Bewegungsdaten'!E:E),3)</f>
        <v>0</v>
      </c>
      <c r="AD643" s="390">
        <f t="shared" si="121"/>
        <v>21.931000000000001</v>
      </c>
      <c r="AE643" s="390">
        <f t="shared" si="122"/>
        <v>22.588000000000001</v>
      </c>
      <c r="AF643" s="390">
        <f t="shared" si="123"/>
        <v>23.807000000000002</v>
      </c>
      <c r="AG643" s="390">
        <f t="shared" si="124"/>
        <v>23.173999999999999</v>
      </c>
      <c r="AH643" s="390">
        <f t="shared" si="125"/>
        <v>23.086000000000002</v>
      </c>
      <c r="AI643" s="390">
        <f t="shared" si="126"/>
        <v>23.618000000000002</v>
      </c>
      <c r="AJ643" s="390">
        <f t="shared" si="127"/>
        <v>22.901</v>
      </c>
      <c r="AK643" s="390">
        <f t="shared" si="128"/>
        <v>23.185000000000002</v>
      </c>
      <c r="AL643" s="390">
        <f t="shared" si="129"/>
        <v>23.295000000000002</v>
      </c>
      <c r="AM643" s="390">
        <f t="shared" si="130"/>
        <v>23.176000000000002</v>
      </c>
      <c r="AN643" s="390">
        <f t="shared" si="131"/>
        <v>22.770000000000003</v>
      </c>
      <c r="AO643" s="390">
        <f t="shared" si="132"/>
        <v>23.673000000000002</v>
      </c>
    </row>
    <row r="644" spans="1:41" ht="15" customHeight="1" x14ac:dyDescent="0.25">
      <c r="A644" s="127" t="s">
        <v>2638</v>
      </c>
      <c r="B644" s="125" t="s">
        <v>2077</v>
      </c>
      <c r="C644" s="125" t="s">
        <v>3999</v>
      </c>
      <c r="D644" s="125" t="s">
        <v>2559</v>
      </c>
      <c r="E644" s="125" t="s">
        <v>2545</v>
      </c>
      <c r="F644" s="126">
        <v>26.64</v>
      </c>
      <c r="G644" s="126">
        <v>26.84</v>
      </c>
      <c r="H644" s="126">
        <v>21.31</v>
      </c>
      <c r="I644" s="126"/>
      <c r="J644" s="317"/>
      <c r="K644" s="323">
        <f>ROUND(SUMIF('VGT-Bewegungsdaten'!B:B,A644,'VGT-Bewegungsdaten'!C:C),3)</f>
        <v>0</v>
      </c>
      <c r="L644" s="324">
        <f>ROUND(SUMIF('VGT-Bewegungsdaten'!B:B,$A644,'VGT-Bewegungsdaten'!D:D),2)</f>
        <v>0</v>
      </c>
      <c r="N644" s="376" t="s">
        <v>4930</v>
      </c>
      <c r="O644" s="376" t="s">
        <v>4940</v>
      </c>
      <c r="P644" s="326">
        <f>ROUND(SUMIF('AV-Bewegungsdaten'!B:B,A644,'AV-Bewegungsdaten'!C:C),3)</f>
        <v>0</v>
      </c>
      <c r="Q644" s="324">
        <f>ROUND(SUMIF('AV-Bewegungsdaten'!B:B,$A644,'AV-Bewegungsdaten'!D:D),2)</f>
        <v>0</v>
      </c>
      <c r="T644" s="327"/>
      <c r="U644" s="326">
        <f>ROUND(SUMIF('DV-Bewegungsdaten'!B:B,Kategorien!A644,'DV-Bewegungsdaten'!D:D),3)</f>
        <v>0</v>
      </c>
      <c r="V644" s="324">
        <f>ROUND(SUMIF('DV-Bewegungsdaten'!B:B,Kategorien!A644,'DV-Bewegungsdaten'!E:E),3)</f>
        <v>0</v>
      </c>
      <c r="AD644" s="390">
        <f t="shared" si="121"/>
        <v>21.901</v>
      </c>
      <c r="AE644" s="390">
        <f t="shared" si="122"/>
        <v>22.558</v>
      </c>
      <c r="AF644" s="390">
        <f t="shared" si="123"/>
        <v>23.777000000000001</v>
      </c>
      <c r="AG644" s="390">
        <f t="shared" si="124"/>
        <v>23.143999999999998</v>
      </c>
      <c r="AH644" s="390">
        <f t="shared" si="125"/>
        <v>23.056000000000001</v>
      </c>
      <c r="AI644" s="390">
        <f t="shared" si="126"/>
        <v>23.588000000000001</v>
      </c>
      <c r="AJ644" s="390">
        <f t="shared" si="127"/>
        <v>22.870999999999999</v>
      </c>
      <c r="AK644" s="390">
        <f t="shared" si="128"/>
        <v>23.155000000000001</v>
      </c>
      <c r="AL644" s="390">
        <f t="shared" si="129"/>
        <v>23.265000000000001</v>
      </c>
      <c r="AM644" s="390">
        <f t="shared" si="130"/>
        <v>23.146000000000001</v>
      </c>
      <c r="AN644" s="390">
        <f t="shared" si="131"/>
        <v>22.740000000000002</v>
      </c>
      <c r="AO644" s="390">
        <f t="shared" si="132"/>
        <v>23.643000000000001</v>
      </c>
    </row>
    <row r="645" spans="1:41" ht="15" customHeight="1" x14ac:dyDescent="0.25">
      <c r="A645" s="127" t="s">
        <v>3382</v>
      </c>
      <c r="B645" s="125" t="s">
        <v>2077</v>
      </c>
      <c r="C645" s="125" t="s">
        <v>3999</v>
      </c>
      <c r="D645" s="125" t="s">
        <v>3303</v>
      </c>
      <c r="E645" s="125" t="s">
        <v>3289</v>
      </c>
      <c r="F645" s="126">
        <v>26.61</v>
      </c>
      <c r="G645" s="126">
        <v>26.81</v>
      </c>
      <c r="H645" s="126">
        <v>21.29</v>
      </c>
      <c r="I645" s="126"/>
      <c r="J645" s="317"/>
      <c r="K645" s="323">
        <f>ROUND(SUMIF('VGT-Bewegungsdaten'!B:B,A645,'VGT-Bewegungsdaten'!C:C),3)</f>
        <v>0</v>
      </c>
      <c r="L645" s="324">
        <f>ROUND(SUMIF('VGT-Bewegungsdaten'!B:B,$A645,'VGT-Bewegungsdaten'!D:D),2)</f>
        <v>0</v>
      </c>
      <c r="N645" s="376" t="s">
        <v>4930</v>
      </c>
      <c r="O645" s="376" t="s">
        <v>4940</v>
      </c>
      <c r="P645" s="326">
        <f>ROUND(SUMIF('AV-Bewegungsdaten'!B:B,A645,'AV-Bewegungsdaten'!C:C),3)</f>
        <v>0</v>
      </c>
      <c r="Q645" s="324">
        <f>ROUND(SUMIF('AV-Bewegungsdaten'!B:B,$A645,'AV-Bewegungsdaten'!D:D),2)</f>
        <v>0</v>
      </c>
      <c r="T645" s="327"/>
      <c r="U645" s="326">
        <f>ROUND(SUMIF('DV-Bewegungsdaten'!B:B,Kategorien!A645,'DV-Bewegungsdaten'!D:D),3)</f>
        <v>0</v>
      </c>
      <c r="V645" s="324">
        <f>ROUND(SUMIF('DV-Bewegungsdaten'!B:B,Kategorien!A645,'DV-Bewegungsdaten'!E:E),3)</f>
        <v>0</v>
      </c>
      <c r="AD645" s="390">
        <f t="shared" si="121"/>
        <v>21.870999999999999</v>
      </c>
      <c r="AE645" s="390">
        <f t="shared" si="122"/>
        <v>22.527999999999999</v>
      </c>
      <c r="AF645" s="390">
        <f t="shared" si="123"/>
        <v>23.747</v>
      </c>
      <c r="AG645" s="390">
        <f t="shared" si="124"/>
        <v>23.113999999999997</v>
      </c>
      <c r="AH645" s="390">
        <f t="shared" si="125"/>
        <v>23.026</v>
      </c>
      <c r="AI645" s="390">
        <f t="shared" si="126"/>
        <v>23.558</v>
      </c>
      <c r="AJ645" s="390">
        <f t="shared" si="127"/>
        <v>22.840999999999998</v>
      </c>
      <c r="AK645" s="390">
        <f t="shared" si="128"/>
        <v>23.125</v>
      </c>
      <c r="AL645" s="390">
        <f t="shared" si="129"/>
        <v>23.234999999999999</v>
      </c>
      <c r="AM645" s="390">
        <f t="shared" si="130"/>
        <v>23.116</v>
      </c>
      <c r="AN645" s="390">
        <f t="shared" si="131"/>
        <v>22.71</v>
      </c>
      <c r="AO645" s="390">
        <f t="shared" si="132"/>
        <v>23.613</v>
      </c>
    </row>
    <row r="646" spans="1:41" ht="15" customHeight="1" x14ac:dyDescent="0.25">
      <c r="A646" s="127" t="s">
        <v>4144</v>
      </c>
      <c r="B646" s="125" t="s">
        <v>2077</v>
      </c>
      <c r="C646" s="125" t="s">
        <v>3999</v>
      </c>
      <c r="D646" s="125" t="s">
        <v>4065</v>
      </c>
      <c r="E646" s="125" t="s">
        <v>4051</v>
      </c>
      <c r="F646" s="126">
        <v>26.58</v>
      </c>
      <c r="G646" s="126">
        <v>26.779999999999998</v>
      </c>
      <c r="H646" s="126">
        <v>21.26</v>
      </c>
      <c r="I646" s="126"/>
      <c r="J646" s="317"/>
      <c r="K646" s="323">
        <f>ROUND(SUMIF('VGT-Bewegungsdaten'!B:B,A646,'VGT-Bewegungsdaten'!C:C),3)</f>
        <v>0</v>
      </c>
      <c r="L646" s="324">
        <f>ROUND(SUMIF('VGT-Bewegungsdaten'!B:B,$A646,'VGT-Bewegungsdaten'!D:D),2)</f>
        <v>0</v>
      </c>
      <c r="N646" s="376" t="s">
        <v>4930</v>
      </c>
      <c r="O646" s="376" t="s">
        <v>4940</v>
      </c>
      <c r="P646" s="326">
        <f>ROUND(SUMIF('AV-Bewegungsdaten'!B:B,A646,'AV-Bewegungsdaten'!C:C),3)</f>
        <v>0</v>
      </c>
      <c r="Q646" s="324">
        <f>ROUND(SUMIF('AV-Bewegungsdaten'!B:B,$A646,'AV-Bewegungsdaten'!D:D),2)</f>
        <v>0</v>
      </c>
      <c r="T646" s="327"/>
      <c r="U646" s="326">
        <f>ROUND(SUMIF('DV-Bewegungsdaten'!B:B,Kategorien!A646,'DV-Bewegungsdaten'!D:D),3)</f>
        <v>0</v>
      </c>
      <c r="V646" s="324">
        <f>ROUND(SUMIF('DV-Bewegungsdaten'!B:B,Kategorien!A646,'DV-Bewegungsdaten'!E:E),3)</f>
        <v>0</v>
      </c>
      <c r="AD646" s="390">
        <f t="shared" si="121"/>
        <v>21.840999999999998</v>
      </c>
      <c r="AE646" s="390">
        <f t="shared" si="122"/>
        <v>22.497999999999998</v>
      </c>
      <c r="AF646" s="390">
        <f t="shared" si="123"/>
        <v>23.716999999999999</v>
      </c>
      <c r="AG646" s="390">
        <f t="shared" si="124"/>
        <v>23.083999999999996</v>
      </c>
      <c r="AH646" s="390">
        <f t="shared" si="125"/>
        <v>22.995999999999999</v>
      </c>
      <c r="AI646" s="390">
        <f t="shared" si="126"/>
        <v>23.527999999999999</v>
      </c>
      <c r="AJ646" s="390">
        <f t="shared" si="127"/>
        <v>22.810999999999996</v>
      </c>
      <c r="AK646" s="390">
        <f t="shared" si="128"/>
        <v>23.094999999999999</v>
      </c>
      <c r="AL646" s="390">
        <f t="shared" si="129"/>
        <v>23.204999999999998</v>
      </c>
      <c r="AM646" s="390">
        <f t="shared" si="130"/>
        <v>23.085999999999999</v>
      </c>
      <c r="AN646" s="390">
        <f t="shared" si="131"/>
        <v>22.68</v>
      </c>
      <c r="AO646" s="390">
        <f t="shared" si="132"/>
        <v>23.582999999999998</v>
      </c>
    </row>
    <row r="647" spans="1:41" ht="15" customHeight="1" x14ac:dyDescent="0.25">
      <c r="A647" s="127" t="s">
        <v>1751</v>
      </c>
      <c r="B647" s="125" t="s">
        <v>2077</v>
      </c>
      <c r="C647" s="125" t="s">
        <v>3999</v>
      </c>
      <c r="D647" s="125" t="s">
        <v>1585</v>
      </c>
      <c r="E647" s="125" t="s">
        <v>2452</v>
      </c>
      <c r="F647" s="126">
        <v>20.67</v>
      </c>
      <c r="G647" s="126">
        <v>20.87</v>
      </c>
      <c r="H647" s="126">
        <v>16.54</v>
      </c>
      <c r="I647" s="126"/>
      <c r="J647" s="317"/>
      <c r="K647" s="323">
        <f>ROUND(SUMIF('VGT-Bewegungsdaten'!B:B,A647,'VGT-Bewegungsdaten'!C:C),3)</f>
        <v>0</v>
      </c>
      <c r="L647" s="324">
        <f>ROUND(SUMIF('VGT-Bewegungsdaten'!B:B,$A647,'VGT-Bewegungsdaten'!D:D),2)</f>
        <v>0</v>
      </c>
      <c r="N647" s="376" t="s">
        <v>4930</v>
      </c>
      <c r="O647" s="376" t="s">
        <v>4940</v>
      </c>
      <c r="P647" s="326">
        <f>ROUND(SUMIF('AV-Bewegungsdaten'!B:B,A647,'AV-Bewegungsdaten'!C:C),3)</f>
        <v>0</v>
      </c>
      <c r="Q647" s="324">
        <f>ROUND(SUMIF('AV-Bewegungsdaten'!B:B,$A647,'AV-Bewegungsdaten'!D:D),2)</f>
        <v>0</v>
      </c>
      <c r="T647" s="327"/>
      <c r="U647" s="326">
        <f>ROUND(SUMIF('DV-Bewegungsdaten'!B:B,Kategorien!A647,'DV-Bewegungsdaten'!D:D),3)</f>
        <v>0</v>
      </c>
      <c r="V647" s="324">
        <f>ROUND(SUMIF('DV-Bewegungsdaten'!B:B,Kategorien!A647,'DV-Bewegungsdaten'!E:E),3)</f>
        <v>0</v>
      </c>
      <c r="AD647" s="390">
        <f t="shared" si="121"/>
        <v>15.931000000000001</v>
      </c>
      <c r="AE647" s="390">
        <f t="shared" si="122"/>
        <v>16.588000000000001</v>
      </c>
      <c r="AF647" s="390">
        <f t="shared" si="123"/>
        <v>17.807000000000002</v>
      </c>
      <c r="AG647" s="390">
        <f t="shared" si="124"/>
        <v>17.173999999999999</v>
      </c>
      <c r="AH647" s="390">
        <f t="shared" si="125"/>
        <v>17.086000000000002</v>
      </c>
      <c r="AI647" s="390">
        <f t="shared" si="126"/>
        <v>17.618000000000002</v>
      </c>
      <c r="AJ647" s="390">
        <f t="shared" si="127"/>
        <v>16.901</v>
      </c>
      <c r="AK647" s="390">
        <f t="shared" si="128"/>
        <v>17.185000000000002</v>
      </c>
      <c r="AL647" s="390">
        <f t="shared" si="129"/>
        <v>17.295000000000002</v>
      </c>
      <c r="AM647" s="390">
        <f t="shared" si="130"/>
        <v>17.176000000000002</v>
      </c>
      <c r="AN647" s="390">
        <f t="shared" si="131"/>
        <v>16.770000000000003</v>
      </c>
      <c r="AO647" s="390">
        <f t="shared" si="132"/>
        <v>17.673000000000002</v>
      </c>
    </row>
    <row r="648" spans="1:41" ht="15" customHeight="1" x14ac:dyDescent="0.25">
      <c r="A648" s="127" t="s">
        <v>1752</v>
      </c>
      <c r="B648" s="125" t="s">
        <v>2077</v>
      </c>
      <c r="C648" s="125" t="s">
        <v>3999</v>
      </c>
      <c r="D648" s="125" t="s">
        <v>1587</v>
      </c>
      <c r="E648" s="125" t="s">
        <v>1538</v>
      </c>
      <c r="F648" s="126">
        <v>23.67</v>
      </c>
      <c r="G648" s="126">
        <v>23.87</v>
      </c>
      <c r="H648" s="126">
        <v>18.940000000000001</v>
      </c>
      <c r="I648" s="126"/>
      <c r="J648" s="317"/>
      <c r="K648" s="323">
        <f>ROUND(SUMIF('VGT-Bewegungsdaten'!B:B,A648,'VGT-Bewegungsdaten'!C:C),3)</f>
        <v>0</v>
      </c>
      <c r="L648" s="324">
        <f>ROUND(SUMIF('VGT-Bewegungsdaten'!B:B,$A648,'VGT-Bewegungsdaten'!D:D),2)</f>
        <v>0</v>
      </c>
      <c r="N648" s="376" t="s">
        <v>4930</v>
      </c>
      <c r="O648" s="376" t="s">
        <v>4940</v>
      </c>
      <c r="P648" s="326">
        <f>ROUND(SUMIF('AV-Bewegungsdaten'!B:B,A648,'AV-Bewegungsdaten'!C:C),3)</f>
        <v>0</v>
      </c>
      <c r="Q648" s="324">
        <f>ROUND(SUMIF('AV-Bewegungsdaten'!B:B,$A648,'AV-Bewegungsdaten'!D:D),2)</f>
        <v>0</v>
      </c>
      <c r="T648" s="327"/>
      <c r="U648" s="326">
        <f>ROUND(SUMIF('DV-Bewegungsdaten'!B:B,Kategorien!A648,'DV-Bewegungsdaten'!D:D),3)</f>
        <v>0</v>
      </c>
      <c r="V648" s="324">
        <f>ROUND(SUMIF('DV-Bewegungsdaten'!B:B,Kategorien!A648,'DV-Bewegungsdaten'!E:E),3)</f>
        <v>0</v>
      </c>
      <c r="AD648" s="390">
        <f t="shared" si="121"/>
        <v>18.931000000000001</v>
      </c>
      <c r="AE648" s="390">
        <f t="shared" si="122"/>
        <v>19.588000000000001</v>
      </c>
      <c r="AF648" s="390">
        <f t="shared" si="123"/>
        <v>20.807000000000002</v>
      </c>
      <c r="AG648" s="390">
        <f t="shared" si="124"/>
        <v>20.173999999999999</v>
      </c>
      <c r="AH648" s="390">
        <f t="shared" si="125"/>
        <v>20.086000000000002</v>
      </c>
      <c r="AI648" s="390">
        <f t="shared" si="126"/>
        <v>20.618000000000002</v>
      </c>
      <c r="AJ648" s="390">
        <f t="shared" si="127"/>
        <v>19.901</v>
      </c>
      <c r="AK648" s="390">
        <f t="shared" si="128"/>
        <v>20.185000000000002</v>
      </c>
      <c r="AL648" s="390">
        <f t="shared" si="129"/>
        <v>20.295000000000002</v>
      </c>
      <c r="AM648" s="390">
        <f t="shared" si="130"/>
        <v>20.176000000000002</v>
      </c>
      <c r="AN648" s="390">
        <f t="shared" si="131"/>
        <v>19.770000000000003</v>
      </c>
      <c r="AO648" s="390">
        <f t="shared" si="132"/>
        <v>20.673000000000002</v>
      </c>
    </row>
    <row r="649" spans="1:41" ht="15" customHeight="1" x14ac:dyDescent="0.25">
      <c r="A649" s="127" t="s">
        <v>1753</v>
      </c>
      <c r="B649" s="125" t="s">
        <v>2077</v>
      </c>
      <c r="C649" s="125" t="s">
        <v>3999</v>
      </c>
      <c r="D649" s="125" t="s">
        <v>1589</v>
      </c>
      <c r="E649" s="125" t="s">
        <v>1541</v>
      </c>
      <c r="F649" s="126">
        <v>23.67</v>
      </c>
      <c r="G649" s="126">
        <v>23.87</v>
      </c>
      <c r="H649" s="126">
        <v>18.940000000000001</v>
      </c>
      <c r="I649" s="126"/>
      <c r="J649" s="317"/>
      <c r="K649" s="323">
        <f>ROUND(SUMIF('VGT-Bewegungsdaten'!B:B,A649,'VGT-Bewegungsdaten'!C:C),3)</f>
        <v>0</v>
      </c>
      <c r="L649" s="324">
        <f>ROUND(SUMIF('VGT-Bewegungsdaten'!B:B,$A649,'VGT-Bewegungsdaten'!D:D),2)</f>
        <v>0</v>
      </c>
      <c r="N649" s="376" t="s">
        <v>4930</v>
      </c>
      <c r="O649" s="376" t="s">
        <v>4940</v>
      </c>
      <c r="P649" s="326">
        <f>ROUND(SUMIF('AV-Bewegungsdaten'!B:B,A649,'AV-Bewegungsdaten'!C:C),3)</f>
        <v>0</v>
      </c>
      <c r="Q649" s="324">
        <f>ROUND(SUMIF('AV-Bewegungsdaten'!B:B,$A649,'AV-Bewegungsdaten'!D:D),2)</f>
        <v>0</v>
      </c>
      <c r="T649" s="327"/>
      <c r="U649" s="326">
        <f>ROUND(SUMIF('DV-Bewegungsdaten'!B:B,Kategorien!A649,'DV-Bewegungsdaten'!D:D),3)</f>
        <v>0</v>
      </c>
      <c r="V649" s="324">
        <f>ROUND(SUMIF('DV-Bewegungsdaten'!B:B,Kategorien!A649,'DV-Bewegungsdaten'!E:E),3)</f>
        <v>0</v>
      </c>
      <c r="AD649" s="390">
        <f t="shared" si="121"/>
        <v>18.931000000000001</v>
      </c>
      <c r="AE649" s="390">
        <f t="shared" si="122"/>
        <v>19.588000000000001</v>
      </c>
      <c r="AF649" s="390">
        <f t="shared" si="123"/>
        <v>20.807000000000002</v>
      </c>
      <c r="AG649" s="390">
        <f t="shared" si="124"/>
        <v>20.173999999999999</v>
      </c>
      <c r="AH649" s="390">
        <f t="shared" si="125"/>
        <v>20.086000000000002</v>
      </c>
      <c r="AI649" s="390">
        <f t="shared" si="126"/>
        <v>20.618000000000002</v>
      </c>
      <c r="AJ649" s="390">
        <f t="shared" si="127"/>
        <v>19.901</v>
      </c>
      <c r="AK649" s="390">
        <f t="shared" si="128"/>
        <v>20.185000000000002</v>
      </c>
      <c r="AL649" s="390">
        <f t="shared" si="129"/>
        <v>20.295000000000002</v>
      </c>
      <c r="AM649" s="390">
        <f t="shared" si="130"/>
        <v>20.176000000000002</v>
      </c>
      <c r="AN649" s="390">
        <f t="shared" si="131"/>
        <v>19.770000000000003</v>
      </c>
      <c r="AO649" s="390">
        <f t="shared" si="132"/>
        <v>20.673000000000002</v>
      </c>
    </row>
    <row r="650" spans="1:41" ht="15" customHeight="1" x14ac:dyDescent="0.25">
      <c r="A650" s="127" t="s">
        <v>2639</v>
      </c>
      <c r="B650" s="125" t="s">
        <v>2077</v>
      </c>
      <c r="C650" s="125" t="s">
        <v>3999</v>
      </c>
      <c r="D650" s="125" t="s">
        <v>2561</v>
      </c>
      <c r="E650" s="125" t="s">
        <v>2545</v>
      </c>
      <c r="F650" s="126">
        <v>23.64</v>
      </c>
      <c r="G650" s="126">
        <v>23.84</v>
      </c>
      <c r="H650" s="126">
        <v>18.91</v>
      </c>
      <c r="I650" s="126"/>
      <c r="J650" s="317"/>
      <c r="K650" s="323">
        <f>ROUND(SUMIF('VGT-Bewegungsdaten'!B:B,A650,'VGT-Bewegungsdaten'!C:C),3)</f>
        <v>0</v>
      </c>
      <c r="L650" s="324">
        <f>ROUND(SUMIF('VGT-Bewegungsdaten'!B:B,$A650,'VGT-Bewegungsdaten'!D:D),2)</f>
        <v>0</v>
      </c>
      <c r="N650" s="376" t="s">
        <v>4930</v>
      </c>
      <c r="O650" s="376" t="s">
        <v>4940</v>
      </c>
      <c r="P650" s="326">
        <f>ROUND(SUMIF('AV-Bewegungsdaten'!B:B,A650,'AV-Bewegungsdaten'!C:C),3)</f>
        <v>0</v>
      </c>
      <c r="Q650" s="324">
        <f>ROUND(SUMIF('AV-Bewegungsdaten'!B:B,$A650,'AV-Bewegungsdaten'!D:D),2)</f>
        <v>0</v>
      </c>
      <c r="T650" s="327"/>
      <c r="U650" s="326">
        <f>ROUND(SUMIF('DV-Bewegungsdaten'!B:B,Kategorien!A650,'DV-Bewegungsdaten'!D:D),3)</f>
        <v>0</v>
      </c>
      <c r="V650" s="324">
        <f>ROUND(SUMIF('DV-Bewegungsdaten'!B:B,Kategorien!A650,'DV-Bewegungsdaten'!E:E),3)</f>
        <v>0</v>
      </c>
      <c r="AD650" s="390">
        <f t="shared" si="121"/>
        <v>18.901</v>
      </c>
      <c r="AE650" s="390">
        <f t="shared" si="122"/>
        <v>19.558</v>
      </c>
      <c r="AF650" s="390">
        <f t="shared" si="123"/>
        <v>20.777000000000001</v>
      </c>
      <c r="AG650" s="390">
        <f t="shared" si="124"/>
        <v>20.143999999999998</v>
      </c>
      <c r="AH650" s="390">
        <f t="shared" si="125"/>
        <v>20.056000000000001</v>
      </c>
      <c r="AI650" s="390">
        <f t="shared" si="126"/>
        <v>20.588000000000001</v>
      </c>
      <c r="AJ650" s="390">
        <f t="shared" si="127"/>
        <v>19.870999999999999</v>
      </c>
      <c r="AK650" s="390">
        <f t="shared" si="128"/>
        <v>20.155000000000001</v>
      </c>
      <c r="AL650" s="390">
        <f t="shared" si="129"/>
        <v>20.265000000000001</v>
      </c>
      <c r="AM650" s="390">
        <f t="shared" si="130"/>
        <v>20.146000000000001</v>
      </c>
      <c r="AN650" s="390">
        <f t="shared" si="131"/>
        <v>19.740000000000002</v>
      </c>
      <c r="AO650" s="390">
        <f t="shared" si="132"/>
        <v>20.643000000000001</v>
      </c>
    </row>
    <row r="651" spans="1:41" ht="15" customHeight="1" x14ac:dyDescent="0.25">
      <c r="A651" s="127" t="s">
        <v>3383</v>
      </c>
      <c r="B651" s="125" t="s">
        <v>2077</v>
      </c>
      <c r="C651" s="125" t="s">
        <v>3999</v>
      </c>
      <c r="D651" s="125" t="s">
        <v>3305</v>
      </c>
      <c r="E651" s="125" t="s">
        <v>3289</v>
      </c>
      <c r="F651" s="126">
        <v>23.61</v>
      </c>
      <c r="G651" s="126">
        <v>23.81</v>
      </c>
      <c r="H651" s="126">
        <v>18.89</v>
      </c>
      <c r="I651" s="126"/>
      <c r="J651" s="317"/>
      <c r="K651" s="323">
        <f>ROUND(SUMIF('VGT-Bewegungsdaten'!B:B,A651,'VGT-Bewegungsdaten'!C:C),3)</f>
        <v>0</v>
      </c>
      <c r="L651" s="324">
        <f>ROUND(SUMIF('VGT-Bewegungsdaten'!B:B,$A651,'VGT-Bewegungsdaten'!D:D),2)</f>
        <v>0</v>
      </c>
      <c r="N651" s="376" t="s">
        <v>4930</v>
      </c>
      <c r="O651" s="376" t="s">
        <v>4940</v>
      </c>
      <c r="P651" s="326">
        <f>ROUND(SUMIF('AV-Bewegungsdaten'!B:B,A651,'AV-Bewegungsdaten'!C:C),3)</f>
        <v>0</v>
      </c>
      <c r="Q651" s="324">
        <f>ROUND(SUMIF('AV-Bewegungsdaten'!B:B,$A651,'AV-Bewegungsdaten'!D:D),2)</f>
        <v>0</v>
      </c>
      <c r="T651" s="327"/>
      <c r="U651" s="326">
        <f>ROUND(SUMIF('DV-Bewegungsdaten'!B:B,Kategorien!A651,'DV-Bewegungsdaten'!D:D),3)</f>
        <v>0</v>
      </c>
      <c r="V651" s="324">
        <f>ROUND(SUMIF('DV-Bewegungsdaten'!B:B,Kategorien!A651,'DV-Bewegungsdaten'!E:E),3)</f>
        <v>0</v>
      </c>
      <c r="AD651" s="390">
        <f t="shared" si="121"/>
        <v>18.870999999999999</v>
      </c>
      <c r="AE651" s="390">
        <f t="shared" si="122"/>
        <v>19.527999999999999</v>
      </c>
      <c r="AF651" s="390">
        <f t="shared" si="123"/>
        <v>20.747</v>
      </c>
      <c r="AG651" s="390">
        <f t="shared" si="124"/>
        <v>20.113999999999997</v>
      </c>
      <c r="AH651" s="390">
        <f t="shared" si="125"/>
        <v>20.026</v>
      </c>
      <c r="AI651" s="390">
        <f t="shared" si="126"/>
        <v>20.558</v>
      </c>
      <c r="AJ651" s="390">
        <f t="shared" si="127"/>
        <v>19.840999999999998</v>
      </c>
      <c r="AK651" s="390">
        <f t="shared" si="128"/>
        <v>20.125</v>
      </c>
      <c r="AL651" s="390">
        <f t="shared" si="129"/>
        <v>20.234999999999999</v>
      </c>
      <c r="AM651" s="390">
        <f t="shared" si="130"/>
        <v>20.116</v>
      </c>
      <c r="AN651" s="390">
        <f t="shared" si="131"/>
        <v>19.71</v>
      </c>
      <c r="AO651" s="390">
        <f t="shared" si="132"/>
        <v>20.613</v>
      </c>
    </row>
    <row r="652" spans="1:41" ht="15" customHeight="1" x14ac:dyDescent="0.25">
      <c r="A652" s="127" t="s">
        <v>4145</v>
      </c>
      <c r="B652" s="125" t="s">
        <v>2077</v>
      </c>
      <c r="C652" s="125" t="s">
        <v>3999</v>
      </c>
      <c r="D652" s="125" t="s">
        <v>4067</v>
      </c>
      <c r="E652" s="125" t="s">
        <v>4051</v>
      </c>
      <c r="F652" s="126">
        <v>23.58</v>
      </c>
      <c r="G652" s="126">
        <v>23.779999999999998</v>
      </c>
      <c r="H652" s="126">
        <v>18.86</v>
      </c>
      <c r="I652" s="126"/>
      <c r="J652" s="317"/>
      <c r="K652" s="323">
        <f>ROUND(SUMIF('VGT-Bewegungsdaten'!B:B,A652,'VGT-Bewegungsdaten'!C:C),3)</f>
        <v>0</v>
      </c>
      <c r="L652" s="324">
        <f>ROUND(SUMIF('VGT-Bewegungsdaten'!B:B,$A652,'VGT-Bewegungsdaten'!D:D),2)</f>
        <v>0</v>
      </c>
      <c r="N652" s="376" t="s">
        <v>4930</v>
      </c>
      <c r="O652" s="376" t="s">
        <v>4940</v>
      </c>
      <c r="P652" s="326">
        <f>ROUND(SUMIF('AV-Bewegungsdaten'!B:B,A652,'AV-Bewegungsdaten'!C:C),3)</f>
        <v>0</v>
      </c>
      <c r="Q652" s="324">
        <f>ROUND(SUMIF('AV-Bewegungsdaten'!B:B,$A652,'AV-Bewegungsdaten'!D:D),2)</f>
        <v>0</v>
      </c>
      <c r="T652" s="327"/>
      <c r="U652" s="326">
        <f>ROUND(SUMIF('DV-Bewegungsdaten'!B:B,Kategorien!A652,'DV-Bewegungsdaten'!D:D),3)</f>
        <v>0</v>
      </c>
      <c r="V652" s="324">
        <f>ROUND(SUMIF('DV-Bewegungsdaten'!B:B,Kategorien!A652,'DV-Bewegungsdaten'!E:E),3)</f>
        <v>0</v>
      </c>
      <c r="AD652" s="390">
        <f t="shared" si="121"/>
        <v>18.840999999999998</v>
      </c>
      <c r="AE652" s="390">
        <f t="shared" si="122"/>
        <v>19.497999999999998</v>
      </c>
      <c r="AF652" s="390">
        <f t="shared" si="123"/>
        <v>20.716999999999999</v>
      </c>
      <c r="AG652" s="390">
        <f t="shared" si="124"/>
        <v>20.083999999999996</v>
      </c>
      <c r="AH652" s="390">
        <f t="shared" si="125"/>
        <v>19.995999999999999</v>
      </c>
      <c r="AI652" s="390">
        <f t="shared" si="126"/>
        <v>20.527999999999999</v>
      </c>
      <c r="AJ652" s="390">
        <f t="shared" si="127"/>
        <v>19.810999999999996</v>
      </c>
      <c r="AK652" s="390">
        <f t="shared" si="128"/>
        <v>20.094999999999999</v>
      </c>
      <c r="AL652" s="390">
        <f t="shared" si="129"/>
        <v>20.204999999999998</v>
      </c>
      <c r="AM652" s="390">
        <f t="shared" si="130"/>
        <v>20.085999999999999</v>
      </c>
      <c r="AN652" s="390">
        <f t="shared" si="131"/>
        <v>19.68</v>
      </c>
      <c r="AO652" s="390">
        <f t="shared" si="132"/>
        <v>20.582999999999998</v>
      </c>
    </row>
    <row r="653" spans="1:41" ht="15" customHeight="1" x14ac:dyDescent="0.25">
      <c r="A653" s="127" t="s">
        <v>1754</v>
      </c>
      <c r="B653" s="125" t="s">
        <v>2077</v>
      </c>
      <c r="C653" s="125" t="s">
        <v>3999</v>
      </c>
      <c r="D653" s="125" t="s">
        <v>1591</v>
      </c>
      <c r="E653" s="125" t="s">
        <v>2452</v>
      </c>
      <c r="F653" s="126">
        <v>21.67</v>
      </c>
      <c r="G653" s="126">
        <v>21.87</v>
      </c>
      <c r="H653" s="126">
        <v>17.34</v>
      </c>
      <c r="I653" s="126"/>
      <c r="J653" s="317"/>
      <c r="K653" s="323">
        <f>ROUND(SUMIF('VGT-Bewegungsdaten'!B:B,A653,'VGT-Bewegungsdaten'!C:C),3)</f>
        <v>0</v>
      </c>
      <c r="L653" s="324">
        <f>ROUND(SUMIF('VGT-Bewegungsdaten'!B:B,$A653,'VGT-Bewegungsdaten'!D:D),2)</f>
        <v>0</v>
      </c>
      <c r="N653" s="376" t="s">
        <v>4930</v>
      </c>
      <c r="O653" s="376" t="s">
        <v>4940</v>
      </c>
      <c r="P653" s="326">
        <f>ROUND(SUMIF('AV-Bewegungsdaten'!B:B,A653,'AV-Bewegungsdaten'!C:C),3)</f>
        <v>0</v>
      </c>
      <c r="Q653" s="324">
        <f>ROUND(SUMIF('AV-Bewegungsdaten'!B:B,$A653,'AV-Bewegungsdaten'!D:D),2)</f>
        <v>0</v>
      </c>
      <c r="T653" s="327"/>
      <c r="U653" s="326">
        <f>ROUND(SUMIF('DV-Bewegungsdaten'!B:B,Kategorien!A653,'DV-Bewegungsdaten'!D:D),3)</f>
        <v>0</v>
      </c>
      <c r="V653" s="324">
        <f>ROUND(SUMIF('DV-Bewegungsdaten'!B:B,Kategorien!A653,'DV-Bewegungsdaten'!E:E),3)</f>
        <v>0</v>
      </c>
      <c r="AD653" s="390">
        <f t="shared" si="121"/>
        <v>16.931000000000001</v>
      </c>
      <c r="AE653" s="390">
        <f t="shared" si="122"/>
        <v>17.588000000000001</v>
      </c>
      <c r="AF653" s="390">
        <f t="shared" si="123"/>
        <v>18.807000000000002</v>
      </c>
      <c r="AG653" s="390">
        <f t="shared" si="124"/>
        <v>18.173999999999999</v>
      </c>
      <c r="AH653" s="390">
        <f t="shared" si="125"/>
        <v>18.086000000000002</v>
      </c>
      <c r="AI653" s="390">
        <f t="shared" si="126"/>
        <v>18.618000000000002</v>
      </c>
      <c r="AJ653" s="390">
        <f t="shared" si="127"/>
        <v>17.901</v>
      </c>
      <c r="AK653" s="390">
        <f t="shared" si="128"/>
        <v>18.185000000000002</v>
      </c>
      <c r="AL653" s="390">
        <f t="shared" si="129"/>
        <v>18.295000000000002</v>
      </c>
      <c r="AM653" s="390">
        <f t="shared" si="130"/>
        <v>18.176000000000002</v>
      </c>
      <c r="AN653" s="390">
        <f t="shared" si="131"/>
        <v>17.770000000000003</v>
      </c>
      <c r="AO653" s="390">
        <f t="shared" si="132"/>
        <v>18.673000000000002</v>
      </c>
    </row>
    <row r="654" spans="1:41" ht="15" customHeight="1" x14ac:dyDescent="0.25">
      <c r="A654" s="127" t="s">
        <v>1755</v>
      </c>
      <c r="B654" s="125" t="s">
        <v>2077</v>
      </c>
      <c r="C654" s="125" t="s">
        <v>3999</v>
      </c>
      <c r="D654" s="125" t="s">
        <v>1593</v>
      </c>
      <c r="E654" s="125" t="s">
        <v>1538</v>
      </c>
      <c r="F654" s="126">
        <v>24.67</v>
      </c>
      <c r="G654" s="126">
        <v>24.87</v>
      </c>
      <c r="H654" s="126">
        <v>19.739999999999998</v>
      </c>
      <c r="I654" s="126"/>
      <c r="J654" s="317"/>
      <c r="K654" s="323">
        <f>ROUND(SUMIF('VGT-Bewegungsdaten'!B:B,A654,'VGT-Bewegungsdaten'!C:C),3)</f>
        <v>0</v>
      </c>
      <c r="L654" s="324">
        <f>ROUND(SUMIF('VGT-Bewegungsdaten'!B:B,$A654,'VGT-Bewegungsdaten'!D:D),2)</f>
        <v>0</v>
      </c>
      <c r="N654" s="376" t="s">
        <v>4930</v>
      </c>
      <c r="O654" s="376" t="s">
        <v>4940</v>
      </c>
      <c r="P654" s="326">
        <f>ROUND(SUMIF('AV-Bewegungsdaten'!B:B,A654,'AV-Bewegungsdaten'!C:C),3)</f>
        <v>0</v>
      </c>
      <c r="Q654" s="324">
        <f>ROUND(SUMIF('AV-Bewegungsdaten'!B:B,$A654,'AV-Bewegungsdaten'!D:D),2)</f>
        <v>0</v>
      </c>
      <c r="T654" s="327"/>
      <c r="U654" s="326">
        <f>ROUND(SUMIF('DV-Bewegungsdaten'!B:B,Kategorien!A654,'DV-Bewegungsdaten'!D:D),3)</f>
        <v>0</v>
      </c>
      <c r="V654" s="324">
        <f>ROUND(SUMIF('DV-Bewegungsdaten'!B:B,Kategorien!A654,'DV-Bewegungsdaten'!E:E),3)</f>
        <v>0</v>
      </c>
      <c r="AD654" s="390">
        <f t="shared" si="121"/>
        <v>19.931000000000001</v>
      </c>
      <c r="AE654" s="390">
        <f t="shared" si="122"/>
        <v>20.588000000000001</v>
      </c>
      <c r="AF654" s="390">
        <f t="shared" si="123"/>
        <v>21.807000000000002</v>
      </c>
      <c r="AG654" s="390">
        <f t="shared" si="124"/>
        <v>21.173999999999999</v>
      </c>
      <c r="AH654" s="390">
        <f t="shared" si="125"/>
        <v>21.086000000000002</v>
      </c>
      <c r="AI654" s="390">
        <f t="shared" si="126"/>
        <v>21.618000000000002</v>
      </c>
      <c r="AJ654" s="390">
        <f t="shared" si="127"/>
        <v>20.901</v>
      </c>
      <c r="AK654" s="390">
        <f t="shared" si="128"/>
        <v>21.185000000000002</v>
      </c>
      <c r="AL654" s="390">
        <f t="shared" si="129"/>
        <v>21.295000000000002</v>
      </c>
      <c r="AM654" s="390">
        <f t="shared" si="130"/>
        <v>21.176000000000002</v>
      </c>
      <c r="AN654" s="390">
        <f t="shared" si="131"/>
        <v>20.770000000000003</v>
      </c>
      <c r="AO654" s="390">
        <f t="shared" si="132"/>
        <v>21.673000000000002</v>
      </c>
    </row>
    <row r="655" spans="1:41" ht="15" customHeight="1" x14ac:dyDescent="0.25">
      <c r="A655" s="127" t="s">
        <v>1756</v>
      </c>
      <c r="B655" s="125" t="s">
        <v>2077</v>
      </c>
      <c r="C655" s="125" t="s">
        <v>3999</v>
      </c>
      <c r="D655" s="125" t="s">
        <v>1595</v>
      </c>
      <c r="E655" s="125" t="s">
        <v>1541</v>
      </c>
      <c r="F655" s="126">
        <v>24.67</v>
      </c>
      <c r="G655" s="126">
        <v>24.87</v>
      </c>
      <c r="H655" s="126">
        <v>19.739999999999998</v>
      </c>
      <c r="I655" s="126"/>
      <c r="J655" s="317"/>
      <c r="K655" s="323">
        <f>ROUND(SUMIF('VGT-Bewegungsdaten'!B:B,A655,'VGT-Bewegungsdaten'!C:C),3)</f>
        <v>0</v>
      </c>
      <c r="L655" s="324">
        <f>ROUND(SUMIF('VGT-Bewegungsdaten'!B:B,$A655,'VGT-Bewegungsdaten'!D:D),2)</f>
        <v>0</v>
      </c>
      <c r="N655" s="376" t="s">
        <v>4930</v>
      </c>
      <c r="O655" s="376" t="s">
        <v>4940</v>
      </c>
      <c r="P655" s="326">
        <f>ROUND(SUMIF('AV-Bewegungsdaten'!B:B,A655,'AV-Bewegungsdaten'!C:C),3)</f>
        <v>0</v>
      </c>
      <c r="Q655" s="324">
        <f>ROUND(SUMIF('AV-Bewegungsdaten'!B:B,$A655,'AV-Bewegungsdaten'!D:D),2)</f>
        <v>0</v>
      </c>
      <c r="T655" s="327"/>
      <c r="U655" s="326">
        <f>ROUND(SUMIF('DV-Bewegungsdaten'!B:B,Kategorien!A655,'DV-Bewegungsdaten'!D:D),3)</f>
        <v>0</v>
      </c>
      <c r="V655" s="324">
        <f>ROUND(SUMIF('DV-Bewegungsdaten'!B:B,Kategorien!A655,'DV-Bewegungsdaten'!E:E),3)</f>
        <v>0</v>
      </c>
      <c r="AD655" s="390">
        <f t="shared" si="121"/>
        <v>19.931000000000001</v>
      </c>
      <c r="AE655" s="390">
        <f t="shared" si="122"/>
        <v>20.588000000000001</v>
      </c>
      <c r="AF655" s="390">
        <f t="shared" si="123"/>
        <v>21.807000000000002</v>
      </c>
      <c r="AG655" s="390">
        <f t="shared" si="124"/>
        <v>21.173999999999999</v>
      </c>
      <c r="AH655" s="390">
        <f t="shared" si="125"/>
        <v>21.086000000000002</v>
      </c>
      <c r="AI655" s="390">
        <f t="shared" si="126"/>
        <v>21.618000000000002</v>
      </c>
      <c r="AJ655" s="390">
        <f t="shared" si="127"/>
        <v>20.901</v>
      </c>
      <c r="AK655" s="390">
        <f t="shared" si="128"/>
        <v>21.185000000000002</v>
      </c>
      <c r="AL655" s="390">
        <f t="shared" si="129"/>
        <v>21.295000000000002</v>
      </c>
      <c r="AM655" s="390">
        <f t="shared" si="130"/>
        <v>21.176000000000002</v>
      </c>
      <c r="AN655" s="390">
        <f t="shared" si="131"/>
        <v>20.770000000000003</v>
      </c>
      <c r="AO655" s="390">
        <f t="shared" si="132"/>
        <v>21.673000000000002</v>
      </c>
    </row>
    <row r="656" spans="1:41" ht="15" customHeight="1" x14ac:dyDescent="0.25">
      <c r="A656" s="127" t="s">
        <v>2640</v>
      </c>
      <c r="B656" s="125" t="s">
        <v>2077</v>
      </c>
      <c r="C656" s="125" t="s">
        <v>3999</v>
      </c>
      <c r="D656" s="125" t="s">
        <v>2563</v>
      </c>
      <c r="E656" s="125" t="s">
        <v>2545</v>
      </c>
      <c r="F656" s="126">
        <v>24.64</v>
      </c>
      <c r="G656" s="126">
        <v>24.84</v>
      </c>
      <c r="H656" s="126">
        <v>19.71</v>
      </c>
      <c r="I656" s="126"/>
      <c r="J656" s="317"/>
      <c r="K656" s="323">
        <f>ROUND(SUMIF('VGT-Bewegungsdaten'!B:B,A656,'VGT-Bewegungsdaten'!C:C),3)</f>
        <v>0</v>
      </c>
      <c r="L656" s="324">
        <f>ROUND(SUMIF('VGT-Bewegungsdaten'!B:B,$A656,'VGT-Bewegungsdaten'!D:D),2)</f>
        <v>0</v>
      </c>
      <c r="N656" s="376" t="s">
        <v>4930</v>
      </c>
      <c r="O656" s="376" t="s">
        <v>4940</v>
      </c>
      <c r="P656" s="326">
        <f>ROUND(SUMIF('AV-Bewegungsdaten'!B:B,A656,'AV-Bewegungsdaten'!C:C),3)</f>
        <v>0</v>
      </c>
      <c r="Q656" s="324">
        <f>ROUND(SUMIF('AV-Bewegungsdaten'!B:B,$A656,'AV-Bewegungsdaten'!D:D),2)</f>
        <v>0</v>
      </c>
      <c r="T656" s="327"/>
      <c r="U656" s="326">
        <f>ROUND(SUMIF('DV-Bewegungsdaten'!B:B,Kategorien!A656,'DV-Bewegungsdaten'!D:D),3)</f>
        <v>0</v>
      </c>
      <c r="V656" s="324">
        <f>ROUND(SUMIF('DV-Bewegungsdaten'!B:B,Kategorien!A656,'DV-Bewegungsdaten'!E:E),3)</f>
        <v>0</v>
      </c>
      <c r="AD656" s="390">
        <f t="shared" si="121"/>
        <v>19.901</v>
      </c>
      <c r="AE656" s="390">
        <f t="shared" si="122"/>
        <v>20.558</v>
      </c>
      <c r="AF656" s="390">
        <f t="shared" si="123"/>
        <v>21.777000000000001</v>
      </c>
      <c r="AG656" s="390">
        <f t="shared" si="124"/>
        <v>21.143999999999998</v>
      </c>
      <c r="AH656" s="390">
        <f t="shared" si="125"/>
        <v>21.056000000000001</v>
      </c>
      <c r="AI656" s="390">
        <f t="shared" si="126"/>
        <v>21.588000000000001</v>
      </c>
      <c r="AJ656" s="390">
        <f t="shared" si="127"/>
        <v>20.870999999999999</v>
      </c>
      <c r="AK656" s="390">
        <f t="shared" si="128"/>
        <v>21.155000000000001</v>
      </c>
      <c r="AL656" s="390">
        <f t="shared" si="129"/>
        <v>21.265000000000001</v>
      </c>
      <c r="AM656" s="390">
        <f t="shared" si="130"/>
        <v>21.146000000000001</v>
      </c>
      <c r="AN656" s="390">
        <f t="shared" si="131"/>
        <v>20.740000000000002</v>
      </c>
      <c r="AO656" s="390">
        <f t="shared" si="132"/>
        <v>21.643000000000001</v>
      </c>
    </row>
    <row r="657" spans="1:41" ht="15" customHeight="1" x14ac:dyDescent="0.25">
      <c r="A657" s="127" t="s">
        <v>3384</v>
      </c>
      <c r="B657" s="125" t="s">
        <v>2077</v>
      </c>
      <c r="C657" s="125" t="s">
        <v>3999</v>
      </c>
      <c r="D657" s="125" t="s">
        <v>3307</v>
      </c>
      <c r="E657" s="125" t="s">
        <v>3289</v>
      </c>
      <c r="F657" s="126">
        <v>24.61</v>
      </c>
      <c r="G657" s="126">
        <v>24.81</v>
      </c>
      <c r="H657" s="126">
        <v>19.690000000000001</v>
      </c>
      <c r="I657" s="126"/>
      <c r="J657" s="317"/>
      <c r="K657" s="323">
        <f>ROUND(SUMIF('VGT-Bewegungsdaten'!B:B,A657,'VGT-Bewegungsdaten'!C:C),3)</f>
        <v>0</v>
      </c>
      <c r="L657" s="324">
        <f>ROUND(SUMIF('VGT-Bewegungsdaten'!B:B,$A657,'VGT-Bewegungsdaten'!D:D),2)</f>
        <v>0</v>
      </c>
      <c r="N657" s="376" t="s">
        <v>4930</v>
      </c>
      <c r="O657" s="376" t="s">
        <v>4940</v>
      </c>
      <c r="P657" s="326">
        <f>ROUND(SUMIF('AV-Bewegungsdaten'!B:B,A657,'AV-Bewegungsdaten'!C:C),3)</f>
        <v>0</v>
      </c>
      <c r="Q657" s="324">
        <f>ROUND(SUMIF('AV-Bewegungsdaten'!B:B,$A657,'AV-Bewegungsdaten'!D:D),2)</f>
        <v>0</v>
      </c>
      <c r="T657" s="327"/>
      <c r="U657" s="326">
        <f>ROUND(SUMIF('DV-Bewegungsdaten'!B:B,Kategorien!A657,'DV-Bewegungsdaten'!D:D),3)</f>
        <v>0</v>
      </c>
      <c r="V657" s="324">
        <f>ROUND(SUMIF('DV-Bewegungsdaten'!B:B,Kategorien!A657,'DV-Bewegungsdaten'!E:E),3)</f>
        <v>0</v>
      </c>
      <c r="AD657" s="390">
        <f t="shared" ref="AD657:AD720" si="133">MAX(0,$G657-AR$9)</f>
        <v>19.870999999999999</v>
      </c>
      <c r="AE657" s="390">
        <f t="shared" ref="AE657:AE720" si="134">MAX(0,$G657-AS$9)</f>
        <v>20.527999999999999</v>
      </c>
      <c r="AF657" s="390">
        <f t="shared" ref="AF657:AF720" si="135">MAX(0,$G657-AT$9)</f>
        <v>21.747</v>
      </c>
      <c r="AG657" s="390">
        <f t="shared" ref="AG657:AG720" si="136">MAX(0,$G657-AU$9)</f>
        <v>21.113999999999997</v>
      </c>
      <c r="AH657" s="390">
        <f t="shared" ref="AH657:AH720" si="137">MAX(0,$G657-AV$9)</f>
        <v>21.026</v>
      </c>
      <c r="AI657" s="390">
        <f t="shared" ref="AI657:AI720" si="138">MAX(0,$G657-AW$9)</f>
        <v>21.558</v>
      </c>
      <c r="AJ657" s="390">
        <f t="shared" ref="AJ657:AJ720" si="139">MAX(0,$G657-AX$9)</f>
        <v>20.840999999999998</v>
      </c>
      <c r="AK657" s="390">
        <f t="shared" ref="AK657:AK720" si="140">MAX(0,$G657-AY$9)</f>
        <v>21.125</v>
      </c>
      <c r="AL657" s="390">
        <f t="shared" ref="AL657:AL720" si="141">MAX(0,$G657-AZ$9)</f>
        <v>21.234999999999999</v>
      </c>
      <c r="AM657" s="390">
        <f t="shared" ref="AM657:AM720" si="142">MAX(0,$G657-BA$9)</f>
        <v>21.116</v>
      </c>
      <c r="AN657" s="390">
        <f t="shared" ref="AN657:AN720" si="143">MAX(0,$G657-BB$9)</f>
        <v>20.71</v>
      </c>
      <c r="AO657" s="390">
        <f t="shared" ref="AO657:AO720" si="144">MAX(0,$G657-BC$9)</f>
        <v>21.613</v>
      </c>
    </row>
    <row r="658" spans="1:41" ht="15" customHeight="1" x14ac:dyDescent="0.25">
      <c r="A658" s="127" t="s">
        <v>4146</v>
      </c>
      <c r="B658" s="125" t="s">
        <v>2077</v>
      </c>
      <c r="C658" s="125" t="s">
        <v>3999</v>
      </c>
      <c r="D658" s="125" t="s">
        <v>4069</v>
      </c>
      <c r="E658" s="125" t="s">
        <v>4051</v>
      </c>
      <c r="F658" s="126">
        <v>24.58</v>
      </c>
      <c r="G658" s="126">
        <v>24.779999999999998</v>
      </c>
      <c r="H658" s="126">
        <v>19.66</v>
      </c>
      <c r="I658" s="126"/>
      <c r="J658" s="317"/>
      <c r="K658" s="323">
        <f>ROUND(SUMIF('VGT-Bewegungsdaten'!B:B,A658,'VGT-Bewegungsdaten'!C:C),3)</f>
        <v>0</v>
      </c>
      <c r="L658" s="324">
        <f>ROUND(SUMIF('VGT-Bewegungsdaten'!B:B,$A658,'VGT-Bewegungsdaten'!D:D),2)</f>
        <v>0</v>
      </c>
      <c r="N658" s="376" t="s">
        <v>4930</v>
      </c>
      <c r="O658" s="376" t="s">
        <v>4940</v>
      </c>
      <c r="P658" s="326">
        <f>ROUND(SUMIF('AV-Bewegungsdaten'!B:B,A658,'AV-Bewegungsdaten'!C:C),3)</f>
        <v>0</v>
      </c>
      <c r="Q658" s="324">
        <f>ROUND(SUMIF('AV-Bewegungsdaten'!B:B,$A658,'AV-Bewegungsdaten'!D:D),2)</f>
        <v>0</v>
      </c>
      <c r="T658" s="327"/>
      <c r="U658" s="326">
        <f>ROUND(SUMIF('DV-Bewegungsdaten'!B:B,Kategorien!A658,'DV-Bewegungsdaten'!D:D),3)</f>
        <v>0</v>
      </c>
      <c r="V658" s="324">
        <f>ROUND(SUMIF('DV-Bewegungsdaten'!B:B,Kategorien!A658,'DV-Bewegungsdaten'!E:E),3)</f>
        <v>0</v>
      </c>
      <c r="AD658" s="390">
        <f t="shared" si="133"/>
        <v>19.840999999999998</v>
      </c>
      <c r="AE658" s="390">
        <f t="shared" si="134"/>
        <v>20.497999999999998</v>
      </c>
      <c r="AF658" s="390">
        <f t="shared" si="135"/>
        <v>21.716999999999999</v>
      </c>
      <c r="AG658" s="390">
        <f t="shared" si="136"/>
        <v>21.083999999999996</v>
      </c>
      <c r="AH658" s="390">
        <f t="shared" si="137"/>
        <v>20.995999999999999</v>
      </c>
      <c r="AI658" s="390">
        <f t="shared" si="138"/>
        <v>21.527999999999999</v>
      </c>
      <c r="AJ658" s="390">
        <f t="shared" si="139"/>
        <v>20.810999999999996</v>
      </c>
      <c r="AK658" s="390">
        <f t="shared" si="140"/>
        <v>21.094999999999999</v>
      </c>
      <c r="AL658" s="390">
        <f t="shared" si="141"/>
        <v>21.204999999999998</v>
      </c>
      <c r="AM658" s="390">
        <f t="shared" si="142"/>
        <v>21.085999999999999</v>
      </c>
      <c r="AN658" s="390">
        <f t="shared" si="143"/>
        <v>20.68</v>
      </c>
      <c r="AO658" s="390">
        <f t="shared" si="144"/>
        <v>21.582999999999998</v>
      </c>
    </row>
    <row r="659" spans="1:41" ht="15" customHeight="1" x14ac:dyDescent="0.25">
      <c r="A659" s="127" t="s">
        <v>1757</v>
      </c>
      <c r="B659" s="125" t="s">
        <v>2077</v>
      </c>
      <c r="C659" s="125" t="s">
        <v>3999</v>
      </c>
      <c r="D659" s="125" t="s">
        <v>1597</v>
      </c>
      <c r="E659" s="125" t="s">
        <v>2452</v>
      </c>
      <c r="F659" s="126">
        <v>24.67</v>
      </c>
      <c r="G659" s="126">
        <v>24.87</v>
      </c>
      <c r="H659" s="126">
        <v>19.739999999999998</v>
      </c>
      <c r="I659" s="126"/>
      <c r="J659" s="317"/>
      <c r="K659" s="323">
        <f>ROUND(SUMIF('VGT-Bewegungsdaten'!B:B,A659,'VGT-Bewegungsdaten'!C:C),3)</f>
        <v>0</v>
      </c>
      <c r="L659" s="324">
        <f>ROUND(SUMIF('VGT-Bewegungsdaten'!B:B,$A659,'VGT-Bewegungsdaten'!D:D),2)</f>
        <v>0</v>
      </c>
      <c r="N659" s="376" t="s">
        <v>4930</v>
      </c>
      <c r="O659" s="376" t="s">
        <v>4940</v>
      </c>
      <c r="P659" s="326">
        <f>ROUND(SUMIF('AV-Bewegungsdaten'!B:B,A659,'AV-Bewegungsdaten'!C:C),3)</f>
        <v>0</v>
      </c>
      <c r="Q659" s="324">
        <f>ROUND(SUMIF('AV-Bewegungsdaten'!B:B,$A659,'AV-Bewegungsdaten'!D:D),2)</f>
        <v>0</v>
      </c>
      <c r="T659" s="327"/>
      <c r="U659" s="326">
        <f>ROUND(SUMIF('DV-Bewegungsdaten'!B:B,Kategorien!A659,'DV-Bewegungsdaten'!D:D),3)</f>
        <v>0</v>
      </c>
      <c r="V659" s="324">
        <f>ROUND(SUMIF('DV-Bewegungsdaten'!B:B,Kategorien!A659,'DV-Bewegungsdaten'!E:E),3)</f>
        <v>0</v>
      </c>
      <c r="AD659" s="390">
        <f t="shared" si="133"/>
        <v>19.931000000000001</v>
      </c>
      <c r="AE659" s="390">
        <f t="shared" si="134"/>
        <v>20.588000000000001</v>
      </c>
      <c r="AF659" s="390">
        <f t="shared" si="135"/>
        <v>21.807000000000002</v>
      </c>
      <c r="AG659" s="390">
        <f t="shared" si="136"/>
        <v>21.173999999999999</v>
      </c>
      <c r="AH659" s="390">
        <f t="shared" si="137"/>
        <v>21.086000000000002</v>
      </c>
      <c r="AI659" s="390">
        <f t="shared" si="138"/>
        <v>21.618000000000002</v>
      </c>
      <c r="AJ659" s="390">
        <f t="shared" si="139"/>
        <v>20.901</v>
      </c>
      <c r="AK659" s="390">
        <f t="shared" si="140"/>
        <v>21.185000000000002</v>
      </c>
      <c r="AL659" s="390">
        <f t="shared" si="141"/>
        <v>21.295000000000002</v>
      </c>
      <c r="AM659" s="390">
        <f t="shared" si="142"/>
        <v>21.176000000000002</v>
      </c>
      <c r="AN659" s="390">
        <f t="shared" si="143"/>
        <v>20.770000000000003</v>
      </c>
      <c r="AO659" s="390">
        <f t="shared" si="144"/>
        <v>21.673000000000002</v>
      </c>
    </row>
    <row r="660" spans="1:41" ht="15" customHeight="1" x14ac:dyDescent="0.25">
      <c r="A660" s="127" t="s">
        <v>1758</v>
      </c>
      <c r="B660" s="125" t="s">
        <v>2077</v>
      </c>
      <c r="C660" s="125" t="s">
        <v>3999</v>
      </c>
      <c r="D660" s="125" t="s">
        <v>1599</v>
      </c>
      <c r="E660" s="125" t="s">
        <v>1538</v>
      </c>
      <c r="F660" s="126">
        <v>27.67</v>
      </c>
      <c r="G660" s="126">
        <v>27.87</v>
      </c>
      <c r="H660" s="126">
        <v>22.14</v>
      </c>
      <c r="I660" s="126"/>
      <c r="J660" s="317"/>
      <c r="K660" s="323">
        <f>ROUND(SUMIF('VGT-Bewegungsdaten'!B:B,A660,'VGT-Bewegungsdaten'!C:C),3)</f>
        <v>0</v>
      </c>
      <c r="L660" s="324">
        <f>ROUND(SUMIF('VGT-Bewegungsdaten'!B:B,$A660,'VGT-Bewegungsdaten'!D:D),2)</f>
        <v>0</v>
      </c>
      <c r="N660" s="376" t="s">
        <v>4930</v>
      </c>
      <c r="O660" s="376" t="s">
        <v>4940</v>
      </c>
      <c r="P660" s="326">
        <f>ROUND(SUMIF('AV-Bewegungsdaten'!B:B,A660,'AV-Bewegungsdaten'!C:C),3)</f>
        <v>0</v>
      </c>
      <c r="Q660" s="324">
        <f>ROUND(SUMIF('AV-Bewegungsdaten'!B:B,$A660,'AV-Bewegungsdaten'!D:D),2)</f>
        <v>0</v>
      </c>
      <c r="T660" s="327"/>
      <c r="U660" s="326">
        <f>ROUND(SUMIF('DV-Bewegungsdaten'!B:B,Kategorien!A660,'DV-Bewegungsdaten'!D:D),3)</f>
        <v>0</v>
      </c>
      <c r="V660" s="324">
        <f>ROUND(SUMIF('DV-Bewegungsdaten'!B:B,Kategorien!A660,'DV-Bewegungsdaten'!E:E),3)</f>
        <v>0</v>
      </c>
      <c r="AD660" s="390">
        <f t="shared" si="133"/>
        <v>22.931000000000001</v>
      </c>
      <c r="AE660" s="390">
        <f t="shared" si="134"/>
        <v>23.588000000000001</v>
      </c>
      <c r="AF660" s="390">
        <f t="shared" si="135"/>
        <v>24.807000000000002</v>
      </c>
      <c r="AG660" s="390">
        <f t="shared" si="136"/>
        <v>24.173999999999999</v>
      </c>
      <c r="AH660" s="390">
        <f t="shared" si="137"/>
        <v>24.086000000000002</v>
      </c>
      <c r="AI660" s="390">
        <f t="shared" si="138"/>
        <v>24.618000000000002</v>
      </c>
      <c r="AJ660" s="390">
        <f t="shared" si="139"/>
        <v>23.901</v>
      </c>
      <c r="AK660" s="390">
        <f t="shared" si="140"/>
        <v>24.185000000000002</v>
      </c>
      <c r="AL660" s="390">
        <f t="shared" si="141"/>
        <v>24.295000000000002</v>
      </c>
      <c r="AM660" s="390">
        <f t="shared" si="142"/>
        <v>24.176000000000002</v>
      </c>
      <c r="AN660" s="390">
        <f t="shared" si="143"/>
        <v>23.770000000000003</v>
      </c>
      <c r="AO660" s="390">
        <f t="shared" si="144"/>
        <v>24.673000000000002</v>
      </c>
    </row>
    <row r="661" spans="1:41" ht="15" customHeight="1" x14ac:dyDescent="0.25">
      <c r="A661" s="127" t="s">
        <v>1759</v>
      </c>
      <c r="B661" s="125" t="s">
        <v>2077</v>
      </c>
      <c r="C661" s="125" t="s">
        <v>3999</v>
      </c>
      <c r="D661" s="125" t="s">
        <v>1601</v>
      </c>
      <c r="E661" s="125" t="s">
        <v>1541</v>
      </c>
      <c r="F661" s="126">
        <v>27.67</v>
      </c>
      <c r="G661" s="126">
        <v>27.87</v>
      </c>
      <c r="H661" s="126">
        <v>22.14</v>
      </c>
      <c r="I661" s="126"/>
      <c r="J661" s="317"/>
      <c r="K661" s="323">
        <f>ROUND(SUMIF('VGT-Bewegungsdaten'!B:B,A661,'VGT-Bewegungsdaten'!C:C),3)</f>
        <v>0</v>
      </c>
      <c r="L661" s="324">
        <f>ROUND(SUMIF('VGT-Bewegungsdaten'!B:B,$A661,'VGT-Bewegungsdaten'!D:D),2)</f>
        <v>0</v>
      </c>
      <c r="N661" s="376" t="s">
        <v>4930</v>
      </c>
      <c r="O661" s="376" t="s">
        <v>4940</v>
      </c>
      <c r="P661" s="326">
        <f>ROUND(SUMIF('AV-Bewegungsdaten'!B:B,A661,'AV-Bewegungsdaten'!C:C),3)</f>
        <v>0</v>
      </c>
      <c r="Q661" s="324">
        <f>ROUND(SUMIF('AV-Bewegungsdaten'!B:B,$A661,'AV-Bewegungsdaten'!D:D),2)</f>
        <v>0</v>
      </c>
      <c r="T661" s="327"/>
      <c r="U661" s="326">
        <f>ROUND(SUMIF('DV-Bewegungsdaten'!B:B,Kategorien!A661,'DV-Bewegungsdaten'!D:D),3)</f>
        <v>0</v>
      </c>
      <c r="V661" s="324">
        <f>ROUND(SUMIF('DV-Bewegungsdaten'!B:B,Kategorien!A661,'DV-Bewegungsdaten'!E:E),3)</f>
        <v>0</v>
      </c>
      <c r="AD661" s="390">
        <f t="shared" si="133"/>
        <v>22.931000000000001</v>
      </c>
      <c r="AE661" s="390">
        <f t="shared" si="134"/>
        <v>23.588000000000001</v>
      </c>
      <c r="AF661" s="390">
        <f t="shared" si="135"/>
        <v>24.807000000000002</v>
      </c>
      <c r="AG661" s="390">
        <f t="shared" si="136"/>
        <v>24.173999999999999</v>
      </c>
      <c r="AH661" s="390">
        <f t="shared" si="137"/>
        <v>24.086000000000002</v>
      </c>
      <c r="AI661" s="390">
        <f t="shared" si="138"/>
        <v>24.618000000000002</v>
      </c>
      <c r="AJ661" s="390">
        <f t="shared" si="139"/>
        <v>23.901</v>
      </c>
      <c r="AK661" s="390">
        <f t="shared" si="140"/>
        <v>24.185000000000002</v>
      </c>
      <c r="AL661" s="390">
        <f t="shared" si="141"/>
        <v>24.295000000000002</v>
      </c>
      <c r="AM661" s="390">
        <f t="shared" si="142"/>
        <v>24.176000000000002</v>
      </c>
      <c r="AN661" s="390">
        <f t="shared" si="143"/>
        <v>23.770000000000003</v>
      </c>
      <c r="AO661" s="390">
        <f t="shared" si="144"/>
        <v>24.673000000000002</v>
      </c>
    </row>
    <row r="662" spans="1:41" ht="15" customHeight="1" x14ac:dyDescent="0.25">
      <c r="A662" s="127" t="s">
        <v>2641</v>
      </c>
      <c r="B662" s="125" t="s">
        <v>2077</v>
      </c>
      <c r="C662" s="125" t="s">
        <v>3999</v>
      </c>
      <c r="D662" s="125" t="s">
        <v>2565</v>
      </c>
      <c r="E662" s="125" t="s">
        <v>2545</v>
      </c>
      <c r="F662" s="126">
        <v>27.64</v>
      </c>
      <c r="G662" s="126">
        <v>27.84</v>
      </c>
      <c r="H662" s="126">
        <v>22.11</v>
      </c>
      <c r="I662" s="126"/>
      <c r="J662" s="317"/>
      <c r="K662" s="323">
        <f>ROUND(SUMIF('VGT-Bewegungsdaten'!B:B,A662,'VGT-Bewegungsdaten'!C:C),3)</f>
        <v>0</v>
      </c>
      <c r="L662" s="324">
        <f>ROUND(SUMIF('VGT-Bewegungsdaten'!B:B,$A662,'VGT-Bewegungsdaten'!D:D),2)</f>
        <v>0</v>
      </c>
      <c r="N662" s="376" t="s">
        <v>4930</v>
      </c>
      <c r="O662" s="376" t="s">
        <v>4940</v>
      </c>
      <c r="P662" s="326">
        <f>ROUND(SUMIF('AV-Bewegungsdaten'!B:B,A662,'AV-Bewegungsdaten'!C:C),3)</f>
        <v>0</v>
      </c>
      <c r="Q662" s="324">
        <f>ROUND(SUMIF('AV-Bewegungsdaten'!B:B,$A662,'AV-Bewegungsdaten'!D:D),2)</f>
        <v>0</v>
      </c>
      <c r="T662" s="327"/>
      <c r="U662" s="326">
        <f>ROUND(SUMIF('DV-Bewegungsdaten'!B:B,Kategorien!A662,'DV-Bewegungsdaten'!D:D),3)</f>
        <v>0</v>
      </c>
      <c r="V662" s="324">
        <f>ROUND(SUMIF('DV-Bewegungsdaten'!B:B,Kategorien!A662,'DV-Bewegungsdaten'!E:E),3)</f>
        <v>0</v>
      </c>
      <c r="AD662" s="390">
        <f t="shared" si="133"/>
        <v>22.901</v>
      </c>
      <c r="AE662" s="390">
        <f t="shared" si="134"/>
        <v>23.558</v>
      </c>
      <c r="AF662" s="390">
        <f t="shared" si="135"/>
        <v>24.777000000000001</v>
      </c>
      <c r="AG662" s="390">
        <f t="shared" si="136"/>
        <v>24.143999999999998</v>
      </c>
      <c r="AH662" s="390">
        <f t="shared" si="137"/>
        <v>24.056000000000001</v>
      </c>
      <c r="AI662" s="390">
        <f t="shared" si="138"/>
        <v>24.588000000000001</v>
      </c>
      <c r="AJ662" s="390">
        <f t="shared" si="139"/>
        <v>23.870999999999999</v>
      </c>
      <c r="AK662" s="390">
        <f t="shared" si="140"/>
        <v>24.155000000000001</v>
      </c>
      <c r="AL662" s="390">
        <f t="shared" si="141"/>
        <v>24.265000000000001</v>
      </c>
      <c r="AM662" s="390">
        <f t="shared" si="142"/>
        <v>24.146000000000001</v>
      </c>
      <c r="AN662" s="390">
        <f t="shared" si="143"/>
        <v>23.740000000000002</v>
      </c>
      <c r="AO662" s="390">
        <f t="shared" si="144"/>
        <v>24.643000000000001</v>
      </c>
    </row>
    <row r="663" spans="1:41" ht="15" customHeight="1" x14ac:dyDescent="0.25">
      <c r="A663" s="127" t="s">
        <v>3385</v>
      </c>
      <c r="B663" s="125" t="s">
        <v>2077</v>
      </c>
      <c r="C663" s="125" t="s">
        <v>3999</v>
      </c>
      <c r="D663" s="125" t="s">
        <v>3309</v>
      </c>
      <c r="E663" s="125" t="s">
        <v>3289</v>
      </c>
      <c r="F663" s="126">
        <v>27.61</v>
      </c>
      <c r="G663" s="126">
        <v>27.81</v>
      </c>
      <c r="H663" s="126">
        <v>22.09</v>
      </c>
      <c r="I663" s="126"/>
      <c r="J663" s="317"/>
      <c r="K663" s="323">
        <f>ROUND(SUMIF('VGT-Bewegungsdaten'!B:B,A663,'VGT-Bewegungsdaten'!C:C),3)</f>
        <v>0</v>
      </c>
      <c r="L663" s="324">
        <f>ROUND(SUMIF('VGT-Bewegungsdaten'!B:B,$A663,'VGT-Bewegungsdaten'!D:D),2)</f>
        <v>0</v>
      </c>
      <c r="N663" s="376" t="s">
        <v>4930</v>
      </c>
      <c r="O663" s="376" t="s">
        <v>4940</v>
      </c>
      <c r="P663" s="326">
        <f>ROUND(SUMIF('AV-Bewegungsdaten'!B:B,A663,'AV-Bewegungsdaten'!C:C),3)</f>
        <v>0</v>
      </c>
      <c r="Q663" s="324">
        <f>ROUND(SUMIF('AV-Bewegungsdaten'!B:B,$A663,'AV-Bewegungsdaten'!D:D),2)</f>
        <v>0</v>
      </c>
      <c r="T663" s="327"/>
      <c r="U663" s="326">
        <f>ROUND(SUMIF('DV-Bewegungsdaten'!B:B,Kategorien!A663,'DV-Bewegungsdaten'!D:D),3)</f>
        <v>0</v>
      </c>
      <c r="V663" s="324">
        <f>ROUND(SUMIF('DV-Bewegungsdaten'!B:B,Kategorien!A663,'DV-Bewegungsdaten'!E:E),3)</f>
        <v>0</v>
      </c>
      <c r="AD663" s="390">
        <f t="shared" si="133"/>
        <v>22.870999999999999</v>
      </c>
      <c r="AE663" s="390">
        <f t="shared" si="134"/>
        <v>23.527999999999999</v>
      </c>
      <c r="AF663" s="390">
        <f t="shared" si="135"/>
        <v>24.747</v>
      </c>
      <c r="AG663" s="390">
        <f t="shared" si="136"/>
        <v>24.113999999999997</v>
      </c>
      <c r="AH663" s="390">
        <f t="shared" si="137"/>
        <v>24.026</v>
      </c>
      <c r="AI663" s="390">
        <f t="shared" si="138"/>
        <v>24.558</v>
      </c>
      <c r="AJ663" s="390">
        <f t="shared" si="139"/>
        <v>23.840999999999998</v>
      </c>
      <c r="AK663" s="390">
        <f t="shared" si="140"/>
        <v>24.125</v>
      </c>
      <c r="AL663" s="390">
        <f t="shared" si="141"/>
        <v>24.234999999999999</v>
      </c>
      <c r="AM663" s="390">
        <f t="shared" si="142"/>
        <v>24.116</v>
      </c>
      <c r="AN663" s="390">
        <f t="shared" si="143"/>
        <v>23.71</v>
      </c>
      <c r="AO663" s="390">
        <f t="shared" si="144"/>
        <v>24.613</v>
      </c>
    </row>
    <row r="664" spans="1:41" ht="15" customHeight="1" x14ac:dyDescent="0.25">
      <c r="A664" s="127" t="s">
        <v>4147</v>
      </c>
      <c r="B664" s="125" t="s">
        <v>2077</v>
      </c>
      <c r="C664" s="125" t="s">
        <v>3999</v>
      </c>
      <c r="D664" s="125" t="s">
        <v>4071</v>
      </c>
      <c r="E664" s="125" t="s">
        <v>4051</v>
      </c>
      <c r="F664" s="126">
        <v>27.58</v>
      </c>
      <c r="G664" s="126">
        <v>27.779999999999998</v>
      </c>
      <c r="H664" s="126">
        <v>22.06</v>
      </c>
      <c r="I664" s="126"/>
      <c r="J664" s="317"/>
      <c r="K664" s="323">
        <f>ROUND(SUMIF('VGT-Bewegungsdaten'!B:B,A664,'VGT-Bewegungsdaten'!C:C),3)</f>
        <v>0</v>
      </c>
      <c r="L664" s="324">
        <f>ROUND(SUMIF('VGT-Bewegungsdaten'!B:B,$A664,'VGT-Bewegungsdaten'!D:D),2)</f>
        <v>0</v>
      </c>
      <c r="N664" s="376" t="s">
        <v>4930</v>
      </c>
      <c r="O664" s="376" t="s">
        <v>4940</v>
      </c>
      <c r="P664" s="326">
        <f>ROUND(SUMIF('AV-Bewegungsdaten'!B:B,A664,'AV-Bewegungsdaten'!C:C),3)</f>
        <v>0</v>
      </c>
      <c r="Q664" s="324">
        <f>ROUND(SUMIF('AV-Bewegungsdaten'!B:B,$A664,'AV-Bewegungsdaten'!D:D),2)</f>
        <v>0</v>
      </c>
      <c r="T664" s="327"/>
      <c r="U664" s="326">
        <f>ROUND(SUMIF('DV-Bewegungsdaten'!B:B,Kategorien!A664,'DV-Bewegungsdaten'!D:D),3)</f>
        <v>0</v>
      </c>
      <c r="V664" s="324">
        <f>ROUND(SUMIF('DV-Bewegungsdaten'!B:B,Kategorien!A664,'DV-Bewegungsdaten'!E:E),3)</f>
        <v>0</v>
      </c>
      <c r="AD664" s="390">
        <f t="shared" si="133"/>
        <v>22.840999999999998</v>
      </c>
      <c r="AE664" s="390">
        <f t="shared" si="134"/>
        <v>23.497999999999998</v>
      </c>
      <c r="AF664" s="390">
        <f t="shared" si="135"/>
        <v>24.716999999999999</v>
      </c>
      <c r="AG664" s="390">
        <f t="shared" si="136"/>
        <v>24.083999999999996</v>
      </c>
      <c r="AH664" s="390">
        <f t="shared" si="137"/>
        <v>23.995999999999999</v>
      </c>
      <c r="AI664" s="390">
        <f t="shared" si="138"/>
        <v>24.527999999999999</v>
      </c>
      <c r="AJ664" s="390">
        <f t="shared" si="139"/>
        <v>23.810999999999996</v>
      </c>
      <c r="AK664" s="390">
        <f t="shared" si="140"/>
        <v>24.094999999999999</v>
      </c>
      <c r="AL664" s="390">
        <f t="shared" si="141"/>
        <v>24.204999999999998</v>
      </c>
      <c r="AM664" s="390">
        <f t="shared" si="142"/>
        <v>24.085999999999999</v>
      </c>
      <c r="AN664" s="390">
        <f t="shared" si="143"/>
        <v>23.68</v>
      </c>
      <c r="AO664" s="390">
        <f t="shared" si="144"/>
        <v>24.582999999999998</v>
      </c>
    </row>
    <row r="665" spans="1:41" ht="15" customHeight="1" x14ac:dyDescent="0.25">
      <c r="A665" s="127" t="s">
        <v>1760</v>
      </c>
      <c r="B665" s="125" t="s">
        <v>2077</v>
      </c>
      <c r="C665" s="125" t="s">
        <v>3999</v>
      </c>
      <c r="D665" s="125" t="s">
        <v>1603</v>
      </c>
      <c r="E665" s="125" t="s">
        <v>2452</v>
      </c>
      <c r="F665" s="126">
        <v>25.67</v>
      </c>
      <c r="G665" s="126">
        <v>25.87</v>
      </c>
      <c r="H665" s="126">
        <v>20.54</v>
      </c>
      <c r="I665" s="126"/>
      <c r="J665" s="317"/>
      <c r="K665" s="323">
        <f>ROUND(SUMIF('VGT-Bewegungsdaten'!B:B,A665,'VGT-Bewegungsdaten'!C:C),3)</f>
        <v>0</v>
      </c>
      <c r="L665" s="324">
        <f>ROUND(SUMIF('VGT-Bewegungsdaten'!B:B,$A665,'VGT-Bewegungsdaten'!D:D),2)</f>
        <v>0</v>
      </c>
      <c r="N665" s="376" t="s">
        <v>4930</v>
      </c>
      <c r="O665" s="376" t="s">
        <v>4940</v>
      </c>
      <c r="P665" s="326">
        <f>ROUND(SUMIF('AV-Bewegungsdaten'!B:B,A665,'AV-Bewegungsdaten'!C:C),3)</f>
        <v>0</v>
      </c>
      <c r="Q665" s="324">
        <f>ROUND(SUMIF('AV-Bewegungsdaten'!B:B,$A665,'AV-Bewegungsdaten'!D:D),2)</f>
        <v>0</v>
      </c>
      <c r="T665" s="327"/>
      <c r="U665" s="326">
        <f>ROUND(SUMIF('DV-Bewegungsdaten'!B:B,Kategorien!A665,'DV-Bewegungsdaten'!D:D),3)</f>
        <v>0</v>
      </c>
      <c r="V665" s="324">
        <f>ROUND(SUMIF('DV-Bewegungsdaten'!B:B,Kategorien!A665,'DV-Bewegungsdaten'!E:E),3)</f>
        <v>0</v>
      </c>
      <c r="AD665" s="390">
        <f t="shared" si="133"/>
        <v>20.931000000000001</v>
      </c>
      <c r="AE665" s="390">
        <f t="shared" si="134"/>
        <v>21.588000000000001</v>
      </c>
      <c r="AF665" s="390">
        <f t="shared" si="135"/>
        <v>22.807000000000002</v>
      </c>
      <c r="AG665" s="390">
        <f t="shared" si="136"/>
        <v>22.173999999999999</v>
      </c>
      <c r="AH665" s="390">
        <f t="shared" si="137"/>
        <v>22.086000000000002</v>
      </c>
      <c r="AI665" s="390">
        <f t="shared" si="138"/>
        <v>22.618000000000002</v>
      </c>
      <c r="AJ665" s="390">
        <f t="shared" si="139"/>
        <v>21.901</v>
      </c>
      <c r="AK665" s="390">
        <f t="shared" si="140"/>
        <v>22.185000000000002</v>
      </c>
      <c r="AL665" s="390">
        <f t="shared" si="141"/>
        <v>22.295000000000002</v>
      </c>
      <c r="AM665" s="390">
        <f t="shared" si="142"/>
        <v>22.176000000000002</v>
      </c>
      <c r="AN665" s="390">
        <f t="shared" si="143"/>
        <v>21.770000000000003</v>
      </c>
      <c r="AO665" s="390">
        <f t="shared" si="144"/>
        <v>22.673000000000002</v>
      </c>
    </row>
    <row r="666" spans="1:41" ht="15" customHeight="1" x14ac:dyDescent="0.25">
      <c r="A666" s="127" t="s">
        <v>1761</v>
      </c>
      <c r="B666" s="125" t="s">
        <v>2077</v>
      </c>
      <c r="C666" s="125" t="s">
        <v>3999</v>
      </c>
      <c r="D666" s="125" t="s">
        <v>1605</v>
      </c>
      <c r="E666" s="125" t="s">
        <v>1538</v>
      </c>
      <c r="F666" s="126">
        <v>28.67</v>
      </c>
      <c r="G666" s="126">
        <v>28.87</v>
      </c>
      <c r="H666" s="126">
        <v>22.94</v>
      </c>
      <c r="I666" s="126"/>
      <c r="J666" s="317"/>
      <c r="K666" s="323">
        <f>ROUND(SUMIF('VGT-Bewegungsdaten'!B:B,A666,'VGT-Bewegungsdaten'!C:C),3)</f>
        <v>0</v>
      </c>
      <c r="L666" s="324">
        <f>ROUND(SUMIF('VGT-Bewegungsdaten'!B:B,$A666,'VGT-Bewegungsdaten'!D:D),2)</f>
        <v>0</v>
      </c>
      <c r="N666" s="376" t="s">
        <v>4930</v>
      </c>
      <c r="O666" s="376" t="s">
        <v>4940</v>
      </c>
      <c r="P666" s="326">
        <f>ROUND(SUMIF('AV-Bewegungsdaten'!B:B,A666,'AV-Bewegungsdaten'!C:C),3)</f>
        <v>0</v>
      </c>
      <c r="Q666" s="324">
        <f>ROUND(SUMIF('AV-Bewegungsdaten'!B:B,$A666,'AV-Bewegungsdaten'!D:D),2)</f>
        <v>0</v>
      </c>
      <c r="T666" s="327"/>
      <c r="U666" s="326">
        <f>ROUND(SUMIF('DV-Bewegungsdaten'!B:B,Kategorien!A666,'DV-Bewegungsdaten'!D:D),3)</f>
        <v>0</v>
      </c>
      <c r="V666" s="324">
        <f>ROUND(SUMIF('DV-Bewegungsdaten'!B:B,Kategorien!A666,'DV-Bewegungsdaten'!E:E),3)</f>
        <v>0</v>
      </c>
      <c r="AD666" s="390">
        <f t="shared" si="133"/>
        <v>23.931000000000001</v>
      </c>
      <c r="AE666" s="390">
        <f t="shared" si="134"/>
        <v>24.588000000000001</v>
      </c>
      <c r="AF666" s="390">
        <f t="shared" si="135"/>
        <v>25.807000000000002</v>
      </c>
      <c r="AG666" s="390">
        <f t="shared" si="136"/>
        <v>25.173999999999999</v>
      </c>
      <c r="AH666" s="390">
        <f t="shared" si="137"/>
        <v>25.086000000000002</v>
      </c>
      <c r="AI666" s="390">
        <f t="shared" si="138"/>
        <v>25.618000000000002</v>
      </c>
      <c r="AJ666" s="390">
        <f t="shared" si="139"/>
        <v>24.901</v>
      </c>
      <c r="AK666" s="390">
        <f t="shared" si="140"/>
        <v>25.185000000000002</v>
      </c>
      <c r="AL666" s="390">
        <f t="shared" si="141"/>
        <v>25.295000000000002</v>
      </c>
      <c r="AM666" s="390">
        <f t="shared" si="142"/>
        <v>25.176000000000002</v>
      </c>
      <c r="AN666" s="390">
        <f t="shared" si="143"/>
        <v>24.770000000000003</v>
      </c>
      <c r="AO666" s="390">
        <f t="shared" si="144"/>
        <v>25.673000000000002</v>
      </c>
    </row>
    <row r="667" spans="1:41" ht="15" customHeight="1" x14ac:dyDescent="0.25">
      <c r="A667" s="127" t="s">
        <v>1762</v>
      </c>
      <c r="B667" s="125" t="s">
        <v>2077</v>
      </c>
      <c r="C667" s="125" t="s">
        <v>3999</v>
      </c>
      <c r="D667" s="125" t="s">
        <v>1607</v>
      </c>
      <c r="E667" s="125" t="s">
        <v>1541</v>
      </c>
      <c r="F667" s="126">
        <v>28.67</v>
      </c>
      <c r="G667" s="126">
        <v>28.87</v>
      </c>
      <c r="H667" s="126">
        <v>22.94</v>
      </c>
      <c r="I667" s="126"/>
      <c r="J667" s="317"/>
      <c r="K667" s="323">
        <f>ROUND(SUMIF('VGT-Bewegungsdaten'!B:B,A667,'VGT-Bewegungsdaten'!C:C),3)</f>
        <v>0</v>
      </c>
      <c r="L667" s="324">
        <f>ROUND(SUMIF('VGT-Bewegungsdaten'!B:B,$A667,'VGT-Bewegungsdaten'!D:D),2)</f>
        <v>0</v>
      </c>
      <c r="N667" s="376" t="s">
        <v>4930</v>
      </c>
      <c r="O667" s="376" t="s">
        <v>4940</v>
      </c>
      <c r="P667" s="326">
        <f>ROUND(SUMIF('AV-Bewegungsdaten'!B:B,A667,'AV-Bewegungsdaten'!C:C),3)</f>
        <v>0</v>
      </c>
      <c r="Q667" s="324">
        <f>ROUND(SUMIF('AV-Bewegungsdaten'!B:B,$A667,'AV-Bewegungsdaten'!D:D),2)</f>
        <v>0</v>
      </c>
      <c r="T667" s="327"/>
      <c r="U667" s="326">
        <f>ROUND(SUMIF('DV-Bewegungsdaten'!B:B,Kategorien!A667,'DV-Bewegungsdaten'!D:D),3)</f>
        <v>0</v>
      </c>
      <c r="V667" s="324">
        <f>ROUND(SUMIF('DV-Bewegungsdaten'!B:B,Kategorien!A667,'DV-Bewegungsdaten'!E:E),3)</f>
        <v>0</v>
      </c>
      <c r="AD667" s="390">
        <f t="shared" si="133"/>
        <v>23.931000000000001</v>
      </c>
      <c r="AE667" s="390">
        <f t="shared" si="134"/>
        <v>24.588000000000001</v>
      </c>
      <c r="AF667" s="390">
        <f t="shared" si="135"/>
        <v>25.807000000000002</v>
      </c>
      <c r="AG667" s="390">
        <f t="shared" si="136"/>
        <v>25.173999999999999</v>
      </c>
      <c r="AH667" s="390">
        <f t="shared" si="137"/>
        <v>25.086000000000002</v>
      </c>
      <c r="AI667" s="390">
        <f t="shared" si="138"/>
        <v>25.618000000000002</v>
      </c>
      <c r="AJ667" s="390">
        <f t="shared" si="139"/>
        <v>24.901</v>
      </c>
      <c r="AK667" s="390">
        <f t="shared" si="140"/>
        <v>25.185000000000002</v>
      </c>
      <c r="AL667" s="390">
        <f t="shared" si="141"/>
        <v>25.295000000000002</v>
      </c>
      <c r="AM667" s="390">
        <f t="shared" si="142"/>
        <v>25.176000000000002</v>
      </c>
      <c r="AN667" s="390">
        <f t="shared" si="143"/>
        <v>24.770000000000003</v>
      </c>
      <c r="AO667" s="390">
        <f t="shared" si="144"/>
        <v>25.673000000000002</v>
      </c>
    </row>
    <row r="668" spans="1:41" ht="15" customHeight="1" x14ac:dyDescent="0.25">
      <c r="A668" s="127" t="s">
        <v>2642</v>
      </c>
      <c r="B668" s="125" t="s">
        <v>2077</v>
      </c>
      <c r="C668" s="125" t="s">
        <v>3999</v>
      </c>
      <c r="D668" s="125" t="s">
        <v>2567</v>
      </c>
      <c r="E668" s="125" t="s">
        <v>2545</v>
      </c>
      <c r="F668" s="126">
        <v>28.64</v>
      </c>
      <c r="G668" s="126">
        <v>28.84</v>
      </c>
      <c r="H668" s="126">
        <v>22.91</v>
      </c>
      <c r="I668" s="126"/>
      <c r="J668" s="317"/>
      <c r="K668" s="323">
        <f>ROUND(SUMIF('VGT-Bewegungsdaten'!B:B,A668,'VGT-Bewegungsdaten'!C:C),3)</f>
        <v>0</v>
      </c>
      <c r="L668" s="324">
        <f>ROUND(SUMIF('VGT-Bewegungsdaten'!B:B,$A668,'VGT-Bewegungsdaten'!D:D),2)</f>
        <v>0</v>
      </c>
      <c r="N668" s="376" t="s">
        <v>4930</v>
      </c>
      <c r="O668" s="376" t="s">
        <v>4940</v>
      </c>
      <c r="P668" s="326">
        <f>ROUND(SUMIF('AV-Bewegungsdaten'!B:B,A668,'AV-Bewegungsdaten'!C:C),3)</f>
        <v>0</v>
      </c>
      <c r="Q668" s="324">
        <f>ROUND(SUMIF('AV-Bewegungsdaten'!B:B,$A668,'AV-Bewegungsdaten'!D:D),2)</f>
        <v>0</v>
      </c>
      <c r="T668" s="327"/>
      <c r="U668" s="326">
        <f>ROUND(SUMIF('DV-Bewegungsdaten'!B:B,Kategorien!A668,'DV-Bewegungsdaten'!D:D),3)</f>
        <v>0</v>
      </c>
      <c r="V668" s="324">
        <f>ROUND(SUMIF('DV-Bewegungsdaten'!B:B,Kategorien!A668,'DV-Bewegungsdaten'!E:E),3)</f>
        <v>0</v>
      </c>
      <c r="AD668" s="390">
        <f t="shared" si="133"/>
        <v>23.901</v>
      </c>
      <c r="AE668" s="390">
        <f t="shared" si="134"/>
        <v>24.558</v>
      </c>
      <c r="AF668" s="390">
        <f t="shared" si="135"/>
        <v>25.777000000000001</v>
      </c>
      <c r="AG668" s="390">
        <f t="shared" si="136"/>
        <v>25.143999999999998</v>
      </c>
      <c r="AH668" s="390">
        <f t="shared" si="137"/>
        <v>25.056000000000001</v>
      </c>
      <c r="AI668" s="390">
        <f t="shared" si="138"/>
        <v>25.588000000000001</v>
      </c>
      <c r="AJ668" s="390">
        <f t="shared" si="139"/>
        <v>24.870999999999999</v>
      </c>
      <c r="AK668" s="390">
        <f t="shared" si="140"/>
        <v>25.155000000000001</v>
      </c>
      <c r="AL668" s="390">
        <f t="shared" si="141"/>
        <v>25.265000000000001</v>
      </c>
      <c r="AM668" s="390">
        <f t="shared" si="142"/>
        <v>25.146000000000001</v>
      </c>
      <c r="AN668" s="390">
        <f t="shared" si="143"/>
        <v>24.740000000000002</v>
      </c>
      <c r="AO668" s="390">
        <f t="shared" si="144"/>
        <v>25.643000000000001</v>
      </c>
    </row>
    <row r="669" spans="1:41" ht="15" customHeight="1" x14ac:dyDescent="0.25">
      <c r="A669" s="127" t="s">
        <v>3386</v>
      </c>
      <c r="B669" s="125" t="s">
        <v>2077</v>
      </c>
      <c r="C669" s="125" t="s">
        <v>3999</v>
      </c>
      <c r="D669" s="125" t="s">
        <v>3311</v>
      </c>
      <c r="E669" s="125" t="s">
        <v>3289</v>
      </c>
      <c r="F669" s="126">
        <v>28.61</v>
      </c>
      <c r="G669" s="126">
        <v>28.81</v>
      </c>
      <c r="H669" s="126">
        <v>22.89</v>
      </c>
      <c r="I669" s="126"/>
      <c r="J669" s="317"/>
      <c r="K669" s="323">
        <f>ROUND(SUMIF('VGT-Bewegungsdaten'!B:B,A669,'VGT-Bewegungsdaten'!C:C),3)</f>
        <v>0</v>
      </c>
      <c r="L669" s="324">
        <f>ROUND(SUMIF('VGT-Bewegungsdaten'!B:B,$A669,'VGT-Bewegungsdaten'!D:D),2)</f>
        <v>0</v>
      </c>
      <c r="N669" s="376" t="s">
        <v>4930</v>
      </c>
      <c r="O669" s="376" t="s">
        <v>4940</v>
      </c>
      <c r="P669" s="326">
        <f>ROUND(SUMIF('AV-Bewegungsdaten'!B:B,A669,'AV-Bewegungsdaten'!C:C),3)</f>
        <v>0</v>
      </c>
      <c r="Q669" s="324">
        <f>ROUND(SUMIF('AV-Bewegungsdaten'!B:B,$A669,'AV-Bewegungsdaten'!D:D),2)</f>
        <v>0</v>
      </c>
      <c r="T669" s="327"/>
      <c r="U669" s="326">
        <f>ROUND(SUMIF('DV-Bewegungsdaten'!B:B,Kategorien!A669,'DV-Bewegungsdaten'!D:D),3)</f>
        <v>0</v>
      </c>
      <c r="V669" s="324">
        <f>ROUND(SUMIF('DV-Bewegungsdaten'!B:B,Kategorien!A669,'DV-Bewegungsdaten'!E:E),3)</f>
        <v>0</v>
      </c>
      <c r="AD669" s="390">
        <f t="shared" si="133"/>
        <v>23.870999999999999</v>
      </c>
      <c r="AE669" s="390">
        <f t="shared" si="134"/>
        <v>24.527999999999999</v>
      </c>
      <c r="AF669" s="390">
        <f t="shared" si="135"/>
        <v>25.747</v>
      </c>
      <c r="AG669" s="390">
        <f t="shared" si="136"/>
        <v>25.113999999999997</v>
      </c>
      <c r="AH669" s="390">
        <f t="shared" si="137"/>
        <v>25.026</v>
      </c>
      <c r="AI669" s="390">
        <f t="shared" si="138"/>
        <v>25.558</v>
      </c>
      <c r="AJ669" s="390">
        <f t="shared" si="139"/>
        <v>24.840999999999998</v>
      </c>
      <c r="AK669" s="390">
        <f t="shared" si="140"/>
        <v>25.125</v>
      </c>
      <c r="AL669" s="390">
        <f t="shared" si="141"/>
        <v>25.234999999999999</v>
      </c>
      <c r="AM669" s="390">
        <f t="shared" si="142"/>
        <v>25.116</v>
      </c>
      <c r="AN669" s="390">
        <f t="shared" si="143"/>
        <v>24.71</v>
      </c>
      <c r="AO669" s="390">
        <f t="shared" si="144"/>
        <v>25.613</v>
      </c>
    </row>
    <row r="670" spans="1:41" ht="15" customHeight="1" x14ac:dyDescent="0.25">
      <c r="A670" s="127" t="s">
        <v>4148</v>
      </c>
      <c r="B670" s="125" t="s">
        <v>2077</v>
      </c>
      <c r="C670" s="125" t="s">
        <v>3999</v>
      </c>
      <c r="D670" s="125" t="s">
        <v>4073</v>
      </c>
      <c r="E670" s="125" t="s">
        <v>4051</v>
      </c>
      <c r="F670" s="126">
        <v>28.58</v>
      </c>
      <c r="G670" s="126">
        <v>28.779999999999998</v>
      </c>
      <c r="H670" s="126">
        <v>22.86</v>
      </c>
      <c r="I670" s="126"/>
      <c r="J670" s="317"/>
      <c r="K670" s="323">
        <f>ROUND(SUMIF('VGT-Bewegungsdaten'!B:B,A670,'VGT-Bewegungsdaten'!C:C),3)</f>
        <v>0</v>
      </c>
      <c r="L670" s="324">
        <f>ROUND(SUMIF('VGT-Bewegungsdaten'!B:B,$A670,'VGT-Bewegungsdaten'!D:D),2)</f>
        <v>0</v>
      </c>
      <c r="N670" s="376" t="s">
        <v>4930</v>
      </c>
      <c r="O670" s="376" t="s">
        <v>4940</v>
      </c>
      <c r="P670" s="326">
        <f>ROUND(SUMIF('AV-Bewegungsdaten'!B:B,A670,'AV-Bewegungsdaten'!C:C),3)</f>
        <v>0</v>
      </c>
      <c r="Q670" s="324">
        <f>ROUND(SUMIF('AV-Bewegungsdaten'!B:B,$A670,'AV-Bewegungsdaten'!D:D),2)</f>
        <v>0</v>
      </c>
      <c r="T670" s="327"/>
      <c r="U670" s="326">
        <f>ROUND(SUMIF('DV-Bewegungsdaten'!B:B,Kategorien!A670,'DV-Bewegungsdaten'!D:D),3)</f>
        <v>0</v>
      </c>
      <c r="V670" s="324">
        <f>ROUND(SUMIF('DV-Bewegungsdaten'!B:B,Kategorien!A670,'DV-Bewegungsdaten'!E:E),3)</f>
        <v>0</v>
      </c>
      <c r="AD670" s="390">
        <f t="shared" si="133"/>
        <v>23.840999999999998</v>
      </c>
      <c r="AE670" s="390">
        <f t="shared" si="134"/>
        <v>24.497999999999998</v>
      </c>
      <c r="AF670" s="390">
        <f t="shared" si="135"/>
        <v>25.716999999999999</v>
      </c>
      <c r="AG670" s="390">
        <f t="shared" si="136"/>
        <v>25.083999999999996</v>
      </c>
      <c r="AH670" s="390">
        <f t="shared" si="137"/>
        <v>24.995999999999999</v>
      </c>
      <c r="AI670" s="390">
        <f t="shared" si="138"/>
        <v>25.527999999999999</v>
      </c>
      <c r="AJ670" s="390">
        <f t="shared" si="139"/>
        <v>24.810999999999996</v>
      </c>
      <c r="AK670" s="390">
        <f t="shared" si="140"/>
        <v>25.094999999999999</v>
      </c>
      <c r="AL670" s="390">
        <f t="shared" si="141"/>
        <v>25.204999999999998</v>
      </c>
      <c r="AM670" s="390">
        <f t="shared" si="142"/>
        <v>25.085999999999999</v>
      </c>
      <c r="AN670" s="390">
        <f t="shared" si="143"/>
        <v>24.68</v>
      </c>
      <c r="AO670" s="390">
        <f t="shared" si="144"/>
        <v>25.582999999999998</v>
      </c>
    </row>
    <row r="671" spans="1:41" ht="15" customHeight="1" x14ac:dyDescent="0.25">
      <c r="A671" s="127" t="s">
        <v>2444</v>
      </c>
      <c r="B671" s="125" t="s">
        <v>2077</v>
      </c>
      <c r="C671" s="125" t="s">
        <v>3999</v>
      </c>
      <c r="D671" s="125" t="s">
        <v>1608</v>
      </c>
      <c r="E671" s="125" t="s">
        <v>2452</v>
      </c>
      <c r="F671" s="126">
        <v>10</v>
      </c>
      <c r="G671" s="126">
        <v>10.199999999999999</v>
      </c>
      <c r="H671" s="126">
        <v>8</v>
      </c>
      <c r="I671" s="126"/>
      <c r="J671" s="317"/>
      <c r="K671" s="323">
        <f>ROUND(SUMIF('VGT-Bewegungsdaten'!B:B,A671,'VGT-Bewegungsdaten'!C:C),3)</f>
        <v>0</v>
      </c>
      <c r="L671" s="324">
        <f>ROUND(SUMIF('VGT-Bewegungsdaten'!B:B,$A671,'VGT-Bewegungsdaten'!D:D),2)</f>
        <v>0</v>
      </c>
      <c r="N671" s="376" t="s">
        <v>4930</v>
      </c>
      <c r="O671" s="376" t="s">
        <v>4940</v>
      </c>
      <c r="P671" s="326">
        <f>ROUND(SUMIF('AV-Bewegungsdaten'!B:B,A671,'AV-Bewegungsdaten'!C:C),3)</f>
        <v>0</v>
      </c>
      <c r="Q671" s="324">
        <f>ROUND(SUMIF('AV-Bewegungsdaten'!B:B,$A671,'AV-Bewegungsdaten'!D:D),2)</f>
        <v>0</v>
      </c>
      <c r="T671" s="327"/>
      <c r="U671" s="326">
        <f>ROUND(SUMIF('DV-Bewegungsdaten'!B:B,Kategorien!A671,'DV-Bewegungsdaten'!D:D),3)</f>
        <v>0</v>
      </c>
      <c r="V671" s="324">
        <f>ROUND(SUMIF('DV-Bewegungsdaten'!B:B,Kategorien!A671,'DV-Bewegungsdaten'!E:E),3)</f>
        <v>0</v>
      </c>
      <c r="AD671" s="390">
        <f t="shared" si="133"/>
        <v>5.2609999999999992</v>
      </c>
      <c r="AE671" s="390">
        <f t="shared" si="134"/>
        <v>5.9179999999999993</v>
      </c>
      <c r="AF671" s="390">
        <f t="shared" si="135"/>
        <v>7.1369999999999987</v>
      </c>
      <c r="AG671" s="390">
        <f t="shared" si="136"/>
        <v>6.5039999999999996</v>
      </c>
      <c r="AH671" s="390">
        <f t="shared" si="137"/>
        <v>6.4159999999999995</v>
      </c>
      <c r="AI671" s="390">
        <f t="shared" si="138"/>
        <v>6.9479999999999995</v>
      </c>
      <c r="AJ671" s="390">
        <f t="shared" si="139"/>
        <v>6.2309999999999999</v>
      </c>
      <c r="AK671" s="390">
        <f t="shared" si="140"/>
        <v>6.5149999999999988</v>
      </c>
      <c r="AL671" s="390">
        <f t="shared" si="141"/>
        <v>6.6249999999999991</v>
      </c>
      <c r="AM671" s="390">
        <f t="shared" si="142"/>
        <v>6.5059999999999993</v>
      </c>
      <c r="AN671" s="390">
        <f t="shared" si="143"/>
        <v>6.1</v>
      </c>
      <c r="AO671" s="390">
        <f t="shared" si="144"/>
        <v>7.0029999999999992</v>
      </c>
    </row>
    <row r="672" spans="1:41" ht="15" customHeight="1" x14ac:dyDescent="0.25">
      <c r="A672" s="127" t="s">
        <v>1763</v>
      </c>
      <c r="B672" s="125" t="s">
        <v>2077</v>
      </c>
      <c r="C672" s="125" t="s">
        <v>3999</v>
      </c>
      <c r="D672" s="125" t="s">
        <v>1610</v>
      </c>
      <c r="E672" s="125" t="s">
        <v>1538</v>
      </c>
      <c r="F672" s="126">
        <v>13</v>
      </c>
      <c r="G672" s="126">
        <v>13.2</v>
      </c>
      <c r="H672" s="126">
        <v>10.4</v>
      </c>
      <c r="I672" s="126"/>
      <c r="J672" s="317"/>
      <c r="K672" s="323">
        <f>ROUND(SUMIF('VGT-Bewegungsdaten'!B:B,A672,'VGT-Bewegungsdaten'!C:C),3)</f>
        <v>0</v>
      </c>
      <c r="L672" s="324">
        <f>ROUND(SUMIF('VGT-Bewegungsdaten'!B:B,$A672,'VGT-Bewegungsdaten'!D:D),2)</f>
        <v>0</v>
      </c>
      <c r="N672" s="376" t="s">
        <v>4930</v>
      </c>
      <c r="O672" s="376" t="s">
        <v>4940</v>
      </c>
      <c r="P672" s="326">
        <f>ROUND(SUMIF('AV-Bewegungsdaten'!B:B,A672,'AV-Bewegungsdaten'!C:C),3)</f>
        <v>0</v>
      </c>
      <c r="Q672" s="324">
        <f>ROUND(SUMIF('AV-Bewegungsdaten'!B:B,$A672,'AV-Bewegungsdaten'!D:D),2)</f>
        <v>0</v>
      </c>
      <c r="T672" s="327"/>
      <c r="U672" s="326">
        <f>ROUND(SUMIF('DV-Bewegungsdaten'!B:B,Kategorien!A672,'DV-Bewegungsdaten'!D:D),3)</f>
        <v>0</v>
      </c>
      <c r="V672" s="324">
        <f>ROUND(SUMIF('DV-Bewegungsdaten'!B:B,Kategorien!A672,'DV-Bewegungsdaten'!E:E),3)</f>
        <v>0</v>
      </c>
      <c r="AD672" s="390">
        <f t="shared" si="133"/>
        <v>8.2609999999999992</v>
      </c>
      <c r="AE672" s="390">
        <f t="shared" si="134"/>
        <v>8.9179999999999993</v>
      </c>
      <c r="AF672" s="390">
        <f t="shared" si="135"/>
        <v>10.136999999999999</v>
      </c>
      <c r="AG672" s="390">
        <f t="shared" si="136"/>
        <v>9.5039999999999996</v>
      </c>
      <c r="AH672" s="390">
        <f t="shared" si="137"/>
        <v>9.4160000000000004</v>
      </c>
      <c r="AI672" s="390">
        <f t="shared" si="138"/>
        <v>9.9480000000000004</v>
      </c>
      <c r="AJ672" s="390">
        <f t="shared" si="139"/>
        <v>9.2309999999999999</v>
      </c>
      <c r="AK672" s="390">
        <f t="shared" si="140"/>
        <v>9.5149999999999988</v>
      </c>
      <c r="AL672" s="390">
        <f t="shared" si="141"/>
        <v>9.625</v>
      </c>
      <c r="AM672" s="390">
        <f t="shared" si="142"/>
        <v>9.5060000000000002</v>
      </c>
      <c r="AN672" s="390">
        <f t="shared" si="143"/>
        <v>9.1</v>
      </c>
      <c r="AO672" s="390">
        <f t="shared" si="144"/>
        <v>10.003</v>
      </c>
    </row>
    <row r="673" spans="1:41" ht="15" customHeight="1" x14ac:dyDescent="0.25">
      <c r="A673" s="127" t="s">
        <v>1764</v>
      </c>
      <c r="B673" s="125" t="s">
        <v>2077</v>
      </c>
      <c r="C673" s="125" t="s">
        <v>3999</v>
      </c>
      <c r="D673" s="125" t="s">
        <v>1612</v>
      </c>
      <c r="E673" s="125" t="s">
        <v>1541</v>
      </c>
      <c r="F673" s="126">
        <v>13</v>
      </c>
      <c r="G673" s="126">
        <v>13.2</v>
      </c>
      <c r="H673" s="126">
        <v>10.4</v>
      </c>
      <c r="I673" s="126"/>
      <c r="J673" s="317"/>
      <c r="K673" s="323">
        <f>ROUND(SUMIF('VGT-Bewegungsdaten'!B:B,A673,'VGT-Bewegungsdaten'!C:C),3)</f>
        <v>0</v>
      </c>
      <c r="L673" s="324">
        <f>ROUND(SUMIF('VGT-Bewegungsdaten'!B:B,$A673,'VGT-Bewegungsdaten'!D:D),2)</f>
        <v>0</v>
      </c>
      <c r="N673" s="376" t="s">
        <v>4930</v>
      </c>
      <c r="O673" s="376" t="s">
        <v>4940</v>
      </c>
      <c r="P673" s="326">
        <f>ROUND(SUMIF('AV-Bewegungsdaten'!B:B,A673,'AV-Bewegungsdaten'!C:C),3)</f>
        <v>0</v>
      </c>
      <c r="Q673" s="324">
        <f>ROUND(SUMIF('AV-Bewegungsdaten'!B:B,$A673,'AV-Bewegungsdaten'!D:D),2)</f>
        <v>0</v>
      </c>
      <c r="T673" s="327"/>
      <c r="U673" s="326">
        <f>ROUND(SUMIF('DV-Bewegungsdaten'!B:B,Kategorien!A673,'DV-Bewegungsdaten'!D:D),3)</f>
        <v>0</v>
      </c>
      <c r="V673" s="324">
        <f>ROUND(SUMIF('DV-Bewegungsdaten'!B:B,Kategorien!A673,'DV-Bewegungsdaten'!E:E),3)</f>
        <v>0</v>
      </c>
      <c r="AD673" s="390">
        <f t="shared" si="133"/>
        <v>8.2609999999999992</v>
      </c>
      <c r="AE673" s="390">
        <f t="shared" si="134"/>
        <v>8.9179999999999993</v>
      </c>
      <c r="AF673" s="390">
        <f t="shared" si="135"/>
        <v>10.136999999999999</v>
      </c>
      <c r="AG673" s="390">
        <f t="shared" si="136"/>
        <v>9.5039999999999996</v>
      </c>
      <c r="AH673" s="390">
        <f t="shared" si="137"/>
        <v>9.4160000000000004</v>
      </c>
      <c r="AI673" s="390">
        <f t="shared" si="138"/>
        <v>9.9480000000000004</v>
      </c>
      <c r="AJ673" s="390">
        <f t="shared" si="139"/>
        <v>9.2309999999999999</v>
      </c>
      <c r="AK673" s="390">
        <f t="shared" si="140"/>
        <v>9.5149999999999988</v>
      </c>
      <c r="AL673" s="390">
        <f t="shared" si="141"/>
        <v>9.625</v>
      </c>
      <c r="AM673" s="390">
        <f t="shared" si="142"/>
        <v>9.5060000000000002</v>
      </c>
      <c r="AN673" s="390">
        <f t="shared" si="143"/>
        <v>9.1</v>
      </c>
      <c r="AO673" s="390">
        <f t="shared" si="144"/>
        <v>10.003</v>
      </c>
    </row>
    <row r="674" spans="1:41" ht="15" customHeight="1" x14ac:dyDescent="0.25">
      <c r="A674" s="127" t="s">
        <v>2643</v>
      </c>
      <c r="B674" s="125" t="s">
        <v>2077</v>
      </c>
      <c r="C674" s="125" t="s">
        <v>3999</v>
      </c>
      <c r="D674" s="125" t="s">
        <v>2569</v>
      </c>
      <c r="E674" s="125" t="s">
        <v>2545</v>
      </c>
      <c r="F674" s="126">
        <v>12.97</v>
      </c>
      <c r="G674" s="126">
        <v>13.17</v>
      </c>
      <c r="H674" s="126">
        <v>10.38</v>
      </c>
      <c r="I674" s="126"/>
      <c r="J674" s="317"/>
      <c r="K674" s="323">
        <f>ROUND(SUMIF('VGT-Bewegungsdaten'!B:B,A674,'VGT-Bewegungsdaten'!C:C),3)</f>
        <v>0</v>
      </c>
      <c r="L674" s="324">
        <f>ROUND(SUMIF('VGT-Bewegungsdaten'!B:B,$A674,'VGT-Bewegungsdaten'!D:D),2)</f>
        <v>0</v>
      </c>
      <c r="N674" s="376" t="s">
        <v>4930</v>
      </c>
      <c r="O674" s="376" t="s">
        <v>4940</v>
      </c>
      <c r="P674" s="326">
        <f>ROUND(SUMIF('AV-Bewegungsdaten'!B:B,A674,'AV-Bewegungsdaten'!C:C),3)</f>
        <v>0</v>
      </c>
      <c r="Q674" s="324">
        <f>ROUND(SUMIF('AV-Bewegungsdaten'!B:B,$A674,'AV-Bewegungsdaten'!D:D),2)</f>
        <v>0</v>
      </c>
      <c r="T674" s="327"/>
      <c r="U674" s="326">
        <f>ROUND(SUMIF('DV-Bewegungsdaten'!B:B,Kategorien!A674,'DV-Bewegungsdaten'!D:D),3)</f>
        <v>0</v>
      </c>
      <c r="V674" s="324">
        <f>ROUND(SUMIF('DV-Bewegungsdaten'!B:B,Kategorien!A674,'DV-Bewegungsdaten'!E:E),3)</f>
        <v>0</v>
      </c>
      <c r="AD674" s="390">
        <f t="shared" si="133"/>
        <v>8.2309999999999999</v>
      </c>
      <c r="AE674" s="390">
        <f t="shared" si="134"/>
        <v>8.8879999999999999</v>
      </c>
      <c r="AF674" s="390">
        <f t="shared" si="135"/>
        <v>10.106999999999999</v>
      </c>
      <c r="AG674" s="390">
        <f t="shared" si="136"/>
        <v>9.4740000000000002</v>
      </c>
      <c r="AH674" s="390">
        <f t="shared" si="137"/>
        <v>9.3859999999999992</v>
      </c>
      <c r="AI674" s="390">
        <f t="shared" si="138"/>
        <v>9.9179999999999993</v>
      </c>
      <c r="AJ674" s="390">
        <f t="shared" si="139"/>
        <v>9.2010000000000005</v>
      </c>
      <c r="AK674" s="390">
        <f t="shared" si="140"/>
        <v>9.4849999999999994</v>
      </c>
      <c r="AL674" s="390">
        <f t="shared" si="141"/>
        <v>9.5949999999999989</v>
      </c>
      <c r="AM674" s="390">
        <f t="shared" si="142"/>
        <v>9.4759999999999991</v>
      </c>
      <c r="AN674" s="390">
        <f t="shared" si="143"/>
        <v>9.07</v>
      </c>
      <c r="AO674" s="390">
        <f t="shared" si="144"/>
        <v>9.972999999999999</v>
      </c>
    </row>
    <row r="675" spans="1:41" ht="15" customHeight="1" x14ac:dyDescent="0.25">
      <c r="A675" s="127" t="s">
        <v>3387</v>
      </c>
      <c r="B675" s="125" t="s">
        <v>2077</v>
      </c>
      <c r="C675" s="125" t="s">
        <v>3999</v>
      </c>
      <c r="D675" s="125" t="s">
        <v>3313</v>
      </c>
      <c r="E675" s="125" t="s">
        <v>3289</v>
      </c>
      <c r="F675" s="126">
        <v>12.94</v>
      </c>
      <c r="G675" s="126">
        <v>13.139999999999999</v>
      </c>
      <c r="H675" s="126">
        <v>10.35</v>
      </c>
      <c r="I675" s="126"/>
      <c r="J675" s="317"/>
      <c r="K675" s="323">
        <f>ROUND(SUMIF('VGT-Bewegungsdaten'!B:B,A675,'VGT-Bewegungsdaten'!C:C),3)</f>
        <v>0</v>
      </c>
      <c r="L675" s="324">
        <f>ROUND(SUMIF('VGT-Bewegungsdaten'!B:B,$A675,'VGT-Bewegungsdaten'!D:D),2)</f>
        <v>0</v>
      </c>
      <c r="N675" s="376" t="s">
        <v>4930</v>
      </c>
      <c r="O675" s="376" t="s">
        <v>4940</v>
      </c>
      <c r="P675" s="326">
        <f>ROUND(SUMIF('AV-Bewegungsdaten'!B:B,A675,'AV-Bewegungsdaten'!C:C),3)</f>
        <v>0</v>
      </c>
      <c r="Q675" s="324">
        <f>ROUND(SUMIF('AV-Bewegungsdaten'!B:B,$A675,'AV-Bewegungsdaten'!D:D),2)</f>
        <v>0</v>
      </c>
      <c r="T675" s="327"/>
      <c r="U675" s="326">
        <f>ROUND(SUMIF('DV-Bewegungsdaten'!B:B,Kategorien!A675,'DV-Bewegungsdaten'!D:D),3)</f>
        <v>0</v>
      </c>
      <c r="V675" s="324">
        <f>ROUND(SUMIF('DV-Bewegungsdaten'!B:B,Kategorien!A675,'DV-Bewegungsdaten'!E:E),3)</f>
        <v>0</v>
      </c>
      <c r="AD675" s="390">
        <f t="shared" si="133"/>
        <v>8.2009999999999987</v>
      </c>
      <c r="AE675" s="390">
        <f t="shared" si="134"/>
        <v>8.8579999999999988</v>
      </c>
      <c r="AF675" s="390">
        <f t="shared" si="135"/>
        <v>10.076999999999998</v>
      </c>
      <c r="AG675" s="390">
        <f t="shared" si="136"/>
        <v>9.4439999999999991</v>
      </c>
      <c r="AH675" s="390">
        <f t="shared" si="137"/>
        <v>9.3559999999999981</v>
      </c>
      <c r="AI675" s="390">
        <f t="shared" si="138"/>
        <v>9.8879999999999981</v>
      </c>
      <c r="AJ675" s="390">
        <f t="shared" si="139"/>
        <v>9.1709999999999994</v>
      </c>
      <c r="AK675" s="390">
        <f t="shared" si="140"/>
        <v>9.4549999999999983</v>
      </c>
      <c r="AL675" s="390">
        <f t="shared" si="141"/>
        <v>9.5649999999999977</v>
      </c>
      <c r="AM675" s="390">
        <f t="shared" si="142"/>
        <v>9.445999999999998</v>
      </c>
      <c r="AN675" s="390">
        <f t="shared" si="143"/>
        <v>9.0399999999999991</v>
      </c>
      <c r="AO675" s="390">
        <f t="shared" si="144"/>
        <v>9.9429999999999978</v>
      </c>
    </row>
    <row r="676" spans="1:41" ht="15" customHeight="1" x14ac:dyDescent="0.25">
      <c r="A676" s="127" t="s">
        <v>4149</v>
      </c>
      <c r="B676" s="125" t="s">
        <v>2077</v>
      </c>
      <c r="C676" s="125" t="s">
        <v>3999</v>
      </c>
      <c r="D676" s="125" t="s">
        <v>4075</v>
      </c>
      <c r="E676" s="125" t="s">
        <v>4051</v>
      </c>
      <c r="F676" s="126">
        <v>12.91</v>
      </c>
      <c r="G676" s="126">
        <v>13.11</v>
      </c>
      <c r="H676" s="126">
        <v>10.33</v>
      </c>
      <c r="I676" s="126"/>
      <c r="J676" s="317"/>
      <c r="K676" s="323">
        <f>ROUND(SUMIF('VGT-Bewegungsdaten'!B:B,A676,'VGT-Bewegungsdaten'!C:C),3)</f>
        <v>0</v>
      </c>
      <c r="L676" s="324">
        <f>ROUND(SUMIF('VGT-Bewegungsdaten'!B:B,$A676,'VGT-Bewegungsdaten'!D:D),2)</f>
        <v>0</v>
      </c>
      <c r="N676" s="376" t="s">
        <v>4930</v>
      </c>
      <c r="O676" s="376" t="s">
        <v>4940</v>
      </c>
      <c r="P676" s="326">
        <f>ROUND(SUMIF('AV-Bewegungsdaten'!B:B,A676,'AV-Bewegungsdaten'!C:C),3)</f>
        <v>0</v>
      </c>
      <c r="Q676" s="324">
        <f>ROUND(SUMIF('AV-Bewegungsdaten'!B:B,$A676,'AV-Bewegungsdaten'!D:D),2)</f>
        <v>0</v>
      </c>
      <c r="T676" s="327"/>
      <c r="U676" s="326">
        <f>ROUND(SUMIF('DV-Bewegungsdaten'!B:B,Kategorien!A676,'DV-Bewegungsdaten'!D:D),3)</f>
        <v>0</v>
      </c>
      <c r="V676" s="324">
        <f>ROUND(SUMIF('DV-Bewegungsdaten'!B:B,Kategorien!A676,'DV-Bewegungsdaten'!E:E),3)</f>
        <v>0</v>
      </c>
      <c r="AD676" s="390">
        <f t="shared" si="133"/>
        <v>8.1709999999999994</v>
      </c>
      <c r="AE676" s="390">
        <f t="shared" si="134"/>
        <v>8.8279999999999994</v>
      </c>
      <c r="AF676" s="390">
        <f t="shared" si="135"/>
        <v>10.046999999999999</v>
      </c>
      <c r="AG676" s="390">
        <f t="shared" si="136"/>
        <v>9.4139999999999997</v>
      </c>
      <c r="AH676" s="390">
        <f t="shared" si="137"/>
        <v>9.3260000000000005</v>
      </c>
      <c r="AI676" s="390">
        <f t="shared" si="138"/>
        <v>9.8580000000000005</v>
      </c>
      <c r="AJ676" s="390">
        <f t="shared" si="139"/>
        <v>9.141</v>
      </c>
      <c r="AK676" s="390">
        <f t="shared" si="140"/>
        <v>9.4249999999999989</v>
      </c>
      <c r="AL676" s="390">
        <f t="shared" si="141"/>
        <v>9.5350000000000001</v>
      </c>
      <c r="AM676" s="390">
        <f t="shared" si="142"/>
        <v>9.4160000000000004</v>
      </c>
      <c r="AN676" s="390">
        <f t="shared" si="143"/>
        <v>9.01</v>
      </c>
      <c r="AO676" s="390">
        <f t="shared" si="144"/>
        <v>9.9130000000000003</v>
      </c>
    </row>
    <row r="677" spans="1:41" ht="15" customHeight="1" x14ac:dyDescent="0.25">
      <c r="A677" s="127" t="s">
        <v>1765</v>
      </c>
      <c r="B677" s="125" t="s">
        <v>2077</v>
      </c>
      <c r="C677" s="125" t="s">
        <v>3999</v>
      </c>
      <c r="D677" s="125" t="s">
        <v>1614</v>
      </c>
      <c r="E677" s="125" t="s">
        <v>2452</v>
      </c>
      <c r="F677" s="126">
        <v>11</v>
      </c>
      <c r="G677" s="126">
        <v>11.2</v>
      </c>
      <c r="H677" s="126">
        <v>8.8000000000000007</v>
      </c>
      <c r="I677" s="126"/>
      <c r="J677" s="317"/>
      <c r="K677" s="323">
        <f>ROUND(SUMIF('VGT-Bewegungsdaten'!B:B,A677,'VGT-Bewegungsdaten'!C:C),3)</f>
        <v>0</v>
      </c>
      <c r="L677" s="324">
        <f>ROUND(SUMIF('VGT-Bewegungsdaten'!B:B,$A677,'VGT-Bewegungsdaten'!D:D),2)</f>
        <v>0</v>
      </c>
      <c r="N677" s="376" t="s">
        <v>4930</v>
      </c>
      <c r="O677" s="376" t="s">
        <v>4940</v>
      </c>
      <c r="P677" s="326">
        <f>ROUND(SUMIF('AV-Bewegungsdaten'!B:B,A677,'AV-Bewegungsdaten'!C:C),3)</f>
        <v>0</v>
      </c>
      <c r="Q677" s="324">
        <f>ROUND(SUMIF('AV-Bewegungsdaten'!B:B,$A677,'AV-Bewegungsdaten'!D:D),2)</f>
        <v>0</v>
      </c>
      <c r="T677" s="327"/>
      <c r="U677" s="326">
        <f>ROUND(SUMIF('DV-Bewegungsdaten'!B:B,Kategorien!A677,'DV-Bewegungsdaten'!D:D),3)</f>
        <v>0</v>
      </c>
      <c r="V677" s="324">
        <f>ROUND(SUMIF('DV-Bewegungsdaten'!B:B,Kategorien!A677,'DV-Bewegungsdaten'!E:E),3)</f>
        <v>0</v>
      </c>
      <c r="AD677" s="390">
        <f t="shared" si="133"/>
        <v>6.2609999999999992</v>
      </c>
      <c r="AE677" s="390">
        <f t="shared" si="134"/>
        <v>6.9179999999999993</v>
      </c>
      <c r="AF677" s="390">
        <f t="shared" si="135"/>
        <v>8.1369999999999987</v>
      </c>
      <c r="AG677" s="390">
        <f t="shared" si="136"/>
        <v>7.5039999999999996</v>
      </c>
      <c r="AH677" s="390">
        <f t="shared" si="137"/>
        <v>7.4159999999999995</v>
      </c>
      <c r="AI677" s="390">
        <f t="shared" si="138"/>
        <v>7.9479999999999995</v>
      </c>
      <c r="AJ677" s="390">
        <f t="shared" si="139"/>
        <v>7.2309999999999999</v>
      </c>
      <c r="AK677" s="390">
        <f t="shared" si="140"/>
        <v>7.5149999999999988</v>
      </c>
      <c r="AL677" s="390">
        <f t="shared" si="141"/>
        <v>7.6249999999999991</v>
      </c>
      <c r="AM677" s="390">
        <f t="shared" si="142"/>
        <v>7.5059999999999993</v>
      </c>
      <c r="AN677" s="390">
        <f t="shared" si="143"/>
        <v>7.1</v>
      </c>
      <c r="AO677" s="390">
        <f t="shared" si="144"/>
        <v>8.0030000000000001</v>
      </c>
    </row>
    <row r="678" spans="1:41" ht="15" customHeight="1" x14ac:dyDescent="0.25">
      <c r="A678" s="127" t="s">
        <v>1766</v>
      </c>
      <c r="B678" s="125" t="s">
        <v>2077</v>
      </c>
      <c r="C678" s="125" t="s">
        <v>3999</v>
      </c>
      <c r="D678" s="125" t="s">
        <v>1616</v>
      </c>
      <c r="E678" s="125" t="s">
        <v>1538</v>
      </c>
      <c r="F678" s="126">
        <v>14</v>
      </c>
      <c r="G678" s="126">
        <v>14.2</v>
      </c>
      <c r="H678" s="126">
        <v>11.2</v>
      </c>
      <c r="I678" s="126"/>
      <c r="J678" s="317"/>
      <c r="K678" s="323">
        <f>ROUND(SUMIF('VGT-Bewegungsdaten'!B:B,A678,'VGT-Bewegungsdaten'!C:C),3)</f>
        <v>0</v>
      </c>
      <c r="L678" s="324">
        <f>ROUND(SUMIF('VGT-Bewegungsdaten'!B:B,$A678,'VGT-Bewegungsdaten'!D:D),2)</f>
        <v>0</v>
      </c>
      <c r="N678" s="376" t="s">
        <v>4930</v>
      </c>
      <c r="O678" s="376" t="s">
        <v>4940</v>
      </c>
      <c r="P678" s="326">
        <f>ROUND(SUMIF('AV-Bewegungsdaten'!B:B,A678,'AV-Bewegungsdaten'!C:C),3)</f>
        <v>0</v>
      </c>
      <c r="Q678" s="324">
        <f>ROUND(SUMIF('AV-Bewegungsdaten'!B:B,$A678,'AV-Bewegungsdaten'!D:D),2)</f>
        <v>0</v>
      </c>
      <c r="T678" s="327"/>
      <c r="U678" s="326">
        <f>ROUND(SUMIF('DV-Bewegungsdaten'!B:B,Kategorien!A678,'DV-Bewegungsdaten'!D:D),3)</f>
        <v>0</v>
      </c>
      <c r="V678" s="324">
        <f>ROUND(SUMIF('DV-Bewegungsdaten'!B:B,Kategorien!A678,'DV-Bewegungsdaten'!E:E),3)</f>
        <v>0</v>
      </c>
      <c r="AD678" s="390">
        <f t="shared" si="133"/>
        <v>9.2609999999999992</v>
      </c>
      <c r="AE678" s="390">
        <f t="shared" si="134"/>
        <v>9.9179999999999993</v>
      </c>
      <c r="AF678" s="390">
        <f t="shared" si="135"/>
        <v>11.136999999999999</v>
      </c>
      <c r="AG678" s="390">
        <f t="shared" si="136"/>
        <v>10.504</v>
      </c>
      <c r="AH678" s="390">
        <f t="shared" si="137"/>
        <v>10.416</v>
      </c>
      <c r="AI678" s="390">
        <f t="shared" si="138"/>
        <v>10.948</v>
      </c>
      <c r="AJ678" s="390">
        <f t="shared" si="139"/>
        <v>10.231</v>
      </c>
      <c r="AK678" s="390">
        <f t="shared" si="140"/>
        <v>10.514999999999999</v>
      </c>
      <c r="AL678" s="390">
        <f t="shared" si="141"/>
        <v>10.625</v>
      </c>
      <c r="AM678" s="390">
        <f t="shared" si="142"/>
        <v>10.506</v>
      </c>
      <c r="AN678" s="390">
        <f t="shared" si="143"/>
        <v>10.1</v>
      </c>
      <c r="AO678" s="390">
        <f t="shared" si="144"/>
        <v>11.003</v>
      </c>
    </row>
    <row r="679" spans="1:41" ht="15" customHeight="1" x14ac:dyDescent="0.25">
      <c r="A679" s="127" t="s">
        <v>1767</v>
      </c>
      <c r="B679" s="125" t="s">
        <v>2077</v>
      </c>
      <c r="C679" s="125" t="s">
        <v>3999</v>
      </c>
      <c r="D679" s="125" t="s">
        <v>1618</v>
      </c>
      <c r="E679" s="125" t="s">
        <v>1541</v>
      </c>
      <c r="F679" s="126">
        <v>14</v>
      </c>
      <c r="G679" s="126">
        <v>14.2</v>
      </c>
      <c r="H679" s="126">
        <v>11.2</v>
      </c>
      <c r="I679" s="126"/>
      <c r="J679" s="317"/>
      <c r="K679" s="323">
        <f>ROUND(SUMIF('VGT-Bewegungsdaten'!B:B,A679,'VGT-Bewegungsdaten'!C:C),3)</f>
        <v>0</v>
      </c>
      <c r="L679" s="324">
        <f>ROUND(SUMIF('VGT-Bewegungsdaten'!B:B,$A679,'VGT-Bewegungsdaten'!D:D),2)</f>
        <v>0</v>
      </c>
      <c r="N679" s="376" t="s">
        <v>4930</v>
      </c>
      <c r="O679" s="376" t="s">
        <v>4940</v>
      </c>
      <c r="P679" s="326">
        <f>ROUND(SUMIF('AV-Bewegungsdaten'!B:B,A679,'AV-Bewegungsdaten'!C:C),3)</f>
        <v>0</v>
      </c>
      <c r="Q679" s="324">
        <f>ROUND(SUMIF('AV-Bewegungsdaten'!B:B,$A679,'AV-Bewegungsdaten'!D:D),2)</f>
        <v>0</v>
      </c>
      <c r="T679" s="327"/>
      <c r="U679" s="326">
        <f>ROUND(SUMIF('DV-Bewegungsdaten'!B:B,Kategorien!A679,'DV-Bewegungsdaten'!D:D),3)</f>
        <v>0</v>
      </c>
      <c r="V679" s="324">
        <f>ROUND(SUMIF('DV-Bewegungsdaten'!B:B,Kategorien!A679,'DV-Bewegungsdaten'!E:E),3)</f>
        <v>0</v>
      </c>
      <c r="AD679" s="390">
        <f t="shared" si="133"/>
        <v>9.2609999999999992</v>
      </c>
      <c r="AE679" s="390">
        <f t="shared" si="134"/>
        <v>9.9179999999999993</v>
      </c>
      <c r="AF679" s="390">
        <f t="shared" si="135"/>
        <v>11.136999999999999</v>
      </c>
      <c r="AG679" s="390">
        <f t="shared" si="136"/>
        <v>10.504</v>
      </c>
      <c r="AH679" s="390">
        <f t="shared" si="137"/>
        <v>10.416</v>
      </c>
      <c r="AI679" s="390">
        <f t="shared" si="138"/>
        <v>10.948</v>
      </c>
      <c r="AJ679" s="390">
        <f t="shared" si="139"/>
        <v>10.231</v>
      </c>
      <c r="AK679" s="390">
        <f t="shared" si="140"/>
        <v>10.514999999999999</v>
      </c>
      <c r="AL679" s="390">
        <f t="shared" si="141"/>
        <v>10.625</v>
      </c>
      <c r="AM679" s="390">
        <f t="shared" si="142"/>
        <v>10.506</v>
      </c>
      <c r="AN679" s="390">
        <f t="shared" si="143"/>
        <v>10.1</v>
      </c>
      <c r="AO679" s="390">
        <f t="shared" si="144"/>
        <v>11.003</v>
      </c>
    </row>
    <row r="680" spans="1:41" ht="15" customHeight="1" x14ac:dyDescent="0.25">
      <c r="A680" s="127" t="s">
        <v>2644</v>
      </c>
      <c r="B680" s="125" t="s">
        <v>2077</v>
      </c>
      <c r="C680" s="125" t="s">
        <v>3999</v>
      </c>
      <c r="D680" s="125" t="s">
        <v>2571</v>
      </c>
      <c r="E680" s="125" t="s">
        <v>2545</v>
      </c>
      <c r="F680" s="126">
        <v>13.97</v>
      </c>
      <c r="G680" s="126">
        <v>14.17</v>
      </c>
      <c r="H680" s="126">
        <v>11.18</v>
      </c>
      <c r="I680" s="126"/>
      <c r="J680" s="317"/>
      <c r="K680" s="323">
        <f>ROUND(SUMIF('VGT-Bewegungsdaten'!B:B,A680,'VGT-Bewegungsdaten'!C:C),3)</f>
        <v>0</v>
      </c>
      <c r="L680" s="324">
        <f>ROUND(SUMIF('VGT-Bewegungsdaten'!B:B,$A680,'VGT-Bewegungsdaten'!D:D),2)</f>
        <v>0</v>
      </c>
      <c r="N680" s="376" t="s">
        <v>4930</v>
      </c>
      <c r="O680" s="376" t="s">
        <v>4940</v>
      </c>
      <c r="P680" s="326">
        <f>ROUND(SUMIF('AV-Bewegungsdaten'!B:B,A680,'AV-Bewegungsdaten'!C:C),3)</f>
        <v>0</v>
      </c>
      <c r="Q680" s="324">
        <f>ROUND(SUMIF('AV-Bewegungsdaten'!B:B,$A680,'AV-Bewegungsdaten'!D:D),2)</f>
        <v>0</v>
      </c>
      <c r="T680" s="327"/>
      <c r="U680" s="326">
        <f>ROUND(SUMIF('DV-Bewegungsdaten'!B:B,Kategorien!A680,'DV-Bewegungsdaten'!D:D),3)</f>
        <v>0</v>
      </c>
      <c r="V680" s="324">
        <f>ROUND(SUMIF('DV-Bewegungsdaten'!B:B,Kategorien!A680,'DV-Bewegungsdaten'!E:E),3)</f>
        <v>0</v>
      </c>
      <c r="AD680" s="390">
        <f t="shared" si="133"/>
        <v>9.2309999999999999</v>
      </c>
      <c r="AE680" s="390">
        <f t="shared" si="134"/>
        <v>9.8879999999999999</v>
      </c>
      <c r="AF680" s="390">
        <f t="shared" si="135"/>
        <v>11.106999999999999</v>
      </c>
      <c r="AG680" s="390">
        <f t="shared" si="136"/>
        <v>10.474</v>
      </c>
      <c r="AH680" s="390">
        <f t="shared" si="137"/>
        <v>10.385999999999999</v>
      </c>
      <c r="AI680" s="390">
        <f t="shared" si="138"/>
        <v>10.917999999999999</v>
      </c>
      <c r="AJ680" s="390">
        <f t="shared" si="139"/>
        <v>10.201000000000001</v>
      </c>
      <c r="AK680" s="390">
        <f t="shared" si="140"/>
        <v>10.484999999999999</v>
      </c>
      <c r="AL680" s="390">
        <f t="shared" si="141"/>
        <v>10.594999999999999</v>
      </c>
      <c r="AM680" s="390">
        <f t="shared" si="142"/>
        <v>10.475999999999999</v>
      </c>
      <c r="AN680" s="390">
        <f t="shared" si="143"/>
        <v>10.07</v>
      </c>
      <c r="AO680" s="390">
        <f t="shared" si="144"/>
        <v>10.972999999999999</v>
      </c>
    </row>
    <row r="681" spans="1:41" ht="15" customHeight="1" x14ac:dyDescent="0.25">
      <c r="A681" s="127" t="s">
        <v>3388</v>
      </c>
      <c r="B681" s="125" t="s">
        <v>2077</v>
      </c>
      <c r="C681" s="125" t="s">
        <v>3999</v>
      </c>
      <c r="D681" s="125" t="s">
        <v>3315</v>
      </c>
      <c r="E681" s="125" t="s">
        <v>3289</v>
      </c>
      <c r="F681" s="126">
        <v>13.94</v>
      </c>
      <c r="G681" s="126">
        <v>14.139999999999999</v>
      </c>
      <c r="H681" s="126">
        <v>11.15</v>
      </c>
      <c r="I681" s="126"/>
      <c r="J681" s="317"/>
      <c r="K681" s="323">
        <f>ROUND(SUMIF('VGT-Bewegungsdaten'!B:B,A681,'VGT-Bewegungsdaten'!C:C),3)</f>
        <v>0</v>
      </c>
      <c r="L681" s="324">
        <f>ROUND(SUMIF('VGT-Bewegungsdaten'!B:B,$A681,'VGT-Bewegungsdaten'!D:D),2)</f>
        <v>0</v>
      </c>
      <c r="N681" s="376" t="s">
        <v>4930</v>
      </c>
      <c r="O681" s="376" t="s">
        <v>4940</v>
      </c>
      <c r="P681" s="326">
        <f>ROUND(SUMIF('AV-Bewegungsdaten'!B:B,A681,'AV-Bewegungsdaten'!C:C),3)</f>
        <v>0</v>
      </c>
      <c r="Q681" s="324">
        <f>ROUND(SUMIF('AV-Bewegungsdaten'!B:B,$A681,'AV-Bewegungsdaten'!D:D),2)</f>
        <v>0</v>
      </c>
      <c r="T681" s="327"/>
      <c r="U681" s="326">
        <f>ROUND(SUMIF('DV-Bewegungsdaten'!B:B,Kategorien!A681,'DV-Bewegungsdaten'!D:D),3)</f>
        <v>0</v>
      </c>
      <c r="V681" s="324">
        <f>ROUND(SUMIF('DV-Bewegungsdaten'!B:B,Kategorien!A681,'DV-Bewegungsdaten'!E:E),3)</f>
        <v>0</v>
      </c>
      <c r="AD681" s="390">
        <f t="shared" si="133"/>
        <v>9.2009999999999987</v>
      </c>
      <c r="AE681" s="390">
        <f t="shared" si="134"/>
        <v>9.8579999999999988</v>
      </c>
      <c r="AF681" s="390">
        <f t="shared" si="135"/>
        <v>11.076999999999998</v>
      </c>
      <c r="AG681" s="390">
        <f t="shared" si="136"/>
        <v>10.443999999999999</v>
      </c>
      <c r="AH681" s="390">
        <f t="shared" si="137"/>
        <v>10.355999999999998</v>
      </c>
      <c r="AI681" s="390">
        <f t="shared" si="138"/>
        <v>10.887999999999998</v>
      </c>
      <c r="AJ681" s="390">
        <f t="shared" si="139"/>
        <v>10.170999999999999</v>
      </c>
      <c r="AK681" s="390">
        <f t="shared" si="140"/>
        <v>10.454999999999998</v>
      </c>
      <c r="AL681" s="390">
        <f t="shared" si="141"/>
        <v>10.564999999999998</v>
      </c>
      <c r="AM681" s="390">
        <f t="shared" si="142"/>
        <v>10.445999999999998</v>
      </c>
      <c r="AN681" s="390">
        <f t="shared" si="143"/>
        <v>10.039999999999999</v>
      </c>
      <c r="AO681" s="390">
        <f t="shared" si="144"/>
        <v>10.942999999999998</v>
      </c>
    </row>
    <row r="682" spans="1:41" ht="15" customHeight="1" x14ac:dyDescent="0.25">
      <c r="A682" s="127" t="s">
        <v>4150</v>
      </c>
      <c r="B682" s="125" t="s">
        <v>2077</v>
      </c>
      <c r="C682" s="125" t="s">
        <v>3999</v>
      </c>
      <c r="D682" s="125" t="s">
        <v>4077</v>
      </c>
      <c r="E682" s="125" t="s">
        <v>4051</v>
      </c>
      <c r="F682" s="126">
        <v>13.91</v>
      </c>
      <c r="G682" s="126">
        <v>14.11</v>
      </c>
      <c r="H682" s="126">
        <v>11.13</v>
      </c>
      <c r="I682" s="126"/>
      <c r="J682" s="317"/>
      <c r="K682" s="323">
        <f>ROUND(SUMIF('VGT-Bewegungsdaten'!B:B,A682,'VGT-Bewegungsdaten'!C:C),3)</f>
        <v>0</v>
      </c>
      <c r="L682" s="324">
        <f>ROUND(SUMIF('VGT-Bewegungsdaten'!B:B,$A682,'VGT-Bewegungsdaten'!D:D),2)</f>
        <v>0</v>
      </c>
      <c r="N682" s="376" t="s">
        <v>4930</v>
      </c>
      <c r="O682" s="376" t="s">
        <v>4940</v>
      </c>
      <c r="P682" s="326">
        <f>ROUND(SUMIF('AV-Bewegungsdaten'!B:B,A682,'AV-Bewegungsdaten'!C:C),3)</f>
        <v>0</v>
      </c>
      <c r="Q682" s="324">
        <f>ROUND(SUMIF('AV-Bewegungsdaten'!B:B,$A682,'AV-Bewegungsdaten'!D:D),2)</f>
        <v>0</v>
      </c>
      <c r="T682" s="327"/>
      <c r="U682" s="326">
        <f>ROUND(SUMIF('DV-Bewegungsdaten'!B:B,Kategorien!A682,'DV-Bewegungsdaten'!D:D),3)</f>
        <v>0</v>
      </c>
      <c r="V682" s="324">
        <f>ROUND(SUMIF('DV-Bewegungsdaten'!B:B,Kategorien!A682,'DV-Bewegungsdaten'!E:E),3)</f>
        <v>0</v>
      </c>
      <c r="AD682" s="390">
        <f t="shared" si="133"/>
        <v>9.1709999999999994</v>
      </c>
      <c r="AE682" s="390">
        <f t="shared" si="134"/>
        <v>9.8279999999999994</v>
      </c>
      <c r="AF682" s="390">
        <f t="shared" si="135"/>
        <v>11.046999999999999</v>
      </c>
      <c r="AG682" s="390">
        <f t="shared" si="136"/>
        <v>10.414</v>
      </c>
      <c r="AH682" s="390">
        <f t="shared" si="137"/>
        <v>10.326000000000001</v>
      </c>
      <c r="AI682" s="390">
        <f t="shared" si="138"/>
        <v>10.858000000000001</v>
      </c>
      <c r="AJ682" s="390">
        <f t="shared" si="139"/>
        <v>10.141</v>
      </c>
      <c r="AK682" s="390">
        <f t="shared" si="140"/>
        <v>10.424999999999999</v>
      </c>
      <c r="AL682" s="390">
        <f t="shared" si="141"/>
        <v>10.535</v>
      </c>
      <c r="AM682" s="390">
        <f t="shared" si="142"/>
        <v>10.416</v>
      </c>
      <c r="AN682" s="390">
        <f t="shared" si="143"/>
        <v>10.01</v>
      </c>
      <c r="AO682" s="390">
        <f t="shared" si="144"/>
        <v>10.913</v>
      </c>
    </row>
    <row r="683" spans="1:41" ht="15" customHeight="1" x14ac:dyDescent="0.25">
      <c r="A683" s="127" t="s">
        <v>2445</v>
      </c>
      <c r="B683" s="125" t="s">
        <v>2077</v>
      </c>
      <c r="C683" s="125" t="s">
        <v>3999</v>
      </c>
      <c r="D683" s="125" t="s">
        <v>1619</v>
      </c>
      <c r="E683" s="125" t="s">
        <v>2452</v>
      </c>
      <c r="F683" s="126">
        <v>16</v>
      </c>
      <c r="G683" s="126">
        <v>16.2</v>
      </c>
      <c r="H683" s="126">
        <v>12.8</v>
      </c>
      <c r="I683" s="126"/>
      <c r="J683" s="317"/>
      <c r="K683" s="323">
        <f>ROUND(SUMIF('VGT-Bewegungsdaten'!B:B,A683,'VGT-Bewegungsdaten'!C:C),3)</f>
        <v>0</v>
      </c>
      <c r="L683" s="324">
        <f>ROUND(SUMIF('VGT-Bewegungsdaten'!B:B,$A683,'VGT-Bewegungsdaten'!D:D),2)</f>
        <v>0</v>
      </c>
      <c r="N683" s="376" t="s">
        <v>4930</v>
      </c>
      <c r="O683" s="376" t="s">
        <v>4940</v>
      </c>
      <c r="P683" s="326">
        <f>ROUND(SUMIF('AV-Bewegungsdaten'!B:B,A683,'AV-Bewegungsdaten'!C:C),3)</f>
        <v>0</v>
      </c>
      <c r="Q683" s="324">
        <f>ROUND(SUMIF('AV-Bewegungsdaten'!B:B,$A683,'AV-Bewegungsdaten'!D:D),2)</f>
        <v>0</v>
      </c>
      <c r="T683" s="327"/>
      <c r="U683" s="326">
        <f>ROUND(SUMIF('DV-Bewegungsdaten'!B:B,Kategorien!A683,'DV-Bewegungsdaten'!D:D),3)</f>
        <v>0</v>
      </c>
      <c r="V683" s="324">
        <f>ROUND(SUMIF('DV-Bewegungsdaten'!B:B,Kategorien!A683,'DV-Bewegungsdaten'!E:E),3)</f>
        <v>0</v>
      </c>
      <c r="AD683" s="390">
        <f t="shared" si="133"/>
        <v>11.260999999999999</v>
      </c>
      <c r="AE683" s="390">
        <f t="shared" si="134"/>
        <v>11.917999999999999</v>
      </c>
      <c r="AF683" s="390">
        <f t="shared" si="135"/>
        <v>13.136999999999999</v>
      </c>
      <c r="AG683" s="390">
        <f t="shared" si="136"/>
        <v>12.504</v>
      </c>
      <c r="AH683" s="390">
        <f t="shared" si="137"/>
        <v>12.416</v>
      </c>
      <c r="AI683" s="390">
        <f t="shared" si="138"/>
        <v>12.948</v>
      </c>
      <c r="AJ683" s="390">
        <f t="shared" si="139"/>
        <v>12.231</v>
      </c>
      <c r="AK683" s="390">
        <f t="shared" si="140"/>
        <v>12.514999999999999</v>
      </c>
      <c r="AL683" s="390">
        <f t="shared" si="141"/>
        <v>12.625</v>
      </c>
      <c r="AM683" s="390">
        <f t="shared" si="142"/>
        <v>12.506</v>
      </c>
      <c r="AN683" s="390">
        <f t="shared" si="143"/>
        <v>12.1</v>
      </c>
      <c r="AO683" s="390">
        <f t="shared" si="144"/>
        <v>13.003</v>
      </c>
    </row>
    <row r="684" spans="1:41" ht="15" customHeight="1" x14ac:dyDescent="0.25">
      <c r="A684" s="127" t="s">
        <v>1768</v>
      </c>
      <c r="B684" s="125" t="s">
        <v>2077</v>
      </c>
      <c r="C684" s="125" t="s">
        <v>3999</v>
      </c>
      <c r="D684" s="125" t="s">
        <v>1621</v>
      </c>
      <c r="E684" s="125" t="s">
        <v>1538</v>
      </c>
      <c r="F684" s="126">
        <v>19</v>
      </c>
      <c r="G684" s="126">
        <v>19.2</v>
      </c>
      <c r="H684" s="126">
        <v>15.2</v>
      </c>
      <c r="I684" s="126"/>
      <c r="J684" s="317"/>
      <c r="K684" s="323">
        <f>ROUND(SUMIF('VGT-Bewegungsdaten'!B:B,A684,'VGT-Bewegungsdaten'!C:C),3)</f>
        <v>0</v>
      </c>
      <c r="L684" s="324">
        <f>ROUND(SUMIF('VGT-Bewegungsdaten'!B:B,$A684,'VGT-Bewegungsdaten'!D:D),2)</f>
        <v>0</v>
      </c>
      <c r="N684" s="376" t="s">
        <v>4930</v>
      </c>
      <c r="O684" s="376" t="s">
        <v>4940</v>
      </c>
      <c r="P684" s="326">
        <f>ROUND(SUMIF('AV-Bewegungsdaten'!B:B,A684,'AV-Bewegungsdaten'!C:C),3)</f>
        <v>0</v>
      </c>
      <c r="Q684" s="324">
        <f>ROUND(SUMIF('AV-Bewegungsdaten'!B:B,$A684,'AV-Bewegungsdaten'!D:D),2)</f>
        <v>0</v>
      </c>
      <c r="T684" s="327"/>
      <c r="U684" s="326">
        <f>ROUND(SUMIF('DV-Bewegungsdaten'!B:B,Kategorien!A684,'DV-Bewegungsdaten'!D:D),3)</f>
        <v>0</v>
      </c>
      <c r="V684" s="324">
        <f>ROUND(SUMIF('DV-Bewegungsdaten'!B:B,Kategorien!A684,'DV-Bewegungsdaten'!E:E),3)</f>
        <v>0</v>
      </c>
      <c r="AD684" s="390">
        <f t="shared" si="133"/>
        <v>14.260999999999999</v>
      </c>
      <c r="AE684" s="390">
        <f t="shared" si="134"/>
        <v>14.917999999999999</v>
      </c>
      <c r="AF684" s="390">
        <f t="shared" si="135"/>
        <v>16.137</v>
      </c>
      <c r="AG684" s="390">
        <f t="shared" si="136"/>
        <v>15.504</v>
      </c>
      <c r="AH684" s="390">
        <f t="shared" si="137"/>
        <v>15.416</v>
      </c>
      <c r="AI684" s="390">
        <f t="shared" si="138"/>
        <v>15.948</v>
      </c>
      <c r="AJ684" s="390">
        <f t="shared" si="139"/>
        <v>15.231</v>
      </c>
      <c r="AK684" s="390">
        <f t="shared" si="140"/>
        <v>15.514999999999999</v>
      </c>
      <c r="AL684" s="390">
        <f t="shared" si="141"/>
        <v>15.625</v>
      </c>
      <c r="AM684" s="390">
        <f t="shared" si="142"/>
        <v>15.506</v>
      </c>
      <c r="AN684" s="390">
        <f t="shared" si="143"/>
        <v>15.1</v>
      </c>
      <c r="AO684" s="390">
        <f t="shared" si="144"/>
        <v>16.003</v>
      </c>
    </row>
    <row r="685" spans="1:41" ht="15" customHeight="1" x14ac:dyDescent="0.25">
      <c r="A685" s="127" t="s">
        <v>1769</v>
      </c>
      <c r="B685" s="125" t="s">
        <v>2077</v>
      </c>
      <c r="C685" s="125" t="s">
        <v>3999</v>
      </c>
      <c r="D685" s="125" t="s">
        <v>1623</v>
      </c>
      <c r="E685" s="125" t="s">
        <v>1541</v>
      </c>
      <c r="F685" s="126">
        <v>19</v>
      </c>
      <c r="G685" s="126">
        <v>19.2</v>
      </c>
      <c r="H685" s="126">
        <v>15.2</v>
      </c>
      <c r="I685" s="126"/>
      <c r="J685" s="317"/>
      <c r="K685" s="323">
        <f>ROUND(SUMIF('VGT-Bewegungsdaten'!B:B,A685,'VGT-Bewegungsdaten'!C:C),3)</f>
        <v>0</v>
      </c>
      <c r="L685" s="324">
        <f>ROUND(SUMIF('VGT-Bewegungsdaten'!B:B,$A685,'VGT-Bewegungsdaten'!D:D),2)</f>
        <v>0</v>
      </c>
      <c r="N685" s="376" t="s">
        <v>4930</v>
      </c>
      <c r="O685" s="376" t="s">
        <v>4940</v>
      </c>
      <c r="P685" s="326">
        <f>ROUND(SUMIF('AV-Bewegungsdaten'!B:B,A685,'AV-Bewegungsdaten'!C:C),3)</f>
        <v>0</v>
      </c>
      <c r="Q685" s="324">
        <f>ROUND(SUMIF('AV-Bewegungsdaten'!B:B,$A685,'AV-Bewegungsdaten'!D:D),2)</f>
        <v>0</v>
      </c>
      <c r="T685" s="327"/>
      <c r="U685" s="326">
        <f>ROUND(SUMIF('DV-Bewegungsdaten'!B:B,Kategorien!A685,'DV-Bewegungsdaten'!D:D),3)</f>
        <v>0</v>
      </c>
      <c r="V685" s="324">
        <f>ROUND(SUMIF('DV-Bewegungsdaten'!B:B,Kategorien!A685,'DV-Bewegungsdaten'!E:E),3)</f>
        <v>0</v>
      </c>
      <c r="AD685" s="390">
        <f t="shared" si="133"/>
        <v>14.260999999999999</v>
      </c>
      <c r="AE685" s="390">
        <f t="shared" si="134"/>
        <v>14.917999999999999</v>
      </c>
      <c r="AF685" s="390">
        <f t="shared" si="135"/>
        <v>16.137</v>
      </c>
      <c r="AG685" s="390">
        <f t="shared" si="136"/>
        <v>15.504</v>
      </c>
      <c r="AH685" s="390">
        <f t="shared" si="137"/>
        <v>15.416</v>
      </c>
      <c r="AI685" s="390">
        <f t="shared" si="138"/>
        <v>15.948</v>
      </c>
      <c r="AJ685" s="390">
        <f t="shared" si="139"/>
        <v>15.231</v>
      </c>
      <c r="AK685" s="390">
        <f t="shared" si="140"/>
        <v>15.514999999999999</v>
      </c>
      <c r="AL685" s="390">
        <f t="shared" si="141"/>
        <v>15.625</v>
      </c>
      <c r="AM685" s="390">
        <f t="shared" si="142"/>
        <v>15.506</v>
      </c>
      <c r="AN685" s="390">
        <f t="shared" si="143"/>
        <v>15.1</v>
      </c>
      <c r="AO685" s="390">
        <f t="shared" si="144"/>
        <v>16.003</v>
      </c>
    </row>
    <row r="686" spans="1:41" ht="15" customHeight="1" x14ac:dyDescent="0.25">
      <c r="A686" s="127" t="s">
        <v>2645</v>
      </c>
      <c r="B686" s="125" t="s">
        <v>2077</v>
      </c>
      <c r="C686" s="125" t="s">
        <v>3999</v>
      </c>
      <c r="D686" s="125" t="s">
        <v>2573</v>
      </c>
      <c r="E686" s="125" t="s">
        <v>2545</v>
      </c>
      <c r="F686" s="126">
        <v>18.97</v>
      </c>
      <c r="G686" s="126">
        <v>19.169999999999998</v>
      </c>
      <c r="H686" s="126">
        <v>15.18</v>
      </c>
      <c r="I686" s="126"/>
      <c r="J686" s="317"/>
      <c r="K686" s="323">
        <f>ROUND(SUMIF('VGT-Bewegungsdaten'!B:B,A686,'VGT-Bewegungsdaten'!C:C),3)</f>
        <v>0</v>
      </c>
      <c r="L686" s="324">
        <f>ROUND(SUMIF('VGT-Bewegungsdaten'!B:B,$A686,'VGT-Bewegungsdaten'!D:D),2)</f>
        <v>0</v>
      </c>
      <c r="N686" s="376" t="s">
        <v>4930</v>
      </c>
      <c r="O686" s="376" t="s">
        <v>4940</v>
      </c>
      <c r="P686" s="326">
        <f>ROUND(SUMIF('AV-Bewegungsdaten'!B:B,A686,'AV-Bewegungsdaten'!C:C),3)</f>
        <v>0</v>
      </c>
      <c r="Q686" s="324">
        <f>ROUND(SUMIF('AV-Bewegungsdaten'!B:B,$A686,'AV-Bewegungsdaten'!D:D),2)</f>
        <v>0</v>
      </c>
      <c r="T686" s="327"/>
      <c r="U686" s="326">
        <f>ROUND(SUMIF('DV-Bewegungsdaten'!B:B,Kategorien!A686,'DV-Bewegungsdaten'!D:D),3)</f>
        <v>0</v>
      </c>
      <c r="V686" s="324">
        <f>ROUND(SUMIF('DV-Bewegungsdaten'!B:B,Kategorien!A686,'DV-Bewegungsdaten'!E:E),3)</f>
        <v>0</v>
      </c>
      <c r="AD686" s="390">
        <f t="shared" si="133"/>
        <v>14.230999999999998</v>
      </c>
      <c r="AE686" s="390">
        <f t="shared" si="134"/>
        <v>14.887999999999998</v>
      </c>
      <c r="AF686" s="390">
        <f t="shared" si="135"/>
        <v>16.106999999999999</v>
      </c>
      <c r="AG686" s="390">
        <f t="shared" si="136"/>
        <v>15.473999999999998</v>
      </c>
      <c r="AH686" s="390">
        <f t="shared" si="137"/>
        <v>15.385999999999999</v>
      </c>
      <c r="AI686" s="390">
        <f t="shared" si="138"/>
        <v>15.917999999999999</v>
      </c>
      <c r="AJ686" s="390">
        <f t="shared" si="139"/>
        <v>15.200999999999999</v>
      </c>
      <c r="AK686" s="390">
        <f t="shared" si="140"/>
        <v>15.484999999999998</v>
      </c>
      <c r="AL686" s="390">
        <f t="shared" si="141"/>
        <v>15.594999999999999</v>
      </c>
      <c r="AM686" s="390">
        <f t="shared" si="142"/>
        <v>15.475999999999999</v>
      </c>
      <c r="AN686" s="390">
        <f t="shared" si="143"/>
        <v>15.069999999999999</v>
      </c>
      <c r="AO686" s="390">
        <f t="shared" si="144"/>
        <v>15.972999999999999</v>
      </c>
    </row>
    <row r="687" spans="1:41" ht="15" customHeight="1" x14ac:dyDescent="0.25">
      <c r="A687" s="127" t="s">
        <v>3389</v>
      </c>
      <c r="B687" s="125" t="s">
        <v>2077</v>
      </c>
      <c r="C687" s="125" t="s">
        <v>3999</v>
      </c>
      <c r="D687" s="125" t="s">
        <v>3317</v>
      </c>
      <c r="E687" s="125" t="s">
        <v>3289</v>
      </c>
      <c r="F687" s="126">
        <v>18.939999999999998</v>
      </c>
      <c r="G687" s="126">
        <v>19.139999999999997</v>
      </c>
      <c r="H687" s="126">
        <v>15.15</v>
      </c>
      <c r="I687" s="126"/>
      <c r="J687" s="317"/>
      <c r="K687" s="323">
        <f>ROUND(SUMIF('VGT-Bewegungsdaten'!B:B,A687,'VGT-Bewegungsdaten'!C:C),3)</f>
        <v>0</v>
      </c>
      <c r="L687" s="324">
        <f>ROUND(SUMIF('VGT-Bewegungsdaten'!B:B,$A687,'VGT-Bewegungsdaten'!D:D),2)</f>
        <v>0</v>
      </c>
      <c r="N687" s="376" t="s">
        <v>4930</v>
      </c>
      <c r="O687" s="376" t="s">
        <v>4940</v>
      </c>
      <c r="P687" s="326">
        <f>ROUND(SUMIF('AV-Bewegungsdaten'!B:B,A687,'AV-Bewegungsdaten'!C:C),3)</f>
        <v>0</v>
      </c>
      <c r="Q687" s="324">
        <f>ROUND(SUMIF('AV-Bewegungsdaten'!B:B,$A687,'AV-Bewegungsdaten'!D:D),2)</f>
        <v>0</v>
      </c>
      <c r="T687" s="327"/>
      <c r="U687" s="326">
        <f>ROUND(SUMIF('DV-Bewegungsdaten'!B:B,Kategorien!A687,'DV-Bewegungsdaten'!D:D),3)</f>
        <v>0</v>
      </c>
      <c r="V687" s="324">
        <f>ROUND(SUMIF('DV-Bewegungsdaten'!B:B,Kategorien!A687,'DV-Bewegungsdaten'!E:E),3)</f>
        <v>0</v>
      </c>
      <c r="AD687" s="390">
        <f t="shared" si="133"/>
        <v>14.200999999999997</v>
      </c>
      <c r="AE687" s="390">
        <f t="shared" si="134"/>
        <v>14.857999999999997</v>
      </c>
      <c r="AF687" s="390">
        <f t="shared" si="135"/>
        <v>16.076999999999998</v>
      </c>
      <c r="AG687" s="390">
        <f t="shared" si="136"/>
        <v>15.443999999999997</v>
      </c>
      <c r="AH687" s="390">
        <f t="shared" si="137"/>
        <v>15.355999999999998</v>
      </c>
      <c r="AI687" s="390">
        <f t="shared" si="138"/>
        <v>15.887999999999998</v>
      </c>
      <c r="AJ687" s="390">
        <f t="shared" si="139"/>
        <v>15.170999999999998</v>
      </c>
      <c r="AK687" s="390">
        <f t="shared" si="140"/>
        <v>15.454999999999997</v>
      </c>
      <c r="AL687" s="390">
        <f t="shared" si="141"/>
        <v>15.564999999999998</v>
      </c>
      <c r="AM687" s="390">
        <f t="shared" si="142"/>
        <v>15.445999999999998</v>
      </c>
      <c r="AN687" s="390">
        <f t="shared" si="143"/>
        <v>15.039999999999997</v>
      </c>
      <c r="AO687" s="390">
        <f t="shared" si="144"/>
        <v>15.942999999999998</v>
      </c>
    </row>
    <row r="688" spans="1:41" ht="15" customHeight="1" x14ac:dyDescent="0.25">
      <c r="A688" s="127" t="s">
        <v>4151</v>
      </c>
      <c r="B688" s="125" t="s">
        <v>2077</v>
      </c>
      <c r="C688" s="125" t="s">
        <v>3999</v>
      </c>
      <c r="D688" s="125" t="s">
        <v>4079</v>
      </c>
      <c r="E688" s="125" t="s">
        <v>4051</v>
      </c>
      <c r="F688" s="126">
        <v>18.91</v>
      </c>
      <c r="G688" s="126">
        <v>19.11</v>
      </c>
      <c r="H688" s="126">
        <v>15.13</v>
      </c>
      <c r="I688" s="126"/>
      <c r="J688" s="317"/>
      <c r="K688" s="323">
        <f>ROUND(SUMIF('VGT-Bewegungsdaten'!B:B,A688,'VGT-Bewegungsdaten'!C:C),3)</f>
        <v>0</v>
      </c>
      <c r="L688" s="324">
        <f>ROUND(SUMIF('VGT-Bewegungsdaten'!B:B,$A688,'VGT-Bewegungsdaten'!D:D),2)</f>
        <v>0</v>
      </c>
      <c r="N688" s="376" t="s">
        <v>4930</v>
      </c>
      <c r="O688" s="376" t="s">
        <v>4940</v>
      </c>
      <c r="P688" s="326">
        <f>ROUND(SUMIF('AV-Bewegungsdaten'!B:B,A688,'AV-Bewegungsdaten'!C:C),3)</f>
        <v>0</v>
      </c>
      <c r="Q688" s="324">
        <f>ROUND(SUMIF('AV-Bewegungsdaten'!B:B,$A688,'AV-Bewegungsdaten'!D:D),2)</f>
        <v>0</v>
      </c>
      <c r="T688" s="327"/>
      <c r="U688" s="326">
        <f>ROUND(SUMIF('DV-Bewegungsdaten'!B:B,Kategorien!A688,'DV-Bewegungsdaten'!D:D),3)</f>
        <v>0</v>
      </c>
      <c r="V688" s="324">
        <f>ROUND(SUMIF('DV-Bewegungsdaten'!B:B,Kategorien!A688,'DV-Bewegungsdaten'!E:E),3)</f>
        <v>0</v>
      </c>
      <c r="AD688" s="390">
        <f t="shared" si="133"/>
        <v>14.170999999999999</v>
      </c>
      <c r="AE688" s="390">
        <f t="shared" si="134"/>
        <v>14.827999999999999</v>
      </c>
      <c r="AF688" s="390">
        <f t="shared" si="135"/>
        <v>16.047000000000001</v>
      </c>
      <c r="AG688" s="390">
        <f t="shared" si="136"/>
        <v>15.414</v>
      </c>
      <c r="AH688" s="390">
        <f t="shared" si="137"/>
        <v>15.326000000000001</v>
      </c>
      <c r="AI688" s="390">
        <f t="shared" si="138"/>
        <v>15.858000000000001</v>
      </c>
      <c r="AJ688" s="390">
        <f t="shared" si="139"/>
        <v>15.141</v>
      </c>
      <c r="AK688" s="390">
        <f t="shared" si="140"/>
        <v>15.424999999999999</v>
      </c>
      <c r="AL688" s="390">
        <f t="shared" si="141"/>
        <v>15.535</v>
      </c>
      <c r="AM688" s="390">
        <f t="shared" si="142"/>
        <v>15.416</v>
      </c>
      <c r="AN688" s="390">
        <f t="shared" si="143"/>
        <v>15.01</v>
      </c>
      <c r="AO688" s="390">
        <f t="shared" si="144"/>
        <v>15.913</v>
      </c>
    </row>
    <row r="689" spans="1:41" ht="15" customHeight="1" x14ac:dyDescent="0.25">
      <c r="A689" s="127" t="s">
        <v>1770</v>
      </c>
      <c r="B689" s="125" t="s">
        <v>2077</v>
      </c>
      <c r="C689" s="125" t="s">
        <v>3999</v>
      </c>
      <c r="D689" s="125" t="s">
        <v>1625</v>
      </c>
      <c r="E689" s="125" t="s">
        <v>2452</v>
      </c>
      <c r="F689" s="126">
        <v>17</v>
      </c>
      <c r="G689" s="126">
        <v>17.2</v>
      </c>
      <c r="H689" s="126">
        <v>13.6</v>
      </c>
      <c r="I689" s="126"/>
      <c r="J689" s="317"/>
      <c r="K689" s="323">
        <f>ROUND(SUMIF('VGT-Bewegungsdaten'!B:B,A689,'VGT-Bewegungsdaten'!C:C),3)</f>
        <v>0</v>
      </c>
      <c r="L689" s="324">
        <f>ROUND(SUMIF('VGT-Bewegungsdaten'!B:B,$A689,'VGT-Bewegungsdaten'!D:D),2)</f>
        <v>0</v>
      </c>
      <c r="N689" s="376" t="s">
        <v>4930</v>
      </c>
      <c r="O689" s="376" t="s">
        <v>4940</v>
      </c>
      <c r="P689" s="326">
        <f>ROUND(SUMIF('AV-Bewegungsdaten'!B:B,A689,'AV-Bewegungsdaten'!C:C),3)</f>
        <v>0</v>
      </c>
      <c r="Q689" s="324">
        <f>ROUND(SUMIF('AV-Bewegungsdaten'!B:B,$A689,'AV-Bewegungsdaten'!D:D),2)</f>
        <v>0</v>
      </c>
      <c r="T689" s="327"/>
      <c r="U689" s="326">
        <f>ROUND(SUMIF('DV-Bewegungsdaten'!B:B,Kategorien!A689,'DV-Bewegungsdaten'!D:D),3)</f>
        <v>0</v>
      </c>
      <c r="V689" s="324">
        <f>ROUND(SUMIF('DV-Bewegungsdaten'!B:B,Kategorien!A689,'DV-Bewegungsdaten'!E:E),3)</f>
        <v>0</v>
      </c>
      <c r="AD689" s="390">
        <f t="shared" si="133"/>
        <v>12.260999999999999</v>
      </c>
      <c r="AE689" s="390">
        <f t="shared" si="134"/>
        <v>12.917999999999999</v>
      </c>
      <c r="AF689" s="390">
        <f t="shared" si="135"/>
        <v>14.136999999999999</v>
      </c>
      <c r="AG689" s="390">
        <f t="shared" si="136"/>
        <v>13.504</v>
      </c>
      <c r="AH689" s="390">
        <f t="shared" si="137"/>
        <v>13.416</v>
      </c>
      <c r="AI689" s="390">
        <f t="shared" si="138"/>
        <v>13.948</v>
      </c>
      <c r="AJ689" s="390">
        <f t="shared" si="139"/>
        <v>13.231</v>
      </c>
      <c r="AK689" s="390">
        <f t="shared" si="140"/>
        <v>13.514999999999999</v>
      </c>
      <c r="AL689" s="390">
        <f t="shared" si="141"/>
        <v>13.625</v>
      </c>
      <c r="AM689" s="390">
        <f t="shared" si="142"/>
        <v>13.506</v>
      </c>
      <c r="AN689" s="390">
        <f t="shared" si="143"/>
        <v>13.1</v>
      </c>
      <c r="AO689" s="390">
        <f t="shared" si="144"/>
        <v>14.003</v>
      </c>
    </row>
    <row r="690" spans="1:41" ht="15" customHeight="1" x14ac:dyDescent="0.25">
      <c r="A690" s="127" t="s">
        <v>1771</v>
      </c>
      <c r="B690" s="125" t="s">
        <v>2077</v>
      </c>
      <c r="C690" s="125" t="s">
        <v>3999</v>
      </c>
      <c r="D690" s="125" t="s">
        <v>225</v>
      </c>
      <c r="E690" s="125" t="s">
        <v>1538</v>
      </c>
      <c r="F690" s="126">
        <v>20</v>
      </c>
      <c r="G690" s="126">
        <v>20.2</v>
      </c>
      <c r="H690" s="126">
        <v>16</v>
      </c>
      <c r="I690" s="126"/>
      <c r="J690" s="317"/>
      <c r="K690" s="323">
        <f>ROUND(SUMIF('VGT-Bewegungsdaten'!B:B,A690,'VGT-Bewegungsdaten'!C:C),3)</f>
        <v>0</v>
      </c>
      <c r="L690" s="324">
        <f>ROUND(SUMIF('VGT-Bewegungsdaten'!B:B,$A690,'VGT-Bewegungsdaten'!D:D),2)</f>
        <v>0</v>
      </c>
      <c r="N690" s="376" t="s">
        <v>4930</v>
      </c>
      <c r="O690" s="376" t="s">
        <v>4940</v>
      </c>
      <c r="P690" s="326">
        <f>ROUND(SUMIF('AV-Bewegungsdaten'!B:B,A690,'AV-Bewegungsdaten'!C:C),3)</f>
        <v>0</v>
      </c>
      <c r="Q690" s="324">
        <f>ROUND(SUMIF('AV-Bewegungsdaten'!B:B,$A690,'AV-Bewegungsdaten'!D:D),2)</f>
        <v>0</v>
      </c>
      <c r="T690" s="327"/>
      <c r="U690" s="326">
        <f>ROUND(SUMIF('DV-Bewegungsdaten'!B:B,Kategorien!A690,'DV-Bewegungsdaten'!D:D),3)</f>
        <v>0</v>
      </c>
      <c r="V690" s="324">
        <f>ROUND(SUMIF('DV-Bewegungsdaten'!B:B,Kategorien!A690,'DV-Bewegungsdaten'!E:E),3)</f>
        <v>0</v>
      </c>
      <c r="AD690" s="390">
        <f t="shared" si="133"/>
        <v>15.260999999999999</v>
      </c>
      <c r="AE690" s="390">
        <f t="shared" si="134"/>
        <v>15.917999999999999</v>
      </c>
      <c r="AF690" s="390">
        <f t="shared" si="135"/>
        <v>17.137</v>
      </c>
      <c r="AG690" s="390">
        <f t="shared" si="136"/>
        <v>16.503999999999998</v>
      </c>
      <c r="AH690" s="390">
        <f t="shared" si="137"/>
        <v>16.416</v>
      </c>
      <c r="AI690" s="390">
        <f t="shared" si="138"/>
        <v>16.948</v>
      </c>
      <c r="AJ690" s="390">
        <f t="shared" si="139"/>
        <v>16.230999999999998</v>
      </c>
      <c r="AK690" s="390">
        <f t="shared" si="140"/>
        <v>16.515000000000001</v>
      </c>
      <c r="AL690" s="390">
        <f t="shared" si="141"/>
        <v>16.625</v>
      </c>
      <c r="AM690" s="390">
        <f t="shared" si="142"/>
        <v>16.506</v>
      </c>
      <c r="AN690" s="390">
        <f t="shared" si="143"/>
        <v>16.100000000000001</v>
      </c>
      <c r="AO690" s="390">
        <f t="shared" si="144"/>
        <v>17.003</v>
      </c>
    </row>
    <row r="691" spans="1:41" ht="15" customHeight="1" x14ac:dyDescent="0.25">
      <c r="A691" s="127" t="s">
        <v>1772</v>
      </c>
      <c r="B691" s="125" t="s">
        <v>2077</v>
      </c>
      <c r="C691" s="125" t="s">
        <v>3999</v>
      </c>
      <c r="D691" s="125" t="s">
        <v>227</v>
      </c>
      <c r="E691" s="125" t="s">
        <v>1541</v>
      </c>
      <c r="F691" s="126">
        <v>20</v>
      </c>
      <c r="G691" s="126">
        <v>20.2</v>
      </c>
      <c r="H691" s="126">
        <v>16</v>
      </c>
      <c r="I691" s="126"/>
      <c r="J691" s="317"/>
      <c r="K691" s="323">
        <f>ROUND(SUMIF('VGT-Bewegungsdaten'!B:B,A691,'VGT-Bewegungsdaten'!C:C),3)</f>
        <v>0</v>
      </c>
      <c r="L691" s="324">
        <f>ROUND(SUMIF('VGT-Bewegungsdaten'!B:B,$A691,'VGT-Bewegungsdaten'!D:D),2)</f>
        <v>0</v>
      </c>
      <c r="N691" s="376" t="s">
        <v>4930</v>
      </c>
      <c r="O691" s="376" t="s">
        <v>4940</v>
      </c>
      <c r="P691" s="326">
        <f>ROUND(SUMIF('AV-Bewegungsdaten'!B:B,A691,'AV-Bewegungsdaten'!C:C),3)</f>
        <v>0</v>
      </c>
      <c r="Q691" s="324">
        <f>ROUND(SUMIF('AV-Bewegungsdaten'!B:B,$A691,'AV-Bewegungsdaten'!D:D),2)</f>
        <v>0</v>
      </c>
      <c r="T691" s="327"/>
      <c r="U691" s="326">
        <f>ROUND(SUMIF('DV-Bewegungsdaten'!B:B,Kategorien!A691,'DV-Bewegungsdaten'!D:D),3)</f>
        <v>0</v>
      </c>
      <c r="V691" s="324">
        <f>ROUND(SUMIF('DV-Bewegungsdaten'!B:B,Kategorien!A691,'DV-Bewegungsdaten'!E:E),3)</f>
        <v>0</v>
      </c>
      <c r="AD691" s="390">
        <f t="shared" si="133"/>
        <v>15.260999999999999</v>
      </c>
      <c r="AE691" s="390">
        <f t="shared" si="134"/>
        <v>15.917999999999999</v>
      </c>
      <c r="AF691" s="390">
        <f t="shared" si="135"/>
        <v>17.137</v>
      </c>
      <c r="AG691" s="390">
        <f t="shared" si="136"/>
        <v>16.503999999999998</v>
      </c>
      <c r="AH691" s="390">
        <f t="shared" si="137"/>
        <v>16.416</v>
      </c>
      <c r="AI691" s="390">
        <f t="shared" si="138"/>
        <v>16.948</v>
      </c>
      <c r="AJ691" s="390">
        <f t="shared" si="139"/>
        <v>16.230999999999998</v>
      </c>
      <c r="AK691" s="390">
        <f t="shared" si="140"/>
        <v>16.515000000000001</v>
      </c>
      <c r="AL691" s="390">
        <f t="shared" si="141"/>
        <v>16.625</v>
      </c>
      <c r="AM691" s="390">
        <f t="shared" si="142"/>
        <v>16.506</v>
      </c>
      <c r="AN691" s="390">
        <f t="shared" si="143"/>
        <v>16.100000000000001</v>
      </c>
      <c r="AO691" s="390">
        <f t="shared" si="144"/>
        <v>17.003</v>
      </c>
    </row>
    <row r="692" spans="1:41" ht="15" customHeight="1" x14ac:dyDescent="0.25">
      <c r="A692" s="127" t="s">
        <v>2646</v>
      </c>
      <c r="B692" s="125" t="s">
        <v>2077</v>
      </c>
      <c r="C692" s="125" t="s">
        <v>3999</v>
      </c>
      <c r="D692" s="125" t="s">
        <v>2575</v>
      </c>
      <c r="E692" s="125" t="s">
        <v>2545</v>
      </c>
      <c r="F692" s="126">
        <v>19.97</v>
      </c>
      <c r="G692" s="126">
        <v>20.169999999999998</v>
      </c>
      <c r="H692" s="126">
        <v>15.98</v>
      </c>
      <c r="I692" s="126"/>
      <c r="J692" s="317"/>
      <c r="K692" s="323">
        <f>ROUND(SUMIF('VGT-Bewegungsdaten'!B:B,A692,'VGT-Bewegungsdaten'!C:C),3)</f>
        <v>0</v>
      </c>
      <c r="L692" s="324">
        <f>ROUND(SUMIF('VGT-Bewegungsdaten'!B:B,$A692,'VGT-Bewegungsdaten'!D:D),2)</f>
        <v>0</v>
      </c>
      <c r="N692" s="376" t="s">
        <v>4930</v>
      </c>
      <c r="O692" s="376" t="s">
        <v>4940</v>
      </c>
      <c r="P692" s="326">
        <f>ROUND(SUMIF('AV-Bewegungsdaten'!B:B,A692,'AV-Bewegungsdaten'!C:C),3)</f>
        <v>0</v>
      </c>
      <c r="Q692" s="324">
        <f>ROUND(SUMIF('AV-Bewegungsdaten'!B:B,$A692,'AV-Bewegungsdaten'!D:D),2)</f>
        <v>0</v>
      </c>
      <c r="T692" s="327"/>
      <c r="U692" s="326">
        <f>ROUND(SUMIF('DV-Bewegungsdaten'!B:B,Kategorien!A692,'DV-Bewegungsdaten'!D:D),3)</f>
        <v>0</v>
      </c>
      <c r="V692" s="324">
        <f>ROUND(SUMIF('DV-Bewegungsdaten'!B:B,Kategorien!A692,'DV-Bewegungsdaten'!E:E),3)</f>
        <v>0</v>
      </c>
      <c r="AD692" s="390">
        <f t="shared" si="133"/>
        <v>15.230999999999998</v>
      </c>
      <c r="AE692" s="390">
        <f t="shared" si="134"/>
        <v>15.887999999999998</v>
      </c>
      <c r="AF692" s="390">
        <f t="shared" si="135"/>
        <v>17.106999999999999</v>
      </c>
      <c r="AG692" s="390">
        <f t="shared" si="136"/>
        <v>16.473999999999997</v>
      </c>
      <c r="AH692" s="390">
        <f t="shared" si="137"/>
        <v>16.385999999999999</v>
      </c>
      <c r="AI692" s="390">
        <f t="shared" si="138"/>
        <v>16.917999999999999</v>
      </c>
      <c r="AJ692" s="390">
        <f t="shared" si="139"/>
        <v>16.200999999999997</v>
      </c>
      <c r="AK692" s="390">
        <f t="shared" si="140"/>
        <v>16.484999999999999</v>
      </c>
      <c r="AL692" s="390">
        <f t="shared" si="141"/>
        <v>16.594999999999999</v>
      </c>
      <c r="AM692" s="390">
        <f t="shared" si="142"/>
        <v>16.475999999999999</v>
      </c>
      <c r="AN692" s="390">
        <f t="shared" si="143"/>
        <v>16.07</v>
      </c>
      <c r="AO692" s="390">
        <f t="shared" si="144"/>
        <v>16.972999999999999</v>
      </c>
    </row>
    <row r="693" spans="1:41" ht="15" customHeight="1" x14ac:dyDescent="0.25">
      <c r="A693" s="127" t="s">
        <v>3390</v>
      </c>
      <c r="B693" s="125" t="s">
        <v>2077</v>
      </c>
      <c r="C693" s="125" t="s">
        <v>3999</v>
      </c>
      <c r="D693" s="125" t="s">
        <v>3319</v>
      </c>
      <c r="E693" s="125" t="s">
        <v>3289</v>
      </c>
      <c r="F693" s="126">
        <v>19.939999999999998</v>
      </c>
      <c r="G693" s="126">
        <v>20.139999999999997</v>
      </c>
      <c r="H693" s="126">
        <v>15.95</v>
      </c>
      <c r="I693" s="126"/>
      <c r="J693" s="317"/>
      <c r="K693" s="323">
        <f>ROUND(SUMIF('VGT-Bewegungsdaten'!B:B,A693,'VGT-Bewegungsdaten'!C:C),3)</f>
        <v>0</v>
      </c>
      <c r="L693" s="324">
        <f>ROUND(SUMIF('VGT-Bewegungsdaten'!B:B,$A693,'VGT-Bewegungsdaten'!D:D),2)</f>
        <v>0</v>
      </c>
      <c r="N693" s="376" t="s">
        <v>4930</v>
      </c>
      <c r="O693" s="376" t="s">
        <v>4940</v>
      </c>
      <c r="P693" s="326">
        <f>ROUND(SUMIF('AV-Bewegungsdaten'!B:B,A693,'AV-Bewegungsdaten'!C:C),3)</f>
        <v>0</v>
      </c>
      <c r="Q693" s="324">
        <f>ROUND(SUMIF('AV-Bewegungsdaten'!B:B,$A693,'AV-Bewegungsdaten'!D:D),2)</f>
        <v>0</v>
      </c>
      <c r="T693" s="327"/>
      <c r="U693" s="326">
        <f>ROUND(SUMIF('DV-Bewegungsdaten'!B:B,Kategorien!A693,'DV-Bewegungsdaten'!D:D),3)</f>
        <v>0</v>
      </c>
      <c r="V693" s="324">
        <f>ROUND(SUMIF('DV-Bewegungsdaten'!B:B,Kategorien!A693,'DV-Bewegungsdaten'!E:E),3)</f>
        <v>0</v>
      </c>
      <c r="AD693" s="390">
        <f t="shared" si="133"/>
        <v>15.200999999999997</v>
      </c>
      <c r="AE693" s="390">
        <f t="shared" si="134"/>
        <v>15.857999999999997</v>
      </c>
      <c r="AF693" s="390">
        <f t="shared" si="135"/>
        <v>17.076999999999998</v>
      </c>
      <c r="AG693" s="390">
        <f t="shared" si="136"/>
        <v>16.443999999999996</v>
      </c>
      <c r="AH693" s="390">
        <f t="shared" si="137"/>
        <v>16.355999999999998</v>
      </c>
      <c r="AI693" s="390">
        <f t="shared" si="138"/>
        <v>16.887999999999998</v>
      </c>
      <c r="AJ693" s="390">
        <f t="shared" si="139"/>
        <v>16.170999999999996</v>
      </c>
      <c r="AK693" s="390">
        <f t="shared" si="140"/>
        <v>16.454999999999998</v>
      </c>
      <c r="AL693" s="390">
        <f t="shared" si="141"/>
        <v>16.564999999999998</v>
      </c>
      <c r="AM693" s="390">
        <f t="shared" si="142"/>
        <v>16.445999999999998</v>
      </c>
      <c r="AN693" s="390">
        <f t="shared" si="143"/>
        <v>16.04</v>
      </c>
      <c r="AO693" s="390">
        <f t="shared" si="144"/>
        <v>16.942999999999998</v>
      </c>
    </row>
    <row r="694" spans="1:41" ht="15" customHeight="1" x14ac:dyDescent="0.25">
      <c r="A694" s="127" t="s">
        <v>4152</v>
      </c>
      <c r="B694" s="125" t="s">
        <v>2077</v>
      </c>
      <c r="C694" s="125" t="s">
        <v>3999</v>
      </c>
      <c r="D694" s="125" t="s">
        <v>4081</v>
      </c>
      <c r="E694" s="125" t="s">
        <v>4051</v>
      </c>
      <c r="F694" s="126">
        <v>19.91</v>
      </c>
      <c r="G694" s="126">
        <v>20.11</v>
      </c>
      <c r="H694" s="126">
        <v>15.93</v>
      </c>
      <c r="I694" s="126"/>
      <c r="J694" s="317"/>
      <c r="K694" s="323">
        <f>ROUND(SUMIF('VGT-Bewegungsdaten'!B:B,A694,'VGT-Bewegungsdaten'!C:C),3)</f>
        <v>0</v>
      </c>
      <c r="L694" s="324">
        <f>ROUND(SUMIF('VGT-Bewegungsdaten'!B:B,$A694,'VGT-Bewegungsdaten'!D:D),2)</f>
        <v>0</v>
      </c>
      <c r="N694" s="376" t="s">
        <v>4930</v>
      </c>
      <c r="O694" s="376" t="s">
        <v>4940</v>
      </c>
      <c r="P694" s="326">
        <f>ROUND(SUMIF('AV-Bewegungsdaten'!B:B,A694,'AV-Bewegungsdaten'!C:C),3)</f>
        <v>0</v>
      </c>
      <c r="Q694" s="324">
        <f>ROUND(SUMIF('AV-Bewegungsdaten'!B:B,$A694,'AV-Bewegungsdaten'!D:D),2)</f>
        <v>0</v>
      </c>
      <c r="T694" s="327"/>
      <c r="U694" s="326">
        <f>ROUND(SUMIF('DV-Bewegungsdaten'!B:B,Kategorien!A694,'DV-Bewegungsdaten'!D:D),3)</f>
        <v>0</v>
      </c>
      <c r="V694" s="324">
        <f>ROUND(SUMIF('DV-Bewegungsdaten'!B:B,Kategorien!A694,'DV-Bewegungsdaten'!E:E),3)</f>
        <v>0</v>
      </c>
      <c r="AD694" s="390">
        <f t="shared" si="133"/>
        <v>15.170999999999999</v>
      </c>
      <c r="AE694" s="390">
        <f t="shared" si="134"/>
        <v>15.827999999999999</v>
      </c>
      <c r="AF694" s="390">
        <f t="shared" si="135"/>
        <v>17.047000000000001</v>
      </c>
      <c r="AG694" s="390">
        <f t="shared" si="136"/>
        <v>16.413999999999998</v>
      </c>
      <c r="AH694" s="390">
        <f t="shared" si="137"/>
        <v>16.326000000000001</v>
      </c>
      <c r="AI694" s="390">
        <f t="shared" si="138"/>
        <v>16.858000000000001</v>
      </c>
      <c r="AJ694" s="390">
        <f t="shared" si="139"/>
        <v>16.140999999999998</v>
      </c>
      <c r="AK694" s="390">
        <f t="shared" si="140"/>
        <v>16.425000000000001</v>
      </c>
      <c r="AL694" s="390">
        <f t="shared" si="141"/>
        <v>16.535</v>
      </c>
      <c r="AM694" s="390">
        <f t="shared" si="142"/>
        <v>16.416</v>
      </c>
      <c r="AN694" s="390">
        <f t="shared" si="143"/>
        <v>16.009999999999998</v>
      </c>
      <c r="AO694" s="390">
        <f t="shared" si="144"/>
        <v>16.913</v>
      </c>
    </row>
    <row r="695" spans="1:41" ht="15" customHeight="1" x14ac:dyDescent="0.25">
      <c r="A695" s="127" t="s">
        <v>1773</v>
      </c>
      <c r="B695" s="125" t="s">
        <v>2077</v>
      </c>
      <c r="C695" s="125" t="s">
        <v>3999</v>
      </c>
      <c r="D695" s="125" t="s">
        <v>229</v>
      </c>
      <c r="E695" s="125" t="s">
        <v>2452</v>
      </c>
      <c r="F695" s="126">
        <v>17</v>
      </c>
      <c r="G695" s="126">
        <v>17.2</v>
      </c>
      <c r="H695" s="126">
        <v>13.6</v>
      </c>
      <c r="I695" s="126"/>
      <c r="J695" s="317"/>
      <c r="K695" s="323">
        <f>ROUND(SUMIF('VGT-Bewegungsdaten'!B:B,A695,'VGT-Bewegungsdaten'!C:C),3)</f>
        <v>0</v>
      </c>
      <c r="L695" s="324">
        <f>ROUND(SUMIF('VGT-Bewegungsdaten'!B:B,$A695,'VGT-Bewegungsdaten'!D:D),2)</f>
        <v>0</v>
      </c>
      <c r="N695" s="376" t="s">
        <v>4930</v>
      </c>
      <c r="O695" s="376" t="s">
        <v>4940</v>
      </c>
      <c r="P695" s="326">
        <f>ROUND(SUMIF('AV-Bewegungsdaten'!B:B,A695,'AV-Bewegungsdaten'!C:C),3)</f>
        <v>0</v>
      </c>
      <c r="Q695" s="324">
        <f>ROUND(SUMIF('AV-Bewegungsdaten'!B:B,$A695,'AV-Bewegungsdaten'!D:D),2)</f>
        <v>0</v>
      </c>
      <c r="T695" s="327"/>
      <c r="U695" s="326">
        <f>ROUND(SUMIF('DV-Bewegungsdaten'!B:B,Kategorien!A695,'DV-Bewegungsdaten'!D:D),3)</f>
        <v>0</v>
      </c>
      <c r="V695" s="324">
        <f>ROUND(SUMIF('DV-Bewegungsdaten'!B:B,Kategorien!A695,'DV-Bewegungsdaten'!E:E),3)</f>
        <v>0</v>
      </c>
      <c r="AD695" s="390">
        <f t="shared" si="133"/>
        <v>12.260999999999999</v>
      </c>
      <c r="AE695" s="390">
        <f t="shared" si="134"/>
        <v>12.917999999999999</v>
      </c>
      <c r="AF695" s="390">
        <f t="shared" si="135"/>
        <v>14.136999999999999</v>
      </c>
      <c r="AG695" s="390">
        <f t="shared" si="136"/>
        <v>13.504</v>
      </c>
      <c r="AH695" s="390">
        <f t="shared" si="137"/>
        <v>13.416</v>
      </c>
      <c r="AI695" s="390">
        <f t="shared" si="138"/>
        <v>13.948</v>
      </c>
      <c r="AJ695" s="390">
        <f t="shared" si="139"/>
        <v>13.231</v>
      </c>
      <c r="AK695" s="390">
        <f t="shared" si="140"/>
        <v>13.514999999999999</v>
      </c>
      <c r="AL695" s="390">
        <f t="shared" si="141"/>
        <v>13.625</v>
      </c>
      <c r="AM695" s="390">
        <f t="shared" si="142"/>
        <v>13.506</v>
      </c>
      <c r="AN695" s="390">
        <f t="shared" si="143"/>
        <v>13.1</v>
      </c>
      <c r="AO695" s="390">
        <f t="shared" si="144"/>
        <v>14.003</v>
      </c>
    </row>
    <row r="696" spans="1:41" ht="15" customHeight="1" x14ac:dyDescent="0.25">
      <c r="A696" s="127" t="s">
        <v>1774</v>
      </c>
      <c r="B696" s="125" t="s">
        <v>2077</v>
      </c>
      <c r="C696" s="125" t="s">
        <v>3999</v>
      </c>
      <c r="D696" s="125" t="s">
        <v>231</v>
      </c>
      <c r="E696" s="125" t="s">
        <v>1538</v>
      </c>
      <c r="F696" s="126">
        <v>20</v>
      </c>
      <c r="G696" s="126">
        <v>20.2</v>
      </c>
      <c r="H696" s="126">
        <v>16</v>
      </c>
      <c r="I696" s="126"/>
      <c r="J696" s="317"/>
      <c r="K696" s="323">
        <f>ROUND(SUMIF('VGT-Bewegungsdaten'!B:B,A696,'VGT-Bewegungsdaten'!C:C),3)</f>
        <v>0</v>
      </c>
      <c r="L696" s="324">
        <f>ROUND(SUMIF('VGT-Bewegungsdaten'!B:B,$A696,'VGT-Bewegungsdaten'!D:D),2)</f>
        <v>0</v>
      </c>
      <c r="N696" s="376" t="s">
        <v>4930</v>
      </c>
      <c r="O696" s="376" t="s">
        <v>4940</v>
      </c>
      <c r="P696" s="326">
        <f>ROUND(SUMIF('AV-Bewegungsdaten'!B:B,A696,'AV-Bewegungsdaten'!C:C),3)</f>
        <v>0</v>
      </c>
      <c r="Q696" s="324">
        <f>ROUND(SUMIF('AV-Bewegungsdaten'!B:B,$A696,'AV-Bewegungsdaten'!D:D),2)</f>
        <v>0</v>
      </c>
      <c r="T696" s="327"/>
      <c r="U696" s="326">
        <f>ROUND(SUMIF('DV-Bewegungsdaten'!B:B,Kategorien!A696,'DV-Bewegungsdaten'!D:D),3)</f>
        <v>0</v>
      </c>
      <c r="V696" s="324">
        <f>ROUND(SUMIF('DV-Bewegungsdaten'!B:B,Kategorien!A696,'DV-Bewegungsdaten'!E:E),3)</f>
        <v>0</v>
      </c>
      <c r="AD696" s="390">
        <f t="shared" si="133"/>
        <v>15.260999999999999</v>
      </c>
      <c r="AE696" s="390">
        <f t="shared" si="134"/>
        <v>15.917999999999999</v>
      </c>
      <c r="AF696" s="390">
        <f t="shared" si="135"/>
        <v>17.137</v>
      </c>
      <c r="AG696" s="390">
        <f t="shared" si="136"/>
        <v>16.503999999999998</v>
      </c>
      <c r="AH696" s="390">
        <f t="shared" si="137"/>
        <v>16.416</v>
      </c>
      <c r="AI696" s="390">
        <f t="shared" si="138"/>
        <v>16.948</v>
      </c>
      <c r="AJ696" s="390">
        <f t="shared" si="139"/>
        <v>16.230999999999998</v>
      </c>
      <c r="AK696" s="390">
        <f t="shared" si="140"/>
        <v>16.515000000000001</v>
      </c>
      <c r="AL696" s="390">
        <f t="shared" si="141"/>
        <v>16.625</v>
      </c>
      <c r="AM696" s="390">
        <f t="shared" si="142"/>
        <v>16.506</v>
      </c>
      <c r="AN696" s="390">
        <f t="shared" si="143"/>
        <v>16.100000000000001</v>
      </c>
      <c r="AO696" s="390">
        <f t="shared" si="144"/>
        <v>17.003</v>
      </c>
    </row>
    <row r="697" spans="1:41" ht="15" customHeight="1" x14ac:dyDescent="0.25">
      <c r="A697" s="127" t="s">
        <v>1775</v>
      </c>
      <c r="B697" s="125" t="s">
        <v>2077</v>
      </c>
      <c r="C697" s="125" t="s">
        <v>3999</v>
      </c>
      <c r="D697" s="125" t="s">
        <v>233</v>
      </c>
      <c r="E697" s="125" t="s">
        <v>1541</v>
      </c>
      <c r="F697" s="126">
        <v>20</v>
      </c>
      <c r="G697" s="126">
        <v>20.2</v>
      </c>
      <c r="H697" s="126">
        <v>16</v>
      </c>
      <c r="I697" s="126"/>
      <c r="J697" s="317"/>
      <c r="K697" s="323">
        <f>ROUND(SUMIF('VGT-Bewegungsdaten'!B:B,A697,'VGT-Bewegungsdaten'!C:C),3)</f>
        <v>0</v>
      </c>
      <c r="L697" s="324">
        <f>ROUND(SUMIF('VGT-Bewegungsdaten'!B:B,$A697,'VGT-Bewegungsdaten'!D:D),2)</f>
        <v>0</v>
      </c>
      <c r="N697" s="376" t="s">
        <v>4930</v>
      </c>
      <c r="O697" s="376" t="s">
        <v>4940</v>
      </c>
      <c r="P697" s="326">
        <f>ROUND(SUMIF('AV-Bewegungsdaten'!B:B,A697,'AV-Bewegungsdaten'!C:C),3)</f>
        <v>0</v>
      </c>
      <c r="Q697" s="324">
        <f>ROUND(SUMIF('AV-Bewegungsdaten'!B:B,$A697,'AV-Bewegungsdaten'!D:D),2)</f>
        <v>0</v>
      </c>
      <c r="T697" s="327"/>
      <c r="U697" s="326">
        <f>ROUND(SUMIF('DV-Bewegungsdaten'!B:B,Kategorien!A697,'DV-Bewegungsdaten'!D:D),3)</f>
        <v>0</v>
      </c>
      <c r="V697" s="324">
        <f>ROUND(SUMIF('DV-Bewegungsdaten'!B:B,Kategorien!A697,'DV-Bewegungsdaten'!E:E),3)</f>
        <v>0</v>
      </c>
      <c r="AD697" s="390">
        <f t="shared" si="133"/>
        <v>15.260999999999999</v>
      </c>
      <c r="AE697" s="390">
        <f t="shared" si="134"/>
        <v>15.917999999999999</v>
      </c>
      <c r="AF697" s="390">
        <f t="shared" si="135"/>
        <v>17.137</v>
      </c>
      <c r="AG697" s="390">
        <f t="shared" si="136"/>
        <v>16.503999999999998</v>
      </c>
      <c r="AH697" s="390">
        <f t="shared" si="137"/>
        <v>16.416</v>
      </c>
      <c r="AI697" s="390">
        <f t="shared" si="138"/>
        <v>16.948</v>
      </c>
      <c r="AJ697" s="390">
        <f t="shared" si="139"/>
        <v>16.230999999999998</v>
      </c>
      <c r="AK697" s="390">
        <f t="shared" si="140"/>
        <v>16.515000000000001</v>
      </c>
      <c r="AL697" s="390">
        <f t="shared" si="141"/>
        <v>16.625</v>
      </c>
      <c r="AM697" s="390">
        <f t="shared" si="142"/>
        <v>16.506</v>
      </c>
      <c r="AN697" s="390">
        <f t="shared" si="143"/>
        <v>16.100000000000001</v>
      </c>
      <c r="AO697" s="390">
        <f t="shared" si="144"/>
        <v>17.003</v>
      </c>
    </row>
    <row r="698" spans="1:41" ht="15" customHeight="1" x14ac:dyDescent="0.25">
      <c r="A698" s="127" t="s">
        <v>2647</v>
      </c>
      <c r="B698" s="125" t="s">
        <v>2077</v>
      </c>
      <c r="C698" s="125" t="s">
        <v>3999</v>
      </c>
      <c r="D698" s="125" t="s">
        <v>2577</v>
      </c>
      <c r="E698" s="125" t="s">
        <v>2545</v>
      </c>
      <c r="F698" s="126">
        <v>19.97</v>
      </c>
      <c r="G698" s="126">
        <v>20.169999999999998</v>
      </c>
      <c r="H698" s="126">
        <v>15.98</v>
      </c>
      <c r="I698" s="126"/>
      <c r="J698" s="317"/>
      <c r="K698" s="323">
        <f>ROUND(SUMIF('VGT-Bewegungsdaten'!B:B,A698,'VGT-Bewegungsdaten'!C:C),3)</f>
        <v>0</v>
      </c>
      <c r="L698" s="324">
        <f>ROUND(SUMIF('VGT-Bewegungsdaten'!B:B,$A698,'VGT-Bewegungsdaten'!D:D),2)</f>
        <v>0</v>
      </c>
      <c r="N698" s="376" t="s">
        <v>4930</v>
      </c>
      <c r="O698" s="376" t="s">
        <v>4940</v>
      </c>
      <c r="P698" s="326">
        <f>ROUND(SUMIF('AV-Bewegungsdaten'!B:B,A698,'AV-Bewegungsdaten'!C:C),3)</f>
        <v>0</v>
      </c>
      <c r="Q698" s="324">
        <f>ROUND(SUMIF('AV-Bewegungsdaten'!B:B,$A698,'AV-Bewegungsdaten'!D:D),2)</f>
        <v>0</v>
      </c>
      <c r="T698" s="327"/>
      <c r="U698" s="326">
        <f>ROUND(SUMIF('DV-Bewegungsdaten'!B:B,Kategorien!A698,'DV-Bewegungsdaten'!D:D),3)</f>
        <v>0</v>
      </c>
      <c r="V698" s="324">
        <f>ROUND(SUMIF('DV-Bewegungsdaten'!B:B,Kategorien!A698,'DV-Bewegungsdaten'!E:E),3)</f>
        <v>0</v>
      </c>
      <c r="AD698" s="390">
        <f t="shared" si="133"/>
        <v>15.230999999999998</v>
      </c>
      <c r="AE698" s="390">
        <f t="shared" si="134"/>
        <v>15.887999999999998</v>
      </c>
      <c r="AF698" s="390">
        <f t="shared" si="135"/>
        <v>17.106999999999999</v>
      </c>
      <c r="AG698" s="390">
        <f t="shared" si="136"/>
        <v>16.473999999999997</v>
      </c>
      <c r="AH698" s="390">
        <f t="shared" si="137"/>
        <v>16.385999999999999</v>
      </c>
      <c r="AI698" s="390">
        <f t="shared" si="138"/>
        <v>16.917999999999999</v>
      </c>
      <c r="AJ698" s="390">
        <f t="shared" si="139"/>
        <v>16.200999999999997</v>
      </c>
      <c r="AK698" s="390">
        <f t="shared" si="140"/>
        <v>16.484999999999999</v>
      </c>
      <c r="AL698" s="390">
        <f t="shared" si="141"/>
        <v>16.594999999999999</v>
      </c>
      <c r="AM698" s="390">
        <f t="shared" si="142"/>
        <v>16.475999999999999</v>
      </c>
      <c r="AN698" s="390">
        <f t="shared" si="143"/>
        <v>16.07</v>
      </c>
      <c r="AO698" s="390">
        <f t="shared" si="144"/>
        <v>16.972999999999999</v>
      </c>
    </row>
    <row r="699" spans="1:41" ht="15" customHeight="1" x14ac:dyDescent="0.25">
      <c r="A699" s="127" t="s">
        <v>3391</v>
      </c>
      <c r="B699" s="125" t="s">
        <v>2077</v>
      </c>
      <c r="C699" s="125" t="s">
        <v>3999</v>
      </c>
      <c r="D699" s="125" t="s">
        <v>3321</v>
      </c>
      <c r="E699" s="125" t="s">
        <v>3289</v>
      </c>
      <c r="F699" s="126">
        <v>19.939999999999998</v>
      </c>
      <c r="G699" s="126">
        <v>20.139999999999997</v>
      </c>
      <c r="H699" s="126">
        <v>15.95</v>
      </c>
      <c r="I699" s="126"/>
      <c r="J699" s="317"/>
      <c r="K699" s="323">
        <f>ROUND(SUMIF('VGT-Bewegungsdaten'!B:B,A699,'VGT-Bewegungsdaten'!C:C),3)</f>
        <v>0</v>
      </c>
      <c r="L699" s="324">
        <f>ROUND(SUMIF('VGT-Bewegungsdaten'!B:B,$A699,'VGT-Bewegungsdaten'!D:D),2)</f>
        <v>0</v>
      </c>
      <c r="N699" s="376" t="s">
        <v>4930</v>
      </c>
      <c r="O699" s="376" t="s">
        <v>4940</v>
      </c>
      <c r="P699" s="326">
        <f>ROUND(SUMIF('AV-Bewegungsdaten'!B:B,A699,'AV-Bewegungsdaten'!C:C),3)</f>
        <v>0</v>
      </c>
      <c r="Q699" s="324">
        <f>ROUND(SUMIF('AV-Bewegungsdaten'!B:B,$A699,'AV-Bewegungsdaten'!D:D),2)</f>
        <v>0</v>
      </c>
      <c r="T699" s="327"/>
      <c r="U699" s="326">
        <f>ROUND(SUMIF('DV-Bewegungsdaten'!B:B,Kategorien!A699,'DV-Bewegungsdaten'!D:D),3)</f>
        <v>0</v>
      </c>
      <c r="V699" s="324">
        <f>ROUND(SUMIF('DV-Bewegungsdaten'!B:B,Kategorien!A699,'DV-Bewegungsdaten'!E:E),3)</f>
        <v>0</v>
      </c>
      <c r="AD699" s="390">
        <f t="shared" si="133"/>
        <v>15.200999999999997</v>
      </c>
      <c r="AE699" s="390">
        <f t="shared" si="134"/>
        <v>15.857999999999997</v>
      </c>
      <c r="AF699" s="390">
        <f t="shared" si="135"/>
        <v>17.076999999999998</v>
      </c>
      <c r="AG699" s="390">
        <f t="shared" si="136"/>
        <v>16.443999999999996</v>
      </c>
      <c r="AH699" s="390">
        <f t="shared" si="137"/>
        <v>16.355999999999998</v>
      </c>
      <c r="AI699" s="390">
        <f t="shared" si="138"/>
        <v>16.887999999999998</v>
      </c>
      <c r="AJ699" s="390">
        <f t="shared" si="139"/>
        <v>16.170999999999996</v>
      </c>
      <c r="AK699" s="390">
        <f t="shared" si="140"/>
        <v>16.454999999999998</v>
      </c>
      <c r="AL699" s="390">
        <f t="shared" si="141"/>
        <v>16.564999999999998</v>
      </c>
      <c r="AM699" s="390">
        <f t="shared" si="142"/>
        <v>16.445999999999998</v>
      </c>
      <c r="AN699" s="390">
        <f t="shared" si="143"/>
        <v>16.04</v>
      </c>
      <c r="AO699" s="390">
        <f t="shared" si="144"/>
        <v>16.942999999999998</v>
      </c>
    </row>
    <row r="700" spans="1:41" ht="15" customHeight="1" x14ac:dyDescent="0.25">
      <c r="A700" s="127" t="s">
        <v>4153</v>
      </c>
      <c r="B700" s="125" t="s">
        <v>2077</v>
      </c>
      <c r="C700" s="125" t="s">
        <v>3999</v>
      </c>
      <c r="D700" s="125" t="s">
        <v>4083</v>
      </c>
      <c r="E700" s="125" t="s">
        <v>4051</v>
      </c>
      <c r="F700" s="126">
        <v>19.91</v>
      </c>
      <c r="G700" s="126">
        <v>20.11</v>
      </c>
      <c r="H700" s="126">
        <v>15.93</v>
      </c>
      <c r="I700" s="126"/>
      <c r="J700" s="317"/>
      <c r="K700" s="323">
        <f>ROUND(SUMIF('VGT-Bewegungsdaten'!B:B,A700,'VGT-Bewegungsdaten'!C:C),3)</f>
        <v>0</v>
      </c>
      <c r="L700" s="324">
        <f>ROUND(SUMIF('VGT-Bewegungsdaten'!B:B,$A700,'VGT-Bewegungsdaten'!D:D),2)</f>
        <v>0</v>
      </c>
      <c r="N700" s="376" t="s">
        <v>4930</v>
      </c>
      <c r="O700" s="376" t="s">
        <v>4940</v>
      </c>
      <c r="P700" s="326">
        <f>ROUND(SUMIF('AV-Bewegungsdaten'!B:B,A700,'AV-Bewegungsdaten'!C:C),3)</f>
        <v>0</v>
      </c>
      <c r="Q700" s="324">
        <f>ROUND(SUMIF('AV-Bewegungsdaten'!B:B,$A700,'AV-Bewegungsdaten'!D:D),2)</f>
        <v>0</v>
      </c>
      <c r="T700" s="327"/>
      <c r="U700" s="326">
        <f>ROUND(SUMIF('DV-Bewegungsdaten'!B:B,Kategorien!A700,'DV-Bewegungsdaten'!D:D),3)</f>
        <v>0</v>
      </c>
      <c r="V700" s="324">
        <f>ROUND(SUMIF('DV-Bewegungsdaten'!B:B,Kategorien!A700,'DV-Bewegungsdaten'!E:E),3)</f>
        <v>0</v>
      </c>
      <c r="AD700" s="390">
        <f t="shared" si="133"/>
        <v>15.170999999999999</v>
      </c>
      <c r="AE700" s="390">
        <f t="shared" si="134"/>
        <v>15.827999999999999</v>
      </c>
      <c r="AF700" s="390">
        <f t="shared" si="135"/>
        <v>17.047000000000001</v>
      </c>
      <c r="AG700" s="390">
        <f t="shared" si="136"/>
        <v>16.413999999999998</v>
      </c>
      <c r="AH700" s="390">
        <f t="shared" si="137"/>
        <v>16.326000000000001</v>
      </c>
      <c r="AI700" s="390">
        <f t="shared" si="138"/>
        <v>16.858000000000001</v>
      </c>
      <c r="AJ700" s="390">
        <f t="shared" si="139"/>
        <v>16.140999999999998</v>
      </c>
      <c r="AK700" s="390">
        <f t="shared" si="140"/>
        <v>16.425000000000001</v>
      </c>
      <c r="AL700" s="390">
        <f t="shared" si="141"/>
        <v>16.535</v>
      </c>
      <c r="AM700" s="390">
        <f t="shared" si="142"/>
        <v>16.416</v>
      </c>
      <c r="AN700" s="390">
        <f t="shared" si="143"/>
        <v>16.009999999999998</v>
      </c>
      <c r="AO700" s="390">
        <f t="shared" si="144"/>
        <v>16.913</v>
      </c>
    </row>
    <row r="701" spans="1:41" ht="15" customHeight="1" x14ac:dyDescent="0.25">
      <c r="A701" s="127" t="s">
        <v>1776</v>
      </c>
      <c r="B701" s="125" t="s">
        <v>2077</v>
      </c>
      <c r="C701" s="125" t="s">
        <v>3999</v>
      </c>
      <c r="D701" s="125" t="s">
        <v>1777</v>
      </c>
      <c r="E701" s="125" t="s">
        <v>2452</v>
      </c>
      <c r="F701" s="126">
        <v>18</v>
      </c>
      <c r="G701" s="126">
        <v>18.2</v>
      </c>
      <c r="H701" s="126">
        <v>14.4</v>
      </c>
      <c r="I701" s="126"/>
      <c r="J701" s="317"/>
      <c r="K701" s="323">
        <f>ROUND(SUMIF('VGT-Bewegungsdaten'!B:B,A701,'VGT-Bewegungsdaten'!C:C),3)</f>
        <v>0</v>
      </c>
      <c r="L701" s="324">
        <f>ROUND(SUMIF('VGT-Bewegungsdaten'!B:B,$A701,'VGT-Bewegungsdaten'!D:D),2)</f>
        <v>0</v>
      </c>
      <c r="N701" s="376" t="s">
        <v>4930</v>
      </c>
      <c r="O701" s="376" t="s">
        <v>4940</v>
      </c>
      <c r="P701" s="326">
        <f>ROUND(SUMIF('AV-Bewegungsdaten'!B:B,A701,'AV-Bewegungsdaten'!C:C),3)</f>
        <v>0</v>
      </c>
      <c r="Q701" s="324">
        <f>ROUND(SUMIF('AV-Bewegungsdaten'!B:B,$A701,'AV-Bewegungsdaten'!D:D),2)</f>
        <v>0</v>
      </c>
      <c r="T701" s="327"/>
      <c r="U701" s="326">
        <f>ROUND(SUMIF('DV-Bewegungsdaten'!B:B,Kategorien!A701,'DV-Bewegungsdaten'!D:D),3)</f>
        <v>0</v>
      </c>
      <c r="V701" s="324">
        <f>ROUND(SUMIF('DV-Bewegungsdaten'!B:B,Kategorien!A701,'DV-Bewegungsdaten'!E:E),3)</f>
        <v>0</v>
      </c>
      <c r="AD701" s="390">
        <f t="shared" si="133"/>
        <v>13.260999999999999</v>
      </c>
      <c r="AE701" s="390">
        <f t="shared" si="134"/>
        <v>13.917999999999999</v>
      </c>
      <c r="AF701" s="390">
        <f t="shared" si="135"/>
        <v>15.136999999999999</v>
      </c>
      <c r="AG701" s="390">
        <f t="shared" si="136"/>
        <v>14.504</v>
      </c>
      <c r="AH701" s="390">
        <f t="shared" si="137"/>
        <v>14.416</v>
      </c>
      <c r="AI701" s="390">
        <f t="shared" si="138"/>
        <v>14.948</v>
      </c>
      <c r="AJ701" s="390">
        <f t="shared" si="139"/>
        <v>14.231</v>
      </c>
      <c r="AK701" s="390">
        <f t="shared" si="140"/>
        <v>14.514999999999999</v>
      </c>
      <c r="AL701" s="390">
        <f t="shared" si="141"/>
        <v>14.625</v>
      </c>
      <c r="AM701" s="390">
        <f t="shared" si="142"/>
        <v>14.506</v>
      </c>
      <c r="AN701" s="390">
        <f t="shared" si="143"/>
        <v>14.1</v>
      </c>
      <c r="AO701" s="390">
        <f t="shared" si="144"/>
        <v>15.003</v>
      </c>
    </row>
    <row r="702" spans="1:41" ht="15" customHeight="1" x14ac:dyDescent="0.25">
      <c r="A702" s="127" t="s">
        <v>1778</v>
      </c>
      <c r="B702" s="125" t="s">
        <v>2077</v>
      </c>
      <c r="C702" s="125" t="s">
        <v>3999</v>
      </c>
      <c r="D702" s="125" t="s">
        <v>237</v>
      </c>
      <c r="E702" s="125" t="s">
        <v>1538</v>
      </c>
      <c r="F702" s="126">
        <v>21</v>
      </c>
      <c r="G702" s="126">
        <v>21.2</v>
      </c>
      <c r="H702" s="126">
        <v>16.8</v>
      </c>
      <c r="I702" s="126"/>
      <c r="J702" s="317"/>
      <c r="K702" s="323">
        <f>ROUND(SUMIF('VGT-Bewegungsdaten'!B:B,A702,'VGT-Bewegungsdaten'!C:C),3)</f>
        <v>0</v>
      </c>
      <c r="L702" s="324">
        <f>ROUND(SUMIF('VGT-Bewegungsdaten'!B:B,$A702,'VGT-Bewegungsdaten'!D:D),2)</f>
        <v>0</v>
      </c>
      <c r="N702" s="376" t="s">
        <v>4930</v>
      </c>
      <c r="O702" s="376" t="s">
        <v>4940</v>
      </c>
      <c r="P702" s="326">
        <f>ROUND(SUMIF('AV-Bewegungsdaten'!B:B,A702,'AV-Bewegungsdaten'!C:C),3)</f>
        <v>0</v>
      </c>
      <c r="Q702" s="324">
        <f>ROUND(SUMIF('AV-Bewegungsdaten'!B:B,$A702,'AV-Bewegungsdaten'!D:D),2)</f>
        <v>0</v>
      </c>
      <c r="T702" s="327"/>
      <c r="U702" s="326">
        <f>ROUND(SUMIF('DV-Bewegungsdaten'!B:B,Kategorien!A702,'DV-Bewegungsdaten'!D:D),3)</f>
        <v>0</v>
      </c>
      <c r="V702" s="324">
        <f>ROUND(SUMIF('DV-Bewegungsdaten'!B:B,Kategorien!A702,'DV-Bewegungsdaten'!E:E),3)</f>
        <v>0</v>
      </c>
      <c r="AD702" s="390">
        <f t="shared" si="133"/>
        <v>16.260999999999999</v>
      </c>
      <c r="AE702" s="390">
        <f t="shared" si="134"/>
        <v>16.917999999999999</v>
      </c>
      <c r="AF702" s="390">
        <f t="shared" si="135"/>
        <v>18.137</v>
      </c>
      <c r="AG702" s="390">
        <f t="shared" si="136"/>
        <v>17.503999999999998</v>
      </c>
      <c r="AH702" s="390">
        <f t="shared" si="137"/>
        <v>17.416</v>
      </c>
      <c r="AI702" s="390">
        <f t="shared" si="138"/>
        <v>17.948</v>
      </c>
      <c r="AJ702" s="390">
        <f t="shared" si="139"/>
        <v>17.230999999999998</v>
      </c>
      <c r="AK702" s="390">
        <f t="shared" si="140"/>
        <v>17.515000000000001</v>
      </c>
      <c r="AL702" s="390">
        <f t="shared" si="141"/>
        <v>17.625</v>
      </c>
      <c r="AM702" s="390">
        <f t="shared" si="142"/>
        <v>17.506</v>
      </c>
      <c r="AN702" s="390">
        <f t="shared" si="143"/>
        <v>17.100000000000001</v>
      </c>
      <c r="AO702" s="390">
        <f t="shared" si="144"/>
        <v>18.003</v>
      </c>
    </row>
    <row r="703" spans="1:41" ht="15" customHeight="1" x14ac:dyDescent="0.25">
      <c r="A703" s="127" t="s">
        <v>1779</v>
      </c>
      <c r="B703" s="125" t="s">
        <v>2077</v>
      </c>
      <c r="C703" s="125" t="s">
        <v>3999</v>
      </c>
      <c r="D703" s="125" t="s">
        <v>239</v>
      </c>
      <c r="E703" s="125" t="s">
        <v>1541</v>
      </c>
      <c r="F703" s="126">
        <v>21</v>
      </c>
      <c r="G703" s="126">
        <v>21.2</v>
      </c>
      <c r="H703" s="126">
        <v>16.8</v>
      </c>
      <c r="I703" s="126"/>
      <c r="J703" s="317"/>
      <c r="K703" s="323">
        <f>ROUND(SUMIF('VGT-Bewegungsdaten'!B:B,A703,'VGT-Bewegungsdaten'!C:C),3)</f>
        <v>0</v>
      </c>
      <c r="L703" s="324">
        <f>ROUND(SUMIF('VGT-Bewegungsdaten'!B:B,$A703,'VGT-Bewegungsdaten'!D:D),2)</f>
        <v>0</v>
      </c>
      <c r="N703" s="376" t="s">
        <v>4930</v>
      </c>
      <c r="O703" s="376" t="s">
        <v>4940</v>
      </c>
      <c r="P703" s="326">
        <f>ROUND(SUMIF('AV-Bewegungsdaten'!B:B,A703,'AV-Bewegungsdaten'!C:C),3)</f>
        <v>0</v>
      </c>
      <c r="Q703" s="324">
        <f>ROUND(SUMIF('AV-Bewegungsdaten'!B:B,$A703,'AV-Bewegungsdaten'!D:D),2)</f>
        <v>0</v>
      </c>
      <c r="T703" s="327"/>
      <c r="U703" s="326">
        <f>ROUND(SUMIF('DV-Bewegungsdaten'!B:B,Kategorien!A703,'DV-Bewegungsdaten'!D:D),3)</f>
        <v>0</v>
      </c>
      <c r="V703" s="324">
        <f>ROUND(SUMIF('DV-Bewegungsdaten'!B:B,Kategorien!A703,'DV-Bewegungsdaten'!E:E),3)</f>
        <v>0</v>
      </c>
      <c r="AD703" s="390">
        <f t="shared" si="133"/>
        <v>16.260999999999999</v>
      </c>
      <c r="AE703" s="390">
        <f t="shared" si="134"/>
        <v>16.917999999999999</v>
      </c>
      <c r="AF703" s="390">
        <f t="shared" si="135"/>
        <v>18.137</v>
      </c>
      <c r="AG703" s="390">
        <f t="shared" si="136"/>
        <v>17.503999999999998</v>
      </c>
      <c r="AH703" s="390">
        <f t="shared" si="137"/>
        <v>17.416</v>
      </c>
      <c r="AI703" s="390">
        <f t="shared" si="138"/>
        <v>17.948</v>
      </c>
      <c r="AJ703" s="390">
        <f t="shared" si="139"/>
        <v>17.230999999999998</v>
      </c>
      <c r="AK703" s="390">
        <f t="shared" si="140"/>
        <v>17.515000000000001</v>
      </c>
      <c r="AL703" s="390">
        <f t="shared" si="141"/>
        <v>17.625</v>
      </c>
      <c r="AM703" s="390">
        <f t="shared" si="142"/>
        <v>17.506</v>
      </c>
      <c r="AN703" s="390">
        <f t="shared" si="143"/>
        <v>17.100000000000001</v>
      </c>
      <c r="AO703" s="390">
        <f t="shared" si="144"/>
        <v>18.003</v>
      </c>
    </row>
    <row r="704" spans="1:41" ht="15" customHeight="1" x14ac:dyDescent="0.25">
      <c r="A704" s="127" t="s">
        <v>2648</v>
      </c>
      <c r="B704" s="125" t="s">
        <v>2077</v>
      </c>
      <c r="C704" s="125" t="s">
        <v>3999</v>
      </c>
      <c r="D704" s="125" t="s">
        <v>2579</v>
      </c>
      <c r="E704" s="125" t="s">
        <v>2545</v>
      </c>
      <c r="F704" s="126">
        <v>20.97</v>
      </c>
      <c r="G704" s="126">
        <v>21.169999999999998</v>
      </c>
      <c r="H704" s="126">
        <v>16.78</v>
      </c>
      <c r="I704" s="126"/>
      <c r="J704" s="317"/>
      <c r="K704" s="323">
        <f>ROUND(SUMIF('VGT-Bewegungsdaten'!B:B,A704,'VGT-Bewegungsdaten'!C:C),3)</f>
        <v>0</v>
      </c>
      <c r="L704" s="324">
        <f>ROUND(SUMIF('VGT-Bewegungsdaten'!B:B,$A704,'VGT-Bewegungsdaten'!D:D),2)</f>
        <v>0</v>
      </c>
      <c r="N704" s="376" t="s">
        <v>4930</v>
      </c>
      <c r="O704" s="376" t="s">
        <v>4940</v>
      </c>
      <c r="P704" s="326">
        <f>ROUND(SUMIF('AV-Bewegungsdaten'!B:B,A704,'AV-Bewegungsdaten'!C:C),3)</f>
        <v>0</v>
      </c>
      <c r="Q704" s="324">
        <f>ROUND(SUMIF('AV-Bewegungsdaten'!B:B,$A704,'AV-Bewegungsdaten'!D:D),2)</f>
        <v>0</v>
      </c>
      <c r="T704" s="327"/>
      <c r="U704" s="326">
        <f>ROUND(SUMIF('DV-Bewegungsdaten'!B:B,Kategorien!A704,'DV-Bewegungsdaten'!D:D),3)</f>
        <v>0</v>
      </c>
      <c r="V704" s="324">
        <f>ROUND(SUMIF('DV-Bewegungsdaten'!B:B,Kategorien!A704,'DV-Bewegungsdaten'!E:E),3)</f>
        <v>0</v>
      </c>
      <c r="AD704" s="390">
        <f t="shared" si="133"/>
        <v>16.230999999999998</v>
      </c>
      <c r="AE704" s="390">
        <f t="shared" si="134"/>
        <v>16.887999999999998</v>
      </c>
      <c r="AF704" s="390">
        <f t="shared" si="135"/>
        <v>18.106999999999999</v>
      </c>
      <c r="AG704" s="390">
        <f t="shared" si="136"/>
        <v>17.473999999999997</v>
      </c>
      <c r="AH704" s="390">
        <f t="shared" si="137"/>
        <v>17.385999999999999</v>
      </c>
      <c r="AI704" s="390">
        <f t="shared" si="138"/>
        <v>17.917999999999999</v>
      </c>
      <c r="AJ704" s="390">
        <f t="shared" si="139"/>
        <v>17.200999999999997</v>
      </c>
      <c r="AK704" s="390">
        <f t="shared" si="140"/>
        <v>17.484999999999999</v>
      </c>
      <c r="AL704" s="390">
        <f t="shared" si="141"/>
        <v>17.594999999999999</v>
      </c>
      <c r="AM704" s="390">
        <f t="shared" si="142"/>
        <v>17.475999999999999</v>
      </c>
      <c r="AN704" s="390">
        <f t="shared" si="143"/>
        <v>17.07</v>
      </c>
      <c r="AO704" s="390">
        <f t="shared" si="144"/>
        <v>17.972999999999999</v>
      </c>
    </row>
    <row r="705" spans="1:41" ht="15" customHeight="1" x14ac:dyDescent="0.25">
      <c r="A705" s="127" t="s">
        <v>3392</v>
      </c>
      <c r="B705" s="125" t="s">
        <v>2077</v>
      </c>
      <c r="C705" s="125" t="s">
        <v>3999</v>
      </c>
      <c r="D705" s="125" t="s">
        <v>3323</v>
      </c>
      <c r="E705" s="125" t="s">
        <v>3289</v>
      </c>
      <c r="F705" s="126">
        <v>20.939999999999998</v>
      </c>
      <c r="G705" s="126">
        <v>21.139999999999997</v>
      </c>
      <c r="H705" s="126">
        <v>16.75</v>
      </c>
      <c r="I705" s="126"/>
      <c r="J705" s="317"/>
      <c r="K705" s="323">
        <f>ROUND(SUMIF('VGT-Bewegungsdaten'!B:B,A705,'VGT-Bewegungsdaten'!C:C),3)</f>
        <v>0</v>
      </c>
      <c r="L705" s="324">
        <f>ROUND(SUMIF('VGT-Bewegungsdaten'!B:B,$A705,'VGT-Bewegungsdaten'!D:D),2)</f>
        <v>0</v>
      </c>
      <c r="N705" s="376" t="s">
        <v>4930</v>
      </c>
      <c r="O705" s="376" t="s">
        <v>4940</v>
      </c>
      <c r="P705" s="326">
        <f>ROUND(SUMIF('AV-Bewegungsdaten'!B:B,A705,'AV-Bewegungsdaten'!C:C),3)</f>
        <v>0</v>
      </c>
      <c r="Q705" s="324">
        <f>ROUND(SUMIF('AV-Bewegungsdaten'!B:B,$A705,'AV-Bewegungsdaten'!D:D),2)</f>
        <v>0</v>
      </c>
      <c r="T705" s="327"/>
      <c r="U705" s="326">
        <f>ROUND(SUMIF('DV-Bewegungsdaten'!B:B,Kategorien!A705,'DV-Bewegungsdaten'!D:D),3)</f>
        <v>0</v>
      </c>
      <c r="V705" s="324">
        <f>ROUND(SUMIF('DV-Bewegungsdaten'!B:B,Kategorien!A705,'DV-Bewegungsdaten'!E:E),3)</f>
        <v>0</v>
      </c>
      <c r="AD705" s="390">
        <f t="shared" si="133"/>
        <v>16.200999999999997</v>
      </c>
      <c r="AE705" s="390">
        <f t="shared" si="134"/>
        <v>16.857999999999997</v>
      </c>
      <c r="AF705" s="390">
        <f t="shared" si="135"/>
        <v>18.076999999999998</v>
      </c>
      <c r="AG705" s="390">
        <f t="shared" si="136"/>
        <v>17.443999999999996</v>
      </c>
      <c r="AH705" s="390">
        <f t="shared" si="137"/>
        <v>17.355999999999998</v>
      </c>
      <c r="AI705" s="390">
        <f t="shared" si="138"/>
        <v>17.887999999999998</v>
      </c>
      <c r="AJ705" s="390">
        <f t="shared" si="139"/>
        <v>17.170999999999996</v>
      </c>
      <c r="AK705" s="390">
        <f t="shared" si="140"/>
        <v>17.454999999999998</v>
      </c>
      <c r="AL705" s="390">
        <f t="shared" si="141"/>
        <v>17.564999999999998</v>
      </c>
      <c r="AM705" s="390">
        <f t="shared" si="142"/>
        <v>17.445999999999998</v>
      </c>
      <c r="AN705" s="390">
        <f t="shared" si="143"/>
        <v>17.04</v>
      </c>
      <c r="AO705" s="390">
        <f t="shared" si="144"/>
        <v>17.942999999999998</v>
      </c>
    </row>
    <row r="706" spans="1:41" ht="15" customHeight="1" x14ac:dyDescent="0.25">
      <c r="A706" s="127" t="s">
        <v>4154</v>
      </c>
      <c r="B706" s="125" t="s">
        <v>2077</v>
      </c>
      <c r="C706" s="125" t="s">
        <v>3999</v>
      </c>
      <c r="D706" s="125" t="s">
        <v>4085</v>
      </c>
      <c r="E706" s="125" t="s">
        <v>4051</v>
      </c>
      <c r="F706" s="126">
        <v>20.91</v>
      </c>
      <c r="G706" s="126">
        <v>21.11</v>
      </c>
      <c r="H706" s="126">
        <v>16.73</v>
      </c>
      <c r="I706" s="126"/>
      <c r="J706" s="317"/>
      <c r="K706" s="323">
        <f>ROUND(SUMIF('VGT-Bewegungsdaten'!B:B,A706,'VGT-Bewegungsdaten'!C:C),3)</f>
        <v>0</v>
      </c>
      <c r="L706" s="324">
        <f>ROUND(SUMIF('VGT-Bewegungsdaten'!B:B,$A706,'VGT-Bewegungsdaten'!D:D),2)</f>
        <v>0</v>
      </c>
      <c r="N706" s="376" t="s">
        <v>4930</v>
      </c>
      <c r="O706" s="376" t="s">
        <v>4940</v>
      </c>
      <c r="P706" s="326">
        <f>ROUND(SUMIF('AV-Bewegungsdaten'!B:B,A706,'AV-Bewegungsdaten'!C:C),3)</f>
        <v>0</v>
      </c>
      <c r="Q706" s="324">
        <f>ROUND(SUMIF('AV-Bewegungsdaten'!B:B,$A706,'AV-Bewegungsdaten'!D:D),2)</f>
        <v>0</v>
      </c>
      <c r="T706" s="327"/>
      <c r="U706" s="326">
        <f>ROUND(SUMIF('DV-Bewegungsdaten'!B:B,Kategorien!A706,'DV-Bewegungsdaten'!D:D),3)</f>
        <v>0</v>
      </c>
      <c r="V706" s="324">
        <f>ROUND(SUMIF('DV-Bewegungsdaten'!B:B,Kategorien!A706,'DV-Bewegungsdaten'!E:E),3)</f>
        <v>0</v>
      </c>
      <c r="AD706" s="390">
        <f t="shared" si="133"/>
        <v>16.170999999999999</v>
      </c>
      <c r="AE706" s="390">
        <f t="shared" si="134"/>
        <v>16.827999999999999</v>
      </c>
      <c r="AF706" s="390">
        <f t="shared" si="135"/>
        <v>18.047000000000001</v>
      </c>
      <c r="AG706" s="390">
        <f t="shared" si="136"/>
        <v>17.413999999999998</v>
      </c>
      <c r="AH706" s="390">
        <f t="shared" si="137"/>
        <v>17.326000000000001</v>
      </c>
      <c r="AI706" s="390">
        <f t="shared" si="138"/>
        <v>17.858000000000001</v>
      </c>
      <c r="AJ706" s="390">
        <f t="shared" si="139"/>
        <v>17.140999999999998</v>
      </c>
      <c r="AK706" s="390">
        <f t="shared" si="140"/>
        <v>17.425000000000001</v>
      </c>
      <c r="AL706" s="390">
        <f t="shared" si="141"/>
        <v>17.535</v>
      </c>
      <c r="AM706" s="390">
        <f t="shared" si="142"/>
        <v>17.416</v>
      </c>
      <c r="AN706" s="390">
        <f t="shared" si="143"/>
        <v>17.009999999999998</v>
      </c>
      <c r="AO706" s="390">
        <f t="shared" si="144"/>
        <v>17.913</v>
      </c>
    </row>
    <row r="707" spans="1:41" ht="15" customHeight="1" x14ac:dyDescent="0.25">
      <c r="A707" s="127" t="s">
        <v>1780</v>
      </c>
      <c r="B707" s="125" t="s">
        <v>2077</v>
      </c>
      <c r="C707" s="125" t="s">
        <v>3999</v>
      </c>
      <c r="D707" s="125" t="s">
        <v>241</v>
      </c>
      <c r="E707" s="125" t="s">
        <v>2452</v>
      </c>
      <c r="F707" s="126">
        <v>18</v>
      </c>
      <c r="G707" s="126">
        <v>18.2</v>
      </c>
      <c r="H707" s="126">
        <v>14.4</v>
      </c>
      <c r="I707" s="126"/>
      <c r="J707" s="317"/>
      <c r="K707" s="323">
        <f>ROUND(SUMIF('VGT-Bewegungsdaten'!B:B,A707,'VGT-Bewegungsdaten'!C:C),3)</f>
        <v>0</v>
      </c>
      <c r="L707" s="324">
        <f>ROUND(SUMIF('VGT-Bewegungsdaten'!B:B,$A707,'VGT-Bewegungsdaten'!D:D),2)</f>
        <v>0</v>
      </c>
      <c r="N707" s="376" t="s">
        <v>4930</v>
      </c>
      <c r="O707" s="376" t="s">
        <v>4940</v>
      </c>
      <c r="P707" s="326">
        <f>ROUND(SUMIF('AV-Bewegungsdaten'!B:B,A707,'AV-Bewegungsdaten'!C:C),3)</f>
        <v>0</v>
      </c>
      <c r="Q707" s="324">
        <f>ROUND(SUMIF('AV-Bewegungsdaten'!B:B,$A707,'AV-Bewegungsdaten'!D:D),2)</f>
        <v>0</v>
      </c>
      <c r="T707" s="327"/>
      <c r="U707" s="326">
        <f>ROUND(SUMIF('DV-Bewegungsdaten'!B:B,Kategorien!A707,'DV-Bewegungsdaten'!D:D),3)</f>
        <v>0</v>
      </c>
      <c r="V707" s="324">
        <f>ROUND(SUMIF('DV-Bewegungsdaten'!B:B,Kategorien!A707,'DV-Bewegungsdaten'!E:E),3)</f>
        <v>0</v>
      </c>
      <c r="AD707" s="390">
        <f t="shared" si="133"/>
        <v>13.260999999999999</v>
      </c>
      <c r="AE707" s="390">
        <f t="shared" si="134"/>
        <v>13.917999999999999</v>
      </c>
      <c r="AF707" s="390">
        <f t="shared" si="135"/>
        <v>15.136999999999999</v>
      </c>
      <c r="AG707" s="390">
        <f t="shared" si="136"/>
        <v>14.504</v>
      </c>
      <c r="AH707" s="390">
        <f t="shared" si="137"/>
        <v>14.416</v>
      </c>
      <c r="AI707" s="390">
        <f t="shared" si="138"/>
        <v>14.948</v>
      </c>
      <c r="AJ707" s="390">
        <f t="shared" si="139"/>
        <v>14.231</v>
      </c>
      <c r="AK707" s="390">
        <f t="shared" si="140"/>
        <v>14.514999999999999</v>
      </c>
      <c r="AL707" s="390">
        <f t="shared" si="141"/>
        <v>14.625</v>
      </c>
      <c r="AM707" s="390">
        <f t="shared" si="142"/>
        <v>14.506</v>
      </c>
      <c r="AN707" s="390">
        <f t="shared" si="143"/>
        <v>14.1</v>
      </c>
      <c r="AO707" s="390">
        <f t="shared" si="144"/>
        <v>15.003</v>
      </c>
    </row>
    <row r="708" spans="1:41" ht="15" customHeight="1" x14ac:dyDescent="0.25">
      <c r="A708" s="127" t="s">
        <v>1781</v>
      </c>
      <c r="B708" s="125" t="s">
        <v>2077</v>
      </c>
      <c r="C708" s="125" t="s">
        <v>3999</v>
      </c>
      <c r="D708" s="125" t="s">
        <v>243</v>
      </c>
      <c r="E708" s="125" t="s">
        <v>1538</v>
      </c>
      <c r="F708" s="126">
        <v>21</v>
      </c>
      <c r="G708" s="126">
        <v>21.2</v>
      </c>
      <c r="H708" s="126">
        <v>16.8</v>
      </c>
      <c r="I708" s="126"/>
      <c r="J708" s="317"/>
      <c r="K708" s="323">
        <f>ROUND(SUMIF('VGT-Bewegungsdaten'!B:B,A708,'VGT-Bewegungsdaten'!C:C),3)</f>
        <v>0</v>
      </c>
      <c r="L708" s="324">
        <f>ROUND(SUMIF('VGT-Bewegungsdaten'!B:B,$A708,'VGT-Bewegungsdaten'!D:D),2)</f>
        <v>0</v>
      </c>
      <c r="N708" s="376" t="s">
        <v>4930</v>
      </c>
      <c r="O708" s="376" t="s">
        <v>4940</v>
      </c>
      <c r="P708" s="326">
        <f>ROUND(SUMIF('AV-Bewegungsdaten'!B:B,A708,'AV-Bewegungsdaten'!C:C),3)</f>
        <v>0</v>
      </c>
      <c r="Q708" s="324">
        <f>ROUND(SUMIF('AV-Bewegungsdaten'!B:B,$A708,'AV-Bewegungsdaten'!D:D),2)</f>
        <v>0</v>
      </c>
      <c r="T708" s="327"/>
      <c r="U708" s="326">
        <f>ROUND(SUMIF('DV-Bewegungsdaten'!B:B,Kategorien!A708,'DV-Bewegungsdaten'!D:D),3)</f>
        <v>0</v>
      </c>
      <c r="V708" s="324">
        <f>ROUND(SUMIF('DV-Bewegungsdaten'!B:B,Kategorien!A708,'DV-Bewegungsdaten'!E:E),3)</f>
        <v>0</v>
      </c>
      <c r="AD708" s="390">
        <f t="shared" si="133"/>
        <v>16.260999999999999</v>
      </c>
      <c r="AE708" s="390">
        <f t="shared" si="134"/>
        <v>16.917999999999999</v>
      </c>
      <c r="AF708" s="390">
        <f t="shared" si="135"/>
        <v>18.137</v>
      </c>
      <c r="AG708" s="390">
        <f t="shared" si="136"/>
        <v>17.503999999999998</v>
      </c>
      <c r="AH708" s="390">
        <f t="shared" si="137"/>
        <v>17.416</v>
      </c>
      <c r="AI708" s="390">
        <f t="shared" si="138"/>
        <v>17.948</v>
      </c>
      <c r="AJ708" s="390">
        <f t="shared" si="139"/>
        <v>17.230999999999998</v>
      </c>
      <c r="AK708" s="390">
        <f t="shared" si="140"/>
        <v>17.515000000000001</v>
      </c>
      <c r="AL708" s="390">
        <f t="shared" si="141"/>
        <v>17.625</v>
      </c>
      <c r="AM708" s="390">
        <f t="shared" si="142"/>
        <v>17.506</v>
      </c>
      <c r="AN708" s="390">
        <f t="shared" si="143"/>
        <v>17.100000000000001</v>
      </c>
      <c r="AO708" s="390">
        <f t="shared" si="144"/>
        <v>18.003</v>
      </c>
    </row>
    <row r="709" spans="1:41" ht="15" customHeight="1" x14ac:dyDescent="0.25">
      <c r="A709" s="127" t="s">
        <v>1782</v>
      </c>
      <c r="B709" s="125" t="s">
        <v>2077</v>
      </c>
      <c r="C709" s="125" t="s">
        <v>3999</v>
      </c>
      <c r="D709" s="125" t="s">
        <v>245</v>
      </c>
      <c r="E709" s="125" t="s">
        <v>1541</v>
      </c>
      <c r="F709" s="126">
        <v>21</v>
      </c>
      <c r="G709" s="126">
        <v>21.2</v>
      </c>
      <c r="H709" s="126">
        <v>16.8</v>
      </c>
      <c r="I709" s="126"/>
      <c r="J709" s="317"/>
      <c r="K709" s="323">
        <f>ROUND(SUMIF('VGT-Bewegungsdaten'!B:B,A709,'VGT-Bewegungsdaten'!C:C),3)</f>
        <v>0</v>
      </c>
      <c r="L709" s="324">
        <f>ROUND(SUMIF('VGT-Bewegungsdaten'!B:B,$A709,'VGT-Bewegungsdaten'!D:D),2)</f>
        <v>0</v>
      </c>
      <c r="N709" s="376" t="s">
        <v>4930</v>
      </c>
      <c r="O709" s="376" t="s">
        <v>4940</v>
      </c>
      <c r="P709" s="326">
        <f>ROUND(SUMIF('AV-Bewegungsdaten'!B:B,A709,'AV-Bewegungsdaten'!C:C),3)</f>
        <v>0</v>
      </c>
      <c r="Q709" s="324">
        <f>ROUND(SUMIF('AV-Bewegungsdaten'!B:B,$A709,'AV-Bewegungsdaten'!D:D),2)</f>
        <v>0</v>
      </c>
      <c r="T709" s="327"/>
      <c r="U709" s="326">
        <f>ROUND(SUMIF('DV-Bewegungsdaten'!B:B,Kategorien!A709,'DV-Bewegungsdaten'!D:D),3)</f>
        <v>0</v>
      </c>
      <c r="V709" s="324">
        <f>ROUND(SUMIF('DV-Bewegungsdaten'!B:B,Kategorien!A709,'DV-Bewegungsdaten'!E:E),3)</f>
        <v>0</v>
      </c>
      <c r="AD709" s="390">
        <f t="shared" si="133"/>
        <v>16.260999999999999</v>
      </c>
      <c r="AE709" s="390">
        <f t="shared" si="134"/>
        <v>16.917999999999999</v>
      </c>
      <c r="AF709" s="390">
        <f t="shared" si="135"/>
        <v>18.137</v>
      </c>
      <c r="AG709" s="390">
        <f t="shared" si="136"/>
        <v>17.503999999999998</v>
      </c>
      <c r="AH709" s="390">
        <f t="shared" si="137"/>
        <v>17.416</v>
      </c>
      <c r="AI709" s="390">
        <f t="shared" si="138"/>
        <v>17.948</v>
      </c>
      <c r="AJ709" s="390">
        <f t="shared" si="139"/>
        <v>17.230999999999998</v>
      </c>
      <c r="AK709" s="390">
        <f t="shared" si="140"/>
        <v>17.515000000000001</v>
      </c>
      <c r="AL709" s="390">
        <f t="shared" si="141"/>
        <v>17.625</v>
      </c>
      <c r="AM709" s="390">
        <f t="shared" si="142"/>
        <v>17.506</v>
      </c>
      <c r="AN709" s="390">
        <f t="shared" si="143"/>
        <v>17.100000000000001</v>
      </c>
      <c r="AO709" s="390">
        <f t="shared" si="144"/>
        <v>18.003</v>
      </c>
    </row>
    <row r="710" spans="1:41" ht="15" customHeight="1" x14ac:dyDescent="0.25">
      <c r="A710" s="127" t="s">
        <v>2649</v>
      </c>
      <c r="B710" s="125" t="s">
        <v>2077</v>
      </c>
      <c r="C710" s="125" t="s">
        <v>3999</v>
      </c>
      <c r="D710" s="125" t="s">
        <v>2581</v>
      </c>
      <c r="E710" s="125" t="s">
        <v>2545</v>
      </c>
      <c r="F710" s="126">
        <v>20.97</v>
      </c>
      <c r="G710" s="126">
        <v>21.169999999999998</v>
      </c>
      <c r="H710" s="126">
        <v>16.78</v>
      </c>
      <c r="I710" s="126"/>
      <c r="J710" s="317"/>
      <c r="K710" s="323">
        <f>ROUND(SUMIF('VGT-Bewegungsdaten'!B:B,A710,'VGT-Bewegungsdaten'!C:C),3)</f>
        <v>0</v>
      </c>
      <c r="L710" s="324">
        <f>ROUND(SUMIF('VGT-Bewegungsdaten'!B:B,$A710,'VGT-Bewegungsdaten'!D:D),2)</f>
        <v>0</v>
      </c>
      <c r="N710" s="376" t="s">
        <v>4930</v>
      </c>
      <c r="O710" s="376" t="s">
        <v>4940</v>
      </c>
      <c r="P710" s="326">
        <f>ROUND(SUMIF('AV-Bewegungsdaten'!B:B,A710,'AV-Bewegungsdaten'!C:C),3)</f>
        <v>0</v>
      </c>
      <c r="Q710" s="324">
        <f>ROUND(SUMIF('AV-Bewegungsdaten'!B:B,$A710,'AV-Bewegungsdaten'!D:D),2)</f>
        <v>0</v>
      </c>
      <c r="T710" s="327"/>
      <c r="U710" s="326">
        <f>ROUND(SUMIF('DV-Bewegungsdaten'!B:B,Kategorien!A710,'DV-Bewegungsdaten'!D:D),3)</f>
        <v>0</v>
      </c>
      <c r="V710" s="324">
        <f>ROUND(SUMIF('DV-Bewegungsdaten'!B:B,Kategorien!A710,'DV-Bewegungsdaten'!E:E),3)</f>
        <v>0</v>
      </c>
      <c r="AD710" s="390">
        <f t="shared" si="133"/>
        <v>16.230999999999998</v>
      </c>
      <c r="AE710" s="390">
        <f t="shared" si="134"/>
        <v>16.887999999999998</v>
      </c>
      <c r="AF710" s="390">
        <f t="shared" si="135"/>
        <v>18.106999999999999</v>
      </c>
      <c r="AG710" s="390">
        <f t="shared" si="136"/>
        <v>17.473999999999997</v>
      </c>
      <c r="AH710" s="390">
        <f t="shared" si="137"/>
        <v>17.385999999999999</v>
      </c>
      <c r="AI710" s="390">
        <f t="shared" si="138"/>
        <v>17.917999999999999</v>
      </c>
      <c r="AJ710" s="390">
        <f t="shared" si="139"/>
        <v>17.200999999999997</v>
      </c>
      <c r="AK710" s="390">
        <f t="shared" si="140"/>
        <v>17.484999999999999</v>
      </c>
      <c r="AL710" s="390">
        <f t="shared" si="141"/>
        <v>17.594999999999999</v>
      </c>
      <c r="AM710" s="390">
        <f t="shared" si="142"/>
        <v>17.475999999999999</v>
      </c>
      <c r="AN710" s="390">
        <f t="shared" si="143"/>
        <v>17.07</v>
      </c>
      <c r="AO710" s="390">
        <f t="shared" si="144"/>
        <v>17.972999999999999</v>
      </c>
    </row>
    <row r="711" spans="1:41" ht="15" customHeight="1" x14ac:dyDescent="0.25">
      <c r="A711" s="127" t="s">
        <v>3393</v>
      </c>
      <c r="B711" s="125" t="s">
        <v>2077</v>
      </c>
      <c r="C711" s="125" t="s">
        <v>3999</v>
      </c>
      <c r="D711" s="125" t="s">
        <v>3325</v>
      </c>
      <c r="E711" s="125" t="s">
        <v>3289</v>
      </c>
      <c r="F711" s="126">
        <v>20.939999999999998</v>
      </c>
      <c r="G711" s="126">
        <v>21.139999999999997</v>
      </c>
      <c r="H711" s="126">
        <v>16.75</v>
      </c>
      <c r="I711" s="126"/>
      <c r="J711" s="317"/>
      <c r="K711" s="323">
        <f>ROUND(SUMIF('VGT-Bewegungsdaten'!B:B,A711,'VGT-Bewegungsdaten'!C:C),3)</f>
        <v>0</v>
      </c>
      <c r="L711" s="324">
        <f>ROUND(SUMIF('VGT-Bewegungsdaten'!B:B,$A711,'VGT-Bewegungsdaten'!D:D),2)</f>
        <v>0</v>
      </c>
      <c r="N711" s="376" t="s">
        <v>4930</v>
      </c>
      <c r="O711" s="376" t="s">
        <v>4940</v>
      </c>
      <c r="P711" s="326">
        <f>ROUND(SUMIF('AV-Bewegungsdaten'!B:B,A711,'AV-Bewegungsdaten'!C:C),3)</f>
        <v>0</v>
      </c>
      <c r="Q711" s="324">
        <f>ROUND(SUMIF('AV-Bewegungsdaten'!B:B,$A711,'AV-Bewegungsdaten'!D:D),2)</f>
        <v>0</v>
      </c>
      <c r="T711" s="327"/>
      <c r="U711" s="326">
        <f>ROUND(SUMIF('DV-Bewegungsdaten'!B:B,Kategorien!A711,'DV-Bewegungsdaten'!D:D),3)</f>
        <v>0</v>
      </c>
      <c r="V711" s="324">
        <f>ROUND(SUMIF('DV-Bewegungsdaten'!B:B,Kategorien!A711,'DV-Bewegungsdaten'!E:E),3)</f>
        <v>0</v>
      </c>
      <c r="AD711" s="390">
        <f t="shared" si="133"/>
        <v>16.200999999999997</v>
      </c>
      <c r="AE711" s="390">
        <f t="shared" si="134"/>
        <v>16.857999999999997</v>
      </c>
      <c r="AF711" s="390">
        <f t="shared" si="135"/>
        <v>18.076999999999998</v>
      </c>
      <c r="AG711" s="390">
        <f t="shared" si="136"/>
        <v>17.443999999999996</v>
      </c>
      <c r="AH711" s="390">
        <f t="shared" si="137"/>
        <v>17.355999999999998</v>
      </c>
      <c r="AI711" s="390">
        <f t="shared" si="138"/>
        <v>17.887999999999998</v>
      </c>
      <c r="AJ711" s="390">
        <f t="shared" si="139"/>
        <v>17.170999999999996</v>
      </c>
      <c r="AK711" s="390">
        <f t="shared" si="140"/>
        <v>17.454999999999998</v>
      </c>
      <c r="AL711" s="390">
        <f t="shared" si="141"/>
        <v>17.564999999999998</v>
      </c>
      <c r="AM711" s="390">
        <f t="shared" si="142"/>
        <v>17.445999999999998</v>
      </c>
      <c r="AN711" s="390">
        <f t="shared" si="143"/>
        <v>17.04</v>
      </c>
      <c r="AO711" s="390">
        <f t="shared" si="144"/>
        <v>17.942999999999998</v>
      </c>
    </row>
    <row r="712" spans="1:41" ht="15" customHeight="1" x14ac:dyDescent="0.25">
      <c r="A712" s="127" t="s">
        <v>4155</v>
      </c>
      <c r="B712" s="125" t="s">
        <v>2077</v>
      </c>
      <c r="C712" s="125" t="s">
        <v>3999</v>
      </c>
      <c r="D712" s="125" t="s">
        <v>4087</v>
      </c>
      <c r="E712" s="125" t="s">
        <v>4051</v>
      </c>
      <c r="F712" s="126">
        <v>20.91</v>
      </c>
      <c r="G712" s="126">
        <v>21.11</v>
      </c>
      <c r="H712" s="126">
        <v>16.73</v>
      </c>
      <c r="I712" s="126"/>
      <c r="J712" s="317"/>
      <c r="K712" s="323">
        <f>ROUND(SUMIF('VGT-Bewegungsdaten'!B:B,A712,'VGT-Bewegungsdaten'!C:C),3)</f>
        <v>0</v>
      </c>
      <c r="L712" s="324">
        <f>ROUND(SUMIF('VGT-Bewegungsdaten'!B:B,$A712,'VGT-Bewegungsdaten'!D:D),2)</f>
        <v>0</v>
      </c>
      <c r="N712" s="376" t="s">
        <v>4930</v>
      </c>
      <c r="O712" s="376" t="s">
        <v>4940</v>
      </c>
      <c r="P712" s="326">
        <f>ROUND(SUMIF('AV-Bewegungsdaten'!B:B,A712,'AV-Bewegungsdaten'!C:C),3)</f>
        <v>0</v>
      </c>
      <c r="Q712" s="324">
        <f>ROUND(SUMIF('AV-Bewegungsdaten'!B:B,$A712,'AV-Bewegungsdaten'!D:D),2)</f>
        <v>0</v>
      </c>
      <c r="T712" s="327"/>
      <c r="U712" s="326">
        <f>ROUND(SUMIF('DV-Bewegungsdaten'!B:B,Kategorien!A712,'DV-Bewegungsdaten'!D:D),3)</f>
        <v>0</v>
      </c>
      <c r="V712" s="324">
        <f>ROUND(SUMIF('DV-Bewegungsdaten'!B:B,Kategorien!A712,'DV-Bewegungsdaten'!E:E),3)</f>
        <v>0</v>
      </c>
      <c r="AD712" s="390">
        <f t="shared" si="133"/>
        <v>16.170999999999999</v>
      </c>
      <c r="AE712" s="390">
        <f t="shared" si="134"/>
        <v>16.827999999999999</v>
      </c>
      <c r="AF712" s="390">
        <f t="shared" si="135"/>
        <v>18.047000000000001</v>
      </c>
      <c r="AG712" s="390">
        <f t="shared" si="136"/>
        <v>17.413999999999998</v>
      </c>
      <c r="AH712" s="390">
        <f t="shared" si="137"/>
        <v>17.326000000000001</v>
      </c>
      <c r="AI712" s="390">
        <f t="shared" si="138"/>
        <v>17.858000000000001</v>
      </c>
      <c r="AJ712" s="390">
        <f t="shared" si="139"/>
        <v>17.140999999999998</v>
      </c>
      <c r="AK712" s="390">
        <f t="shared" si="140"/>
        <v>17.425000000000001</v>
      </c>
      <c r="AL712" s="390">
        <f t="shared" si="141"/>
        <v>17.535</v>
      </c>
      <c r="AM712" s="390">
        <f t="shared" si="142"/>
        <v>17.416</v>
      </c>
      <c r="AN712" s="390">
        <f t="shared" si="143"/>
        <v>17.009999999999998</v>
      </c>
      <c r="AO712" s="390">
        <f t="shared" si="144"/>
        <v>17.913</v>
      </c>
    </row>
    <row r="713" spans="1:41" ht="15" customHeight="1" x14ac:dyDescent="0.25">
      <c r="A713" s="127" t="s">
        <v>1783</v>
      </c>
      <c r="B713" s="125" t="s">
        <v>2077</v>
      </c>
      <c r="C713" s="125" t="s">
        <v>3999</v>
      </c>
      <c r="D713" s="125" t="s">
        <v>247</v>
      </c>
      <c r="E713" s="125" t="s">
        <v>2452</v>
      </c>
      <c r="F713" s="126">
        <v>19</v>
      </c>
      <c r="G713" s="126">
        <v>19.2</v>
      </c>
      <c r="H713" s="126">
        <v>15.2</v>
      </c>
      <c r="I713" s="126"/>
      <c r="J713" s="317"/>
      <c r="K713" s="323">
        <f>ROUND(SUMIF('VGT-Bewegungsdaten'!B:B,A713,'VGT-Bewegungsdaten'!C:C),3)</f>
        <v>0</v>
      </c>
      <c r="L713" s="324">
        <f>ROUND(SUMIF('VGT-Bewegungsdaten'!B:B,$A713,'VGT-Bewegungsdaten'!D:D),2)</f>
        <v>0</v>
      </c>
      <c r="N713" s="376" t="s">
        <v>4930</v>
      </c>
      <c r="O713" s="376" t="s">
        <v>4940</v>
      </c>
      <c r="P713" s="326">
        <f>ROUND(SUMIF('AV-Bewegungsdaten'!B:B,A713,'AV-Bewegungsdaten'!C:C),3)</f>
        <v>0</v>
      </c>
      <c r="Q713" s="324">
        <f>ROUND(SUMIF('AV-Bewegungsdaten'!B:B,$A713,'AV-Bewegungsdaten'!D:D),2)</f>
        <v>0</v>
      </c>
      <c r="T713" s="327"/>
      <c r="U713" s="326">
        <f>ROUND(SUMIF('DV-Bewegungsdaten'!B:B,Kategorien!A713,'DV-Bewegungsdaten'!D:D),3)</f>
        <v>0</v>
      </c>
      <c r="V713" s="324">
        <f>ROUND(SUMIF('DV-Bewegungsdaten'!B:B,Kategorien!A713,'DV-Bewegungsdaten'!E:E),3)</f>
        <v>0</v>
      </c>
      <c r="AD713" s="390">
        <f t="shared" si="133"/>
        <v>14.260999999999999</v>
      </c>
      <c r="AE713" s="390">
        <f t="shared" si="134"/>
        <v>14.917999999999999</v>
      </c>
      <c r="AF713" s="390">
        <f t="shared" si="135"/>
        <v>16.137</v>
      </c>
      <c r="AG713" s="390">
        <f t="shared" si="136"/>
        <v>15.504</v>
      </c>
      <c r="AH713" s="390">
        <f t="shared" si="137"/>
        <v>15.416</v>
      </c>
      <c r="AI713" s="390">
        <f t="shared" si="138"/>
        <v>15.948</v>
      </c>
      <c r="AJ713" s="390">
        <f t="shared" si="139"/>
        <v>15.231</v>
      </c>
      <c r="AK713" s="390">
        <f t="shared" si="140"/>
        <v>15.514999999999999</v>
      </c>
      <c r="AL713" s="390">
        <f t="shared" si="141"/>
        <v>15.625</v>
      </c>
      <c r="AM713" s="390">
        <f t="shared" si="142"/>
        <v>15.506</v>
      </c>
      <c r="AN713" s="390">
        <f t="shared" si="143"/>
        <v>15.1</v>
      </c>
      <c r="AO713" s="390">
        <f t="shared" si="144"/>
        <v>16.003</v>
      </c>
    </row>
    <row r="714" spans="1:41" ht="15" customHeight="1" x14ac:dyDescent="0.25">
      <c r="A714" s="127" t="s">
        <v>1493</v>
      </c>
      <c r="B714" s="125" t="s">
        <v>2077</v>
      </c>
      <c r="C714" s="125" t="s">
        <v>3999</v>
      </c>
      <c r="D714" s="125" t="s">
        <v>249</v>
      </c>
      <c r="E714" s="125" t="s">
        <v>1538</v>
      </c>
      <c r="F714" s="126">
        <v>22</v>
      </c>
      <c r="G714" s="126">
        <v>22.2</v>
      </c>
      <c r="H714" s="126">
        <v>17.600000000000001</v>
      </c>
      <c r="I714" s="126"/>
      <c r="J714" s="317"/>
      <c r="K714" s="323">
        <f>ROUND(SUMIF('VGT-Bewegungsdaten'!B:B,A714,'VGT-Bewegungsdaten'!C:C),3)</f>
        <v>0</v>
      </c>
      <c r="L714" s="324">
        <f>ROUND(SUMIF('VGT-Bewegungsdaten'!B:B,$A714,'VGT-Bewegungsdaten'!D:D),2)</f>
        <v>0</v>
      </c>
      <c r="N714" s="376" t="s">
        <v>4930</v>
      </c>
      <c r="O714" s="376" t="s">
        <v>4940</v>
      </c>
      <c r="P714" s="326">
        <f>ROUND(SUMIF('AV-Bewegungsdaten'!B:B,A714,'AV-Bewegungsdaten'!C:C),3)</f>
        <v>0</v>
      </c>
      <c r="Q714" s="324">
        <f>ROUND(SUMIF('AV-Bewegungsdaten'!B:B,$A714,'AV-Bewegungsdaten'!D:D),2)</f>
        <v>0</v>
      </c>
      <c r="T714" s="327"/>
      <c r="U714" s="326">
        <f>ROUND(SUMIF('DV-Bewegungsdaten'!B:B,Kategorien!A714,'DV-Bewegungsdaten'!D:D),3)</f>
        <v>0</v>
      </c>
      <c r="V714" s="324">
        <f>ROUND(SUMIF('DV-Bewegungsdaten'!B:B,Kategorien!A714,'DV-Bewegungsdaten'!E:E),3)</f>
        <v>0</v>
      </c>
      <c r="AD714" s="390">
        <f t="shared" si="133"/>
        <v>17.260999999999999</v>
      </c>
      <c r="AE714" s="390">
        <f t="shared" si="134"/>
        <v>17.917999999999999</v>
      </c>
      <c r="AF714" s="390">
        <f t="shared" si="135"/>
        <v>19.137</v>
      </c>
      <c r="AG714" s="390">
        <f t="shared" si="136"/>
        <v>18.503999999999998</v>
      </c>
      <c r="AH714" s="390">
        <f t="shared" si="137"/>
        <v>18.416</v>
      </c>
      <c r="AI714" s="390">
        <f t="shared" si="138"/>
        <v>18.948</v>
      </c>
      <c r="AJ714" s="390">
        <f t="shared" si="139"/>
        <v>18.230999999999998</v>
      </c>
      <c r="AK714" s="390">
        <f t="shared" si="140"/>
        <v>18.515000000000001</v>
      </c>
      <c r="AL714" s="390">
        <f t="shared" si="141"/>
        <v>18.625</v>
      </c>
      <c r="AM714" s="390">
        <f t="shared" si="142"/>
        <v>18.506</v>
      </c>
      <c r="AN714" s="390">
        <f t="shared" si="143"/>
        <v>18.100000000000001</v>
      </c>
      <c r="AO714" s="390">
        <f t="shared" si="144"/>
        <v>19.003</v>
      </c>
    </row>
    <row r="715" spans="1:41" ht="15" customHeight="1" x14ac:dyDescent="0.25">
      <c r="A715" s="127" t="s">
        <v>1494</v>
      </c>
      <c r="B715" s="125" t="s">
        <v>2077</v>
      </c>
      <c r="C715" s="125" t="s">
        <v>3999</v>
      </c>
      <c r="D715" s="125" t="s">
        <v>251</v>
      </c>
      <c r="E715" s="125" t="s">
        <v>1541</v>
      </c>
      <c r="F715" s="126">
        <v>22</v>
      </c>
      <c r="G715" s="126">
        <v>22.2</v>
      </c>
      <c r="H715" s="126">
        <v>17.600000000000001</v>
      </c>
      <c r="I715" s="126"/>
      <c r="J715" s="317"/>
      <c r="K715" s="323">
        <f>ROUND(SUMIF('VGT-Bewegungsdaten'!B:B,A715,'VGT-Bewegungsdaten'!C:C),3)</f>
        <v>0</v>
      </c>
      <c r="L715" s="324">
        <f>ROUND(SUMIF('VGT-Bewegungsdaten'!B:B,$A715,'VGT-Bewegungsdaten'!D:D),2)</f>
        <v>0</v>
      </c>
      <c r="N715" s="376" t="s">
        <v>4930</v>
      </c>
      <c r="O715" s="376" t="s">
        <v>4940</v>
      </c>
      <c r="P715" s="326">
        <f>ROUND(SUMIF('AV-Bewegungsdaten'!B:B,A715,'AV-Bewegungsdaten'!C:C),3)</f>
        <v>0</v>
      </c>
      <c r="Q715" s="324">
        <f>ROUND(SUMIF('AV-Bewegungsdaten'!B:B,$A715,'AV-Bewegungsdaten'!D:D),2)</f>
        <v>0</v>
      </c>
      <c r="T715" s="327"/>
      <c r="U715" s="326">
        <f>ROUND(SUMIF('DV-Bewegungsdaten'!B:B,Kategorien!A715,'DV-Bewegungsdaten'!D:D),3)</f>
        <v>0</v>
      </c>
      <c r="V715" s="324">
        <f>ROUND(SUMIF('DV-Bewegungsdaten'!B:B,Kategorien!A715,'DV-Bewegungsdaten'!E:E),3)</f>
        <v>0</v>
      </c>
      <c r="AD715" s="390">
        <f t="shared" si="133"/>
        <v>17.260999999999999</v>
      </c>
      <c r="AE715" s="390">
        <f t="shared" si="134"/>
        <v>17.917999999999999</v>
      </c>
      <c r="AF715" s="390">
        <f t="shared" si="135"/>
        <v>19.137</v>
      </c>
      <c r="AG715" s="390">
        <f t="shared" si="136"/>
        <v>18.503999999999998</v>
      </c>
      <c r="AH715" s="390">
        <f t="shared" si="137"/>
        <v>18.416</v>
      </c>
      <c r="AI715" s="390">
        <f t="shared" si="138"/>
        <v>18.948</v>
      </c>
      <c r="AJ715" s="390">
        <f t="shared" si="139"/>
        <v>18.230999999999998</v>
      </c>
      <c r="AK715" s="390">
        <f t="shared" si="140"/>
        <v>18.515000000000001</v>
      </c>
      <c r="AL715" s="390">
        <f t="shared" si="141"/>
        <v>18.625</v>
      </c>
      <c r="AM715" s="390">
        <f t="shared" si="142"/>
        <v>18.506</v>
      </c>
      <c r="AN715" s="390">
        <f t="shared" si="143"/>
        <v>18.100000000000001</v>
      </c>
      <c r="AO715" s="390">
        <f t="shared" si="144"/>
        <v>19.003</v>
      </c>
    </row>
    <row r="716" spans="1:41" ht="15" customHeight="1" x14ac:dyDescent="0.25">
      <c r="A716" s="127" t="s">
        <v>2650</v>
      </c>
      <c r="B716" s="125" t="s">
        <v>2077</v>
      </c>
      <c r="C716" s="125" t="s">
        <v>3999</v>
      </c>
      <c r="D716" s="125" t="s">
        <v>2583</v>
      </c>
      <c r="E716" s="125" t="s">
        <v>2545</v>
      </c>
      <c r="F716" s="126">
        <v>21.97</v>
      </c>
      <c r="G716" s="126">
        <v>22.169999999999998</v>
      </c>
      <c r="H716" s="126">
        <v>17.579999999999998</v>
      </c>
      <c r="I716" s="126"/>
      <c r="J716" s="317"/>
      <c r="K716" s="323">
        <f>ROUND(SUMIF('VGT-Bewegungsdaten'!B:B,A716,'VGT-Bewegungsdaten'!C:C),3)</f>
        <v>0</v>
      </c>
      <c r="L716" s="324">
        <f>ROUND(SUMIF('VGT-Bewegungsdaten'!B:B,$A716,'VGT-Bewegungsdaten'!D:D),2)</f>
        <v>0</v>
      </c>
      <c r="N716" s="376" t="s">
        <v>4930</v>
      </c>
      <c r="O716" s="376" t="s">
        <v>4940</v>
      </c>
      <c r="P716" s="326">
        <f>ROUND(SUMIF('AV-Bewegungsdaten'!B:B,A716,'AV-Bewegungsdaten'!C:C),3)</f>
        <v>0</v>
      </c>
      <c r="Q716" s="324">
        <f>ROUND(SUMIF('AV-Bewegungsdaten'!B:B,$A716,'AV-Bewegungsdaten'!D:D),2)</f>
        <v>0</v>
      </c>
      <c r="T716" s="327"/>
      <c r="U716" s="326">
        <f>ROUND(SUMIF('DV-Bewegungsdaten'!B:B,Kategorien!A716,'DV-Bewegungsdaten'!D:D),3)</f>
        <v>0</v>
      </c>
      <c r="V716" s="324">
        <f>ROUND(SUMIF('DV-Bewegungsdaten'!B:B,Kategorien!A716,'DV-Bewegungsdaten'!E:E),3)</f>
        <v>0</v>
      </c>
      <c r="AD716" s="390">
        <f t="shared" si="133"/>
        <v>17.230999999999998</v>
      </c>
      <c r="AE716" s="390">
        <f t="shared" si="134"/>
        <v>17.887999999999998</v>
      </c>
      <c r="AF716" s="390">
        <f t="shared" si="135"/>
        <v>19.106999999999999</v>
      </c>
      <c r="AG716" s="390">
        <f t="shared" si="136"/>
        <v>18.473999999999997</v>
      </c>
      <c r="AH716" s="390">
        <f t="shared" si="137"/>
        <v>18.385999999999999</v>
      </c>
      <c r="AI716" s="390">
        <f t="shared" si="138"/>
        <v>18.917999999999999</v>
      </c>
      <c r="AJ716" s="390">
        <f t="shared" si="139"/>
        <v>18.200999999999997</v>
      </c>
      <c r="AK716" s="390">
        <f t="shared" si="140"/>
        <v>18.484999999999999</v>
      </c>
      <c r="AL716" s="390">
        <f t="shared" si="141"/>
        <v>18.594999999999999</v>
      </c>
      <c r="AM716" s="390">
        <f t="shared" si="142"/>
        <v>18.475999999999999</v>
      </c>
      <c r="AN716" s="390">
        <f t="shared" si="143"/>
        <v>18.07</v>
      </c>
      <c r="AO716" s="390">
        <f t="shared" si="144"/>
        <v>18.972999999999999</v>
      </c>
    </row>
    <row r="717" spans="1:41" ht="15" customHeight="1" x14ac:dyDescent="0.25">
      <c r="A717" s="127" t="s">
        <v>3394</v>
      </c>
      <c r="B717" s="125" t="s">
        <v>2077</v>
      </c>
      <c r="C717" s="125" t="s">
        <v>3999</v>
      </c>
      <c r="D717" s="125" t="s">
        <v>3327</v>
      </c>
      <c r="E717" s="125" t="s">
        <v>3289</v>
      </c>
      <c r="F717" s="126">
        <v>21.939999999999998</v>
      </c>
      <c r="G717" s="126">
        <v>22.139999999999997</v>
      </c>
      <c r="H717" s="126">
        <v>17.55</v>
      </c>
      <c r="I717" s="126"/>
      <c r="J717" s="317"/>
      <c r="K717" s="323">
        <f>ROUND(SUMIF('VGT-Bewegungsdaten'!B:B,A717,'VGT-Bewegungsdaten'!C:C),3)</f>
        <v>0</v>
      </c>
      <c r="L717" s="324">
        <f>ROUND(SUMIF('VGT-Bewegungsdaten'!B:B,$A717,'VGT-Bewegungsdaten'!D:D),2)</f>
        <v>0</v>
      </c>
      <c r="N717" s="376" t="s">
        <v>4930</v>
      </c>
      <c r="O717" s="376" t="s">
        <v>4940</v>
      </c>
      <c r="P717" s="326">
        <f>ROUND(SUMIF('AV-Bewegungsdaten'!B:B,A717,'AV-Bewegungsdaten'!C:C),3)</f>
        <v>0</v>
      </c>
      <c r="Q717" s="324">
        <f>ROUND(SUMIF('AV-Bewegungsdaten'!B:B,$A717,'AV-Bewegungsdaten'!D:D),2)</f>
        <v>0</v>
      </c>
      <c r="T717" s="327"/>
      <c r="U717" s="326">
        <f>ROUND(SUMIF('DV-Bewegungsdaten'!B:B,Kategorien!A717,'DV-Bewegungsdaten'!D:D),3)</f>
        <v>0</v>
      </c>
      <c r="V717" s="324">
        <f>ROUND(SUMIF('DV-Bewegungsdaten'!B:B,Kategorien!A717,'DV-Bewegungsdaten'!E:E),3)</f>
        <v>0</v>
      </c>
      <c r="AD717" s="390">
        <f t="shared" si="133"/>
        <v>17.200999999999997</v>
      </c>
      <c r="AE717" s="390">
        <f t="shared" si="134"/>
        <v>17.857999999999997</v>
      </c>
      <c r="AF717" s="390">
        <f t="shared" si="135"/>
        <v>19.076999999999998</v>
      </c>
      <c r="AG717" s="390">
        <f t="shared" si="136"/>
        <v>18.443999999999996</v>
      </c>
      <c r="AH717" s="390">
        <f t="shared" si="137"/>
        <v>18.355999999999998</v>
      </c>
      <c r="AI717" s="390">
        <f t="shared" si="138"/>
        <v>18.887999999999998</v>
      </c>
      <c r="AJ717" s="390">
        <f t="shared" si="139"/>
        <v>18.170999999999996</v>
      </c>
      <c r="AK717" s="390">
        <f t="shared" si="140"/>
        <v>18.454999999999998</v>
      </c>
      <c r="AL717" s="390">
        <f t="shared" si="141"/>
        <v>18.564999999999998</v>
      </c>
      <c r="AM717" s="390">
        <f t="shared" si="142"/>
        <v>18.445999999999998</v>
      </c>
      <c r="AN717" s="390">
        <f t="shared" si="143"/>
        <v>18.04</v>
      </c>
      <c r="AO717" s="390">
        <f t="shared" si="144"/>
        <v>18.942999999999998</v>
      </c>
    </row>
    <row r="718" spans="1:41" ht="15" customHeight="1" x14ac:dyDescent="0.25">
      <c r="A718" s="127" t="s">
        <v>4156</v>
      </c>
      <c r="B718" s="125" t="s">
        <v>2077</v>
      </c>
      <c r="C718" s="125" t="s">
        <v>3999</v>
      </c>
      <c r="D718" s="125" t="s">
        <v>4089</v>
      </c>
      <c r="E718" s="125" t="s">
        <v>4051</v>
      </c>
      <c r="F718" s="126">
        <v>21.91</v>
      </c>
      <c r="G718" s="126">
        <v>22.11</v>
      </c>
      <c r="H718" s="126">
        <v>17.53</v>
      </c>
      <c r="I718" s="126"/>
      <c r="J718" s="317"/>
      <c r="K718" s="323">
        <f>ROUND(SUMIF('VGT-Bewegungsdaten'!B:B,A718,'VGT-Bewegungsdaten'!C:C),3)</f>
        <v>0</v>
      </c>
      <c r="L718" s="324">
        <f>ROUND(SUMIF('VGT-Bewegungsdaten'!B:B,$A718,'VGT-Bewegungsdaten'!D:D),2)</f>
        <v>0</v>
      </c>
      <c r="N718" s="376" t="s">
        <v>4930</v>
      </c>
      <c r="O718" s="376" t="s">
        <v>4940</v>
      </c>
      <c r="P718" s="326">
        <f>ROUND(SUMIF('AV-Bewegungsdaten'!B:B,A718,'AV-Bewegungsdaten'!C:C),3)</f>
        <v>0</v>
      </c>
      <c r="Q718" s="324">
        <f>ROUND(SUMIF('AV-Bewegungsdaten'!B:B,$A718,'AV-Bewegungsdaten'!D:D),2)</f>
        <v>0</v>
      </c>
      <c r="T718" s="327"/>
      <c r="U718" s="326">
        <f>ROUND(SUMIF('DV-Bewegungsdaten'!B:B,Kategorien!A718,'DV-Bewegungsdaten'!D:D),3)</f>
        <v>0</v>
      </c>
      <c r="V718" s="324">
        <f>ROUND(SUMIF('DV-Bewegungsdaten'!B:B,Kategorien!A718,'DV-Bewegungsdaten'!E:E),3)</f>
        <v>0</v>
      </c>
      <c r="AD718" s="390">
        <f t="shared" si="133"/>
        <v>17.170999999999999</v>
      </c>
      <c r="AE718" s="390">
        <f t="shared" si="134"/>
        <v>17.827999999999999</v>
      </c>
      <c r="AF718" s="390">
        <f t="shared" si="135"/>
        <v>19.047000000000001</v>
      </c>
      <c r="AG718" s="390">
        <f t="shared" si="136"/>
        <v>18.413999999999998</v>
      </c>
      <c r="AH718" s="390">
        <f t="shared" si="137"/>
        <v>18.326000000000001</v>
      </c>
      <c r="AI718" s="390">
        <f t="shared" si="138"/>
        <v>18.858000000000001</v>
      </c>
      <c r="AJ718" s="390">
        <f t="shared" si="139"/>
        <v>18.140999999999998</v>
      </c>
      <c r="AK718" s="390">
        <f t="shared" si="140"/>
        <v>18.425000000000001</v>
      </c>
      <c r="AL718" s="390">
        <f t="shared" si="141"/>
        <v>18.535</v>
      </c>
      <c r="AM718" s="390">
        <f t="shared" si="142"/>
        <v>18.416</v>
      </c>
      <c r="AN718" s="390">
        <f t="shared" si="143"/>
        <v>18.009999999999998</v>
      </c>
      <c r="AO718" s="390">
        <f t="shared" si="144"/>
        <v>18.913</v>
      </c>
    </row>
    <row r="719" spans="1:41" ht="15" customHeight="1" x14ac:dyDescent="0.25">
      <c r="A719" s="127" t="s">
        <v>1495</v>
      </c>
      <c r="B719" s="125" t="s">
        <v>2077</v>
      </c>
      <c r="C719" s="125" t="s">
        <v>3999</v>
      </c>
      <c r="D719" s="125" t="s">
        <v>253</v>
      </c>
      <c r="E719" s="125" t="s">
        <v>2452</v>
      </c>
      <c r="F719" s="126">
        <v>19</v>
      </c>
      <c r="G719" s="126">
        <v>19.2</v>
      </c>
      <c r="H719" s="126">
        <v>15.2</v>
      </c>
      <c r="I719" s="126"/>
      <c r="J719" s="317"/>
      <c r="K719" s="323">
        <f>ROUND(SUMIF('VGT-Bewegungsdaten'!B:B,A719,'VGT-Bewegungsdaten'!C:C),3)</f>
        <v>0</v>
      </c>
      <c r="L719" s="324">
        <f>ROUND(SUMIF('VGT-Bewegungsdaten'!B:B,$A719,'VGT-Bewegungsdaten'!D:D),2)</f>
        <v>0</v>
      </c>
      <c r="N719" s="376" t="s">
        <v>4930</v>
      </c>
      <c r="O719" s="376" t="s">
        <v>4940</v>
      </c>
      <c r="P719" s="326">
        <f>ROUND(SUMIF('AV-Bewegungsdaten'!B:B,A719,'AV-Bewegungsdaten'!C:C),3)</f>
        <v>0</v>
      </c>
      <c r="Q719" s="324">
        <f>ROUND(SUMIF('AV-Bewegungsdaten'!B:B,$A719,'AV-Bewegungsdaten'!D:D),2)</f>
        <v>0</v>
      </c>
      <c r="T719" s="327"/>
      <c r="U719" s="326">
        <f>ROUND(SUMIF('DV-Bewegungsdaten'!B:B,Kategorien!A719,'DV-Bewegungsdaten'!D:D),3)</f>
        <v>0</v>
      </c>
      <c r="V719" s="324">
        <f>ROUND(SUMIF('DV-Bewegungsdaten'!B:B,Kategorien!A719,'DV-Bewegungsdaten'!E:E),3)</f>
        <v>0</v>
      </c>
      <c r="AD719" s="390">
        <f t="shared" si="133"/>
        <v>14.260999999999999</v>
      </c>
      <c r="AE719" s="390">
        <f t="shared" si="134"/>
        <v>14.917999999999999</v>
      </c>
      <c r="AF719" s="390">
        <f t="shared" si="135"/>
        <v>16.137</v>
      </c>
      <c r="AG719" s="390">
        <f t="shared" si="136"/>
        <v>15.504</v>
      </c>
      <c r="AH719" s="390">
        <f t="shared" si="137"/>
        <v>15.416</v>
      </c>
      <c r="AI719" s="390">
        <f t="shared" si="138"/>
        <v>15.948</v>
      </c>
      <c r="AJ719" s="390">
        <f t="shared" si="139"/>
        <v>15.231</v>
      </c>
      <c r="AK719" s="390">
        <f t="shared" si="140"/>
        <v>15.514999999999999</v>
      </c>
      <c r="AL719" s="390">
        <f t="shared" si="141"/>
        <v>15.625</v>
      </c>
      <c r="AM719" s="390">
        <f t="shared" si="142"/>
        <v>15.506</v>
      </c>
      <c r="AN719" s="390">
        <f t="shared" si="143"/>
        <v>15.1</v>
      </c>
      <c r="AO719" s="390">
        <f t="shared" si="144"/>
        <v>16.003</v>
      </c>
    </row>
    <row r="720" spans="1:41" ht="15" customHeight="1" x14ac:dyDescent="0.25">
      <c r="A720" s="127" t="s">
        <v>1496</v>
      </c>
      <c r="B720" s="125" t="s">
        <v>2077</v>
      </c>
      <c r="C720" s="125" t="s">
        <v>3999</v>
      </c>
      <c r="D720" s="125" t="s">
        <v>255</v>
      </c>
      <c r="E720" s="125" t="s">
        <v>1538</v>
      </c>
      <c r="F720" s="126">
        <v>22</v>
      </c>
      <c r="G720" s="126">
        <v>22.2</v>
      </c>
      <c r="H720" s="126">
        <v>17.600000000000001</v>
      </c>
      <c r="I720" s="126"/>
      <c r="J720" s="317"/>
      <c r="K720" s="323">
        <f>ROUND(SUMIF('VGT-Bewegungsdaten'!B:B,A720,'VGT-Bewegungsdaten'!C:C),3)</f>
        <v>0</v>
      </c>
      <c r="L720" s="324">
        <f>ROUND(SUMIF('VGT-Bewegungsdaten'!B:B,$A720,'VGT-Bewegungsdaten'!D:D),2)</f>
        <v>0</v>
      </c>
      <c r="N720" s="376" t="s">
        <v>4930</v>
      </c>
      <c r="O720" s="376" t="s">
        <v>4940</v>
      </c>
      <c r="P720" s="326">
        <f>ROUND(SUMIF('AV-Bewegungsdaten'!B:B,A720,'AV-Bewegungsdaten'!C:C),3)</f>
        <v>0</v>
      </c>
      <c r="Q720" s="324">
        <f>ROUND(SUMIF('AV-Bewegungsdaten'!B:B,$A720,'AV-Bewegungsdaten'!D:D),2)</f>
        <v>0</v>
      </c>
      <c r="T720" s="327"/>
      <c r="U720" s="326">
        <f>ROUND(SUMIF('DV-Bewegungsdaten'!B:B,Kategorien!A720,'DV-Bewegungsdaten'!D:D),3)</f>
        <v>0</v>
      </c>
      <c r="V720" s="324">
        <f>ROUND(SUMIF('DV-Bewegungsdaten'!B:B,Kategorien!A720,'DV-Bewegungsdaten'!E:E),3)</f>
        <v>0</v>
      </c>
      <c r="AD720" s="390">
        <f t="shared" si="133"/>
        <v>17.260999999999999</v>
      </c>
      <c r="AE720" s="390">
        <f t="shared" si="134"/>
        <v>17.917999999999999</v>
      </c>
      <c r="AF720" s="390">
        <f t="shared" si="135"/>
        <v>19.137</v>
      </c>
      <c r="AG720" s="390">
        <f t="shared" si="136"/>
        <v>18.503999999999998</v>
      </c>
      <c r="AH720" s="390">
        <f t="shared" si="137"/>
        <v>18.416</v>
      </c>
      <c r="AI720" s="390">
        <f t="shared" si="138"/>
        <v>18.948</v>
      </c>
      <c r="AJ720" s="390">
        <f t="shared" si="139"/>
        <v>18.230999999999998</v>
      </c>
      <c r="AK720" s="390">
        <f t="shared" si="140"/>
        <v>18.515000000000001</v>
      </c>
      <c r="AL720" s="390">
        <f t="shared" si="141"/>
        <v>18.625</v>
      </c>
      <c r="AM720" s="390">
        <f t="shared" si="142"/>
        <v>18.506</v>
      </c>
      <c r="AN720" s="390">
        <f t="shared" si="143"/>
        <v>18.100000000000001</v>
      </c>
      <c r="AO720" s="390">
        <f t="shared" si="144"/>
        <v>19.003</v>
      </c>
    </row>
    <row r="721" spans="1:41" ht="15" customHeight="1" x14ac:dyDescent="0.25">
      <c r="A721" s="127" t="s">
        <v>1497</v>
      </c>
      <c r="B721" s="125" t="s">
        <v>2077</v>
      </c>
      <c r="C721" s="125" t="s">
        <v>3999</v>
      </c>
      <c r="D721" s="125" t="s">
        <v>257</v>
      </c>
      <c r="E721" s="125" t="s">
        <v>1541</v>
      </c>
      <c r="F721" s="126">
        <v>22</v>
      </c>
      <c r="G721" s="126">
        <v>22.2</v>
      </c>
      <c r="H721" s="126">
        <v>17.600000000000001</v>
      </c>
      <c r="I721" s="126"/>
      <c r="J721" s="317"/>
      <c r="K721" s="323">
        <f>ROUND(SUMIF('VGT-Bewegungsdaten'!B:B,A721,'VGT-Bewegungsdaten'!C:C),3)</f>
        <v>0</v>
      </c>
      <c r="L721" s="324">
        <f>ROUND(SUMIF('VGT-Bewegungsdaten'!B:B,$A721,'VGT-Bewegungsdaten'!D:D),2)</f>
        <v>0</v>
      </c>
      <c r="N721" s="376" t="s">
        <v>4930</v>
      </c>
      <c r="O721" s="376" t="s">
        <v>4940</v>
      </c>
      <c r="P721" s="326">
        <f>ROUND(SUMIF('AV-Bewegungsdaten'!B:B,A721,'AV-Bewegungsdaten'!C:C),3)</f>
        <v>0</v>
      </c>
      <c r="Q721" s="324">
        <f>ROUND(SUMIF('AV-Bewegungsdaten'!B:B,$A721,'AV-Bewegungsdaten'!D:D),2)</f>
        <v>0</v>
      </c>
      <c r="T721" s="327"/>
      <c r="U721" s="326">
        <f>ROUND(SUMIF('DV-Bewegungsdaten'!B:B,Kategorien!A721,'DV-Bewegungsdaten'!D:D),3)</f>
        <v>0</v>
      </c>
      <c r="V721" s="324">
        <f>ROUND(SUMIF('DV-Bewegungsdaten'!B:B,Kategorien!A721,'DV-Bewegungsdaten'!E:E),3)</f>
        <v>0</v>
      </c>
      <c r="AD721" s="390">
        <f t="shared" ref="AD721:AD784" si="145">MAX(0,$G721-AR$9)</f>
        <v>17.260999999999999</v>
      </c>
      <c r="AE721" s="390">
        <f t="shared" ref="AE721:AE784" si="146">MAX(0,$G721-AS$9)</f>
        <v>17.917999999999999</v>
      </c>
      <c r="AF721" s="390">
        <f t="shared" ref="AF721:AF784" si="147">MAX(0,$G721-AT$9)</f>
        <v>19.137</v>
      </c>
      <c r="AG721" s="390">
        <f t="shared" ref="AG721:AG784" si="148">MAX(0,$G721-AU$9)</f>
        <v>18.503999999999998</v>
      </c>
      <c r="AH721" s="390">
        <f t="shared" ref="AH721:AH784" si="149">MAX(0,$G721-AV$9)</f>
        <v>18.416</v>
      </c>
      <c r="AI721" s="390">
        <f t="shared" ref="AI721:AI784" si="150">MAX(0,$G721-AW$9)</f>
        <v>18.948</v>
      </c>
      <c r="AJ721" s="390">
        <f t="shared" ref="AJ721:AJ784" si="151">MAX(0,$G721-AX$9)</f>
        <v>18.230999999999998</v>
      </c>
      <c r="AK721" s="390">
        <f t="shared" ref="AK721:AK784" si="152">MAX(0,$G721-AY$9)</f>
        <v>18.515000000000001</v>
      </c>
      <c r="AL721" s="390">
        <f t="shared" ref="AL721:AL784" si="153">MAX(0,$G721-AZ$9)</f>
        <v>18.625</v>
      </c>
      <c r="AM721" s="390">
        <f t="shared" ref="AM721:AM784" si="154">MAX(0,$G721-BA$9)</f>
        <v>18.506</v>
      </c>
      <c r="AN721" s="390">
        <f t="shared" ref="AN721:AN784" si="155">MAX(0,$G721-BB$9)</f>
        <v>18.100000000000001</v>
      </c>
      <c r="AO721" s="390">
        <f t="shared" ref="AO721:AO784" si="156">MAX(0,$G721-BC$9)</f>
        <v>19.003</v>
      </c>
    </row>
    <row r="722" spans="1:41" ht="15" customHeight="1" x14ac:dyDescent="0.25">
      <c r="A722" s="127" t="s">
        <v>2651</v>
      </c>
      <c r="B722" s="125" t="s">
        <v>2077</v>
      </c>
      <c r="C722" s="125" t="s">
        <v>3999</v>
      </c>
      <c r="D722" s="125" t="s">
        <v>2585</v>
      </c>
      <c r="E722" s="125" t="s">
        <v>2545</v>
      </c>
      <c r="F722" s="126">
        <v>21.97</v>
      </c>
      <c r="G722" s="126">
        <v>22.169999999999998</v>
      </c>
      <c r="H722" s="126">
        <v>17.579999999999998</v>
      </c>
      <c r="I722" s="126"/>
      <c r="J722" s="317"/>
      <c r="K722" s="323">
        <f>ROUND(SUMIF('VGT-Bewegungsdaten'!B:B,A722,'VGT-Bewegungsdaten'!C:C),3)</f>
        <v>0</v>
      </c>
      <c r="L722" s="324">
        <f>ROUND(SUMIF('VGT-Bewegungsdaten'!B:B,$A722,'VGT-Bewegungsdaten'!D:D),2)</f>
        <v>0</v>
      </c>
      <c r="N722" s="376" t="s">
        <v>4930</v>
      </c>
      <c r="O722" s="376" t="s">
        <v>4940</v>
      </c>
      <c r="P722" s="326">
        <f>ROUND(SUMIF('AV-Bewegungsdaten'!B:B,A722,'AV-Bewegungsdaten'!C:C),3)</f>
        <v>0</v>
      </c>
      <c r="Q722" s="324">
        <f>ROUND(SUMIF('AV-Bewegungsdaten'!B:B,$A722,'AV-Bewegungsdaten'!D:D),2)</f>
        <v>0</v>
      </c>
      <c r="T722" s="327"/>
      <c r="U722" s="326">
        <f>ROUND(SUMIF('DV-Bewegungsdaten'!B:B,Kategorien!A722,'DV-Bewegungsdaten'!D:D),3)</f>
        <v>0</v>
      </c>
      <c r="V722" s="324">
        <f>ROUND(SUMIF('DV-Bewegungsdaten'!B:B,Kategorien!A722,'DV-Bewegungsdaten'!E:E),3)</f>
        <v>0</v>
      </c>
      <c r="AD722" s="390">
        <f t="shared" si="145"/>
        <v>17.230999999999998</v>
      </c>
      <c r="AE722" s="390">
        <f t="shared" si="146"/>
        <v>17.887999999999998</v>
      </c>
      <c r="AF722" s="390">
        <f t="shared" si="147"/>
        <v>19.106999999999999</v>
      </c>
      <c r="AG722" s="390">
        <f t="shared" si="148"/>
        <v>18.473999999999997</v>
      </c>
      <c r="AH722" s="390">
        <f t="shared" si="149"/>
        <v>18.385999999999999</v>
      </c>
      <c r="AI722" s="390">
        <f t="shared" si="150"/>
        <v>18.917999999999999</v>
      </c>
      <c r="AJ722" s="390">
        <f t="shared" si="151"/>
        <v>18.200999999999997</v>
      </c>
      <c r="AK722" s="390">
        <f t="shared" si="152"/>
        <v>18.484999999999999</v>
      </c>
      <c r="AL722" s="390">
        <f t="shared" si="153"/>
        <v>18.594999999999999</v>
      </c>
      <c r="AM722" s="390">
        <f t="shared" si="154"/>
        <v>18.475999999999999</v>
      </c>
      <c r="AN722" s="390">
        <f t="shared" si="155"/>
        <v>18.07</v>
      </c>
      <c r="AO722" s="390">
        <f t="shared" si="156"/>
        <v>18.972999999999999</v>
      </c>
    </row>
    <row r="723" spans="1:41" ht="15" customHeight="1" x14ac:dyDescent="0.25">
      <c r="A723" s="127" t="s">
        <v>3395</v>
      </c>
      <c r="B723" s="125" t="s">
        <v>2077</v>
      </c>
      <c r="C723" s="125" t="s">
        <v>3999</v>
      </c>
      <c r="D723" s="125" t="s">
        <v>3329</v>
      </c>
      <c r="E723" s="125" t="s">
        <v>3289</v>
      </c>
      <c r="F723" s="126">
        <v>21.939999999999998</v>
      </c>
      <c r="G723" s="126">
        <v>22.139999999999997</v>
      </c>
      <c r="H723" s="126">
        <v>17.55</v>
      </c>
      <c r="I723" s="126"/>
      <c r="J723" s="317"/>
      <c r="K723" s="323">
        <f>ROUND(SUMIF('VGT-Bewegungsdaten'!B:B,A723,'VGT-Bewegungsdaten'!C:C),3)</f>
        <v>0</v>
      </c>
      <c r="L723" s="324">
        <f>ROUND(SUMIF('VGT-Bewegungsdaten'!B:B,$A723,'VGT-Bewegungsdaten'!D:D),2)</f>
        <v>0</v>
      </c>
      <c r="N723" s="376" t="s">
        <v>4930</v>
      </c>
      <c r="O723" s="376" t="s">
        <v>4940</v>
      </c>
      <c r="P723" s="326">
        <f>ROUND(SUMIF('AV-Bewegungsdaten'!B:B,A723,'AV-Bewegungsdaten'!C:C),3)</f>
        <v>0</v>
      </c>
      <c r="Q723" s="324">
        <f>ROUND(SUMIF('AV-Bewegungsdaten'!B:B,$A723,'AV-Bewegungsdaten'!D:D),2)</f>
        <v>0</v>
      </c>
      <c r="T723" s="327"/>
      <c r="U723" s="326">
        <f>ROUND(SUMIF('DV-Bewegungsdaten'!B:B,Kategorien!A723,'DV-Bewegungsdaten'!D:D),3)</f>
        <v>0</v>
      </c>
      <c r="V723" s="324">
        <f>ROUND(SUMIF('DV-Bewegungsdaten'!B:B,Kategorien!A723,'DV-Bewegungsdaten'!E:E),3)</f>
        <v>0</v>
      </c>
      <c r="AD723" s="390">
        <f t="shared" si="145"/>
        <v>17.200999999999997</v>
      </c>
      <c r="AE723" s="390">
        <f t="shared" si="146"/>
        <v>17.857999999999997</v>
      </c>
      <c r="AF723" s="390">
        <f t="shared" si="147"/>
        <v>19.076999999999998</v>
      </c>
      <c r="AG723" s="390">
        <f t="shared" si="148"/>
        <v>18.443999999999996</v>
      </c>
      <c r="AH723" s="390">
        <f t="shared" si="149"/>
        <v>18.355999999999998</v>
      </c>
      <c r="AI723" s="390">
        <f t="shared" si="150"/>
        <v>18.887999999999998</v>
      </c>
      <c r="AJ723" s="390">
        <f t="shared" si="151"/>
        <v>18.170999999999996</v>
      </c>
      <c r="AK723" s="390">
        <f t="shared" si="152"/>
        <v>18.454999999999998</v>
      </c>
      <c r="AL723" s="390">
        <f t="shared" si="153"/>
        <v>18.564999999999998</v>
      </c>
      <c r="AM723" s="390">
        <f t="shared" si="154"/>
        <v>18.445999999999998</v>
      </c>
      <c r="AN723" s="390">
        <f t="shared" si="155"/>
        <v>18.04</v>
      </c>
      <c r="AO723" s="390">
        <f t="shared" si="156"/>
        <v>18.942999999999998</v>
      </c>
    </row>
    <row r="724" spans="1:41" ht="15" customHeight="1" x14ac:dyDescent="0.25">
      <c r="A724" s="127" t="s">
        <v>4157</v>
      </c>
      <c r="B724" s="125" t="s">
        <v>2077</v>
      </c>
      <c r="C724" s="125" t="s">
        <v>3999</v>
      </c>
      <c r="D724" s="125" t="s">
        <v>4091</v>
      </c>
      <c r="E724" s="125" t="s">
        <v>4051</v>
      </c>
      <c r="F724" s="126">
        <v>21.91</v>
      </c>
      <c r="G724" s="126">
        <v>22.11</v>
      </c>
      <c r="H724" s="126">
        <v>17.53</v>
      </c>
      <c r="I724" s="126"/>
      <c r="J724" s="317"/>
      <c r="K724" s="323">
        <f>ROUND(SUMIF('VGT-Bewegungsdaten'!B:B,A724,'VGT-Bewegungsdaten'!C:C),3)</f>
        <v>0</v>
      </c>
      <c r="L724" s="324">
        <f>ROUND(SUMIF('VGT-Bewegungsdaten'!B:B,$A724,'VGT-Bewegungsdaten'!D:D),2)</f>
        <v>0</v>
      </c>
      <c r="N724" s="376" t="s">
        <v>4930</v>
      </c>
      <c r="O724" s="376" t="s">
        <v>4940</v>
      </c>
      <c r="P724" s="326">
        <f>ROUND(SUMIF('AV-Bewegungsdaten'!B:B,A724,'AV-Bewegungsdaten'!C:C),3)</f>
        <v>0</v>
      </c>
      <c r="Q724" s="324">
        <f>ROUND(SUMIF('AV-Bewegungsdaten'!B:B,$A724,'AV-Bewegungsdaten'!D:D),2)</f>
        <v>0</v>
      </c>
      <c r="T724" s="327"/>
      <c r="U724" s="326">
        <f>ROUND(SUMIF('DV-Bewegungsdaten'!B:B,Kategorien!A724,'DV-Bewegungsdaten'!D:D),3)</f>
        <v>0</v>
      </c>
      <c r="V724" s="324">
        <f>ROUND(SUMIF('DV-Bewegungsdaten'!B:B,Kategorien!A724,'DV-Bewegungsdaten'!E:E),3)</f>
        <v>0</v>
      </c>
      <c r="AD724" s="390">
        <f t="shared" si="145"/>
        <v>17.170999999999999</v>
      </c>
      <c r="AE724" s="390">
        <f t="shared" si="146"/>
        <v>17.827999999999999</v>
      </c>
      <c r="AF724" s="390">
        <f t="shared" si="147"/>
        <v>19.047000000000001</v>
      </c>
      <c r="AG724" s="390">
        <f t="shared" si="148"/>
        <v>18.413999999999998</v>
      </c>
      <c r="AH724" s="390">
        <f t="shared" si="149"/>
        <v>18.326000000000001</v>
      </c>
      <c r="AI724" s="390">
        <f t="shared" si="150"/>
        <v>18.858000000000001</v>
      </c>
      <c r="AJ724" s="390">
        <f t="shared" si="151"/>
        <v>18.140999999999998</v>
      </c>
      <c r="AK724" s="390">
        <f t="shared" si="152"/>
        <v>18.425000000000001</v>
      </c>
      <c r="AL724" s="390">
        <f t="shared" si="153"/>
        <v>18.535</v>
      </c>
      <c r="AM724" s="390">
        <f t="shared" si="154"/>
        <v>18.416</v>
      </c>
      <c r="AN724" s="390">
        <f t="shared" si="155"/>
        <v>18.009999999999998</v>
      </c>
      <c r="AO724" s="390">
        <f t="shared" si="156"/>
        <v>18.913</v>
      </c>
    </row>
    <row r="725" spans="1:41" ht="15" customHeight="1" x14ac:dyDescent="0.25">
      <c r="A725" s="127" t="s">
        <v>1498</v>
      </c>
      <c r="B725" s="125" t="s">
        <v>2077</v>
      </c>
      <c r="C725" s="125" t="s">
        <v>3999</v>
      </c>
      <c r="D725" s="125" t="s">
        <v>259</v>
      </c>
      <c r="E725" s="125" t="s">
        <v>2452</v>
      </c>
      <c r="F725" s="126">
        <v>20</v>
      </c>
      <c r="G725" s="126">
        <v>20.2</v>
      </c>
      <c r="H725" s="126">
        <v>16</v>
      </c>
      <c r="I725" s="126"/>
      <c r="J725" s="317"/>
      <c r="K725" s="323">
        <f>ROUND(SUMIF('VGT-Bewegungsdaten'!B:B,A725,'VGT-Bewegungsdaten'!C:C),3)</f>
        <v>0</v>
      </c>
      <c r="L725" s="324">
        <f>ROUND(SUMIF('VGT-Bewegungsdaten'!B:B,$A725,'VGT-Bewegungsdaten'!D:D),2)</f>
        <v>0</v>
      </c>
      <c r="N725" s="376" t="s">
        <v>4930</v>
      </c>
      <c r="O725" s="376" t="s">
        <v>4940</v>
      </c>
      <c r="P725" s="326">
        <f>ROUND(SUMIF('AV-Bewegungsdaten'!B:B,A725,'AV-Bewegungsdaten'!C:C),3)</f>
        <v>0</v>
      </c>
      <c r="Q725" s="324">
        <f>ROUND(SUMIF('AV-Bewegungsdaten'!B:B,$A725,'AV-Bewegungsdaten'!D:D),2)</f>
        <v>0</v>
      </c>
      <c r="T725" s="327"/>
      <c r="U725" s="326">
        <f>ROUND(SUMIF('DV-Bewegungsdaten'!B:B,Kategorien!A725,'DV-Bewegungsdaten'!D:D),3)</f>
        <v>0</v>
      </c>
      <c r="V725" s="324">
        <f>ROUND(SUMIF('DV-Bewegungsdaten'!B:B,Kategorien!A725,'DV-Bewegungsdaten'!E:E),3)</f>
        <v>0</v>
      </c>
      <c r="AD725" s="390">
        <f t="shared" si="145"/>
        <v>15.260999999999999</v>
      </c>
      <c r="AE725" s="390">
        <f t="shared" si="146"/>
        <v>15.917999999999999</v>
      </c>
      <c r="AF725" s="390">
        <f t="shared" si="147"/>
        <v>17.137</v>
      </c>
      <c r="AG725" s="390">
        <f t="shared" si="148"/>
        <v>16.503999999999998</v>
      </c>
      <c r="AH725" s="390">
        <f t="shared" si="149"/>
        <v>16.416</v>
      </c>
      <c r="AI725" s="390">
        <f t="shared" si="150"/>
        <v>16.948</v>
      </c>
      <c r="AJ725" s="390">
        <f t="shared" si="151"/>
        <v>16.230999999999998</v>
      </c>
      <c r="AK725" s="390">
        <f t="shared" si="152"/>
        <v>16.515000000000001</v>
      </c>
      <c r="AL725" s="390">
        <f t="shared" si="153"/>
        <v>16.625</v>
      </c>
      <c r="AM725" s="390">
        <f t="shared" si="154"/>
        <v>16.506</v>
      </c>
      <c r="AN725" s="390">
        <f t="shared" si="155"/>
        <v>16.100000000000001</v>
      </c>
      <c r="AO725" s="390">
        <f t="shared" si="156"/>
        <v>17.003</v>
      </c>
    </row>
    <row r="726" spans="1:41" ht="15" customHeight="1" x14ac:dyDescent="0.25">
      <c r="A726" s="127" t="s">
        <v>1499</v>
      </c>
      <c r="B726" s="125" t="s">
        <v>2077</v>
      </c>
      <c r="C726" s="125" t="s">
        <v>3999</v>
      </c>
      <c r="D726" s="125" t="s">
        <v>261</v>
      </c>
      <c r="E726" s="125" t="s">
        <v>1538</v>
      </c>
      <c r="F726" s="126">
        <v>23</v>
      </c>
      <c r="G726" s="126">
        <v>23.2</v>
      </c>
      <c r="H726" s="126">
        <v>18.399999999999999</v>
      </c>
      <c r="I726" s="126"/>
      <c r="J726" s="317"/>
      <c r="K726" s="323">
        <f>ROUND(SUMIF('VGT-Bewegungsdaten'!B:B,A726,'VGT-Bewegungsdaten'!C:C),3)</f>
        <v>0</v>
      </c>
      <c r="L726" s="324">
        <f>ROUND(SUMIF('VGT-Bewegungsdaten'!B:B,$A726,'VGT-Bewegungsdaten'!D:D),2)</f>
        <v>0</v>
      </c>
      <c r="N726" s="376" t="s">
        <v>4930</v>
      </c>
      <c r="O726" s="376" t="s">
        <v>4940</v>
      </c>
      <c r="P726" s="326">
        <f>ROUND(SUMIF('AV-Bewegungsdaten'!B:B,A726,'AV-Bewegungsdaten'!C:C),3)</f>
        <v>0</v>
      </c>
      <c r="Q726" s="324">
        <f>ROUND(SUMIF('AV-Bewegungsdaten'!B:B,$A726,'AV-Bewegungsdaten'!D:D),2)</f>
        <v>0</v>
      </c>
      <c r="T726" s="327"/>
      <c r="U726" s="326">
        <f>ROUND(SUMIF('DV-Bewegungsdaten'!B:B,Kategorien!A726,'DV-Bewegungsdaten'!D:D),3)</f>
        <v>0</v>
      </c>
      <c r="V726" s="324">
        <f>ROUND(SUMIF('DV-Bewegungsdaten'!B:B,Kategorien!A726,'DV-Bewegungsdaten'!E:E),3)</f>
        <v>0</v>
      </c>
      <c r="AD726" s="390">
        <f t="shared" si="145"/>
        <v>18.260999999999999</v>
      </c>
      <c r="AE726" s="390">
        <f t="shared" si="146"/>
        <v>18.917999999999999</v>
      </c>
      <c r="AF726" s="390">
        <f t="shared" si="147"/>
        <v>20.137</v>
      </c>
      <c r="AG726" s="390">
        <f t="shared" si="148"/>
        <v>19.503999999999998</v>
      </c>
      <c r="AH726" s="390">
        <f t="shared" si="149"/>
        <v>19.416</v>
      </c>
      <c r="AI726" s="390">
        <f t="shared" si="150"/>
        <v>19.948</v>
      </c>
      <c r="AJ726" s="390">
        <f t="shared" si="151"/>
        <v>19.230999999999998</v>
      </c>
      <c r="AK726" s="390">
        <f t="shared" si="152"/>
        <v>19.515000000000001</v>
      </c>
      <c r="AL726" s="390">
        <f t="shared" si="153"/>
        <v>19.625</v>
      </c>
      <c r="AM726" s="390">
        <f t="shared" si="154"/>
        <v>19.506</v>
      </c>
      <c r="AN726" s="390">
        <f t="shared" si="155"/>
        <v>19.100000000000001</v>
      </c>
      <c r="AO726" s="390">
        <f t="shared" si="156"/>
        <v>20.003</v>
      </c>
    </row>
    <row r="727" spans="1:41" ht="15" customHeight="1" x14ac:dyDescent="0.25">
      <c r="A727" s="127" t="s">
        <v>1500</v>
      </c>
      <c r="B727" s="125" t="s">
        <v>2077</v>
      </c>
      <c r="C727" s="125" t="s">
        <v>3999</v>
      </c>
      <c r="D727" s="125" t="s">
        <v>263</v>
      </c>
      <c r="E727" s="125" t="s">
        <v>1541</v>
      </c>
      <c r="F727" s="126">
        <v>23</v>
      </c>
      <c r="G727" s="126">
        <v>23.2</v>
      </c>
      <c r="H727" s="126">
        <v>18.399999999999999</v>
      </c>
      <c r="I727" s="126"/>
      <c r="J727" s="317"/>
      <c r="K727" s="323">
        <f>ROUND(SUMIF('VGT-Bewegungsdaten'!B:B,A727,'VGT-Bewegungsdaten'!C:C),3)</f>
        <v>0</v>
      </c>
      <c r="L727" s="324">
        <f>ROUND(SUMIF('VGT-Bewegungsdaten'!B:B,$A727,'VGT-Bewegungsdaten'!D:D),2)</f>
        <v>0</v>
      </c>
      <c r="N727" s="376" t="s">
        <v>4930</v>
      </c>
      <c r="O727" s="376" t="s">
        <v>4940</v>
      </c>
      <c r="P727" s="326">
        <f>ROUND(SUMIF('AV-Bewegungsdaten'!B:B,A727,'AV-Bewegungsdaten'!C:C),3)</f>
        <v>0</v>
      </c>
      <c r="Q727" s="324">
        <f>ROUND(SUMIF('AV-Bewegungsdaten'!B:B,$A727,'AV-Bewegungsdaten'!D:D),2)</f>
        <v>0</v>
      </c>
      <c r="T727" s="327"/>
      <c r="U727" s="326">
        <f>ROUND(SUMIF('DV-Bewegungsdaten'!B:B,Kategorien!A727,'DV-Bewegungsdaten'!D:D),3)</f>
        <v>0</v>
      </c>
      <c r="V727" s="324">
        <f>ROUND(SUMIF('DV-Bewegungsdaten'!B:B,Kategorien!A727,'DV-Bewegungsdaten'!E:E),3)</f>
        <v>0</v>
      </c>
      <c r="AD727" s="390">
        <f t="shared" si="145"/>
        <v>18.260999999999999</v>
      </c>
      <c r="AE727" s="390">
        <f t="shared" si="146"/>
        <v>18.917999999999999</v>
      </c>
      <c r="AF727" s="390">
        <f t="shared" si="147"/>
        <v>20.137</v>
      </c>
      <c r="AG727" s="390">
        <f t="shared" si="148"/>
        <v>19.503999999999998</v>
      </c>
      <c r="AH727" s="390">
        <f t="shared" si="149"/>
        <v>19.416</v>
      </c>
      <c r="AI727" s="390">
        <f t="shared" si="150"/>
        <v>19.948</v>
      </c>
      <c r="AJ727" s="390">
        <f t="shared" si="151"/>
        <v>19.230999999999998</v>
      </c>
      <c r="AK727" s="390">
        <f t="shared" si="152"/>
        <v>19.515000000000001</v>
      </c>
      <c r="AL727" s="390">
        <f t="shared" si="153"/>
        <v>19.625</v>
      </c>
      <c r="AM727" s="390">
        <f t="shared" si="154"/>
        <v>19.506</v>
      </c>
      <c r="AN727" s="390">
        <f t="shared" si="155"/>
        <v>19.100000000000001</v>
      </c>
      <c r="AO727" s="390">
        <f t="shared" si="156"/>
        <v>20.003</v>
      </c>
    </row>
    <row r="728" spans="1:41" ht="15" customHeight="1" x14ac:dyDescent="0.25">
      <c r="A728" s="127" t="s">
        <v>2652</v>
      </c>
      <c r="B728" s="125" t="s">
        <v>2077</v>
      </c>
      <c r="C728" s="125" t="s">
        <v>3999</v>
      </c>
      <c r="D728" s="125" t="s">
        <v>2587</v>
      </c>
      <c r="E728" s="125" t="s">
        <v>2545</v>
      </c>
      <c r="F728" s="126">
        <v>22.97</v>
      </c>
      <c r="G728" s="126">
        <v>23.169999999999998</v>
      </c>
      <c r="H728" s="126">
        <v>18.38</v>
      </c>
      <c r="I728" s="126"/>
      <c r="J728" s="317"/>
      <c r="K728" s="323">
        <f>ROUND(SUMIF('VGT-Bewegungsdaten'!B:B,A728,'VGT-Bewegungsdaten'!C:C),3)</f>
        <v>0</v>
      </c>
      <c r="L728" s="324">
        <f>ROUND(SUMIF('VGT-Bewegungsdaten'!B:B,$A728,'VGT-Bewegungsdaten'!D:D),2)</f>
        <v>0</v>
      </c>
      <c r="N728" s="376" t="s">
        <v>4930</v>
      </c>
      <c r="O728" s="376" t="s">
        <v>4940</v>
      </c>
      <c r="P728" s="326">
        <f>ROUND(SUMIF('AV-Bewegungsdaten'!B:B,A728,'AV-Bewegungsdaten'!C:C),3)</f>
        <v>0</v>
      </c>
      <c r="Q728" s="324">
        <f>ROUND(SUMIF('AV-Bewegungsdaten'!B:B,$A728,'AV-Bewegungsdaten'!D:D),2)</f>
        <v>0</v>
      </c>
      <c r="T728" s="327"/>
      <c r="U728" s="326">
        <f>ROUND(SUMIF('DV-Bewegungsdaten'!B:B,Kategorien!A728,'DV-Bewegungsdaten'!D:D),3)</f>
        <v>0</v>
      </c>
      <c r="V728" s="324">
        <f>ROUND(SUMIF('DV-Bewegungsdaten'!B:B,Kategorien!A728,'DV-Bewegungsdaten'!E:E),3)</f>
        <v>0</v>
      </c>
      <c r="AD728" s="390">
        <f t="shared" si="145"/>
        <v>18.230999999999998</v>
      </c>
      <c r="AE728" s="390">
        <f t="shared" si="146"/>
        <v>18.887999999999998</v>
      </c>
      <c r="AF728" s="390">
        <f t="shared" si="147"/>
        <v>20.106999999999999</v>
      </c>
      <c r="AG728" s="390">
        <f t="shared" si="148"/>
        <v>19.473999999999997</v>
      </c>
      <c r="AH728" s="390">
        <f t="shared" si="149"/>
        <v>19.385999999999999</v>
      </c>
      <c r="AI728" s="390">
        <f t="shared" si="150"/>
        <v>19.917999999999999</v>
      </c>
      <c r="AJ728" s="390">
        <f t="shared" si="151"/>
        <v>19.200999999999997</v>
      </c>
      <c r="AK728" s="390">
        <f t="shared" si="152"/>
        <v>19.484999999999999</v>
      </c>
      <c r="AL728" s="390">
        <f t="shared" si="153"/>
        <v>19.594999999999999</v>
      </c>
      <c r="AM728" s="390">
        <f t="shared" si="154"/>
        <v>19.475999999999999</v>
      </c>
      <c r="AN728" s="390">
        <f t="shared" si="155"/>
        <v>19.07</v>
      </c>
      <c r="AO728" s="390">
        <f t="shared" si="156"/>
        <v>19.972999999999999</v>
      </c>
    </row>
    <row r="729" spans="1:41" ht="15" customHeight="1" x14ac:dyDescent="0.25">
      <c r="A729" s="127" t="s">
        <v>3396</v>
      </c>
      <c r="B729" s="125" t="s">
        <v>2077</v>
      </c>
      <c r="C729" s="125" t="s">
        <v>3999</v>
      </c>
      <c r="D729" s="125" t="s">
        <v>3331</v>
      </c>
      <c r="E729" s="125" t="s">
        <v>3289</v>
      </c>
      <c r="F729" s="126">
        <v>22.939999999999998</v>
      </c>
      <c r="G729" s="126">
        <v>23.139999999999997</v>
      </c>
      <c r="H729" s="126">
        <v>18.350000000000001</v>
      </c>
      <c r="I729" s="126"/>
      <c r="J729" s="317"/>
      <c r="K729" s="323">
        <f>ROUND(SUMIF('VGT-Bewegungsdaten'!B:B,A729,'VGT-Bewegungsdaten'!C:C),3)</f>
        <v>0</v>
      </c>
      <c r="L729" s="324">
        <f>ROUND(SUMIF('VGT-Bewegungsdaten'!B:B,$A729,'VGT-Bewegungsdaten'!D:D),2)</f>
        <v>0</v>
      </c>
      <c r="N729" s="376" t="s">
        <v>4930</v>
      </c>
      <c r="O729" s="376" t="s">
        <v>4940</v>
      </c>
      <c r="P729" s="326">
        <f>ROUND(SUMIF('AV-Bewegungsdaten'!B:B,A729,'AV-Bewegungsdaten'!C:C),3)</f>
        <v>0</v>
      </c>
      <c r="Q729" s="324">
        <f>ROUND(SUMIF('AV-Bewegungsdaten'!B:B,$A729,'AV-Bewegungsdaten'!D:D),2)</f>
        <v>0</v>
      </c>
      <c r="T729" s="327"/>
      <c r="U729" s="326">
        <f>ROUND(SUMIF('DV-Bewegungsdaten'!B:B,Kategorien!A729,'DV-Bewegungsdaten'!D:D),3)</f>
        <v>0</v>
      </c>
      <c r="V729" s="324">
        <f>ROUND(SUMIF('DV-Bewegungsdaten'!B:B,Kategorien!A729,'DV-Bewegungsdaten'!E:E),3)</f>
        <v>0</v>
      </c>
      <c r="AD729" s="390">
        <f t="shared" si="145"/>
        <v>18.200999999999997</v>
      </c>
      <c r="AE729" s="390">
        <f t="shared" si="146"/>
        <v>18.857999999999997</v>
      </c>
      <c r="AF729" s="390">
        <f t="shared" si="147"/>
        <v>20.076999999999998</v>
      </c>
      <c r="AG729" s="390">
        <f t="shared" si="148"/>
        <v>19.443999999999996</v>
      </c>
      <c r="AH729" s="390">
        <f t="shared" si="149"/>
        <v>19.355999999999998</v>
      </c>
      <c r="AI729" s="390">
        <f t="shared" si="150"/>
        <v>19.887999999999998</v>
      </c>
      <c r="AJ729" s="390">
        <f t="shared" si="151"/>
        <v>19.170999999999996</v>
      </c>
      <c r="AK729" s="390">
        <f t="shared" si="152"/>
        <v>19.454999999999998</v>
      </c>
      <c r="AL729" s="390">
        <f t="shared" si="153"/>
        <v>19.564999999999998</v>
      </c>
      <c r="AM729" s="390">
        <f t="shared" si="154"/>
        <v>19.445999999999998</v>
      </c>
      <c r="AN729" s="390">
        <f t="shared" si="155"/>
        <v>19.04</v>
      </c>
      <c r="AO729" s="390">
        <f t="shared" si="156"/>
        <v>19.942999999999998</v>
      </c>
    </row>
    <row r="730" spans="1:41" ht="15" customHeight="1" x14ac:dyDescent="0.25">
      <c r="A730" s="127" t="s">
        <v>4158</v>
      </c>
      <c r="B730" s="125" t="s">
        <v>2077</v>
      </c>
      <c r="C730" s="125" t="s">
        <v>3999</v>
      </c>
      <c r="D730" s="125" t="s">
        <v>4093</v>
      </c>
      <c r="E730" s="125" t="s">
        <v>4051</v>
      </c>
      <c r="F730" s="126">
        <v>22.91</v>
      </c>
      <c r="G730" s="126">
        <v>23.11</v>
      </c>
      <c r="H730" s="126">
        <v>18.329999999999998</v>
      </c>
      <c r="I730" s="126"/>
      <c r="J730" s="317"/>
      <c r="K730" s="323">
        <f>ROUND(SUMIF('VGT-Bewegungsdaten'!B:B,A730,'VGT-Bewegungsdaten'!C:C),3)</f>
        <v>0</v>
      </c>
      <c r="L730" s="324">
        <f>ROUND(SUMIF('VGT-Bewegungsdaten'!B:B,$A730,'VGT-Bewegungsdaten'!D:D),2)</f>
        <v>0</v>
      </c>
      <c r="N730" s="376" t="s">
        <v>4930</v>
      </c>
      <c r="O730" s="376" t="s">
        <v>4940</v>
      </c>
      <c r="P730" s="326">
        <f>ROUND(SUMIF('AV-Bewegungsdaten'!B:B,A730,'AV-Bewegungsdaten'!C:C),3)</f>
        <v>0</v>
      </c>
      <c r="Q730" s="324">
        <f>ROUND(SUMIF('AV-Bewegungsdaten'!B:B,$A730,'AV-Bewegungsdaten'!D:D),2)</f>
        <v>0</v>
      </c>
      <c r="T730" s="327"/>
      <c r="U730" s="326">
        <f>ROUND(SUMIF('DV-Bewegungsdaten'!B:B,Kategorien!A730,'DV-Bewegungsdaten'!D:D),3)</f>
        <v>0</v>
      </c>
      <c r="V730" s="324">
        <f>ROUND(SUMIF('DV-Bewegungsdaten'!B:B,Kategorien!A730,'DV-Bewegungsdaten'!E:E),3)</f>
        <v>0</v>
      </c>
      <c r="AD730" s="390">
        <f t="shared" si="145"/>
        <v>18.170999999999999</v>
      </c>
      <c r="AE730" s="390">
        <f t="shared" si="146"/>
        <v>18.827999999999999</v>
      </c>
      <c r="AF730" s="390">
        <f t="shared" si="147"/>
        <v>20.047000000000001</v>
      </c>
      <c r="AG730" s="390">
        <f t="shared" si="148"/>
        <v>19.413999999999998</v>
      </c>
      <c r="AH730" s="390">
        <f t="shared" si="149"/>
        <v>19.326000000000001</v>
      </c>
      <c r="AI730" s="390">
        <f t="shared" si="150"/>
        <v>19.858000000000001</v>
      </c>
      <c r="AJ730" s="390">
        <f t="shared" si="151"/>
        <v>19.140999999999998</v>
      </c>
      <c r="AK730" s="390">
        <f t="shared" si="152"/>
        <v>19.425000000000001</v>
      </c>
      <c r="AL730" s="390">
        <f t="shared" si="153"/>
        <v>19.535</v>
      </c>
      <c r="AM730" s="390">
        <f t="shared" si="154"/>
        <v>19.416</v>
      </c>
      <c r="AN730" s="390">
        <f t="shared" si="155"/>
        <v>19.009999999999998</v>
      </c>
      <c r="AO730" s="390">
        <f t="shared" si="156"/>
        <v>19.913</v>
      </c>
    </row>
    <row r="731" spans="1:41" ht="15" customHeight="1" x14ac:dyDescent="0.25">
      <c r="A731" s="127" t="s">
        <v>1501</v>
      </c>
      <c r="B731" s="125" t="s">
        <v>2077</v>
      </c>
      <c r="C731" s="125" t="s">
        <v>3999</v>
      </c>
      <c r="D731" s="125" t="s">
        <v>265</v>
      </c>
      <c r="E731" s="125" t="s">
        <v>2452</v>
      </c>
      <c r="F731" s="126">
        <v>20</v>
      </c>
      <c r="G731" s="126">
        <v>20.2</v>
      </c>
      <c r="H731" s="126">
        <v>16</v>
      </c>
      <c r="I731" s="126"/>
      <c r="J731" s="317"/>
      <c r="K731" s="323">
        <f>ROUND(SUMIF('VGT-Bewegungsdaten'!B:B,A731,'VGT-Bewegungsdaten'!C:C),3)</f>
        <v>0</v>
      </c>
      <c r="L731" s="324">
        <f>ROUND(SUMIF('VGT-Bewegungsdaten'!B:B,$A731,'VGT-Bewegungsdaten'!D:D),2)</f>
        <v>0</v>
      </c>
      <c r="N731" s="376" t="s">
        <v>4930</v>
      </c>
      <c r="O731" s="376" t="s">
        <v>4940</v>
      </c>
      <c r="P731" s="326">
        <f>ROUND(SUMIF('AV-Bewegungsdaten'!B:B,A731,'AV-Bewegungsdaten'!C:C),3)</f>
        <v>0</v>
      </c>
      <c r="Q731" s="324">
        <f>ROUND(SUMIF('AV-Bewegungsdaten'!B:B,$A731,'AV-Bewegungsdaten'!D:D),2)</f>
        <v>0</v>
      </c>
      <c r="T731" s="327"/>
      <c r="U731" s="326">
        <f>ROUND(SUMIF('DV-Bewegungsdaten'!B:B,Kategorien!A731,'DV-Bewegungsdaten'!D:D),3)</f>
        <v>0</v>
      </c>
      <c r="V731" s="324">
        <f>ROUND(SUMIF('DV-Bewegungsdaten'!B:B,Kategorien!A731,'DV-Bewegungsdaten'!E:E),3)</f>
        <v>0</v>
      </c>
      <c r="AD731" s="390">
        <f t="shared" si="145"/>
        <v>15.260999999999999</v>
      </c>
      <c r="AE731" s="390">
        <f t="shared" si="146"/>
        <v>15.917999999999999</v>
      </c>
      <c r="AF731" s="390">
        <f t="shared" si="147"/>
        <v>17.137</v>
      </c>
      <c r="AG731" s="390">
        <f t="shared" si="148"/>
        <v>16.503999999999998</v>
      </c>
      <c r="AH731" s="390">
        <f t="shared" si="149"/>
        <v>16.416</v>
      </c>
      <c r="AI731" s="390">
        <f t="shared" si="150"/>
        <v>16.948</v>
      </c>
      <c r="AJ731" s="390">
        <f t="shared" si="151"/>
        <v>16.230999999999998</v>
      </c>
      <c r="AK731" s="390">
        <f t="shared" si="152"/>
        <v>16.515000000000001</v>
      </c>
      <c r="AL731" s="390">
        <f t="shared" si="153"/>
        <v>16.625</v>
      </c>
      <c r="AM731" s="390">
        <f t="shared" si="154"/>
        <v>16.506</v>
      </c>
      <c r="AN731" s="390">
        <f t="shared" si="155"/>
        <v>16.100000000000001</v>
      </c>
      <c r="AO731" s="390">
        <f t="shared" si="156"/>
        <v>17.003</v>
      </c>
    </row>
    <row r="732" spans="1:41" ht="15" customHeight="1" x14ac:dyDescent="0.25">
      <c r="A732" s="127" t="s">
        <v>1502</v>
      </c>
      <c r="B732" s="125" t="s">
        <v>2077</v>
      </c>
      <c r="C732" s="125" t="s">
        <v>3999</v>
      </c>
      <c r="D732" s="125" t="s">
        <v>1628</v>
      </c>
      <c r="E732" s="125" t="s">
        <v>1538</v>
      </c>
      <c r="F732" s="126">
        <v>23</v>
      </c>
      <c r="G732" s="126">
        <v>23.2</v>
      </c>
      <c r="H732" s="126">
        <v>18.399999999999999</v>
      </c>
      <c r="I732" s="126"/>
      <c r="J732" s="317"/>
      <c r="K732" s="323">
        <f>ROUND(SUMIF('VGT-Bewegungsdaten'!B:B,A732,'VGT-Bewegungsdaten'!C:C),3)</f>
        <v>0</v>
      </c>
      <c r="L732" s="324">
        <f>ROUND(SUMIF('VGT-Bewegungsdaten'!B:B,$A732,'VGT-Bewegungsdaten'!D:D),2)</f>
        <v>0</v>
      </c>
      <c r="N732" s="376" t="s">
        <v>4930</v>
      </c>
      <c r="O732" s="376" t="s">
        <v>4940</v>
      </c>
      <c r="P732" s="326">
        <f>ROUND(SUMIF('AV-Bewegungsdaten'!B:B,A732,'AV-Bewegungsdaten'!C:C),3)</f>
        <v>0</v>
      </c>
      <c r="Q732" s="324">
        <f>ROUND(SUMIF('AV-Bewegungsdaten'!B:B,$A732,'AV-Bewegungsdaten'!D:D),2)</f>
        <v>0</v>
      </c>
      <c r="T732" s="327"/>
      <c r="U732" s="326">
        <f>ROUND(SUMIF('DV-Bewegungsdaten'!B:B,Kategorien!A732,'DV-Bewegungsdaten'!D:D),3)</f>
        <v>0</v>
      </c>
      <c r="V732" s="324">
        <f>ROUND(SUMIF('DV-Bewegungsdaten'!B:B,Kategorien!A732,'DV-Bewegungsdaten'!E:E),3)</f>
        <v>0</v>
      </c>
      <c r="AD732" s="390">
        <f t="shared" si="145"/>
        <v>18.260999999999999</v>
      </c>
      <c r="AE732" s="390">
        <f t="shared" si="146"/>
        <v>18.917999999999999</v>
      </c>
      <c r="AF732" s="390">
        <f t="shared" si="147"/>
        <v>20.137</v>
      </c>
      <c r="AG732" s="390">
        <f t="shared" si="148"/>
        <v>19.503999999999998</v>
      </c>
      <c r="AH732" s="390">
        <f t="shared" si="149"/>
        <v>19.416</v>
      </c>
      <c r="AI732" s="390">
        <f t="shared" si="150"/>
        <v>19.948</v>
      </c>
      <c r="AJ732" s="390">
        <f t="shared" si="151"/>
        <v>19.230999999999998</v>
      </c>
      <c r="AK732" s="390">
        <f t="shared" si="152"/>
        <v>19.515000000000001</v>
      </c>
      <c r="AL732" s="390">
        <f t="shared" si="153"/>
        <v>19.625</v>
      </c>
      <c r="AM732" s="390">
        <f t="shared" si="154"/>
        <v>19.506</v>
      </c>
      <c r="AN732" s="390">
        <f t="shared" si="155"/>
        <v>19.100000000000001</v>
      </c>
      <c r="AO732" s="390">
        <f t="shared" si="156"/>
        <v>20.003</v>
      </c>
    </row>
    <row r="733" spans="1:41" ht="15" customHeight="1" x14ac:dyDescent="0.25">
      <c r="A733" s="127" t="s">
        <v>1503</v>
      </c>
      <c r="B733" s="125" t="s">
        <v>2077</v>
      </c>
      <c r="C733" s="125" t="s">
        <v>3999</v>
      </c>
      <c r="D733" s="125" t="s">
        <v>1630</v>
      </c>
      <c r="E733" s="125" t="s">
        <v>1541</v>
      </c>
      <c r="F733" s="126">
        <v>23</v>
      </c>
      <c r="G733" s="126">
        <v>23.2</v>
      </c>
      <c r="H733" s="126">
        <v>18.399999999999999</v>
      </c>
      <c r="I733" s="126"/>
      <c r="J733" s="317"/>
      <c r="K733" s="323">
        <f>ROUND(SUMIF('VGT-Bewegungsdaten'!B:B,A733,'VGT-Bewegungsdaten'!C:C),3)</f>
        <v>0</v>
      </c>
      <c r="L733" s="324">
        <f>ROUND(SUMIF('VGT-Bewegungsdaten'!B:B,$A733,'VGT-Bewegungsdaten'!D:D),2)</f>
        <v>0</v>
      </c>
      <c r="N733" s="376" t="s">
        <v>4930</v>
      </c>
      <c r="O733" s="376" t="s">
        <v>4940</v>
      </c>
      <c r="P733" s="326">
        <f>ROUND(SUMIF('AV-Bewegungsdaten'!B:B,A733,'AV-Bewegungsdaten'!C:C),3)</f>
        <v>0</v>
      </c>
      <c r="Q733" s="324">
        <f>ROUND(SUMIF('AV-Bewegungsdaten'!B:B,$A733,'AV-Bewegungsdaten'!D:D),2)</f>
        <v>0</v>
      </c>
      <c r="T733" s="327"/>
      <c r="U733" s="326">
        <f>ROUND(SUMIF('DV-Bewegungsdaten'!B:B,Kategorien!A733,'DV-Bewegungsdaten'!D:D),3)</f>
        <v>0</v>
      </c>
      <c r="V733" s="324">
        <f>ROUND(SUMIF('DV-Bewegungsdaten'!B:B,Kategorien!A733,'DV-Bewegungsdaten'!E:E),3)</f>
        <v>0</v>
      </c>
      <c r="AD733" s="390">
        <f t="shared" si="145"/>
        <v>18.260999999999999</v>
      </c>
      <c r="AE733" s="390">
        <f t="shared" si="146"/>
        <v>18.917999999999999</v>
      </c>
      <c r="AF733" s="390">
        <f t="shared" si="147"/>
        <v>20.137</v>
      </c>
      <c r="AG733" s="390">
        <f t="shared" si="148"/>
        <v>19.503999999999998</v>
      </c>
      <c r="AH733" s="390">
        <f t="shared" si="149"/>
        <v>19.416</v>
      </c>
      <c r="AI733" s="390">
        <f t="shared" si="150"/>
        <v>19.948</v>
      </c>
      <c r="AJ733" s="390">
        <f t="shared" si="151"/>
        <v>19.230999999999998</v>
      </c>
      <c r="AK733" s="390">
        <f t="shared" si="152"/>
        <v>19.515000000000001</v>
      </c>
      <c r="AL733" s="390">
        <f t="shared" si="153"/>
        <v>19.625</v>
      </c>
      <c r="AM733" s="390">
        <f t="shared" si="154"/>
        <v>19.506</v>
      </c>
      <c r="AN733" s="390">
        <f t="shared" si="155"/>
        <v>19.100000000000001</v>
      </c>
      <c r="AO733" s="390">
        <f t="shared" si="156"/>
        <v>20.003</v>
      </c>
    </row>
    <row r="734" spans="1:41" ht="15" customHeight="1" x14ac:dyDescent="0.25">
      <c r="A734" s="127" t="s">
        <v>2653</v>
      </c>
      <c r="B734" s="125" t="s">
        <v>2077</v>
      </c>
      <c r="C734" s="125" t="s">
        <v>3999</v>
      </c>
      <c r="D734" s="125" t="s">
        <v>2589</v>
      </c>
      <c r="E734" s="125" t="s">
        <v>2545</v>
      </c>
      <c r="F734" s="126">
        <v>22.97</v>
      </c>
      <c r="G734" s="126">
        <v>23.169999999999998</v>
      </c>
      <c r="H734" s="126">
        <v>18.38</v>
      </c>
      <c r="I734" s="126"/>
      <c r="J734" s="317"/>
      <c r="K734" s="323">
        <f>ROUND(SUMIF('VGT-Bewegungsdaten'!B:B,A734,'VGT-Bewegungsdaten'!C:C),3)</f>
        <v>0</v>
      </c>
      <c r="L734" s="324">
        <f>ROUND(SUMIF('VGT-Bewegungsdaten'!B:B,$A734,'VGT-Bewegungsdaten'!D:D),2)</f>
        <v>0</v>
      </c>
      <c r="N734" s="376" t="s">
        <v>4930</v>
      </c>
      <c r="O734" s="376" t="s">
        <v>4940</v>
      </c>
      <c r="P734" s="326">
        <f>ROUND(SUMIF('AV-Bewegungsdaten'!B:B,A734,'AV-Bewegungsdaten'!C:C),3)</f>
        <v>0</v>
      </c>
      <c r="Q734" s="324">
        <f>ROUND(SUMIF('AV-Bewegungsdaten'!B:B,$A734,'AV-Bewegungsdaten'!D:D),2)</f>
        <v>0</v>
      </c>
      <c r="T734" s="327"/>
      <c r="U734" s="326">
        <f>ROUND(SUMIF('DV-Bewegungsdaten'!B:B,Kategorien!A734,'DV-Bewegungsdaten'!D:D),3)</f>
        <v>0</v>
      </c>
      <c r="V734" s="324">
        <f>ROUND(SUMIF('DV-Bewegungsdaten'!B:B,Kategorien!A734,'DV-Bewegungsdaten'!E:E),3)</f>
        <v>0</v>
      </c>
      <c r="AD734" s="390">
        <f t="shared" si="145"/>
        <v>18.230999999999998</v>
      </c>
      <c r="AE734" s="390">
        <f t="shared" si="146"/>
        <v>18.887999999999998</v>
      </c>
      <c r="AF734" s="390">
        <f t="shared" si="147"/>
        <v>20.106999999999999</v>
      </c>
      <c r="AG734" s="390">
        <f t="shared" si="148"/>
        <v>19.473999999999997</v>
      </c>
      <c r="AH734" s="390">
        <f t="shared" si="149"/>
        <v>19.385999999999999</v>
      </c>
      <c r="AI734" s="390">
        <f t="shared" si="150"/>
        <v>19.917999999999999</v>
      </c>
      <c r="AJ734" s="390">
        <f t="shared" si="151"/>
        <v>19.200999999999997</v>
      </c>
      <c r="AK734" s="390">
        <f t="shared" si="152"/>
        <v>19.484999999999999</v>
      </c>
      <c r="AL734" s="390">
        <f t="shared" si="153"/>
        <v>19.594999999999999</v>
      </c>
      <c r="AM734" s="390">
        <f t="shared" si="154"/>
        <v>19.475999999999999</v>
      </c>
      <c r="AN734" s="390">
        <f t="shared" si="155"/>
        <v>19.07</v>
      </c>
      <c r="AO734" s="390">
        <f t="shared" si="156"/>
        <v>19.972999999999999</v>
      </c>
    </row>
    <row r="735" spans="1:41" ht="15" customHeight="1" x14ac:dyDescent="0.25">
      <c r="A735" s="127" t="s">
        <v>3397</v>
      </c>
      <c r="B735" s="125" t="s">
        <v>2077</v>
      </c>
      <c r="C735" s="125" t="s">
        <v>3999</v>
      </c>
      <c r="D735" s="125" t="s">
        <v>3333</v>
      </c>
      <c r="E735" s="125" t="s">
        <v>3289</v>
      </c>
      <c r="F735" s="126">
        <v>22.939999999999998</v>
      </c>
      <c r="G735" s="126">
        <v>23.139999999999997</v>
      </c>
      <c r="H735" s="126">
        <v>18.350000000000001</v>
      </c>
      <c r="I735" s="126"/>
      <c r="J735" s="317"/>
      <c r="K735" s="323">
        <f>ROUND(SUMIF('VGT-Bewegungsdaten'!B:B,A735,'VGT-Bewegungsdaten'!C:C),3)</f>
        <v>0</v>
      </c>
      <c r="L735" s="324">
        <f>ROUND(SUMIF('VGT-Bewegungsdaten'!B:B,$A735,'VGT-Bewegungsdaten'!D:D),2)</f>
        <v>0</v>
      </c>
      <c r="N735" s="376" t="s">
        <v>4930</v>
      </c>
      <c r="O735" s="376" t="s">
        <v>4940</v>
      </c>
      <c r="P735" s="326">
        <f>ROUND(SUMIF('AV-Bewegungsdaten'!B:B,A735,'AV-Bewegungsdaten'!C:C),3)</f>
        <v>0</v>
      </c>
      <c r="Q735" s="324">
        <f>ROUND(SUMIF('AV-Bewegungsdaten'!B:B,$A735,'AV-Bewegungsdaten'!D:D),2)</f>
        <v>0</v>
      </c>
      <c r="T735" s="327"/>
      <c r="U735" s="326">
        <f>ROUND(SUMIF('DV-Bewegungsdaten'!B:B,Kategorien!A735,'DV-Bewegungsdaten'!D:D),3)</f>
        <v>0</v>
      </c>
      <c r="V735" s="324">
        <f>ROUND(SUMIF('DV-Bewegungsdaten'!B:B,Kategorien!A735,'DV-Bewegungsdaten'!E:E),3)</f>
        <v>0</v>
      </c>
      <c r="AD735" s="390">
        <f t="shared" si="145"/>
        <v>18.200999999999997</v>
      </c>
      <c r="AE735" s="390">
        <f t="shared" si="146"/>
        <v>18.857999999999997</v>
      </c>
      <c r="AF735" s="390">
        <f t="shared" si="147"/>
        <v>20.076999999999998</v>
      </c>
      <c r="AG735" s="390">
        <f t="shared" si="148"/>
        <v>19.443999999999996</v>
      </c>
      <c r="AH735" s="390">
        <f t="shared" si="149"/>
        <v>19.355999999999998</v>
      </c>
      <c r="AI735" s="390">
        <f t="shared" si="150"/>
        <v>19.887999999999998</v>
      </c>
      <c r="AJ735" s="390">
        <f t="shared" si="151"/>
        <v>19.170999999999996</v>
      </c>
      <c r="AK735" s="390">
        <f t="shared" si="152"/>
        <v>19.454999999999998</v>
      </c>
      <c r="AL735" s="390">
        <f t="shared" si="153"/>
        <v>19.564999999999998</v>
      </c>
      <c r="AM735" s="390">
        <f t="shared" si="154"/>
        <v>19.445999999999998</v>
      </c>
      <c r="AN735" s="390">
        <f t="shared" si="155"/>
        <v>19.04</v>
      </c>
      <c r="AO735" s="390">
        <f t="shared" si="156"/>
        <v>19.942999999999998</v>
      </c>
    </row>
    <row r="736" spans="1:41" ht="15" customHeight="1" x14ac:dyDescent="0.25">
      <c r="A736" s="127" t="s">
        <v>4159</v>
      </c>
      <c r="B736" s="125" t="s">
        <v>2077</v>
      </c>
      <c r="C736" s="125" t="s">
        <v>3999</v>
      </c>
      <c r="D736" s="125" t="s">
        <v>4095</v>
      </c>
      <c r="E736" s="125" t="s">
        <v>4051</v>
      </c>
      <c r="F736" s="126">
        <v>22.91</v>
      </c>
      <c r="G736" s="126">
        <v>23.11</v>
      </c>
      <c r="H736" s="126">
        <v>18.329999999999998</v>
      </c>
      <c r="I736" s="126"/>
      <c r="J736" s="317"/>
      <c r="K736" s="323">
        <f>ROUND(SUMIF('VGT-Bewegungsdaten'!B:B,A736,'VGT-Bewegungsdaten'!C:C),3)</f>
        <v>0</v>
      </c>
      <c r="L736" s="324">
        <f>ROUND(SUMIF('VGT-Bewegungsdaten'!B:B,$A736,'VGT-Bewegungsdaten'!D:D),2)</f>
        <v>0</v>
      </c>
      <c r="N736" s="376" t="s">
        <v>4930</v>
      </c>
      <c r="O736" s="376" t="s">
        <v>4940</v>
      </c>
      <c r="P736" s="326">
        <f>ROUND(SUMIF('AV-Bewegungsdaten'!B:B,A736,'AV-Bewegungsdaten'!C:C),3)</f>
        <v>0</v>
      </c>
      <c r="Q736" s="324">
        <f>ROUND(SUMIF('AV-Bewegungsdaten'!B:B,$A736,'AV-Bewegungsdaten'!D:D),2)</f>
        <v>0</v>
      </c>
      <c r="T736" s="327"/>
      <c r="U736" s="326">
        <f>ROUND(SUMIF('DV-Bewegungsdaten'!B:B,Kategorien!A736,'DV-Bewegungsdaten'!D:D),3)</f>
        <v>0</v>
      </c>
      <c r="V736" s="324">
        <f>ROUND(SUMIF('DV-Bewegungsdaten'!B:B,Kategorien!A736,'DV-Bewegungsdaten'!E:E),3)</f>
        <v>0</v>
      </c>
      <c r="AD736" s="390">
        <f t="shared" si="145"/>
        <v>18.170999999999999</v>
      </c>
      <c r="AE736" s="390">
        <f t="shared" si="146"/>
        <v>18.827999999999999</v>
      </c>
      <c r="AF736" s="390">
        <f t="shared" si="147"/>
        <v>20.047000000000001</v>
      </c>
      <c r="AG736" s="390">
        <f t="shared" si="148"/>
        <v>19.413999999999998</v>
      </c>
      <c r="AH736" s="390">
        <f t="shared" si="149"/>
        <v>19.326000000000001</v>
      </c>
      <c r="AI736" s="390">
        <f t="shared" si="150"/>
        <v>19.858000000000001</v>
      </c>
      <c r="AJ736" s="390">
        <f t="shared" si="151"/>
        <v>19.140999999999998</v>
      </c>
      <c r="AK736" s="390">
        <f t="shared" si="152"/>
        <v>19.425000000000001</v>
      </c>
      <c r="AL736" s="390">
        <f t="shared" si="153"/>
        <v>19.535</v>
      </c>
      <c r="AM736" s="390">
        <f t="shared" si="154"/>
        <v>19.416</v>
      </c>
      <c r="AN736" s="390">
        <f t="shared" si="155"/>
        <v>19.009999999999998</v>
      </c>
      <c r="AO736" s="390">
        <f t="shared" si="156"/>
        <v>19.913</v>
      </c>
    </row>
    <row r="737" spans="1:41" ht="15" customHeight="1" x14ac:dyDescent="0.25">
      <c r="A737" s="127" t="s">
        <v>1504</v>
      </c>
      <c r="B737" s="125" t="s">
        <v>2077</v>
      </c>
      <c r="C737" s="125" t="s">
        <v>3999</v>
      </c>
      <c r="D737" s="125" t="s">
        <v>1632</v>
      </c>
      <c r="E737" s="125" t="s">
        <v>2452</v>
      </c>
      <c r="F737" s="126">
        <v>21</v>
      </c>
      <c r="G737" s="126">
        <v>21.2</v>
      </c>
      <c r="H737" s="126">
        <v>16.8</v>
      </c>
      <c r="I737" s="126"/>
      <c r="J737" s="317"/>
      <c r="K737" s="323">
        <f>ROUND(SUMIF('VGT-Bewegungsdaten'!B:B,A737,'VGT-Bewegungsdaten'!C:C),3)</f>
        <v>0</v>
      </c>
      <c r="L737" s="324">
        <f>ROUND(SUMIF('VGT-Bewegungsdaten'!B:B,$A737,'VGT-Bewegungsdaten'!D:D),2)</f>
        <v>0</v>
      </c>
      <c r="N737" s="376" t="s">
        <v>4930</v>
      </c>
      <c r="O737" s="376" t="s">
        <v>4940</v>
      </c>
      <c r="P737" s="326">
        <f>ROUND(SUMIF('AV-Bewegungsdaten'!B:B,A737,'AV-Bewegungsdaten'!C:C),3)</f>
        <v>0</v>
      </c>
      <c r="Q737" s="324">
        <f>ROUND(SUMIF('AV-Bewegungsdaten'!B:B,$A737,'AV-Bewegungsdaten'!D:D),2)</f>
        <v>0</v>
      </c>
      <c r="T737" s="327"/>
      <c r="U737" s="326">
        <f>ROUND(SUMIF('DV-Bewegungsdaten'!B:B,Kategorien!A737,'DV-Bewegungsdaten'!D:D),3)</f>
        <v>0</v>
      </c>
      <c r="V737" s="324">
        <f>ROUND(SUMIF('DV-Bewegungsdaten'!B:B,Kategorien!A737,'DV-Bewegungsdaten'!E:E),3)</f>
        <v>0</v>
      </c>
      <c r="AD737" s="390">
        <f t="shared" si="145"/>
        <v>16.260999999999999</v>
      </c>
      <c r="AE737" s="390">
        <f t="shared" si="146"/>
        <v>16.917999999999999</v>
      </c>
      <c r="AF737" s="390">
        <f t="shared" si="147"/>
        <v>18.137</v>
      </c>
      <c r="AG737" s="390">
        <f t="shared" si="148"/>
        <v>17.503999999999998</v>
      </c>
      <c r="AH737" s="390">
        <f t="shared" si="149"/>
        <v>17.416</v>
      </c>
      <c r="AI737" s="390">
        <f t="shared" si="150"/>
        <v>17.948</v>
      </c>
      <c r="AJ737" s="390">
        <f t="shared" si="151"/>
        <v>17.230999999999998</v>
      </c>
      <c r="AK737" s="390">
        <f t="shared" si="152"/>
        <v>17.515000000000001</v>
      </c>
      <c r="AL737" s="390">
        <f t="shared" si="153"/>
        <v>17.625</v>
      </c>
      <c r="AM737" s="390">
        <f t="shared" si="154"/>
        <v>17.506</v>
      </c>
      <c r="AN737" s="390">
        <f t="shared" si="155"/>
        <v>17.100000000000001</v>
      </c>
      <c r="AO737" s="390">
        <f t="shared" si="156"/>
        <v>18.003</v>
      </c>
    </row>
    <row r="738" spans="1:41" ht="15" customHeight="1" x14ac:dyDescent="0.25">
      <c r="A738" s="127" t="s">
        <v>1505</v>
      </c>
      <c r="B738" s="125" t="s">
        <v>2077</v>
      </c>
      <c r="C738" s="125" t="s">
        <v>3999</v>
      </c>
      <c r="D738" s="125" t="s">
        <v>1634</v>
      </c>
      <c r="E738" s="125" t="s">
        <v>1538</v>
      </c>
      <c r="F738" s="126">
        <v>24</v>
      </c>
      <c r="G738" s="126">
        <v>24.2</v>
      </c>
      <c r="H738" s="126">
        <v>19.2</v>
      </c>
      <c r="I738" s="126"/>
      <c r="J738" s="317"/>
      <c r="K738" s="323">
        <f>ROUND(SUMIF('VGT-Bewegungsdaten'!B:B,A738,'VGT-Bewegungsdaten'!C:C),3)</f>
        <v>0</v>
      </c>
      <c r="L738" s="324">
        <f>ROUND(SUMIF('VGT-Bewegungsdaten'!B:B,$A738,'VGT-Bewegungsdaten'!D:D),2)</f>
        <v>0</v>
      </c>
      <c r="N738" s="376" t="s">
        <v>4930</v>
      </c>
      <c r="O738" s="376" t="s">
        <v>4940</v>
      </c>
      <c r="P738" s="326">
        <f>ROUND(SUMIF('AV-Bewegungsdaten'!B:B,A738,'AV-Bewegungsdaten'!C:C),3)</f>
        <v>0</v>
      </c>
      <c r="Q738" s="324">
        <f>ROUND(SUMIF('AV-Bewegungsdaten'!B:B,$A738,'AV-Bewegungsdaten'!D:D),2)</f>
        <v>0</v>
      </c>
      <c r="T738" s="327"/>
      <c r="U738" s="326">
        <f>ROUND(SUMIF('DV-Bewegungsdaten'!B:B,Kategorien!A738,'DV-Bewegungsdaten'!D:D),3)</f>
        <v>0</v>
      </c>
      <c r="V738" s="324">
        <f>ROUND(SUMIF('DV-Bewegungsdaten'!B:B,Kategorien!A738,'DV-Bewegungsdaten'!E:E),3)</f>
        <v>0</v>
      </c>
      <c r="AD738" s="390">
        <f t="shared" si="145"/>
        <v>19.260999999999999</v>
      </c>
      <c r="AE738" s="390">
        <f t="shared" si="146"/>
        <v>19.917999999999999</v>
      </c>
      <c r="AF738" s="390">
        <f t="shared" si="147"/>
        <v>21.137</v>
      </c>
      <c r="AG738" s="390">
        <f t="shared" si="148"/>
        <v>20.503999999999998</v>
      </c>
      <c r="AH738" s="390">
        <f t="shared" si="149"/>
        <v>20.416</v>
      </c>
      <c r="AI738" s="390">
        <f t="shared" si="150"/>
        <v>20.948</v>
      </c>
      <c r="AJ738" s="390">
        <f t="shared" si="151"/>
        <v>20.230999999999998</v>
      </c>
      <c r="AK738" s="390">
        <f t="shared" si="152"/>
        <v>20.515000000000001</v>
      </c>
      <c r="AL738" s="390">
        <f t="shared" si="153"/>
        <v>20.625</v>
      </c>
      <c r="AM738" s="390">
        <f t="shared" si="154"/>
        <v>20.506</v>
      </c>
      <c r="AN738" s="390">
        <f t="shared" si="155"/>
        <v>20.100000000000001</v>
      </c>
      <c r="AO738" s="390">
        <f t="shared" si="156"/>
        <v>21.003</v>
      </c>
    </row>
    <row r="739" spans="1:41" ht="15" customHeight="1" x14ac:dyDescent="0.25">
      <c r="A739" s="127" t="s">
        <v>1506</v>
      </c>
      <c r="B739" s="125" t="s">
        <v>2077</v>
      </c>
      <c r="C739" s="125" t="s">
        <v>3999</v>
      </c>
      <c r="D739" s="125" t="s">
        <v>1636</v>
      </c>
      <c r="E739" s="125" t="s">
        <v>1541</v>
      </c>
      <c r="F739" s="126">
        <v>24</v>
      </c>
      <c r="G739" s="126">
        <v>24.2</v>
      </c>
      <c r="H739" s="126">
        <v>19.2</v>
      </c>
      <c r="I739" s="126"/>
      <c r="J739" s="317"/>
      <c r="K739" s="323">
        <f>ROUND(SUMIF('VGT-Bewegungsdaten'!B:B,A739,'VGT-Bewegungsdaten'!C:C),3)</f>
        <v>0</v>
      </c>
      <c r="L739" s="324">
        <f>ROUND(SUMIF('VGT-Bewegungsdaten'!B:B,$A739,'VGT-Bewegungsdaten'!D:D),2)</f>
        <v>0</v>
      </c>
      <c r="N739" s="376" t="s">
        <v>4930</v>
      </c>
      <c r="O739" s="376" t="s">
        <v>4940</v>
      </c>
      <c r="P739" s="326">
        <f>ROUND(SUMIF('AV-Bewegungsdaten'!B:B,A739,'AV-Bewegungsdaten'!C:C),3)</f>
        <v>0</v>
      </c>
      <c r="Q739" s="324">
        <f>ROUND(SUMIF('AV-Bewegungsdaten'!B:B,$A739,'AV-Bewegungsdaten'!D:D),2)</f>
        <v>0</v>
      </c>
      <c r="T739" s="327"/>
      <c r="U739" s="326">
        <f>ROUND(SUMIF('DV-Bewegungsdaten'!B:B,Kategorien!A739,'DV-Bewegungsdaten'!D:D),3)</f>
        <v>0</v>
      </c>
      <c r="V739" s="324">
        <f>ROUND(SUMIF('DV-Bewegungsdaten'!B:B,Kategorien!A739,'DV-Bewegungsdaten'!E:E),3)</f>
        <v>0</v>
      </c>
      <c r="AD739" s="390">
        <f t="shared" si="145"/>
        <v>19.260999999999999</v>
      </c>
      <c r="AE739" s="390">
        <f t="shared" si="146"/>
        <v>19.917999999999999</v>
      </c>
      <c r="AF739" s="390">
        <f t="shared" si="147"/>
        <v>21.137</v>
      </c>
      <c r="AG739" s="390">
        <f t="shared" si="148"/>
        <v>20.503999999999998</v>
      </c>
      <c r="AH739" s="390">
        <f t="shared" si="149"/>
        <v>20.416</v>
      </c>
      <c r="AI739" s="390">
        <f t="shared" si="150"/>
        <v>20.948</v>
      </c>
      <c r="AJ739" s="390">
        <f t="shared" si="151"/>
        <v>20.230999999999998</v>
      </c>
      <c r="AK739" s="390">
        <f t="shared" si="152"/>
        <v>20.515000000000001</v>
      </c>
      <c r="AL739" s="390">
        <f t="shared" si="153"/>
        <v>20.625</v>
      </c>
      <c r="AM739" s="390">
        <f t="shared" si="154"/>
        <v>20.506</v>
      </c>
      <c r="AN739" s="390">
        <f t="shared" si="155"/>
        <v>20.100000000000001</v>
      </c>
      <c r="AO739" s="390">
        <f t="shared" si="156"/>
        <v>21.003</v>
      </c>
    </row>
    <row r="740" spans="1:41" ht="15" customHeight="1" x14ac:dyDescent="0.25">
      <c r="A740" s="127" t="s">
        <v>2654</v>
      </c>
      <c r="B740" s="125" t="s">
        <v>2077</v>
      </c>
      <c r="C740" s="125" t="s">
        <v>3999</v>
      </c>
      <c r="D740" s="125" t="s">
        <v>2591</v>
      </c>
      <c r="E740" s="125" t="s">
        <v>2545</v>
      </c>
      <c r="F740" s="126">
        <v>23.97</v>
      </c>
      <c r="G740" s="126">
        <v>24.169999999999998</v>
      </c>
      <c r="H740" s="126">
        <v>19.18</v>
      </c>
      <c r="I740" s="126"/>
      <c r="J740" s="317"/>
      <c r="K740" s="323">
        <f>ROUND(SUMIF('VGT-Bewegungsdaten'!B:B,A740,'VGT-Bewegungsdaten'!C:C),3)</f>
        <v>0</v>
      </c>
      <c r="L740" s="324">
        <f>ROUND(SUMIF('VGT-Bewegungsdaten'!B:B,$A740,'VGT-Bewegungsdaten'!D:D),2)</f>
        <v>0</v>
      </c>
      <c r="N740" s="376" t="s">
        <v>4930</v>
      </c>
      <c r="O740" s="376" t="s">
        <v>4940</v>
      </c>
      <c r="P740" s="326">
        <f>ROUND(SUMIF('AV-Bewegungsdaten'!B:B,A740,'AV-Bewegungsdaten'!C:C),3)</f>
        <v>0</v>
      </c>
      <c r="Q740" s="324">
        <f>ROUND(SUMIF('AV-Bewegungsdaten'!B:B,$A740,'AV-Bewegungsdaten'!D:D),2)</f>
        <v>0</v>
      </c>
      <c r="T740" s="327"/>
      <c r="U740" s="326">
        <f>ROUND(SUMIF('DV-Bewegungsdaten'!B:B,Kategorien!A740,'DV-Bewegungsdaten'!D:D),3)</f>
        <v>0</v>
      </c>
      <c r="V740" s="324">
        <f>ROUND(SUMIF('DV-Bewegungsdaten'!B:B,Kategorien!A740,'DV-Bewegungsdaten'!E:E),3)</f>
        <v>0</v>
      </c>
      <c r="AD740" s="390">
        <f t="shared" si="145"/>
        <v>19.230999999999998</v>
      </c>
      <c r="AE740" s="390">
        <f t="shared" si="146"/>
        <v>19.887999999999998</v>
      </c>
      <c r="AF740" s="390">
        <f t="shared" si="147"/>
        <v>21.106999999999999</v>
      </c>
      <c r="AG740" s="390">
        <f t="shared" si="148"/>
        <v>20.473999999999997</v>
      </c>
      <c r="AH740" s="390">
        <f t="shared" si="149"/>
        <v>20.385999999999999</v>
      </c>
      <c r="AI740" s="390">
        <f t="shared" si="150"/>
        <v>20.917999999999999</v>
      </c>
      <c r="AJ740" s="390">
        <f t="shared" si="151"/>
        <v>20.200999999999997</v>
      </c>
      <c r="AK740" s="390">
        <f t="shared" si="152"/>
        <v>20.484999999999999</v>
      </c>
      <c r="AL740" s="390">
        <f t="shared" si="153"/>
        <v>20.594999999999999</v>
      </c>
      <c r="AM740" s="390">
        <f t="shared" si="154"/>
        <v>20.475999999999999</v>
      </c>
      <c r="AN740" s="390">
        <f t="shared" si="155"/>
        <v>20.07</v>
      </c>
      <c r="AO740" s="390">
        <f t="shared" si="156"/>
        <v>20.972999999999999</v>
      </c>
    </row>
    <row r="741" spans="1:41" ht="15" customHeight="1" x14ac:dyDescent="0.25">
      <c r="A741" s="127" t="s">
        <v>3398</v>
      </c>
      <c r="B741" s="125" t="s">
        <v>2077</v>
      </c>
      <c r="C741" s="125" t="s">
        <v>3999</v>
      </c>
      <c r="D741" s="125" t="s">
        <v>3335</v>
      </c>
      <c r="E741" s="125" t="s">
        <v>3289</v>
      </c>
      <c r="F741" s="126">
        <v>23.939999999999998</v>
      </c>
      <c r="G741" s="126">
        <v>24.139999999999997</v>
      </c>
      <c r="H741" s="126">
        <v>19.149999999999999</v>
      </c>
      <c r="I741" s="126"/>
      <c r="J741" s="317"/>
      <c r="K741" s="323">
        <f>ROUND(SUMIF('VGT-Bewegungsdaten'!B:B,A741,'VGT-Bewegungsdaten'!C:C),3)</f>
        <v>0</v>
      </c>
      <c r="L741" s="324">
        <f>ROUND(SUMIF('VGT-Bewegungsdaten'!B:B,$A741,'VGT-Bewegungsdaten'!D:D),2)</f>
        <v>0</v>
      </c>
      <c r="N741" s="376" t="s">
        <v>4930</v>
      </c>
      <c r="O741" s="376" t="s">
        <v>4940</v>
      </c>
      <c r="P741" s="326">
        <f>ROUND(SUMIF('AV-Bewegungsdaten'!B:B,A741,'AV-Bewegungsdaten'!C:C),3)</f>
        <v>0</v>
      </c>
      <c r="Q741" s="324">
        <f>ROUND(SUMIF('AV-Bewegungsdaten'!B:B,$A741,'AV-Bewegungsdaten'!D:D),2)</f>
        <v>0</v>
      </c>
      <c r="T741" s="327"/>
      <c r="U741" s="326">
        <f>ROUND(SUMIF('DV-Bewegungsdaten'!B:B,Kategorien!A741,'DV-Bewegungsdaten'!D:D),3)</f>
        <v>0</v>
      </c>
      <c r="V741" s="324">
        <f>ROUND(SUMIF('DV-Bewegungsdaten'!B:B,Kategorien!A741,'DV-Bewegungsdaten'!E:E),3)</f>
        <v>0</v>
      </c>
      <c r="AD741" s="390">
        <f t="shared" si="145"/>
        <v>19.200999999999997</v>
      </c>
      <c r="AE741" s="390">
        <f t="shared" si="146"/>
        <v>19.857999999999997</v>
      </c>
      <c r="AF741" s="390">
        <f t="shared" si="147"/>
        <v>21.076999999999998</v>
      </c>
      <c r="AG741" s="390">
        <f t="shared" si="148"/>
        <v>20.443999999999996</v>
      </c>
      <c r="AH741" s="390">
        <f t="shared" si="149"/>
        <v>20.355999999999998</v>
      </c>
      <c r="AI741" s="390">
        <f t="shared" si="150"/>
        <v>20.887999999999998</v>
      </c>
      <c r="AJ741" s="390">
        <f t="shared" si="151"/>
        <v>20.170999999999996</v>
      </c>
      <c r="AK741" s="390">
        <f t="shared" si="152"/>
        <v>20.454999999999998</v>
      </c>
      <c r="AL741" s="390">
        <f t="shared" si="153"/>
        <v>20.564999999999998</v>
      </c>
      <c r="AM741" s="390">
        <f t="shared" si="154"/>
        <v>20.445999999999998</v>
      </c>
      <c r="AN741" s="390">
        <f t="shared" si="155"/>
        <v>20.04</v>
      </c>
      <c r="AO741" s="390">
        <f t="shared" si="156"/>
        <v>20.942999999999998</v>
      </c>
    </row>
    <row r="742" spans="1:41" ht="15" customHeight="1" x14ac:dyDescent="0.25">
      <c r="A742" s="127" t="s">
        <v>4160</v>
      </c>
      <c r="B742" s="125" t="s">
        <v>2077</v>
      </c>
      <c r="C742" s="125" t="s">
        <v>3999</v>
      </c>
      <c r="D742" s="125" t="s">
        <v>4097</v>
      </c>
      <c r="E742" s="125" t="s">
        <v>4051</v>
      </c>
      <c r="F742" s="126">
        <v>23.91</v>
      </c>
      <c r="G742" s="126">
        <v>24.11</v>
      </c>
      <c r="H742" s="126">
        <v>19.13</v>
      </c>
      <c r="I742" s="126"/>
      <c r="J742" s="317"/>
      <c r="K742" s="323">
        <f>ROUND(SUMIF('VGT-Bewegungsdaten'!B:B,A742,'VGT-Bewegungsdaten'!C:C),3)</f>
        <v>0</v>
      </c>
      <c r="L742" s="324">
        <f>ROUND(SUMIF('VGT-Bewegungsdaten'!B:B,$A742,'VGT-Bewegungsdaten'!D:D),2)</f>
        <v>0</v>
      </c>
      <c r="N742" s="376" t="s">
        <v>4930</v>
      </c>
      <c r="O742" s="376" t="s">
        <v>4940</v>
      </c>
      <c r="P742" s="326">
        <f>ROUND(SUMIF('AV-Bewegungsdaten'!B:B,A742,'AV-Bewegungsdaten'!C:C),3)</f>
        <v>0</v>
      </c>
      <c r="Q742" s="324">
        <f>ROUND(SUMIF('AV-Bewegungsdaten'!B:B,$A742,'AV-Bewegungsdaten'!D:D),2)</f>
        <v>0</v>
      </c>
      <c r="T742" s="327"/>
      <c r="U742" s="326">
        <f>ROUND(SUMIF('DV-Bewegungsdaten'!B:B,Kategorien!A742,'DV-Bewegungsdaten'!D:D),3)</f>
        <v>0</v>
      </c>
      <c r="V742" s="324">
        <f>ROUND(SUMIF('DV-Bewegungsdaten'!B:B,Kategorien!A742,'DV-Bewegungsdaten'!E:E),3)</f>
        <v>0</v>
      </c>
      <c r="AD742" s="390">
        <f t="shared" si="145"/>
        <v>19.170999999999999</v>
      </c>
      <c r="AE742" s="390">
        <f t="shared" si="146"/>
        <v>19.827999999999999</v>
      </c>
      <c r="AF742" s="390">
        <f t="shared" si="147"/>
        <v>21.047000000000001</v>
      </c>
      <c r="AG742" s="390">
        <f t="shared" si="148"/>
        <v>20.413999999999998</v>
      </c>
      <c r="AH742" s="390">
        <f t="shared" si="149"/>
        <v>20.326000000000001</v>
      </c>
      <c r="AI742" s="390">
        <f t="shared" si="150"/>
        <v>20.858000000000001</v>
      </c>
      <c r="AJ742" s="390">
        <f t="shared" si="151"/>
        <v>20.140999999999998</v>
      </c>
      <c r="AK742" s="390">
        <f t="shared" si="152"/>
        <v>20.425000000000001</v>
      </c>
      <c r="AL742" s="390">
        <f t="shared" si="153"/>
        <v>20.535</v>
      </c>
      <c r="AM742" s="390">
        <f t="shared" si="154"/>
        <v>20.416</v>
      </c>
      <c r="AN742" s="390">
        <f t="shared" si="155"/>
        <v>20.009999999999998</v>
      </c>
      <c r="AO742" s="390">
        <f t="shared" si="156"/>
        <v>20.913</v>
      </c>
    </row>
    <row r="743" spans="1:41" ht="15" customHeight="1" x14ac:dyDescent="0.25">
      <c r="A743" s="127" t="s">
        <v>2446</v>
      </c>
      <c r="B743" s="125" t="s">
        <v>2077</v>
      </c>
      <c r="C743" s="125" t="s">
        <v>3999</v>
      </c>
      <c r="D743" s="125" t="s">
        <v>2380</v>
      </c>
      <c r="E743" s="125" t="s">
        <v>2452</v>
      </c>
      <c r="F743" s="126">
        <v>9</v>
      </c>
      <c r="G743" s="126">
        <v>9.1999999999999993</v>
      </c>
      <c r="H743" s="126">
        <v>7.2</v>
      </c>
      <c r="I743" s="126"/>
      <c r="J743" s="317"/>
      <c r="K743" s="323">
        <f>ROUND(SUMIF('VGT-Bewegungsdaten'!B:B,A743,'VGT-Bewegungsdaten'!C:C),3)</f>
        <v>0</v>
      </c>
      <c r="L743" s="324">
        <f>ROUND(SUMIF('VGT-Bewegungsdaten'!B:B,$A743,'VGT-Bewegungsdaten'!D:D),2)</f>
        <v>0</v>
      </c>
      <c r="N743" s="376" t="s">
        <v>4930</v>
      </c>
      <c r="O743" s="376" t="s">
        <v>4940</v>
      </c>
      <c r="P743" s="326">
        <f>ROUND(SUMIF('AV-Bewegungsdaten'!B:B,A743,'AV-Bewegungsdaten'!C:C),3)</f>
        <v>0</v>
      </c>
      <c r="Q743" s="324">
        <f>ROUND(SUMIF('AV-Bewegungsdaten'!B:B,$A743,'AV-Bewegungsdaten'!D:D),2)</f>
        <v>0</v>
      </c>
      <c r="T743" s="327"/>
      <c r="U743" s="326">
        <f>ROUND(SUMIF('DV-Bewegungsdaten'!B:B,Kategorien!A743,'DV-Bewegungsdaten'!D:D),3)</f>
        <v>0</v>
      </c>
      <c r="V743" s="324">
        <f>ROUND(SUMIF('DV-Bewegungsdaten'!B:B,Kategorien!A743,'DV-Bewegungsdaten'!E:E),3)</f>
        <v>0</v>
      </c>
      <c r="AD743" s="390">
        <f t="shared" si="145"/>
        <v>4.2609999999999992</v>
      </c>
      <c r="AE743" s="390">
        <f t="shared" si="146"/>
        <v>4.9179999999999993</v>
      </c>
      <c r="AF743" s="390">
        <f t="shared" si="147"/>
        <v>6.1369999999999987</v>
      </c>
      <c r="AG743" s="390">
        <f t="shared" si="148"/>
        <v>5.5039999999999996</v>
      </c>
      <c r="AH743" s="390">
        <f t="shared" si="149"/>
        <v>5.4159999999999995</v>
      </c>
      <c r="AI743" s="390">
        <f t="shared" si="150"/>
        <v>5.9479999999999995</v>
      </c>
      <c r="AJ743" s="390">
        <f t="shared" si="151"/>
        <v>5.2309999999999999</v>
      </c>
      <c r="AK743" s="390">
        <f t="shared" si="152"/>
        <v>5.5149999999999988</v>
      </c>
      <c r="AL743" s="390">
        <f t="shared" si="153"/>
        <v>5.6249999999999991</v>
      </c>
      <c r="AM743" s="390">
        <f t="shared" si="154"/>
        <v>5.5059999999999993</v>
      </c>
      <c r="AN743" s="390">
        <f t="shared" si="155"/>
        <v>5.0999999999999996</v>
      </c>
      <c r="AO743" s="390">
        <f t="shared" si="156"/>
        <v>6.0029999999999992</v>
      </c>
    </row>
    <row r="744" spans="1:41" ht="15" customHeight="1" x14ac:dyDescent="0.25">
      <c r="A744" s="127" t="s">
        <v>1507</v>
      </c>
      <c r="B744" s="125" t="s">
        <v>2077</v>
      </c>
      <c r="C744" s="125" t="s">
        <v>3999</v>
      </c>
      <c r="D744" s="125" t="s">
        <v>1638</v>
      </c>
      <c r="E744" s="125" t="s">
        <v>1541</v>
      </c>
      <c r="F744" s="126">
        <v>12</v>
      </c>
      <c r="G744" s="126">
        <v>12.2</v>
      </c>
      <c r="H744" s="126">
        <v>9.6</v>
      </c>
      <c r="I744" s="126"/>
      <c r="J744" s="317"/>
      <c r="K744" s="323">
        <f>ROUND(SUMIF('VGT-Bewegungsdaten'!B:B,A744,'VGT-Bewegungsdaten'!C:C),3)</f>
        <v>0</v>
      </c>
      <c r="L744" s="324">
        <f>ROUND(SUMIF('VGT-Bewegungsdaten'!B:B,$A744,'VGT-Bewegungsdaten'!D:D),2)</f>
        <v>0</v>
      </c>
      <c r="N744" s="376" t="s">
        <v>4930</v>
      </c>
      <c r="O744" s="376" t="s">
        <v>4940</v>
      </c>
      <c r="P744" s="326">
        <f>ROUND(SUMIF('AV-Bewegungsdaten'!B:B,A744,'AV-Bewegungsdaten'!C:C),3)</f>
        <v>0</v>
      </c>
      <c r="Q744" s="324">
        <f>ROUND(SUMIF('AV-Bewegungsdaten'!B:B,$A744,'AV-Bewegungsdaten'!D:D),2)</f>
        <v>0</v>
      </c>
      <c r="T744" s="327"/>
      <c r="U744" s="326">
        <f>ROUND(SUMIF('DV-Bewegungsdaten'!B:B,Kategorien!A744,'DV-Bewegungsdaten'!D:D),3)</f>
        <v>0</v>
      </c>
      <c r="V744" s="324">
        <f>ROUND(SUMIF('DV-Bewegungsdaten'!B:B,Kategorien!A744,'DV-Bewegungsdaten'!E:E),3)</f>
        <v>0</v>
      </c>
      <c r="AD744" s="390">
        <f t="shared" si="145"/>
        <v>7.2609999999999992</v>
      </c>
      <c r="AE744" s="390">
        <f t="shared" si="146"/>
        <v>7.9179999999999993</v>
      </c>
      <c r="AF744" s="390">
        <f t="shared" si="147"/>
        <v>9.1369999999999987</v>
      </c>
      <c r="AG744" s="390">
        <f t="shared" si="148"/>
        <v>8.5039999999999996</v>
      </c>
      <c r="AH744" s="390">
        <f t="shared" si="149"/>
        <v>8.4160000000000004</v>
      </c>
      <c r="AI744" s="390">
        <f t="shared" si="150"/>
        <v>8.9480000000000004</v>
      </c>
      <c r="AJ744" s="390">
        <f t="shared" si="151"/>
        <v>8.2309999999999999</v>
      </c>
      <c r="AK744" s="390">
        <f t="shared" si="152"/>
        <v>8.5149999999999988</v>
      </c>
      <c r="AL744" s="390">
        <f t="shared" si="153"/>
        <v>8.625</v>
      </c>
      <c r="AM744" s="390">
        <f t="shared" si="154"/>
        <v>8.5060000000000002</v>
      </c>
      <c r="AN744" s="390">
        <f t="shared" si="155"/>
        <v>8.1</v>
      </c>
      <c r="AO744" s="390">
        <f t="shared" si="156"/>
        <v>9.0030000000000001</v>
      </c>
    </row>
    <row r="745" spans="1:41" ht="15" customHeight="1" x14ac:dyDescent="0.25">
      <c r="A745" s="127" t="s">
        <v>2655</v>
      </c>
      <c r="B745" s="125" t="s">
        <v>2077</v>
      </c>
      <c r="C745" s="125" t="s">
        <v>3999</v>
      </c>
      <c r="D745" s="125" t="s">
        <v>2593</v>
      </c>
      <c r="E745" s="125" t="s">
        <v>2545</v>
      </c>
      <c r="F745" s="126">
        <v>11.97</v>
      </c>
      <c r="G745" s="126">
        <v>12.17</v>
      </c>
      <c r="H745" s="126">
        <v>9.58</v>
      </c>
      <c r="I745" s="126"/>
      <c r="J745" s="317"/>
      <c r="K745" s="323">
        <f>ROUND(SUMIF('VGT-Bewegungsdaten'!B:B,A745,'VGT-Bewegungsdaten'!C:C),3)</f>
        <v>0</v>
      </c>
      <c r="L745" s="324">
        <f>ROUND(SUMIF('VGT-Bewegungsdaten'!B:B,$A745,'VGT-Bewegungsdaten'!D:D),2)</f>
        <v>0</v>
      </c>
      <c r="N745" s="376" t="s">
        <v>4930</v>
      </c>
      <c r="O745" s="376" t="s">
        <v>4940</v>
      </c>
      <c r="P745" s="326">
        <f>ROUND(SUMIF('AV-Bewegungsdaten'!B:B,A745,'AV-Bewegungsdaten'!C:C),3)</f>
        <v>0</v>
      </c>
      <c r="Q745" s="324">
        <f>ROUND(SUMIF('AV-Bewegungsdaten'!B:B,$A745,'AV-Bewegungsdaten'!D:D),2)</f>
        <v>0</v>
      </c>
      <c r="T745" s="327"/>
      <c r="U745" s="326">
        <f>ROUND(SUMIF('DV-Bewegungsdaten'!B:B,Kategorien!A745,'DV-Bewegungsdaten'!D:D),3)</f>
        <v>0</v>
      </c>
      <c r="V745" s="324">
        <f>ROUND(SUMIF('DV-Bewegungsdaten'!B:B,Kategorien!A745,'DV-Bewegungsdaten'!E:E),3)</f>
        <v>0</v>
      </c>
      <c r="AD745" s="390">
        <f t="shared" si="145"/>
        <v>7.2309999999999999</v>
      </c>
      <c r="AE745" s="390">
        <f t="shared" si="146"/>
        <v>7.8879999999999999</v>
      </c>
      <c r="AF745" s="390">
        <f t="shared" si="147"/>
        <v>9.1069999999999993</v>
      </c>
      <c r="AG745" s="390">
        <f t="shared" si="148"/>
        <v>8.4740000000000002</v>
      </c>
      <c r="AH745" s="390">
        <f t="shared" si="149"/>
        <v>8.3859999999999992</v>
      </c>
      <c r="AI745" s="390">
        <f t="shared" si="150"/>
        <v>8.9179999999999993</v>
      </c>
      <c r="AJ745" s="390">
        <f t="shared" si="151"/>
        <v>8.2010000000000005</v>
      </c>
      <c r="AK745" s="390">
        <f t="shared" si="152"/>
        <v>8.4849999999999994</v>
      </c>
      <c r="AL745" s="390">
        <f t="shared" si="153"/>
        <v>8.5949999999999989</v>
      </c>
      <c r="AM745" s="390">
        <f t="shared" si="154"/>
        <v>8.4759999999999991</v>
      </c>
      <c r="AN745" s="390">
        <f t="shared" si="155"/>
        <v>8.07</v>
      </c>
      <c r="AO745" s="390">
        <f t="shared" si="156"/>
        <v>8.972999999999999</v>
      </c>
    </row>
    <row r="746" spans="1:41" ht="15" customHeight="1" x14ac:dyDescent="0.25">
      <c r="A746" s="127" t="s">
        <v>3399</v>
      </c>
      <c r="B746" s="125" t="s">
        <v>2077</v>
      </c>
      <c r="C746" s="125" t="s">
        <v>3999</v>
      </c>
      <c r="D746" s="125" t="s">
        <v>3337</v>
      </c>
      <c r="E746" s="125" t="s">
        <v>3289</v>
      </c>
      <c r="F746" s="126">
        <v>11.94</v>
      </c>
      <c r="G746" s="126">
        <v>12.139999999999999</v>
      </c>
      <c r="H746" s="126">
        <v>9.5500000000000007</v>
      </c>
      <c r="I746" s="126"/>
      <c r="J746" s="317"/>
      <c r="K746" s="323">
        <f>ROUND(SUMIF('VGT-Bewegungsdaten'!B:B,A746,'VGT-Bewegungsdaten'!C:C),3)</f>
        <v>0</v>
      </c>
      <c r="L746" s="324">
        <f>ROUND(SUMIF('VGT-Bewegungsdaten'!B:B,$A746,'VGT-Bewegungsdaten'!D:D),2)</f>
        <v>0</v>
      </c>
      <c r="N746" s="376" t="s">
        <v>4930</v>
      </c>
      <c r="O746" s="376" t="s">
        <v>4940</v>
      </c>
      <c r="P746" s="326">
        <f>ROUND(SUMIF('AV-Bewegungsdaten'!B:B,A746,'AV-Bewegungsdaten'!C:C),3)</f>
        <v>0</v>
      </c>
      <c r="Q746" s="324">
        <f>ROUND(SUMIF('AV-Bewegungsdaten'!B:B,$A746,'AV-Bewegungsdaten'!D:D),2)</f>
        <v>0</v>
      </c>
      <c r="T746" s="327"/>
      <c r="U746" s="326">
        <f>ROUND(SUMIF('DV-Bewegungsdaten'!B:B,Kategorien!A746,'DV-Bewegungsdaten'!D:D),3)</f>
        <v>0</v>
      </c>
      <c r="V746" s="324">
        <f>ROUND(SUMIF('DV-Bewegungsdaten'!B:B,Kategorien!A746,'DV-Bewegungsdaten'!E:E),3)</f>
        <v>0</v>
      </c>
      <c r="AD746" s="390">
        <f t="shared" si="145"/>
        <v>7.2009999999999987</v>
      </c>
      <c r="AE746" s="390">
        <f t="shared" si="146"/>
        <v>7.8579999999999988</v>
      </c>
      <c r="AF746" s="390">
        <f t="shared" si="147"/>
        <v>9.0769999999999982</v>
      </c>
      <c r="AG746" s="390">
        <f t="shared" si="148"/>
        <v>8.4439999999999991</v>
      </c>
      <c r="AH746" s="390">
        <f t="shared" si="149"/>
        <v>8.3559999999999981</v>
      </c>
      <c r="AI746" s="390">
        <f t="shared" si="150"/>
        <v>8.8879999999999981</v>
      </c>
      <c r="AJ746" s="390">
        <f t="shared" si="151"/>
        <v>8.1709999999999994</v>
      </c>
      <c r="AK746" s="390">
        <f t="shared" si="152"/>
        <v>8.4549999999999983</v>
      </c>
      <c r="AL746" s="390">
        <f t="shared" si="153"/>
        <v>8.5649999999999977</v>
      </c>
      <c r="AM746" s="390">
        <f t="shared" si="154"/>
        <v>8.445999999999998</v>
      </c>
      <c r="AN746" s="390">
        <f t="shared" si="155"/>
        <v>8.0399999999999991</v>
      </c>
      <c r="AO746" s="390">
        <f t="shared" si="156"/>
        <v>8.9429999999999978</v>
      </c>
    </row>
    <row r="747" spans="1:41" ht="15" customHeight="1" x14ac:dyDescent="0.25">
      <c r="A747" s="127" t="s">
        <v>4161</v>
      </c>
      <c r="B747" s="125" t="s">
        <v>2077</v>
      </c>
      <c r="C747" s="125" t="s">
        <v>3999</v>
      </c>
      <c r="D747" s="125" t="s">
        <v>4099</v>
      </c>
      <c r="E747" s="125" t="s">
        <v>4051</v>
      </c>
      <c r="F747" s="126">
        <v>11.91</v>
      </c>
      <c r="G747" s="126">
        <v>12.11</v>
      </c>
      <c r="H747" s="126">
        <v>9.5299999999999994</v>
      </c>
      <c r="I747" s="126"/>
      <c r="J747" s="317"/>
      <c r="K747" s="323">
        <f>ROUND(SUMIF('VGT-Bewegungsdaten'!B:B,A747,'VGT-Bewegungsdaten'!C:C),3)</f>
        <v>0</v>
      </c>
      <c r="L747" s="324">
        <f>ROUND(SUMIF('VGT-Bewegungsdaten'!B:B,$A747,'VGT-Bewegungsdaten'!D:D),2)</f>
        <v>0</v>
      </c>
      <c r="N747" s="376" t="s">
        <v>4930</v>
      </c>
      <c r="O747" s="376" t="s">
        <v>4940</v>
      </c>
      <c r="P747" s="326">
        <f>ROUND(SUMIF('AV-Bewegungsdaten'!B:B,A747,'AV-Bewegungsdaten'!C:C),3)</f>
        <v>0</v>
      </c>
      <c r="Q747" s="324">
        <f>ROUND(SUMIF('AV-Bewegungsdaten'!B:B,$A747,'AV-Bewegungsdaten'!D:D),2)</f>
        <v>0</v>
      </c>
      <c r="T747" s="327"/>
      <c r="U747" s="326">
        <f>ROUND(SUMIF('DV-Bewegungsdaten'!B:B,Kategorien!A747,'DV-Bewegungsdaten'!D:D),3)</f>
        <v>0</v>
      </c>
      <c r="V747" s="324">
        <f>ROUND(SUMIF('DV-Bewegungsdaten'!B:B,Kategorien!A747,'DV-Bewegungsdaten'!E:E),3)</f>
        <v>0</v>
      </c>
      <c r="AD747" s="390">
        <f t="shared" si="145"/>
        <v>7.1709999999999994</v>
      </c>
      <c r="AE747" s="390">
        <f t="shared" si="146"/>
        <v>7.8279999999999994</v>
      </c>
      <c r="AF747" s="390">
        <f t="shared" si="147"/>
        <v>9.0469999999999988</v>
      </c>
      <c r="AG747" s="390">
        <f t="shared" si="148"/>
        <v>8.4139999999999997</v>
      </c>
      <c r="AH747" s="390">
        <f t="shared" si="149"/>
        <v>8.3260000000000005</v>
      </c>
      <c r="AI747" s="390">
        <f t="shared" si="150"/>
        <v>8.8580000000000005</v>
      </c>
      <c r="AJ747" s="390">
        <f t="shared" si="151"/>
        <v>8.141</v>
      </c>
      <c r="AK747" s="390">
        <f t="shared" si="152"/>
        <v>8.4249999999999989</v>
      </c>
      <c r="AL747" s="390">
        <f t="shared" si="153"/>
        <v>8.5350000000000001</v>
      </c>
      <c r="AM747" s="390">
        <f t="shared" si="154"/>
        <v>8.4160000000000004</v>
      </c>
      <c r="AN747" s="390">
        <f t="shared" si="155"/>
        <v>8.01</v>
      </c>
      <c r="AO747" s="390">
        <f t="shared" si="156"/>
        <v>8.9130000000000003</v>
      </c>
    </row>
    <row r="748" spans="1:41" ht="15" customHeight="1" x14ac:dyDescent="0.25">
      <c r="A748" s="127" t="s">
        <v>2447</v>
      </c>
      <c r="B748" s="125" t="s">
        <v>2077</v>
      </c>
      <c r="C748" s="125" t="s">
        <v>3999</v>
      </c>
      <c r="D748" s="125" t="s">
        <v>2433</v>
      </c>
      <c r="E748" s="125" t="s">
        <v>2452</v>
      </c>
      <c r="F748" s="126">
        <v>13</v>
      </c>
      <c r="G748" s="126">
        <v>13.2</v>
      </c>
      <c r="H748" s="126">
        <v>10.4</v>
      </c>
      <c r="I748" s="126"/>
      <c r="J748" s="317"/>
      <c r="K748" s="323">
        <f>ROUND(SUMIF('VGT-Bewegungsdaten'!B:B,A748,'VGT-Bewegungsdaten'!C:C),3)</f>
        <v>0</v>
      </c>
      <c r="L748" s="324">
        <f>ROUND(SUMIF('VGT-Bewegungsdaten'!B:B,$A748,'VGT-Bewegungsdaten'!D:D),2)</f>
        <v>0</v>
      </c>
      <c r="N748" s="376" t="s">
        <v>4930</v>
      </c>
      <c r="O748" s="376" t="s">
        <v>4940</v>
      </c>
      <c r="P748" s="326">
        <f>ROUND(SUMIF('AV-Bewegungsdaten'!B:B,A748,'AV-Bewegungsdaten'!C:C),3)</f>
        <v>0</v>
      </c>
      <c r="Q748" s="324">
        <f>ROUND(SUMIF('AV-Bewegungsdaten'!B:B,$A748,'AV-Bewegungsdaten'!D:D),2)</f>
        <v>0</v>
      </c>
      <c r="T748" s="327"/>
      <c r="U748" s="326">
        <f>ROUND(SUMIF('DV-Bewegungsdaten'!B:B,Kategorien!A748,'DV-Bewegungsdaten'!D:D),3)</f>
        <v>0</v>
      </c>
      <c r="V748" s="324">
        <f>ROUND(SUMIF('DV-Bewegungsdaten'!B:B,Kategorien!A748,'DV-Bewegungsdaten'!E:E),3)</f>
        <v>0</v>
      </c>
      <c r="AD748" s="390">
        <f t="shared" si="145"/>
        <v>8.2609999999999992</v>
      </c>
      <c r="AE748" s="390">
        <f t="shared" si="146"/>
        <v>8.9179999999999993</v>
      </c>
      <c r="AF748" s="390">
        <f t="shared" si="147"/>
        <v>10.136999999999999</v>
      </c>
      <c r="AG748" s="390">
        <f t="shared" si="148"/>
        <v>9.5039999999999996</v>
      </c>
      <c r="AH748" s="390">
        <f t="shared" si="149"/>
        <v>9.4160000000000004</v>
      </c>
      <c r="AI748" s="390">
        <f t="shared" si="150"/>
        <v>9.9480000000000004</v>
      </c>
      <c r="AJ748" s="390">
        <f t="shared" si="151"/>
        <v>9.2309999999999999</v>
      </c>
      <c r="AK748" s="390">
        <f t="shared" si="152"/>
        <v>9.5149999999999988</v>
      </c>
      <c r="AL748" s="390">
        <f t="shared" si="153"/>
        <v>9.625</v>
      </c>
      <c r="AM748" s="390">
        <f t="shared" si="154"/>
        <v>9.5060000000000002</v>
      </c>
      <c r="AN748" s="390">
        <f t="shared" si="155"/>
        <v>9.1</v>
      </c>
      <c r="AO748" s="390">
        <f t="shared" si="156"/>
        <v>10.003</v>
      </c>
    </row>
    <row r="749" spans="1:41" ht="15" customHeight="1" x14ac:dyDescent="0.25">
      <c r="A749" s="127" t="s">
        <v>1508</v>
      </c>
      <c r="B749" s="125" t="s">
        <v>2077</v>
      </c>
      <c r="C749" s="125" t="s">
        <v>3999</v>
      </c>
      <c r="D749" s="125" t="s">
        <v>1640</v>
      </c>
      <c r="E749" s="125" t="s">
        <v>1541</v>
      </c>
      <c r="F749" s="126">
        <v>16</v>
      </c>
      <c r="G749" s="126">
        <v>16.2</v>
      </c>
      <c r="H749" s="126">
        <v>12.8</v>
      </c>
      <c r="I749" s="126"/>
      <c r="J749" s="317"/>
      <c r="K749" s="323">
        <f>ROUND(SUMIF('VGT-Bewegungsdaten'!B:B,A749,'VGT-Bewegungsdaten'!C:C),3)</f>
        <v>0</v>
      </c>
      <c r="L749" s="324">
        <f>ROUND(SUMIF('VGT-Bewegungsdaten'!B:B,$A749,'VGT-Bewegungsdaten'!D:D),2)</f>
        <v>0</v>
      </c>
      <c r="N749" s="376" t="s">
        <v>4930</v>
      </c>
      <c r="O749" s="376" t="s">
        <v>4940</v>
      </c>
      <c r="P749" s="326">
        <f>ROUND(SUMIF('AV-Bewegungsdaten'!B:B,A749,'AV-Bewegungsdaten'!C:C),3)</f>
        <v>0</v>
      </c>
      <c r="Q749" s="324">
        <f>ROUND(SUMIF('AV-Bewegungsdaten'!B:B,$A749,'AV-Bewegungsdaten'!D:D),2)</f>
        <v>0</v>
      </c>
      <c r="T749" s="327"/>
      <c r="U749" s="326">
        <f>ROUND(SUMIF('DV-Bewegungsdaten'!B:B,Kategorien!A749,'DV-Bewegungsdaten'!D:D),3)</f>
        <v>0</v>
      </c>
      <c r="V749" s="324">
        <f>ROUND(SUMIF('DV-Bewegungsdaten'!B:B,Kategorien!A749,'DV-Bewegungsdaten'!E:E),3)</f>
        <v>0</v>
      </c>
      <c r="AD749" s="390">
        <f t="shared" si="145"/>
        <v>11.260999999999999</v>
      </c>
      <c r="AE749" s="390">
        <f t="shared" si="146"/>
        <v>11.917999999999999</v>
      </c>
      <c r="AF749" s="390">
        <f t="shared" si="147"/>
        <v>13.136999999999999</v>
      </c>
      <c r="AG749" s="390">
        <f t="shared" si="148"/>
        <v>12.504</v>
      </c>
      <c r="AH749" s="390">
        <f t="shared" si="149"/>
        <v>12.416</v>
      </c>
      <c r="AI749" s="390">
        <f t="shared" si="150"/>
        <v>12.948</v>
      </c>
      <c r="AJ749" s="390">
        <f t="shared" si="151"/>
        <v>12.231</v>
      </c>
      <c r="AK749" s="390">
        <f t="shared" si="152"/>
        <v>12.514999999999999</v>
      </c>
      <c r="AL749" s="390">
        <f t="shared" si="153"/>
        <v>12.625</v>
      </c>
      <c r="AM749" s="390">
        <f t="shared" si="154"/>
        <v>12.506</v>
      </c>
      <c r="AN749" s="390">
        <f t="shared" si="155"/>
        <v>12.1</v>
      </c>
      <c r="AO749" s="390">
        <f t="shared" si="156"/>
        <v>13.003</v>
      </c>
    </row>
    <row r="750" spans="1:41" ht="15" customHeight="1" x14ac:dyDescent="0.25">
      <c r="A750" s="127" t="s">
        <v>2656</v>
      </c>
      <c r="B750" s="125" t="s">
        <v>2077</v>
      </c>
      <c r="C750" s="125" t="s">
        <v>3999</v>
      </c>
      <c r="D750" s="125" t="s">
        <v>2595</v>
      </c>
      <c r="E750" s="125" t="s">
        <v>2545</v>
      </c>
      <c r="F750" s="126">
        <v>15.97</v>
      </c>
      <c r="G750" s="126">
        <v>16.170000000000002</v>
      </c>
      <c r="H750" s="126">
        <v>12.78</v>
      </c>
      <c r="I750" s="126"/>
      <c r="J750" s="317"/>
      <c r="K750" s="323">
        <f>ROUND(SUMIF('VGT-Bewegungsdaten'!B:B,A750,'VGT-Bewegungsdaten'!C:C),3)</f>
        <v>0</v>
      </c>
      <c r="L750" s="324">
        <f>ROUND(SUMIF('VGT-Bewegungsdaten'!B:B,$A750,'VGT-Bewegungsdaten'!D:D),2)</f>
        <v>0</v>
      </c>
      <c r="N750" s="376" t="s">
        <v>4930</v>
      </c>
      <c r="O750" s="376" t="s">
        <v>4940</v>
      </c>
      <c r="P750" s="326">
        <f>ROUND(SUMIF('AV-Bewegungsdaten'!B:B,A750,'AV-Bewegungsdaten'!C:C),3)</f>
        <v>0</v>
      </c>
      <c r="Q750" s="324">
        <f>ROUND(SUMIF('AV-Bewegungsdaten'!B:B,$A750,'AV-Bewegungsdaten'!D:D),2)</f>
        <v>0</v>
      </c>
      <c r="T750" s="327"/>
      <c r="U750" s="326">
        <f>ROUND(SUMIF('DV-Bewegungsdaten'!B:B,Kategorien!A750,'DV-Bewegungsdaten'!D:D),3)</f>
        <v>0</v>
      </c>
      <c r="V750" s="324">
        <f>ROUND(SUMIF('DV-Bewegungsdaten'!B:B,Kategorien!A750,'DV-Bewegungsdaten'!E:E),3)</f>
        <v>0</v>
      </c>
      <c r="AD750" s="390">
        <f t="shared" si="145"/>
        <v>11.231000000000002</v>
      </c>
      <c r="AE750" s="390">
        <f t="shared" si="146"/>
        <v>11.888000000000002</v>
      </c>
      <c r="AF750" s="390">
        <f t="shared" si="147"/>
        <v>13.107000000000001</v>
      </c>
      <c r="AG750" s="390">
        <f t="shared" si="148"/>
        <v>12.474000000000002</v>
      </c>
      <c r="AH750" s="390">
        <f t="shared" si="149"/>
        <v>12.386000000000003</v>
      </c>
      <c r="AI750" s="390">
        <f t="shared" si="150"/>
        <v>12.918000000000003</v>
      </c>
      <c r="AJ750" s="390">
        <f t="shared" si="151"/>
        <v>12.201000000000002</v>
      </c>
      <c r="AK750" s="390">
        <f t="shared" si="152"/>
        <v>12.485000000000001</v>
      </c>
      <c r="AL750" s="390">
        <f t="shared" si="153"/>
        <v>12.595000000000002</v>
      </c>
      <c r="AM750" s="390">
        <f t="shared" si="154"/>
        <v>12.476000000000003</v>
      </c>
      <c r="AN750" s="390">
        <f t="shared" si="155"/>
        <v>12.070000000000002</v>
      </c>
      <c r="AO750" s="390">
        <f t="shared" si="156"/>
        <v>12.973000000000003</v>
      </c>
    </row>
    <row r="751" spans="1:41" ht="15" customHeight="1" x14ac:dyDescent="0.25">
      <c r="A751" s="127" t="s">
        <v>3400</v>
      </c>
      <c r="B751" s="125" t="s">
        <v>2077</v>
      </c>
      <c r="C751" s="125" t="s">
        <v>3999</v>
      </c>
      <c r="D751" s="125" t="s">
        <v>3339</v>
      </c>
      <c r="E751" s="125" t="s">
        <v>3289</v>
      </c>
      <c r="F751" s="126">
        <v>15.94</v>
      </c>
      <c r="G751" s="126">
        <v>16.14</v>
      </c>
      <c r="H751" s="126">
        <v>12.75</v>
      </c>
      <c r="I751" s="126"/>
      <c r="J751" s="317"/>
      <c r="K751" s="323">
        <f>ROUND(SUMIF('VGT-Bewegungsdaten'!B:B,A751,'VGT-Bewegungsdaten'!C:C),3)</f>
        <v>0</v>
      </c>
      <c r="L751" s="324">
        <f>ROUND(SUMIF('VGT-Bewegungsdaten'!B:B,$A751,'VGT-Bewegungsdaten'!D:D),2)</f>
        <v>0</v>
      </c>
      <c r="N751" s="376" t="s">
        <v>4930</v>
      </c>
      <c r="O751" s="376" t="s">
        <v>4940</v>
      </c>
      <c r="P751" s="326">
        <f>ROUND(SUMIF('AV-Bewegungsdaten'!B:B,A751,'AV-Bewegungsdaten'!C:C),3)</f>
        <v>0</v>
      </c>
      <c r="Q751" s="324">
        <f>ROUND(SUMIF('AV-Bewegungsdaten'!B:B,$A751,'AV-Bewegungsdaten'!D:D),2)</f>
        <v>0</v>
      </c>
      <c r="T751" s="327"/>
      <c r="U751" s="326">
        <f>ROUND(SUMIF('DV-Bewegungsdaten'!B:B,Kategorien!A751,'DV-Bewegungsdaten'!D:D),3)</f>
        <v>0</v>
      </c>
      <c r="V751" s="324">
        <f>ROUND(SUMIF('DV-Bewegungsdaten'!B:B,Kategorien!A751,'DV-Bewegungsdaten'!E:E),3)</f>
        <v>0</v>
      </c>
      <c r="AD751" s="390">
        <f t="shared" si="145"/>
        <v>11.201000000000001</v>
      </c>
      <c r="AE751" s="390">
        <f t="shared" si="146"/>
        <v>11.858000000000001</v>
      </c>
      <c r="AF751" s="390">
        <f t="shared" si="147"/>
        <v>13.077</v>
      </c>
      <c r="AG751" s="390">
        <f t="shared" si="148"/>
        <v>12.444000000000001</v>
      </c>
      <c r="AH751" s="390">
        <f t="shared" si="149"/>
        <v>12.356000000000002</v>
      </c>
      <c r="AI751" s="390">
        <f t="shared" si="150"/>
        <v>12.888000000000002</v>
      </c>
      <c r="AJ751" s="390">
        <f t="shared" si="151"/>
        <v>12.171000000000001</v>
      </c>
      <c r="AK751" s="390">
        <f t="shared" si="152"/>
        <v>12.455</v>
      </c>
      <c r="AL751" s="390">
        <f t="shared" si="153"/>
        <v>12.565000000000001</v>
      </c>
      <c r="AM751" s="390">
        <f t="shared" si="154"/>
        <v>12.446000000000002</v>
      </c>
      <c r="AN751" s="390">
        <f t="shared" si="155"/>
        <v>12.040000000000001</v>
      </c>
      <c r="AO751" s="390">
        <f t="shared" si="156"/>
        <v>12.943000000000001</v>
      </c>
    </row>
    <row r="752" spans="1:41" ht="15" customHeight="1" x14ac:dyDescent="0.25">
      <c r="A752" s="127" t="s">
        <v>4162</v>
      </c>
      <c r="B752" s="125" t="s">
        <v>2077</v>
      </c>
      <c r="C752" s="125" t="s">
        <v>3999</v>
      </c>
      <c r="D752" s="125" t="s">
        <v>4101</v>
      </c>
      <c r="E752" s="125" t="s">
        <v>4051</v>
      </c>
      <c r="F752" s="126">
        <v>15.91</v>
      </c>
      <c r="G752" s="126">
        <v>16.11</v>
      </c>
      <c r="H752" s="126">
        <v>12.73</v>
      </c>
      <c r="I752" s="126"/>
      <c r="J752" s="317"/>
      <c r="K752" s="323">
        <f>ROUND(SUMIF('VGT-Bewegungsdaten'!B:B,A752,'VGT-Bewegungsdaten'!C:C),3)</f>
        <v>0</v>
      </c>
      <c r="L752" s="324">
        <f>ROUND(SUMIF('VGT-Bewegungsdaten'!B:B,$A752,'VGT-Bewegungsdaten'!D:D),2)</f>
        <v>0</v>
      </c>
      <c r="N752" s="376" t="s">
        <v>4930</v>
      </c>
      <c r="O752" s="376" t="s">
        <v>4940</v>
      </c>
      <c r="P752" s="326">
        <f>ROUND(SUMIF('AV-Bewegungsdaten'!B:B,A752,'AV-Bewegungsdaten'!C:C),3)</f>
        <v>0</v>
      </c>
      <c r="Q752" s="324">
        <f>ROUND(SUMIF('AV-Bewegungsdaten'!B:B,$A752,'AV-Bewegungsdaten'!D:D),2)</f>
        <v>0</v>
      </c>
      <c r="T752" s="327"/>
      <c r="U752" s="326">
        <f>ROUND(SUMIF('DV-Bewegungsdaten'!B:B,Kategorien!A752,'DV-Bewegungsdaten'!D:D),3)</f>
        <v>0</v>
      </c>
      <c r="V752" s="324">
        <f>ROUND(SUMIF('DV-Bewegungsdaten'!B:B,Kategorien!A752,'DV-Bewegungsdaten'!E:E),3)</f>
        <v>0</v>
      </c>
      <c r="AD752" s="390">
        <f t="shared" si="145"/>
        <v>11.170999999999999</v>
      </c>
      <c r="AE752" s="390">
        <f t="shared" si="146"/>
        <v>11.827999999999999</v>
      </c>
      <c r="AF752" s="390">
        <f t="shared" si="147"/>
        <v>13.046999999999999</v>
      </c>
      <c r="AG752" s="390">
        <f t="shared" si="148"/>
        <v>12.414</v>
      </c>
      <c r="AH752" s="390">
        <f t="shared" si="149"/>
        <v>12.326000000000001</v>
      </c>
      <c r="AI752" s="390">
        <f t="shared" si="150"/>
        <v>12.858000000000001</v>
      </c>
      <c r="AJ752" s="390">
        <f t="shared" si="151"/>
        <v>12.141</v>
      </c>
      <c r="AK752" s="390">
        <f t="shared" si="152"/>
        <v>12.424999999999999</v>
      </c>
      <c r="AL752" s="390">
        <f t="shared" si="153"/>
        <v>12.535</v>
      </c>
      <c r="AM752" s="390">
        <f t="shared" si="154"/>
        <v>12.416</v>
      </c>
      <c r="AN752" s="390">
        <f t="shared" si="155"/>
        <v>12.01</v>
      </c>
      <c r="AO752" s="390">
        <f t="shared" si="156"/>
        <v>12.913</v>
      </c>
    </row>
    <row r="753" spans="1:41" ht="15" customHeight="1" x14ac:dyDescent="0.25">
      <c r="A753" s="127" t="s">
        <v>2448</v>
      </c>
      <c r="B753" s="125" t="s">
        <v>2077</v>
      </c>
      <c r="C753" s="125" t="s">
        <v>3999</v>
      </c>
      <c r="D753" s="125" t="s">
        <v>2435</v>
      </c>
      <c r="E753" s="125" t="s">
        <v>2452</v>
      </c>
      <c r="F753" s="126">
        <v>11.5</v>
      </c>
      <c r="G753" s="126">
        <v>11.7</v>
      </c>
      <c r="H753" s="126">
        <v>9.1999999999999993</v>
      </c>
      <c r="I753" s="126"/>
      <c r="J753" s="317"/>
      <c r="K753" s="323">
        <f>ROUND(SUMIF('VGT-Bewegungsdaten'!B:B,A753,'VGT-Bewegungsdaten'!C:C),3)</f>
        <v>0</v>
      </c>
      <c r="L753" s="324">
        <f>ROUND(SUMIF('VGT-Bewegungsdaten'!B:B,$A753,'VGT-Bewegungsdaten'!D:D),2)</f>
        <v>0</v>
      </c>
      <c r="N753" s="376" t="s">
        <v>4930</v>
      </c>
      <c r="O753" s="376" t="s">
        <v>4940</v>
      </c>
      <c r="P753" s="326">
        <f>ROUND(SUMIF('AV-Bewegungsdaten'!B:B,A753,'AV-Bewegungsdaten'!C:C),3)</f>
        <v>0</v>
      </c>
      <c r="Q753" s="324">
        <f>ROUND(SUMIF('AV-Bewegungsdaten'!B:B,$A753,'AV-Bewegungsdaten'!D:D),2)</f>
        <v>0</v>
      </c>
      <c r="T753" s="327"/>
      <c r="U753" s="326">
        <f>ROUND(SUMIF('DV-Bewegungsdaten'!B:B,Kategorien!A753,'DV-Bewegungsdaten'!D:D),3)</f>
        <v>0</v>
      </c>
      <c r="V753" s="324">
        <f>ROUND(SUMIF('DV-Bewegungsdaten'!B:B,Kategorien!A753,'DV-Bewegungsdaten'!E:E),3)</f>
        <v>0</v>
      </c>
      <c r="AD753" s="390">
        <f t="shared" si="145"/>
        <v>6.7609999999999992</v>
      </c>
      <c r="AE753" s="390">
        <f t="shared" si="146"/>
        <v>7.4179999999999993</v>
      </c>
      <c r="AF753" s="390">
        <f t="shared" si="147"/>
        <v>8.6369999999999987</v>
      </c>
      <c r="AG753" s="390">
        <f t="shared" si="148"/>
        <v>8.0039999999999996</v>
      </c>
      <c r="AH753" s="390">
        <f t="shared" si="149"/>
        <v>7.9159999999999995</v>
      </c>
      <c r="AI753" s="390">
        <f t="shared" si="150"/>
        <v>8.4480000000000004</v>
      </c>
      <c r="AJ753" s="390">
        <f t="shared" si="151"/>
        <v>7.7309999999999999</v>
      </c>
      <c r="AK753" s="390">
        <f t="shared" si="152"/>
        <v>8.0149999999999988</v>
      </c>
      <c r="AL753" s="390">
        <f t="shared" si="153"/>
        <v>8.125</v>
      </c>
      <c r="AM753" s="390">
        <f t="shared" si="154"/>
        <v>8.0060000000000002</v>
      </c>
      <c r="AN753" s="390">
        <f t="shared" si="155"/>
        <v>7.6</v>
      </c>
      <c r="AO753" s="390">
        <f t="shared" si="156"/>
        <v>8.5030000000000001</v>
      </c>
    </row>
    <row r="754" spans="1:41" ht="15" customHeight="1" x14ac:dyDescent="0.25">
      <c r="A754" s="127" t="s">
        <v>1509</v>
      </c>
      <c r="B754" s="125" t="s">
        <v>2077</v>
      </c>
      <c r="C754" s="125" t="s">
        <v>3999</v>
      </c>
      <c r="D754" s="125" t="s">
        <v>1642</v>
      </c>
      <c r="E754" s="125" t="s">
        <v>1541</v>
      </c>
      <c r="F754" s="126">
        <v>14.5</v>
      </c>
      <c r="G754" s="126">
        <v>14.7</v>
      </c>
      <c r="H754" s="126">
        <v>11.6</v>
      </c>
      <c r="I754" s="126"/>
      <c r="J754" s="317"/>
      <c r="K754" s="323">
        <f>ROUND(SUMIF('VGT-Bewegungsdaten'!B:B,A754,'VGT-Bewegungsdaten'!C:C),3)</f>
        <v>0</v>
      </c>
      <c r="L754" s="324">
        <f>ROUND(SUMIF('VGT-Bewegungsdaten'!B:B,$A754,'VGT-Bewegungsdaten'!D:D),2)</f>
        <v>0</v>
      </c>
      <c r="N754" s="376" t="s">
        <v>4930</v>
      </c>
      <c r="O754" s="376" t="s">
        <v>4940</v>
      </c>
      <c r="P754" s="326">
        <f>ROUND(SUMIF('AV-Bewegungsdaten'!B:B,A754,'AV-Bewegungsdaten'!C:C),3)</f>
        <v>0</v>
      </c>
      <c r="Q754" s="324">
        <f>ROUND(SUMIF('AV-Bewegungsdaten'!B:B,$A754,'AV-Bewegungsdaten'!D:D),2)</f>
        <v>0</v>
      </c>
      <c r="T754" s="327"/>
      <c r="U754" s="326">
        <f>ROUND(SUMIF('DV-Bewegungsdaten'!B:B,Kategorien!A754,'DV-Bewegungsdaten'!D:D),3)</f>
        <v>0</v>
      </c>
      <c r="V754" s="324">
        <f>ROUND(SUMIF('DV-Bewegungsdaten'!B:B,Kategorien!A754,'DV-Bewegungsdaten'!E:E),3)</f>
        <v>0</v>
      </c>
      <c r="AD754" s="390">
        <f t="shared" si="145"/>
        <v>9.7609999999999992</v>
      </c>
      <c r="AE754" s="390">
        <f t="shared" si="146"/>
        <v>10.417999999999999</v>
      </c>
      <c r="AF754" s="390">
        <f t="shared" si="147"/>
        <v>11.636999999999999</v>
      </c>
      <c r="AG754" s="390">
        <f t="shared" si="148"/>
        <v>11.004</v>
      </c>
      <c r="AH754" s="390">
        <f t="shared" si="149"/>
        <v>10.916</v>
      </c>
      <c r="AI754" s="390">
        <f t="shared" si="150"/>
        <v>11.448</v>
      </c>
      <c r="AJ754" s="390">
        <f t="shared" si="151"/>
        <v>10.731</v>
      </c>
      <c r="AK754" s="390">
        <f t="shared" si="152"/>
        <v>11.014999999999999</v>
      </c>
      <c r="AL754" s="390">
        <f t="shared" si="153"/>
        <v>11.125</v>
      </c>
      <c r="AM754" s="390">
        <f t="shared" si="154"/>
        <v>11.006</v>
      </c>
      <c r="AN754" s="390">
        <f t="shared" si="155"/>
        <v>10.6</v>
      </c>
      <c r="AO754" s="390">
        <f t="shared" si="156"/>
        <v>11.503</v>
      </c>
    </row>
    <row r="755" spans="1:41" ht="15" customHeight="1" x14ac:dyDescent="0.25">
      <c r="A755" s="127" t="s">
        <v>2657</v>
      </c>
      <c r="B755" s="125" t="s">
        <v>2077</v>
      </c>
      <c r="C755" s="125" t="s">
        <v>3999</v>
      </c>
      <c r="D755" s="125" t="s">
        <v>2597</v>
      </c>
      <c r="E755" s="125" t="s">
        <v>2545</v>
      </c>
      <c r="F755" s="126">
        <v>14.47</v>
      </c>
      <c r="G755" s="126">
        <v>14.67</v>
      </c>
      <c r="H755" s="126">
        <v>11.58</v>
      </c>
      <c r="I755" s="126"/>
      <c r="J755" s="317"/>
      <c r="K755" s="323">
        <f>ROUND(SUMIF('VGT-Bewegungsdaten'!B:B,A755,'VGT-Bewegungsdaten'!C:C),3)</f>
        <v>0</v>
      </c>
      <c r="L755" s="324">
        <f>ROUND(SUMIF('VGT-Bewegungsdaten'!B:B,$A755,'VGT-Bewegungsdaten'!D:D),2)</f>
        <v>0</v>
      </c>
      <c r="N755" s="376" t="s">
        <v>4930</v>
      </c>
      <c r="O755" s="376" t="s">
        <v>4940</v>
      </c>
      <c r="P755" s="326">
        <f>ROUND(SUMIF('AV-Bewegungsdaten'!B:B,A755,'AV-Bewegungsdaten'!C:C),3)</f>
        <v>0</v>
      </c>
      <c r="Q755" s="324">
        <f>ROUND(SUMIF('AV-Bewegungsdaten'!B:B,$A755,'AV-Bewegungsdaten'!D:D),2)</f>
        <v>0</v>
      </c>
      <c r="T755" s="327"/>
      <c r="U755" s="326">
        <f>ROUND(SUMIF('DV-Bewegungsdaten'!B:B,Kategorien!A755,'DV-Bewegungsdaten'!D:D),3)</f>
        <v>0</v>
      </c>
      <c r="V755" s="324">
        <f>ROUND(SUMIF('DV-Bewegungsdaten'!B:B,Kategorien!A755,'DV-Bewegungsdaten'!E:E),3)</f>
        <v>0</v>
      </c>
      <c r="AD755" s="390">
        <f t="shared" si="145"/>
        <v>9.7309999999999999</v>
      </c>
      <c r="AE755" s="390">
        <f t="shared" si="146"/>
        <v>10.388</v>
      </c>
      <c r="AF755" s="390">
        <f t="shared" si="147"/>
        <v>11.606999999999999</v>
      </c>
      <c r="AG755" s="390">
        <f t="shared" si="148"/>
        <v>10.974</v>
      </c>
      <c r="AH755" s="390">
        <f t="shared" si="149"/>
        <v>10.885999999999999</v>
      </c>
      <c r="AI755" s="390">
        <f t="shared" si="150"/>
        <v>11.417999999999999</v>
      </c>
      <c r="AJ755" s="390">
        <f t="shared" si="151"/>
        <v>10.701000000000001</v>
      </c>
      <c r="AK755" s="390">
        <f t="shared" si="152"/>
        <v>10.984999999999999</v>
      </c>
      <c r="AL755" s="390">
        <f t="shared" si="153"/>
        <v>11.094999999999999</v>
      </c>
      <c r="AM755" s="390">
        <f t="shared" si="154"/>
        <v>10.975999999999999</v>
      </c>
      <c r="AN755" s="390">
        <f t="shared" si="155"/>
        <v>10.57</v>
      </c>
      <c r="AO755" s="390">
        <f t="shared" si="156"/>
        <v>11.472999999999999</v>
      </c>
    </row>
    <row r="756" spans="1:41" ht="15" customHeight="1" x14ac:dyDescent="0.25">
      <c r="A756" s="127" t="s">
        <v>3401</v>
      </c>
      <c r="B756" s="125" t="s">
        <v>2077</v>
      </c>
      <c r="C756" s="125" t="s">
        <v>3999</v>
      </c>
      <c r="D756" s="125" t="s">
        <v>3341</v>
      </c>
      <c r="E756" s="125" t="s">
        <v>3289</v>
      </c>
      <c r="F756" s="126">
        <v>14.44</v>
      </c>
      <c r="G756" s="126">
        <v>14.639999999999999</v>
      </c>
      <c r="H756" s="126">
        <v>11.55</v>
      </c>
      <c r="I756" s="126"/>
      <c r="J756" s="317"/>
      <c r="K756" s="323">
        <f>ROUND(SUMIF('VGT-Bewegungsdaten'!B:B,A756,'VGT-Bewegungsdaten'!C:C),3)</f>
        <v>0</v>
      </c>
      <c r="L756" s="324">
        <f>ROUND(SUMIF('VGT-Bewegungsdaten'!B:B,$A756,'VGT-Bewegungsdaten'!D:D),2)</f>
        <v>0</v>
      </c>
      <c r="N756" s="376" t="s">
        <v>4930</v>
      </c>
      <c r="O756" s="376" t="s">
        <v>4940</v>
      </c>
      <c r="P756" s="326">
        <f>ROUND(SUMIF('AV-Bewegungsdaten'!B:B,A756,'AV-Bewegungsdaten'!C:C),3)</f>
        <v>0</v>
      </c>
      <c r="Q756" s="324">
        <f>ROUND(SUMIF('AV-Bewegungsdaten'!B:B,$A756,'AV-Bewegungsdaten'!D:D),2)</f>
        <v>0</v>
      </c>
      <c r="T756" s="327"/>
      <c r="U756" s="326">
        <f>ROUND(SUMIF('DV-Bewegungsdaten'!B:B,Kategorien!A756,'DV-Bewegungsdaten'!D:D),3)</f>
        <v>0</v>
      </c>
      <c r="V756" s="324">
        <f>ROUND(SUMIF('DV-Bewegungsdaten'!B:B,Kategorien!A756,'DV-Bewegungsdaten'!E:E),3)</f>
        <v>0</v>
      </c>
      <c r="AD756" s="390">
        <f t="shared" si="145"/>
        <v>9.7009999999999987</v>
      </c>
      <c r="AE756" s="390">
        <f t="shared" si="146"/>
        <v>10.357999999999999</v>
      </c>
      <c r="AF756" s="390">
        <f t="shared" si="147"/>
        <v>11.576999999999998</v>
      </c>
      <c r="AG756" s="390">
        <f t="shared" si="148"/>
        <v>10.943999999999999</v>
      </c>
      <c r="AH756" s="390">
        <f t="shared" si="149"/>
        <v>10.855999999999998</v>
      </c>
      <c r="AI756" s="390">
        <f t="shared" si="150"/>
        <v>11.387999999999998</v>
      </c>
      <c r="AJ756" s="390">
        <f t="shared" si="151"/>
        <v>10.670999999999999</v>
      </c>
      <c r="AK756" s="390">
        <f t="shared" si="152"/>
        <v>10.954999999999998</v>
      </c>
      <c r="AL756" s="390">
        <f t="shared" si="153"/>
        <v>11.064999999999998</v>
      </c>
      <c r="AM756" s="390">
        <f t="shared" si="154"/>
        <v>10.945999999999998</v>
      </c>
      <c r="AN756" s="390">
        <f t="shared" si="155"/>
        <v>10.54</v>
      </c>
      <c r="AO756" s="390">
        <f t="shared" si="156"/>
        <v>11.442999999999998</v>
      </c>
    </row>
    <row r="757" spans="1:41" ht="15" customHeight="1" x14ac:dyDescent="0.25">
      <c r="A757" s="127" t="s">
        <v>4163</v>
      </c>
      <c r="B757" s="125" t="s">
        <v>2077</v>
      </c>
      <c r="C757" s="125" t="s">
        <v>3999</v>
      </c>
      <c r="D757" s="125" t="s">
        <v>4103</v>
      </c>
      <c r="E757" s="125" t="s">
        <v>4051</v>
      </c>
      <c r="F757" s="126">
        <v>14.41</v>
      </c>
      <c r="G757" s="126">
        <v>14.61</v>
      </c>
      <c r="H757" s="126">
        <v>11.53</v>
      </c>
      <c r="I757" s="126"/>
      <c r="J757" s="317"/>
      <c r="K757" s="323">
        <f>ROUND(SUMIF('VGT-Bewegungsdaten'!B:B,A757,'VGT-Bewegungsdaten'!C:C),3)</f>
        <v>0</v>
      </c>
      <c r="L757" s="324">
        <f>ROUND(SUMIF('VGT-Bewegungsdaten'!B:B,$A757,'VGT-Bewegungsdaten'!D:D),2)</f>
        <v>0</v>
      </c>
      <c r="N757" s="376" t="s">
        <v>4930</v>
      </c>
      <c r="O757" s="376" t="s">
        <v>4940</v>
      </c>
      <c r="P757" s="326">
        <f>ROUND(SUMIF('AV-Bewegungsdaten'!B:B,A757,'AV-Bewegungsdaten'!C:C),3)</f>
        <v>0</v>
      </c>
      <c r="Q757" s="324">
        <f>ROUND(SUMIF('AV-Bewegungsdaten'!B:B,$A757,'AV-Bewegungsdaten'!D:D),2)</f>
        <v>0</v>
      </c>
      <c r="T757" s="327"/>
      <c r="U757" s="326">
        <f>ROUND(SUMIF('DV-Bewegungsdaten'!B:B,Kategorien!A757,'DV-Bewegungsdaten'!D:D),3)</f>
        <v>0</v>
      </c>
      <c r="V757" s="324">
        <f>ROUND(SUMIF('DV-Bewegungsdaten'!B:B,Kategorien!A757,'DV-Bewegungsdaten'!E:E),3)</f>
        <v>0</v>
      </c>
      <c r="AD757" s="390">
        <f t="shared" si="145"/>
        <v>9.6709999999999994</v>
      </c>
      <c r="AE757" s="390">
        <f t="shared" si="146"/>
        <v>10.327999999999999</v>
      </c>
      <c r="AF757" s="390">
        <f t="shared" si="147"/>
        <v>11.546999999999999</v>
      </c>
      <c r="AG757" s="390">
        <f t="shared" si="148"/>
        <v>10.914</v>
      </c>
      <c r="AH757" s="390">
        <f t="shared" si="149"/>
        <v>10.826000000000001</v>
      </c>
      <c r="AI757" s="390">
        <f t="shared" si="150"/>
        <v>11.358000000000001</v>
      </c>
      <c r="AJ757" s="390">
        <f t="shared" si="151"/>
        <v>10.641</v>
      </c>
      <c r="AK757" s="390">
        <f t="shared" si="152"/>
        <v>10.924999999999999</v>
      </c>
      <c r="AL757" s="390">
        <f t="shared" si="153"/>
        <v>11.035</v>
      </c>
      <c r="AM757" s="390">
        <f t="shared" si="154"/>
        <v>10.916</v>
      </c>
      <c r="AN757" s="390">
        <f t="shared" si="155"/>
        <v>10.51</v>
      </c>
      <c r="AO757" s="390">
        <f t="shared" si="156"/>
        <v>11.413</v>
      </c>
    </row>
    <row r="758" spans="1:41" ht="15" customHeight="1" x14ac:dyDescent="0.25">
      <c r="A758" s="127" t="s">
        <v>2449</v>
      </c>
      <c r="B758" s="125" t="s">
        <v>2077</v>
      </c>
      <c r="C758" s="125" t="s">
        <v>3999</v>
      </c>
      <c r="D758" s="125" t="s">
        <v>2437</v>
      </c>
      <c r="E758" s="125" t="s">
        <v>2452</v>
      </c>
      <c r="F758" s="126">
        <v>8.5</v>
      </c>
      <c r="G758" s="126">
        <v>8.6999999999999993</v>
      </c>
      <c r="H758" s="126">
        <v>6.8</v>
      </c>
      <c r="I758" s="126"/>
      <c r="J758" s="317"/>
      <c r="K758" s="323">
        <f>ROUND(SUMIF('VGT-Bewegungsdaten'!B:B,A758,'VGT-Bewegungsdaten'!C:C),3)</f>
        <v>0</v>
      </c>
      <c r="L758" s="324">
        <f>ROUND(SUMIF('VGT-Bewegungsdaten'!B:B,$A758,'VGT-Bewegungsdaten'!D:D),2)</f>
        <v>0</v>
      </c>
      <c r="N758" s="376" t="s">
        <v>4930</v>
      </c>
      <c r="O758" s="376" t="s">
        <v>4940</v>
      </c>
      <c r="P758" s="326">
        <f>ROUND(SUMIF('AV-Bewegungsdaten'!B:B,A758,'AV-Bewegungsdaten'!C:C),3)</f>
        <v>0</v>
      </c>
      <c r="Q758" s="324">
        <f>ROUND(SUMIF('AV-Bewegungsdaten'!B:B,$A758,'AV-Bewegungsdaten'!D:D),2)</f>
        <v>0</v>
      </c>
      <c r="T758" s="327"/>
      <c r="U758" s="326">
        <f>ROUND(SUMIF('DV-Bewegungsdaten'!B:B,Kategorien!A758,'DV-Bewegungsdaten'!D:D),3)</f>
        <v>0</v>
      </c>
      <c r="V758" s="324">
        <f>ROUND(SUMIF('DV-Bewegungsdaten'!B:B,Kategorien!A758,'DV-Bewegungsdaten'!E:E),3)</f>
        <v>0</v>
      </c>
      <c r="AD758" s="390">
        <f t="shared" si="145"/>
        <v>3.7609999999999992</v>
      </c>
      <c r="AE758" s="390">
        <f t="shared" si="146"/>
        <v>4.4179999999999993</v>
      </c>
      <c r="AF758" s="390">
        <f t="shared" si="147"/>
        <v>5.6369999999999987</v>
      </c>
      <c r="AG758" s="390">
        <f t="shared" si="148"/>
        <v>5.0039999999999996</v>
      </c>
      <c r="AH758" s="390">
        <f t="shared" si="149"/>
        <v>4.9159999999999995</v>
      </c>
      <c r="AI758" s="390">
        <f t="shared" si="150"/>
        <v>5.4479999999999995</v>
      </c>
      <c r="AJ758" s="390">
        <f t="shared" si="151"/>
        <v>4.7309999999999999</v>
      </c>
      <c r="AK758" s="390">
        <f t="shared" si="152"/>
        <v>5.0149999999999988</v>
      </c>
      <c r="AL758" s="390">
        <f t="shared" si="153"/>
        <v>5.1249999999999991</v>
      </c>
      <c r="AM758" s="390">
        <f t="shared" si="154"/>
        <v>5.0059999999999993</v>
      </c>
      <c r="AN758" s="390">
        <f t="shared" si="155"/>
        <v>4.5999999999999996</v>
      </c>
      <c r="AO758" s="390">
        <f t="shared" si="156"/>
        <v>5.5029999999999992</v>
      </c>
    </row>
    <row r="759" spans="1:41" ht="15" customHeight="1" x14ac:dyDescent="0.25">
      <c r="A759" s="127" t="s">
        <v>1510</v>
      </c>
      <c r="B759" s="125" t="s">
        <v>2077</v>
      </c>
      <c r="C759" s="125" t="s">
        <v>3999</v>
      </c>
      <c r="D759" s="125" t="s">
        <v>1644</v>
      </c>
      <c r="E759" s="125" t="s">
        <v>1541</v>
      </c>
      <c r="F759" s="126">
        <v>11.5</v>
      </c>
      <c r="G759" s="126">
        <v>11.7</v>
      </c>
      <c r="H759" s="126">
        <v>9.1999999999999993</v>
      </c>
      <c r="I759" s="126"/>
      <c r="J759" s="317"/>
      <c r="K759" s="323">
        <f>ROUND(SUMIF('VGT-Bewegungsdaten'!B:B,A759,'VGT-Bewegungsdaten'!C:C),3)</f>
        <v>0</v>
      </c>
      <c r="L759" s="324">
        <f>ROUND(SUMIF('VGT-Bewegungsdaten'!B:B,$A759,'VGT-Bewegungsdaten'!D:D),2)</f>
        <v>0</v>
      </c>
      <c r="N759" s="376" t="s">
        <v>4930</v>
      </c>
      <c r="O759" s="376" t="s">
        <v>4940</v>
      </c>
      <c r="P759" s="326">
        <f>ROUND(SUMIF('AV-Bewegungsdaten'!B:B,A759,'AV-Bewegungsdaten'!C:C),3)</f>
        <v>0</v>
      </c>
      <c r="Q759" s="324">
        <f>ROUND(SUMIF('AV-Bewegungsdaten'!B:B,$A759,'AV-Bewegungsdaten'!D:D),2)</f>
        <v>0</v>
      </c>
      <c r="T759" s="327"/>
      <c r="U759" s="326">
        <f>ROUND(SUMIF('DV-Bewegungsdaten'!B:B,Kategorien!A759,'DV-Bewegungsdaten'!D:D),3)</f>
        <v>0</v>
      </c>
      <c r="V759" s="324">
        <f>ROUND(SUMIF('DV-Bewegungsdaten'!B:B,Kategorien!A759,'DV-Bewegungsdaten'!E:E),3)</f>
        <v>0</v>
      </c>
      <c r="AD759" s="390">
        <f t="shared" si="145"/>
        <v>6.7609999999999992</v>
      </c>
      <c r="AE759" s="390">
        <f t="shared" si="146"/>
        <v>7.4179999999999993</v>
      </c>
      <c r="AF759" s="390">
        <f t="shared" si="147"/>
        <v>8.6369999999999987</v>
      </c>
      <c r="AG759" s="390">
        <f t="shared" si="148"/>
        <v>8.0039999999999996</v>
      </c>
      <c r="AH759" s="390">
        <f t="shared" si="149"/>
        <v>7.9159999999999995</v>
      </c>
      <c r="AI759" s="390">
        <f t="shared" si="150"/>
        <v>8.4480000000000004</v>
      </c>
      <c r="AJ759" s="390">
        <f t="shared" si="151"/>
        <v>7.7309999999999999</v>
      </c>
      <c r="AK759" s="390">
        <f t="shared" si="152"/>
        <v>8.0149999999999988</v>
      </c>
      <c r="AL759" s="390">
        <f t="shared" si="153"/>
        <v>8.125</v>
      </c>
      <c r="AM759" s="390">
        <f t="shared" si="154"/>
        <v>8.0060000000000002</v>
      </c>
      <c r="AN759" s="390">
        <f t="shared" si="155"/>
        <v>7.6</v>
      </c>
      <c r="AO759" s="390">
        <f t="shared" si="156"/>
        <v>8.5030000000000001</v>
      </c>
    </row>
    <row r="760" spans="1:41" ht="15" customHeight="1" x14ac:dyDescent="0.25">
      <c r="A760" s="127" t="s">
        <v>2658</v>
      </c>
      <c r="B760" s="125" t="s">
        <v>2077</v>
      </c>
      <c r="C760" s="125" t="s">
        <v>3999</v>
      </c>
      <c r="D760" s="125" t="s">
        <v>2599</v>
      </c>
      <c r="E760" s="125" t="s">
        <v>2545</v>
      </c>
      <c r="F760" s="126">
        <v>11.47</v>
      </c>
      <c r="G760" s="126">
        <v>11.67</v>
      </c>
      <c r="H760" s="126">
        <v>9.18</v>
      </c>
      <c r="I760" s="126"/>
      <c r="J760" s="317"/>
      <c r="K760" s="323">
        <f>ROUND(SUMIF('VGT-Bewegungsdaten'!B:B,A760,'VGT-Bewegungsdaten'!C:C),3)</f>
        <v>0</v>
      </c>
      <c r="L760" s="324">
        <f>ROUND(SUMIF('VGT-Bewegungsdaten'!B:B,$A760,'VGT-Bewegungsdaten'!D:D),2)</f>
        <v>0</v>
      </c>
      <c r="N760" s="376" t="s">
        <v>4930</v>
      </c>
      <c r="O760" s="376" t="s">
        <v>4940</v>
      </c>
      <c r="P760" s="326">
        <f>ROUND(SUMIF('AV-Bewegungsdaten'!B:B,A760,'AV-Bewegungsdaten'!C:C),3)</f>
        <v>0</v>
      </c>
      <c r="Q760" s="324">
        <f>ROUND(SUMIF('AV-Bewegungsdaten'!B:B,$A760,'AV-Bewegungsdaten'!D:D),2)</f>
        <v>0</v>
      </c>
      <c r="T760" s="327"/>
      <c r="U760" s="326">
        <f>ROUND(SUMIF('DV-Bewegungsdaten'!B:B,Kategorien!A760,'DV-Bewegungsdaten'!D:D),3)</f>
        <v>0</v>
      </c>
      <c r="V760" s="324">
        <f>ROUND(SUMIF('DV-Bewegungsdaten'!B:B,Kategorien!A760,'DV-Bewegungsdaten'!E:E),3)</f>
        <v>0</v>
      </c>
      <c r="AD760" s="390">
        <f t="shared" si="145"/>
        <v>6.7309999999999999</v>
      </c>
      <c r="AE760" s="390">
        <f t="shared" si="146"/>
        <v>7.3879999999999999</v>
      </c>
      <c r="AF760" s="390">
        <f t="shared" si="147"/>
        <v>8.6069999999999993</v>
      </c>
      <c r="AG760" s="390">
        <f t="shared" si="148"/>
        <v>7.9740000000000002</v>
      </c>
      <c r="AH760" s="390">
        <f t="shared" si="149"/>
        <v>7.8860000000000001</v>
      </c>
      <c r="AI760" s="390">
        <f t="shared" si="150"/>
        <v>8.4179999999999993</v>
      </c>
      <c r="AJ760" s="390">
        <f t="shared" si="151"/>
        <v>7.7010000000000005</v>
      </c>
      <c r="AK760" s="390">
        <f t="shared" si="152"/>
        <v>7.9849999999999994</v>
      </c>
      <c r="AL760" s="390">
        <f t="shared" si="153"/>
        <v>8.0949999999999989</v>
      </c>
      <c r="AM760" s="390">
        <f t="shared" si="154"/>
        <v>7.976</v>
      </c>
      <c r="AN760" s="390">
        <f t="shared" si="155"/>
        <v>7.57</v>
      </c>
      <c r="AO760" s="390">
        <f t="shared" si="156"/>
        <v>8.472999999999999</v>
      </c>
    </row>
    <row r="761" spans="1:41" ht="15" customHeight="1" x14ac:dyDescent="0.25">
      <c r="A761" s="127" t="s">
        <v>3402</v>
      </c>
      <c r="B761" s="125" t="s">
        <v>2077</v>
      </c>
      <c r="C761" s="125" t="s">
        <v>3999</v>
      </c>
      <c r="D761" s="125" t="s">
        <v>3343</v>
      </c>
      <c r="E761" s="125" t="s">
        <v>3289</v>
      </c>
      <c r="F761" s="126">
        <v>11.44</v>
      </c>
      <c r="G761" s="126">
        <v>11.639999999999999</v>
      </c>
      <c r="H761" s="126">
        <v>9.15</v>
      </c>
      <c r="I761" s="126"/>
      <c r="J761" s="317"/>
      <c r="K761" s="323">
        <f>ROUND(SUMIF('VGT-Bewegungsdaten'!B:B,A761,'VGT-Bewegungsdaten'!C:C),3)</f>
        <v>0</v>
      </c>
      <c r="L761" s="324">
        <f>ROUND(SUMIF('VGT-Bewegungsdaten'!B:B,$A761,'VGT-Bewegungsdaten'!D:D),2)</f>
        <v>0</v>
      </c>
      <c r="N761" s="376" t="s">
        <v>4930</v>
      </c>
      <c r="O761" s="376" t="s">
        <v>4940</v>
      </c>
      <c r="P761" s="326">
        <f>ROUND(SUMIF('AV-Bewegungsdaten'!B:B,A761,'AV-Bewegungsdaten'!C:C),3)</f>
        <v>0</v>
      </c>
      <c r="Q761" s="324">
        <f>ROUND(SUMIF('AV-Bewegungsdaten'!B:B,$A761,'AV-Bewegungsdaten'!D:D),2)</f>
        <v>0</v>
      </c>
      <c r="T761" s="327"/>
      <c r="U761" s="326">
        <f>ROUND(SUMIF('DV-Bewegungsdaten'!B:B,Kategorien!A761,'DV-Bewegungsdaten'!D:D),3)</f>
        <v>0</v>
      </c>
      <c r="V761" s="324">
        <f>ROUND(SUMIF('DV-Bewegungsdaten'!B:B,Kategorien!A761,'DV-Bewegungsdaten'!E:E),3)</f>
        <v>0</v>
      </c>
      <c r="AD761" s="390">
        <f t="shared" si="145"/>
        <v>6.7009999999999987</v>
      </c>
      <c r="AE761" s="390">
        <f t="shared" si="146"/>
        <v>7.3579999999999988</v>
      </c>
      <c r="AF761" s="390">
        <f t="shared" si="147"/>
        <v>8.5769999999999982</v>
      </c>
      <c r="AG761" s="390">
        <f t="shared" si="148"/>
        <v>7.9439999999999991</v>
      </c>
      <c r="AH761" s="390">
        <f t="shared" si="149"/>
        <v>7.855999999999999</v>
      </c>
      <c r="AI761" s="390">
        <f t="shared" si="150"/>
        <v>8.3879999999999981</v>
      </c>
      <c r="AJ761" s="390">
        <f t="shared" si="151"/>
        <v>7.6709999999999994</v>
      </c>
      <c r="AK761" s="390">
        <f t="shared" si="152"/>
        <v>7.9549999999999983</v>
      </c>
      <c r="AL761" s="390">
        <f t="shared" si="153"/>
        <v>8.0649999999999977</v>
      </c>
      <c r="AM761" s="390">
        <f t="shared" si="154"/>
        <v>7.9459999999999988</v>
      </c>
      <c r="AN761" s="390">
        <f t="shared" si="155"/>
        <v>7.5399999999999991</v>
      </c>
      <c r="AO761" s="390">
        <f t="shared" si="156"/>
        <v>8.4429999999999978</v>
      </c>
    </row>
    <row r="762" spans="1:41" ht="15" customHeight="1" x14ac:dyDescent="0.25">
      <c r="A762" s="127" t="s">
        <v>4164</v>
      </c>
      <c r="B762" s="125" t="s">
        <v>2077</v>
      </c>
      <c r="C762" s="125" t="s">
        <v>3999</v>
      </c>
      <c r="D762" s="125" t="s">
        <v>4105</v>
      </c>
      <c r="E762" s="125" t="s">
        <v>4051</v>
      </c>
      <c r="F762" s="126">
        <v>11.41</v>
      </c>
      <c r="G762" s="126">
        <v>11.61</v>
      </c>
      <c r="H762" s="126">
        <v>9.1300000000000008</v>
      </c>
      <c r="I762" s="126"/>
      <c r="J762" s="317"/>
      <c r="K762" s="323">
        <f>ROUND(SUMIF('VGT-Bewegungsdaten'!B:B,A762,'VGT-Bewegungsdaten'!C:C),3)</f>
        <v>0</v>
      </c>
      <c r="L762" s="324">
        <f>ROUND(SUMIF('VGT-Bewegungsdaten'!B:B,$A762,'VGT-Bewegungsdaten'!D:D),2)</f>
        <v>0</v>
      </c>
      <c r="N762" s="376" t="s">
        <v>4930</v>
      </c>
      <c r="O762" s="376" t="s">
        <v>4940</v>
      </c>
      <c r="P762" s="326">
        <f>ROUND(SUMIF('AV-Bewegungsdaten'!B:B,A762,'AV-Bewegungsdaten'!C:C),3)</f>
        <v>0</v>
      </c>
      <c r="Q762" s="324">
        <f>ROUND(SUMIF('AV-Bewegungsdaten'!B:B,$A762,'AV-Bewegungsdaten'!D:D),2)</f>
        <v>0</v>
      </c>
      <c r="T762" s="327"/>
      <c r="U762" s="326">
        <f>ROUND(SUMIF('DV-Bewegungsdaten'!B:B,Kategorien!A762,'DV-Bewegungsdaten'!D:D),3)</f>
        <v>0</v>
      </c>
      <c r="V762" s="324">
        <f>ROUND(SUMIF('DV-Bewegungsdaten'!B:B,Kategorien!A762,'DV-Bewegungsdaten'!E:E),3)</f>
        <v>0</v>
      </c>
      <c r="AD762" s="390">
        <f t="shared" si="145"/>
        <v>6.6709999999999994</v>
      </c>
      <c r="AE762" s="390">
        <f t="shared" si="146"/>
        <v>7.3279999999999994</v>
      </c>
      <c r="AF762" s="390">
        <f t="shared" si="147"/>
        <v>8.5469999999999988</v>
      </c>
      <c r="AG762" s="390">
        <f t="shared" si="148"/>
        <v>7.9139999999999997</v>
      </c>
      <c r="AH762" s="390">
        <f t="shared" si="149"/>
        <v>7.8259999999999996</v>
      </c>
      <c r="AI762" s="390">
        <f t="shared" si="150"/>
        <v>8.3580000000000005</v>
      </c>
      <c r="AJ762" s="390">
        <f t="shared" si="151"/>
        <v>7.641</v>
      </c>
      <c r="AK762" s="390">
        <f t="shared" si="152"/>
        <v>7.9249999999999989</v>
      </c>
      <c r="AL762" s="390">
        <f t="shared" si="153"/>
        <v>8.0350000000000001</v>
      </c>
      <c r="AM762" s="390">
        <f t="shared" si="154"/>
        <v>7.9159999999999995</v>
      </c>
      <c r="AN762" s="390">
        <f t="shared" si="155"/>
        <v>7.51</v>
      </c>
      <c r="AO762" s="390">
        <f t="shared" si="156"/>
        <v>8.4130000000000003</v>
      </c>
    </row>
    <row r="763" spans="1:41" ht="15" customHeight="1" x14ac:dyDescent="0.25">
      <c r="A763" s="127" t="s">
        <v>1511</v>
      </c>
      <c r="B763" s="125" t="s">
        <v>2077</v>
      </c>
      <c r="C763" s="125" t="s">
        <v>3999</v>
      </c>
      <c r="D763" s="125" t="s">
        <v>5843</v>
      </c>
      <c r="E763" s="125" t="s">
        <v>4048</v>
      </c>
      <c r="F763" s="126">
        <v>7</v>
      </c>
      <c r="G763" s="126">
        <v>7.2</v>
      </c>
      <c r="H763" s="126">
        <v>5.6</v>
      </c>
      <c r="I763" s="126"/>
      <c r="J763" s="317"/>
      <c r="K763" s="323">
        <f>ROUND(SUMIF('VGT-Bewegungsdaten'!B:B,A763,'VGT-Bewegungsdaten'!C:C),3)</f>
        <v>0</v>
      </c>
      <c r="L763" s="324">
        <f>ROUND(SUMIF('VGT-Bewegungsdaten'!B:B,$A763,'VGT-Bewegungsdaten'!D:D),2)</f>
        <v>0</v>
      </c>
      <c r="N763" s="376" t="s">
        <v>4930</v>
      </c>
      <c r="O763" s="376" t="s">
        <v>4940</v>
      </c>
      <c r="P763" s="326">
        <f>ROUND(SUMIF('AV-Bewegungsdaten'!B:B,A763,'AV-Bewegungsdaten'!C:C),3)</f>
        <v>0</v>
      </c>
      <c r="Q763" s="324">
        <f>ROUND(SUMIF('AV-Bewegungsdaten'!B:B,$A763,'AV-Bewegungsdaten'!D:D),2)</f>
        <v>0</v>
      </c>
      <c r="T763" s="327"/>
      <c r="U763" s="326">
        <f>ROUND(SUMIF('DV-Bewegungsdaten'!B:B,Kategorien!A763,'DV-Bewegungsdaten'!D:D),3)</f>
        <v>0</v>
      </c>
      <c r="V763" s="324">
        <f>ROUND(SUMIF('DV-Bewegungsdaten'!B:B,Kategorien!A763,'DV-Bewegungsdaten'!E:E),3)</f>
        <v>0</v>
      </c>
      <c r="AD763" s="390">
        <f t="shared" si="145"/>
        <v>2.2610000000000001</v>
      </c>
      <c r="AE763" s="390">
        <f t="shared" si="146"/>
        <v>2.9180000000000001</v>
      </c>
      <c r="AF763" s="390">
        <f t="shared" si="147"/>
        <v>4.1370000000000005</v>
      </c>
      <c r="AG763" s="390">
        <f t="shared" si="148"/>
        <v>3.504</v>
      </c>
      <c r="AH763" s="390">
        <f t="shared" si="149"/>
        <v>3.4160000000000004</v>
      </c>
      <c r="AI763" s="390">
        <f t="shared" si="150"/>
        <v>3.9480000000000004</v>
      </c>
      <c r="AJ763" s="390">
        <f t="shared" si="151"/>
        <v>3.2310000000000003</v>
      </c>
      <c r="AK763" s="390">
        <f t="shared" si="152"/>
        <v>3.5150000000000001</v>
      </c>
      <c r="AL763" s="390">
        <f t="shared" si="153"/>
        <v>3.625</v>
      </c>
      <c r="AM763" s="390">
        <f t="shared" si="154"/>
        <v>3.5060000000000002</v>
      </c>
      <c r="AN763" s="390">
        <f t="shared" si="155"/>
        <v>3.1000000000000005</v>
      </c>
      <c r="AO763" s="390">
        <f t="shared" si="156"/>
        <v>4.0030000000000001</v>
      </c>
    </row>
    <row r="764" spans="1:41" ht="15" customHeight="1" x14ac:dyDescent="0.25">
      <c r="A764" s="127" t="s">
        <v>1512</v>
      </c>
      <c r="B764" s="125" t="s">
        <v>2077</v>
      </c>
      <c r="C764" s="125" t="s">
        <v>3999</v>
      </c>
      <c r="D764" s="125" t="s">
        <v>4925</v>
      </c>
      <c r="E764" s="125" t="s">
        <v>1541</v>
      </c>
      <c r="F764" s="126">
        <v>10</v>
      </c>
      <c r="G764" s="126">
        <v>10.199999999999999</v>
      </c>
      <c r="H764" s="126">
        <v>8</v>
      </c>
      <c r="I764" s="126"/>
      <c r="J764" s="317"/>
      <c r="K764" s="323">
        <f>ROUND(SUMIF('VGT-Bewegungsdaten'!B:B,A764,'VGT-Bewegungsdaten'!C:C),3)</f>
        <v>0</v>
      </c>
      <c r="L764" s="324">
        <f>ROUND(SUMIF('VGT-Bewegungsdaten'!B:B,$A764,'VGT-Bewegungsdaten'!D:D),2)</f>
        <v>0</v>
      </c>
      <c r="N764" s="376" t="s">
        <v>4930</v>
      </c>
      <c r="O764" s="376" t="s">
        <v>4940</v>
      </c>
      <c r="P764" s="326">
        <f>ROUND(SUMIF('AV-Bewegungsdaten'!B:B,A764,'AV-Bewegungsdaten'!C:C),3)</f>
        <v>0</v>
      </c>
      <c r="Q764" s="324">
        <f>ROUND(SUMIF('AV-Bewegungsdaten'!B:B,$A764,'AV-Bewegungsdaten'!D:D),2)</f>
        <v>0</v>
      </c>
      <c r="T764" s="327"/>
      <c r="U764" s="326">
        <f>ROUND(SUMIF('DV-Bewegungsdaten'!B:B,Kategorien!A764,'DV-Bewegungsdaten'!D:D),3)</f>
        <v>0</v>
      </c>
      <c r="V764" s="324">
        <f>ROUND(SUMIF('DV-Bewegungsdaten'!B:B,Kategorien!A764,'DV-Bewegungsdaten'!E:E),3)</f>
        <v>0</v>
      </c>
      <c r="AD764" s="390">
        <f t="shared" si="145"/>
        <v>5.2609999999999992</v>
      </c>
      <c r="AE764" s="390">
        <f t="shared" si="146"/>
        <v>5.9179999999999993</v>
      </c>
      <c r="AF764" s="390">
        <f t="shared" si="147"/>
        <v>7.1369999999999987</v>
      </c>
      <c r="AG764" s="390">
        <f t="shared" si="148"/>
        <v>6.5039999999999996</v>
      </c>
      <c r="AH764" s="390">
        <f t="shared" si="149"/>
        <v>6.4159999999999995</v>
      </c>
      <c r="AI764" s="390">
        <f t="shared" si="150"/>
        <v>6.9479999999999995</v>
      </c>
      <c r="AJ764" s="390">
        <f t="shared" si="151"/>
        <v>6.2309999999999999</v>
      </c>
      <c r="AK764" s="390">
        <f t="shared" si="152"/>
        <v>6.5149999999999988</v>
      </c>
      <c r="AL764" s="390">
        <f t="shared" si="153"/>
        <v>6.6249999999999991</v>
      </c>
      <c r="AM764" s="390">
        <f t="shared" si="154"/>
        <v>6.5059999999999993</v>
      </c>
      <c r="AN764" s="390">
        <f t="shared" si="155"/>
        <v>6.1</v>
      </c>
      <c r="AO764" s="390">
        <f t="shared" si="156"/>
        <v>7.0029999999999992</v>
      </c>
    </row>
    <row r="765" spans="1:41" ht="15" customHeight="1" x14ac:dyDescent="0.25">
      <c r="A765" s="127" t="s">
        <v>2659</v>
      </c>
      <c r="B765" s="125" t="s">
        <v>2077</v>
      </c>
      <c r="C765" s="125" t="s">
        <v>3999</v>
      </c>
      <c r="D765" s="125" t="s">
        <v>4924</v>
      </c>
      <c r="E765" s="125" t="s">
        <v>2545</v>
      </c>
      <c r="F765" s="126">
        <v>9.9700000000000006</v>
      </c>
      <c r="G765" s="126">
        <v>10.17</v>
      </c>
      <c r="H765" s="126">
        <v>7.98</v>
      </c>
      <c r="I765" s="126"/>
      <c r="J765" s="317"/>
      <c r="K765" s="323">
        <f>ROUND(SUMIF('VGT-Bewegungsdaten'!B:B,A765,'VGT-Bewegungsdaten'!C:C),3)</f>
        <v>0</v>
      </c>
      <c r="L765" s="324">
        <f>ROUND(SUMIF('VGT-Bewegungsdaten'!B:B,$A765,'VGT-Bewegungsdaten'!D:D),2)</f>
        <v>0</v>
      </c>
      <c r="N765" s="376" t="s">
        <v>4930</v>
      </c>
      <c r="O765" s="376" t="s">
        <v>4940</v>
      </c>
      <c r="P765" s="326">
        <f>ROUND(SUMIF('AV-Bewegungsdaten'!B:B,A765,'AV-Bewegungsdaten'!C:C),3)</f>
        <v>0</v>
      </c>
      <c r="Q765" s="324">
        <f>ROUND(SUMIF('AV-Bewegungsdaten'!B:B,$A765,'AV-Bewegungsdaten'!D:D),2)</f>
        <v>0</v>
      </c>
      <c r="T765" s="327"/>
      <c r="U765" s="326">
        <f>ROUND(SUMIF('DV-Bewegungsdaten'!B:B,Kategorien!A765,'DV-Bewegungsdaten'!D:D),3)</f>
        <v>0</v>
      </c>
      <c r="V765" s="324">
        <f>ROUND(SUMIF('DV-Bewegungsdaten'!B:B,Kategorien!A765,'DV-Bewegungsdaten'!E:E),3)</f>
        <v>0</v>
      </c>
      <c r="AD765" s="390">
        <f t="shared" si="145"/>
        <v>5.2309999999999999</v>
      </c>
      <c r="AE765" s="390">
        <f t="shared" si="146"/>
        <v>5.8879999999999999</v>
      </c>
      <c r="AF765" s="390">
        <f t="shared" si="147"/>
        <v>7.1069999999999993</v>
      </c>
      <c r="AG765" s="390">
        <f t="shared" si="148"/>
        <v>6.4740000000000002</v>
      </c>
      <c r="AH765" s="390">
        <f t="shared" si="149"/>
        <v>6.3860000000000001</v>
      </c>
      <c r="AI765" s="390">
        <f t="shared" si="150"/>
        <v>6.9180000000000001</v>
      </c>
      <c r="AJ765" s="390">
        <f t="shared" si="151"/>
        <v>6.2010000000000005</v>
      </c>
      <c r="AK765" s="390">
        <f t="shared" si="152"/>
        <v>6.4849999999999994</v>
      </c>
      <c r="AL765" s="390">
        <f t="shared" si="153"/>
        <v>6.5949999999999998</v>
      </c>
      <c r="AM765" s="390">
        <f t="shared" si="154"/>
        <v>6.476</v>
      </c>
      <c r="AN765" s="390">
        <f t="shared" si="155"/>
        <v>6.07</v>
      </c>
      <c r="AO765" s="390">
        <f t="shared" si="156"/>
        <v>6.9729999999999999</v>
      </c>
    </row>
    <row r="766" spans="1:41" ht="15" customHeight="1" x14ac:dyDescent="0.25">
      <c r="A766" s="127" t="s">
        <v>3403</v>
      </c>
      <c r="B766" s="125" t="s">
        <v>2077</v>
      </c>
      <c r="C766" s="125" t="s">
        <v>3999</v>
      </c>
      <c r="D766" s="125" t="s">
        <v>4923</v>
      </c>
      <c r="E766" s="125" t="s">
        <v>3289</v>
      </c>
      <c r="F766" s="126">
        <v>9.94</v>
      </c>
      <c r="G766" s="126">
        <v>10.139999999999999</v>
      </c>
      <c r="H766" s="126">
        <v>7.95</v>
      </c>
      <c r="I766" s="126"/>
      <c r="J766" s="317"/>
      <c r="K766" s="323">
        <f>ROUND(SUMIF('VGT-Bewegungsdaten'!B:B,A766,'VGT-Bewegungsdaten'!C:C),3)</f>
        <v>0</v>
      </c>
      <c r="L766" s="324">
        <f>ROUND(SUMIF('VGT-Bewegungsdaten'!B:B,$A766,'VGT-Bewegungsdaten'!D:D),2)</f>
        <v>0</v>
      </c>
      <c r="N766" s="376" t="s">
        <v>4930</v>
      </c>
      <c r="O766" s="376" t="s">
        <v>4940</v>
      </c>
      <c r="P766" s="326">
        <f>ROUND(SUMIF('AV-Bewegungsdaten'!B:B,A766,'AV-Bewegungsdaten'!C:C),3)</f>
        <v>0</v>
      </c>
      <c r="Q766" s="324">
        <f>ROUND(SUMIF('AV-Bewegungsdaten'!B:B,$A766,'AV-Bewegungsdaten'!D:D),2)</f>
        <v>0</v>
      </c>
      <c r="T766" s="327"/>
      <c r="U766" s="326">
        <f>ROUND(SUMIF('DV-Bewegungsdaten'!B:B,Kategorien!A766,'DV-Bewegungsdaten'!D:D),3)</f>
        <v>0</v>
      </c>
      <c r="V766" s="324">
        <f>ROUND(SUMIF('DV-Bewegungsdaten'!B:B,Kategorien!A766,'DV-Bewegungsdaten'!E:E),3)</f>
        <v>0</v>
      </c>
      <c r="AD766" s="390">
        <f t="shared" si="145"/>
        <v>5.2009999999999987</v>
      </c>
      <c r="AE766" s="390">
        <f t="shared" si="146"/>
        <v>5.8579999999999988</v>
      </c>
      <c r="AF766" s="390">
        <f t="shared" si="147"/>
        <v>7.0769999999999982</v>
      </c>
      <c r="AG766" s="390">
        <f t="shared" si="148"/>
        <v>6.4439999999999991</v>
      </c>
      <c r="AH766" s="390">
        <f t="shared" si="149"/>
        <v>6.355999999999999</v>
      </c>
      <c r="AI766" s="390">
        <f t="shared" si="150"/>
        <v>6.887999999999999</v>
      </c>
      <c r="AJ766" s="390">
        <f t="shared" si="151"/>
        <v>6.1709999999999994</v>
      </c>
      <c r="AK766" s="390">
        <f t="shared" si="152"/>
        <v>6.4549999999999983</v>
      </c>
      <c r="AL766" s="390">
        <f t="shared" si="153"/>
        <v>6.5649999999999986</v>
      </c>
      <c r="AM766" s="390">
        <f t="shared" si="154"/>
        <v>6.4459999999999988</v>
      </c>
      <c r="AN766" s="390">
        <f t="shared" si="155"/>
        <v>6.0399999999999991</v>
      </c>
      <c r="AO766" s="390">
        <f t="shared" si="156"/>
        <v>6.9429999999999987</v>
      </c>
    </row>
    <row r="767" spans="1:41" ht="15" customHeight="1" x14ac:dyDescent="0.25">
      <c r="A767" s="127" t="s">
        <v>4165</v>
      </c>
      <c r="B767" s="125" t="s">
        <v>2077</v>
      </c>
      <c r="C767" s="125" t="s">
        <v>3999</v>
      </c>
      <c r="D767" s="125" t="s">
        <v>4922</v>
      </c>
      <c r="E767" s="125" t="s">
        <v>4051</v>
      </c>
      <c r="F767" s="126">
        <v>9.91</v>
      </c>
      <c r="G767" s="126">
        <v>10.11</v>
      </c>
      <c r="H767" s="126">
        <v>7.93</v>
      </c>
      <c r="I767" s="126"/>
      <c r="J767" s="317"/>
      <c r="K767" s="323">
        <f>ROUND(SUMIF('VGT-Bewegungsdaten'!B:B,A767,'VGT-Bewegungsdaten'!C:C),3)</f>
        <v>0</v>
      </c>
      <c r="L767" s="324">
        <f>ROUND(SUMIF('VGT-Bewegungsdaten'!B:B,$A767,'VGT-Bewegungsdaten'!D:D),2)</f>
        <v>0</v>
      </c>
      <c r="N767" s="376" t="s">
        <v>4930</v>
      </c>
      <c r="O767" s="376" t="s">
        <v>4940</v>
      </c>
      <c r="P767" s="326">
        <f>ROUND(SUMIF('AV-Bewegungsdaten'!B:B,A767,'AV-Bewegungsdaten'!C:C),3)</f>
        <v>0</v>
      </c>
      <c r="Q767" s="324">
        <f>ROUND(SUMIF('AV-Bewegungsdaten'!B:B,$A767,'AV-Bewegungsdaten'!D:D),2)</f>
        <v>0</v>
      </c>
      <c r="T767" s="327"/>
      <c r="U767" s="326">
        <f>ROUND(SUMIF('DV-Bewegungsdaten'!B:B,Kategorien!A767,'DV-Bewegungsdaten'!D:D),3)</f>
        <v>0</v>
      </c>
      <c r="V767" s="324">
        <f>ROUND(SUMIF('DV-Bewegungsdaten'!B:B,Kategorien!A767,'DV-Bewegungsdaten'!E:E),3)</f>
        <v>0</v>
      </c>
      <c r="AD767" s="390">
        <f t="shared" si="145"/>
        <v>5.1709999999999994</v>
      </c>
      <c r="AE767" s="390">
        <f t="shared" si="146"/>
        <v>5.8279999999999994</v>
      </c>
      <c r="AF767" s="390">
        <f t="shared" si="147"/>
        <v>7.0469999999999988</v>
      </c>
      <c r="AG767" s="390">
        <f t="shared" si="148"/>
        <v>6.4139999999999997</v>
      </c>
      <c r="AH767" s="390">
        <f t="shared" si="149"/>
        <v>6.3259999999999996</v>
      </c>
      <c r="AI767" s="390">
        <f t="shared" si="150"/>
        <v>6.8579999999999997</v>
      </c>
      <c r="AJ767" s="390">
        <f t="shared" si="151"/>
        <v>6.141</v>
      </c>
      <c r="AK767" s="390">
        <f t="shared" si="152"/>
        <v>6.4249999999999989</v>
      </c>
      <c r="AL767" s="390">
        <f t="shared" si="153"/>
        <v>6.5349999999999993</v>
      </c>
      <c r="AM767" s="390">
        <f t="shared" si="154"/>
        <v>6.4159999999999995</v>
      </c>
      <c r="AN767" s="390">
        <f t="shared" si="155"/>
        <v>6.01</v>
      </c>
      <c r="AO767" s="390">
        <f t="shared" si="156"/>
        <v>6.9129999999999994</v>
      </c>
    </row>
    <row r="768" spans="1:41" ht="15" customHeight="1" x14ac:dyDescent="0.25">
      <c r="A768" s="127" t="s">
        <v>5921</v>
      </c>
      <c r="B768" s="125" t="s">
        <v>2077</v>
      </c>
      <c r="C768" s="125" t="s">
        <v>3999</v>
      </c>
      <c r="D768" s="125" t="s">
        <v>5267</v>
      </c>
      <c r="E768" s="125" t="s">
        <v>4998</v>
      </c>
      <c r="F768" s="126">
        <v>25.55</v>
      </c>
      <c r="G768" s="126">
        <v>25.75</v>
      </c>
      <c r="H768" s="126">
        <v>20.440000000000001</v>
      </c>
      <c r="I768" s="126"/>
      <c r="J768" s="317"/>
      <c r="K768" s="323">
        <f>ROUND(SUMIF('VGT-Bewegungsdaten'!B:B,A768,'VGT-Bewegungsdaten'!C:C),3)</f>
        <v>0</v>
      </c>
      <c r="L768" s="324">
        <f>ROUND(SUMIF('VGT-Bewegungsdaten'!B:B,$A768,'VGT-Bewegungsdaten'!D:D),2)</f>
        <v>0</v>
      </c>
      <c r="N768" s="376" t="s">
        <v>4930</v>
      </c>
      <c r="O768" s="376" t="s">
        <v>4940</v>
      </c>
      <c r="P768" s="326">
        <f>ROUND(SUMIF('AV-Bewegungsdaten'!B:B,A768,'AV-Bewegungsdaten'!C:C),3)</f>
        <v>0</v>
      </c>
      <c r="Q768" s="324">
        <f>ROUND(SUMIF('AV-Bewegungsdaten'!B:B,$A768,'AV-Bewegungsdaten'!D:D),2)</f>
        <v>0</v>
      </c>
      <c r="T768" s="327"/>
      <c r="U768" s="326">
        <f>ROUND(SUMIF('DV-Bewegungsdaten'!B:B,Kategorien!A768,'DV-Bewegungsdaten'!D:D),3)</f>
        <v>0</v>
      </c>
      <c r="V768" s="324">
        <f>ROUND(SUMIF('DV-Bewegungsdaten'!B:B,Kategorien!A768,'DV-Bewegungsdaten'!E:E),3)</f>
        <v>0</v>
      </c>
      <c r="AD768" s="390">
        <f t="shared" si="145"/>
        <v>20.811</v>
      </c>
      <c r="AE768" s="390">
        <f t="shared" si="146"/>
        <v>21.468</v>
      </c>
      <c r="AF768" s="390">
        <f t="shared" si="147"/>
        <v>22.687000000000001</v>
      </c>
      <c r="AG768" s="390">
        <f t="shared" si="148"/>
        <v>22.053999999999998</v>
      </c>
      <c r="AH768" s="390">
        <f t="shared" si="149"/>
        <v>21.966000000000001</v>
      </c>
      <c r="AI768" s="390">
        <f t="shared" si="150"/>
        <v>22.498000000000001</v>
      </c>
      <c r="AJ768" s="390">
        <f t="shared" si="151"/>
        <v>21.780999999999999</v>
      </c>
      <c r="AK768" s="390">
        <f t="shared" si="152"/>
        <v>22.065000000000001</v>
      </c>
      <c r="AL768" s="390">
        <f t="shared" si="153"/>
        <v>22.175000000000001</v>
      </c>
      <c r="AM768" s="390">
        <f t="shared" si="154"/>
        <v>22.056000000000001</v>
      </c>
      <c r="AN768" s="390">
        <f t="shared" si="155"/>
        <v>21.65</v>
      </c>
      <c r="AO768" s="390">
        <f t="shared" si="156"/>
        <v>22.553000000000001</v>
      </c>
    </row>
    <row r="769" spans="1:41" ht="15" customHeight="1" x14ac:dyDescent="0.25">
      <c r="A769" s="127" t="s">
        <v>5922</v>
      </c>
      <c r="B769" s="125" t="s">
        <v>2077</v>
      </c>
      <c r="C769" s="125" t="s">
        <v>3999</v>
      </c>
      <c r="D769" s="125" t="s">
        <v>5273</v>
      </c>
      <c r="E769" s="125" t="s">
        <v>4998</v>
      </c>
      <c r="F769" s="126">
        <v>20.88</v>
      </c>
      <c r="G769" s="126">
        <v>21.08</v>
      </c>
      <c r="H769" s="126">
        <v>16.7</v>
      </c>
      <c r="I769" s="126"/>
      <c r="J769" s="317"/>
      <c r="K769" s="323">
        <f>ROUND(SUMIF('VGT-Bewegungsdaten'!B:B,A769,'VGT-Bewegungsdaten'!C:C),3)</f>
        <v>0</v>
      </c>
      <c r="L769" s="324">
        <f>ROUND(SUMIF('VGT-Bewegungsdaten'!B:B,$A769,'VGT-Bewegungsdaten'!D:D),2)</f>
        <v>0</v>
      </c>
      <c r="N769" s="376" t="s">
        <v>4930</v>
      </c>
      <c r="O769" s="376" t="s">
        <v>4940</v>
      </c>
      <c r="P769" s="326">
        <f>ROUND(SUMIF('AV-Bewegungsdaten'!B:B,A769,'AV-Bewegungsdaten'!C:C),3)</f>
        <v>0</v>
      </c>
      <c r="Q769" s="324">
        <f>ROUND(SUMIF('AV-Bewegungsdaten'!B:B,$A769,'AV-Bewegungsdaten'!D:D),2)</f>
        <v>0</v>
      </c>
      <c r="T769" s="327"/>
      <c r="U769" s="326">
        <f>ROUND(SUMIF('DV-Bewegungsdaten'!B:B,Kategorien!A769,'DV-Bewegungsdaten'!D:D),3)</f>
        <v>0</v>
      </c>
      <c r="V769" s="324">
        <f>ROUND(SUMIF('DV-Bewegungsdaten'!B:B,Kategorien!A769,'DV-Bewegungsdaten'!E:E),3)</f>
        <v>0</v>
      </c>
      <c r="AD769" s="390">
        <f t="shared" si="145"/>
        <v>16.140999999999998</v>
      </c>
      <c r="AE769" s="390">
        <f t="shared" si="146"/>
        <v>16.797999999999998</v>
      </c>
      <c r="AF769" s="390">
        <f t="shared" si="147"/>
        <v>18.016999999999999</v>
      </c>
      <c r="AG769" s="390">
        <f t="shared" si="148"/>
        <v>17.383999999999997</v>
      </c>
      <c r="AH769" s="390">
        <f t="shared" si="149"/>
        <v>17.295999999999999</v>
      </c>
      <c r="AI769" s="390">
        <f t="shared" si="150"/>
        <v>17.827999999999999</v>
      </c>
      <c r="AJ769" s="390">
        <f t="shared" si="151"/>
        <v>17.110999999999997</v>
      </c>
      <c r="AK769" s="390">
        <f t="shared" si="152"/>
        <v>17.395</v>
      </c>
      <c r="AL769" s="390">
        <f t="shared" si="153"/>
        <v>17.504999999999999</v>
      </c>
      <c r="AM769" s="390">
        <f t="shared" si="154"/>
        <v>17.385999999999999</v>
      </c>
      <c r="AN769" s="390">
        <f t="shared" si="155"/>
        <v>16.979999999999997</v>
      </c>
      <c r="AO769" s="390">
        <f t="shared" si="156"/>
        <v>17.882999999999999</v>
      </c>
    </row>
    <row r="770" spans="1:41" ht="15" customHeight="1" x14ac:dyDescent="0.25">
      <c r="A770" s="127" t="s">
        <v>5923</v>
      </c>
      <c r="B770" s="125" t="s">
        <v>2077</v>
      </c>
      <c r="C770" s="125" t="s">
        <v>3999</v>
      </c>
      <c r="D770" s="125" t="s">
        <v>5924</v>
      </c>
      <c r="E770" s="125" t="s">
        <v>5855</v>
      </c>
      <c r="F770" s="126">
        <v>14.49</v>
      </c>
      <c r="G770" s="126">
        <v>14.69</v>
      </c>
      <c r="H770" s="126">
        <v>11.59</v>
      </c>
      <c r="I770" s="126"/>
      <c r="J770" s="317"/>
      <c r="K770" s="323">
        <f>ROUND(SUMIF('VGT-Bewegungsdaten'!B:B,A770,'VGT-Bewegungsdaten'!C:C),3)</f>
        <v>0</v>
      </c>
      <c r="L770" s="324">
        <f>ROUND(SUMIF('VGT-Bewegungsdaten'!B:B,$A770,'VGT-Bewegungsdaten'!D:D),2)</f>
        <v>0</v>
      </c>
      <c r="N770" s="376" t="s">
        <v>4930</v>
      </c>
      <c r="O770" s="376" t="s">
        <v>4940</v>
      </c>
      <c r="P770" s="326">
        <f>ROUND(SUMIF('AV-Bewegungsdaten'!B:B,A770,'AV-Bewegungsdaten'!C:C),3)</f>
        <v>0</v>
      </c>
      <c r="Q770" s="324">
        <f>ROUND(SUMIF('AV-Bewegungsdaten'!B:B,$A770,'AV-Bewegungsdaten'!D:D),2)</f>
        <v>0</v>
      </c>
      <c r="T770" s="327"/>
      <c r="U770" s="326">
        <f>ROUND(SUMIF('DV-Bewegungsdaten'!B:B,Kategorien!A770,'DV-Bewegungsdaten'!D:D),3)</f>
        <v>0</v>
      </c>
      <c r="V770" s="324">
        <f>ROUND(SUMIF('DV-Bewegungsdaten'!B:B,Kategorien!A770,'DV-Bewegungsdaten'!E:E),3)</f>
        <v>0</v>
      </c>
      <c r="AD770" s="390">
        <f t="shared" si="145"/>
        <v>9.7509999999999994</v>
      </c>
      <c r="AE770" s="390">
        <f t="shared" si="146"/>
        <v>10.407999999999999</v>
      </c>
      <c r="AF770" s="390">
        <f t="shared" si="147"/>
        <v>11.626999999999999</v>
      </c>
      <c r="AG770" s="390">
        <f t="shared" si="148"/>
        <v>10.994</v>
      </c>
      <c r="AH770" s="390">
        <f t="shared" si="149"/>
        <v>10.905999999999999</v>
      </c>
      <c r="AI770" s="390">
        <f t="shared" si="150"/>
        <v>11.437999999999999</v>
      </c>
      <c r="AJ770" s="390">
        <f t="shared" si="151"/>
        <v>10.721</v>
      </c>
      <c r="AK770" s="390">
        <f t="shared" si="152"/>
        <v>11.004999999999999</v>
      </c>
      <c r="AL770" s="390">
        <f t="shared" si="153"/>
        <v>11.114999999999998</v>
      </c>
      <c r="AM770" s="390">
        <f t="shared" si="154"/>
        <v>10.995999999999999</v>
      </c>
      <c r="AN770" s="390">
        <f t="shared" si="155"/>
        <v>10.59</v>
      </c>
      <c r="AO770" s="390">
        <f t="shared" si="156"/>
        <v>11.492999999999999</v>
      </c>
    </row>
    <row r="771" spans="1:41" ht="15" customHeight="1" x14ac:dyDescent="0.25">
      <c r="A771" s="127" t="s">
        <v>5925</v>
      </c>
      <c r="B771" s="125" t="s">
        <v>2077</v>
      </c>
      <c r="C771" s="125" t="s">
        <v>3999</v>
      </c>
      <c r="D771" s="125" t="s">
        <v>5854</v>
      </c>
      <c r="E771" s="125" t="s">
        <v>5855</v>
      </c>
      <c r="F771" s="126">
        <v>26.490000000000002</v>
      </c>
      <c r="G771" s="126">
        <v>26.69</v>
      </c>
      <c r="H771" s="126">
        <v>21.19</v>
      </c>
      <c r="I771" s="126"/>
      <c r="J771" s="317"/>
      <c r="K771" s="323">
        <f>ROUND(SUMIF('VGT-Bewegungsdaten'!B:B,A771,'VGT-Bewegungsdaten'!C:C),3)</f>
        <v>0</v>
      </c>
      <c r="L771" s="324">
        <f>ROUND(SUMIF('VGT-Bewegungsdaten'!B:B,$A771,'VGT-Bewegungsdaten'!D:D),2)</f>
        <v>0</v>
      </c>
      <c r="N771" s="376" t="s">
        <v>4930</v>
      </c>
      <c r="O771" s="376" t="s">
        <v>4940</v>
      </c>
      <c r="P771" s="326">
        <f>ROUND(SUMIF('AV-Bewegungsdaten'!B:B,A771,'AV-Bewegungsdaten'!C:C),3)</f>
        <v>0</v>
      </c>
      <c r="Q771" s="324">
        <f>ROUND(SUMIF('AV-Bewegungsdaten'!B:B,$A771,'AV-Bewegungsdaten'!D:D),2)</f>
        <v>0</v>
      </c>
      <c r="T771" s="327"/>
      <c r="U771" s="326">
        <f>ROUND(SUMIF('DV-Bewegungsdaten'!B:B,Kategorien!A771,'DV-Bewegungsdaten'!D:D),3)</f>
        <v>0</v>
      </c>
      <c r="V771" s="324">
        <f>ROUND(SUMIF('DV-Bewegungsdaten'!B:B,Kategorien!A771,'DV-Bewegungsdaten'!E:E),3)</f>
        <v>0</v>
      </c>
      <c r="AD771" s="390">
        <f t="shared" si="145"/>
        <v>21.751000000000001</v>
      </c>
      <c r="AE771" s="390">
        <f t="shared" si="146"/>
        <v>22.408000000000001</v>
      </c>
      <c r="AF771" s="390">
        <f t="shared" si="147"/>
        <v>23.627000000000002</v>
      </c>
      <c r="AG771" s="390">
        <f t="shared" si="148"/>
        <v>22.994</v>
      </c>
      <c r="AH771" s="390">
        <f t="shared" si="149"/>
        <v>22.906000000000002</v>
      </c>
      <c r="AI771" s="390">
        <f t="shared" si="150"/>
        <v>23.438000000000002</v>
      </c>
      <c r="AJ771" s="390">
        <f t="shared" si="151"/>
        <v>22.721</v>
      </c>
      <c r="AK771" s="390">
        <f t="shared" si="152"/>
        <v>23.005000000000003</v>
      </c>
      <c r="AL771" s="390">
        <f t="shared" si="153"/>
        <v>23.115000000000002</v>
      </c>
      <c r="AM771" s="390">
        <f t="shared" si="154"/>
        <v>22.996000000000002</v>
      </c>
      <c r="AN771" s="390">
        <f t="shared" si="155"/>
        <v>22.590000000000003</v>
      </c>
      <c r="AO771" s="390">
        <f t="shared" si="156"/>
        <v>23.493000000000002</v>
      </c>
    </row>
    <row r="772" spans="1:41" ht="15" customHeight="1" x14ac:dyDescent="0.25">
      <c r="A772" s="127" t="s">
        <v>5926</v>
      </c>
      <c r="B772" s="125" t="s">
        <v>2077</v>
      </c>
      <c r="C772" s="125" t="s">
        <v>3999</v>
      </c>
      <c r="D772" s="125" t="s">
        <v>5927</v>
      </c>
      <c r="E772" s="125" t="s">
        <v>5855</v>
      </c>
      <c r="F772" s="126">
        <v>12.82</v>
      </c>
      <c r="G772" s="126">
        <v>13.02</v>
      </c>
      <c r="H772" s="126">
        <v>10.26</v>
      </c>
      <c r="I772" s="126"/>
      <c r="J772" s="317"/>
      <c r="K772" s="323">
        <f>ROUND(SUMIF('VGT-Bewegungsdaten'!B:B,A772,'VGT-Bewegungsdaten'!C:C),3)</f>
        <v>0</v>
      </c>
      <c r="L772" s="324">
        <f>ROUND(SUMIF('VGT-Bewegungsdaten'!B:B,$A772,'VGT-Bewegungsdaten'!D:D),2)</f>
        <v>0</v>
      </c>
      <c r="N772" s="376" t="s">
        <v>4930</v>
      </c>
      <c r="O772" s="376" t="s">
        <v>4940</v>
      </c>
      <c r="P772" s="326">
        <f>ROUND(SUMIF('AV-Bewegungsdaten'!B:B,A772,'AV-Bewegungsdaten'!C:C),3)</f>
        <v>0</v>
      </c>
      <c r="Q772" s="324">
        <f>ROUND(SUMIF('AV-Bewegungsdaten'!B:B,$A772,'AV-Bewegungsdaten'!D:D),2)</f>
        <v>0</v>
      </c>
      <c r="T772" s="327"/>
      <c r="U772" s="326">
        <f>ROUND(SUMIF('DV-Bewegungsdaten'!B:B,Kategorien!A772,'DV-Bewegungsdaten'!D:D),3)</f>
        <v>0</v>
      </c>
      <c r="V772" s="324">
        <f>ROUND(SUMIF('DV-Bewegungsdaten'!B:B,Kategorien!A772,'DV-Bewegungsdaten'!E:E),3)</f>
        <v>0</v>
      </c>
      <c r="AD772" s="390">
        <f t="shared" si="145"/>
        <v>8.0809999999999995</v>
      </c>
      <c r="AE772" s="390">
        <f t="shared" si="146"/>
        <v>8.7379999999999995</v>
      </c>
      <c r="AF772" s="390">
        <f t="shared" si="147"/>
        <v>9.956999999999999</v>
      </c>
      <c r="AG772" s="390">
        <f t="shared" si="148"/>
        <v>9.3239999999999998</v>
      </c>
      <c r="AH772" s="390">
        <f t="shared" si="149"/>
        <v>9.2360000000000007</v>
      </c>
      <c r="AI772" s="390">
        <f t="shared" si="150"/>
        <v>9.7680000000000007</v>
      </c>
      <c r="AJ772" s="390">
        <f t="shared" si="151"/>
        <v>9.0510000000000002</v>
      </c>
      <c r="AK772" s="390">
        <f t="shared" si="152"/>
        <v>9.3349999999999991</v>
      </c>
      <c r="AL772" s="390">
        <f t="shared" si="153"/>
        <v>9.4450000000000003</v>
      </c>
      <c r="AM772" s="390">
        <f t="shared" si="154"/>
        <v>9.3260000000000005</v>
      </c>
      <c r="AN772" s="390">
        <f t="shared" si="155"/>
        <v>8.92</v>
      </c>
      <c r="AO772" s="390">
        <f t="shared" si="156"/>
        <v>9.8230000000000004</v>
      </c>
    </row>
    <row r="773" spans="1:41" ht="15" customHeight="1" x14ac:dyDescent="0.25">
      <c r="A773" s="127" t="s">
        <v>5928</v>
      </c>
      <c r="B773" s="125" t="s">
        <v>2077</v>
      </c>
      <c r="C773" s="125" t="s">
        <v>3999</v>
      </c>
      <c r="D773" s="125" t="s">
        <v>5857</v>
      </c>
      <c r="E773" s="125" t="s">
        <v>5855</v>
      </c>
      <c r="F773" s="126">
        <v>21.82</v>
      </c>
      <c r="G773" s="126">
        <v>22.02</v>
      </c>
      <c r="H773" s="126">
        <v>17.46</v>
      </c>
      <c r="I773" s="126"/>
      <c r="J773" s="317"/>
      <c r="K773" s="323">
        <f>ROUND(SUMIF('VGT-Bewegungsdaten'!B:B,A773,'VGT-Bewegungsdaten'!C:C),3)</f>
        <v>0</v>
      </c>
      <c r="L773" s="324">
        <f>ROUND(SUMIF('VGT-Bewegungsdaten'!B:B,$A773,'VGT-Bewegungsdaten'!D:D),2)</f>
        <v>0</v>
      </c>
      <c r="N773" s="376" t="s">
        <v>4930</v>
      </c>
      <c r="O773" s="376" t="s">
        <v>4940</v>
      </c>
      <c r="P773" s="326">
        <f>ROUND(SUMIF('AV-Bewegungsdaten'!B:B,A773,'AV-Bewegungsdaten'!C:C),3)</f>
        <v>0</v>
      </c>
      <c r="Q773" s="324">
        <f>ROUND(SUMIF('AV-Bewegungsdaten'!B:B,$A773,'AV-Bewegungsdaten'!D:D),2)</f>
        <v>0</v>
      </c>
      <c r="T773" s="327"/>
      <c r="U773" s="326">
        <f>ROUND(SUMIF('DV-Bewegungsdaten'!B:B,Kategorien!A773,'DV-Bewegungsdaten'!D:D),3)</f>
        <v>0</v>
      </c>
      <c r="V773" s="324">
        <f>ROUND(SUMIF('DV-Bewegungsdaten'!B:B,Kategorien!A773,'DV-Bewegungsdaten'!E:E),3)</f>
        <v>0</v>
      </c>
      <c r="AD773" s="390">
        <f t="shared" si="145"/>
        <v>17.081</v>
      </c>
      <c r="AE773" s="390">
        <f t="shared" si="146"/>
        <v>17.738</v>
      </c>
      <c r="AF773" s="390">
        <f t="shared" si="147"/>
        <v>18.957000000000001</v>
      </c>
      <c r="AG773" s="390">
        <f t="shared" si="148"/>
        <v>18.323999999999998</v>
      </c>
      <c r="AH773" s="390">
        <f t="shared" si="149"/>
        <v>18.236000000000001</v>
      </c>
      <c r="AI773" s="390">
        <f t="shared" si="150"/>
        <v>18.768000000000001</v>
      </c>
      <c r="AJ773" s="390">
        <f t="shared" si="151"/>
        <v>18.050999999999998</v>
      </c>
      <c r="AK773" s="390">
        <f t="shared" si="152"/>
        <v>18.335000000000001</v>
      </c>
      <c r="AL773" s="390">
        <f t="shared" si="153"/>
        <v>18.445</v>
      </c>
      <c r="AM773" s="390">
        <f t="shared" si="154"/>
        <v>18.326000000000001</v>
      </c>
      <c r="AN773" s="390">
        <f t="shared" si="155"/>
        <v>17.920000000000002</v>
      </c>
      <c r="AO773" s="390">
        <f t="shared" si="156"/>
        <v>18.823</v>
      </c>
    </row>
    <row r="774" spans="1:41" ht="15" customHeight="1" x14ac:dyDescent="0.25">
      <c r="A774" s="127" t="s">
        <v>6702</v>
      </c>
      <c r="B774" s="125" t="s">
        <v>2077</v>
      </c>
      <c r="C774" s="125" t="s">
        <v>3999</v>
      </c>
      <c r="D774" s="125" t="s">
        <v>6685</v>
      </c>
      <c r="E774" s="125" t="s">
        <v>6484</v>
      </c>
      <c r="F774" s="126">
        <v>26.44</v>
      </c>
      <c r="G774" s="126">
        <v>26.64</v>
      </c>
      <c r="H774" s="126">
        <v>21.15</v>
      </c>
      <c r="I774" s="126"/>
      <c r="J774" s="317"/>
      <c r="K774" s="323">
        <f>ROUND(SUMIF('VGT-Bewegungsdaten'!B:B,A774,'VGT-Bewegungsdaten'!C:C),3)</f>
        <v>0</v>
      </c>
      <c r="L774" s="324">
        <f>ROUND(SUMIF('VGT-Bewegungsdaten'!B:B,$A774,'VGT-Bewegungsdaten'!D:D),2)</f>
        <v>0</v>
      </c>
      <c r="N774" s="376" t="s">
        <v>4930</v>
      </c>
      <c r="O774" s="376" t="s">
        <v>4940</v>
      </c>
      <c r="P774" s="326">
        <f>ROUND(SUMIF('AV-Bewegungsdaten'!B:B,A774,'AV-Bewegungsdaten'!C:C),3)</f>
        <v>0</v>
      </c>
      <c r="Q774" s="324">
        <f>ROUND(SUMIF('AV-Bewegungsdaten'!B:B,$A774,'AV-Bewegungsdaten'!D:D),2)</f>
        <v>0</v>
      </c>
      <c r="T774" s="327"/>
      <c r="U774" s="326">
        <f>ROUND(SUMIF('DV-Bewegungsdaten'!B:B,Kategorien!A774,'DV-Bewegungsdaten'!D:D),3)</f>
        <v>0</v>
      </c>
      <c r="V774" s="324">
        <f>ROUND(SUMIF('DV-Bewegungsdaten'!B:B,Kategorien!A774,'DV-Bewegungsdaten'!E:E),3)</f>
        <v>0</v>
      </c>
      <c r="AD774" s="390">
        <f t="shared" si="145"/>
        <v>21.701000000000001</v>
      </c>
      <c r="AE774" s="390">
        <f t="shared" si="146"/>
        <v>22.358000000000001</v>
      </c>
      <c r="AF774" s="390">
        <f t="shared" si="147"/>
        <v>23.577000000000002</v>
      </c>
      <c r="AG774" s="390">
        <f t="shared" si="148"/>
        <v>22.943999999999999</v>
      </c>
      <c r="AH774" s="390">
        <f t="shared" si="149"/>
        <v>22.856000000000002</v>
      </c>
      <c r="AI774" s="390">
        <f t="shared" si="150"/>
        <v>23.388000000000002</v>
      </c>
      <c r="AJ774" s="390">
        <f t="shared" si="151"/>
        <v>22.670999999999999</v>
      </c>
      <c r="AK774" s="390">
        <f t="shared" si="152"/>
        <v>22.955000000000002</v>
      </c>
      <c r="AL774" s="390">
        <f t="shared" si="153"/>
        <v>23.065000000000001</v>
      </c>
      <c r="AM774" s="390">
        <f t="shared" si="154"/>
        <v>22.946000000000002</v>
      </c>
      <c r="AN774" s="390">
        <f t="shared" si="155"/>
        <v>22.54</v>
      </c>
      <c r="AO774" s="390">
        <f t="shared" si="156"/>
        <v>23.443000000000001</v>
      </c>
    </row>
    <row r="775" spans="1:41" ht="15" customHeight="1" x14ac:dyDescent="0.25">
      <c r="A775" s="127" t="s">
        <v>6703</v>
      </c>
      <c r="B775" s="125" t="s">
        <v>2077</v>
      </c>
      <c r="C775" s="125" t="s">
        <v>3999</v>
      </c>
      <c r="D775" s="125" t="s">
        <v>6689</v>
      </c>
      <c r="E775" s="125" t="s">
        <v>6484</v>
      </c>
      <c r="F775" s="126">
        <v>21.77</v>
      </c>
      <c r="G775" s="126">
        <v>21.97</v>
      </c>
      <c r="H775" s="126">
        <v>17.420000000000002</v>
      </c>
      <c r="I775" s="126"/>
      <c r="J775" s="317"/>
      <c r="K775" s="323">
        <f>ROUND(SUMIF('VGT-Bewegungsdaten'!B:B,A775,'VGT-Bewegungsdaten'!C:C),3)</f>
        <v>0</v>
      </c>
      <c r="L775" s="324">
        <f>ROUND(SUMIF('VGT-Bewegungsdaten'!B:B,$A775,'VGT-Bewegungsdaten'!D:D),2)</f>
        <v>0</v>
      </c>
      <c r="N775" s="376" t="s">
        <v>4930</v>
      </c>
      <c r="O775" s="376" t="s">
        <v>4940</v>
      </c>
      <c r="P775" s="326">
        <f>ROUND(SUMIF('AV-Bewegungsdaten'!B:B,A775,'AV-Bewegungsdaten'!C:C),3)</f>
        <v>0</v>
      </c>
      <c r="Q775" s="324">
        <f>ROUND(SUMIF('AV-Bewegungsdaten'!B:B,$A775,'AV-Bewegungsdaten'!D:D),2)</f>
        <v>0</v>
      </c>
      <c r="T775" s="327"/>
      <c r="U775" s="326">
        <f>ROUND(SUMIF('DV-Bewegungsdaten'!B:B,Kategorien!A775,'DV-Bewegungsdaten'!D:D),3)</f>
        <v>0</v>
      </c>
      <c r="V775" s="324">
        <f>ROUND(SUMIF('DV-Bewegungsdaten'!B:B,Kategorien!A775,'DV-Bewegungsdaten'!E:E),3)</f>
        <v>0</v>
      </c>
      <c r="AD775" s="390">
        <f t="shared" si="145"/>
        <v>17.030999999999999</v>
      </c>
      <c r="AE775" s="390">
        <f t="shared" si="146"/>
        <v>17.687999999999999</v>
      </c>
      <c r="AF775" s="390">
        <f t="shared" si="147"/>
        <v>18.907</v>
      </c>
      <c r="AG775" s="390">
        <f t="shared" si="148"/>
        <v>18.273999999999997</v>
      </c>
      <c r="AH775" s="390">
        <f t="shared" si="149"/>
        <v>18.186</v>
      </c>
      <c r="AI775" s="390">
        <f t="shared" si="150"/>
        <v>18.718</v>
      </c>
      <c r="AJ775" s="390">
        <f t="shared" si="151"/>
        <v>18.000999999999998</v>
      </c>
      <c r="AK775" s="390">
        <f t="shared" si="152"/>
        <v>18.285</v>
      </c>
      <c r="AL775" s="390">
        <f t="shared" si="153"/>
        <v>18.395</v>
      </c>
      <c r="AM775" s="390">
        <f t="shared" si="154"/>
        <v>18.276</v>
      </c>
      <c r="AN775" s="390">
        <f t="shared" si="155"/>
        <v>17.869999999999997</v>
      </c>
      <c r="AO775" s="390">
        <f t="shared" si="156"/>
        <v>18.773</v>
      </c>
    </row>
    <row r="776" spans="1:41" ht="15" customHeight="1" x14ac:dyDescent="0.25">
      <c r="A776" s="127" t="s">
        <v>6704</v>
      </c>
      <c r="B776" s="125" t="s">
        <v>2077</v>
      </c>
      <c r="C776" s="125" t="s">
        <v>3999</v>
      </c>
      <c r="D776" s="125" t="s">
        <v>6705</v>
      </c>
      <c r="E776" s="125" t="s">
        <v>6484</v>
      </c>
      <c r="F776" s="126">
        <v>15.77</v>
      </c>
      <c r="G776" s="126">
        <v>15.969999999999999</v>
      </c>
      <c r="H776" s="126">
        <v>12.62</v>
      </c>
      <c r="I776" s="126"/>
      <c r="J776" s="317"/>
      <c r="K776" s="323">
        <f>ROUND(SUMIF('VGT-Bewegungsdaten'!B:B,A776,'VGT-Bewegungsdaten'!C:C),3)</f>
        <v>0</v>
      </c>
      <c r="L776" s="324">
        <f>ROUND(SUMIF('VGT-Bewegungsdaten'!B:B,$A776,'VGT-Bewegungsdaten'!D:D),2)</f>
        <v>0</v>
      </c>
      <c r="N776" s="376" t="s">
        <v>4930</v>
      </c>
      <c r="O776" s="376" t="s">
        <v>4940</v>
      </c>
      <c r="P776" s="326">
        <f>ROUND(SUMIF('AV-Bewegungsdaten'!B:B,A776,'AV-Bewegungsdaten'!C:C),3)</f>
        <v>0</v>
      </c>
      <c r="Q776" s="324">
        <f>ROUND(SUMIF('AV-Bewegungsdaten'!B:B,$A776,'AV-Bewegungsdaten'!D:D),2)</f>
        <v>0</v>
      </c>
      <c r="T776" s="327"/>
      <c r="U776" s="326">
        <f>ROUND(SUMIF('DV-Bewegungsdaten'!B:B,Kategorien!A776,'DV-Bewegungsdaten'!D:D),3)</f>
        <v>0</v>
      </c>
      <c r="V776" s="324">
        <f>ROUND(SUMIF('DV-Bewegungsdaten'!B:B,Kategorien!A776,'DV-Bewegungsdaten'!E:E),3)</f>
        <v>0</v>
      </c>
      <c r="AD776" s="390">
        <f t="shared" si="145"/>
        <v>11.030999999999999</v>
      </c>
      <c r="AE776" s="390">
        <f t="shared" si="146"/>
        <v>11.687999999999999</v>
      </c>
      <c r="AF776" s="390">
        <f t="shared" si="147"/>
        <v>12.906999999999998</v>
      </c>
      <c r="AG776" s="390">
        <f t="shared" si="148"/>
        <v>12.273999999999999</v>
      </c>
      <c r="AH776" s="390">
        <f t="shared" si="149"/>
        <v>12.186</v>
      </c>
      <c r="AI776" s="390">
        <f t="shared" si="150"/>
        <v>12.718</v>
      </c>
      <c r="AJ776" s="390">
        <f t="shared" si="151"/>
        <v>12.000999999999999</v>
      </c>
      <c r="AK776" s="390">
        <f t="shared" si="152"/>
        <v>12.284999999999998</v>
      </c>
      <c r="AL776" s="390">
        <f t="shared" si="153"/>
        <v>12.395</v>
      </c>
      <c r="AM776" s="390">
        <f t="shared" si="154"/>
        <v>12.276</v>
      </c>
      <c r="AN776" s="390">
        <f t="shared" si="155"/>
        <v>11.87</v>
      </c>
      <c r="AO776" s="390">
        <f t="shared" si="156"/>
        <v>12.773</v>
      </c>
    </row>
    <row r="777" spans="1:41" ht="15" customHeight="1" x14ac:dyDescent="0.25">
      <c r="A777" s="127" t="s">
        <v>2450</v>
      </c>
      <c r="B777" s="125" t="s">
        <v>2077</v>
      </c>
      <c r="C777" s="125" t="s">
        <v>4166</v>
      </c>
      <c r="D777" s="125" t="s">
        <v>2451</v>
      </c>
      <c r="E777" s="125" t="s">
        <v>2452</v>
      </c>
      <c r="F777" s="126">
        <v>11.67</v>
      </c>
      <c r="G777" s="126">
        <v>11.87</v>
      </c>
      <c r="H777" s="126">
        <v>9.34</v>
      </c>
      <c r="I777" s="126"/>
      <c r="J777" s="317"/>
      <c r="K777" s="323">
        <f>ROUND(SUMIF('VGT-Bewegungsdaten'!B:B,A777,'VGT-Bewegungsdaten'!C:C),3)</f>
        <v>0</v>
      </c>
      <c r="L777" s="324">
        <f>ROUND(SUMIF('VGT-Bewegungsdaten'!B:B,$A777,'VGT-Bewegungsdaten'!D:D),2)</f>
        <v>0</v>
      </c>
      <c r="N777" s="376" t="s">
        <v>4930</v>
      </c>
      <c r="O777" s="376" t="s">
        <v>4940</v>
      </c>
      <c r="P777" s="326">
        <f>ROUND(SUMIF('AV-Bewegungsdaten'!B:B,A777,'AV-Bewegungsdaten'!C:C),3)</f>
        <v>0</v>
      </c>
      <c r="Q777" s="324">
        <f>ROUND(SUMIF('AV-Bewegungsdaten'!B:B,$A777,'AV-Bewegungsdaten'!D:D),2)</f>
        <v>0</v>
      </c>
      <c r="T777" s="327"/>
      <c r="U777" s="326">
        <f>ROUND(SUMIF('DV-Bewegungsdaten'!B:B,Kategorien!A777,'DV-Bewegungsdaten'!D:D),3)</f>
        <v>0</v>
      </c>
      <c r="V777" s="324">
        <f>ROUND(SUMIF('DV-Bewegungsdaten'!B:B,Kategorien!A777,'DV-Bewegungsdaten'!E:E),3)</f>
        <v>0</v>
      </c>
      <c r="AD777" s="390">
        <f t="shared" si="145"/>
        <v>6.9309999999999992</v>
      </c>
      <c r="AE777" s="390">
        <f t="shared" si="146"/>
        <v>7.5879999999999992</v>
      </c>
      <c r="AF777" s="390">
        <f t="shared" si="147"/>
        <v>8.8069999999999986</v>
      </c>
      <c r="AG777" s="390">
        <f t="shared" si="148"/>
        <v>8.1739999999999995</v>
      </c>
      <c r="AH777" s="390">
        <f t="shared" si="149"/>
        <v>8.0859999999999985</v>
      </c>
      <c r="AI777" s="390">
        <f t="shared" si="150"/>
        <v>8.6179999999999986</v>
      </c>
      <c r="AJ777" s="390">
        <f t="shared" si="151"/>
        <v>7.9009999999999998</v>
      </c>
      <c r="AK777" s="390">
        <f t="shared" si="152"/>
        <v>8.1849999999999987</v>
      </c>
      <c r="AL777" s="390">
        <f t="shared" si="153"/>
        <v>8.2949999999999982</v>
      </c>
      <c r="AM777" s="390">
        <f t="shared" si="154"/>
        <v>8.1759999999999984</v>
      </c>
      <c r="AN777" s="390">
        <f t="shared" si="155"/>
        <v>7.77</v>
      </c>
      <c r="AO777" s="390">
        <f t="shared" si="156"/>
        <v>8.6729999999999983</v>
      </c>
    </row>
    <row r="778" spans="1:41" ht="15" customHeight="1" x14ac:dyDescent="0.25">
      <c r="A778" s="127" t="s">
        <v>2453</v>
      </c>
      <c r="B778" s="125" t="s">
        <v>2077</v>
      </c>
      <c r="C778" s="125" t="s">
        <v>4166</v>
      </c>
      <c r="D778" s="125" t="s">
        <v>2454</v>
      </c>
      <c r="E778" s="125" t="s">
        <v>2455</v>
      </c>
      <c r="F778" s="126">
        <v>13.67</v>
      </c>
      <c r="G778" s="126">
        <v>13.87</v>
      </c>
      <c r="H778" s="126">
        <v>10.94</v>
      </c>
      <c r="I778" s="126"/>
      <c r="J778" s="317"/>
      <c r="K778" s="323">
        <f>ROUND(SUMIF('VGT-Bewegungsdaten'!B:B,A778,'VGT-Bewegungsdaten'!C:C),3)</f>
        <v>0</v>
      </c>
      <c r="L778" s="324">
        <f>ROUND(SUMIF('VGT-Bewegungsdaten'!B:B,$A778,'VGT-Bewegungsdaten'!D:D),2)</f>
        <v>0</v>
      </c>
      <c r="N778" s="376" t="s">
        <v>4930</v>
      </c>
      <c r="O778" s="376" t="s">
        <v>4940</v>
      </c>
      <c r="P778" s="326">
        <f>ROUND(SUMIF('AV-Bewegungsdaten'!B:B,A778,'AV-Bewegungsdaten'!C:C),3)</f>
        <v>0</v>
      </c>
      <c r="Q778" s="324">
        <f>ROUND(SUMIF('AV-Bewegungsdaten'!B:B,$A778,'AV-Bewegungsdaten'!D:D),2)</f>
        <v>0</v>
      </c>
      <c r="T778" s="327"/>
      <c r="U778" s="326">
        <f>ROUND(SUMIF('DV-Bewegungsdaten'!B:B,Kategorien!A778,'DV-Bewegungsdaten'!D:D),3)</f>
        <v>0</v>
      </c>
      <c r="V778" s="324">
        <f>ROUND(SUMIF('DV-Bewegungsdaten'!B:B,Kategorien!A778,'DV-Bewegungsdaten'!E:E),3)</f>
        <v>0</v>
      </c>
      <c r="AD778" s="390">
        <f t="shared" si="145"/>
        <v>8.9309999999999992</v>
      </c>
      <c r="AE778" s="390">
        <f t="shared" si="146"/>
        <v>9.5879999999999992</v>
      </c>
      <c r="AF778" s="390">
        <f t="shared" si="147"/>
        <v>10.806999999999999</v>
      </c>
      <c r="AG778" s="390">
        <f t="shared" si="148"/>
        <v>10.173999999999999</v>
      </c>
      <c r="AH778" s="390">
        <f t="shared" si="149"/>
        <v>10.085999999999999</v>
      </c>
      <c r="AI778" s="390">
        <f t="shared" si="150"/>
        <v>10.617999999999999</v>
      </c>
      <c r="AJ778" s="390">
        <f t="shared" si="151"/>
        <v>9.9009999999999998</v>
      </c>
      <c r="AK778" s="390">
        <f t="shared" si="152"/>
        <v>10.184999999999999</v>
      </c>
      <c r="AL778" s="390">
        <f t="shared" si="153"/>
        <v>10.294999999999998</v>
      </c>
      <c r="AM778" s="390">
        <f t="shared" si="154"/>
        <v>10.175999999999998</v>
      </c>
      <c r="AN778" s="390">
        <f t="shared" si="155"/>
        <v>9.77</v>
      </c>
      <c r="AO778" s="390">
        <f t="shared" si="156"/>
        <v>10.672999999999998</v>
      </c>
    </row>
    <row r="779" spans="1:41" ht="15" customHeight="1" x14ac:dyDescent="0.25">
      <c r="A779" s="127" t="s">
        <v>0</v>
      </c>
      <c r="B779" s="125" t="s">
        <v>2077</v>
      </c>
      <c r="C779" s="125" t="s">
        <v>4166</v>
      </c>
      <c r="D779" s="125" t="s">
        <v>1</v>
      </c>
      <c r="E779" s="125" t="s">
        <v>1538</v>
      </c>
      <c r="F779" s="126">
        <v>14.67</v>
      </c>
      <c r="G779" s="126">
        <v>14.87</v>
      </c>
      <c r="H779" s="126">
        <v>11.74</v>
      </c>
      <c r="I779" s="126"/>
      <c r="J779" s="317"/>
      <c r="K779" s="323">
        <f>ROUND(SUMIF('VGT-Bewegungsdaten'!B:B,A779,'VGT-Bewegungsdaten'!C:C),3)</f>
        <v>0</v>
      </c>
      <c r="L779" s="324">
        <f>ROUND(SUMIF('VGT-Bewegungsdaten'!B:B,$A779,'VGT-Bewegungsdaten'!D:D),2)</f>
        <v>0</v>
      </c>
      <c r="N779" s="376" t="s">
        <v>4930</v>
      </c>
      <c r="O779" s="376" t="s">
        <v>4940</v>
      </c>
      <c r="P779" s="326">
        <f>ROUND(SUMIF('AV-Bewegungsdaten'!B:B,A779,'AV-Bewegungsdaten'!C:C),3)</f>
        <v>0</v>
      </c>
      <c r="Q779" s="324">
        <f>ROUND(SUMIF('AV-Bewegungsdaten'!B:B,$A779,'AV-Bewegungsdaten'!D:D),2)</f>
        <v>0</v>
      </c>
      <c r="T779" s="327"/>
      <c r="U779" s="326">
        <f>ROUND(SUMIF('DV-Bewegungsdaten'!B:B,Kategorien!A779,'DV-Bewegungsdaten'!D:D),3)</f>
        <v>0</v>
      </c>
      <c r="V779" s="324">
        <f>ROUND(SUMIF('DV-Bewegungsdaten'!B:B,Kategorien!A779,'DV-Bewegungsdaten'!E:E),3)</f>
        <v>0</v>
      </c>
      <c r="AD779" s="390">
        <f t="shared" si="145"/>
        <v>9.9309999999999992</v>
      </c>
      <c r="AE779" s="390">
        <f t="shared" si="146"/>
        <v>10.587999999999999</v>
      </c>
      <c r="AF779" s="390">
        <f t="shared" si="147"/>
        <v>11.806999999999999</v>
      </c>
      <c r="AG779" s="390">
        <f t="shared" si="148"/>
        <v>11.173999999999999</v>
      </c>
      <c r="AH779" s="390">
        <f t="shared" si="149"/>
        <v>11.085999999999999</v>
      </c>
      <c r="AI779" s="390">
        <f t="shared" si="150"/>
        <v>11.617999999999999</v>
      </c>
      <c r="AJ779" s="390">
        <f t="shared" si="151"/>
        <v>10.901</v>
      </c>
      <c r="AK779" s="390">
        <f t="shared" si="152"/>
        <v>11.184999999999999</v>
      </c>
      <c r="AL779" s="390">
        <f t="shared" si="153"/>
        <v>11.294999999999998</v>
      </c>
      <c r="AM779" s="390">
        <f t="shared" si="154"/>
        <v>11.175999999999998</v>
      </c>
      <c r="AN779" s="390">
        <f t="shared" si="155"/>
        <v>10.77</v>
      </c>
      <c r="AO779" s="390">
        <f t="shared" si="156"/>
        <v>11.672999999999998</v>
      </c>
    </row>
    <row r="780" spans="1:41" ht="15" customHeight="1" x14ac:dyDescent="0.25">
      <c r="A780" s="127" t="s">
        <v>2</v>
      </c>
      <c r="B780" s="125" t="s">
        <v>2077</v>
      </c>
      <c r="C780" s="125" t="s">
        <v>4166</v>
      </c>
      <c r="D780" s="125" t="s">
        <v>3</v>
      </c>
      <c r="E780" s="125" t="s">
        <v>1541</v>
      </c>
      <c r="F780" s="126">
        <v>14.67</v>
      </c>
      <c r="G780" s="126">
        <v>14.87</v>
      </c>
      <c r="H780" s="126">
        <v>11.74</v>
      </c>
      <c r="I780" s="126"/>
      <c r="J780" s="317"/>
      <c r="K780" s="323">
        <f>ROUND(SUMIF('VGT-Bewegungsdaten'!B:B,A780,'VGT-Bewegungsdaten'!C:C),3)</f>
        <v>0</v>
      </c>
      <c r="L780" s="324">
        <f>ROUND(SUMIF('VGT-Bewegungsdaten'!B:B,$A780,'VGT-Bewegungsdaten'!D:D),2)</f>
        <v>0</v>
      </c>
      <c r="N780" s="376" t="s">
        <v>4930</v>
      </c>
      <c r="O780" s="376" t="s">
        <v>4940</v>
      </c>
      <c r="P780" s="326">
        <f>ROUND(SUMIF('AV-Bewegungsdaten'!B:B,A780,'AV-Bewegungsdaten'!C:C),3)</f>
        <v>0</v>
      </c>
      <c r="Q780" s="324">
        <f>ROUND(SUMIF('AV-Bewegungsdaten'!B:B,$A780,'AV-Bewegungsdaten'!D:D),2)</f>
        <v>0</v>
      </c>
      <c r="T780" s="327"/>
      <c r="U780" s="326">
        <f>ROUND(SUMIF('DV-Bewegungsdaten'!B:B,Kategorien!A780,'DV-Bewegungsdaten'!D:D),3)</f>
        <v>0</v>
      </c>
      <c r="V780" s="324">
        <f>ROUND(SUMIF('DV-Bewegungsdaten'!B:B,Kategorien!A780,'DV-Bewegungsdaten'!E:E),3)</f>
        <v>0</v>
      </c>
      <c r="AD780" s="390">
        <f t="shared" si="145"/>
        <v>9.9309999999999992</v>
      </c>
      <c r="AE780" s="390">
        <f t="shared" si="146"/>
        <v>10.587999999999999</v>
      </c>
      <c r="AF780" s="390">
        <f t="shared" si="147"/>
        <v>11.806999999999999</v>
      </c>
      <c r="AG780" s="390">
        <f t="shared" si="148"/>
        <v>11.173999999999999</v>
      </c>
      <c r="AH780" s="390">
        <f t="shared" si="149"/>
        <v>11.085999999999999</v>
      </c>
      <c r="AI780" s="390">
        <f t="shared" si="150"/>
        <v>11.617999999999999</v>
      </c>
      <c r="AJ780" s="390">
        <f t="shared" si="151"/>
        <v>10.901</v>
      </c>
      <c r="AK780" s="390">
        <f t="shared" si="152"/>
        <v>11.184999999999999</v>
      </c>
      <c r="AL780" s="390">
        <f t="shared" si="153"/>
        <v>11.294999999999998</v>
      </c>
      <c r="AM780" s="390">
        <f t="shared" si="154"/>
        <v>11.175999999999998</v>
      </c>
      <c r="AN780" s="390">
        <f t="shared" si="155"/>
        <v>10.77</v>
      </c>
      <c r="AO780" s="390">
        <f t="shared" si="156"/>
        <v>11.672999999999998</v>
      </c>
    </row>
    <row r="781" spans="1:41" ht="15" customHeight="1" x14ac:dyDescent="0.25">
      <c r="A781" s="127" t="s">
        <v>2660</v>
      </c>
      <c r="B781" s="125" t="s">
        <v>2077</v>
      </c>
      <c r="C781" s="125" t="s">
        <v>4166</v>
      </c>
      <c r="D781" s="125" t="s">
        <v>2661</v>
      </c>
      <c r="E781" s="125" t="s">
        <v>2545</v>
      </c>
      <c r="F781" s="126">
        <v>14.64</v>
      </c>
      <c r="G781" s="126">
        <v>14.84</v>
      </c>
      <c r="H781" s="126">
        <v>11.71</v>
      </c>
      <c r="I781" s="126"/>
      <c r="J781" s="317"/>
      <c r="K781" s="323">
        <f>ROUND(SUMIF('VGT-Bewegungsdaten'!B:B,A781,'VGT-Bewegungsdaten'!C:C),3)</f>
        <v>0</v>
      </c>
      <c r="L781" s="324">
        <f>ROUND(SUMIF('VGT-Bewegungsdaten'!B:B,$A781,'VGT-Bewegungsdaten'!D:D),2)</f>
        <v>0</v>
      </c>
      <c r="N781" s="376" t="s">
        <v>4930</v>
      </c>
      <c r="O781" s="376" t="s">
        <v>4940</v>
      </c>
      <c r="P781" s="326">
        <f>ROUND(SUMIF('AV-Bewegungsdaten'!B:B,A781,'AV-Bewegungsdaten'!C:C),3)</f>
        <v>0</v>
      </c>
      <c r="Q781" s="324">
        <f>ROUND(SUMIF('AV-Bewegungsdaten'!B:B,$A781,'AV-Bewegungsdaten'!D:D),2)</f>
        <v>0</v>
      </c>
      <c r="T781" s="327"/>
      <c r="U781" s="326">
        <f>ROUND(SUMIF('DV-Bewegungsdaten'!B:B,Kategorien!A781,'DV-Bewegungsdaten'!D:D),3)</f>
        <v>0</v>
      </c>
      <c r="V781" s="324">
        <f>ROUND(SUMIF('DV-Bewegungsdaten'!B:B,Kategorien!A781,'DV-Bewegungsdaten'!E:E),3)</f>
        <v>0</v>
      </c>
      <c r="AD781" s="390">
        <f t="shared" si="145"/>
        <v>9.9009999999999998</v>
      </c>
      <c r="AE781" s="390">
        <f t="shared" si="146"/>
        <v>10.558</v>
      </c>
      <c r="AF781" s="390">
        <f t="shared" si="147"/>
        <v>11.776999999999999</v>
      </c>
      <c r="AG781" s="390">
        <f t="shared" si="148"/>
        <v>11.144</v>
      </c>
      <c r="AH781" s="390">
        <f t="shared" si="149"/>
        <v>11.056000000000001</v>
      </c>
      <c r="AI781" s="390">
        <f t="shared" si="150"/>
        <v>11.588000000000001</v>
      </c>
      <c r="AJ781" s="390">
        <f t="shared" si="151"/>
        <v>10.871</v>
      </c>
      <c r="AK781" s="390">
        <f t="shared" si="152"/>
        <v>11.154999999999999</v>
      </c>
      <c r="AL781" s="390">
        <f t="shared" si="153"/>
        <v>11.265000000000001</v>
      </c>
      <c r="AM781" s="390">
        <f t="shared" si="154"/>
        <v>11.146000000000001</v>
      </c>
      <c r="AN781" s="390">
        <f t="shared" si="155"/>
        <v>10.74</v>
      </c>
      <c r="AO781" s="390">
        <f t="shared" si="156"/>
        <v>11.643000000000001</v>
      </c>
    </row>
    <row r="782" spans="1:41" ht="15" customHeight="1" x14ac:dyDescent="0.25">
      <c r="A782" s="127" t="s">
        <v>3404</v>
      </c>
      <c r="B782" s="125" t="s">
        <v>2077</v>
      </c>
      <c r="C782" s="125" t="s">
        <v>4166</v>
      </c>
      <c r="D782" s="125" t="s">
        <v>3405</v>
      </c>
      <c r="E782" s="125" t="s">
        <v>3289</v>
      </c>
      <c r="F782" s="126">
        <v>14.61</v>
      </c>
      <c r="G782" s="126">
        <v>14.809999999999999</v>
      </c>
      <c r="H782" s="126">
        <v>11.69</v>
      </c>
      <c r="I782" s="126"/>
      <c r="J782" s="317"/>
      <c r="K782" s="323">
        <f>ROUND(SUMIF('VGT-Bewegungsdaten'!B:B,A782,'VGT-Bewegungsdaten'!C:C),3)</f>
        <v>0</v>
      </c>
      <c r="L782" s="324">
        <f>ROUND(SUMIF('VGT-Bewegungsdaten'!B:B,$A782,'VGT-Bewegungsdaten'!D:D),2)</f>
        <v>0</v>
      </c>
      <c r="N782" s="376" t="s">
        <v>4930</v>
      </c>
      <c r="O782" s="376" t="s">
        <v>4940</v>
      </c>
      <c r="P782" s="326">
        <f>ROUND(SUMIF('AV-Bewegungsdaten'!B:B,A782,'AV-Bewegungsdaten'!C:C),3)</f>
        <v>0</v>
      </c>
      <c r="Q782" s="324">
        <f>ROUND(SUMIF('AV-Bewegungsdaten'!B:B,$A782,'AV-Bewegungsdaten'!D:D),2)</f>
        <v>0</v>
      </c>
      <c r="T782" s="327"/>
      <c r="U782" s="326">
        <f>ROUND(SUMIF('DV-Bewegungsdaten'!B:B,Kategorien!A782,'DV-Bewegungsdaten'!D:D),3)</f>
        <v>0</v>
      </c>
      <c r="V782" s="324">
        <f>ROUND(SUMIF('DV-Bewegungsdaten'!B:B,Kategorien!A782,'DV-Bewegungsdaten'!E:E),3)</f>
        <v>0</v>
      </c>
      <c r="AD782" s="390">
        <f t="shared" si="145"/>
        <v>9.8709999999999987</v>
      </c>
      <c r="AE782" s="390">
        <f t="shared" si="146"/>
        <v>10.527999999999999</v>
      </c>
      <c r="AF782" s="390">
        <f t="shared" si="147"/>
        <v>11.746999999999998</v>
      </c>
      <c r="AG782" s="390">
        <f t="shared" si="148"/>
        <v>11.113999999999999</v>
      </c>
      <c r="AH782" s="390">
        <f t="shared" si="149"/>
        <v>11.026</v>
      </c>
      <c r="AI782" s="390">
        <f t="shared" si="150"/>
        <v>11.558</v>
      </c>
      <c r="AJ782" s="390">
        <f t="shared" si="151"/>
        <v>10.840999999999999</v>
      </c>
      <c r="AK782" s="390">
        <f t="shared" si="152"/>
        <v>11.124999999999998</v>
      </c>
      <c r="AL782" s="390">
        <f t="shared" si="153"/>
        <v>11.234999999999999</v>
      </c>
      <c r="AM782" s="390">
        <f t="shared" si="154"/>
        <v>11.116</v>
      </c>
      <c r="AN782" s="390">
        <f t="shared" si="155"/>
        <v>10.709999999999999</v>
      </c>
      <c r="AO782" s="390">
        <f t="shared" si="156"/>
        <v>11.613</v>
      </c>
    </row>
    <row r="783" spans="1:41" ht="15" customHeight="1" x14ac:dyDescent="0.25">
      <c r="A783" s="127" t="s">
        <v>4167</v>
      </c>
      <c r="B783" s="125" t="s">
        <v>2077</v>
      </c>
      <c r="C783" s="125" t="s">
        <v>4166</v>
      </c>
      <c r="D783" s="125" t="s">
        <v>4168</v>
      </c>
      <c r="E783" s="125" t="s">
        <v>4051</v>
      </c>
      <c r="F783" s="126">
        <v>14.58</v>
      </c>
      <c r="G783" s="126">
        <v>14.78</v>
      </c>
      <c r="H783" s="126">
        <v>11.66</v>
      </c>
      <c r="I783" s="126"/>
      <c r="J783" s="317"/>
      <c r="K783" s="323">
        <f>ROUND(SUMIF('VGT-Bewegungsdaten'!B:B,A783,'VGT-Bewegungsdaten'!C:C),3)</f>
        <v>0</v>
      </c>
      <c r="L783" s="324">
        <f>ROUND(SUMIF('VGT-Bewegungsdaten'!B:B,$A783,'VGT-Bewegungsdaten'!D:D),2)</f>
        <v>0</v>
      </c>
      <c r="N783" s="376" t="s">
        <v>4930</v>
      </c>
      <c r="O783" s="376" t="s">
        <v>4940</v>
      </c>
      <c r="P783" s="326">
        <f>ROUND(SUMIF('AV-Bewegungsdaten'!B:B,A783,'AV-Bewegungsdaten'!C:C),3)</f>
        <v>0</v>
      </c>
      <c r="Q783" s="324">
        <f>ROUND(SUMIF('AV-Bewegungsdaten'!B:B,$A783,'AV-Bewegungsdaten'!D:D),2)</f>
        <v>0</v>
      </c>
      <c r="T783" s="327"/>
      <c r="U783" s="326">
        <f>ROUND(SUMIF('DV-Bewegungsdaten'!B:B,Kategorien!A783,'DV-Bewegungsdaten'!D:D),3)</f>
        <v>0</v>
      </c>
      <c r="V783" s="324">
        <f>ROUND(SUMIF('DV-Bewegungsdaten'!B:B,Kategorien!A783,'DV-Bewegungsdaten'!E:E),3)</f>
        <v>0</v>
      </c>
      <c r="AD783" s="390">
        <f t="shared" si="145"/>
        <v>9.8409999999999993</v>
      </c>
      <c r="AE783" s="390">
        <f t="shared" si="146"/>
        <v>10.497999999999999</v>
      </c>
      <c r="AF783" s="390">
        <f t="shared" si="147"/>
        <v>11.716999999999999</v>
      </c>
      <c r="AG783" s="390">
        <f t="shared" si="148"/>
        <v>11.084</v>
      </c>
      <c r="AH783" s="390">
        <f t="shared" si="149"/>
        <v>10.995999999999999</v>
      </c>
      <c r="AI783" s="390">
        <f t="shared" si="150"/>
        <v>11.527999999999999</v>
      </c>
      <c r="AJ783" s="390">
        <f t="shared" si="151"/>
        <v>10.811</v>
      </c>
      <c r="AK783" s="390">
        <f t="shared" si="152"/>
        <v>11.094999999999999</v>
      </c>
      <c r="AL783" s="390">
        <f t="shared" si="153"/>
        <v>11.204999999999998</v>
      </c>
      <c r="AM783" s="390">
        <f t="shared" si="154"/>
        <v>11.085999999999999</v>
      </c>
      <c r="AN783" s="390">
        <f t="shared" si="155"/>
        <v>10.68</v>
      </c>
      <c r="AO783" s="390">
        <f t="shared" si="156"/>
        <v>11.582999999999998</v>
      </c>
    </row>
    <row r="784" spans="1:41" ht="15" customHeight="1" x14ac:dyDescent="0.25">
      <c r="A784" s="127" t="s">
        <v>4</v>
      </c>
      <c r="B784" s="125" t="s">
        <v>2077</v>
      </c>
      <c r="C784" s="125" t="s">
        <v>4166</v>
      </c>
      <c r="D784" s="125" t="s">
        <v>5</v>
      </c>
      <c r="E784" s="125" t="s">
        <v>2452</v>
      </c>
      <c r="F784" s="126">
        <v>12.67</v>
      </c>
      <c r="G784" s="126">
        <v>12.87</v>
      </c>
      <c r="H784" s="126">
        <v>10.14</v>
      </c>
      <c r="I784" s="126"/>
      <c r="J784" s="317"/>
      <c r="K784" s="323">
        <f>ROUND(SUMIF('VGT-Bewegungsdaten'!B:B,A784,'VGT-Bewegungsdaten'!C:C),3)</f>
        <v>0</v>
      </c>
      <c r="L784" s="324">
        <f>ROUND(SUMIF('VGT-Bewegungsdaten'!B:B,$A784,'VGT-Bewegungsdaten'!D:D),2)</f>
        <v>0</v>
      </c>
      <c r="N784" s="376" t="s">
        <v>4930</v>
      </c>
      <c r="O784" s="376" t="s">
        <v>4940</v>
      </c>
      <c r="P784" s="326">
        <f>ROUND(SUMIF('AV-Bewegungsdaten'!B:B,A784,'AV-Bewegungsdaten'!C:C),3)</f>
        <v>0</v>
      </c>
      <c r="Q784" s="324">
        <f>ROUND(SUMIF('AV-Bewegungsdaten'!B:B,$A784,'AV-Bewegungsdaten'!D:D),2)</f>
        <v>0</v>
      </c>
      <c r="T784" s="327"/>
      <c r="U784" s="326">
        <f>ROUND(SUMIF('DV-Bewegungsdaten'!B:B,Kategorien!A784,'DV-Bewegungsdaten'!D:D),3)</f>
        <v>0</v>
      </c>
      <c r="V784" s="324">
        <f>ROUND(SUMIF('DV-Bewegungsdaten'!B:B,Kategorien!A784,'DV-Bewegungsdaten'!E:E),3)</f>
        <v>0</v>
      </c>
      <c r="AD784" s="390">
        <f t="shared" si="145"/>
        <v>7.9309999999999992</v>
      </c>
      <c r="AE784" s="390">
        <f t="shared" si="146"/>
        <v>8.5879999999999992</v>
      </c>
      <c r="AF784" s="390">
        <f t="shared" si="147"/>
        <v>9.8069999999999986</v>
      </c>
      <c r="AG784" s="390">
        <f t="shared" si="148"/>
        <v>9.1739999999999995</v>
      </c>
      <c r="AH784" s="390">
        <f t="shared" si="149"/>
        <v>9.0859999999999985</v>
      </c>
      <c r="AI784" s="390">
        <f t="shared" si="150"/>
        <v>9.6179999999999986</v>
      </c>
      <c r="AJ784" s="390">
        <f t="shared" si="151"/>
        <v>8.9009999999999998</v>
      </c>
      <c r="AK784" s="390">
        <f t="shared" si="152"/>
        <v>9.1849999999999987</v>
      </c>
      <c r="AL784" s="390">
        <f t="shared" si="153"/>
        <v>9.2949999999999982</v>
      </c>
      <c r="AM784" s="390">
        <f t="shared" si="154"/>
        <v>9.1759999999999984</v>
      </c>
      <c r="AN784" s="390">
        <f t="shared" si="155"/>
        <v>8.77</v>
      </c>
      <c r="AO784" s="390">
        <f t="shared" si="156"/>
        <v>9.6729999999999983</v>
      </c>
    </row>
    <row r="785" spans="1:41" ht="15" customHeight="1" x14ac:dyDescent="0.25">
      <c r="A785" s="127" t="s">
        <v>6</v>
      </c>
      <c r="B785" s="125" t="s">
        <v>2077</v>
      </c>
      <c r="C785" s="125" t="s">
        <v>4166</v>
      </c>
      <c r="D785" s="125" t="s">
        <v>7</v>
      </c>
      <c r="E785" s="125" t="s">
        <v>2455</v>
      </c>
      <c r="F785" s="126">
        <v>14.67</v>
      </c>
      <c r="G785" s="126">
        <v>14.87</v>
      </c>
      <c r="H785" s="126">
        <v>11.74</v>
      </c>
      <c r="I785" s="126"/>
      <c r="J785" s="317"/>
      <c r="K785" s="323">
        <f>ROUND(SUMIF('VGT-Bewegungsdaten'!B:B,A785,'VGT-Bewegungsdaten'!C:C),3)</f>
        <v>0</v>
      </c>
      <c r="L785" s="324">
        <f>ROUND(SUMIF('VGT-Bewegungsdaten'!B:B,$A785,'VGT-Bewegungsdaten'!D:D),2)</f>
        <v>0</v>
      </c>
      <c r="N785" s="376" t="s">
        <v>4930</v>
      </c>
      <c r="O785" s="376" t="s">
        <v>4940</v>
      </c>
      <c r="P785" s="326">
        <f>ROUND(SUMIF('AV-Bewegungsdaten'!B:B,A785,'AV-Bewegungsdaten'!C:C),3)</f>
        <v>0</v>
      </c>
      <c r="Q785" s="324">
        <f>ROUND(SUMIF('AV-Bewegungsdaten'!B:B,$A785,'AV-Bewegungsdaten'!D:D),2)</f>
        <v>0</v>
      </c>
      <c r="T785" s="327"/>
      <c r="U785" s="326">
        <f>ROUND(SUMIF('DV-Bewegungsdaten'!B:B,Kategorien!A785,'DV-Bewegungsdaten'!D:D),3)</f>
        <v>0</v>
      </c>
      <c r="V785" s="324">
        <f>ROUND(SUMIF('DV-Bewegungsdaten'!B:B,Kategorien!A785,'DV-Bewegungsdaten'!E:E),3)</f>
        <v>0</v>
      </c>
      <c r="AD785" s="390">
        <f t="shared" ref="AD785:AD848" si="157">MAX(0,$G785-AR$9)</f>
        <v>9.9309999999999992</v>
      </c>
      <c r="AE785" s="390">
        <f t="shared" ref="AE785:AE848" si="158">MAX(0,$G785-AS$9)</f>
        <v>10.587999999999999</v>
      </c>
      <c r="AF785" s="390">
        <f t="shared" ref="AF785:AF848" si="159">MAX(0,$G785-AT$9)</f>
        <v>11.806999999999999</v>
      </c>
      <c r="AG785" s="390">
        <f t="shared" ref="AG785:AG848" si="160">MAX(0,$G785-AU$9)</f>
        <v>11.173999999999999</v>
      </c>
      <c r="AH785" s="390">
        <f t="shared" ref="AH785:AH848" si="161">MAX(0,$G785-AV$9)</f>
        <v>11.085999999999999</v>
      </c>
      <c r="AI785" s="390">
        <f t="shared" ref="AI785:AI848" si="162">MAX(0,$G785-AW$9)</f>
        <v>11.617999999999999</v>
      </c>
      <c r="AJ785" s="390">
        <f t="shared" ref="AJ785:AJ848" si="163">MAX(0,$G785-AX$9)</f>
        <v>10.901</v>
      </c>
      <c r="AK785" s="390">
        <f t="shared" ref="AK785:AK848" si="164">MAX(0,$G785-AY$9)</f>
        <v>11.184999999999999</v>
      </c>
      <c r="AL785" s="390">
        <f t="shared" ref="AL785:AL848" si="165">MAX(0,$G785-AZ$9)</f>
        <v>11.294999999999998</v>
      </c>
      <c r="AM785" s="390">
        <f t="shared" ref="AM785:AM848" si="166">MAX(0,$G785-BA$9)</f>
        <v>11.175999999999998</v>
      </c>
      <c r="AN785" s="390">
        <f t="shared" ref="AN785:AN848" si="167">MAX(0,$G785-BB$9)</f>
        <v>10.77</v>
      </c>
      <c r="AO785" s="390">
        <f t="shared" ref="AO785:AO848" si="168">MAX(0,$G785-BC$9)</f>
        <v>11.672999999999998</v>
      </c>
    </row>
    <row r="786" spans="1:41" ht="15" customHeight="1" x14ac:dyDescent="0.25">
      <c r="A786" s="127" t="s">
        <v>8</v>
      </c>
      <c r="B786" s="125" t="s">
        <v>2077</v>
      </c>
      <c r="C786" s="125" t="s">
        <v>4166</v>
      </c>
      <c r="D786" s="125" t="s">
        <v>9</v>
      </c>
      <c r="E786" s="125" t="s">
        <v>1538</v>
      </c>
      <c r="F786" s="126">
        <v>15.67</v>
      </c>
      <c r="G786" s="126">
        <v>15.87</v>
      </c>
      <c r="H786" s="126">
        <v>12.54</v>
      </c>
      <c r="I786" s="126"/>
      <c r="J786" s="317"/>
      <c r="K786" s="323">
        <f>ROUND(SUMIF('VGT-Bewegungsdaten'!B:B,A786,'VGT-Bewegungsdaten'!C:C),3)</f>
        <v>0</v>
      </c>
      <c r="L786" s="324">
        <f>ROUND(SUMIF('VGT-Bewegungsdaten'!B:B,$A786,'VGT-Bewegungsdaten'!D:D),2)</f>
        <v>0</v>
      </c>
      <c r="N786" s="376" t="s">
        <v>4930</v>
      </c>
      <c r="O786" s="376" t="s">
        <v>4940</v>
      </c>
      <c r="P786" s="326">
        <f>ROUND(SUMIF('AV-Bewegungsdaten'!B:B,A786,'AV-Bewegungsdaten'!C:C),3)</f>
        <v>0</v>
      </c>
      <c r="Q786" s="324">
        <f>ROUND(SUMIF('AV-Bewegungsdaten'!B:B,$A786,'AV-Bewegungsdaten'!D:D),2)</f>
        <v>0</v>
      </c>
      <c r="T786" s="327"/>
      <c r="U786" s="326">
        <f>ROUND(SUMIF('DV-Bewegungsdaten'!B:B,Kategorien!A786,'DV-Bewegungsdaten'!D:D),3)</f>
        <v>0</v>
      </c>
      <c r="V786" s="324">
        <f>ROUND(SUMIF('DV-Bewegungsdaten'!B:B,Kategorien!A786,'DV-Bewegungsdaten'!E:E),3)</f>
        <v>0</v>
      </c>
      <c r="AD786" s="390">
        <f t="shared" si="157"/>
        <v>10.930999999999999</v>
      </c>
      <c r="AE786" s="390">
        <f t="shared" si="158"/>
        <v>11.587999999999999</v>
      </c>
      <c r="AF786" s="390">
        <f t="shared" si="159"/>
        <v>12.806999999999999</v>
      </c>
      <c r="AG786" s="390">
        <f t="shared" si="160"/>
        <v>12.173999999999999</v>
      </c>
      <c r="AH786" s="390">
        <f t="shared" si="161"/>
        <v>12.085999999999999</v>
      </c>
      <c r="AI786" s="390">
        <f t="shared" si="162"/>
        <v>12.617999999999999</v>
      </c>
      <c r="AJ786" s="390">
        <f t="shared" si="163"/>
        <v>11.901</v>
      </c>
      <c r="AK786" s="390">
        <f t="shared" si="164"/>
        <v>12.184999999999999</v>
      </c>
      <c r="AL786" s="390">
        <f t="shared" si="165"/>
        <v>12.294999999999998</v>
      </c>
      <c r="AM786" s="390">
        <f t="shared" si="166"/>
        <v>12.175999999999998</v>
      </c>
      <c r="AN786" s="390">
        <f t="shared" si="167"/>
        <v>11.77</v>
      </c>
      <c r="AO786" s="390">
        <f t="shared" si="168"/>
        <v>12.672999999999998</v>
      </c>
    </row>
    <row r="787" spans="1:41" ht="15" customHeight="1" x14ac:dyDescent="0.25">
      <c r="A787" s="127" t="s">
        <v>10</v>
      </c>
      <c r="B787" s="125" t="s">
        <v>2077</v>
      </c>
      <c r="C787" s="125" t="s">
        <v>4166</v>
      </c>
      <c r="D787" s="125" t="s">
        <v>11</v>
      </c>
      <c r="E787" s="125" t="s">
        <v>1541</v>
      </c>
      <c r="F787" s="126">
        <v>15.67</v>
      </c>
      <c r="G787" s="126">
        <v>15.87</v>
      </c>
      <c r="H787" s="126">
        <v>12.54</v>
      </c>
      <c r="I787" s="126"/>
      <c r="J787" s="317"/>
      <c r="K787" s="323">
        <f>ROUND(SUMIF('VGT-Bewegungsdaten'!B:B,A787,'VGT-Bewegungsdaten'!C:C),3)</f>
        <v>0</v>
      </c>
      <c r="L787" s="324">
        <f>ROUND(SUMIF('VGT-Bewegungsdaten'!B:B,$A787,'VGT-Bewegungsdaten'!D:D),2)</f>
        <v>0</v>
      </c>
      <c r="N787" s="376" t="s">
        <v>4930</v>
      </c>
      <c r="O787" s="376" t="s">
        <v>4940</v>
      </c>
      <c r="P787" s="326">
        <f>ROUND(SUMIF('AV-Bewegungsdaten'!B:B,A787,'AV-Bewegungsdaten'!C:C),3)</f>
        <v>0</v>
      </c>
      <c r="Q787" s="324">
        <f>ROUND(SUMIF('AV-Bewegungsdaten'!B:B,$A787,'AV-Bewegungsdaten'!D:D),2)</f>
        <v>0</v>
      </c>
      <c r="T787" s="327"/>
      <c r="U787" s="326">
        <f>ROUND(SUMIF('DV-Bewegungsdaten'!B:B,Kategorien!A787,'DV-Bewegungsdaten'!D:D),3)</f>
        <v>0</v>
      </c>
      <c r="V787" s="324">
        <f>ROUND(SUMIF('DV-Bewegungsdaten'!B:B,Kategorien!A787,'DV-Bewegungsdaten'!E:E),3)</f>
        <v>0</v>
      </c>
      <c r="AD787" s="390">
        <f t="shared" si="157"/>
        <v>10.930999999999999</v>
      </c>
      <c r="AE787" s="390">
        <f t="shared" si="158"/>
        <v>11.587999999999999</v>
      </c>
      <c r="AF787" s="390">
        <f t="shared" si="159"/>
        <v>12.806999999999999</v>
      </c>
      <c r="AG787" s="390">
        <f t="shared" si="160"/>
        <v>12.173999999999999</v>
      </c>
      <c r="AH787" s="390">
        <f t="shared" si="161"/>
        <v>12.085999999999999</v>
      </c>
      <c r="AI787" s="390">
        <f t="shared" si="162"/>
        <v>12.617999999999999</v>
      </c>
      <c r="AJ787" s="390">
        <f t="shared" si="163"/>
        <v>11.901</v>
      </c>
      <c r="AK787" s="390">
        <f t="shared" si="164"/>
        <v>12.184999999999999</v>
      </c>
      <c r="AL787" s="390">
        <f t="shared" si="165"/>
        <v>12.294999999999998</v>
      </c>
      <c r="AM787" s="390">
        <f t="shared" si="166"/>
        <v>12.175999999999998</v>
      </c>
      <c r="AN787" s="390">
        <f t="shared" si="167"/>
        <v>11.77</v>
      </c>
      <c r="AO787" s="390">
        <f t="shared" si="168"/>
        <v>12.672999999999998</v>
      </c>
    </row>
    <row r="788" spans="1:41" ht="15" customHeight="1" x14ac:dyDescent="0.25">
      <c r="A788" s="127" t="s">
        <v>2662</v>
      </c>
      <c r="B788" s="125" t="s">
        <v>2077</v>
      </c>
      <c r="C788" s="125" t="s">
        <v>4166</v>
      </c>
      <c r="D788" s="125" t="s">
        <v>2663</v>
      </c>
      <c r="E788" s="125" t="s">
        <v>2545</v>
      </c>
      <c r="F788" s="126">
        <v>15.64</v>
      </c>
      <c r="G788" s="126">
        <v>15.84</v>
      </c>
      <c r="H788" s="126">
        <v>12.51</v>
      </c>
      <c r="I788" s="126"/>
      <c r="J788" s="317"/>
      <c r="K788" s="323">
        <f>ROUND(SUMIF('VGT-Bewegungsdaten'!B:B,A788,'VGT-Bewegungsdaten'!C:C),3)</f>
        <v>0</v>
      </c>
      <c r="L788" s="324">
        <f>ROUND(SUMIF('VGT-Bewegungsdaten'!B:B,$A788,'VGT-Bewegungsdaten'!D:D),2)</f>
        <v>0</v>
      </c>
      <c r="N788" s="376" t="s">
        <v>4930</v>
      </c>
      <c r="O788" s="376" t="s">
        <v>4940</v>
      </c>
      <c r="P788" s="326">
        <f>ROUND(SUMIF('AV-Bewegungsdaten'!B:B,A788,'AV-Bewegungsdaten'!C:C),3)</f>
        <v>0</v>
      </c>
      <c r="Q788" s="324">
        <f>ROUND(SUMIF('AV-Bewegungsdaten'!B:B,$A788,'AV-Bewegungsdaten'!D:D),2)</f>
        <v>0</v>
      </c>
      <c r="T788" s="327"/>
      <c r="U788" s="326">
        <f>ROUND(SUMIF('DV-Bewegungsdaten'!B:B,Kategorien!A788,'DV-Bewegungsdaten'!D:D),3)</f>
        <v>0</v>
      </c>
      <c r="V788" s="324">
        <f>ROUND(SUMIF('DV-Bewegungsdaten'!B:B,Kategorien!A788,'DV-Bewegungsdaten'!E:E),3)</f>
        <v>0</v>
      </c>
      <c r="AD788" s="390">
        <f t="shared" si="157"/>
        <v>10.901</v>
      </c>
      <c r="AE788" s="390">
        <f t="shared" si="158"/>
        <v>11.558</v>
      </c>
      <c r="AF788" s="390">
        <f t="shared" si="159"/>
        <v>12.776999999999999</v>
      </c>
      <c r="AG788" s="390">
        <f t="shared" si="160"/>
        <v>12.144</v>
      </c>
      <c r="AH788" s="390">
        <f t="shared" si="161"/>
        <v>12.056000000000001</v>
      </c>
      <c r="AI788" s="390">
        <f t="shared" si="162"/>
        <v>12.588000000000001</v>
      </c>
      <c r="AJ788" s="390">
        <f t="shared" si="163"/>
        <v>11.871</v>
      </c>
      <c r="AK788" s="390">
        <f t="shared" si="164"/>
        <v>12.154999999999999</v>
      </c>
      <c r="AL788" s="390">
        <f t="shared" si="165"/>
        <v>12.265000000000001</v>
      </c>
      <c r="AM788" s="390">
        <f t="shared" si="166"/>
        <v>12.146000000000001</v>
      </c>
      <c r="AN788" s="390">
        <f t="shared" si="167"/>
        <v>11.74</v>
      </c>
      <c r="AO788" s="390">
        <f t="shared" si="168"/>
        <v>12.643000000000001</v>
      </c>
    </row>
    <row r="789" spans="1:41" ht="15" customHeight="1" x14ac:dyDescent="0.25">
      <c r="A789" s="127" t="s">
        <v>3406</v>
      </c>
      <c r="B789" s="125" t="s">
        <v>2077</v>
      </c>
      <c r="C789" s="125" t="s">
        <v>4166</v>
      </c>
      <c r="D789" s="125" t="s">
        <v>3407</v>
      </c>
      <c r="E789" s="125" t="s">
        <v>3289</v>
      </c>
      <c r="F789" s="126">
        <v>15.61</v>
      </c>
      <c r="G789" s="126">
        <v>15.809999999999999</v>
      </c>
      <c r="H789" s="126">
        <v>12.49</v>
      </c>
      <c r="I789" s="126"/>
      <c r="J789" s="317"/>
      <c r="K789" s="323">
        <f>ROUND(SUMIF('VGT-Bewegungsdaten'!B:B,A789,'VGT-Bewegungsdaten'!C:C),3)</f>
        <v>0</v>
      </c>
      <c r="L789" s="324">
        <f>ROUND(SUMIF('VGT-Bewegungsdaten'!B:B,$A789,'VGT-Bewegungsdaten'!D:D),2)</f>
        <v>0</v>
      </c>
      <c r="N789" s="376" t="s">
        <v>4930</v>
      </c>
      <c r="O789" s="376" t="s">
        <v>4940</v>
      </c>
      <c r="P789" s="326">
        <f>ROUND(SUMIF('AV-Bewegungsdaten'!B:B,A789,'AV-Bewegungsdaten'!C:C),3)</f>
        <v>0</v>
      </c>
      <c r="Q789" s="324">
        <f>ROUND(SUMIF('AV-Bewegungsdaten'!B:B,$A789,'AV-Bewegungsdaten'!D:D),2)</f>
        <v>0</v>
      </c>
      <c r="T789" s="327"/>
      <c r="U789" s="326">
        <f>ROUND(SUMIF('DV-Bewegungsdaten'!B:B,Kategorien!A789,'DV-Bewegungsdaten'!D:D),3)</f>
        <v>0</v>
      </c>
      <c r="V789" s="324">
        <f>ROUND(SUMIF('DV-Bewegungsdaten'!B:B,Kategorien!A789,'DV-Bewegungsdaten'!E:E),3)</f>
        <v>0</v>
      </c>
      <c r="AD789" s="390">
        <f t="shared" si="157"/>
        <v>10.870999999999999</v>
      </c>
      <c r="AE789" s="390">
        <f t="shared" si="158"/>
        <v>11.527999999999999</v>
      </c>
      <c r="AF789" s="390">
        <f t="shared" si="159"/>
        <v>12.746999999999998</v>
      </c>
      <c r="AG789" s="390">
        <f t="shared" si="160"/>
        <v>12.113999999999999</v>
      </c>
      <c r="AH789" s="390">
        <f t="shared" si="161"/>
        <v>12.026</v>
      </c>
      <c r="AI789" s="390">
        <f t="shared" si="162"/>
        <v>12.558</v>
      </c>
      <c r="AJ789" s="390">
        <f t="shared" si="163"/>
        <v>11.840999999999999</v>
      </c>
      <c r="AK789" s="390">
        <f t="shared" si="164"/>
        <v>12.124999999999998</v>
      </c>
      <c r="AL789" s="390">
        <f t="shared" si="165"/>
        <v>12.234999999999999</v>
      </c>
      <c r="AM789" s="390">
        <f t="shared" si="166"/>
        <v>12.116</v>
      </c>
      <c r="AN789" s="390">
        <f t="shared" si="167"/>
        <v>11.709999999999999</v>
      </c>
      <c r="AO789" s="390">
        <f t="shared" si="168"/>
        <v>12.613</v>
      </c>
    </row>
    <row r="790" spans="1:41" ht="15" customHeight="1" x14ac:dyDescent="0.25">
      <c r="A790" s="127" t="s">
        <v>4169</v>
      </c>
      <c r="B790" s="125" t="s">
        <v>2077</v>
      </c>
      <c r="C790" s="125" t="s">
        <v>4166</v>
      </c>
      <c r="D790" s="125" t="s">
        <v>4170</v>
      </c>
      <c r="E790" s="125" t="s">
        <v>4051</v>
      </c>
      <c r="F790" s="126">
        <v>15.58</v>
      </c>
      <c r="G790" s="126">
        <v>15.78</v>
      </c>
      <c r="H790" s="126">
        <v>12.46</v>
      </c>
      <c r="I790" s="126"/>
      <c r="J790" s="317"/>
      <c r="K790" s="323">
        <f>ROUND(SUMIF('VGT-Bewegungsdaten'!B:B,A790,'VGT-Bewegungsdaten'!C:C),3)</f>
        <v>0</v>
      </c>
      <c r="L790" s="324">
        <f>ROUND(SUMIF('VGT-Bewegungsdaten'!B:B,$A790,'VGT-Bewegungsdaten'!D:D),2)</f>
        <v>0</v>
      </c>
      <c r="N790" s="376" t="s">
        <v>4930</v>
      </c>
      <c r="O790" s="376" t="s">
        <v>4940</v>
      </c>
      <c r="P790" s="326">
        <f>ROUND(SUMIF('AV-Bewegungsdaten'!B:B,A790,'AV-Bewegungsdaten'!C:C),3)</f>
        <v>0</v>
      </c>
      <c r="Q790" s="324">
        <f>ROUND(SUMIF('AV-Bewegungsdaten'!B:B,$A790,'AV-Bewegungsdaten'!D:D),2)</f>
        <v>0</v>
      </c>
      <c r="T790" s="327"/>
      <c r="U790" s="326">
        <f>ROUND(SUMIF('DV-Bewegungsdaten'!B:B,Kategorien!A790,'DV-Bewegungsdaten'!D:D),3)</f>
        <v>0</v>
      </c>
      <c r="V790" s="324">
        <f>ROUND(SUMIF('DV-Bewegungsdaten'!B:B,Kategorien!A790,'DV-Bewegungsdaten'!E:E),3)</f>
        <v>0</v>
      </c>
      <c r="AD790" s="390">
        <f t="shared" si="157"/>
        <v>10.840999999999999</v>
      </c>
      <c r="AE790" s="390">
        <f t="shared" si="158"/>
        <v>11.497999999999999</v>
      </c>
      <c r="AF790" s="390">
        <f t="shared" si="159"/>
        <v>12.716999999999999</v>
      </c>
      <c r="AG790" s="390">
        <f t="shared" si="160"/>
        <v>12.084</v>
      </c>
      <c r="AH790" s="390">
        <f t="shared" si="161"/>
        <v>11.995999999999999</v>
      </c>
      <c r="AI790" s="390">
        <f t="shared" si="162"/>
        <v>12.527999999999999</v>
      </c>
      <c r="AJ790" s="390">
        <f t="shared" si="163"/>
        <v>11.811</v>
      </c>
      <c r="AK790" s="390">
        <f t="shared" si="164"/>
        <v>12.094999999999999</v>
      </c>
      <c r="AL790" s="390">
        <f t="shared" si="165"/>
        <v>12.204999999999998</v>
      </c>
      <c r="AM790" s="390">
        <f t="shared" si="166"/>
        <v>12.085999999999999</v>
      </c>
      <c r="AN790" s="390">
        <f t="shared" si="167"/>
        <v>11.68</v>
      </c>
      <c r="AO790" s="390">
        <f t="shared" si="168"/>
        <v>12.582999999999998</v>
      </c>
    </row>
    <row r="791" spans="1:41" ht="15" customHeight="1" x14ac:dyDescent="0.25">
      <c r="A791" s="127" t="s">
        <v>2456</v>
      </c>
      <c r="B791" s="125" t="s">
        <v>2077</v>
      </c>
      <c r="C791" s="125" t="s">
        <v>4166</v>
      </c>
      <c r="D791" s="125" t="s">
        <v>2457</v>
      </c>
      <c r="E791" s="125" t="s">
        <v>2452</v>
      </c>
      <c r="F791" s="126">
        <v>17.670000000000002</v>
      </c>
      <c r="G791" s="126">
        <v>17.87</v>
      </c>
      <c r="H791" s="126">
        <v>14.14</v>
      </c>
      <c r="I791" s="126"/>
      <c r="J791" s="317"/>
      <c r="K791" s="323">
        <f>ROUND(SUMIF('VGT-Bewegungsdaten'!B:B,A791,'VGT-Bewegungsdaten'!C:C),3)</f>
        <v>0</v>
      </c>
      <c r="L791" s="324">
        <f>ROUND(SUMIF('VGT-Bewegungsdaten'!B:B,$A791,'VGT-Bewegungsdaten'!D:D),2)</f>
        <v>0</v>
      </c>
      <c r="N791" s="376" t="s">
        <v>4930</v>
      </c>
      <c r="O791" s="376" t="s">
        <v>4940</v>
      </c>
      <c r="P791" s="326">
        <f>ROUND(SUMIF('AV-Bewegungsdaten'!B:B,A791,'AV-Bewegungsdaten'!C:C),3)</f>
        <v>0</v>
      </c>
      <c r="Q791" s="324">
        <f>ROUND(SUMIF('AV-Bewegungsdaten'!B:B,$A791,'AV-Bewegungsdaten'!D:D),2)</f>
        <v>0</v>
      </c>
      <c r="T791" s="327"/>
      <c r="U791" s="326">
        <f>ROUND(SUMIF('DV-Bewegungsdaten'!B:B,Kategorien!A791,'DV-Bewegungsdaten'!D:D),3)</f>
        <v>0</v>
      </c>
      <c r="V791" s="324">
        <f>ROUND(SUMIF('DV-Bewegungsdaten'!B:B,Kategorien!A791,'DV-Bewegungsdaten'!E:E),3)</f>
        <v>0</v>
      </c>
      <c r="AD791" s="390">
        <f t="shared" si="157"/>
        <v>12.931000000000001</v>
      </c>
      <c r="AE791" s="390">
        <f t="shared" si="158"/>
        <v>13.588000000000001</v>
      </c>
      <c r="AF791" s="390">
        <f t="shared" si="159"/>
        <v>14.807</v>
      </c>
      <c r="AG791" s="390">
        <f t="shared" si="160"/>
        <v>14.174000000000001</v>
      </c>
      <c r="AH791" s="390">
        <f t="shared" si="161"/>
        <v>14.086000000000002</v>
      </c>
      <c r="AI791" s="390">
        <f t="shared" si="162"/>
        <v>14.618000000000002</v>
      </c>
      <c r="AJ791" s="390">
        <f t="shared" si="163"/>
        <v>13.901000000000002</v>
      </c>
      <c r="AK791" s="390">
        <f t="shared" si="164"/>
        <v>14.185</v>
      </c>
      <c r="AL791" s="390">
        <f t="shared" si="165"/>
        <v>14.295000000000002</v>
      </c>
      <c r="AM791" s="390">
        <f t="shared" si="166"/>
        <v>14.176000000000002</v>
      </c>
      <c r="AN791" s="390">
        <f t="shared" si="167"/>
        <v>13.770000000000001</v>
      </c>
      <c r="AO791" s="390">
        <f t="shared" si="168"/>
        <v>14.673000000000002</v>
      </c>
    </row>
    <row r="792" spans="1:41" ht="15" customHeight="1" x14ac:dyDescent="0.25">
      <c r="A792" s="127" t="s">
        <v>2458</v>
      </c>
      <c r="B792" s="125" t="s">
        <v>2077</v>
      </c>
      <c r="C792" s="125" t="s">
        <v>4166</v>
      </c>
      <c r="D792" s="125" t="s">
        <v>12</v>
      </c>
      <c r="E792" s="125" t="s">
        <v>2455</v>
      </c>
      <c r="F792" s="126">
        <v>19.670000000000002</v>
      </c>
      <c r="G792" s="126">
        <v>19.87</v>
      </c>
      <c r="H792" s="126">
        <v>15.74</v>
      </c>
      <c r="I792" s="126"/>
      <c r="J792" s="317"/>
      <c r="K792" s="323">
        <f>ROUND(SUMIF('VGT-Bewegungsdaten'!B:B,A792,'VGT-Bewegungsdaten'!C:C),3)</f>
        <v>0</v>
      </c>
      <c r="L792" s="324">
        <f>ROUND(SUMIF('VGT-Bewegungsdaten'!B:B,$A792,'VGT-Bewegungsdaten'!D:D),2)</f>
        <v>0</v>
      </c>
      <c r="N792" s="376" t="s">
        <v>4930</v>
      </c>
      <c r="O792" s="376" t="s">
        <v>4940</v>
      </c>
      <c r="P792" s="326">
        <f>ROUND(SUMIF('AV-Bewegungsdaten'!B:B,A792,'AV-Bewegungsdaten'!C:C),3)</f>
        <v>0</v>
      </c>
      <c r="Q792" s="324">
        <f>ROUND(SUMIF('AV-Bewegungsdaten'!B:B,$A792,'AV-Bewegungsdaten'!D:D),2)</f>
        <v>0</v>
      </c>
      <c r="T792" s="327"/>
      <c r="U792" s="326">
        <f>ROUND(SUMIF('DV-Bewegungsdaten'!B:B,Kategorien!A792,'DV-Bewegungsdaten'!D:D),3)</f>
        <v>0</v>
      </c>
      <c r="V792" s="324">
        <f>ROUND(SUMIF('DV-Bewegungsdaten'!B:B,Kategorien!A792,'DV-Bewegungsdaten'!E:E),3)</f>
        <v>0</v>
      </c>
      <c r="AD792" s="390">
        <f t="shared" si="157"/>
        <v>14.931000000000001</v>
      </c>
      <c r="AE792" s="390">
        <f t="shared" si="158"/>
        <v>15.588000000000001</v>
      </c>
      <c r="AF792" s="390">
        <f t="shared" si="159"/>
        <v>16.807000000000002</v>
      </c>
      <c r="AG792" s="390">
        <f t="shared" si="160"/>
        <v>16.173999999999999</v>
      </c>
      <c r="AH792" s="390">
        <f t="shared" si="161"/>
        <v>16.086000000000002</v>
      </c>
      <c r="AI792" s="390">
        <f t="shared" si="162"/>
        <v>16.618000000000002</v>
      </c>
      <c r="AJ792" s="390">
        <f t="shared" si="163"/>
        <v>15.901000000000002</v>
      </c>
      <c r="AK792" s="390">
        <f t="shared" si="164"/>
        <v>16.185000000000002</v>
      </c>
      <c r="AL792" s="390">
        <f t="shared" si="165"/>
        <v>16.295000000000002</v>
      </c>
      <c r="AM792" s="390">
        <f t="shared" si="166"/>
        <v>16.176000000000002</v>
      </c>
      <c r="AN792" s="390">
        <f t="shared" si="167"/>
        <v>15.770000000000001</v>
      </c>
      <c r="AO792" s="390">
        <f t="shared" si="168"/>
        <v>16.673000000000002</v>
      </c>
    </row>
    <row r="793" spans="1:41" ht="15" customHeight="1" x14ac:dyDescent="0.25">
      <c r="A793" s="127" t="s">
        <v>13</v>
      </c>
      <c r="B793" s="125" t="s">
        <v>2077</v>
      </c>
      <c r="C793" s="125" t="s">
        <v>4166</v>
      </c>
      <c r="D793" s="125" t="s">
        <v>14</v>
      </c>
      <c r="E793" s="125" t="s">
        <v>1538</v>
      </c>
      <c r="F793" s="126">
        <v>20.67</v>
      </c>
      <c r="G793" s="126">
        <v>20.87</v>
      </c>
      <c r="H793" s="126">
        <v>16.54</v>
      </c>
      <c r="I793" s="126"/>
      <c r="J793" s="317"/>
      <c r="K793" s="323">
        <f>ROUND(SUMIF('VGT-Bewegungsdaten'!B:B,A793,'VGT-Bewegungsdaten'!C:C),3)</f>
        <v>0</v>
      </c>
      <c r="L793" s="324">
        <f>ROUND(SUMIF('VGT-Bewegungsdaten'!B:B,$A793,'VGT-Bewegungsdaten'!D:D),2)</f>
        <v>0</v>
      </c>
      <c r="N793" s="376" t="s">
        <v>4930</v>
      </c>
      <c r="O793" s="376" t="s">
        <v>4940</v>
      </c>
      <c r="P793" s="326">
        <f>ROUND(SUMIF('AV-Bewegungsdaten'!B:B,A793,'AV-Bewegungsdaten'!C:C),3)</f>
        <v>0</v>
      </c>
      <c r="Q793" s="324">
        <f>ROUND(SUMIF('AV-Bewegungsdaten'!B:B,$A793,'AV-Bewegungsdaten'!D:D),2)</f>
        <v>0</v>
      </c>
      <c r="T793" s="327"/>
      <c r="U793" s="326">
        <f>ROUND(SUMIF('DV-Bewegungsdaten'!B:B,Kategorien!A793,'DV-Bewegungsdaten'!D:D),3)</f>
        <v>0</v>
      </c>
      <c r="V793" s="324">
        <f>ROUND(SUMIF('DV-Bewegungsdaten'!B:B,Kategorien!A793,'DV-Bewegungsdaten'!E:E),3)</f>
        <v>0</v>
      </c>
      <c r="AD793" s="390">
        <f t="shared" si="157"/>
        <v>15.931000000000001</v>
      </c>
      <c r="AE793" s="390">
        <f t="shared" si="158"/>
        <v>16.588000000000001</v>
      </c>
      <c r="AF793" s="390">
        <f t="shared" si="159"/>
        <v>17.807000000000002</v>
      </c>
      <c r="AG793" s="390">
        <f t="shared" si="160"/>
        <v>17.173999999999999</v>
      </c>
      <c r="AH793" s="390">
        <f t="shared" si="161"/>
        <v>17.086000000000002</v>
      </c>
      <c r="AI793" s="390">
        <f t="shared" si="162"/>
        <v>17.618000000000002</v>
      </c>
      <c r="AJ793" s="390">
        <f t="shared" si="163"/>
        <v>16.901</v>
      </c>
      <c r="AK793" s="390">
        <f t="shared" si="164"/>
        <v>17.185000000000002</v>
      </c>
      <c r="AL793" s="390">
        <f t="shared" si="165"/>
        <v>17.295000000000002</v>
      </c>
      <c r="AM793" s="390">
        <f t="shared" si="166"/>
        <v>17.176000000000002</v>
      </c>
      <c r="AN793" s="390">
        <f t="shared" si="167"/>
        <v>16.770000000000003</v>
      </c>
      <c r="AO793" s="390">
        <f t="shared" si="168"/>
        <v>17.673000000000002</v>
      </c>
    </row>
    <row r="794" spans="1:41" ht="15" customHeight="1" x14ac:dyDescent="0.25">
      <c r="A794" s="127" t="s">
        <v>15</v>
      </c>
      <c r="B794" s="125" t="s">
        <v>2077</v>
      </c>
      <c r="C794" s="125" t="s">
        <v>4166</v>
      </c>
      <c r="D794" s="125" t="s">
        <v>16</v>
      </c>
      <c r="E794" s="125" t="s">
        <v>1541</v>
      </c>
      <c r="F794" s="126">
        <v>20.67</v>
      </c>
      <c r="G794" s="126">
        <v>20.87</v>
      </c>
      <c r="H794" s="126">
        <v>16.54</v>
      </c>
      <c r="I794" s="126"/>
      <c r="J794" s="317"/>
      <c r="K794" s="323">
        <f>ROUND(SUMIF('VGT-Bewegungsdaten'!B:B,A794,'VGT-Bewegungsdaten'!C:C),3)</f>
        <v>0</v>
      </c>
      <c r="L794" s="324">
        <f>ROUND(SUMIF('VGT-Bewegungsdaten'!B:B,$A794,'VGT-Bewegungsdaten'!D:D),2)</f>
        <v>0</v>
      </c>
      <c r="N794" s="376" t="s">
        <v>4930</v>
      </c>
      <c r="O794" s="376" t="s">
        <v>4940</v>
      </c>
      <c r="P794" s="326">
        <f>ROUND(SUMIF('AV-Bewegungsdaten'!B:B,A794,'AV-Bewegungsdaten'!C:C),3)</f>
        <v>0</v>
      </c>
      <c r="Q794" s="324">
        <f>ROUND(SUMIF('AV-Bewegungsdaten'!B:B,$A794,'AV-Bewegungsdaten'!D:D),2)</f>
        <v>0</v>
      </c>
      <c r="T794" s="327"/>
      <c r="U794" s="326">
        <f>ROUND(SUMIF('DV-Bewegungsdaten'!B:B,Kategorien!A794,'DV-Bewegungsdaten'!D:D),3)</f>
        <v>0</v>
      </c>
      <c r="V794" s="324">
        <f>ROUND(SUMIF('DV-Bewegungsdaten'!B:B,Kategorien!A794,'DV-Bewegungsdaten'!E:E),3)</f>
        <v>0</v>
      </c>
      <c r="AD794" s="390">
        <f t="shared" si="157"/>
        <v>15.931000000000001</v>
      </c>
      <c r="AE794" s="390">
        <f t="shared" si="158"/>
        <v>16.588000000000001</v>
      </c>
      <c r="AF794" s="390">
        <f t="shared" si="159"/>
        <v>17.807000000000002</v>
      </c>
      <c r="AG794" s="390">
        <f t="shared" si="160"/>
        <v>17.173999999999999</v>
      </c>
      <c r="AH794" s="390">
        <f t="shared" si="161"/>
        <v>17.086000000000002</v>
      </c>
      <c r="AI794" s="390">
        <f t="shared" si="162"/>
        <v>17.618000000000002</v>
      </c>
      <c r="AJ794" s="390">
        <f t="shared" si="163"/>
        <v>16.901</v>
      </c>
      <c r="AK794" s="390">
        <f t="shared" si="164"/>
        <v>17.185000000000002</v>
      </c>
      <c r="AL794" s="390">
        <f t="shared" si="165"/>
        <v>17.295000000000002</v>
      </c>
      <c r="AM794" s="390">
        <f t="shared" si="166"/>
        <v>17.176000000000002</v>
      </c>
      <c r="AN794" s="390">
        <f t="shared" si="167"/>
        <v>16.770000000000003</v>
      </c>
      <c r="AO794" s="390">
        <f t="shared" si="168"/>
        <v>17.673000000000002</v>
      </c>
    </row>
    <row r="795" spans="1:41" ht="15" customHeight="1" x14ac:dyDescent="0.25">
      <c r="A795" s="127" t="s">
        <v>2664</v>
      </c>
      <c r="B795" s="125" t="s">
        <v>2077</v>
      </c>
      <c r="C795" s="125" t="s">
        <v>4166</v>
      </c>
      <c r="D795" s="125" t="s">
        <v>2665</v>
      </c>
      <c r="E795" s="125" t="s">
        <v>2545</v>
      </c>
      <c r="F795" s="126">
        <v>20.64</v>
      </c>
      <c r="G795" s="126">
        <v>20.84</v>
      </c>
      <c r="H795" s="126">
        <v>16.510000000000002</v>
      </c>
      <c r="I795" s="126"/>
      <c r="J795" s="317"/>
      <c r="K795" s="323">
        <f>ROUND(SUMIF('VGT-Bewegungsdaten'!B:B,A795,'VGT-Bewegungsdaten'!C:C),3)</f>
        <v>0</v>
      </c>
      <c r="L795" s="324">
        <f>ROUND(SUMIF('VGT-Bewegungsdaten'!B:B,$A795,'VGT-Bewegungsdaten'!D:D),2)</f>
        <v>0</v>
      </c>
      <c r="N795" s="376" t="s">
        <v>4930</v>
      </c>
      <c r="O795" s="376" t="s">
        <v>4940</v>
      </c>
      <c r="P795" s="326">
        <f>ROUND(SUMIF('AV-Bewegungsdaten'!B:B,A795,'AV-Bewegungsdaten'!C:C),3)</f>
        <v>0</v>
      </c>
      <c r="Q795" s="324">
        <f>ROUND(SUMIF('AV-Bewegungsdaten'!B:B,$A795,'AV-Bewegungsdaten'!D:D),2)</f>
        <v>0</v>
      </c>
      <c r="T795" s="327"/>
      <c r="U795" s="326">
        <f>ROUND(SUMIF('DV-Bewegungsdaten'!B:B,Kategorien!A795,'DV-Bewegungsdaten'!D:D),3)</f>
        <v>0</v>
      </c>
      <c r="V795" s="324">
        <f>ROUND(SUMIF('DV-Bewegungsdaten'!B:B,Kategorien!A795,'DV-Bewegungsdaten'!E:E),3)</f>
        <v>0</v>
      </c>
      <c r="AD795" s="390">
        <f t="shared" si="157"/>
        <v>15.901</v>
      </c>
      <c r="AE795" s="390">
        <f t="shared" si="158"/>
        <v>16.558</v>
      </c>
      <c r="AF795" s="390">
        <f t="shared" si="159"/>
        <v>17.777000000000001</v>
      </c>
      <c r="AG795" s="390">
        <f t="shared" si="160"/>
        <v>17.143999999999998</v>
      </c>
      <c r="AH795" s="390">
        <f t="shared" si="161"/>
        <v>17.056000000000001</v>
      </c>
      <c r="AI795" s="390">
        <f t="shared" si="162"/>
        <v>17.588000000000001</v>
      </c>
      <c r="AJ795" s="390">
        <f t="shared" si="163"/>
        <v>16.870999999999999</v>
      </c>
      <c r="AK795" s="390">
        <f t="shared" si="164"/>
        <v>17.155000000000001</v>
      </c>
      <c r="AL795" s="390">
        <f t="shared" si="165"/>
        <v>17.265000000000001</v>
      </c>
      <c r="AM795" s="390">
        <f t="shared" si="166"/>
        <v>17.146000000000001</v>
      </c>
      <c r="AN795" s="390">
        <f t="shared" si="167"/>
        <v>16.740000000000002</v>
      </c>
      <c r="AO795" s="390">
        <f t="shared" si="168"/>
        <v>17.643000000000001</v>
      </c>
    </row>
    <row r="796" spans="1:41" ht="15" customHeight="1" x14ac:dyDescent="0.25">
      <c r="A796" s="127" t="s">
        <v>3408</v>
      </c>
      <c r="B796" s="125" t="s">
        <v>2077</v>
      </c>
      <c r="C796" s="125" t="s">
        <v>4166</v>
      </c>
      <c r="D796" s="125" t="s">
        <v>3409</v>
      </c>
      <c r="E796" s="125" t="s">
        <v>3289</v>
      </c>
      <c r="F796" s="126">
        <v>20.61</v>
      </c>
      <c r="G796" s="126">
        <v>20.81</v>
      </c>
      <c r="H796" s="126">
        <v>16.489999999999998</v>
      </c>
      <c r="I796" s="126"/>
      <c r="J796" s="317"/>
      <c r="K796" s="323">
        <f>ROUND(SUMIF('VGT-Bewegungsdaten'!B:B,A796,'VGT-Bewegungsdaten'!C:C),3)</f>
        <v>0</v>
      </c>
      <c r="L796" s="324">
        <f>ROUND(SUMIF('VGT-Bewegungsdaten'!B:B,$A796,'VGT-Bewegungsdaten'!D:D),2)</f>
        <v>0</v>
      </c>
      <c r="N796" s="376" t="s">
        <v>4930</v>
      </c>
      <c r="O796" s="376" t="s">
        <v>4940</v>
      </c>
      <c r="P796" s="326">
        <f>ROUND(SUMIF('AV-Bewegungsdaten'!B:B,A796,'AV-Bewegungsdaten'!C:C),3)</f>
        <v>0</v>
      </c>
      <c r="Q796" s="324">
        <f>ROUND(SUMIF('AV-Bewegungsdaten'!B:B,$A796,'AV-Bewegungsdaten'!D:D),2)</f>
        <v>0</v>
      </c>
      <c r="T796" s="327"/>
      <c r="U796" s="326">
        <f>ROUND(SUMIF('DV-Bewegungsdaten'!B:B,Kategorien!A796,'DV-Bewegungsdaten'!D:D),3)</f>
        <v>0</v>
      </c>
      <c r="V796" s="324">
        <f>ROUND(SUMIF('DV-Bewegungsdaten'!B:B,Kategorien!A796,'DV-Bewegungsdaten'!E:E),3)</f>
        <v>0</v>
      </c>
      <c r="AD796" s="390">
        <f t="shared" si="157"/>
        <v>15.870999999999999</v>
      </c>
      <c r="AE796" s="390">
        <f t="shared" si="158"/>
        <v>16.527999999999999</v>
      </c>
      <c r="AF796" s="390">
        <f t="shared" si="159"/>
        <v>17.747</v>
      </c>
      <c r="AG796" s="390">
        <f t="shared" si="160"/>
        <v>17.113999999999997</v>
      </c>
      <c r="AH796" s="390">
        <f t="shared" si="161"/>
        <v>17.026</v>
      </c>
      <c r="AI796" s="390">
        <f t="shared" si="162"/>
        <v>17.558</v>
      </c>
      <c r="AJ796" s="390">
        <f t="shared" si="163"/>
        <v>16.840999999999998</v>
      </c>
      <c r="AK796" s="390">
        <f t="shared" si="164"/>
        <v>17.125</v>
      </c>
      <c r="AL796" s="390">
        <f t="shared" si="165"/>
        <v>17.234999999999999</v>
      </c>
      <c r="AM796" s="390">
        <f t="shared" si="166"/>
        <v>17.116</v>
      </c>
      <c r="AN796" s="390">
        <f t="shared" si="167"/>
        <v>16.71</v>
      </c>
      <c r="AO796" s="390">
        <f t="shared" si="168"/>
        <v>17.613</v>
      </c>
    </row>
    <row r="797" spans="1:41" ht="15" customHeight="1" x14ac:dyDescent="0.25">
      <c r="A797" s="127" t="s">
        <v>4171</v>
      </c>
      <c r="B797" s="125" t="s">
        <v>2077</v>
      </c>
      <c r="C797" s="125" t="s">
        <v>4166</v>
      </c>
      <c r="D797" s="125" t="s">
        <v>4172</v>
      </c>
      <c r="E797" s="125" t="s">
        <v>4051</v>
      </c>
      <c r="F797" s="126">
        <v>20.58</v>
      </c>
      <c r="G797" s="126">
        <v>20.779999999999998</v>
      </c>
      <c r="H797" s="126">
        <v>16.46</v>
      </c>
      <c r="I797" s="126"/>
      <c r="J797" s="317"/>
      <c r="K797" s="323">
        <f>ROUND(SUMIF('VGT-Bewegungsdaten'!B:B,A797,'VGT-Bewegungsdaten'!C:C),3)</f>
        <v>0</v>
      </c>
      <c r="L797" s="324">
        <f>ROUND(SUMIF('VGT-Bewegungsdaten'!B:B,$A797,'VGT-Bewegungsdaten'!D:D),2)</f>
        <v>0</v>
      </c>
      <c r="N797" s="376" t="s">
        <v>4930</v>
      </c>
      <c r="O797" s="376" t="s">
        <v>4940</v>
      </c>
      <c r="P797" s="326">
        <f>ROUND(SUMIF('AV-Bewegungsdaten'!B:B,A797,'AV-Bewegungsdaten'!C:C),3)</f>
        <v>0</v>
      </c>
      <c r="Q797" s="324">
        <f>ROUND(SUMIF('AV-Bewegungsdaten'!B:B,$A797,'AV-Bewegungsdaten'!D:D),2)</f>
        <v>0</v>
      </c>
      <c r="T797" s="327"/>
      <c r="U797" s="326">
        <f>ROUND(SUMIF('DV-Bewegungsdaten'!B:B,Kategorien!A797,'DV-Bewegungsdaten'!D:D),3)</f>
        <v>0</v>
      </c>
      <c r="V797" s="324">
        <f>ROUND(SUMIF('DV-Bewegungsdaten'!B:B,Kategorien!A797,'DV-Bewegungsdaten'!E:E),3)</f>
        <v>0</v>
      </c>
      <c r="AD797" s="390">
        <f t="shared" si="157"/>
        <v>15.840999999999998</v>
      </c>
      <c r="AE797" s="390">
        <f t="shared" si="158"/>
        <v>16.497999999999998</v>
      </c>
      <c r="AF797" s="390">
        <f t="shared" si="159"/>
        <v>17.716999999999999</v>
      </c>
      <c r="AG797" s="390">
        <f t="shared" si="160"/>
        <v>17.083999999999996</v>
      </c>
      <c r="AH797" s="390">
        <f t="shared" si="161"/>
        <v>16.995999999999999</v>
      </c>
      <c r="AI797" s="390">
        <f t="shared" si="162"/>
        <v>17.527999999999999</v>
      </c>
      <c r="AJ797" s="390">
        <f t="shared" si="163"/>
        <v>16.810999999999996</v>
      </c>
      <c r="AK797" s="390">
        <f t="shared" si="164"/>
        <v>17.094999999999999</v>
      </c>
      <c r="AL797" s="390">
        <f t="shared" si="165"/>
        <v>17.204999999999998</v>
      </c>
      <c r="AM797" s="390">
        <f t="shared" si="166"/>
        <v>17.085999999999999</v>
      </c>
      <c r="AN797" s="390">
        <f t="shared" si="167"/>
        <v>16.68</v>
      </c>
      <c r="AO797" s="390">
        <f t="shared" si="168"/>
        <v>17.582999999999998</v>
      </c>
    </row>
    <row r="798" spans="1:41" ht="15" customHeight="1" x14ac:dyDescent="0.25">
      <c r="A798" s="127" t="s">
        <v>17</v>
      </c>
      <c r="B798" s="125" t="s">
        <v>2077</v>
      </c>
      <c r="C798" s="125" t="s">
        <v>4166</v>
      </c>
      <c r="D798" s="125" t="s">
        <v>18</v>
      </c>
      <c r="E798" s="125" t="s">
        <v>2452</v>
      </c>
      <c r="F798" s="126">
        <v>18.670000000000002</v>
      </c>
      <c r="G798" s="126">
        <v>18.87</v>
      </c>
      <c r="H798" s="126">
        <v>14.94</v>
      </c>
      <c r="I798" s="126"/>
      <c r="J798" s="317"/>
      <c r="K798" s="323">
        <f>ROUND(SUMIF('VGT-Bewegungsdaten'!B:B,A798,'VGT-Bewegungsdaten'!C:C),3)</f>
        <v>0</v>
      </c>
      <c r="L798" s="324">
        <f>ROUND(SUMIF('VGT-Bewegungsdaten'!B:B,$A798,'VGT-Bewegungsdaten'!D:D),2)</f>
        <v>0</v>
      </c>
      <c r="N798" s="376" t="s">
        <v>4930</v>
      </c>
      <c r="O798" s="376" t="s">
        <v>4940</v>
      </c>
      <c r="P798" s="326">
        <f>ROUND(SUMIF('AV-Bewegungsdaten'!B:B,A798,'AV-Bewegungsdaten'!C:C),3)</f>
        <v>0</v>
      </c>
      <c r="Q798" s="324">
        <f>ROUND(SUMIF('AV-Bewegungsdaten'!B:B,$A798,'AV-Bewegungsdaten'!D:D),2)</f>
        <v>0</v>
      </c>
      <c r="T798" s="327"/>
      <c r="U798" s="326">
        <f>ROUND(SUMIF('DV-Bewegungsdaten'!B:B,Kategorien!A798,'DV-Bewegungsdaten'!D:D),3)</f>
        <v>0</v>
      </c>
      <c r="V798" s="324">
        <f>ROUND(SUMIF('DV-Bewegungsdaten'!B:B,Kategorien!A798,'DV-Bewegungsdaten'!E:E),3)</f>
        <v>0</v>
      </c>
      <c r="AD798" s="390">
        <f t="shared" si="157"/>
        <v>13.931000000000001</v>
      </c>
      <c r="AE798" s="390">
        <f t="shared" si="158"/>
        <v>14.588000000000001</v>
      </c>
      <c r="AF798" s="390">
        <f t="shared" si="159"/>
        <v>15.807</v>
      </c>
      <c r="AG798" s="390">
        <f t="shared" si="160"/>
        <v>15.174000000000001</v>
      </c>
      <c r="AH798" s="390">
        <f t="shared" si="161"/>
        <v>15.086000000000002</v>
      </c>
      <c r="AI798" s="390">
        <f t="shared" si="162"/>
        <v>15.618000000000002</v>
      </c>
      <c r="AJ798" s="390">
        <f t="shared" si="163"/>
        <v>14.901000000000002</v>
      </c>
      <c r="AK798" s="390">
        <f t="shared" si="164"/>
        <v>15.185</v>
      </c>
      <c r="AL798" s="390">
        <f t="shared" si="165"/>
        <v>15.295000000000002</v>
      </c>
      <c r="AM798" s="390">
        <f t="shared" si="166"/>
        <v>15.176000000000002</v>
      </c>
      <c r="AN798" s="390">
        <f t="shared" si="167"/>
        <v>14.770000000000001</v>
      </c>
      <c r="AO798" s="390">
        <f t="shared" si="168"/>
        <v>15.673000000000002</v>
      </c>
    </row>
    <row r="799" spans="1:41" ht="15" customHeight="1" x14ac:dyDescent="0.25">
      <c r="A799" s="127" t="s">
        <v>19</v>
      </c>
      <c r="B799" s="125" t="s">
        <v>2077</v>
      </c>
      <c r="C799" s="125" t="s">
        <v>4166</v>
      </c>
      <c r="D799" s="125" t="s">
        <v>20</v>
      </c>
      <c r="E799" s="125" t="s">
        <v>2455</v>
      </c>
      <c r="F799" s="126">
        <v>20.67</v>
      </c>
      <c r="G799" s="126">
        <v>20.87</v>
      </c>
      <c r="H799" s="126">
        <v>16.54</v>
      </c>
      <c r="I799" s="126"/>
      <c r="J799" s="317"/>
      <c r="K799" s="323">
        <f>ROUND(SUMIF('VGT-Bewegungsdaten'!B:B,A799,'VGT-Bewegungsdaten'!C:C),3)</f>
        <v>0</v>
      </c>
      <c r="L799" s="324">
        <f>ROUND(SUMIF('VGT-Bewegungsdaten'!B:B,$A799,'VGT-Bewegungsdaten'!D:D),2)</f>
        <v>0</v>
      </c>
      <c r="N799" s="376" t="s">
        <v>4930</v>
      </c>
      <c r="O799" s="376" t="s">
        <v>4940</v>
      </c>
      <c r="P799" s="326">
        <f>ROUND(SUMIF('AV-Bewegungsdaten'!B:B,A799,'AV-Bewegungsdaten'!C:C),3)</f>
        <v>0</v>
      </c>
      <c r="Q799" s="324">
        <f>ROUND(SUMIF('AV-Bewegungsdaten'!B:B,$A799,'AV-Bewegungsdaten'!D:D),2)</f>
        <v>0</v>
      </c>
      <c r="T799" s="327"/>
      <c r="U799" s="326">
        <f>ROUND(SUMIF('DV-Bewegungsdaten'!B:B,Kategorien!A799,'DV-Bewegungsdaten'!D:D),3)</f>
        <v>0</v>
      </c>
      <c r="V799" s="324">
        <f>ROUND(SUMIF('DV-Bewegungsdaten'!B:B,Kategorien!A799,'DV-Bewegungsdaten'!E:E),3)</f>
        <v>0</v>
      </c>
      <c r="AD799" s="390">
        <f t="shared" si="157"/>
        <v>15.931000000000001</v>
      </c>
      <c r="AE799" s="390">
        <f t="shared" si="158"/>
        <v>16.588000000000001</v>
      </c>
      <c r="AF799" s="390">
        <f t="shared" si="159"/>
        <v>17.807000000000002</v>
      </c>
      <c r="AG799" s="390">
        <f t="shared" si="160"/>
        <v>17.173999999999999</v>
      </c>
      <c r="AH799" s="390">
        <f t="shared" si="161"/>
        <v>17.086000000000002</v>
      </c>
      <c r="AI799" s="390">
        <f t="shared" si="162"/>
        <v>17.618000000000002</v>
      </c>
      <c r="AJ799" s="390">
        <f t="shared" si="163"/>
        <v>16.901</v>
      </c>
      <c r="AK799" s="390">
        <f t="shared" si="164"/>
        <v>17.185000000000002</v>
      </c>
      <c r="AL799" s="390">
        <f t="shared" si="165"/>
        <v>17.295000000000002</v>
      </c>
      <c r="AM799" s="390">
        <f t="shared" si="166"/>
        <v>17.176000000000002</v>
      </c>
      <c r="AN799" s="390">
        <f t="shared" si="167"/>
        <v>16.770000000000003</v>
      </c>
      <c r="AO799" s="390">
        <f t="shared" si="168"/>
        <v>17.673000000000002</v>
      </c>
    </row>
    <row r="800" spans="1:41" ht="15" customHeight="1" x14ac:dyDescent="0.25">
      <c r="A800" s="127" t="s">
        <v>21</v>
      </c>
      <c r="B800" s="125" t="s">
        <v>2077</v>
      </c>
      <c r="C800" s="125" t="s">
        <v>4166</v>
      </c>
      <c r="D800" s="125" t="s">
        <v>22</v>
      </c>
      <c r="E800" s="125" t="s">
        <v>1538</v>
      </c>
      <c r="F800" s="126">
        <v>21.67</v>
      </c>
      <c r="G800" s="126">
        <v>21.87</v>
      </c>
      <c r="H800" s="126">
        <v>17.34</v>
      </c>
      <c r="I800" s="126"/>
      <c r="J800" s="317"/>
      <c r="K800" s="323">
        <f>ROUND(SUMIF('VGT-Bewegungsdaten'!B:B,A800,'VGT-Bewegungsdaten'!C:C),3)</f>
        <v>0</v>
      </c>
      <c r="L800" s="324">
        <f>ROUND(SUMIF('VGT-Bewegungsdaten'!B:B,$A800,'VGT-Bewegungsdaten'!D:D),2)</f>
        <v>0</v>
      </c>
      <c r="N800" s="376" t="s">
        <v>4930</v>
      </c>
      <c r="O800" s="376" t="s">
        <v>4940</v>
      </c>
      <c r="P800" s="326">
        <f>ROUND(SUMIF('AV-Bewegungsdaten'!B:B,A800,'AV-Bewegungsdaten'!C:C),3)</f>
        <v>0</v>
      </c>
      <c r="Q800" s="324">
        <f>ROUND(SUMIF('AV-Bewegungsdaten'!B:B,$A800,'AV-Bewegungsdaten'!D:D),2)</f>
        <v>0</v>
      </c>
      <c r="T800" s="327"/>
      <c r="U800" s="326">
        <f>ROUND(SUMIF('DV-Bewegungsdaten'!B:B,Kategorien!A800,'DV-Bewegungsdaten'!D:D),3)</f>
        <v>0</v>
      </c>
      <c r="V800" s="324">
        <f>ROUND(SUMIF('DV-Bewegungsdaten'!B:B,Kategorien!A800,'DV-Bewegungsdaten'!E:E),3)</f>
        <v>0</v>
      </c>
      <c r="AD800" s="390">
        <f t="shared" si="157"/>
        <v>16.931000000000001</v>
      </c>
      <c r="AE800" s="390">
        <f t="shared" si="158"/>
        <v>17.588000000000001</v>
      </c>
      <c r="AF800" s="390">
        <f t="shared" si="159"/>
        <v>18.807000000000002</v>
      </c>
      <c r="AG800" s="390">
        <f t="shared" si="160"/>
        <v>18.173999999999999</v>
      </c>
      <c r="AH800" s="390">
        <f t="shared" si="161"/>
        <v>18.086000000000002</v>
      </c>
      <c r="AI800" s="390">
        <f t="shared" si="162"/>
        <v>18.618000000000002</v>
      </c>
      <c r="AJ800" s="390">
        <f t="shared" si="163"/>
        <v>17.901</v>
      </c>
      <c r="AK800" s="390">
        <f t="shared" si="164"/>
        <v>18.185000000000002</v>
      </c>
      <c r="AL800" s="390">
        <f t="shared" si="165"/>
        <v>18.295000000000002</v>
      </c>
      <c r="AM800" s="390">
        <f t="shared" si="166"/>
        <v>18.176000000000002</v>
      </c>
      <c r="AN800" s="390">
        <f t="shared" si="167"/>
        <v>17.770000000000003</v>
      </c>
      <c r="AO800" s="390">
        <f t="shared" si="168"/>
        <v>18.673000000000002</v>
      </c>
    </row>
    <row r="801" spans="1:41" ht="15" customHeight="1" x14ac:dyDescent="0.25">
      <c r="A801" s="127" t="s">
        <v>23</v>
      </c>
      <c r="B801" s="125" t="s">
        <v>2077</v>
      </c>
      <c r="C801" s="125" t="s">
        <v>4166</v>
      </c>
      <c r="D801" s="125" t="s">
        <v>24</v>
      </c>
      <c r="E801" s="125" t="s">
        <v>1541</v>
      </c>
      <c r="F801" s="126">
        <v>21.67</v>
      </c>
      <c r="G801" s="126">
        <v>21.87</v>
      </c>
      <c r="H801" s="126">
        <v>17.34</v>
      </c>
      <c r="I801" s="126"/>
      <c r="J801" s="317"/>
      <c r="K801" s="323">
        <f>ROUND(SUMIF('VGT-Bewegungsdaten'!B:B,A801,'VGT-Bewegungsdaten'!C:C),3)</f>
        <v>0</v>
      </c>
      <c r="L801" s="324">
        <f>ROUND(SUMIF('VGT-Bewegungsdaten'!B:B,$A801,'VGT-Bewegungsdaten'!D:D),2)</f>
        <v>0</v>
      </c>
      <c r="N801" s="376" t="s">
        <v>4930</v>
      </c>
      <c r="O801" s="376" t="s">
        <v>4940</v>
      </c>
      <c r="P801" s="326">
        <f>ROUND(SUMIF('AV-Bewegungsdaten'!B:B,A801,'AV-Bewegungsdaten'!C:C),3)</f>
        <v>0</v>
      </c>
      <c r="Q801" s="324">
        <f>ROUND(SUMIF('AV-Bewegungsdaten'!B:B,$A801,'AV-Bewegungsdaten'!D:D),2)</f>
        <v>0</v>
      </c>
      <c r="T801" s="327"/>
      <c r="U801" s="326">
        <f>ROUND(SUMIF('DV-Bewegungsdaten'!B:B,Kategorien!A801,'DV-Bewegungsdaten'!D:D),3)</f>
        <v>0</v>
      </c>
      <c r="V801" s="324">
        <f>ROUND(SUMIF('DV-Bewegungsdaten'!B:B,Kategorien!A801,'DV-Bewegungsdaten'!E:E),3)</f>
        <v>0</v>
      </c>
      <c r="AD801" s="390">
        <f t="shared" si="157"/>
        <v>16.931000000000001</v>
      </c>
      <c r="AE801" s="390">
        <f t="shared" si="158"/>
        <v>17.588000000000001</v>
      </c>
      <c r="AF801" s="390">
        <f t="shared" si="159"/>
        <v>18.807000000000002</v>
      </c>
      <c r="AG801" s="390">
        <f t="shared" si="160"/>
        <v>18.173999999999999</v>
      </c>
      <c r="AH801" s="390">
        <f t="shared" si="161"/>
        <v>18.086000000000002</v>
      </c>
      <c r="AI801" s="390">
        <f t="shared" si="162"/>
        <v>18.618000000000002</v>
      </c>
      <c r="AJ801" s="390">
        <f t="shared" si="163"/>
        <v>17.901</v>
      </c>
      <c r="AK801" s="390">
        <f t="shared" si="164"/>
        <v>18.185000000000002</v>
      </c>
      <c r="AL801" s="390">
        <f t="shared" si="165"/>
        <v>18.295000000000002</v>
      </c>
      <c r="AM801" s="390">
        <f t="shared" si="166"/>
        <v>18.176000000000002</v>
      </c>
      <c r="AN801" s="390">
        <f t="shared" si="167"/>
        <v>17.770000000000003</v>
      </c>
      <c r="AO801" s="390">
        <f t="shared" si="168"/>
        <v>18.673000000000002</v>
      </c>
    </row>
    <row r="802" spans="1:41" ht="15" customHeight="1" x14ac:dyDescent="0.25">
      <c r="A802" s="127" t="s">
        <v>2666</v>
      </c>
      <c r="B802" s="125" t="s">
        <v>2077</v>
      </c>
      <c r="C802" s="125" t="s">
        <v>4166</v>
      </c>
      <c r="D802" s="125" t="s">
        <v>2667</v>
      </c>
      <c r="E802" s="125" t="s">
        <v>2545</v>
      </c>
      <c r="F802" s="126">
        <v>21.64</v>
      </c>
      <c r="G802" s="126">
        <v>21.84</v>
      </c>
      <c r="H802" s="126">
        <v>17.309999999999999</v>
      </c>
      <c r="I802" s="126"/>
      <c r="J802" s="317"/>
      <c r="K802" s="323">
        <f>ROUND(SUMIF('VGT-Bewegungsdaten'!B:B,A802,'VGT-Bewegungsdaten'!C:C),3)</f>
        <v>0</v>
      </c>
      <c r="L802" s="324">
        <f>ROUND(SUMIF('VGT-Bewegungsdaten'!B:B,$A802,'VGT-Bewegungsdaten'!D:D),2)</f>
        <v>0</v>
      </c>
      <c r="N802" s="376" t="s">
        <v>4930</v>
      </c>
      <c r="O802" s="376" t="s">
        <v>4940</v>
      </c>
      <c r="P802" s="326">
        <f>ROUND(SUMIF('AV-Bewegungsdaten'!B:B,A802,'AV-Bewegungsdaten'!C:C),3)</f>
        <v>0</v>
      </c>
      <c r="Q802" s="324">
        <f>ROUND(SUMIF('AV-Bewegungsdaten'!B:B,$A802,'AV-Bewegungsdaten'!D:D),2)</f>
        <v>0</v>
      </c>
      <c r="T802" s="327"/>
      <c r="U802" s="326">
        <f>ROUND(SUMIF('DV-Bewegungsdaten'!B:B,Kategorien!A802,'DV-Bewegungsdaten'!D:D),3)</f>
        <v>0</v>
      </c>
      <c r="V802" s="324">
        <f>ROUND(SUMIF('DV-Bewegungsdaten'!B:B,Kategorien!A802,'DV-Bewegungsdaten'!E:E),3)</f>
        <v>0</v>
      </c>
      <c r="AD802" s="390">
        <f t="shared" si="157"/>
        <v>16.901</v>
      </c>
      <c r="AE802" s="390">
        <f t="shared" si="158"/>
        <v>17.558</v>
      </c>
      <c r="AF802" s="390">
        <f t="shared" si="159"/>
        <v>18.777000000000001</v>
      </c>
      <c r="AG802" s="390">
        <f t="shared" si="160"/>
        <v>18.143999999999998</v>
      </c>
      <c r="AH802" s="390">
        <f t="shared" si="161"/>
        <v>18.056000000000001</v>
      </c>
      <c r="AI802" s="390">
        <f t="shared" si="162"/>
        <v>18.588000000000001</v>
      </c>
      <c r="AJ802" s="390">
        <f t="shared" si="163"/>
        <v>17.870999999999999</v>
      </c>
      <c r="AK802" s="390">
        <f t="shared" si="164"/>
        <v>18.155000000000001</v>
      </c>
      <c r="AL802" s="390">
        <f t="shared" si="165"/>
        <v>18.265000000000001</v>
      </c>
      <c r="AM802" s="390">
        <f t="shared" si="166"/>
        <v>18.146000000000001</v>
      </c>
      <c r="AN802" s="390">
        <f t="shared" si="167"/>
        <v>17.740000000000002</v>
      </c>
      <c r="AO802" s="390">
        <f t="shared" si="168"/>
        <v>18.643000000000001</v>
      </c>
    </row>
    <row r="803" spans="1:41" ht="15" customHeight="1" x14ac:dyDescent="0.25">
      <c r="A803" s="127" t="s">
        <v>3410</v>
      </c>
      <c r="B803" s="125" t="s">
        <v>2077</v>
      </c>
      <c r="C803" s="125" t="s">
        <v>4166</v>
      </c>
      <c r="D803" s="125" t="s">
        <v>3411</v>
      </c>
      <c r="E803" s="125" t="s">
        <v>3289</v>
      </c>
      <c r="F803" s="126">
        <v>21.61</v>
      </c>
      <c r="G803" s="126">
        <v>21.81</v>
      </c>
      <c r="H803" s="126">
        <v>17.29</v>
      </c>
      <c r="I803" s="126"/>
      <c r="J803" s="317"/>
      <c r="K803" s="323">
        <f>ROUND(SUMIF('VGT-Bewegungsdaten'!B:B,A803,'VGT-Bewegungsdaten'!C:C),3)</f>
        <v>0</v>
      </c>
      <c r="L803" s="324">
        <f>ROUND(SUMIF('VGT-Bewegungsdaten'!B:B,$A803,'VGT-Bewegungsdaten'!D:D),2)</f>
        <v>0</v>
      </c>
      <c r="N803" s="376" t="s">
        <v>4930</v>
      </c>
      <c r="O803" s="376" t="s">
        <v>4940</v>
      </c>
      <c r="P803" s="326">
        <f>ROUND(SUMIF('AV-Bewegungsdaten'!B:B,A803,'AV-Bewegungsdaten'!C:C),3)</f>
        <v>0</v>
      </c>
      <c r="Q803" s="324">
        <f>ROUND(SUMIF('AV-Bewegungsdaten'!B:B,$A803,'AV-Bewegungsdaten'!D:D),2)</f>
        <v>0</v>
      </c>
      <c r="T803" s="327"/>
      <c r="U803" s="326">
        <f>ROUND(SUMIF('DV-Bewegungsdaten'!B:B,Kategorien!A803,'DV-Bewegungsdaten'!D:D),3)</f>
        <v>0</v>
      </c>
      <c r="V803" s="324">
        <f>ROUND(SUMIF('DV-Bewegungsdaten'!B:B,Kategorien!A803,'DV-Bewegungsdaten'!E:E),3)</f>
        <v>0</v>
      </c>
      <c r="AD803" s="390">
        <f t="shared" si="157"/>
        <v>16.870999999999999</v>
      </c>
      <c r="AE803" s="390">
        <f t="shared" si="158"/>
        <v>17.527999999999999</v>
      </c>
      <c r="AF803" s="390">
        <f t="shared" si="159"/>
        <v>18.747</v>
      </c>
      <c r="AG803" s="390">
        <f t="shared" si="160"/>
        <v>18.113999999999997</v>
      </c>
      <c r="AH803" s="390">
        <f t="shared" si="161"/>
        <v>18.026</v>
      </c>
      <c r="AI803" s="390">
        <f t="shared" si="162"/>
        <v>18.558</v>
      </c>
      <c r="AJ803" s="390">
        <f t="shared" si="163"/>
        <v>17.840999999999998</v>
      </c>
      <c r="AK803" s="390">
        <f t="shared" si="164"/>
        <v>18.125</v>
      </c>
      <c r="AL803" s="390">
        <f t="shared" si="165"/>
        <v>18.234999999999999</v>
      </c>
      <c r="AM803" s="390">
        <f t="shared" si="166"/>
        <v>18.116</v>
      </c>
      <c r="AN803" s="390">
        <f t="shared" si="167"/>
        <v>17.71</v>
      </c>
      <c r="AO803" s="390">
        <f t="shared" si="168"/>
        <v>18.613</v>
      </c>
    </row>
    <row r="804" spans="1:41" ht="15" customHeight="1" x14ac:dyDescent="0.25">
      <c r="A804" s="127" t="s">
        <v>4173</v>
      </c>
      <c r="B804" s="125" t="s">
        <v>2077</v>
      </c>
      <c r="C804" s="125" t="s">
        <v>4166</v>
      </c>
      <c r="D804" s="125" t="s">
        <v>4174</v>
      </c>
      <c r="E804" s="125" t="s">
        <v>4051</v>
      </c>
      <c r="F804" s="126">
        <v>21.58</v>
      </c>
      <c r="G804" s="126">
        <v>21.779999999999998</v>
      </c>
      <c r="H804" s="126">
        <v>17.260000000000002</v>
      </c>
      <c r="I804" s="126"/>
      <c r="J804" s="317"/>
      <c r="K804" s="323">
        <f>ROUND(SUMIF('VGT-Bewegungsdaten'!B:B,A804,'VGT-Bewegungsdaten'!C:C),3)</f>
        <v>0</v>
      </c>
      <c r="L804" s="324">
        <f>ROUND(SUMIF('VGT-Bewegungsdaten'!B:B,$A804,'VGT-Bewegungsdaten'!D:D),2)</f>
        <v>0</v>
      </c>
      <c r="N804" s="376" t="s">
        <v>4930</v>
      </c>
      <c r="O804" s="376" t="s">
        <v>4940</v>
      </c>
      <c r="P804" s="326">
        <f>ROUND(SUMIF('AV-Bewegungsdaten'!B:B,A804,'AV-Bewegungsdaten'!C:C),3)</f>
        <v>0</v>
      </c>
      <c r="Q804" s="324">
        <f>ROUND(SUMIF('AV-Bewegungsdaten'!B:B,$A804,'AV-Bewegungsdaten'!D:D),2)</f>
        <v>0</v>
      </c>
      <c r="T804" s="327"/>
      <c r="U804" s="326">
        <f>ROUND(SUMIF('DV-Bewegungsdaten'!B:B,Kategorien!A804,'DV-Bewegungsdaten'!D:D),3)</f>
        <v>0</v>
      </c>
      <c r="V804" s="324">
        <f>ROUND(SUMIF('DV-Bewegungsdaten'!B:B,Kategorien!A804,'DV-Bewegungsdaten'!E:E),3)</f>
        <v>0</v>
      </c>
      <c r="AD804" s="390">
        <f t="shared" si="157"/>
        <v>16.840999999999998</v>
      </c>
      <c r="AE804" s="390">
        <f t="shared" si="158"/>
        <v>17.497999999999998</v>
      </c>
      <c r="AF804" s="390">
        <f t="shared" si="159"/>
        <v>18.716999999999999</v>
      </c>
      <c r="AG804" s="390">
        <f t="shared" si="160"/>
        <v>18.083999999999996</v>
      </c>
      <c r="AH804" s="390">
        <f t="shared" si="161"/>
        <v>17.995999999999999</v>
      </c>
      <c r="AI804" s="390">
        <f t="shared" si="162"/>
        <v>18.527999999999999</v>
      </c>
      <c r="AJ804" s="390">
        <f t="shared" si="163"/>
        <v>17.810999999999996</v>
      </c>
      <c r="AK804" s="390">
        <f t="shared" si="164"/>
        <v>18.094999999999999</v>
      </c>
      <c r="AL804" s="390">
        <f t="shared" si="165"/>
        <v>18.204999999999998</v>
      </c>
      <c r="AM804" s="390">
        <f t="shared" si="166"/>
        <v>18.085999999999999</v>
      </c>
      <c r="AN804" s="390">
        <f t="shared" si="167"/>
        <v>17.68</v>
      </c>
      <c r="AO804" s="390">
        <f t="shared" si="168"/>
        <v>18.582999999999998</v>
      </c>
    </row>
    <row r="805" spans="1:41" ht="15" customHeight="1" x14ac:dyDescent="0.25">
      <c r="A805" s="127" t="s">
        <v>25</v>
      </c>
      <c r="B805" s="125" t="s">
        <v>2077</v>
      </c>
      <c r="C805" s="125" t="s">
        <v>4166</v>
      </c>
      <c r="D805" s="125" t="s">
        <v>1561</v>
      </c>
      <c r="E805" s="125" t="s">
        <v>2452</v>
      </c>
      <c r="F805" s="126">
        <v>18.670000000000002</v>
      </c>
      <c r="G805" s="126">
        <v>18.87</v>
      </c>
      <c r="H805" s="126">
        <v>14.94</v>
      </c>
      <c r="I805" s="126"/>
      <c r="J805" s="317"/>
      <c r="K805" s="323">
        <f>ROUND(SUMIF('VGT-Bewegungsdaten'!B:B,A805,'VGT-Bewegungsdaten'!C:C),3)</f>
        <v>0</v>
      </c>
      <c r="L805" s="324">
        <f>ROUND(SUMIF('VGT-Bewegungsdaten'!B:B,$A805,'VGT-Bewegungsdaten'!D:D),2)</f>
        <v>0</v>
      </c>
      <c r="N805" s="376" t="s">
        <v>4930</v>
      </c>
      <c r="O805" s="376" t="s">
        <v>4940</v>
      </c>
      <c r="P805" s="326">
        <f>ROUND(SUMIF('AV-Bewegungsdaten'!B:B,A805,'AV-Bewegungsdaten'!C:C),3)</f>
        <v>0</v>
      </c>
      <c r="Q805" s="324">
        <f>ROUND(SUMIF('AV-Bewegungsdaten'!B:B,$A805,'AV-Bewegungsdaten'!D:D),2)</f>
        <v>0</v>
      </c>
      <c r="T805" s="327"/>
      <c r="U805" s="326">
        <f>ROUND(SUMIF('DV-Bewegungsdaten'!B:B,Kategorien!A805,'DV-Bewegungsdaten'!D:D),3)</f>
        <v>0</v>
      </c>
      <c r="V805" s="324">
        <f>ROUND(SUMIF('DV-Bewegungsdaten'!B:B,Kategorien!A805,'DV-Bewegungsdaten'!E:E),3)</f>
        <v>0</v>
      </c>
      <c r="AD805" s="390">
        <f t="shared" si="157"/>
        <v>13.931000000000001</v>
      </c>
      <c r="AE805" s="390">
        <f t="shared" si="158"/>
        <v>14.588000000000001</v>
      </c>
      <c r="AF805" s="390">
        <f t="shared" si="159"/>
        <v>15.807</v>
      </c>
      <c r="AG805" s="390">
        <f t="shared" si="160"/>
        <v>15.174000000000001</v>
      </c>
      <c r="AH805" s="390">
        <f t="shared" si="161"/>
        <v>15.086000000000002</v>
      </c>
      <c r="AI805" s="390">
        <f t="shared" si="162"/>
        <v>15.618000000000002</v>
      </c>
      <c r="AJ805" s="390">
        <f t="shared" si="163"/>
        <v>14.901000000000002</v>
      </c>
      <c r="AK805" s="390">
        <f t="shared" si="164"/>
        <v>15.185</v>
      </c>
      <c r="AL805" s="390">
        <f t="shared" si="165"/>
        <v>15.295000000000002</v>
      </c>
      <c r="AM805" s="390">
        <f t="shared" si="166"/>
        <v>15.176000000000002</v>
      </c>
      <c r="AN805" s="390">
        <f t="shared" si="167"/>
        <v>14.770000000000001</v>
      </c>
      <c r="AO805" s="390">
        <f t="shared" si="168"/>
        <v>15.673000000000002</v>
      </c>
    </row>
    <row r="806" spans="1:41" ht="15" customHeight="1" x14ac:dyDescent="0.25">
      <c r="A806" s="127" t="s">
        <v>26</v>
      </c>
      <c r="B806" s="125" t="s">
        <v>2077</v>
      </c>
      <c r="C806" s="125" t="s">
        <v>4166</v>
      </c>
      <c r="D806" s="125" t="s">
        <v>27</v>
      </c>
      <c r="E806" s="125" t="s">
        <v>2455</v>
      </c>
      <c r="F806" s="126">
        <v>20.67</v>
      </c>
      <c r="G806" s="126">
        <v>20.87</v>
      </c>
      <c r="H806" s="126">
        <v>16.54</v>
      </c>
      <c r="I806" s="126"/>
      <c r="J806" s="317"/>
      <c r="K806" s="323">
        <f>ROUND(SUMIF('VGT-Bewegungsdaten'!B:B,A806,'VGT-Bewegungsdaten'!C:C),3)</f>
        <v>0</v>
      </c>
      <c r="L806" s="324">
        <f>ROUND(SUMIF('VGT-Bewegungsdaten'!B:B,$A806,'VGT-Bewegungsdaten'!D:D),2)</f>
        <v>0</v>
      </c>
      <c r="N806" s="376" t="s">
        <v>4930</v>
      </c>
      <c r="O806" s="376" t="s">
        <v>4940</v>
      </c>
      <c r="P806" s="326">
        <f>ROUND(SUMIF('AV-Bewegungsdaten'!B:B,A806,'AV-Bewegungsdaten'!C:C),3)</f>
        <v>0</v>
      </c>
      <c r="Q806" s="324">
        <f>ROUND(SUMIF('AV-Bewegungsdaten'!B:B,$A806,'AV-Bewegungsdaten'!D:D),2)</f>
        <v>0</v>
      </c>
      <c r="T806" s="327"/>
      <c r="U806" s="326">
        <f>ROUND(SUMIF('DV-Bewegungsdaten'!B:B,Kategorien!A806,'DV-Bewegungsdaten'!D:D),3)</f>
        <v>0</v>
      </c>
      <c r="V806" s="324">
        <f>ROUND(SUMIF('DV-Bewegungsdaten'!B:B,Kategorien!A806,'DV-Bewegungsdaten'!E:E),3)</f>
        <v>0</v>
      </c>
      <c r="AD806" s="390">
        <f t="shared" si="157"/>
        <v>15.931000000000001</v>
      </c>
      <c r="AE806" s="390">
        <f t="shared" si="158"/>
        <v>16.588000000000001</v>
      </c>
      <c r="AF806" s="390">
        <f t="shared" si="159"/>
        <v>17.807000000000002</v>
      </c>
      <c r="AG806" s="390">
        <f t="shared" si="160"/>
        <v>17.173999999999999</v>
      </c>
      <c r="AH806" s="390">
        <f t="shared" si="161"/>
        <v>17.086000000000002</v>
      </c>
      <c r="AI806" s="390">
        <f t="shared" si="162"/>
        <v>17.618000000000002</v>
      </c>
      <c r="AJ806" s="390">
        <f t="shared" si="163"/>
        <v>16.901</v>
      </c>
      <c r="AK806" s="390">
        <f t="shared" si="164"/>
        <v>17.185000000000002</v>
      </c>
      <c r="AL806" s="390">
        <f t="shared" si="165"/>
        <v>17.295000000000002</v>
      </c>
      <c r="AM806" s="390">
        <f t="shared" si="166"/>
        <v>17.176000000000002</v>
      </c>
      <c r="AN806" s="390">
        <f t="shared" si="167"/>
        <v>16.770000000000003</v>
      </c>
      <c r="AO806" s="390">
        <f t="shared" si="168"/>
        <v>17.673000000000002</v>
      </c>
    </row>
    <row r="807" spans="1:41" ht="15" customHeight="1" x14ac:dyDescent="0.25">
      <c r="A807" s="127" t="s">
        <v>28</v>
      </c>
      <c r="B807" s="125" t="s">
        <v>2077</v>
      </c>
      <c r="C807" s="125" t="s">
        <v>4166</v>
      </c>
      <c r="D807" s="125" t="s">
        <v>1563</v>
      </c>
      <c r="E807" s="125" t="s">
        <v>1538</v>
      </c>
      <c r="F807" s="126">
        <v>21.67</v>
      </c>
      <c r="G807" s="126">
        <v>21.87</v>
      </c>
      <c r="H807" s="126">
        <v>17.34</v>
      </c>
      <c r="I807" s="126"/>
      <c r="J807" s="317"/>
      <c r="K807" s="323">
        <f>ROUND(SUMIF('VGT-Bewegungsdaten'!B:B,A807,'VGT-Bewegungsdaten'!C:C),3)</f>
        <v>0</v>
      </c>
      <c r="L807" s="324">
        <f>ROUND(SUMIF('VGT-Bewegungsdaten'!B:B,$A807,'VGT-Bewegungsdaten'!D:D),2)</f>
        <v>0</v>
      </c>
      <c r="N807" s="376" t="s">
        <v>4930</v>
      </c>
      <c r="O807" s="376" t="s">
        <v>4940</v>
      </c>
      <c r="P807" s="326">
        <f>ROUND(SUMIF('AV-Bewegungsdaten'!B:B,A807,'AV-Bewegungsdaten'!C:C),3)</f>
        <v>0</v>
      </c>
      <c r="Q807" s="324">
        <f>ROUND(SUMIF('AV-Bewegungsdaten'!B:B,$A807,'AV-Bewegungsdaten'!D:D),2)</f>
        <v>0</v>
      </c>
      <c r="T807" s="327"/>
      <c r="U807" s="326">
        <f>ROUND(SUMIF('DV-Bewegungsdaten'!B:B,Kategorien!A807,'DV-Bewegungsdaten'!D:D),3)</f>
        <v>0</v>
      </c>
      <c r="V807" s="324">
        <f>ROUND(SUMIF('DV-Bewegungsdaten'!B:B,Kategorien!A807,'DV-Bewegungsdaten'!E:E),3)</f>
        <v>0</v>
      </c>
      <c r="AD807" s="390">
        <f t="shared" si="157"/>
        <v>16.931000000000001</v>
      </c>
      <c r="AE807" s="390">
        <f t="shared" si="158"/>
        <v>17.588000000000001</v>
      </c>
      <c r="AF807" s="390">
        <f t="shared" si="159"/>
        <v>18.807000000000002</v>
      </c>
      <c r="AG807" s="390">
        <f t="shared" si="160"/>
        <v>18.173999999999999</v>
      </c>
      <c r="AH807" s="390">
        <f t="shared" si="161"/>
        <v>18.086000000000002</v>
      </c>
      <c r="AI807" s="390">
        <f t="shared" si="162"/>
        <v>18.618000000000002</v>
      </c>
      <c r="AJ807" s="390">
        <f t="shared" si="163"/>
        <v>17.901</v>
      </c>
      <c r="AK807" s="390">
        <f t="shared" si="164"/>
        <v>18.185000000000002</v>
      </c>
      <c r="AL807" s="390">
        <f t="shared" si="165"/>
        <v>18.295000000000002</v>
      </c>
      <c r="AM807" s="390">
        <f t="shared" si="166"/>
        <v>18.176000000000002</v>
      </c>
      <c r="AN807" s="390">
        <f t="shared" si="167"/>
        <v>17.770000000000003</v>
      </c>
      <c r="AO807" s="390">
        <f t="shared" si="168"/>
        <v>18.673000000000002</v>
      </c>
    </row>
    <row r="808" spans="1:41" ht="15" customHeight="1" x14ac:dyDescent="0.25">
      <c r="A808" s="127" t="s">
        <v>29</v>
      </c>
      <c r="B808" s="125" t="s">
        <v>2077</v>
      </c>
      <c r="C808" s="125" t="s">
        <v>4166</v>
      </c>
      <c r="D808" s="125" t="s">
        <v>1565</v>
      </c>
      <c r="E808" s="125" t="s">
        <v>1541</v>
      </c>
      <c r="F808" s="126">
        <v>21.67</v>
      </c>
      <c r="G808" s="126">
        <v>21.87</v>
      </c>
      <c r="H808" s="126">
        <v>17.34</v>
      </c>
      <c r="I808" s="126"/>
      <c r="J808" s="317"/>
      <c r="K808" s="323">
        <f>ROUND(SUMIF('VGT-Bewegungsdaten'!B:B,A808,'VGT-Bewegungsdaten'!C:C),3)</f>
        <v>0</v>
      </c>
      <c r="L808" s="324">
        <f>ROUND(SUMIF('VGT-Bewegungsdaten'!B:B,$A808,'VGT-Bewegungsdaten'!D:D),2)</f>
        <v>0</v>
      </c>
      <c r="N808" s="376" t="s">
        <v>4930</v>
      </c>
      <c r="O808" s="376" t="s">
        <v>4940</v>
      </c>
      <c r="P808" s="326">
        <f>ROUND(SUMIF('AV-Bewegungsdaten'!B:B,A808,'AV-Bewegungsdaten'!C:C),3)</f>
        <v>0</v>
      </c>
      <c r="Q808" s="324">
        <f>ROUND(SUMIF('AV-Bewegungsdaten'!B:B,$A808,'AV-Bewegungsdaten'!D:D),2)</f>
        <v>0</v>
      </c>
      <c r="T808" s="327"/>
      <c r="U808" s="326">
        <f>ROUND(SUMIF('DV-Bewegungsdaten'!B:B,Kategorien!A808,'DV-Bewegungsdaten'!D:D),3)</f>
        <v>0</v>
      </c>
      <c r="V808" s="324">
        <f>ROUND(SUMIF('DV-Bewegungsdaten'!B:B,Kategorien!A808,'DV-Bewegungsdaten'!E:E),3)</f>
        <v>0</v>
      </c>
      <c r="AD808" s="390">
        <f t="shared" si="157"/>
        <v>16.931000000000001</v>
      </c>
      <c r="AE808" s="390">
        <f t="shared" si="158"/>
        <v>17.588000000000001</v>
      </c>
      <c r="AF808" s="390">
        <f t="shared" si="159"/>
        <v>18.807000000000002</v>
      </c>
      <c r="AG808" s="390">
        <f t="shared" si="160"/>
        <v>18.173999999999999</v>
      </c>
      <c r="AH808" s="390">
        <f t="shared" si="161"/>
        <v>18.086000000000002</v>
      </c>
      <c r="AI808" s="390">
        <f t="shared" si="162"/>
        <v>18.618000000000002</v>
      </c>
      <c r="AJ808" s="390">
        <f t="shared" si="163"/>
        <v>17.901</v>
      </c>
      <c r="AK808" s="390">
        <f t="shared" si="164"/>
        <v>18.185000000000002</v>
      </c>
      <c r="AL808" s="390">
        <f t="shared" si="165"/>
        <v>18.295000000000002</v>
      </c>
      <c r="AM808" s="390">
        <f t="shared" si="166"/>
        <v>18.176000000000002</v>
      </c>
      <c r="AN808" s="390">
        <f t="shared" si="167"/>
        <v>17.770000000000003</v>
      </c>
      <c r="AO808" s="390">
        <f t="shared" si="168"/>
        <v>18.673000000000002</v>
      </c>
    </row>
    <row r="809" spans="1:41" ht="15" customHeight="1" x14ac:dyDescent="0.25">
      <c r="A809" s="127" t="s">
        <v>2668</v>
      </c>
      <c r="B809" s="125" t="s">
        <v>2077</v>
      </c>
      <c r="C809" s="125" t="s">
        <v>4166</v>
      </c>
      <c r="D809" s="125" t="s">
        <v>2553</v>
      </c>
      <c r="E809" s="125" t="s">
        <v>2545</v>
      </c>
      <c r="F809" s="126">
        <v>21.64</v>
      </c>
      <c r="G809" s="126">
        <v>21.84</v>
      </c>
      <c r="H809" s="126">
        <v>17.309999999999999</v>
      </c>
      <c r="I809" s="126"/>
      <c r="J809" s="317"/>
      <c r="K809" s="323">
        <f>ROUND(SUMIF('VGT-Bewegungsdaten'!B:B,A809,'VGT-Bewegungsdaten'!C:C),3)</f>
        <v>0</v>
      </c>
      <c r="L809" s="324">
        <f>ROUND(SUMIF('VGT-Bewegungsdaten'!B:B,$A809,'VGT-Bewegungsdaten'!D:D),2)</f>
        <v>0</v>
      </c>
      <c r="N809" s="376" t="s">
        <v>4930</v>
      </c>
      <c r="O809" s="376" t="s">
        <v>4940</v>
      </c>
      <c r="P809" s="326">
        <f>ROUND(SUMIF('AV-Bewegungsdaten'!B:B,A809,'AV-Bewegungsdaten'!C:C),3)</f>
        <v>0</v>
      </c>
      <c r="Q809" s="324">
        <f>ROUND(SUMIF('AV-Bewegungsdaten'!B:B,$A809,'AV-Bewegungsdaten'!D:D),2)</f>
        <v>0</v>
      </c>
      <c r="T809" s="327"/>
      <c r="U809" s="326">
        <f>ROUND(SUMIF('DV-Bewegungsdaten'!B:B,Kategorien!A809,'DV-Bewegungsdaten'!D:D),3)</f>
        <v>0</v>
      </c>
      <c r="V809" s="324">
        <f>ROUND(SUMIF('DV-Bewegungsdaten'!B:B,Kategorien!A809,'DV-Bewegungsdaten'!E:E),3)</f>
        <v>0</v>
      </c>
      <c r="AD809" s="390">
        <f t="shared" si="157"/>
        <v>16.901</v>
      </c>
      <c r="AE809" s="390">
        <f t="shared" si="158"/>
        <v>17.558</v>
      </c>
      <c r="AF809" s="390">
        <f t="shared" si="159"/>
        <v>18.777000000000001</v>
      </c>
      <c r="AG809" s="390">
        <f t="shared" si="160"/>
        <v>18.143999999999998</v>
      </c>
      <c r="AH809" s="390">
        <f t="shared" si="161"/>
        <v>18.056000000000001</v>
      </c>
      <c r="AI809" s="390">
        <f t="shared" si="162"/>
        <v>18.588000000000001</v>
      </c>
      <c r="AJ809" s="390">
        <f t="shared" si="163"/>
        <v>17.870999999999999</v>
      </c>
      <c r="AK809" s="390">
        <f t="shared" si="164"/>
        <v>18.155000000000001</v>
      </c>
      <c r="AL809" s="390">
        <f t="shared" si="165"/>
        <v>18.265000000000001</v>
      </c>
      <c r="AM809" s="390">
        <f t="shared" si="166"/>
        <v>18.146000000000001</v>
      </c>
      <c r="AN809" s="390">
        <f t="shared" si="167"/>
        <v>17.740000000000002</v>
      </c>
      <c r="AO809" s="390">
        <f t="shared" si="168"/>
        <v>18.643000000000001</v>
      </c>
    </row>
    <row r="810" spans="1:41" ht="15" customHeight="1" x14ac:dyDescent="0.25">
      <c r="A810" s="127" t="s">
        <v>3412</v>
      </c>
      <c r="B810" s="125" t="s">
        <v>2077</v>
      </c>
      <c r="C810" s="125" t="s">
        <v>4166</v>
      </c>
      <c r="D810" s="125" t="s">
        <v>3297</v>
      </c>
      <c r="E810" s="125" t="s">
        <v>3289</v>
      </c>
      <c r="F810" s="126">
        <v>21.61</v>
      </c>
      <c r="G810" s="126">
        <v>21.81</v>
      </c>
      <c r="H810" s="126">
        <v>17.29</v>
      </c>
      <c r="I810" s="126"/>
      <c r="J810" s="317"/>
      <c r="K810" s="323">
        <f>ROUND(SUMIF('VGT-Bewegungsdaten'!B:B,A810,'VGT-Bewegungsdaten'!C:C),3)</f>
        <v>0</v>
      </c>
      <c r="L810" s="324">
        <f>ROUND(SUMIF('VGT-Bewegungsdaten'!B:B,$A810,'VGT-Bewegungsdaten'!D:D),2)</f>
        <v>0</v>
      </c>
      <c r="N810" s="376" t="s">
        <v>4930</v>
      </c>
      <c r="O810" s="376" t="s">
        <v>4940</v>
      </c>
      <c r="P810" s="326">
        <f>ROUND(SUMIF('AV-Bewegungsdaten'!B:B,A810,'AV-Bewegungsdaten'!C:C),3)</f>
        <v>0</v>
      </c>
      <c r="Q810" s="324">
        <f>ROUND(SUMIF('AV-Bewegungsdaten'!B:B,$A810,'AV-Bewegungsdaten'!D:D),2)</f>
        <v>0</v>
      </c>
      <c r="T810" s="327"/>
      <c r="U810" s="326">
        <f>ROUND(SUMIF('DV-Bewegungsdaten'!B:B,Kategorien!A810,'DV-Bewegungsdaten'!D:D),3)</f>
        <v>0</v>
      </c>
      <c r="V810" s="324">
        <f>ROUND(SUMIF('DV-Bewegungsdaten'!B:B,Kategorien!A810,'DV-Bewegungsdaten'!E:E),3)</f>
        <v>0</v>
      </c>
      <c r="AD810" s="390">
        <f t="shared" si="157"/>
        <v>16.870999999999999</v>
      </c>
      <c r="AE810" s="390">
        <f t="shared" si="158"/>
        <v>17.527999999999999</v>
      </c>
      <c r="AF810" s="390">
        <f t="shared" si="159"/>
        <v>18.747</v>
      </c>
      <c r="AG810" s="390">
        <f t="shared" si="160"/>
        <v>18.113999999999997</v>
      </c>
      <c r="AH810" s="390">
        <f t="shared" si="161"/>
        <v>18.026</v>
      </c>
      <c r="AI810" s="390">
        <f t="shared" si="162"/>
        <v>18.558</v>
      </c>
      <c r="AJ810" s="390">
        <f t="shared" si="163"/>
        <v>17.840999999999998</v>
      </c>
      <c r="AK810" s="390">
        <f t="shared" si="164"/>
        <v>18.125</v>
      </c>
      <c r="AL810" s="390">
        <f t="shared" si="165"/>
        <v>18.234999999999999</v>
      </c>
      <c r="AM810" s="390">
        <f t="shared" si="166"/>
        <v>18.116</v>
      </c>
      <c r="AN810" s="390">
        <f t="shared" si="167"/>
        <v>17.71</v>
      </c>
      <c r="AO810" s="390">
        <f t="shared" si="168"/>
        <v>18.613</v>
      </c>
    </row>
    <row r="811" spans="1:41" ht="15" customHeight="1" x14ac:dyDescent="0.25">
      <c r="A811" s="127" t="s">
        <v>4175</v>
      </c>
      <c r="B811" s="125" t="s">
        <v>2077</v>
      </c>
      <c r="C811" s="125" t="s">
        <v>4166</v>
      </c>
      <c r="D811" s="125" t="s">
        <v>4059</v>
      </c>
      <c r="E811" s="125" t="s">
        <v>4051</v>
      </c>
      <c r="F811" s="126">
        <v>21.58</v>
      </c>
      <c r="G811" s="126">
        <v>21.779999999999998</v>
      </c>
      <c r="H811" s="126">
        <v>17.260000000000002</v>
      </c>
      <c r="I811" s="126"/>
      <c r="J811" s="317"/>
      <c r="K811" s="323">
        <f>ROUND(SUMIF('VGT-Bewegungsdaten'!B:B,A811,'VGT-Bewegungsdaten'!C:C),3)</f>
        <v>0</v>
      </c>
      <c r="L811" s="324">
        <f>ROUND(SUMIF('VGT-Bewegungsdaten'!B:B,$A811,'VGT-Bewegungsdaten'!D:D),2)</f>
        <v>0</v>
      </c>
      <c r="N811" s="376" t="s">
        <v>4930</v>
      </c>
      <c r="O811" s="376" t="s">
        <v>4940</v>
      </c>
      <c r="P811" s="326">
        <f>ROUND(SUMIF('AV-Bewegungsdaten'!B:B,A811,'AV-Bewegungsdaten'!C:C),3)</f>
        <v>0</v>
      </c>
      <c r="Q811" s="324">
        <f>ROUND(SUMIF('AV-Bewegungsdaten'!B:B,$A811,'AV-Bewegungsdaten'!D:D),2)</f>
        <v>0</v>
      </c>
      <c r="T811" s="327"/>
      <c r="U811" s="326">
        <f>ROUND(SUMIF('DV-Bewegungsdaten'!B:B,Kategorien!A811,'DV-Bewegungsdaten'!D:D),3)</f>
        <v>0</v>
      </c>
      <c r="V811" s="324">
        <f>ROUND(SUMIF('DV-Bewegungsdaten'!B:B,Kategorien!A811,'DV-Bewegungsdaten'!E:E),3)</f>
        <v>0</v>
      </c>
      <c r="AD811" s="390">
        <f t="shared" si="157"/>
        <v>16.840999999999998</v>
      </c>
      <c r="AE811" s="390">
        <f t="shared" si="158"/>
        <v>17.497999999999998</v>
      </c>
      <c r="AF811" s="390">
        <f t="shared" si="159"/>
        <v>18.716999999999999</v>
      </c>
      <c r="AG811" s="390">
        <f t="shared" si="160"/>
        <v>18.083999999999996</v>
      </c>
      <c r="AH811" s="390">
        <f t="shared" si="161"/>
        <v>17.995999999999999</v>
      </c>
      <c r="AI811" s="390">
        <f t="shared" si="162"/>
        <v>18.527999999999999</v>
      </c>
      <c r="AJ811" s="390">
        <f t="shared" si="163"/>
        <v>17.810999999999996</v>
      </c>
      <c r="AK811" s="390">
        <f t="shared" si="164"/>
        <v>18.094999999999999</v>
      </c>
      <c r="AL811" s="390">
        <f t="shared" si="165"/>
        <v>18.204999999999998</v>
      </c>
      <c r="AM811" s="390">
        <f t="shared" si="166"/>
        <v>18.085999999999999</v>
      </c>
      <c r="AN811" s="390">
        <f t="shared" si="167"/>
        <v>17.68</v>
      </c>
      <c r="AO811" s="390">
        <f t="shared" si="168"/>
        <v>18.582999999999998</v>
      </c>
    </row>
    <row r="812" spans="1:41" ht="15" customHeight="1" x14ac:dyDescent="0.25">
      <c r="A812" s="127" t="s">
        <v>30</v>
      </c>
      <c r="B812" s="125" t="s">
        <v>2077</v>
      </c>
      <c r="C812" s="125" t="s">
        <v>4166</v>
      </c>
      <c r="D812" s="125" t="s">
        <v>1567</v>
      </c>
      <c r="E812" s="125" t="s">
        <v>2452</v>
      </c>
      <c r="F812" s="126">
        <v>19.670000000000002</v>
      </c>
      <c r="G812" s="126">
        <v>19.87</v>
      </c>
      <c r="H812" s="126">
        <v>15.74</v>
      </c>
      <c r="I812" s="126"/>
      <c r="J812" s="317"/>
      <c r="K812" s="323">
        <f>ROUND(SUMIF('VGT-Bewegungsdaten'!B:B,A812,'VGT-Bewegungsdaten'!C:C),3)</f>
        <v>0</v>
      </c>
      <c r="L812" s="324">
        <f>ROUND(SUMIF('VGT-Bewegungsdaten'!B:B,$A812,'VGT-Bewegungsdaten'!D:D),2)</f>
        <v>0</v>
      </c>
      <c r="N812" s="376" t="s">
        <v>4930</v>
      </c>
      <c r="O812" s="376" t="s">
        <v>4940</v>
      </c>
      <c r="P812" s="326">
        <f>ROUND(SUMIF('AV-Bewegungsdaten'!B:B,A812,'AV-Bewegungsdaten'!C:C),3)</f>
        <v>0</v>
      </c>
      <c r="Q812" s="324">
        <f>ROUND(SUMIF('AV-Bewegungsdaten'!B:B,$A812,'AV-Bewegungsdaten'!D:D),2)</f>
        <v>0</v>
      </c>
      <c r="T812" s="327"/>
      <c r="U812" s="326">
        <f>ROUND(SUMIF('DV-Bewegungsdaten'!B:B,Kategorien!A812,'DV-Bewegungsdaten'!D:D),3)</f>
        <v>0</v>
      </c>
      <c r="V812" s="324">
        <f>ROUND(SUMIF('DV-Bewegungsdaten'!B:B,Kategorien!A812,'DV-Bewegungsdaten'!E:E),3)</f>
        <v>0</v>
      </c>
      <c r="AD812" s="390">
        <f t="shared" si="157"/>
        <v>14.931000000000001</v>
      </c>
      <c r="AE812" s="390">
        <f t="shared" si="158"/>
        <v>15.588000000000001</v>
      </c>
      <c r="AF812" s="390">
        <f t="shared" si="159"/>
        <v>16.807000000000002</v>
      </c>
      <c r="AG812" s="390">
        <f t="shared" si="160"/>
        <v>16.173999999999999</v>
      </c>
      <c r="AH812" s="390">
        <f t="shared" si="161"/>
        <v>16.086000000000002</v>
      </c>
      <c r="AI812" s="390">
        <f t="shared" si="162"/>
        <v>16.618000000000002</v>
      </c>
      <c r="AJ812" s="390">
        <f t="shared" si="163"/>
        <v>15.901000000000002</v>
      </c>
      <c r="AK812" s="390">
        <f t="shared" si="164"/>
        <v>16.185000000000002</v>
      </c>
      <c r="AL812" s="390">
        <f t="shared" si="165"/>
        <v>16.295000000000002</v>
      </c>
      <c r="AM812" s="390">
        <f t="shared" si="166"/>
        <v>16.176000000000002</v>
      </c>
      <c r="AN812" s="390">
        <f t="shared" si="167"/>
        <v>15.770000000000001</v>
      </c>
      <c r="AO812" s="390">
        <f t="shared" si="168"/>
        <v>16.673000000000002</v>
      </c>
    </row>
    <row r="813" spans="1:41" ht="15" customHeight="1" x14ac:dyDescent="0.25">
      <c r="A813" s="127" t="s">
        <v>31</v>
      </c>
      <c r="B813" s="125" t="s">
        <v>2077</v>
      </c>
      <c r="C813" s="125" t="s">
        <v>4166</v>
      </c>
      <c r="D813" s="125" t="s">
        <v>32</v>
      </c>
      <c r="E813" s="125" t="s">
        <v>2455</v>
      </c>
      <c r="F813" s="126">
        <v>21.67</v>
      </c>
      <c r="G813" s="126">
        <v>21.87</v>
      </c>
      <c r="H813" s="126">
        <v>17.34</v>
      </c>
      <c r="I813" s="126"/>
      <c r="J813" s="317"/>
      <c r="K813" s="323">
        <f>ROUND(SUMIF('VGT-Bewegungsdaten'!B:B,A813,'VGT-Bewegungsdaten'!C:C),3)</f>
        <v>0</v>
      </c>
      <c r="L813" s="324">
        <f>ROUND(SUMIF('VGT-Bewegungsdaten'!B:B,$A813,'VGT-Bewegungsdaten'!D:D),2)</f>
        <v>0</v>
      </c>
      <c r="N813" s="376" t="s">
        <v>4930</v>
      </c>
      <c r="O813" s="376" t="s">
        <v>4940</v>
      </c>
      <c r="P813" s="326">
        <f>ROUND(SUMIF('AV-Bewegungsdaten'!B:B,A813,'AV-Bewegungsdaten'!C:C),3)</f>
        <v>0</v>
      </c>
      <c r="Q813" s="324">
        <f>ROUND(SUMIF('AV-Bewegungsdaten'!B:B,$A813,'AV-Bewegungsdaten'!D:D),2)</f>
        <v>0</v>
      </c>
      <c r="T813" s="327"/>
      <c r="U813" s="326">
        <f>ROUND(SUMIF('DV-Bewegungsdaten'!B:B,Kategorien!A813,'DV-Bewegungsdaten'!D:D),3)</f>
        <v>0</v>
      </c>
      <c r="V813" s="324">
        <f>ROUND(SUMIF('DV-Bewegungsdaten'!B:B,Kategorien!A813,'DV-Bewegungsdaten'!E:E),3)</f>
        <v>0</v>
      </c>
      <c r="AD813" s="390">
        <f t="shared" si="157"/>
        <v>16.931000000000001</v>
      </c>
      <c r="AE813" s="390">
        <f t="shared" si="158"/>
        <v>17.588000000000001</v>
      </c>
      <c r="AF813" s="390">
        <f t="shared" si="159"/>
        <v>18.807000000000002</v>
      </c>
      <c r="AG813" s="390">
        <f t="shared" si="160"/>
        <v>18.173999999999999</v>
      </c>
      <c r="AH813" s="390">
        <f t="shared" si="161"/>
        <v>18.086000000000002</v>
      </c>
      <c r="AI813" s="390">
        <f t="shared" si="162"/>
        <v>18.618000000000002</v>
      </c>
      <c r="AJ813" s="390">
        <f t="shared" si="163"/>
        <v>17.901</v>
      </c>
      <c r="AK813" s="390">
        <f t="shared" si="164"/>
        <v>18.185000000000002</v>
      </c>
      <c r="AL813" s="390">
        <f t="shared" si="165"/>
        <v>18.295000000000002</v>
      </c>
      <c r="AM813" s="390">
        <f t="shared" si="166"/>
        <v>18.176000000000002</v>
      </c>
      <c r="AN813" s="390">
        <f t="shared" si="167"/>
        <v>17.770000000000003</v>
      </c>
      <c r="AO813" s="390">
        <f t="shared" si="168"/>
        <v>18.673000000000002</v>
      </c>
    </row>
    <row r="814" spans="1:41" ht="15" customHeight="1" x14ac:dyDescent="0.25">
      <c r="A814" s="127" t="s">
        <v>33</v>
      </c>
      <c r="B814" s="125" t="s">
        <v>2077</v>
      </c>
      <c r="C814" s="125" t="s">
        <v>4166</v>
      </c>
      <c r="D814" s="125" t="s">
        <v>1569</v>
      </c>
      <c r="E814" s="125" t="s">
        <v>1538</v>
      </c>
      <c r="F814" s="126">
        <v>22.67</v>
      </c>
      <c r="G814" s="126">
        <v>22.87</v>
      </c>
      <c r="H814" s="126">
        <v>18.14</v>
      </c>
      <c r="I814" s="126"/>
      <c r="J814" s="317"/>
      <c r="K814" s="323">
        <f>ROUND(SUMIF('VGT-Bewegungsdaten'!B:B,A814,'VGT-Bewegungsdaten'!C:C),3)</f>
        <v>0</v>
      </c>
      <c r="L814" s="324">
        <f>ROUND(SUMIF('VGT-Bewegungsdaten'!B:B,$A814,'VGT-Bewegungsdaten'!D:D),2)</f>
        <v>0</v>
      </c>
      <c r="N814" s="376" t="s">
        <v>4930</v>
      </c>
      <c r="O814" s="376" t="s">
        <v>4940</v>
      </c>
      <c r="P814" s="326">
        <f>ROUND(SUMIF('AV-Bewegungsdaten'!B:B,A814,'AV-Bewegungsdaten'!C:C),3)</f>
        <v>0</v>
      </c>
      <c r="Q814" s="324">
        <f>ROUND(SUMIF('AV-Bewegungsdaten'!B:B,$A814,'AV-Bewegungsdaten'!D:D),2)</f>
        <v>0</v>
      </c>
      <c r="T814" s="327"/>
      <c r="U814" s="326">
        <f>ROUND(SUMIF('DV-Bewegungsdaten'!B:B,Kategorien!A814,'DV-Bewegungsdaten'!D:D),3)</f>
        <v>0</v>
      </c>
      <c r="V814" s="324">
        <f>ROUND(SUMIF('DV-Bewegungsdaten'!B:B,Kategorien!A814,'DV-Bewegungsdaten'!E:E),3)</f>
        <v>0</v>
      </c>
      <c r="AD814" s="390">
        <f t="shared" si="157"/>
        <v>17.931000000000001</v>
      </c>
      <c r="AE814" s="390">
        <f t="shared" si="158"/>
        <v>18.588000000000001</v>
      </c>
      <c r="AF814" s="390">
        <f t="shared" si="159"/>
        <v>19.807000000000002</v>
      </c>
      <c r="AG814" s="390">
        <f t="shared" si="160"/>
        <v>19.173999999999999</v>
      </c>
      <c r="AH814" s="390">
        <f t="shared" si="161"/>
        <v>19.086000000000002</v>
      </c>
      <c r="AI814" s="390">
        <f t="shared" si="162"/>
        <v>19.618000000000002</v>
      </c>
      <c r="AJ814" s="390">
        <f t="shared" si="163"/>
        <v>18.901</v>
      </c>
      <c r="AK814" s="390">
        <f t="shared" si="164"/>
        <v>19.185000000000002</v>
      </c>
      <c r="AL814" s="390">
        <f t="shared" si="165"/>
        <v>19.295000000000002</v>
      </c>
      <c r="AM814" s="390">
        <f t="shared" si="166"/>
        <v>19.176000000000002</v>
      </c>
      <c r="AN814" s="390">
        <f t="shared" si="167"/>
        <v>18.770000000000003</v>
      </c>
      <c r="AO814" s="390">
        <f t="shared" si="168"/>
        <v>19.673000000000002</v>
      </c>
    </row>
    <row r="815" spans="1:41" ht="15" customHeight="1" x14ac:dyDescent="0.25">
      <c r="A815" s="127" t="s">
        <v>34</v>
      </c>
      <c r="B815" s="125" t="s">
        <v>2077</v>
      </c>
      <c r="C815" s="125" t="s">
        <v>4166</v>
      </c>
      <c r="D815" s="125" t="s">
        <v>1571</v>
      </c>
      <c r="E815" s="125" t="s">
        <v>1541</v>
      </c>
      <c r="F815" s="126">
        <v>22.67</v>
      </c>
      <c r="G815" s="126">
        <v>22.87</v>
      </c>
      <c r="H815" s="126">
        <v>18.14</v>
      </c>
      <c r="I815" s="126"/>
      <c r="J815" s="317"/>
      <c r="K815" s="323">
        <f>ROUND(SUMIF('VGT-Bewegungsdaten'!B:B,A815,'VGT-Bewegungsdaten'!C:C),3)</f>
        <v>0</v>
      </c>
      <c r="L815" s="324">
        <f>ROUND(SUMIF('VGT-Bewegungsdaten'!B:B,$A815,'VGT-Bewegungsdaten'!D:D),2)</f>
        <v>0</v>
      </c>
      <c r="N815" s="376" t="s">
        <v>4930</v>
      </c>
      <c r="O815" s="376" t="s">
        <v>4940</v>
      </c>
      <c r="P815" s="326">
        <f>ROUND(SUMIF('AV-Bewegungsdaten'!B:B,A815,'AV-Bewegungsdaten'!C:C),3)</f>
        <v>0</v>
      </c>
      <c r="Q815" s="324">
        <f>ROUND(SUMIF('AV-Bewegungsdaten'!B:B,$A815,'AV-Bewegungsdaten'!D:D),2)</f>
        <v>0</v>
      </c>
      <c r="T815" s="327"/>
      <c r="U815" s="326">
        <f>ROUND(SUMIF('DV-Bewegungsdaten'!B:B,Kategorien!A815,'DV-Bewegungsdaten'!D:D),3)</f>
        <v>0</v>
      </c>
      <c r="V815" s="324">
        <f>ROUND(SUMIF('DV-Bewegungsdaten'!B:B,Kategorien!A815,'DV-Bewegungsdaten'!E:E),3)</f>
        <v>0</v>
      </c>
      <c r="AD815" s="390">
        <f t="shared" si="157"/>
        <v>17.931000000000001</v>
      </c>
      <c r="AE815" s="390">
        <f t="shared" si="158"/>
        <v>18.588000000000001</v>
      </c>
      <c r="AF815" s="390">
        <f t="shared" si="159"/>
        <v>19.807000000000002</v>
      </c>
      <c r="AG815" s="390">
        <f t="shared" si="160"/>
        <v>19.173999999999999</v>
      </c>
      <c r="AH815" s="390">
        <f t="shared" si="161"/>
        <v>19.086000000000002</v>
      </c>
      <c r="AI815" s="390">
        <f t="shared" si="162"/>
        <v>19.618000000000002</v>
      </c>
      <c r="AJ815" s="390">
        <f t="shared" si="163"/>
        <v>18.901</v>
      </c>
      <c r="AK815" s="390">
        <f t="shared" si="164"/>
        <v>19.185000000000002</v>
      </c>
      <c r="AL815" s="390">
        <f t="shared" si="165"/>
        <v>19.295000000000002</v>
      </c>
      <c r="AM815" s="390">
        <f t="shared" si="166"/>
        <v>19.176000000000002</v>
      </c>
      <c r="AN815" s="390">
        <f t="shared" si="167"/>
        <v>18.770000000000003</v>
      </c>
      <c r="AO815" s="390">
        <f t="shared" si="168"/>
        <v>19.673000000000002</v>
      </c>
    </row>
    <row r="816" spans="1:41" ht="15" customHeight="1" x14ac:dyDescent="0.25">
      <c r="A816" s="127" t="s">
        <v>2669</v>
      </c>
      <c r="B816" s="125" t="s">
        <v>2077</v>
      </c>
      <c r="C816" s="125" t="s">
        <v>4166</v>
      </c>
      <c r="D816" s="125" t="s">
        <v>2555</v>
      </c>
      <c r="E816" s="125" t="s">
        <v>2545</v>
      </c>
      <c r="F816" s="126">
        <v>22.64</v>
      </c>
      <c r="G816" s="126">
        <v>22.84</v>
      </c>
      <c r="H816" s="126">
        <v>18.11</v>
      </c>
      <c r="I816" s="126"/>
      <c r="J816" s="317"/>
      <c r="K816" s="323">
        <f>ROUND(SUMIF('VGT-Bewegungsdaten'!B:B,A816,'VGT-Bewegungsdaten'!C:C),3)</f>
        <v>0</v>
      </c>
      <c r="L816" s="324">
        <f>ROUND(SUMIF('VGT-Bewegungsdaten'!B:B,$A816,'VGT-Bewegungsdaten'!D:D),2)</f>
        <v>0</v>
      </c>
      <c r="N816" s="376" t="s">
        <v>4930</v>
      </c>
      <c r="O816" s="376" t="s">
        <v>4940</v>
      </c>
      <c r="P816" s="326">
        <f>ROUND(SUMIF('AV-Bewegungsdaten'!B:B,A816,'AV-Bewegungsdaten'!C:C),3)</f>
        <v>0</v>
      </c>
      <c r="Q816" s="324">
        <f>ROUND(SUMIF('AV-Bewegungsdaten'!B:B,$A816,'AV-Bewegungsdaten'!D:D),2)</f>
        <v>0</v>
      </c>
      <c r="T816" s="327"/>
      <c r="U816" s="326">
        <f>ROUND(SUMIF('DV-Bewegungsdaten'!B:B,Kategorien!A816,'DV-Bewegungsdaten'!D:D),3)</f>
        <v>0</v>
      </c>
      <c r="V816" s="324">
        <f>ROUND(SUMIF('DV-Bewegungsdaten'!B:B,Kategorien!A816,'DV-Bewegungsdaten'!E:E),3)</f>
        <v>0</v>
      </c>
      <c r="AD816" s="390">
        <f t="shared" si="157"/>
        <v>17.901</v>
      </c>
      <c r="AE816" s="390">
        <f t="shared" si="158"/>
        <v>18.558</v>
      </c>
      <c r="AF816" s="390">
        <f t="shared" si="159"/>
        <v>19.777000000000001</v>
      </c>
      <c r="AG816" s="390">
        <f t="shared" si="160"/>
        <v>19.143999999999998</v>
      </c>
      <c r="AH816" s="390">
        <f t="shared" si="161"/>
        <v>19.056000000000001</v>
      </c>
      <c r="AI816" s="390">
        <f t="shared" si="162"/>
        <v>19.588000000000001</v>
      </c>
      <c r="AJ816" s="390">
        <f t="shared" si="163"/>
        <v>18.870999999999999</v>
      </c>
      <c r="AK816" s="390">
        <f t="shared" si="164"/>
        <v>19.155000000000001</v>
      </c>
      <c r="AL816" s="390">
        <f t="shared" si="165"/>
        <v>19.265000000000001</v>
      </c>
      <c r="AM816" s="390">
        <f t="shared" si="166"/>
        <v>19.146000000000001</v>
      </c>
      <c r="AN816" s="390">
        <f t="shared" si="167"/>
        <v>18.740000000000002</v>
      </c>
      <c r="AO816" s="390">
        <f t="shared" si="168"/>
        <v>19.643000000000001</v>
      </c>
    </row>
    <row r="817" spans="1:41" ht="15" customHeight="1" x14ac:dyDescent="0.25">
      <c r="A817" s="127" t="s">
        <v>3413</v>
      </c>
      <c r="B817" s="125" t="s">
        <v>2077</v>
      </c>
      <c r="C817" s="125" t="s">
        <v>4166</v>
      </c>
      <c r="D817" s="125" t="s">
        <v>3299</v>
      </c>
      <c r="E817" s="125" t="s">
        <v>3289</v>
      </c>
      <c r="F817" s="126">
        <v>22.61</v>
      </c>
      <c r="G817" s="126">
        <v>22.81</v>
      </c>
      <c r="H817" s="126">
        <v>18.09</v>
      </c>
      <c r="I817" s="126"/>
      <c r="J817" s="317"/>
      <c r="K817" s="323">
        <f>ROUND(SUMIF('VGT-Bewegungsdaten'!B:B,A817,'VGT-Bewegungsdaten'!C:C),3)</f>
        <v>0</v>
      </c>
      <c r="L817" s="324">
        <f>ROUND(SUMIF('VGT-Bewegungsdaten'!B:B,$A817,'VGT-Bewegungsdaten'!D:D),2)</f>
        <v>0</v>
      </c>
      <c r="N817" s="376" t="s">
        <v>4930</v>
      </c>
      <c r="O817" s="376" t="s">
        <v>4940</v>
      </c>
      <c r="P817" s="326">
        <f>ROUND(SUMIF('AV-Bewegungsdaten'!B:B,A817,'AV-Bewegungsdaten'!C:C),3)</f>
        <v>0</v>
      </c>
      <c r="Q817" s="324">
        <f>ROUND(SUMIF('AV-Bewegungsdaten'!B:B,$A817,'AV-Bewegungsdaten'!D:D),2)</f>
        <v>0</v>
      </c>
      <c r="T817" s="327"/>
      <c r="U817" s="326">
        <f>ROUND(SUMIF('DV-Bewegungsdaten'!B:B,Kategorien!A817,'DV-Bewegungsdaten'!D:D),3)</f>
        <v>0</v>
      </c>
      <c r="V817" s="324">
        <f>ROUND(SUMIF('DV-Bewegungsdaten'!B:B,Kategorien!A817,'DV-Bewegungsdaten'!E:E),3)</f>
        <v>0</v>
      </c>
      <c r="AD817" s="390">
        <f t="shared" si="157"/>
        <v>17.870999999999999</v>
      </c>
      <c r="AE817" s="390">
        <f t="shared" si="158"/>
        <v>18.527999999999999</v>
      </c>
      <c r="AF817" s="390">
        <f t="shared" si="159"/>
        <v>19.747</v>
      </c>
      <c r="AG817" s="390">
        <f t="shared" si="160"/>
        <v>19.113999999999997</v>
      </c>
      <c r="AH817" s="390">
        <f t="shared" si="161"/>
        <v>19.026</v>
      </c>
      <c r="AI817" s="390">
        <f t="shared" si="162"/>
        <v>19.558</v>
      </c>
      <c r="AJ817" s="390">
        <f t="shared" si="163"/>
        <v>18.840999999999998</v>
      </c>
      <c r="AK817" s="390">
        <f t="shared" si="164"/>
        <v>19.125</v>
      </c>
      <c r="AL817" s="390">
        <f t="shared" si="165"/>
        <v>19.234999999999999</v>
      </c>
      <c r="AM817" s="390">
        <f t="shared" si="166"/>
        <v>19.116</v>
      </c>
      <c r="AN817" s="390">
        <f t="shared" si="167"/>
        <v>18.71</v>
      </c>
      <c r="AO817" s="390">
        <f t="shared" si="168"/>
        <v>19.613</v>
      </c>
    </row>
    <row r="818" spans="1:41" ht="15" customHeight="1" x14ac:dyDescent="0.25">
      <c r="A818" s="127" t="s">
        <v>4176</v>
      </c>
      <c r="B818" s="125" t="s">
        <v>2077</v>
      </c>
      <c r="C818" s="125" t="s">
        <v>4166</v>
      </c>
      <c r="D818" s="125" t="s">
        <v>4061</v>
      </c>
      <c r="E818" s="125" t="s">
        <v>4051</v>
      </c>
      <c r="F818" s="126">
        <v>22.58</v>
      </c>
      <c r="G818" s="126">
        <v>22.779999999999998</v>
      </c>
      <c r="H818" s="126">
        <v>18.059999999999999</v>
      </c>
      <c r="I818" s="126"/>
      <c r="J818" s="317"/>
      <c r="K818" s="323">
        <f>ROUND(SUMIF('VGT-Bewegungsdaten'!B:B,A818,'VGT-Bewegungsdaten'!C:C),3)</f>
        <v>0</v>
      </c>
      <c r="L818" s="324">
        <f>ROUND(SUMIF('VGT-Bewegungsdaten'!B:B,$A818,'VGT-Bewegungsdaten'!D:D),2)</f>
        <v>0</v>
      </c>
      <c r="N818" s="376" t="s">
        <v>4930</v>
      </c>
      <c r="O818" s="376" t="s">
        <v>4940</v>
      </c>
      <c r="P818" s="326">
        <f>ROUND(SUMIF('AV-Bewegungsdaten'!B:B,A818,'AV-Bewegungsdaten'!C:C),3)</f>
        <v>0</v>
      </c>
      <c r="Q818" s="324">
        <f>ROUND(SUMIF('AV-Bewegungsdaten'!B:B,$A818,'AV-Bewegungsdaten'!D:D),2)</f>
        <v>0</v>
      </c>
      <c r="T818" s="327"/>
      <c r="U818" s="326">
        <f>ROUND(SUMIF('DV-Bewegungsdaten'!B:B,Kategorien!A818,'DV-Bewegungsdaten'!D:D),3)</f>
        <v>0</v>
      </c>
      <c r="V818" s="324">
        <f>ROUND(SUMIF('DV-Bewegungsdaten'!B:B,Kategorien!A818,'DV-Bewegungsdaten'!E:E),3)</f>
        <v>0</v>
      </c>
      <c r="AD818" s="390">
        <f t="shared" si="157"/>
        <v>17.840999999999998</v>
      </c>
      <c r="AE818" s="390">
        <f t="shared" si="158"/>
        <v>18.497999999999998</v>
      </c>
      <c r="AF818" s="390">
        <f t="shared" si="159"/>
        <v>19.716999999999999</v>
      </c>
      <c r="AG818" s="390">
        <f t="shared" si="160"/>
        <v>19.083999999999996</v>
      </c>
      <c r="AH818" s="390">
        <f t="shared" si="161"/>
        <v>18.995999999999999</v>
      </c>
      <c r="AI818" s="390">
        <f t="shared" si="162"/>
        <v>19.527999999999999</v>
      </c>
      <c r="AJ818" s="390">
        <f t="shared" si="163"/>
        <v>18.810999999999996</v>
      </c>
      <c r="AK818" s="390">
        <f t="shared" si="164"/>
        <v>19.094999999999999</v>
      </c>
      <c r="AL818" s="390">
        <f t="shared" si="165"/>
        <v>19.204999999999998</v>
      </c>
      <c r="AM818" s="390">
        <f t="shared" si="166"/>
        <v>19.085999999999999</v>
      </c>
      <c r="AN818" s="390">
        <f t="shared" si="167"/>
        <v>18.68</v>
      </c>
      <c r="AO818" s="390">
        <f t="shared" si="168"/>
        <v>19.582999999999998</v>
      </c>
    </row>
    <row r="819" spans="1:41" ht="15" customHeight="1" x14ac:dyDescent="0.25">
      <c r="A819" s="127" t="s">
        <v>35</v>
      </c>
      <c r="B819" s="125" t="s">
        <v>2077</v>
      </c>
      <c r="C819" s="125" t="s">
        <v>4166</v>
      </c>
      <c r="D819" s="125" t="s">
        <v>1573</v>
      </c>
      <c r="E819" s="125" t="s">
        <v>2452</v>
      </c>
      <c r="F819" s="126">
        <v>22.67</v>
      </c>
      <c r="G819" s="126">
        <v>22.87</v>
      </c>
      <c r="H819" s="126">
        <v>18.14</v>
      </c>
      <c r="I819" s="126"/>
      <c r="J819" s="317"/>
      <c r="K819" s="323">
        <f>ROUND(SUMIF('VGT-Bewegungsdaten'!B:B,A819,'VGT-Bewegungsdaten'!C:C),3)</f>
        <v>0</v>
      </c>
      <c r="L819" s="324">
        <f>ROUND(SUMIF('VGT-Bewegungsdaten'!B:B,$A819,'VGT-Bewegungsdaten'!D:D),2)</f>
        <v>0</v>
      </c>
      <c r="N819" s="376" t="s">
        <v>4930</v>
      </c>
      <c r="O819" s="376" t="s">
        <v>4940</v>
      </c>
      <c r="P819" s="326">
        <f>ROUND(SUMIF('AV-Bewegungsdaten'!B:B,A819,'AV-Bewegungsdaten'!C:C),3)</f>
        <v>0</v>
      </c>
      <c r="Q819" s="324">
        <f>ROUND(SUMIF('AV-Bewegungsdaten'!B:B,$A819,'AV-Bewegungsdaten'!D:D),2)</f>
        <v>0</v>
      </c>
      <c r="T819" s="327"/>
      <c r="U819" s="326">
        <f>ROUND(SUMIF('DV-Bewegungsdaten'!B:B,Kategorien!A819,'DV-Bewegungsdaten'!D:D),3)</f>
        <v>0</v>
      </c>
      <c r="V819" s="324">
        <f>ROUND(SUMIF('DV-Bewegungsdaten'!B:B,Kategorien!A819,'DV-Bewegungsdaten'!E:E),3)</f>
        <v>0</v>
      </c>
      <c r="AD819" s="390">
        <f t="shared" si="157"/>
        <v>17.931000000000001</v>
      </c>
      <c r="AE819" s="390">
        <f t="shared" si="158"/>
        <v>18.588000000000001</v>
      </c>
      <c r="AF819" s="390">
        <f t="shared" si="159"/>
        <v>19.807000000000002</v>
      </c>
      <c r="AG819" s="390">
        <f t="shared" si="160"/>
        <v>19.173999999999999</v>
      </c>
      <c r="AH819" s="390">
        <f t="shared" si="161"/>
        <v>19.086000000000002</v>
      </c>
      <c r="AI819" s="390">
        <f t="shared" si="162"/>
        <v>19.618000000000002</v>
      </c>
      <c r="AJ819" s="390">
        <f t="shared" si="163"/>
        <v>18.901</v>
      </c>
      <c r="AK819" s="390">
        <f t="shared" si="164"/>
        <v>19.185000000000002</v>
      </c>
      <c r="AL819" s="390">
        <f t="shared" si="165"/>
        <v>19.295000000000002</v>
      </c>
      <c r="AM819" s="390">
        <f t="shared" si="166"/>
        <v>19.176000000000002</v>
      </c>
      <c r="AN819" s="390">
        <f t="shared" si="167"/>
        <v>18.770000000000003</v>
      </c>
      <c r="AO819" s="390">
        <f t="shared" si="168"/>
        <v>19.673000000000002</v>
      </c>
    </row>
    <row r="820" spans="1:41" ht="15" customHeight="1" x14ac:dyDescent="0.25">
      <c r="A820" s="127" t="s">
        <v>36</v>
      </c>
      <c r="B820" s="125" t="s">
        <v>2077</v>
      </c>
      <c r="C820" s="125" t="s">
        <v>4166</v>
      </c>
      <c r="D820" s="125" t="s">
        <v>37</v>
      </c>
      <c r="E820" s="125" t="s">
        <v>2455</v>
      </c>
      <c r="F820" s="126">
        <v>24.67</v>
      </c>
      <c r="G820" s="126">
        <v>24.87</v>
      </c>
      <c r="H820" s="126">
        <v>19.739999999999998</v>
      </c>
      <c r="I820" s="126"/>
      <c r="J820" s="317"/>
      <c r="K820" s="323">
        <f>ROUND(SUMIF('VGT-Bewegungsdaten'!B:B,A820,'VGT-Bewegungsdaten'!C:C),3)</f>
        <v>0</v>
      </c>
      <c r="L820" s="324">
        <f>ROUND(SUMIF('VGT-Bewegungsdaten'!B:B,$A820,'VGT-Bewegungsdaten'!D:D),2)</f>
        <v>0</v>
      </c>
      <c r="N820" s="376" t="s">
        <v>4930</v>
      </c>
      <c r="O820" s="376" t="s">
        <v>4940</v>
      </c>
      <c r="P820" s="326">
        <f>ROUND(SUMIF('AV-Bewegungsdaten'!B:B,A820,'AV-Bewegungsdaten'!C:C),3)</f>
        <v>0</v>
      </c>
      <c r="Q820" s="324">
        <f>ROUND(SUMIF('AV-Bewegungsdaten'!B:B,$A820,'AV-Bewegungsdaten'!D:D),2)</f>
        <v>0</v>
      </c>
      <c r="T820" s="327"/>
      <c r="U820" s="326">
        <f>ROUND(SUMIF('DV-Bewegungsdaten'!B:B,Kategorien!A820,'DV-Bewegungsdaten'!D:D),3)</f>
        <v>0</v>
      </c>
      <c r="V820" s="324">
        <f>ROUND(SUMIF('DV-Bewegungsdaten'!B:B,Kategorien!A820,'DV-Bewegungsdaten'!E:E),3)</f>
        <v>0</v>
      </c>
      <c r="AD820" s="390">
        <f t="shared" si="157"/>
        <v>19.931000000000001</v>
      </c>
      <c r="AE820" s="390">
        <f t="shared" si="158"/>
        <v>20.588000000000001</v>
      </c>
      <c r="AF820" s="390">
        <f t="shared" si="159"/>
        <v>21.807000000000002</v>
      </c>
      <c r="AG820" s="390">
        <f t="shared" si="160"/>
        <v>21.173999999999999</v>
      </c>
      <c r="AH820" s="390">
        <f t="shared" si="161"/>
        <v>21.086000000000002</v>
      </c>
      <c r="AI820" s="390">
        <f t="shared" si="162"/>
        <v>21.618000000000002</v>
      </c>
      <c r="AJ820" s="390">
        <f t="shared" si="163"/>
        <v>20.901</v>
      </c>
      <c r="AK820" s="390">
        <f t="shared" si="164"/>
        <v>21.185000000000002</v>
      </c>
      <c r="AL820" s="390">
        <f t="shared" si="165"/>
        <v>21.295000000000002</v>
      </c>
      <c r="AM820" s="390">
        <f t="shared" si="166"/>
        <v>21.176000000000002</v>
      </c>
      <c r="AN820" s="390">
        <f t="shared" si="167"/>
        <v>20.770000000000003</v>
      </c>
      <c r="AO820" s="390">
        <f t="shared" si="168"/>
        <v>21.673000000000002</v>
      </c>
    </row>
    <row r="821" spans="1:41" ht="15" customHeight="1" x14ac:dyDescent="0.25">
      <c r="A821" s="127" t="s">
        <v>38</v>
      </c>
      <c r="B821" s="125" t="s">
        <v>2077</v>
      </c>
      <c r="C821" s="125" t="s">
        <v>4166</v>
      </c>
      <c r="D821" s="125" t="s">
        <v>1575</v>
      </c>
      <c r="E821" s="125" t="s">
        <v>1538</v>
      </c>
      <c r="F821" s="126">
        <v>25.67</v>
      </c>
      <c r="G821" s="126">
        <v>25.87</v>
      </c>
      <c r="H821" s="126">
        <v>20.54</v>
      </c>
      <c r="I821" s="126"/>
      <c r="J821" s="317"/>
      <c r="K821" s="323">
        <f>ROUND(SUMIF('VGT-Bewegungsdaten'!B:B,A821,'VGT-Bewegungsdaten'!C:C),3)</f>
        <v>0</v>
      </c>
      <c r="L821" s="324">
        <f>ROUND(SUMIF('VGT-Bewegungsdaten'!B:B,$A821,'VGT-Bewegungsdaten'!D:D),2)</f>
        <v>0</v>
      </c>
      <c r="N821" s="376" t="s">
        <v>4930</v>
      </c>
      <c r="O821" s="376" t="s">
        <v>4940</v>
      </c>
      <c r="P821" s="326">
        <f>ROUND(SUMIF('AV-Bewegungsdaten'!B:B,A821,'AV-Bewegungsdaten'!C:C),3)</f>
        <v>0</v>
      </c>
      <c r="Q821" s="324">
        <f>ROUND(SUMIF('AV-Bewegungsdaten'!B:B,$A821,'AV-Bewegungsdaten'!D:D),2)</f>
        <v>0</v>
      </c>
      <c r="T821" s="327"/>
      <c r="U821" s="326">
        <f>ROUND(SUMIF('DV-Bewegungsdaten'!B:B,Kategorien!A821,'DV-Bewegungsdaten'!D:D),3)</f>
        <v>0</v>
      </c>
      <c r="V821" s="324">
        <f>ROUND(SUMIF('DV-Bewegungsdaten'!B:B,Kategorien!A821,'DV-Bewegungsdaten'!E:E),3)</f>
        <v>0</v>
      </c>
      <c r="AD821" s="390">
        <f t="shared" si="157"/>
        <v>20.931000000000001</v>
      </c>
      <c r="AE821" s="390">
        <f t="shared" si="158"/>
        <v>21.588000000000001</v>
      </c>
      <c r="AF821" s="390">
        <f t="shared" si="159"/>
        <v>22.807000000000002</v>
      </c>
      <c r="AG821" s="390">
        <f t="shared" si="160"/>
        <v>22.173999999999999</v>
      </c>
      <c r="AH821" s="390">
        <f t="shared" si="161"/>
        <v>22.086000000000002</v>
      </c>
      <c r="AI821" s="390">
        <f t="shared" si="162"/>
        <v>22.618000000000002</v>
      </c>
      <c r="AJ821" s="390">
        <f t="shared" si="163"/>
        <v>21.901</v>
      </c>
      <c r="AK821" s="390">
        <f t="shared" si="164"/>
        <v>22.185000000000002</v>
      </c>
      <c r="AL821" s="390">
        <f t="shared" si="165"/>
        <v>22.295000000000002</v>
      </c>
      <c r="AM821" s="390">
        <f t="shared" si="166"/>
        <v>22.176000000000002</v>
      </c>
      <c r="AN821" s="390">
        <f t="shared" si="167"/>
        <v>21.770000000000003</v>
      </c>
      <c r="AO821" s="390">
        <f t="shared" si="168"/>
        <v>22.673000000000002</v>
      </c>
    </row>
    <row r="822" spans="1:41" ht="15" customHeight="1" x14ac:dyDescent="0.25">
      <c r="A822" s="127" t="s">
        <v>39</v>
      </c>
      <c r="B822" s="125" t="s">
        <v>2077</v>
      </c>
      <c r="C822" s="125" t="s">
        <v>4166</v>
      </c>
      <c r="D822" s="125" t="s">
        <v>40</v>
      </c>
      <c r="E822" s="125" t="s">
        <v>1541</v>
      </c>
      <c r="F822" s="126">
        <v>25.67</v>
      </c>
      <c r="G822" s="126">
        <v>25.87</v>
      </c>
      <c r="H822" s="126">
        <v>20.54</v>
      </c>
      <c r="I822" s="126"/>
      <c r="J822" s="317"/>
      <c r="K822" s="323">
        <f>ROUND(SUMIF('VGT-Bewegungsdaten'!B:B,A822,'VGT-Bewegungsdaten'!C:C),3)</f>
        <v>0</v>
      </c>
      <c r="L822" s="324">
        <f>ROUND(SUMIF('VGT-Bewegungsdaten'!B:B,$A822,'VGT-Bewegungsdaten'!D:D),2)</f>
        <v>0</v>
      </c>
      <c r="N822" s="376" t="s">
        <v>4930</v>
      </c>
      <c r="O822" s="376" t="s">
        <v>4940</v>
      </c>
      <c r="P822" s="326">
        <f>ROUND(SUMIF('AV-Bewegungsdaten'!B:B,A822,'AV-Bewegungsdaten'!C:C),3)</f>
        <v>0</v>
      </c>
      <c r="Q822" s="324">
        <f>ROUND(SUMIF('AV-Bewegungsdaten'!B:B,$A822,'AV-Bewegungsdaten'!D:D),2)</f>
        <v>0</v>
      </c>
      <c r="T822" s="327"/>
      <c r="U822" s="326">
        <f>ROUND(SUMIF('DV-Bewegungsdaten'!B:B,Kategorien!A822,'DV-Bewegungsdaten'!D:D),3)</f>
        <v>0</v>
      </c>
      <c r="V822" s="324">
        <f>ROUND(SUMIF('DV-Bewegungsdaten'!B:B,Kategorien!A822,'DV-Bewegungsdaten'!E:E),3)</f>
        <v>0</v>
      </c>
      <c r="AD822" s="390">
        <f t="shared" si="157"/>
        <v>20.931000000000001</v>
      </c>
      <c r="AE822" s="390">
        <f t="shared" si="158"/>
        <v>21.588000000000001</v>
      </c>
      <c r="AF822" s="390">
        <f t="shared" si="159"/>
        <v>22.807000000000002</v>
      </c>
      <c r="AG822" s="390">
        <f t="shared" si="160"/>
        <v>22.173999999999999</v>
      </c>
      <c r="AH822" s="390">
        <f t="shared" si="161"/>
        <v>22.086000000000002</v>
      </c>
      <c r="AI822" s="390">
        <f t="shared" si="162"/>
        <v>22.618000000000002</v>
      </c>
      <c r="AJ822" s="390">
        <f t="shared" si="163"/>
        <v>21.901</v>
      </c>
      <c r="AK822" s="390">
        <f t="shared" si="164"/>
        <v>22.185000000000002</v>
      </c>
      <c r="AL822" s="390">
        <f t="shared" si="165"/>
        <v>22.295000000000002</v>
      </c>
      <c r="AM822" s="390">
        <f t="shared" si="166"/>
        <v>22.176000000000002</v>
      </c>
      <c r="AN822" s="390">
        <f t="shared" si="167"/>
        <v>21.770000000000003</v>
      </c>
      <c r="AO822" s="390">
        <f t="shared" si="168"/>
        <v>22.673000000000002</v>
      </c>
    </row>
    <row r="823" spans="1:41" ht="15" customHeight="1" x14ac:dyDescent="0.25">
      <c r="A823" s="127" t="s">
        <v>2670</v>
      </c>
      <c r="B823" s="125" t="s">
        <v>2077</v>
      </c>
      <c r="C823" s="125" t="s">
        <v>4166</v>
      </c>
      <c r="D823" s="125" t="s">
        <v>2671</v>
      </c>
      <c r="E823" s="125" t="s">
        <v>2545</v>
      </c>
      <c r="F823" s="126">
        <v>25.64</v>
      </c>
      <c r="G823" s="126">
        <v>25.84</v>
      </c>
      <c r="H823" s="126">
        <v>20.51</v>
      </c>
      <c r="I823" s="126"/>
      <c r="J823" s="317"/>
      <c r="K823" s="323">
        <f>ROUND(SUMIF('VGT-Bewegungsdaten'!B:B,A823,'VGT-Bewegungsdaten'!C:C),3)</f>
        <v>0</v>
      </c>
      <c r="L823" s="324">
        <f>ROUND(SUMIF('VGT-Bewegungsdaten'!B:B,$A823,'VGT-Bewegungsdaten'!D:D),2)</f>
        <v>0</v>
      </c>
      <c r="N823" s="376" t="s">
        <v>4930</v>
      </c>
      <c r="O823" s="376" t="s">
        <v>4940</v>
      </c>
      <c r="P823" s="326">
        <f>ROUND(SUMIF('AV-Bewegungsdaten'!B:B,A823,'AV-Bewegungsdaten'!C:C),3)</f>
        <v>0</v>
      </c>
      <c r="Q823" s="324">
        <f>ROUND(SUMIF('AV-Bewegungsdaten'!B:B,$A823,'AV-Bewegungsdaten'!D:D),2)</f>
        <v>0</v>
      </c>
      <c r="T823" s="327"/>
      <c r="U823" s="326">
        <f>ROUND(SUMIF('DV-Bewegungsdaten'!B:B,Kategorien!A823,'DV-Bewegungsdaten'!D:D),3)</f>
        <v>0</v>
      </c>
      <c r="V823" s="324">
        <f>ROUND(SUMIF('DV-Bewegungsdaten'!B:B,Kategorien!A823,'DV-Bewegungsdaten'!E:E),3)</f>
        <v>0</v>
      </c>
      <c r="AD823" s="390">
        <f t="shared" si="157"/>
        <v>20.901</v>
      </c>
      <c r="AE823" s="390">
        <f t="shared" si="158"/>
        <v>21.558</v>
      </c>
      <c r="AF823" s="390">
        <f t="shared" si="159"/>
        <v>22.777000000000001</v>
      </c>
      <c r="AG823" s="390">
        <f t="shared" si="160"/>
        <v>22.143999999999998</v>
      </c>
      <c r="AH823" s="390">
        <f t="shared" si="161"/>
        <v>22.056000000000001</v>
      </c>
      <c r="AI823" s="390">
        <f t="shared" si="162"/>
        <v>22.588000000000001</v>
      </c>
      <c r="AJ823" s="390">
        <f t="shared" si="163"/>
        <v>21.870999999999999</v>
      </c>
      <c r="AK823" s="390">
        <f t="shared" si="164"/>
        <v>22.155000000000001</v>
      </c>
      <c r="AL823" s="390">
        <f t="shared" si="165"/>
        <v>22.265000000000001</v>
      </c>
      <c r="AM823" s="390">
        <f t="shared" si="166"/>
        <v>22.146000000000001</v>
      </c>
      <c r="AN823" s="390">
        <f t="shared" si="167"/>
        <v>21.740000000000002</v>
      </c>
      <c r="AO823" s="390">
        <f t="shared" si="168"/>
        <v>22.643000000000001</v>
      </c>
    </row>
    <row r="824" spans="1:41" ht="15" customHeight="1" x14ac:dyDescent="0.25">
      <c r="A824" s="127" t="s">
        <v>3414</v>
      </c>
      <c r="B824" s="125" t="s">
        <v>2077</v>
      </c>
      <c r="C824" s="125" t="s">
        <v>4166</v>
      </c>
      <c r="D824" s="125" t="s">
        <v>3415</v>
      </c>
      <c r="E824" s="125" t="s">
        <v>3289</v>
      </c>
      <c r="F824" s="126">
        <v>25.61</v>
      </c>
      <c r="G824" s="126">
        <v>25.81</v>
      </c>
      <c r="H824" s="126">
        <v>20.49</v>
      </c>
      <c r="I824" s="126"/>
      <c r="J824" s="317"/>
      <c r="K824" s="323">
        <f>ROUND(SUMIF('VGT-Bewegungsdaten'!B:B,A824,'VGT-Bewegungsdaten'!C:C),3)</f>
        <v>0</v>
      </c>
      <c r="L824" s="324">
        <f>ROUND(SUMIF('VGT-Bewegungsdaten'!B:B,$A824,'VGT-Bewegungsdaten'!D:D),2)</f>
        <v>0</v>
      </c>
      <c r="N824" s="376" t="s">
        <v>4930</v>
      </c>
      <c r="O824" s="376" t="s">
        <v>4940</v>
      </c>
      <c r="P824" s="326">
        <f>ROUND(SUMIF('AV-Bewegungsdaten'!B:B,A824,'AV-Bewegungsdaten'!C:C),3)</f>
        <v>0</v>
      </c>
      <c r="Q824" s="324">
        <f>ROUND(SUMIF('AV-Bewegungsdaten'!B:B,$A824,'AV-Bewegungsdaten'!D:D),2)</f>
        <v>0</v>
      </c>
      <c r="T824" s="327"/>
      <c r="U824" s="326">
        <f>ROUND(SUMIF('DV-Bewegungsdaten'!B:B,Kategorien!A824,'DV-Bewegungsdaten'!D:D),3)</f>
        <v>0</v>
      </c>
      <c r="V824" s="324">
        <f>ROUND(SUMIF('DV-Bewegungsdaten'!B:B,Kategorien!A824,'DV-Bewegungsdaten'!E:E),3)</f>
        <v>0</v>
      </c>
      <c r="AD824" s="390">
        <f t="shared" si="157"/>
        <v>20.870999999999999</v>
      </c>
      <c r="AE824" s="390">
        <f t="shared" si="158"/>
        <v>21.527999999999999</v>
      </c>
      <c r="AF824" s="390">
        <f t="shared" si="159"/>
        <v>22.747</v>
      </c>
      <c r="AG824" s="390">
        <f t="shared" si="160"/>
        <v>22.113999999999997</v>
      </c>
      <c r="AH824" s="390">
        <f t="shared" si="161"/>
        <v>22.026</v>
      </c>
      <c r="AI824" s="390">
        <f t="shared" si="162"/>
        <v>22.558</v>
      </c>
      <c r="AJ824" s="390">
        <f t="shared" si="163"/>
        <v>21.840999999999998</v>
      </c>
      <c r="AK824" s="390">
        <f t="shared" si="164"/>
        <v>22.125</v>
      </c>
      <c r="AL824" s="390">
        <f t="shared" si="165"/>
        <v>22.234999999999999</v>
      </c>
      <c r="AM824" s="390">
        <f t="shared" si="166"/>
        <v>22.116</v>
      </c>
      <c r="AN824" s="390">
        <f t="shared" si="167"/>
        <v>21.71</v>
      </c>
      <c r="AO824" s="390">
        <f t="shared" si="168"/>
        <v>22.613</v>
      </c>
    </row>
    <row r="825" spans="1:41" ht="15" customHeight="1" x14ac:dyDescent="0.25">
      <c r="A825" s="127" t="s">
        <v>4177</v>
      </c>
      <c r="B825" s="125" t="s">
        <v>2077</v>
      </c>
      <c r="C825" s="125" t="s">
        <v>4166</v>
      </c>
      <c r="D825" s="125" t="s">
        <v>4178</v>
      </c>
      <c r="E825" s="125" t="s">
        <v>4051</v>
      </c>
      <c r="F825" s="126">
        <v>25.58</v>
      </c>
      <c r="G825" s="126">
        <v>25.779999999999998</v>
      </c>
      <c r="H825" s="126">
        <v>20.46</v>
      </c>
      <c r="I825" s="126"/>
      <c r="J825" s="317"/>
      <c r="K825" s="323">
        <f>ROUND(SUMIF('VGT-Bewegungsdaten'!B:B,A825,'VGT-Bewegungsdaten'!C:C),3)</f>
        <v>0</v>
      </c>
      <c r="L825" s="324">
        <f>ROUND(SUMIF('VGT-Bewegungsdaten'!B:B,$A825,'VGT-Bewegungsdaten'!D:D),2)</f>
        <v>0</v>
      </c>
      <c r="N825" s="376" t="s">
        <v>4930</v>
      </c>
      <c r="O825" s="376" t="s">
        <v>4940</v>
      </c>
      <c r="P825" s="326">
        <f>ROUND(SUMIF('AV-Bewegungsdaten'!B:B,A825,'AV-Bewegungsdaten'!C:C),3)</f>
        <v>0</v>
      </c>
      <c r="Q825" s="324">
        <f>ROUND(SUMIF('AV-Bewegungsdaten'!B:B,$A825,'AV-Bewegungsdaten'!D:D),2)</f>
        <v>0</v>
      </c>
      <c r="T825" s="327"/>
      <c r="U825" s="326">
        <f>ROUND(SUMIF('DV-Bewegungsdaten'!B:B,Kategorien!A825,'DV-Bewegungsdaten'!D:D),3)</f>
        <v>0</v>
      </c>
      <c r="V825" s="324">
        <f>ROUND(SUMIF('DV-Bewegungsdaten'!B:B,Kategorien!A825,'DV-Bewegungsdaten'!E:E),3)</f>
        <v>0</v>
      </c>
      <c r="AD825" s="390">
        <f t="shared" si="157"/>
        <v>20.840999999999998</v>
      </c>
      <c r="AE825" s="390">
        <f t="shared" si="158"/>
        <v>21.497999999999998</v>
      </c>
      <c r="AF825" s="390">
        <f t="shared" si="159"/>
        <v>22.716999999999999</v>
      </c>
      <c r="AG825" s="390">
        <f t="shared" si="160"/>
        <v>22.083999999999996</v>
      </c>
      <c r="AH825" s="390">
        <f t="shared" si="161"/>
        <v>21.995999999999999</v>
      </c>
      <c r="AI825" s="390">
        <f t="shared" si="162"/>
        <v>22.527999999999999</v>
      </c>
      <c r="AJ825" s="390">
        <f t="shared" si="163"/>
        <v>21.810999999999996</v>
      </c>
      <c r="AK825" s="390">
        <f t="shared" si="164"/>
        <v>22.094999999999999</v>
      </c>
      <c r="AL825" s="390">
        <f t="shared" si="165"/>
        <v>22.204999999999998</v>
      </c>
      <c r="AM825" s="390">
        <f t="shared" si="166"/>
        <v>22.085999999999999</v>
      </c>
      <c r="AN825" s="390">
        <f t="shared" si="167"/>
        <v>21.68</v>
      </c>
      <c r="AO825" s="390">
        <f t="shared" si="168"/>
        <v>22.582999999999998</v>
      </c>
    </row>
    <row r="826" spans="1:41" ht="15" customHeight="1" x14ac:dyDescent="0.25">
      <c r="A826" s="127" t="s">
        <v>41</v>
      </c>
      <c r="B826" s="125" t="s">
        <v>2077</v>
      </c>
      <c r="C826" s="125" t="s">
        <v>4166</v>
      </c>
      <c r="D826" s="125" t="s">
        <v>1579</v>
      </c>
      <c r="E826" s="125" t="s">
        <v>2452</v>
      </c>
      <c r="F826" s="126">
        <v>23.67</v>
      </c>
      <c r="G826" s="126">
        <v>23.87</v>
      </c>
      <c r="H826" s="126">
        <v>18.940000000000001</v>
      </c>
      <c r="I826" s="126"/>
      <c r="J826" s="317"/>
      <c r="K826" s="323">
        <f>ROUND(SUMIF('VGT-Bewegungsdaten'!B:B,A826,'VGT-Bewegungsdaten'!C:C),3)</f>
        <v>0</v>
      </c>
      <c r="L826" s="324">
        <f>ROUND(SUMIF('VGT-Bewegungsdaten'!B:B,$A826,'VGT-Bewegungsdaten'!D:D),2)</f>
        <v>0</v>
      </c>
      <c r="N826" s="376" t="s">
        <v>4930</v>
      </c>
      <c r="O826" s="376" t="s">
        <v>4940</v>
      </c>
      <c r="P826" s="326">
        <f>ROUND(SUMIF('AV-Bewegungsdaten'!B:B,A826,'AV-Bewegungsdaten'!C:C),3)</f>
        <v>0</v>
      </c>
      <c r="Q826" s="324">
        <f>ROUND(SUMIF('AV-Bewegungsdaten'!B:B,$A826,'AV-Bewegungsdaten'!D:D),2)</f>
        <v>0</v>
      </c>
      <c r="T826" s="327"/>
      <c r="U826" s="326">
        <f>ROUND(SUMIF('DV-Bewegungsdaten'!B:B,Kategorien!A826,'DV-Bewegungsdaten'!D:D),3)</f>
        <v>0</v>
      </c>
      <c r="V826" s="324">
        <f>ROUND(SUMIF('DV-Bewegungsdaten'!B:B,Kategorien!A826,'DV-Bewegungsdaten'!E:E),3)</f>
        <v>0</v>
      </c>
      <c r="AD826" s="390">
        <f t="shared" si="157"/>
        <v>18.931000000000001</v>
      </c>
      <c r="AE826" s="390">
        <f t="shared" si="158"/>
        <v>19.588000000000001</v>
      </c>
      <c r="AF826" s="390">
        <f t="shared" si="159"/>
        <v>20.807000000000002</v>
      </c>
      <c r="AG826" s="390">
        <f t="shared" si="160"/>
        <v>20.173999999999999</v>
      </c>
      <c r="AH826" s="390">
        <f t="shared" si="161"/>
        <v>20.086000000000002</v>
      </c>
      <c r="AI826" s="390">
        <f t="shared" si="162"/>
        <v>20.618000000000002</v>
      </c>
      <c r="AJ826" s="390">
        <f t="shared" si="163"/>
        <v>19.901</v>
      </c>
      <c r="AK826" s="390">
        <f t="shared" si="164"/>
        <v>20.185000000000002</v>
      </c>
      <c r="AL826" s="390">
        <f t="shared" si="165"/>
        <v>20.295000000000002</v>
      </c>
      <c r="AM826" s="390">
        <f t="shared" si="166"/>
        <v>20.176000000000002</v>
      </c>
      <c r="AN826" s="390">
        <f t="shared" si="167"/>
        <v>19.770000000000003</v>
      </c>
      <c r="AO826" s="390">
        <f t="shared" si="168"/>
        <v>20.673000000000002</v>
      </c>
    </row>
    <row r="827" spans="1:41" ht="15" customHeight="1" x14ac:dyDescent="0.25">
      <c r="A827" s="127" t="s">
        <v>42</v>
      </c>
      <c r="B827" s="125" t="s">
        <v>2077</v>
      </c>
      <c r="C827" s="125" t="s">
        <v>4166</v>
      </c>
      <c r="D827" s="125" t="s">
        <v>43</v>
      </c>
      <c r="E827" s="125" t="s">
        <v>2455</v>
      </c>
      <c r="F827" s="126">
        <v>25.67</v>
      </c>
      <c r="G827" s="126">
        <v>25.87</v>
      </c>
      <c r="H827" s="126">
        <v>20.54</v>
      </c>
      <c r="I827" s="126"/>
      <c r="J827" s="317"/>
      <c r="K827" s="323">
        <f>ROUND(SUMIF('VGT-Bewegungsdaten'!B:B,A827,'VGT-Bewegungsdaten'!C:C),3)</f>
        <v>0</v>
      </c>
      <c r="L827" s="324">
        <f>ROUND(SUMIF('VGT-Bewegungsdaten'!B:B,$A827,'VGT-Bewegungsdaten'!D:D),2)</f>
        <v>0</v>
      </c>
      <c r="N827" s="376" t="s">
        <v>4930</v>
      </c>
      <c r="O827" s="376" t="s">
        <v>4940</v>
      </c>
      <c r="P827" s="326">
        <f>ROUND(SUMIF('AV-Bewegungsdaten'!B:B,A827,'AV-Bewegungsdaten'!C:C),3)</f>
        <v>0</v>
      </c>
      <c r="Q827" s="324">
        <f>ROUND(SUMIF('AV-Bewegungsdaten'!B:B,$A827,'AV-Bewegungsdaten'!D:D),2)</f>
        <v>0</v>
      </c>
      <c r="T827" s="327"/>
      <c r="U827" s="326">
        <f>ROUND(SUMIF('DV-Bewegungsdaten'!B:B,Kategorien!A827,'DV-Bewegungsdaten'!D:D),3)</f>
        <v>0</v>
      </c>
      <c r="V827" s="324">
        <f>ROUND(SUMIF('DV-Bewegungsdaten'!B:B,Kategorien!A827,'DV-Bewegungsdaten'!E:E),3)</f>
        <v>0</v>
      </c>
      <c r="AD827" s="390">
        <f t="shared" si="157"/>
        <v>20.931000000000001</v>
      </c>
      <c r="AE827" s="390">
        <f t="shared" si="158"/>
        <v>21.588000000000001</v>
      </c>
      <c r="AF827" s="390">
        <f t="shared" si="159"/>
        <v>22.807000000000002</v>
      </c>
      <c r="AG827" s="390">
        <f t="shared" si="160"/>
        <v>22.173999999999999</v>
      </c>
      <c r="AH827" s="390">
        <f t="shared" si="161"/>
        <v>22.086000000000002</v>
      </c>
      <c r="AI827" s="390">
        <f t="shared" si="162"/>
        <v>22.618000000000002</v>
      </c>
      <c r="AJ827" s="390">
        <f t="shared" si="163"/>
        <v>21.901</v>
      </c>
      <c r="AK827" s="390">
        <f t="shared" si="164"/>
        <v>22.185000000000002</v>
      </c>
      <c r="AL827" s="390">
        <f t="shared" si="165"/>
        <v>22.295000000000002</v>
      </c>
      <c r="AM827" s="390">
        <f t="shared" si="166"/>
        <v>22.176000000000002</v>
      </c>
      <c r="AN827" s="390">
        <f t="shared" si="167"/>
        <v>21.770000000000003</v>
      </c>
      <c r="AO827" s="390">
        <f t="shared" si="168"/>
        <v>22.673000000000002</v>
      </c>
    </row>
    <row r="828" spans="1:41" ht="15" customHeight="1" x14ac:dyDescent="0.25">
      <c r="A828" s="127" t="s">
        <v>44</v>
      </c>
      <c r="B828" s="125" t="s">
        <v>2077</v>
      </c>
      <c r="C828" s="125" t="s">
        <v>4166</v>
      </c>
      <c r="D828" s="125" t="s">
        <v>1581</v>
      </c>
      <c r="E828" s="125" t="s">
        <v>1538</v>
      </c>
      <c r="F828" s="126">
        <v>26.67</v>
      </c>
      <c r="G828" s="126">
        <v>26.87</v>
      </c>
      <c r="H828" s="126">
        <v>21.34</v>
      </c>
      <c r="I828" s="126"/>
      <c r="J828" s="317"/>
      <c r="K828" s="323">
        <f>ROUND(SUMIF('VGT-Bewegungsdaten'!B:B,A828,'VGT-Bewegungsdaten'!C:C),3)</f>
        <v>0</v>
      </c>
      <c r="L828" s="324">
        <f>ROUND(SUMIF('VGT-Bewegungsdaten'!B:B,$A828,'VGT-Bewegungsdaten'!D:D),2)</f>
        <v>0</v>
      </c>
      <c r="N828" s="376" t="s">
        <v>4930</v>
      </c>
      <c r="O828" s="376" t="s">
        <v>4940</v>
      </c>
      <c r="P828" s="326">
        <f>ROUND(SUMIF('AV-Bewegungsdaten'!B:B,A828,'AV-Bewegungsdaten'!C:C),3)</f>
        <v>0</v>
      </c>
      <c r="Q828" s="324">
        <f>ROUND(SUMIF('AV-Bewegungsdaten'!B:B,$A828,'AV-Bewegungsdaten'!D:D),2)</f>
        <v>0</v>
      </c>
      <c r="T828" s="327"/>
      <c r="U828" s="326">
        <f>ROUND(SUMIF('DV-Bewegungsdaten'!B:B,Kategorien!A828,'DV-Bewegungsdaten'!D:D),3)</f>
        <v>0</v>
      </c>
      <c r="V828" s="324">
        <f>ROUND(SUMIF('DV-Bewegungsdaten'!B:B,Kategorien!A828,'DV-Bewegungsdaten'!E:E),3)</f>
        <v>0</v>
      </c>
      <c r="AD828" s="390">
        <f t="shared" si="157"/>
        <v>21.931000000000001</v>
      </c>
      <c r="AE828" s="390">
        <f t="shared" si="158"/>
        <v>22.588000000000001</v>
      </c>
      <c r="AF828" s="390">
        <f t="shared" si="159"/>
        <v>23.807000000000002</v>
      </c>
      <c r="AG828" s="390">
        <f t="shared" si="160"/>
        <v>23.173999999999999</v>
      </c>
      <c r="AH828" s="390">
        <f t="shared" si="161"/>
        <v>23.086000000000002</v>
      </c>
      <c r="AI828" s="390">
        <f t="shared" si="162"/>
        <v>23.618000000000002</v>
      </c>
      <c r="AJ828" s="390">
        <f t="shared" si="163"/>
        <v>22.901</v>
      </c>
      <c r="AK828" s="390">
        <f t="shared" si="164"/>
        <v>23.185000000000002</v>
      </c>
      <c r="AL828" s="390">
        <f t="shared" si="165"/>
        <v>23.295000000000002</v>
      </c>
      <c r="AM828" s="390">
        <f t="shared" si="166"/>
        <v>23.176000000000002</v>
      </c>
      <c r="AN828" s="390">
        <f t="shared" si="167"/>
        <v>22.770000000000003</v>
      </c>
      <c r="AO828" s="390">
        <f t="shared" si="168"/>
        <v>23.673000000000002</v>
      </c>
    </row>
    <row r="829" spans="1:41" ht="15" customHeight="1" x14ac:dyDescent="0.25">
      <c r="A829" s="127" t="s">
        <v>45</v>
      </c>
      <c r="B829" s="125" t="s">
        <v>2077</v>
      </c>
      <c r="C829" s="125" t="s">
        <v>4166</v>
      </c>
      <c r="D829" s="125" t="s">
        <v>1583</v>
      </c>
      <c r="E829" s="125" t="s">
        <v>1541</v>
      </c>
      <c r="F829" s="126">
        <v>26.67</v>
      </c>
      <c r="G829" s="126">
        <v>26.87</v>
      </c>
      <c r="H829" s="126">
        <v>21.34</v>
      </c>
      <c r="I829" s="126"/>
      <c r="J829" s="317"/>
      <c r="K829" s="323">
        <f>ROUND(SUMIF('VGT-Bewegungsdaten'!B:B,A829,'VGT-Bewegungsdaten'!C:C),3)</f>
        <v>0</v>
      </c>
      <c r="L829" s="324">
        <f>ROUND(SUMIF('VGT-Bewegungsdaten'!B:B,$A829,'VGT-Bewegungsdaten'!D:D),2)</f>
        <v>0</v>
      </c>
      <c r="N829" s="376" t="s">
        <v>4930</v>
      </c>
      <c r="O829" s="376" t="s">
        <v>4940</v>
      </c>
      <c r="P829" s="326">
        <f>ROUND(SUMIF('AV-Bewegungsdaten'!B:B,A829,'AV-Bewegungsdaten'!C:C),3)</f>
        <v>0</v>
      </c>
      <c r="Q829" s="324">
        <f>ROUND(SUMIF('AV-Bewegungsdaten'!B:B,$A829,'AV-Bewegungsdaten'!D:D),2)</f>
        <v>0</v>
      </c>
      <c r="T829" s="327"/>
      <c r="U829" s="326">
        <f>ROUND(SUMIF('DV-Bewegungsdaten'!B:B,Kategorien!A829,'DV-Bewegungsdaten'!D:D),3)</f>
        <v>0</v>
      </c>
      <c r="V829" s="324">
        <f>ROUND(SUMIF('DV-Bewegungsdaten'!B:B,Kategorien!A829,'DV-Bewegungsdaten'!E:E),3)</f>
        <v>0</v>
      </c>
      <c r="AD829" s="390">
        <f t="shared" si="157"/>
        <v>21.931000000000001</v>
      </c>
      <c r="AE829" s="390">
        <f t="shared" si="158"/>
        <v>22.588000000000001</v>
      </c>
      <c r="AF829" s="390">
        <f t="shared" si="159"/>
        <v>23.807000000000002</v>
      </c>
      <c r="AG829" s="390">
        <f t="shared" si="160"/>
        <v>23.173999999999999</v>
      </c>
      <c r="AH829" s="390">
        <f t="shared" si="161"/>
        <v>23.086000000000002</v>
      </c>
      <c r="AI829" s="390">
        <f t="shared" si="162"/>
        <v>23.618000000000002</v>
      </c>
      <c r="AJ829" s="390">
        <f t="shared" si="163"/>
        <v>22.901</v>
      </c>
      <c r="AK829" s="390">
        <f t="shared" si="164"/>
        <v>23.185000000000002</v>
      </c>
      <c r="AL829" s="390">
        <f t="shared" si="165"/>
        <v>23.295000000000002</v>
      </c>
      <c r="AM829" s="390">
        <f t="shared" si="166"/>
        <v>23.176000000000002</v>
      </c>
      <c r="AN829" s="390">
        <f t="shared" si="167"/>
        <v>22.770000000000003</v>
      </c>
      <c r="AO829" s="390">
        <f t="shared" si="168"/>
        <v>23.673000000000002</v>
      </c>
    </row>
    <row r="830" spans="1:41" ht="15" customHeight="1" x14ac:dyDescent="0.25">
      <c r="A830" s="127" t="s">
        <v>2672</v>
      </c>
      <c r="B830" s="125" t="s">
        <v>2077</v>
      </c>
      <c r="C830" s="125" t="s">
        <v>4166</v>
      </c>
      <c r="D830" s="125" t="s">
        <v>2559</v>
      </c>
      <c r="E830" s="125" t="s">
        <v>2545</v>
      </c>
      <c r="F830" s="126">
        <v>26.64</v>
      </c>
      <c r="G830" s="126">
        <v>26.84</v>
      </c>
      <c r="H830" s="126">
        <v>21.31</v>
      </c>
      <c r="I830" s="126"/>
      <c r="J830" s="317"/>
      <c r="K830" s="323">
        <f>ROUND(SUMIF('VGT-Bewegungsdaten'!B:B,A830,'VGT-Bewegungsdaten'!C:C),3)</f>
        <v>0</v>
      </c>
      <c r="L830" s="324">
        <f>ROUND(SUMIF('VGT-Bewegungsdaten'!B:B,$A830,'VGT-Bewegungsdaten'!D:D),2)</f>
        <v>0</v>
      </c>
      <c r="N830" s="376" t="s">
        <v>4930</v>
      </c>
      <c r="O830" s="376" t="s">
        <v>4940</v>
      </c>
      <c r="P830" s="326">
        <f>ROUND(SUMIF('AV-Bewegungsdaten'!B:B,A830,'AV-Bewegungsdaten'!C:C),3)</f>
        <v>0</v>
      </c>
      <c r="Q830" s="324">
        <f>ROUND(SUMIF('AV-Bewegungsdaten'!B:B,$A830,'AV-Bewegungsdaten'!D:D),2)</f>
        <v>0</v>
      </c>
      <c r="T830" s="327"/>
      <c r="U830" s="326">
        <f>ROUND(SUMIF('DV-Bewegungsdaten'!B:B,Kategorien!A830,'DV-Bewegungsdaten'!D:D),3)</f>
        <v>0</v>
      </c>
      <c r="V830" s="324">
        <f>ROUND(SUMIF('DV-Bewegungsdaten'!B:B,Kategorien!A830,'DV-Bewegungsdaten'!E:E),3)</f>
        <v>0</v>
      </c>
      <c r="AD830" s="390">
        <f t="shared" si="157"/>
        <v>21.901</v>
      </c>
      <c r="AE830" s="390">
        <f t="shared" si="158"/>
        <v>22.558</v>
      </c>
      <c r="AF830" s="390">
        <f t="shared" si="159"/>
        <v>23.777000000000001</v>
      </c>
      <c r="AG830" s="390">
        <f t="shared" si="160"/>
        <v>23.143999999999998</v>
      </c>
      <c r="AH830" s="390">
        <f t="shared" si="161"/>
        <v>23.056000000000001</v>
      </c>
      <c r="AI830" s="390">
        <f t="shared" si="162"/>
        <v>23.588000000000001</v>
      </c>
      <c r="AJ830" s="390">
        <f t="shared" si="163"/>
        <v>22.870999999999999</v>
      </c>
      <c r="AK830" s="390">
        <f t="shared" si="164"/>
        <v>23.155000000000001</v>
      </c>
      <c r="AL830" s="390">
        <f t="shared" si="165"/>
        <v>23.265000000000001</v>
      </c>
      <c r="AM830" s="390">
        <f t="shared" si="166"/>
        <v>23.146000000000001</v>
      </c>
      <c r="AN830" s="390">
        <f t="shared" si="167"/>
        <v>22.740000000000002</v>
      </c>
      <c r="AO830" s="390">
        <f t="shared" si="168"/>
        <v>23.643000000000001</v>
      </c>
    </row>
    <row r="831" spans="1:41" ht="15" customHeight="1" x14ac:dyDescent="0.25">
      <c r="A831" s="127" t="s">
        <v>3416</v>
      </c>
      <c r="B831" s="125" t="s">
        <v>2077</v>
      </c>
      <c r="C831" s="125" t="s">
        <v>4166</v>
      </c>
      <c r="D831" s="125" t="s">
        <v>3303</v>
      </c>
      <c r="E831" s="125" t="s">
        <v>3289</v>
      </c>
      <c r="F831" s="126">
        <v>26.61</v>
      </c>
      <c r="G831" s="126">
        <v>26.81</v>
      </c>
      <c r="H831" s="126">
        <v>21.29</v>
      </c>
      <c r="I831" s="126"/>
      <c r="J831" s="317"/>
      <c r="K831" s="323">
        <f>ROUND(SUMIF('VGT-Bewegungsdaten'!B:B,A831,'VGT-Bewegungsdaten'!C:C),3)</f>
        <v>0</v>
      </c>
      <c r="L831" s="324">
        <f>ROUND(SUMIF('VGT-Bewegungsdaten'!B:B,$A831,'VGT-Bewegungsdaten'!D:D),2)</f>
        <v>0</v>
      </c>
      <c r="N831" s="376" t="s">
        <v>4930</v>
      </c>
      <c r="O831" s="376" t="s">
        <v>4940</v>
      </c>
      <c r="P831" s="326">
        <f>ROUND(SUMIF('AV-Bewegungsdaten'!B:B,A831,'AV-Bewegungsdaten'!C:C),3)</f>
        <v>0</v>
      </c>
      <c r="Q831" s="324">
        <f>ROUND(SUMIF('AV-Bewegungsdaten'!B:B,$A831,'AV-Bewegungsdaten'!D:D),2)</f>
        <v>0</v>
      </c>
      <c r="T831" s="327"/>
      <c r="U831" s="326">
        <f>ROUND(SUMIF('DV-Bewegungsdaten'!B:B,Kategorien!A831,'DV-Bewegungsdaten'!D:D),3)</f>
        <v>0</v>
      </c>
      <c r="V831" s="324">
        <f>ROUND(SUMIF('DV-Bewegungsdaten'!B:B,Kategorien!A831,'DV-Bewegungsdaten'!E:E),3)</f>
        <v>0</v>
      </c>
      <c r="AD831" s="390">
        <f t="shared" si="157"/>
        <v>21.870999999999999</v>
      </c>
      <c r="AE831" s="390">
        <f t="shared" si="158"/>
        <v>22.527999999999999</v>
      </c>
      <c r="AF831" s="390">
        <f t="shared" si="159"/>
        <v>23.747</v>
      </c>
      <c r="AG831" s="390">
        <f t="shared" si="160"/>
        <v>23.113999999999997</v>
      </c>
      <c r="AH831" s="390">
        <f t="shared" si="161"/>
        <v>23.026</v>
      </c>
      <c r="AI831" s="390">
        <f t="shared" si="162"/>
        <v>23.558</v>
      </c>
      <c r="AJ831" s="390">
        <f t="shared" si="163"/>
        <v>22.840999999999998</v>
      </c>
      <c r="AK831" s="390">
        <f t="shared" si="164"/>
        <v>23.125</v>
      </c>
      <c r="AL831" s="390">
        <f t="shared" si="165"/>
        <v>23.234999999999999</v>
      </c>
      <c r="AM831" s="390">
        <f t="shared" si="166"/>
        <v>23.116</v>
      </c>
      <c r="AN831" s="390">
        <f t="shared" si="167"/>
        <v>22.71</v>
      </c>
      <c r="AO831" s="390">
        <f t="shared" si="168"/>
        <v>23.613</v>
      </c>
    </row>
    <row r="832" spans="1:41" ht="15" customHeight="1" x14ac:dyDescent="0.25">
      <c r="A832" s="127" t="s">
        <v>4179</v>
      </c>
      <c r="B832" s="125" t="s">
        <v>2077</v>
      </c>
      <c r="C832" s="125" t="s">
        <v>4166</v>
      </c>
      <c r="D832" s="125" t="s">
        <v>4065</v>
      </c>
      <c r="E832" s="125" t="s">
        <v>4051</v>
      </c>
      <c r="F832" s="126">
        <v>26.58</v>
      </c>
      <c r="G832" s="126">
        <v>26.779999999999998</v>
      </c>
      <c r="H832" s="126">
        <v>21.26</v>
      </c>
      <c r="I832" s="126"/>
      <c r="J832" s="317"/>
      <c r="K832" s="323">
        <f>ROUND(SUMIF('VGT-Bewegungsdaten'!B:B,A832,'VGT-Bewegungsdaten'!C:C),3)</f>
        <v>0</v>
      </c>
      <c r="L832" s="324">
        <f>ROUND(SUMIF('VGT-Bewegungsdaten'!B:B,$A832,'VGT-Bewegungsdaten'!D:D),2)</f>
        <v>0</v>
      </c>
      <c r="N832" s="376" t="s">
        <v>4930</v>
      </c>
      <c r="O832" s="376" t="s">
        <v>4940</v>
      </c>
      <c r="P832" s="326">
        <f>ROUND(SUMIF('AV-Bewegungsdaten'!B:B,A832,'AV-Bewegungsdaten'!C:C),3)</f>
        <v>0</v>
      </c>
      <c r="Q832" s="324">
        <f>ROUND(SUMIF('AV-Bewegungsdaten'!B:B,$A832,'AV-Bewegungsdaten'!D:D),2)</f>
        <v>0</v>
      </c>
      <c r="T832" s="327"/>
      <c r="U832" s="326">
        <f>ROUND(SUMIF('DV-Bewegungsdaten'!B:B,Kategorien!A832,'DV-Bewegungsdaten'!D:D),3)</f>
        <v>0</v>
      </c>
      <c r="V832" s="324">
        <f>ROUND(SUMIF('DV-Bewegungsdaten'!B:B,Kategorien!A832,'DV-Bewegungsdaten'!E:E),3)</f>
        <v>0</v>
      </c>
      <c r="AD832" s="390">
        <f t="shared" si="157"/>
        <v>21.840999999999998</v>
      </c>
      <c r="AE832" s="390">
        <f t="shared" si="158"/>
        <v>22.497999999999998</v>
      </c>
      <c r="AF832" s="390">
        <f t="shared" si="159"/>
        <v>23.716999999999999</v>
      </c>
      <c r="AG832" s="390">
        <f t="shared" si="160"/>
        <v>23.083999999999996</v>
      </c>
      <c r="AH832" s="390">
        <f t="shared" si="161"/>
        <v>22.995999999999999</v>
      </c>
      <c r="AI832" s="390">
        <f t="shared" si="162"/>
        <v>23.527999999999999</v>
      </c>
      <c r="AJ832" s="390">
        <f t="shared" si="163"/>
        <v>22.810999999999996</v>
      </c>
      <c r="AK832" s="390">
        <f t="shared" si="164"/>
        <v>23.094999999999999</v>
      </c>
      <c r="AL832" s="390">
        <f t="shared" si="165"/>
        <v>23.204999999999998</v>
      </c>
      <c r="AM832" s="390">
        <f t="shared" si="166"/>
        <v>23.085999999999999</v>
      </c>
      <c r="AN832" s="390">
        <f t="shared" si="167"/>
        <v>22.68</v>
      </c>
      <c r="AO832" s="390">
        <f t="shared" si="168"/>
        <v>23.582999999999998</v>
      </c>
    </row>
    <row r="833" spans="1:41" ht="15" customHeight="1" x14ac:dyDescent="0.25">
      <c r="A833" s="127" t="s">
        <v>46</v>
      </c>
      <c r="B833" s="125" t="s">
        <v>2077</v>
      </c>
      <c r="C833" s="125" t="s">
        <v>4166</v>
      </c>
      <c r="D833" s="125" t="s">
        <v>1585</v>
      </c>
      <c r="E833" s="125" t="s">
        <v>2452</v>
      </c>
      <c r="F833" s="126">
        <v>20.67</v>
      </c>
      <c r="G833" s="126">
        <v>20.87</v>
      </c>
      <c r="H833" s="126">
        <v>16.54</v>
      </c>
      <c r="I833" s="126"/>
      <c r="J833" s="317"/>
      <c r="K833" s="323">
        <f>ROUND(SUMIF('VGT-Bewegungsdaten'!B:B,A833,'VGT-Bewegungsdaten'!C:C),3)</f>
        <v>0</v>
      </c>
      <c r="L833" s="324">
        <f>ROUND(SUMIF('VGT-Bewegungsdaten'!B:B,$A833,'VGT-Bewegungsdaten'!D:D),2)</f>
        <v>0</v>
      </c>
      <c r="N833" s="376" t="s">
        <v>4930</v>
      </c>
      <c r="O833" s="376" t="s">
        <v>4940</v>
      </c>
      <c r="P833" s="326">
        <f>ROUND(SUMIF('AV-Bewegungsdaten'!B:B,A833,'AV-Bewegungsdaten'!C:C),3)</f>
        <v>0</v>
      </c>
      <c r="Q833" s="324">
        <f>ROUND(SUMIF('AV-Bewegungsdaten'!B:B,$A833,'AV-Bewegungsdaten'!D:D),2)</f>
        <v>0</v>
      </c>
      <c r="T833" s="327"/>
      <c r="U833" s="326">
        <f>ROUND(SUMIF('DV-Bewegungsdaten'!B:B,Kategorien!A833,'DV-Bewegungsdaten'!D:D),3)</f>
        <v>0</v>
      </c>
      <c r="V833" s="324">
        <f>ROUND(SUMIF('DV-Bewegungsdaten'!B:B,Kategorien!A833,'DV-Bewegungsdaten'!E:E),3)</f>
        <v>0</v>
      </c>
      <c r="AD833" s="390">
        <f t="shared" si="157"/>
        <v>15.931000000000001</v>
      </c>
      <c r="AE833" s="390">
        <f t="shared" si="158"/>
        <v>16.588000000000001</v>
      </c>
      <c r="AF833" s="390">
        <f t="shared" si="159"/>
        <v>17.807000000000002</v>
      </c>
      <c r="AG833" s="390">
        <f t="shared" si="160"/>
        <v>17.173999999999999</v>
      </c>
      <c r="AH833" s="390">
        <f t="shared" si="161"/>
        <v>17.086000000000002</v>
      </c>
      <c r="AI833" s="390">
        <f t="shared" si="162"/>
        <v>17.618000000000002</v>
      </c>
      <c r="AJ833" s="390">
        <f t="shared" si="163"/>
        <v>16.901</v>
      </c>
      <c r="AK833" s="390">
        <f t="shared" si="164"/>
        <v>17.185000000000002</v>
      </c>
      <c r="AL833" s="390">
        <f t="shared" si="165"/>
        <v>17.295000000000002</v>
      </c>
      <c r="AM833" s="390">
        <f t="shared" si="166"/>
        <v>17.176000000000002</v>
      </c>
      <c r="AN833" s="390">
        <f t="shared" si="167"/>
        <v>16.770000000000003</v>
      </c>
      <c r="AO833" s="390">
        <f t="shared" si="168"/>
        <v>17.673000000000002</v>
      </c>
    </row>
    <row r="834" spans="1:41" ht="15" customHeight="1" x14ac:dyDescent="0.25">
      <c r="A834" s="127" t="s">
        <v>47</v>
      </c>
      <c r="B834" s="125" t="s">
        <v>2077</v>
      </c>
      <c r="C834" s="125" t="s">
        <v>4166</v>
      </c>
      <c r="D834" s="125" t="s">
        <v>48</v>
      </c>
      <c r="E834" s="125" t="s">
        <v>2455</v>
      </c>
      <c r="F834" s="126">
        <v>22.67</v>
      </c>
      <c r="G834" s="126">
        <v>22.87</v>
      </c>
      <c r="H834" s="126">
        <v>18.14</v>
      </c>
      <c r="I834" s="126"/>
      <c r="J834" s="317"/>
      <c r="K834" s="323">
        <f>ROUND(SUMIF('VGT-Bewegungsdaten'!B:B,A834,'VGT-Bewegungsdaten'!C:C),3)</f>
        <v>0</v>
      </c>
      <c r="L834" s="324">
        <f>ROUND(SUMIF('VGT-Bewegungsdaten'!B:B,$A834,'VGT-Bewegungsdaten'!D:D),2)</f>
        <v>0</v>
      </c>
      <c r="N834" s="376" t="s">
        <v>4930</v>
      </c>
      <c r="O834" s="376" t="s">
        <v>4940</v>
      </c>
      <c r="P834" s="326">
        <f>ROUND(SUMIF('AV-Bewegungsdaten'!B:B,A834,'AV-Bewegungsdaten'!C:C),3)</f>
        <v>0</v>
      </c>
      <c r="Q834" s="324">
        <f>ROUND(SUMIF('AV-Bewegungsdaten'!B:B,$A834,'AV-Bewegungsdaten'!D:D),2)</f>
        <v>0</v>
      </c>
      <c r="T834" s="327"/>
      <c r="U834" s="326">
        <f>ROUND(SUMIF('DV-Bewegungsdaten'!B:B,Kategorien!A834,'DV-Bewegungsdaten'!D:D),3)</f>
        <v>0</v>
      </c>
      <c r="V834" s="324">
        <f>ROUND(SUMIF('DV-Bewegungsdaten'!B:B,Kategorien!A834,'DV-Bewegungsdaten'!E:E),3)</f>
        <v>0</v>
      </c>
      <c r="AD834" s="390">
        <f t="shared" si="157"/>
        <v>17.931000000000001</v>
      </c>
      <c r="AE834" s="390">
        <f t="shared" si="158"/>
        <v>18.588000000000001</v>
      </c>
      <c r="AF834" s="390">
        <f t="shared" si="159"/>
        <v>19.807000000000002</v>
      </c>
      <c r="AG834" s="390">
        <f t="shared" si="160"/>
        <v>19.173999999999999</v>
      </c>
      <c r="AH834" s="390">
        <f t="shared" si="161"/>
        <v>19.086000000000002</v>
      </c>
      <c r="AI834" s="390">
        <f t="shared" si="162"/>
        <v>19.618000000000002</v>
      </c>
      <c r="AJ834" s="390">
        <f t="shared" si="163"/>
        <v>18.901</v>
      </c>
      <c r="AK834" s="390">
        <f t="shared" si="164"/>
        <v>19.185000000000002</v>
      </c>
      <c r="AL834" s="390">
        <f t="shared" si="165"/>
        <v>19.295000000000002</v>
      </c>
      <c r="AM834" s="390">
        <f t="shared" si="166"/>
        <v>19.176000000000002</v>
      </c>
      <c r="AN834" s="390">
        <f t="shared" si="167"/>
        <v>18.770000000000003</v>
      </c>
      <c r="AO834" s="390">
        <f t="shared" si="168"/>
        <v>19.673000000000002</v>
      </c>
    </row>
    <row r="835" spans="1:41" ht="15" customHeight="1" x14ac:dyDescent="0.25">
      <c r="A835" s="127" t="s">
        <v>49</v>
      </c>
      <c r="B835" s="125" t="s">
        <v>2077</v>
      </c>
      <c r="C835" s="125" t="s">
        <v>4166</v>
      </c>
      <c r="D835" s="125" t="s">
        <v>1587</v>
      </c>
      <c r="E835" s="125" t="s">
        <v>1538</v>
      </c>
      <c r="F835" s="126">
        <v>23.67</v>
      </c>
      <c r="G835" s="126">
        <v>23.87</v>
      </c>
      <c r="H835" s="126">
        <v>18.940000000000001</v>
      </c>
      <c r="I835" s="126"/>
      <c r="J835" s="317"/>
      <c r="K835" s="323">
        <f>ROUND(SUMIF('VGT-Bewegungsdaten'!B:B,A835,'VGT-Bewegungsdaten'!C:C),3)</f>
        <v>0</v>
      </c>
      <c r="L835" s="324">
        <f>ROUND(SUMIF('VGT-Bewegungsdaten'!B:B,$A835,'VGT-Bewegungsdaten'!D:D),2)</f>
        <v>0</v>
      </c>
      <c r="N835" s="376" t="s">
        <v>4930</v>
      </c>
      <c r="O835" s="376" t="s">
        <v>4940</v>
      </c>
      <c r="P835" s="326">
        <f>ROUND(SUMIF('AV-Bewegungsdaten'!B:B,A835,'AV-Bewegungsdaten'!C:C),3)</f>
        <v>0</v>
      </c>
      <c r="Q835" s="324">
        <f>ROUND(SUMIF('AV-Bewegungsdaten'!B:B,$A835,'AV-Bewegungsdaten'!D:D),2)</f>
        <v>0</v>
      </c>
      <c r="T835" s="327"/>
      <c r="U835" s="326">
        <f>ROUND(SUMIF('DV-Bewegungsdaten'!B:B,Kategorien!A835,'DV-Bewegungsdaten'!D:D),3)</f>
        <v>0</v>
      </c>
      <c r="V835" s="324">
        <f>ROUND(SUMIF('DV-Bewegungsdaten'!B:B,Kategorien!A835,'DV-Bewegungsdaten'!E:E),3)</f>
        <v>0</v>
      </c>
      <c r="AD835" s="390">
        <f t="shared" si="157"/>
        <v>18.931000000000001</v>
      </c>
      <c r="AE835" s="390">
        <f t="shared" si="158"/>
        <v>19.588000000000001</v>
      </c>
      <c r="AF835" s="390">
        <f t="shared" si="159"/>
        <v>20.807000000000002</v>
      </c>
      <c r="AG835" s="390">
        <f t="shared" si="160"/>
        <v>20.173999999999999</v>
      </c>
      <c r="AH835" s="390">
        <f t="shared" si="161"/>
        <v>20.086000000000002</v>
      </c>
      <c r="AI835" s="390">
        <f t="shared" si="162"/>
        <v>20.618000000000002</v>
      </c>
      <c r="AJ835" s="390">
        <f t="shared" si="163"/>
        <v>19.901</v>
      </c>
      <c r="AK835" s="390">
        <f t="shared" si="164"/>
        <v>20.185000000000002</v>
      </c>
      <c r="AL835" s="390">
        <f t="shared" si="165"/>
        <v>20.295000000000002</v>
      </c>
      <c r="AM835" s="390">
        <f t="shared" si="166"/>
        <v>20.176000000000002</v>
      </c>
      <c r="AN835" s="390">
        <f t="shared" si="167"/>
        <v>19.770000000000003</v>
      </c>
      <c r="AO835" s="390">
        <f t="shared" si="168"/>
        <v>20.673000000000002</v>
      </c>
    </row>
    <row r="836" spans="1:41" ht="15" customHeight="1" x14ac:dyDescent="0.25">
      <c r="A836" s="127" t="s">
        <v>50</v>
      </c>
      <c r="B836" s="125" t="s">
        <v>2077</v>
      </c>
      <c r="C836" s="125" t="s">
        <v>4166</v>
      </c>
      <c r="D836" s="125" t="s">
        <v>1589</v>
      </c>
      <c r="E836" s="125" t="s">
        <v>1541</v>
      </c>
      <c r="F836" s="126">
        <v>23.67</v>
      </c>
      <c r="G836" s="126">
        <v>23.87</v>
      </c>
      <c r="H836" s="126">
        <v>18.940000000000001</v>
      </c>
      <c r="I836" s="126"/>
      <c r="J836" s="317"/>
      <c r="K836" s="323">
        <f>ROUND(SUMIF('VGT-Bewegungsdaten'!B:B,A836,'VGT-Bewegungsdaten'!C:C),3)</f>
        <v>0</v>
      </c>
      <c r="L836" s="324">
        <f>ROUND(SUMIF('VGT-Bewegungsdaten'!B:B,$A836,'VGT-Bewegungsdaten'!D:D),2)</f>
        <v>0</v>
      </c>
      <c r="N836" s="376" t="s">
        <v>4930</v>
      </c>
      <c r="O836" s="376" t="s">
        <v>4940</v>
      </c>
      <c r="P836" s="326">
        <f>ROUND(SUMIF('AV-Bewegungsdaten'!B:B,A836,'AV-Bewegungsdaten'!C:C),3)</f>
        <v>0</v>
      </c>
      <c r="Q836" s="324">
        <f>ROUND(SUMIF('AV-Bewegungsdaten'!B:B,$A836,'AV-Bewegungsdaten'!D:D),2)</f>
        <v>0</v>
      </c>
      <c r="T836" s="327"/>
      <c r="U836" s="326">
        <f>ROUND(SUMIF('DV-Bewegungsdaten'!B:B,Kategorien!A836,'DV-Bewegungsdaten'!D:D),3)</f>
        <v>0</v>
      </c>
      <c r="V836" s="324">
        <f>ROUND(SUMIF('DV-Bewegungsdaten'!B:B,Kategorien!A836,'DV-Bewegungsdaten'!E:E),3)</f>
        <v>0</v>
      </c>
      <c r="AD836" s="390">
        <f t="shared" si="157"/>
        <v>18.931000000000001</v>
      </c>
      <c r="AE836" s="390">
        <f t="shared" si="158"/>
        <v>19.588000000000001</v>
      </c>
      <c r="AF836" s="390">
        <f t="shared" si="159"/>
        <v>20.807000000000002</v>
      </c>
      <c r="AG836" s="390">
        <f t="shared" si="160"/>
        <v>20.173999999999999</v>
      </c>
      <c r="AH836" s="390">
        <f t="shared" si="161"/>
        <v>20.086000000000002</v>
      </c>
      <c r="AI836" s="390">
        <f t="shared" si="162"/>
        <v>20.618000000000002</v>
      </c>
      <c r="AJ836" s="390">
        <f t="shared" si="163"/>
        <v>19.901</v>
      </c>
      <c r="AK836" s="390">
        <f t="shared" si="164"/>
        <v>20.185000000000002</v>
      </c>
      <c r="AL836" s="390">
        <f t="shared" si="165"/>
        <v>20.295000000000002</v>
      </c>
      <c r="AM836" s="390">
        <f t="shared" si="166"/>
        <v>20.176000000000002</v>
      </c>
      <c r="AN836" s="390">
        <f t="shared" si="167"/>
        <v>19.770000000000003</v>
      </c>
      <c r="AO836" s="390">
        <f t="shared" si="168"/>
        <v>20.673000000000002</v>
      </c>
    </row>
    <row r="837" spans="1:41" ht="15" customHeight="1" x14ac:dyDescent="0.25">
      <c r="A837" s="127" t="s">
        <v>2673</v>
      </c>
      <c r="B837" s="125" t="s">
        <v>2077</v>
      </c>
      <c r="C837" s="125" t="s">
        <v>4166</v>
      </c>
      <c r="D837" s="125" t="s">
        <v>2561</v>
      </c>
      <c r="E837" s="125" t="s">
        <v>2545</v>
      </c>
      <c r="F837" s="126">
        <v>23.64</v>
      </c>
      <c r="G837" s="126">
        <v>23.84</v>
      </c>
      <c r="H837" s="126">
        <v>18.91</v>
      </c>
      <c r="I837" s="126"/>
      <c r="J837" s="317"/>
      <c r="K837" s="323">
        <f>ROUND(SUMIF('VGT-Bewegungsdaten'!B:B,A837,'VGT-Bewegungsdaten'!C:C),3)</f>
        <v>0</v>
      </c>
      <c r="L837" s="324">
        <f>ROUND(SUMIF('VGT-Bewegungsdaten'!B:B,$A837,'VGT-Bewegungsdaten'!D:D),2)</f>
        <v>0</v>
      </c>
      <c r="N837" s="376" t="s">
        <v>4930</v>
      </c>
      <c r="O837" s="376" t="s">
        <v>4940</v>
      </c>
      <c r="P837" s="326">
        <f>ROUND(SUMIF('AV-Bewegungsdaten'!B:B,A837,'AV-Bewegungsdaten'!C:C),3)</f>
        <v>0</v>
      </c>
      <c r="Q837" s="324">
        <f>ROUND(SUMIF('AV-Bewegungsdaten'!B:B,$A837,'AV-Bewegungsdaten'!D:D),2)</f>
        <v>0</v>
      </c>
      <c r="T837" s="327"/>
      <c r="U837" s="326">
        <f>ROUND(SUMIF('DV-Bewegungsdaten'!B:B,Kategorien!A837,'DV-Bewegungsdaten'!D:D),3)</f>
        <v>0</v>
      </c>
      <c r="V837" s="324">
        <f>ROUND(SUMIF('DV-Bewegungsdaten'!B:B,Kategorien!A837,'DV-Bewegungsdaten'!E:E),3)</f>
        <v>0</v>
      </c>
      <c r="AD837" s="390">
        <f t="shared" si="157"/>
        <v>18.901</v>
      </c>
      <c r="AE837" s="390">
        <f t="shared" si="158"/>
        <v>19.558</v>
      </c>
      <c r="AF837" s="390">
        <f t="shared" si="159"/>
        <v>20.777000000000001</v>
      </c>
      <c r="AG837" s="390">
        <f t="shared" si="160"/>
        <v>20.143999999999998</v>
      </c>
      <c r="AH837" s="390">
        <f t="shared" si="161"/>
        <v>20.056000000000001</v>
      </c>
      <c r="AI837" s="390">
        <f t="shared" si="162"/>
        <v>20.588000000000001</v>
      </c>
      <c r="AJ837" s="390">
        <f t="shared" si="163"/>
        <v>19.870999999999999</v>
      </c>
      <c r="AK837" s="390">
        <f t="shared" si="164"/>
        <v>20.155000000000001</v>
      </c>
      <c r="AL837" s="390">
        <f t="shared" si="165"/>
        <v>20.265000000000001</v>
      </c>
      <c r="AM837" s="390">
        <f t="shared" si="166"/>
        <v>20.146000000000001</v>
      </c>
      <c r="AN837" s="390">
        <f t="shared" si="167"/>
        <v>19.740000000000002</v>
      </c>
      <c r="AO837" s="390">
        <f t="shared" si="168"/>
        <v>20.643000000000001</v>
      </c>
    </row>
    <row r="838" spans="1:41" ht="15" customHeight="1" x14ac:dyDescent="0.25">
      <c r="A838" s="127" t="s">
        <v>3417</v>
      </c>
      <c r="B838" s="125" t="s">
        <v>2077</v>
      </c>
      <c r="C838" s="125" t="s">
        <v>4166</v>
      </c>
      <c r="D838" s="125" t="s">
        <v>3305</v>
      </c>
      <c r="E838" s="125" t="s">
        <v>3289</v>
      </c>
      <c r="F838" s="126">
        <v>23.61</v>
      </c>
      <c r="G838" s="126">
        <v>23.81</v>
      </c>
      <c r="H838" s="126">
        <v>18.89</v>
      </c>
      <c r="I838" s="126"/>
      <c r="J838" s="317"/>
      <c r="K838" s="323">
        <f>ROUND(SUMIF('VGT-Bewegungsdaten'!B:B,A838,'VGT-Bewegungsdaten'!C:C),3)</f>
        <v>0</v>
      </c>
      <c r="L838" s="324">
        <f>ROUND(SUMIF('VGT-Bewegungsdaten'!B:B,$A838,'VGT-Bewegungsdaten'!D:D),2)</f>
        <v>0</v>
      </c>
      <c r="N838" s="376" t="s">
        <v>4930</v>
      </c>
      <c r="O838" s="376" t="s">
        <v>4940</v>
      </c>
      <c r="P838" s="326">
        <f>ROUND(SUMIF('AV-Bewegungsdaten'!B:B,A838,'AV-Bewegungsdaten'!C:C),3)</f>
        <v>0</v>
      </c>
      <c r="Q838" s="324">
        <f>ROUND(SUMIF('AV-Bewegungsdaten'!B:B,$A838,'AV-Bewegungsdaten'!D:D),2)</f>
        <v>0</v>
      </c>
      <c r="T838" s="327"/>
      <c r="U838" s="326">
        <f>ROUND(SUMIF('DV-Bewegungsdaten'!B:B,Kategorien!A838,'DV-Bewegungsdaten'!D:D),3)</f>
        <v>0</v>
      </c>
      <c r="V838" s="324">
        <f>ROUND(SUMIF('DV-Bewegungsdaten'!B:B,Kategorien!A838,'DV-Bewegungsdaten'!E:E),3)</f>
        <v>0</v>
      </c>
      <c r="AD838" s="390">
        <f t="shared" si="157"/>
        <v>18.870999999999999</v>
      </c>
      <c r="AE838" s="390">
        <f t="shared" si="158"/>
        <v>19.527999999999999</v>
      </c>
      <c r="AF838" s="390">
        <f t="shared" si="159"/>
        <v>20.747</v>
      </c>
      <c r="AG838" s="390">
        <f t="shared" si="160"/>
        <v>20.113999999999997</v>
      </c>
      <c r="AH838" s="390">
        <f t="shared" si="161"/>
        <v>20.026</v>
      </c>
      <c r="AI838" s="390">
        <f t="shared" si="162"/>
        <v>20.558</v>
      </c>
      <c r="AJ838" s="390">
        <f t="shared" si="163"/>
        <v>19.840999999999998</v>
      </c>
      <c r="AK838" s="390">
        <f t="shared" si="164"/>
        <v>20.125</v>
      </c>
      <c r="AL838" s="390">
        <f t="shared" si="165"/>
        <v>20.234999999999999</v>
      </c>
      <c r="AM838" s="390">
        <f t="shared" si="166"/>
        <v>20.116</v>
      </c>
      <c r="AN838" s="390">
        <f t="shared" si="167"/>
        <v>19.71</v>
      </c>
      <c r="AO838" s="390">
        <f t="shared" si="168"/>
        <v>20.613</v>
      </c>
    </row>
    <row r="839" spans="1:41" ht="15" customHeight="1" x14ac:dyDescent="0.25">
      <c r="A839" s="127" t="s">
        <v>4180</v>
      </c>
      <c r="B839" s="125" t="s">
        <v>2077</v>
      </c>
      <c r="C839" s="125" t="s">
        <v>4166</v>
      </c>
      <c r="D839" s="125" t="s">
        <v>4067</v>
      </c>
      <c r="E839" s="125" t="s">
        <v>4051</v>
      </c>
      <c r="F839" s="126">
        <v>23.58</v>
      </c>
      <c r="G839" s="126">
        <v>23.779999999999998</v>
      </c>
      <c r="H839" s="126">
        <v>18.86</v>
      </c>
      <c r="I839" s="126"/>
      <c r="J839" s="317"/>
      <c r="K839" s="323">
        <f>ROUND(SUMIF('VGT-Bewegungsdaten'!B:B,A839,'VGT-Bewegungsdaten'!C:C),3)</f>
        <v>0</v>
      </c>
      <c r="L839" s="324">
        <f>ROUND(SUMIF('VGT-Bewegungsdaten'!B:B,$A839,'VGT-Bewegungsdaten'!D:D),2)</f>
        <v>0</v>
      </c>
      <c r="N839" s="376" t="s">
        <v>4930</v>
      </c>
      <c r="O839" s="376" t="s">
        <v>4940</v>
      </c>
      <c r="P839" s="326">
        <f>ROUND(SUMIF('AV-Bewegungsdaten'!B:B,A839,'AV-Bewegungsdaten'!C:C),3)</f>
        <v>0</v>
      </c>
      <c r="Q839" s="324">
        <f>ROUND(SUMIF('AV-Bewegungsdaten'!B:B,$A839,'AV-Bewegungsdaten'!D:D),2)</f>
        <v>0</v>
      </c>
      <c r="T839" s="327"/>
      <c r="U839" s="326">
        <f>ROUND(SUMIF('DV-Bewegungsdaten'!B:B,Kategorien!A839,'DV-Bewegungsdaten'!D:D),3)</f>
        <v>0</v>
      </c>
      <c r="V839" s="324">
        <f>ROUND(SUMIF('DV-Bewegungsdaten'!B:B,Kategorien!A839,'DV-Bewegungsdaten'!E:E),3)</f>
        <v>0</v>
      </c>
      <c r="AD839" s="390">
        <f t="shared" si="157"/>
        <v>18.840999999999998</v>
      </c>
      <c r="AE839" s="390">
        <f t="shared" si="158"/>
        <v>19.497999999999998</v>
      </c>
      <c r="AF839" s="390">
        <f t="shared" si="159"/>
        <v>20.716999999999999</v>
      </c>
      <c r="AG839" s="390">
        <f t="shared" si="160"/>
        <v>20.083999999999996</v>
      </c>
      <c r="AH839" s="390">
        <f t="shared" si="161"/>
        <v>19.995999999999999</v>
      </c>
      <c r="AI839" s="390">
        <f t="shared" si="162"/>
        <v>20.527999999999999</v>
      </c>
      <c r="AJ839" s="390">
        <f t="shared" si="163"/>
        <v>19.810999999999996</v>
      </c>
      <c r="AK839" s="390">
        <f t="shared" si="164"/>
        <v>20.094999999999999</v>
      </c>
      <c r="AL839" s="390">
        <f t="shared" si="165"/>
        <v>20.204999999999998</v>
      </c>
      <c r="AM839" s="390">
        <f t="shared" si="166"/>
        <v>20.085999999999999</v>
      </c>
      <c r="AN839" s="390">
        <f t="shared" si="167"/>
        <v>19.68</v>
      </c>
      <c r="AO839" s="390">
        <f t="shared" si="168"/>
        <v>20.582999999999998</v>
      </c>
    </row>
    <row r="840" spans="1:41" ht="15" customHeight="1" x14ac:dyDescent="0.25">
      <c r="A840" s="127" t="s">
        <v>51</v>
      </c>
      <c r="B840" s="125" t="s">
        <v>2077</v>
      </c>
      <c r="C840" s="125" t="s">
        <v>4166</v>
      </c>
      <c r="D840" s="125" t="s">
        <v>1591</v>
      </c>
      <c r="E840" s="125" t="s">
        <v>2452</v>
      </c>
      <c r="F840" s="126">
        <v>21.67</v>
      </c>
      <c r="G840" s="126">
        <v>21.87</v>
      </c>
      <c r="H840" s="126">
        <v>17.34</v>
      </c>
      <c r="I840" s="126"/>
      <c r="J840" s="317"/>
      <c r="K840" s="323">
        <f>ROUND(SUMIF('VGT-Bewegungsdaten'!B:B,A840,'VGT-Bewegungsdaten'!C:C),3)</f>
        <v>0</v>
      </c>
      <c r="L840" s="324">
        <f>ROUND(SUMIF('VGT-Bewegungsdaten'!B:B,$A840,'VGT-Bewegungsdaten'!D:D),2)</f>
        <v>0</v>
      </c>
      <c r="N840" s="376" t="s">
        <v>4930</v>
      </c>
      <c r="O840" s="376" t="s">
        <v>4940</v>
      </c>
      <c r="P840" s="326">
        <f>ROUND(SUMIF('AV-Bewegungsdaten'!B:B,A840,'AV-Bewegungsdaten'!C:C),3)</f>
        <v>0</v>
      </c>
      <c r="Q840" s="324">
        <f>ROUND(SUMIF('AV-Bewegungsdaten'!B:B,$A840,'AV-Bewegungsdaten'!D:D),2)</f>
        <v>0</v>
      </c>
      <c r="T840" s="327"/>
      <c r="U840" s="326">
        <f>ROUND(SUMIF('DV-Bewegungsdaten'!B:B,Kategorien!A840,'DV-Bewegungsdaten'!D:D),3)</f>
        <v>0</v>
      </c>
      <c r="V840" s="324">
        <f>ROUND(SUMIF('DV-Bewegungsdaten'!B:B,Kategorien!A840,'DV-Bewegungsdaten'!E:E),3)</f>
        <v>0</v>
      </c>
      <c r="AD840" s="390">
        <f t="shared" si="157"/>
        <v>16.931000000000001</v>
      </c>
      <c r="AE840" s="390">
        <f t="shared" si="158"/>
        <v>17.588000000000001</v>
      </c>
      <c r="AF840" s="390">
        <f t="shared" si="159"/>
        <v>18.807000000000002</v>
      </c>
      <c r="AG840" s="390">
        <f t="shared" si="160"/>
        <v>18.173999999999999</v>
      </c>
      <c r="AH840" s="390">
        <f t="shared" si="161"/>
        <v>18.086000000000002</v>
      </c>
      <c r="AI840" s="390">
        <f t="shared" si="162"/>
        <v>18.618000000000002</v>
      </c>
      <c r="AJ840" s="390">
        <f t="shared" si="163"/>
        <v>17.901</v>
      </c>
      <c r="AK840" s="390">
        <f t="shared" si="164"/>
        <v>18.185000000000002</v>
      </c>
      <c r="AL840" s="390">
        <f t="shared" si="165"/>
        <v>18.295000000000002</v>
      </c>
      <c r="AM840" s="390">
        <f t="shared" si="166"/>
        <v>18.176000000000002</v>
      </c>
      <c r="AN840" s="390">
        <f t="shared" si="167"/>
        <v>17.770000000000003</v>
      </c>
      <c r="AO840" s="390">
        <f t="shared" si="168"/>
        <v>18.673000000000002</v>
      </c>
    </row>
    <row r="841" spans="1:41" ht="15" customHeight="1" x14ac:dyDescent="0.25">
      <c r="A841" s="127" t="s">
        <v>52</v>
      </c>
      <c r="B841" s="125" t="s">
        <v>2077</v>
      </c>
      <c r="C841" s="125" t="s">
        <v>4166</v>
      </c>
      <c r="D841" s="125" t="s">
        <v>53</v>
      </c>
      <c r="E841" s="125" t="s">
        <v>2455</v>
      </c>
      <c r="F841" s="126">
        <v>23.67</v>
      </c>
      <c r="G841" s="126">
        <v>23.87</v>
      </c>
      <c r="H841" s="126">
        <v>18.940000000000001</v>
      </c>
      <c r="I841" s="126"/>
      <c r="J841" s="317"/>
      <c r="K841" s="323">
        <f>ROUND(SUMIF('VGT-Bewegungsdaten'!B:B,A841,'VGT-Bewegungsdaten'!C:C),3)</f>
        <v>0</v>
      </c>
      <c r="L841" s="324">
        <f>ROUND(SUMIF('VGT-Bewegungsdaten'!B:B,$A841,'VGT-Bewegungsdaten'!D:D),2)</f>
        <v>0</v>
      </c>
      <c r="N841" s="376" t="s">
        <v>4930</v>
      </c>
      <c r="O841" s="376" t="s">
        <v>4940</v>
      </c>
      <c r="P841" s="326">
        <f>ROUND(SUMIF('AV-Bewegungsdaten'!B:B,A841,'AV-Bewegungsdaten'!C:C),3)</f>
        <v>0</v>
      </c>
      <c r="Q841" s="324">
        <f>ROUND(SUMIF('AV-Bewegungsdaten'!B:B,$A841,'AV-Bewegungsdaten'!D:D),2)</f>
        <v>0</v>
      </c>
      <c r="T841" s="327"/>
      <c r="U841" s="326">
        <f>ROUND(SUMIF('DV-Bewegungsdaten'!B:B,Kategorien!A841,'DV-Bewegungsdaten'!D:D),3)</f>
        <v>0</v>
      </c>
      <c r="V841" s="324">
        <f>ROUND(SUMIF('DV-Bewegungsdaten'!B:B,Kategorien!A841,'DV-Bewegungsdaten'!E:E),3)</f>
        <v>0</v>
      </c>
      <c r="AD841" s="390">
        <f t="shared" si="157"/>
        <v>18.931000000000001</v>
      </c>
      <c r="AE841" s="390">
        <f t="shared" si="158"/>
        <v>19.588000000000001</v>
      </c>
      <c r="AF841" s="390">
        <f t="shared" si="159"/>
        <v>20.807000000000002</v>
      </c>
      <c r="AG841" s="390">
        <f t="shared" si="160"/>
        <v>20.173999999999999</v>
      </c>
      <c r="AH841" s="390">
        <f t="shared" si="161"/>
        <v>20.086000000000002</v>
      </c>
      <c r="AI841" s="390">
        <f t="shared" si="162"/>
        <v>20.618000000000002</v>
      </c>
      <c r="AJ841" s="390">
        <f t="shared" si="163"/>
        <v>19.901</v>
      </c>
      <c r="AK841" s="390">
        <f t="shared" si="164"/>
        <v>20.185000000000002</v>
      </c>
      <c r="AL841" s="390">
        <f t="shared" si="165"/>
        <v>20.295000000000002</v>
      </c>
      <c r="AM841" s="390">
        <f t="shared" si="166"/>
        <v>20.176000000000002</v>
      </c>
      <c r="AN841" s="390">
        <f t="shared" si="167"/>
        <v>19.770000000000003</v>
      </c>
      <c r="AO841" s="390">
        <f t="shared" si="168"/>
        <v>20.673000000000002</v>
      </c>
    </row>
    <row r="842" spans="1:41" ht="15" customHeight="1" x14ac:dyDescent="0.25">
      <c r="A842" s="127" t="s">
        <v>54</v>
      </c>
      <c r="B842" s="125" t="s">
        <v>2077</v>
      </c>
      <c r="C842" s="125" t="s">
        <v>4166</v>
      </c>
      <c r="D842" s="125" t="s">
        <v>1593</v>
      </c>
      <c r="E842" s="125" t="s">
        <v>1538</v>
      </c>
      <c r="F842" s="126">
        <v>24.67</v>
      </c>
      <c r="G842" s="126">
        <v>24.87</v>
      </c>
      <c r="H842" s="126">
        <v>19.739999999999998</v>
      </c>
      <c r="I842" s="126"/>
      <c r="J842" s="317"/>
      <c r="K842" s="323">
        <f>ROUND(SUMIF('VGT-Bewegungsdaten'!B:B,A842,'VGT-Bewegungsdaten'!C:C),3)</f>
        <v>0</v>
      </c>
      <c r="L842" s="324">
        <f>ROUND(SUMIF('VGT-Bewegungsdaten'!B:B,$A842,'VGT-Bewegungsdaten'!D:D),2)</f>
        <v>0</v>
      </c>
      <c r="N842" s="376" t="s">
        <v>4930</v>
      </c>
      <c r="O842" s="376" t="s">
        <v>4940</v>
      </c>
      <c r="P842" s="326">
        <f>ROUND(SUMIF('AV-Bewegungsdaten'!B:B,A842,'AV-Bewegungsdaten'!C:C),3)</f>
        <v>0</v>
      </c>
      <c r="Q842" s="324">
        <f>ROUND(SUMIF('AV-Bewegungsdaten'!B:B,$A842,'AV-Bewegungsdaten'!D:D),2)</f>
        <v>0</v>
      </c>
      <c r="T842" s="327"/>
      <c r="U842" s="326">
        <f>ROUND(SUMIF('DV-Bewegungsdaten'!B:B,Kategorien!A842,'DV-Bewegungsdaten'!D:D),3)</f>
        <v>0</v>
      </c>
      <c r="V842" s="324">
        <f>ROUND(SUMIF('DV-Bewegungsdaten'!B:B,Kategorien!A842,'DV-Bewegungsdaten'!E:E),3)</f>
        <v>0</v>
      </c>
      <c r="AD842" s="390">
        <f t="shared" si="157"/>
        <v>19.931000000000001</v>
      </c>
      <c r="AE842" s="390">
        <f t="shared" si="158"/>
        <v>20.588000000000001</v>
      </c>
      <c r="AF842" s="390">
        <f t="shared" si="159"/>
        <v>21.807000000000002</v>
      </c>
      <c r="AG842" s="390">
        <f t="shared" si="160"/>
        <v>21.173999999999999</v>
      </c>
      <c r="AH842" s="390">
        <f t="shared" si="161"/>
        <v>21.086000000000002</v>
      </c>
      <c r="AI842" s="390">
        <f t="shared" si="162"/>
        <v>21.618000000000002</v>
      </c>
      <c r="AJ842" s="390">
        <f t="shared" si="163"/>
        <v>20.901</v>
      </c>
      <c r="AK842" s="390">
        <f t="shared" si="164"/>
        <v>21.185000000000002</v>
      </c>
      <c r="AL842" s="390">
        <f t="shared" si="165"/>
        <v>21.295000000000002</v>
      </c>
      <c r="AM842" s="390">
        <f t="shared" si="166"/>
        <v>21.176000000000002</v>
      </c>
      <c r="AN842" s="390">
        <f t="shared" si="167"/>
        <v>20.770000000000003</v>
      </c>
      <c r="AO842" s="390">
        <f t="shared" si="168"/>
        <v>21.673000000000002</v>
      </c>
    </row>
    <row r="843" spans="1:41" ht="15" customHeight="1" x14ac:dyDescent="0.25">
      <c r="A843" s="127" t="s">
        <v>55</v>
      </c>
      <c r="B843" s="125" t="s">
        <v>2077</v>
      </c>
      <c r="C843" s="125" t="s">
        <v>4166</v>
      </c>
      <c r="D843" s="125" t="s">
        <v>1595</v>
      </c>
      <c r="E843" s="125" t="s">
        <v>1541</v>
      </c>
      <c r="F843" s="126">
        <v>24.67</v>
      </c>
      <c r="G843" s="126">
        <v>24.87</v>
      </c>
      <c r="H843" s="126">
        <v>19.739999999999998</v>
      </c>
      <c r="I843" s="126"/>
      <c r="J843" s="317"/>
      <c r="K843" s="323">
        <f>ROUND(SUMIF('VGT-Bewegungsdaten'!B:B,A843,'VGT-Bewegungsdaten'!C:C),3)</f>
        <v>0</v>
      </c>
      <c r="L843" s="324">
        <f>ROUND(SUMIF('VGT-Bewegungsdaten'!B:B,$A843,'VGT-Bewegungsdaten'!D:D),2)</f>
        <v>0</v>
      </c>
      <c r="N843" s="376" t="s">
        <v>4930</v>
      </c>
      <c r="O843" s="376" t="s">
        <v>4940</v>
      </c>
      <c r="P843" s="326">
        <f>ROUND(SUMIF('AV-Bewegungsdaten'!B:B,A843,'AV-Bewegungsdaten'!C:C),3)</f>
        <v>0</v>
      </c>
      <c r="Q843" s="324">
        <f>ROUND(SUMIF('AV-Bewegungsdaten'!B:B,$A843,'AV-Bewegungsdaten'!D:D),2)</f>
        <v>0</v>
      </c>
      <c r="T843" s="327"/>
      <c r="U843" s="326">
        <f>ROUND(SUMIF('DV-Bewegungsdaten'!B:B,Kategorien!A843,'DV-Bewegungsdaten'!D:D),3)</f>
        <v>0</v>
      </c>
      <c r="V843" s="324">
        <f>ROUND(SUMIF('DV-Bewegungsdaten'!B:B,Kategorien!A843,'DV-Bewegungsdaten'!E:E),3)</f>
        <v>0</v>
      </c>
      <c r="AD843" s="390">
        <f t="shared" si="157"/>
        <v>19.931000000000001</v>
      </c>
      <c r="AE843" s="390">
        <f t="shared" si="158"/>
        <v>20.588000000000001</v>
      </c>
      <c r="AF843" s="390">
        <f t="shared" si="159"/>
        <v>21.807000000000002</v>
      </c>
      <c r="AG843" s="390">
        <f t="shared" si="160"/>
        <v>21.173999999999999</v>
      </c>
      <c r="AH843" s="390">
        <f t="shared" si="161"/>
        <v>21.086000000000002</v>
      </c>
      <c r="AI843" s="390">
        <f t="shared" si="162"/>
        <v>21.618000000000002</v>
      </c>
      <c r="AJ843" s="390">
        <f t="shared" si="163"/>
        <v>20.901</v>
      </c>
      <c r="AK843" s="390">
        <f t="shared" si="164"/>
        <v>21.185000000000002</v>
      </c>
      <c r="AL843" s="390">
        <f t="shared" si="165"/>
        <v>21.295000000000002</v>
      </c>
      <c r="AM843" s="390">
        <f t="shared" si="166"/>
        <v>21.176000000000002</v>
      </c>
      <c r="AN843" s="390">
        <f t="shared" si="167"/>
        <v>20.770000000000003</v>
      </c>
      <c r="AO843" s="390">
        <f t="shared" si="168"/>
        <v>21.673000000000002</v>
      </c>
    </row>
    <row r="844" spans="1:41" ht="15" customHeight="1" x14ac:dyDescent="0.25">
      <c r="A844" s="127" t="s">
        <v>2674</v>
      </c>
      <c r="B844" s="125" t="s">
        <v>2077</v>
      </c>
      <c r="C844" s="125" t="s">
        <v>4166</v>
      </c>
      <c r="D844" s="125" t="s">
        <v>2563</v>
      </c>
      <c r="E844" s="125" t="s">
        <v>2545</v>
      </c>
      <c r="F844" s="126">
        <v>24.64</v>
      </c>
      <c r="G844" s="126">
        <v>24.84</v>
      </c>
      <c r="H844" s="126">
        <v>19.71</v>
      </c>
      <c r="I844" s="126"/>
      <c r="J844" s="317"/>
      <c r="K844" s="323">
        <f>ROUND(SUMIF('VGT-Bewegungsdaten'!B:B,A844,'VGT-Bewegungsdaten'!C:C),3)</f>
        <v>0</v>
      </c>
      <c r="L844" s="324">
        <f>ROUND(SUMIF('VGT-Bewegungsdaten'!B:B,$A844,'VGT-Bewegungsdaten'!D:D),2)</f>
        <v>0</v>
      </c>
      <c r="N844" s="376" t="s">
        <v>4930</v>
      </c>
      <c r="O844" s="376" t="s">
        <v>4940</v>
      </c>
      <c r="P844" s="326">
        <f>ROUND(SUMIF('AV-Bewegungsdaten'!B:B,A844,'AV-Bewegungsdaten'!C:C),3)</f>
        <v>0</v>
      </c>
      <c r="Q844" s="324">
        <f>ROUND(SUMIF('AV-Bewegungsdaten'!B:B,$A844,'AV-Bewegungsdaten'!D:D),2)</f>
        <v>0</v>
      </c>
      <c r="T844" s="327"/>
      <c r="U844" s="326">
        <f>ROUND(SUMIF('DV-Bewegungsdaten'!B:B,Kategorien!A844,'DV-Bewegungsdaten'!D:D),3)</f>
        <v>0</v>
      </c>
      <c r="V844" s="324">
        <f>ROUND(SUMIF('DV-Bewegungsdaten'!B:B,Kategorien!A844,'DV-Bewegungsdaten'!E:E),3)</f>
        <v>0</v>
      </c>
      <c r="AD844" s="390">
        <f t="shared" si="157"/>
        <v>19.901</v>
      </c>
      <c r="AE844" s="390">
        <f t="shared" si="158"/>
        <v>20.558</v>
      </c>
      <c r="AF844" s="390">
        <f t="shared" si="159"/>
        <v>21.777000000000001</v>
      </c>
      <c r="AG844" s="390">
        <f t="shared" si="160"/>
        <v>21.143999999999998</v>
      </c>
      <c r="AH844" s="390">
        <f t="shared" si="161"/>
        <v>21.056000000000001</v>
      </c>
      <c r="AI844" s="390">
        <f t="shared" si="162"/>
        <v>21.588000000000001</v>
      </c>
      <c r="AJ844" s="390">
        <f t="shared" si="163"/>
        <v>20.870999999999999</v>
      </c>
      <c r="AK844" s="390">
        <f t="shared" si="164"/>
        <v>21.155000000000001</v>
      </c>
      <c r="AL844" s="390">
        <f t="shared" si="165"/>
        <v>21.265000000000001</v>
      </c>
      <c r="AM844" s="390">
        <f t="shared" si="166"/>
        <v>21.146000000000001</v>
      </c>
      <c r="AN844" s="390">
        <f t="shared" si="167"/>
        <v>20.740000000000002</v>
      </c>
      <c r="AO844" s="390">
        <f t="shared" si="168"/>
        <v>21.643000000000001</v>
      </c>
    </row>
    <row r="845" spans="1:41" ht="15" customHeight="1" x14ac:dyDescent="0.25">
      <c r="A845" s="127" t="s">
        <v>3418</v>
      </c>
      <c r="B845" s="125" t="s">
        <v>2077</v>
      </c>
      <c r="C845" s="125" t="s">
        <v>4166</v>
      </c>
      <c r="D845" s="125" t="s">
        <v>3307</v>
      </c>
      <c r="E845" s="125" t="s">
        <v>3289</v>
      </c>
      <c r="F845" s="126">
        <v>24.61</v>
      </c>
      <c r="G845" s="126">
        <v>24.81</v>
      </c>
      <c r="H845" s="126">
        <v>19.690000000000001</v>
      </c>
      <c r="I845" s="126"/>
      <c r="J845" s="317"/>
      <c r="K845" s="323">
        <f>ROUND(SUMIF('VGT-Bewegungsdaten'!B:B,A845,'VGT-Bewegungsdaten'!C:C),3)</f>
        <v>0</v>
      </c>
      <c r="L845" s="324">
        <f>ROUND(SUMIF('VGT-Bewegungsdaten'!B:B,$A845,'VGT-Bewegungsdaten'!D:D),2)</f>
        <v>0</v>
      </c>
      <c r="N845" s="376" t="s">
        <v>4930</v>
      </c>
      <c r="O845" s="376" t="s">
        <v>4940</v>
      </c>
      <c r="P845" s="326">
        <f>ROUND(SUMIF('AV-Bewegungsdaten'!B:B,A845,'AV-Bewegungsdaten'!C:C),3)</f>
        <v>0</v>
      </c>
      <c r="Q845" s="324">
        <f>ROUND(SUMIF('AV-Bewegungsdaten'!B:B,$A845,'AV-Bewegungsdaten'!D:D),2)</f>
        <v>0</v>
      </c>
      <c r="T845" s="327"/>
      <c r="U845" s="326">
        <f>ROUND(SUMIF('DV-Bewegungsdaten'!B:B,Kategorien!A845,'DV-Bewegungsdaten'!D:D),3)</f>
        <v>0</v>
      </c>
      <c r="V845" s="324">
        <f>ROUND(SUMIF('DV-Bewegungsdaten'!B:B,Kategorien!A845,'DV-Bewegungsdaten'!E:E),3)</f>
        <v>0</v>
      </c>
      <c r="AD845" s="390">
        <f t="shared" si="157"/>
        <v>19.870999999999999</v>
      </c>
      <c r="AE845" s="390">
        <f t="shared" si="158"/>
        <v>20.527999999999999</v>
      </c>
      <c r="AF845" s="390">
        <f t="shared" si="159"/>
        <v>21.747</v>
      </c>
      <c r="AG845" s="390">
        <f t="shared" si="160"/>
        <v>21.113999999999997</v>
      </c>
      <c r="AH845" s="390">
        <f t="shared" si="161"/>
        <v>21.026</v>
      </c>
      <c r="AI845" s="390">
        <f t="shared" si="162"/>
        <v>21.558</v>
      </c>
      <c r="AJ845" s="390">
        <f t="shared" si="163"/>
        <v>20.840999999999998</v>
      </c>
      <c r="AK845" s="390">
        <f t="shared" si="164"/>
        <v>21.125</v>
      </c>
      <c r="AL845" s="390">
        <f t="shared" si="165"/>
        <v>21.234999999999999</v>
      </c>
      <c r="AM845" s="390">
        <f t="shared" si="166"/>
        <v>21.116</v>
      </c>
      <c r="AN845" s="390">
        <f t="shared" si="167"/>
        <v>20.71</v>
      </c>
      <c r="AO845" s="390">
        <f t="shared" si="168"/>
        <v>21.613</v>
      </c>
    </row>
    <row r="846" spans="1:41" ht="15" customHeight="1" x14ac:dyDescent="0.25">
      <c r="A846" s="127" t="s">
        <v>4181</v>
      </c>
      <c r="B846" s="125" t="s">
        <v>2077</v>
      </c>
      <c r="C846" s="125" t="s">
        <v>4166</v>
      </c>
      <c r="D846" s="125" t="s">
        <v>4069</v>
      </c>
      <c r="E846" s="125" t="s">
        <v>4051</v>
      </c>
      <c r="F846" s="126">
        <v>24.58</v>
      </c>
      <c r="G846" s="126">
        <v>24.779999999999998</v>
      </c>
      <c r="H846" s="126">
        <v>19.66</v>
      </c>
      <c r="I846" s="126"/>
      <c r="J846" s="317"/>
      <c r="K846" s="323">
        <f>ROUND(SUMIF('VGT-Bewegungsdaten'!B:B,A846,'VGT-Bewegungsdaten'!C:C),3)</f>
        <v>0</v>
      </c>
      <c r="L846" s="324">
        <f>ROUND(SUMIF('VGT-Bewegungsdaten'!B:B,$A846,'VGT-Bewegungsdaten'!D:D),2)</f>
        <v>0</v>
      </c>
      <c r="N846" s="376" t="s">
        <v>4930</v>
      </c>
      <c r="O846" s="376" t="s">
        <v>4940</v>
      </c>
      <c r="P846" s="326">
        <f>ROUND(SUMIF('AV-Bewegungsdaten'!B:B,A846,'AV-Bewegungsdaten'!C:C),3)</f>
        <v>0</v>
      </c>
      <c r="Q846" s="324">
        <f>ROUND(SUMIF('AV-Bewegungsdaten'!B:B,$A846,'AV-Bewegungsdaten'!D:D),2)</f>
        <v>0</v>
      </c>
      <c r="T846" s="327"/>
      <c r="U846" s="326">
        <f>ROUND(SUMIF('DV-Bewegungsdaten'!B:B,Kategorien!A846,'DV-Bewegungsdaten'!D:D),3)</f>
        <v>0</v>
      </c>
      <c r="V846" s="324">
        <f>ROUND(SUMIF('DV-Bewegungsdaten'!B:B,Kategorien!A846,'DV-Bewegungsdaten'!E:E),3)</f>
        <v>0</v>
      </c>
      <c r="AD846" s="390">
        <f t="shared" si="157"/>
        <v>19.840999999999998</v>
      </c>
      <c r="AE846" s="390">
        <f t="shared" si="158"/>
        <v>20.497999999999998</v>
      </c>
      <c r="AF846" s="390">
        <f t="shared" si="159"/>
        <v>21.716999999999999</v>
      </c>
      <c r="AG846" s="390">
        <f t="shared" si="160"/>
        <v>21.083999999999996</v>
      </c>
      <c r="AH846" s="390">
        <f t="shared" si="161"/>
        <v>20.995999999999999</v>
      </c>
      <c r="AI846" s="390">
        <f t="shared" si="162"/>
        <v>21.527999999999999</v>
      </c>
      <c r="AJ846" s="390">
        <f t="shared" si="163"/>
        <v>20.810999999999996</v>
      </c>
      <c r="AK846" s="390">
        <f t="shared" si="164"/>
        <v>21.094999999999999</v>
      </c>
      <c r="AL846" s="390">
        <f t="shared" si="165"/>
        <v>21.204999999999998</v>
      </c>
      <c r="AM846" s="390">
        <f t="shared" si="166"/>
        <v>21.085999999999999</v>
      </c>
      <c r="AN846" s="390">
        <f t="shared" si="167"/>
        <v>20.68</v>
      </c>
      <c r="AO846" s="390">
        <f t="shared" si="168"/>
        <v>21.582999999999998</v>
      </c>
    </row>
    <row r="847" spans="1:41" ht="15" customHeight="1" x14ac:dyDescent="0.25">
      <c r="A847" s="127" t="s">
        <v>56</v>
      </c>
      <c r="B847" s="125" t="s">
        <v>2077</v>
      </c>
      <c r="C847" s="125" t="s">
        <v>4166</v>
      </c>
      <c r="D847" s="125" t="s">
        <v>1597</v>
      </c>
      <c r="E847" s="125" t="s">
        <v>2452</v>
      </c>
      <c r="F847" s="126">
        <v>24.67</v>
      </c>
      <c r="G847" s="126">
        <v>24.87</v>
      </c>
      <c r="H847" s="126">
        <v>19.739999999999998</v>
      </c>
      <c r="I847" s="126"/>
      <c r="J847" s="317"/>
      <c r="K847" s="323">
        <f>ROUND(SUMIF('VGT-Bewegungsdaten'!B:B,A847,'VGT-Bewegungsdaten'!C:C),3)</f>
        <v>0</v>
      </c>
      <c r="L847" s="324">
        <f>ROUND(SUMIF('VGT-Bewegungsdaten'!B:B,$A847,'VGT-Bewegungsdaten'!D:D),2)</f>
        <v>0</v>
      </c>
      <c r="N847" s="376" t="s">
        <v>4930</v>
      </c>
      <c r="O847" s="376" t="s">
        <v>4940</v>
      </c>
      <c r="P847" s="326">
        <f>ROUND(SUMIF('AV-Bewegungsdaten'!B:B,A847,'AV-Bewegungsdaten'!C:C),3)</f>
        <v>0</v>
      </c>
      <c r="Q847" s="324">
        <f>ROUND(SUMIF('AV-Bewegungsdaten'!B:B,$A847,'AV-Bewegungsdaten'!D:D),2)</f>
        <v>0</v>
      </c>
      <c r="T847" s="327"/>
      <c r="U847" s="326">
        <f>ROUND(SUMIF('DV-Bewegungsdaten'!B:B,Kategorien!A847,'DV-Bewegungsdaten'!D:D),3)</f>
        <v>0</v>
      </c>
      <c r="V847" s="324">
        <f>ROUND(SUMIF('DV-Bewegungsdaten'!B:B,Kategorien!A847,'DV-Bewegungsdaten'!E:E),3)</f>
        <v>0</v>
      </c>
      <c r="AD847" s="390">
        <f t="shared" si="157"/>
        <v>19.931000000000001</v>
      </c>
      <c r="AE847" s="390">
        <f t="shared" si="158"/>
        <v>20.588000000000001</v>
      </c>
      <c r="AF847" s="390">
        <f t="shared" si="159"/>
        <v>21.807000000000002</v>
      </c>
      <c r="AG847" s="390">
        <f t="shared" si="160"/>
        <v>21.173999999999999</v>
      </c>
      <c r="AH847" s="390">
        <f t="shared" si="161"/>
        <v>21.086000000000002</v>
      </c>
      <c r="AI847" s="390">
        <f t="shared" si="162"/>
        <v>21.618000000000002</v>
      </c>
      <c r="AJ847" s="390">
        <f t="shared" si="163"/>
        <v>20.901</v>
      </c>
      <c r="AK847" s="390">
        <f t="shared" si="164"/>
        <v>21.185000000000002</v>
      </c>
      <c r="AL847" s="390">
        <f t="shared" si="165"/>
        <v>21.295000000000002</v>
      </c>
      <c r="AM847" s="390">
        <f t="shared" si="166"/>
        <v>21.176000000000002</v>
      </c>
      <c r="AN847" s="390">
        <f t="shared" si="167"/>
        <v>20.770000000000003</v>
      </c>
      <c r="AO847" s="390">
        <f t="shared" si="168"/>
        <v>21.673000000000002</v>
      </c>
    </row>
    <row r="848" spans="1:41" ht="15" customHeight="1" x14ac:dyDescent="0.25">
      <c r="A848" s="127" t="s">
        <v>57</v>
      </c>
      <c r="B848" s="125" t="s">
        <v>2077</v>
      </c>
      <c r="C848" s="125" t="s">
        <v>4166</v>
      </c>
      <c r="D848" s="125" t="s">
        <v>58</v>
      </c>
      <c r="E848" s="125" t="s">
        <v>2455</v>
      </c>
      <c r="F848" s="126">
        <v>26.67</v>
      </c>
      <c r="G848" s="126">
        <v>26.87</v>
      </c>
      <c r="H848" s="126">
        <v>21.34</v>
      </c>
      <c r="I848" s="126"/>
      <c r="J848" s="317"/>
      <c r="K848" s="323">
        <f>ROUND(SUMIF('VGT-Bewegungsdaten'!B:B,A848,'VGT-Bewegungsdaten'!C:C),3)</f>
        <v>0</v>
      </c>
      <c r="L848" s="324">
        <f>ROUND(SUMIF('VGT-Bewegungsdaten'!B:B,$A848,'VGT-Bewegungsdaten'!D:D),2)</f>
        <v>0</v>
      </c>
      <c r="N848" s="376" t="s">
        <v>4930</v>
      </c>
      <c r="O848" s="376" t="s">
        <v>4940</v>
      </c>
      <c r="P848" s="326">
        <f>ROUND(SUMIF('AV-Bewegungsdaten'!B:B,A848,'AV-Bewegungsdaten'!C:C),3)</f>
        <v>0</v>
      </c>
      <c r="Q848" s="324">
        <f>ROUND(SUMIF('AV-Bewegungsdaten'!B:B,$A848,'AV-Bewegungsdaten'!D:D),2)</f>
        <v>0</v>
      </c>
      <c r="T848" s="327"/>
      <c r="U848" s="326">
        <f>ROUND(SUMIF('DV-Bewegungsdaten'!B:B,Kategorien!A848,'DV-Bewegungsdaten'!D:D),3)</f>
        <v>0</v>
      </c>
      <c r="V848" s="324">
        <f>ROUND(SUMIF('DV-Bewegungsdaten'!B:B,Kategorien!A848,'DV-Bewegungsdaten'!E:E),3)</f>
        <v>0</v>
      </c>
      <c r="AD848" s="390">
        <f t="shared" si="157"/>
        <v>21.931000000000001</v>
      </c>
      <c r="AE848" s="390">
        <f t="shared" si="158"/>
        <v>22.588000000000001</v>
      </c>
      <c r="AF848" s="390">
        <f t="shared" si="159"/>
        <v>23.807000000000002</v>
      </c>
      <c r="AG848" s="390">
        <f t="shared" si="160"/>
        <v>23.173999999999999</v>
      </c>
      <c r="AH848" s="390">
        <f t="shared" si="161"/>
        <v>23.086000000000002</v>
      </c>
      <c r="AI848" s="390">
        <f t="shared" si="162"/>
        <v>23.618000000000002</v>
      </c>
      <c r="AJ848" s="390">
        <f t="shared" si="163"/>
        <v>22.901</v>
      </c>
      <c r="AK848" s="390">
        <f t="shared" si="164"/>
        <v>23.185000000000002</v>
      </c>
      <c r="AL848" s="390">
        <f t="shared" si="165"/>
        <v>23.295000000000002</v>
      </c>
      <c r="AM848" s="390">
        <f t="shared" si="166"/>
        <v>23.176000000000002</v>
      </c>
      <c r="AN848" s="390">
        <f t="shared" si="167"/>
        <v>22.770000000000003</v>
      </c>
      <c r="AO848" s="390">
        <f t="shared" si="168"/>
        <v>23.673000000000002</v>
      </c>
    </row>
    <row r="849" spans="1:41" ht="15" customHeight="1" x14ac:dyDescent="0.25">
      <c r="A849" s="127" t="s">
        <v>59</v>
      </c>
      <c r="B849" s="125" t="s">
        <v>2077</v>
      </c>
      <c r="C849" s="125" t="s">
        <v>4166</v>
      </c>
      <c r="D849" s="125" t="s">
        <v>1599</v>
      </c>
      <c r="E849" s="125" t="s">
        <v>1538</v>
      </c>
      <c r="F849" s="126">
        <v>27.67</v>
      </c>
      <c r="G849" s="126">
        <v>27.87</v>
      </c>
      <c r="H849" s="126">
        <v>22.14</v>
      </c>
      <c r="I849" s="126"/>
      <c r="J849" s="317"/>
      <c r="K849" s="323">
        <f>ROUND(SUMIF('VGT-Bewegungsdaten'!B:B,A849,'VGT-Bewegungsdaten'!C:C),3)</f>
        <v>0</v>
      </c>
      <c r="L849" s="324">
        <f>ROUND(SUMIF('VGT-Bewegungsdaten'!B:B,$A849,'VGT-Bewegungsdaten'!D:D),2)</f>
        <v>0</v>
      </c>
      <c r="N849" s="376" t="s">
        <v>4930</v>
      </c>
      <c r="O849" s="376" t="s">
        <v>4940</v>
      </c>
      <c r="P849" s="326">
        <f>ROUND(SUMIF('AV-Bewegungsdaten'!B:B,A849,'AV-Bewegungsdaten'!C:C),3)</f>
        <v>0</v>
      </c>
      <c r="Q849" s="324">
        <f>ROUND(SUMIF('AV-Bewegungsdaten'!B:B,$A849,'AV-Bewegungsdaten'!D:D),2)</f>
        <v>0</v>
      </c>
      <c r="T849" s="327"/>
      <c r="U849" s="326">
        <f>ROUND(SUMIF('DV-Bewegungsdaten'!B:B,Kategorien!A849,'DV-Bewegungsdaten'!D:D),3)</f>
        <v>0</v>
      </c>
      <c r="V849" s="324">
        <f>ROUND(SUMIF('DV-Bewegungsdaten'!B:B,Kategorien!A849,'DV-Bewegungsdaten'!E:E),3)</f>
        <v>0</v>
      </c>
      <c r="AD849" s="390">
        <f t="shared" ref="AD849:AD912" si="169">MAX(0,$G849-AR$9)</f>
        <v>22.931000000000001</v>
      </c>
      <c r="AE849" s="390">
        <f t="shared" ref="AE849:AE912" si="170">MAX(0,$G849-AS$9)</f>
        <v>23.588000000000001</v>
      </c>
      <c r="AF849" s="390">
        <f t="shared" ref="AF849:AF912" si="171">MAX(0,$G849-AT$9)</f>
        <v>24.807000000000002</v>
      </c>
      <c r="AG849" s="390">
        <f t="shared" ref="AG849:AG912" si="172">MAX(0,$G849-AU$9)</f>
        <v>24.173999999999999</v>
      </c>
      <c r="AH849" s="390">
        <f t="shared" ref="AH849:AH912" si="173">MAX(0,$G849-AV$9)</f>
        <v>24.086000000000002</v>
      </c>
      <c r="AI849" s="390">
        <f t="shared" ref="AI849:AI912" si="174">MAX(0,$G849-AW$9)</f>
        <v>24.618000000000002</v>
      </c>
      <c r="AJ849" s="390">
        <f t="shared" ref="AJ849:AJ912" si="175">MAX(0,$G849-AX$9)</f>
        <v>23.901</v>
      </c>
      <c r="AK849" s="390">
        <f t="shared" ref="AK849:AK912" si="176">MAX(0,$G849-AY$9)</f>
        <v>24.185000000000002</v>
      </c>
      <c r="AL849" s="390">
        <f t="shared" ref="AL849:AL912" si="177">MAX(0,$G849-AZ$9)</f>
        <v>24.295000000000002</v>
      </c>
      <c r="AM849" s="390">
        <f t="shared" ref="AM849:AM912" si="178">MAX(0,$G849-BA$9)</f>
        <v>24.176000000000002</v>
      </c>
      <c r="AN849" s="390">
        <f t="shared" ref="AN849:AN912" si="179">MAX(0,$G849-BB$9)</f>
        <v>23.770000000000003</v>
      </c>
      <c r="AO849" s="390">
        <f t="shared" ref="AO849:AO912" si="180">MAX(0,$G849-BC$9)</f>
        <v>24.673000000000002</v>
      </c>
    </row>
    <row r="850" spans="1:41" ht="15" customHeight="1" x14ac:dyDescent="0.25">
      <c r="A850" s="127" t="s">
        <v>60</v>
      </c>
      <c r="B850" s="125" t="s">
        <v>2077</v>
      </c>
      <c r="C850" s="125" t="s">
        <v>4166</v>
      </c>
      <c r="D850" s="125" t="s">
        <v>1601</v>
      </c>
      <c r="E850" s="125" t="s">
        <v>1541</v>
      </c>
      <c r="F850" s="126">
        <v>27.67</v>
      </c>
      <c r="G850" s="126">
        <v>27.87</v>
      </c>
      <c r="H850" s="126">
        <v>22.14</v>
      </c>
      <c r="I850" s="126"/>
      <c r="J850" s="317"/>
      <c r="K850" s="323">
        <f>ROUND(SUMIF('VGT-Bewegungsdaten'!B:B,A850,'VGT-Bewegungsdaten'!C:C),3)</f>
        <v>0</v>
      </c>
      <c r="L850" s="324">
        <f>ROUND(SUMIF('VGT-Bewegungsdaten'!B:B,$A850,'VGT-Bewegungsdaten'!D:D),2)</f>
        <v>0</v>
      </c>
      <c r="N850" s="376" t="s">
        <v>4930</v>
      </c>
      <c r="O850" s="376" t="s">
        <v>4940</v>
      </c>
      <c r="P850" s="326">
        <f>ROUND(SUMIF('AV-Bewegungsdaten'!B:B,A850,'AV-Bewegungsdaten'!C:C),3)</f>
        <v>0</v>
      </c>
      <c r="Q850" s="324">
        <f>ROUND(SUMIF('AV-Bewegungsdaten'!B:B,$A850,'AV-Bewegungsdaten'!D:D),2)</f>
        <v>0</v>
      </c>
      <c r="T850" s="327"/>
      <c r="U850" s="326">
        <f>ROUND(SUMIF('DV-Bewegungsdaten'!B:B,Kategorien!A850,'DV-Bewegungsdaten'!D:D),3)</f>
        <v>0</v>
      </c>
      <c r="V850" s="324">
        <f>ROUND(SUMIF('DV-Bewegungsdaten'!B:B,Kategorien!A850,'DV-Bewegungsdaten'!E:E),3)</f>
        <v>0</v>
      </c>
      <c r="AD850" s="390">
        <f t="shared" si="169"/>
        <v>22.931000000000001</v>
      </c>
      <c r="AE850" s="390">
        <f t="shared" si="170"/>
        <v>23.588000000000001</v>
      </c>
      <c r="AF850" s="390">
        <f t="shared" si="171"/>
        <v>24.807000000000002</v>
      </c>
      <c r="AG850" s="390">
        <f t="shared" si="172"/>
        <v>24.173999999999999</v>
      </c>
      <c r="AH850" s="390">
        <f t="shared" si="173"/>
        <v>24.086000000000002</v>
      </c>
      <c r="AI850" s="390">
        <f t="shared" si="174"/>
        <v>24.618000000000002</v>
      </c>
      <c r="AJ850" s="390">
        <f t="shared" si="175"/>
        <v>23.901</v>
      </c>
      <c r="AK850" s="390">
        <f t="shared" si="176"/>
        <v>24.185000000000002</v>
      </c>
      <c r="AL850" s="390">
        <f t="shared" si="177"/>
        <v>24.295000000000002</v>
      </c>
      <c r="AM850" s="390">
        <f t="shared" si="178"/>
        <v>24.176000000000002</v>
      </c>
      <c r="AN850" s="390">
        <f t="shared" si="179"/>
        <v>23.770000000000003</v>
      </c>
      <c r="AO850" s="390">
        <f t="shared" si="180"/>
        <v>24.673000000000002</v>
      </c>
    </row>
    <row r="851" spans="1:41" ht="15" customHeight="1" x14ac:dyDescent="0.25">
      <c r="A851" s="127" t="s">
        <v>2675</v>
      </c>
      <c r="B851" s="125" t="s">
        <v>2077</v>
      </c>
      <c r="C851" s="125" t="s">
        <v>4166</v>
      </c>
      <c r="D851" s="125" t="s">
        <v>2565</v>
      </c>
      <c r="E851" s="125" t="s">
        <v>2545</v>
      </c>
      <c r="F851" s="126">
        <v>27.64</v>
      </c>
      <c r="G851" s="126">
        <v>27.84</v>
      </c>
      <c r="H851" s="126">
        <v>22.11</v>
      </c>
      <c r="I851" s="126"/>
      <c r="J851" s="317"/>
      <c r="K851" s="323">
        <f>ROUND(SUMIF('VGT-Bewegungsdaten'!B:B,A851,'VGT-Bewegungsdaten'!C:C),3)</f>
        <v>0</v>
      </c>
      <c r="L851" s="324">
        <f>ROUND(SUMIF('VGT-Bewegungsdaten'!B:B,$A851,'VGT-Bewegungsdaten'!D:D),2)</f>
        <v>0</v>
      </c>
      <c r="N851" s="376" t="s">
        <v>4930</v>
      </c>
      <c r="O851" s="376" t="s">
        <v>4940</v>
      </c>
      <c r="P851" s="326">
        <f>ROUND(SUMIF('AV-Bewegungsdaten'!B:B,A851,'AV-Bewegungsdaten'!C:C),3)</f>
        <v>0</v>
      </c>
      <c r="Q851" s="324">
        <f>ROUND(SUMIF('AV-Bewegungsdaten'!B:B,$A851,'AV-Bewegungsdaten'!D:D),2)</f>
        <v>0</v>
      </c>
      <c r="T851" s="327"/>
      <c r="U851" s="326">
        <f>ROUND(SUMIF('DV-Bewegungsdaten'!B:B,Kategorien!A851,'DV-Bewegungsdaten'!D:D),3)</f>
        <v>0</v>
      </c>
      <c r="V851" s="324">
        <f>ROUND(SUMIF('DV-Bewegungsdaten'!B:B,Kategorien!A851,'DV-Bewegungsdaten'!E:E),3)</f>
        <v>0</v>
      </c>
      <c r="AD851" s="390">
        <f t="shared" si="169"/>
        <v>22.901</v>
      </c>
      <c r="AE851" s="390">
        <f t="shared" si="170"/>
        <v>23.558</v>
      </c>
      <c r="AF851" s="390">
        <f t="shared" si="171"/>
        <v>24.777000000000001</v>
      </c>
      <c r="AG851" s="390">
        <f t="shared" si="172"/>
        <v>24.143999999999998</v>
      </c>
      <c r="AH851" s="390">
        <f t="shared" si="173"/>
        <v>24.056000000000001</v>
      </c>
      <c r="AI851" s="390">
        <f t="shared" si="174"/>
        <v>24.588000000000001</v>
      </c>
      <c r="AJ851" s="390">
        <f t="shared" si="175"/>
        <v>23.870999999999999</v>
      </c>
      <c r="AK851" s="390">
        <f t="shared" si="176"/>
        <v>24.155000000000001</v>
      </c>
      <c r="AL851" s="390">
        <f t="shared" si="177"/>
        <v>24.265000000000001</v>
      </c>
      <c r="AM851" s="390">
        <f t="shared" si="178"/>
        <v>24.146000000000001</v>
      </c>
      <c r="AN851" s="390">
        <f t="shared" si="179"/>
        <v>23.740000000000002</v>
      </c>
      <c r="AO851" s="390">
        <f t="shared" si="180"/>
        <v>24.643000000000001</v>
      </c>
    </row>
    <row r="852" spans="1:41" ht="15" customHeight="1" x14ac:dyDescent="0.25">
      <c r="A852" s="127" t="s">
        <v>3419</v>
      </c>
      <c r="B852" s="125" t="s">
        <v>2077</v>
      </c>
      <c r="C852" s="125" t="s">
        <v>4166</v>
      </c>
      <c r="D852" s="125" t="s">
        <v>3309</v>
      </c>
      <c r="E852" s="125" t="s">
        <v>3289</v>
      </c>
      <c r="F852" s="126">
        <v>27.61</v>
      </c>
      <c r="G852" s="126">
        <v>27.81</v>
      </c>
      <c r="H852" s="126">
        <v>22.09</v>
      </c>
      <c r="I852" s="126"/>
      <c r="J852" s="317"/>
      <c r="K852" s="323">
        <f>ROUND(SUMIF('VGT-Bewegungsdaten'!B:B,A852,'VGT-Bewegungsdaten'!C:C),3)</f>
        <v>0</v>
      </c>
      <c r="L852" s="324">
        <f>ROUND(SUMIF('VGT-Bewegungsdaten'!B:B,$A852,'VGT-Bewegungsdaten'!D:D),2)</f>
        <v>0</v>
      </c>
      <c r="N852" s="376" t="s">
        <v>4930</v>
      </c>
      <c r="O852" s="376" t="s">
        <v>4940</v>
      </c>
      <c r="P852" s="326">
        <f>ROUND(SUMIF('AV-Bewegungsdaten'!B:B,A852,'AV-Bewegungsdaten'!C:C),3)</f>
        <v>0</v>
      </c>
      <c r="Q852" s="324">
        <f>ROUND(SUMIF('AV-Bewegungsdaten'!B:B,$A852,'AV-Bewegungsdaten'!D:D),2)</f>
        <v>0</v>
      </c>
      <c r="T852" s="327"/>
      <c r="U852" s="326">
        <f>ROUND(SUMIF('DV-Bewegungsdaten'!B:B,Kategorien!A852,'DV-Bewegungsdaten'!D:D),3)</f>
        <v>0</v>
      </c>
      <c r="V852" s="324">
        <f>ROUND(SUMIF('DV-Bewegungsdaten'!B:B,Kategorien!A852,'DV-Bewegungsdaten'!E:E),3)</f>
        <v>0</v>
      </c>
      <c r="AD852" s="390">
        <f t="shared" si="169"/>
        <v>22.870999999999999</v>
      </c>
      <c r="AE852" s="390">
        <f t="shared" si="170"/>
        <v>23.527999999999999</v>
      </c>
      <c r="AF852" s="390">
        <f t="shared" si="171"/>
        <v>24.747</v>
      </c>
      <c r="AG852" s="390">
        <f t="shared" si="172"/>
        <v>24.113999999999997</v>
      </c>
      <c r="AH852" s="390">
        <f t="shared" si="173"/>
        <v>24.026</v>
      </c>
      <c r="AI852" s="390">
        <f t="shared" si="174"/>
        <v>24.558</v>
      </c>
      <c r="AJ852" s="390">
        <f t="shared" si="175"/>
        <v>23.840999999999998</v>
      </c>
      <c r="AK852" s="390">
        <f t="shared" si="176"/>
        <v>24.125</v>
      </c>
      <c r="AL852" s="390">
        <f t="shared" si="177"/>
        <v>24.234999999999999</v>
      </c>
      <c r="AM852" s="390">
        <f t="shared" si="178"/>
        <v>24.116</v>
      </c>
      <c r="AN852" s="390">
        <f t="shared" si="179"/>
        <v>23.71</v>
      </c>
      <c r="AO852" s="390">
        <f t="shared" si="180"/>
        <v>24.613</v>
      </c>
    </row>
    <row r="853" spans="1:41" ht="15" customHeight="1" x14ac:dyDescent="0.25">
      <c r="A853" s="127" t="s">
        <v>4182</v>
      </c>
      <c r="B853" s="125" t="s">
        <v>2077</v>
      </c>
      <c r="C853" s="125" t="s">
        <v>4166</v>
      </c>
      <c r="D853" s="125" t="s">
        <v>4071</v>
      </c>
      <c r="E853" s="125" t="s">
        <v>4051</v>
      </c>
      <c r="F853" s="126">
        <v>27.58</v>
      </c>
      <c r="G853" s="126">
        <v>27.779999999999998</v>
      </c>
      <c r="H853" s="126">
        <v>22.06</v>
      </c>
      <c r="I853" s="126"/>
      <c r="J853" s="317"/>
      <c r="K853" s="323">
        <f>ROUND(SUMIF('VGT-Bewegungsdaten'!B:B,A853,'VGT-Bewegungsdaten'!C:C),3)</f>
        <v>0</v>
      </c>
      <c r="L853" s="324">
        <f>ROUND(SUMIF('VGT-Bewegungsdaten'!B:B,$A853,'VGT-Bewegungsdaten'!D:D),2)</f>
        <v>0</v>
      </c>
      <c r="N853" s="376" t="s">
        <v>4930</v>
      </c>
      <c r="O853" s="376" t="s">
        <v>4940</v>
      </c>
      <c r="P853" s="326">
        <f>ROUND(SUMIF('AV-Bewegungsdaten'!B:B,A853,'AV-Bewegungsdaten'!C:C),3)</f>
        <v>0</v>
      </c>
      <c r="Q853" s="324">
        <f>ROUND(SUMIF('AV-Bewegungsdaten'!B:B,$A853,'AV-Bewegungsdaten'!D:D),2)</f>
        <v>0</v>
      </c>
      <c r="T853" s="327"/>
      <c r="U853" s="326">
        <f>ROUND(SUMIF('DV-Bewegungsdaten'!B:B,Kategorien!A853,'DV-Bewegungsdaten'!D:D),3)</f>
        <v>0</v>
      </c>
      <c r="V853" s="324">
        <f>ROUND(SUMIF('DV-Bewegungsdaten'!B:B,Kategorien!A853,'DV-Bewegungsdaten'!E:E),3)</f>
        <v>0</v>
      </c>
      <c r="AD853" s="390">
        <f t="shared" si="169"/>
        <v>22.840999999999998</v>
      </c>
      <c r="AE853" s="390">
        <f t="shared" si="170"/>
        <v>23.497999999999998</v>
      </c>
      <c r="AF853" s="390">
        <f t="shared" si="171"/>
        <v>24.716999999999999</v>
      </c>
      <c r="AG853" s="390">
        <f t="shared" si="172"/>
        <v>24.083999999999996</v>
      </c>
      <c r="AH853" s="390">
        <f t="shared" si="173"/>
        <v>23.995999999999999</v>
      </c>
      <c r="AI853" s="390">
        <f t="shared" si="174"/>
        <v>24.527999999999999</v>
      </c>
      <c r="AJ853" s="390">
        <f t="shared" si="175"/>
        <v>23.810999999999996</v>
      </c>
      <c r="AK853" s="390">
        <f t="shared" si="176"/>
        <v>24.094999999999999</v>
      </c>
      <c r="AL853" s="390">
        <f t="shared" si="177"/>
        <v>24.204999999999998</v>
      </c>
      <c r="AM853" s="390">
        <f t="shared" si="178"/>
        <v>24.085999999999999</v>
      </c>
      <c r="AN853" s="390">
        <f t="shared" si="179"/>
        <v>23.68</v>
      </c>
      <c r="AO853" s="390">
        <f t="shared" si="180"/>
        <v>24.582999999999998</v>
      </c>
    </row>
    <row r="854" spans="1:41" ht="15" customHeight="1" x14ac:dyDescent="0.25">
      <c r="A854" s="127" t="s">
        <v>61</v>
      </c>
      <c r="B854" s="125" t="s">
        <v>2077</v>
      </c>
      <c r="C854" s="125" t="s">
        <v>4166</v>
      </c>
      <c r="D854" s="125" t="s">
        <v>1603</v>
      </c>
      <c r="E854" s="125" t="s">
        <v>2452</v>
      </c>
      <c r="F854" s="126">
        <v>25.67</v>
      </c>
      <c r="G854" s="126">
        <v>25.87</v>
      </c>
      <c r="H854" s="126">
        <v>20.54</v>
      </c>
      <c r="I854" s="126"/>
      <c r="J854" s="317"/>
      <c r="K854" s="323">
        <f>ROUND(SUMIF('VGT-Bewegungsdaten'!B:B,A854,'VGT-Bewegungsdaten'!C:C),3)</f>
        <v>0</v>
      </c>
      <c r="L854" s="324">
        <f>ROUND(SUMIF('VGT-Bewegungsdaten'!B:B,$A854,'VGT-Bewegungsdaten'!D:D),2)</f>
        <v>0</v>
      </c>
      <c r="N854" s="376" t="s">
        <v>4930</v>
      </c>
      <c r="O854" s="376" t="s">
        <v>4940</v>
      </c>
      <c r="P854" s="326">
        <f>ROUND(SUMIF('AV-Bewegungsdaten'!B:B,A854,'AV-Bewegungsdaten'!C:C),3)</f>
        <v>0</v>
      </c>
      <c r="Q854" s="324">
        <f>ROUND(SUMIF('AV-Bewegungsdaten'!B:B,$A854,'AV-Bewegungsdaten'!D:D),2)</f>
        <v>0</v>
      </c>
      <c r="T854" s="327"/>
      <c r="U854" s="326">
        <f>ROUND(SUMIF('DV-Bewegungsdaten'!B:B,Kategorien!A854,'DV-Bewegungsdaten'!D:D),3)</f>
        <v>0</v>
      </c>
      <c r="V854" s="324">
        <f>ROUND(SUMIF('DV-Bewegungsdaten'!B:B,Kategorien!A854,'DV-Bewegungsdaten'!E:E),3)</f>
        <v>0</v>
      </c>
      <c r="AD854" s="390">
        <f t="shared" si="169"/>
        <v>20.931000000000001</v>
      </c>
      <c r="AE854" s="390">
        <f t="shared" si="170"/>
        <v>21.588000000000001</v>
      </c>
      <c r="AF854" s="390">
        <f t="shared" si="171"/>
        <v>22.807000000000002</v>
      </c>
      <c r="AG854" s="390">
        <f t="shared" si="172"/>
        <v>22.173999999999999</v>
      </c>
      <c r="AH854" s="390">
        <f t="shared" si="173"/>
        <v>22.086000000000002</v>
      </c>
      <c r="AI854" s="390">
        <f t="shared" si="174"/>
        <v>22.618000000000002</v>
      </c>
      <c r="AJ854" s="390">
        <f t="shared" si="175"/>
        <v>21.901</v>
      </c>
      <c r="AK854" s="390">
        <f t="shared" si="176"/>
        <v>22.185000000000002</v>
      </c>
      <c r="AL854" s="390">
        <f t="shared" si="177"/>
        <v>22.295000000000002</v>
      </c>
      <c r="AM854" s="390">
        <f t="shared" si="178"/>
        <v>22.176000000000002</v>
      </c>
      <c r="AN854" s="390">
        <f t="shared" si="179"/>
        <v>21.770000000000003</v>
      </c>
      <c r="AO854" s="390">
        <f t="shared" si="180"/>
        <v>22.673000000000002</v>
      </c>
    </row>
    <row r="855" spans="1:41" ht="15" customHeight="1" x14ac:dyDescent="0.25">
      <c r="A855" s="127" t="s">
        <v>62</v>
      </c>
      <c r="B855" s="125" t="s">
        <v>2077</v>
      </c>
      <c r="C855" s="125" t="s">
        <v>4166</v>
      </c>
      <c r="D855" s="125" t="s">
        <v>63</v>
      </c>
      <c r="E855" s="125" t="s">
        <v>2455</v>
      </c>
      <c r="F855" s="126">
        <v>27.67</v>
      </c>
      <c r="G855" s="126">
        <v>27.87</v>
      </c>
      <c r="H855" s="126">
        <v>22.14</v>
      </c>
      <c r="I855" s="126"/>
      <c r="J855" s="317"/>
      <c r="K855" s="323">
        <f>ROUND(SUMIF('VGT-Bewegungsdaten'!B:B,A855,'VGT-Bewegungsdaten'!C:C),3)</f>
        <v>0</v>
      </c>
      <c r="L855" s="324">
        <f>ROUND(SUMIF('VGT-Bewegungsdaten'!B:B,$A855,'VGT-Bewegungsdaten'!D:D),2)</f>
        <v>0</v>
      </c>
      <c r="N855" s="376" t="s">
        <v>4930</v>
      </c>
      <c r="O855" s="376" t="s">
        <v>4940</v>
      </c>
      <c r="P855" s="326">
        <f>ROUND(SUMIF('AV-Bewegungsdaten'!B:B,A855,'AV-Bewegungsdaten'!C:C),3)</f>
        <v>0</v>
      </c>
      <c r="Q855" s="324">
        <f>ROUND(SUMIF('AV-Bewegungsdaten'!B:B,$A855,'AV-Bewegungsdaten'!D:D),2)</f>
        <v>0</v>
      </c>
      <c r="T855" s="327"/>
      <c r="U855" s="326">
        <f>ROUND(SUMIF('DV-Bewegungsdaten'!B:B,Kategorien!A855,'DV-Bewegungsdaten'!D:D),3)</f>
        <v>0</v>
      </c>
      <c r="V855" s="324">
        <f>ROUND(SUMIF('DV-Bewegungsdaten'!B:B,Kategorien!A855,'DV-Bewegungsdaten'!E:E),3)</f>
        <v>0</v>
      </c>
      <c r="AD855" s="390">
        <f t="shared" si="169"/>
        <v>22.931000000000001</v>
      </c>
      <c r="AE855" s="390">
        <f t="shared" si="170"/>
        <v>23.588000000000001</v>
      </c>
      <c r="AF855" s="390">
        <f t="shared" si="171"/>
        <v>24.807000000000002</v>
      </c>
      <c r="AG855" s="390">
        <f t="shared" si="172"/>
        <v>24.173999999999999</v>
      </c>
      <c r="AH855" s="390">
        <f t="shared" si="173"/>
        <v>24.086000000000002</v>
      </c>
      <c r="AI855" s="390">
        <f t="shared" si="174"/>
        <v>24.618000000000002</v>
      </c>
      <c r="AJ855" s="390">
        <f t="shared" si="175"/>
        <v>23.901</v>
      </c>
      <c r="AK855" s="390">
        <f t="shared" si="176"/>
        <v>24.185000000000002</v>
      </c>
      <c r="AL855" s="390">
        <f t="shared" si="177"/>
        <v>24.295000000000002</v>
      </c>
      <c r="AM855" s="390">
        <f t="shared" si="178"/>
        <v>24.176000000000002</v>
      </c>
      <c r="AN855" s="390">
        <f t="shared" si="179"/>
        <v>23.770000000000003</v>
      </c>
      <c r="AO855" s="390">
        <f t="shared" si="180"/>
        <v>24.673000000000002</v>
      </c>
    </row>
    <row r="856" spans="1:41" ht="15" customHeight="1" x14ac:dyDescent="0.25">
      <c r="A856" s="127" t="s">
        <v>64</v>
      </c>
      <c r="B856" s="125" t="s">
        <v>2077</v>
      </c>
      <c r="C856" s="125" t="s">
        <v>4166</v>
      </c>
      <c r="D856" s="125" t="s">
        <v>1605</v>
      </c>
      <c r="E856" s="125" t="s">
        <v>1538</v>
      </c>
      <c r="F856" s="126">
        <v>28.67</v>
      </c>
      <c r="G856" s="126">
        <v>28.87</v>
      </c>
      <c r="H856" s="126">
        <v>22.94</v>
      </c>
      <c r="I856" s="126"/>
      <c r="J856" s="317"/>
      <c r="K856" s="323">
        <f>ROUND(SUMIF('VGT-Bewegungsdaten'!B:B,A856,'VGT-Bewegungsdaten'!C:C),3)</f>
        <v>0</v>
      </c>
      <c r="L856" s="324">
        <f>ROUND(SUMIF('VGT-Bewegungsdaten'!B:B,$A856,'VGT-Bewegungsdaten'!D:D),2)</f>
        <v>0</v>
      </c>
      <c r="N856" s="376" t="s">
        <v>4930</v>
      </c>
      <c r="O856" s="376" t="s">
        <v>4940</v>
      </c>
      <c r="P856" s="326">
        <f>ROUND(SUMIF('AV-Bewegungsdaten'!B:B,A856,'AV-Bewegungsdaten'!C:C),3)</f>
        <v>0</v>
      </c>
      <c r="Q856" s="324">
        <f>ROUND(SUMIF('AV-Bewegungsdaten'!B:B,$A856,'AV-Bewegungsdaten'!D:D),2)</f>
        <v>0</v>
      </c>
      <c r="T856" s="327"/>
      <c r="U856" s="326">
        <f>ROUND(SUMIF('DV-Bewegungsdaten'!B:B,Kategorien!A856,'DV-Bewegungsdaten'!D:D),3)</f>
        <v>0</v>
      </c>
      <c r="V856" s="324">
        <f>ROUND(SUMIF('DV-Bewegungsdaten'!B:B,Kategorien!A856,'DV-Bewegungsdaten'!E:E),3)</f>
        <v>0</v>
      </c>
      <c r="AD856" s="390">
        <f t="shared" si="169"/>
        <v>23.931000000000001</v>
      </c>
      <c r="AE856" s="390">
        <f t="shared" si="170"/>
        <v>24.588000000000001</v>
      </c>
      <c r="AF856" s="390">
        <f t="shared" si="171"/>
        <v>25.807000000000002</v>
      </c>
      <c r="AG856" s="390">
        <f t="shared" si="172"/>
        <v>25.173999999999999</v>
      </c>
      <c r="AH856" s="390">
        <f t="shared" si="173"/>
        <v>25.086000000000002</v>
      </c>
      <c r="AI856" s="390">
        <f t="shared" si="174"/>
        <v>25.618000000000002</v>
      </c>
      <c r="AJ856" s="390">
        <f t="shared" si="175"/>
        <v>24.901</v>
      </c>
      <c r="AK856" s="390">
        <f t="shared" si="176"/>
        <v>25.185000000000002</v>
      </c>
      <c r="AL856" s="390">
        <f t="shared" si="177"/>
        <v>25.295000000000002</v>
      </c>
      <c r="AM856" s="390">
        <f t="shared" si="178"/>
        <v>25.176000000000002</v>
      </c>
      <c r="AN856" s="390">
        <f t="shared" si="179"/>
        <v>24.770000000000003</v>
      </c>
      <c r="AO856" s="390">
        <f t="shared" si="180"/>
        <v>25.673000000000002</v>
      </c>
    </row>
    <row r="857" spans="1:41" ht="15" customHeight="1" x14ac:dyDescent="0.25">
      <c r="A857" s="127" t="s">
        <v>65</v>
      </c>
      <c r="B857" s="125" t="s">
        <v>2077</v>
      </c>
      <c r="C857" s="125" t="s">
        <v>4166</v>
      </c>
      <c r="D857" s="125" t="s">
        <v>1607</v>
      </c>
      <c r="E857" s="125" t="s">
        <v>1541</v>
      </c>
      <c r="F857" s="126">
        <v>28.67</v>
      </c>
      <c r="G857" s="126">
        <v>28.87</v>
      </c>
      <c r="H857" s="126">
        <v>22.94</v>
      </c>
      <c r="I857" s="126"/>
      <c r="J857" s="317"/>
      <c r="K857" s="323">
        <f>ROUND(SUMIF('VGT-Bewegungsdaten'!B:B,A857,'VGT-Bewegungsdaten'!C:C),3)</f>
        <v>0</v>
      </c>
      <c r="L857" s="324">
        <f>ROUND(SUMIF('VGT-Bewegungsdaten'!B:B,$A857,'VGT-Bewegungsdaten'!D:D),2)</f>
        <v>0</v>
      </c>
      <c r="N857" s="376" t="s">
        <v>4930</v>
      </c>
      <c r="O857" s="376" t="s">
        <v>4940</v>
      </c>
      <c r="P857" s="326">
        <f>ROUND(SUMIF('AV-Bewegungsdaten'!B:B,A857,'AV-Bewegungsdaten'!C:C),3)</f>
        <v>0</v>
      </c>
      <c r="Q857" s="324">
        <f>ROUND(SUMIF('AV-Bewegungsdaten'!B:B,$A857,'AV-Bewegungsdaten'!D:D),2)</f>
        <v>0</v>
      </c>
      <c r="T857" s="327"/>
      <c r="U857" s="326">
        <f>ROUND(SUMIF('DV-Bewegungsdaten'!B:B,Kategorien!A857,'DV-Bewegungsdaten'!D:D),3)</f>
        <v>0</v>
      </c>
      <c r="V857" s="324">
        <f>ROUND(SUMIF('DV-Bewegungsdaten'!B:B,Kategorien!A857,'DV-Bewegungsdaten'!E:E),3)</f>
        <v>0</v>
      </c>
      <c r="AD857" s="390">
        <f t="shared" si="169"/>
        <v>23.931000000000001</v>
      </c>
      <c r="AE857" s="390">
        <f t="shared" si="170"/>
        <v>24.588000000000001</v>
      </c>
      <c r="AF857" s="390">
        <f t="shared" si="171"/>
        <v>25.807000000000002</v>
      </c>
      <c r="AG857" s="390">
        <f t="shared" si="172"/>
        <v>25.173999999999999</v>
      </c>
      <c r="AH857" s="390">
        <f t="shared" si="173"/>
        <v>25.086000000000002</v>
      </c>
      <c r="AI857" s="390">
        <f t="shared" si="174"/>
        <v>25.618000000000002</v>
      </c>
      <c r="AJ857" s="390">
        <f t="shared" si="175"/>
        <v>24.901</v>
      </c>
      <c r="AK857" s="390">
        <f t="shared" si="176"/>
        <v>25.185000000000002</v>
      </c>
      <c r="AL857" s="390">
        <f t="shared" si="177"/>
        <v>25.295000000000002</v>
      </c>
      <c r="AM857" s="390">
        <f t="shared" si="178"/>
        <v>25.176000000000002</v>
      </c>
      <c r="AN857" s="390">
        <f t="shared" si="179"/>
        <v>24.770000000000003</v>
      </c>
      <c r="AO857" s="390">
        <f t="shared" si="180"/>
        <v>25.673000000000002</v>
      </c>
    </row>
    <row r="858" spans="1:41" ht="15" customHeight="1" x14ac:dyDescent="0.25">
      <c r="A858" s="127" t="s">
        <v>2676</v>
      </c>
      <c r="B858" s="125" t="s">
        <v>2077</v>
      </c>
      <c r="C858" s="125" t="s">
        <v>4166</v>
      </c>
      <c r="D858" s="125" t="s">
        <v>2567</v>
      </c>
      <c r="E858" s="125" t="s">
        <v>2545</v>
      </c>
      <c r="F858" s="126">
        <v>28.64</v>
      </c>
      <c r="G858" s="126">
        <v>28.84</v>
      </c>
      <c r="H858" s="126">
        <v>22.91</v>
      </c>
      <c r="I858" s="126"/>
      <c r="J858" s="317"/>
      <c r="K858" s="323">
        <f>ROUND(SUMIF('VGT-Bewegungsdaten'!B:B,A858,'VGT-Bewegungsdaten'!C:C),3)</f>
        <v>0</v>
      </c>
      <c r="L858" s="324">
        <f>ROUND(SUMIF('VGT-Bewegungsdaten'!B:B,$A858,'VGT-Bewegungsdaten'!D:D),2)</f>
        <v>0</v>
      </c>
      <c r="N858" s="376" t="s">
        <v>4930</v>
      </c>
      <c r="O858" s="376" t="s">
        <v>4940</v>
      </c>
      <c r="P858" s="326">
        <f>ROUND(SUMIF('AV-Bewegungsdaten'!B:B,A858,'AV-Bewegungsdaten'!C:C),3)</f>
        <v>0</v>
      </c>
      <c r="Q858" s="324">
        <f>ROUND(SUMIF('AV-Bewegungsdaten'!B:B,$A858,'AV-Bewegungsdaten'!D:D),2)</f>
        <v>0</v>
      </c>
      <c r="T858" s="327"/>
      <c r="U858" s="326">
        <f>ROUND(SUMIF('DV-Bewegungsdaten'!B:B,Kategorien!A858,'DV-Bewegungsdaten'!D:D),3)</f>
        <v>0</v>
      </c>
      <c r="V858" s="324">
        <f>ROUND(SUMIF('DV-Bewegungsdaten'!B:B,Kategorien!A858,'DV-Bewegungsdaten'!E:E),3)</f>
        <v>0</v>
      </c>
      <c r="AD858" s="390">
        <f t="shared" si="169"/>
        <v>23.901</v>
      </c>
      <c r="AE858" s="390">
        <f t="shared" si="170"/>
        <v>24.558</v>
      </c>
      <c r="AF858" s="390">
        <f t="shared" si="171"/>
        <v>25.777000000000001</v>
      </c>
      <c r="AG858" s="390">
        <f t="shared" si="172"/>
        <v>25.143999999999998</v>
      </c>
      <c r="AH858" s="390">
        <f t="shared" si="173"/>
        <v>25.056000000000001</v>
      </c>
      <c r="AI858" s="390">
        <f t="shared" si="174"/>
        <v>25.588000000000001</v>
      </c>
      <c r="AJ858" s="390">
        <f t="shared" si="175"/>
        <v>24.870999999999999</v>
      </c>
      <c r="AK858" s="390">
        <f t="shared" si="176"/>
        <v>25.155000000000001</v>
      </c>
      <c r="AL858" s="390">
        <f t="shared" si="177"/>
        <v>25.265000000000001</v>
      </c>
      <c r="AM858" s="390">
        <f t="shared" si="178"/>
        <v>25.146000000000001</v>
      </c>
      <c r="AN858" s="390">
        <f t="shared" si="179"/>
        <v>24.740000000000002</v>
      </c>
      <c r="AO858" s="390">
        <f t="shared" si="180"/>
        <v>25.643000000000001</v>
      </c>
    </row>
    <row r="859" spans="1:41" ht="15" customHeight="1" x14ac:dyDescent="0.25">
      <c r="A859" s="127" t="s">
        <v>3420</v>
      </c>
      <c r="B859" s="125" t="s">
        <v>2077</v>
      </c>
      <c r="C859" s="125" t="s">
        <v>4166</v>
      </c>
      <c r="D859" s="125" t="s">
        <v>3311</v>
      </c>
      <c r="E859" s="125" t="s">
        <v>3289</v>
      </c>
      <c r="F859" s="126">
        <v>28.61</v>
      </c>
      <c r="G859" s="126">
        <v>28.81</v>
      </c>
      <c r="H859" s="126">
        <v>22.89</v>
      </c>
      <c r="I859" s="126"/>
      <c r="J859" s="317"/>
      <c r="K859" s="323">
        <f>ROUND(SUMIF('VGT-Bewegungsdaten'!B:B,A859,'VGT-Bewegungsdaten'!C:C),3)</f>
        <v>0</v>
      </c>
      <c r="L859" s="324">
        <f>ROUND(SUMIF('VGT-Bewegungsdaten'!B:B,$A859,'VGT-Bewegungsdaten'!D:D),2)</f>
        <v>0</v>
      </c>
      <c r="N859" s="376" t="s">
        <v>4930</v>
      </c>
      <c r="O859" s="376" t="s">
        <v>4940</v>
      </c>
      <c r="P859" s="326">
        <f>ROUND(SUMIF('AV-Bewegungsdaten'!B:B,A859,'AV-Bewegungsdaten'!C:C),3)</f>
        <v>0</v>
      </c>
      <c r="Q859" s="324">
        <f>ROUND(SUMIF('AV-Bewegungsdaten'!B:B,$A859,'AV-Bewegungsdaten'!D:D),2)</f>
        <v>0</v>
      </c>
      <c r="T859" s="327"/>
      <c r="U859" s="326">
        <f>ROUND(SUMIF('DV-Bewegungsdaten'!B:B,Kategorien!A859,'DV-Bewegungsdaten'!D:D),3)</f>
        <v>0</v>
      </c>
      <c r="V859" s="324">
        <f>ROUND(SUMIF('DV-Bewegungsdaten'!B:B,Kategorien!A859,'DV-Bewegungsdaten'!E:E),3)</f>
        <v>0</v>
      </c>
      <c r="AD859" s="390">
        <f t="shared" si="169"/>
        <v>23.870999999999999</v>
      </c>
      <c r="AE859" s="390">
        <f t="shared" si="170"/>
        <v>24.527999999999999</v>
      </c>
      <c r="AF859" s="390">
        <f t="shared" si="171"/>
        <v>25.747</v>
      </c>
      <c r="AG859" s="390">
        <f t="shared" si="172"/>
        <v>25.113999999999997</v>
      </c>
      <c r="AH859" s="390">
        <f t="shared" si="173"/>
        <v>25.026</v>
      </c>
      <c r="AI859" s="390">
        <f t="shared" si="174"/>
        <v>25.558</v>
      </c>
      <c r="AJ859" s="390">
        <f t="shared" si="175"/>
        <v>24.840999999999998</v>
      </c>
      <c r="AK859" s="390">
        <f t="shared" si="176"/>
        <v>25.125</v>
      </c>
      <c r="AL859" s="390">
        <f t="shared" si="177"/>
        <v>25.234999999999999</v>
      </c>
      <c r="AM859" s="390">
        <f t="shared" si="178"/>
        <v>25.116</v>
      </c>
      <c r="AN859" s="390">
        <f t="shared" si="179"/>
        <v>24.71</v>
      </c>
      <c r="AO859" s="390">
        <f t="shared" si="180"/>
        <v>25.613</v>
      </c>
    </row>
    <row r="860" spans="1:41" ht="15" customHeight="1" x14ac:dyDescent="0.25">
      <c r="A860" s="127" t="s">
        <v>4183</v>
      </c>
      <c r="B860" s="125" t="s">
        <v>2077</v>
      </c>
      <c r="C860" s="125" t="s">
        <v>4166</v>
      </c>
      <c r="D860" s="125" t="s">
        <v>4073</v>
      </c>
      <c r="E860" s="125" t="s">
        <v>4051</v>
      </c>
      <c r="F860" s="126">
        <v>28.58</v>
      </c>
      <c r="G860" s="126">
        <v>28.779999999999998</v>
      </c>
      <c r="H860" s="126">
        <v>22.86</v>
      </c>
      <c r="I860" s="126"/>
      <c r="J860" s="317"/>
      <c r="K860" s="323">
        <f>ROUND(SUMIF('VGT-Bewegungsdaten'!B:B,A860,'VGT-Bewegungsdaten'!C:C),3)</f>
        <v>0</v>
      </c>
      <c r="L860" s="324">
        <f>ROUND(SUMIF('VGT-Bewegungsdaten'!B:B,$A860,'VGT-Bewegungsdaten'!D:D),2)</f>
        <v>0</v>
      </c>
      <c r="N860" s="376" t="s">
        <v>4930</v>
      </c>
      <c r="O860" s="376" t="s">
        <v>4940</v>
      </c>
      <c r="P860" s="326">
        <f>ROUND(SUMIF('AV-Bewegungsdaten'!B:B,A860,'AV-Bewegungsdaten'!C:C),3)</f>
        <v>0</v>
      </c>
      <c r="Q860" s="324">
        <f>ROUND(SUMIF('AV-Bewegungsdaten'!B:B,$A860,'AV-Bewegungsdaten'!D:D),2)</f>
        <v>0</v>
      </c>
      <c r="T860" s="327"/>
      <c r="U860" s="326">
        <f>ROUND(SUMIF('DV-Bewegungsdaten'!B:B,Kategorien!A860,'DV-Bewegungsdaten'!D:D),3)</f>
        <v>0</v>
      </c>
      <c r="V860" s="324">
        <f>ROUND(SUMIF('DV-Bewegungsdaten'!B:B,Kategorien!A860,'DV-Bewegungsdaten'!E:E),3)</f>
        <v>0</v>
      </c>
      <c r="AD860" s="390">
        <f t="shared" si="169"/>
        <v>23.840999999999998</v>
      </c>
      <c r="AE860" s="390">
        <f t="shared" si="170"/>
        <v>24.497999999999998</v>
      </c>
      <c r="AF860" s="390">
        <f t="shared" si="171"/>
        <v>25.716999999999999</v>
      </c>
      <c r="AG860" s="390">
        <f t="shared" si="172"/>
        <v>25.083999999999996</v>
      </c>
      <c r="AH860" s="390">
        <f t="shared" si="173"/>
        <v>24.995999999999999</v>
      </c>
      <c r="AI860" s="390">
        <f t="shared" si="174"/>
        <v>25.527999999999999</v>
      </c>
      <c r="AJ860" s="390">
        <f t="shared" si="175"/>
        <v>24.810999999999996</v>
      </c>
      <c r="AK860" s="390">
        <f t="shared" si="176"/>
        <v>25.094999999999999</v>
      </c>
      <c r="AL860" s="390">
        <f t="shared" si="177"/>
        <v>25.204999999999998</v>
      </c>
      <c r="AM860" s="390">
        <f t="shared" si="178"/>
        <v>25.085999999999999</v>
      </c>
      <c r="AN860" s="390">
        <f t="shared" si="179"/>
        <v>24.68</v>
      </c>
      <c r="AO860" s="390">
        <f t="shared" si="180"/>
        <v>25.582999999999998</v>
      </c>
    </row>
    <row r="861" spans="1:41" ht="15" customHeight="1" x14ac:dyDescent="0.25">
      <c r="A861" s="127" t="s">
        <v>2459</v>
      </c>
      <c r="B861" s="125" t="s">
        <v>2077</v>
      </c>
      <c r="C861" s="125" t="s">
        <v>4166</v>
      </c>
      <c r="D861" s="125" t="s">
        <v>2460</v>
      </c>
      <c r="E861" s="125" t="s">
        <v>2452</v>
      </c>
      <c r="F861" s="126">
        <v>13.67</v>
      </c>
      <c r="G861" s="126">
        <v>13.87</v>
      </c>
      <c r="H861" s="126">
        <v>10.94</v>
      </c>
      <c r="I861" s="126"/>
      <c r="J861" s="317"/>
      <c r="K861" s="323">
        <f>ROUND(SUMIF('VGT-Bewegungsdaten'!B:B,A861,'VGT-Bewegungsdaten'!C:C),3)</f>
        <v>0</v>
      </c>
      <c r="L861" s="324">
        <f>ROUND(SUMIF('VGT-Bewegungsdaten'!B:B,$A861,'VGT-Bewegungsdaten'!D:D),2)</f>
        <v>0</v>
      </c>
      <c r="N861" s="376" t="s">
        <v>4930</v>
      </c>
      <c r="O861" s="376" t="s">
        <v>4940</v>
      </c>
      <c r="P861" s="326">
        <f>ROUND(SUMIF('AV-Bewegungsdaten'!B:B,A861,'AV-Bewegungsdaten'!C:C),3)</f>
        <v>0</v>
      </c>
      <c r="Q861" s="324">
        <f>ROUND(SUMIF('AV-Bewegungsdaten'!B:B,$A861,'AV-Bewegungsdaten'!D:D),2)</f>
        <v>0</v>
      </c>
      <c r="T861" s="327"/>
      <c r="U861" s="326">
        <f>ROUND(SUMIF('DV-Bewegungsdaten'!B:B,Kategorien!A861,'DV-Bewegungsdaten'!D:D),3)</f>
        <v>0</v>
      </c>
      <c r="V861" s="324">
        <f>ROUND(SUMIF('DV-Bewegungsdaten'!B:B,Kategorien!A861,'DV-Bewegungsdaten'!E:E),3)</f>
        <v>0</v>
      </c>
      <c r="AD861" s="390">
        <f t="shared" si="169"/>
        <v>8.9309999999999992</v>
      </c>
      <c r="AE861" s="390">
        <f t="shared" si="170"/>
        <v>9.5879999999999992</v>
      </c>
      <c r="AF861" s="390">
        <f t="shared" si="171"/>
        <v>10.806999999999999</v>
      </c>
      <c r="AG861" s="390">
        <f t="shared" si="172"/>
        <v>10.173999999999999</v>
      </c>
      <c r="AH861" s="390">
        <f t="shared" si="173"/>
        <v>10.085999999999999</v>
      </c>
      <c r="AI861" s="390">
        <f t="shared" si="174"/>
        <v>10.617999999999999</v>
      </c>
      <c r="AJ861" s="390">
        <f t="shared" si="175"/>
        <v>9.9009999999999998</v>
      </c>
      <c r="AK861" s="390">
        <f t="shared" si="176"/>
        <v>10.184999999999999</v>
      </c>
      <c r="AL861" s="390">
        <f t="shared" si="177"/>
        <v>10.294999999999998</v>
      </c>
      <c r="AM861" s="390">
        <f t="shared" si="178"/>
        <v>10.175999999999998</v>
      </c>
      <c r="AN861" s="390">
        <f t="shared" si="179"/>
        <v>9.77</v>
      </c>
      <c r="AO861" s="390">
        <f t="shared" si="180"/>
        <v>10.672999999999998</v>
      </c>
    </row>
    <row r="862" spans="1:41" ht="15" customHeight="1" x14ac:dyDescent="0.25">
      <c r="A862" s="127" t="s">
        <v>2461</v>
      </c>
      <c r="B862" s="125" t="s">
        <v>2077</v>
      </c>
      <c r="C862" s="125" t="s">
        <v>4166</v>
      </c>
      <c r="D862" s="125" t="s">
        <v>66</v>
      </c>
      <c r="E862" s="125" t="s">
        <v>2455</v>
      </c>
      <c r="F862" s="126">
        <v>15.67</v>
      </c>
      <c r="G862" s="126">
        <v>15.87</v>
      </c>
      <c r="H862" s="126">
        <v>12.54</v>
      </c>
      <c r="I862" s="126"/>
      <c r="J862" s="317"/>
      <c r="K862" s="323">
        <f>ROUND(SUMIF('VGT-Bewegungsdaten'!B:B,A862,'VGT-Bewegungsdaten'!C:C),3)</f>
        <v>0</v>
      </c>
      <c r="L862" s="324">
        <f>ROUND(SUMIF('VGT-Bewegungsdaten'!B:B,$A862,'VGT-Bewegungsdaten'!D:D),2)</f>
        <v>0</v>
      </c>
      <c r="N862" s="376" t="s">
        <v>4930</v>
      </c>
      <c r="O862" s="376" t="s">
        <v>4940</v>
      </c>
      <c r="P862" s="326">
        <f>ROUND(SUMIF('AV-Bewegungsdaten'!B:B,A862,'AV-Bewegungsdaten'!C:C),3)</f>
        <v>0</v>
      </c>
      <c r="Q862" s="324">
        <f>ROUND(SUMIF('AV-Bewegungsdaten'!B:B,$A862,'AV-Bewegungsdaten'!D:D),2)</f>
        <v>0</v>
      </c>
      <c r="T862" s="327"/>
      <c r="U862" s="326">
        <f>ROUND(SUMIF('DV-Bewegungsdaten'!B:B,Kategorien!A862,'DV-Bewegungsdaten'!D:D),3)</f>
        <v>0</v>
      </c>
      <c r="V862" s="324">
        <f>ROUND(SUMIF('DV-Bewegungsdaten'!B:B,Kategorien!A862,'DV-Bewegungsdaten'!E:E),3)</f>
        <v>0</v>
      </c>
      <c r="AD862" s="390">
        <f t="shared" si="169"/>
        <v>10.930999999999999</v>
      </c>
      <c r="AE862" s="390">
        <f t="shared" si="170"/>
        <v>11.587999999999999</v>
      </c>
      <c r="AF862" s="390">
        <f t="shared" si="171"/>
        <v>12.806999999999999</v>
      </c>
      <c r="AG862" s="390">
        <f t="shared" si="172"/>
        <v>12.173999999999999</v>
      </c>
      <c r="AH862" s="390">
        <f t="shared" si="173"/>
        <v>12.085999999999999</v>
      </c>
      <c r="AI862" s="390">
        <f t="shared" si="174"/>
        <v>12.617999999999999</v>
      </c>
      <c r="AJ862" s="390">
        <f t="shared" si="175"/>
        <v>11.901</v>
      </c>
      <c r="AK862" s="390">
        <f t="shared" si="176"/>
        <v>12.184999999999999</v>
      </c>
      <c r="AL862" s="390">
        <f t="shared" si="177"/>
        <v>12.294999999999998</v>
      </c>
      <c r="AM862" s="390">
        <f t="shared" si="178"/>
        <v>12.175999999999998</v>
      </c>
      <c r="AN862" s="390">
        <f t="shared" si="179"/>
        <v>11.77</v>
      </c>
      <c r="AO862" s="390">
        <f t="shared" si="180"/>
        <v>12.672999999999998</v>
      </c>
    </row>
    <row r="863" spans="1:41" ht="15" customHeight="1" x14ac:dyDescent="0.25">
      <c r="A863" s="127" t="s">
        <v>67</v>
      </c>
      <c r="B863" s="125" t="s">
        <v>2077</v>
      </c>
      <c r="C863" s="125" t="s">
        <v>4166</v>
      </c>
      <c r="D863" s="125" t="s">
        <v>68</v>
      </c>
      <c r="E863" s="125" t="s">
        <v>1538</v>
      </c>
      <c r="F863" s="126">
        <v>16.670000000000002</v>
      </c>
      <c r="G863" s="126">
        <v>16.87</v>
      </c>
      <c r="H863" s="126">
        <v>13.34</v>
      </c>
      <c r="I863" s="126"/>
      <c r="J863" s="317"/>
      <c r="K863" s="323">
        <f>ROUND(SUMIF('VGT-Bewegungsdaten'!B:B,A863,'VGT-Bewegungsdaten'!C:C),3)</f>
        <v>0</v>
      </c>
      <c r="L863" s="324">
        <f>ROUND(SUMIF('VGT-Bewegungsdaten'!B:B,$A863,'VGT-Bewegungsdaten'!D:D),2)</f>
        <v>0</v>
      </c>
      <c r="N863" s="376" t="s">
        <v>4930</v>
      </c>
      <c r="O863" s="376" t="s">
        <v>4940</v>
      </c>
      <c r="P863" s="326">
        <f>ROUND(SUMIF('AV-Bewegungsdaten'!B:B,A863,'AV-Bewegungsdaten'!C:C),3)</f>
        <v>0</v>
      </c>
      <c r="Q863" s="324">
        <f>ROUND(SUMIF('AV-Bewegungsdaten'!B:B,$A863,'AV-Bewegungsdaten'!D:D),2)</f>
        <v>0</v>
      </c>
      <c r="T863" s="327"/>
      <c r="U863" s="326">
        <f>ROUND(SUMIF('DV-Bewegungsdaten'!B:B,Kategorien!A863,'DV-Bewegungsdaten'!D:D),3)</f>
        <v>0</v>
      </c>
      <c r="V863" s="324">
        <f>ROUND(SUMIF('DV-Bewegungsdaten'!B:B,Kategorien!A863,'DV-Bewegungsdaten'!E:E),3)</f>
        <v>0</v>
      </c>
      <c r="AD863" s="390">
        <f t="shared" si="169"/>
        <v>11.931000000000001</v>
      </c>
      <c r="AE863" s="390">
        <f t="shared" si="170"/>
        <v>12.588000000000001</v>
      </c>
      <c r="AF863" s="390">
        <f t="shared" si="171"/>
        <v>13.807</v>
      </c>
      <c r="AG863" s="390">
        <f t="shared" si="172"/>
        <v>13.174000000000001</v>
      </c>
      <c r="AH863" s="390">
        <f t="shared" si="173"/>
        <v>13.086000000000002</v>
      </c>
      <c r="AI863" s="390">
        <f t="shared" si="174"/>
        <v>13.618000000000002</v>
      </c>
      <c r="AJ863" s="390">
        <f t="shared" si="175"/>
        <v>12.901000000000002</v>
      </c>
      <c r="AK863" s="390">
        <f t="shared" si="176"/>
        <v>13.185</v>
      </c>
      <c r="AL863" s="390">
        <f t="shared" si="177"/>
        <v>13.295000000000002</v>
      </c>
      <c r="AM863" s="390">
        <f t="shared" si="178"/>
        <v>13.176000000000002</v>
      </c>
      <c r="AN863" s="390">
        <f t="shared" si="179"/>
        <v>12.770000000000001</v>
      </c>
      <c r="AO863" s="390">
        <f t="shared" si="180"/>
        <v>13.673000000000002</v>
      </c>
    </row>
    <row r="864" spans="1:41" ht="15" customHeight="1" x14ac:dyDescent="0.25">
      <c r="A864" s="127" t="s">
        <v>69</v>
      </c>
      <c r="B864" s="125" t="s">
        <v>2077</v>
      </c>
      <c r="C864" s="125" t="s">
        <v>4166</v>
      </c>
      <c r="D864" s="125" t="s">
        <v>70</v>
      </c>
      <c r="E864" s="125" t="s">
        <v>1541</v>
      </c>
      <c r="F864" s="126">
        <v>16.670000000000002</v>
      </c>
      <c r="G864" s="126">
        <v>16.87</v>
      </c>
      <c r="H864" s="126">
        <v>13.34</v>
      </c>
      <c r="I864" s="126"/>
      <c r="J864" s="317"/>
      <c r="K864" s="323">
        <f>ROUND(SUMIF('VGT-Bewegungsdaten'!B:B,A864,'VGT-Bewegungsdaten'!C:C),3)</f>
        <v>0</v>
      </c>
      <c r="L864" s="324">
        <f>ROUND(SUMIF('VGT-Bewegungsdaten'!B:B,$A864,'VGT-Bewegungsdaten'!D:D),2)</f>
        <v>0</v>
      </c>
      <c r="N864" s="376" t="s">
        <v>4930</v>
      </c>
      <c r="O864" s="376" t="s">
        <v>4940</v>
      </c>
      <c r="P864" s="326">
        <f>ROUND(SUMIF('AV-Bewegungsdaten'!B:B,A864,'AV-Bewegungsdaten'!C:C),3)</f>
        <v>0</v>
      </c>
      <c r="Q864" s="324">
        <f>ROUND(SUMIF('AV-Bewegungsdaten'!B:B,$A864,'AV-Bewegungsdaten'!D:D),2)</f>
        <v>0</v>
      </c>
      <c r="T864" s="327"/>
      <c r="U864" s="326">
        <f>ROUND(SUMIF('DV-Bewegungsdaten'!B:B,Kategorien!A864,'DV-Bewegungsdaten'!D:D),3)</f>
        <v>0</v>
      </c>
      <c r="V864" s="324">
        <f>ROUND(SUMIF('DV-Bewegungsdaten'!B:B,Kategorien!A864,'DV-Bewegungsdaten'!E:E),3)</f>
        <v>0</v>
      </c>
      <c r="AD864" s="390">
        <f t="shared" si="169"/>
        <v>11.931000000000001</v>
      </c>
      <c r="AE864" s="390">
        <f t="shared" si="170"/>
        <v>12.588000000000001</v>
      </c>
      <c r="AF864" s="390">
        <f t="shared" si="171"/>
        <v>13.807</v>
      </c>
      <c r="AG864" s="390">
        <f t="shared" si="172"/>
        <v>13.174000000000001</v>
      </c>
      <c r="AH864" s="390">
        <f t="shared" si="173"/>
        <v>13.086000000000002</v>
      </c>
      <c r="AI864" s="390">
        <f t="shared" si="174"/>
        <v>13.618000000000002</v>
      </c>
      <c r="AJ864" s="390">
        <f t="shared" si="175"/>
        <v>12.901000000000002</v>
      </c>
      <c r="AK864" s="390">
        <f t="shared" si="176"/>
        <v>13.185</v>
      </c>
      <c r="AL864" s="390">
        <f t="shared" si="177"/>
        <v>13.295000000000002</v>
      </c>
      <c r="AM864" s="390">
        <f t="shared" si="178"/>
        <v>13.176000000000002</v>
      </c>
      <c r="AN864" s="390">
        <f t="shared" si="179"/>
        <v>12.770000000000001</v>
      </c>
      <c r="AO864" s="390">
        <f t="shared" si="180"/>
        <v>13.673000000000002</v>
      </c>
    </row>
    <row r="865" spans="1:41" ht="15" customHeight="1" x14ac:dyDescent="0.25">
      <c r="A865" s="127" t="s">
        <v>2677</v>
      </c>
      <c r="B865" s="125" t="s">
        <v>2077</v>
      </c>
      <c r="C865" s="125" t="s">
        <v>4166</v>
      </c>
      <c r="D865" s="125" t="s">
        <v>2678</v>
      </c>
      <c r="E865" s="125" t="s">
        <v>2545</v>
      </c>
      <c r="F865" s="126">
        <v>16.64</v>
      </c>
      <c r="G865" s="126">
        <v>16.84</v>
      </c>
      <c r="H865" s="126">
        <v>13.31</v>
      </c>
      <c r="I865" s="126"/>
      <c r="J865" s="317"/>
      <c r="K865" s="323">
        <f>ROUND(SUMIF('VGT-Bewegungsdaten'!B:B,A865,'VGT-Bewegungsdaten'!C:C),3)</f>
        <v>0</v>
      </c>
      <c r="L865" s="324">
        <f>ROUND(SUMIF('VGT-Bewegungsdaten'!B:B,$A865,'VGT-Bewegungsdaten'!D:D),2)</f>
        <v>0</v>
      </c>
      <c r="N865" s="376" t="s">
        <v>4930</v>
      </c>
      <c r="O865" s="376" t="s">
        <v>4940</v>
      </c>
      <c r="P865" s="326">
        <f>ROUND(SUMIF('AV-Bewegungsdaten'!B:B,A865,'AV-Bewegungsdaten'!C:C),3)</f>
        <v>0</v>
      </c>
      <c r="Q865" s="324">
        <f>ROUND(SUMIF('AV-Bewegungsdaten'!B:B,$A865,'AV-Bewegungsdaten'!D:D),2)</f>
        <v>0</v>
      </c>
      <c r="T865" s="327"/>
      <c r="U865" s="326">
        <f>ROUND(SUMIF('DV-Bewegungsdaten'!B:B,Kategorien!A865,'DV-Bewegungsdaten'!D:D),3)</f>
        <v>0</v>
      </c>
      <c r="V865" s="324">
        <f>ROUND(SUMIF('DV-Bewegungsdaten'!B:B,Kategorien!A865,'DV-Bewegungsdaten'!E:E),3)</f>
        <v>0</v>
      </c>
      <c r="AD865" s="390">
        <f t="shared" si="169"/>
        <v>11.901</v>
      </c>
      <c r="AE865" s="390">
        <f t="shared" si="170"/>
        <v>12.558</v>
      </c>
      <c r="AF865" s="390">
        <f t="shared" si="171"/>
        <v>13.776999999999999</v>
      </c>
      <c r="AG865" s="390">
        <f t="shared" si="172"/>
        <v>13.144</v>
      </c>
      <c r="AH865" s="390">
        <f t="shared" si="173"/>
        <v>13.056000000000001</v>
      </c>
      <c r="AI865" s="390">
        <f t="shared" si="174"/>
        <v>13.588000000000001</v>
      </c>
      <c r="AJ865" s="390">
        <f t="shared" si="175"/>
        <v>12.871</v>
      </c>
      <c r="AK865" s="390">
        <f t="shared" si="176"/>
        <v>13.154999999999999</v>
      </c>
      <c r="AL865" s="390">
        <f t="shared" si="177"/>
        <v>13.265000000000001</v>
      </c>
      <c r="AM865" s="390">
        <f t="shared" si="178"/>
        <v>13.146000000000001</v>
      </c>
      <c r="AN865" s="390">
        <f t="shared" si="179"/>
        <v>12.74</v>
      </c>
      <c r="AO865" s="390">
        <f t="shared" si="180"/>
        <v>13.643000000000001</v>
      </c>
    </row>
    <row r="866" spans="1:41" ht="15" customHeight="1" x14ac:dyDescent="0.25">
      <c r="A866" s="127" t="s">
        <v>3421</v>
      </c>
      <c r="B866" s="125" t="s">
        <v>2077</v>
      </c>
      <c r="C866" s="125" t="s">
        <v>4166</v>
      </c>
      <c r="D866" s="125" t="s">
        <v>3422</v>
      </c>
      <c r="E866" s="125" t="s">
        <v>3289</v>
      </c>
      <c r="F866" s="126">
        <v>16.61</v>
      </c>
      <c r="G866" s="126">
        <v>16.809999999999999</v>
      </c>
      <c r="H866" s="126">
        <v>13.29</v>
      </c>
      <c r="I866" s="126"/>
      <c r="J866" s="317"/>
      <c r="K866" s="323">
        <f>ROUND(SUMIF('VGT-Bewegungsdaten'!B:B,A866,'VGT-Bewegungsdaten'!C:C),3)</f>
        <v>0</v>
      </c>
      <c r="L866" s="324">
        <f>ROUND(SUMIF('VGT-Bewegungsdaten'!B:B,$A866,'VGT-Bewegungsdaten'!D:D),2)</f>
        <v>0</v>
      </c>
      <c r="N866" s="376" t="s">
        <v>4930</v>
      </c>
      <c r="O866" s="376" t="s">
        <v>4940</v>
      </c>
      <c r="P866" s="326">
        <f>ROUND(SUMIF('AV-Bewegungsdaten'!B:B,A866,'AV-Bewegungsdaten'!C:C),3)</f>
        <v>0</v>
      </c>
      <c r="Q866" s="324">
        <f>ROUND(SUMIF('AV-Bewegungsdaten'!B:B,$A866,'AV-Bewegungsdaten'!D:D),2)</f>
        <v>0</v>
      </c>
      <c r="T866" s="327"/>
      <c r="U866" s="326">
        <f>ROUND(SUMIF('DV-Bewegungsdaten'!B:B,Kategorien!A866,'DV-Bewegungsdaten'!D:D),3)</f>
        <v>0</v>
      </c>
      <c r="V866" s="324">
        <f>ROUND(SUMIF('DV-Bewegungsdaten'!B:B,Kategorien!A866,'DV-Bewegungsdaten'!E:E),3)</f>
        <v>0</v>
      </c>
      <c r="AD866" s="390">
        <f t="shared" si="169"/>
        <v>11.870999999999999</v>
      </c>
      <c r="AE866" s="390">
        <f t="shared" si="170"/>
        <v>12.527999999999999</v>
      </c>
      <c r="AF866" s="390">
        <f t="shared" si="171"/>
        <v>13.746999999999998</v>
      </c>
      <c r="AG866" s="390">
        <f t="shared" si="172"/>
        <v>13.113999999999999</v>
      </c>
      <c r="AH866" s="390">
        <f t="shared" si="173"/>
        <v>13.026</v>
      </c>
      <c r="AI866" s="390">
        <f t="shared" si="174"/>
        <v>13.558</v>
      </c>
      <c r="AJ866" s="390">
        <f t="shared" si="175"/>
        <v>12.840999999999999</v>
      </c>
      <c r="AK866" s="390">
        <f t="shared" si="176"/>
        <v>13.124999999999998</v>
      </c>
      <c r="AL866" s="390">
        <f t="shared" si="177"/>
        <v>13.234999999999999</v>
      </c>
      <c r="AM866" s="390">
        <f t="shared" si="178"/>
        <v>13.116</v>
      </c>
      <c r="AN866" s="390">
        <f t="shared" si="179"/>
        <v>12.709999999999999</v>
      </c>
      <c r="AO866" s="390">
        <f t="shared" si="180"/>
        <v>13.613</v>
      </c>
    </row>
    <row r="867" spans="1:41" ht="15" customHeight="1" x14ac:dyDescent="0.25">
      <c r="A867" s="127" t="s">
        <v>4184</v>
      </c>
      <c r="B867" s="125" t="s">
        <v>2077</v>
      </c>
      <c r="C867" s="125" t="s">
        <v>4166</v>
      </c>
      <c r="D867" s="125" t="s">
        <v>4185</v>
      </c>
      <c r="E867" s="125" t="s">
        <v>4051</v>
      </c>
      <c r="F867" s="126">
        <v>16.579999999999998</v>
      </c>
      <c r="G867" s="126">
        <v>16.779999999999998</v>
      </c>
      <c r="H867" s="126">
        <v>13.26</v>
      </c>
      <c r="I867" s="126"/>
      <c r="J867" s="317"/>
      <c r="K867" s="323">
        <f>ROUND(SUMIF('VGT-Bewegungsdaten'!B:B,A867,'VGT-Bewegungsdaten'!C:C),3)</f>
        <v>0</v>
      </c>
      <c r="L867" s="324">
        <f>ROUND(SUMIF('VGT-Bewegungsdaten'!B:B,$A867,'VGT-Bewegungsdaten'!D:D),2)</f>
        <v>0</v>
      </c>
      <c r="N867" s="376" t="s">
        <v>4930</v>
      </c>
      <c r="O867" s="376" t="s">
        <v>4940</v>
      </c>
      <c r="P867" s="326">
        <f>ROUND(SUMIF('AV-Bewegungsdaten'!B:B,A867,'AV-Bewegungsdaten'!C:C),3)</f>
        <v>0</v>
      </c>
      <c r="Q867" s="324">
        <f>ROUND(SUMIF('AV-Bewegungsdaten'!B:B,$A867,'AV-Bewegungsdaten'!D:D),2)</f>
        <v>0</v>
      </c>
      <c r="T867" s="327"/>
      <c r="U867" s="326">
        <f>ROUND(SUMIF('DV-Bewegungsdaten'!B:B,Kategorien!A867,'DV-Bewegungsdaten'!D:D),3)</f>
        <v>0</v>
      </c>
      <c r="V867" s="324">
        <f>ROUND(SUMIF('DV-Bewegungsdaten'!B:B,Kategorien!A867,'DV-Bewegungsdaten'!E:E),3)</f>
        <v>0</v>
      </c>
      <c r="AD867" s="390">
        <f t="shared" si="169"/>
        <v>11.840999999999998</v>
      </c>
      <c r="AE867" s="390">
        <f t="shared" si="170"/>
        <v>12.497999999999998</v>
      </c>
      <c r="AF867" s="390">
        <f t="shared" si="171"/>
        <v>13.716999999999997</v>
      </c>
      <c r="AG867" s="390">
        <f t="shared" si="172"/>
        <v>13.083999999999998</v>
      </c>
      <c r="AH867" s="390">
        <f t="shared" si="173"/>
        <v>12.995999999999999</v>
      </c>
      <c r="AI867" s="390">
        <f t="shared" si="174"/>
        <v>13.527999999999999</v>
      </c>
      <c r="AJ867" s="390">
        <f t="shared" si="175"/>
        <v>12.810999999999998</v>
      </c>
      <c r="AK867" s="390">
        <f t="shared" si="176"/>
        <v>13.094999999999997</v>
      </c>
      <c r="AL867" s="390">
        <f t="shared" si="177"/>
        <v>13.204999999999998</v>
      </c>
      <c r="AM867" s="390">
        <f t="shared" si="178"/>
        <v>13.085999999999999</v>
      </c>
      <c r="AN867" s="390">
        <f t="shared" si="179"/>
        <v>12.679999999999998</v>
      </c>
      <c r="AO867" s="390">
        <f t="shared" si="180"/>
        <v>13.582999999999998</v>
      </c>
    </row>
    <row r="868" spans="1:41" ht="15" customHeight="1" x14ac:dyDescent="0.25">
      <c r="A868" s="127" t="s">
        <v>71</v>
      </c>
      <c r="B868" s="125" t="s">
        <v>2077</v>
      </c>
      <c r="C868" s="125" t="s">
        <v>4166</v>
      </c>
      <c r="D868" s="125" t="s">
        <v>1879</v>
      </c>
      <c r="E868" s="125" t="s">
        <v>2452</v>
      </c>
      <c r="F868" s="126">
        <v>14.67</v>
      </c>
      <c r="G868" s="126">
        <v>14.87</v>
      </c>
      <c r="H868" s="126">
        <v>11.74</v>
      </c>
      <c r="I868" s="126"/>
      <c r="J868" s="317"/>
      <c r="K868" s="323">
        <f>ROUND(SUMIF('VGT-Bewegungsdaten'!B:B,A868,'VGT-Bewegungsdaten'!C:C),3)</f>
        <v>0</v>
      </c>
      <c r="L868" s="324">
        <f>ROUND(SUMIF('VGT-Bewegungsdaten'!B:B,$A868,'VGT-Bewegungsdaten'!D:D),2)</f>
        <v>0</v>
      </c>
      <c r="N868" s="376" t="s">
        <v>4930</v>
      </c>
      <c r="O868" s="376" t="s">
        <v>4940</v>
      </c>
      <c r="P868" s="326">
        <f>ROUND(SUMIF('AV-Bewegungsdaten'!B:B,A868,'AV-Bewegungsdaten'!C:C),3)</f>
        <v>0</v>
      </c>
      <c r="Q868" s="324">
        <f>ROUND(SUMIF('AV-Bewegungsdaten'!B:B,$A868,'AV-Bewegungsdaten'!D:D),2)</f>
        <v>0</v>
      </c>
      <c r="T868" s="327"/>
      <c r="U868" s="326">
        <f>ROUND(SUMIF('DV-Bewegungsdaten'!B:B,Kategorien!A868,'DV-Bewegungsdaten'!D:D),3)</f>
        <v>0</v>
      </c>
      <c r="V868" s="324">
        <f>ROUND(SUMIF('DV-Bewegungsdaten'!B:B,Kategorien!A868,'DV-Bewegungsdaten'!E:E),3)</f>
        <v>0</v>
      </c>
      <c r="AD868" s="390">
        <f t="shared" si="169"/>
        <v>9.9309999999999992</v>
      </c>
      <c r="AE868" s="390">
        <f t="shared" si="170"/>
        <v>10.587999999999999</v>
      </c>
      <c r="AF868" s="390">
        <f t="shared" si="171"/>
        <v>11.806999999999999</v>
      </c>
      <c r="AG868" s="390">
        <f t="shared" si="172"/>
        <v>11.173999999999999</v>
      </c>
      <c r="AH868" s="390">
        <f t="shared" si="173"/>
        <v>11.085999999999999</v>
      </c>
      <c r="AI868" s="390">
        <f t="shared" si="174"/>
        <v>11.617999999999999</v>
      </c>
      <c r="AJ868" s="390">
        <f t="shared" si="175"/>
        <v>10.901</v>
      </c>
      <c r="AK868" s="390">
        <f t="shared" si="176"/>
        <v>11.184999999999999</v>
      </c>
      <c r="AL868" s="390">
        <f t="shared" si="177"/>
        <v>11.294999999999998</v>
      </c>
      <c r="AM868" s="390">
        <f t="shared" si="178"/>
        <v>11.175999999999998</v>
      </c>
      <c r="AN868" s="390">
        <f t="shared" si="179"/>
        <v>10.77</v>
      </c>
      <c r="AO868" s="390">
        <f t="shared" si="180"/>
        <v>11.672999999999998</v>
      </c>
    </row>
    <row r="869" spans="1:41" ht="15" customHeight="1" x14ac:dyDescent="0.25">
      <c r="A869" s="127" t="s">
        <v>1880</v>
      </c>
      <c r="B869" s="125" t="s">
        <v>2077</v>
      </c>
      <c r="C869" s="125" t="s">
        <v>4166</v>
      </c>
      <c r="D869" s="125" t="s">
        <v>1881</v>
      </c>
      <c r="E869" s="125" t="s">
        <v>2455</v>
      </c>
      <c r="F869" s="126">
        <v>16.670000000000002</v>
      </c>
      <c r="G869" s="126">
        <v>16.87</v>
      </c>
      <c r="H869" s="126">
        <v>13.34</v>
      </c>
      <c r="I869" s="126"/>
      <c r="J869" s="317"/>
      <c r="K869" s="323">
        <f>ROUND(SUMIF('VGT-Bewegungsdaten'!B:B,A869,'VGT-Bewegungsdaten'!C:C),3)</f>
        <v>0</v>
      </c>
      <c r="L869" s="324">
        <f>ROUND(SUMIF('VGT-Bewegungsdaten'!B:B,$A869,'VGT-Bewegungsdaten'!D:D),2)</f>
        <v>0</v>
      </c>
      <c r="N869" s="376" t="s">
        <v>4930</v>
      </c>
      <c r="O869" s="376" t="s">
        <v>4940</v>
      </c>
      <c r="P869" s="326">
        <f>ROUND(SUMIF('AV-Bewegungsdaten'!B:B,A869,'AV-Bewegungsdaten'!C:C),3)</f>
        <v>0</v>
      </c>
      <c r="Q869" s="324">
        <f>ROUND(SUMIF('AV-Bewegungsdaten'!B:B,$A869,'AV-Bewegungsdaten'!D:D),2)</f>
        <v>0</v>
      </c>
      <c r="T869" s="327"/>
      <c r="U869" s="326">
        <f>ROUND(SUMIF('DV-Bewegungsdaten'!B:B,Kategorien!A869,'DV-Bewegungsdaten'!D:D),3)</f>
        <v>0</v>
      </c>
      <c r="V869" s="324">
        <f>ROUND(SUMIF('DV-Bewegungsdaten'!B:B,Kategorien!A869,'DV-Bewegungsdaten'!E:E),3)</f>
        <v>0</v>
      </c>
      <c r="AD869" s="390">
        <f t="shared" si="169"/>
        <v>11.931000000000001</v>
      </c>
      <c r="AE869" s="390">
        <f t="shared" si="170"/>
        <v>12.588000000000001</v>
      </c>
      <c r="AF869" s="390">
        <f t="shared" si="171"/>
        <v>13.807</v>
      </c>
      <c r="AG869" s="390">
        <f t="shared" si="172"/>
        <v>13.174000000000001</v>
      </c>
      <c r="AH869" s="390">
        <f t="shared" si="173"/>
        <v>13.086000000000002</v>
      </c>
      <c r="AI869" s="390">
        <f t="shared" si="174"/>
        <v>13.618000000000002</v>
      </c>
      <c r="AJ869" s="390">
        <f t="shared" si="175"/>
        <v>12.901000000000002</v>
      </c>
      <c r="AK869" s="390">
        <f t="shared" si="176"/>
        <v>13.185</v>
      </c>
      <c r="AL869" s="390">
        <f t="shared" si="177"/>
        <v>13.295000000000002</v>
      </c>
      <c r="AM869" s="390">
        <f t="shared" si="178"/>
        <v>13.176000000000002</v>
      </c>
      <c r="AN869" s="390">
        <f t="shared" si="179"/>
        <v>12.770000000000001</v>
      </c>
      <c r="AO869" s="390">
        <f t="shared" si="180"/>
        <v>13.673000000000002</v>
      </c>
    </row>
    <row r="870" spans="1:41" ht="15" customHeight="1" x14ac:dyDescent="0.25">
      <c r="A870" s="127" t="s">
        <v>1882</v>
      </c>
      <c r="B870" s="125" t="s">
        <v>2077</v>
      </c>
      <c r="C870" s="125" t="s">
        <v>4166</v>
      </c>
      <c r="D870" s="125" t="s">
        <v>1883</v>
      </c>
      <c r="E870" s="125" t="s">
        <v>1538</v>
      </c>
      <c r="F870" s="126">
        <v>17.670000000000002</v>
      </c>
      <c r="G870" s="126">
        <v>17.87</v>
      </c>
      <c r="H870" s="126">
        <v>14.14</v>
      </c>
      <c r="I870" s="126"/>
      <c r="J870" s="317"/>
      <c r="K870" s="323">
        <f>ROUND(SUMIF('VGT-Bewegungsdaten'!B:B,A870,'VGT-Bewegungsdaten'!C:C),3)</f>
        <v>0</v>
      </c>
      <c r="L870" s="324">
        <f>ROUND(SUMIF('VGT-Bewegungsdaten'!B:B,$A870,'VGT-Bewegungsdaten'!D:D),2)</f>
        <v>0</v>
      </c>
      <c r="N870" s="376" t="s">
        <v>4930</v>
      </c>
      <c r="O870" s="376" t="s">
        <v>4940</v>
      </c>
      <c r="P870" s="326">
        <f>ROUND(SUMIF('AV-Bewegungsdaten'!B:B,A870,'AV-Bewegungsdaten'!C:C),3)</f>
        <v>0</v>
      </c>
      <c r="Q870" s="324">
        <f>ROUND(SUMIF('AV-Bewegungsdaten'!B:B,$A870,'AV-Bewegungsdaten'!D:D),2)</f>
        <v>0</v>
      </c>
      <c r="T870" s="327"/>
      <c r="U870" s="326">
        <f>ROUND(SUMIF('DV-Bewegungsdaten'!B:B,Kategorien!A870,'DV-Bewegungsdaten'!D:D),3)</f>
        <v>0</v>
      </c>
      <c r="V870" s="324">
        <f>ROUND(SUMIF('DV-Bewegungsdaten'!B:B,Kategorien!A870,'DV-Bewegungsdaten'!E:E),3)</f>
        <v>0</v>
      </c>
      <c r="AD870" s="390">
        <f t="shared" si="169"/>
        <v>12.931000000000001</v>
      </c>
      <c r="AE870" s="390">
        <f t="shared" si="170"/>
        <v>13.588000000000001</v>
      </c>
      <c r="AF870" s="390">
        <f t="shared" si="171"/>
        <v>14.807</v>
      </c>
      <c r="AG870" s="390">
        <f t="shared" si="172"/>
        <v>14.174000000000001</v>
      </c>
      <c r="AH870" s="390">
        <f t="shared" si="173"/>
        <v>14.086000000000002</v>
      </c>
      <c r="AI870" s="390">
        <f t="shared" si="174"/>
        <v>14.618000000000002</v>
      </c>
      <c r="AJ870" s="390">
        <f t="shared" si="175"/>
        <v>13.901000000000002</v>
      </c>
      <c r="AK870" s="390">
        <f t="shared" si="176"/>
        <v>14.185</v>
      </c>
      <c r="AL870" s="390">
        <f t="shared" si="177"/>
        <v>14.295000000000002</v>
      </c>
      <c r="AM870" s="390">
        <f t="shared" si="178"/>
        <v>14.176000000000002</v>
      </c>
      <c r="AN870" s="390">
        <f t="shared" si="179"/>
        <v>13.770000000000001</v>
      </c>
      <c r="AO870" s="390">
        <f t="shared" si="180"/>
        <v>14.673000000000002</v>
      </c>
    </row>
    <row r="871" spans="1:41" ht="15" customHeight="1" x14ac:dyDescent="0.25">
      <c r="A871" s="127" t="s">
        <v>1884</v>
      </c>
      <c r="B871" s="125" t="s">
        <v>2077</v>
      </c>
      <c r="C871" s="125" t="s">
        <v>4166</v>
      </c>
      <c r="D871" s="125" t="s">
        <v>1885</v>
      </c>
      <c r="E871" s="125" t="s">
        <v>1541</v>
      </c>
      <c r="F871" s="126">
        <v>17.670000000000002</v>
      </c>
      <c r="G871" s="126">
        <v>17.87</v>
      </c>
      <c r="H871" s="126">
        <v>14.14</v>
      </c>
      <c r="I871" s="126"/>
      <c r="J871" s="317"/>
      <c r="K871" s="323">
        <f>ROUND(SUMIF('VGT-Bewegungsdaten'!B:B,A871,'VGT-Bewegungsdaten'!C:C),3)</f>
        <v>0</v>
      </c>
      <c r="L871" s="324">
        <f>ROUND(SUMIF('VGT-Bewegungsdaten'!B:B,$A871,'VGT-Bewegungsdaten'!D:D),2)</f>
        <v>0</v>
      </c>
      <c r="N871" s="376" t="s">
        <v>4930</v>
      </c>
      <c r="O871" s="376" t="s">
        <v>4940</v>
      </c>
      <c r="P871" s="326">
        <f>ROUND(SUMIF('AV-Bewegungsdaten'!B:B,A871,'AV-Bewegungsdaten'!C:C),3)</f>
        <v>0</v>
      </c>
      <c r="Q871" s="324">
        <f>ROUND(SUMIF('AV-Bewegungsdaten'!B:B,$A871,'AV-Bewegungsdaten'!D:D),2)</f>
        <v>0</v>
      </c>
      <c r="T871" s="327"/>
      <c r="U871" s="326">
        <f>ROUND(SUMIF('DV-Bewegungsdaten'!B:B,Kategorien!A871,'DV-Bewegungsdaten'!D:D),3)</f>
        <v>0</v>
      </c>
      <c r="V871" s="324">
        <f>ROUND(SUMIF('DV-Bewegungsdaten'!B:B,Kategorien!A871,'DV-Bewegungsdaten'!E:E),3)</f>
        <v>0</v>
      </c>
      <c r="AD871" s="390">
        <f t="shared" si="169"/>
        <v>12.931000000000001</v>
      </c>
      <c r="AE871" s="390">
        <f t="shared" si="170"/>
        <v>13.588000000000001</v>
      </c>
      <c r="AF871" s="390">
        <f t="shared" si="171"/>
        <v>14.807</v>
      </c>
      <c r="AG871" s="390">
        <f t="shared" si="172"/>
        <v>14.174000000000001</v>
      </c>
      <c r="AH871" s="390">
        <f t="shared" si="173"/>
        <v>14.086000000000002</v>
      </c>
      <c r="AI871" s="390">
        <f t="shared" si="174"/>
        <v>14.618000000000002</v>
      </c>
      <c r="AJ871" s="390">
        <f t="shared" si="175"/>
        <v>13.901000000000002</v>
      </c>
      <c r="AK871" s="390">
        <f t="shared" si="176"/>
        <v>14.185</v>
      </c>
      <c r="AL871" s="390">
        <f t="shared" si="177"/>
        <v>14.295000000000002</v>
      </c>
      <c r="AM871" s="390">
        <f t="shared" si="178"/>
        <v>14.176000000000002</v>
      </c>
      <c r="AN871" s="390">
        <f t="shared" si="179"/>
        <v>13.770000000000001</v>
      </c>
      <c r="AO871" s="390">
        <f t="shared" si="180"/>
        <v>14.673000000000002</v>
      </c>
    </row>
    <row r="872" spans="1:41" ht="15" customHeight="1" x14ac:dyDescent="0.25">
      <c r="A872" s="127" t="s">
        <v>2679</v>
      </c>
      <c r="B872" s="125" t="s">
        <v>2077</v>
      </c>
      <c r="C872" s="125" t="s">
        <v>4166</v>
      </c>
      <c r="D872" s="125" t="s">
        <v>2680</v>
      </c>
      <c r="E872" s="125" t="s">
        <v>2545</v>
      </c>
      <c r="F872" s="126">
        <v>17.64</v>
      </c>
      <c r="G872" s="126">
        <v>17.84</v>
      </c>
      <c r="H872" s="126">
        <v>14.11</v>
      </c>
      <c r="I872" s="126"/>
      <c r="J872" s="317"/>
      <c r="K872" s="323">
        <f>ROUND(SUMIF('VGT-Bewegungsdaten'!B:B,A872,'VGT-Bewegungsdaten'!C:C),3)</f>
        <v>0</v>
      </c>
      <c r="L872" s="324">
        <f>ROUND(SUMIF('VGT-Bewegungsdaten'!B:B,$A872,'VGT-Bewegungsdaten'!D:D),2)</f>
        <v>0</v>
      </c>
      <c r="N872" s="376" t="s">
        <v>4930</v>
      </c>
      <c r="O872" s="376" t="s">
        <v>4940</v>
      </c>
      <c r="P872" s="326">
        <f>ROUND(SUMIF('AV-Bewegungsdaten'!B:B,A872,'AV-Bewegungsdaten'!C:C),3)</f>
        <v>0</v>
      </c>
      <c r="Q872" s="324">
        <f>ROUND(SUMIF('AV-Bewegungsdaten'!B:B,$A872,'AV-Bewegungsdaten'!D:D),2)</f>
        <v>0</v>
      </c>
      <c r="T872" s="327"/>
      <c r="U872" s="326">
        <f>ROUND(SUMIF('DV-Bewegungsdaten'!B:B,Kategorien!A872,'DV-Bewegungsdaten'!D:D),3)</f>
        <v>0</v>
      </c>
      <c r="V872" s="324">
        <f>ROUND(SUMIF('DV-Bewegungsdaten'!B:B,Kategorien!A872,'DV-Bewegungsdaten'!E:E),3)</f>
        <v>0</v>
      </c>
      <c r="AD872" s="390">
        <f t="shared" si="169"/>
        <v>12.901</v>
      </c>
      <c r="AE872" s="390">
        <f t="shared" si="170"/>
        <v>13.558</v>
      </c>
      <c r="AF872" s="390">
        <f t="shared" si="171"/>
        <v>14.776999999999999</v>
      </c>
      <c r="AG872" s="390">
        <f t="shared" si="172"/>
        <v>14.144</v>
      </c>
      <c r="AH872" s="390">
        <f t="shared" si="173"/>
        <v>14.056000000000001</v>
      </c>
      <c r="AI872" s="390">
        <f t="shared" si="174"/>
        <v>14.588000000000001</v>
      </c>
      <c r="AJ872" s="390">
        <f t="shared" si="175"/>
        <v>13.871</v>
      </c>
      <c r="AK872" s="390">
        <f t="shared" si="176"/>
        <v>14.154999999999999</v>
      </c>
      <c r="AL872" s="390">
        <f t="shared" si="177"/>
        <v>14.265000000000001</v>
      </c>
      <c r="AM872" s="390">
        <f t="shared" si="178"/>
        <v>14.146000000000001</v>
      </c>
      <c r="AN872" s="390">
        <f t="shared" si="179"/>
        <v>13.74</v>
      </c>
      <c r="AO872" s="390">
        <f t="shared" si="180"/>
        <v>14.643000000000001</v>
      </c>
    </row>
    <row r="873" spans="1:41" ht="15" customHeight="1" x14ac:dyDescent="0.25">
      <c r="A873" s="127" t="s">
        <v>3423</v>
      </c>
      <c r="B873" s="125" t="s">
        <v>2077</v>
      </c>
      <c r="C873" s="125" t="s">
        <v>4166</v>
      </c>
      <c r="D873" s="125" t="s">
        <v>3424</v>
      </c>
      <c r="E873" s="125" t="s">
        <v>3289</v>
      </c>
      <c r="F873" s="126">
        <v>17.61</v>
      </c>
      <c r="G873" s="126">
        <v>17.809999999999999</v>
      </c>
      <c r="H873" s="126">
        <v>14.09</v>
      </c>
      <c r="I873" s="126"/>
      <c r="J873" s="317"/>
      <c r="K873" s="323">
        <f>ROUND(SUMIF('VGT-Bewegungsdaten'!B:B,A873,'VGT-Bewegungsdaten'!C:C),3)</f>
        <v>0</v>
      </c>
      <c r="L873" s="324">
        <f>ROUND(SUMIF('VGT-Bewegungsdaten'!B:B,$A873,'VGT-Bewegungsdaten'!D:D),2)</f>
        <v>0</v>
      </c>
      <c r="N873" s="376" t="s">
        <v>4930</v>
      </c>
      <c r="O873" s="376" t="s">
        <v>4940</v>
      </c>
      <c r="P873" s="326">
        <f>ROUND(SUMIF('AV-Bewegungsdaten'!B:B,A873,'AV-Bewegungsdaten'!C:C),3)</f>
        <v>0</v>
      </c>
      <c r="Q873" s="324">
        <f>ROUND(SUMIF('AV-Bewegungsdaten'!B:B,$A873,'AV-Bewegungsdaten'!D:D),2)</f>
        <v>0</v>
      </c>
      <c r="T873" s="327"/>
      <c r="U873" s="326">
        <f>ROUND(SUMIF('DV-Bewegungsdaten'!B:B,Kategorien!A873,'DV-Bewegungsdaten'!D:D),3)</f>
        <v>0</v>
      </c>
      <c r="V873" s="324">
        <f>ROUND(SUMIF('DV-Bewegungsdaten'!B:B,Kategorien!A873,'DV-Bewegungsdaten'!E:E),3)</f>
        <v>0</v>
      </c>
      <c r="AD873" s="390">
        <f t="shared" si="169"/>
        <v>12.870999999999999</v>
      </c>
      <c r="AE873" s="390">
        <f t="shared" si="170"/>
        <v>13.527999999999999</v>
      </c>
      <c r="AF873" s="390">
        <f t="shared" si="171"/>
        <v>14.746999999999998</v>
      </c>
      <c r="AG873" s="390">
        <f t="shared" si="172"/>
        <v>14.113999999999999</v>
      </c>
      <c r="AH873" s="390">
        <f t="shared" si="173"/>
        <v>14.026</v>
      </c>
      <c r="AI873" s="390">
        <f t="shared" si="174"/>
        <v>14.558</v>
      </c>
      <c r="AJ873" s="390">
        <f t="shared" si="175"/>
        <v>13.840999999999999</v>
      </c>
      <c r="AK873" s="390">
        <f t="shared" si="176"/>
        <v>14.124999999999998</v>
      </c>
      <c r="AL873" s="390">
        <f t="shared" si="177"/>
        <v>14.234999999999999</v>
      </c>
      <c r="AM873" s="390">
        <f t="shared" si="178"/>
        <v>14.116</v>
      </c>
      <c r="AN873" s="390">
        <f t="shared" si="179"/>
        <v>13.709999999999999</v>
      </c>
      <c r="AO873" s="390">
        <f t="shared" si="180"/>
        <v>14.613</v>
      </c>
    </row>
    <row r="874" spans="1:41" ht="15" customHeight="1" x14ac:dyDescent="0.25">
      <c r="A874" s="127" t="s">
        <v>4186</v>
      </c>
      <c r="B874" s="125" t="s">
        <v>2077</v>
      </c>
      <c r="C874" s="125" t="s">
        <v>4166</v>
      </c>
      <c r="D874" s="125" t="s">
        <v>4187</v>
      </c>
      <c r="E874" s="125" t="s">
        <v>4051</v>
      </c>
      <c r="F874" s="126">
        <v>17.579999999999998</v>
      </c>
      <c r="G874" s="126">
        <v>17.779999999999998</v>
      </c>
      <c r="H874" s="126">
        <v>14.06</v>
      </c>
      <c r="I874" s="126"/>
      <c r="J874" s="317"/>
      <c r="K874" s="323">
        <f>ROUND(SUMIF('VGT-Bewegungsdaten'!B:B,A874,'VGT-Bewegungsdaten'!C:C),3)</f>
        <v>0</v>
      </c>
      <c r="L874" s="324">
        <f>ROUND(SUMIF('VGT-Bewegungsdaten'!B:B,$A874,'VGT-Bewegungsdaten'!D:D),2)</f>
        <v>0</v>
      </c>
      <c r="N874" s="376" t="s">
        <v>4930</v>
      </c>
      <c r="O874" s="376" t="s">
        <v>4940</v>
      </c>
      <c r="P874" s="326">
        <f>ROUND(SUMIF('AV-Bewegungsdaten'!B:B,A874,'AV-Bewegungsdaten'!C:C),3)</f>
        <v>0</v>
      </c>
      <c r="Q874" s="324">
        <f>ROUND(SUMIF('AV-Bewegungsdaten'!B:B,$A874,'AV-Bewegungsdaten'!D:D),2)</f>
        <v>0</v>
      </c>
      <c r="T874" s="327"/>
      <c r="U874" s="326">
        <f>ROUND(SUMIF('DV-Bewegungsdaten'!B:B,Kategorien!A874,'DV-Bewegungsdaten'!D:D),3)</f>
        <v>0</v>
      </c>
      <c r="V874" s="324">
        <f>ROUND(SUMIF('DV-Bewegungsdaten'!B:B,Kategorien!A874,'DV-Bewegungsdaten'!E:E),3)</f>
        <v>0</v>
      </c>
      <c r="AD874" s="390">
        <f t="shared" si="169"/>
        <v>12.840999999999998</v>
      </c>
      <c r="AE874" s="390">
        <f t="shared" si="170"/>
        <v>13.497999999999998</v>
      </c>
      <c r="AF874" s="390">
        <f t="shared" si="171"/>
        <v>14.716999999999997</v>
      </c>
      <c r="AG874" s="390">
        <f t="shared" si="172"/>
        <v>14.083999999999998</v>
      </c>
      <c r="AH874" s="390">
        <f t="shared" si="173"/>
        <v>13.995999999999999</v>
      </c>
      <c r="AI874" s="390">
        <f t="shared" si="174"/>
        <v>14.527999999999999</v>
      </c>
      <c r="AJ874" s="390">
        <f t="shared" si="175"/>
        <v>13.810999999999998</v>
      </c>
      <c r="AK874" s="390">
        <f t="shared" si="176"/>
        <v>14.094999999999997</v>
      </c>
      <c r="AL874" s="390">
        <f t="shared" si="177"/>
        <v>14.204999999999998</v>
      </c>
      <c r="AM874" s="390">
        <f t="shared" si="178"/>
        <v>14.085999999999999</v>
      </c>
      <c r="AN874" s="390">
        <f t="shared" si="179"/>
        <v>13.679999999999998</v>
      </c>
      <c r="AO874" s="390">
        <f t="shared" si="180"/>
        <v>14.582999999999998</v>
      </c>
    </row>
    <row r="875" spans="1:41" ht="15" customHeight="1" x14ac:dyDescent="0.25">
      <c r="A875" s="127" t="s">
        <v>2462</v>
      </c>
      <c r="B875" s="125" t="s">
        <v>2077</v>
      </c>
      <c r="C875" s="125" t="s">
        <v>4166</v>
      </c>
      <c r="D875" s="125" t="s">
        <v>2463</v>
      </c>
      <c r="E875" s="125" t="s">
        <v>2452</v>
      </c>
      <c r="F875" s="126">
        <v>19.670000000000002</v>
      </c>
      <c r="G875" s="126">
        <v>19.87</v>
      </c>
      <c r="H875" s="126">
        <v>15.74</v>
      </c>
      <c r="I875" s="126"/>
      <c r="J875" s="317"/>
      <c r="K875" s="323">
        <f>ROUND(SUMIF('VGT-Bewegungsdaten'!B:B,A875,'VGT-Bewegungsdaten'!C:C),3)</f>
        <v>0</v>
      </c>
      <c r="L875" s="324">
        <f>ROUND(SUMIF('VGT-Bewegungsdaten'!B:B,$A875,'VGT-Bewegungsdaten'!D:D),2)</f>
        <v>0</v>
      </c>
      <c r="N875" s="376" t="s">
        <v>4930</v>
      </c>
      <c r="O875" s="376" t="s">
        <v>4940</v>
      </c>
      <c r="P875" s="326">
        <f>ROUND(SUMIF('AV-Bewegungsdaten'!B:B,A875,'AV-Bewegungsdaten'!C:C),3)</f>
        <v>0</v>
      </c>
      <c r="Q875" s="324">
        <f>ROUND(SUMIF('AV-Bewegungsdaten'!B:B,$A875,'AV-Bewegungsdaten'!D:D),2)</f>
        <v>0</v>
      </c>
      <c r="T875" s="327"/>
      <c r="U875" s="326">
        <f>ROUND(SUMIF('DV-Bewegungsdaten'!B:B,Kategorien!A875,'DV-Bewegungsdaten'!D:D),3)</f>
        <v>0</v>
      </c>
      <c r="V875" s="324">
        <f>ROUND(SUMIF('DV-Bewegungsdaten'!B:B,Kategorien!A875,'DV-Bewegungsdaten'!E:E),3)</f>
        <v>0</v>
      </c>
      <c r="AD875" s="390">
        <f t="shared" si="169"/>
        <v>14.931000000000001</v>
      </c>
      <c r="AE875" s="390">
        <f t="shared" si="170"/>
        <v>15.588000000000001</v>
      </c>
      <c r="AF875" s="390">
        <f t="shared" si="171"/>
        <v>16.807000000000002</v>
      </c>
      <c r="AG875" s="390">
        <f t="shared" si="172"/>
        <v>16.173999999999999</v>
      </c>
      <c r="AH875" s="390">
        <f t="shared" si="173"/>
        <v>16.086000000000002</v>
      </c>
      <c r="AI875" s="390">
        <f t="shared" si="174"/>
        <v>16.618000000000002</v>
      </c>
      <c r="AJ875" s="390">
        <f t="shared" si="175"/>
        <v>15.901000000000002</v>
      </c>
      <c r="AK875" s="390">
        <f t="shared" si="176"/>
        <v>16.185000000000002</v>
      </c>
      <c r="AL875" s="390">
        <f t="shared" si="177"/>
        <v>16.295000000000002</v>
      </c>
      <c r="AM875" s="390">
        <f t="shared" si="178"/>
        <v>16.176000000000002</v>
      </c>
      <c r="AN875" s="390">
        <f t="shared" si="179"/>
        <v>15.770000000000001</v>
      </c>
      <c r="AO875" s="390">
        <f t="shared" si="180"/>
        <v>16.673000000000002</v>
      </c>
    </row>
    <row r="876" spans="1:41" ht="15" customHeight="1" x14ac:dyDescent="0.25">
      <c r="A876" s="127" t="s">
        <v>2464</v>
      </c>
      <c r="B876" s="125" t="s">
        <v>2077</v>
      </c>
      <c r="C876" s="125" t="s">
        <v>4166</v>
      </c>
      <c r="D876" s="125" t="s">
        <v>2465</v>
      </c>
      <c r="E876" s="125" t="s">
        <v>2455</v>
      </c>
      <c r="F876" s="126">
        <v>21.67</v>
      </c>
      <c r="G876" s="126">
        <v>21.87</v>
      </c>
      <c r="H876" s="126">
        <v>17.34</v>
      </c>
      <c r="I876" s="126"/>
      <c r="J876" s="317"/>
      <c r="K876" s="323">
        <f>ROUND(SUMIF('VGT-Bewegungsdaten'!B:B,A876,'VGT-Bewegungsdaten'!C:C),3)</f>
        <v>0</v>
      </c>
      <c r="L876" s="324">
        <f>ROUND(SUMIF('VGT-Bewegungsdaten'!B:B,$A876,'VGT-Bewegungsdaten'!D:D),2)</f>
        <v>0</v>
      </c>
      <c r="N876" s="376" t="s">
        <v>4930</v>
      </c>
      <c r="O876" s="376" t="s">
        <v>4940</v>
      </c>
      <c r="P876" s="326">
        <f>ROUND(SUMIF('AV-Bewegungsdaten'!B:B,A876,'AV-Bewegungsdaten'!C:C),3)</f>
        <v>0</v>
      </c>
      <c r="Q876" s="324">
        <f>ROUND(SUMIF('AV-Bewegungsdaten'!B:B,$A876,'AV-Bewegungsdaten'!D:D),2)</f>
        <v>0</v>
      </c>
      <c r="T876" s="327"/>
      <c r="U876" s="326">
        <f>ROUND(SUMIF('DV-Bewegungsdaten'!B:B,Kategorien!A876,'DV-Bewegungsdaten'!D:D),3)</f>
        <v>0</v>
      </c>
      <c r="V876" s="324">
        <f>ROUND(SUMIF('DV-Bewegungsdaten'!B:B,Kategorien!A876,'DV-Bewegungsdaten'!E:E),3)</f>
        <v>0</v>
      </c>
      <c r="AD876" s="390">
        <f t="shared" si="169"/>
        <v>16.931000000000001</v>
      </c>
      <c r="AE876" s="390">
        <f t="shared" si="170"/>
        <v>17.588000000000001</v>
      </c>
      <c r="AF876" s="390">
        <f t="shared" si="171"/>
        <v>18.807000000000002</v>
      </c>
      <c r="AG876" s="390">
        <f t="shared" si="172"/>
        <v>18.173999999999999</v>
      </c>
      <c r="AH876" s="390">
        <f t="shared" si="173"/>
        <v>18.086000000000002</v>
      </c>
      <c r="AI876" s="390">
        <f t="shared" si="174"/>
        <v>18.618000000000002</v>
      </c>
      <c r="AJ876" s="390">
        <f t="shared" si="175"/>
        <v>17.901</v>
      </c>
      <c r="AK876" s="390">
        <f t="shared" si="176"/>
        <v>18.185000000000002</v>
      </c>
      <c r="AL876" s="390">
        <f t="shared" si="177"/>
        <v>18.295000000000002</v>
      </c>
      <c r="AM876" s="390">
        <f t="shared" si="178"/>
        <v>18.176000000000002</v>
      </c>
      <c r="AN876" s="390">
        <f t="shared" si="179"/>
        <v>17.770000000000003</v>
      </c>
      <c r="AO876" s="390">
        <f t="shared" si="180"/>
        <v>18.673000000000002</v>
      </c>
    </row>
    <row r="877" spans="1:41" ht="15" customHeight="1" x14ac:dyDescent="0.25">
      <c r="A877" s="127" t="s">
        <v>1886</v>
      </c>
      <c r="B877" s="125" t="s">
        <v>2077</v>
      </c>
      <c r="C877" s="125" t="s">
        <v>4166</v>
      </c>
      <c r="D877" s="125" t="s">
        <v>1887</v>
      </c>
      <c r="E877" s="125" t="s">
        <v>1538</v>
      </c>
      <c r="F877" s="126">
        <v>22.67</v>
      </c>
      <c r="G877" s="126">
        <v>22.87</v>
      </c>
      <c r="H877" s="126">
        <v>18.14</v>
      </c>
      <c r="I877" s="126"/>
      <c r="J877" s="317"/>
      <c r="K877" s="323">
        <f>ROUND(SUMIF('VGT-Bewegungsdaten'!B:B,A877,'VGT-Bewegungsdaten'!C:C),3)</f>
        <v>0</v>
      </c>
      <c r="L877" s="324">
        <f>ROUND(SUMIF('VGT-Bewegungsdaten'!B:B,$A877,'VGT-Bewegungsdaten'!D:D),2)</f>
        <v>0</v>
      </c>
      <c r="N877" s="376" t="s">
        <v>4930</v>
      </c>
      <c r="O877" s="376" t="s">
        <v>4940</v>
      </c>
      <c r="P877" s="326">
        <f>ROUND(SUMIF('AV-Bewegungsdaten'!B:B,A877,'AV-Bewegungsdaten'!C:C),3)</f>
        <v>0</v>
      </c>
      <c r="Q877" s="324">
        <f>ROUND(SUMIF('AV-Bewegungsdaten'!B:B,$A877,'AV-Bewegungsdaten'!D:D),2)</f>
        <v>0</v>
      </c>
      <c r="T877" s="327"/>
      <c r="U877" s="326">
        <f>ROUND(SUMIF('DV-Bewegungsdaten'!B:B,Kategorien!A877,'DV-Bewegungsdaten'!D:D),3)</f>
        <v>0</v>
      </c>
      <c r="V877" s="324">
        <f>ROUND(SUMIF('DV-Bewegungsdaten'!B:B,Kategorien!A877,'DV-Bewegungsdaten'!E:E),3)</f>
        <v>0</v>
      </c>
      <c r="AD877" s="390">
        <f t="shared" si="169"/>
        <v>17.931000000000001</v>
      </c>
      <c r="AE877" s="390">
        <f t="shared" si="170"/>
        <v>18.588000000000001</v>
      </c>
      <c r="AF877" s="390">
        <f t="shared" si="171"/>
        <v>19.807000000000002</v>
      </c>
      <c r="AG877" s="390">
        <f t="shared" si="172"/>
        <v>19.173999999999999</v>
      </c>
      <c r="AH877" s="390">
        <f t="shared" si="173"/>
        <v>19.086000000000002</v>
      </c>
      <c r="AI877" s="390">
        <f t="shared" si="174"/>
        <v>19.618000000000002</v>
      </c>
      <c r="AJ877" s="390">
        <f t="shared" si="175"/>
        <v>18.901</v>
      </c>
      <c r="AK877" s="390">
        <f t="shared" si="176"/>
        <v>19.185000000000002</v>
      </c>
      <c r="AL877" s="390">
        <f t="shared" si="177"/>
        <v>19.295000000000002</v>
      </c>
      <c r="AM877" s="390">
        <f t="shared" si="178"/>
        <v>19.176000000000002</v>
      </c>
      <c r="AN877" s="390">
        <f t="shared" si="179"/>
        <v>18.770000000000003</v>
      </c>
      <c r="AO877" s="390">
        <f t="shared" si="180"/>
        <v>19.673000000000002</v>
      </c>
    </row>
    <row r="878" spans="1:41" ht="15" customHeight="1" x14ac:dyDescent="0.25">
      <c r="A878" s="127" t="s">
        <v>1888</v>
      </c>
      <c r="B878" s="125" t="s">
        <v>2077</v>
      </c>
      <c r="C878" s="125" t="s">
        <v>4166</v>
      </c>
      <c r="D878" s="125" t="s">
        <v>1889</v>
      </c>
      <c r="E878" s="125" t="s">
        <v>1541</v>
      </c>
      <c r="F878" s="126">
        <v>22.67</v>
      </c>
      <c r="G878" s="126">
        <v>22.87</v>
      </c>
      <c r="H878" s="126">
        <v>18.14</v>
      </c>
      <c r="I878" s="126"/>
      <c r="J878" s="317"/>
      <c r="K878" s="323">
        <f>ROUND(SUMIF('VGT-Bewegungsdaten'!B:B,A878,'VGT-Bewegungsdaten'!C:C),3)</f>
        <v>0</v>
      </c>
      <c r="L878" s="324">
        <f>ROUND(SUMIF('VGT-Bewegungsdaten'!B:B,$A878,'VGT-Bewegungsdaten'!D:D),2)</f>
        <v>0</v>
      </c>
      <c r="N878" s="376" t="s">
        <v>4930</v>
      </c>
      <c r="O878" s="376" t="s">
        <v>4940</v>
      </c>
      <c r="P878" s="326">
        <f>ROUND(SUMIF('AV-Bewegungsdaten'!B:B,A878,'AV-Bewegungsdaten'!C:C),3)</f>
        <v>0</v>
      </c>
      <c r="Q878" s="324">
        <f>ROUND(SUMIF('AV-Bewegungsdaten'!B:B,$A878,'AV-Bewegungsdaten'!D:D),2)</f>
        <v>0</v>
      </c>
      <c r="T878" s="327"/>
      <c r="U878" s="326">
        <f>ROUND(SUMIF('DV-Bewegungsdaten'!B:B,Kategorien!A878,'DV-Bewegungsdaten'!D:D),3)</f>
        <v>0</v>
      </c>
      <c r="V878" s="324">
        <f>ROUND(SUMIF('DV-Bewegungsdaten'!B:B,Kategorien!A878,'DV-Bewegungsdaten'!E:E),3)</f>
        <v>0</v>
      </c>
      <c r="AD878" s="390">
        <f t="shared" si="169"/>
        <v>17.931000000000001</v>
      </c>
      <c r="AE878" s="390">
        <f t="shared" si="170"/>
        <v>18.588000000000001</v>
      </c>
      <c r="AF878" s="390">
        <f t="shared" si="171"/>
        <v>19.807000000000002</v>
      </c>
      <c r="AG878" s="390">
        <f t="shared" si="172"/>
        <v>19.173999999999999</v>
      </c>
      <c r="AH878" s="390">
        <f t="shared" si="173"/>
        <v>19.086000000000002</v>
      </c>
      <c r="AI878" s="390">
        <f t="shared" si="174"/>
        <v>19.618000000000002</v>
      </c>
      <c r="AJ878" s="390">
        <f t="shared" si="175"/>
        <v>18.901</v>
      </c>
      <c r="AK878" s="390">
        <f t="shared" si="176"/>
        <v>19.185000000000002</v>
      </c>
      <c r="AL878" s="390">
        <f t="shared" si="177"/>
        <v>19.295000000000002</v>
      </c>
      <c r="AM878" s="390">
        <f t="shared" si="178"/>
        <v>19.176000000000002</v>
      </c>
      <c r="AN878" s="390">
        <f t="shared" si="179"/>
        <v>18.770000000000003</v>
      </c>
      <c r="AO878" s="390">
        <f t="shared" si="180"/>
        <v>19.673000000000002</v>
      </c>
    </row>
    <row r="879" spans="1:41" ht="15" customHeight="1" x14ac:dyDescent="0.25">
      <c r="A879" s="127" t="s">
        <v>2681</v>
      </c>
      <c r="B879" s="125" t="s">
        <v>2077</v>
      </c>
      <c r="C879" s="125" t="s">
        <v>4166</v>
      </c>
      <c r="D879" s="125" t="s">
        <v>2682</v>
      </c>
      <c r="E879" s="125" t="s">
        <v>2545</v>
      </c>
      <c r="F879" s="126">
        <v>22.64</v>
      </c>
      <c r="G879" s="126">
        <v>22.84</v>
      </c>
      <c r="H879" s="126">
        <v>18.11</v>
      </c>
      <c r="I879" s="126"/>
      <c r="J879" s="317"/>
      <c r="K879" s="323">
        <f>ROUND(SUMIF('VGT-Bewegungsdaten'!B:B,A879,'VGT-Bewegungsdaten'!C:C),3)</f>
        <v>0</v>
      </c>
      <c r="L879" s="324">
        <f>ROUND(SUMIF('VGT-Bewegungsdaten'!B:B,$A879,'VGT-Bewegungsdaten'!D:D),2)</f>
        <v>0</v>
      </c>
      <c r="N879" s="376" t="s">
        <v>4930</v>
      </c>
      <c r="O879" s="376" t="s">
        <v>4940</v>
      </c>
      <c r="P879" s="326">
        <f>ROUND(SUMIF('AV-Bewegungsdaten'!B:B,A879,'AV-Bewegungsdaten'!C:C),3)</f>
        <v>0</v>
      </c>
      <c r="Q879" s="324">
        <f>ROUND(SUMIF('AV-Bewegungsdaten'!B:B,$A879,'AV-Bewegungsdaten'!D:D),2)</f>
        <v>0</v>
      </c>
      <c r="T879" s="327"/>
      <c r="U879" s="326">
        <f>ROUND(SUMIF('DV-Bewegungsdaten'!B:B,Kategorien!A879,'DV-Bewegungsdaten'!D:D),3)</f>
        <v>0</v>
      </c>
      <c r="V879" s="324">
        <f>ROUND(SUMIF('DV-Bewegungsdaten'!B:B,Kategorien!A879,'DV-Bewegungsdaten'!E:E),3)</f>
        <v>0</v>
      </c>
      <c r="AD879" s="390">
        <f t="shared" si="169"/>
        <v>17.901</v>
      </c>
      <c r="AE879" s="390">
        <f t="shared" si="170"/>
        <v>18.558</v>
      </c>
      <c r="AF879" s="390">
        <f t="shared" si="171"/>
        <v>19.777000000000001</v>
      </c>
      <c r="AG879" s="390">
        <f t="shared" si="172"/>
        <v>19.143999999999998</v>
      </c>
      <c r="AH879" s="390">
        <f t="shared" si="173"/>
        <v>19.056000000000001</v>
      </c>
      <c r="AI879" s="390">
        <f t="shared" si="174"/>
        <v>19.588000000000001</v>
      </c>
      <c r="AJ879" s="390">
        <f t="shared" si="175"/>
        <v>18.870999999999999</v>
      </c>
      <c r="AK879" s="390">
        <f t="shared" si="176"/>
        <v>19.155000000000001</v>
      </c>
      <c r="AL879" s="390">
        <f t="shared" si="177"/>
        <v>19.265000000000001</v>
      </c>
      <c r="AM879" s="390">
        <f t="shared" si="178"/>
        <v>19.146000000000001</v>
      </c>
      <c r="AN879" s="390">
        <f t="shared" si="179"/>
        <v>18.740000000000002</v>
      </c>
      <c r="AO879" s="390">
        <f t="shared" si="180"/>
        <v>19.643000000000001</v>
      </c>
    </row>
    <row r="880" spans="1:41" ht="15" customHeight="1" x14ac:dyDescent="0.25">
      <c r="A880" s="127" t="s">
        <v>3425</v>
      </c>
      <c r="B880" s="125" t="s">
        <v>2077</v>
      </c>
      <c r="C880" s="125" t="s">
        <v>4166</v>
      </c>
      <c r="D880" s="125" t="s">
        <v>3426</v>
      </c>
      <c r="E880" s="125" t="s">
        <v>3289</v>
      </c>
      <c r="F880" s="126">
        <v>22.61</v>
      </c>
      <c r="G880" s="126">
        <v>22.81</v>
      </c>
      <c r="H880" s="126">
        <v>18.09</v>
      </c>
      <c r="I880" s="126"/>
      <c r="J880" s="317"/>
      <c r="K880" s="323">
        <f>ROUND(SUMIF('VGT-Bewegungsdaten'!B:B,A880,'VGT-Bewegungsdaten'!C:C),3)</f>
        <v>0</v>
      </c>
      <c r="L880" s="324">
        <f>ROUND(SUMIF('VGT-Bewegungsdaten'!B:B,$A880,'VGT-Bewegungsdaten'!D:D),2)</f>
        <v>0</v>
      </c>
      <c r="N880" s="376" t="s">
        <v>4930</v>
      </c>
      <c r="O880" s="376" t="s">
        <v>4940</v>
      </c>
      <c r="P880" s="326">
        <f>ROUND(SUMIF('AV-Bewegungsdaten'!B:B,A880,'AV-Bewegungsdaten'!C:C),3)</f>
        <v>0</v>
      </c>
      <c r="Q880" s="324">
        <f>ROUND(SUMIF('AV-Bewegungsdaten'!B:B,$A880,'AV-Bewegungsdaten'!D:D),2)</f>
        <v>0</v>
      </c>
      <c r="T880" s="327"/>
      <c r="U880" s="326">
        <f>ROUND(SUMIF('DV-Bewegungsdaten'!B:B,Kategorien!A880,'DV-Bewegungsdaten'!D:D),3)</f>
        <v>0</v>
      </c>
      <c r="V880" s="324">
        <f>ROUND(SUMIF('DV-Bewegungsdaten'!B:B,Kategorien!A880,'DV-Bewegungsdaten'!E:E),3)</f>
        <v>0</v>
      </c>
      <c r="AD880" s="390">
        <f t="shared" si="169"/>
        <v>17.870999999999999</v>
      </c>
      <c r="AE880" s="390">
        <f t="shared" si="170"/>
        <v>18.527999999999999</v>
      </c>
      <c r="AF880" s="390">
        <f t="shared" si="171"/>
        <v>19.747</v>
      </c>
      <c r="AG880" s="390">
        <f t="shared" si="172"/>
        <v>19.113999999999997</v>
      </c>
      <c r="AH880" s="390">
        <f t="shared" si="173"/>
        <v>19.026</v>
      </c>
      <c r="AI880" s="390">
        <f t="shared" si="174"/>
        <v>19.558</v>
      </c>
      <c r="AJ880" s="390">
        <f t="shared" si="175"/>
        <v>18.840999999999998</v>
      </c>
      <c r="AK880" s="390">
        <f t="shared" si="176"/>
        <v>19.125</v>
      </c>
      <c r="AL880" s="390">
        <f t="shared" si="177"/>
        <v>19.234999999999999</v>
      </c>
      <c r="AM880" s="390">
        <f t="shared" si="178"/>
        <v>19.116</v>
      </c>
      <c r="AN880" s="390">
        <f t="shared" si="179"/>
        <v>18.71</v>
      </c>
      <c r="AO880" s="390">
        <f t="shared" si="180"/>
        <v>19.613</v>
      </c>
    </row>
    <row r="881" spans="1:41" ht="15" customHeight="1" x14ac:dyDescent="0.25">
      <c r="A881" s="127" t="s">
        <v>4188</v>
      </c>
      <c r="B881" s="125" t="s">
        <v>2077</v>
      </c>
      <c r="C881" s="125" t="s">
        <v>4166</v>
      </c>
      <c r="D881" s="125" t="s">
        <v>4189</v>
      </c>
      <c r="E881" s="125" t="s">
        <v>4051</v>
      </c>
      <c r="F881" s="126">
        <v>22.58</v>
      </c>
      <c r="G881" s="126">
        <v>22.779999999999998</v>
      </c>
      <c r="H881" s="126">
        <v>18.059999999999999</v>
      </c>
      <c r="I881" s="126"/>
      <c r="J881" s="317"/>
      <c r="K881" s="323">
        <f>ROUND(SUMIF('VGT-Bewegungsdaten'!B:B,A881,'VGT-Bewegungsdaten'!C:C),3)</f>
        <v>0</v>
      </c>
      <c r="L881" s="324">
        <f>ROUND(SUMIF('VGT-Bewegungsdaten'!B:B,$A881,'VGT-Bewegungsdaten'!D:D),2)</f>
        <v>0</v>
      </c>
      <c r="N881" s="376" t="s">
        <v>4930</v>
      </c>
      <c r="O881" s="376" t="s">
        <v>4940</v>
      </c>
      <c r="P881" s="326">
        <f>ROUND(SUMIF('AV-Bewegungsdaten'!B:B,A881,'AV-Bewegungsdaten'!C:C),3)</f>
        <v>0</v>
      </c>
      <c r="Q881" s="324">
        <f>ROUND(SUMIF('AV-Bewegungsdaten'!B:B,$A881,'AV-Bewegungsdaten'!D:D),2)</f>
        <v>0</v>
      </c>
      <c r="T881" s="327"/>
      <c r="U881" s="326">
        <f>ROUND(SUMIF('DV-Bewegungsdaten'!B:B,Kategorien!A881,'DV-Bewegungsdaten'!D:D),3)</f>
        <v>0</v>
      </c>
      <c r="V881" s="324">
        <f>ROUND(SUMIF('DV-Bewegungsdaten'!B:B,Kategorien!A881,'DV-Bewegungsdaten'!E:E),3)</f>
        <v>0</v>
      </c>
      <c r="AD881" s="390">
        <f t="shared" si="169"/>
        <v>17.840999999999998</v>
      </c>
      <c r="AE881" s="390">
        <f t="shared" si="170"/>
        <v>18.497999999999998</v>
      </c>
      <c r="AF881" s="390">
        <f t="shared" si="171"/>
        <v>19.716999999999999</v>
      </c>
      <c r="AG881" s="390">
        <f t="shared" si="172"/>
        <v>19.083999999999996</v>
      </c>
      <c r="AH881" s="390">
        <f t="shared" si="173"/>
        <v>18.995999999999999</v>
      </c>
      <c r="AI881" s="390">
        <f t="shared" si="174"/>
        <v>19.527999999999999</v>
      </c>
      <c r="AJ881" s="390">
        <f t="shared" si="175"/>
        <v>18.810999999999996</v>
      </c>
      <c r="AK881" s="390">
        <f t="shared" si="176"/>
        <v>19.094999999999999</v>
      </c>
      <c r="AL881" s="390">
        <f t="shared" si="177"/>
        <v>19.204999999999998</v>
      </c>
      <c r="AM881" s="390">
        <f t="shared" si="178"/>
        <v>19.085999999999999</v>
      </c>
      <c r="AN881" s="390">
        <f t="shared" si="179"/>
        <v>18.68</v>
      </c>
      <c r="AO881" s="390">
        <f t="shared" si="180"/>
        <v>19.582999999999998</v>
      </c>
    </row>
    <row r="882" spans="1:41" ht="15" customHeight="1" x14ac:dyDescent="0.25">
      <c r="A882" s="127" t="s">
        <v>1890</v>
      </c>
      <c r="B882" s="125" t="s">
        <v>2077</v>
      </c>
      <c r="C882" s="125" t="s">
        <v>4166</v>
      </c>
      <c r="D882" s="125" t="s">
        <v>1891</v>
      </c>
      <c r="E882" s="125" t="s">
        <v>2452</v>
      </c>
      <c r="F882" s="126">
        <v>20.67</v>
      </c>
      <c r="G882" s="126">
        <v>20.87</v>
      </c>
      <c r="H882" s="126">
        <v>16.54</v>
      </c>
      <c r="I882" s="126"/>
      <c r="J882" s="317"/>
      <c r="K882" s="323">
        <f>ROUND(SUMIF('VGT-Bewegungsdaten'!B:B,A882,'VGT-Bewegungsdaten'!C:C),3)</f>
        <v>0</v>
      </c>
      <c r="L882" s="324">
        <f>ROUND(SUMIF('VGT-Bewegungsdaten'!B:B,$A882,'VGT-Bewegungsdaten'!D:D),2)</f>
        <v>0</v>
      </c>
      <c r="N882" s="376" t="s">
        <v>4930</v>
      </c>
      <c r="O882" s="376" t="s">
        <v>4940</v>
      </c>
      <c r="P882" s="326">
        <f>ROUND(SUMIF('AV-Bewegungsdaten'!B:B,A882,'AV-Bewegungsdaten'!C:C),3)</f>
        <v>0</v>
      </c>
      <c r="Q882" s="324">
        <f>ROUND(SUMIF('AV-Bewegungsdaten'!B:B,$A882,'AV-Bewegungsdaten'!D:D),2)</f>
        <v>0</v>
      </c>
      <c r="T882" s="327"/>
      <c r="U882" s="326">
        <f>ROUND(SUMIF('DV-Bewegungsdaten'!B:B,Kategorien!A882,'DV-Bewegungsdaten'!D:D),3)</f>
        <v>0</v>
      </c>
      <c r="V882" s="324">
        <f>ROUND(SUMIF('DV-Bewegungsdaten'!B:B,Kategorien!A882,'DV-Bewegungsdaten'!E:E),3)</f>
        <v>0</v>
      </c>
      <c r="AD882" s="390">
        <f t="shared" si="169"/>
        <v>15.931000000000001</v>
      </c>
      <c r="AE882" s="390">
        <f t="shared" si="170"/>
        <v>16.588000000000001</v>
      </c>
      <c r="AF882" s="390">
        <f t="shared" si="171"/>
        <v>17.807000000000002</v>
      </c>
      <c r="AG882" s="390">
        <f t="shared" si="172"/>
        <v>17.173999999999999</v>
      </c>
      <c r="AH882" s="390">
        <f t="shared" si="173"/>
        <v>17.086000000000002</v>
      </c>
      <c r="AI882" s="390">
        <f t="shared" si="174"/>
        <v>17.618000000000002</v>
      </c>
      <c r="AJ882" s="390">
        <f t="shared" si="175"/>
        <v>16.901</v>
      </c>
      <c r="AK882" s="390">
        <f t="shared" si="176"/>
        <v>17.185000000000002</v>
      </c>
      <c r="AL882" s="390">
        <f t="shared" si="177"/>
        <v>17.295000000000002</v>
      </c>
      <c r="AM882" s="390">
        <f t="shared" si="178"/>
        <v>17.176000000000002</v>
      </c>
      <c r="AN882" s="390">
        <f t="shared" si="179"/>
        <v>16.770000000000003</v>
      </c>
      <c r="AO882" s="390">
        <f t="shared" si="180"/>
        <v>17.673000000000002</v>
      </c>
    </row>
    <row r="883" spans="1:41" ht="15" customHeight="1" x14ac:dyDescent="0.25">
      <c r="A883" s="127" t="s">
        <v>1892</v>
      </c>
      <c r="B883" s="125" t="s">
        <v>2077</v>
      </c>
      <c r="C883" s="125" t="s">
        <v>4166</v>
      </c>
      <c r="D883" s="125" t="s">
        <v>1893</v>
      </c>
      <c r="E883" s="125" t="s">
        <v>2455</v>
      </c>
      <c r="F883" s="126">
        <v>22.67</v>
      </c>
      <c r="G883" s="126">
        <v>22.87</v>
      </c>
      <c r="H883" s="126">
        <v>18.14</v>
      </c>
      <c r="I883" s="126"/>
      <c r="J883" s="317"/>
      <c r="K883" s="323">
        <f>ROUND(SUMIF('VGT-Bewegungsdaten'!B:B,A883,'VGT-Bewegungsdaten'!C:C),3)</f>
        <v>0</v>
      </c>
      <c r="L883" s="324">
        <f>ROUND(SUMIF('VGT-Bewegungsdaten'!B:B,$A883,'VGT-Bewegungsdaten'!D:D),2)</f>
        <v>0</v>
      </c>
      <c r="N883" s="376" t="s">
        <v>4930</v>
      </c>
      <c r="O883" s="376" t="s">
        <v>4940</v>
      </c>
      <c r="P883" s="326">
        <f>ROUND(SUMIF('AV-Bewegungsdaten'!B:B,A883,'AV-Bewegungsdaten'!C:C),3)</f>
        <v>0</v>
      </c>
      <c r="Q883" s="324">
        <f>ROUND(SUMIF('AV-Bewegungsdaten'!B:B,$A883,'AV-Bewegungsdaten'!D:D),2)</f>
        <v>0</v>
      </c>
      <c r="T883" s="327"/>
      <c r="U883" s="326">
        <f>ROUND(SUMIF('DV-Bewegungsdaten'!B:B,Kategorien!A883,'DV-Bewegungsdaten'!D:D),3)</f>
        <v>0</v>
      </c>
      <c r="V883" s="324">
        <f>ROUND(SUMIF('DV-Bewegungsdaten'!B:B,Kategorien!A883,'DV-Bewegungsdaten'!E:E),3)</f>
        <v>0</v>
      </c>
      <c r="AD883" s="390">
        <f t="shared" si="169"/>
        <v>17.931000000000001</v>
      </c>
      <c r="AE883" s="390">
        <f t="shared" si="170"/>
        <v>18.588000000000001</v>
      </c>
      <c r="AF883" s="390">
        <f t="shared" si="171"/>
        <v>19.807000000000002</v>
      </c>
      <c r="AG883" s="390">
        <f t="shared" si="172"/>
        <v>19.173999999999999</v>
      </c>
      <c r="AH883" s="390">
        <f t="shared" si="173"/>
        <v>19.086000000000002</v>
      </c>
      <c r="AI883" s="390">
        <f t="shared" si="174"/>
        <v>19.618000000000002</v>
      </c>
      <c r="AJ883" s="390">
        <f t="shared" si="175"/>
        <v>18.901</v>
      </c>
      <c r="AK883" s="390">
        <f t="shared" si="176"/>
        <v>19.185000000000002</v>
      </c>
      <c r="AL883" s="390">
        <f t="shared" si="177"/>
        <v>19.295000000000002</v>
      </c>
      <c r="AM883" s="390">
        <f t="shared" si="178"/>
        <v>19.176000000000002</v>
      </c>
      <c r="AN883" s="390">
        <f t="shared" si="179"/>
        <v>18.770000000000003</v>
      </c>
      <c r="AO883" s="390">
        <f t="shared" si="180"/>
        <v>19.673000000000002</v>
      </c>
    </row>
    <row r="884" spans="1:41" ht="15" customHeight="1" x14ac:dyDescent="0.25">
      <c r="A884" s="127" t="s">
        <v>1894</v>
      </c>
      <c r="B884" s="125" t="s">
        <v>2077</v>
      </c>
      <c r="C884" s="125" t="s">
        <v>4166</v>
      </c>
      <c r="D884" s="125" t="s">
        <v>1895</v>
      </c>
      <c r="E884" s="125" t="s">
        <v>1538</v>
      </c>
      <c r="F884" s="126">
        <v>23.67</v>
      </c>
      <c r="G884" s="126">
        <v>23.87</v>
      </c>
      <c r="H884" s="126">
        <v>18.940000000000001</v>
      </c>
      <c r="I884" s="126"/>
      <c r="J884" s="317"/>
      <c r="K884" s="323">
        <f>ROUND(SUMIF('VGT-Bewegungsdaten'!B:B,A884,'VGT-Bewegungsdaten'!C:C),3)</f>
        <v>0</v>
      </c>
      <c r="L884" s="324">
        <f>ROUND(SUMIF('VGT-Bewegungsdaten'!B:B,$A884,'VGT-Bewegungsdaten'!D:D),2)</f>
        <v>0</v>
      </c>
      <c r="N884" s="376" t="s">
        <v>4930</v>
      </c>
      <c r="O884" s="376" t="s">
        <v>4940</v>
      </c>
      <c r="P884" s="326">
        <f>ROUND(SUMIF('AV-Bewegungsdaten'!B:B,A884,'AV-Bewegungsdaten'!C:C),3)</f>
        <v>0</v>
      </c>
      <c r="Q884" s="324">
        <f>ROUND(SUMIF('AV-Bewegungsdaten'!B:B,$A884,'AV-Bewegungsdaten'!D:D),2)</f>
        <v>0</v>
      </c>
      <c r="T884" s="327"/>
      <c r="U884" s="326">
        <f>ROUND(SUMIF('DV-Bewegungsdaten'!B:B,Kategorien!A884,'DV-Bewegungsdaten'!D:D),3)</f>
        <v>0</v>
      </c>
      <c r="V884" s="324">
        <f>ROUND(SUMIF('DV-Bewegungsdaten'!B:B,Kategorien!A884,'DV-Bewegungsdaten'!E:E),3)</f>
        <v>0</v>
      </c>
      <c r="AD884" s="390">
        <f t="shared" si="169"/>
        <v>18.931000000000001</v>
      </c>
      <c r="AE884" s="390">
        <f t="shared" si="170"/>
        <v>19.588000000000001</v>
      </c>
      <c r="AF884" s="390">
        <f t="shared" si="171"/>
        <v>20.807000000000002</v>
      </c>
      <c r="AG884" s="390">
        <f t="shared" si="172"/>
        <v>20.173999999999999</v>
      </c>
      <c r="AH884" s="390">
        <f t="shared" si="173"/>
        <v>20.086000000000002</v>
      </c>
      <c r="AI884" s="390">
        <f t="shared" si="174"/>
        <v>20.618000000000002</v>
      </c>
      <c r="AJ884" s="390">
        <f t="shared" si="175"/>
        <v>19.901</v>
      </c>
      <c r="AK884" s="390">
        <f t="shared" si="176"/>
        <v>20.185000000000002</v>
      </c>
      <c r="AL884" s="390">
        <f t="shared" si="177"/>
        <v>20.295000000000002</v>
      </c>
      <c r="AM884" s="390">
        <f t="shared" si="178"/>
        <v>20.176000000000002</v>
      </c>
      <c r="AN884" s="390">
        <f t="shared" si="179"/>
        <v>19.770000000000003</v>
      </c>
      <c r="AO884" s="390">
        <f t="shared" si="180"/>
        <v>20.673000000000002</v>
      </c>
    </row>
    <row r="885" spans="1:41" ht="15" customHeight="1" x14ac:dyDescent="0.25">
      <c r="A885" s="127" t="s">
        <v>1896</v>
      </c>
      <c r="B885" s="125" t="s">
        <v>2077</v>
      </c>
      <c r="C885" s="125" t="s">
        <v>4166</v>
      </c>
      <c r="D885" s="125" t="s">
        <v>1897</v>
      </c>
      <c r="E885" s="125" t="s">
        <v>1541</v>
      </c>
      <c r="F885" s="126">
        <v>23.67</v>
      </c>
      <c r="G885" s="126">
        <v>23.87</v>
      </c>
      <c r="H885" s="126">
        <v>18.940000000000001</v>
      </c>
      <c r="I885" s="126"/>
      <c r="J885" s="317"/>
      <c r="K885" s="323">
        <f>ROUND(SUMIF('VGT-Bewegungsdaten'!B:B,A885,'VGT-Bewegungsdaten'!C:C),3)</f>
        <v>0</v>
      </c>
      <c r="L885" s="324">
        <f>ROUND(SUMIF('VGT-Bewegungsdaten'!B:B,$A885,'VGT-Bewegungsdaten'!D:D),2)</f>
        <v>0</v>
      </c>
      <c r="N885" s="376" t="s">
        <v>4930</v>
      </c>
      <c r="O885" s="376" t="s">
        <v>4940</v>
      </c>
      <c r="P885" s="326">
        <f>ROUND(SUMIF('AV-Bewegungsdaten'!B:B,A885,'AV-Bewegungsdaten'!C:C),3)</f>
        <v>0</v>
      </c>
      <c r="Q885" s="324">
        <f>ROUND(SUMIF('AV-Bewegungsdaten'!B:B,$A885,'AV-Bewegungsdaten'!D:D),2)</f>
        <v>0</v>
      </c>
      <c r="T885" s="327"/>
      <c r="U885" s="326">
        <f>ROUND(SUMIF('DV-Bewegungsdaten'!B:B,Kategorien!A885,'DV-Bewegungsdaten'!D:D),3)</f>
        <v>0</v>
      </c>
      <c r="V885" s="324">
        <f>ROUND(SUMIF('DV-Bewegungsdaten'!B:B,Kategorien!A885,'DV-Bewegungsdaten'!E:E),3)</f>
        <v>0</v>
      </c>
      <c r="AD885" s="390">
        <f t="shared" si="169"/>
        <v>18.931000000000001</v>
      </c>
      <c r="AE885" s="390">
        <f t="shared" si="170"/>
        <v>19.588000000000001</v>
      </c>
      <c r="AF885" s="390">
        <f t="shared" si="171"/>
        <v>20.807000000000002</v>
      </c>
      <c r="AG885" s="390">
        <f t="shared" si="172"/>
        <v>20.173999999999999</v>
      </c>
      <c r="AH885" s="390">
        <f t="shared" si="173"/>
        <v>20.086000000000002</v>
      </c>
      <c r="AI885" s="390">
        <f t="shared" si="174"/>
        <v>20.618000000000002</v>
      </c>
      <c r="AJ885" s="390">
        <f t="shared" si="175"/>
        <v>19.901</v>
      </c>
      <c r="AK885" s="390">
        <f t="shared" si="176"/>
        <v>20.185000000000002</v>
      </c>
      <c r="AL885" s="390">
        <f t="shared" si="177"/>
        <v>20.295000000000002</v>
      </c>
      <c r="AM885" s="390">
        <f t="shared" si="178"/>
        <v>20.176000000000002</v>
      </c>
      <c r="AN885" s="390">
        <f t="shared" si="179"/>
        <v>19.770000000000003</v>
      </c>
      <c r="AO885" s="390">
        <f t="shared" si="180"/>
        <v>20.673000000000002</v>
      </c>
    </row>
    <row r="886" spans="1:41" ht="15" customHeight="1" x14ac:dyDescent="0.25">
      <c r="A886" s="127" t="s">
        <v>2683</v>
      </c>
      <c r="B886" s="125" t="s">
        <v>2077</v>
      </c>
      <c r="C886" s="125" t="s">
        <v>4166</v>
      </c>
      <c r="D886" s="125" t="s">
        <v>2684</v>
      </c>
      <c r="E886" s="125" t="s">
        <v>2545</v>
      </c>
      <c r="F886" s="126">
        <v>23.64</v>
      </c>
      <c r="G886" s="126">
        <v>23.84</v>
      </c>
      <c r="H886" s="126">
        <v>18.91</v>
      </c>
      <c r="I886" s="126"/>
      <c r="J886" s="317"/>
      <c r="K886" s="323">
        <f>ROUND(SUMIF('VGT-Bewegungsdaten'!B:B,A886,'VGT-Bewegungsdaten'!C:C),3)</f>
        <v>0</v>
      </c>
      <c r="L886" s="324">
        <f>ROUND(SUMIF('VGT-Bewegungsdaten'!B:B,$A886,'VGT-Bewegungsdaten'!D:D),2)</f>
        <v>0</v>
      </c>
      <c r="N886" s="376" t="s">
        <v>4930</v>
      </c>
      <c r="O886" s="376" t="s">
        <v>4940</v>
      </c>
      <c r="P886" s="326">
        <f>ROUND(SUMIF('AV-Bewegungsdaten'!B:B,A886,'AV-Bewegungsdaten'!C:C),3)</f>
        <v>0</v>
      </c>
      <c r="Q886" s="324">
        <f>ROUND(SUMIF('AV-Bewegungsdaten'!B:B,$A886,'AV-Bewegungsdaten'!D:D),2)</f>
        <v>0</v>
      </c>
      <c r="T886" s="327"/>
      <c r="U886" s="326">
        <f>ROUND(SUMIF('DV-Bewegungsdaten'!B:B,Kategorien!A886,'DV-Bewegungsdaten'!D:D),3)</f>
        <v>0</v>
      </c>
      <c r="V886" s="324">
        <f>ROUND(SUMIF('DV-Bewegungsdaten'!B:B,Kategorien!A886,'DV-Bewegungsdaten'!E:E),3)</f>
        <v>0</v>
      </c>
      <c r="AD886" s="390">
        <f t="shared" si="169"/>
        <v>18.901</v>
      </c>
      <c r="AE886" s="390">
        <f t="shared" si="170"/>
        <v>19.558</v>
      </c>
      <c r="AF886" s="390">
        <f t="shared" si="171"/>
        <v>20.777000000000001</v>
      </c>
      <c r="AG886" s="390">
        <f t="shared" si="172"/>
        <v>20.143999999999998</v>
      </c>
      <c r="AH886" s="390">
        <f t="shared" si="173"/>
        <v>20.056000000000001</v>
      </c>
      <c r="AI886" s="390">
        <f t="shared" si="174"/>
        <v>20.588000000000001</v>
      </c>
      <c r="AJ886" s="390">
        <f t="shared" si="175"/>
        <v>19.870999999999999</v>
      </c>
      <c r="AK886" s="390">
        <f t="shared" si="176"/>
        <v>20.155000000000001</v>
      </c>
      <c r="AL886" s="390">
        <f t="shared" si="177"/>
        <v>20.265000000000001</v>
      </c>
      <c r="AM886" s="390">
        <f t="shared" si="178"/>
        <v>20.146000000000001</v>
      </c>
      <c r="AN886" s="390">
        <f t="shared" si="179"/>
        <v>19.740000000000002</v>
      </c>
      <c r="AO886" s="390">
        <f t="shared" si="180"/>
        <v>20.643000000000001</v>
      </c>
    </row>
    <row r="887" spans="1:41" ht="15" customHeight="1" x14ac:dyDescent="0.25">
      <c r="A887" s="127" t="s">
        <v>3427</v>
      </c>
      <c r="B887" s="125" t="s">
        <v>2077</v>
      </c>
      <c r="C887" s="125" t="s">
        <v>4166</v>
      </c>
      <c r="D887" s="125" t="s">
        <v>3428</v>
      </c>
      <c r="E887" s="125" t="s">
        <v>3289</v>
      </c>
      <c r="F887" s="126">
        <v>23.61</v>
      </c>
      <c r="G887" s="126">
        <v>23.81</v>
      </c>
      <c r="H887" s="126">
        <v>18.89</v>
      </c>
      <c r="I887" s="126"/>
      <c r="J887" s="317"/>
      <c r="K887" s="323">
        <f>ROUND(SUMIF('VGT-Bewegungsdaten'!B:B,A887,'VGT-Bewegungsdaten'!C:C),3)</f>
        <v>0</v>
      </c>
      <c r="L887" s="324">
        <f>ROUND(SUMIF('VGT-Bewegungsdaten'!B:B,$A887,'VGT-Bewegungsdaten'!D:D),2)</f>
        <v>0</v>
      </c>
      <c r="N887" s="376" t="s">
        <v>4930</v>
      </c>
      <c r="O887" s="376" t="s">
        <v>4940</v>
      </c>
      <c r="P887" s="326">
        <f>ROUND(SUMIF('AV-Bewegungsdaten'!B:B,A887,'AV-Bewegungsdaten'!C:C),3)</f>
        <v>0</v>
      </c>
      <c r="Q887" s="324">
        <f>ROUND(SUMIF('AV-Bewegungsdaten'!B:B,$A887,'AV-Bewegungsdaten'!D:D),2)</f>
        <v>0</v>
      </c>
      <c r="T887" s="327"/>
      <c r="U887" s="326">
        <f>ROUND(SUMIF('DV-Bewegungsdaten'!B:B,Kategorien!A887,'DV-Bewegungsdaten'!D:D),3)</f>
        <v>0</v>
      </c>
      <c r="V887" s="324">
        <f>ROUND(SUMIF('DV-Bewegungsdaten'!B:B,Kategorien!A887,'DV-Bewegungsdaten'!E:E),3)</f>
        <v>0</v>
      </c>
      <c r="AD887" s="390">
        <f t="shared" si="169"/>
        <v>18.870999999999999</v>
      </c>
      <c r="AE887" s="390">
        <f t="shared" si="170"/>
        <v>19.527999999999999</v>
      </c>
      <c r="AF887" s="390">
        <f t="shared" si="171"/>
        <v>20.747</v>
      </c>
      <c r="AG887" s="390">
        <f t="shared" si="172"/>
        <v>20.113999999999997</v>
      </c>
      <c r="AH887" s="390">
        <f t="shared" si="173"/>
        <v>20.026</v>
      </c>
      <c r="AI887" s="390">
        <f t="shared" si="174"/>
        <v>20.558</v>
      </c>
      <c r="AJ887" s="390">
        <f t="shared" si="175"/>
        <v>19.840999999999998</v>
      </c>
      <c r="AK887" s="390">
        <f t="shared" si="176"/>
        <v>20.125</v>
      </c>
      <c r="AL887" s="390">
        <f t="shared" si="177"/>
        <v>20.234999999999999</v>
      </c>
      <c r="AM887" s="390">
        <f t="shared" si="178"/>
        <v>20.116</v>
      </c>
      <c r="AN887" s="390">
        <f t="shared" si="179"/>
        <v>19.71</v>
      </c>
      <c r="AO887" s="390">
        <f t="shared" si="180"/>
        <v>20.613</v>
      </c>
    </row>
    <row r="888" spans="1:41" ht="15" customHeight="1" x14ac:dyDescent="0.25">
      <c r="A888" s="127" t="s">
        <v>4190</v>
      </c>
      <c r="B888" s="125" t="s">
        <v>2077</v>
      </c>
      <c r="C888" s="125" t="s">
        <v>4166</v>
      </c>
      <c r="D888" s="125" t="s">
        <v>4191</v>
      </c>
      <c r="E888" s="125" t="s">
        <v>4051</v>
      </c>
      <c r="F888" s="126">
        <v>23.58</v>
      </c>
      <c r="G888" s="126">
        <v>23.779999999999998</v>
      </c>
      <c r="H888" s="126">
        <v>18.86</v>
      </c>
      <c r="I888" s="126"/>
      <c r="J888" s="317"/>
      <c r="K888" s="323">
        <f>ROUND(SUMIF('VGT-Bewegungsdaten'!B:B,A888,'VGT-Bewegungsdaten'!C:C),3)</f>
        <v>0</v>
      </c>
      <c r="L888" s="324">
        <f>ROUND(SUMIF('VGT-Bewegungsdaten'!B:B,$A888,'VGT-Bewegungsdaten'!D:D),2)</f>
        <v>0</v>
      </c>
      <c r="N888" s="376" t="s">
        <v>4930</v>
      </c>
      <c r="O888" s="376" t="s">
        <v>4940</v>
      </c>
      <c r="P888" s="326">
        <f>ROUND(SUMIF('AV-Bewegungsdaten'!B:B,A888,'AV-Bewegungsdaten'!C:C),3)</f>
        <v>0</v>
      </c>
      <c r="Q888" s="324">
        <f>ROUND(SUMIF('AV-Bewegungsdaten'!B:B,$A888,'AV-Bewegungsdaten'!D:D),2)</f>
        <v>0</v>
      </c>
      <c r="T888" s="327"/>
      <c r="U888" s="326">
        <f>ROUND(SUMIF('DV-Bewegungsdaten'!B:B,Kategorien!A888,'DV-Bewegungsdaten'!D:D),3)</f>
        <v>0</v>
      </c>
      <c r="V888" s="324">
        <f>ROUND(SUMIF('DV-Bewegungsdaten'!B:B,Kategorien!A888,'DV-Bewegungsdaten'!E:E),3)</f>
        <v>0</v>
      </c>
      <c r="AD888" s="390">
        <f t="shared" si="169"/>
        <v>18.840999999999998</v>
      </c>
      <c r="AE888" s="390">
        <f t="shared" si="170"/>
        <v>19.497999999999998</v>
      </c>
      <c r="AF888" s="390">
        <f t="shared" si="171"/>
        <v>20.716999999999999</v>
      </c>
      <c r="AG888" s="390">
        <f t="shared" si="172"/>
        <v>20.083999999999996</v>
      </c>
      <c r="AH888" s="390">
        <f t="shared" si="173"/>
        <v>19.995999999999999</v>
      </c>
      <c r="AI888" s="390">
        <f t="shared" si="174"/>
        <v>20.527999999999999</v>
      </c>
      <c r="AJ888" s="390">
        <f t="shared" si="175"/>
        <v>19.810999999999996</v>
      </c>
      <c r="AK888" s="390">
        <f t="shared" si="176"/>
        <v>20.094999999999999</v>
      </c>
      <c r="AL888" s="390">
        <f t="shared" si="177"/>
        <v>20.204999999999998</v>
      </c>
      <c r="AM888" s="390">
        <f t="shared" si="178"/>
        <v>20.085999999999999</v>
      </c>
      <c r="AN888" s="390">
        <f t="shared" si="179"/>
        <v>19.68</v>
      </c>
      <c r="AO888" s="390">
        <f t="shared" si="180"/>
        <v>20.582999999999998</v>
      </c>
    </row>
    <row r="889" spans="1:41" ht="15" customHeight="1" x14ac:dyDescent="0.25">
      <c r="A889" s="127" t="s">
        <v>1898</v>
      </c>
      <c r="B889" s="125" t="s">
        <v>2077</v>
      </c>
      <c r="C889" s="125" t="s">
        <v>4166</v>
      </c>
      <c r="D889" s="125" t="s">
        <v>1899</v>
      </c>
      <c r="E889" s="125" t="s">
        <v>2452</v>
      </c>
      <c r="F889" s="126">
        <v>20.67</v>
      </c>
      <c r="G889" s="126">
        <v>20.87</v>
      </c>
      <c r="H889" s="126">
        <v>16.54</v>
      </c>
      <c r="I889" s="126"/>
      <c r="J889" s="317"/>
      <c r="K889" s="323">
        <f>ROUND(SUMIF('VGT-Bewegungsdaten'!B:B,A889,'VGT-Bewegungsdaten'!C:C),3)</f>
        <v>0</v>
      </c>
      <c r="L889" s="324">
        <f>ROUND(SUMIF('VGT-Bewegungsdaten'!B:B,$A889,'VGT-Bewegungsdaten'!D:D),2)</f>
        <v>0</v>
      </c>
      <c r="N889" s="376" t="s">
        <v>4930</v>
      </c>
      <c r="O889" s="376" t="s">
        <v>4940</v>
      </c>
      <c r="P889" s="326">
        <f>ROUND(SUMIF('AV-Bewegungsdaten'!B:B,A889,'AV-Bewegungsdaten'!C:C),3)</f>
        <v>0</v>
      </c>
      <c r="Q889" s="324">
        <f>ROUND(SUMIF('AV-Bewegungsdaten'!B:B,$A889,'AV-Bewegungsdaten'!D:D),2)</f>
        <v>0</v>
      </c>
      <c r="T889" s="327"/>
      <c r="U889" s="326">
        <f>ROUND(SUMIF('DV-Bewegungsdaten'!B:B,Kategorien!A889,'DV-Bewegungsdaten'!D:D),3)</f>
        <v>0</v>
      </c>
      <c r="V889" s="324">
        <f>ROUND(SUMIF('DV-Bewegungsdaten'!B:B,Kategorien!A889,'DV-Bewegungsdaten'!E:E),3)</f>
        <v>0</v>
      </c>
      <c r="AD889" s="390">
        <f t="shared" si="169"/>
        <v>15.931000000000001</v>
      </c>
      <c r="AE889" s="390">
        <f t="shared" si="170"/>
        <v>16.588000000000001</v>
      </c>
      <c r="AF889" s="390">
        <f t="shared" si="171"/>
        <v>17.807000000000002</v>
      </c>
      <c r="AG889" s="390">
        <f t="shared" si="172"/>
        <v>17.173999999999999</v>
      </c>
      <c r="AH889" s="390">
        <f t="shared" si="173"/>
        <v>17.086000000000002</v>
      </c>
      <c r="AI889" s="390">
        <f t="shared" si="174"/>
        <v>17.618000000000002</v>
      </c>
      <c r="AJ889" s="390">
        <f t="shared" si="175"/>
        <v>16.901</v>
      </c>
      <c r="AK889" s="390">
        <f t="shared" si="176"/>
        <v>17.185000000000002</v>
      </c>
      <c r="AL889" s="390">
        <f t="shared" si="177"/>
        <v>17.295000000000002</v>
      </c>
      <c r="AM889" s="390">
        <f t="shared" si="178"/>
        <v>17.176000000000002</v>
      </c>
      <c r="AN889" s="390">
        <f t="shared" si="179"/>
        <v>16.770000000000003</v>
      </c>
      <c r="AO889" s="390">
        <f t="shared" si="180"/>
        <v>17.673000000000002</v>
      </c>
    </row>
    <row r="890" spans="1:41" ht="15" customHeight="1" x14ac:dyDescent="0.25">
      <c r="A890" s="127" t="s">
        <v>1900</v>
      </c>
      <c r="B890" s="125" t="s">
        <v>2077</v>
      </c>
      <c r="C890" s="125" t="s">
        <v>4166</v>
      </c>
      <c r="D890" s="125" t="s">
        <v>1901</v>
      </c>
      <c r="E890" s="125" t="s">
        <v>2455</v>
      </c>
      <c r="F890" s="126">
        <v>22.67</v>
      </c>
      <c r="G890" s="126">
        <v>22.87</v>
      </c>
      <c r="H890" s="126">
        <v>18.14</v>
      </c>
      <c r="I890" s="126"/>
      <c r="J890" s="317"/>
      <c r="K890" s="323">
        <f>ROUND(SUMIF('VGT-Bewegungsdaten'!B:B,A890,'VGT-Bewegungsdaten'!C:C),3)</f>
        <v>0</v>
      </c>
      <c r="L890" s="324">
        <f>ROUND(SUMIF('VGT-Bewegungsdaten'!B:B,$A890,'VGT-Bewegungsdaten'!D:D),2)</f>
        <v>0</v>
      </c>
      <c r="N890" s="376" t="s">
        <v>4930</v>
      </c>
      <c r="O890" s="376" t="s">
        <v>4940</v>
      </c>
      <c r="P890" s="326">
        <f>ROUND(SUMIF('AV-Bewegungsdaten'!B:B,A890,'AV-Bewegungsdaten'!C:C),3)</f>
        <v>0</v>
      </c>
      <c r="Q890" s="324">
        <f>ROUND(SUMIF('AV-Bewegungsdaten'!B:B,$A890,'AV-Bewegungsdaten'!D:D),2)</f>
        <v>0</v>
      </c>
      <c r="T890" s="327"/>
      <c r="U890" s="326">
        <f>ROUND(SUMIF('DV-Bewegungsdaten'!B:B,Kategorien!A890,'DV-Bewegungsdaten'!D:D),3)</f>
        <v>0</v>
      </c>
      <c r="V890" s="324">
        <f>ROUND(SUMIF('DV-Bewegungsdaten'!B:B,Kategorien!A890,'DV-Bewegungsdaten'!E:E),3)</f>
        <v>0</v>
      </c>
      <c r="AD890" s="390">
        <f t="shared" si="169"/>
        <v>17.931000000000001</v>
      </c>
      <c r="AE890" s="390">
        <f t="shared" si="170"/>
        <v>18.588000000000001</v>
      </c>
      <c r="AF890" s="390">
        <f t="shared" si="171"/>
        <v>19.807000000000002</v>
      </c>
      <c r="AG890" s="390">
        <f t="shared" si="172"/>
        <v>19.173999999999999</v>
      </c>
      <c r="AH890" s="390">
        <f t="shared" si="173"/>
        <v>19.086000000000002</v>
      </c>
      <c r="AI890" s="390">
        <f t="shared" si="174"/>
        <v>19.618000000000002</v>
      </c>
      <c r="AJ890" s="390">
        <f t="shared" si="175"/>
        <v>18.901</v>
      </c>
      <c r="AK890" s="390">
        <f t="shared" si="176"/>
        <v>19.185000000000002</v>
      </c>
      <c r="AL890" s="390">
        <f t="shared" si="177"/>
        <v>19.295000000000002</v>
      </c>
      <c r="AM890" s="390">
        <f t="shared" si="178"/>
        <v>19.176000000000002</v>
      </c>
      <c r="AN890" s="390">
        <f t="shared" si="179"/>
        <v>18.770000000000003</v>
      </c>
      <c r="AO890" s="390">
        <f t="shared" si="180"/>
        <v>19.673000000000002</v>
      </c>
    </row>
    <row r="891" spans="1:41" ht="15" customHeight="1" x14ac:dyDescent="0.25">
      <c r="A891" s="127" t="s">
        <v>1902</v>
      </c>
      <c r="B891" s="125" t="s">
        <v>2077</v>
      </c>
      <c r="C891" s="125" t="s">
        <v>4166</v>
      </c>
      <c r="D891" s="125" t="s">
        <v>1903</v>
      </c>
      <c r="E891" s="125" t="s">
        <v>1538</v>
      </c>
      <c r="F891" s="126">
        <v>23.67</v>
      </c>
      <c r="G891" s="126">
        <v>23.87</v>
      </c>
      <c r="H891" s="126">
        <v>18.940000000000001</v>
      </c>
      <c r="I891" s="126"/>
      <c r="J891" s="317"/>
      <c r="K891" s="323">
        <f>ROUND(SUMIF('VGT-Bewegungsdaten'!B:B,A891,'VGT-Bewegungsdaten'!C:C),3)</f>
        <v>0</v>
      </c>
      <c r="L891" s="324">
        <f>ROUND(SUMIF('VGT-Bewegungsdaten'!B:B,$A891,'VGT-Bewegungsdaten'!D:D),2)</f>
        <v>0</v>
      </c>
      <c r="N891" s="376" t="s">
        <v>4930</v>
      </c>
      <c r="O891" s="376" t="s">
        <v>4940</v>
      </c>
      <c r="P891" s="326">
        <f>ROUND(SUMIF('AV-Bewegungsdaten'!B:B,A891,'AV-Bewegungsdaten'!C:C),3)</f>
        <v>0</v>
      </c>
      <c r="Q891" s="324">
        <f>ROUND(SUMIF('AV-Bewegungsdaten'!B:B,$A891,'AV-Bewegungsdaten'!D:D),2)</f>
        <v>0</v>
      </c>
      <c r="T891" s="327"/>
      <c r="U891" s="326">
        <f>ROUND(SUMIF('DV-Bewegungsdaten'!B:B,Kategorien!A891,'DV-Bewegungsdaten'!D:D),3)</f>
        <v>0</v>
      </c>
      <c r="V891" s="324">
        <f>ROUND(SUMIF('DV-Bewegungsdaten'!B:B,Kategorien!A891,'DV-Bewegungsdaten'!E:E),3)</f>
        <v>0</v>
      </c>
      <c r="AD891" s="390">
        <f t="shared" si="169"/>
        <v>18.931000000000001</v>
      </c>
      <c r="AE891" s="390">
        <f t="shared" si="170"/>
        <v>19.588000000000001</v>
      </c>
      <c r="AF891" s="390">
        <f t="shared" si="171"/>
        <v>20.807000000000002</v>
      </c>
      <c r="AG891" s="390">
        <f t="shared" si="172"/>
        <v>20.173999999999999</v>
      </c>
      <c r="AH891" s="390">
        <f t="shared" si="173"/>
        <v>20.086000000000002</v>
      </c>
      <c r="AI891" s="390">
        <f t="shared" si="174"/>
        <v>20.618000000000002</v>
      </c>
      <c r="AJ891" s="390">
        <f t="shared" si="175"/>
        <v>19.901</v>
      </c>
      <c r="AK891" s="390">
        <f t="shared" si="176"/>
        <v>20.185000000000002</v>
      </c>
      <c r="AL891" s="390">
        <f t="shared" si="177"/>
        <v>20.295000000000002</v>
      </c>
      <c r="AM891" s="390">
        <f t="shared" si="178"/>
        <v>20.176000000000002</v>
      </c>
      <c r="AN891" s="390">
        <f t="shared" si="179"/>
        <v>19.770000000000003</v>
      </c>
      <c r="AO891" s="390">
        <f t="shared" si="180"/>
        <v>20.673000000000002</v>
      </c>
    </row>
    <row r="892" spans="1:41" ht="15" customHeight="1" x14ac:dyDescent="0.25">
      <c r="A892" s="127" t="s">
        <v>1904</v>
      </c>
      <c r="B892" s="125" t="s">
        <v>2077</v>
      </c>
      <c r="C892" s="125" t="s">
        <v>4166</v>
      </c>
      <c r="D892" s="125" t="s">
        <v>1905</v>
      </c>
      <c r="E892" s="125" t="s">
        <v>1541</v>
      </c>
      <c r="F892" s="126">
        <v>23.67</v>
      </c>
      <c r="G892" s="126">
        <v>23.87</v>
      </c>
      <c r="H892" s="126">
        <v>18.940000000000001</v>
      </c>
      <c r="I892" s="126"/>
      <c r="J892" s="317"/>
      <c r="K892" s="323">
        <f>ROUND(SUMIF('VGT-Bewegungsdaten'!B:B,A892,'VGT-Bewegungsdaten'!C:C),3)</f>
        <v>0</v>
      </c>
      <c r="L892" s="324">
        <f>ROUND(SUMIF('VGT-Bewegungsdaten'!B:B,$A892,'VGT-Bewegungsdaten'!D:D),2)</f>
        <v>0</v>
      </c>
      <c r="N892" s="376" t="s">
        <v>4930</v>
      </c>
      <c r="O892" s="376" t="s">
        <v>4940</v>
      </c>
      <c r="P892" s="326">
        <f>ROUND(SUMIF('AV-Bewegungsdaten'!B:B,A892,'AV-Bewegungsdaten'!C:C),3)</f>
        <v>0</v>
      </c>
      <c r="Q892" s="324">
        <f>ROUND(SUMIF('AV-Bewegungsdaten'!B:B,$A892,'AV-Bewegungsdaten'!D:D),2)</f>
        <v>0</v>
      </c>
      <c r="T892" s="327"/>
      <c r="U892" s="326">
        <f>ROUND(SUMIF('DV-Bewegungsdaten'!B:B,Kategorien!A892,'DV-Bewegungsdaten'!D:D),3)</f>
        <v>0</v>
      </c>
      <c r="V892" s="324">
        <f>ROUND(SUMIF('DV-Bewegungsdaten'!B:B,Kategorien!A892,'DV-Bewegungsdaten'!E:E),3)</f>
        <v>0</v>
      </c>
      <c r="AD892" s="390">
        <f t="shared" si="169"/>
        <v>18.931000000000001</v>
      </c>
      <c r="AE892" s="390">
        <f t="shared" si="170"/>
        <v>19.588000000000001</v>
      </c>
      <c r="AF892" s="390">
        <f t="shared" si="171"/>
        <v>20.807000000000002</v>
      </c>
      <c r="AG892" s="390">
        <f t="shared" si="172"/>
        <v>20.173999999999999</v>
      </c>
      <c r="AH892" s="390">
        <f t="shared" si="173"/>
        <v>20.086000000000002</v>
      </c>
      <c r="AI892" s="390">
        <f t="shared" si="174"/>
        <v>20.618000000000002</v>
      </c>
      <c r="AJ892" s="390">
        <f t="shared" si="175"/>
        <v>19.901</v>
      </c>
      <c r="AK892" s="390">
        <f t="shared" si="176"/>
        <v>20.185000000000002</v>
      </c>
      <c r="AL892" s="390">
        <f t="shared" si="177"/>
        <v>20.295000000000002</v>
      </c>
      <c r="AM892" s="390">
        <f t="shared" si="178"/>
        <v>20.176000000000002</v>
      </c>
      <c r="AN892" s="390">
        <f t="shared" si="179"/>
        <v>19.770000000000003</v>
      </c>
      <c r="AO892" s="390">
        <f t="shared" si="180"/>
        <v>20.673000000000002</v>
      </c>
    </row>
    <row r="893" spans="1:41" ht="15" customHeight="1" x14ac:dyDescent="0.25">
      <c r="A893" s="127" t="s">
        <v>2685</v>
      </c>
      <c r="B893" s="125" t="s">
        <v>2077</v>
      </c>
      <c r="C893" s="125" t="s">
        <v>4166</v>
      </c>
      <c r="D893" s="125" t="s">
        <v>2686</v>
      </c>
      <c r="E893" s="125" t="s">
        <v>2545</v>
      </c>
      <c r="F893" s="126">
        <v>23.64</v>
      </c>
      <c r="G893" s="126">
        <v>23.84</v>
      </c>
      <c r="H893" s="126">
        <v>18.91</v>
      </c>
      <c r="I893" s="126"/>
      <c r="J893" s="317"/>
      <c r="K893" s="323">
        <f>ROUND(SUMIF('VGT-Bewegungsdaten'!B:B,A893,'VGT-Bewegungsdaten'!C:C),3)</f>
        <v>0</v>
      </c>
      <c r="L893" s="324">
        <f>ROUND(SUMIF('VGT-Bewegungsdaten'!B:B,$A893,'VGT-Bewegungsdaten'!D:D),2)</f>
        <v>0</v>
      </c>
      <c r="N893" s="376" t="s">
        <v>4930</v>
      </c>
      <c r="O893" s="376" t="s">
        <v>4940</v>
      </c>
      <c r="P893" s="326">
        <f>ROUND(SUMIF('AV-Bewegungsdaten'!B:B,A893,'AV-Bewegungsdaten'!C:C),3)</f>
        <v>0</v>
      </c>
      <c r="Q893" s="324">
        <f>ROUND(SUMIF('AV-Bewegungsdaten'!B:B,$A893,'AV-Bewegungsdaten'!D:D),2)</f>
        <v>0</v>
      </c>
      <c r="T893" s="327"/>
      <c r="U893" s="326">
        <f>ROUND(SUMIF('DV-Bewegungsdaten'!B:B,Kategorien!A893,'DV-Bewegungsdaten'!D:D),3)</f>
        <v>0</v>
      </c>
      <c r="V893" s="324">
        <f>ROUND(SUMIF('DV-Bewegungsdaten'!B:B,Kategorien!A893,'DV-Bewegungsdaten'!E:E),3)</f>
        <v>0</v>
      </c>
      <c r="AD893" s="390">
        <f t="shared" si="169"/>
        <v>18.901</v>
      </c>
      <c r="AE893" s="390">
        <f t="shared" si="170"/>
        <v>19.558</v>
      </c>
      <c r="AF893" s="390">
        <f t="shared" si="171"/>
        <v>20.777000000000001</v>
      </c>
      <c r="AG893" s="390">
        <f t="shared" si="172"/>
        <v>20.143999999999998</v>
      </c>
      <c r="AH893" s="390">
        <f t="shared" si="173"/>
        <v>20.056000000000001</v>
      </c>
      <c r="AI893" s="390">
        <f t="shared" si="174"/>
        <v>20.588000000000001</v>
      </c>
      <c r="AJ893" s="390">
        <f t="shared" si="175"/>
        <v>19.870999999999999</v>
      </c>
      <c r="AK893" s="390">
        <f t="shared" si="176"/>
        <v>20.155000000000001</v>
      </c>
      <c r="AL893" s="390">
        <f t="shared" si="177"/>
        <v>20.265000000000001</v>
      </c>
      <c r="AM893" s="390">
        <f t="shared" si="178"/>
        <v>20.146000000000001</v>
      </c>
      <c r="AN893" s="390">
        <f t="shared" si="179"/>
        <v>19.740000000000002</v>
      </c>
      <c r="AO893" s="390">
        <f t="shared" si="180"/>
        <v>20.643000000000001</v>
      </c>
    </row>
    <row r="894" spans="1:41" ht="15" customHeight="1" x14ac:dyDescent="0.25">
      <c r="A894" s="127" t="s">
        <v>3429</v>
      </c>
      <c r="B894" s="125" t="s">
        <v>2077</v>
      </c>
      <c r="C894" s="125" t="s">
        <v>4166</v>
      </c>
      <c r="D894" s="125" t="s">
        <v>3430</v>
      </c>
      <c r="E894" s="125" t="s">
        <v>3289</v>
      </c>
      <c r="F894" s="126">
        <v>23.61</v>
      </c>
      <c r="G894" s="126">
        <v>23.81</v>
      </c>
      <c r="H894" s="126">
        <v>18.89</v>
      </c>
      <c r="I894" s="126"/>
      <c r="J894" s="317"/>
      <c r="K894" s="323">
        <f>ROUND(SUMIF('VGT-Bewegungsdaten'!B:B,A894,'VGT-Bewegungsdaten'!C:C),3)</f>
        <v>0</v>
      </c>
      <c r="L894" s="324">
        <f>ROUND(SUMIF('VGT-Bewegungsdaten'!B:B,$A894,'VGT-Bewegungsdaten'!D:D),2)</f>
        <v>0</v>
      </c>
      <c r="N894" s="376" t="s">
        <v>4930</v>
      </c>
      <c r="O894" s="376" t="s">
        <v>4940</v>
      </c>
      <c r="P894" s="326">
        <f>ROUND(SUMIF('AV-Bewegungsdaten'!B:B,A894,'AV-Bewegungsdaten'!C:C),3)</f>
        <v>0</v>
      </c>
      <c r="Q894" s="324">
        <f>ROUND(SUMIF('AV-Bewegungsdaten'!B:B,$A894,'AV-Bewegungsdaten'!D:D),2)</f>
        <v>0</v>
      </c>
      <c r="T894" s="327"/>
      <c r="U894" s="326">
        <f>ROUND(SUMIF('DV-Bewegungsdaten'!B:B,Kategorien!A894,'DV-Bewegungsdaten'!D:D),3)</f>
        <v>0</v>
      </c>
      <c r="V894" s="324">
        <f>ROUND(SUMIF('DV-Bewegungsdaten'!B:B,Kategorien!A894,'DV-Bewegungsdaten'!E:E),3)</f>
        <v>0</v>
      </c>
      <c r="AD894" s="390">
        <f t="shared" si="169"/>
        <v>18.870999999999999</v>
      </c>
      <c r="AE894" s="390">
        <f t="shared" si="170"/>
        <v>19.527999999999999</v>
      </c>
      <c r="AF894" s="390">
        <f t="shared" si="171"/>
        <v>20.747</v>
      </c>
      <c r="AG894" s="390">
        <f t="shared" si="172"/>
        <v>20.113999999999997</v>
      </c>
      <c r="AH894" s="390">
        <f t="shared" si="173"/>
        <v>20.026</v>
      </c>
      <c r="AI894" s="390">
        <f t="shared" si="174"/>
        <v>20.558</v>
      </c>
      <c r="AJ894" s="390">
        <f t="shared" si="175"/>
        <v>19.840999999999998</v>
      </c>
      <c r="AK894" s="390">
        <f t="shared" si="176"/>
        <v>20.125</v>
      </c>
      <c r="AL894" s="390">
        <f t="shared" si="177"/>
        <v>20.234999999999999</v>
      </c>
      <c r="AM894" s="390">
        <f t="shared" si="178"/>
        <v>20.116</v>
      </c>
      <c r="AN894" s="390">
        <f t="shared" si="179"/>
        <v>19.71</v>
      </c>
      <c r="AO894" s="390">
        <f t="shared" si="180"/>
        <v>20.613</v>
      </c>
    </row>
    <row r="895" spans="1:41" ht="15" customHeight="1" x14ac:dyDescent="0.25">
      <c r="A895" s="127" t="s">
        <v>4192</v>
      </c>
      <c r="B895" s="125" t="s">
        <v>2077</v>
      </c>
      <c r="C895" s="125" t="s">
        <v>4166</v>
      </c>
      <c r="D895" s="125" t="s">
        <v>4193</v>
      </c>
      <c r="E895" s="125" t="s">
        <v>4051</v>
      </c>
      <c r="F895" s="126">
        <v>23.58</v>
      </c>
      <c r="G895" s="126">
        <v>23.779999999999998</v>
      </c>
      <c r="H895" s="126">
        <v>18.86</v>
      </c>
      <c r="I895" s="126"/>
      <c r="J895" s="317"/>
      <c r="K895" s="323">
        <f>ROUND(SUMIF('VGT-Bewegungsdaten'!B:B,A895,'VGT-Bewegungsdaten'!C:C),3)</f>
        <v>0</v>
      </c>
      <c r="L895" s="324">
        <f>ROUND(SUMIF('VGT-Bewegungsdaten'!B:B,$A895,'VGT-Bewegungsdaten'!D:D),2)</f>
        <v>0</v>
      </c>
      <c r="N895" s="376" t="s">
        <v>4930</v>
      </c>
      <c r="O895" s="376" t="s">
        <v>4940</v>
      </c>
      <c r="P895" s="326">
        <f>ROUND(SUMIF('AV-Bewegungsdaten'!B:B,A895,'AV-Bewegungsdaten'!C:C),3)</f>
        <v>0</v>
      </c>
      <c r="Q895" s="324">
        <f>ROUND(SUMIF('AV-Bewegungsdaten'!B:B,$A895,'AV-Bewegungsdaten'!D:D),2)</f>
        <v>0</v>
      </c>
      <c r="T895" s="327"/>
      <c r="U895" s="326">
        <f>ROUND(SUMIF('DV-Bewegungsdaten'!B:B,Kategorien!A895,'DV-Bewegungsdaten'!D:D),3)</f>
        <v>0</v>
      </c>
      <c r="V895" s="324">
        <f>ROUND(SUMIF('DV-Bewegungsdaten'!B:B,Kategorien!A895,'DV-Bewegungsdaten'!E:E),3)</f>
        <v>0</v>
      </c>
      <c r="AD895" s="390">
        <f t="shared" si="169"/>
        <v>18.840999999999998</v>
      </c>
      <c r="AE895" s="390">
        <f t="shared" si="170"/>
        <v>19.497999999999998</v>
      </c>
      <c r="AF895" s="390">
        <f t="shared" si="171"/>
        <v>20.716999999999999</v>
      </c>
      <c r="AG895" s="390">
        <f t="shared" si="172"/>
        <v>20.083999999999996</v>
      </c>
      <c r="AH895" s="390">
        <f t="shared" si="173"/>
        <v>19.995999999999999</v>
      </c>
      <c r="AI895" s="390">
        <f t="shared" si="174"/>
        <v>20.527999999999999</v>
      </c>
      <c r="AJ895" s="390">
        <f t="shared" si="175"/>
        <v>19.810999999999996</v>
      </c>
      <c r="AK895" s="390">
        <f t="shared" si="176"/>
        <v>20.094999999999999</v>
      </c>
      <c r="AL895" s="390">
        <f t="shared" si="177"/>
        <v>20.204999999999998</v>
      </c>
      <c r="AM895" s="390">
        <f t="shared" si="178"/>
        <v>20.085999999999999</v>
      </c>
      <c r="AN895" s="390">
        <f t="shared" si="179"/>
        <v>19.68</v>
      </c>
      <c r="AO895" s="390">
        <f t="shared" si="180"/>
        <v>20.582999999999998</v>
      </c>
    </row>
    <row r="896" spans="1:41" ht="15" customHeight="1" x14ac:dyDescent="0.25">
      <c r="A896" s="127" t="s">
        <v>1906</v>
      </c>
      <c r="B896" s="125" t="s">
        <v>2077</v>
      </c>
      <c r="C896" s="125" t="s">
        <v>4166</v>
      </c>
      <c r="D896" s="125" t="s">
        <v>1907</v>
      </c>
      <c r="E896" s="125" t="s">
        <v>2452</v>
      </c>
      <c r="F896" s="126">
        <v>21.67</v>
      </c>
      <c r="G896" s="126">
        <v>21.87</v>
      </c>
      <c r="H896" s="126">
        <v>17.34</v>
      </c>
      <c r="I896" s="126"/>
      <c r="J896" s="317"/>
      <c r="K896" s="323">
        <f>ROUND(SUMIF('VGT-Bewegungsdaten'!B:B,A896,'VGT-Bewegungsdaten'!C:C),3)</f>
        <v>0</v>
      </c>
      <c r="L896" s="324">
        <f>ROUND(SUMIF('VGT-Bewegungsdaten'!B:B,$A896,'VGT-Bewegungsdaten'!D:D),2)</f>
        <v>0</v>
      </c>
      <c r="N896" s="376" t="s">
        <v>4930</v>
      </c>
      <c r="O896" s="376" t="s">
        <v>4940</v>
      </c>
      <c r="P896" s="326">
        <f>ROUND(SUMIF('AV-Bewegungsdaten'!B:B,A896,'AV-Bewegungsdaten'!C:C),3)</f>
        <v>0</v>
      </c>
      <c r="Q896" s="324">
        <f>ROUND(SUMIF('AV-Bewegungsdaten'!B:B,$A896,'AV-Bewegungsdaten'!D:D),2)</f>
        <v>0</v>
      </c>
      <c r="T896" s="327"/>
      <c r="U896" s="326">
        <f>ROUND(SUMIF('DV-Bewegungsdaten'!B:B,Kategorien!A896,'DV-Bewegungsdaten'!D:D),3)</f>
        <v>0</v>
      </c>
      <c r="V896" s="324">
        <f>ROUND(SUMIF('DV-Bewegungsdaten'!B:B,Kategorien!A896,'DV-Bewegungsdaten'!E:E),3)</f>
        <v>0</v>
      </c>
      <c r="AD896" s="390">
        <f t="shared" si="169"/>
        <v>16.931000000000001</v>
      </c>
      <c r="AE896" s="390">
        <f t="shared" si="170"/>
        <v>17.588000000000001</v>
      </c>
      <c r="AF896" s="390">
        <f t="shared" si="171"/>
        <v>18.807000000000002</v>
      </c>
      <c r="AG896" s="390">
        <f t="shared" si="172"/>
        <v>18.173999999999999</v>
      </c>
      <c r="AH896" s="390">
        <f t="shared" si="173"/>
        <v>18.086000000000002</v>
      </c>
      <c r="AI896" s="390">
        <f t="shared" si="174"/>
        <v>18.618000000000002</v>
      </c>
      <c r="AJ896" s="390">
        <f t="shared" si="175"/>
        <v>17.901</v>
      </c>
      <c r="AK896" s="390">
        <f t="shared" si="176"/>
        <v>18.185000000000002</v>
      </c>
      <c r="AL896" s="390">
        <f t="shared" si="177"/>
        <v>18.295000000000002</v>
      </c>
      <c r="AM896" s="390">
        <f t="shared" si="178"/>
        <v>18.176000000000002</v>
      </c>
      <c r="AN896" s="390">
        <f t="shared" si="179"/>
        <v>17.770000000000003</v>
      </c>
      <c r="AO896" s="390">
        <f t="shared" si="180"/>
        <v>18.673000000000002</v>
      </c>
    </row>
    <row r="897" spans="1:41" ht="15" customHeight="1" x14ac:dyDescent="0.25">
      <c r="A897" s="127" t="s">
        <v>1908</v>
      </c>
      <c r="B897" s="125" t="s">
        <v>2077</v>
      </c>
      <c r="C897" s="125" t="s">
        <v>4166</v>
      </c>
      <c r="D897" s="125" t="s">
        <v>1909</v>
      </c>
      <c r="E897" s="125" t="s">
        <v>2455</v>
      </c>
      <c r="F897" s="126">
        <v>23.67</v>
      </c>
      <c r="G897" s="126">
        <v>23.87</v>
      </c>
      <c r="H897" s="126">
        <v>18.940000000000001</v>
      </c>
      <c r="I897" s="126"/>
      <c r="J897" s="317"/>
      <c r="K897" s="323">
        <f>ROUND(SUMIF('VGT-Bewegungsdaten'!B:B,A897,'VGT-Bewegungsdaten'!C:C),3)</f>
        <v>0</v>
      </c>
      <c r="L897" s="324">
        <f>ROUND(SUMIF('VGT-Bewegungsdaten'!B:B,$A897,'VGT-Bewegungsdaten'!D:D),2)</f>
        <v>0</v>
      </c>
      <c r="N897" s="376" t="s">
        <v>4930</v>
      </c>
      <c r="O897" s="376" t="s">
        <v>4940</v>
      </c>
      <c r="P897" s="326">
        <f>ROUND(SUMIF('AV-Bewegungsdaten'!B:B,A897,'AV-Bewegungsdaten'!C:C),3)</f>
        <v>0</v>
      </c>
      <c r="Q897" s="324">
        <f>ROUND(SUMIF('AV-Bewegungsdaten'!B:B,$A897,'AV-Bewegungsdaten'!D:D),2)</f>
        <v>0</v>
      </c>
      <c r="T897" s="327"/>
      <c r="U897" s="326">
        <f>ROUND(SUMIF('DV-Bewegungsdaten'!B:B,Kategorien!A897,'DV-Bewegungsdaten'!D:D),3)</f>
        <v>0</v>
      </c>
      <c r="V897" s="324">
        <f>ROUND(SUMIF('DV-Bewegungsdaten'!B:B,Kategorien!A897,'DV-Bewegungsdaten'!E:E),3)</f>
        <v>0</v>
      </c>
      <c r="AD897" s="390">
        <f t="shared" si="169"/>
        <v>18.931000000000001</v>
      </c>
      <c r="AE897" s="390">
        <f t="shared" si="170"/>
        <v>19.588000000000001</v>
      </c>
      <c r="AF897" s="390">
        <f t="shared" si="171"/>
        <v>20.807000000000002</v>
      </c>
      <c r="AG897" s="390">
        <f t="shared" si="172"/>
        <v>20.173999999999999</v>
      </c>
      <c r="AH897" s="390">
        <f t="shared" si="173"/>
        <v>20.086000000000002</v>
      </c>
      <c r="AI897" s="390">
        <f t="shared" si="174"/>
        <v>20.618000000000002</v>
      </c>
      <c r="AJ897" s="390">
        <f t="shared" si="175"/>
        <v>19.901</v>
      </c>
      <c r="AK897" s="390">
        <f t="shared" si="176"/>
        <v>20.185000000000002</v>
      </c>
      <c r="AL897" s="390">
        <f t="shared" si="177"/>
        <v>20.295000000000002</v>
      </c>
      <c r="AM897" s="390">
        <f t="shared" si="178"/>
        <v>20.176000000000002</v>
      </c>
      <c r="AN897" s="390">
        <f t="shared" si="179"/>
        <v>19.770000000000003</v>
      </c>
      <c r="AO897" s="390">
        <f t="shared" si="180"/>
        <v>20.673000000000002</v>
      </c>
    </row>
    <row r="898" spans="1:41" ht="15" customHeight="1" x14ac:dyDescent="0.25">
      <c r="A898" s="127" t="s">
        <v>1910</v>
      </c>
      <c r="B898" s="125" t="s">
        <v>2077</v>
      </c>
      <c r="C898" s="125" t="s">
        <v>4166</v>
      </c>
      <c r="D898" s="125" t="s">
        <v>1911</v>
      </c>
      <c r="E898" s="125" t="s">
        <v>1538</v>
      </c>
      <c r="F898" s="126">
        <v>24.67</v>
      </c>
      <c r="G898" s="126">
        <v>24.87</v>
      </c>
      <c r="H898" s="126">
        <v>19.739999999999998</v>
      </c>
      <c r="I898" s="126"/>
      <c r="J898" s="317"/>
      <c r="K898" s="323">
        <f>ROUND(SUMIF('VGT-Bewegungsdaten'!B:B,A898,'VGT-Bewegungsdaten'!C:C),3)</f>
        <v>0</v>
      </c>
      <c r="L898" s="324">
        <f>ROUND(SUMIF('VGT-Bewegungsdaten'!B:B,$A898,'VGT-Bewegungsdaten'!D:D),2)</f>
        <v>0</v>
      </c>
      <c r="N898" s="376" t="s">
        <v>4930</v>
      </c>
      <c r="O898" s="376" t="s">
        <v>4940</v>
      </c>
      <c r="P898" s="326">
        <f>ROUND(SUMIF('AV-Bewegungsdaten'!B:B,A898,'AV-Bewegungsdaten'!C:C),3)</f>
        <v>0</v>
      </c>
      <c r="Q898" s="324">
        <f>ROUND(SUMIF('AV-Bewegungsdaten'!B:B,$A898,'AV-Bewegungsdaten'!D:D),2)</f>
        <v>0</v>
      </c>
      <c r="T898" s="327"/>
      <c r="U898" s="326">
        <f>ROUND(SUMIF('DV-Bewegungsdaten'!B:B,Kategorien!A898,'DV-Bewegungsdaten'!D:D),3)</f>
        <v>0</v>
      </c>
      <c r="V898" s="324">
        <f>ROUND(SUMIF('DV-Bewegungsdaten'!B:B,Kategorien!A898,'DV-Bewegungsdaten'!E:E),3)</f>
        <v>0</v>
      </c>
      <c r="AD898" s="390">
        <f t="shared" si="169"/>
        <v>19.931000000000001</v>
      </c>
      <c r="AE898" s="390">
        <f t="shared" si="170"/>
        <v>20.588000000000001</v>
      </c>
      <c r="AF898" s="390">
        <f t="shared" si="171"/>
        <v>21.807000000000002</v>
      </c>
      <c r="AG898" s="390">
        <f t="shared" si="172"/>
        <v>21.173999999999999</v>
      </c>
      <c r="AH898" s="390">
        <f t="shared" si="173"/>
        <v>21.086000000000002</v>
      </c>
      <c r="AI898" s="390">
        <f t="shared" si="174"/>
        <v>21.618000000000002</v>
      </c>
      <c r="AJ898" s="390">
        <f t="shared" si="175"/>
        <v>20.901</v>
      </c>
      <c r="AK898" s="390">
        <f t="shared" si="176"/>
        <v>21.185000000000002</v>
      </c>
      <c r="AL898" s="390">
        <f t="shared" si="177"/>
        <v>21.295000000000002</v>
      </c>
      <c r="AM898" s="390">
        <f t="shared" si="178"/>
        <v>21.176000000000002</v>
      </c>
      <c r="AN898" s="390">
        <f t="shared" si="179"/>
        <v>20.770000000000003</v>
      </c>
      <c r="AO898" s="390">
        <f t="shared" si="180"/>
        <v>21.673000000000002</v>
      </c>
    </row>
    <row r="899" spans="1:41" ht="15" customHeight="1" x14ac:dyDescent="0.25">
      <c r="A899" s="127" t="s">
        <v>1912</v>
      </c>
      <c r="B899" s="125" t="s">
        <v>2077</v>
      </c>
      <c r="C899" s="125" t="s">
        <v>4166</v>
      </c>
      <c r="D899" s="125" t="s">
        <v>1913</v>
      </c>
      <c r="E899" s="125" t="s">
        <v>1541</v>
      </c>
      <c r="F899" s="126">
        <v>24.67</v>
      </c>
      <c r="G899" s="126">
        <v>24.87</v>
      </c>
      <c r="H899" s="126">
        <v>19.739999999999998</v>
      </c>
      <c r="I899" s="126"/>
      <c r="J899" s="317"/>
      <c r="K899" s="323">
        <f>ROUND(SUMIF('VGT-Bewegungsdaten'!B:B,A899,'VGT-Bewegungsdaten'!C:C),3)</f>
        <v>0</v>
      </c>
      <c r="L899" s="324">
        <f>ROUND(SUMIF('VGT-Bewegungsdaten'!B:B,$A899,'VGT-Bewegungsdaten'!D:D),2)</f>
        <v>0</v>
      </c>
      <c r="N899" s="376" t="s">
        <v>4930</v>
      </c>
      <c r="O899" s="376" t="s">
        <v>4940</v>
      </c>
      <c r="P899" s="326">
        <f>ROUND(SUMIF('AV-Bewegungsdaten'!B:B,A899,'AV-Bewegungsdaten'!C:C),3)</f>
        <v>0</v>
      </c>
      <c r="Q899" s="324">
        <f>ROUND(SUMIF('AV-Bewegungsdaten'!B:B,$A899,'AV-Bewegungsdaten'!D:D),2)</f>
        <v>0</v>
      </c>
      <c r="T899" s="327"/>
      <c r="U899" s="326">
        <f>ROUND(SUMIF('DV-Bewegungsdaten'!B:B,Kategorien!A899,'DV-Bewegungsdaten'!D:D),3)</f>
        <v>0</v>
      </c>
      <c r="V899" s="324">
        <f>ROUND(SUMIF('DV-Bewegungsdaten'!B:B,Kategorien!A899,'DV-Bewegungsdaten'!E:E),3)</f>
        <v>0</v>
      </c>
      <c r="AD899" s="390">
        <f t="shared" si="169"/>
        <v>19.931000000000001</v>
      </c>
      <c r="AE899" s="390">
        <f t="shared" si="170"/>
        <v>20.588000000000001</v>
      </c>
      <c r="AF899" s="390">
        <f t="shared" si="171"/>
        <v>21.807000000000002</v>
      </c>
      <c r="AG899" s="390">
        <f t="shared" si="172"/>
        <v>21.173999999999999</v>
      </c>
      <c r="AH899" s="390">
        <f t="shared" si="173"/>
        <v>21.086000000000002</v>
      </c>
      <c r="AI899" s="390">
        <f t="shared" si="174"/>
        <v>21.618000000000002</v>
      </c>
      <c r="AJ899" s="390">
        <f t="shared" si="175"/>
        <v>20.901</v>
      </c>
      <c r="AK899" s="390">
        <f t="shared" si="176"/>
        <v>21.185000000000002</v>
      </c>
      <c r="AL899" s="390">
        <f t="shared" si="177"/>
        <v>21.295000000000002</v>
      </c>
      <c r="AM899" s="390">
        <f t="shared" si="178"/>
        <v>21.176000000000002</v>
      </c>
      <c r="AN899" s="390">
        <f t="shared" si="179"/>
        <v>20.770000000000003</v>
      </c>
      <c r="AO899" s="390">
        <f t="shared" si="180"/>
        <v>21.673000000000002</v>
      </c>
    </row>
    <row r="900" spans="1:41" ht="15" customHeight="1" x14ac:dyDescent="0.25">
      <c r="A900" s="127" t="s">
        <v>2687</v>
      </c>
      <c r="B900" s="125" t="s">
        <v>2077</v>
      </c>
      <c r="C900" s="125" t="s">
        <v>4166</v>
      </c>
      <c r="D900" s="125" t="s">
        <v>2688</v>
      </c>
      <c r="E900" s="125" t="s">
        <v>2545</v>
      </c>
      <c r="F900" s="126">
        <v>24.64</v>
      </c>
      <c r="G900" s="126">
        <v>24.84</v>
      </c>
      <c r="H900" s="126">
        <v>19.71</v>
      </c>
      <c r="I900" s="126"/>
      <c r="J900" s="317"/>
      <c r="K900" s="323">
        <f>ROUND(SUMIF('VGT-Bewegungsdaten'!B:B,A900,'VGT-Bewegungsdaten'!C:C),3)</f>
        <v>0</v>
      </c>
      <c r="L900" s="324">
        <f>ROUND(SUMIF('VGT-Bewegungsdaten'!B:B,$A900,'VGT-Bewegungsdaten'!D:D),2)</f>
        <v>0</v>
      </c>
      <c r="N900" s="376" t="s">
        <v>4930</v>
      </c>
      <c r="O900" s="376" t="s">
        <v>4940</v>
      </c>
      <c r="P900" s="326">
        <f>ROUND(SUMIF('AV-Bewegungsdaten'!B:B,A900,'AV-Bewegungsdaten'!C:C),3)</f>
        <v>0</v>
      </c>
      <c r="Q900" s="324">
        <f>ROUND(SUMIF('AV-Bewegungsdaten'!B:B,$A900,'AV-Bewegungsdaten'!D:D),2)</f>
        <v>0</v>
      </c>
      <c r="T900" s="327"/>
      <c r="U900" s="326">
        <f>ROUND(SUMIF('DV-Bewegungsdaten'!B:B,Kategorien!A900,'DV-Bewegungsdaten'!D:D),3)</f>
        <v>0</v>
      </c>
      <c r="V900" s="324">
        <f>ROUND(SUMIF('DV-Bewegungsdaten'!B:B,Kategorien!A900,'DV-Bewegungsdaten'!E:E),3)</f>
        <v>0</v>
      </c>
      <c r="AD900" s="390">
        <f t="shared" si="169"/>
        <v>19.901</v>
      </c>
      <c r="AE900" s="390">
        <f t="shared" si="170"/>
        <v>20.558</v>
      </c>
      <c r="AF900" s="390">
        <f t="shared" si="171"/>
        <v>21.777000000000001</v>
      </c>
      <c r="AG900" s="390">
        <f t="shared" si="172"/>
        <v>21.143999999999998</v>
      </c>
      <c r="AH900" s="390">
        <f t="shared" si="173"/>
        <v>21.056000000000001</v>
      </c>
      <c r="AI900" s="390">
        <f t="shared" si="174"/>
        <v>21.588000000000001</v>
      </c>
      <c r="AJ900" s="390">
        <f t="shared" si="175"/>
        <v>20.870999999999999</v>
      </c>
      <c r="AK900" s="390">
        <f t="shared" si="176"/>
        <v>21.155000000000001</v>
      </c>
      <c r="AL900" s="390">
        <f t="shared" si="177"/>
        <v>21.265000000000001</v>
      </c>
      <c r="AM900" s="390">
        <f t="shared" si="178"/>
        <v>21.146000000000001</v>
      </c>
      <c r="AN900" s="390">
        <f t="shared" si="179"/>
        <v>20.740000000000002</v>
      </c>
      <c r="AO900" s="390">
        <f t="shared" si="180"/>
        <v>21.643000000000001</v>
      </c>
    </row>
    <row r="901" spans="1:41" ht="15" customHeight="1" x14ac:dyDescent="0.25">
      <c r="A901" s="127" t="s">
        <v>3431</v>
      </c>
      <c r="B901" s="125" t="s">
        <v>2077</v>
      </c>
      <c r="C901" s="125" t="s">
        <v>4166</v>
      </c>
      <c r="D901" s="125" t="s">
        <v>3432</v>
      </c>
      <c r="E901" s="125" t="s">
        <v>3289</v>
      </c>
      <c r="F901" s="126">
        <v>24.61</v>
      </c>
      <c r="G901" s="126">
        <v>24.81</v>
      </c>
      <c r="H901" s="126">
        <v>19.690000000000001</v>
      </c>
      <c r="I901" s="126"/>
      <c r="J901" s="317"/>
      <c r="K901" s="323">
        <f>ROUND(SUMIF('VGT-Bewegungsdaten'!B:B,A901,'VGT-Bewegungsdaten'!C:C),3)</f>
        <v>0</v>
      </c>
      <c r="L901" s="324">
        <f>ROUND(SUMIF('VGT-Bewegungsdaten'!B:B,$A901,'VGT-Bewegungsdaten'!D:D),2)</f>
        <v>0</v>
      </c>
      <c r="N901" s="376" t="s">
        <v>4930</v>
      </c>
      <c r="O901" s="376" t="s">
        <v>4940</v>
      </c>
      <c r="P901" s="326">
        <f>ROUND(SUMIF('AV-Bewegungsdaten'!B:B,A901,'AV-Bewegungsdaten'!C:C),3)</f>
        <v>0</v>
      </c>
      <c r="Q901" s="324">
        <f>ROUND(SUMIF('AV-Bewegungsdaten'!B:B,$A901,'AV-Bewegungsdaten'!D:D),2)</f>
        <v>0</v>
      </c>
      <c r="T901" s="327"/>
      <c r="U901" s="326">
        <f>ROUND(SUMIF('DV-Bewegungsdaten'!B:B,Kategorien!A901,'DV-Bewegungsdaten'!D:D),3)</f>
        <v>0</v>
      </c>
      <c r="V901" s="324">
        <f>ROUND(SUMIF('DV-Bewegungsdaten'!B:B,Kategorien!A901,'DV-Bewegungsdaten'!E:E),3)</f>
        <v>0</v>
      </c>
      <c r="AD901" s="390">
        <f t="shared" si="169"/>
        <v>19.870999999999999</v>
      </c>
      <c r="AE901" s="390">
        <f t="shared" si="170"/>
        <v>20.527999999999999</v>
      </c>
      <c r="AF901" s="390">
        <f t="shared" si="171"/>
        <v>21.747</v>
      </c>
      <c r="AG901" s="390">
        <f t="shared" si="172"/>
        <v>21.113999999999997</v>
      </c>
      <c r="AH901" s="390">
        <f t="shared" si="173"/>
        <v>21.026</v>
      </c>
      <c r="AI901" s="390">
        <f t="shared" si="174"/>
        <v>21.558</v>
      </c>
      <c r="AJ901" s="390">
        <f t="shared" si="175"/>
        <v>20.840999999999998</v>
      </c>
      <c r="AK901" s="390">
        <f t="shared" si="176"/>
        <v>21.125</v>
      </c>
      <c r="AL901" s="390">
        <f t="shared" si="177"/>
        <v>21.234999999999999</v>
      </c>
      <c r="AM901" s="390">
        <f t="shared" si="178"/>
        <v>21.116</v>
      </c>
      <c r="AN901" s="390">
        <f t="shared" si="179"/>
        <v>20.71</v>
      </c>
      <c r="AO901" s="390">
        <f t="shared" si="180"/>
        <v>21.613</v>
      </c>
    </row>
    <row r="902" spans="1:41" ht="15" customHeight="1" x14ac:dyDescent="0.25">
      <c r="A902" s="127" t="s">
        <v>4194</v>
      </c>
      <c r="B902" s="125" t="s">
        <v>2077</v>
      </c>
      <c r="C902" s="125" t="s">
        <v>4166</v>
      </c>
      <c r="D902" s="125" t="s">
        <v>4195</v>
      </c>
      <c r="E902" s="125" t="s">
        <v>4051</v>
      </c>
      <c r="F902" s="126">
        <v>24.58</v>
      </c>
      <c r="G902" s="126">
        <v>24.779999999999998</v>
      </c>
      <c r="H902" s="126">
        <v>19.66</v>
      </c>
      <c r="I902" s="126"/>
      <c r="J902" s="317"/>
      <c r="K902" s="323">
        <f>ROUND(SUMIF('VGT-Bewegungsdaten'!B:B,A902,'VGT-Bewegungsdaten'!C:C),3)</f>
        <v>0</v>
      </c>
      <c r="L902" s="324">
        <f>ROUND(SUMIF('VGT-Bewegungsdaten'!B:B,$A902,'VGT-Bewegungsdaten'!D:D),2)</f>
        <v>0</v>
      </c>
      <c r="N902" s="376" t="s">
        <v>4930</v>
      </c>
      <c r="O902" s="376" t="s">
        <v>4940</v>
      </c>
      <c r="P902" s="326">
        <f>ROUND(SUMIF('AV-Bewegungsdaten'!B:B,A902,'AV-Bewegungsdaten'!C:C),3)</f>
        <v>0</v>
      </c>
      <c r="Q902" s="324">
        <f>ROUND(SUMIF('AV-Bewegungsdaten'!B:B,$A902,'AV-Bewegungsdaten'!D:D),2)</f>
        <v>0</v>
      </c>
      <c r="T902" s="327"/>
      <c r="U902" s="326">
        <f>ROUND(SUMIF('DV-Bewegungsdaten'!B:B,Kategorien!A902,'DV-Bewegungsdaten'!D:D),3)</f>
        <v>0</v>
      </c>
      <c r="V902" s="324">
        <f>ROUND(SUMIF('DV-Bewegungsdaten'!B:B,Kategorien!A902,'DV-Bewegungsdaten'!E:E),3)</f>
        <v>0</v>
      </c>
      <c r="AD902" s="390">
        <f t="shared" si="169"/>
        <v>19.840999999999998</v>
      </c>
      <c r="AE902" s="390">
        <f t="shared" si="170"/>
        <v>20.497999999999998</v>
      </c>
      <c r="AF902" s="390">
        <f t="shared" si="171"/>
        <v>21.716999999999999</v>
      </c>
      <c r="AG902" s="390">
        <f t="shared" si="172"/>
        <v>21.083999999999996</v>
      </c>
      <c r="AH902" s="390">
        <f t="shared" si="173"/>
        <v>20.995999999999999</v>
      </c>
      <c r="AI902" s="390">
        <f t="shared" si="174"/>
        <v>21.527999999999999</v>
      </c>
      <c r="AJ902" s="390">
        <f t="shared" si="175"/>
        <v>20.810999999999996</v>
      </c>
      <c r="AK902" s="390">
        <f t="shared" si="176"/>
        <v>21.094999999999999</v>
      </c>
      <c r="AL902" s="390">
        <f t="shared" si="177"/>
        <v>21.204999999999998</v>
      </c>
      <c r="AM902" s="390">
        <f t="shared" si="178"/>
        <v>21.085999999999999</v>
      </c>
      <c r="AN902" s="390">
        <f t="shared" si="179"/>
        <v>20.68</v>
      </c>
      <c r="AO902" s="390">
        <f t="shared" si="180"/>
        <v>21.582999999999998</v>
      </c>
    </row>
    <row r="903" spans="1:41" ht="15" customHeight="1" x14ac:dyDescent="0.25">
      <c r="A903" s="127" t="s">
        <v>1914</v>
      </c>
      <c r="B903" s="125" t="s">
        <v>2077</v>
      </c>
      <c r="C903" s="125" t="s">
        <v>4166</v>
      </c>
      <c r="D903" s="125" t="s">
        <v>1915</v>
      </c>
      <c r="E903" s="125" t="s">
        <v>2452</v>
      </c>
      <c r="F903" s="126">
        <v>24.67</v>
      </c>
      <c r="G903" s="126">
        <v>24.87</v>
      </c>
      <c r="H903" s="126">
        <v>19.739999999999998</v>
      </c>
      <c r="I903" s="126"/>
      <c r="J903" s="317"/>
      <c r="K903" s="323">
        <f>ROUND(SUMIF('VGT-Bewegungsdaten'!B:B,A903,'VGT-Bewegungsdaten'!C:C),3)</f>
        <v>0</v>
      </c>
      <c r="L903" s="324">
        <f>ROUND(SUMIF('VGT-Bewegungsdaten'!B:B,$A903,'VGT-Bewegungsdaten'!D:D),2)</f>
        <v>0</v>
      </c>
      <c r="N903" s="376" t="s">
        <v>4930</v>
      </c>
      <c r="O903" s="376" t="s">
        <v>4940</v>
      </c>
      <c r="P903" s="326">
        <f>ROUND(SUMIF('AV-Bewegungsdaten'!B:B,A903,'AV-Bewegungsdaten'!C:C),3)</f>
        <v>0</v>
      </c>
      <c r="Q903" s="324">
        <f>ROUND(SUMIF('AV-Bewegungsdaten'!B:B,$A903,'AV-Bewegungsdaten'!D:D),2)</f>
        <v>0</v>
      </c>
      <c r="T903" s="327"/>
      <c r="U903" s="326">
        <f>ROUND(SUMIF('DV-Bewegungsdaten'!B:B,Kategorien!A903,'DV-Bewegungsdaten'!D:D),3)</f>
        <v>0</v>
      </c>
      <c r="V903" s="324">
        <f>ROUND(SUMIF('DV-Bewegungsdaten'!B:B,Kategorien!A903,'DV-Bewegungsdaten'!E:E),3)</f>
        <v>0</v>
      </c>
      <c r="AD903" s="390">
        <f t="shared" si="169"/>
        <v>19.931000000000001</v>
      </c>
      <c r="AE903" s="390">
        <f t="shared" si="170"/>
        <v>20.588000000000001</v>
      </c>
      <c r="AF903" s="390">
        <f t="shared" si="171"/>
        <v>21.807000000000002</v>
      </c>
      <c r="AG903" s="390">
        <f t="shared" si="172"/>
        <v>21.173999999999999</v>
      </c>
      <c r="AH903" s="390">
        <f t="shared" si="173"/>
        <v>21.086000000000002</v>
      </c>
      <c r="AI903" s="390">
        <f t="shared" si="174"/>
        <v>21.618000000000002</v>
      </c>
      <c r="AJ903" s="390">
        <f t="shared" si="175"/>
        <v>20.901</v>
      </c>
      <c r="AK903" s="390">
        <f t="shared" si="176"/>
        <v>21.185000000000002</v>
      </c>
      <c r="AL903" s="390">
        <f t="shared" si="177"/>
        <v>21.295000000000002</v>
      </c>
      <c r="AM903" s="390">
        <f t="shared" si="178"/>
        <v>21.176000000000002</v>
      </c>
      <c r="AN903" s="390">
        <f t="shared" si="179"/>
        <v>20.770000000000003</v>
      </c>
      <c r="AO903" s="390">
        <f t="shared" si="180"/>
        <v>21.673000000000002</v>
      </c>
    </row>
    <row r="904" spans="1:41" ht="15" customHeight="1" x14ac:dyDescent="0.25">
      <c r="A904" s="127" t="s">
        <v>1916</v>
      </c>
      <c r="B904" s="125" t="s">
        <v>2077</v>
      </c>
      <c r="C904" s="125" t="s">
        <v>4166</v>
      </c>
      <c r="D904" s="125" t="s">
        <v>1917</v>
      </c>
      <c r="E904" s="125" t="s">
        <v>2455</v>
      </c>
      <c r="F904" s="126">
        <v>26.67</v>
      </c>
      <c r="G904" s="126">
        <v>26.87</v>
      </c>
      <c r="H904" s="126">
        <v>21.34</v>
      </c>
      <c r="I904" s="126"/>
      <c r="J904" s="317"/>
      <c r="K904" s="323">
        <f>ROUND(SUMIF('VGT-Bewegungsdaten'!B:B,A904,'VGT-Bewegungsdaten'!C:C),3)</f>
        <v>0</v>
      </c>
      <c r="L904" s="324">
        <f>ROUND(SUMIF('VGT-Bewegungsdaten'!B:B,$A904,'VGT-Bewegungsdaten'!D:D),2)</f>
        <v>0</v>
      </c>
      <c r="N904" s="376" t="s">
        <v>4930</v>
      </c>
      <c r="O904" s="376" t="s">
        <v>4940</v>
      </c>
      <c r="P904" s="326">
        <f>ROUND(SUMIF('AV-Bewegungsdaten'!B:B,A904,'AV-Bewegungsdaten'!C:C),3)</f>
        <v>0</v>
      </c>
      <c r="Q904" s="324">
        <f>ROUND(SUMIF('AV-Bewegungsdaten'!B:B,$A904,'AV-Bewegungsdaten'!D:D),2)</f>
        <v>0</v>
      </c>
      <c r="T904" s="327"/>
      <c r="U904" s="326">
        <f>ROUND(SUMIF('DV-Bewegungsdaten'!B:B,Kategorien!A904,'DV-Bewegungsdaten'!D:D),3)</f>
        <v>0</v>
      </c>
      <c r="V904" s="324">
        <f>ROUND(SUMIF('DV-Bewegungsdaten'!B:B,Kategorien!A904,'DV-Bewegungsdaten'!E:E),3)</f>
        <v>0</v>
      </c>
      <c r="AD904" s="390">
        <f t="shared" si="169"/>
        <v>21.931000000000001</v>
      </c>
      <c r="AE904" s="390">
        <f t="shared" si="170"/>
        <v>22.588000000000001</v>
      </c>
      <c r="AF904" s="390">
        <f t="shared" si="171"/>
        <v>23.807000000000002</v>
      </c>
      <c r="AG904" s="390">
        <f t="shared" si="172"/>
        <v>23.173999999999999</v>
      </c>
      <c r="AH904" s="390">
        <f t="shared" si="173"/>
        <v>23.086000000000002</v>
      </c>
      <c r="AI904" s="390">
        <f t="shared" si="174"/>
        <v>23.618000000000002</v>
      </c>
      <c r="AJ904" s="390">
        <f t="shared" si="175"/>
        <v>22.901</v>
      </c>
      <c r="AK904" s="390">
        <f t="shared" si="176"/>
        <v>23.185000000000002</v>
      </c>
      <c r="AL904" s="390">
        <f t="shared" si="177"/>
        <v>23.295000000000002</v>
      </c>
      <c r="AM904" s="390">
        <f t="shared" si="178"/>
        <v>23.176000000000002</v>
      </c>
      <c r="AN904" s="390">
        <f t="shared" si="179"/>
        <v>22.770000000000003</v>
      </c>
      <c r="AO904" s="390">
        <f t="shared" si="180"/>
        <v>23.673000000000002</v>
      </c>
    </row>
    <row r="905" spans="1:41" ht="15" customHeight="1" x14ac:dyDescent="0.25">
      <c r="A905" s="127" t="s">
        <v>1918</v>
      </c>
      <c r="B905" s="125" t="s">
        <v>2077</v>
      </c>
      <c r="C905" s="125" t="s">
        <v>4166</v>
      </c>
      <c r="D905" s="125" t="s">
        <v>1919</v>
      </c>
      <c r="E905" s="125" t="s">
        <v>1538</v>
      </c>
      <c r="F905" s="126">
        <v>27.67</v>
      </c>
      <c r="G905" s="126">
        <v>27.87</v>
      </c>
      <c r="H905" s="126">
        <v>22.14</v>
      </c>
      <c r="I905" s="126"/>
      <c r="J905" s="317"/>
      <c r="K905" s="323">
        <f>ROUND(SUMIF('VGT-Bewegungsdaten'!B:B,A905,'VGT-Bewegungsdaten'!C:C),3)</f>
        <v>0</v>
      </c>
      <c r="L905" s="324">
        <f>ROUND(SUMIF('VGT-Bewegungsdaten'!B:B,$A905,'VGT-Bewegungsdaten'!D:D),2)</f>
        <v>0</v>
      </c>
      <c r="N905" s="376" t="s">
        <v>4930</v>
      </c>
      <c r="O905" s="376" t="s">
        <v>4940</v>
      </c>
      <c r="P905" s="326">
        <f>ROUND(SUMIF('AV-Bewegungsdaten'!B:B,A905,'AV-Bewegungsdaten'!C:C),3)</f>
        <v>0</v>
      </c>
      <c r="Q905" s="324">
        <f>ROUND(SUMIF('AV-Bewegungsdaten'!B:B,$A905,'AV-Bewegungsdaten'!D:D),2)</f>
        <v>0</v>
      </c>
      <c r="T905" s="327"/>
      <c r="U905" s="326">
        <f>ROUND(SUMIF('DV-Bewegungsdaten'!B:B,Kategorien!A905,'DV-Bewegungsdaten'!D:D),3)</f>
        <v>0</v>
      </c>
      <c r="V905" s="324">
        <f>ROUND(SUMIF('DV-Bewegungsdaten'!B:B,Kategorien!A905,'DV-Bewegungsdaten'!E:E),3)</f>
        <v>0</v>
      </c>
      <c r="AD905" s="390">
        <f t="shared" si="169"/>
        <v>22.931000000000001</v>
      </c>
      <c r="AE905" s="390">
        <f t="shared" si="170"/>
        <v>23.588000000000001</v>
      </c>
      <c r="AF905" s="390">
        <f t="shared" si="171"/>
        <v>24.807000000000002</v>
      </c>
      <c r="AG905" s="390">
        <f t="shared" si="172"/>
        <v>24.173999999999999</v>
      </c>
      <c r="AH905" s="390">
        <f t="shared" si="173"/>
        <v>24.086000000000002</v>
      </c>
      <c r="AI905" s="390">
        <f t="shared" si="174"/>
        <v>24.618000000000002</v>
      </c>
      <c r="AJ905" s="390">
        <f t="shared" si="175"/>
        <v>23.901</v>
      </c>
      <c r="AK905" s="390">
        <f t="shared" si="176"/>
        <v>24.185000000000002</v>
      </c>
      <c r="AL905" s="390">
        <f t="shared" si="177"/>
        <v>24.295000000000002</v>
      </c>
      <c r="AM905" s="390">
        <f t="shared" si="178"/>
        <v>24.176000000000002</v>
      </c>
      <c r="AN905" s="390">
        <f t="shared" si="179"/>
        <v>23.770000000000003</v>
      </c>
      <c r="AO905" s="390">
        <f t="shared" si="180"/>
        <v>24.673000000000002</v>
      </c>
    </row>
    <row r="906" spans="1:41" ht="15" customHeight="1" x14ac:dyDescent="0.25">
      <c r="A906" s="127" t="s">
        <v>1920</v>
      </c>
      <c r="B906" s="125" t="s">
        <v>2077</v>
      </c>
      <c r="C906" s="125" t="s">
        <v>4166</v>
      </c>
      <c r="D906" s="125" t="s">
        <v>1921</v>
      </c>
      <c r="E906" s="125" t="s">
        <v>1541</v>
      </c>
      <c r="F906" s="126">
        <v>27.67</v>
      </c>
      <c r="G906" s="126">
        <v>27.87</v>
      </c>
      <c r="H906" s="126">
        <v>22.14</v>
      </c>
      <c r="I906" s="126"/>
      <c r="J906" s="317"/>
      <c r="K906" s="323">
        <f>ROUND(SUMIF('VGT-Bewegungsdaten'!B:B,A906,'VGT-Bewegungsdaten'!C:C),3)</f>
        <v>0</v>
      </c>
      <c r="L906" s="324">
        <f>ROUND(SUMIF('VGT-Bewegungsdaten'!B:B,$A906,'VGT-Bewegungsdaten'!D:D),2)</f>
        <v>0</v>
      </c>
      <c r="N906" s="376" t="s">
        <v>4930</v>
      </c>
      <c r="O906" s="376" t="s">
        <v>4940</v>
      </c>
      <c r="P906" s="326">
        <f>ROUND(SUMIF('AV-Bewegungsdaten'!B:B,A906,'AV-Bewegungsdaten'!C:C),3)</f>
        <v>0</v>
      </c>
      <c r="Q906" s="324">
        <f>ROUND(SUMIF('AV-Bewegungsdaten'!B:B,$A906,'AV-Bewegungsdaten'!D:D),2)</f>
        <v>0</v>
      </c>
      <c r="T906" s="327"/>
      <c r="U906" s="326">
        <f>ROUND(SUMIF('DV-Bewegungsdaten'!B:B,Kategorien!A906,'DV-Bewegungsdaten'!D:D),3)</f>
        <v>0</v>
      </c>
      <c r="V906" s="324">
        <f>ROUND(SUMIF('DV-Bewegungsdaten'!B:B,Kategorien!A906,'DV-Bewegungsdaten'!E:E),3)</f>
        <v>0</v>
      </c>
      <c r="AD906" s="390">
        <f t="shared" si="169"/>
        <v>22.931000000000001</v>
      </c>
      <c r="AE906" s="390">
        <f t="shared" si="170"/>
        <v>23.588000000000001</v>
      </c>
      <c r="AF906" s="390">
        <f t="shared" si="171"/>
        <v>24.807000000000002</v>
      </c>
      <c r="AG906" s="390">
        <f t="shared" si="172"/>
        <v>24.173999999999999</v>
      </c>
      <c r="AH906" s="390">
        <f t="shared" si="173"/>
        <v>24.086000000000002</v>
      </c>
      <c r="AI906" s="390">
        <f t="shared" si="174"/>
        <v>24.618000000000002</v>
      </c>
      <c r="AJ906" s="390">
        <f t="shared" si="175"/>
        <v>23.901</v>
      </c>
      <c r="AK906" s="390">
        <f t="shared" si="176"/>
        <v>24.185000000000002</v>
      </c>
      <c r="AL906" s="390">
        <f t="shared" si="177"/>
        <v>24.295000000000002</v>
      </c>
      <c r="AM906" s="390">
        <f t="shared" si="178"/>
        <v>24.176000000000002</v>
      </c>
      <c r="AN906" s="390">
        <f t="shared" si="179"/>
        <v>23.770000000000003</v>
      </c>
      <c r="AO906" s="390">
        <f t="shared" si="180"/>
        <v>24.673000000000002</v>
      </c>
    </row>
    <row r="907" spans="1:41" ht="15" customHeight="1" x14ac:dyDescent="0.25">
      <c r="A907" s="127" t="s">
        <v>2689</v>
      </c>
      <c r="B907" s="125" t="s">
        <v>2077</v>
      </c>
      <c r="C907" s="125" t="s">
        <v>4166</v>
      </c>
      <c r="D907" s="125" t="s">
        <v>2690</v>
      </c>
      <c r="E907" s="125" t="s">
        <v>2545</v>
      </c>
      <c r="F907" s="126">
        <v>27.64</v>
      </c>
      <c r="G907" s="126">
        <v>27.84</v>
      </c>
      <c r="H907" s="126">
        <v>22.11</v>
      </c>
      <c r="I907" s="126"/>
      <c r="J907" s="317"/>
      <c r="K907" s="323">
        <f>ROUND(SUMIF('VGT-Bewegungsdaten'!B:B,A907,'VGT-Bewegungsdaten'!C:C),3)</f>
        <v>0</v>
      </c>
      <c r="L907" s="324">
        <f>ROUND(SUMIF('VGT-Bewegungsdaten'!B:B,$A907,'VGT-Bewegungsdaten'!D:D),2)</f>
        <v>0</v>
      </c>
      <c r="N907" s="376" t="s">
        <v>4930</v>
      </c>
      <c r="O907" s="376" t="s">
        <v>4940</v>
      </c>
      <c r="P907" s="326">
        <f>ROUND(SUMIF('AV-Bewegungsdaten'!B:B,A907,'AV-Bewegungsdaten'!C:C),3)</f>
        <v>0</v>
      </c>
      <c r="Q907" s="324">
        <f>ROUND(SUMIF('AV-Bewegungsdaten'!B:B,$A907,'AV-Bewegungsdaten'!D:D),2)</f>
        <v>0</v>
      </c>
      <c r="T907" s="327"/>
      <c r="U907" s="326">
        <f>ROUND(SUMIF('DV-Bewegungsdaten'!B:B,Kategorien!A907,'DV-Bewegungsdaten'!D:D),3)</f>
        <v>0</v>
      </c>
      <c r="V907" s="324">
        <f>ROUND(SUMIF('DV-Bewegungsdaten'!B:B,Kategorien!A907,'DV-Bewegungsdaten'!E:E),3)</f>
        <v>0</v>
      </c>
      <c r="AD907" s="390">
        <f t="shared" si="169"/>
        <v>22.901</v>
      </c>
      <c r="AE907" s="390">
        <f t="shared" si="170"/>
        <v>23.558</v>
      </c>
      <c r="AF907" s="390">
        <f t="shared" si="171"/>
        <v>24.777000000000001</v>
      </c>
      <c r="AG907" s="390">
        <f t="shared" si="172"/>
        <v>24.143999999999998</v>
      </c>
      <c r="AH907" s="390">
        <f t="shared" si="173"/>
        <v>24.056000000000001</v>
      </c>
      <c r="AI907" s="390">
        <f t="shared" si="174"/>
        <v>24.588000000000001</v>
      </c>
      <c r="AJ907" s="390">
        <f t="shared" si="175"/>
        <v>23.870999999999999</v>
      </c>
      <c r="AK907" s="390">
        <f t="shared" si="176"/>
        <v>24.155000000000001</v>
      </c>
      <c r="AL907" s="390">
        <f t="shared" si="177"/>
        <v>24.265000000000001</v>
      </c>
      <c r="AM907" s="390">
        <f t="shared" si="178"/>
        <v>24.146000000000001</v>
      </c>
      <c r="AN907" s="390">
        <f t="shared" si="179"/>
        <v>23.740000000000002</v>
      </c>
      <c r="AO907" s="390">
        <f t="shared" si="180"/>
        <v>24.643000000000001</v>
      </c>
    </row>
    <row r="908" spans="1:41" ht="15" customHeight="1" x14ac:dyDescent="0.25">
      <c r="A908" s="127" t="s">
        <v>3433</v>
      </c>
      <c r="B908" s="125" t="s">
        <v>2077</v>
      </c>
      <c r="C908" s="125" t="s">
        <v>4166</v>
      </c>
      <c r="D908" s="125" t="s">
        <v>3434</v>
      </c>
      <c r="E908" s="125" t="s">
        <v>3289</v>
      </c>
      <c r="F908" s="126">
        <v>27.61</v>
      </c>
      <c r="G908" s="126">
        <v>27.81</v>
      </c>
      <c r="H908" s="126">
        <v>22.09</v>
      </c>
      <c r="I908" s="126"/>
      <c r="J908" s="317"/>
      <c r="K908" s="323">
        <f>ROUND(SUMIF('VGT-Bewegungsdaten'!B:B,A908,'VGT-Bewegungsdaten'!C:C),3)</f>
        <v>0</v>
      </c>
      <c r="L908" s="324">
        <f>ROUND(SUMIF('VGT-Bewegungsdaten'!B:B,$A908,'VGT-Bewegungsdaten'!D:D),2)</f>
        <v>0</v>
      </c>
      <c r="N908" s="376" t="s">
        <v>4930</v>
      </c>
      <c r="O908" s="376" t="s">
        <v>4940</v>
      </c>
      <c r="P908" s="326">
        <f>ROUND(SUMIF('AV-Bewegungsdaten'!B:B,A908,'AV-Bewegungsdaten'!C:C),3)</f>
        <v>0</v>
      </c>
      <c r="Q908" s="324">
        <f>ROUND(SUMIF('AV-Bewegungsdaten'!B:B,$A908,'AV-Bewegungsdaten'!D:D),2)</f>
        <v>0</v>
      </c>
      <c r="T908" s="327"/>
      <c r="U908" s="326">
        <f>ROUND(SUMIF('DV-Bewegungsdaten'!B:B,Kategorien!A908,'DV-Bewegungsdaten'!D:D),3)</f>
        <v>0</v>
      </c>
      <c r="V908" s="324">
        <f>ROUND(SUMIF('DV-Bewegungsdaten'!B:B,Kategorien!A908,'DV-Bewegungsdaten'!E:E),3)</f>
        <v>0</v>
      </c>
      <c r="AD908" s="390">
        <f t="shared" si="169"/>
        <v>22.870999999999999</v>
      </c>
      <c r="AE908" s="390">
        <f t="shared" si="170"/>
        <v>23.527999999999999</v>
      </c>
      <c r="AF908" s="390">
        <f t="shared" si="171"/>
        <v>24.747</v>
      </c>
      <c r="AG908" s="390">
        <f t="shared" si="172"/>
        <v>24.113999999999997</v>
      </c>
      <c r="AH908" s="390">
        <f t="shared" si="173"/>
        <v>24.026</v>
      </c>
      <c r="AI908" s="390">
        <f t="shared" si="174"/>
        <v>24.558</v>
      </c>
      <c r="AJ908" s="390">
        <f t="shared" si="175"/>
        <v>23.840999999999998</v>
      </c>
      <c r="AK908" s="390">
        <f t="shared" si="176"/>
        <v>24.125</v>
      </c>
      <c r="AL908" s="390">
        <f t="shared" si="177"/>
        <v>24.234999999999999</v>
      </c>
      <c r="AM908" s="390">
        <f t="shared" si="178"/>
        <v>24.116</v>
      </c>
      <c r="AN908" s="390">
        <f t="shared" si="179"/>
        <v>23.71</v>
      </c>
      <c r="AO908" s="390">
        <f t="shared" si="180"/>
        <v>24.613</v>
      </c>
    </row>
    <row r="909" spans="1:41" ht="15" customHeight="1" x14ac:dyDescent="0.25">
      <c r="A909" s="127" t="s">
        <v>4196</v>
      </c>
      <c r="B909" s="125" t="s">
        <v>2077</v>
      </c>
      <c r="C909" s="125" t="s">
        <v>4166</v>
      </c>
      <c r="D909" s="125" t="s">
        <v>4197</v>
      </c>
      <c r="E909" s="125" t="s">
        <v>4051</v>
      </c>
      <c r="F909" s="126">
        <v>27.58</v>
      </c>
      <c r="G909" s="126">
        <v>27.779999999999998</v>
      </c>
      <c r="H909" s="126">
        <v>22.06</v>
      </c>
      <c r="I909" s="126"/>
      <c r="J909" s="317"/>
      <c r="K909" s="323">
        <f>ROUND(SUMIF('VGT-Bewegungsdaten'!B:B,A909,'VGT-Bewegungsdaten'!C:C),3)</f>
        <v>0</v>
      </c>
      <c r="L909" s="324">
        <f>ROUND(SUMIF('VGT-Bewegungsdaten'!B:B,$A909,'VGT-Bewegungsdaten'!D:D),2)</f>
        <v>0</v>
      </c>
      <c r="N909" s="376" t="s">
        <v>4930</v>
      </c>
      <c r="O909" s="376" t="s">
        <v>4940</v>
      </c>
      <c r="P909" s="326">
        <f>ROUND(SUMIF('AV-Bewegungsdaten'!B:B,A909,'AV-Bewegungsdaten'!C:C),3)</f>
        <v>0</v>
      </c>
      <c r="Q909" s="324">
        <f>ROUND(SUMIF('AV-Bewegungsdaten'!B:B,$A909,'AV-Bewegungsdaten'!D:D),2)</f>
        <v>0</v>
      </c>
      <c r="T909" s="327"/>
      <c r="U909" s="326">
        <f>ROUND(SUMIF('DV-Bewegungsdaten'!B:B,Kategorien!A909,'DV-Bewegungsdaten'!D:D),3)</f>
        <v>0</v>
      </c>
      <c r="V909" s="324">
        <f>ROUND(SUMIF('DV-Bewegungsdaten'!B:B,Kategorien!A909,'DV-Bewegungsdaten'!E:E),3)</f>
        <v>0</v>
      </c>
      <c r="AD909" s="390">
        <f t="shared" si="169"/>
        <v>22.840999999999998</v>
      </c>
      <c r="AE909" s="390">
        <f t="shared" si="170"/>
        <v>23.497999999999998</v>
      </c>
      <c r="AF909" s="390">
        <f t="shared" si="171"/>
        <v>24.716999999999999</v>
      </c>
      <c r="AG909" s="390">
        <f t="shared" si="172"/>
        <v>24.083999999999996</v>
      </c>
      <c r="AH909" s="390">
        <f t="shared" si="173"/>
        <v>23.995999999999999</v>
      </c>
      <c r="AI909" s="390">
        <f t="shared" si="174"/>
        <v>24.527999999999999</v>
      </c>
      <c r="AJ909" s="390">
        <f t="shared" si="175"/>
        <v>23.810999999999996</v>
      </c>
      <c r="AK909" s="390">
        <f t="shared" si="176"/>
        <v>24.094999999999999</v>
      </c>
      <c r="AL909" s="390">
        <f t="shared" si="177"/>
        <v>24.204999999999998</v>
      </c>
      <c r="AM909" s="390">
        <f t="shared" si="178"/>
        <v>24.085999999999999</v>
      </c>
      <c r="AN909" s="390">
        <f t="shared" si="179"/>
        <v>23.68</v>
      </c>
      <c r="AO909" s="390">
        <f t="shared" si="180"/>
        <v>24.582999999999998</v>
      </c>
    </row>
    <row r="910" spans="1:41" ht="15" customHeight="1" x14ac:dyDescent="0.25">
      <c r="A910" s="127" t="s">
        <v>1922</v>
      </c>
      <c r="B910" s="125" t="s">
        <v>2077</v>
      </c>
      <c r="C910" s="125" t="s">
        <v>4166</v>
      </c>
      <c r="D910" s="125" t="s">
        <v>1923</v>
      </c>
      <c r="E910" s="125" t="s">
        <v>2452</v>
      </c>
      <c r="F910" s="126">
        <v>25.67</v>
      </c>
      <c r="G910" s="126">
        <v>25.87</v>
      </c>
      <c r="H910" s="126">
        <v>20.54</v>
      </c>
      <c r="I910" s="126"/>
      <c r="J910" s="317"/>
      <c r="K910" s="323">
        <f>ROUND(SUMIF('VGT-Bewegungsdaten'!B:B,A910,'VGT-Bewegungsdaten'!C:C),3)</f>
        <v>0</v>
      </c>
      <c r="L910" s="324">
        <f>ROUND(SUMIF('VGT-Bewegungsdaten'!B:B,$A910,'VGT-Bewegungsdaten'!D:D),2)</f>
        <v>0</v>
      </c>
      <c r="N910" s="376" t="s">
        <v>4930</v>
      </c>
      <c r="O910" s="376" t="s">
        <v>4940</v>
      </c>
      <c r="P910" s="326">
        <f>ROUND(SUMIF('AV-Bewegungsdaten'!B:B,A910,'AV-Bewegungsdaten'!C:C),3)</f>
        <v>0</v>
      </c>
      <c r="Q910" s="324">
        <f>ROUND(SUMIF('AV-Bewegungsdaten'!B:B,$A910,'AV-Bewegungsdaten'!D:D),2)</f>
        <v>0</v>
      </c>
      <c r="T910" s="327"/>
      <c r="U910" s="326">
        <f>ROUND(SUMIF('DV-Bewegungsdaten'!B:B,Kategorien!A910,'DV-Bewegungsdaten'!D:D),3)</f>
        <v>0</v>
      </c>
      <c r="V910" s="324">
        <f>ROUND(SUMIF('DV-Bewegungsdaten'!B:B,Kategorien!A910,'DV-Bewegungsdaten'!E:E),3)</f>
        <v>0</v>
      </c>
      <c r="AD910" s="390">
        <f t="shared" si="169"/>
        <v>20.931000000000001</v>
      </c>
      <c r="AE910" s="390">
        <f t="shared" si="170"/>
        <v>21.588000000000001</v>
      </c>
      <c r="AF910" s="390">
        <f t="shared" si="171"/>
        <v>22.807000000000002</v>
      </c>
      <c r="AG910" s="390">
        <f t="shared" si="172"/>
        <v>22.173999999999999</v>
      </c>
      <c r="AH910" s="390">
        <f t="shared" si="173"/>
        <v>22.086000000000002</v>
      </c>
      <c r="AI910" s="390">
        <f t="shared" si="174"/>
        <v>22.618000000000002</v>
      </c>
      <c r="AJ910" s="390">
        <f t="shared" si="175"/>
        <v>21.901</v>
      </c>
      <c r="AK910" s="390">
        <f t="shared" si="176"/>
        <v>22.185000000000002</v>
      </c>
      <c r="AL910" s="390">
        <f t="shared" si="177"/>
        <v>22.295000000000002</v>
      </c>
      <c r="AM910" s="390">
        <f t="shared" si="178"/>
        <v>22.176000000000002</v>
      </c>
      <c r="AN910" s="390">
        <f t="shared" si="179"/>
        <v>21.770000000000003</v>
      </c>
      <c r="AO910" s="390">
        <f t="shared" si="180"/>
        <v>22.673000000000002</v>
      </c>
    </row>
    <row r="911" spans="1:41" ht="15" customHeight="1" x14ac:dyDescent="0.25">
      <c r="A911" s="127" t="s">
        <v>1924</v>
      </c>
      <c r="B911" s="125" t="s">
        <v>2077</v>
      </c>
      <c r="C911" s="125" t="s">
        <v>4166</v>
      </c>
      <c r="D911" s="125" t="s">
        <v>1925</v>
      </c>
      <c r="E911" s="125" t="s">
        <v>2455</v>
      </c>
      <c r="F911" s="126">
        <v>27.67</v>
      </c>
      <c r="G911" s="126">
        <v>27.87</v>
      </c>
      <c r="H911" s="126">
        <v>22.14</v>
      </c>
      <c r="I911" s="126"/>
      <c r="J911" s="317"/>
      <c r="K911" s="323">
        <f>ROUND(SUMIF('VGT-Bewegungsdaten'!B:B,A911,'VGT-Bewegungsdaten'!C:C),3)</f>
        <v>0</v>
      </c>
      <c r="L911" s="324">
        <f>ROUND(SUMIF('VGT-Bewegungsdaten'!B:B,$A911,'VGT-Bewegungsdaten'!D:D),2)</f>
        <v>0</v>
      </c>
      <c r="N911" s="376" t="s">
        <v>4930</v>
      </c>
      <c r="O911" s="376" t="s">
        <v>4940</v>
      </c>
      <c r="P911" s="326">
        <f>ROUND(SUMIF('AV-Bewegungsdaten'!B:B,A911,'AV-Bewegungsdaten'!C:C),3)</f>
        <v>0</v>
      </c>
      <c r="Q911" s="324">
        <f>ROUND(SUMIF('AV-Bewegungsdaten'!B:B,$A911,'AV-Bewegungsdaten'!D:D),2)</f>
        <v>0</v>
      </c>
      <c r="T911" s="327"/>
      <c r="U911" s="326">
        <f>ROUND(SUMIF('DV-Bewegungsdaten'!B:B,Kategorien!A911,'DV-Bewegungsdaten'!D:D),3)</f>
        <v>0</v>
      </c>
      <c r="V911" s="324">
        <f>ROUND(SUMIF('DV-Bewegungsdaten'!B:B,Kategorien!A911,'DV-Bewegungsdaten'!E:E),3)</f>
        <v>0</v>
      </c>
      <c r="AD911" s="390">
        <f t="shared" si="169"/>
        <v>22.931000000000001</v>
      </c>
      <c r="AE911" s="390">
        <f t="shared" si="170"/>
        <v>23.588000000000001</v>
      </c>
      <c r="AF911" s="390">
        <f t="shared" si="171"/>
        <v>24.807000000000002</v>
      </c>
      <c r="AG911" s="390">
        <f t="shared" si="172"/>
        <v>24.173999999999999</v>
      </c>
      <c r="AH911" s="390">
        <f t="shared" si="173"/>
        <v>24.086000000000002</v>
      </c>
      <c r="AI911" s="390">
        <f t="shared" si="174"/>
        <v>24.618000000000002</v>
      </c>
      <c r="AJ911" s="390">
        <f t="shared" si="175"/>
        <v>23.901</v>
      </c>
      <c r="AK911" s="390">
        <f t="shared" si="176"/>
        <v>24.185000000000002</v>
      </c>
      <c r="AL911" s="390">
        <f t="shared" si="177"/>
        <v>24.295000000000002</v>
      </c>
      <c r="AM911" s="390">
        <f t="shared" si="178"/>
        <v>24.176000000000002</v>
      </c>
      <c r="AN911" s="390">
        <f t="shared" si="179"/>
        <v>23.770000000000003</v>
      </c>
      <c r="AO911" s="390">
        <f t="shared" si="180"/>
        <v>24.673000000000002</v>
      </c>
    </row>
    <row r="912" spans="1:41" ht="15" customHeight="1" x14ac:dyDescent="0.25">
      <c r="A912" s="127" t="s">
        <v>1926</v>
      </c>
      <c r="B912" s="125" t="s">
        <v>2077</v>
      </c>
      <c r="C912" s="125" t="s">
        <v>4166</v>
      </c>
      <c r="D912" s="125" t="s">
        <v>1927</v>
      </c>
      <c r="E912" s="125" t="s">
        <v>1538</v>
      </c>
      <c r="F912" s="126">
        <v>28.67</v>
      </c>
      <c r="G912" s="126">
        <v>28.87</v>
      </c>
      <c r="H912" s="126">
        <v>22.94</v>
      </c>
      <c r="I912" s="126"/>
      <c r="J912" s="317"/>
      <c r="K912" s="323">
        <f>ROUND(SUMIF('VGT-Bewegungsdaten'!B:B,A912,'VGT-Bewegungsdaten'!C:C),3)</f>
        <v>0</v>
      </c>
      <c r="L912" s="324">
        <f>ROUND(SUMIF('VGT-Bewegungsdaten'!B:B,$A912,'VGT-Bewegungsdaten'!D:D),2)</f>
        <v>0</v>
      </c>
      <c r="N912" s="376" t="s">
        <v>4930</v>
      </c>
      <c r="O912" s="376" t="s">
        <v>4940</v>
      </c>
      <c r="P912" s="326">
        <f>ROUND(SUMIF('AV-Bewegungsdaten'!B:B,A912,'AV-Bewegungsdaten'!C:C),3)</f>
        <v>0</v>
      </c>
      <c r="Q912" s="324">
        <f>ROUND(SUMIF('AV-Bewegungsdaten'!B:B,$A912,'AV-Bewegungsdaten'!D:D),2)</f>
        <v>0</v>
      </c>
      <c r="T912" s="327"/>
      <c r="U912" s="326">
        <f>ROUND(SUMIF('DV-Bewegungsdaten'!B:B,Kategorien!A912,'DV-Bewegungsdaten'!D:D),3)</f>
        <v>0</v>
      </c>
      <c r="V912" s="324">
        <f>ROUND(SUMIF('DV-Bewegungsdaten'!B:B,Kategorien!A912,'DV-Bewegungsdaten'!E:E),3)</f>
        <v>0</v>
      </c>
      <c r="AD912" s="390">
        <f t="shared" si="169"/>
        <v>23.931000000000001</v>
      </c>
      <c r="AE912" s="390">
        <f t="shared" si="170"/>
        <v>24.588000000000001</v>
      </c>
      <c r="AF912" s="390">
        <f t="shared" si="171"/>
        <v>25.807000000000002</v>
      </c>
      <c r="AG912" s="390">
        <f t="shared" si="172"/>
        <v>25.173999999999999</v>
      </c>
      <c r="AH912" s="390">
        <f t="shared" si="173"/>
        <v>25.086000000000002</v>
      </c>
      <c r="AI912" s="390">
        <f t="shared" si="174"/>
        <v>25.618000000000002</v>
      </c>
      <c r="AJ912" s="390">
        <f t="shared" si="175"/>
        <v>24.901</v>
      </c>
      <c r="AK912" s="390">
        <f t="shared" si="176"/>
        <v>25.185000000000002</v>
      </c>
      <c r="AL912" s="390">
        <f t="shared" si="177"/>
        <v>25.295000000000002</v>
      </c>
      <c r="AM912" s="390">
        <f t="shared" si="178"/>
        <v>25.176000000000002</v>
      </c>
      <c r="AN912" s="390">
        <f t="shared" si="179"/>
        <v>24.770000000000003</v>
      </c>
      <c r="AO912" s="390">
        <f t="shared" si="180"/>
        <v>25.673000000000002</v>
      </c>
    </row>
    <row r="913" spans="1:41" ht="15" customHeight="1" x14ac:dyDescent="0.25">
      <c r="A913" s="127" t="s">
        <v>1928</v>
      </c>
      <c r="B913" s="125" t="s">
        <v>2077</v>
      </c>
      <c r="C913" s="125" t="s">
        <v>4166</v>
      </c>
      <c r="D913" s="125" t="s">
        <v>1929</v>
      </c>
      <c r="E913" s="125" t="s">
        <v>1541</v>
      </c>
      <c r="F913" s="126">
        <v>28.67</v>
      </c>
      <c r="G913" s="126">
        <v>28.87</v>
      </c>
      <c r="H913" s="126">
        <v>22.94</v>
      </c>
      <c r="I913" s="126"/>
      <c r="J913" s="317"/>
      <c r="K913" s="323">
        <f>ROUND(SUMIF('VGT-Bewegungsdaten'!B:B,A913,'VGT-Bewegungsdaten'!C:C),3)</f>
        <v>0</v>
      </c>
      <c r="L913" s="324">
        <f>ROUND(SUMIF('VGT-Bewegungsdaten'!B:B,$A913,'VGT-Bewegungsdaten'!D:D),2)</f>
        <v>0</v>
      </c>
      <c r="N913" s="376" t="s">
        <v>4930</v>
      </c>
      <c r="O913" s="376" t="s">
        <v>4940</v>
      </c>
      <c r="P913" s="326">
        <f>ROUND(SUMIF('AV-Bewegungsdaten'!B:B,A913,'AV-Bewegungsdaten'!C:C),3)</f>
        <v>0</v>
      </c>
      <c r="Q913" s="324">
        <f>ROUND(SUMIF('AV-Bewegungsdaten'!B:B,$A913,'AV-Bewegungsdaten'!D:D),2)</f>
        <v>0</v>
      </c>
      <c r="T913" s="327"/>
      <c r="U913" s="326">
        <f>ROUND(SUMIF('DV-Bewegungsdaten'!B:B,Kategorien!A913,'DV-Bewegungsdaten'!D:D),3)</f>
        <v>0</v>
      </c>
      <c r="V913" s="324">
        <f>ROUND(SUMIF('DV-Bewegungsdaten'!B:B,Kategorien!A913,'DV-Bewegungsdaten'!E:E),3)</f>
        <v>0</v>
      </c>
      <c r="AD913" s="390">
        <f t="shared" ref="AD913:AD976" si="181">MAX(0,$G913-AR$9)</f>
        <v>23.931000000000001</v>
      </c>
      <c r="AE913" s="390">
        <f t="shared" ref="AE913:AE976" si="182">MAX(0,$G913-AS$9)</f>
        <v>24.588000000000001</v>
      </c>
      <c r="AF913" s="390">
        <f t="shared" ref="AF913:AF976" si="183">MAX(0,$G913-AT$9)</f>
        <v>25.807000000000002</v>
      </c>
      <c r="AG913" s="390">
        <f t="shared" ref="AG913:AG976" si="184">MAX(0,$G913-AU$9)</f>
        <v>25.173999999999999</v>
      </c>
      <c r="AH913" s="390">
        <f t="shared" ref="AH913:AH976" si="185">MAX(0,$G913-AV$9)</f>
        <v>25.086000000000002</v>
      </c>
      <c r="AI913" s="390">
        <f t="shared" ref="AI913:AI976" si="186">MAX(0,$G913-AW$9)</f>
        <v>25.618000000000002</v>
      </c>
      <c r="AJ913" s="390">
        <f t="shared" ref="AJ913:AJ976" si="187">MAX(0,$G913-AX$9)</f>
        <v>24.901</v>
      </c>
      <c r="AK913" s="390">
        <f t="shared" ref="AK913:AK976" si="188">MAX(0,$G913-AY$9)</f>
        <v>25.185000000000002</v>
      </c>
      <c r="AL913" s="390">
        <f t="shared" ref="AL913:AL976" si="189">MAX(0,$G913-AZ$9)</f>
        <v>25.295000000000002</v>
      </c>
      <c r="AM913" s="390">
        <f t="shared" ref="AM913:AM976" si="190">MAX(0,$G913-BA$9)</f>
        <v>25.176000000000002</v>
      </c>
      <c r="AN913" s="390">
        <f t="shared" ref="AN913:AN976" si="191">MAX(0,$G913-BB$9)</f>
        <v>24.770000000000003</v>
      </c>
      <c r="AO913" s="390">
        <f t="shared" ref="AO913:AO976" si="192">MAX(0,$G913-BC$9)</f>
        <v>25.673000000000002</v>
      </c>
    </row>
    <row r="914" spans="1:41" ht="15" customHeight="1" x14ac:dyDescent="0.25">
      <c r="A914" s="127" t="s">
        <v>2691</v>
      </c>
      <c r="B914" s="125" t="s">
        <v>2077</v>
      </c>
      <c r="C914" s="125" t="s">
        <v>4166</v>
      </c>
      <c r="D914" s="125" t="s">
        <v>2692</v>
      </c>
      <c r="E914" s="125" t="s">
        <v>2545</v>
      </c>
      <c r="F914" s="126">
        <v>28.64</v>
      </c>
      <c r="G914" s="126">
        <v>28.84</v>
      </c>
      <c r="H914" s="126">
        <v>22.91</v>
      </c>
      <c r="I914" s="126"/>
      <c r="J914" s="317"/>
      <c r="K914" s="323">
        <f>ROUND(SUMIF('VGT-Bewegungsdaten'!B:B,A914,'VGT-Bewegungsdaten'!C:C),3)</f>
        <v>0</v>
      </c>
      <c r="L914" s="324">
        <f>ROUND(SUMIF('VGT-Bewegungsdaten'!B:B,$A914,'VGT-Bewegungsdaten'!D:D),2)</f>
        <v>0</v>
      </c>
      <c r="N914" s="376" t="s">
        <v>4930</v>
      </c>
      <c r="O914" s="376" t="s">
        <v>4940</v>
      </c>
      <c r="P914" s="326">
        <f>ROUND(SUMIF('AV-Bewegungsdaten'!B:B,A914,'AV-Bewegungsdaten'!C:C),3)</f>
        <v>0</v>
      </c>
      <c r="Q914" s="324">
        <f>ROUND(SUMIF('AV-Bewegungsdaten'!B:B,$A914,'AV-Bewegungsdaten'!D:D),2)</f>
        <v>0</v>
      </c>
      <c r="T914" s="327"/>
      <c r="U914" s="326">
        <f>ROUND(SUMIF('DV-Bewegungsdaten'!B:B,Kategorien!A914,'DV-Bewegungsdaten'!D:D),3)</f>
        <v>0</v>
      </c>
      <c r="V914" s="324">
        <f>ROUND(SUMIF('DV-Bewegungsdaten'!B:B,Kategorien!A914,'DV-Bewegungsdaten'!E:E),3)</f>
        <v>0</v>
      </c>
      <c r="AD914" s="390">
        <f t="shared" si="181"/>
        <v>23.901</v>
      </c>
      <c r="AE914" s="390">
        <f t="shared" si="182"/>
        <v>24.558</v>
      </c>
      <c r="AF914" s="390">
        <f t="shared" si="183"/>
        <v>25.777000000000001</v>
      </c>
      <c r="AG914" s="390">
        <f t="shared" si="184"/>
        <v>25.143999999999998</v>
      </c>
      <c r="AH914" s="390">
        <f t="shared" si="185"/>
        <v>25.056000000000001</v>
      </c>
      <c r="AI914" s="390">
        <f t="shared" si="186"/>
        <v>25.588000000000001</v>
      </c>
      <c r="AJ914" s="390">
        <f t="shared" si="187"/>
        <v>24.870999999999999</v>
      </c>
      <c r="AK914" s="390">
        <f t="shared" si="188"/>
        <v>25.155000000000001</v>
      </c>
      <c r="AL914" s="390">
        <f t="shared" si="189"/>
        <v>25.265000000000001</v>
      </c>
      <c r="AM914" s="390">
        <f t="shared" si="190"/>
        <v>25.146000000000001</v>
      </c>
      <c r="AN914" s="390">
        <f t="shared" si="191"/>
        <v>24.740000000000002</v>
      </c>
      <c r="AO914" s="390">
        <f t="shared" si="192"/>
        <v>25.643000000000001</v>
      </c>
    </row>
    <row r="915" spans="1:41" ht="15" customHeight="1" x14ac:dyDescent="0.25">
      <c r="A915" s="127" t="s">
        <v>3435</v>
      </c>
      <c r="B915" s="125" t="s">
        <v>2077</v>
      </c>
      <c r="C915" s="125" t="s">
        <v>4166</v>
      </c>
      <c r="D915" s="125" t="s">
        <v>3436</v>
      </c>
      <c r="E915" s="125" t="s">
        <v>3289</v>
      </c>
      <c r="F915" s="126">
        <v>28.61</v>
      </c>
      <c r="G915" s="126">
        <v>28.81</v>
      </c>
      <c r="H915" s="126">
        <v>22.89</v>
      </c>
      <c r="I915" s="126"/>
      <c r="J915" s="317"/>
      <c r="K915" s="323">
        <f>ROUND(SUMIF('VGT-Bewegungsdaten'!B:B,A915,'VGT-Bewegungsdaten'!C:C),3)</f>
        <v>0</v>
      </c>
      <c r="L915" s="324">
        <f>ROUND(SUMIF('VGT-Bewegungsdaten'!B:B,$A915,'VGT-Bewegungsdaten'!D:D),2)</f>
        <v>0</v>
      </c>
      <c r="N915" s="376" t="s">
        <v>4930</v>
      </c>
      <c r="O915" s="376" t="s">
        <v>4940</v>
      </c>
      <c r="P915" s="326">
        <f>ROUND(SUMIF('AV-Bewegungsdaten'!B:B,A915,'AV-Bewegungsdaten'!C:C),3)</f>
        <v>0</v>
      </c>
      <c r="Q915" s="324">
        <f>ROUND(SUMIF('AV-Bewegungsdaten'!B:B,$A915,'AV-Bewegungsdaten'!D:D),2)</f>
        <v>0</v>
      </c>
      <c r="T915" s="327"/>
      <c r="U915" s="326">
        <f>ROUND(SUMIF('DV-Bewegungsdaten'!B:B,Kategorien!A915,'DV-Bewegungsdaten'!D:D),3)</f>
        <v>0</v>
      </c>
      <c r="V915" s="324">
        <f>ROUND(SUMIF('DV-Bewegungsdaten'!B:B,Kategorien!A915,'DV-Bewegungsdaten'!E:E),3)</f>
        <v>0</v>
      </c>
      <c r="AD915" s="390">
        <f t="shared" si="181"/>
        <v>23.870999999999999</v>
      </c>
      <c r="AE915" s="390">
        <f t="shared" si="182"/>
        <v>24.527999999999999</v>
      </c>
      <c r="AF915" s="390">
        <f t="shared" si="183"/>
        <v>25.747</v>
      </c>
      <c r="AG915" s="390">
        <f t="shared" si="184"/>
        <v>25.113999999999997</v>
      </c>
      <c r="AH915" s="390">
        <f t="shared" si="185"/>
        <v>25.026</v>
      </c>
      <c r="AI915" s="390">
        <f t="shared" si="186"/>
        <v>25.558</v>
      </c>
      <c r="AJ915" s="390">
        <f t="shared" si="187"/>
        <v>24.840999999999998</v>
      </c>
      <c r="AK915" s="390">
        <f t="shared" si="188"/>
        <v>25.125</v>
      </c>
      <c r="AL915" s="390">
        <f t="shared" si="189"/>
        <v>25.234999999999999</v>
      </c>
      <c r="AM915" s="390">
        <f t="shared" si="190"/>
        <v>25.116</v>
      </c>
      <c r="AN915" s="390">
        <f t="shared" si="191"/>
        <v>24.71</v>
      </c>
      <c r="AO915" s="390">
        <f t="shared" si="192"/>
        <v>25.613</v>
      </c>
    </row>
    <row r="916" spans="1:41" ht="15" customHeight="1" x14ac:dyDescent="0.25">
      <c r="A916" s="127" t="s">
        <v>4198</v>
      </c>
      <c r="B916" s="125" t="s">
        <v>2077</v>
      </c>
      <c r="C916" s="125" t="s">
        <v>4166</v>
      </c>
      <c r="D916" s="125" t="s">
        <v>4199</v>
      </c>
      <c r="E916" s="125" t="s">
        <v>4051</v>
      </c>
      <c r="F916" s="126">
        <v>28.58</v>
      </c>
      <c r="G916" s="126">
        <v>28.779999999999998</v>
      </c>
      <c r="H916" s="126">
        <v>22.86</v>
      </c>
      <c r="I916" s="126"/>
      <c r="J916" s="317"/>
      <c r="K916" s="323">
        <f>ROUND(SUMIF('VGT-Bewegungsdaten'!B:B,A916,'VGT-Bewegungsdaten'!C:C),3)</f>
        <v>0</v>
      </c>
      <c r="L916" s="324">
        <f>ROUND(SUMIF('VGT-Bewegungsdaten'!B:B,$A916,'VGT-Bewegungsdaten'!D:D),2)</f>
        <v>0</v>
      </c>
      <c r="N916" s="376" t="s">
        <v>4930</v>
      </c>
      <c r="O916" s="376" t="s">
        <v>4940</v>
      </c>
      <c r="P916" s="326">
        <f>ROUND(SUMIF('AV-Bewegungsdaten'!B:B,A916,'AV-Bewegungsdaten'!C:C),3)</f>
        <v>0</v>
      </c>
      <c r="Q916" s="324">
        <f>ROUND(SUMIF('AV-Bewegungsdaten'!B:B,$A916,'AV-Bewegungsdaten'!D:D),2)</f>
        <v>0</v>
      </c>
      <c r="T916" s="327"/>
      <c r="U916" s="326">
        <f>ROUND(SUMIF('DV-Bewegungsdaten'!B:B,Kategorien!A916,'DV-Bewegungsdaten'!D:D),3)</f>
        <v>0</v>
      </c>
      <c r="V916" s="324">
        <f>ROUND(SUMIF('DV-Bewegungsdaten'!B:B,Kategorien!A916,'DV-Bewegungsdaten'!E:E),3)</f>
        <v>0</v>
      </c>
      <c r="AD916" s="390">
        <f t="shared" si="181"/>
        <v>23.840999999999998</v>
      </c>
      <c r="AE916" s="390">
        <f t="shared" si="182"/>
        <v>24.497999999999998</v>
      </c>
      <c r="AF916" s="390">
        <f t="shared" si="183"/>
        <v>25.716999999999999</v>
      </c>
      <c r="AG916" s="390">
        <f t="shared" si="184"/>
        <v>25.083999999999996</v>
      </c>
      <c r="AH916" s="390">
        <f t="shared" si="185"/>
        <v>24.995999999999999</v>
      </c>
      <c r="AI916" s="390">
        <f t="shared" si="186"/>
        <v>25.527999999999999</v>
      </c>
      <c r="AJ916" s="390">
        <f t="shared" si="187"/>
        <v>24.810999999999996</v>
      </c>
      <c r="AK916" s="390">
        <f t="shared" si="188"/>
        <v>25.094999999999999</v>
      </c>
      <c r="AL916" s="390">
        <f t="shared" si="189"/>
        <v>25.204999999999998</v>
      </c>
      <c r="AM916" s="390">
        <f t="shared" si="190"/>
        <v>25.085999999999999</v>
      </c>
      <c r="AN916" s="390">
        <f t="shared" si="191"/>
        <v>24.68</v>
      </c>
      <c r="AO916" s="390">
        <f t="shared" si="192"/>
        <v>25.582999999999998</v>
      </c>
    </row>
    <row r="917" spans="1:41" ht="15" customHeight="1" x14ac:dyDescent="0.25">
      <c r="A917" s="127" t="s">
        <v>1930</v>
      </c>
      <c r="B917" s="125" t="s">
        <v>2077</v>
      </c>
      <c r="C917" s="125" t="s">
        <v>4166</v>
      </c>
      <c r="D917" s="125" t="s">
        <v>1931</v>
      </c>
      <c r="E917" s="125" t="s">
        <v>2452</v>
      </c>
      <c r="F917" s="126">
        <v>22.67</v>
      </c>
      <c r="G917" s="126">
        <v>22.87</v>
      </c>
      <c r="H917" s="126">
        <v>18.14</v>
      </c>
      <c r="I917" s="126"/>
      <c r="J917" s="317"/>
      <c r="K917" s="323">
        <f>ROUND(SUMIF('VGT-Bewegungsdaten'!B:B,A917,'VGT-Bewegungsdaten'!C:C),3)</f>
        <v>0</v>
      </c>
      <c r="L917" s="324">
        <f>ROUND(SUMIF('VGT-Bewegungsdaten'!B:B,$A917,'VGT-Bewegungsdaten'!D:D),2)</f>
        <v>0</v>
      </c>
      <c r="N917" s="376" t="s">
        <v>4930</v>
      </c>
      <c r="O917" s="376" t="s">
        <v>4940</v>
      </c>
      <c r="P917" s="326">
        <f>ROUND(SUMIF('AV-Bewegungsdaten'!B:B,A917,'AV-Bewegungsdaten'!C:C),3)</f>
        <v>0</v>
      </c>
      <c r="Q917" s="324">
        <f>ROUND(SUMIF('AV-Bewegungsdaten'!B:B,$A917,'AV-Bewegungsdaten'!D:D),2)</f>
        <v>0</v>
      </c>
      <c r="T917" s="327"/>
      <c r="U917" s="326">
        <f>ROUND(SUMIF('DV-Bewegungsdaten'!B:B,Kategorien!A917,'DV-Bewegungsdaten'!D:D),3)</f>
        <v>0</v>
      </c>
      <c r="V917" s="324">
        <f>ROUND(SUMIF('DV-Bewegungsdaten'!B:B,Kategorien!A917,'DV-Bewegungsdaten'!E:E),3)</f>
        <v>0</v>
      </c>
      <c r="AD917" s="390">
        <f t="shared" si="181"/>
        <v>17.931000000000001</v>
      </c>
      <c r="AE917" s="390">
        <f t="shared" si="182"/>
        <v>18.588000000000001</v>
      </c>
      <c r="AF917" s="390">
        <f t="shared" si="183"/>
        <v>19.807000000000002</v>
      </c>
      <c r="AG917" s="390">
        <f t="shared" si="184"/>
        <v>19.173999999999999</v>
      </c>
      <c r="AH917" s="390">
        <f t="shared" si="185"/>
        <v>19.086000000000002</v>
      </c>
      <c r="AI917" s="390">
        <f t="shared" si="186"/>
        <v>19.618000000000002</v>
      </c>
      <c r="AJ917" s="390">
        <f t="shared" si="187"/>
        <v>18.901</v>
      </c>
      <c r="AK917" s="390">
        <f t="shared" si="188"/>
        <v>19.185000000000002</v>
      </c>
      <c r="AL917" s="390">
        <f t="shared" si="189"/>
        <v>19.295000000000002</v>
      </c>
      <c r="AM917" s="390">
        <f t="shared" si="190"/>
        <v>19.176000000000002</v>
      </c>
      <c r="AN917" s="390">
        <f t="shared" si="191"/>
        <v>18.770000000000003</v>
      </c>
      <c r="AO917" s="390">
        <f t="shared" si="192"/>
        <v>19.673000000000002</v>
      </c>
    </row>
    <row r="918" spans="1:41" ht="15" customHeight="1" x14ac:dyDescent="0.25">
      <c r="A918" s="127" t="s">
        <v>1932</v>
      </c>
      <c r="B918" s="125" t="s">
        <v>2077</v>
      </c>
      <c r="C918" s="125" t="s">
        <v>4166</v>
      </c>
      <c r="D918" s="125" t="s">
        <v>1933</v>
      </c>
      <c r="E918" s="125" t="s">
        <v>2455</v>
      </c>
      <c r="F918" s="126">
        <v>24.67</v>
      </c>
      <c r="G918" s="126">
        <v>24.87</v>
      </c>
      <c r="H918" s="126">
        <v>19.739999999999998</v>
      </c>
      <c r="I918" s="126"/>
      <c r="J918" s="317"/>
      <c r="K918" s="323">
        <f>ROUND(SUMIF('VGT-Bewegungsdaten'!B:B,A918,'VGT-Bewegungsdaten'!C:C),3)</f>
        <v>0</v>
      </c>
      <c r="L918" s="324">
        <f>ROUND(SUMIF('VGT-Bewegungsdaten'!B:B,$A918,'VGT-Bewegungsdaten'!D:D),2)</f>
        <v>0</v>
      </c>
      <c r="N918" s="376" t="s">
        <v>4930</v>
      </c>
      <c r="O918" s="376" t="s">
        <v>4940</v>
      </c>
      <c r="P918" s="326">
        <f>ROUND(SUMIF('AV-Bewegungsdaten'!B:B,A918,'AV-Bewegungsdaten'!C:C),3)</f>
        <v>0</v>
      </c>
      <c r="Q918" s="324">
        <f>ROUND(SUMIF('AV-Bewegungsdaten'!B:B,$A918,'AV-Bewegungsdaten'!D:D),2)</f>
        <v>0</v>
      </c>
      <c r="T918" s="327"/>
      <c r="U918" s="326">
        <f>ROUND(SUMIF('DV-Bewegungsdaten'!B:B,Kategorien!A918,'DV-Bewegungsdaten'!D:D),3)</f>
        <v>0</v>
      </c>
      <c r="V918" s="324">
        <f>ROUND(SUMIF('DV-Bewegungsdaten'!B:B,Kategorien!A918,'DV-Bewegungsdaten'!E:E),3)</f>
        <v>0</v>
      </c>
      <c r="AD918" s="390">
        <f t="shared" si="181"/>
        <v>19.931000000000001</v>
      </c>
      <c r="AE918" s="390">
        <f t="shared" si="182"/>
        <v>20.588000000000001</v>
      </c>
      <c r="AF918" s="390">
        <f t="shared" si="183"/>
        <v>21.807000000000002</v>
      </c>
      <c r="AG918" s="390">
        <f t="shared" si="184"/>
        <v>21.173999999999999</v>
      </c>
      <c r="AH918" s="390">
        <f t="shared" si="185"/>
        <v>21.086000000000002</v>
      </c>
      <c r="AI918" s="390">
        <f t="shared" si="186"/>
        <v>21.618000000000002</v>
      </c>
      <c r="AJ918" s="390">
        <f t="shared" si="187"/>
        <v>20.901</v>
      </c>
      <c r="AK918" s="390">
        <f t="shared" si="188"/>
        <v>21.185000000000002</v>
      </c>
      <c r="AL918" s="390">
        <f t="shared" si="189"/>
        <v>21.295000000000002</v>
      </c>
      <c r="AM918" s="390">
        <f t="shared" si="190"/>
        <v>21.176000000000002</v>
      </c>
      <c r="AN918" s="390">
        <f t="shared" si="191"/>
        <v>20.770000000000003</v>
      </c>
      <c r="AO918" s="390">
        <f t="shared" si="192"/>
        <v>21.673000000000002</v>
      </c>
    </row>
    <row r="919" spans="1:41" ht="15" customHeight="1" x14ac:dyDescent="0.25">
      <c r="A919" s="127" t="s">
        <v>1934</v>
      </c>
      <c r="B919" s="125" t="s">
        <v>2077</v>
      </c>
      <c r="C919" s="125" t="s">
        <v>4166</v>
      </c>
      <c r="D919" s="125" t="s">
        <v>1935</v>
      </c>
      <c r="E919" s="125" t="s">
        <v>1538</v>
      </c>
      <c r="F919" s="126">
        <v>25.67</v>
      </c>
      <c r="G919" s="126">
        <v>25.87</v>
      </c>
      <c r="H919" s="126">
        <v>20.54</v>
      </c>
      <c r="I919" s="126"/>
      <c r="J919" s="317"/>
      <c r="K919" s="323">
        <f>ROUND(SUMIF('VGT-Bewegungsdaten'!B:B,A919,'VGT-Bewegungsdaten'!C:C),3)</f>
        <v>0</v>
      </c>
      <c r="L919" s="324">
        <f>ROUND(SUMIF('VGT-Bewegungsdaten'!B:B,$A919,'VGT-Bewegungsdaten'!D:D),2)</f>
        <v>0</v>
      </c>
      <c r="N919" s="376" t="s">
        <v>4930</v>
      </c>
      <c r="O919" s="376" t="s">
        <v>4940</v>
      </c>
      <c r="P919" s="326">
        <f>ROUND(SUMIF('AV-Bewegungsdaten'!B:B,A919,'AV-Bewegungsdaten'!C:C),3)</f>
        <v>0</v>
      </c>
      <c r="Q919" s="324">
        <f>ROUND(SUMIF('AV-Bewegungsdaten'!B:B,$A919,'AV-Bewegungsdaten'!D:D),2)</f>
        <v>0</v>
      </c>
      <c r="T919" s="327"/>
      <c r="U919" s="326">
        <f>ROUND(SUMIF('DV-Bewegungsdaten'!B:B,Kategorien!A919,'DV-Bewegungsdaten'!D:D),3)</f>
        <v>0</v>
      </c>
      <c r="V919" s="324">
        <f>ROUND(SUMIF('DV-Bewegungsdaten'!B:B,Kategorien!A919,'DV-Bewegungsdaten'!E:E),3)</f>
        <v>0</v>
      </c>
      <c r="AD919" s="390">
        <f t="shared" si="181"/>
        <v>20.931000000000001</v>
      </c>
      <c r="AE919" s="390">
        <f t="shared" si="182"/>
        <v>21.588000000000001</v>
      </c>
      <c r="AF919" s="390">
        <f t="shared" si="183"/>
        <v>22.807000000000002</v>
      </c>
      <c r="AG919" s="390">
        <f t="shared" si="184"/>
        <v>22.173999999999999</v>
      </c>
      <c r="AH919" s="390">
        <f t="shared" si="185"/>
        <v>22.086000000000002</v>
      </c>
      <c r="AI919" s="390">
        <f t="shared" si="186"/>
        <v>22.618000000000002</v>
      </c>
      <c r="AJ919" s="390">
        <f t="shared" si="187"/>
        <v>21.901</v>
      </c>
      <c r="AK919" s="390">
        <f t="shared" si="188"/>
        <v>22.185000000000002</v>
      </c>
      <c r="AL919" s="390">
        <f t="shared" si="189"/>
        <v>22.295000000000002</v>
      </c>
      <c r="AM919" s="390">
        <f t="shared" si="190"/>
        <v>22.176000000000002</v>
      </c>
      <c r="AN919" s="390">
        <f t="shared" si="191"/>
        <v>21.770000000000003</v>
      </c>
      <c r="AO919" s="390">
        <f t="shared" si="192"/>
        <v>22.673000000000002</v>
      </c>
    </row>
    <row r="920" spans="1:41" ht="15" customHeight="1" x14ac:dyDescent="0.25">
      <c r="A920" s="127" t="s">
        <v>1936</v>
      </c>
      <c r="B920" s="125" t="s">
        <v>2077</v>
      </c>
      <c r="C920" s="125" t="s">
        <v>4166</v>
      </c>
      <c r="D920" s="125" t="s">
        <v>1937</v>
      </c>
      <c r="E920" s="125" t="s">
        <v>1541</v>
      </c>
      <c r="F920" s="126">
        <v>25.67</v>
      </c>
      <c r="G920" s="126">
        <v>25.87</v>
      </c>
      <c r="H920" s="126">
        <v>20.54</v>
      </c>
      <c r="I920" s="126"/>
      <c r="J920" s="317"/>
      <c r="K920" s="323">
        <f>ROUND(SUMIF('VGT-Bewegungsdaten'!B:B,A920,'VGT-Bewegungsdaten'!C:C),3)</f>
        <v>0</v>
      </c>
      <c r="L920" s="324">
        <f>ROUND(SUMIF('VGT-Bewegungsdaten'!B:B,$A920,'VGT-Bewegungsdaten'!D:D),2)</f>
        <v>0</v>
      </c>
      <c r="N920" s="376" t="s">
        <v>4930</v>
      </c>
      <c r="O920" s="376" t="s">
        <v>4940</v>
      </c>
      <c r="P920" s="326">
        <f>ROUND(SUMIF('AV-Bewegungsdaten'!B:B,A920,'AV-Bewegungsdaten'!C:C),3)</f>
        <v>0</v>
      </c>
      <c r="Q920" s="324">
        <f>ROUND(SUMIF('AV-Bewegungsdaten'!B:B,$A920,'AV-Bewegungsdaten'!D:D),2)</f>
        <v>0</v>
      </c>
      <c r="T920" s="327"/>
      <c r="U920" s="326">
        <f>ROUND(SUMIF('DV-Bewegungsdaten'!B:B,Kategorien!A920,'DV-Bewegungsdaten'!D:D),3)</f>
        <v>0</v>
      </c>
      <c r="V920" s="324">
        <f>ROUND(SUMIF('DV-Bewegungsdaten'!B:B,Kategorien!A920,'DV-Bewegungsdaten'!E:E),3)</f>
        <v>0</v>
      </c>
      <c r="AD920" s="390">
        <f t="shared" si="181"/>
        <v>20.931000000000001</v>
      </c>
      <c r="AE920" s="390">
        <f t="shared" si="182"/>
        <v>21.588000000000001</v>
      </c>
      <c r="AF920" s="390">
        <f t="shared" si="183"/>
        <v>22.807000000000002</v>
      </c>
      <c r="AG920" s="390">
        <f t="shared" si="184"/>
        <v>22.173999999999999</v>
      </c>
      <c r="AH920" s="390">
        <f t="shared" si="185"/>
        <v>22.086000000000002</v>
      </c>
      <c r="AI920" s="390">
        <f t="shared" si="186"/>
        <v>22.618000000000002</v>
      </c>
      <c r="AJ920" s="390">
        <f t="shared" si="187"/>
        <v>21.901</v>
      </c>
      <c r="AK920" s="390">
        <f t="shared" si="188"/>
        <v>22.185000000000002</v>
      </c>
      <c r="AL920" s="390">
        <f t="shared" si="189"/>
        <v>22.295000000000002</v>
      </c>
      <c r="AM920" s="390">
        <f t="shared" si="190"/>
        <v>22.176000000000002</v>
      </c>
      <c r="AN920" s="390">
        <f t="shared" si="191"/>
        <v>21.770000000000003</v>
      </c>
      <c r="AO920" s="390">
        <f t="shared" si="192"/>
        <v>22.673000000000002</v>
      </c>
    </row>
    <row r="921" spans="1:41" ht="15" customHeight="1" x14ac:dyDescent="0.25">
      <c r="A921" s="127" t="s">
        <v>2693</v>
      </c>
      <c r="B921" s="125" t="s">
        <v>2077</v>
      </c>
      <c r="C921" s="125" t="s">
        <v>4166</v>
      </c>
      <c r="D921" s="125" t="s">
        <v>2694</v>
      </c>
      <c r="E921" s="125" t="s">
        <v>2545</v>
      </c>
      <c r="F921" s="126">
        <v>25.64</v>
      </c>
      <c r="G921" s="126">
        <v>25.84</v>
      </c>
      <c r="H921" s="126">
        <v>20.51</v>
      </c>
      <c r="I921" s="126"/>
      <c r="J921" s="317"/>
      <c r="K921" s="323">
        <f>ROUND(SUMIF('VGT-Bewegungsdaten'!B:B,A921,'VGT-Bewegungsdaten'!C:C),3)</f>
        <v>0</v>
      </c>
      <c r="L921" s="324">
        <f>ROUND(SUMIF('VGT-Bewegungsdaten'!B:B,$A921,'VGT-Bewegungsdaten'!D:D),2)</f>
        <v>0</v>
      </c>
      <c r="N921" s="376" t="s">
        <v>4930</v>
      </c>
      <c r="O921" s="376" t="s">
        <v>4940</v>
      </c>
      <c r="P921" s="326">
        <f>ROUND(SUMIF('AV-Bewegungsdaten'!B:B,A921,'AV-Bewegungsdaten'!C:C),3)</f>
        <v>0</v>
      </c>
      <c r="Q921" s="324">
        <f>ROUND(SUMIF('AV-Bewegungsdaten'!B:B,$A921,'AV-Bewegungsdaten'!D:D),2)</f>
        <v>0</v>
      </c>
      <c r="T921" s="327"/>
      <c r="U921" s="326">
        <f>ROUND(SUMIF('DV-Bewegungsdaten'!B:B,Kategorien!A921,'DV-Bewegungsdaten'!D:D),3)</f>
        <v>0</v>
      </c>
      <c r="V921" s="324">
        <f>ROUND(SUMIF('DV-Bewegungsdaten'!B:B,Kategorien!A921,'DV-Bewegungsdaten'!E:E),3)</f>
        <v>0</v>
      </c>
      <c r="AD921" s="390">
        <f t="shared" si="181"/>
        <v>20.901</v>
      </c>
      <c r="AE921" s="390">
        <f t="shared" si="182"/>
        <v>21.558</v>
      </c>
      <c r="AF921" s="390">
        <f t="shared" si="183"/>
        <v>22.777000000000001</v>
      </c>
      <c r="AG921" s="390">
        <f t="shared" si="184"/>
        <v>22.143999999999998</v>
      </c>
      <c r="AH921" s="390">
        <f t="shared" si="185"/>
        <v>22.056000000000001</v>
      </c>
      <c r="AI921" s="390">
        <f t="shared" si="186"/>
        <v>22.588000000000001</v>
      </c>
      <c r="AJ921" s="390">
        <f t="shared" si="187"/>
        <v>21.870999999999999</v>
      </c>
      <c r="AK921" s="390">
        <f t="shared" si="188"/>
        <v>22.155000000000001</v>
      </c>
      <c r="AL921" s="390">
        <f t="shared" si="189"/>
        <v>22.265000000000001</v>
      </c>
      <c r="AM921" s="390">
        <f t="shared" si="190"/>
        <v>22.146000000000001</v>
      </c>
      <c r="AN921" s="390">
        <f t="shared" si="191"/>
        <v>21.740000000000002</v>
      </c>
      <c r="AO921" s="390">
        <f t="shared" si="192"/>
        <v>22.643000000000001</v>
      </c>
    </row>
    <row r="922" spans="1:41" ht="15" customHeight="1" x14ac:dyDescent="0.25">
      <c r="A922" s="127" t="s">
        <v>3437</v>
      </c>
      <c r="B922" s="125" t="s">
        <v>2077</v>
      </c>
      <c r="C922" s="125" t="s">
        <v>4166</v>
      </c>
      <c r="D922" s="125" t="s">
        <v>3438</v>
      </c>
      <c r="E922" s="125" t="s">
        <v>3289</v>
      </c>
      <c r="F922" s="126">
        <v>25.61</v>
      </c>
      <c r="G922" s="126">
        <v>25.81</v>
      </c>
      <c r="H922" s="126">
        <v>20.49</v>
      </c>
      <c r="I922" s="126"/>
      <c r="J922" s="317"/>
      <c r="K922" s="323">
        <f>ROUND(SUMIF('VGT-Bewegungsdaten'!B:B,A922,'VGT-Bewegungsdaten'!C:C),3)</f>
        <v>0</v>
      </c>
      <c r="L922" s="324">
        <f>ROUND(SUMIF('VGT-Bewegungsdaten'!B:B,$A922,'VGT-Bewegungsdaten'!D:D),2)</f>
        <v>0</v>
      </c>
      <c r="N922" s="376" t="s">
        <v>4930</v>
      </c>
      <c r="O922" s="376" t="s">
        <v>4940</v>
      </c>
      <c r="P922" s="326">
        <f>ROUND(SUMIF('AV-Bewegungsdaten'!B:B,A922,'AV-Bewegungsdaten'!C:C),3)</f>
        <v>0</v>
      </c>
      <c r="Q922" s="324">
        <f>ROUND(SUMIF('AV-Bewegungsdaten'!B:B,$A922,'AV-Bewegungsdaten'!D:D),2)</f>
        <v>0</v>
      </c>
      <c r="T922" s="327"/>
      <c r="U922" s="326">
        <f>ROUND(SUMIF('DV-Bewegungsdaten'!B:B,Kategorien!A922,'DV-Bewegungsdaten'!D:D),3)</f>
        <v>0</v>
      </c>
      <c r="V922" s="324">
        <f>ROUND(SUMIF('DV-Bewegungsdaten'!B:B,Kategorien!A922,'DV-Bewegungsdaten'!E:E),3)</f>
        <v>0</v>
      </c>
      <c r="AD922" s="390">
        <f t="shared" si="181"/>
        <v>20.870999999999999</v>
      </c>
      <c r="AE922" s="390">
        <f t="shared" si="182"/>
        <v>21.527999999999999</v>
      </c>
      <c r="AF922" s="390">
        <f t="shared" si="183"/>
        <v>22.747</v>
      </c>
      <c r="AG922" s="390">
        <f t="shared" si="184"/>
        <v>22.113999999999997</v>
      </c>
      <c r="AH922" s="390">
        <f t="shared" si="185"/>
        <v>22.026</v>
      </c>
      <c r="AI922" s="390">
        <f t="shared" si="186"/>
        <v>22.558</v>
      </c>
      <c r="AJ922" s="390">
        <f t="shared" si="187"/>
        <v>21.840999999999998</v>
      </c>
      <c r="AK922" s="390">
        <f t="shared" si="188"/>
        <v>22.125</v>
      </c>
      <c r="AL922" s="390">
        <f t="shared" si="189"/>
        <v>22.234999999999999</v>
      </c>
      <c r="AM922" s="390">
        <f t="shared" si="190"/>
        <v>22.116</v>
      </c>
      <c r="AN922" s="390">
        <f t="shared" si="191"/>
        <v>21.71</v>
      </c>
      <c r="AO922" s="390">
        <f t="shared" si="192"/>
        <v>22.613</v>
      </c>
    </row>
    <row r="923" spans="1:41" ht="15" customHeight="1" x14ac:dyDescent="0.25">
      <c r="A923" s="127" t="s">
        <v>4200</v>
      </c>
      <c r="B923" s="125" t="s">
        <v>2077</v>
      </c>
      <c r="C923" s="125" t="s">
        <v>4166</v>
      </c>
      <c r="D923" s="125" t="s">
        <v>4201</v>
      </c>
      <c r="E923" s="125" t="s">
        <v>4051</v>
      </c>
      <c r="F923" s="126">
        <v>25.58</v>
      </c>
      <c r="G923" s="126">
        <v>25.779999999999998</v>
      </c>
      <c r="H923" s="126">
        <v>20.46</v>
      </c>
      <c r="I923" s="126"/>
      <c r="J923" s="317"/>
      <c r="K923" s="323">
        <f>ROUND(SUMIF('VGT-Bewegungsdaten'!B:B,A923,'VGT-Bewegungsdaten'!C:C),3)</f>
        <v>0</v>
      </c>
      <c r="L923" s="324">
        <f>ROUND(SUMIF('VGT-Bewegungsdaten'!B:B,$A923,'VGT-Bewegungsdaten'!D:D),2)</f>
        <v>0</v>
      </c>
      <c r="N923" s="376" t="s">
        <v>4930</v>
      </c>
      <c r="O923" s="376" t="s">
        <v>4940</v>
      </c>
      <c r="P923" s="326">
        <f>ROUND(SUMIF('AV-Bewegungsdaten'!B:B,A923,'AV-Bewegungsdaten'!C:C),3)</f>
        <v>0</v>
      </c>
      <c r="Q923" s="324">
        <f>ROUND(SUMIF('AV-Bewegungsdaten'!B:B,$A923,'AV-Bewegungsdaten'!D:D),2)</f>
        <v>0</v>
      </c>
      <c r="T923" s="327"/>
      <c r="U923" s="326">
        <f>ROUND(SUMIF('DV-Bewegungsdaten'!B:B,Kategorien!A923,'DV-Bewegungsdaten'!D:D),3)</f>
        <v>0</v>
      </c>
      <c r="V923" s="324">
        <f>ROUND(SUMIF('DV-Bewegungsdaten'!B:B,Kategorien!A923,'DV-Bewegungsdaten'!E:E),3)</f>
        <v>0</v>
      </c>
      <c r="AD923" s="390">
        <f t="shared" si="181"/>
        <v>20.840999999999998</v>
      </c>
      <c r="AE923" s="390">
        <f t="shared" si="182"/>
        <v>21.497999999999998</v>
      </c>
      <c r="AF923" s="390">
        <f t="shared" si="183"/>
        <v>22.716999999999999</v>
      </c>
      <c r="AG923" s="390">
        <f t="shared" si="184"/>
        <v>22.083999999999996</v>
      </c>
      <c r="AH923" s="390">
        <f t="shared" si="185"/>
        <v>21.995999999999999</v>
      </c>
      <c r="AI923" s="390">
        <f t="shared" si="186"/>
        <v>22.527999999999999</v>
      </c>
      <c r="AJ923" s="390">
        <f t="shared" si="187"/>
        <v>21.810999999999996</v>
      </c>
      <c r="AK923" s="390">
        <f t="shared" si="188"/>
        <v>22.094999999999999</v>
      </c>
      <c r="AL923" s="390">
        <f t="shared" si="189"/>
        <v>22.204999999999998</v>
      </c>
      <c r="AM923" s="390">
        <f t="shared" si="190"/>
        <v>22.085999999999999</v>
      </c>
      <c r="AN923" s="390">
        <f t="shared" si="191"/>
        <v>21.68</v>
      </c>
      <c r="AO923" s="390">
        <f t="shared" si="192"/>
        <v>22.582999999999998</v>
      </c>
    </row>
    <row r="924" spans="1:41" ht="15" customHeight="1" x14ac:dyDescent="0.25">
      <c r="A924" s="127" t="s">
        <v>1938</v>
      </c>
      <c r="B924" s="125" t="s">
        <v>2077</v>
      </c>
      <c r="C924" s="125" t="s">
        <v>4166</v>
      </c>
      <c r="D924" s="125" t="s">
        <v>1939</v>
      </c>
      <c r="E924" s="125" t="s">
        <v>2452</v>
      </c>
      <c r="F924" s="126">
        <v>23.67</v>
      </c>
      <c r="G924" s="126">
        <v>23.87</v>
      </c>
      <c r="H924" s="126">
        <v>18.940000000000001</v>
      </c>
      <c r="I924" s="126"/>
      <c r="J924" s="317"/>
      <c r="K924" s="323">
        <f>ROUND(SUMIF('VGT-Bewegungsdaten'!B:B,A924,'VGT-Bewegungsdaten'!C:C),3)</f>
        <v>0</v>
      </c>
      <c r="L924" s="324">
        <f>ROUND(SUMIF('VGT-Bewegungsdaten'!B:B,$A924,'VGT-Bewegungsdaten'!D:D),2)</f>
        <v>0</v>
      </c>
      <c r="N924" s="376" t="s">
        <v>4930</v>
      </c>
      <c r="O924" s="376" t="s">
        <v>4940</v>
      </c>
      <c r="P924" s="326">
        <f>ROUND(SUMIF('AV-Bewegungsdaten'!B:B,A924,'AV-Bewegungsdaten'!C:C),3)</f>
        <v>0</v>
      </c>
      <c r="Q924" s="324">
        <f>ROUND(SUMIF('AV-Bewegungsdaten'!B:B,$A924,'AV-Bewegungsdaten'!D:D),2)</f>
        <v>0</v>
      </c>
      <c r="T924" s="327"/>
      <c r="U924" s="326">
        <f>ROUND(SUMIF('DV-Bewegungsdaten'!B:B,Kategorien!A924,'DV-Bewegungsdaten'!D:D),3)</f>
        <v>0</v>
      </c>
      <c r="V924" s="324">
        <f>ROUND(SUMIF('DV-Bewegungsdaten'!B:B,Kategorien!A924,'DV-Bewegungsdaten'!E:E),3)</f>
        <v>0</v>
      </c>
      <c r="AD924" s="390">
        <f t="shared" si="181"/>
        <v>18.931000000000001</v>
      </c>
      <c r="AE924" s="390">
        <f t="shared" si="182"/>
        <v>19.588000000000001</v>
      </c>
      <c r="AF924" s="390">
        <f t="shared" si="183"/>
        <v>20.807000000000002</v>
      </c>
      <c r="AG924" s="390">
        <f t="shared" si="184"/>
        <v>20.173999999999999</v>
      </c>
      <c r="AH924" s="390">
        <f t="shared" si="185"/>
        <v>20.086000000000002</v>
      </c>
      <c r="AI924" s="390">
        <f t="shared" si="186"/>
        <v>20.618000000000002</v>
      </c>
      <c r="AJ924" s="390">
        <f t="shared" si="187"/>
        <v>19.901</v>
      </c>
      <c r="AK924" s="390">
        <f t="shared" si="188"/>
        <v>20.185000000000002</v>
      </c>
      <c r="AL924" s="390">
        <f t="shared" si="189"/>
        <v>20.295000000000002</v>
      </c>
      <c r="AM924" s="390">
        <f t="shared" si="190"/>
        <v>20.176000000000002</v>
      </c>
      <c r="AN924" s="390">
        <f t="shared" si="191"/>
        <v>19.770000000000003</v>
      </c>
      <c r="AO924" s="390">
        <f t="shared" si="192"/>
        <v>20.673000000000002</v>
      </c>
    </row>
    <row r="925" spans="1:41" ht="15" customHeight="1" x14ac:dyDescent="0.25">
      <c r="A925" s="127" t="s">
        <v>1940</v>
      </c>
      <c r="B925" s="125" t="s">
        <v>2077</v>
      </c>
      <c r="C925" s="125" t="s">
        <v>4166</v>
      </c>
      <c r="D925" s="125" t="s">
        <v>1941</v>
      </c>
      <c r="E925" s="125" t="s">
        <v>2455</v>
      </c>
      <c r="F925" s="126">
        <v>25.67</v>
      </c>
      <c r="G925" s="126">
        <v>25.87</v>
      </c>
      <c r="H925" s="126">
        <v>20.54</v>
      </c>
      <c r="I925" s="126"/>
      <c r="J925" s="317"/>
      <c r="K925" s="323">
        <f>ROUND(SUMIF('VGT-Bewegungsdaten'!B:B,A925,'VGT-Bewegungsdaten'!C:C),3)</f>
        <v>0</v>
      </c>
      <c r="L925" s="324">
        <f>ROUND(SUMIF('VGT-Bewegungsdaten'!B:B,$A925,'VGT-Bewegungsdaten'!D:D),2)</f>
        <v>0</v>
      </c>
      <c r="N925" s="376" t="s">
        <v>4930</v>
      </c>
      <c r="O925" s="376" t="s">
        <v>4940</v>
      </c>
      <c r="P925" s="326">
        <f>ROUND(SUMIF('AV-Bewegungsdaten'!B:B,A925,'AV-Bewegungsdaten'!C:C),3)</f>
        <v>0</v>
      </c>
      <c r="Q925" s="324">
        <f>ROUND(SUMIF('AV-Bewegungsdaten'!B:B,$A925,'AV-Bewegungsdaten'!D:D),2)</f>
        <v>0</v>
      </c>
      <c r="T925" s="327"/>
      <c r="U925" s="326">
        <f>ROUND(SUMIF('DV-Bewegungsdaten'!B:B,Kategorien!A925,'DV-Bewegungsdaten'!D:D),3)</f>
        <v>0</v>
      </c>
      <c r="V925" s="324">
        <f>ROUND(SUMIF('DV-Bewegungsdaten'!B:B,Kategorien!A925,'DV-Bewegungsdaten'!E:E),3)</f>
        <v>0</v>
      </c>
      <c r="AD925" s="390">
        <f t="shared" si="181"/>
        <v>20.931000000000001</v>
      </c>
      <c r="AE925" s="390">
        <f t="shared" si="182"/>
        <v>21.588000000000001</v>
      </c>
      <c r="AF925" s="390">
        <f t="shared" si="183"/>
        <v>22.807000000000002</v>
      </c>
      <c r="AG925" s="390">
        <f t="shared" si="184"/>
        <v>22.173999999999999</v>
      </c>
      <c r="AH925" s="390">
        <f t="shared" si="185"/>
        <v>22.086000000000002</v>
      </c>
      <c r="AI925" s="390">
        <f t="shared" si="186"/>
        <v>22.618000000000002</v>
      </c>
      <c r="AJ925" s="390">
        <f t="shared" si="187"/>
        <v>21.901</v>
      </c>
      <c r="AK925" s="390">
        <f t="shared" si="188"/>
        <v>22.185000000000002</v>
      </c>
      <c r="AL925" s="390">
        <f t="shared" si="189"/>
        <v>22.295000000000002</v>
      </c>
      <c r="AM925" s="390">
        <f t="shared" si="190"/>
        <v>22.176000000000002</v>
      </c>
      <c r="AN925" s="390">
        <f t="shared" si="191"/>
        <v>21.770000000000003</v>
      </c>
      <c r="AO925" s="390">
        <f t="shared" si="192"/>
        <v>22.673000000000002</v>
      </c>
    </row>
    <row r="926" spans="1:41" ht="15" customHeight="1" x14ac:dyDescent="0.25">
      <c r="A926" s="127" t="s">
        <v>1942</v>
      </c>
      <c r="B926" s="125" t="s">
        <v>2077</v>
      </c>
      <c r="C926" s="125" t="s">
        <v>4166</v>
      </c>
      <c r="D926" s="125" t="s">
        <v>1943</v>
      </c>
      <c r="E926" s="125" t="s">
        <v>1538</v>
      </c>
      <c r="F926" s="126">
        <v>26.67</v>
      </c>
      <c r="G926" s="126">
        <v>26.87</v>
      </c>
      <c r="H926" s="126">
        <v>21.34</v>
      </c>
      <c r="I926" s="126"/>
      <c r="J926" s="317"/>
      <c r="K926" s="323">
        <f>ROUND(SUMIF('VGT-Bewegungsdaten'!B:B,A926,'VGT-Bewegungsdaten'!C:C),3)</f>
        <v>0</v>
      </c>
      <c r="L926" s="324">
        <f>ROUND(SUMIF('VGT-Bewegungsdaten'!B:B,$A926,'VGT-Bewegungsdaten'!D:D),2)</f>
        <v>0</v>
      </c>
      <c r="N926" s="376" t="s">
        <v>4930</v>
      </c>
      <c r="O926" s="376" t="s">
        <v>4940</v>
      </c>
      <c r="P926" s="326">
        <f>ROUND(SUMIF('AV-Bewegungsdaten'!B:B,A926,'AV-Bewegungsdaten'!C:C),3)</f>
        <v>0</v>
      </c>
      <c r="Q926" s="324">
        <f>ROUND(SUMIF('AV-Bewegungsdaten'!B:B,$A926,'AV-Bewegungsdaten'!D:D),2)</f>
        <v>0</v>
      </c>
      <c r="T926" s="327"/>
      <c r="U926" s="326">
        <f>ROUND(SUMIF('DV-Bewegungsdaten'!B:B,Kategorien!A926,'DV-Bewegungsdaten'!D:D),3)</f>
        <v>0</v>
      </c>
      <c r="V926" s="324">
        <f>ROUND(SUMIF('DV-Bewegungsdaten'!B:B,Kategorien!A926,'DV-Bewegungsdaten'!E:E),3)</f>
        <v>0</v>
      </c>
      <c r="AD926" s="390">
        <f t="shared" si="181"/>
        <v>21.931000000000001</v>
      </c>
      <c r="AE926" s="390">
        <f t="shared" si="182"/>
        <v>22.588000000000001</v>
      </c>
      <c r="AF926" s="390">
        <f t="shared" si="183"/>
        <v>23.807000000000002</v>
      </c>
      <c r="AG926" s="390">
        <f t="shared" si="184"/>
        <v>23.173999999999999</v>
      </c>
      <c r="AH926" s="390">
        <f t="shared" si="185"/>
        <v>23.086000000000002</v>
      </c>
      <c r="AI926" s="390">
        <f t="shared" si="186"/>
        <v>23.618000000000002</v>
      </c>
      <c r="AJ926" s="390">
        <f t="shared" si="187"/>
        <v>22.901</v>
      </c>
      <c r="AK926" s="390">
        <f t="shared" si="188"/>
        <v>23.185000000000002</v>
      </c>
      <c r="AL926" s="390">
        <f t="shared" si="189"/>
        <v>23.295000000000002</v>
      </c>
      <c r="AM926" s="390">
        <f t="shared" si="190"/>
        <v>23.176000000000002</v>
      </c>
      <c r="AN926" s="390">
        <f t="shared" si="191"/>
        <v>22.770000000000003</v>
      </c>
      <c r="AO926" s="390">
        <f t="shared" si="192"/>
        <v>23.673000000000002</v>
      </c>
    </row>
    <row r="927" spans="1:41" ht="15" customHeight="1" x14ac:dyDescent="0.25">
      <c r="A927" s="127" t="s">
        <v>1944</v>
      </c>
      <c r="B927" s="125" t="s">
        <v>2077</v>
      </c>
      <c r="C927" s="125" t="s">
        <v>4166</v>
      </c>
      <c r="D927" s="125" t="s">
        <v>1945</v>
      </c>
      <c r="E927" s="125" t="s">
        <v>1541</v>
      </c>
      <c r="F927" s="126">
        <v>26.67</v>
      </c>
      <c r="G927" s="126">
        <v>26.87</v>
      </c>
      <c r="H927" s="126">
        <v>21.34</v>
      </c>
      <c r="I927" s="126"/>
      <c r="J927" s="317"/>
      <c r="K927" s="323">
        <f>ROUND(SUMIF('VGT-Bewegungsdaten'!B:B,A927,'VGT-Bewegungsdaten'!C:C),3)</f>
        <v>0</v>
      </c>
      <c r="L927" s="324">
        <f>ROUND(SUMIF('VGT-Bewegungsdaten'!B:B,$A927,'VGT-Bewegungsdaten'!D:D),2)</f>
        <v>0</v>
      </c>
      <c r="N927" s="376" t="s">
        <v>4930</v>
      </c>
      <c r="O927" s="376" t="s">
        <v>4940</v>
      </c>
      <c r="P927" s="326">
        <f>ROUND(SUMIF('AV-Bewegungsdaten'!B:B,A927,'AV-Bewegungsdaten'!C:C),3)</f>
        <v>0</v>
      </c>
      <c r="Q927" s="324">
        <f>ROUND(SUMIF('AV-Bewegungsdaten'!B:B,$A927,'AV-Bewegungsdaten'!D:D),2)</f>
        <v>0</v>
      </c>
      <c r="T927" s="327"/>
      <c r="U927" s="326">
        <f>ROUND(SUMIF('DV-Bewegungsdaten'!B:B,Kategorien!A927,'DV-Bewegungsdaten'!D:D),3)</f>
        <v>0</v>
      </c>
      <c r="V927" s="324">
        <f>ROUND(SUMIF('DV-Bewegungsdaten'!B:B,Kategorien!A927,'DV-Bewegungsdaten'!E:E),3)</f>
        <v>0</v>
      </c>
      <c r="AD927" s="390">
        <f t="shared" si="181"/>
        <v>21.931000000000001</v>
      </c>
      <c r="AE927" s="390">
        <f t="shared" si="182"/>
        <v>22.588000000000001</v>
      </c>
      <c r="AF927" s="390">
        <f t="shared" si="183"/>
        <v>23.807000000000002</v>
      </c>
      <c r="AG927" s="390">
        <f t="shared" si="184"/>
        <v>23.173999999999999</v>
      </c>
      <c r="AH927" s="390">
        <f t="shared" si="185"/>
        <v>23.086000000000002</v>
      </c>
      <c r="AI927" s="390">
        <f t="shared" si="186"/>
        <v>23.618000000000002</v>
      </c>
      <c r="AJ927" s="390">
        <f t="shared" si="187"/>
        <v>22.901</v>
      </c>
      <c r="AK927" s="390">
        <f t="shared" si="188"/>
        <v>23.185000000000002</v>
      </c>
      <c r="AL927" s="390">
        <f t="shared" si="189"/>
        <v>23.295000000000002</v>
      </c>
      <c r="AM927" s="390">
        <f t="shared" si="190"/>
        <v>23.176000000000002</v>
      </c>
      <c r="AN927" s="390">
        <f t="shared" si="191"/>
        <v>22.770000000000003</v>
      </c>
      <c r="AO927" s="390">
        <f t="shared" si="192"/>
        <v>23.673000000000002</v>
      </c>
    </row>
    <row r="928" spans="1:41" ht="15" customHeight="1" x14ac:dyDescent="0.25">
      <c r="A928" s="127" t="s">
        <v>2695</v>
      </c>
      <c r="B928" s="125" t="s">
        <v>2077</v>
      </c>
      <c r="C928" s="125" t="s">
        <v>4166</v>
      </c>
      <c r="D928" s="125" t="s">
        <v>2696</v>
      </c>
      <c r="E928" s="125" t="s">
        <v>2545</v>
      </c>
      <c r="F928" s="126">
        <v>26.64</v>
      </c>
      <c r="G928" s="126">
        <v>26.84</v>
      </c>
      <c r="H928" s="126">
        <v>21.31</v>
      </c>
      <c r="I928" s="126"/>
      <c r="J928" s="317"/>
      <c r="K928" s="323">
        <f>ROUND(SUMIF('VGT-Bewegungsdaten'!B:B,A928,'VGT-Bewegungsdaten'!C:C),3)</f>
        <v>0</v>
      </c>
      <c r="L928" s="324">
        <f>ROUND(SUMIF('VGT-Bewegungsdaten'!B:B,$A928,'VGT-Bewegungsdaten'!D:D),2)</f>
        <v>0</v>
      </c>
      <c r="N928" s="376" t="s">
        <v>4930</v>
      </c>
      <c r="O928" s="376" t="s">
        <v>4940</v>
      </c>
      <c r="P928" s="326">
        <f>ROUND(SUMIF('AV-Bewegungsdaten'!B:B,A928,'AV-Bewegungsdaten'!C:C),3)</f>
        <v>0</v>
      </c>
      <c r="Q928" s="324">
        <f>ROUND(SUMIF('AV-Bewegungsdaten'!B:B,$A928,'AV-Bewegungsdaten'!D:D),2)</f>
        <v>0</v>
      </c>
      <c r="T928" s="327"/>
      <c r="U928" s="326">
        <f>ROUND(SUMIF('DV-Bewegungsdaten'!B:B,Kategorien!A928,'DV-Bewegungsdaten'!D:D),3)</f>
        <v>0</v>
      </c>
      <c r="V928" s="324">
        <f>ROUND(SUMIF('DV-Bewegungsdaten'!B:B,Kategorien!A928,'DV-Bewegungsdaten'!E:E),3)</f>
        <v>0</v>
      </c>
      <c r="AD928" s="390">
        <f t="shared" si="181"/>
        <v>21.901</v>
      </c>
      <c r="AE928" s="390">
        <f t="shared" si="182"/>
        <v>22.558</v>
      </c>
      <c r="AF928" s="390">
        <f t="shared" si="183"/>
        <v>23.777000000000001</v>
      </c>
      <c r="AG928" s="390">
        <f t="shared" si="184"/>
        <v>23.143999999999998</v>
      </c>
      <c r="AH928" s="390">
        <f t="shared" si="185"/>
        <v>23.056000000000001</v>
      </c>
      <c r="AI928" s="390">
        <f t="shared" si="186"/>
        <v>23.588000000000001</v>
      </c>
      <c r="AJ928" s="390">
        <f t="shared" si="187"/>
        <v>22.870999999999999</v>
      </c>
      <c r="AK928" s="390">
        <f t="shared" si="188"/>
        <v>23.155000000000001</v>
      </c>
      <c r="AL928" s="390">
        <f t="shared" si="189"/>
        <v>23.265000000000001</v>
      </c>
      <c r="AM928" s="390">
        <f t="shared" si="190"/>
        <v>23.146000000000001</v>
      </c>
      <c r="AN928" s="390">
        <f t="shared" si="191"/>
        <v>22.740000000000002</v>
      </c>
      <c r="AO928" s="390">
        <f t="shared" si="192"/>
        <v>23.643000000000001</v>
      </c>
    </row>
    <row r="929" spans="1:41" ht="15" customHeight="1" x14ac:dyDescent="0.25">
      <c r="A929" s="127" t="s">
        <v>3439</v>
      </c>
      <c r="B929" s="125" t="s">
        <v>2077</v>
      </c>
      <c r="C929" s="125" t="s">
        <v>4166</v>
      </c>
      <c r="D929" s="125" t="s">
        <v>3440</v>
      </c>
      <c r="E929" s="125" t="s">
        <v>3289</v>
      </c>
      <c r="F929" s="126">
        <v>26.61</v>
      </c>
      <c r="G929" s="126">
        <v>26.81</v>
      </c>
      <c r="H929" s="126">
        <v>21.29</v>
      </c>
      <c r="I929" s="126"/>
      <c r="J929" s="317"/>
      <c r="K929" s="323">
        <f>ROUND(SUMIF('VGT-Bewegungsdaten'!B:B,A929,'VGT-Bewegungsdaten'!C:C),3)</f>
        <v>0</v>
      </c>
      <c r="L929" s="324">
        <f>ROUND(SUMIF('VGT-Bewegungsdaten'!B:B,$A929,'VGT-Bewegungsdaten'!D:D),2)</f>
        <v>0</v>
      </c>
      <c r="N929" s="376" t="s">
        <v>4930</v>
      </c>
      <c r="O929" s="376" t="s">
        <v>4940</v>
      </c>
      <c r="P929" s="326">
        <f>ROUND(SUMIF('AV-Bewegungsdaten'!B:B,A929,'AV-Bewegungsdaten'!C:C),3)</f>
        <v>0</v>
      </c>
      <c r="Q929" s="324">
        <f>ROUND(SUMIF('AV-Bewegungsdaten'!B:B,$A929,'AV-Bewegungsdaten'!D:D),2)</f>
        <v>0</v>
      </c>
      <c r="T929" s="327"/>
      <c r="U929" s="326">
        <f>ROUND(SUMIF('DV-Bewegungsdaten'!B:B,Kategorien!A929,'DV-Bewegungsdaten'!D:D),3)</f>
        <v>0</v>
      </c>
      <c r="V929" s="324">
        <f>ROUND(SUMIF('DV-Bewegungsdaten'!B:B,Kategorien!A929,'DV-Bewegungsdaten'!E:E),3)</f>
        <v>0</v>
      </c>
      <c r="AD929" s="390">
        <f t="shared" si="181"/>
        <v>21.870999999999999</v>
      </c>
      <c r="AE929" s="390">
        <f t="shared" si="182"/>
        <v>22.527999999999999</v>
      </c>
      <c r="AF929" s="390">
        <f t="shared" si="183"/>
        <v>23.747</v>
      </c>
      <c r="AG929" s="390">
        <f t="shared" si="184"/>
        <v>23.113999999999997</v>
      </c>
      <c r="AH929" s="390">
        <f t="shared" si="185"/>
        <v>23.026</v>
      </c>
      <c r="AI929" s="390">
        <f t="shared" si="186"/>
        <v>23.558</v>
      </c>
      <c r="AJ929" s="390">
        <f t="shared" si="187"/>
        <v>22.840999999999998</v>
      </c>
      <c r="AK929" s="390">
        <f t="shared" si="188"/>
        <v>23.125</v>
      </c>
      <c r="AL929" s="390">
        <f t="shared" si="189"/>
        <v>23.234999999999999</v>
      </c>
      <c r="AM929" s="390">
        <f t="shared" si="190"/>
        <v>23.116</v>
      </c>
      <c r="AN929" s="390">
        <f t="shared" si="191"/>
        <v>22.71</v>
      </c>
      <c r="AO929" s="390">
        <f t="shared" si="192"/>
        <v>23.613</v>
      </c>
    </row>
    <row r="930" spans="1:41" ht="15" customHeight="1" x14ac:dyDescent="0.25">
      <c r="A930" s="127" t="s">
        <v>4202</v>
      </c>
      <c r="B930" s="125" t="s">
        <v>2077</v>
      </c>
      <c r="C930" s="125" t="s">
        <v>4166</v>
      </c>
      <c r="D930" s="125" t="s">
        <v>4203</v>
      </c>
      <c r="E930" s="125" t="s">
        <v>4051</v>
      </c>
      <c r="F930" s="126">
        <v>26.58</v>
      </c>
      <c r="G930" s="126">
        <v>26.779999999999998</v>
      </c>
      <c r="H930" s="126">
        <v>21.26</v>
      </c>
      <c r="I930" s="126"/>
      <c r="J930" s="317"/>
      <c r="K930" s="323">
        <f>ROUND(SUMIF('VGT-Bewegungsdaten'!B:B,A930,'VGT-Bewegungsdaten'!C:C),3)</f>
        <v>0</v>
      </c>
      <c r="L930" s="324">
        <f>ROUND(SUMIF('VGT-Bewegungsdaten'!B:B,$A930,'VGT-Bewegungsdaten'!D:D),2)</f>
        <v>0</v>
      </c>
      <c r="N930" s="376" t="s">
        <v>4930</v>
      </c>
      <c r="O930" s="376" t="s">
        <v>4940</v>
      </c>
      <c r="P930" s="326">
        <f>ROUND(SUMIF('AV-Bewegungsdaten'!B:B,A930,'AV-Bewegungsdaten'!C:C),3)</f>
        <v>0</v>
      </c>
      <c r="Q930" s="324">
        <f>ROUND(SUMIF('AV-Bewegungsdaten'!B:B,$A930,'AV-Bewegungsdaten'!D:D),2)</f>
        <v>0</v>
      </c>
      <c r="T930" s="327"/>
      <c r="U930" s="326">
        <f>ROUND(SUMIF('DV-Bewegungsdaten'!B:B,Kategorien!A930,'DV-Bewegungsdaten'!D:D),3)</f>
        <v>0</v>
      </c>
      <c r="V930" s="324">
        <f>ROUND(SUMIF('DV-Bewegungsdaten'!B:B,Kategorien!A930,'DV-Bewegungsdaten'!E:E),3)</f>
        <v>0</v>
      </c>
      <c r="AD930" s="390">
        <f t="shared" si="181"/>
        <v>21.840999999999998</v>
      </c>
      <c r="AE930" s="390">
        <f t="shared" si="182"/>
        <v>22.497999999999998</v>
      </c>
      <c r="AF930" s="390">
        <f t="shared" si="183"/>
        <v>23.716999999999999</v>
      </c>
      <c r="AG930" s="390">
        <f t="shared" si="184"/>
        <v>23.083999999999996</v>
      </c>
      <c r="AH930" s="390">
        <f t="shared" si="185"/>
        <v>22.995999999999999</v>
      </c>
      <c r="AI930" s="390">
        <f t="shared" si="186"/>
        <v>23.527999999999999</v>
      </c>
      <c r="AJ930" s="390">
        <f t="shared" si="187"/>
        <v>22.810999999999996</v>
      </c>
      <c r="AK930" s="390">
        <f t="shared" si="188"/>
        <v>23.094999999999999</v>
      </c>
      <c r="AL930" s="390">
        <f t="shared" si="189"/>
        <v>23.204999999999998</v>
      </c>
      <c r="AM930" s="390">
        <f t="shared" si="190"/>
        <v>23.085999999999999</v>
      </c>
      <c r="AN930" s="390">
        <f t="shared" si="191"/>
        <v>22.68</v>
      </c>
      <c r="AO930" s="390">
        <f t="shared" si="192"/>
        <v>23.582999999999998</v>
      </c>
    </row>
    <row r="931" spans="1:41" ht="15" customHeight="1" x14ac:dyDescent="0.25">
      <c r="A931" s="127" t="s">
        <v>1946</v>
      </c>
      <c r="B931" s="125" t="s">
        <v>2077</v>
      </c>
      <c r="C931" s="125" t="s">
        <v>4166</v>
      </c>
      <c r="D931" s="125" t="s">
        <v>1947</v>
      </c>
      <c r="E931" s="125" t="s">
        <v>2452</v>
      </c>
      <c r="F931" s="126">
        <v>26.67</v>
      </c>
      <c r="G931" s="126">
        <v>26.87</v>
      </c>
      <c r="H931" s="126">
        <v>21.34</v>
      </c>
      <c r="I931" s="126"/>
      <c r="J931" s="317"/>
      <c r="K931" s="323">
        <f>ROUND(SUMIF('VGT-Bewegungsdaten'!B:B,A931,'VGT-Bewegungsdaten'!C:C),3)</f>
        <v>0</v>
      </c>
      <c r="L931" s="324">
        <f>ROUND(SUMIF('VGT-Bewegungsdaten'!B:B,$A931,'VGT-Bewegungsdaten'!D:D),2)</f>
        <v>0</v>
      </c>
      <c r="N931" s="376" t="s">
        <v>4930</v>
      </c>
      <c r="O931" s="376" t="s">
        <v>4940</v>
      </c>
      <c r="P931" s="326">
        <f>ROUND(SUMIF('AV-Bewegungsdaten'!B:B,A931,'AV-Bewegungsdaten'!C:C),3)</f>
        <v>0</v>
      </c>
      <c r="Q931" s="324">
        <f>ROUND(SUMIF('AV-Bewegungsdaten'!B:B,$A931,'AV-Bewegungsdaten'!D:D),2)</f>
        <v>0</v>
      </c>
      <c r="T931" s="327"/>
      <c r="U931" s="326">
        <f>ROUND(SUMIF('DV-Bewegungsdaten'!B:B,Kategorien!A931,'DV-Bewegungsdaten'!D:D),3)</f>
        <v>0</v>
      </c>
      <c r="V931" s="324">
        <f>ROUND(SUMIF('DV-Bewegungsdaten'!B:B,Kategorien!A931,'DV-Bewegungsdaten'!E:E),3)</f>
        <v>0</v>
      </c>
      <c r="AD931" s="390">
        <f t="shared" si="181"/>
        <v>21.931000000000001</v>
      </c>
      <c r="AE931" s="390">
        <f t="shared" si="182"/>
        <v>22.588000000000001</v>
      </c>
      <c r="AF931" s="390">
        <f t="shared" si="183"/>
        <v>23.807000000000002</v>
      </c>
      <c r="AG931" s="390">
        <f t="shared" si="184"/>
        <v>23.173999999999999</v>
      </c>
      <c r="AH931" s="390">
        <f t="shared" si="185"/>
        <v>23.086000000000002</v>
      </c>
      <c r="AI931" s="390">
        <f t="shared" si="186"/>
        <v>23.618000000000002</v>
      </c>
      <c r="AJ931" s="390">
        <f t="shared" si="187"/>
        <v>22.901</v>
      </c>
      <c r="AK931" s="390">
        <f t="shared" si="188"/>
        <v>23.185000000000002</v>
      </c>
      <c r="AL931" s="390">
        <f t="shared" si="189"/>
        <v>23.295000000000002</v>
      </c>
      <c r="AM931" s="390">
        <f t="shared" si="190"/>
        <v>23.176000000000002</v>
      </c>
      <c r="AN931" s="390">
        <f t="shared" si="191"/>
        <v>22.770000000000003</v>
      </c>
      <c r="AO931" s="390">
        <f t="shared" si="192"/>
        <v>23.673000000000002</v>
      </c>
    </row>
    <row r="932" spans="1:41" ht="15" customHeight="1" x14ac:dyDescent="0.25">
      <c r="A932" s="127" t="s">
        <v>1948</v>
      </c>
      <c r="B932" s="125" t="s">
        <v>2077</v>
      </c>
      <c r="C932" s="125" t="s">
        <v>4166</v>
      </c>
      <c r="D932" s="125" t="s">
        <v>1949</v>
      </c>
      <c r="E932" s="125" t="s">
        <v>2455</v>
      </c>
      <c r="F932" s="126">
        <v>28.67</v>
      </c>
      <c r="G932" s="126">
        <v>28.87</v>
      </c>
      <c r="H932" s="126">
        <v>22.94</v>
      </c>
      <c r="I932" s="126"/>
      <c r="J932" s="317"/>
      <c r="K932" s="323">
        <f>ROUND(SUMIF('VGT-Bewegungsdaten'!B:B,A932,'VGT-Bewegungsdaten'!C:C),3)</f>
        <v>0</v>
      </c>
      <c r="L932" s="324">
        <f>ROUND(SUMIF('VGT-Bewegungsdaten'!B:B,$A932,'VGT-Bewegungsdaten'!D:D),2)</f>
        <v>0</v>
      </c>
      <c r="N932" s="376" t="s">
        <v>4930</v>
      </c>
      <c r="O932" s="376" t="s">
        <v>4940</v>
      </c>
      <c r="P932" s="326">
        <f>ROUND(SUMIF('AV-Bewegungsdaten'!B:B,A932,'AV-Bewegungsdaten'!C:C),3)</f>
        <v>0</v>
      </c>
      <c r="Q932" s="324">
        <f>ROUND(SUMIF('AV-Bewegungsdaten'!B:B,$A932,'AV-Bewegungsdaten'!D:D),2)</f>
        <v>0</v>
      </c>
      <c r="T932" s="327"/>
      <c r="U932" s="326">
        <f>ROUND(SUMIF('DV-Bewegungsdaten'!B:B,Kategorien!A932,'DV-Bewegungsdaten'!D:D),3)</f>
        <v>0</v>
      </c>
      <c r="V932" s="324">
        <f>ROUND(SUMIF('DV-Bewegungsdaten'!B:B,Kategorien!A932,'DV-Bewegungsdaten'!E:E),3)</f>
        <v>0</v>
      </c>
      <c r="AD932" s="390">
        <f t="shared" si="181"/>
        <v>23.931000000000001</v>
      </c>
      <c r="AE932" s="390">
        <f t="shared" si="182"/>
        <v>24.588000000000001</v>
      </c>
      <c r="AF932" s="390">
        <f t="shared" si="183"/>
        <v>25.807000000000002</v>
      </c>
      <c r="AG932" s="390">
        <f t="shared" si="184"/>
        <v>25.173999999999999</v>
      </c>
      <c r="AH932" s="390">
        <f t="shared" si="185"/>
        <v>25.086000000000002</v>
      </c>
      <c r="AI932" s="390">
        <f t="shared" si="186"/>
        <v>25.618000000000002</v>
      </c>
      <c r="AJ932" s="390">
        <f t="shared" si="187"/>
        <v>24.901</v>
      </c>
      <c r="AK932" s="390">
        <f t="shared" si="188"/>
        <v>25.185000000000002</v>
      </c>
      <c r="AL932" s="390">
        <f t="shared" si="189"/>
        <v>25.295000000000002</v>
      </c>
      <c r="AM932" s="390">
        <f t="shared" si="190"/>
        <v>25.176000000000002</v>
      </c>
      <c r="AN932" s="390">
        <f t="shared" si="191"/>
        <v>24.770000000000003</v>
      </c>
      <c r="AO932" s="390">
        <f t="shared" si="192"/>
        <v>25.673000000000002</v>
      </c>
    </row>
    <row r="933" spans="1:41" ht="15" customHeight="1" x14ac:dyDescent="0.25">
      <c r="A933" s="127" t="s">
        <v>1950</v>
      </c>
      <c r="B933" s="125" t="s">
        <v>2077</v>
      </c>
      <c r="C933" s="125" t="s">
        <v>4166</v>
      </c>
      <c r="D933" s="125" t="s">
        <v>1951</v>
      </c>
      <c r="E933" s="125" t="s">
        <v>1538</v>
      </c>
      <c r="F933" s="126">
        <v>29.67</v>
      </c>
      <c r="G933" s="126">
        <v>29.87</v>
      </c>
      <c r="H933" s="126">
        <v>23.74</v>
      </c>
      <c r="I933" s="126"/>
      <c r="J933" s="317"/>
      <c r="K933" s="323">
        <f>ROUND(SUMIF('VGT-Bewegungsdaten'!B:B,A933,'VGT-Bewegungsdaten'!C:C),3)</f>
        <v>0</v>
      </c>
      <c r="L933" s="324">
        <f>ROUND(SUMIF('VGT-Bewegungsdaten'!B:B,$A933,'VGT-Bewegungsdaten'!D:D),2)</f>
        <v>0</v>
      </c>
      <c r="N933" s="376" t="s">
        <v>4930</v>
      </c>
      <c r="O933" s="376" t="s">
        <v>4940</v>
      </c>
      <c r="P933" s="326">
        <f>ROUND(SUMIF('AV-Bewegungsdaten'!B:B,A933,'AV-Bewegungsdaten'!C:C),3)</f>
        <v>0</v>
      </c>
      <c r="Q933" s="324">
        <f>ROUND(SUMIF('AV-Bewegungsdaten'!B:B,$A933,'AV-Bewegungsdaten'!D:D),2)</f>
        <v>0</v>
      </c>
      <c r="T933" s="327"/>
      <c r="U933" s="326">
        <f>ROUND(SUMIF('DV-Bewegungsdaten'!B:B,Kategorien!A933,'DV-Bewegungsdaten'!D:D),3)</f>
        <v>0</v>
      </c>
      <c r="V933" s="324">
        <f>ROUND(SUMIF('DV-Bewegungsdaten'!B:B,Kategorien!A933,'DV-Bewegungsdaten'!E:E),3)</f>
        <v>0</v>
      </c>
      <c r="AD933" s="390">
        <f t="shared" si="181"/>
        <v>24.931000000000001</v>
      </c>
      <c r="AE933" s="390">
        <f t="shared" si="182"/>
        <v>25.588000000000001</v>
      </c>
      <c r="AF933" s="390">
        <f t="shared" si="183"/>
        <v>26.807000000000002</v>
      </c>
      <c r="AG933" s="390">
        <f t="shared" si="184"/>
        <v>26.173999999999999</v>
      </c>
      <c r="AH933" s="390">
        <f t="shared" si="185"/>
        <v>26.086000000000002</v>
      </c>
      <c r="AI933" s="390">
        <f t="shared" si="186"/>
        <v>26.618000000000002</v>
      </c>
      <c r="AJ933" s="390">
        <f t="shared" si="187"/>
        <v>25.901</v>
      </c>
      <c r="AK933" s="390">
        <f t="shared" si="188"/>
        <v>26.185000000000002</v>
      </c>
      <c r="AL933" s="390">
        <f t="shared" si="189"/>
        <v>26.295000000000002</v>
      </c>
      <c r="AM933" s="390">
        <f t="shared" si="190"/>
        <v>26.176000000000002</v>
      </c>
      <c r="AN933" s="390">
        <f t="shared" si="191"/>
        <v>25.770000000000003</v>
      </c>
      <c r="AO933" s="390">
        <f t="shared" si="192"/>
        <v>26.673000000000002</v>
      </c>
    </row>
    <row r="934" spans="1:41" ht="15" customHeight="1" x14ac:dyDescent="0.25">
      <c r="A934" s="127" t="s">
        <v>1952</v>
      </c>
      <c r="B934" s="125" t="s">
        <v>2077</v>
      </c>
      <c r="C934" s="125" t="s">
        <v>4166</v>
      </c>
      <c r="D934" s="125" t="s">
        <v>1953</v>
      </c>
      <c r="E934" s="125" t="s">
        <v>1541</v>
      </c>
      <c r="F934" s="126">
        <v>29.67</v>
      </c>
      <c r="G934" s="126">
        <v>29.87</v>
      </c>
      <c r="H934" s="126">
        <v>23.74</v>
      </c>
      <c r="I934" s="126"/>
      <c r="J934" s="317"/>
      <c r="K934" s="323">
        <f>ROUND(SUMIF('VGT-Bewegungsdaten'!B:B,A934,'VGT-Bewegungsdaten'!C:C),3)</f>
        <v>0</v>
      </c>
      <c r="L934" s="324">
        <f>ROUND(SUMIF('VGT-Bewegungsdaten'!B:B,$A934,'VGT-Bewegungsdaten'!D:D),2)</f>
        <v>0</v>
      </c>
      <c r="N934" s="376" t="s">
        <v>4930</v>
      </c>
      <c r="O934" s="376" t="s">
        <v>4940</v>
      </c>
      <c r="P934" s="326">
        <f>ROUND(SUMIF('AV-Bewegungsdaten'!B:B,A934,'AV-Bewegungsdaten'!C:C),3)</f>
        <v>0</v>
      </c>
      <c r="Q934" s="324">
        <f>ROUND(SUMIF('AV-Bewegungsdaten'!B:B,$A934,'AV-Bewegungsdaten'!D:D),2)</f>
        <v>0</v>
      </c>
      <c r="T934" s="327"/>
      <c r="U934" s="326">
        <f>ROUND(SUMIF('DV-Bewegungsdaten'!B:B,Kategorien!A934,'DV-Bewegungsdaten'!D:D),3)</f>
        <v>0</v>
      </c>
      <c r="V934" s="324">
        <f>ROUND(SUMIF('DV-Bewegungsdaten'!B:B,Kategorien!A934,'DV-Bewegungsdaten'!E:E),3)</f>
        <v>0</v>
      </c>
      <c r="AD934" s="390">
        <f t="shared" si="181"/>
        <v>24.931000000000001</v>
      </c>
      <c r="AE934" s="390">
        <f t="shared" si="182"/>
        <v>25.588000000000001</v>
      </c>
      <c r="AF934" s="390">
        <f t="shared" si="183"/>
        <v>26.807000000000002</v>
      </c>
      <c r="AG934" s="390">
        <f t="shared" si="184"/>
        <v>26.173999999999999</v>
      </c>
      <c r="AH934" s="390">
        <f t="shared" si="185"/>
        <v>26.086000000000002</v>
      </c>
      <c r="AI934" s="390">
        <f t="shared" si="186"/>
        <v>26.618000000000002</v>
      </c>
      <c r="AJ934" s="390">
        <f t="shared" si="187"/>
        <v>25.901</v>
      </c>
      <c r="AK934" s="390">
        <f t="shared" si="188"/>
        <v>26.185000000000002</v>
      </c>
      <c r="AL934" s="390">
        <f t="shared" si="189"/>
        <v>26.295000000000002</v>
      </c>
      <c r="AM934" s="390">
        <f t="shared" si="190"/>
        <v>26.176000000000002</v>
      </c>
      <c r="AN934" s="390">
        <f t="shared" si="191"/>
        <v>25.770000000000003</v>
      </c>
      <c r="AO934" s="390">
        <f t="shared" si="192"/>
        <v>26.673000000000002</v>
      </c>
    </row>
    <row r="935" spans="1:41" ht="15" customHeight="1" x14ac:dyDescent="0.25">
      <c r="A935" s="127" t="s">
        <v>2697</v>
      </c>
      <c r="B935" s="125" t="s">
        <v>2077</v>
      </c>
      <c r="C935" s="125" t="s">
        <v>4166</v>
      </c>
      <c r="D935" s="125" t="s">
        <v>2698</v>
      </c>
      <c r="E935" s="125" t="s">
        <v>2545</v>
      </c>
      <c r="F935" s="126">
        <v>29.64</v>
      </c>
      <c r="G935" s="126">
        <v>29.84</v>
      </c>
      <c r="H935" s="126">
        <v>23.71</v>
      </c>
      <c r="I935" s="126"/>
      <c r="J935" s="317"/>
      <c r="K935" s="323">
        <f>ROUND(SUMIF('VGT-Bewegungsdaten'!B:B,A935,'VGT-Bewegungsdaten'!C:C),3)</f>
        <v>0</v>
      </c>
      <c r="L935" s="324">
        <f>ROUND(SUMIF('VGT-Bewegungsdaten'!B:B,$A935,'VGT-Bewegungsdaten'!D:D),2)</f>
        <v>0</v>
      </c>
      <c r="N935" s="376" t="s">
        <v>4930</v>
      </c>
      <c r="O935" s="376" t="s">
        <v>4940</v>
      </c>
      <c r="P935" s="326">
        <f>ROUND(SUMIF('AV-Bewegungsdaten'!B:B,A935,'AV-Bewegungsdaten'!C:C),3)</f>
        <v>0</v>
      </c>
      <c r="Q935" s="324">
        <f>ROUND(SUMIF('AV-Bewegungsdaten'!B:B,$A935,'AV-Bewegungsdaten'!D:D),2)</f>
        <v>0</v>
      </c>
      <c r="T935" s="327"/>
      <c r="U935" s="326">
        <f>ROUND(SUMIF('DV-Bewegungsdaten'!B:B,Kategorien!A935,'DV-Bewegungsdaten'!D:D),3)</f>
        <v>0</v>
      </c>
      <c r="V935" s="324">
        <f>ROUND(SUMIF('DV-Bewegungsdaten'!B:B,Kategorien!A935,'DV-Bewegungsdaten'!E:E),3)</f>
        <v>0</v>
      </c>
      <c r="AD935" s="390">
        <f t="shared" si="181"/>
        <v>24.901</v>
      </c>
      <c r="AE935" s="390">
        <f t="shared" si="182"/>
        <v>25.558</v>
      </c>
      <c r="AF935" s="390">
        <f t="shared" si="183"/>
        <v>26.777000000000001</v>
      </c>
      <c r="AG935" s="390">
        <f t="shared" si="184"/>
        <v>26.143999999999998</v>
      </c>
      <c r="AH935" s="390">
        <f t="shared" si="185"/>
        <v>26.056000000000001</v>
      </c>
      <c r="AI935" s="390">
        <f t="shared" si="186"/>
        <v>26.588000000000001</v>
      </c>
      <c r="AJ935" s="390">
        <f t="shared" si="187"/>
        <v>25.870999999999999</v>
      </c>
      <c r="AK935" s="390">
        <f t="shared" si="188"/>
        <v>26.155000000000001</v>
      </c>
      <c r="AL935" s="390">
        <f t="shared" si="189"/>
        <v>26.265000000000001</v>
      </c>
      <c r="AM935" s="390">
        <f t="shared" si="190"/>
        <v>26.146000000000001</v>
      </c>
      <c r="AN935" s="390">
        <f t="shared" si="191"/>
        <v>25.740000000000002</v>
      </c>
      <c r="AO935" s="390">
        <f t="shared" si="192"/>
        <v>26.643000000000001</v>
      </c>
    </row>
    <row r="936" spans="1:41" ht="15" customHeight="1" x14ac:dyDescent="0.25">
      <c r="A936" s="127" t="s">
        <v>3441</v>
      </c>
      <c r="B936" s="125" t="s">
        <v>2077</v>
      </c>
      <c r="C936" s="125" t="s">
        <v>4166</v>
      </c>
      <c r="D936" s="125" t="s">
        <v>3442</v>
      </c>
      <c r="E936" s="125" t="s">
        <v>3289</v>
      </c>
      <c r="F936" s="126">
        <v>29.61</v>
      </c>
      <c r="G936" s="126">
        <v>29.81</v>
      </c>
      <c r="H936" s="126">
        <v>23.69</v>
      </c>
      <c r="I936" s="126"/>
      <c r="J936" s="317"/>
      <c r="K936" s="323">
        <f>ROUND(SUMIF('VGT-Bewegungsdaten'!B:B,A936,'VGT-Bewegungsdaten'!C:C),3)</f>
        <v>0</v>
      </c>
      <c r="L936" s="324">
        <f>ROUND(SUMIF('VGT-Bewegungsdaten'!B:B,$A936,'VGT-Bewegungsdaten'!D:D),2)</f>
        <v>0</v>
      </c>
      <c r="N936" s="376" t="s">
        <v>4930</v>
      </c>
      <c r="O936" s="376" t="s">
        <v>4940</v>
      </c>
      <c r="P936" s="326">
        <f>ROUND(SUMIF('AV-Bewegungsdaten'!B:B,A936,'AV-Bewegungsdaten'!C:C),3)</f>
        <v>0</v>
      </c>
      <c r="Q936" s="324">
        <f>ROUND(SUMIF('AV-Bewegungsdaten'!B:B,$A936,'AV-Bewegungsdaten'!D:D),2)</f>
        <v>0</v>
      </c>
      <c r="T936" s="327"/>
      <c r="U936" s="326">
        <f>ROUND(SUMIF('DV-Bewegungsdaten'!B:B,Kategorien!A936,'DV-Bewegungsdaten'!D:D),3)</f>
        <v>0</v>
      </c>
      <c r="V936" s="324">
        <f>ROUND(SUMIF('DV-Bewegungsdaten'!B:B,Kategorien!A936,'DV-Bewegungsdaten'!E:E),3)</f>
        <v>0</v>
      </c>
      <c r="AD936" s="390">
        <f t="shared" si="181"/>
        <v>24.870999999999999</v>
      </c>
      <c r="AE936" s="390">
        <f t="shared" si="182"/>
        <v>25.527999999999999</v>
      </c>
      <c r="AF936" s="390">
        <f t="shared" si="183"/>
        <v>26.747</v>
      </c>
      <c r="AG936" s="390">
        <f t="shared" si="184"/>
        <v>26.113999999999997</v>
      </c>
      <c r="AH936" s="390">
        <f t="shared" si="185"/>
        <v>26.026</v>
      </c>
      <c r="AI936" s="390">
        <f t="shared" si="186"/>
        <v>26.558</v>
      </c>
      <c r="AJ936" s="390">
        <f t="shared" si="187"/>
        <v>25.840999999999998</v>
      </c>
      <c r="AK936" s="390">
        <f t="shared" si="188"/>
        <v>26.125</v>
      </c>
      <c r="AL936" s="390">
        <f t="shared" si="189"/>
        <v>26.234999999999999</v>
      </c>
      <c r="AM936" s="390">
        <f t="shared" si="190"/>
        <v>26.116</v>
      </c>
      <c r="AN936" s="390">
        <f t="shared" si="191"/>
        <v>25.71</v>
      </c>
      <c r="AO936" s="390">
        <f t="shared" si="192"/>
        <v>26.613</v>
      </c>
    </row>
    <row r="937" spans="1:41" ht="15" customHeight="1" x14ac:dyDescent="0.25">
      <c r="A937" s="127" t="s">
        <v>4204</v>
      </c>
      <c r="B937" s="125" t="s">
        <v>2077</v>
      </c>
      <c r="C937" s="125" t="s">
        <v>4166</v>
      </c>
      <c r="D937" s="125" t="s">
        <v>4205</v>
      </c>
      <c r="E937" s="125" t="s">
        <v>4051</v>
      </c>
      <c r="F937" s="126">
        <v>29.58</v>
      </c>
      <c r="G937" s="126">
        <v>29.779999999999998</v>
      </c>
      <c r="H937" s="126">
        <v>23.66</v>
      </c>
      <c r="I937" s="126"/>
      <c r="J937" s="317"/>
      <c r="K937" s="323">
        <f>ROUND(SUMIF('VGT-Bewegungsdaten'!B:B,A937,'VGT-Bewegungsdaten'!C:C),3)</f>
        <v>0</v>
      </c>
      <c r="L937" s="324">
        <f>ROUND(SUMIF('VGT-Bewegungsdaten'!B:B,$A937,'VGT-Bewegungsdaten'!D:D),2)</f>
        <v>0</v>
      </c>
      <c r="N937" s="376" t="s">
        <v>4930</v>
      </c>
      <c r="O937" s="376" t="s">
        <v>4940</v>
      </c>
      <c r="P937" s="326">
        <f>ROUND(SUMIF('AV-Bewegungsdaten'!B:B,A937,'AV-Bewegungsdaten'!C:C),3)</f>
        <v>0</v>
      </c>
      <c r="Q937" s="324">
        <f>ROUND(SUMIF('AV-Bewegungsdaten'!B:B,$A937,'AV-Bewegungsdaten'!D:D),2)</f>
        <v>0</v>
      </c>
      <c r="T937" s="327"/>
      <c r="U937" s="326">
        <f>ROUND(SUMIF('DV-Bewegungsdaten'!B:B,Kategorien!A937,'DV-Bewegungsdaten'!D:D),3)</f>
        <v>0</v>
      </c>
      <c r="V937" s="324">
        <f>ROUND(SUMIF('DV-Bewegungsdaten'!B:B,Kategorien!A937,'DV-Bewegungsdaten'!E:E),3)</f>
        <v>0</v>
      </c>
      <c r="AD937" s="390">
        <f t="shared" si="181"/>
        <v>24.840999999999998</v>
      </c>
      <c r="AE937" s="390">
        <f t="shared" si="182"/>
        <v>25.497999999999998</v>
      </c>
      <c r="AF937" s="390">
        <f t="shared" si="183"/>
        <v>26.716999999999999</v>
      </c>
      <c r="AG937" s="390">
        <f t="shared" si="184"/>
        <v>26.083999999999996</v>
      </c>
      <c r="AH937" s="390">
        <f t="shared" si="185"/>
        <v>25.995999999999999</v>
      </c>
      <c r="AI937" s="390">
        <f t="shared" si="186"/>
        <v>26.527999999999999</v>
      </c>
      <c r="AJ937" s="390">
        <f t="shared" si="187"/>
        <v>25.810999999999996</v>
      </c>
      <c r="AK937" s="390">
        <f t="shared" si="188"/>
        <v>26.094999999999999</v>
      </c>
      <c r="AL937" s="390">
        <f t="shared" si="189"/>
        <v>26.204999999999998</v>
      </c>
      <c r="AM937" s="390">
        <f t="shared" si="190"/>
        <v>26.085999999999999</v>
      </c>
      <c r="AN937" s="390">
        <f t="shared" si="191"/>
        <v>25.68</v>
      </c>
      <c r="AO937" s="390">
        <f t="shared" si="192"/>
        <v>26.582999999999998</v>
      </c>
    </row>
    <row r="938" spans="1:41" ht="15" customHeight="1" x14ac:dyDescent="0.25">
      <c r="A938" s="127" t="s">
        <v>1954</v>
      </c>
      <c r="B938" s="125" t="s">
        <v>2077</v>
      </c>
      <c r="C938" s="125" t="s">
        <v>4166</v>
      </c>
      <c r="D938" s="125" t="s">
        <v>1955</v>
      </c>
      <c r="E938" s="125" t="s">
        <v>2452</v>
      </c>
      <c r="F938" s="126">
        <v>27.67</v>
      </c>
      <c r="G938" s="126">
        <v>27.87</v>
      </c>
      <c r="H938" s="126">
        <v>22.14</v>
      </c>
      <c r="I938" s="126"/>
      <c r="J938" s="317"/>
      <c r="K938" s="323">
        <f>ROUND(SUMIF('VGT-Bewegungsdaten'!B:B,A938,'VGT-Bewegungsdaten'!C:C),3)</f>
        <v>0</v>
      </c>
      <c r="L938" s="324">
        <f>ROUND(SUMIF('VGT-Bewegungsdaten'!B:B,$A938,'VGT-Bewegungsdaten'!D:D),2)</f>
        <v>0</v>
      </c>
      <c r="N938" s="376" t="s">
        <v>4930</v>
      </c>
      <c r="O938" s="376" t="s">
        <v>4940</v>
      </c>
      <c r="P938" s="326">
        <f>ROUND(SUMIF('AV-Bewegungsdaten'!B:B,A938,'AV-Bewegungsdaten'!C:C),3)</f>
        <v>0</v>
      </c>
      <c r="Q938" s="324">
        <f>ROUND(SUMIF('AV-Bewegungsdaten'!B:B,$A938,'AV-Bewegungsdaten'!D:D),2)</f>
        <v>0</v>
      </c>
      <c r="T938" s="327"/>
      <c r="U938" s="326">
        <f>ROUND(SUMIF('DV-Bewegungsdaten'!B:B,Kategorien!A938,'DV-Bewegungsdaten'!D:D),3)</f>
        <v>0</v>
      </c>
      <c r="V938" s="324">
        <f>ROUND(SUMIF('DV-Bewegungsdaten'!B:B,Kategorien!A938,'DV-Bewegungsdaten'!E:E),3)</f>
        <v>0</v>
      </c>
      <c r="AD938" s="390">
        <f t="shared" si="181"/>
        <v>22.931000000000001</v>
      </c>
      <c r="AE938" s="390">
        <f t="shared" si="182"/>
        <v>23.588000000000001</v>
      </c>
      <c r="AF938" s="390">
        <f t="shared" si="183"/>
        <v>24.807000000000002</v>
      </c>
      <c r="AG938" s="390">
        <f t="shared" si="184"/>
        <v>24.173999999999999</v>
      </c>
      <c r="AH938" s="390">
        <f t="shared" si="185"/>
        <v>24.086000000000002</v>
      </c>
      <c r="AI938" s="390">
        <f t="shared" si="186"/>
        <v>24.618000000000002</v>
      </c>
      <c r="AJ938" s="390">
        <f t="shared" si="187"/>
        <v>23.901</v>
      </c>
      <c r="AK938" s="390">
        <f t="shared" si="188"/>
        <v>24.185000000000002</v>
      </c>
      <c r="AL938" s="390">
        <f t="shared" si="189"/>
        <v>24.295000000000002</v>
      </c>
      <c r="AM938" s="390">
        <f t="shared" si="190"/>
        <v>24.176000000000002</v>
      </c>
      <c r="AN938" s="390">
        <f t="shared" si="191"/>
        <v>23.770000000000003</v>
      </c>
      <c r="AO938" s="390">
        <f t="shared" si="192"/>
        <v>24.673000000000002</v>
      </c>
    </row>
    <row r="939" spans="1:41" ht="15" customHeight="1" x14ac:dyDescent="0.25">
      <c r="A939" s="127" t="s">
        <v>1956</v>
      </c>
      <c r="B939" s="125" t="s">
        <v>2077</v>
      </c>
      <c r="C939" s="125" t="s">
        <v>4166</v>
      </c>
      <c r="D939" s="125" t="s">
        <v>1957</v>
      </c>
      <c r="E939" s="125" t="s">
        <v>2455</v>
      </c>
      <c r="F939" s="126">
        <v>29.67</v>
      </c>
      <c r="G939" s="126">
        <v>29.87</v>
      </c>
      <c r="H939" s="126">
        <v>23.74</v>
      </c>
      <c r="I939" s="126"/>
      <c r="J939" s="317"/>
      <c r="K939" s="323">
        <f>ROUND(SUMIF('VGT-Bewegungsdaten'!B:B,A939,'VGT-Bewegungsdaten'!C:C),3)</f>
        <v>0</v>
      </c>
      <c r="L939" s="324">
        <f>ROUND(SUMIF('VGT-Bewegungsdaten'!B:B,$A939,'VGT-Bewegungsdaten'!D:D),2)</f>
        <v>0</v>
      </c>
      <c r="N939" s="376" t="s">
        <v>4930</v>
      </c>
      <c r="O939" s="376" t="s">
        <v>4940</v>
      </c>
      <c r="P939" s="326">
        <f>ROUND(SUMIF('AV-Bewegungsdaten'!B:B,A939,'AV-Bewegungsdaten'!C:C),3)</f>
        <v>0</v>
      </c>
      <c r="Q939" s="324">
        <f>ROUND(SUMIF('AV-Bewegungsdaten'!B:B,$A939,'AV-Bewegungsdaten'!D:D),2)</f>
        <v>0</v>
      </c>
      <c r="T939" s="327"/>
      <c r="U939" s="326">
        <f>ROUND(SUMIF('DV-Bewegungsdaten'!B:B,Kategorien!A939,'DV-Bewegungsdaten'!D:D),3)</f>
        <v>0</v>
      </c>
      <c r="V939" s="324">
        <f>ROUND(SUMIF('DV-Bewegungsdaten'!B:B,Kategorien!A939,'DV-Bewegungsdaten'!E:E),3)</f>
        <v>0</v>
      </c>
      <c r="AD939" s="390">
        <f t="shared" si="181"/>
        <v>24.931000000000001</v>
      </c>
      <c r="AE939" s="390">
        <f t="shared" si="182"/>
        <v>25.588000000000001</v>
      </c>
      <c r="AF939" s="390">
        <f t="shared" si="183"/>
        <v>26.807000000000002</v>
      </c>
      <c r="AG939" s="390">
        <f t="shared" si="184"/>
        <v>26.173999999999999</v>
      </c>
      <c r="AH939" s="390">
        <f t="shared" si="185"/>
        <v>26.086000000000002</v>
      </c>
      <c r="AI939" s="390">
        <f t="shared" si="186"/>
        <v>26.618000000000002</v>
      </c>
      <c r="AJ939" s="390">
        <f t="shared" si="187"/>
        <v>25.901</v>
      </c>
      <c r="AK939" s="390">
        <f t="shared" si="188"/>
        <v>26.185000000000002</v>
      </c>
      <c r="AL939" s="390">
        <f t="shared" si="189"/>
        <v>26.295000000000002</v>
      </c>
      <c r="AM939" s="390">
        <f t="shared" si="190"/>
        <v>26.176000000000002</v>
      </c>
      <c r="AN939" s="390">
        <f t="shared" si="191"/>
        <v>25.770000000000003</v>
      </c>
      <c r="AO939" s="390">
        <f t="shared" si="192"/>
        <v>26.673000000000002</v>
      </c>
    </row>
    <row r="940" spans="1:41" ht="15" customHeight="1" x14ac:dyDescent="0.25">
      <c r="A940" s="127" t="s">
        <v>1958</v>
      </c>
      <c r="B940" s="125" t="s">
        <v>2077</v>
      </c>
      <c r="C940" s="125" t="s">
        <v>4166</v>
      </c>
      <c r="D940" s="125" t="s">
        <v>1959</v>
      </c>
      <c r="E940" s="125" t="s">
        <v>1538</v>
      </c>
      <c r="F940" s="126">
        <v>30.67</v>
      </c>
      <c r="G940" s="126">
        <v>30.87</v>
      </c>
      <c r="H940" s="126">
        <v>24.54</v>
      </c>
      <c r="I940" s="126"/>
      <c r="J940" s="317"/>
      <c r="K940" s="323">
        <f>ROUND(SUMIF('VGT-Bewegungsdaten'!B:B,A940,'VGT-Bewegungsdaten'!C:C),3)</f>
        <v>0</v>
      </c>
      <c r="L940" s="324">
        <f>ROUND(SUMIF('VGT-Bewegungsdaten'!B:B,$A940,'VGT-Bewegungsdaten'!D:D),2)</f>
        <v>0</v>
      </c>
      <c r="N940" s="376" t="s">
        <v>4930</v>
      </c>
      <c r="O940" s="376" t="s">
        <v>4940</v>
      </c>
      <c r="P940" s="326">
        <f>ROUND(SUMIF('AV-Bewegungsdaten'!B:B,A940,'AV-Bewegungsdaten'!C:C),3)</f>
        <v>0</v>
      </c>
      <c r="Q940" s="324">
        <f>ROUND(SUMIF('AV-Bewegungsdaten'!B:B,$A940,'AV-Bewegungsdaten'!D:D),2)</f>
        <v>0</v>
      </c>
      <c r="T940" s="327"/>
      <c r="U940" s="326">
        <f>ROUND(SUMIF('DV-Bewegungsdaten'!B:B,Kategorien!A940,'DV-Bewegungsdaten'!D:D),3)</f>
        <v>0</v>
      </c>
      <c r="V940" s="324">
        <f>ROUND(SUMIF('DV-Bewegungsdaten'!B:B,Kategorien!A940,'DV-Bewegungsdaten'!E:E),3)</f>
        <v>0</v>
      </c>
      <c r="AD940" s="390">
        <f t="shared" si="181"/>
        <v>25.931000000000001</v>
      </c>
      <c r="AE940" s="390">
        <f t="shared" si="182"/>
        <v>26.588000000000001</v>
      </c>
      <c r="AF940" s="390">
        <f t="shared" si="183"/>
        <v>27.807000000000002</v>
      </c>
      <c r="AG940" s="390">
        <f t="shared" si="184"/>
        <v>27.173999999999999</v>
      </c>
      <c r="AH940" s="390">
        <f t="shared" si="185"/>
        <v>27.086000000000002</v>
      </c>
      <c r="AI940" s="390">
        <f t="shared" si="186"/>
        <v>27.618000000000002</v>
      </c>
      <c r="AJ940" s="390">
        <f t="shared" si="187"/>
        <v>26.901</v>
      </c>
      <c r="AK940" s="390">
        <f t="shared" si="188"/>
        <v>27.185000000000002</v>
      </c>
      <c r="AL940" s="390">
        <f t="shared" si="189"/>
        <v>27.295000000000002</v>
      </c>
      <c r="AM940" s="390">
        <f t="shared" si="190"/>
        <v>27.176000000000002</v>
      </c>
      <c r="AN940" s="390">
        <f t="shared" si="191"/>
        <v>26.770000000000003</v>
      </c>
      <c r="AO940" s="390">
        <f t="shared" si="192"/>
        <v>27.673000000000002</v>
      </c>
    </row>
    <row r="941" spans="1:41" ht="15" customHeight="1" x14ac:dyDescent="0.25">
      <c r="A941" s="127" t="s">
        <v>1960</v>
      </c>
      <c r="B941" s="125" t="s">
        <v>2077</v>
      </c>
      <c r="C941" s="125" t="s">
        <v>4166</v>
      </c>
      <c r="D941" s="125" t="s">
        <v>1961</v>
      </c>
      <c r="E941" s="125" t="s">
        <v>1541</v>
      </c>
      <c r="F941" s="126">
        <v>30.67</v>
      </c>
      <c r="G941" s="126">
        <v>30.87</v>
      </c>
      <c r="H941" s="126">
        <v>24.54</v>
      </c>
      <c r="I941" s="126"/>
      <c r="J941" s="317"/>
      <c r="K941" s="323">
        <f>ROUND(SUMIF('VGT-Bewegungsdaten'!B:B,A941,'VGT-Bewegungsdaten'!C:C),3)</f>
        <v>0</v>
      </c>
      <c r="L941" s="324">
        <f>ROUND(SUMIF('VGT-Bewegungsdaten'!B:B,$A941,'VGT-Bewegungsdaten'!D:D),2)</f>
        <v>0</v>
      </c>
      <c r="N941" s="376" t="s">
        <v>4930</v>
      </c>
      <c r="O941" s="376" t="s">
        <v>4940</v>
      </c>
      <c r="P941" s="326">
        <f>ROUND(SUMIF('AV-Bewegungsdaten'!B:B,A941,'AV-Bewegungsdaten'!C:C),3)</f>
        <v>0</v>
      </c>
      <c r="Q941" s="324">
        <f>ROUND(SUMIF('AV-Bewegungsdaten'!B:B,$A941,'AV-Bewegungsdaten'!D:D),2)</f>
        <v>0</v>
      </c>
      <c r="T941" s="327"/>
      <c r="U941" s="326">
        <f>ROUND(SUMIF('DV-Bewegungsdaten'!B:B,Kategorien!A941,'DV-Bewegungsdaten'!D:D),3)</f>
        <v>0</v>
      </c>
      <c r="V941" s="324">
        <f>ROUND(SUMIF('DV-Bewegungsdaten'!B:B,Kategorien!A941,'DV-Bewegungsdaten'!E:E),3)</f>
        <v>0</v>
      </c>
      <c r="AD941" s="390">
        <f t="shared" si="181"/>
        <v>25.931000000000001</v>
      </c>
      <c r="AE941" s="390">
        <f t="shared" si="182"/>
        <v>26.588000000000001</v>
      </c>
      <c r="AF941" s="390">
        <f t="shared" si="183"/>
        <v>27.807000000000002</v>
      </c>
      <c r="AG941" s="390">
        <f t="shared" si="184"/>
        <v>27.173999999999999</v>
      </c>
      <c r="AH941" s="390">
        <f t="shared" si="185"/>
        <v>27.086000000000002</v>
      </c>
      <c r="AI941" s="390">
        <f t="shared" si="186"/>
        <v>27.618000000000002</v>
      </c>
      <c r="AJ941" s="390">
        <f t="shared" si="187"/>
        <v>26.901</v>
      </c>
      <c r="AK941" s="390">
        <f t="shared" si="188"/>
        <v>27.185000000000002</v>
      </c>
      <c r="AL941" s="390">
        <f t="shared" si="189"/>
        <v>27.295000000000002</v>
      </c>
      <c r="AM941" s="390">
        <f t="shared" si="190"/>
        <v>27.176000000000002</v>
      </c>
      <c r="AN941" s="390">
        <f t="shared" si="191"/>
        <v>26.770000000000003</v>
      </c>
      <c r="AO941" s="390">
        <f t="shared" si="192"/>
        <v>27.673000000000002</v>
      </c>
    </row>
    <row r="942" spans="1:41" ht="15" customHeight="1" x14ac:dyDescent="0.25">
      <c r="A942" s="127" t="s">
        <v>2699</v>
      </c>
      <c r="B942" s="125" t="s">
        <v>2077</v>
      </c>
      <c r="C942" s="125" t="s">
        <v>4166</v>
      </c>
      <c r="D942" s="125" t="s">
        <v>2700</v>
      </c>
      <c r="E942" s="125" t="s">
        <v>2545</v>
      </c>
      <c r="F942" s="126">
        <v>30.64</v>
      </c>
      <c r="G942" s="126">
        <v>30.84</v>
      </c>
      <c r="H942" s="126">
        <v>24.51</v>
      </c>
      <c r="I942" s="126"/>
      <c r="J942" s="317"/>
      <c r="K942" s="323">
        <f>ROUND(SUMIF('VGT-Bewegungsdaten'!B:B,A942,'VGT-Bewegungsdaten'!C:C),3)</f>
        <v>0</v>
      </c>
      <c r="L942" s="324">
        <f>ROUND(SUMIF('VGT-Bewegungsdaten'!B:B,$A942,'VGT-Bewegungsdaten'!D:D),2)</f>
        <v>0</v>
      </c>
      <c r="N942" s="376" t="s">
        <v>4930</v>
      </c>
      <c r="O942" s="376" t="s">
        <v>4940</v>
      </c>
      <c r="P942" s="326">
        <f>ROUND(SUMIF('AV-Bewegungsdaten'!B:B,A942,'AV-Bewegungsdaten'!C:C),3)</f>
        <v>0</v>
      </c>
      <c r="Q942" s="324">
        <f>ROUND(SUMIF('AV-Bewegungsdaten'!B:B,$A942,'AV-Bewegungsdaten'!D:D),2)</f>
        <v>0</v>
      </c>
      <c r="T942" s="327"/>
      <c r="U942" s="326">
        <f>ROUND(SUMIF('DV-Bewegungsdaten'!B:B,Kategorien!A942,'DV-Bewegungsdaten'!D:D),3)</f>
        <v>0</v>
      </c>
      <c r="V942" s="324">
        <f>ROUND(SUMIF('DV-Bewegungsdaten'!B:B,Kategorien!A942,'DV-Bewegungsdaten'!E:E),3)</f>
        <v>0</v>
      </c>
      <c r="AD942" s="390">
        <f t="shared" si="181"/>
        <v>25.901</v>
      </c>
      <c r="AE942" s="390">
        <f t="shared" si="182"/>
        <v>26.558</v>
      </c>
      <c r="AF942" s="390">
        <f t="shared" si="183"/>
        <v>27.777000000000001</v>
      </c>
      <c r="AG942" s="390">
        <f t="shared" si="184"/>
        <v>27.143999999999998</v>
      </c>
      <c r="AH942" s="390">
        <f t="shared" si="185"/>
        <v>27.056000000000001</v>
      </c>
      <c r="AI942" s="390">
        <f t="shared" si="186"/>
        <v>27.588000000000001</v>
      </c>
      <c r="AJ942" s="390">
        <f t="shared" si="187"/>
        <v>26.870999999999999</v>
      </c>
      <c r="AK942" s="390">
        <f t="shared" si="188"/>
        <v>27.155000000000001</v>
      </c>
      <c r="AL942" s="390">
        <f t="shared" si="189"/>
        <v>27.265000000000001</v>
      </c>
      <c r="AM942" s="390">
        <f t="shared" si="190"/>
        <v>27.146000000000001</v>
      </c>
      <c r="AN942" s="390">
        <f t="shared" si="191"/>
        <v>26.740000000000002</v>
      </c>
      <c r="AO942" s="390">
        <f t="shared" si="192"/>
        <v>27.643000000000001</v>
      </c>
    </row>
    <row r="943" spans="1:41" ht="15" customHeight="1" x14ac:dyDescent="0.25">
      <c r="A943" s="127" t="s">
        <v>3443</v>
      </c>
      <c r="B943" s="125" t="s">
        <v>2077</v>
      </c>
      <c r="C943" s="125" t="s">
        <v>4166</v>
      </c>
      <c r="D943" s="125" t="s">
        <v>3444</v>
      </c>
      <c r="E943" s="125" t="s">
        <v>3289</v>
      </c>
      <c r="F943" s="126">
        <v>30.61</v>
      </c>
      <c r="G943" s="126">
        <v>30.81</v>
      </c>
      <c r="H943" s="126">
        <v>24.49</v>
      </c>
      <c r="I943" s="126"/>
      <c r="J943" s="317"/>
      <c r="K943" s="323">
        <f>ROUND(SUMIF('VGT-Bewegungsdaten'!B:B,A943,'VGT-Bewegungsdaten'!C:C),3)</f>
        <v>0</v>
      </c>
      <c r="L943" s="324">
        <f>ROUND(SUMIF('VGT-Bewegungsdaten'!B:B,$A943,'VGT-Bewegungsdaten'!D:D),2)</f>
        <v>0</v>
      </c>
      <c r="N943" s="376" t="s">
        <v>4930</v>
      </c>
      <c r="O943" s="376" t="s">
        <v>4940</v>
      </c>
      <c r="P943" s="326">
        <f>ROUND(SUMIF('AV-Bewegungsdaten'!B:B,A943,'AV-Bewegungsdaten'!C:C),3)</f>
        <v>0</v>
      </c>
      <c r="Q943" s="324">
        <f>ROUND(SUMIF('AV-Bewegungsdaten'!B:B,$A943,'AV-Bewegungsdaten'!D:D),2)</f>
        <v>0</v>
      </c>
      <c r="T943" s="327"/>
      <c r="U943" s="326">
        <f>ROUND(SUMIF('DV-Bewegungsdaten'!B:B,Kategorien!A943,'DV-Bewegungsdaten'!D:D),3)</f>
        <v>0</v>
      </c>
      <c r="V943" s="324">
        <f>ROUND(SUMIF('DV-Bewegungsdaten'!B:B,Kategorien!A943,'DV-Bewegungsdaten'!E:E),3)</f>
        <v>0</v>
      </c>
      <c r="AD943" s="390">
        <f t="shared" si="181"/>
        <v>25.870999999999999</v>
      </c>
      <c r="AE943" s="390">
        <f t="shared" si="182"/>
        <v>26.527999999999999</v>
      </c>
      <c r="AF943" s="390">
        <f t="shared" si="183"/>
        <v>27.747</v>
      </c>
      <c r="AG943" s="390">
        <f t="shared" si="184"/>
        <v>27.113999999999997</v>
      </c>
      <c r="AH943" s="390">
        <f t="shared" si="185"/>
        <v>27.026</v>
      </c>
      <c r="AI943" s="390">
        <f t="shared" si="186"/>
        <v>27.558</v>
      </c>
      <c r="AJ943" s="390">
        <f t="shared" si="187"/>
        <v>26.840999999999998</v>
      </c>
      <c r="AK943" s="390">
        <f t="shared" si="188"/>
        <v>27.125</v>
      </c>
      <c r="AL943" s="390">
        <f t="shared" si="189"/>
        <v>27.234999999999999</v>
      </c>
      <c r="AM943" s="390">
        <f t="shared" si="190"/>
        <v>27.116</v>
      </c>
      <c r="AN943" s="390">
        <f t="shared" si="191"/>
        <v>26.71</v>
      </c>
      <c r="AO943" s="390">
        <f t="shared" si="192"/>
        <v>27.613</v>
      </c>
    </row>
    <row r="944" spans="1:41" ht="15" customHeight="1" x14ac:dyDescent="0.25">
      <c r="A944" s="127" t="s">
        <v>4206</v>
      </c>
      <c r="B944" s="125" t="s">
        <v>2077</v>
      </c>
      <c r="C944" s="125" t="s">
        <v>4166</v>
      </c>
      <c r="D944" s="125" t="s">
        <v>4207</v>
      </c>
      <c r="E944" s="125" t="s">
        <v>4051</v>
      </c>
      <c r="F944" s="126">
        <v>30.58</v>
      </c>
      <c r="G944" s="126">
        <v>30.779999999999998</v>
      </c>
      <c r="H944" s="126">
        <v>24.46</v>
      </c>
      <c r="I944" s="126"/>
      <c r="J944" s="317"/>
      <c r="K944" s="323">
        <f>ROUND(SUMIF('VGT-Bewegungsdaten'!B:B,A944,'VGT-Bewegungsdaten'!C:C),3)</f>
        <v>0</v>
      </c>
      <c r="L944" s="324">
        <f>ROUND(SUMIF('VGT-Bewegungsdaten'!B:B,$A944,'VGT-Bewegungsdaten'!D:D),2)</f>
        <v>0</v>
      </c>
      <c r="N944" s="376" t="s">
        <v>4930</v>
      </c>
      <c r="O944" s="376" t="s">
        <v>4940</v>
      </c>
      <c r="P944" s="326">
        <f>ROUND(SUMIF('AV-Bewegungsdaten'!B:B,A944,'AV-Bewegungsdaten'!C:C),3)</f>
        <v>0</v>
      </c>
      <c r="Q944" s="324">
        <f>ROUND(SUMIF('AV-Bewegungsdaten'!B:B,$A944,'AV-Bewegungsdaten'!D:D),2)</f>
        <v>0</v>
      </c>
      <c r="T944" s="327"/>
      <c r="U944" s="326">
        <f>ROUND(SUMIF('DV-Bewegungsdaten'!B:B,Kategorien!A944,'DV-Bewegungsdaten'!D:D),3)</f>
        <v>0</v>
      </c>
      <c r="V944" s="324">
        <f>ROUND(SUMIF('DV-Bewegungsdaten'!B:B,Kategorien!A944,'DV-Bewegungsdaten'!E:E),3)</f>
        <v>0</v>
      </c>
      <c r="AD944" s="390">
        <f t="shared" si="181"/>
        <v>25.840999999999998</v>
      </c>
      <c r="AE944" s="390">
        <f t="shared" si="182"/>
        <v>26.497999999999998</v>
      </c>
      <c r="AF944" s="390">
        <f t="shared" si="183"/>
        <v>27.716999999999999</v>
      </c>
      <c r="AG944" s="390">
        <f t="shared" si="184"/>
        <v>27.083999999999996</v>
      </c>
      <c r="AH944" s="390">
        <f t="shared" si="185"/>
        <v>26.995999999999999</v>
      </c>
      <c r="AI944" s="390">
        <f t="shared" si="186"/>
        <v>27.527999999999999</v>
      </c>
      <c r="AJ944" s="390">
        <f t="shared" si="187"/>
        <v>26.810999999999996</v>
      </c>
      <c r="AK944" s="390">
        <f t="shared" si="188"/>
        <v>27.094999999999999</v>
      </c>
      <c r="AL944" s="390">
        <f t="shared" si="189"/>
        <v>27.204999999999998</v>
      </c>
      <c r="AM944" s="390">
        <f t="shared" si="190"/>
        <v>27.085999999999999</v>
      </c>
      <c r="AN944" s="390">
        <f t="shared" si="191"/>
        <v>26.68</v>
      </c>
      <c r="AO944" s="390">
        <f t="shared" si="192"/>
        <v>27.582999999999998</v>
      </c>
    </row>
    <row r="945" spans="1:41" ht="15" customHeight="1" x14ac:dyDescent="0.25">
      <c r="A945" s="127" t="s">
        <v>2466</v>
      </c>
      <c r="B945" s="125" t="s">
        <v>2077</v>
      </c>
      <c r="C945" s="125" t="s">
        <v>4166</v>
      </c>
      <c r="D945" s="125" t="s">
        <v>2467</v>
      </c>
      <c r="E945" s="125" t="s">
        <v>2452</v>
      </c>
      <c r="F945" s="126">
        <v>9.9</v>
      </c>
      <c r="G945" s="126">
        <v>10.1</v>
      </c>
      <c r="H945" s="126">
        <v>7.92</v>
      </c>
      <c r="I945" s="126"/>
      <c r="J945" s="317"/>
      <c r="K945" s="323">
        <f>ROUND(SUMIF('VGT-Bewegungsdaten'!B:B,A945,'VGT-Bewegungsdaten'!C:C),3)</f>
        <v>0</v>
      </c>
      <c r="L945" s="324">
        <f>ROUND(SUMIF('VGT-Bewegungsdaten'!B:B,$A945,'VGT-Bewegungsdaten'!D:D),2)</f>
        <v>0</v>
      </c>
      <c r="N945" s="376" t="s">
        <v>4930</v>
      </c>
      <c r="O945" s="376" t="s">
        <v>4940</v>
      </c>
      <c r="P945" s="326">
        <f>ROUND(SUMIF('AV-Bewegungsdaten'!B:B,A945,'AV-Bewegungsdaten'!C:C),3)</f>
        <v>0</v>
      </c>
      <c r="Q945" s="324">
        <f>ROUND(SUMIF('AV-Bewegungsdaten'!B:B,$A945,'AV-Bewegungsdaten'!D:D),2)</f>
        <v>0</v>
      </c>
      <c r="T945" s="327"/>
      <c r="U945" s="326">
        <f>ROUND(SUMIF('DV-Bewegungsdaten'!B:B,Kategorien!A945,'DV-Bewegungsdaten'!D:D),3)</f>
        <v>0</v>
      </c>
      <c r="V945" s="324">
        <f>ROUND(SUMIF('DV-Bewegungsdaten'!B:B,Kategorien!A945,'DV-Bewegungsdaten'!E:E),3)</f>
        <v>0</v>
      </c>
      <c r="AD945" s="390">
        <f t="shared" si="181"/>
        <v>5.1609999999999996</v>
      </c>
      <c r="AE945" s="390">
        <f t="shared" si="182"/>
        <v>5.8179999999999996</v>
      </c>
      <c r="AF945" s="390">
        <f t="shared" si="183"/>
        <v>7.036999999999999</v>
      </c>
      <c r="AG945" s="390">
        <f t="shared" si="184"/>
        <v>6.4039999999999999</v>
      </c>
      <c r="AH945" s="390">
        <f t="shared" si="185"/>
        <v>6.3159999999999998</v>
      </c>
      <c r="AI945" s="390">
        <f t="shared" si="186"/>
        <v>6.8479999999999999</v>
      </c>
      <c r="AJ945" s="390">
        <f t="shared" si="187"/>
        <v>6.1310000000000002</v>
      </c>
      <c r="AK945" s="390">
        <f t="shared" si="188"/>
        <v>6.4149999999999991</v>
      </c>
      <c r="AL945" s="390">
        <f t="shared" si="189"/>
        <v>6.5249999999999995</v>
      </c>
      <c r="AM945" s="390">
        <f t="shared" si="190"/>
        <v>6.4059999999999997</v>
      </c>
      <c r="AN945" s="390">
        <f t="shared" si="191"/>
        <v>6</v>
      </c>
      <c r="AO945" s="390">
        <f t="shared" si="192"/>
        <v>6.9029999999999996</v>
      </c>
    </row>
    <row r="946" spans="1:41" ht="15" customHeight="1" x14ac:dyDescent="0.25">
      <c r="A946" s="127" t="s">
        <v>2468</v>
      </c>
      <c r="B946" s="125" t="s">
        <v>2077</v>
      </c>
      <c r="C946" s="125" t="s">
        <v>4166</v>
      </c>
      <c r="D946" s="125" t="s">
        <v>2469</v>
      </c>
      <c r="E946" s="125" t="s">
        <v>2455</v>
      </c>
      <c r="F946" s="126">
        <v>11.9</v>
      </c>
      <c r="G946" s="126">
        <v>12.1</v>
      </c>
      <c r="H946" s="126">
        <v>9.52</v>
      </c>
      <c r="I946" s="126"/>
      <c r="J946" s="317"/>
      <c r="K946" s="323">
        <f>ROUND(SUMIF('VGT-Bewegungsdaten'!B:B,A946,'VGT-Bewegungsdaten'!C:C),3)</f>
        <v>0</v>
      </c>
      <c r="L946" s="324">
        <f>ROUND(SUMIF('VGT-Bewegungsdaten'!B:B,$A946,'VGT-Bewegungsdaten'!D:D),2)</f>
        <v>0</v>
      </c>
      <c r="N946" s="376" t="s">
        <v>4930</v>
      </c>
      <c r="O946" s="376" t="s">
        <v>4940</v>
      </c>
      <c r="P946" s="326">
        <f>ROUND(SUMIF('AV-Bewegungsdaten'!B:B,A946,'AV-Bewegungsdaten'!C:C),3)</f>
        <v>0</v>
      </c>
      <c r="Q946" s="324">
        <f>ROUND(SUMIF('AV-Bewegungsdaten'!B:B,$A946,'AV-Bewegungsdaten'!D:D),2)</f>
        <v>0</v>
      </c>
      <c r="T946" s="327"/>
      <c r="U946" s="326">
        <f>ROUND(SUMIF('DV-Bewegungsdaten'!B:B,Kategorien!A946,'DV-Bewegungsdaten'!D:D),3)</f>
        <v>0</v>
      </c>
      <c r="V946" s="324">
        <f>ROUND(SUMIF('DV-Bewegungsdaten'!B:B,Kategorien!A946,'DV-Bewegungsdaten'!E:E),3)</f>
        <v>0</v>
      </c>
      <c r="AD946" s="390">
        <f t="shared" si="181"/>
        <v>7.1609999999999996</v>
      </c>
      <c r="AE946" s="390">
        <f t="shared" si="182"/>
        <v>7.8179999999999996</v>
      </c>
      <c r="AF946" s="390">
        <f t="shared" si="183"/>
        <v>9.036999999999999</v>
      </c>
      <c r="AG946" s="390">
        <f t="shared" si="184"/>
        <v>8.4039999999999999</v>
      </c>
      <c r="AH946" s="390">
        <f t="shared" si="185"/>
        <v>8.3159999999999989</v>
      </c>
      <c r="AI946" s="390">
        <f t="shared" si="186"/>
        <v>8.847999999999999</v>
      </c>
      <c r="AJ946" s="390">
        <f t="shared" si="187"/>
        <v>8.1310000000000002</v>
      </c>
      <c r="AK946" s="390">
        <f t="shared" si="188"/>
        <v>8.4149999999999991</v>
      </c>
      <c r="AL946" s="390">
        <f t="shared" si="189"/>
        <v>8.5249999999999986</v>
      </c>
      <c r="AM946" s="390">
        <f t="shared" si="190"/>
        <v>8.4059999999999988</v>
      </c>
      <c r="AN946" s="390">
        <f t="shared" si="191"/>
        <v>8</v>
      </c>
      <c r="AO946" s="390">
        <f t="shared" si="192"/>
        <v>8.9029999999999987</v>
      </c>
    </row>
    <row r="947" spans="1:41" ht="15" customHeight="1" x14ac:dyDescent="0.25">
      <c r="A947" s="127" t="s">
        <v>1962</v>
      </c>
      <c r="B947" s="125" t="s">
        <v>2077</v>
      </c>
      <c r="C947" s="125" t="s">
        <v>4166</v>
      </c>
      <c r="D947" s="125" t="s">
        <v>1963</v>
      </c>
      <c r="E947" s="125" t="s">
        <v>1538</v>
      </c>
      <c r="F947" s="126">
        <v>12.9</v>
      </c>
      <c r="G947" s="126">
        <v>13.1</v>
      </c>
      <c r="H947" s="126">
        <v>10.32</v>
      </c>
      <c r="I947" s="126"/>
      <c r="J947" s="317"/>
      <c r="K947" s="323">
        <f>ROUND(SUMIF('VGT-Bewegungsdaten'!B:B,A947,'VGT-Bewegungsdaten'!C:C),3)</f>
        <v>0</v>
      </c>
      <c r="L947" s="324">
        <f>ROUND(SUMIF('VGT-Bewegungsdaten'!B:B,$A947,'VGT-Bewegungsdaten'!D:D),2)</f>
        <v>0</v>
      </c>
      <c r="N947" s="376" t="s">
        <v>4930</v>
      </c>
      <c r="O947" s="376" t="s">
        <v>4940</v>
      </c>
      <c r="P947" s="326">
        <f>ROUND(SUMIF('AV-Bewegungsdaten'!B:B,A947,'AV-Bewegungsdaten'!C:C),3)</f>
        <v>0</v>
      </c>
      <c r="Q947" s="324">
        <f>ROUND(SUMIF('AV-Bewegungsdaten'!B:B,$A947,'AV-Bewegungsdaten'!D:D),2)</f>
        <v>0</v>
      </c>
      <c r="T947" s="327"/>
      <c r="U947" s="326">
        <f>ROUND(SUMIF('DV-Bewegungsdaten'!B:B,Kategorien!A947,'DV-Bewegungsdaten'!D:D),3)</f>
        <v>0</v>
      </c>
      <c r="V947" s="324">
        <f>ROUND(SUMIF('DV-Bewegungsdaten'!B:B,Kategorien!A947,'DV-Bewegungsdaten'!E:E),3)</f>
        <v>0</v>
      </c>
      <c r="AD947" s="390">
        <f t="shared" si="181"/>
        <v>8.1609999999999996</v>
      </c>
      <c r="AE947" s="390">
        <f t="shared" si="182"/>
        <v>8.8179999999999996</v>
      </c>
      <c r="AF947" s="390">
        <f t="shared" si="183"/>
        <v>10.036999999999999</v>
      </c>
      <c r="AG947" s="390">
        <f t="shared" si="184"/>
        <v>9.4039999999999999</v>
      </c>
      <c r="AH947" s="390">
        <f t="shared" si="185"/>
        <v>9.3159999999999989</v>
      </c>
      <c r="AI947" s="390">
        <f t="shared" si="186"/>
        <v>9.847999999999999</v>
      </c>
      <c r="AJ947" s="390">
        <f t="shared" si="187"/>
        <v>9.1310000000000002</v>
      </c>
      <c r="AK947" s="390">
        <f t="shared" si="188"/>
        <v>9.4149999999999991</v>
      </c>
      <c r="AL947" s="390">
        <f t="shared" si="189"/>
        <v>9.5249999999999986</v>
      </c>
      <c r="AM947" s="390">
        <f t="shared" si="190"/>
        <v>9.4059999999999988</v>
      </c>
      <c r="AN947" s="390">
        <f t="shared" si="191"/>
        <v>9</v>
      </c>
      <c r="AO947" s="390">
        <f t="shared" si="192"/>
        <v>9.9029999999999987</v>
      </c>
    </row>
    <row r="948" spans="1:41" ht="15" customHeight="1" x14ac:dyDescent="0.25">
      <c r="A948" s="127" t="s">
        <v>1964</v>
      </c>
      <c r="B948" s="125" t="s">
        <v>2077</v>
      </c>
      <c r="C948" s="125" t="s">
        <v>4166</v>
      </c>
      <c r="D948" s="125" t="s">
        <v>1965</v>
      </c>
      <c r="E948" s="125" t="s">
        <v>1541</v>
      </c>
      <c r="F948" s="126">
        <v>12.9</v>
      </c>
      <c r="G948" s="126">
        <v>13.1</v>
      </c>
      <c r="H948" s="126">
        <v>10.32</v>
      </c>
      <c r="I948" s="126"/>
      <c r="J948" s="317"/>
      <c r="K948" s="323">
        <f>ROUND(SUMIF('VGT-Bewegungsdaten'!B:B,A948,'VGT-Bewegungsdaten'!C:C),3)</f>
        <v>0</v>
      </c>
      <c r="L948" s="324">
        <f>ROUND(SUMIF('VGT-Bewegungsdaten'!B:B,$A948,'VGT-Bewegungsdaten'!D:D),2)</f>
        <v>0</v>
      </c>
      <c r="N948" s="376" t="s">
        <v>4930</v>
      </c>
      <c r="O948" s="376" t="s">
        <v>4940</v>
      </c>
      <c r="P948" s="326">
        <f>ROUND(SUMIF('AV-Bewegungsdaten'!B:B,A948,'AV-Bewegungsdaten'!C:C),3)</f>
        <v>0</v>
      </c>
      <c r="Q948" s="324">
        <f>ROUND(SUMIF('AV-Bewegungsdaten'!B:B,$A948,'AV-Bewegungsdaten'!D:D),2)</f>
        <v>0</v>
      </c>
      <c r="T948" s="327"/>
      <c r="U948" s="326">
        <f>ROUND(SUMIF('DV-Bewegungsdaten'!B:B,Kategorien!A948,'DV-Bewegungsdaten'!D:D),3)</f>
        <v>0</v>
      </c>
      <c r="V948" s="324">
        <f>ROUND(SUMIF('DV-Bewegungsdaten'!B:B,Kategorien!A948,'DV-Bewegungsdaten'!E:E),3)</f>
        <v>0</v>
      </c>
      <c r="AD948" s="390">
        <f t="shared" si="181"/>
        <v>8.1609999999999996</v>
      </c>
      <c r="AE948" s="390">
        <f t="shared" si="182"/>
        <v>8.8179999999999996</v>
      </c>
      <c r="AF948" s="390">
        <f t="shared" si="183"/>
        <v>10.036999999999999</v>
      </c>
      <c r="AG948" s="390">
        <f t="shared" si="184"/>
        <v>9.4039999999999999</v>
      </c>
      <c r="AH948" s="390">
        <f t="shared" si="185"/>
        <v>9.3159999999999989</v>
      </c>
      <c r="AI948" s="390">
        <f t="shared" si="186"/>
        <v>9.847999999999999</v>
      </c>
      <c r="AJ948" s="390">
        <f t="shared" si="187"/>
        <v>9.1310000000000002</v>
      </c>
      <c r="AK948" s="390">
        <f t="shared" si="188"/>
        <v>9.4149999999999991</v>
      </c>
      <c r="AL948" s="390">
        <f t="shared" si="189"/>
        <v>9.5249999999999986</v>
      </c>
      <c r="AM948" s="390">
        <f t="shared" si="190"/>
        <v>9.4059999999999988</v>
      </c>
      <c r="AN948" s="390">
        <f t="shared" si="191"/>
        <v>9</v>
      </c>
      <c r="AO948" s="390">
        <f t="shared" si="192"/>
        <v>9.9029999999999987</v>
      </c>
    </row>
    <row r="949" spans="1:41" ht="15" customHeight="1" x14ac:dyDescent="0.25">
      <c r="A949" s="127" t="s">
        <v>2701</v>
      </c>
      <c r="B949" s="125" t="s">
        <v>2077</v>
      </c>
      <c r="C949" s="125" t="s">
        <v>4166</v>
      </c>
      <c r="D949" s="125" t="s">
        <v>2702</v>
      </c>
      <c r="E949" s="125" t="s">
        <v>2545</v>
      </c>
      <c r="F949" s="126">
        <v>12.870000000000001</v>
      </c>
      <c r="G949" s="126">
        <v>13.07</v>
      </c>
      <c r="H949" s="126">
        <v>10.3</v>
      </c>
      <c r="I949" s="126"/>
      <c r="J949" s="317"/>
      <c r="K949" s="323">
        <f>ROUND(SUMIF('VGT-Bewegungsdaten'!B:B,A949,'VGT-Bewegungsdaten'!C:C),3)</f>
        <v>0</v>
      </c>
      <c r="L949" s="324">
        <f>ROUND(SUMIF('VGT-Bewegungsdaten'!B:B,$A949,'VGT-Bewegungsdaten'!D:D),2)</f>
        <v>0</v>
      </c>
      <c r="N949" s="376" t="s">
        <v>4930</v>
      </c>
      <c r="O949" s="376" t="s">
        <v>4940</v>
      </c>
      <c r="P949" s="326">
        <f>ROUND(SUMIF('AV-Bewegungsdaten'!B:B,A949,'AV-Bewegungsdaten'!C:C),3)</f>
        <v>0</v>
      </c>
      <c r="Q949" s="324">
        <f>ROUND(SUMIF('AV-Bewegungsdaten'!B:B,$A949,'AV-Bewegungsdaten'!D:D),2)</f>
        <v>0</v>
      </c>
      <c r="T949" s="327"/>
      <c r="U949" s="326">
        <f>ROUND(SUMIF('DV-Bewegungsdaten'!B:B,Kategorien!A949,'DV-Bewegungsdaten'!D:D),3)</f>
        <v>0</v>
      </c>
      <c r="V949" s="324">
        <f>ROUND(SUMIF('DV-Bewegungsdaten'!B:B,Kategorien!A949,'DV-Bewegungsdaten'!E:E),3)</f>
        <v>0</v>
      </c>
      <c r="AD949" s="390">
        <f t="shared" si="181"/>
        <v>8.1310000000000002</v>
      </c>
      <c r="AE949" s="390">
        <f t="shared" si="182"/>
        <v>8.7880000000000003</v>
      </c>
      <c r="AF949" s="390">
        <f t="shared" si="183"/>
        <v>10.007</v>
      </c>
      <c r="AG949" s="390">
        <f t="shared" si="184"/>
        <v>9.3740000000000006</v>
      </c>
      <c r="AH949" s="390">
        <f t="shared" si="185"/>
        <v>9.2860000000000014</v>
      </c>
      <c r="AI949" s="390">
        <f t="shared" si="186"/>
        <v>9.8180000000000014</v>
      </c>
      <c r="AJ949" s="390">
        <f t="shared" si="187"/>
        <v>9.1010000000000009</v>
      </c>
      <c r="AK949" s="390">
        <f t="shared" si="188"/>
        <v>9.3849999999999998</v>
      </c>
      <c r="AL949" s="390">
        <f t="shared" si="189"/>
        <v>9.495000000000001</v>
      </c>
      <c r="AM949" s="390">
        <f t="shared" si="190"/>
        <v>9.3760000000000012</v>
      </c>
      <c r="AN949" s="390">
        <f t="shared" si="191"/>
        <v>8.9700000000000006</v>
      </c>
      <c r="AO949" s="390">
        <f t="shared" si="192"/>
        <v>9.8730000000000011</v>
      </c>
    </row>
    <row r="950" spans="1:41" ht="15" customHeight="1" x14ac:dyDescent="0.25">
      <c r="A950" s="127" t="s">
        <v>3445</v>
      </c>
      <c r="B950" s="125" t="s">
        <v>2077</v>
      </c>
      <c r="C950" s="125" t="s">
        <v>4166</v>
      </c>
      <c r="D950" s="125" t="s">
        <v>3446</v>
      </c>
      <c r="E950" s="125" t="s">
        <v>3289</v>
      </c>
      <c r="F950" s="126">
        <v>12.84</v>
      </c>
      <c r="G950" s="126">
        <v>13.04</v>
      </c>
      <c r="H950" s="126">
        <v>10.27</v>
      </c>
      <c r="I950" s="126"/>
      <c r="J950" s="317"/>
      <c r="K950" s="323">
        <f>ROUND(SUMIF('VGT-Bewegungsdaten'!B:B,A950,'VGT-Bewegungsdaten'!C:C),3)</f>
        <v>0</v>
      </c>
      <c r="L950" s="324">
        <f>ROUND(SUMIF('VGT-Bewegungsdaten'!B:B,$A950,'VGT-Bewegungsdaten'!D:D),2)</f>
        <v>0</v>
      </c>
      <c r="N950" s="376" t="s">
        <v>4930</v>
      </c>
      <c r="O950" s="376" t="s">
        <v>4940</v>
      </c>
      <c r="P950" s="326">
        <f>ROUND(SUMIF('AV-Bewegungsdaten'!B:B,A950,'AV-Bewegungsdaten'!C:C),3)</f>
        <v>0</v>
      </c>
      <c r="Q950" s="324">
        <f>ROUND(SUMIF('AV-Bewegungsdaten'!B:B,$A950,'AV-Bewegungsdaten'!D:D),2)</f>
        <v>0</v>
      </c>
      <c r="T950" s="327"/>
      <c r="U950" s="326">
        <f>ROUND(SUMIF('DV-Bewegungsdaten'!B:B,Kategorien!A950,'DV-Bewegungsdaten'!D:D),3)</f>
        <v>0</v>
      </c>
      <c r="V950" s="324">
        <f>ROUND(SUMIF('DV-Bewegungsdaten'!B:B,Kategorien!A950,'DV-Bewegungsdaten'!E:E),3)</f>
        <v>0</v>
      </c>
      <c r="AD950" s="390">
        <f t="shared" si="181"/>
        <v>8.1009999999999991</v>
      </c>
      <c r="AE950" s="390">
        <f t="shared" si="182"/>
        <v>8.7579999999999991</v>
      </c>
      <c r="AF950" s="390">
        <f t="shared" si="183"/>
        <v>9.9769999999999985</v>
      </c>
      <c r="AG950" s="390">
        <f t="shared" si="184"/>
        <v>9.3439999999999994</v>
      </c>
      <c r="AH950" s="390">
        <f t="shared" si="185"/>
        <v>9.2560000000000002</v>
      </c>
      <c r="AI950" s="390">
        <f t="shared" si="186"/>
        <v>9.7880000000000003</v>
      </c>
      <c r="AJ950" s="390">
        <f t="shared" si="187"/>
        <v>9.0709999999999997</v>
      </c>
      <c r="AK950" s="390">
        <f t="shared" si="188"/>
        <v>9.3549999999999986</v>
      </c>
      <c r="AL950" s="390">
        <f t="shared" si="189"/>
        <v>9.4649999999999999</v>
      </c>
      <c r="AM950" s="390">
        <f t="shared" si="190"/>
        <v>9.3460000000000001</v>
      </c>
      <c r="AN950" s="390">
        <f t="shared" si="191"/>
        <v>8.94</v>
      </c>
      <c r="AO950" s="390">
        <f t="shared" si="192"/>
        <v>9.843</v>
      </c>
    </row>
    <row r="951" spans="1:41" ht="15" customHeight="1" x14ac:dyDescent="0.25">
      <c r="A951" s="127" t="s">
        <v>4208</v>
      </c>
      <c r="B951" s="125" t="s">
        <v>2077</v>
      </c>
      <c r="C951" s="125" t="s">
        <v>4166</v>
      </c>
      <c r="D951" s="125" t="s">
        <v>4209</v>
      </c>
      <c r="E951" s="125" t="s">
        <v>4051</v>
      </c>
      <c r="F951" s="126">
        <v>12.81</v>
      </c>
      <c r="G951" s="126">
        <v>13.01</v>
      </c>
      <c r="H951" s="126">
        <v>10.25</v>
      </c>
      <c r="I951" s="126"/>
      <c r="J951" s="317"/>
      <c r="K951" s="323">
        <f>ROUND(SUMIF('VGT-Bewegungsdaten'!B:B,A951,'VGT-Bewegungsdaten'!C:C),3)</f>
        <v>0</v>
      </c>
      <c r="L951" s="324">
        <f>ROUND(SUMIF('VGT-Bewegungsdaten'!B:B,$A951,'VGT-Bewegungsdaten'!D:D),2)</f>
        <v>0</v>
      </c>
      <c r="N951" s="376" t="s">
        <v>4930</v>
      </c>
      <c r="O951" s="376" t="s">
        <v>4940</v>
      </c>
      <c r="P951" s="326">
        <f>ROUND(SUMIF('AV-Bewegungsdaten'!B:B,A951,'AV-Bewegungsdaten'!C:C),3)</f>
        <v>0</v>
      </c>
      <c r="Q951" s="324">
        <f>ROUND(SUMIF('AV-Bewegungsdaten'!B:B,$A951,'AV-Bewegungsdaten'!D:D),2)</f>
        <v>0</v>
      </c>
      <c r="T951" s="327"/>
      <c r="U951" s="326">
        <f>ROUND(SUMIF('DV-Bewegungsdaten'!B:B,Kategorien!A951,'DV-Bewegungsdaten'!D:D),3)</f>
        <v>0</v>
      </c>
      <c r="V951" s="324">
        <f>ROUND(SUMIF('DV-Bewegungsdaten'!B:B,Kategorien!A951,'DV-Bewegungsdaten'!E:E),3)</f>
        <v>0</v>
      </c>
      <c r="AD951" s="390">
        <f t="shared" si="181"/>
        <v>8.0709999999999997</v>
      </c>
      <c r="AE951" s="390">
        <f t="shared" si="182"/>
        <v>8.7279999999999998</v>
      </c>
      <c r="AF951" s="390">
        <f t="shared" si="183"/>
        <v>9.9469999999999992</v>
      </c>
      <c r="AG951" s="390">
        <f t="shared" si="184"/>
        <v>9.3140000000000001</v>
      </c>
      <c r="AH951" s="390">
        <f t="shared" si="185"/>
        <v>9.2259999999999991</v>
      </c>
      <c r="AI951" s="390">
        <f t="shared" si="186"/>
        <v>9.7579999999999991</v>
      </c>
      <c r="AJ951" s="390">
        <f t="shared" si="187"/>
        <v>9.0410000000000004</v>
      </c>
      <c r="AK951" s="390">
        <f t="shared" si="188"/>
        <v>9.3249999999999993</v>
      </c>
      <c r="AL951" s="390">
        <f t="shared" si="189"/>
        <v>9.4349999999999987</v>
      </c>
      <c r="AM951" s="390">
        <f t="shared" si="190"/>
        <v>9.3159999999999989</v>
      </c>
      <c r="AN951" s="390">
        <f t="shared" si="191"/>
        <v>8.91</v>
      </c>
      <c r="AO951" s="390">
        <f t="shared" si="192"/>
        <v>9.8129999999999988</v>
      </c>
    </row>
    <row r="952" spans="1:41" ht="15" customHeight="1" x14ac:dyDescent="0.25">
      <c r="A952" s="127" t="s">
        <v>1966</v>
      </c>
      <c r="B952" s="125" t="s">
        <v>2077</v>
      </c>
      <c r="C952" s="125" t="s">
        <v>4166</v>
      </c>
      <c r="D952" s="125" t="s">
        <v>1967</v>
      </c>
      <c r="E952" s="125" t="s">
        <v>2452</v>
      </c>
      <c r="F952" s="126">
        <v>10.9</v>
      </c>
      <c r="G952" s="126">
        <v>11.1</v>
      </c>
      <c r="H952" s="126">
        <v>8.7200000000000006</v>
      </c>
      <c r="I952" s="126"/>
      <c r="J952" s="317"/>
      <c r="K952" s="323">
        <f>ROUND(SUMIF('VGT-Bewegungsdaten'!B:B,A952,'VGT-Bewegungsdaten'!C:C),3)</f>
        <v>0</v>
      </c>
      <c r="L952" s="324">
        <f>ROUND(SUMIF('VGT-Bewegungsdaten'!B:B,$A952,'VGT-Bewegungsdaten'!D:D),2)</f>
        <v>0</v>
      </c>
      <c r="N952" s="376" t="s">
        <v>4930</v>
      </c>
      <c r="O952" s="376" t="s">
        <v>4940</v>
      </c>
      <c r="P952" s="326">
        <f>ROUND(SUMIF('AV-Bewegungsdaten'!B:B,A952,'AV-Bewegungsdaten'!C:C),3)</f>
        <v>0</v>
      </c>
      <c r="Q952" s="324">
        <f>ROUND(SUMIF('AV-Bewegungsdaten'!B:B,$A952,'AV-Bewegungsdaten'!D:D),2)</f>
        <v>0</v>
      </c>
      <c r="T952" s="327"/>
      <c r="U952" s="326">
        <f>ROUND(SUMIF('DV-Bewegungsdaten'!B:B,Kategorien!A952,'DV-Bewegungsdaten'!D:D),3)</f>
        <v>0</v>
      </c>
      <c r="V952" s="324">
        <f>ROUND(SUMIF('DV-Bewegungsdaten'!B:B,Kategorien!A952,'DV-Bewegungsdaten'!E:E),3)</f>
        <v>0</v>
      </c>
      <c r="AD952" s="390">
        <f t="shared" si="181"/>
        <v>6.1609999999999996</v>
      </c>
      <c r="AE952" s="390">
        <f t="shared" si="182"/>
        <v>6.8179999999999996</v>
      </c>
      <c r="AF952" s="390">
        <f t="shared" si="183"/>
        <v>8.036999999999999</v>
      </c>
      <c r="AG952" s="390">
        <f t="shared" si="184"/>
        <v>7.4039999999999999</v>
      </c>
      <c r="AH952" s="390">
        <f t="shared" si="185"/>
        <v>7.3159999999999998</v>
      </c>
      <c r="AI952" s="390">
        <f t="shared" si="186"/>
        <v>7.8479999999999999</v>
      </c>
      <c r="AJ952" s="390">
        <f t="shared" si="187"/>
        <v>7.1310000000000002</v>
      </c>
      <c r="AK952" s="390">
        <f t="shared" si="188"/>
        <v>7.4149999999999991</v>
      </c>
      <c r="AL952" s="390">
        <f t="shared" si="189"/>
        <v>7.5249999999999995</v>
      </c>
      <c r="AM952" s="390">
        <f t="shared" si="190"/>
        <v>7.4059999999999997</v>
      </c>
      <c r="AN952" s="390">
        <f t="shared" si="191"/>
        <v>7</v>
      </c>
      <c r="AO952" s="390">
        <f t="shared" si="192"/>
        <v>7.9029999999999996</v>
      </c>
    </row>
    <row r="953" spans="1:41" ht="15" customHeight="1" x14ac:dyDescent="0.25">
      <c r="A953" s="127" t="s">
        <v>1968</v>
      </c>
      <c r="B953" s="125" t="s">
        <v>2077</v>
      </c>
      <c r="C953" s="125" t="s">
        <v>4166</v>
      </c>
      <c r="D953" s="125" t="s">
        <v>1969</v>
      </c>
      <c r="E953" s="125" t="s">
        <v>2455</v>
      </c>
      <c r="F953" s="126">
        <v>12.9</v>
      </c>
      <c r="G953" s="126">
        <v>13.1</v>
      </c>
      <c r="H953" s="126">
        <v>10.32</v>
      </c>
      <c r="I953" s="126"/>
      <c r="J953" s="317"/>
      <c r="K953" s="323">
        <f>ROUND(SUMIF('VGT-Bewegungsdaten'!B:B,A953,'VGT-Bewegungsdaten'!C:C),3)</f>
        <v>0</v>
      </c>
      <c r="L953" s="324">
        <f>ROUND(SUMIF('VGT-Bewegungsdaten'!B:B,$A953,'VGT-Bewegungsdaten'!D:D),2)</f>
        <v>0</v>
      </c>
      <c r="N953" s="376" t="s">
        <v>4930</v>
      </c>
      <c r="O953" s="376" t="s">
        <v>4940</v>
      </c>
      <c r="P953" s="326">
        <f>ROUND(SUMIF('AV-Bewegungsdaten'!B:B,A953,'AV-Bewegungsdaten'!C:C),3)</f>
        <v>0</v>
      </c>
      <c r="Q953" s="324">
        <f>ROUND(SUMIF('AV-Bewegungsdaten'!B:B,$A953,'AV-Bewegungsdaten'!D:D),2)</f>
        <v>0</v>
      </c>
      <c r="T953" s="327"/>
      <c r="U953" s="326">
        <f>ROUND(SUMIF('DV-Bewegungsdaten'!B:B,Kategorien!A953,'DV-Bewegungsdaten'!D:D),3)</f>
        <v>0</v>
      </c>
      <c r="V953" s="324">
        <f>ROUND(SUMIF('DV-Bewegungsdaten'!B:B,Kategorien!A953,'DV-Bewegungsdaten'!E:E),3)</f>
        <v>0</v>
      </c>
      <c r="AD953" s="390">
        <f t="shared" si="181"/>
        <v>8.1609999999999996</v>
      </c>
      <c r="AE953" s="390">
        <f t="shared" si="182"/>
        <v>8.8179999999999996</v>
      </c>
      <c r="AF953" s="390">
        <f t="shared" si="183"/>
        <v>10.036999999999999</v>
      </c>
      <c r="AG953" s="390">
        <f t="shared" si="184"/>
        <v>9.4039999999999999</v>
      </c>
      <c r="AH953" s="390">
        <f t="shared" si="185"/>
        <v>9.3159999999999989</v>
      </c>
      <c r="AI953" s="390">
        <f t="shared" si="186"/>
        <v>9.847999999999999</v>
      </c>
      <c r="AJ953" s="390">
        <f t="shared" si="187"/>
        <v>9.1310000000000002</v>
      </c>
      <c r="AK953" s="390">
        <f t="shared" si="188"/>
        <v>9.4149999999999991</v>
      </c>
      <c r="AL953" s="390">
        <f t="shared" si="189"/>
        <v>9.5249999999999986</v>
      </c>
      <c r="AM953" s="390">
        <f t="shared" si="190"/>
        <v>9.4059999999999988</v>
      </c>
      <c r="AN953" s="390">
        <f t="shared" si="191"/>
        <v>9</v>
      </c>
      <c r="AO953" s="390">
        <f t="shared" si="192"/>
        <v>9.9029999999999987</v>
      </c>
    </row>
    <row r="954" spans="1:41" ht="15" customHeight="1" x14ac:dyDescent="0.25">
      <c r="A954" s="127" t="s">
        <v>1970</v>
      </c>
      <c r="B954" s="125" t="s">
        <v>2077</v>
      </c>
      <c r="C954" s="125" t="s">
        <v>4166</v>
      </c>
      <c r="D954" s="125" t="s">
        <v>1971</v>
      </c>
      <c r="E954" s="125" t="s">
        <v>1538</v>
      </c>
      <c r="F954" s="126">
        <v>13.9</v>
      </c>
      <c r="G954" s="126">
        <v>14.1</v>
      </c>
      <c r="H954" s="126">
        <v>11.12</v>
      </c>
      <c r="I954" s="126"/>
      <c r="J954" s="317"/>
      <c r="K954" s="323">
        <f>ROUND(SUMIF('VGT-Bewegungsdaten'!B:B,A954,'VGT-Bewegungsdaten'!C:C),3)</f>
        <v>0</v>
      </c>
      <c r="L954" s="324">
        <f>ROUND(SUMIF('VGT-Bewegungsdaten'!B:B,$A954,'VGT-Bewegungsdaten'!D:D),2)</f>
        <v>0</v>
      </c>
      <c r="N954" s="376" t="s">
        <v>4930</v>
      </c>
      <c r="O954" s="376" t="s">
        <v>4940</v>
      </c>
      <c r="P954" s="326">
        <f>ROUND(SUMIF('AV-Bewegungsdaten'!B:B,A954,'AV-Bewegungsdaten'!C:C),3)</f>
        <v>0</v>
      </c>
      <c r="Q954" s="324">
        <f>ROUND(SUMIF('AV-Bewegungsdaten'!B:B,$A954,'AV-Bewegungsdaten'!D:D),2)</f>
        <v>0</v>
      </c>
      <c r="T954" s="327"/>
      <c r="U954" s="326">
        <f>ROUND(SUMIF('DV-Bewegungsdaten'!B:B,Kategorien!A954,'DV-Bewegungsdaten'!D:D),3)</f>
        <v>0</v>
      </c>
      <c r="V954" s="324">
        <f>ROUND(SUMIF('DV-Bewegungsdaten'!B:B,Kategorien!A954,'DV-Bewegungsdaten'!E:E),3)</f>
        <v>0</v>
      </c>
      <c r="AD954" s="390">
        <f t="shared" si="181"/>
        <v>9.1609999999999996</v>
      </c>
      <c r="AE954" s="390">
        <f t="shared" si="182"/>
        <v>9.8179999999999996</v>
      </c>
      <c r="AF954" s="390">
        <f t="shared" si="183"/>
        <v>11.036999999999999</v>
      </c>
      <c r="AG954" s="390">
        <f t="shared" si="184"/>
        <v>10.404</v>
      </c>
      <c r="AH954" s="390">
        <f t="shared" si="185"/>
        <v>10.315999999999999</v>
      </c>
      <c r="AI954" s="390">
        <f t="shared" si="186"/>
        <v>10.847999999999999</v>
      </c>
      <c r="AJ954" s="390">
        <f t="shared" si="187"/>
        <v>10.131</v>
      </c>
      <c r="AK954" s="390">
        <f t="shared" si="188"/>
        <v>10.414999999999999</v>
      </c>
      <c r="AL954" s="390">
        <f t="shared" si="189"/>
        <v>10.524999999999999</v>
      </c>
      <c r="AM954" s="390">
        <f t="shared" si="190"/>
        <v>10.405999999999999</v>
      </c>
      <c r="AN954" s="390">
        <f t="shared" si="191"/>
        <v>10</v>
      </c>
      <c r="AO954" s="390">
        <f t="shared" si="192"/>
        <v>10.902999999999999</v>
      </c>
    </row>
    <row r="955" spans="1:41" ht="15" customHeight="1" x14ac:dyDescent="0.25">
      <c r="A955" s="127" t="s">
        <v>1972</v>
      </c>
      <c r="B955" s="125" t="s">
        <v>2077</v>
      </c>
      <c r="C955" s="125" t="s">
        <v>4166</v>
      </c>
      <c r="D955" s="125" t="s">
        <v>1973</v>
      </c>
      <c r="E955" s="125" t="s">
        <v>1541</v>
      </c>
      <c r="F955" s="126">
        <v>13.9</v>
      </c>
      <c r="G955" s="126">
        <v>14.1</v>
      </c>
      <c r="H955" s="126">
        <v>11.12</v>
      </c>
      <c r="I955" s="126"/>
      <c r="J955" s="317"/>
      <c r="K955" s="323">
        <f>ROUND(SUMIF('VGT-Bewegungsdaten'!B:B,A955,'VGT-Bewegungsdaten'!C:C),3)</f>
        <v>0</v>
      </c>
      <c r="L955" s="324">
        <f>ROUND(SUMIF('VGT-Bewegungsdaten'!B:B,$A955,'VGT-Bewegungsdaten'!D:D),2)</f>
        <v>0</v>
      </c>
      <c r="N955" s="376" t="s">
        <v>4930</v>
      </c>
      <c r="O955" s="376" t="s">
        <v>4940</v>
      </c>
      <c r="P955" s="326">
        <f>ROUND(SUMIF('AV-Bewegungsdaten'!B:B,A955,'AV-Bewegungsdaten'!C:C),3)</f>
        <v>0</v>
      </c>
      <c r="Q955" s="324">
        <f>ROUND(SUMIF('AV-Bewegungsdaten'!B:B,$A955,'AV-Bewegungsdaten'!D:D),2)</f>
        <v>0</v>
      </c>
      <c r="T955" s="327"/>
      <c r="U955" s="326">
        <f>ROUND(SUMIF('DV-Bewegungsdaten'!B:B,Kategorien!A955,'DV-Bewegungsdaten'!D:D),3)</f>
        <v>0</v>
      </c>
      <c r="V955" s="324">
        <f>ROUND(SUMIF('DV-Bewegungsdaten'!B:B,Kategorien!A955,'DV-Bewegungsdaten'!E:E),3)</f>
        <v>0</v>
      </c>
      <c r="AD955" s="390">
        <f t="shared" si="181"/>
        <v>9.1609999999999996</v>
      </c>
      <c r="AE955" s="390">
        <f t="shared" si="182"/>
        <v>9.8179999999999996</v>
      </c>
      <c r="AF955" s="390">
        <f t="shared" si="183"/>
        <v>11.036999999999999</v>
      </c>
      <c r="AG955" s="390">
        <f t="shared" si="184"/>
        <v>10.404</v>
      </c>
      <c r="AH955" s="390">
        <f t="shared" si="185"/>
        <v>10.315999999999999</v>
      </c>
      <c r="AI955" s="390">
        <f t="shared" si="186"/>
        <v>10.847999999999999</v>
      </c>
      <c r="AJ955" s="390">
        <f t="shared" si="187"/>
        <v>10.131</v>
      </c>
      <c r="AK955" s="390">
        <f t="shared" si="188"/>
        <v>10.414999999999999</v>
      </c>
      <c r="AL955" s="390">
        <f t="shared" si="189"/>
        <v>10.524999999999999</v>
      </c>
      <c r="AM955" s="390">
        <f t="shared" si="190"/>
        <v>10.405999999999999</v>
      </c>
      <c r="AN955" s="390">
        <f t="shared" si="191"/>
        <v>10</v>
      </c>
      <c r="AO955" s="390">
        <f t="shared" si="192"/>
        <v>10.902999999999999</v>
      </c>
    </row>
    <row r="956" spans="1:41" ht="15" customHeight="1" x14ac:dyDescent="0.25">
      <c r="A956" s="127" t="s">
        <v>2703</v>
      </c>
      <c r="B956" s="125" t="s">
        <v>2077</v>
      </c>
      <c r="C956" s="125" t="s">
        <v>4166</v>
      </c>
      <c r="D956" s="125" t="s">
        <v>2704</v>
      </c>
      <c r="E956" s="125" t="s">
        <v>2545</v>
      </c>
      <c r="F956" s="126">
        <v>13.870000000000001</v>
      </c>
      <c r="G956" s="126">
        <v>14.07</v>
      </c>
      <c r="H956" s="126">
        <v>11.1</v>
      </c>
      <c r="I956" s="126"/>
      <c r="J956" s="317"/>
      <c r="K956" s="323">
        <f>ROUND(SUMIF('VGT-Bewegungsdaten'!B:B,A956,'VGT-Bewegungsdaten'!C:C),3)</f>
        <v>0</v>
      </c>
      <c r="L956" s="324">
        <f>ROUND(SUMIF('VGT-Bewegungsdaten'!B:B,$A956,'VGT-Bewegungsdaten'!D:D),2)</f>
        <v>0</v>
      </c>
      <c r="N956" s="376" t="s">
        <v>4930</v>
      </c>
      <c r="O956" s="376" t="s">
        <v>4940</v>
      </c>
      <c r="P956" s="326">
        <f>ROUND(SUMIF('AV-Bewegungsdaten'!B:B,A956,'AV-Bewegungsdaten'!C:C),3)</f>
        <v>0</v>
      </c>
      <c r="Q956" s="324">
        <f>ROUND(SUMIF('AV-Bewegungsdaten'!B:B,$A956,'AV-Bewegungsdaten'!D:D),2)</f>
        <v>0</v>
      </c>
      <c r="T956" s="327"/>
      <c r="U956" s="326">
        <f>ROUND(SUMIF('DV-Bewegungsdaten'!B:B,Kategorien!A956,'DV-Bewegungsdaten'!D:D),3)</f>
        <v>0</v>
      </c>
      <c r="V956" s="324">
        <f>ROUND(SUMIF('DV-Bewegungsdaten'!B:B,Kategorien!A956,'DV-Bewegungsdaten'!E:E),3)</f>
        <v>0</v>
      </c>
      <c r="AD956" s="390">
        <f t="shared" si="181"/>
        <v>9.1310000000000002</v>
      </c>
      <c r="AE956" s="390">
        <f t="shared" si="182"/>
        <v>9.7880000000000003</v>
      </c>
      <c r="AF956" s="390">
        <f t="shared" si="183"/>
        <v>11.007</v>
      </c>
      <c r="AG956" s="390">
        <f t="shared" si="184"/>
        <v>10.374000000000001</v>
      </c>
      <c r="AH956" s="390">
        <f t="shared" si="185"/>
        <v>10.286000000000001</v>
      </c>
      <c r="AI956" s="390">
        <f t="shared" si="186"/>
        <v>10.818000000000001</v>
      </c>
      <c r="AJ956" s="390">
        <f t="shared" si="187"/>
        <v>10.101000000000001</v>
      </c>
      <c r="AK956" s="390">
        <f t="shared" si="188"/>
        <v>10.385</v>
      </c>
      <c r="AL956" s="390">
        <f t="shared" si="189"/>
        <v>10.495000000000001</v>
      </c>
      <c r="AM956" s="390">
        <f t="shared" si="190"/>
        <v>10.376000000000001</v>
      </c>
      <c r="AN956" s="390">
        <f t="shared" si="191"/>
        <v>9.9700000000000006</v>
      </c>
      <c r="AO956" s="390">
        <f t="shared" si="192"/>
        <v>10.873000000000001</v>
      </c>
    </row>
    <row r="957" spans="1:41" ht="15" customHeight="1" x14ac:dyDescent="0.25">
      <c r="A957" s="127" t="s">
        <v>3447</v>
      </c>
      <c r="B957" s="125" t="s">
        <v>2077</v>
      </c>
      <c r="C957" s="125" t="s">
        <v>4166</v>
      </c>
      <c r="D957" s="125" t="s">
        <v>3448</v>
      </c>
      <c r="E957" s="125" t="s">
        <v>3289</v>
      </c>
      <c r="F957" s="126">
        <v>13.84</v>
      </c>
      <c r="G957" s="126">
        <v>14.04</v>
      </c>
      <c r="H957" s="126">
        <v>11.07</v>
      </c>
      <c r="I957" s="126"/>
      <c r="J957" s="317"/>
      <c r="K957" s="323">
        <f>ROUND(SUMIF('VGT-Bewegungsdaten'!B:B,A957,'VGT-Bewegungsdaten'!C:C),3)</f>
        <v>0</v>
      </c>
      <c r="L957" s="324">
        <f>ROUND(SUMIF('VGT-Bewegungsdaten'!B:B,$A957,'VGT-Bewegungsdaten'!D:D),2)</f>
        <v>0</v>
      </c>
      <c r="N957" s="376" t="s">
        <v>4930</v>
      </c>
      <c r="O957" s="376" t="s">
        <v>4940</v>
      </c>
      <c r="P957" s="326">
        <f>ROUND(SUMIF('AV-Bewegungsdaten'!B:B,A957,'AV-Bewegungsdaten'!C:C),3)</f>
        <v>0</v>
      </c>
      <c r="Q957" s="324">
        <f>ROUND(SUMIF('AV-Bewegungsdaten'!B:B,$A957,'AV-Bewegungsdaten'!D:D),2)</f>
        <v>0</v>
      </c>
      <c r="T957" s="327"/>
      <c r="U957" s="326">
        <f>ROUND(SUMIF('DV-Bewegungsdaten'!B:B,Kategorien!A957,'DV-Bewegungsdaten'!D:D),3)</f>
        <v>0</v>
      </c>
      <c r="V957" s="324">
        <f>ROUND(SUMIF('DV-Bewegungsdaten'!B:B,Kategorien!A957,'DV-Bewegungsdaten'!E:E),3)</f>
        <v>0</v>
      </c>
      <c r="AD957" s="390">
        <f t="shared" si="181"/>
        <v>9.1009999999999991</v>
      </c>
      <c r="AE957" s="390">
        <f t="shared" si="182"/>
        <v>9.7579999999999991</v>
      </c>
      <c r="AF957" s="390">
        <f t="shared" si="183"/>
        <v>10.976999999999999</v>
      </c>
      <c r="AG957" s="390">
        <f t="shared" si="184"/>
        <v>10.343999999999999</v>
      </c>
      <c r="AH957" s="390">
        <f t="shared" si="185"/>
        <v>10.256</v>
      </c>
      <c r="AI957" s="390">
        <f t="shared" si="186"/>
        <v>10.788</v>
      </c>
      <c r="AJ957" s="390">
        <f t="shared" si="187"/>
        <v>10.071</v>
      </c>
      <c r="AK957" s="390">
        <f t="shared" si="188"/>
        <v>10.354999999999999</v>
      </c>
      <c r="AL957" s="390">
        <f t="shared" si="189"/>
        <v>10.465</v>
      </c>
      <c r="AM957" s="390">
        <f t="shared" si="190"/>
        <v>10.346</v>
      </c>
      <c r="AN957" s="390">
        <f t="shared" si="191"/>
        <v>9.94</v>
      </c>
      <c r="AO957" s="390">
        <f t="shared" si="192"/>
        <v>10.843</v>
      </c>
    </row>
    <row r="958" spans="1:41" ht="15" customHeight="1" x14ac:dyDescent="0.25">
      <c r="A958" s="127" t="s">
        <v>4210</v>
      </c>
      <c r="B958" s="125" t="s">
        <v>2077</v>
      </c>
      <c r="C958" s="125" t="s">
        <v>4166</v>
      </c>
      <c r="D958" s="125" t="s">
        <v>4211</v>
      </c>
      <c r="E958" s="125" t="s">
        <v>4051</v>
      </c>
      <c r="F958" s="126">
        <v>13.81</v>
      </c>
      <c r="G958" s="126">
        <v>14.01</v>
      </c>
      <c r="H958" s="126">
        <v>11.05</v>
      </c>
      <c r="I958" s="126"/>
      <c r="J958" s="317"/>
      <c r="K958" s="323">
        <f>ROUND(SUMIF('VGT-Bewegungsdaten'!B:B,A958,'VGT-Bewegungsdaten'!C:C),3)</f>
        <v>0</v>
      </c>
      <c r="L958" s="324">
        <f>ROUND(SUMIF('VGT-Bewegungsdaten'!B:B,$A958,'VGT-Bewegungsdaten'!D:D),2)</f>
        <v>0</v>
      </c>
      <c r="N958" s="376" t="s">
        <v>4930</v>
      </c>
      <c r="O958" s="376" t="s">
        <v>4940</v>
      </c>
      <c r="P958" s="326">
        <f>ROUND(SUMIF('AV-Bewegungsdaten'!B:B,A958,'AV-Bewegungsdaten'!C:C),3)</f>
        <v>0</v>
      </c>
      <c r="Q958" s="324">
        <f>ROUND(SUMIF('AV-Bewegungsdaten'!B:B,$A958,'AV-Bewegungsdaten'!D:D),2)</f>
        <v>0</v>
      </c>
      <c r="T958" s="327"/>
      <c r="U958" s="326">
        <f>ROUND(SUMIF('DV-Bewegungsdaten'!B:B,Kategorien!A958,'DV-Bewegungsdaten'!D:D),3)</f>
        <v>0</v>
      </c>
      <c r="V958" s="324">
        <f>ROUND(SUMIF('DV-Bewegungsdaten'!B:B,Kategorien!A958,'DV-Bewegungsdaten'!E:E),3)</f>
        <v>0</v>
      </c>
      <c r="AD958" s="390">
        <f t="shared" si="181"/>
        <v>9.0709999999999997</v>
      </c>
      <c r="AE958" s="390">
        <f t="shared" si="182"/>
        <v>9.7279999999999998</v>
      </c>
      <c r="AF958" s="390">
        <f t="shared" si="183"/>
        <v>10.946999999999999</v>
      </c>
      <c r="AG958" s="390">
        <f t="shared" si="184"/>
        <v>10.314</v>
      </c>
      <c r="AH958" s="390">
        <f t="shared" si="185"/>
        <v>10.225999999999999</v>
      </c>
      <c r="AI958" s="390">
        <f t="shared" si="186"/>
        <v>10.757999999999999</v>
      </c>
      <c r="AJ958" s="390">
        <f t="shared" si="187"/>
        <v>10.041</v>
      </c>
      <c r="AK958" s="390">
        <f t="shared" si="188"/>
        <v>10.324999999999999</v>
      </c>
      <c r="AL958" s="390">
        <f t="shared" si="189"/>
        <v>10.434999999999999</v>
      </c>
      <c r="AM958" s="390">
        <f t="shared" si="190"/>
        <v>10.315999999999999</v>
      </c>
      <c r="AN958" s="390">
        <f t="shared" si="191"/>
        <v>9.91</v>
      </c>
      <c r="AO958" s="390">
        <f t="shared" si="192"/>
        <v>10.812999999999999</v>
      </c>
    </row>
    <row r="959" spans="1:41" ht="15" customHeight="1" x14ac:dyDescent="0.25">
      <c r="A959" s="127" t="s">
        <v>2470</v>
      </c>
      <c r="B959" s="125" t="s">
        <v>2077</v>
      </c>
      <c r="C959" s="125" t="s">
        <v>4166</v>
      </c>
      <c r="D959" s="125" t="s">
        <v>2471</v>
      </c>
      <c r="E959" s="125" t="s">
        <v>2452</v>
      </c>
      <c r="F959" s="126">
        <v>15.9</v>
      </c>
      <c r="G959" s="126">
        <v>16.100000000000001</v>
      </c>
      <c r="H959" s="126">
        <v>12.72</v>
      </c>
      <c r="I959" s="126"/>
      <c r="J959" s="317"/>
      <c r="K959" s="323">
        <f>ROUND(SUMIF('VGT-Bewegungsdaten'!B:B,A959,'VGT-Bewegungsdaten'!C:C),3)</f>
        <v>0</v>
      </c>
      <c r="L959" s="324">
        <f>ROUND(SUMIF('VGT-Bewegungsdaten'!B:B,$A959,'VGT-Bewegungsdaten'!D:D),2)</f>
        <v>0</v>
      </c>
      <c r="N959" s="376" t="s">
        <v>4930</v>
      </c>
      <c r="O959" s="376" t="s">
        <v>4940</v>
      </c>
      <c r="P959" s="326">
        <f>ROUND(SUMIF('AV-Bewegungsdaten'!B:B,A959,'AV-Bewegungsdaten'!C:C),3)</f>
        <v>0</v>
      </c>
      <c r="Q959" s="324">
        <f>ROUND(SUMIF('AV-Bewegungsdaten'!B:B,$A959,'AV-Bewegungsdaten'!D:D),2)</f>
        <v>0</v>
      </c>
      <c r="T959" s="327"/>
      <c r="U959" s="326">
        <f>ROUND(SUMIF('DV-Bewegungsdaten'!B:B,Kategorien!A959,'DV-Bewegungsdaten'!D:D),3)</f>
        <v>0</v>
      </c>
      <c r="V959" s="324">
        <f>ROUND(SUMIF('DV-Bewegungsdaten'!B:B,Kategorien!A959,'DV-Bewegungsdaten'!E:E),3)</f>
        <v>0</v>
      </c>
      <c r="AD959" s="390">
        <f t="shared" si="181"/>
        <v>11.161000000000001</v>
      </c>
      <c r="AE959" s="390">
        <f t="shared" si="182"/>
        <v>11.818000000000001</v>
      </c>
      <c r="AF959" s="390">
        <f t="shared" si="183"/>
        <v>13.037000000000001</v>
      </c>
      <c r="AG959" s="390">
        <f t="shared" si="184"/>
        <v>12.404000000000002</v>
      </c>
      <c r="AH959" s="390">
        <f t="shared" si="185"/>
        <v>12.316000000000003</v>
      </c>
      <c r="AI959" s="390">
        <f t="shared" si="186"/>
        <v>12.848000000000003</v>
      </c>
      <c r="AJ959" s="390">
        <f t="shared" si="187"/>
        <v>12.131000000000002</v>
      </c>
      <c r="AK959" s="390">
        <f t="shared" si="188"/>
        <v>12.415000000000001</v>
      </c>
      <c r="AL959" s="390">
        <f t="shared" si="189"/>
        <v>12.525000000000002</v>
      </c>
      <c r="AM959" s="390">
        <f t="shared" si="190"/>
        <v>12.406000000000002</v>
      </c>
      <c r="AN959" s="390">
        <f t="shared" si="191"/>
        <v>12.000000000000002</v>
      </c>
      <c r="AO959" s="390">
        <f t="shared" si="192"/>
        <v>12.903000000000002</v>
      </c>
    </row>
    <row r="960" spans="1:41" ht="15" customHeight="1" x14ac:dyDescent="0.25">
      <c r="A960" s="127" t="s">
        <v>2472</v>
      </c>
      <c r="B960" s="125" t="s">
        <v>2077</v>
      </c>
      <c r="C960" s="125" t="s">
        <v>4166</v>
      </c>
      <c r="D960" s="125" t="s">
        <v>2473</v>
      </c>
      <c r="E960" s="125" t="s">
        <v>2455</v>
      </c>
      <c r="F960" s="126">
        <v>17.899999999999999</v>
      </c>
      <c r="G960" s="126">
        <v>18.099999999999998</v>
      </c>
      <c r="H960" s="126">
        <v>14.32</v>
      </c>
      <c r="I960" s="126"/>
      <c r="J960" s="317"/>
      <c r="K960" s="323">
        <f>ROUND(SUMIF('VGT-Bewegungsdaten'!B:B,A960,'VGT-Bewegungsdaten'!C:C),3)</f>
        <v>0</v>
      </c>
      <c r="L960" s="324">
        <f>ROUND(SUMIF('VGT-Bewegungsdaten'!B:B,$A960,'VGT-Bewegungsdaten'!D:D),2)</f>
        <v>0</v>
      </c>
      <c r="N960" s="376" t="s">
        <v>4930</v>
      </c>
      <c r="O960" s="376" t="s">
        <v>4940</v>
      </c>
      <c r="P960" s="326">
        <f>ROUND(SUMIF('AV-Bewegungsdaten'!B:B,A960,'AV-Bewegungsdaten'!C:C),3)</f>
        <v>0</v>
      </c>
      <c r="Q960" s="324">
        <f>ROUND(SUMIF('AV-Bewegungsdaten'!B:B,$A960,'AV-Bewegungsdaten'!D:D),2)</f>
        <v>0</v>
      </c>
      <c r="T960" s="327"/>
      <c r="U960" s="326">
        <f>ROUND(SUMIF('DV-Bewegungsdaten'!B:B,Kategorien!A960,'DV-Bewegungsdaten'!D:D),3)</f>
        <v>0</v>
      </c>
      <c r="V960" s="324">
        <f>ROUND(SUMIF('DV-Bewegungsdaten'!B:B,Kategorien!A960,'DV-Bewegungsdaten'!E:E),3)</f>
        <v>0</v>
      </c>
      <c r="AD960" s="390">
        <f t="shared" si="181"/>
        <v>13.160999999999998</v>
      </c>
      <c r="AE960" s="390">
        <f t="shared" si="182"/>
        <v>13.817999999999998</v>
      </c>
      <c r="AF960" s="390">
        <f t="shared" si="183"/>
        <v>15.036999999999997</v>
      </c>
      <c r="AG960" s="390">
        <f t="shared" si="184"/>
        <v>14.403999999999998</v>
      </c>
      <c r="AH960" s="390">
        <f t="shared" si="185"/>
        <v>14.315999999999999</v>
      </c>
      <c r="AI960" s="390">
        <f t="shared" si="186"/>
        <v>14.847999999999999</v>
      </c>
      <c r="AJ960" s="390">
        <f t="shared" si="187"/>
        <v>14.130999999999998</v>
      </c>
      <c r="AK960" s="390">
        <f t="shared" si="188"/>
        <v>14.414999999999997</v>
      </c>
      <c r="AL960" s="390">
        <f t="shared" si="189"/>
        <v>14.524999999999999</v>
      </c>
      <c r="AM960" s="390">
        <f t="shared" si="190"/>
        <v>14.405999999999999</v>
      </c>
      <c r="AN960" s="390">
        <f t="shared" si="191"/>
        <v>13.999999999999998</v>
      </c>
      <c r="AO960" s="390">
        <f t="shared" si="192"/>
        <v>14.902999999999999</v>
      </c>
    </row>
    <row r="961" spans="1:41" ht="15" customHeight="1" x14ac:dyDescent="0.25">
      <c r="A961" s="127" t="s">
        <v>1974</v>
      </c>
      <c r="B961" s="125" t="s">
        <v>2077</v>
      </c>
      <c r="C961" s="125" t="s">
        <v>4166</v>
      </c>
      <c r="D961" s="125" t="s">
        <v>1975</v>
      </c>
      <c r="E961" s="125" t="s">
        <v>1538</v>
      </c>
      <c r="F961" s="126">
        <v>18.899999999999999</v>
      </c>
      <c r="G961" s="126">
        <v>19.099999999999998</v>
      </c>
      <c r="H961" s="126">
        <v>15.12</v>
      </c>
      <c r="I961" s="126"/>
      <c r="J961" s="317"/>
      <c r="K961" s="323">
        <f>ROUND(SUMIF('VGT-Bewegungsdaten'!B:B,A961,'VGT-Bewegungsdaten'!C:C),3)</f>
        <v>0</v>
      </c>
      <c r="L961" s="324">
        <f>ROUND(SUMIF('VGT-Bewegungsdaten'!B:B,$A961,'VGT-Bewegungsdaten'!D:D),2)</f>
        <v>0</v>
      </c>
      <c r="N961" s="376" t="s">
        <v>4930</v>
      </c>
      <c r="O961" s="376" t="s">
        <v>4940</v>
      </c>
      <c r="P961" s="326">
        <f>ROUND(SUMIF('AV-Bewegungsdaten'!B:B,A961,'AV-Bewegungsdaten'!C:C),3)</f>
        <v>0</v>
      </c>
      <c r="Q961" s="324">
        <f>ROUND(SUMIF('AV-Bewegungsdaten'!B:B,$A961,'AV-Bewegungsdaten'!D:D),2)</f>
        <v>0</v>
      </c>
      <c r="T961" s="327"/>
      <c r="U961" s="326">
        <f>ROUND(SUMIF('DV-Bewegungsdaten'!B:B,Kategorien!A961,'DV-Bewegungsdaten'!D:D),3)</f>
        <v>0</v>
      </c>
      <c r="V961" s="324">
        <f>ROUND(SUMIF('DV-Bewegungsdaten'!B:B,Kategorien!A961,'DV-Bewegungsdaten'!E:E),3)</f>
        <v>0</v>
      </c>
      <c r="AD961" s="390">
        <f t="shared" si="181"/>
        <v>14.160999999999998</v>
      </c>
      <c r="AE961" s="390">
        <f t="shared" si="182"/>
        <v>14.817999999999998</v>
      </c>
      <c r="AF961" s="390">
        <f t="shared" si="183"/>
        <v>16.036999999999999</v>
      </c>
      <c r="AG961" s="390">
        <f t="shared" si="184"/>
        <v>15.403999999999998</v>
      </c>
      <c r="AH961" s="390">
        <f t="shared" si="185"/>
        <v>15.315999999999999</v>
      </c>
      <c r="AI961" s="390">
        <f t="shared" si="186"/>
        <v>15.847999999999999</v>
      </c>
      <c r="AJ961" s="390">
        <f t="shared" si="187"/>
        <v>15.130999999999998</v>
      </c>
      <c r="AK961" s="390">
        <f t="shared" si="188"/>
        <v>15.414999999999997</v>
      </c>
      <c r="AL961" s="390">
        <f t="shared" si="189"/>
        <v>15.524999999999999</v>
      </c>
      <c r="AM961" s="390">
        <f t="shared" si="190"/>
        <v>15.405999999999999</v>
      </c>
      <c r="AN961" s="390">
        <f t="shared" si="191"/>
        <v>14.999999999999998</v>
      </c>
      <c r="AO961" s="390">
        <f t="shared" si="192"/>
        <v>15.902999999999999</v>
      </c>
    </row>
    <row r="962" spans="1:41" ht="15" customHeight="1" x14ac:dyDescent="0.25">
      <c r="A962" s="127" t="s">
        <v>1976</v>
      </c>
      <c r="B962" s="125" t="s">
        <v>2077</v>
      </c>
      <c r="C962" s="125" t="s">
        <v>4166</v>
      </c>
      <c r="D962" s="125" t="s">
        <v>1977</v>
      </c>
      <c r="E962" s="125" t="s">
        <v>1541</v>
      </c>
      <c r="F962" s="126">
        <v>18.899999999999999</v>
      </c>
      <c r="G962" s="126">
        <v>19.099999999999998</v>
      </c>
      <c r="H962" s="126">
        <v>15.12</v>
      </c>
      <c r="I962" s="126"/>
      <c r="J962" s="317"/>
      <c r="K962" s="323">
        <f>ROUND(SUMIF('VGT-Bewegungsdaten'!B:B,A962,'VGT-Bewegungsdaten'!C:C),3)</f>
        <v>0</v>
      </c>
      <c r="L962" s="324">
        <f>ROUND(SUMIF('VGT-Bewegungsdaten'!B:B,$A962,'VGT-Bewegungsdaten'!D:D),2)</f>
        <v>0</v>
      </c>
      <c r="N962" s="376" t="s">
        <v>4930</v>
      </c>
      <c r="O962" s="376" t="s">
        <v>4940</v>
      </c>
      <c r="P962" s="326">
        <f>ROUND(SUMIF('AV-Bewegungsdaten'!B:B,A962,'AV-Bewegungsdaten'!C:C),3)</f>
        <v>0</v>
      </c>
      <c r="Q962" s="324">
        <f>ROUND(SUMIF('AV-Bewegungsdaten'!B:B,$A962,'AV-Bewegungsdaten'!D:D),2)</f>
        <v>0</v>
      </c>
      <c r="T962" s="327"/>
      <c r="U962" s="326">
        <f>ROUND(SUMIF('DV-Bewegungsdaten'!B:B,Kategorien!A962,'DV-Bewegungsdaten'!D:D),3)</f>
        <v>0</v>
      </c>
      <c r="V962" s="324">
        <f>ROUND(SUMIF('DV-Bewegungsdaten'!B:B,Kategorien!A962,'DV-Bewegungsdaten'!E:E),3)</f>
        <v>0</v>
      </c>
      <c r="AD962" s="390">
        <f t="shared" si="181"/>
        <v>14.160999999999998</v>
      </c>
      <c r="AE962" s="390">
        <f t="shared" si="182"/>
        <v>14.817999999999998</v>
      </c>
      <c r="AF962" s="390">
        <f t="shared" si="183"/>
        <v>16.036999999999999</v>
      </c>
      <c r="AG962" s="390">
        <f t="shared" si="184"/>
        <v>15.403999999999998</v>
      </c>
      <c r="AH962" s="390">
        <f t="shared" si="185"/>
        <v>15.315999999999999</v>
      </c>
      <c r="AI962" s="390">
        <f t="shared" si="186"/>
        <v>15.847999999999999</v>
      </c>
      <c r="AJ962" s="390">
        <f t="shared" si="187"/>
        <v>15.130999999999998</v>
      </c>
      <c r="AK962" s="390">
        <f t="shared" si="188"/>
        <v>15.414999999999997</v>
      </c>
      <c r="AL962" s="390">
        <f t="shared" si="189"/>
        <v>15.524999999999999</v>
      </c>
      <c r="AM962" s="390">
        <f t="shared" si="190"/>
        <v>15.405999999999999</v>
      </c>
      <c r="AN962" s="390">
        <f t="shared" si="191"/>
        <v>14.999999999999998</v>
      </c>
      <c r="AO962" s="390">
        <f t="shared" si="192"/>
        <v>15.902999999999999</v>
      </c>
    </row>
    <row r="963" spans="1:41" ht="15" customHeight="1" x14ac:dyDescent="0.25">
      <c r="A963" s="127" t="s">
        <v>2705</v>
      </c>
      <c r="B963" s="125" t="s">
        <v>2077</v>
      </c>
      <c r="C963" s="125" t="s">
        <v>4166</v>
      </c>
      <c r="D963" s="125" t="s">
        <v>2706</v>
      </c>
      <c r="E963" s="125" t="s">
        <v>2545</v>
      </c>
      <c r="F963" s="126">
        <v>18.87</v>
      </c>
      <c r="G963" s="126">
        <v>19.07</v>
      </c>
      <c r="H963" s="126">
        <v>15.1</v>
      </c>
      <c r="I963" s="126"/>
      <c r="J963" s="317"/>
      <c r="K963" s="323">
        <f>ROUND(SUMIF('VGT-Bewegungsdaten'!B:B,A963,'VGT-Bewegungsdaten'!C:C),3)</f>
        <v>0</v>
      </c>
      <c r="L963" s="324">
        <f>ROUND(SUMIF('VGT-Bewegungsdaten'!B:B,$A963,'VGT-Bewegungsdaten'!D:D),2)</f>
        <v>0</v>
      </c>
      <c r="N963" s="376" t="s">
        <v>4930</v>
      </c>
      <c r="O963" s="376" t="s">
        <v>4940</v>
      </c>
      <c r="P963" s="326">
        <f>ROUND(SUMIF('AV-Bewegungsdaten'!B:B,A963,'AV-Bewegungsdaten'!C:C),3)</f>
        <v>0</v>
      </c>
      <c r="Q963" s="324">
        <f>ROUND(SUMIF('AV-Bewegungsdaten'!B:B,$A963,'AV-Bewegungsdaten'!D:D),2)</f>
        <v>0</v>
      </c>
      <c r="T963" s="327"/>
      <c r="U963" s="326">
        <f>ROUND(SUMIF('DV-Bewegungsdaten'!B:B,Kategorien!A963,'DV-Bewegungsdaten'!D:D),3)</f>
        <v>0</v>
      </c>
      <c r="V963" s="324">
        <f>ROUND(SUMIF('DV-Bewegungsdaten'!B:B,Kategorien!A963,'DV-Bewegungsdaten'!E:E),3)</f>
        <v>0</v>
      </c>
      <c r="AD963" s="390">
        <f t="shared" si="181"/>
        <v>14.131</v>
      </c>
      <c r="AE963" s="390">
        <f t="shared" si="182"/>
        <v>14.788</v>
      </c>
      <c r="AF963" s="390">
        <f t="shared" si="183"/>
        <v>16.007000000000001</v>
      </c>
      <c r="AG963" s="390">
        <f t="shared" si="184"/>
        <v>15.374000000000001</v>
      </c>
      <c r="AH963" s="390">
        <f t="shared" si="185"/>
        <v>15.286000000000001</v>
      </c>
      <c r="AI963" s="390">
        <f t="shared" si="186"/>
        <v>15.818000000000001</v>
      </c>
      <c r="AJ963" s="390">
        <f t="shared" si="187"/>
        <v>15.101000000000001</v>
      </c>
      <c r="AK963" s="390">
        <f t="shared" si="188"/>
        <v>15.385</v>
      </c>
      <c r="AL963" s="390">
        <f t="shared" si="189"/>
        <v>15.495000000000001</v>
      </c>
      <c r="AM963" s="390">
        <f t="shared" si="190"/>
        <v>15.376000000000001</v>
      </c>
      <c r="AN963" s="390">
        <f t="shared" si="191"/>
        <v>14.97</v>
      </c>
      <c r="AO963" s="390">
        <f t="shared" si="192"/>
        <v>15.873000000000001</v>
      </c>
    </row>
    <row r="964" spans="1:41" ht="15" customHeight="1" x14ac:dyDescent="0.25">
      <c r="A964" s="127" t="s">
        <v>3449</v>
      </c>
      <c r="B964" s="125" t="s">
        <v>2077</v>
      </c>
      <c r="C964" s="125" t="s">
        <v>4166</v>
      </c>
      <c r="D964" s="125" t="s">
        <v>3450</v>
      </c>
      <c r="E964" s="125" t="s">
        <v>3289</v>
      </c>
      <c r="F964" s="126">
        <v>18.84</v>
      </c>
      <c r="G964" s="126">
        <v>19.04</v>
      </c>
      <c r="H964" s="126">
        <v>15.07</v>
      </c>
      <c r="I964" s="126"/>
      <c r="J964" s="317"/>
      <c r="K964" s="323">
        <f>ROUND(SUMIF('VGT-Bewegungsdaten'!B:B,A964,'VGT-Bewegungsdaten'!C:C),3)</f>
        <v>0</v>
      </c>
      <c r="L964" s="324">
        <f>ROUND(SUMIF('VGT-Bewegungsdaten'!B:B,$A964,'VGT-Bewegungsdaten'!D:D),2)</f>
        <v>0</v>
      </c>
      <c r="N964" s="376" t="s">
        <v>4930</v>
      </c>
      <c r="O964" s="376" t="s">
        <v>4940</v>
      </c>
      <c r="P964" s="326">
        <f>ROUND(SUMIF('AV-Bewegungsdaten'!B:B,A964,'AV-Bewegungsdaten'!C:C),3)</f>
        <v>0</v>
      </c>
      <c r="Q964" s="324">
        <f>ROUND(SUMIF('AV-Bewegungsdaten'!B:B,$A964,'AV-Bewegungsdaten'!D:D),2)</f>
        <v>0</v>
      </c>
      <c r="T964" s="327"/>
      <c r="U964" s="326">
        <f>ROUND(SUMIF('DV-Bewegungsdaten'!B:B,Kategorien!A964,'DV-Bewegungsdaten'!D:D),3)</f>
        <v>0</v>
      </c>
      <c r="V964" s="324">
        <f>ROUND(SUMIF('DV-Bewegungsdaten'!B:B,Kategorien!A964,'DV-Bewegungsdaten'!E:E),3)</f>
        <v>0</v>
      </c>
      <c r="AD964" s="390">
        <f t="shared" si="181"/>
        <v>14.100999999999999</v>
      </c>
      <c r="AE964" s="390">
        <f t="shared" si="182"/>
        <v>14.757999999999999</v>
      </c>
      <c r="AF964" s="390">
        <f t="shared" si="183"/>
        <v>15.976999999999999</v>
      </c>
      <c r="AG964" s="390">
        <f t="shared" si="184"/>
        <v>15.343999999999999</v>
      </c>
      <c r="AH964" s="390">
        <f t="shared" si="185"/>
        <v>15.256</v>
      </c>
      <c r="AI964" s="390">
        <f t="shared" si="186"/>
        <v>15.788</v>
      </c>
      <c r="AJ964" s="390">
        <f t="shared" si="187"/>
        <v>15.071</v>
      </c>
      <c r="AK964" s="390">
        <f t="shared" si="188"/>
        <v>15.354999999999999</v>
      </c>
      <c r="AL964" s="390">
        <f t="shared" si="189"/>
        <v>15.465</v>
      </c>
      <c r="AM964" s="390">
        <f t="shared" si="190"/>
        <v>15.346</v>
      </c>
      <c r="AN964" s="390">
        <f t="shared" si="191"/>
        <v>14.94</v>
      </c>
      <c r="AO964" s="390">
        <f t="shared" si="192"/>
        <v>15.843</v>
      </c>
    </row>
    <row r="965" spans="1:41" ht="15" customHeight="1" x14ac:dyDescent="0.25">
      <c r="A965" s="127" t="s">
        <v>4212</v>
      </c>
      <c r="B965" s="125" t="s">
        <v>2077</v>
      </c>
      <c r="C965" s="125" t="s">
        <v>4166</v>
      </c>
      <c r="D965" s="125" t="s">
        <v>4213</v>
      </c>
      <c r="E965" s="125" t="s">
        <v>4051</v>
      </c>
      <c r="F965" s="126">
        <v>18.810000000000002</v>
      </c>
      <c r="G965" s="126">
        <v>19.010000000000002</v>
      </c>
      <c r="H965" s="126">
        <v>15.05</v>
      </c>
      <c r="I965" s="126"/>
      <c r="J965" s="317"/>
      <c r="K965" s="323">
        <f>ROUND(SUMIF('VGT-Bewegungsdaten'!B:B,A965,'VGT-Bewegungsdaten'!C:C),3)</f>
        <v>0</v>
      </c>
      <c r="L965" s="324">
        <f>ROUND(SUMIF('VGT-Bewegungsdaten'!B:B,$A965,'VGT-Bewegungsdaten'!D:D),2)</f>
        <v>0</v>
      </c>
      <c r="N965" s="376" t="s">
        <v>4930</v>
      </c>
      <c r="O965" s="376" t="s">
        <v>4940</v>
      </c>
      <c r="P965" s="326">
        <f>ROUND(SUMIF('AV-Bewegungsdaten'!B:B,A965,'AV-Bewegungsdaten'!C:C),3)</f>
        <v>0</v>
      </c>
      <c r="Q965" s="324">
        <f>ROUND(SUMIF('AV-Bewegungsdaten'!B:B,$A965,'AV-Bewegungsdaten'!D:D),2)</f>
        <v>0</v>
      </c>
      <c r="T965" s="327"/>
      <c r="U965" s="326">
        <f>ROUND(SUMIF('DV-Bewegungsdaten'!B:B,Kategorien!A965,'DV-Bewegungsdaten'!D:D),3)</f>
        <v>0</v>
      </c>
      <c r="V965" s="324">
        <f>ROUND(SUMIF('DV-Bewegungsdaten'!B:B,Kategorien!A965,'DV-Bewegungsdaten'!E:E),3)</f>
        <v>0</v>
      </c>
      <c r="AD965" s="390">
        <f t="shared" si="181"/>
        <v>14.071000000000002</v>
      </c>
      <c r="AE965" s="390">
        <f t="shared" si="182"/>
        <v>14.728000000000002</v>
      </c>
      <c r="AF965" s="390">
        <f t="shared" si="183"/>
        <v>15.947000000000001</v>
      </c>
      <c r="AG965" s="390">
        <f t="shared" si="184"/>
        <v>15.314000000000002</v>
      </c>
      <c r="AH965" s="390">
        <f t="shared" si="185"/>
        <v>15.226000000000003</v>
      </c>
      <c r="AI965" s="390">
        <f t="shared" si="186"/>
        <v>15.758000000000003</v>
      </c>
      <c r="AJ965" s="390">
        <f t="shared" si="187"/>
        <v>15.041000000000002</v>
      </c>
      <c r="AK965" s="390">
        <f t="shared" si="188"/>
        <v>15.325000000000001</v>
      </c>
      <c r="AL965" s="390">
        <f t="shared" si="189"/>
        <v>15.435000000000002</v>
      </c>
      <c r="AM965" s="390">
        <f t="shared" si="190"/>
        <v>15.316000000000003</v>
      </c>
      <c r="AN965" s="390">
        <f t="shared" si="191"/>
        <v>14.910000000000002</v>
      </c>
      <c r="AO965" s="390">
        <f t="shared" si="192"/>
        <v>15.813000000000002</v>
      </c>
    </row>
    <row r="966" spans="1:41" ht="15" customHeight="1" x14ac:dyDescent="0.25">
      <c r="A966" s="127" t="s">
        <v>1978</v>
      </c>
      <c r="B966" s="125" t="s">
        <v>2077</v>
      </c>
      <c r="C966" s="125" t="s">
        <v>4166</v>
      </c>
      <c r="D966" s="125" t="s">
        <v>1979</v>
      </c>
      <c r="E966" s="125" t="s">
        <v>2452</v>
      </c>
      <c r="F966" s="126">
        <v>16.899999999999999</v>
      </c>
      <c r="G966" s="126">
        <v>17.099999999999998</v>
      </c>
      <c r="H966" s="126">
        <v>13.52</v>
      </c>
      <c r="I966" s="126"/>
      <c r="J966" s="317"/>
      <c r="K966" s="323">
        <f>ROUND(SUMIF('VGT-Bewegungsdaten'!B:B,A966,'VGT-Bewegungsdaten'!C:C),3)</f>
        <v>0</v>
      </c>
      <c r="L966" s="324">
        <f>ROUND(SUMIF('VGT-Bewegungsdaten'!B:B,$A966,'VGT-Bewegungsdaten'!D:D),2)</f>
        <v>0</v>
      </c>
      <c r="N966" s="376" t="s">
        <v>4930</v>
      </c>
      <c r="O966" s="376" t="s">
        <v>4940</v>
      </c>
      <c r="P966" s="326">
        <f>ROUND(SUMIF('AV-Bewegungsdaten'!B:B,A966,'AV-Bewegungsdaten'!C:C),3)</f>
        <v>0</v>
      </c>
      <c r="Q966" s="324">
        <f>ROUND(SUMIF('AV-Bewegungsdaten'!B:B,$A966,'AV-Bewegungsdaten'!D:D),2)</f>
        <v>0</v>
      </c>
      <c r="T966" s="327"/>
      <c r="U966" s="326">
        <f>ROUND(SUMIF('DV-Bewegungsdaten'!B:B,Kategorien!A966,'DV-Bewegungsdaten'!D:D),3)</f>
        <v>0</v>
      </c>
      <c r="V966" s="324">
        <f>ROUND(SUMIF('DV-Bewegungsdaten'!B:B,Kategorien!A966,'DV-Bewegungsdaten'!E:E),3)</f>
        <v>0</v>
      </c>
      <c r="AD966" s="390">
        <f t="shared" si="181"/>
        <v>12.160999999999998</v>
      </c>
      <c r="AE966" s="390">
        <f t="shared" si="182"/>
        <v>12.817999999999998</v>
      </c>
      <c r="AF966" s="390">
        <f t="shared" si="183"/>
        <v>14.036999999999997</v>
      </c>
      <c r="AG966" s="390">
        <f t="shared" si="184"/>
        <v>13.403999999999998</v>
      </c>
      <c r="AH966" s="390">
        <f t="shared" si="185"/>
        <v>13.315999999999999</v>
      </c>
      <c r="AI966" s="390">
        <f t="shared" si="186"/>
        <v>13.847999999999999</v>
      </c>
      <c r="AJ966" s="390">
        <f t="shared" si="187"/>
        <v>13.130999999999998</v>
      </c>
      <c r="AK966" s="390">
        <f t="shared" si="188"/>
        <v>13.414999999999997</v>
      </c>
      <c r="AL966" s="390">
        <f t="shared" si="189"/>
        <v>13.524999999999999</v>
      </c>
      <c r="AM966" s="390">
        <f t="shared" si="190"/>
        <v>13.405999999999999</v>
      </c>
      <c r="AN966" s="390">
        <f t="shared" si="191"/>
        <v>12.999999999999998</v>
      </c>
      <c r="AO966" s="390">
        <f t="shared" si="192"/>
        <v>13.902999999999999</v>
      </c>
    </row>
    <row r="967" spans="1:41" ht="15" customHeight="1" x14ac:dyDescent="0.25">
      <c r="A967" s="127" t="s">
        <v>1980</v>
      </c>
      <c r="B967" s="125" t="s">
        <v>2077</v>
      </c>
      <c r="C967" s="125" t="s">
        <v>4166</v>
      </c>
      <c r="D967" s="125" t="s">
        <v>1981</v>
      </c>
      <c r="E967" s="125" t="s">
        <v>2455</v>
      </c>
      <c r="F967" s="126">
        <v>18.899999999999999</v>
      </c>
      <c r="G967" s="126">
        <v>19.099999999999998</v>
      </c>
      <c r="H967" s="126">
        <v>15.12</v>
      </c>
      <c r="I967" s="126"/>
      <c r="J967" s="317"/>
      <c r="K967" s="323">
        <f>ROUND(SUMIF('VGT-Bewegungsdaten'!B:B,A967,'VGT-Bewegungsdaten'!C:C),3)</f>
        <v>0</v>
      </c>
      <c r="L967" s="324">
        <f>ROUND(SUMIF('VGT-Bewegungsdaten'!B:B,$A967,'VGT-Bewegungsdaten'!D:D),2)</f>
        <v>0</v>
      </c>
      <c r="N967" s="376" t="s">
        <v>4930</v>
      </c>
      <c r="O967" s="376" t="s">
        <v>4940</v>
      </c>
      <c r="P967" s="326">
        <f>ROUND(SUMIF('AV-Bewegungsdaten'!B:B,A967,'AV-Bewegungsdaten'!C:C),3)</f>
        <v>0</v>
      </c>
      <c r="Q967" s="324">
        <f>ROUND(SUMIF('AV-Bewegungsdaten'!B:B,$A967,'AV-Bewegungsdaten'!D:D),2)</f>
        <v>0</v>
      </c>
      <c r="T967" s="327"/>
      <c r="U967" s="326">
        <f>ROUND(SUMIF('DV-Bewegungsdaten'!B:B,Kategorien!A967,'DV-Bewegungsdaten'!D:D),3)</f>
        <v>0</v>
      </c>
      <c r="V967" s="324">
        <f>ROUND(SUMIF('DV-Bewegungsdaten'!B:B,Kategorien!A967,'DV-Bewegungsdaten'!E:E),3)</f>
        <v>0</v>
      </c>
      <c r="AD967" s="390">
        <f t="shared" si="181"/>
        <v>14.160999999999998</v>
      </c>
      <c r="AE967" s="390">
        <f t="shared" si="182"/>
        <v>14.817999999999998</v>
      </c>
      <c r="AF967" s="390">
        <f t="shared" si="183"/>
        <v>16.036999999999999</v>
      </c>
      <c r="AG967" s="390">
        <f t="shared" si="184"/>
        <v>15.403999999999998</v>
      </c>
      <c r="AH967" s="390">
        <f t="shared" si="185"/>
        <v>15.315999999999999</v>
      </c>
      <c r="AI967" s="390">
        <f t="shared" si="186"/>
        <v>15.847999999999999</v>
      </c>
      <c r="AJ967" s="390">
        <f t="shared" si="187"/>
        <v>15.130999999999998</v>
      </c>
      <c r="AK967" s="390">
        <f t="shared" si="188"/>
        <v>15.414999999999997</v>
      </c>
      <c r="AL967" s="390">
        <f t="shared" si="189"/>
        <v>15.524999999999999</v>
      </c>
      <c r="AM967" s="390">
        <f t="shared" si="190"/>
        <v>15.405999999999999</v>
      </c>
      <c r="AN967" s="390">
        <f t="shared" si="191"/>
        <v>14.999999999999998</v>
      </c>
      <c r="AO967" s="390">
        <f t="shared" si="192"/>
        <v>15.902999999999999</v>
      </c>
    </row>
    <row r="968" spans="1:41" ht="15" customHeight="1" x14ac:dyDescent="0.25">
      <c r="A968" s="127" t="s">
        <v>1982</v>
      </c>
      <c r="B968" s="125" t="s">
        <v>2077</v>
      </c>
      <c r="C968" s="125" t="s">
        <v>4166</v>
      </c>
      <c r="D968" s="125" t="s">
        <v>1983</v>
      </c>
      <c r="E968" s="125" t="s">
        <v>1538</v>
      </c>
      <c r="F968" s="126">
        <v>19.899999999999999</v>
      </c>
      <c r="G968" s="126">
        <v>20.099999999999998</v>
      </c>
      <c r="H968" s="126">
        <v>15.92</v>
      </c>
      <c r="I968" s="126"/>
      <c r="J968" s="317"/>
      <c r="K968" s="323">
        <f>ROUND(SUMIF('VGT-Bewegungsdaten'!B:B,A968,'VGT-Bewegungsdaten'!C:C),3)</f>
        <v>0</v>
      </c>
      <c r="L968" s="324">
        <f>ROUND(SUMIF('VGT-Bewegungsdaten'!B:B,$A968,'VGT-Bewegungsdaten'!D:D),2)</f>
        <v>0</v>
      </c>
      <c r="N968" s="376" t="s">
        <v>4930</v>
      </c>
      <c r="O968" s="376" t="s">
        <v>4940</v>
      </c>
      <c r="P968" s="326">
        <f>ROUND(SUMIF('AV-Bewegungsdaten'!B:B,A968,'AV-Bewegungsdaten'!C:C),3)</f>
        <v>0</v>
      </c>
      <c r="Q968" s="324">
        <f>ROUND(SUMIF('AV-Bewegungsdaten'!B:B,$A968,'AV-Bewegungsdaten'!D:D),2)</f>
        <v>0</v>
      </c>
      <c r="T968" s="327"/>
      <c r="U968" s="326">
        <f>ROUND(SUMIF('DV-Bewegungsdaten'!B:B,Kategorien!A968,'DV-Bewegungsdaten'!D:D),3)</f>
        <v>0</v>
      </c>
      <c r="V968" s="324">
        <f>ROUND(SUMIF('DV-Bewegungsdaten'!B:B,Kategorien!A968,'DV-Bewegungsdaten'!E:E),3)</f>
        <v>0</v>
      </c>
      <c r="AD968" s="390">
        <f t="shared" si="181"/>
        <v>15.160999999999998</v>
      </c>
      <c r="AE968" s="390">
        <f t="shared" si="182"/>
        <v>15.817999999999998</v>
      </c>
      <c r="AF968" s="390">
        <f t="shared" si="183"/>
        <v>17.036999999999999</v>
      </c>
      <c r="AG968" s="390">
        <f t="shared" si="184"/>
        <v>16.403999999999996</v>
      </c>
      <c r="AH968" s="390">
        <f t="shared" si="185"/>
        <v>16.315999999999999</v>
      </c>
      <c r="AI968" s="390">
        <f t="shared" si="186"/>
        <v>16.847999999999999</v>
      </c>
      <c r="AJ968" s="390">
        <f t="shared" si="187"/>
        <v>16.130999999999997</v>
      </c>
      <c r="AK968" s="390">
        <f t="shared" si="188"/>
        <v>16.414999999999999</v>
      </c>
      <c r="AL968" s="390">
        <f t="shared" si="189"/>
        <v>16.524999999999999</v>
      </c>
      <c r="AM968" s="390">
        <f t="shared" si="190"/>
        <v>16.405999999999999</v>
      </c>
      <c r="AN968" s="390">
        <f t="shared" si="191"/>
        <v>15.999999999999998</v>
      </c>
      <c r="AO968" s="390">
        <f t="shared" si="192"/>
        <v>16.902999999999999</v>
      </c>
    </row>
    <row r="969" spans="1:41" ht="15" customHeight="1" x14ac:dyDescent="0.25">
      <c r="A969" s="127" t="s">
        <v>1984</v>
      </c>
      <c r="B969" s="125" t="s">
        <v>2077</v>
      </c>
      <c r="C969" s="125" t="s">
        <v>4166</v>
      </c>
      <c r="D969" s="125" t="s">
        <v>1985</v>
      </c>
      <c r="E969" s="125" t="s">
        <v>1541</v>
      </c>
      <c r="F969" s="126">
        <v>19.899999999999999</v>
      </c>
      <c r="G969" s="126">
        <v>20.099999999999998</v>
      </c>
      <c r="H969" s="126">
        <v>15.92</v>
      </c>
      <c r="I969" s="126"/>
      <c r="J969" s="317"/>
      <c r="K969" s="323">
        <f>ROUND(SUMIF('VGT-Bewegungsdaten'!B:B,A969,'VGT-Bewegungsdaten'!C:C),3)</f>
        <v>0</v>
      </c>
      <c r="L969" s="324">
        <f>ROUND(SUMIF('VGT-Bewegungsdaten'!B:B,$A969,'VGT-Bewegungsdaten'!D:D),2)</f>
        <v>0</v>
      </c>
      <c r="N969" s="376" t="s">
        <v>4930</v>
      </c>
      <c r="O969" s="376" t="s">
        <v>4940</v>
      </c>
      <c r="P969" s="326">
        <f>ROUND(SUMIF('AV-Bewegungsdaten'!B:B,A969,'AV-Bewegungsdaten'!C:C),3)</f>
        <v>0</v>
      </c>
      <c r="Q969" s="324">
        <f>ROUND(SUMIF('AV-Bewegungsdaten'!B:B,$A969,'AV-Bewegungsdaten'!D:D),2)</f>
        <v>0</v>
      </c>
      <c r="T969" s="327"/>
      <c r="U969" s="326">
        <f>ROUND(SUMIF('DV-Bewegungsdaten'!B:B,Kategorien!A969,'DV-Bewegungsdaten'!D:D),3)</f>
        <v>0</v>
      </c>
      <c r="V969" s="324">
        <f>ROUND(SUMIF('DV-Bewegungsdaten'!B:B,Kategorien!A969,'DV-Bewegungsdaten'!E:E),3)</f>
        <v>0</v>
      </c>
      <c r="AD969" s="390">
        <f t="shared" si="181"/>
        <v>15.160999999999998</v>
      </c>
      <c r="AE969" s="390">
        <f t="shared" si="182"/>
        <v>15.817999999999998</v>
      </c>
      <c r="AF969" s="390">
        <f t="shared" si="183"/>
        <v>17.036999999999999</v>
      </c>
      <c r="AG969" s="390">
        <f t="shared" si="184"/>
        <v>16.403999999999996</v>
      </c>
      <c r="AH969" s="390">
        <f t="shared" si="185"/>
        <v>16.315999999999999</v>
      </c>
      <c r="AI969" s="390">
        <f t="shared" si="186"/>
        <v>16.847999999999999</v>
      </c>
      <c r="AJ969" s="390">
        <f t="shared" si="187"/>
        <v>16.130999999999997</v>
      </c>
      <c r="AK969" s="390">
        <f t="shared" si="188"/>
        <v>16.414999999999999</v>
      </c>
      <c r="AL969" s="390">
        <f t="shared" si="189"/>
        <v>16.524999999999999</v>
      </c>
      <c r="AM969" s="390">
        <f t="shared" si="190"/>
        <v>16.405999999999999</v>
      </c>
      <c r="AN969" s="390">
        <f t="shared" si="191"/>
        <v>15.999999999999998</v>
      </c>
      <c r="AO969" s="390">
        <f t="shared" si="192"/>
        <v>16.902999999999999</v>
      </c>
    </row>
    <row r="970" spans="1:41" ht="15" customHeight="1" x14ac:dyDescent="0.25">
      <c r="A970" s="127" t="s">
        <v>2707</v>
      </c>
      <c r="B970" s="125" t="s">
        <v>2077</v>
      </c>
      <c r="C970" s="125" t="s">
        <v>4166</v>
      </c>
      <c r="D970" s="125" t="s">
        <v>2708</v>
      </c>
      <c r="E970" s="125" t="s">
        <v>2545</v>
      </c>
      <c r="F970" s="126">
        <v>19.87</v>
      </c>
      <c r="G970" s="126">
        <v>20.07</v>
      </c>
      <c r="H970" s="126">
        <v>15.9</v>
      </c>
      <c r="I970" s="126"/>
      <c r="J970" s="317"/>
      <c r="K970" s="323">
        <f>ROUND(SUMIF('VGT-Bewegungsdaten'!B:B,A970,'VGT-Bewegungsdaten'!C:C),3)</f>
        <v>0</v>
      </c>
      <c r="L970" s="324">
        <f>ROUND(SUMIF('VGT-Bewegungsdaten'!B:B,$A970,'VGT-Bewegungsdaten'!D:D),2)</f>
        <v>0</v>
      </c>
      <c r="N970" s="376" t="s">
        <v>4930</v>
      </c>
      <c r="O970" s="376" t="s">
        <v>4940</v>
      </c>
      <c r="P970" s="326">
        <f>ROUND(SUMIF('AV-Bewegungsdaten'!B:B,A970,'AV-Bewegungsdaten'!C:C),3)</f>
        <v>0</v>
      </c>
      <c r="Q970" s="324">
        <f>ROUND(SUMIF('AV-Bewegungsdaten'!B:B,$A970,'AV-Bewegungsdaten'!D:D),2)</f>
        <v>0</v>
      </c>
      <c r="T970" s="327"/>
      <c r="U970" s="326">
        <f>ROUND(SUMIF('DV-Bewegungsdaten'!B:B,Kategorien!A970,'DV-Bewegungsdaten'!D:D),3)</f>
        <v>0</v>
      </c>
      <c r="V970" s="324">
        <f>ROUND(SUMIF('DV-Bewegungsdaten'!B:B,Kategorien!A970,'DV-Bewegungsdaten'!E:E),3)</f>
        <v>0</v>
      </c>
      <c r="AD970" s="390">
        <f t="shared" si="181"/>
        <v>15.131</v>
      </c>
      <c r="AE970" s="390">
        <f t="shared" si="182"/>
        <v>15.788</v>
      </c>
      <c r="AF970" s="390">
        <f t="shared" si="183"/>
        <v>17.007000000000001</v>
      </c>
      <c r="AG970" s="390">
        <f t="shared" si="184"/>
        <v>16.373999999999999</v>
      </c>
      <c r="AH970" s="390">
        <f t="shared" si="185"/>
        <v>16.286000000000001</v>
      </c>
      <c r="AI970" s="390">
        <f t="shared" si="186"/>
        <v>16.818000000000001</v>
      </c>
      <c r="AJ970" s="390">
        <f t="shared" si="187"/>
        <v>16.100999999999999</v>
      </c>
      <c r="AK970" s="390">
        <f t="shared" si="188"/>
        <v>16.385000000000002</v>
      </c>
      <c r="AL970" s="390">
        <f t="shared" si="189"/>
        <v>16.495000000000001</v>
      </c>
      <c r="AM970" s="390">
        <f t="shared" si="190"/>
        <v>16.376000000000001</v>
      </c>
      <c r="AN970" s="390">
        <f t="shared" si="191"/>
        <v>15.97</v>
      </c>
      <c r="AO970" s="390">
        <f t="shared" si="192"/>
        <v>16.873000000000001</v>
      </c>
    </row>
    <row r="971" spans="1:41" ht="15" customHeight="1" x14ac:dyDescent="0.25">
      <c r="A971" s="127" t="s">
        <v>3451</v>
      </c>
      <c r="B971" s="125" t="s">
        <v>2077</v>
      </c>
      <c r="C971" s="125" t="s">
        <v>4166</v>
      </c>
      <c r="D971" s="125" t="s">
        <v>3452</v>
      </c>
      <c r="E971" s="125" t="s">
        <v>3289</v>
      </c>
      <c r="F971" s="126">
        <v>19.84</v>
      </c>
      <c r="G971" s="126">
        <v>20.04</v>
      </c>
      <c r="H971" s="126">
        <v>15.87</v>
      </c>
      <c r="I971" s="126"/>
      <c r="J971" s="317"/>
      <c r="K971" s="323">
        <f>ROUND(SUMIF('VGT-Bewegungsdaten'!B:B,A971,'VGT-Bewegungsdaten'!C:C),3)</f>
        <v>0</v>
      </c>
      <c r="L971" s="324">
        <f>ROUND(SUMIF('VGT-Bewegungsdaten'!B:B,$A971,'VGT-Bewegungsdaten'!D:D),2)</f>
        <v>0</v>
      </c>
      <c r="N971" s="376" t="s">
        <v>4930</v>
      </c>
      <c r="O971" s="376" t="s">
        <v>4940</v>
      </c>
      <c r="P971" s="326">
        <f>ROUND(SUMIF('AV-Bewegungsdaten'!B:B,A971,'AV-Bewegungsdaten'!C:C),3)</f>
        <v>0</v>
      </c>
      <c r="Q971" s="324">
        <f>ROUND(SUMIF('AV-Bewegungsdaten'!B:B,$A971,'AV-Bewegungsdaten'!D:D),2)</f>
        <v>0</v>
      </c>
      <c r="T971" s="327"/>
      <c r="U971" s="326">
        <f>ROUND(SUMIF('DV-Bewegungsdaten'!B:B,Kategorien!A971,'DV-Bewegungsdaten'!D:D),3)</f>
        <v>0</v>
      </c>
      <c r="V971" s="324">
        <f>ROUND(SUMIF('DV-Bewegungsdaten'!B:B,Kategorien!A971,'DV-Bewegungsdaten'!E:E),3)</f>
        <v>0</v>
      </c>
      <c r="AD971" s="390">
        <f t="shared" si="181"/>
        <v>15.100999999999999</v>
      </c>
      <c r="AE971" s="390">
        <f t="shared" si="182"/>
        <v>15.757999999999999</v>
      </c>
      <c r="AF971" s="390">
        <f t="shared" si="183"/>
        <v>16.977</v>
      </c>
      <c r="AG971" s="390">
        <f t="shared" si="184"/>
        <v>16.343999999999998</v>
      </c>
      <c r="AH971" s="390">
        <f t="shared" si="185"/>
        <v>16.256</v>
      </c>
      <c r="AI971" s="390">
        <f t="shared" si="186"/>
        <v>16.788</v>
      </c>
      <c r="AJ971" s="390">
        <f t="shared" si="187"/>
        <v>16.070999999999998</v>
      </c>
      <c r="AK971" s="390">
        <f t="shared" si="188"/>
        <v>16.355</v>
      </c>
      <c r="AL971" s="390">
        <f t="shared" si="189"/>
        <v>16.465</v>
      </c>
      <c r="AM971" s="390">
        <f t="shared" si="190"/>
        <v>16.346</v>
      </c>
      <c r="AN971" s="390">
        <f t="shared" si="191"/>
        <v>15.94</v>
      </c>
      <c r="AO971" s="390">
        <f t="shared" si="192"/>
        <v>16.843</v>
      </c>
    </row>
    <row r="972" spans="1:41" ht="15" customHeight="1" x14ac:dyDescent="0.25">
      <c r="A972" s="127" t="s">
        <v>4214</v>
      </c>
      <c r="B972" s="125" t="s">
        <v>2077</v>
      </c>
      <c r="C972" s="125" t="s">
        <v>4166</v>
      </c>
      <c r="D972" s="125" t="s">
        <v>4215</v>
      </c>
      <c r="E972" s="125" t="s">
        <v>4051</v>
      </c>
      <c r="F972" s="126">
        <v>19.810000000000002</v>
      </c>
      <c r="G972" s="126">
        <v>20.010000000000002</v>
      </c>
      <c r="H972" s="126">
        <v>15.85</v>
      </c>
      <c r="I972" s="126"/>
      <c r="J972" s="317"/>
      <c r="K972" s="323">
        <f>ROUND(SUMIF('VGT-Bewegungsdaten'!B:B,A972,'VGT-Bewegungsdaten'!C:C),3)</f>
        <v>0</v>
      </c>
      <c r="L972" s="324">
        <f>ROUND(SUMIF('VGT-Bewegungsdaten'!B:B,$A972,'VGT-Bewegungsdaten'!D:D),2)</f>
        <v>0</v>
      </c>
      <c r="N972" s="376" t="s">
        <v>4930</v>
      </c>
      <c r="O972" s="376" t="s">
        <v>4940</v>
      </c>
      <c r="P972" s="326">
        <f>ROUND(SUMIF('AV-Bewegungsdaten'!B:B,A972,'AV-Bewegungsdaten'!C:C),3)</f>
        <v>0</v>
      </c>
      <c r="Q972" s="324">
        <f>ROUND(SUMIF('AV-Bewegungsdaten'!B:B,$A972,'AV-Bewegungsdaten'!D:D),2)</f>
        <v>0</v>
      </c>
      <c r="T972" s="327"/>
      <c r="U972" s="326">
        <f>ROUND(SUMIF('DV-Bewegungsdaten'!B:B,Kategorien!A972,'DV-Bewegungsdaten'!D:D),3)</f>
        <v>0</v>
      </c>
      <c r="V972" s="324">
        <f>ROUND(SUMIF('DV-Bewegungsdaten'!B:B,Kategorien!A972,'DV-Bewegungsdaten'!E:E),3)</f>
        <v>0</v>
      </c>
      <c r="AD972" s="390">
        <f t="shared" si="181"/>
        <v>15.071000000000002</v>
      </c>
      <c r="AE972" s="390">
        <f t="shared" si="182"/>
        <v>15.728000000000002</v>
      </c>
      <c r="AF972" s="390">
        <f t="shared" si="183"/>
        <v>16.947000000000003</v>
      </c>
      <c r="AG972" s="390">
        <f t="shared" si="184"/>
        <v>16.314</v>
      </c>
      <c r="AH972" s="390">
        <f t="shared" si="185"/>
        <v>16.226000000000003</v>
      </c>
      <c r="AI972" s="390">
        <f t="shared" si="186"/>
        <v>16.758000000000003</v>
      </c>
      <c r="AJ972" s="390">
        <f t="shared" si="187"/>
        <v>16.041</v>
      </c>
      <c r="AK972" s="390">
        <f t="shared" si="188"/>
        <v>16.325000000000003</v>
      </c>
      <c r="AL972" s="390">
        <f t="shared" si="189"/>
        <v>16.435000000000002</v>
      </c>
      <c r="AM972" s="390">
        <f t="shared" si="190"/>
        <v>16.316000000000003</v>
      </c>
      <c r="AN972" s="390">
        <f t="shared" si="191"/>
        <v>15.910000000000002</v>
      </c>
      <c r="AO972" s="390">
        <f t="shared" si="192"/>
        <v>16.813000000000002</v>
      </c>
    </row>
    <row r="973" spans="1:41" ht="15" customHeight="1" x14ac:dyDescent="0.25">
      <c r="A973" s="127" t="s">
        <v>1986</v>
      </c>
      <c r="B973" s="125" t="s">
        <v>2077</v>
      </c>
      <c r="C973" s="125" t="s">
        <v>4166</v>
      </c>
      <c r="D973" s="125" t="s">
        <v>229</v>
      </c>
      <c r="E973" s="125" t="s">
        <v>2452</v>
      </c>
      <c r="F973" s="126">
        <v>16.899999999999999</v>
      </c>
      <c r="G973" s="126">
        <v>17.099999999999998</v>
      </c>
      <c r="H973" s="126">
        <v>13.52</v>
      </c>
      <c r="I973" s="126"/>
      <c r="J973" s="317"/>
      <c r="K973" s="323">
        <f>ROUND(SUMIF('VGT-Bewegungsdaten'!B:B,A973,'VGT-Bewegungsdaten'!C:C),3)</f>
        <v>0</v>
      </c>
      <c r="L973" s="324">
        <f>ROUND(SUMIF('VGT-Bewegungsdaten'!B:B,$A973,'VGT-Bewegungsdaten'!D:D),2)</f>
        <v>0</v>
      </c>
      <c r="N973" s="376" t="s">
        <v>4930</v>
      </c>
      <c r="O973" s="376" t="s">
        <v>4940</v>
      </c>
      <c r="P973" s="326">
        <f>ROUND(SUMIF('AV-Bewegungsdaten'!B:B,A973,'AV-Bewegungsdaten'!C:C),3)</f>
        <v>0</v>
      </c>
      <c r="Q973" s="324">
        <f>ROUND(SUMIF('AV-Bewegungsdaten'!B:B,$A973,'AV-Bewegungsdaten'!D:D),2)</f>
        <v>0</v>
      </c>
      <c r="T973" s="327"/>
      <c r="U973" s="326">
        <f>ROUND(SUMIF('DV-Bewegungsdaten'!B:B,Kategorien!A973,'DV-Bewegungsdaten'!D:D),3)</f>
        <v>0</v>
      </c>
      <c r="V973" s="324">
        <f>ROUND(SUMIF('DV-Bewegungsdaten'!B:B,Kategorien!A973,'DV-Bewegungsdaten'!E:E),3)</f>
        <v>0</v>
      </c>
      <c r="AD973" s="390">
        <f t="shared" si="181"/>
        <v>12.160999999999998</v>
      </c>
      <c r="AE973" s="390">
        <f t="shared" si="182"/>
        <v>12.817999999999998</v>
      </c>
      <c r="AF973" s="390">
        <f t="shared" si="183"/>
        <v>14.036999999999997</v>
      </c>
      <c r="AG973" s="390">
        <f t="shared" si="184"/>
        <v>13.403999999999998</v>
      </c>
      <c r="AH973" s="390">
        <f t="shared" si="185"/>
        <v>13.315999999999999</v>
      </c>
      <c r="AI973" s="390">
        <f t="shared" si="186"/>
        <v>13.847999999999999</v>
      </c>
      <c r="AJ973" s="390">
        <f t="shared" si="187"/>
        <v>13.130999999999998</v>
      </c>
      <c r="AK973" s="390">
        <f t="shared" si="188"/>
        <v>13.414999999999997</v>
      </c>
      <c r="AL973" s="390">
        <f t="shared" si="189"/>
        <v>13.524999999999999</v>
      </c>
      <c r="AM973" s="390">
        <f t="shared" si="190"/>
        <v>13.405999999999999</v>
      </c>
      <c r="AN973" s="390">
        <f t="shared" si="191"/>
        <v>12.999999999999998</v>
      </c>
      <c r="AO973" s="390">
        <f t="shared" si="192"/>
        <v>13.902999999999999</v>
      </c>
    </row>
    <row r="974" spans="1:41" ht="15" customHeight="1" x14ac:dyDescent="0.25">
      <c r="A974" s="127" t="s">
        <v>1987</v>
      </c>
      <c r="B974" s="125" t="s">
        <v>2077</v>
      </c>
      <c r="C974" s="125" t="s">
        <v>4166</v>
      </c>
      <c r="D974" s="125" t="s">
        <v>1988</v>
      </c>
      <c r="E974" s="125" t="s">
        <v>2455</v>
      </c>
      <c r="F974" s="126">
        <v>18.899999999999999</v>
      </c>
      <c r="G974" s="126">
        <v>19.099999999999998</v>
      </c>
      <c r="H974" s="126">
        <v>15.12</v>
      </c>
      <c r="I974" s="126"/>
      <c r="J974" s="317"/>
      <c r="K974" s="323">
        <f>ROUND(SUMIF('VGT-Bewegungsdaten'!B:B,A974,'VGT-Bewegungsdaten'!C:C),3)</f>
        <v>0</v>
      </c>
      <c r="L974" s="324">
        <f>ROUND(SUMIF('VGT-Bewegungsdaten'!B:B,$A974,'VGT-Bewegungsdaten'!D:D),2)</f>
        <v>0</v>
      </c>
      <c r="N974" s="376" t="s">
        <v>4930</v>
      </c>
      <c r="O974" s="376" t="s">
        <v>4940</v>
      </c>
      <c r="P974" s="326">
        <f>ROUND(SUMIF('AV-Bewegungsdaten'!B:B,A974,'AV-Bewegungsdaten'!C:C),3)</f>
        <v>0</v>
      </c>
      <c r="Q974" s="324">
        <f>ROUND(SUMIF('AV-Bewegungsdaten'!B:B,$A974,'AV-Bewegungsdaten'!D:D),2)</f>
        <v>0</v>
      </c>
      <c r="T974" s="327"/>
      <c r="U974" s="326">
        <f>ROUND(SUMIF('DV-Bewegungsdaten'!B:B,Kategorien!A974,'DV-Bewegungsdaten'!D:D),3)</f>
        <v>0</v>
      </c>
      <c r="V974" s="324">
        <f>ROUND(SUMIF('DV-Bewegungsdaten'!B:B,Kategorien!A974,'DV-Bewegungsdaten'!E:E),3)</f>
        <v>0</v>
      </c>
      <c r="AD974" s="390">
        <f t="shared" si="181"/>
        <v>14.160999999999998</v>
      </c>
      <c r="AE974" s="390">
        <f t="shared" si="182"/>
        <v>14.817999999999998</v>
      </c>
      <c r="AF974" s="390">
        <f t="shared" si="183"/>
        <v>16.036999999999999</v>
      </c>
      <c r="AG974" s="390">
        <f t="shared" si="184"/>
        <v>15.403999999999998</v>
      </c>
      <c r="AH974" s="390">
        <f t="shared" si="185"/>
        <v>15.315999999999999</v>
      </c>
      <c r="AI974" s="390">
        <f t="shared" si="186"/>
        <v>15.847999999999999</v>
      </c>
      <c r="AJ974" s="390">
        <f t="shared" si="187"/>
        <v>15.130999999999998</v>
      </c>
      <c r="AK974" s="390">
        <f t="shared" si="188"/>
        <v>15.414999999999997</v>
      </c>
      <c r="AL974" s="390">
        <f t="shared" si="189"/>
        <v>15.524999999999999</v>
      </c>
      <c r="AM974" s="390">
        <f t="shared" si="190"/>
        <v>15.405999999999999</v>
      </c>
      <c r="AN974" s="390">
        <f t="shared" si="191"/>
        <v>14.999999999999998</v>
      </c>
      <c r="AO974" s="390">
        <f t="shared" si="192"/>
        <v>15.902999999999999</v>
      </c>
    </row>
    <row r="975" spans="1:41" ht="15" customHeight="1" x14ac:dyDescent="0.25">
      <c r="A975" s="127" t="s">
        <v>1989</v>
      </c>
      <c r="B975" s="125" t="s">
        <v>2077</v>
      </c>
      <c r="C975" s="125" t="s">
        <v>4166</v>
      </c>
      <c r="D975" s="125" t="s">
        <v>231</v>
      </c>
      <c r="E975" s="125" t="s">
        <v>1538</v>
      </c>
      <c r="F975" s="126">
        <v>19.899999999999999</v>
      </c>
      <c r="G975" s="126">
        <v>20.099999999999998</v>
      </c>
      <c r="H975" s="126">
        <v>15.92</v>
      </c>
      <c r="I975" s="126"/>
      <c r="J975" s="317"/>
      <c r="K975" s="323">
        <f>ROUND(SUMIF('VGT-Bewegungsdaten'!B:B,A975,'VGT-Bewegungsdaten'!C:C),3)</f>
        <v>0</v>
      </c>
      <c r="L975" s="324">
        <f>ROUND(SUMIF('VGT-Bewegungsdaten'!B:B,$A975,'VGT-Bewegungsdaten'!D:D),2)</f>
        <v>0</v>
      </c>
      <c r="N975" s="376" t="s">
        <v>4930</v>
      </c>
      <c r="O975" s="376" t="s">
        <v>4940</v>
      </c>
      <c r="P975" s="326">
        <f>ROUND(SUMIF('AV-Bewegungsdaten'!B:B,A975,'AV-Bewegungsdaten'!C:C),3)</f>
        <v>0</v>
      </c>
      <c r="Q975" s="324">
        <f>ROUND(SUMIF('AV-Bewegungsdaten'!B:B,$A975,'AV-Bewegungsdaten'!D:D),2)</f>
        <v>0</v>
      </c>
      <c r="T975" s="327"/>
      <c r="U975" s="326">
        <f>ROUND(SUMIF('DV-Bewegungsdaten'!B:B,Kategorien!A975,'DV-Bewegungsdaten'!D:D),3)</f>
        <v>0</v>
      </c>
      <c r="V975" s="324">
        <f>ROUND(SUMIF('DV-Bewegungsdaten'!B:B,Kategorien!A975,'DV-Bewegungsdaten'!E:E),3)</f>
        <v>0</v>
      </c>
      <c r="AD975" s="390">
        <f t="shared" si="181"/>
        <v>15.160999999999998</v>
      </c>
      <c r="AE975" s="390">
        <f t="shared" si="182"/>
        <v>15.817999999999998</v>
      </c>
      <c r="AF975" s="390">
        <f t="shared" si="183"/>
        <v>17.036999999999999</v>
      </c>
      <c r="AG975" s="390">
        <f t="shared" si="184"/>
        <v>16.403999999999996</v>
      </c>
      <c r="AH975" s="390">
        <f t="shared" si="185"/>
        <v>16.315999999999999</v>
      </c>
      <c r="AI975" s="390">
        <f t="shared" si="186"/>
        <v>16.847999999999999</v>
      </c>
      <c r="AJ975" s="390">
        <f t="shared" si="187"/>
        <v>16.130999999999997</v>
      </c>
      <c r="AK975" s="390">
        <f t="shared" si="188"/>
        <v>16.414999999999999</v>
      </c>
      <c r="AL975" s="390">
        <f t="shared" si="189"/>
        <v>16.524999999999999</v>
      </c>
      <c r="AM975" s="390">
        <f t="shared" si="190"/>
        <v>16.405999999999999</v>
      </c>
      <c r="AN975" s="390">
        <f t="shared" si="191"/>
        <v>15.999999999999998</v>
      </c>
      <c r="AO975" s="390">
        <f t="shared" si="192"/>
        <v>16.902999999999999</v>
      </c>
    </row>
    <row r="976" spans="1:41" ht="15" customHeight="1" x14ac:dyDescent="0.25">
      <c r="A976" s="127" t="s">
        <v>1990</v>
      </c>
      <c r="B976" s="125" t="s">
        <v>2077</v>
      </c>
      <c r="C976" s="125" t="s">
        <v>4166</v>
      </c>
      <c r="D976" s="125" t="s">
        <v>233</v>
      </c>
      <c r="E976" s="125" t="s">
        <v>1541</v>
      </c>
      <c r="F976" s="126">
        <v>19.899999999999999</v>
      </c>
      <c r="G976" s="126">
        <v>20.099999999999998</v>
      </c>
      <c r="H976" s="126">
        <v>15.92</v>
      </c>
      <c r="I976" s="126"/>
      <c r="J976" s="317"/>
      <c r="K976" s="323">
        <f>ROUND(SUMIF('VGT-Bewegungsdaten'!B:B,A976,'VGT-Bewegungsdaten'!C:C),3)</f>
        <v>0</v>
      </c>
      <c r="L976" s="324">
        <f>ROUND(SUMIF('VGT-Bewegungsdaten'!B:B,$A976,'VGT-Bewegungsdaten'!D:D),2)</f>
        <v>0</v>
      </c>
      <c r="N976" s="376" t="s">
        <v>4930</v>
      </c>
      <c r="O976" s="376" t="s">
        <v>4940</v>
      </c>
      <c r="P976" s="326">
        <f>ROUND(SUMIF('AV-Bewegungsdaten'!B:B,A976,'AV-Bewegungsdaten'!C:C),3)</f>
        <v>0</v>
      </c>
      <c r="Q976" s="324">
        <f>ROUND(SUMIF('AV-Bewegungsdaten'!B:B,$A976,'AV-Bewegungsdaten'!D:D),2)</f>
        <v>0</v>
      </c>
      <c r="T976" s="327"/>
      <c r="U976" s="326">
        <f>ROUND(SUMIF('DV-Bewegungsdaten'!B:B,Kategorien!A976,'DV-Bewegungsdaten'!D:D),3)</f>
        <v>0</v>
      </c>
      <c r="V976" s="324">
        <f>ROUND(SUMIF('DV-Bewegungsdaten'!B:B,Kategorien!A976,'DV-Bewegungsdaten'!E:E),3)</f>
        <v>0</v>
      </c>
      <c r="AD976" s="390">
        <f t="shared" si="181"/>
        <v>15.160999999999998</v>
      </c>
      <c r="AE976" s="390">
        <f t="shared" si="182"/>
        <v>15.817999999999998</v>
      </c>
      <c r="AF976" s="390">
        <f t="shared" si="183"/>
        <v>17.036999999999999</v>
      </c>
      <c r="AG976" s="390">
        <f t="shared" si="184"/>
        <v>16.403999999999996</v>
      </c>
      <c r="AH976" s="390">
        <f t="shared" si="185"/>
        <v>16.315999999999999</v>
      </c>
      <c r="AI976" s="390">
        <f t="shared" si="186"/>
        <v>16.847999999999999</v>
      </c>
      <c r="AJ976" s="390">
        <f t="shared" si="187"/>
        <v>16.130999999999997</v>
      </c>
      <c r="AK976" s="390">
        <f t="shared" si="188"/>
        <v>16.414999999999999</v>
      </c>
      <c r="AL976" s="390">
        <f t="shared" si="189"/>
        <v>16.524999999999999</v>
      </c>
      <c r="AM976" s="390">
        <f t="shared" si="190"/>
        <v>16.405999999999999</v>
      </c>
      <c r="AN976" s="390">
        <f t="shared" si="191"/>
        <v>15.999999999999998</v>
      </c>
      <c r="AO976" s="390">
        <f t="shared" si="192"/>
        <v>16.902999999999999</v>
      </c>
    </row>
    <row r="977" spans="1:41" ht="15" customHeight="1" x14ac:dyDescent="0.25">
      <c r="A977" s="127" t="s">
        <v>2709</v>
      </c>
      <c r="B977" s="125" t="s">
        <v>2077</v>
      </c>
      <c r="C977" s="125" t="s">
        <v>4166</v>
      </c>
      <c r="D977" s="125" t="s">
        <v>2577</v>
      </c>
      <c r="E977" s="125" t="s">
        <v>2545</v>
      </c>
      <c r="F977" s="126">
        <v>19.87</v>
      </c>
      <c r="G977" s="126">
        <v>20.07</v>
      </c>
      <c r="H977" s="126">
        <v>15.9</v>
      </c>
      <c r="I977" s="126"/>
      <c r="J977" s="317"/>
      <c r="K977" s="323">
        <f>ROUND(SUMIF('VGT-Bewegungsdaten'!B:B,A977,'VGT-Bewegungsdaten'!C:C),3)</f>
        <v>0</v>
      </c>
      <c r="L977" s="324">
        <f>ROUND(SUMIF('VGT-Bewegungsdaten'!B:B,$A977,'VGT-Bewegungsdaten'!D:D),2)</f>
        <v>0</v>
      </c>
      <c r="N977" s="376" t="s">
        <v>4930</v>
      </c>
      <c r="O977" s="376" t="s">
        <v>4940</v>
      </c>
      <c r="P977" s="326">
        <f>ROUND(SUMIF('AV-Bewegungsdaten'!B:B,A977,'AV-Bewegungsdaten'!C:C),3)</f>
        <v>0</v>
      </c>
      <c r="Q977" s="324">
        <f>ROUND(SUMIF('AV-Bewegungsdaten'!B:B,$A977,'AV-Bewegungsdaten'!D:D),2)</f>
        <v>0</v>
      </c>
      <c r="T977" s="327"/>
      <c r="U977" s="326">
        <f>ROUND(SUMIF('DV-Bewegungsdaten'!B:B,Kategorien!A977,'DV-Bewegungsdaten'!D:D),3)</f>
        <v>0</v>
      </c>
      <c r="V977" s="324">
        <f>ROUND(SUMIF('DV-Bewegungsdaten'!B:B,Kategorien!A977,'DV-Bewegungsdaten'!E:E),3)</f>
        <v>0</v>
      </c>
      <c r="AD977" s="390">
        <f t="shared" ref="AD977:AD1040" si="193">MAX(0,$G977-AR$9)</f>
        <v>15.131</v>
      </c>
      <c r="AE977" s="390">
        <f t="shared" ref="AE977:AE1040" si="194">MAX(0,$G977-AS$9)</f>
        <v>15.788</v>
      </c>
      <c r="AF977" s="390">
        <f t="shared" ref="AF977:AF1040" si="195">MAX(0,$G977-AT$9)</f>
        <v>17.007000000000001</v>
      </c>
      <c r="AG977" s="390">
        <f t="shared" ref="AG977:AG1040" si="196">MAX(0,$G977-AU$9)</f>
        <v>16.373999999999999</v>
      </c>
      <c r="AH977" s="390">
        <f t="shared" ref="AH977:AH1040" si="197">MAX(0,$G977-AV$9)</f>
        <v>16.286000000000001</v>
      </c>
      <c r="AI977" s="390">
        <f t="shared" ref="AI977:AI1040" si="198">MAX(0,$G977-AW$9)</f>
        <v>16.818000000000001</v>
      </c>
      <c r="AJ977" s="390">
        <f t="shared" ref="AJ977:AJ1040" si="199">MAX(0,$G977-AX$9)</f>
        <v>16.100999999999999</v>
      </c>
      <c r="AK977" s="390">
        <f t="shared" ref="AK977:AK1040" si="200">MAX(0,$G977-AY$9)</f>
        <v>16.385000000000002</v>
      </c>
      <c r="AL977" s="390">
        <f t="shared" ref="AL977:AL1040" si="201">MAX(0,$G977-AZ$9)</f>
        <v>16.495000000000001</v>
      </c>
      <c r="AM977" s="390">
        <f t="shared" ref="AM977:AM1040" si="202">MAX(0,$G977-BA$9)</f>
        <v>16.376000000000001</v>
      </c>
      <c r="AN977" s="390">
        <f t="shared" ref="AN977:AN1040" si="203">MAX(0,$G977-BB$9)</f>
        <v>15.97</v>
      </c>
      <c r="AO977" s="390">
        <f t="shared" ref="AO977:AO1040" si="204">MAX(0,$G977-BC$9)</f>
        <v>16.873000000000001</v>
      </c>
    </row>
    <row r="978" spans="1:41" ht="15" customHeight="1" x14ac:dyDescent="0.25">
      <c r="A978" s="127" t="s">
        <v>3453</v>
      </c>
      <c r="B978" s="125" t="s">
        <v>2077</v>
      </c>
      <c r="C978" s="125" t="s">
        <v>4166</v>
      </c>
      <c r="D978" s="125" t="s">
        <v>3321</v>
      </c>
      <c r="E978" s="125" t="s">
        <v>3289</v>
      </c>
      <c r="F978" s="126">
        <v>19.84</v>
      </c>
      <c r="G978" s="126">
        <v>20.04</v>
      </c>
      <c r="H978" s="126">
        <v>15.87</v>
      </c>
      <c r="I978" s="126"/>
      <c r="J978" s="317"/>
      <c r="K978" s="323">
        <f>ROUND(SUMIF('VGT-Bewegungsdaten'!B:B,A978,'VGT-Bewegungsdaten'!C:C),3)</f>
        <v>0</v>
      </c>
      <c r="L978" s="324">
        <f>ROUND(SUMIF('VGT-Bewegungsdaten'!B:B,$A978,'VGT-Bewegungsdaten'!D:D),2)</f>
        <v>0</v>
      </c>
      <c r="N978" s="376" t="s">
        <v>4930</v>
      </c>
      <c r="O978" s="376" t="s">
        <v>4940</v>
      </c>
      <c r="P978" s="326">
        <f>ROUND(SUMIF('AV-Bewegungsdaten'!B:B,A978,'AV-Bewegungsdaten'!C:C),3)</f>
        <v>0</v>
      </c>
      <c r="Q978" s="324">
        <f>ROUND(SUMIF('AV-Bewegungsdaten'!B:B,$A978,'AV-Bewegungsdaten'!D:D),2)</f>
        <v>0</v>
      </c>
      <c r="T978" s="327"/>
      <c r="U978" s="326">
        <f>ROUND(SUMIF('DV-Bewegungsdaten'!B:B,Kategorien!A978,'DV-Bewegungsdaten'!D:D),3)</f>
        <v>0</v>
      </c>
      <c r="V978" s="324">
        <f>ROUND(SUMIF('DV-Bewegungsdaten'!B:B,Kategorien!A978,'DV-Bewegungsdaten'!E:E),3)</f>
        <v>0</v>
      </c>
      <c r="AD978" s="390">
        <f t="shared" si="193"/>
        <v>15.100999999999999</v>
      </c>
      <c r="AE978" s="390">
        <f t="shared" si="194"/>
        <v>15.757999999999999</v>
      </c>
      <c r="AF978" s="390">
        <f t="shared" si="195"/>
        <v>16.977</v>
      </c>
      <c r="AG978" s="390">
        <f t="shared" si="196"/>
        <v>16.343999999999998</v>
      </c>
      <c r="AH978" s="390">
        <f t="shared" si="197"/>
        <v>16.256</v>
      </c>
      <c r="AI978" s="390">
        <f t="shared" si="198"/>
        <v>16.788</v>
      </c>
      <c r="AJ978" s="390">
        <f t="shared" si="199"/>
        <v>16.070999999999998</v>
      </c>
      <c r="AK978" s="390">
        <f t="shared" si="200"/>
        <v>16.355</v>
      </c>
      <c r="AL978" s="390">
        <f t="shared" si="201"/>
        <v>16.465</v>
      </c>
      <c r="AM978" s="390">
        <f t="shared" si="202"/>
        <v>16.346</v>
      </c>
      <c r="AN978" s="390">
        <f t="shared" si="203"/>
        <v>15.94</v>
      </c>
      <c r="AO978" s="390">
        <f t="shared" si="204"/>
        <v>16.843</v>
      </c>
    </row>
    <row r="979" spans="1:41" ht="15" customHeight="1" x14ac:dyDescent="0.25">
      <c r="A979" s="127" t="s">
        <v>4216</v>
      </c>
      <c r="B979" s="125" t="s">
        <v>2077</v>
      </c>
      <c r="C979" s="125" t="s">
        <v>4166</v>
      </c>
      <c r="D979" s="125" t="s">
        <v>4083</v>
      </c>
      <c r="E979" s="125" t="s">
        <v>4051</v>
      </c>
      <c r="F979" s="126">
        <v>19.810000000000002</v>
      </c>
      <c r="G979" s="126">
        <v>20.010000000000002</v>
      </c>
      <c r="H979" s="126">
        <v>15.85</v>
      </c>
      <c r="I979" s="126"/>
      <c r="J979" s="317"/>
      <c r="K979" s="323">
        <f>ROUND(SUMIF('VGT-Bewegungsdaten'!B:B,A979,'VGT-Bewegungsdaten'!C:C),3)</f>
        <v>0</v>
      </c>
      <c r="L979" s="324">
        <f>ROUND(SUMIF('VGT-Bewegungsdaten'!B:B,$A979,'VGT-Bewegungsdaten'!D:D),2)</f>
        <v>0</v>
      </c>
      <c r="N979" s="376" t="s">
        <v>4930</v>
      </c>
      <c r="O979" s="376" t="s">
        <v>4940</v>
      </c>
      <c r="P979" s="326">
        <f>ROUND(SUMIF('AV-Bewegungsdaten'!B:B,A979,'AV-Bewegungsdaten'!C:C),3)</f>
        <v>0</v>
      </c>
      <c r="Q979" s="324">
        <f>ROUND(SUMIF('AV-Bewegungsdaten'!B:B,$A979,'AV-Bewegungsdaten'!D:D),2)</f>
        <v>0</v>
      </c>
      <c r="T979" s="327"/>
      <c r="U979" s="326">
        <f>ROUND(SUMIF('DV-Bewegungsdaten'!B:B,Kategorien!A979,'DV-Bewegungsdaten'!D:D),3)</f>
        <v>0</v>
      </c>
      <c r="V979" s="324">
        <f>ROUND(SUMIF('DV-Bewegungsdaten'!B:B,Kategorien!A979,'DV-Bewegungsdaten'!E:E),3)</f>
        <v>0</v>
      </c>
      <c r="AD979" s="390">
        <f t="shared" si="193"/>
        <v>15.071000000000002</v>
      </c>
      <c r="AE979" s="390">
        <f t="shared" si="194"/>
        <v>15.728000000000002</v>
      </c>
      <c r="AF979" s="390">
        <f t="shared" si="195"/>
        <v>16.947000000000003</v>
      </c>
      <c r="AG979" s="390">
        <f t="shared" si="196"/>
        <v>16.314</v>
      </c>
      <c r="AH979" s="390">
        <f t="shared" si="197"/>
        <v>16.226000000000003</v>
      </c>
      <c r="AI979" s="390">
        <f t="shared" si="198"/>
        <v>16.758000000000003</v>
      </c>
      <c r="AJ979" s="390">
        <f t="shared" si="199"/>
        <v>16.041</v>
      </c>
      <c r="AK979" s="390">
        <f t="shared" si="200"/>
        <v>16.325000000000003</v>
      </c>
      <c r="AL979" s="390">
        <f t="shared" si="201"/>
        <v>16.435000000000002</v>
      </c>
      <c r="AM979" s="390">
        <f t="shared" si="202"/>
        <v>16.316000000000003</v>
      </c>
      <c r="AN979" s="390">
        <f t="shared" si="203"/>
        <v>15.910000000000002</v>
      </c>
      <c r="AO979" s="390">
        <f t="shared" si="204"/>
        <v>16.813000000000002</v>
      </c>
    </row>
    <row r="980" spans="1:41" ht="15" customHeight="1" x14ac:dyDescent="0.25">
      <c r="A980" s="127" t="s">
        <v>1991</v>
      </c>
      <c r="B980" s="125" t="s">
        <v>2077</v>
      </c>
      <c r="C980" s="125" t="s">
        <v>4166</v>
      </c>
      <c r="D980" s="125" t="s">
        <v>235</v>
      </c>
      <c r="E980" s="125" t="s">
        <v>2452</v>
      </c>
      <c r="F980" s="126">
        <v>17.899999999999999</v>
      </c>
      <c r="G980" s="126">
        <v>18.099999999999998</v>
      </c>
      <c r="H980" s="126">
        <v>14.32</v>
      </c>
      <c r="I980" s="126"/>
      <c r="J980" s="317"/>
      <c r="K980" s="323">
        <f>ROUND(SUMIF('VGT-Bewegungsdaten'!B:B,A980,'VGT-Bewegungsdaten'!C:C),3)</f>
        <v>0</v>
      </c>
      <c r="L980" s="324">
        <f>ROUND(SUMIF('VGT-Bewegungsdaten'!B:B,$A980,'VGT-Bewegungsdaten'!D:D),2)</f>
        <v>0</v>
      </c>
      <c r="N980" s="376" t="s">
        <v>4930</v>
      </c>
      <c r="O980" s="376" t="s">
        <v>4940</v>
      </c>
      <c r="P980" s="326">
        <f>ROUND(SUMIF('AV-Bewegungsdaten'!B:B,A980,'AV-Bewegungsdaten'!C:C),3)</f>
        <v>0</v>
      </c>
      <c r="Q980" s="324">
        <f>ROUND(SUMIF('AV-Bewegungsdaten'!B:B,$A980,'AV-Bewegungsdaten'!D:D),2)</f>
        <v>0</v>
      </c>
      <c r="T980" s="327"/>
      <c r="U980" s="326">
        <f>ROUND(SUMIF('DV-Bewegungsdaten'!B:B,Kategorien!A980,'DV-Bewegungsdaten'!D:D),3)</f>
        <v>0</v>
      </c>
      <c r="V980" s="324">
        <f>ROUND(SUMIF('DV-Bewegungsdaten'!B:B,Kategorien!A980,'DV-Bewegungsdaten'!E:E),3)</f>
        <v>0</v>
      </c>
      <c r="AD980" s="390">
        <f t="shared" si="193"/>
        <v>13.160999999999998</v>
      </c>
      <c r="AE980" s="390">
        <f t="shared" si="194"/>
        <v>13.817999999999998</v>
      </c>
      <c r="AF980" s="390">
        <f t="shared" si="195"/>
        <v>15.036999999999997</v>
      </c>
      <c r="AG980" s="390">
        <f t="shared" si="196"/>
        <v>14.403999999999998</v>
      </c>
      <c r="AH980" s="390">
        <f t="shared" si="197"/>
        <v>14.315999999999999</v>
      </c>
      <c r="AI980" s="390">
        <f t="shared" si="198"/>
        <v>14.847999999999999</v>
      </c>
      <c r="AJ980" s="390">
        <f t="shared" si="199"/>
        <v>14.130999999999998</v>
      </c>
      <c r="AK980" s="390">
        <f t="shared" si="200"/>
        <v>14.414999999999997</v>
      </c>
      <c r="AL980" s="390">
        <f t="shared" si="201"/>
        <v>14.524999999999999</v>
      </c>
      <c r="AM980" s="390">
        <f t="shared" si="202"/>
        <v>14.405999999999999</v>
      </c>
      <c r="AN980" s="390">
        <f t="shared" si="203"/>
        <v>13.999999999999998</v>
      </c>
      <c r="AO980" s="390">
        <f t="shared" si="204"/>
        <v>14.902999999999999</v>
      </c>
    </row>
    <row r="981" spans="1:41" ht="15" customHeight="1" x14ac:dyDescent="0.25">
      <c r="A981" s="127" t="s">
        <v>1992</v>
      </c>
      <c r="B981" s="125" t="s">
        <v>2077</v>
      </c>
      <c r="C981" s="125" t="s">
        <v>4166</v>
      </c>
      <c r="D981" s="125" t="s">
        <v>1993</v>
      </c>
      <c r="E981" s="125" t="s">
        <v>2455</v>
      </c>
      <c r="F981" s="126">
        <v>19.899999999999999</v>
      </c>
      <c r="G981" s="126">
        <v>20.099999999999998</v>
      </c>
      <c r="H981" s="126">
        <v>15.92</v>
      </c>
      <c r="I981" s="126"/>
      <c r="J981" s="317"/>
      <c r="K981" s="323">
        <f>ROUND(SUMIF('VGT-Bewegungsdaten'!B:B,A981,'VGT-Bewegungsdaten'!C:C),3)</f>
        <v>0</v>
      </c>
      <c r="L981" s="324">
        <f>ROUND(SUMIF('VGT-Bewegungsdaten'!B:B,$A981,'VGT-Bewegungsdaten'!D:D),2)</f>
        <v>0</v>
      </c>
      <c r="N981" s="376" t="s">
        <v>4930</v>
      </c>
      <c r="O981" s="376" t="s">
        <v>4940</v>
      </c>
      <c r="P981" s="326">
        <f>ROUND(SUMIF('AV-Bewegungsdaten'!B:B,A981,'AV-Bewegungsdaten'!C:C),3)</f>
        <v>0</v>
      </c>
      <c r="Q981" s="324">
        <f>ROUND(SUMIF('AV-Bewegungsdaten'!B:B,$A981,'AV-Bewegungsdaten'!D:D),2)</f>
        <v>0</v>
      </c>
      <c r="T981" s="327"/>
      <c r="U981" s="326">
        <f>ROUND(SUMIF('DV-Bewegungsdaten'!B:B,Kategorien!A981,'DV-Bewegungsdaten'!D:D),3)</f>
        <v>0</v>
      </c>
      <c r="V981" s="324">
        <f>ROUND(SUMIF('DV-Bewegungsdaten'!B:B,Kategorien!A981,'DV-Bewegungsdaten'!E:E),3)</f>
        <v>0</v>
      </c>
      <c r="AD981" s="390">
        <f t="shared" si="193"/>
        <v>15.160999999999998</v>
      </c>
      <c r="AE981" s="390">
        <f t="shared" si="194"/>
        <v>15.817999999999998</v>
      </c>
      <c r="AF981" s="390">
        <f t="shared" si="195"/>
        <v>17.036999999999999</v>
      </c>
      <c r="AG981" s="390">
        <f t="shared" si="196"/>
        <v>16.403999999999996</v>
      </c>
      <c r="AH981" s="390">
        <f t="shared" si="197"/>
        <v>16.315999999999999</v>
      </c>
      <c r="AI981" s="390">
        <f t="shared" si="198"/>
        <v>16.847999999999999</v>
      </c>
      <c r="AJ981" s="390">
        <f t="shared" si="199"/>
        <v>16.130999999999997</v>
      </c>
      <c r="AK981" s="390">
        <f t="shared" si="200"/>
        <v>16.414999999999999</v>
      </c>
      <c r="AL981" s="390">
        <f t="shared" si="201"/>
        <v>16.524999999999999</v>
      </c>
      <c r="AM981" s="390">
        <f t="shared" si="202"/>
        <v>16.405999999999999</v>
      </c>
      <c r="AN981" s="390">
        <f t="shared" si="203"/>
        <v>15.999999999999998</v>
      </c>
      <c r="AO981" s="390">
        <f t="shared" si="204"/>
        <v>16.902999999999999</v>
      </c>
    </row>
    <row r="982" spans="1:41" ht="15" customHeight="1" x14ac:dyDescent="0.25">
      <c r="A982" s="127" t="s">
        <v>1994</v>
      </c>
      <c r="B982" s="125" t="s">
        <v>2077</v>
      </c>
      <c r="C982" s="125" t="s">
        <v>4166</v>
      </c>
      <c r="D982" s="125" t="s">
        <v>237</v>
      </c>
      <c r="E982" s="125" t="s">
        <v>1538</v>
      </c>
      <c r="F982" s="126">
        <v>20.9</v>
      </c>
      <c r="G982" s="126">
        <v>21.099999999999998</v>
      </c>
      <c r="H982" s="126">
        <v>16.72</v>
      </c>
      <c r="I982" s="126"/>
      <c r="J982" s="317"/>
      <c r="K982" s="323">
        <f>ROUND(SUMIF('VGT-Bewegungsdaten'!B:B,A982,'VGT-Bewegungsdaten'!C:C),3)</f>
        <v>0</v>
      </c>
      <c r="L982" s="324">
        <f>ROUND(SUMIF('VGT-Bewegungsdaten'!B:B,$A982,'VGT-Bewegungsdaten'!D:D),2)</f>
        <v>0</v>
      </c>
      <c r="N982" s="376" t="s">
        <v>4930</v>
      </c>
      <c r="O982" s="376" t="s">
        <v>4940</v>
      </c>
      <c r="P982" s="326">
        <f>ROUND(SUMIF('AV-Bewegungsdaten'!B:B,A982,'AV-Bewegungsdaten'!C:C),3)</f>
        <v>0</v>
      </c>
      <c r="Q982" s="324">
        <f>ROUND(SUMIF('AV-Bewegungsdaten'!B:B,$A982,'AV-Bewegungsdaten'!D:D),2)</f>
        <v>0</v>
      </c>
      <c r="T982" s="327"/>
      <c r="U982" s="326">
        <f>ROUND(SUMIF('DV-Bewegungsdaten'!B:B,Kategorien!A982,'DV-Bewegungsdaten'!D:D),3)</f>
        <v>0</v>
      </c>
      <c r="V982" s="324">
        <f>ROUND(SUMIF('DV-Bewegungsdaten'!B:B,Kategorien!A982,'DV-Bewegungsdaten'!E:E),3)</f>
        <v>0</v>
      </c>
      <c r="AD982" s="390">
        <f t="shared" si="193"/>
        <v>16.160999999999998</v>
      </c>
      <c r="AE982" s="390">
        <f t="shared" si="194"/>
        <v>16.817999999999998</v>
      </c>
      <c r="AF982" s="390">
        <f t="shared" si="195"/>
        <v>18.036999999999999</v>
      </c>
      <c r="AG982" s="390">
        <f t="shared" si="196"/>
        <v>17.403999999999996</v>
      </c>
      <c r="AH982" s="390">
        <f t="shared" si="197"/>
        <v>17.315999999999999</v>
      </c>
      <c r="AI982" s="390">
        <f t="shared" si="198"/>
        <v>17.847999999999999</v>
      </c>
      <c r="AJ982" s="390">
        <f t="shared" si="199"/>
        <v>17.130999999999997</v>
      </c>
      <c r="AK982" s="390">
        <f t="shared" si="200"/>
        <v>17.414999999999999</v>
      </c>
      <c r="AL982" s="390">
        <f t="shared" si="201"/>
        <v>17.524999999999999</v>
      </c>
      <c r="AM982" s="390">
        <f t="shared" si="202"/>
        <v>17.405999999999999</v>
      </c>
      <c r="AN982" s="390">
        <f t="shared" si="203"/>
        <v>17</v>
      </c>
      <c r="AO982" s="390">
        <f t="shared" si="204"/>
        <v>17.902999999999999</v>
      </c>
    </row>
    <row r="983" spans="1:41" ht="15" customHeight="1" x14ac:dyDescent="0.25">
      <c r="A983" s="127" t="s">
        <v>1995</v>
      </c>
      <c r="B983" s="125" t="s">
        <v>2077</v>
      </c>
      <c r="C983" s="125" t="s">
        <v>4166</v>
      </c>
      <c r="D983" s="125" t="s">
        <v>239</v>
      </c>
      <c r="E983" s="125" t="s">
        <v>1541</v>
      </c>
      <c r="F983" s="126">
        <v>20.9</v>
      </c>
      <c r="G983" s="126">
        <v>21.099999999999998</v>
      </c>
      <c r="H983" s="126">
        <v>16.72</v>
      </c>
      <c r="I983" s="126"/>
      <c r="J983" s="317"/>
      <c r="K983" s="323">
        <f>ROUND(SUMIF('VGT-Bewegungsdaten'!B:B,A983,'VGT-Bewegungsdaten'!C:C),3)</f>
        <v>0</v>
      </c>
      <c r="L983" s="324">
        <f>ROUND(SUMIF('VGT-Bewegungsdaten'!B:B,$A983,'VGT-Bewegungsdaten'!D:D),2)</f>
        <v>0</v>
      </c>
      <c r="N983" s="376" t="s">
        <v>4930</v>
      </c>
      <c r="O983" s="376" t="s">
        <v>4940</v>
      </c>
      <c r="P983" s="326">
        <f>ROUND(SUMIF('AV-Bewegungsdaten'!B:B,A983,'AV-Bewegungsdaten'!C:C),3)</f>
        <v>0</v>
      </c>
      <c r="Q983" s="324">
        <f>ROUND(SUMIF('AV-Bewegungsdaten'!B:B,$A983,'AV-Bewegungsdaten'!D:D),2)</f>
        <v>0</v>
      </c>
      <c r="T983" s="327"/>
      <c r="U983" s="326">
        <f>ROUND(SUMIF('DV-Bewegungsdaten'!B:B,Kategorien!A983,'DV-Bewegungsdaten'!D:D),3)</f>
        <v>0</v>
      </c>
      <c r="V983" s="324">
        <f>ROUND(SUMIF('DV-Bewegungsdaten'!B:B,Kategorien!A983,'DV-Bewegungsdaten'!E:E),3)</f>
        <v>0</v>
      </c>
      <c r="AD983" s="390">
        <f t="shared" si="193"/>
        <v>16.160999999999998</v>
      </c>
      <c r="AE983" s="390">
        <f t="shared" si="194"/>
        <v>16.817999999999998</v>
      </c>
      <c r="AF983" s="390">
        <f t="shared" si="195"/>
        <v>18.036999999999999</v>
      </c>
      <c r="AG983" s="390">
        <f t="shared" si="196"/>
        <v>17.403999999999996</v>
      </c>
      <c r="AH983" s="390">
        <f t="shared" si="197"/>
        <v>17.315999999999999</v>
      </c>
      <c r="AI983" s="390">
        <f t="shared" si="198"/>
        <v>17.847999999999999</v>
      </c>
      <c r="AJ983" s="390">
        <f t="shared" si="199"/>
        <v>17.130999999999997</v>
      </c>
      <c r="AK983" s="390">
        <f t="shared" si="200"/>
        <v>17.414999999999999</v>
      </c>
      <c r="AL983" s="390">
        <f t="shared" si="201"/>
        <v>17.524999999999999</v>
      </c>
      <c r="AM983" s="390">
        <f t="shared" si="202"/>
        <v>17.405999999999999</v>
      </c>
      <c r="AN983" s="390">
        <f t="shared" si="203"/>
        <v>17</v>
      </c>
      <c r="AO983" s="390">
        <f t="shared" si="204"/>
        <v>17.902999999999999</v>
      </c>
    </row>
    <row r="984" spans="1:41" ht="15" customHeight="1" x14ac:dyDescent="0.25">
      <c r="A984" s="127" t="s">
        <v>2710</v>
      </c>
      <c r="B984" s="125" t="s">
        <v>2077</v>
      </c>
      <c r="C984" s="125" t="s">
        <v>4166</v>
      </c>
      <c r="D984" s="125" t="s">
        <v>2579</v>
      </c>
      <c r="E984" s="125" t="s">
        <v>2545</v>
      </c>
      <c r="F984" s="126">
        <v>20.87</v>
      </c>
      <c r="G984" s="126">
        <v>21.07</v>
      </c>
      <c r="H984" s="126">
        <v>16.7</v>
      </c>
      <c r="I984" s="126"/>
      <c r="J984" s="317"/>
      <c r="K984" s="323">
        <f>ROUND(SUMIF('VGT-Bewegungsdaten'!B:B,A984,'VGT-Bewegungsdaten'!C:C),3)</f>
        <v>0</v>
      </c>
      <c r="L984" s="324">
        <f>ROUND(SUMIF('VGT-Bewegungsdaten'!B:B,$A984,'VGT-Bewegungsdaten'!D:D),2)</f>
        <v>0</v>
      </c>
      <c r="N984" s="376" t="s">
        <v>4930</v>
      </c>
      <c r="O984" s="376" t="s">
        <v>4940</v>
      </c>
      <c r="P984" s="326">
        <f>ROUND(SUMIF('AV-Bewegungsdaten'!B:B,A984,'AV-Bewegungsdaten'!C:C),3)</f>
        <v>0</v>
      </c>
      <c r="Q984" s="324">
        <f>ROUND(SUMIF('AV-Bewegungsdaten'!B:B,$A984,'AV-Bewegungsdaten'!D:D),2)</f>
        <v>0</v>
      </c>
      <c r="T984" s="327"/>
      <c r="U984" s="326">
        <f>ROUND(SUMIF('DV-Bewegungsdaten'!B:B,Kategorien!A984,'DV-Bewegungsdaten'!D:D),3)</f>
        <v>0</v>
      </c>
      <c r="V984" s="324">
        <f>ROUND(SUMIF('DV-Bewegungsdaten'!B:B,Kategorien!A984,'DV-Bewegungsdaten'!E:E),3)</f>
        <v>0</v>
      </c>
      <c r="AD984" s="390">
        <f t="shared" si="193"/>
        <v>16.131</v>
      </c>
      <c r="AE984" s="390">
        <f t="shared" si="194"/>
        <v>16.788</v>
      </c>
      <c r="AF984" s="390">
        <f t="shared" si="195"/>
        <v>18.007000000000001</v>
      </c>
      <c r="AG984" s="390">
        <f t="shared" si="196"/>
        <v>17.373999999999999</v>
      </c>
      <c r="AH984" s="390">
        <f t="shared" si="197"/>
        <v>17.286000000000001</v>
      </c>
      <c r="AI984" s="390">
        <f t="shared" si="198"/>
        <v>17.818000000000001</v>
      </c>
      <c r="AJ984" s="390">
        <f t="shared" si="199"/>
        <v>17.100999999999999</v>
      </c>
      <c r="AK984" s="390">
        <f t="shared" si="200"/>
        <v>17.385000000000002</v>
      </c>
      <c r="AL984" s="390">
        <f t="shared" si="201"/>
        <v>17.495000000000001</v>
      </c>
      <c r="AM984" s="390">
        <f t="shared" si="202"/>
        <v>17.376000000000001</v>
      </c>
      <c r="AN984" s="390">
        <f t="shared" si="203"/>
        <v>16.97</v>
      </c>
      <c r="AO984" s="390">
        <f t="shared" si="204"/>
        <v>17.873000000000001</v>
      </c>
    </row>
    <row r="985" spans="1:41" ht="15" customHeight="1" x14ac:dyDescent="0.25">
      <c r="A985" s="127" t="s">
        <v>3454</v>
      </c>
      <c r="B985" s="125" t="s">
        <v>2077</v>
      </c>
      <c r="C985" s="125" t="s">
        <v>4166</v>
      </c>
      <c r="D985" s="125" t="s">
        <v>3323</v>
      </c>
      <c r="E985" s="125" t="s">
        <v>3289</v>
      </c>
      <c r="F985" s="126">
        <v>20.84</v>
      </c>
      <c r="G985" s="126">
        <v>21.04</v>
      </c>
      <c r="H985" s="126">
        <v>16.670000000000002</v>
      </c>
      <c r="I985" s="126"/>
      <c r="J985" s="317"/>
      <c r="K985" s="323">
        <f>ROUND(SUMIF('VGT-Bewegungsdaten'!B:B,A985,'VGT-Bewegungsdaten'!C:C),3)</f>
        <v>0</v>
      </c>
      <c r="L985" s="324">
        <f>ROUND(SUMIF('VGT-Bewegungsdaten'!B:B,$A985,'VGT-Bewegungsdaten'!D:D),2)</f>
        <v>0</v>
      </c>
      <c r="N985" s="376" t="s">
        <v>4930</v>
      </c>
      <c r="O985" s="376" t="s">
        <v>4940</v>
      </c>
      <c r="P985" s="326">
        <f>ROUND(SUMIF('AV-Bewegungsdaten'!B:B,A985,'AV-Bewegungsdaten'!C:C),3)</f>
        <v>0</v>
      </c>
      <c r="Q985" s="324">
        <f>ROUND(SUMIF('AV-Bewegungsdaten'!B:B,$A985,'AV-Bewegungsdaten'!D:D),2)</f>
        <v>0</v>
      </c>
      <c r="T985" s="327"/>
      <c r="U985" s="326">
        <f>ROUND(SUMIF('DV-Bewegungsdaten'!B:B,Kategorien!A985,'DV-Bewegungsdaten'!D:D),3)</f>
        <v>0</v>
      </c>
      <c r="V985" s="324">
        <f>ROUND(SUMIF('DV-Bewegungsdaten'!B:B,Kategorien!A985,'DV-Bewegungsdaten'!E:E),3)</f>
        <v>0</v>
      </c>
      <c r="AD985" s="390">
        <f t="shared" si="193"/>
        <v>16.100999999999999</v>
      </c>
      <c r="AE985" s="390">
        <f t="shared" si="194"/>
        <v>16.757999999999999</v>
      </c>
      <c r="AF985" s="390">
        <f t="shared" si="195"/>
        <v>17.977</v>
      </c>
      <c r="AG985" s="390">
        <f t="shared" si="196"/>
        <v>17.343999999999998</v>
      </c>
      <c r="AH985" s="390">
        <f t="shared" si="197"/>
        <v>17.256</v>
      </c>
      <c r="AI985" s="390">
        <f t="shared" si="198"/>
        <v>17.788</v>
      </c>
      <c r="AJ985" s="390">
        <f t="shared" si="199"/>
        <v>17.070999999999998</v>
      </c>
      <c r="AK985" s="390">
        <f t="shared" si="200"/>
        <v>17.355</v>
      </c>
      <c r="AL985" s="390">
        <f t="shared" si="201"/>
        <v>17.465</v>
      </c>
      <c r="AM985" s="390">
        <f t="shared" si="202"/>
        <v>17.346</v>
      </c>
      <c r="AN985" s="390">
        <f t="shared" si="203"/>
        <v>16.939999999999998</v>
      </c>
      <c r="AO985" s="390">
        <f t="shared" si="204"/>
        <v>17.843</v>
      </c>
    </row>
    <row r="986" spans="1:41" ht="15" customHeight="1" x14ac:dyDescent="0.25">
      <c r="A986" s="127" t="s">
        <v>4217</v>
      </c>
      <c r="B986" s="125" t="s">
        <v>2077</v>
      </c>
      <c r="C986" s="125" t="s">
        <v>4166</v>
      </c>
      <c r="D986" s="125" t="s">
        <v>4085</v>
      </c>
      <c r="E986" s="125" t="s">
        <v>4051</v>
      </c>
      <c r="F986" s="126">
        <v>20.810000000000002</v>
      </c>
      <c r="G986" s="126">
        <v>21.01</v>
      </c>
      <c r="H986" s="126">
        <v>16.649999999999999</v>
      </c>
      <c r="I986" s="126"/>
      <c r="J986" s="317"/>
      <c r="K986" s="323">
        <f>ROUND(SUMIF('VGT-Bewegungsdaten'!B:B,A986,'VGT-Bewegungsdaten'!C:C),3)</f>
        <v>0</v>
      </c>
      <c r="L986" s="324">
        <f>ROUND(SUMIF('VGT-Bewegungsdaten'!B:B,$A986,'VGT-Bewegungsdaten'!D:D),2)</f>
        <v>0</v>
      </c>
      <c r="N986" s="376" t="s">
        <v>4930</v>
      </c>
      <c r="O986" s="376" t="s">
        <v>4940</v>
      </c>
      <c r="P986" s="326">
        <f>ROUND(SUMIF('AV-Bewegungsdaten'!B:B,A986,'AV-Bewegungsdaten'!C:C),3)</f>
        <v>0</v>
      </c>
      <c r="Q986" s="324">
        <f>ROUND(SUMIF('AV-Bewegungsdaten'!B:B,$A986,'AV-Bewegungsdaten'!D:D),2)</f>
        <v>0</v>
      </c>
      <c r="T986" s="327"/>
      <c r="U986" s="326">
        <f>ROUND(SUMIF('DV-Bewegungsdaten'!B:B,Kategorien!A986,'DV-Bewegungsdaten'!D:D),3)</f>
        <v>0</v>
      </c>
      <c r="V986" s="324">
        <f>ROUND(SUMIF('DV-Bewegungsdaten'!B:B,Kategorien!A986,'DV-Bewegungsdaten'!E:E),3)</f>
        <v>0</v>
      </c>
      <c r="AD986" s="390">
        <f t="shared" si="193"/>
        <v>16.071000000000002</v>
      </c>
      <c r="AE986" s="390">
        <f t="shared" si="194"/>
        <v>16.728000000000002</v>
      </c>
      <c r="AF986" s="390">
        <f t="shared" si="195"/>
        <v>17.947000000000003</v>
      </c>
      <c r="AG986" s="390">
        <f t="shared" si="196"/>
        <v>17.314</v>
      </c>
      <c r="AH986" s="390">
        <f t="shared" si="197"/>
        <v>17.226000000000003</v>
      </c>
      <c r="AI986" s="390">
        <f t="shared" si="198"/>
        <v>17.758000000000003</v>
      </c>
      <c r="AJ986" s="390">
        <f t="shared" si="199"/>
        <v>17.041</v>
      </c>
      <c r="AK986" s="390">
        <f t="shared" si="200"/>
        <v>17.325000000000003</v>
      </c>
      <c r="AL986" s="390">
        <f t="shared" si="201"/>
        <v>17.435000000000002</v>
      </c>
      <c r="AM986" s="390">
        <f t="shared" si="202"/>
        <v>17.316000000000003</v>
      </c>
      <c r="AN986" s="390">
        <f t="shared" si="203"/>
        <v>16.910000000000004</v>
      </c>
      <c r="AO986" s="390">
        <f t="shared" si="204"/>
        <v>17.813000000000002</v>
      </c>
    </row>
    <row r="987" spans="1:41" ht="15" customHeight="1" x14ac:dyDescent="0.25">
      <c r="A987" s="127" t="s">
        <v>1996</v>
      </c>
      <c r="B987" s="125" t="s">
        <v>2077</v>
      </c>
      <c r="C987" s="125" t="s">
        <v>4166</v>
      </c>
      <c r="D987" s="125" t="s">
        <v>241</v>
      </c>
      <c r="E987" s="125" t="s">
        <v>2452</v>
      </c>
      <c r="F987" s="126">
        <v>17.899999999999999</v>
      </c>
      <c r="G987" s="126">
        <v>18.099999999999998</v>
      </c>
      <c r="H987" s="126">
        <v>14.32</v>
      </c>
      <c r="I987" s="126"/>
      <c r="J987" s="317"/>
      <c r="K987" s="323">
        <f>ROUND(SUMIF('VGT-Bewegungsdaten'!B:B,A987,'VGT-Bewegungsdaten'!C:C),3)</f>
        <v>0</v>
      </c>
      <c r="L987" s="324">
        <f>ROUND(SUMIF('VGT-Bewegungsdaten'!B:B,$A987,'VGT-Bewegungsdaten'!D:D),2)</f>
        <v>0</v>
      </c>
      <c r="N987" s="376" t="s">
        <v>4930</v>
      </c>
      <c r="O987" s="376" t="s">
        <v>4940</v>
      </c>
      <c r="P987" s="326">
        <f>ROUND(SUMIF('AV-Bewegungsdaten'!B:B,A987,'AV-Bewegungsdaten'!C:C),3)</f>
        <v>0</v>
      </c>
      <c r="Q987" s="324">
        <f>ROUND(SUMIF('AV-Bewegungsdaten'!B:B,$A987,'AV-Bewegungsdaten'!D:D),2)</f>
        <v>0</v>
      </c>
      <c r="T987" s="327"/>
      <c r="U987" s="326">
        <f>ROUND(SUMIF('DV-Bewegungsdaten'!B:B,Kategorien!A987,'DV-Bewegungsdaten'!D:D),3)</f>
        <v>0</v>
      </c>
      <c r="V987" s="324">
        <f>ROUND(SUMIF('DV-Bewegungsdaten'!B:B,Kategorien!A987,'DV-Bewegungsdaten'!E:E),3)</f>
        <v>0</v>
      </c>
      <c r="AD987" s="390">
        <f t="shared" si="193"/>
        <v>13.160999999999998</v>
      </c>
      <c r="AE987" s="390">
        <f t="shared" si="194"/>
        <v>13.817999999999998</v>
      </c>
      <c r="AF987" s="390">
        <f t="shared" si="195"/>
        <v>15.036999999999997</v>
      </c>
      <c r="AG987" s="390">
        <f t="shared" si="196"/>
        <v>14.403999999999998</v>
      </c>
      <c r="AH987" s="390">
        <f t="shared" si="197"/>
        <v>14.315999999999999</v>
      </c>
      <c r="AI987" s="390">
        <f t="shared" si="198"/>
        <v>14.847999999999999</v>
      </c>
      <c r="AJ987" s="390">
        <f t="shared" si="199"/>
        <v>14.130999999999998</v>
      </c>
      <c r="AK987" s="390">
        <f t="shared" si="200"/>
        <v>14.414999999999997</v>
      </c>
      <c r="AL987" s="390">
        <f t="shared" si="201"/>
        <v>14.524999999999999</v>
      </c>
      <c r="AM987" s="390">
        <f t="shared" si="202"/>
        <v>14.405999999999999</v>
      </c>
      <c r="AN987" s="390">
        <f t="shared" si="203"/>
        <v>13.999999999999998</v>
      </c>
      <c r="AO987" s="390">
        <f t="shared" si="204"/>
        <v>14.902999999999999</v>
      </c>
    </row>
    <row r="988" spans="1:41" ht="15" customHeight="1" x14ac:dyDescent="0.25">
      <c r="A988" s="127" t="s">
        <v>1997</v>
      </c>
      <c r="B988" s="125" t="s">
        <v>2077</v>
      </c>
      <c r="C988" s="125" t="s">
        <v>4166</v>
      </c>
      <c r="D988" s="125" t="s">
        <v>1998</v>
      </c>
      <c r="E988" s="125" t="s">
        <v>2455</v>
      </c>
      <c r="F988" s="126">
        <v>19.899999999999999</v>
      </c>
      <c r="G988" s="126">
        <v>20.099999999999998</v>
      </c>
      <c r="H988" s="126">
        <v>15.92</v>
      </c>
      <c r="I988" s="126"/>
      <c r="J988" s="317"/>
      <c r="K988" s="323">
        <f>ROUND(SUMIF('VGT-Bewegungsdaten'!B:B,A988,'VGT-Bewegungsdaten'!C:C),3)</f>
        <v>0</v>
      </c>
      <c r="L988" s="324">
        <f>ROUND(SUMIF('VGT-Bewegungsdaten'!B:B,$A988,'VGT-Bewegungsdaten'!D:D),2)</f>
        <v>0</v>
      </c>
      <c r="N988" s="376" t="s">
        <v>4930</v>
      </c>
      <c r="O988" s="376" t="s">
        <v>4940</v>
      </c>
      <c r="P988" s="326">
        <f>ROUND(SUMIF('AV-Bewegungsdaten'!B:B,A988,'AV-Bewegungsdaten'!C:C),3)</f>
        <v>0</v>
      </c>
      <c r="Q988" s="324">
        <f>ROUND(SUMIF('AV-Bewegungsdaten'!B:B,$A988,'AV-Bewegungsdaten'!D:D),2)</f>
        <v>0</v>
      </c>
      <c r="T988" s="327"/>
      <c r="U988" s="326">
        <f>ROUND(SUMIF('DV-Bewegungsdaten'!B:B,Kategorien!A988,'DV-Bewegungsdaten'!D:D),3)</f>
        <v>0</v>
      </c>
      <c r="V988" s="324">
        <f>ROUND(SUMIF('DV-Bewegungsdaten'!B:B,Kategorien!A988,'DV-Bewegungsdaten'!E:E),3)</f>
        <v>0</v>
      </c>
      <c r="AD988" s="390">
        <f t="shared" si="193"/>
        <v>15.160999999999998</v>
      </c>
      <c r="AE988" s="390">
        <f t="shared" si="194"/>
        <v>15.817999999999998</v>
      </c>
      <c r="AF988" s="390">
        <f t="shared" si="195"/>
        <v>17.036999999999999</v>
      </c>
      <c r="AG988" s="390">
        <f t="shared" si="196"/>
        <v>16.403999999999996</v>
      </c>
      <c r="AH988" s="390">
        <f t="shared" si="197"/>
        <v>16.315999999999999</v>
      </c>
      <c r="AI988" s="390">
        <f t="shared" si="198"/>
        <v>16.847999999999999</v>
      </c>
      <c r="AJ988" s="390">
        <f t="shared" si="199"/>
        <v>16.130999999999997</v>
      </c>
      <c r="AK988" s="390">
        <f t="shared" si="200"/>
        <v>16.414999999999999</v>
      </c>
      <c r="AL988" s="390">
        <f t="shared" si="201"/>
        <v>16.524999999999999</v>
      </c>
      <c r="AM988" s="390">
        <f t="shared" si="202"/>
        <v>16.405999999999999</v>
      </c>
      <c r="AN988" s="390">
        <f t="shared" si="203"/>
        <v>15.999999999999998</v>
      </c>
      <c r="AO988" s="390">
        <f t="shared" si="204"/>
        <v>16.902999999999999</v>
      </c>
    </row>
    <row r="989" spans="1:41" ht="15" customHeight="1" x14ac:dyDescent="0.25">
      <c r="A989" s="127" t="s">
        <v>1999</v>
      </c>
      <c r="B989" s="125" t="s">
        <v>2077</v>
      </c>
      <c r="C989" s="125" t="s">
        <v>4166</v>
      </c>
      <c r="D989" s="125" t="s">
        <v>243</v>
      </c>
      <c r="E989" s="125" t="s">
        <v>1538</v>
      </c>
      <c r="F989" s="126">
        <v>20.9</v>
      </c>
      <c r="G989" s="126">
        <v>21.099999999999998</v>
      </c>
      <c r="H989" s="126">
        <v>16.72</v>
      </c>
      <c r="I989" s="126"/>
      <c r="J989" s="317"/>
      <c r="K989" s="323">
        <f>ROUND(SUMIF('VGT-Bewegungsdaten'!B:B,A989,'VGT-Bewegungsdaten'!C:C),3)</f>
        <v>0</v>
      </c>
      <c r="L989" s="324">
        <f>ROUND(SUMIF('VGT-Bewegungsdaten'!B:B,$A989,'VGT-Bewegungsdaten'!D:D),2)</f>
        <v>0</v>
      </c>
      <c r="N989" s="376" t="s">
        <v>4930</v>
      </c>
      <c r="O989" s="376" t="s">
        <v>4940</v>
      </c>
      <c r="P989" s="326">
        <f>ROUND(SUMIF('AV-Bewegungsdaten'!B:B,A989,'AV-Bewegungsdaten'!C:C),3)</f>
        <v>0</v>
      </c>
      <c r="Q989" s="324">
        <f>ROUND(SUMIF('AV-Bewegungsdaten'!B:B,$A989,'AV-Bewegungsdaten'!D:D),2)</f>
        <v>0</v>
      </c>
      <c r="T989" s="327"/>
      <c r="U989" s="326">
        <f>ROUND(SUMIF('DV-Bewegungsdaten'!B:B,Kategorien!A989,'DV-Bewegungsdaten'!D:D),3)</f>
        <v>0</v>
      </c>
      <c r="V989" s="324">
        <f>ROUND(SUMIF('DV-Bewegungsdaten'!B:B,Kategorien!A989,'DV-Bewegungsdaten'!E:E),3)</f>
        <v>0</v>
      </c>
      <c r="AD989" s="390">
        <f t="shared" si="193"/>
        <v>16.160999999999998</v>
      </c>
      <c r="AE989" s="390">
        <f t="shared" si="194"/>
        <v>16.817999999999998</v>
      </c>
      <c r="AF989" s="390">
        <f t="shared" si="195"/>
        <v>18.036999999999999</v>
      </c>
      <c r="AG989" s="390">
        <f t="shared" si="196"/>
        <v>17.403999999999996</v>
      </c>
      <c r="AH989" s="390">
        <f t="shared" si="197"/>
        <v>17.315999999999999</v>
      </c>
      <c r="AI989" s="390">
        <f t="shared" si="198"/>
        <v>17.847999999999999</v>
      </c>
      <c r="AJ989" s="390">
        <f t="shared" si="199"/>
        <v>17.130999999999997</v>
      </c>
      <c r="AK989" s="390">
        <f t="shared" si="200"/>
        <v>17.414999999999999</v>
      </c>
      <c r="AL989" s="390">
        <f t="shared" si="201"/>
        <v>17.524999999999999</v>
      </c>
      <c r="AM989" s="390">
        <f t="shared" si="202"/>
        <v>17.405999999999999</v>
      </c>
      <c r="AN989" s="390">
        <f t="shared" si="203"/>
        <v>17</v>
      </c>
      <c r="AO989" s="390">
        <f t="shared" si="204"/>
        <v>17.902999999999999</v>
      </c>
    </row>
    <row r="990" spans="1:41" ht="15" customHeight="1" x14ac:dyDescent="0.25">
      <c r="A990" s="127" t="s">
        <v>2000</v>
      </c>
      <c r="B990" s="125" t="s">
        <v>2077</v>
      </c>
      <c r="C990" s="125" t="s">
        <v>4166</v>
      </c>
      <c r="D990" s="125" t="s">
        <v>2001</v>
      </c>
      <c r="E990" s="125" t="s">
        <v>1541</v>
      </c>
      <c r="F990" s="126">
        <v>20.9</v>
      </c>
      <c r="G990" s="126">
        <v>21.099999999999998</v>
      </c>
      <c r="H990" s="126">
        <v>16.72</v>
      </c>
      <c r="I990" s="126"/>
      <c r="J990" s="317"/>
      <c r="K990" s="323">
        <f>ROUND(SUMIF('VGT-Bewegungsdaten'!B:B,A990,'VGT-Bewegungsdaten'!C:C),3)</f>
        <v>0</v>
      </c>
      <c r="L990" s="324">
        <f>ROUND(SUMIF('VGT-Bewegungsdaten'!B:B,$A990,'VGT-Bewegungsdaten'!D:D),2)</f>
        <v>0</v>
      </c>
      <c r="N990" s="376" t="s">
        <v>4930</v>
      </c>
      <c r="O990" s="376" t="s">
        <v>4940</v>
      </c>
      <c r="P990" s="326">
        <f>ROUND(SUMIF('AV-Bewegungsdaten'!B:B,A990,'AV-Bewegungsdaten'!C:C),3)</f>
        <v>0</v>
      </c>
      <c r="Q990" s="324">
        <f>ROUND(SUMIF('AV-Bewegungsdaten'!B:B,$A990,'AV-Bewegungsdaten'!D:D),2)</f>
        <v>0</v>
      </c>
      <c r="T990" s="327"/>
      <c r="U990" s="326">
        <f>ROUND(SUMIF('DV-Bewegungsdaten'!B:B,Kategorien!A990,'DV-Bewegungsdaten'!D:D),3)</f>
        <v>0</v>
      </c>
      <c r="V990" s="324">
        <f>ROUND(SUMIF('DV-Bewegungsdaten'!B:B,Kategorien!A990,'DV-Bewegungsdaten'!E:E),3)</f>
        <v>0</v>
      </c>
      <c r="AD990" s="390">
        <f t="shared" si="193"/>
        <v>16.160999999999998</v>
      </c>
      <c r="AE990" s="390">
        <f t="shared" si="194"/>
        <v>16.817999999999998</v>
      </c>
      <c r="AF990" s="390">
        <f t="shared" si="195"/>
        <v>18.036999999999999</v>
      </c>
      <c r="AG990" s="390">
        <f t="shared" si="196"/>
        <v>17.403999999999996</v>
      </c>
      <c r="AH990" s="390">
        <f t="shared" si="197"/>
        <v>17.315999999999999</v>
      </c>
      <c r="AI990" s="390">
        <f t="shared" si="198"/>
        <v>17.847999999999999</v>
      </c>
      <c r="AJ990" s="390">
        <f t="shared" si="199"/>
        <v>17.130999999999997</v>
      </c>
      <c r="AK990" s="390">
        <f t="shared" si="200"/>
        <v>17.414999999999999</v>
      </c>
      <c r="AL990" s="390">
        <f t="shared" si="201"/>
        <v>17.524999999999999</v>
      </c>
      <c r="AM990" s="390">
        <f t="shared" si="202"/>
        <v>17.405999999999999</v>
      </c>
      <c r="AN990" s="390">
        <f t="shared" si="203"/>
        <v>17</v>
      </c>
      <c r="AO990" s="390">
        <f t="shared" si="204"/>
        <v>17.902999999999999</v>
      </c>
    </row>
    <row r="991" spans="1:41" ht="15" customHeight="1" x14ac:dyDescent="0.25">
      <c r="A991" s="127" t="s">
        <v>2711</v>
      </c>
      <c r="B991" s="125" t="s">
        <v>2077</v>
      </c>
      <c r="C991" s="125" t="s">
        <v>4166</v>
      </c>
      <c r="D991" s="125" t="s">
        <v>2712</v>
      </c>
      <c r="E991" s="125" t="s">
        <v>2545</v>
      </c>
      <c r="F991" s="126">
        <v>20.87</v>
      </c>
      <c r="G991" s="126">
        <v>21.07</v>
      </c>
      <c r="H991" s="126">
        <v>16.7</v>
      </c>
      <c r="I991" s="126"/>
      <c r="J991" s="317"/>
      <c r="K991" s="323">
        <f>ROUND(SUMIF('VGT-Bewegungsdaten'!B:B,A991,'VGT-Bewegungsdaten'!C:C),3)</f>
        <v>0</v>
      </c>
      <c r="L991" s="324">
        <f>ROUND(SUMIF('VGT-Bewegungsdaten'!B:B,$A991,'VGT-Bewegungsdaten'!D:D),2)</f>
        <v>0</v>
      </c>
      <c r="N991" s="376" t="s">
        <v>4930</v>
      </c>
      <c r="O991" s="376" t="s">
        <v>4940</v>
      </c>
      <c r="P991" s="326">
        <f>ROUND(SUMIF('AV-Bewegungsdaten'!B:B,A991,'AV-Bewegungsdaten'!C:C),3)</f>
        <v>0</v>
      </c>
      <c r="Q991" s="324">
        <f>ROUND(SUMIF('AV-Bewegungsdaten'!B:B,$A991,'AV-Bewegungsdaten'!D:D),2)</f>
        <v>0</v>
      </c>
      <c r="T991" s="327"/>
      <c r="U991" s="326">
        <f>ROUND(SUMIF('DV-Bewegungsdaten'!B:B,Kategorien!A991,'DV-Bewegungsdaten'!D:D),3)</f>
        <v>0</v>
      </c>
      <c r="V991" s="324">
        <f>ROUND(SUMIF('DV-Bewegungsdaten'!B:B,Kategorien!A991,'DV-Bewegungsdaten'!E:E),3)</f>
        <v>0</v>
      </c>
      <c r="AD991" s="390">
        <f t="shared" si="193"/>
        <v>16.131</v>
      </c>
      <c r="AE991" s="390">
        <f t="shared" si="194"/>
        <v>16.788</v>
      </c>
      <c r="AF991" s="390">
        <f t="shared" si="195"/>
        <v>18.007000000000001</v>
      </c>
      <c r="AG991" s="390">
        <f t="shared" si="196"/>
        <v>17.373999999999999</v>
      </c>
      <c r="AH991" s="390">
        <f t="shared" si="197"/>
        <v>17.286000000000001</v>
      </c>
      <c r="AI991" s="390">
        <f t="shared" si="198"/>
        <v>17.818000000000001</v>
      </c>
      <c r="AJ991" s="390">
        <f t="shared" si="199"/>
        <v>17.100999999999999</v>
      </c>
      <c r="AK991" s="390">
        <f t="shared" si="200"/>
        <v>17.385000000000002</v>
      </c>
      <c r="AL991" s="390">
        <f t="shared" si="201"/>
        <v>17.495000000000001</v>
      </c>
      <c r="AM991" s="390">
        <f t="shared" si="202"/>
        <v>17.376000000000001</v>
      </c>
      <c r="AN991" s="390">
        <f t="shared" si="203"/>
        <v>16.97</v>
      </c>
      <c r="AO991" s="390">
        <f t="shared" si="204"/>
        <v>17.873000000000001</v>
      </c>
    </row>
    <row r="992" spans="1:41" ht="15" customHeight="1" x14ac:dyDescent="0.25">
      <c r="A992" s="127" t="s">
        <v>3455</v>
      </c>
      <c r="B992" s="125" t="s">
        <v>2077</v>
      </c>
      <c r="C992" s="125" t="s">
        <v>4166</v>
      </c>
      <c r="D992" s="125" t="s">
        <v>3456</v>
      </c>
      <c r="E992" s="125" t="s">
        <v>3289</v>
      </c>
      <c r="F992" s="126">
        <v>20.84</v>
      </c>
      <c r="G992" s="126">
        <v>21.04</v>
      </c>
      <c r="H992" s="126">
        <v>16.670000000000002</v>
      </c>
      <c r="I992" s="126"/>
      <c r="J992" s="317"/>
      <c r="K992" s="323">
        <f>ROUND(SUMIF('VGT-Bewegungsdaten'!B:B,A992,'VGT-Bewegungsdaten'!C:C),3)</f>
        <v>0</v>
      </c>
      <c r="L992" s="324">
        <f>ROUND(SUMIF('VGT-Bewegungsdaten'!B:B,$A992,'VGT-Bewegungsdaten'!D:D),2)</f>
        <v>0</v>
      </c>
      <c r="N992" s="376" t="s">
        <v>4930</v>
      </c>
      <c r="O992" s="376" t="s">
        <v>4940</v>
      </c>
      <c r="P992" s="326">
        <f>ROUND(SUMIF('AV-Bewegungsdaten'!B:B,A992,'AV-Bewegungsdaten'!C:C),3)</f>
        <v>0</v>
      </c>
      <c r="Q992" s="324">
        <f>ROUND(SUMIF('AV-Bewegungsdaten'!B:B,$A992,'AV-Bewegungsdaten'!D:D),2)</f>
        <v>0</v>
      </c>
      <c r="T992" s="327"/>
      <c r="U992" s="326">
        <f>ROUND(SUMIF('DV-Bewegungsdaten'!B:B,Kategorien!A992,'DV-Bewegungsdaten'!D:D),3)</f>
        <v>0</v>
      </c>
      <c r="V992" s="324">
        <f>ROUND(SUMIF('DV-Bewegungsdaten'!B:B,Kategorien!A992,'DV-Bewegungsdaten'!E:E),3)</f>
        <v>0</v>
      </c>
      <c r="AD992" s="390">
        <f t="shared" si="193"/>
        <v>16.100999999999999</v>
      </c>
      <c r="AE992" s="390">
        <f t="shared" si="194"/>
        <v>16.757999999999999</v>
      </c>
      <c r="AF992" s="390">
        <f t="shared" si="195"/>
        <v>17.977</v>
      </c>
      <c r="AG992" s="390">
        <f t="shared" si="196"/>
        <v>17.343999999999998</v>
      </c>
      <c r="AH992" s="390">
        <f t="shared" si="197"/>
        <v>17.256</v>
      </c>
      <c r="AI992" s="390">
        <f t="shared" si="198"/>
        <v>17.788</v>
      </c>
      <c r="AJ992" s="390">
        <f t="shared" si="199"/>
        <v>17.070999999999998</v>
      </c>
      <c r="AK992" s="390">
        <f t="shared" si="200"/>
        <v>17.355</v>
      </c>
      <c r="AL992" s="390">
        <f t="shared" si="201"/>
        <v>17.465</v>
      </c>
      <c r="AM992" s="390">
        <f t="shared" si="202"/>
        <v>17.346</v>
      </c>
      <c r="AN992" s="390">
        <f t="shared" si="203"/>
        <v>16.939999999999998</v>
      </c>
      <c r="AO992" s="390">
        <f t="shared" si="204"/>
        <v>17.843</v>
      </c>
    </row>
    <row r="993" spans="1:41" ht="15" customHeight="1" x14ac:dyDescent="0.25">
      <c r="A993" s="127" t="s">
        <v>4218</v>
      </c>
      <c r="B993" s="125" t="s">
        <v>2077</v>
      </c>
      <c r="C993" s="125" t="s">
        <v>4166</v>
      </c>
      <c r="D993" s="125" t="s">
        <v>4219</v>
      </c>
      <c r="E993" s="125" t="s">
        <v>4051</v>
      </c>
      <c r="F993" s="126">
        <v>20.810000000000002</v>
      </c>
      <c r="G993" s="126">
        <v>21.01</v>
      </c>
      <c r="H993" s="126">
        <v>16.649999999999999</v>
      </c>
      <c r="I993" s="126"/>
      <c r="J993" s="317"/>
      <c r="K993" s="323">
        <f>ROUND(SUMIF('VGT-Bewegungsdaten'!B:B,A993,'VGT-Bewegungsdaten'!C:C),3)</f>
        <v>0</v>
      </c>
      <c r="L993" s="324">
        <f>ROUND(SUMIF('VGT-Bewegungsdaten'!B:B,$A993,'VGT-Bewegungsdaten'!D:D),2)</f>
        <v>0</v>
      </c>
      <c r="N993" s="376" t="s">
        <v>4930</v>
      </c>
      <c r="O993" s="376" t="s">
        <v>4940</v>
      </c>
      <c r="P993" s="326">
        <f>ROUND(SUMIF('AV-Bewegungsdaten'!B:B,A993,'AV-Bewegungsdaten'!C:C),3)</f>
        <v>0</v>
      </c>
      <c r="Q993" s="324">
        <f>ROUND(SUMIF('AV-Bewegungsdaten'!B:B,$A993,'AV-Bewegungsdaten'!D:D),2)</f>
        <v>0</v>
      </c>
      <c r="T993" s="327"/>
      <c r="U993" s="326">
        <f>ROUND(SUMIF('DV-Bewegungsdaten'!B:B,Kategorien!A993,'DV-Bewegungsdaten'!D:D),3)</f>
        <v>0</v>
      </c>
      <c r="V993" s="324">
        <f>ROUND(SUMIF('DV-Bewegungsdaten'!B:B,Kategorien!A993,'DV-Bewegungsdaten'!E:E),3)</f>
        <v>0</v>
      </c>
      <c r="AD993" s="390">
        <f t="shared" si="193"/>
        <v>16.071000000000002</v>
      </c>
      <c r="AE993" s="390">
        <f t="shared" si="194"/>
        <v>16.728000000000002</v>
      </c>
      <c r="AF993" s="390">
        <f t="shared" si="195"/>
        <v>17.947000000000003</v>
      </c>
      <c r="AG993" s="390">
        <f t="shared" si="196"/>
        <v>17.314</v>
      </c>
      <c r="AH993" s="390">
        <f t="shared" si="197"/>
        <v>17.226000000000003</v>
      </c>
      <c r="AI993" s="390">
        <f t="shared" si="198"/>
        <v>17.758000000000003</v>
      </c>
      <c r="AJ993" s="390">
        <f t="shared" si="199"/>
        <v>17.041</v>
      </c>
      <c r="AK993" s="390">
        <f t="shared" si="200"/>
        <v>17.325000000000003</v>
      </c>
      <c r="AL993" s="390">
        <f t="shared" si="201"/>
        <v>17.435000000000002</v>
      </c>
      <c r="AM993" s="390">
        <f t="shared" si="202"/>
        <v>17.316000000000003</v>
      </c>
      <c r="AN993" s="390">
        <f t="shared" si="203"/>
        <v>16.910000000000004</v>
      </c>
      <c r="AO993" s="390">
        <f t="shared" si="204"/>
        <v>17.813000000000002</v>
      </c>
    </row>
    <row r="994" spans="1:41" ht="15" customHeight="1" x14ac:dyDescent="0.25">
      <c r="A994" s="127" t="s">
        <v>2002</v>
      </c>
      <c r="B994" s="125" t="s">
        <v>2077</v>
      </c>
      <c r="C994" s="125" t="s">
        <v>4166</v>
      </c>
      <c r="D994" s="125" t="s">
        <v>247</v>
      </c>
      <c r="E994" s="125" t="s">
        <v>2452</v>
      </c>
      <c r="F994" s="126">
        <v>18.899999999999999</v>
      </c>
      <c r="G994" s="126">
        <v>19.099999999999998</v>
      </c>
      <c r="H994" s="126">
        <v>15.12</v>
      </c>
      <c r="I994" s="126"/>
      <c r="J994" s="317"/>
      <c r="K994" s="323">
        <f>ROUND(SUMIF('VGT-Bewegungsdaten'!B:B,A994,'VGT-Bewegungsdaten'!C:C),3)</f>
        <v>0</v>
      </c>
      <c r="L994" s="324">
        <f>ROUND(SUMIF('VGT-Bewegungsdaten'!B:B,$A994,'VGT-Bewegungsdaten'!D:D),2)</f>
        <v>0</v>
      </c>
      <c r="N994" s="376" t="s">
        <v>4930</v>
      </c>
      <c r="O994" s="376" t="s">
        <v>4940</v>
      </c>
      <c r="P994" s="326">
        <f>ROUND(SUMIF('AV-Bewegungsdaten'!B:B,A994,'AV-Bewegungsdaten'!C:C),3)</f>
        <v>0</v>
      </c>
      <c r="Q994" s="324">
        <f>ROUND(SUMIF('AV-Bewegungsdaten'!B:B,$A994,'AV-Bewegungsdaten'!D:D),2)</f>
        <v>0</v>
      </c>
      <c r="T994" s="327"/>
      <c r="U994" s="326">
        <f>ROUND(SUMIF('DV-Bewegungsdaten'!B:B,Kategorien!A994,'DV-Bewegungsdaten'!D:D),3)</f>
        <v>0</v>
      </c>
      <c r="V994" s="324">
        <f>ROUND(SUMIF('DV-Bewegungsdaten'!B:B,Kategorien!A994,'DV-Bewegungsdaten'!E:E),3)</f>
        <v>0</v>
      </c>
      <c r="AD994" s="390">
        <f t="shared" si="193"/>
        <v>14.160999999999998</v>
      </c>
      <c r="AE994" s="390">
        <f t="shared" si="194"/>
        <v>14.817999999999998</v>
      </c>
      <c r="AF994" s="390">
        <f t="shared" si="195"/>
        <v>16.036999999999999</v>
      </c>
      <c r="AG994" s="390">
        <f t="shared" si="196"/>
        <v>15.403999999999998</v>
      </c>
      <c r="AH994" s="390">
        <f t="shared" si="197"/>
        <v>15.315999999999999</v>
      </c>
      <c r="AI994" s="390">
        <f t="shared" si="198"/>
        <v>15.847999999999999</v>
      </c>
      <c r="AJ994" s="390">
        <f t="shared" si="199"/>
        <v>15.130999999999998</v>
      </c>
      <c r="AK994" s="390">
        <f t="shared" si="200"/>
        <v>15.414999999999997</v>
      </c>
      <c r="AL994" s="390">
        <f t="shared" si="201"/>
        <v>15.524999999999999</v>
      </c>
      <c r="AM994" s="390">
        <f t="shared" si="202"/>
        <v>15.405999999999999</v>
      </c>
      <c r="AN994" s="390">
        <f t="shared" si="203"/>
        <v>14.999999999999998</v>
      </c>
      <c r="AO994" s="390">
        <f t="shared" si="204"/>
        <v>15.902999999999999</v>
      </c>
    </row>
    <row r="995" spans="1:41" ht="15" customHeight="1" x14ac:dyDescent="0.25">
      <c r="A995" s="127" t="s">
        <v>2003</v>
      </c>
      <c r="B995" s="125" t="s">
        <v>2077</v>
      </c>
      <c r="C995" s="125" t="s">
        <v>4166</v>
      </c>
      <c r="D995" s="125" t="s">
        <v>1785</v>
      </c>
      <c r="E995" s="125" t="s">
        <v>2455</v>
      </c>
      <c r="F995" s="126">
        <v>20.9</v>
      </c>
      <c r="G995" s="126">
        <v>21.099999999999998</v>
      </c>
      <c r="H995" s="126">
        <v>16.72</v>
      </c>
      <c r="I995" s="126"/>
      <c r="J995" s="317"/>
      <c r="K995" s="323">
        <f>ROUND(SUMIF('VGT-Bewegungsdaten'!B:B,A995,'VGT-Bewegungsdaten'!C:C),3)</f>
        <v>0</v>
      </c>
      <c r="L995" s="324">
        <f>ROUND(SUMIF('VGT-Bewegungsdaten'!B:B,$A995,'VGT-Bewegungsdaten'!D:D),2)</f>
        <v>0</v>
      </c>
      <c r="N995" s="376" t="s">
        <v>4930</v>
      </c>
      <c r="O995" s="376" t="s">
        <v>4940</v>
      </c>
      <c r="P995" s="326">
        <f>ROUND(SUMIF('AV-Bewegungsdaten'!B:B,A995,'AV-Bewegungsdaten'!C:C),3)</f>
        <v>0</v>
      </c>
      <c r="Q995" s="324">
        <f>ROUND(SUMIF('AV-Bewegungsdaten'!B:B,$A995,'AV-Bewegungsdaten'!D:D),2)</f>
        <v>0</v>
      </c>
      <c r="T995" s="327"/>
      <c r="U995" s="326">
        <f>ROUND(SUMIF('DV-Bewegungsdaten'!B:B,Kategorien!A995,'DV-Bewegungsdaten'!D:D),3)</f>
        <v>0</v>
      </c>
      <c r="V995" s="324">
        <f>ROUND(SUMIF('DV-Bewegungsdaten'!B:B,Kategorien!A995,'DV-Bewegungsdaten'!E:E),3)</f>
        <v>0</v>
      </c>
      <c r="AD995" s="390">
        <f t="shared" si="193"/>
        <v>16.160999999999998</v>
      </c>
      <c r="AE995" s="390">
        <f t="shared" si="194"/>
        <v>16.817999999999998</v>
      </c>
      <c r="AF995" s="390">
        <f t="shared" si="195"/>
        <v>18.036999999999999</v>
      </c>
      <c r="AG995" s="390">
        <f t="shared" si="196"/>
        <v>17.403999999999996</v>
      </c>
      <c r="AH995" s="390">
        <f t="shared" si="197"/>
        <v>17.315999999999999</v>
      </c>
      <c r="AI995" s="390">
        <f t="shared" si="198"/>
        <v>17.847999999999999</v>
      </c>
      <c r="AJ995" s="390">
        <f t="shared" si="199"/>
        <v>17.130999999999997</v>
      </c>
      <c r="AK995" s="390">
        <f t="shared" si="200"/>
        <v>17.414999999999999</v>
      </c>
      <c r="AL995" s="390">
        <f t="shared" si="201"/>
        <v>17.524999999999999</v>
      </c>
      <c r="AM995" s="390">
        <f t="shared" si="202"/>
        <v>17.405999999999999</v>
      </c>
      <c r="AN995" s="390">
        <f t="shared" si="203"/>
        <v>17</v>
      </c>
      <c r="AO995" s="390">
        <f t="shared" si="204"/>
        <v>17.902999999999999</v>
      </c>
    </row>
    <row r="996" spans="1:41" ht="15" customHeight="1" x14ac:dyDescent="0.25">
      <c r="A996" s="127" t="s">
        <v>1786</v>
      </c>
      <c r="B996" s="125" t="s">
        <v>2077</v>
      </c>
      <c r="C996" s="125" t="s">
        <v>4166</v>
      </c>
      <c r="D996" s="125" t="s">
        <v>249</v>
      </c>
      <c r="E996" s="125" t="s">
        <v>1538</v>
      </c>
      <c r="F996" s="126">
        <v>21.9</v>
      </c>
      <c r="G996" s="126">
        <v>22.099999999999998</v>
      </c>
      <c r="H996" s="126">
        <v>17.52</v>
      </c>
      <c r="I996" s="126"/>
      <c r="J996" s="317"/>
      <c r="K996" s="323">
        <f>ROUND(SUMIF('VGT-Bewegungsdaten'!B:B,A996,'VGT-Bewegungsdaten'!C:C),3)</f>
        <v>0</v>
      </c>
      <c r="L996" s="324">
        <f>ROUND(SUMIF('VGT-Bewegungsdaten'!B:B,$A996,'VGT-Bewegungsdaten'!D:D),2)</f>
        <v>0</v>
      </c>
      <c r="N996" s="376" t="s">
        <v>4930</v>
      </c>
      <c r="O996" s="376" t="s">
        <v>4940</v>
      </c>
      <c r="P996" s="326">
        <f>ROUND(SUMIF('AV-Bewegungsdaten'!B:B,A996,'AV-Bewegungsdaten'!C:C),3)</f>
        <v>0</v>
      </c>
      <c r="Q996" s="324">
        <f>ROUND(SUMIF('AV-Bewegungsdaten'!B:B,$A996,'AV-Bewegungsdaten'!D:D),2)</f>
        <v>0</v>
      </c>
      <c r="T996" s="327"/>
      <c r="U996" s="326">
        <f>ROUND(SUMIF('DV-Bewegungsdaten'!B:B,Kategorien!A996,'DV-Bewegungsdaten'!D:D),3)</f>
        <v>0</v>
      </c>
      <c r="V996" s="324">
        <f>ROUND(SUMIF('DV-Bewegungsdaten'!B:B,Kategorien!A996,'DV-Bewegungsdaten'!E:E),3)</f>
        <v>0</v>
      </c>
      <c r="AD996" s="390">
        <f t="shared" si="193"/>
        <v>17.160999999999998</v>
      </c>
      <c r="AE996" s="390">
        <f t="shared" si="194"/>
        <v>17.817999999999998</v>
      </c>
      <c r="AF996" s="390">
        <f t="shared" si="195"/>
        <v>19.036999999999999</v>
      </c>
      <c r="AG996" s="390">
        <f t="shared" si="196"/>
        <v>18.403999999999996</v>
      </c>
      <c r="AH996" s="390">
        <f t="shared" si="197"/>
        <v>18.315999999999999</v>
      </c>
      <c r="AI996" s="390">
        <f t="shared" si="198"/>
        <v>18.847999999999999</v>
      </c>
      <c r="AJ996" s="390">
        <f t="shared" si="199"/>
        <v>18.130999999999997</v>
      </c>
      <c r="AK996" s="390">
        <f t="shared" si="200"/>
        <v>18.414999999999999</v>
      </c>
      <c r="AL996" s="390">
        <f t="shared" si="201"/>
        <v>18.524999999999999</v>
      </c>
      <c r="AM996" s="390">
        <f t="shared" si="202"/>
        <v>18.405999999999999</v>
      </c>
      <c r="AN996" s="390">
        <f t="shared" si="203"/>
        <v>18</v>
      </c>
      <c r="AO996" s="390">
        <f t="shared" si="204"/>
        <v>18.902999999999999</v>
      </c>
    </row>
    <row r="997" spans="1:41" ht="15" customHeight="1" x14ac:dyDescent="0.25">
      <c r="A997" s="127" t="s">
        <v>1787</v>
      </c>
      <c r="B997" s="125" t="s">
        <v>2077</v>
      </c>
      <c r="C997" s="125" t="s">
        <v>4166</v>
      </c>
      <c r="D997" s="125" t="s">
        <v>251</v>
      </c>
      <c r="E997" s="125" t="s">
        <v>1541</v>
      </c>
      <c r="F997" s="126">
        <v>21.9</v>
      </c>
      <c r="G997" s="126">
        <v>22.099999999999998</v>
      </c>
      <c r="H997" s="126">
        <v>17.52</v>
      </c>
      <c r="I997" s="126"/>
      <c r="J997" s="317"/>
      <c r="K997" s="323">
        <f>ROUND(SUMIF('VGT-Bewegungsdaten'!B:B,A997,'VGT-Bewegungsdaten'!C:C),3)</f>
        <v>0</v>
      </c>
      <c r="L997" s="324">
        <f>ROUND(SUMIF('VGT-Bewegungsdaten'!B:B,$A997,'VGT-Bewegungsdaten'!D:D),2)</f>
        <v>0</v>
      </c>
      <c r="N997" s="376" t="s">
        <v>4930</v>
      </c>
      <c r="O997" s="376" t="s">
        <v>4940</v>
      </c>
      <c r="P997" s="326">
        <f>ROUND(SUMIF('AV-Bewegungsdaten'!B:B,A997,'AV-Bewegungsdaten'!C:C),3)</f>
        <v>0</v>
      </c>
      <c r="Q997" s="324">
        <f>ROUND(SUMIF('AV-Bewegungsdaten'!B:B,$A997,'AV-Bewegungsdaten'!D:D),2)</f>
        <v>0</v>
      </c>
      <c r="T997" s="327"/>
      <c r="U997" s="326">
        <f>ROUND(SUMIF('DV-Bewegungsdaten'!B:B,Kategorien!A997,'DV-Bewegungsdaten'!D:D),3)</f>
        <v>0</v>
      </c>
      <c r="V997" s="324">
        <f>ROUND(SUMIF('DV-Bewegungsdaten'!B:B,Kategorien!A997,'DV-Bewegungsdaten'!E:E),3)</f>
        <v>0</v>
      </c>
      <c r="AD997" s="390">
        <f t="shared" si="193"/>
        <v>17.160999999999998</v>
      </c>
      <c r="AE997" s="390">
        <f t="shared" si="194"/>
        <v>17.817999999999998</v>
      </c>
      <c r="AF997" s="390">
        <f t="shared" si="195"/>
        <v>19.036999999999999</v>
      </c>
      <c r="AG997" s="390">
        <f t="shared" si="196"/>
        <v>18.403999999999996</v>
      </c>
      <c r="AH997" s="390">
        <f t="shared" si="197"/>
        <v>18.315999999999999</v>
      </c>
      <c r="AI997" s="390">
        <f t="shared" si="198"/>
        <v>18.847999999999999</v>
      </c>
      <c r="AJ997" s="390">
        <f t="shared" si="199"/>
        <v>18.130999999999997</v>
      </c>
      <c r="AK997" s="390">
        <f t="shared" si="200"/>
        <v>18.414999999999999</v>
      </c>
      <c r="AL997" s="390">
        <f t="shared" si="201"/>
        <v>18.524999999999999</v>
      </c>
      <c r="AM997" s="390">
        <f t="shared" si="202"/>
        <v>18.405999999999999</v>
      </c>
      <c r="AN997" s="390">
        <f t="shared" si="203"/>
        <v>18</v>
      </c>
      <c r="AO997" s="390">
        <f t="shared" si="204"/>
        <v>18.902999999999999</v>
      </c>
    </row>
    <row r="998" spans="1:41" ht="15" customHeight="1" x14ac:dyDescent="0.25">
      <c r="A998" s="127" t="s">
        <v>2713</v>
      </c>
      <c r="B998" s="125" t="s">
        <v>2077</v>
      </c>
      <c r="C998" s="125" t="s">
        <v>4166</v>
      </c>
      <c r="D998" s="125" t="s">
        <v>2583</v>
      </c>
      <c r="E998" s="125" t="s">
        <v>2545</v>
      </c>
      <c r="F998" s="126">
        <v>21.87</v>
      </c>
      <c r="G998" s="126">
        <v>22.07</v>
      </c>
      <c r="H998" s="126">
        <v>17.5</v>
      </c>
      <c r="I998" s="126"/>
      <c r="J998" s="317"/>
      <c r="K998" s="323">
        <f>ROUND(SUMIF('VGT-Bewegungsdaten'!B:B,A998,'VGT-Bewegungsdaten'!C:C),3)</f>
        <v>0</v>
      </c>
      <c r="L998" s="324">
        <f>ROUND(SUMIF('VGT-Bewegungsdaten'!B:B,$A998,'VGT-Bewegungsdaten'!D:D),2)</f>
        <v>0</v>
      </c>
      <c r="N998" s="376" t="s">
        <v>4930</v>
      </c>
      <c r="O998" s="376" t="s">
        <v>4940</v>
      </c>
      <c r="P998" s="326">
        <f>ROUND(SUMIF('AV-Bewegungsdaten'!B:B,A998,'AV-Bewegungsdaten'!C:C),3)</f>
        <v>0</v>
      </c>
      <c r="Q998" s="324">
        <f>ROUND(SUMIF('AV-Bewegungsdaten'!B:B,$A998,'AV-Bewegungsdaten'!D:D),2)</f>
        <v>0</v>
      </c>
      <c r="T998" s="327"/>
      <c r="U998" s="326">
        <f>ROUND(SUMIF('DV-Bewegungsdaten'!B:B,Kategorien!A998,'DV-Bewegungsdaten'!D:D),3)</f>
        <v>0</v>
      </c>
      <c r="V998" s="324">
        <f>ROUND(SUMIF('DV-Bewegungsdaten'!B:B,Kategorien!A998,'DV-Bewegungsdaten'!E:E),3)</f>
        <v>0</v>
      </c>
      <c r="AD998" s="390">
        <f t="shared" si="193"/>
        <v>17.131</v>
      </c>
      <c r="AE998" s="390">
        <f t="shared" si="194"/>
        <v>17.788</v>
      </c>
      <c r="AF998" s="390">
        <f t="shared" si="195"/>
        <v>19.007000000000001</v>
      </c>
      <c r="AG998" s="390">
        <f t="shared" si="196"/>
        <v>18.373999999999999</v>
      </c>
      <c r="AH998" s="390">
        <f t="shared" si="197"/>
        <v>18.286000000000001</v>
      </c>
      <c r="AI998" s="390">
        <f t="shared" si="198"/>
        <v>18.818000000000001</v>
      </c>
      <c r="AJ998" s="390">
        <f t="shared" si="199"/>
        <v>18.100999999999999</v>
      </c>
      <c r="AK998" s="390">
        <f t="shared" si="200"/>
        <v>18.385000000000002</v>
      </c>
      <c r="AL998" s="390">
        <f t="shared" si="201"/>
        <v>18.495000000000001</v>
      </c>
      <c r="AM998" s="390">
        <f t="shared" si="202"/>
        <v>18.376000000000001</v>
      </c>
      <c r="AN998" s="390">
        <f t="shared" si="203"/>
        <v>17.97</v>
      </c>
      <c r="AO998" s="390">
        <f t="shared" si="204"/>
        <v>18.873000000000001</v>
      </c>
    </row>
    <row r="999" spans="1:41" ht="15" customHeight="1" x14ac:dyDescent="0.25">
      <c r="A999" s="127" t="s">
        <v>3457</v>
      </c>
      <c r="B999" s="125" t="s">
        <v>2077</v>
      </c>
      <c r="C999" s="125" t="s">
        <v>4166</v>
      </c>
      <c r="D999" s="125" t="s">
        <v>3327</v>
      </c>
      <c r="E999" s="125" t="s">
        <v>3289</v>
      </c>
      <c r="F999" s="126">
        <v>21.84</v>
      </c>
      <c r="G999" s="126">
        <v>22.04</v>
      </c>
      <c r="H999" s="126">
        <v>17.47</v>
      </c>
      <c r="I999" s="126"/>
      <c r="J999" s="317"/>
      <c r="K999" s="323">
        <f>ROUND(SUMIF('VGT-Bewegungsdaten'!B:B,A999,'VGT-Bewegungsdaten'!C:C),3)</f>
        <v>0</v>
      </c>
      <c r="L999" s="324">
        <f>ROUND(SUMIF('VGT-Bewegungsdaten'!B:B,$A999,'VGT-Bewegungsdaten'!D:D),2)</f>
        <v>0</v>
      </c>
      <c r="N999" s="376" t="s">
        <v>4930</v>
      </c>
      <c r="O999" s="376" t="s">
        <v>4940</v>
      </c>
      <c r="P999" s="326">
        <f>ROUND(SUMIF('AV-Bewegungsdaten'!B:B,A999,'AV-Bewegungsdaten'!C:C),3)</f>
        <v>0</v>
      </c>
      <c r="Q999" s="324">
        <f>ROUND(SUMIF('AV-Bewegungsdaten'!B:B,$A999,'AV-Bewegungsdaten'!D:D),2)</f>
        <v>0</v>
      </c>
      <c r="T999" s="327"/>
      <c r="U999" s="326">
        <f>ROUND(SUMIF('DV-Bewegungsdaten'!B:B,Kategorien!A999,'DV-Bewegungsdaten'!D:D),3)</f>
        <v>0</v>
      </c>
      <c r="V999" s="324">
        <f>ROUND(SUMIF('DV-Bewegungsdaten'!B:B,Kategorien!A999,'DV-Bewegungsdaten'!E:E),3)</f>
        <v>0</v>
      </c>
      <c r="AD999" s="390">
        <f t="shared" si="193"/>
        <v>17.100999999999999</v>
      </c>
      <c r="AE999" s="390">
        <f t="shared" si="194"/>
        <v>17.757999999999999</v>
      </c>
      <c r="AF999" s="390">
        <f t="shared" si="195"/>
        <v>18.977</v>
      </c>
      <c r="AG999" s="390">
        <f t="shared" si="196"/>
        <v>18.343999999999998</v>
      </c>
      <c r="AH999" s="390">
        <f t="shared" si="197"/>
        <v>18.256</v>
      </c>
      <c r="AI999" s="390">
        <f t="shared" si="198"/>
        <v>18.788</v>
      </c>
      <c r="AJ999" s="390">
        <f t="shared" si="199"/>
        <v>18.070999999999998</v>
      </c>
      <c r="AK999" s="390">
        <f t="shared" si="200"/>
        <v>18.355</v>
      </c>
      <c r="AL999" s="390">
        <f t="shared" si="201"/>
        <v>18.465</v>
      </c>
      <c r="AM999" s="390">
        <f t="shared" si="202"/>
        <v>18.346</v>
      </c>
      <c r="AN999" s="390">
        <f t="shared" si="203"/>
        <v>17.939999999999998</v>
      </c>
      <c r="AO999" s="390">
        <f t="shared" si="204"/>
        <v>18.843</v>
      </c>
    </row>
    <row r="1000" spans="1:41" ht="15" customHeight="1" x14ac:dyDescent="0.25">
      <c r="A1000" s="127" t="s">
        <v>4220</v>
      </c>
      <c r="B1000" s="125" t="s">
        <v>2077</v>
      </c>
      <c r="C1000" s="125" t="s">
        <v>4166</v>
      </c>
      <c r="D1000" s="125" t="s">
        <v>4089</v>
      </c>
      <c r="E1000" s="125" t="s">
        <v>4051</v>
      </c>
      <c r="F1000" s="126">
        <v>21.810000000000002</v>
      </c>
      <c r="G1000" s="126">
        <v>22.01</v>
      </c>
      <c r="H1000" s="126">
        <v>17.45</v>
      </c>
      <c r="I1000" s="126"/>
      <c r="J1000" s="317"/>
      <c r="K1000" s="323">
        <f>ROUND(SUMIF('VGT-Bewegungsdaten'!B:B,A1000,'VGT-Bewegungsdaten'!C:C),3)</f>
        <v>0</v>
      </c>
      <c r="L1000" s="324">
        <f>ROUND(SUMIF('VGT-Bewegungsdaten'!B:B,$A1000,'VGT-Bewegungsdaten'!D:D),2)</f>
        <v>0</v>
      </c>
      <c r="N1000" s="376" t="s">
        <v>4930</v>
      </c>
      <c r="O1000" s="376" t="s">
        <v>4940</v>
      </c>
      <c r="P1000" s="326">
        <f>ROUND(SUMIF('AV-Bewegungsdaten'!B:B,A1000,'AV-Bewegungsdaten'!C:C),3)</f>
        <v>0</v>
      </c>
      <c r="Q1000" s="324">
        <f>ROUND(SUMIF('AV-Bewegungsdaten'!B:B,$A1000,'AV-Bewegungsdaten'!D:D),2)</f>
        <v>0</v>
      </c>
      <c r="T1000" s="327"/>
      <c r="U1000" s="326">
        <f>ROUND(SUMIF('DV-Bewegungsdaten'!B:B,Kategorien!A1000,'DV-Bewegungsdaten'!D:D),3)</f>
        <v>0</v>
      </c>
      <c r="V1000" s="324">
        <f>ROUND(SUMIF('DV-Bewegungsdaten'!B:B,Kategorien!A1000,'DV-Bewegungsdaten'!E:E),3)</f>
        <v>0</v>
      </c>
      <c r="AD1000" s="390">
        <f t="shared" si="193"/>
        <v>17.071000000000002</v>
      </c>
      <c r="AE1000" s="390">
        <f t="shared" si="194"/>
        <v>17.728000000000002</v>
      </c>
      <c r="AF1000" s="390">
        <f t="shared" si="195"/>
        <v>18.947000000000003</v>
      </c>
      <c r="AG1000" s="390">
        <f t="shared" si="196"/>
        <v>18.314</v>
      </c>
      <c r="AH1000" s="390">
        <f t="shared" si="197"/>
        <v>18.226000000000003</v>
      </c>
      <c r="AI1000" s="390">
        <f t="shared" si="198"/>
        <v>18.758000000000003</v>
      </c>
      <c r="AJ1000" s="390">
        <f t="shared" si="199"/>
        <v>18.041</v>
      </c>
      <c r="AK1000" s="390">
        <f t="shared" si="200"/>
        <v>18.325000000000003</v>
      </c>
      <c r="AL1000" s="390">
        <f t="shared" si="201"/>
        <v>18.435000000000002</v>
      </c>
      <c r="AM1000" s="390">
        <f t="shared" si="202"/>
        <v>18.316000000000003</v>
      </c>
      <c r="AN1000" s="390">
        <f t="shared" si="203"/>
        <v>17.910000000000004</v>
      </c>
      <c r="AO1000" s="390">
        <f t="shared" si="204"/>
        <v>18.813000000000002</v>
      </c>
    </row>
    <row r="1001" spans="1:41" ht="15" customHeight="1" x14ac:dyDescent="0.25">
      <c r="A1001" s="127" t="s">
        <v>1788</v>
      </c>
      <c r="B1001" s="125" t="s">
        <v>2077</v>
      </c>
      <c r="C1001" s="125" t="s">
        <v>4166</v>
      </c>
      <c r="D1001" s="125" t="s">
        <v>253</v>
      </c>
      <c r="E1001" s="125" t="s">
        <v>2452</v>
      </c>
      <c r="F1001" s="126">
        <v>18.899999999999999</v>
      </c>
      <c r="G1001" s="126">
        <v>19.099999999999998</v>
      </c>
      <c r="H1001" s="126">
        <v>15.12</v>
      </c>
      <c r="I1001" s="126"/>
      <c r="J1001" s="317"/>
      <c r="K1001" s="323">
        <f>ROUND(SUMIF('VGT-Bewegungsdaten'!B:B,A1001,'VGT-Bewegungsdaten'!C:C),3)</f>
        <v>0</v>
      </c>
      <c r="L1001" s="324">
        <f>ROUND(SUMIF('VGT-Bewegungsdaten'!B:B,$A1001,'VGT-Bewegungsdaten'!D:D),2)</f>
        <v>0</v>
      </c>
      <c r="N1001" s="376" t="s">
        <v>4930</v>
      </c>
      <c r="O1001" s="376" t="s">
        <v>4940</v>
      </c>
      <c r="P1001" s="326">
        <f>ROUND(SUMIF('AV-Bewegungsdaten'!B:B,A1001,'AV-Bewegungsdaten'!C:C),3)</f>
        <v>0</v>
      </c>
      <c r="Q1001" s="324">
        <f>ROUND(SUMIF('AV-Bewegungsdaten'!B:B,$A1001,'AV-Bewegungsdaten'!D:D),2)</f>
        <v>0</v>
      </c>
      <c r="T1001" s="327"/>
      <c r="U1001" s="326">
        <f>ROUND(SUMIF('DV-Bewegungsdaten'!B:B,Kategorien!A1001,'DV-Bewegungsdaten'!D:D),3)</f>
        <v>0</v>
      </c>
      <c r="V1001" s="324">
        <f>ROUND(SUMIF('DV-Bewegungsdaten'!B:B,Kategorien!A1001,'DV-Bewegungsdaten'!E:E),3)</f>
        <v>0</v>
      </c>
      <c r="AD1001" s="390">
        <f t="shared" si="193"/>
        <v>14.160999999999998</v>
      </c>
      <c r="AE1001" s="390">
        <f t="shared" si="194"/>
        <v>14.817999999999998</v>
      </c>
      <c r="AF1001" s="390">
        <f t="shared" si="195"/>
        <v>16.036999999999999</v>
      </c>
      <c r="AG1001" s="390">
        <f t="shared" si="196"/>
        <v>15.403999999999998</v>
      </c>
      <c r="AH1001" s="390">
        <f t="shared" si="197"/>
        <v>15.315999999999999</v>
      </c>
      <c r="AI1001" s="390">
        <f t="shared" si="198"/>
        <v>15.847999999999999</v>
      </c>
      <c r="AJ1001" s="390">
        <f t="shared" si="199"/>
        <v>15.130999999999998</v>
      </c>
      <c r="AK1001" s="390">
        <f t="shared" si="200"/>
        <v>15.414999999999997</v>
      </c>
      <c r="AL1001" s="390">
        <f t="shared" si="201"/>
        <v>15.524999999999999</v>
      </c>
      <c r="AM1001" s="390">
        <f t="shared" si="202"/>
        <v>15.405999999999999</v>
      </c>
      <c r="AN1001" s="390">
        <f t="shared" si="203"/>
        <v>14.999999999999998</v>
      </c>
      <c r="AO1001" s="390">
        <f t="shared" si="204"/>
        <v>15.902999999999999</v>
      </c>
    </row>
    <row r="1002" spans="1:41" ht="15" customHeight="1" x14ac:dyDescent="0.25">
      <c r="A1002" s="127" t="s">
        <v>1789</v>
      </c>
      <c r="B1002" s="125" t="s">
        <v>2077</v>
      </c>
      <c r="C1002" s="125" t="s">
        <v>4166</v>
      </c>
      <c r="D1002" s="125" t="s">
        <v>1790</v>
      </c>
      <c r="E1002" s="125" t="s">
        <v>2455</v>
      </c>
      <c r="F1002" s="126">
        <v>20.9</v>
      </c>
      <c r="G1002" s="126">
        <v>21.099999999999998</v>
      </c>
      <c r="H1002" s="126">
        <v>16.72</v>
      </c>
      <c r="I1002" s="126"/>
      <c r="J1002" s="317"/>
      <c r="K1002" s="323">
        <f>ROUND(SUMIF('VGT-Bewegungsdaten'!B:B,A1002,'VGT-Bewegungsdaten'!C:C),3)</f>
        <v>0</v>
      </c>
      <c r="L1002" s="324">
        <f>ROUND(SUMIF('VGT-Bewegungsdaten'!B:B,$A1002,'VGT-Bewegungsdaten'!D:D),2)</f>
        <v>0</v>
      </c>
      <c r="N1002" s="376" t="s">
        <v>4930</v>
      </c>
      <c r="O1002" s="376" t="s">
        <v>4940</v>
      </c>
      <c r="P1002" s="326">
        <f>ROUND(SUMIF('AV-Bewegungsdaten'!B:B,A1002,'AV-Bewegungsdaten'!C:C),3)</f>
        <v>0</v>
      </c>
      <c r="Q1002" s="324">
        <f>ROUND(SUMIF('AV-Bewegungsdaten'!B:B,$A1002,'AV-Bewegungsdaten'!D:D),2)</f>
        <v>0</v>
      </c>
      <c r="T1002" s="327"/>
      <c r="U1002" s="326">
        <f>ROUND(SUMIF('DV-Bewegungsdaten'!B:B,Kategorien!A1002,'DV-Bewegungsdaten'!D:D),3)</f>
        <v>0</v>
      </c>
      <c r="V1002" s="324">
        <f>ROUND(SUMIF('DV-Bewegungsdaten'!B:B,Kategorien!A1002,'DV-Bewegungsdaten'!E:E),3)</f>
        <v>0</v>
      </c>
      <c r="AD1002" s="390">
        <f t="shared" si="193"/>
        <v>16.160999999999998</v>
      </c>
      <c r="AE1002" s="390">
        <f t="shared" si="194"/>
        <v>16.817999999999998</v>
      </c>
      <c r="AF1002" s="390">
        <f t="shared" si="195"/>
        <v>18.036999999999999</v>
      </c>
      <c r="AG1002" s="390">
        <f t="shared" si="196"/>
        <v>17.403999999999996</v>
      </c>
      <c r="AH1002" s="390">
        <f t="shared" si="197"/>
        <v>17.315999999999999</v>
      </c>
      <c r="AI1002" s="390">
        <f t="shared" si="198"/>
        <v>17.847999999999999</v>
      </c>
      <c r="AJ1002" s="390">
        <f t="shared" si="199"/>
        <v>17.130999999999997</v>
      </c>
      <c r="AK1002" s="390">
        <f t="shared" si="200"/>
        <v>17.414999999999999</v>
      </c>
      <c r="AL1002" s="390">
        <f t="shared" si="201"/>
        <v>17.524999999999999</v>
      </c>
      <c r="AM1002" s="390">
        <f t="shared" si="202"/>
        <v>17.405999999999999</v>
      </c>
      <c r="AN1002" s="390">
        <f t="shared" si="203"/>
        <v>17</v>
      </c>
      <c r="AO1002" s="390">
        <f t="shared" si="204"/>
        <v>17.902999999999999</v>
      </c>
    </row>
    <row r="1003" spans="1:41" ht="15" customHeight="1" x14ac:dyDescent="0.25">
      <c r="A1003" s="127" t="s">
        <v>1791</v>
      </c>
      <c r="B1003" s="125" t="s">
        <v>2077</v>
      </c>
      <c r="C1003" s="125" t="s">
        <v>4166</v>
      </c>
      <c r="D1003" s="125" t="s">
        <v>255</v>
      </c>
      <c r="E1003" s="125" t="s">
        <v>1538</v>
      </c>
      <c r="F1003" s="126">
        <v>21.9</v>
      </c>
      <c r="G1003" s="126">
        <v>22.099999999999998</v>
      </c>
      <c r="H1003" s="126">
        <v>17.52</v>
      </c>
      <c r="I1003" s="126"/>
      <c r="J1003" s="317"/>
      <c r="K1003" s="323">
        <f>ROUND(SUMIF('VGT-Bewegungsdaten'!B:B,A1003,'VGT-Bewegungsdaten'!C:C),3)</f>
        <v>0</v>
      </c>
      <c r="L1003" s="324">
        <f>ROUND(SUMIF('VGT-Bewegungsdaten'!B:B,$A1003,'VGT-Bewegungsdaten'!D:D),2)</f>
        <v>0</v>
      </c>
      <c r="N1003" s="376" t="s">
        <v>4930</v>
      </c>
      <c r="O1003" s="376" t="s">
        <v>4940</v>
      </c>
      <c r="P1003" s="326">
        <f>ROUND(SUMIF('AV-Bewegungsdaten'!B:B,A1003,'AV-Bewegungsdaten'!C:C),3)</f>
        <v>0</v>
      </c>
      <c r="Q1003" s="324">
        <f>ROUND(SUMIF('AV-Bewegungsdaten'!B:B,$A1003,'AV-Bewegungsdaten'!D:D),2)</f>
        <v>0</v>
      </c>
      <c r="T1003" s="327"/>
      <c r="U1003" s="326">
        <f>ROUND(SUMIF('DV-Bewegungsdaten'!B:B,Kategorien!A1003,'DV-Bewegungsdaten'!D:D),3)</f>
        <v>0</v>
      </c>
      <c r="V1003" s="324">
        <f>ROUND(SUMIF('DV-Bewegungsdaten'!B:B,Kategorien!A1003,'DV-Bewegungsdaten'!E:E),3)</f>
        <v>0</v>
      </c>
      <c r="AD1003" s="390">
        <f t="shared" si="193"/>
        <v>17.160999999999998</v>
      </c>
      <c r="AE1003" s="390">
        <f t="shared" si="194"/>
        <v>17.817999999999998</v>
      </c>
      <c r="AF1003" s="390">
        <f t="shared" si="195"/>
        <v>19.036999999999999</v>
      </c>
      <c r="AG1003" s="390">
        <f t="shared" si="196"/>
        <v>18.403999999999996</v>
      </c>
      <c r="AH1003" s="390">
        <f t="shared" si="197"/>
        <v>18.315999999999999</v>
      </c>
      <c r="AI1003" s="390">
        <f t="shared" si="198"/>
        <v>18.847999999999999</v>
      </c>
      <c r="AJ1003" s="390">
        <f t="shared" si="199"/>
        <v>18.130999999999997</v>
      </c>
      <c r="AK1003" s="390">
        <f t="shared" si="200"/>
        <v>18.414999999999999</v>
      </c>
      <c r="AL1003" s="390">
        <f t="shared" si="201"/>
        <v>18.524999999999999</v>
      </c>
      <c r="AM1003" s="390">
        <f t="shared" si="202"/>
        <v>18.405999999999999</v>
      </c>
      <c r="AN1003" s="390">
        <f t="shared" si="203"/>
        <v>18</v>
      </c>
      <c r="AO1003" s="390">
        <f t="shared" si="204"/>
        <v>18.902999999999999</v>
      </c>
    </row>
    <row r="1004" spans="1:41" ht="15" customHeight="1" x14ac:dyDescent="0.25">
      <c r="A1004" s="127" t="s">
        <v>1792</v>
      </c>
      <c r="B1004" s="125" t="s">
        <v>2077</v>
      </c>
      <c r="C1004" s="125" t="s">
        <v>4166</v>
      </c>
      <c r="D1004" s="125" t="s">
        <v>257</v>
      </c>
      <c r="E1004" s="125" t="s">
        <v>1541</v>
      </c>
      <c r="F1004" s="126">
        <v>21.9</v>
      </c>
      <c r="G1004" s="126">
        <v>22.099999999999998</v>
      </c>
      <c r="H1004" s="126">
        <v>17.52</v>
      </c>
      <c r="I1004" s="126"/>
      <c r="J1004" s="317"/>
      <c r="K1004" s="323">
        <f>ROUND(SUMIF('VGT-Bewegungsdaten'!B:B,A1004,'VGT-Bewegungsdaten'!C:C),3)</f>
        <v>0</v>
      </c>
      <c r="L1004" s="324">
        <f>ROUND(SUMIF('VGT-Bewegungsdaten'!B:B,$A1004,'VGT-Bewegungsdaten'!D:D),2)</f>
        <v>0</v>
      </c>
      <c r="N1004" s="376" t="s">
        <v>4930</v>
      </c>
      <c r="O1004" s="376" t="s">
        <v>4940</v>
      </c>
      <c r="P1004" s="326">
        <f>ROUND(SUMIF('AV-Bewegungsdaten'!B:B,A1004,'AV-Bewegungsdaten'!C:C),3)</f>
        <v>0</v>
      </c>
      <c r="Q1004" s="324">
        <f>ROUND(SUMIF('AV-Bewegungsdaten'!B:B,$A1004,'AV-Bewegungsdaten'!D:D),2)</f>
        <v>0</v>
      </c>
      <c r="T1004" s="327"/>
      <c r="U1004" s="326">
        <f>ROUND(SUMIF('DV-Bewegungsdaten'!B:B,Kategorien!A1004,'DV-Bewegungsdaten'!D:D),3)</f>
        <v>0</v>
      </c>
      <c r="V1004" s="324">
        <f>ROUND(SUMIF('DV-Bewegungsdaten'!B:B,Kategorien!A1004,'DV-Bewegungsdaten'!E:E),3)</f>
        <v>0</v>
      </c>
      <c r="AD1004" s="390">
        <f t="shared" si="193"/>
        <v>17.160999999999998</v>
      </c>
      <c r="AE1004" s="390">
        <f t="shared" si="194"/>
        <v>17.817999999999998</v>
      </c>
      <c r="AF1004" s="390">
        <f t="shared" si="195"/>
        <v>19.036999999999999</v>
      </c>
      <c r="AG1004" s="390">
        <f t="shared" si="196"/>
        <v>18.403999999999996</v>
      </c>
      <c r="AH1004" s="390">
        <f t="shared" si="197"/>
        <v>18.315999999999999</v>
      </c>
      <c r="AI1004" s="390">
        <f t="shared" si="198"/>
        <v>18.847999999999999</v>
      </c>
      <c r="AJ1004" s="390">
        <f t="shared" si="199"/>
        <v>18.130999999999997</v>
      </c>
      <c r="AK1004" s="390">
        <f t="shared" si="200"/>
        <v>18.414999999999999</v>
      </c>
      <c r="AL1004" s="390">
        <f t="shared" si="201"/>
        <v>18.524999999999999</v>
      </c>
      <c r="AM1004" s="390">
        <f t="shared" si="202"/>
        <v>18.405999999999999</v>
      </c>
      <c r="AN1004" s="390">
        <f t="shared" si="203"/>
        <v>18</v>
      </c>
      <c r="AO1004" s="390">
        <f t="shared" si="204"/>
        <v>18.902999999999999</v>
      </c>
    </row>
    <row r="1005" spans="1:41" ht="15" customHeight="1" x14ac:dyDescent="0.25">
      <c r="A1005" s="127" t="s">
        <v>2714</v>
      </c>
      <c r="B1005" s="125" t="s">
        <v>2077</v>
      </c>
      <c r="C1005" s="125" t="s">
        <v>4166</v>
      </c>
      <c r="D1005" s="125" t="s">
        <v>2585</v>
      </c>
      <c r="E1005" s="125" t="s">
        <v>2545</v>
      </c>
      <c r="F1005" s="126">
        <v>21.87</v>
      </c>
      <c r="G1005" s="126">
        <v>22.07</v>
      </c>
      <c r="H1005" s="126">
        <v>17.5</v>
      </c>
      <c r="I1005" s="126"/>
      <c r="J1005" s="317"/>
      <c r="K1005" s="323">
        <f>ROUND(SUMIF('VGT-Bewegungsdaten'!B:B,A1005,'VGT-Bewegungsdaten'!C:C),3)</f>
        <v>0</v>
      </c>
      <c r="L1005" s="324">
        <f>ROUND(SUMIF('VGT-Bewegungsdaten'!B:B,$A1005,'VGT-Bewegungsdaten'!D:D),2)</f>
        <v>0</v>
      </c>
      <c r="N1005" s="376" t="s">
        <v>4930</v>
      </c>
      <c r="O1005" s="376" t="s">
        <v>4940</v>
      </c>
      <c r="P1005" s="326">
        <f>ROUND(SUMIF('AV-Bewegungsdaten'!B:B,A1005,'AV-Bewegungsdaten'!C:C),3)</f>
        <v>0</v>
      </c>
      <c r="Q1005" s="324">
        <f>ROUND(SUMIF('AV-Bewegungsdaten'!B:B,$A1005,'AV-Bewegungsdaten'!D:D),2)</f>
        <v>0</v>
      </c>
      <c r="T1005" s="327"/>
      <c r="U1005" s="326">
        <f>ROUND(SUMIF('DV-Bewegungsdaten'!B:B,Kategorien!A1005,'DV-Bewegungsdaten'!D:D),3)</f>
        <v>0</v>
      </c>
      <c r="V1005" s="324">
        <f>ROUND(SUMIF('DV-Bewegungsdaten'!B:B,Kategorien!A1005,'DV-Bewegungsdaten'!E:E),3)</f>
        <v>0</v>
      </c>
      <c r="AD1005" s="390">
        <f t="shared" si="193"/>
        <v>17.131</v>
      </c>
      <c r="AE1005" s="390">
        <f t="shared" si="194"/>
        <v>17.788</v>
      </c>
      <c r="AF1005" s="390">
        <f t="shared" si="195"/>
        <v>19.007000000000001</v>
      </c>
      <c r="AG1005" s="390">
        <f t="shared" si="196"/>
        <v>18.373999999999999</v>
      </c>
      <c r="AH1005" s="390">
        <f t="shared" si="197"/>
        <v>18.286000000000001</v>
      </c>
      <c r="AI1005" s="390">
        <f t="shared" si="198"/>
        <v>18.818000000000001</v>
      </c>
      <c r="AJ1005" s="390">
        <f t="shared" si="199"/>
        <v>18.100999999999999</v>
      </c>
      <c r="AK1005" s="390">
        <f t="shared" si="200"/>
        <v>18.385000000000002</v>
      </c>
      <c r="AL1005" s="390">
        <f t="shared" si="201"/>
        <v>18.495000000000001</v>
      </c>
      <c r="AM1005" s="390">
        <f t="shared" si="202"/>
        <v>18.376000000000001</v>
      </c>
      <c r="AN1005" s="390">
        <f t="shared" si="203"/>
        <v>17.97</v>
      </c>
      <c r="AO1005" s="390">
        <f t="shared" si="204"/>
        <v>18.873000000000001</v>
      </c>
    </row>
    <row r="1006" spans="1:41" ht="15" customHeight="1" x14ac:dyDescent="0.25">
      <c r="A1006" s="127" t="s">
        <v>3458</v>
      </c>
      <c r="B1006" s="125" t="s">
        <v>2077</v>
      </c>
      <c r="C1006" s="125" t="s">
        <v>4166</v>
      </c>
      <c r="D1006" s="125" t="s">
        <v>3329</v>
      </c>
      <c r="E1006" s="125" t="s">
        <v>3289</v>
      </c>
      <c r="F1006" s="126">
        <v>21.84</v>
      </c>
      <c r="G1006" s="126">
        <v>22.04</v>
      </c>
      <c r="H1006" s="126">
        <v>17.47</v>
      </c>
      <c r="I1006" s="126"/>
      <c r="J1006" s="317"/>
      <c r="K1006" s="323">
        <f>ROUND(SUMIF('VGT-Bewegungsdaten'!B:B,A1006,'VGT-Bewegungsdaten'!C:C),3)</f>
        <v>0</v>
      </c>
      <c r="L1006" s="324">
        <f>ROUND(SUMIF('VGT-Bewegungsdaten'!B:B,$A1006,'VGT-Bewegungsdaten'!D:D),2)</f>
        <v>0</v>
      </c>
      <c r="N1006" s="376" t="s">
        <v>4930</v>
      </c>
      <c r="O1006" s="376" t="s">
        <v>4940</v>
      </c>
      <c r="P1006" s="326">
        <f>ROUND(SUMIF('AV-Bewegungsdaten'!B:B,A1006,'AV-Bewegungsdaten'!C:C),3)</f>
        <v>0</v>
      </c>
      <c r="Q1006" s="324">
        <f>ROUND(SUMIF('AV-Bewegungsdaten'!B:B,$A1006,'AV-Bewegungsdaten'!D:D),2)</f>
        <v>0</v>
      </c>
      <c r="T1006" s="327"/>
      <c r="U1006" s="326">
        <f>ROUND(SUMIF('DV-Bewegungsdaten'!B:B,Kategorien!A1006,'DV-Bewegungsdaten'!D:D),3)</f>
        <v>0</v>
      </c>
      <c r="V1006" s="324">
        <f>ROUND(SUMIF('DV-Bewegungsdaten'!B:B,Kategorien!A1006,'DV-Bewegungsdaten'!E:E),3)</f>
        <v>0</v>
      </c>
      <c r="AD1006" s="390">
        <f t="shared" si="193"/>
        <v>17.100999999999999</v>
      </c>
      <c r="AE1006" s="390">
        <f t="shared" si="194"/>
        <v>17.757999999999999</v>
      </c>
      <c r="AF1006" s="390">
        <f t="shared" si="195"/>
        <v>18.977</v>
      </c>
      <c r="AG1006" s="390">
        <f t="shared" si="196"/>
        <v>18.343999999999998</v>
      </c>
      <c r="AH1006" s="390">
        <f t="shared" si="197"/>
        <v>18.256</v>
      </c>
      <c r="AI1006" s="390">
        <f t="shared" si="198"/>
        <v>18.788</v>
      </c>
      <c r="AJ1006" s="390">
        <f t="shared" si="199"/>
        <v>18.070999999999998</v>
      </c>
      <c r="AK1006" s="390">
        <f t="shared" si="200"/>
        <v>18.355</v>
      </c>
      <c r="AL1006" s="390">
        <f t="shared" si="201"/>
        <v>18.465</v>
      </c>
      <c r="AM1006" s="390">
        <f t="shared" si="202"/>
        <v>18.346</v>
      </c>
      <c r="AN1006" s="390">
        <f t="shared" si="203"/>
        <v>17.939999999999998</v>
      </c>
      <c r="AO1006" s="390">
        <f t="shared" si="204"/>
        <v>18.843</v>
      </c>
    </row>
    <row r="1007" spans="1:41" ht="15" customHeight="1" x14ac:dyDescent="0.25">
      <c r="A1007" s="127" t="s">
        <v>4221</v>
      </c>
      <c r="B1007" s="125" t="s">
        <v>2077</v>
      </c>
      <c r="C1007" s="125" t="s">
        <v>4166</v>
      </c>
      <c r="D1007" s="125" t="s">
        <v>4091</v>
      </c>
      <c r="E1007" s="125" t="s">
        <v>4051</v>
      </c>
      <c r="F1007" s="126">
        <v>21.810000000000002</v>
      </c>
      <c r="G1007" s="126">
        <v>22.01</v>
      </c>
      <c r="H1007" s="126">
        <v>17.45</v>
      </c>
      <c r="I1007" s="126"/>
      <c r="J1007" s="317"/>
      <c r="K1007" s="323">
        <f>ROUND(SUMIF('VGT-Bewegungsdaten'!B:B,A1007,'VGT-Bewegungsdaten'!C:C),3)</f>
        <v>0</v>
      </c>
      <c r="L1007" s="324">
        <f>ROUND(SUMIF('VGT-Bewegungsdaten'!B:B,$A1007,'VGT-Bewegungsdaten'!D:D),2)</f>
        <v>0</v>
      </c>
      <c r="N1007" s="376" t="s">
        <v>4930</v>
      </c>
      <c r="O1007" s="376" t="s">
        <v>4940</v>
      </c>
      <c r="P1007" s="326">
        <f>ROUND(SUMIF('AV-Bewegungsdaten'!B:B,A1007,'AV-Bewegungsdaten'!C:C),3)</f>
        <v>0</v>
      </c>
      <c r="Q1007" s="324">
        <f>ROUND(SUMIF('AV-Bewegungsdaten'!B:B,$A1007,'AV-Bewegungsdaten'!D:D),2)</f>
        <v>0</v>
      </c>
      <c r="T1007" s="327"/>
      <c r="U1007" s="326">
        <f>ROUND(SUMIF('DV-Bewegungsdaten'!B:B,Kategorien!A1007,'DV-Bewegungsdaten'!D:D),3)</f>
        <v>0</v>
      </c>
      <c r="V1007" s="324">
        <f>ROUND(SUMIF('DV-Bewegungsdaten'!B:B,Kategorien!A1007,'DV-Bewegungsdaten'!E:E),3)</f>
        <v>0</v>
      </c>
      <c r="AD1007" s="390">
        <f t="shared" si="193"/>
        <v>17.071000000000002</v>
      </c>
      <c r="AE1007" s="390">
        <f t="shared" si="194"/>
        <v>17.728000000000002</v>
      </c>
      <c r="AF1007" s="390">
        <f t="shared" si="195"/>
        <v>18.947000000000003</v>
      </c>
      <c r="AG1007" s="390">
        <f t="shared" si="196"/>
        <v>18.314</v>
      </c>
      <c r="AH1007" s="390">
        <f t="shared" si="197"/>
        <v>18.226000000000003</v>
      </c>
      <c r="AI1007" s="390">
        <f t="shared" si="198"/>
        <v>18.758000000000003</v>
      </c>
      <c r="AJ1007" s="390">
        <f t="shared" si="199"/>
        <v>18.041</v>
      </c>
      <c r="AK1007" s="390">
        <f t="shared" si="200"/>
        <v>18.325000000000003</v>
      </c>
      <c r="AL1007" s="390">
        <f t="shared" si="201"/>
        <v>18.435000000000002</v>
      </c>
      <c r="AM1007" s="390">
        <f t="shared" si="202"/>
        <v>18.316000000000003</v>
      </c>
      <c r="AN1007" s="390">
        <f t="shared" si="203"/>
        <v>17.910000000000004</v>
      </c>
      <c r="AO1007" s="390">
        <f t="shared" si="204"/>
        <v>18.813000000000002</v>
      </c>
    </row>
    <row r="1008" spans="1:41" ht="15" customHeight="1" x14ac:dyDescent="0.25">
      <c r="A1008" s="127" t="s">
        <v>1793</v>
      </c>
      <c r="B1008" s="125" t="s">
        <v>2077</v>
      </c>
      <c r="C1008" s="125" t="s">
        <v>4166</v>
      </c>
      <c r="D1008" s="125" t="s">
        <v>259</v>
      </c>
      <c r="E1008" s="125" t="s">
        <v>2452</v>
      </c>
      <c r="F1008" s="126">
        <v>19.899999999999999</v>
      </c>
      <c r="G1008" s="126">
        <v>20.099999999999998</v>
      </c>
      <c r="H1008" s="126">
        <v>15.92</v>
      </c>
      <c r="I1008" s="126"/>
      <c r="J1008" s="317"/>
      <c r="K1008" s="323">
        <f>ROUND(SUMIF('VGT-Bewegungsdaten'!B:B,A1008,'VGT-Bewegungsdaten'!C:C),3)</f>
        <v>0</v>
      </c>
      <c r="L1008" s="324">
        <f>ROUND(SUMIF('VGT-Bewegungsdaten'!B:B,$A1008,'VGT-Bewegungsdaten'!D:D),2)</f>
        <v>0</v>
      </c>
      <c r="N1008" s="376" t="s">
        <v>4930</v>
      </c>
      <c r="O1008" s="376" t="s">
        <v>4940</v>
      </c>
      <c r="P1008" s="326">
        <f>ROUND(SUMIF('AV-Bewegungsdaten'!B:B,A1008,'AV-Bewegungsdaten'!C:C),3)</f>
        <v>0</v>
      </c>
      <c r="Q1008" s="324">
        <f>ROUND(SUMIF('AV-Bewegungsdaten'!B:B,$A1008,'AV-Bewegungsdaten'!D:D),2)</f>
        <v>0</v>
      </c>
      <c r="T1008" s="327"/>
      <c r="U1008" s="326">
        <f>ROUND(SUMIF('DV-Bewegungsdaten'!B:B,Kategorien!A1008,'DV-Bewegungsdaten'!D:D),3)</f>
        <v>0</v>
      </c>
      <c r="V1008" s="324">
        <f>ROUND(SUMIF('DV-Bewegungsdaten'!B:B,Kategorien!A1008,'DV-Bewegungsdaten'!E:E),3)</f>
        <v>0</v>
      </c>
      <c r="AD1008" s="390">
        <f t="shared" si="193"/>
        <v>15.160999999999998</v>
      </c>
      <c r="AE1008" s="390">
        <f t="shared" si="194"/>
        <v>15.817999999999998</v>
      </c>
      <c r="AF1008" s="390">
        <f t="shared" si="195"/>
        <v>17.036999999999999</v>
      </c>
      <c r="AG1008" s="390">
        <f t="shared" si="196"/>
        <v>16.403999999999996</v>
      </c>
      <c r="AH1008" s="390">
        <f t="shared" si="197"/>
        <v>16.315999999999999</v>
      </c>
      <c r="AI1008" s="390">
        <f t="shared" si="198"/>
        <v>16.847999999999999</v>
      </c>
      <c r="AJ1008" s="390">
        <f t="shared" si="199"/>
        <v>16.130999999999997</v>
      </c>
      <c r="AK1008" s="390">
        <f t="shared" si="200"/>
        <v>16.414999999999999</v>
      </c>
      <c r="AL1008" s="390">
        <f t="shared" si="201"/>
        <v>16.524999999999999</v>
      </c>
      <c r="AM1008" s="390">
        <f t="shared" si="202"/>
        <v>16.405999999999999</v>
      </c>
      <c r="AN1008" s="390">
        <f t="shared" si="203"/>
        <v>15.999999999999998</v>
      </c>
      <c r="AO1008" s="390">
        <f t="shared" si="204"/>
        <v>16.902999999999999</v>
      </c>
    </row>
    <row r="1009" spans="1:41" ht="15" customHeight="1" x14ac:dyDescent="0.25">
      <c r="A1009" s="127" t="s">
        <v>1794</v>
      </c>
      <c r="B1009" s="125" t="s">
        <v>2077</v>
      </c>
      <c r="C1009" s="125" t="s">
        <v>4166</v>
      </c>
      <c r="D1009" s="125" t="s">
        <v>1795</v>
      </c>
      <c r="E1009" s="125" t="s">
        <v>2455</v>
      </c>
      <c r="F1009" s="126">
        <v>21.9</v>
      </c>
      <c r="G1009" s="126">
        <v>22.099999999999998</v>
      </c>
      <c r="H1009" s="126">
        <v>17.52</v>
      </c>
      <c r="I1009" s="126"/>
      <c r="J1009" s="317"/>
      <c r="K1009" s="323">
        <f>ROUND(SUMIF('VGT-Bewegungsdaten'!B:B,A1009,'VGT-Bewegungsdaten'!C:C),3)</f>
        <v>0</v>
      </c>
      <c r="L1009" s="324">
        <f>ROUND(SUMIF('VGT-Bewegungsdaten'!B:B,$A1009,'VGT-Bewegungsdaten'!D:D),2)</f>
        <v>0</v>
      </c>
      <c r="N1009" s="376" t="s">
        <v>4930</v>
      </c>
      <c r="O1009" s="376" t="s">
        <v>4940</v>
      </c>
      <c r="P1009" s="326">
        <f>ROUND(SUMIF('AV-Bewegungsdaten'!B:B,A1009,'AV-Bewegungsdaten'!C:C),3)</f>
        <v>0</v>
      </c>
      <c r="Q1009" s="324">
        <f>ROUND(SUMIF('AV-Bewegungsdaten'!B:B,$A1009,'AV-Bewegungsdaten'!D:D),2)</f>
        <v>0</v>
      </c>
      <c r="T1009" s="327"/>
      <c r="U1009" s="326">
        <f>ROUND(SUMIF('DV-Bewegungsdaten'!B:B,Kategorien!A1009,'DV-Bewegungsdaten'!D:D),3)</f>
        <v>0</v>
      </c>
      <c r="V1009" s="324">
        <f>ROUND(SUMIF('DV-Bewegungsdaten'!B:B,Kategorien!A1009,'DV-Bewegungsdaten'!E:E),3)</f>
        <v>0</v>
      </c>
      <c r="AD1009" s="390">
        <f t="shared" si="193"/>
        <v>17.160999999999998</v>
      </c>
      <c r="AE1009" s="390">
        <f t="shared" si="194"/>
        <v>17.817999999999998</v>
      </c>
      <c r="AF1009" s="390">
        <f t="shared" si="195"/>
        <v>19.036999999999999</v>
      </c>
      <c r="AG1009" s="390">
        <f t="shared" si="196"/>
        <v>18.403999999999996</v>
      </c>
      <c r="AH1009" s="390">
        <f t="shared" si="197"/>
        <v>18.315999999999999</v>
      </c>
      <c r="AI1009" s="390">
        <f t="shared" si="198"/>
        <v>18.847999999999999</v>
      </c>
      <c r="AJ1009" s="390">
        <f t="shared" si="199"/>
        <v>18.130999999999997</v>
      </c>
      <c r="AK1009" s="390">
        <f t="shared" si="200"/>
        <v>18.414999999999999</v>
      </c>
      <c r="AL1009" s="390">
        <f t="shared" si="201"/>
        <v>18.524999999999999</v>
      </c>
      <c r="AM1009" s="390">
        <f t="shared" si="202"/>
        <v>18.405999999999999</v>
      </c>
      <c r="AN1009" s="390">
        <f t="shared" si="203"/>
        <v>18</v>
      </c>
      <c r="AO1009" s="390">
        <f t="shared" si="204"/>
        <v>18.902999999999999</v>
      </c>
    </row>
    <row r="1010" spans="1:41" ht="15" customHeight="1" x14ac:dyDescent="0.25">
      <c r="A1010" s="127" t="s">
        <v>1796</v>
      </c>
      <c r="B1010" s="125" t="s">
        <v>2077</v>
      </c>
      <c r="C1010" s="125" t="s">
        <v>4166</v>
      </c>
      <c r="D1010" s="125" t="s">
        <v>261</v>
      </c>
      <c r="E1010" s="125" t="s">
        <v>1538</v>
      </c>
      <c r="F1010" s="126">
        <v>22.9</v>
      </c>
      <c r="G1010" s="126">
        <v>23.099999999999998</v>
      </c>
      <c r="H1010" s="126">
        <v>18.32</v>
      </c>
      <c r="I1010" s="126"/>
      <c r="J1010" s="317"/>
      <c r="K1010" s="323">
        <f>ROUND(SUMIF('VGT-Bewegungsdaten'!B:B,A1010,'VGT-Bewegungsdaten'!C:C),3)</f>
        <v>0</v>
      </c>
      <c r="L1010" s="324">
        <f>ROUND(SUMIF('VGT-Bewegungsdaten'!B:B,$A1010,'VGT-Bewegungsdaten'!D:D),2)</f>
        <v>0</v>
      </c>
      <c r="N1010" s="376" t="s">
        <v>4930</v>
      </c>
      <c r="O1010" s="376" t="s">
        <v>4940</v>
      </c>
      <c r="P1010" s="326">
        <f>ROUND(SUMIF('AV-Bewegungsdaten'!B:B,A1010,'AV-Bewegungsdaten'!C:C),3)</f>
        <v>0</v>
      </c>
      <c r="Q1010" s="324">
        <f>ROUND(SUMIF('AV-Bewegungsdaten'!B:B,$A1010,'AV-Bewegungsdaten'!D:D),2)</f>
        <v>0</v>
      </c>
      <c r="T1010" s="327"/>
      <c r="U1010" s="326">
        <f>ROUND(SUMIF('DV-Bewegungsdaten'!B:B,Kategorien!A1010,'DV-Bewegungsdaten'!D:D),3)</f>
        <v>0</v>
      </c>
      <c r="V1010" s="324">
        <f>ROUND(SUMIF('DV-Bewegungsdaten'!B:B,Kategorien!A1010,'DV-Bewegungsdaten'!E:E),3)</f>
        <v>0</v>
      </c>
      <c r="AD1010" s="390">
        <f t="shared" si="193"/>
        <v>18.160999999999998</v>
      </c>
      <c r="AE1010" s="390">
        <f t="shared" si="194"/>
        <v>18.817999999999998</v>
      </c>
      <c r="AF1010" s="390">
        <f t="shared" si="195"/>
        <v>20.036999999999999</v>
      </c>
      <c r="AG1010" s="390">
        <f t="shared" si="196"/>
        <v>19.403999999999996</v>
      </c>
      <c r="AH1010" s="390">
        <f t="shared" si="197"/>
        <v>19.315999999999999</v>
      </c>
      <c r="AI1010" s="390">
        <f t="shared" si="198"/>
        <v>19.847999999999999</v>
      </c>
      <c r="AJ1010" s="390">
        <f t="shared" si="199"/>
        <v>19.130999999999997</v>
      </c>
      <c r="AK1010" s="390">
        <f t="shared" si="200"/>
        <v>19.414999999999999</v>
      </c>
      <c r="AL1010" s="390">
        <f t="shared" si="201"/>
        <v>19.524999999999999</v>
      </c>
      <c r="AM1010" s="390">
        <f t="shared" si="202"/>
        <v>19.405999999999999</v>
      </c>
      <c r="AN1010" s="390">
        <f t="shared" si="203"/>
        <v>19</v>
      </c>
      <c r="AO1010" s="390">
        <f t="shared" si="204"/>
        <v>19.902999999999999</v>
      </c>
    </row>
    <row r="1011" spans="1:41" ht="15" customHeight="1" x14ac:dyDescent="0.25">
      <c r="A1011" s="127" t="s">
        <v>1797</v>
      </c>
      <c r="B1011" s="125" t="s">
        <v>2077</v>
      </c>
      <c r="C1011" s="125" t="s">
        <v>4166</v>
      </c>
      <c r="D1011" s="125" t="s">
        <v>263</v>
      </c>
      <c r="E1011" s="125" t="s">
        <v>1541</v>
      </c>
      <c r="F1011" s="126">
        <v>22.9</v>
      </c>
      <c r="G1011" s="126">
        <v>23.099999999999998</v>
      </c>
      <c r="H1011" s="126">
        <v>18.32</v>
      </c>
      <c r="I1011" s="126"/>
      <c r="J1011" s="317"/>
      <c r="K1011" s="323">
        <f>ROUND(SUMIF('VGT-Bewegungsdaten'!B:B,A1011,'VGT-Bewegungsdaten'!C:C),3)</f>
        <v>0</v>
      </c>
      <c r="L1011" s="324">
        <f>ROUND(SUMIF('VGT-Bewegungsdaten'!B:B,$A1011,'VGT-Bewegungsdaten'!D:D),2)</f>
        <v>0</v>
      </c>
      <c r="N1011" s="376" t="s">
        <v>4930</v>
      </c>
      <c r="O1011" s="376" t="s">
        <v>4940</v>
      </c>
      <c r="P1011" s="326">
        <f>ROUND(SUMIF('AV-Bewegungsdaten'!B:B,A1011,'AV-Bewegungsdaten'!C:C),3)</f>
        <v>0</v>
      </c>
      <c r="Q1011" s="324">
        <f>ROUND(SUMIF('AV-Bewegungsdaten'!B:B,$A1011,'AV-Bewegungsdaten'!D:D),2)</f>
        <v>0</v>
      </c>
      <c r="T1011" s="327"/>
      <c r="U1011" s="326">
        <f>ROUND(SUMIF('DV-Bewegungsdaten'!B:B,Kategorien!A1011,'DV-Bewegungsdaten'!D:D),3)</f>
        <v>0</v>
      </c>
      <c r="V1011" s="324">
        <f>ROUND(SUMIF('DV-Bewegungsdaten'!B:B,Kategorien!A1011,'DV-Bewegungsdaten'!E:E),3)</f>
        <v>0</v>
      </c>
      <c r="AD1011" s="390">
        <f t="shared" si="193"/>
        <v>18.160999999999998</v>
      </c>
      <c r="AE1011" s="390">
        <f t="shared" si="194"/>
        <v>18.817999999999998</v>
      </c>
      <c r="AF1011" s="390">
        <f t="shared" si="195"/>
        <v>20.036999999999999</v>
      </c>
      <c r="AG1011" s="390">
        <f t="shared" si="196"/>
        <v>19.403999999999996</v>
      </c>
      <c r="AH1011" s="390">
        <f t="shared" si="197"/>
        <v>19.315999999999999</v>
      </c>
      <c r="AI1011" s="390">
        <f t="shared" si="198"/>
        <v>19.847999999999999</v>
      </c>
      <c r="AJ1011" s="390">
        <f t="shared" si="199"/>
        <v>19.130999999999997</v>
      </c>
      <c r="AK1011" s="390">
        <f t="shared" si="200"/>
        <v>19.414999999999999</v>
      </c>
      <c r="AL1011" s="390">
        <f t="shared" si="201"/>
        <v>19.524999999999999</v>
      </c>
      <c r="AM1011" s="390">
        <f t="shared" si="202"/>
        <v>19.405999999999999</v>
      </c>
      <c r="AN1011" s="390">
        <f t="shared" si="203"/>
        <v>19</v>
      </c>
      <c r="AO1011" s="390">
        <f t="shared" si="204"/>
        <v>19.902999999999999</v>
      </c>
    </row>
    <row r="1012" spans="1:41" ht="15" customHeight="1" x14ac:dyDescent="0.25">
      <c r="A1012" s="127" t="s">
        <v>2715</v>
      </c>
      <c r="B1012" s="125" t="s">
        <v>2077</v>
      </c>
      <c r="C1012" s="125" t="s">
        <v>4166</v>
      </c>
      <c r="D1012" s="125" t="s">
        <v>2587</v>
      </c>
      <c r="E1012" s="125" t="s">
        <v>2545</v>
      </c>
      <c r="F1012" s="126">
        <v>22.87</v>
      </c>
      <c r="G1012" s="126">
        <v>23.07</v>
      </c>
      <c r="H1012" s="126">
        <v>18.3</v>
      </c>
      <c r="I1012" s="126"/>
      <c r="J1012" s="317"/>
      <c r="K1012" s="323">
        <f>ROUND(SUMIF('VGT-Bewegungsdaten'!B:B,A1012,'VGT-Bewegungsdaten'!C:C),3)</f>
        <v>0</v>
      </c>
      <c r="L1012" s="324">
        <f>ROUND(SUMIF('VGT-Bewegungsdaten'!B:B,$A1012,'VGT-Bewegungsdaten'!D:D),2)</f>
        <v>0</v>
      </c>
      <c r="N1012" s="376" t="s">
        <v>4930</v>
      </c>
      <c r="O1012" s="376" t="s">
        <v>4940</v>
      </c>
      <c r="P1012" s="326">
        <f>ROUND(SUMIF('AV-Bewegungsdaten'!B:B,A1012,'AV-Bewegungsdaten'!C:C),3)</f>
        <v>0</v>
      </c>
      <c r="Q1012" s="324">
        <f>ROUND(SUMIF('AV-Bewegungsdaten'!B:B,$A1012,'AV-Bewegungsdaten'!D:D),2)</f>
        <v>0</v>
      </c>
      <c r="T1012" s="327"/>
      <c r="U1012" s="326">
        <f>ROUND(SUMIF('DV-Bewegungsdaten'!B:B,Kategorien!A1012,'DV-Bewegungsdaten'!D:D),3)</f>
        <v>0</v>
      </c>
      <c r="V1012" s="324">
        <f>ROUND(SUMIF('DV-Bewegungsdaten'!B:B,Kategorien!A1012,'DV-Bewegungsdaten'!E:E),3)</f>
        <v>0</v>
      </c>
      <c r="AD1012" s="390">
        <f t="shared" si="193"/>
        <v>18.131</v>
      </c>
      <c r="AE1012" s="390">
        <f t="shared" si="194"/>
        <v>18.788</v>
      </c>
      <c r="AF1012" s="390">
        <f t="shared" si="195"/>
        <v>20.007000000000001</v>
      </c>
      <c r="AG1012" s="390">
        <f t="shared" si="196"/>
        <v>19.373999999999999</v>
      </c>
      <c r="AH1012" s="390">
        <f t="shared" si="197"/>
        <v>19.286000000000001</v>
      </c>
      <c r="AI1012" s="390">
        <f t="shared" si="198"/>
        <v>19.818000000000001</v>
      </c>
      <c r="AJ1012" s="390">
        <f t="shared" si="199"/>
        <v>19.100999999999999</v>
      </c>
      <c r="AK1012" s="390">
        <f t="shared" si="200"/>
        <v>19.385000000000002</v>
      </c>
      <c r="AL1012" s="390">
        <f t="shared" si="201"/>
        <v>19.495000000000001</v>
      </c>
      <c r="AM1012" s="390">
        <f t="shared" si="202"/>
        <v>19.376000000000001</v>
      </c>
      <c r="AN1012" s="390">
        <f t="shared" si="203"/>
        <v>18.97</v>
      </c>
      <c r="AO1012" s="390">
        <f t="shared" si="204"/>
        <v>19.873000000000001</v>
      </c>
    </row>
    <row r="1013" spans="1:41" ht="15" customHeight="1" x14ac:dyDescent="0.25">
      <c r="A1013" s="127" t="s">
        <v>3459</v>
      </c>
      <c r="B1013" s="125" t="s">
        <v>2077</v>
      </c>
      <c r="C1013" s="125" t="s">
        <v>4166</v>
      </c>
      <c r="D1013" s="125" t="s">
        <v>3331</v>
      </c>
      <c r="E1013" s="125" t="s">
        <v>3289</v>
      </c>
      <c r="F1013" s="126">
        <v>22.84</v>
      </c>
      <c r="G1013" s="126">
        <v>23.04</v>
      </c>
      <c r="H1013" s="126">
        <v>18.27</v>
      </c>
      <c r="I1013" s="126"/>
      <c r="J1013" s="317"/>
      <c r="K1013" s="323">
        <f>ROUND(SUMIF('VGT-Bewegungsdaten'!B:B,A1013,'VGT-Bewegungsdaten'!C:C),3)</f>
        <v>0</v>
      </c>
      <c r="L1013" s="324">
        <f>ROUND(SUMIF('VGT-Bewegungsdaten'!B:B,$A1013,'VGT-Bewegungsdaten'!D:D),2)</f>
        <v>0</v>
      </c>
      <c r="N1013" s="376" t="s">
        <v>4930</v>
      </c>
      <c r="O1013" s="376" t="s">
        <v>4940</v>
      </c>
      <c r="P1013" s="326">
        <f>ROUND(SUMIF('AV-Bewegungsdaten'!B:B,A1013,'AV-Bewegungsdaten'!C:C),3)</f>
        <v>0</v>
      </c>
      <c r="Q1013" s="324">
        <f>ROUND(SUMIF('AV-Bewegungsdaten'!B:B,$A1013,'AV-Bewegungsdaten'!D:D),2)</f>
        <v>0</v>
      </c>
      <c r="T1013" s="327"/>
      <c r="U1013" s="326">
        <f>ROUND(SUMIF('DV-Bewegungsdaten'!B:B,Kategorien!A1013,'DV-Bewegungsdaten'!D:D),3)</f>
        <v>0</v>
      </c>
      <c r="V1013" s="324">
        <f>ROUND(SUMIF('DV-Bewegungsdaten'!B:B,Kategorien!A1013,'DV-Bewegungsdaten'!E:E),3)</f>
        <v>0</v>
      </c>
      <c r="AD1013" s="390">
        <f t="shared" si="193"/>
        <v>18.100999999999999</v>
      </c>
      <c r="AE1013" s="390">
        <f t="shared" si="194"/>
        <v>18.757999999999999</v>
      </c>
      <c r="AF1013" s="390">
        <f t="shared" si="195"/>
        <v>19.977</v>
      </c>
      <c r="AG1013" s="390">
        <f t="shared" si="196"/>
        <v>19.343999999999998</v>
      </c>
      <c r="AH1013" s="390">
        <f t="shared" si="197"/>
        <v>19.256</v>
      </c>
      <c r="AI1013" s="390">
        <f t="shared" si="198"/>
        <v>19.788</v>
      </c>
      <c r="AJ1013" s="390">
        <f t="shared" si="199"/>
        <v>19.070999999999998</v>
      </c>
      <c r="AK1013" s="390">
        <f t="shared" si="200"/>
        <v>19.355</v>
      </c>
      <c r="AL1013" s="390">
        <f t="shared" si="201"/>
        <v>19.465</v>
      </c>
      <c r="AM1013" s="390">
        <f t="shared" si="202"/>
        <v>19.346</v>
      </c>
      <c r="AN1013" s="390">
        <f t="shared" si="203"/>
        <v>18.939999999999998</v>
      </c>
      <c r="AO1013" s="390">
        <f t="shared" si="204"/>
        <v>19.843</v>
      </c>
    </row>
    <row r="1014" spans="1:41" ht="15" customHeight="1" x14ac:dyDescent="0.25">
      <c r="A1014" s="127" t="s">
        <v>4222</v>
      </c>
      <c r="B1014" s="125" t="s">
        <v>2077</v>
      </c>
      <c r="C1014" s="125" t="s">
        <v>4166</v>
      </c>
      <c r="D1014" s="125" t="s">
        <v>4093</v>
      </c>
      <c r="E1014" s="125" t="s">
        <v>4051</v>
      </c>
      <c r="F1014" s="126">
        <v>22.810000000000002</v>
      </c>
      <c r="G1014" s="126">
        <v>23.01</v>
      </c>
      <c r="H1014" s="126">
        <v>18.25</v>
      </c>
      <c r="I1014" s="126"/>
      <c r="J1014" s="317"/>
      <c r="K1014" s="323">
        <f>ROUND(SUMIF('VGT-Bewegungsdaten'!B:B,A1014,'VGT-Bewegungsdaten'!C:C),3)</f>
        <v>0</v>
      </c>
      <c r="L1014" s="324">
        <f>ROUND(SUMIF('VGT-Bewegungsdaten'!B:B,$A1014,'VGT-Bewegungsdaten'!D:D),2)</f>
        <v>0</v>
      </c>
      <c r="N1014" s="376" t="s">
        <v>4930</v>
      </c>
      <c r="O1014" s="376" t="s">
        <v>4940</v>
      </c>
      <c r="P1014" s="326">
        <f>ROUND(SUMIF('AV-Bewegungsdaten'!B:B,A1014,'AV-Bewegungsdaten'!C:C),3)</f>
        <v>0</v>
      </c>
      <c r="Q1014" s="324">
        <f>ROUND(SUMIF('AV-Bewegungsdaten'!B:B,$A1014,'AV-Bewegungsdaten'!D:D),2)</f>
        <v>0</v>
      </c>
      <c r="T1014" s="327"/>
      <c r="U1014" s="326">
        <f>ROUND(SUMIF('DV-Bewegungsdaten'!B:B,Kategorien!A1014,'DV-Bewegungsdaten'!D:D),3)</f>
        <v>0</v>
      </c>
      <c r="V1014" s="324">
        <f>ROUND(SUMIF('DV-Bewegungsdaten'!B:B,Kategorien!A1014,'DV-Bewegungsdaten'!E:E),3)</f>
        <v>0</v>
      </c>
      <c r="AD1014" s="390">
        <f t="shared" si="193"/>
        <v>18.071000000000002</v>
      </c>
      <c r="AE1014" s="390">
        <f t="shared" si="194"/>
        <v>18.728000000000002</v>
      </c>
      <c r="AF1014" s="390">
        <f t="shared" si="195"/>
        <v>19.947000000000003</v>
      </c>
      <c r="AG1014" s="390">
        <f t="shared" si="196"/>
        <v>19.314</v>
      </c>
      <c r="AH1014" s="390">
        <f t="shared" si="197"/>
        <v>19.226000000000003</v>
      </c>
      <c r="AI1014" s="390">
        <f t="shared" si="198"/>
        <v>19.758000000000003</v>
      </c>
      <c r="AJ1014" s="390">
        <f t="shared" si="199"/>
        <v>19.041</v>
      </c>
      <c r="AK1014" s="390">
        <f t="shared" si="200"/>
        <v>19.325000000000003</v>
      </c>
      <c r="AL1014" s="390">
        <f t="shared" si="201"/>
        <v>19.435000000000002</v>
      </c>
      <c r="AM1014" s="390">
        <f t="shared" si="202"/>
        <v>19.316000000000003</v>
      </c>
      <c r="AN1014" s="390">
        <f t="shared" si="203"/>
        <v>18.910000000000004</v>
      </c>
      <c r="AO1014" s="390">
        <f t="shared" si="204"/>
        <v>19.813000000000002</v>
      </c>
    </row>
    <row r="1015" spans="1:41" ht="15" customHeight="1" x14ac:dyDescent="0.25">
      <c r="A1015" s="127" t="s">
        <v>1798</v>
      </c>
      <c r="B1015" s="125" t="s">
        <v>2077</v>
      </c>
      <c r="C1015" s="125" t="s">
        <v>4166</v>
      </c>
      <c r="D1015" s="125" t="s">
        <v>265</v>
      </c>
      <c r="E1015" s="125" t="s">
        <v>2452</v>
      </c>
      <c r="F1015" s="126">
        <v>19.899999999999999</v>
      </c>
      <c r="G1015" s="126">
        <v>20.099999999999998</v>
      </c>
      <c r="H1015" s="126">
        <v>15.92</v>
      </c>
      <c r="I1015" s="126"/>
      <c r="J1015" s="317"/>
      <c r="K1015" s="323">
        <f>ROUND(SUMIF('VGT-Bewegungsdaten'!B:B,A1015,'VGT-Bewegungsdaten'!C:C),3)</f>
        <v>0</v>
      </c>
      <c r="L1015" s="324">
        <f>ROUND(SUMIF('VGT-Bewegungsdaten'!B:B,$A1015,'VGT-Bewegungsdaten'!D:D),2)</f>
        <v>0</v>
      </c>
      <c r="N1015" s="376" t="s">
        <v>4930</v>
      </c>
      <c r="O1015" s="376" t="s">
        <v>4940</v>
      </c>
      <c r="P1015" s="326">
        <f>ROUND(SUMIF('AV-Bewegungsdaten'!B:B,A1015,'AV-Bewegungsdaten'!C:C),3)</f>
        <v>0</v>
      </c>
      <c r="Q1015" s="324">
        <f>ROUND(SUMIF('AV-Bewegungsdaten'!B:B,$A1015,'AV-Bewegungsdaten'!D:D),2)</f>
        <v>0</v>
      </c>
      <c r="T1015" s="327"/>
      <c r="U1015" s="326">
        <f>ROUND(SUMIF('DV-Bewegungsdaten'!B:B,Kategorien!A1015,'DV-Bewegungsdaten'!D:D),3)</f>
        <v>0</v>
      </c>
      <c r="V1015" s="324">
        <f>ROUND(SUMIF('DV-Bewegungsdaten'!B:B,Kategorien!A1015,'DV-Bewegungsdaten'!E:E),3)</f>
        <v>0</v>
      </c>
      <c r="AD1015" s="390">
        <f t="shared" si="193"/>
        <v>15.160999999999998</v>
      </c>
      <c r="AE1015" s="390">
        <f t="shared" si="194"/>
        <v>15.817999999999998</v>
      </c>
      <c r="AF1015" s="390">
        <f t="shared" si="195"/>
        <v>17.036999999999999</v>
      </c>
      <c r="AG1015" s="390">
        <f t="shared" si="196"/>
        <v>16.403999999999996</v>
      </c>
      <c r="AH1015" s="390">
        <f t="shared" si="197"/>
        <v>16.315999999999999</v>
      </c>
      <c r="AI1015" s="390">
        <f t="shared" si="198"/>
        <v>16.847999999999999</v>
      </c>
      <c r="AJ1015" s="390">
        <f t="shared" si="199"/>
        <v>16.130999999999997</v>
      </c>
      <c r="AK1015" s="390">
        <f t="shared" si="200"/>
        <v>16.414999999999999</v>
      </c>
      <c r="AL1015" s="390">
        <f t="shared" si="201"/>
        <v>16.524999999999999</v>
      </c>
      <c r="AM1015" s="390">
        <f t="shared" si="202"/>
        <v>16.405999999999999</v>
      </c>
      <c r="AN1015" s="390">
        <f t="shared" si="203"/>
        <v>15.999999999999998</v>
      </c>
      <c r="AO1015" s="390">
        <f t="shared" si="204"/>
        <v>16.902999999999999</v>
      </c>
    </row>
    <row r="1016" spans="1:41" ht="15" customHeight="1" x14ac:dyDescent="0.25">
      <c r="A1016" s="127" t="s">
        <v>1799</v>
      </c>
      <c r="B1016" s="125" t="s">
        <v>2077</v>
      </c>
      <c r="C1016" s="125" t="s">
        <v>4166</v>
      </c>
      <c r="D1016" s="125" t="s">
        <v>1800</v>
      </c>
      <c r="E1016" s="125" t="s">
        <v>2455</v>
      </c>
      <c r="F1016" s="126">
        <v>21.9</v>
      </c>
      <c r="G1016" s="126">
        <v>22.099999999999998</v>
      </c>
      <c r="H1016" s="126">
        <v>17.52</v>
      </c>
      <c r="I1016" s="126"/>
      <c r="J1016" s="317"/>
      <c r="K1016" s="323">
        <f>ROUND(SUMIF('VGT-Bewegungsdaten'!B:B,A1016,'VGT-Bewegungsdaten'!C:C),3)</f>
        <v>0</v>
      </c>
      <c r="L1016" s="324">
        <f>ROUND(SUMIF('VGT-Bewegungsdaten'!B:B,$A1016,'VGT-Bewegungsdaten'!D:D),2)</f>
        <v>0</v>
      </c>
      <c r="N1016" s="376" t="s">
        <v>4930</v>
      </c>
      <c r="O1016" s="376" t="s">
        <v>4940</v>
      </c>
      <c r="P1016" s="326">
        <f>ROUND(SUMIF('AV-Bewegungsdaten'!B:B,A1016,'AV-Bewegungsdaten'!C:C),3)</f>
        <v>0</v>
      </c>
      <c r="Q1016" s="324">
        <f>ROUND(SUMIF('AV-Bewegungsdaten'!B:B,$A1016,'AV-Bewegungsdaten'!D:D),2)</f>
        <v>0</v>
      </c>
      <c r="T1016" s="327"/>
      <c r="U1016" s="326">
        <f>ROUND(SUMIF('DV-Bewegungsdaten'!B:B,Kategorien!A1016,'DV-Bewegungsdaten'!D:D),3)</f>
        <v>0</v>
      </c>
      <c r="V1016" s="324">
        <f>ROUND(SUMIF('DV-Bewegungsdaten'!B:B,Kategorien!A1016,'DV-Bewegungsdaten'!E:E),3)</f>
        <v>0</v>
      </c>
      <c r="AD1016" s="390">
        <f t="shared" si="193"/>
        <v>17.160999999999998</v>
      </c>
      <c r="AE1016" s="390">
        <f t="shared" si="194"/>
        <v>17.817999999999998</v>
      </c>
      <c r="AF1016" s="390">
        <f t="shared" si="195"/>
        <v>19.036999999999999</v>
      </c>
      <c r="AG1016" s="390">
        <f t="shared" si="196"/>
        <v>18.403999999999996</v>
      </c>
      <c r="AH1016" s="390">
        <f t="shared" si="197"/>
        <v>18.315999999999999</v>
      </c>
      <c r="AI1016" s="390">
        <f t="shared" si="198"/>
        <v>18.847999999999999</v>
      </c>
      <c r="AJ1016" s="390">
        <f t="shared" si="199"/>
        <v>18.130999999999997</v>
      </c>
      <c r="AK1016" s="390">
        <f t="shared" si="200"/>
        <v>18.414999999999999</v>
      </c>
      <c r="AL1016" s="390">
        <f t="shared" si="201"/>
        <v>18.524999999999999</v>
      </c>
      <c r="AM1016" s="390">
        <f t="shared" si="202"/>
        <v>18.405999999999999</v>
      </c>
      <c r="AN1016" s="390">
        <f t="shared" si="203"/>
        <v>18</v>
      </c>
      <c r="AO1016" s="390">
        <f t="shared" si="204"/>
        <v>18.902999999999999</v>
      </c>
    </row>
    <row r="1017" spans="1:41" ht="15" customHeight="1" x14ac:dyDescent="0.25">
      <c r="A1017" s="127" t="s">
        <v>1801</v>
      </c>
      <c r="B1017" s="125" t="s">
        <v>2077</v>
      </c>
      <c r="C1017" s="125" t="s">
        <v>4166</v>
      </c>
      <c r="D1017" s="125" t="s">
        <v>1628</v>
      </c>
      <c r="E1017" s="125" t="s">
        <v>1538</v>
      </c>
      <c r="F1017" s="126">
        <v>22.9</v>
      </c>
      <c r="G1017" s="126">
        <v>23.099999999999998</v>
      </c>
      <c r="H1017" s="126">
        <v>18.32</v>
      </c>
      <c r="I1017" s="126"/>
      <c r="J1017" s="317"/>
      <c r="K1017" s="323">
        <f>ROUND(SUMIF('VGT-Bewegungsdaten'!B:B,A1017,'VGT-Bewegungsdaten'!C:C),3)</f>
        <v>0</v>
      </c>
      <c r="L1017" s="324">
        <f>ROUND(SUMIF('VGT-Bewegungsdaten'!B:B,$A1017,'VGT-Bewegungsdaten'!D:D),2)</f>
        <v>0</v>
      </c>
      <c r="N1017" s="376" t="s">
        <v>4930</v>
      </c>
      <c r="O1017" s="376" t="s">
        <v>4940</v>
      </c>
      <c r="P1017" s="326">
        <f>ROUND(SUMIF('AV-Bewegungsdaten'!B:B,A1017,'AV-Bewegungsdaten'!C:C),3)</f>
        <v>0</v>
      </c>
      <c r="Q1017" s="324">
        <f>ROUND(SUMIF('AV-Bewegungsdaten'!B:B,$A1017,'AV-Bewegungsdaten'!D:D),2)</f>
        <v>0</v>
      </c>
      <c r="T1017" s="327"/>
      <c r="U1017" s="326">
        <f>ROUND(SUMIF('DV-Bewegungsdaten'!B:B,Kategorien!A1017,'DV-Bewegungsdaten'!D:D),3)</f>
        <v>0</v>
      </c>
      <c r="V1017" s="324">
        <f>ROUND(SUMIF('DV-Bewegungsdaten'!B:B,Kategorien!A1017,'DV-Bewegungsdaten'!E:E),3)</f>
        <v>0</v>
      </c>
      <c r="AD1017" s="390">
        <f t="shared" si="193"/>
        <v>18.160999999999998</v>
      </c>
      <c r="AE1017" s="390">
        <f t="shared" si="194"/>
        <v>18.817999999999998</v>
      </c>
      <c r="AF1017" s="390">
        <f t="shared" si="195"/>
        <v>20.036999999999999</v>
      </c>
      <c r="AG1017" s="390">
        <f t="shared" si="196"/>
        <v>19.403999999999996</v>
      </c>
      <c r="AH1017" s="390">
        <f t="shared" si="197"/>
        <v>19.315999999999999</v>
      </c>
      <c r="AI1017" s="390">
        <f t="shared" si="198"/>
        <v>19.847999999999999</v>
      </c>
      <c r="AJ1017" s="390">
        <f t="shared" si="199"/>
        <v>19.130999999999997</v>
      </c>
      <c r="AK1017" s="390">
        <f t="shared" si="200"/>
        <v>19.414999999999999</v>
      </c>
      <c r="AL1017" s="390">
        <f t="shared" si="201"/>
        <v>19.524999999999999</v>
      </c>
      <c r="AM1017" s="390">
        <f t="shared" si="202"/>
        <v>19.405999999999999</v>
      </c>
      <c r="AN1017" s="390">
        <f t="shared" si="203"/>
        <v>19</v>
      </c>
      <c r="AO1017" s="390">
        <f t="shared" si="204"/>
        <v>19.902999999999999</v>
      </c>
    </row>
    <row r="1018" spans="1:41" ht="15" customHeight="1" x14ac:dyDescent="0.25">
      <c r="A1018" s="127" t="s">
        <v>1802</v>
      </c>
      <c r="B1018" s="125" t="s">
        <v>2077</v>
      </c>
      <c r="C1018" s="125" t="s">
        <v>4166</v>
      </c>
      <c r="D1018" s="125" t="s">
        <v>1630</v>
      </c>
      <c r="E1018" s="125" t="s">
        <v>1541</v>
      </c>
      <c r="F1018" s="126">
        <v>22.9</v>
      </c>
      <c r="G1018" s="126">
        <v>23.099999999999998</v>
      </c>
      <c r="H1018" s="126">
        <v>18.32</v>
      </c>
      <c r="I1018" s="126"/>
      <c r="J1018" s="317"/>
      <c r="K1018" s="323">
        <f>ROUND(SUMIF('VGT-Bewegungsdaten'!B:B,A1018,'VGT-Bewegungsdaten'!C:C),3)</f>
        <v>0</v>
      </c>
      <c r="L1018" s="324">
        <f>ROUND(SUMIF('VGT-Bewegungsdaten'!B:B,$A1018,'VGT-Bewegungsdaten'!D:D),2)</f>
        <v>0</v>
      </c>
      <c r="N1018" s="376" t="s">
        <v>4930</v>
      </c>
      <c r="O1018" s="376" t="s">
        <v>4940</v>
      </c>
      <c r="P1018" s="326">
        <f>ROUND(SUMIF('AV-Bewegungsdaten'!B:B,A1018,'AV-Bewegungsdaten'!C:C),3)</f>
        <v>0</v>
      </c>
      <c r="Q1018" s="324">
        <f>ROUND(SUMIF('AV-Bewegungsdaten'!B:B,$A1018,'AV-Bewegungsdaten'!D:D),2)</f>
        <v>0</v>
      </c>
      <c r="T1018" s="327"/>
      <c r="U1018" s="326">
        <f>ROUND(SUMIF('DV-Bewegungsdaten'!B:B,Kategorien!A1018,'DV-Bewegungsdaten'!D:D),3)</f>
        <v>0</v>
      </c>
      <c r="V1018" s="324">
        <f>ROUND(SUMIF('DV-Bewegungsdaten'!B:B,Kategorien!A1018,'DV-Bewegungsdaten'!E:E),3)</f>
        <v>0</v>
      </c>
      <c r="AD1018" s="390">
        <f t="shared" si="193"/>
        <v>18.160999999999998</v>
      </c>
      <c r="AE1018" s="390">
        <f t="shared" si="194"/>
        <v>18.817999999999998</v>
      </c>
      <c r="AF1018" s="390">
        <f t="shared" si="195"/>
        <v>20.036999999999999</v>
      </c>
      <c r="AG1018" s="390">
        <f t="shared" si="196"/>
        <v>19.403999999999996</v>
      </c>
      <c r="AH1018" s="390">
        <f t="shared" si="197"/>
        <v>19.315999999999999</v>
      </c>
      <c r="AI1018" s="390">
        <f t="shared" si="198"/>
        <v>19.847999999999999</v>
      </c>
      <c r="AJ1018" s="390">
        <f t="shared" si="199"/>
        <v>19.130999999999997</v>
      </c>
      <c r="AK1018" s="390">
        <f t="shared" si="200"/>
        <v>19.414999999999999</v>
      </c>
      <c r="AL1018" s="390">
        <f t="shared" si="201"/>
        <v>19.524999999999999</v>
      </c>
      <c r="AM1018" s="390">
        <f t="shared" si="202"/>
        <v>19.405999999999999</v>
      </c>
      <c r="AN1018" s="390">
        <f t="shared" si="203"/>
        <v>19</v>
      </c>
      <c r="AO1018" s="390">
        <f t="shared" si="204"/>
        <v>19.902999999999999</v>
      </c>
    </row>
    <row r="1019" spans="1:41" ht="15" customHeight="1" x14ac:dyDescent="0.25">
      <c r="A1019" s="127" t="s">
        <v>2716</v>
      </c>
      <c r="B1019" s="125" t="s">
        <v>2077</v>
      </c>
      <c r="C1019" s="125" t="s">
        <v>4166</v>
      </c>
      <c r="D1019" s="125" t="s">
        <v>2589</v>
      </c>
      <c r="E1019" s="125" t="s">
        <v>2545</v>
      </c>
      <c r="F1019" s="126">
        <v>22.87</v>
      </c>
      <c r="G1019" s="126">
        <v>23.07</v>
      </c>
      <c r="H1019" s="126">
        <v>18.3</v>
      </c>
      <c r="I1019" s="126"/>
      <c r="J1019" s="317"/>
      <c r="K1019" s="323">
        <f>ROUND(SUMIF('VGT-Bewegungsdaten'!B:B,A1019,'VGT-Bewegungsdaten'!C:C),3)</f>
        <v>0</v>
      </c>
      <c r="L1019" s="324">
        <f>ROUND(SUMIF('VGT-Bewegungsdaten'!B:B,$A1019,'VGT-Bewegungsdaten'!D:D),2)</f>
        <v>0</v>
      </c>
      <c r="N1019" s="376" t="s">
        <v>4930</v>
      </c>
      <c r="O1019" s="376" t="s">
        <v>4940</v>
      </c>
      <c r="P1019" s="326">
        <f>ROUND(SUMIF('AV-Bewegungsdaten'!B:B,A1019,'AV-Bewegungsdaten'!C:C),3)</f>
        <v>0</v>
      </c>
      <c r="Q1019" s="324">
        <f>ROUND(SUMIF('AV-Bewegungsdaten'!B:B,$A1019,'AV-Bewegungsdaten'!D:D),2)</f>
        <v>0</v>
      </c>
      <c r="T1019" s="327"/>
      <c r="U1019" s="326">
        <f>ROUND(SUMIF('DV-Bewegungsdaten'!B:B,Kategorien!A1019,'DV-Bewegungsdaten'!D:D),3)</f>
        <v>0</v>
      </c>
      <c r="V1019" s="324">
        <f>ROUND(SUMIF('DV-Bewegungsdaten'!B:B,Kategorien!A1019,'DV-Bewegungsdaten'!E:E),3)</f>
        <v>0</v>
      </c>
      <c r="AD1019" s="390">
        <f t="shared" si="193"/>
        <v>18.131</v>
      </c>
      <c r="AE1019" s="390">
        <f t="shared" si="194"/>
        <v>18.788</v>
      </c>
      <c r="AF1019" s="390">
        <f t="shared" si="195"/>
        <v>20.007000000000001</v>
      </c>
      <c r="AG1019" s="390">
        <f t="shared" si="196"/>
        <v>19.373999999999999</v>
      </c>
      <c r="AH1019" s="390">
        <f t="shared" si="197"/>
        <v>19.286000000000001</v>
      </c>
      <c r="AI1019" s="390">
        <f t="shared" si="198"/>
        <v>19.818000000000001</v>
      </c>
      <c r="AJ1019" s="390">
        <f t="shared" si="199"/>
        <v>19.100999999999999</v>
      </c>
      <c r="AK1019" s="390">
        <f t="shared" si="200"/>
        <v>19.385000000000002</v>
      </c>
      <c r="AL1019" s="390">
        <f t="shared" si="201"/>
        <v>19.495000000000001</v>
      </c>
      <c r="AM1019" s="390">
        <f t="shared" si="202"/>
        <v>19.376000000000001</v>
      </c>
      <c r="AN1019" s="390">
        <f t="shared" si="203"/>
        <v>18.97</v>
      </c>
      <c r="AO1019" s="390">
        <f t="shared" si="204"/>
        <v>19.873000000000001</v>
      </c>
    </row>
    <row r="1020" spans="1:41" ht="15" customHeight="1" x14ac:dyDescent="0.25">
      <c r="A1020" s="127" t="s">
        <v>3460</v>
      </c>
      <c r="B1020" s="125" t="s">
        <v>2077</v>
      </c>
      <c r="C1020" s="125" t="s">
        <v>4166</v>
      </c>
      <c r="D1020" s="125" t="s">
        <v>3333</v>
      </c>
      <c r="E1020" s="125" t="s">
        <v>3289</v>
      </c>
      <c r="F1020" s="126">
        <v>22.84</v>
      </c>
      <c r="G1020" s="126">
        <v>23.04</v>
      </c>
      <c r="H1020" s="126">
        <v>18.27</v>
      </c>
      <c r="I1020" s="126"/>
      <c r="J1020" s="317"/>
      <c r="K1020" s="323">
        <f>ROUND(SUMIF('VGT-Bewegungsdaten'!B:B,A1020,'VGT-Bewegungsdaten'!C:C),3)</f>
        <v>0</v>
      </c>
      <c r="L1020" s="324">
        <f>ROUND(SUMIF('VGT-Bewegungsdaten'!B:B,$A1020,'VGT-Bewegungsdaten'!D:D),2)</f>
        <v>0</v>
      </c>
      <c r="N1020" s="376" t="s">
        <v>4930</v>
      </c>
      <c r="O1020" s="376" t="s">
        <v>4940</v>
      </c>
      <c r="P1020" s="326">
        <f>ROUND(SUMIF('AV-Bewegungsdaten'!B:B,A1020,'AV-Bewegungsdaten'!C:C),3)</f>
        <v>0</v>
      </c>
      <c r="Q1020" s="324">
        <f>ROUND(SUMIF('AV-Bewegungsdaten'!B:B,$A1020,'AV-Bewegungsdaten'!D:D),2)</f>
        <v>0</v>
      </c>
      <c r="T1020" s="327"/>
      <c r="U1020" s="326">
        <f>ROUND(SUMIF('DV-Bewegungsdaten'!B:B,Kategorien!A1020,'DV-Bewegungsdaten'!D:D),3)</f>
        <v>0</v>
      </c>
      <c r="V1020" s="324">
        <f>ROUND(SUMIF('DV-Bewegungsdaten'!B:B,Kategorien!A1020,'DV-Bewegungsdaten'!E:E),3)</f>
        <v>0</v>
      </c>
      <c r="AD1020" s="390">
        <f t="shared" si="193"/>
        <v>18.100999999999999</v>
      </c>
      <c r="AE1020" s="390">
        <f t="shared" si="194"/>
        <v>18.757999999999999</v>
      </c>
      <c r="AF1020" s="390">
        <f t="shared" si="195"/>
        <v>19.977</v>
      </c>
      <c r="AG1020" s="390">
        <f t="shared" si="196"/>
        <v>19.343999999999998</v>
      </c>
      <c r="AH1020" s="390">
        <f t="shared" si="197"/>
        <v>19.256</v>
      </c>
      <c r="AI1020" s="390">
        <f t="shared" si="198"/>
        <v>19.788</v>
      </c>
      <c r="AJ1020" s="390">
        <f t="shared" si="199"/>
        <v>19.070999999999998</v>
      </c>
      <c r="AK1020" s="390">
        <f t="shared" si="200"/>
        <v>19.355</v>
      </c>
      <c r="AL1020" s="390">
        <f t="shared" si="201"/>
        <v>19.465</v>
      </c>
      <c r="AM1020" s="390">
        <f t="shared" si="202"/>
        <v>19.346</v>
      </c>
      <c r="AN1020" s="390">
        <f t="shared" si="203"/>
        <v>18.939999999999998</v>
      </c>
      <c r="AO1020" s="390">
        <f t="shared" si="204"/>
        <v>19.843</v>
      </c>
    </row>
    <row r="1021" spans="1:41" ht="15" customHeight="1" x14ac:dyDescent="0.25">
      <c r="A1021" s="127" t="s">
        <v>4223</v>
      </c>
      <c r="B1021" s="125" t="s">
        <v>2077</v>
      </c>
      <c r="C1021" s="125" t="s">
        <v>4166</v>
      </c>
      <c r="D1021" s="125" t="s">
        <v>4095</v>
      </c>
      <c r="E1021" s="125" t="s">
        <v>4051</v>
      </c>
      <c r="F1021" s="126">
        <v>22.810000000000002</v>
      </c>
      <c r="G1021" s="126">
        <v>23.01</v>
      </c>
      <c r="H1021" s="126">
        <v>18.25</v>
      </c>
      <c r="I1021" s="126"/>
      <c r="J1021" s="317"/>
      <c r="K1021" s="323">
        <f>ROUND(SUMIF('VGT-Bewegungsdaten'!B:B,A1021,'VGT-Bewegungsdaten'!C:C),3)</f>
        <v>0</v>
      </c>
      <c r="L1021" s="324">
        <f>ROUND(SUMIF('VGT-Bewegungsdaten'!B:B,$A1021,'VGT-Bewegungsdaten'!D:D),2)</f>
        <v>0</v>
      </c>
      <c r="N1021" s="376" t="s">
        <v>4930</v>
      </c>
      <c r="O1021" s="376" t="s">
        <v>4940</v>
      </c>
      <c r="P1021" s="326">
        <f>ROUND(SUMIF('AV-Bewegungsdaten'!B:B,A1021,'AV-Bewegungsdaten'!C:C),3)</f>
        <v>0</v>
      </c>
      <c r="Q1021" s="324">
        <f>ROUND(SUMIF('AV-Bewegungsdaten'!B:B,$A1021,'AV-Bewegungsdaten'!D:D),2)</f>
        <v>0</v>
      </c>
      <c r="T1021" s="327"/>
      <c r="U1021" s="326">
        <f>ROUND(SUMIF('DV-Bewegungsdaten'!B:B,Kategorien!A1021,'DV-Bewegungsdaten'!D:D),3)</f>
        <v>0</v>
      </c>
      <c r="V1021" s="324">
        <f>ROUND(SUMIF('DV-Bewegungsdaten'!B:B,Kategorien!A1021,'DV-Bewegungsdaten'!E:E),3)</f>
        <v>0</v>
      </c>
      <c r="AD1021" s="390">
        <f t="shared" si="193"/>
        <v>18.071000000000002</v>
      </c>
      <c r="AE1021" s="390">
        <f t="shared" si="194"/>
        <v>18.728000000000002</v>
      </c>
      <c r="AF1021" s="390">
        <f t="shared" si="195"/>
        <v>19.947000000000003</v>
      </c>
      <c r="AG1021" s="390">
        <f t="shared" si="196"/>
        <v>19.314</v>
      </c>
      <c r="AH1021" s="390">
        <f t="shared" si="197"/>
        <v>19.226000000000003</v>
      </c>
      <c r="AI1021" s="390">
        <f t="shared" si="198"/>
        <v>19.758000000000003</v>
      </c>
      <c r="AJ1021" s="390">
        <f t="shared" si="199"/>
        <v>19.041</v>
      </c>
      <c r="AK1021" s="390">
        <f t="shared" si="200"/>
        <v>19.325000000000003</v>
      </c>
      <c r="AL1021" s="390">
        <f t="shared" si="201"/>
        <v>19.435000000000002</v>
      </c>
      <c r="AM1021" s="390">
        <f t="shared" si="202"/>
        <v>19.316000000000003</v>
      </c>
      <c r="AN1021" s="390">
        <f t="shared" si="203"/>
        <v>18.910000000000004</v>
      </c>
      <c r="AO1021" s="390">
        <f t="shared" si="204"/>
        <v>19.813000000000002</v>
      </c>
    </row>
    <row r="1022" spans="1:41" ht="15" customHeight="1" x14ac:dyDescent="0.25">
      <c r="A1022" s="127" t="s">
        <v>1803</v>
      </c>
      <c r="B1022" s="125" t="s">
        <v>2077</v>
      </c>
      <c r="C1022" s="125" t="s">
        <v>4166</v>
      </c>
      <c r="D1022" s="125" t="s">
        <v>1632</v>
      </c>
      <c r="E1022" s="125" t="s">
        <v>2452</v>
      </c>
      <c r="F1022" s="126">
        <v>20.9</v>
      </c>
      <c r="G1022" s="126">
        <v>21.099999999999998</v>
      </c>
      <c r="H1022" s="126">
        <v>16.72</v>
      </c>
      <c r="I1022" s="126"/>
      <c r="J1022" s="317"/>
      <c r="K1022" s="323">
        <f>ROUND(SUMIF('VGT-Bewegungsdaten'!B:B,A1022,'VGT-Bewegungsdaten'!C:C),3)</f>
        <v>0</v>
      </c>
      <c r="L1022" s="324">
        <f>ROUND(SUMIF('VGT-Bewegungsdaten'!B:B,$A1022,'VGT-Bewegungsdaten'!D:D),2)</f>
        <v>0</v>
      </c>
      <c r="N1022" s="376" t="s">
        <v>4930</v>
      </c>
      <c r="O1022" s="376" t="s">
        <v>4940</v>
      </c>
      <c r="P1022" s="326">
        <f>ROUND(SUMIF('AV-Bewegungsdaten'!B:B,A1022,'AV-Bewegungsdaten'!C:C),3)</f>
        <v>0</v>
      </c>
      <c r="Q1022" s="324">
        <f>ROUND(SUMIF('AV-Bewegungsdaten'!B:B,$A1022,'AV-Bewegungsdaten'!D:D),2)</f>
        <v>0</v>
      </c>
      <c r="T1022" s="327"/>
      <c r="U1022" s="326">
        <f>ROUND(SUMIF('DV-Bewegungsdaten'!B:B,Kategorien!A1022,'DV-Bewegungsdaten'!D:D),3)</f>
        <v>0</v>
      </c>
      <c r="V1022" s="324">
        <f>ROUND(SUMIF('DV-Bewegungsdaten'!B:B,Kategorien!A1022,'DV-Bewegungsdaten'!E:E),3)</f>
        <v>0</v>
      </c>
      <c r="AD1022" s="390">
        <f t="shared" si="193"/>
        <v>16.160999999999998</v>
      </c>
      <c r="AE1022" s="390">
        <f t="shared" si="194"/>
        <v>16.817999999999998</v>
      </c>
      <c r="AF1022" s="390">
        <f t="shared" si="195"/>
        <v>18.036999999999999</v>
      </c>
      <c r="AG1022" s="390">
        <f t="shared" si="196"/>
        <v>17.403999999999996</v>
      </c>
      <c r="AH1022" s="390">
        <f t="shared" si="197"/>
        <v>17.315999999999999</v>
      </c>
      <c r="AI1022" s="390">
        <f t="shared" si="198"/>
        <v>17.847999999999999</v>
      </c>
      <c r="AJ1022" s="390">
        <f t="shared" si="199"/>
        <v>17.130999999999997</v>
      </c>
      <c r="AK1022" s="390">
        <f t="shared" si="200"/>
        <v>17.414999999999999</v>
      </c>
      <c r="AL1022" s="390">
        <f t="shared" si="201"/>
        <v>17.524999999999999</v>
      </c>
      <c r="AM1022" s="390">
        <f t="shared" si="202"/>
        <v>17.405999999999999</v>
      </c>
      <c r="AN1022" s="390">
        <f t="shared" si="203"/>
        <v>17</v>
      </c>
      <c r="AO1022" s="390">
        <f t="shared" si="204"/>
        <v>17.902999999999999</v>
      </c>
    </row>
    <row r="1023" spans="1:41" ht="15" customHeight="1" x14ac:dyDescent="0.25">
      <c r="A1023" s="127" t="s">
        <v>1804</v>
      </c>
      <c r="B1023" s="125" t="s">
        <v>2077</v>
      </c>
      <c r="C1023" s="125" t="s">
        <v>4166</v>
      </c>
      <c r="D1023" s="125" t="s">
        <v>1805</v>
      </c>
      <c r="E1023" s="125" t="s">
        <v>2455</v>
      </c>
      <c r="F1023" s="126">
        <v>22.9</v>
      </c>
      <c r="G1023" s="126">
        <v>23.099999999999998</v>
      </c>
      <c r="H1023" s="126">
        <v>18.32</v>
      </c>
      <c r="I1023" s="126"/>
      <c r="J1023" s="317"/>
      <c r="K1023" s="323">
        <f>ROUND(SUMIF('VGT-Bewegungsdaten'!B:B,A1023,'VGT-Bewegungsdaten'!C:C),3)</f>
        <v>0</v>
      </c>
      <c r="L1023" s="324">
        <f>ROUND(SUMIF('VGT-Bewegungsdaten'!B:B,$A1023,'VGT-Bewegungsdaten'!D:D),2)</f>
        <v>0</v>
      </c>
      <c r="N1023" s="376" t="s">
        <v>4930</v>
      </c>
      <c r="O1023" s="376" t="s">
        <v>4940</v>
      </c>
      <c r="P1023" s="326">
        <f>ROUND(SUMIF('AV-Bewegungsdaten'!B:B,A1023,'AV-Bewegungsdaten'!C:C),3)</f>
        <v>0</v>
      </c>
      <c r="Q1023" s="324">
        <f>ROUND(SUMIF('AV-Bewegungsdaten'!B:B,$A1023,'AV-Bewegungsdaten'!D:D),2)</f>
        <v>0</v>
      </c>
      <c r="T1023" s="327"/>
      <c r="U1023" s="326">
        <f>ROUND(SUMIF('DV-Bewegungsdaten'!B:B,Kategorien!A1023,'DV-Bewegungsdaten'!D:D),3)</f>
        <v>0</v>
      </c>
      <c r="V1023" s="324">
        <f>ROUND(SUMIF('DV-Bewegungsdaten'!B:B,Kategorien!A1023,'DV-Bewegungsdaten'!E:E),3)</f>
        <v>0</v>
      </c>
      <c r="AD1023" s="390">
        <f t="shared" si="193"/>
        <v>18.160999999999998</v>
      </c>
      <c r="AE1023" s="390">
        <f t="shared" si="194"/>
        <v>18.817999999999998</v>
      </c>
      <c r="AF1023" s="390">
        <f t="shared" si="195"/>
        <v>20.036999999999999</v>
      </c>
      <c r="AG1023" s="390">
        <f t="shared" si="196"/>
        <v>19.403999999999996</v>
      </c>
      <c r="AH1023" s="390">
        <f t="shared" si="197"/>
        <v>19.315999999999999</v>
      </c>
      <c r="AI1023" s="390">
        <f t="shared" si="198"/>
        <v>19.847999999999999</v>
      </c>
      <c r="AJ1023" s="390">
        <f t="shared" si="199"/>
        <v>19.130999999999997</v>
      </c>
      <c r="AK1023" s="390">
        <f t="shared" si="200"/>
        <v>19.414999999999999</v>
      </c>
      <c r="AL1023" s="390">
        <f t="shared" si="201"/>
        <v>19.524999999999999</v>
      </c>
      <c r="AM1023" s="390">
        <f t="shared" si="202"/>
        <v>19.405999999999999</v>
      </c>
      <c r="AN1023" s="390">
        <f t="shared" si="203"/>
        <v>19</v>
      </c>
      <c r="AO1023" s="390">
        <f t="shared" si="204"/>
        <v>19.902999999999999</v>
      </c>
    </row>
    <row r="1024" spans="1:41" ht="15" customHeight="1" x14ac:dyDescent="0.25">
      <c r="A1024" s="127" t="s">
        <v>1806</v>
      </c>
      <c r="B1024" s="125" t="s">
        <v>2077</v>
      </c>
      <c r="C1024" s="125" t="s">
        <v>4166</v>
      </c>
      <c r="D1024" s="125" t="s">
        <v>1634</v>
      </c>
      <c r="E1024" s="125" t="s">
        <v>1538</v>
      </c>
      <c r="F1024" s="126">
        <v>23.9</v>
      </c>
      <c r="G1024" s="126">
        <v>24.099999999999998</v>
      </c>
      <c r="H1024" s="126">
        <v>19.12</v>
      </c>
      <c r="I1024" s="126"/>
      <c r="J1024" s="317"/>
      <c r="K1024" s="323">
        <f>ROUND(SUMIF('VGT-Bewegungsdaten'!B:B,A1024,'VGT-Bewegungsdaten'!C:C),3)</f>
        <v>0</v>
      </c>
      <c r="L1024" s="324">
        <f>ROUND(SUMIF('VGT-Bewegungsdaten'!B:B,$A1024,'VGT-Bewegungsdaten'!D:D),2)</f>
        <v>0</v>
      </c>
      <c r="N1024" s="376" t="s">
        <v>4930</v>
      </c>
      <c r="O1024" s="376" t="s">
        <v>4940</v>
      </c>
      <c r="P1024" s="326">
        <f>ROUND(SUMIF('AV-Bewegungsdaten'!B:B,A1024,'AV-Bewegungsdaten'!C:C),3)</f>
        <v>0</v>
      </c>
      <c r="Q1024" s="324">
        <f>ROUND(SUMIF('AV-Bewegungsdaten'!B:B,$A1024,'AV-Bewegungsdaten'!D:D),2)</f>
        <v>0</v>
      </c>
      <c r="T1024" s="327"/>
      <c r="U1024" s="326">
        <f>ROUND(SUMIF('DV-Bewegungsdaten'!B:B,Kategorien!A1024,'DV-Bewegungsdaten'!D:D),3)</f>
        <v>0</v>
      </c>
      <c r="V1024" s="324">
        <f>ROUND(SUMIF('DV-Bewegungsdaten'!B:B,Kategorien!A1024,'DV-Bewegungsdaten'!E:E),3)</f>
        <v>0</v>
      </c>
      <c r="AD1024" s="390">
        <f t="shared" si="193"/>
        <v>19.160999999999998</v>
      </c>
      <c r="AE1024" s="390">
        <f t="shared" si="194"/>
        <v>19.817999999999998</v>
      </c>
      <c r="AF1024" s="390">
        <f t="shared" si="195"/>
        <v>21.036999999999999</v>
      </c>
      <c r="AG1024" s="390">
        <f t="shared" si="196"/>
        <v>20.403999999999996</v>
      </c>
      <c r="AH1024" s="390">
        <f t="shared" si="197"/>
        <v>20.315999999999999</v>
      </c>
      <c r="AI1024" s="390">
        <f t="shared" si="198"/>
        <v>20.847999999999999</v>
      </c>
      <c r="AJ1024" s="390">
        <f t="shared" si="199"/>
        <v>20.130999999999997</v>
      </c>
      <c r="AK1024" s="390">
        <f t="shared" si="200"/>
        <v>20.414999999999999</v>
      </c>
      <c r="AL1024" s="390">
        <f t="shared" si="201"/>
        <v>20.524999999999999</v>
      </c>
      <c r="AM1024" s="390">
        <f t="shared" si="202"/>
        <v>20.405999999999999</v>
      </c>
      <c r="AN1024" s="390">
        <f t="shared" si="203"/>
        <v>20</v>
      </c>
      <c r="AO1024" s="390">
        <f t="shared" si="204"/>
        <v>20.902999999999999</v>
      </c>
    </row>
    <row r="1025" spans="1:41" ht="15" customHeight="1" x14ac:dyDescent="0.25">
      <c r="A1025" s="127" t="s">
        <v>1807</v>
      </c>
      <c r="B1025" s="125" t="s">
        <v>2077</v>
      </c>
      <c r="C1025" s="125" t="s">
        <v>4166</v>
      </c>
      <c r="D1025" s="125" t="s">
        <v>1636</v>
      </c>
      <c r="E1025" s="125" t="s">
        <v>1541</v>
      </c>
      <c r="F1025" s="126">
        <v>23.9</v>
      </c>
      <c r="G1025" s="126">
        <v>24.099999999999998</v>
      </c>
      <c r="H1025" s="126">
        <v>19.12</v>
      </c>
      <c r="I1025" s="126"/>
      <c r="J1025" s="317"/>
      <c r="K1025" s="323">
        <f>ROUND(SUMIF('VGT-Bewegungsdaten'!B:B,A1025,'VGT-Bewegungsdaten'!C:C),3)</f>
        <v>0</v>
      </c>
      <c r="L1025" s="324">
        <f>ROUND(SUMIF('VGT-Bewegungsdaten'!B:B,$A1025,'VGT-Bewegungsdaten'!D:D),2)</f>
        <v>0</v>
      </c>
      <c r="N1025" s="376" t="s">
        <v>4930</v>
      </c>
      <c r="O1025" s="376" t="s">
        <v>4940</v>
      </c>
      <c r="P1025" s="326">
        <f>ROUND(SUMIF('AV-Bewegungsdaten'!B:B,A1025,'AV-Bewegungsdaten'!C:C),3)</f>
        <v>0</v>
      </c>
      <c r="Q1025" s="324">
        <f>ROUND(SUMIF('AV-Bewegungsdaten'!B:B,$A1025,'AV-Bewegungsdaten'!D:D),2)</f>
        <v>0</v>
      </c>
      <c r="T1025" s="327"/>
      <c r="U1025" s="326">
        <f>ROUND(SUMIF('DV-Bewegungsdaten'!B:B,Kategorien!A1025,'DV-Bewegungsdaten'!D:D),3)</f>
        <v>0</v>
      </c>
      <c r="V1025" s="324">
        <f>ROUND(SUMIF('DV-Bewegungsdaten'!B:B,Kategorien!A1025,'DV-Bewegungsdaten'!E:E),3)</f>
        <v>0</v>
      </c>
      <c r="AD1025" s="390">
        <f t="shared" si="193"/>
        <v>19.160999999999998</v>
      </c>
      <c r="AE1025" s="390">
        <f t="shared" si="194"/>
        <v>19.817999999999998</v>
      </c>
      <c r="AF1025" s="390">
        <f t="shared" si="195"/>
        <v>21.036999999999999</v>
      </c>
      <c r="AG1025" s="390">
        <f t="shared" si="196"/>
        <v>20.403999999999996</v>
      </c>
      <c r="AH1025" s="390">
        <f t="shared" si="197"/>
        <v>20.315999999999999</v>
      </c>
      <c r="AI1025" s="390">
        <f t="shared" si="198"/>
        <v>20.847999999999999</v>
      </c>
      <c r="AJ1025" s="390">
        <f t="shared" si="199"/>
        <v>20.130999999999997</v>
      </c>
      <c r="AK1025" s="390">
        <f t="shared" si="200"/>
        <v>20.414999999999999</v>
      </c>
      <c r="AL1025" s="390">
        <f t="shared" si="201"/>
        <v>20.524999999999999</v>
      </c>
      <c r="AM1025" s="390">
        <f t="shared" si="202"/>
        <v>20.405999999999999</v>
      </c>
      <c r="AN1025" s="390">
        <f t="shared" si="203"/>
        <v>20</v>
      </c>
      <c r="AO1025" s="390">
        <f t="shared" si="204"/>
        <v>20.902999999999999</v>
      </c>
    </row>
    <row r="1026" spans="1:41" ht="15" customHeight="1" x14ac:dyDescent="0.25">
      <c r="A1026" s="127" t="s">
        <v>2717</v>
      </c>
      <c r="B1026" s="125" t="s">
        <v>2077</v>
      </c>
      <c r="C1026" s="125" t="s">
        <v>4166</v>
      </c>
      <c r="D1026" s="125" t="s">
        <v>2591</v>
      </c>
      <c r="E1026" s="125" t="s">
        <v>2545</v>
      </c>
      <c r="F1026" s="126">
        <v>23.87</v>
      </c>
      <c r="G1026" s="126">
        <v>24.07</v>
      </c>
      <c r="H1026" s="126">
        <v>19.100000000000001</v>
      </c>
      <c r="I1026" s="126"/>
      <c r="J1026" s="317"/>
      <c r="K1026" s="323">
        <f>ROUND(SUMIF('VGT-Bewegungsdaten'!B:B,A1026,'VGT-Bewegungsdaten'!C:C),3)</f>
        <v>0</v>
      </c>
      <c r="L1026" s="324">
        <f>ROUND(SUMIF('VGT-Bewegungsdaten'!B:B,$A1026,'VGT-Bewegungsdaten'!D:D),2)</f>
        <v>0</v>
      </c>
      <c r="N1026" s="376" t="s">
        <v>4930</v>
      </c>
      <c r="O1026" s="376" t="s">
        <v>4940</v>
      </c>
      <c r="P1026" s="326">
        <f>ROUND(SUMIF('AV-Bewegungsdaten'!B:B,A1026,'AV-Bewegungsdaten'!C:C),3)</f>
        <v>0</v>
      </c>
      <c r="Q1026" s="324">
        <f>ROUND(SUMIF('AV-Bewegungsdaten'!B:B,$A1026,'AV-Bewegungsdaten'!D:D),2)</f>
        <v>0</v>
      </c>
      <c r="T1026" s="327"/>
      <c r="U1026" s="326">
        <f>ROUND(SUMIF('DV-Bewegungsdaten'!B:B,Kategorien!A1026,'DV-Bewegungsdaten'!D:D),3)</f>
        <v>0</v>
      </c>
      <c r="V1026" s="324">
        <f>ROUND(SUMIF('DV-Bewegungsdaten'!B:B,Kategorien!A1026,'DV-Bewegungsdaten'!E:E),3)</f>
        <v>0</v>
      </c>
      <c r="AD1026" s="390">
        <f t="shared" si="193"/>
        <v>19.131</v>
      </c>
      <c r="AE1026" s="390">
        <f t="shared" si="194"/>
        <v>19.788</v>
      </c>
      <c r="AF1026" s="390">
        <f t="shared" si="195"/>
        <v>21.007000000000001</v>
      </c>
      <c r="AG1026" s="390">
        <f t="shared" si="196"/>
        <v>20.373999999999999</v>
      </c>
      <c r="AH1026" s="390">
        <f t="shared" si="197"/>
        <v>20.286000000000001</v>
      </c>
      <c r="AI1026" s="390">
        <f t="shared" si="198"/>
        <v>20.818000000000001</v>
      </c>
      <c r="AJ1026" s="390">
        <f t="shared" si="199"/>
        <v>20.100999999999999</v>
      </c>
      <c r="AK1026" s="390">
        <f t="shared" si="200"/>
        <v>20.385000000000002</v>
      </c>
      <c r="AL1026" s="390">
        <f t="shared" si="201"/>
        <v>20.495000000000001</v>
      </c>
      <c r="AM1026" s="390">
        <f t="shared" si="202"/>
        <v>20.376000000000001</v>
      </c>
      <c r="AN1026" s="390">
        <f t="shared" si="203"/>
        <v>19.97</v>
      </c>
      <c r="AO1026" s="390">
        <f t="shared" si="204"/>
        <v>20.873000000000001</v>
      </c>
    </row>
    <row r="1027" spans="1:41" ht="15" customHeight="1" x14ac:dyDescent="0.25">
      <c r="A1027" s="127" t="s">
        <v>3461</v>
      </c>
      <c r="B1027" s="125" t="s">
        <v>2077</v>
      </c>
      <c r="C1027" s="125" t="s">
        <v>4166</v>
      </c>
      <c r="D1027" s="125" t="s">
        <v>3335</v>
      </c>
      <c r="E1027" s="125" t="s">
        <v>3289</v>
      </c>
      <c r="F1027" s="126">
        <v>23.84</v>
      </c>
      <c r="G1027" s="126">
        <v>24.04</v>
      </c>
      <c r="H1027" s="126">
        <v>19.07</v>
      </c>
      <c r="I1027" s="126"/>
      <c r="J1027" s="317"/>
      <c r="K1027" s="323">
        <f>ROUND(SUMIF('VGT-Bewegungsdaten'!B:B,A1027,'VGT-Bewegungsdaten'!C:C),3)</f>
        <v>0</v>
      </c>
      <c r="L1027" s="324">
        <f>ROUND(SUMIF('VGT-Bewegungsdaten'!B:B,$A1027,'VGT-Bewegungsdaten'!D:D),2)</f>
        <v>0</v>
      </c>
      <c r="N1027" s="376" t="s">
        <v>4930</v>
      </c>
      <c r="O1027" s="376" t="s">
        <v>4940</v>
      </c>
      <c r="P1027" s="326">
        <f>ROUND(SUMIF('AV-Bewegungsdaten'!B:B,A1027,'AV-Bewegungsdaten'!C:C),3)</f>
        <v>0</v>
      </c>
      <c r="Q1027" s="324">
        <f>ROUND(SUMIF('AV-Bewegungsdaten'!B:B,$A1027,'AV-Bewegungsdaten'!D:D),2)</f>
        <v>0</v>
      </c>
      <c r="T1027" s="327"/>
      <c r="U1027" s="326">
        <f>ROUND(SUMIF('DV-Bewegungsdaten'!B:B,Kategorien!A1027,'DV-Bewegungsdaten'!D:D),3)</f>
        <v>0</v>
      </c>
      <c r="V1027" s="324">
        <f>ROUND(SUMIF('DV-Bewegungsdaten'!B:B,Kategorien!A1027,'DV-Bewegungsdaten'!E:E),3)</f>
        <v>0</v>
      </c>
      <c r="AD1027" s="390">
        <f t="shared" si="193"/>
        <v>19.100999999999999</v>
      </c>
      <c r="AE1027" s="390">
        <f t="shared" si="194"/>
        <v>19.757999999999999</v>
      </c>
      <c r="AF1027" s="390">
        <f t="shared" si="195"/>
        <v>20.977</v>
      </c>
      <c r="AG1027" s="390">
        <f t="shared" si="196"/>
        <v>20.343999999999998</v>
      </c>
      <c r="AH1027" s="390">
        <f t="shared" si="197"/>
        <v>20.256</v>
      </c>
      <c r="AI1027" s="390">
        <f t="shared" si="198"/>
        <v>20.788</v>
      </c>
      <c r="AJ1027" s="390">
        <f t="shared" si="199"/>
        <v>20.070999999999998</v>
      </c>
      <c r="AK1027" s="390">
        <f t="shared" si="200"/>
        <v>20.355</v>
      </c>
      <c r="AL1027" s="390">
        <f t="shared" si="201"/>
        <v>20.465</v>
      </c>
      <c r="AM1027" s="390">
        <f t="shared" si="202"/>
        <v>20.346</v>
      </c>
      <c r="AN1027" s="390">
        <f t="shared" si="203"/>
        <v>19.939999999999998</v>
      </c>
      <c r="AO1027" s="390">
        <f t="shared" si="204"/>
        <v>20.843</v>
      </c>
    </row>
    <row r="1028" spans="1:41" ht="15" customHeight="1" x14ac:dyDescent="0.25">
      <c r="A1028" s="127" t="s">
        <v>4224</v>
      </c>
      <c r="B1028" s="125" t="s">
        <v>2077</v>
      </c>
      <c r="C1028" s="125" t="s">
        <v>4166</v>
      </c>
      <c r="D1028" s="125" t="s">
        <v>4097</v>
      </c>
      <c r="E1028" s="125" t="s">
        <v>4051</v>
      </c>
      <c r="F1028" s="126">
        <v>23.810000000000002</v>
      </c>
      <c r="G1028" s="126">
        <v>24.01</v>
      </c>
      <c r="H1028" s="126">
        <v>19.05</v>
      </c>
      <c r="I1028" s="126"/>
      <c r="J1028" s="317"/>
      <c r="K1028" s="323">
        <f>ROUND(SUMIF('VGT-Bewegungsdaten'!B:B,A1028,'VGT-Bewegungsdaten'!C:C),3)</f>
        <v>0</v>
      </c>
      <c r="L1028" s="324">
        <f>ROUND(SUMIF('VGT-Bewegungsdaten'!B:B,$A1028,'VGT-Bewegungsdaten'!D:D),2)</f>
        <v>0</v>
      </c>
      <c r="N1028" s="376" t="s">
        <v>4930</v>
      </c>
      <c r="O1028" s="376" t="s">
        <v>4940</v>
      </c>
      <c r="P1028" s="326">
        <f>ROUND(SUMIF('AV-Bewegungsdaten'!B:B,A1028,'AV-Bewegungsdaten'!C:C),3)</f>
        <v>0</v>
      </c>
      <c r="Q1028" s="324">
        <f>ROUND(SUMIF('AV-Bewegungsdaten'!B:B,$A1028,'AV-Bewegungsdaten'!D:D),2)</f>
        <v>0</v>
      </c>
      <c r="T1028" s="327"/>
      <c r="U1028" s="326">
        <f>ROUND(SUMIF('DV-Bewegungsdaten'!B:B,Kategorien!A1028,'DV-Bewegungsdaten'!D:D),3)</f>
        <v>0</v>
      </c>
      <c r="V1028" s="324">
        <f>ROUND(SUMIF('DV-Bewegungsdaten'!B:B,Kategorien!A1028,'DV-Bewegungsdaten'!E:E),3)</f>
        <v>0</v>
      </c>
      <c r="AD1028" s="390">
        <f t="shared" si="193"/>
        <v>19.071000000000002</v>
      </c>
      <c r="AE1028" s="390">
        <f t="shared" si="194"/>
        <v>19.728000000000002</v>
      </c>
      <c r="AF1028" s="390">
        <f t="shared" si="195"/>
        <v>20.947000000000003</v>
      </c>
      <c r="AG1028" s="390">
        <f t="shared" si="196"/>
        <v>20.314</v>
      </c>
      <c r="AH1028" s="390">
        <f t="shared" si="197"/>
        <v>20.226000000000003</v>
      </c>
      <c r="AI1028" s="390">
        <f t="shared" si="198"/>
        <v>20.758000000000003</v>
      </c>
      <c r="AJ1028" s="390">
        <f t="shared" si="199"/>
        <v>20.041</v>
      </c>
      <c r="AK1028" s="390">
        <f t="shared" si="200"/>
        <v>20.325000000000003</v>
      </c>
      <c r="AL1028" s="390">
        <f t="shared" si="201"/>
        <v>20.435000000000002</v>
      </c>
      <c r="AM1028" s="390">
        <f t="shared" si="202"/>
        <v>20.316000000000003</v>
      </c>
      <c r="AN1028" s="390">
        <f t="shared" si="203"/>
        <v>19.910000000000004</v>
      </c>
      <c r="AO1028" s="390">
        <f t="shared" si="204"/>
        <v>20.813000000000002</v>
      </c>
    </row>
    <row r="1029" spans="1:41" ht="15" customHeight="1" x14ac:dyDescent="0.25">
      <c r="A1029" s="127" t="s">
        <v>2474</v>
      </c>
      <c r="B1029" s="125" t="s">
        <v>2077</v>
      </c>
      <c r="C1029" s="125" t="s">
        <v>4166</v>
      </c>
      <c r="D1029" s="125" t="s">
        <v>2475</v>
      </c>
      <c r="E1029" s="125" t="s">
        <v>2452</v>
      </c>
      <c r="F1029" s="126">
        <v>11.9</v>
      </c>
      <c r="G1029" s="126">
        <v>12.1</v>
      </c>
      <c r="H1029" s="126">
        <v>9.52</v>
      </c>
      <c r="I1029" s="126"/>
      <c r="J1029" s="317"/>
      <c r="K1029" s="323">
        <f>ROUND(SUMIF('VGT-Bewegungsdaten'!B:B,A1029,'VGT-Bewegungsdaten'!C:C),3)</f>
        <v>0</v>
      </c>
      <c r="L1029" s="324">
        <f>ROUND(SUMIF('VGT-Bewegungsdaten'!B:B,$A1029,'VGT-Bewegungsdaten'!D:D),2)</f>
        <v>0</v>
      </c>
      <c r="N1029" s="376" t="s">
        <v>4930</v>
      </c>
      <c r="O1029" s="376" t="s">
        <v>4940</v>
      </c>
      <c r="P1029" s="326">
        <f>ROUND(SUMIF('AV-Bewegungsdaten'!B:B,A1029,'AV-Bewegungsdaten'!C:C),3)</f>
        <v>0</v>
      </c>
      <c r="Q1029" s="324">
        <f>ROUND(SUMIF('AV-Bewegungsdaten'!B:B,$A1029,'AV-Bewegungsdaten'!D:D),2)</f>
        <v>0</v>
      </c>
      <c r="T1029" s="327"/>
      <c r="U1029" s="326">
        <f>ROUND(SUMIF('DV-Bewegungsdaten'!B:B,Kategorien!A1029,'DV-Bewegungsdaten'!D:D),3)</f>
        <v>0</v>
      </c>
      <c r="V1029" s="324">
        <f>ROUND(SUMIF('DV-Bewegungsdaten'!B:B,Kategorien!A1029,'DV-Bewegungsdaten'!E:E),3)</f>
        <v>0</v>
      </c>
      <c r="AD1029" s="390">
        <f t="shared" si="193"/>
        <v>7.1609999999999996</v>
      </c>
      <c r="AE1029" s="390">
        <f t="shared" si="194"/>
        <v>7.8179999999999996</v>
      </c>
      <c r="AF1029" s="390">
        <f t="shared" si="195"/>
        <v>9.036999999999999</v>
      </c>
      <c r="AG1029" s="390">
        <f t="shared" si="196"/>
        <v>8.4039999999999999</v>
      </c>
      <c r="AH1029" s="390">
        <f t="shared" si="197"/>
        <v>8.3159999999999989</v>
      </c>
      <c r="AI1029" s="390">
        <f t="shared" si="198"/>
        <v>8.847999999999999</v>
      </c>
      <c r="AJ1029" s="390">
        <f t="shared" si="199"/>
        <v>8.1310000000000002</v>
      </c>
      <c r="AK1029" s="390">
        <f t="shared" si="200"/>
        <v>8.4149999999999991</v>
      </c>
      <c r="AL1029" s="390">
        <f t="shared" si="201"/>
        <v>8.5249999999999986</v>
      </c>
      <c r="AM1029" s="390">
        <f t="shared" si="202"/>
        <v>8.4059999999999988</v>
      </c>
      <c r="AN1029" s="390">
        <f t="shared" si="203"/>
        <v>8</v>
      </c>
      <c r="AO1029" s="390">
        <f t="shared" si="204"/>
        <v>8.9029999999999987</v>
      </c>
    </row>
    <row r="1030" spans="1:41" ht="15" customHeight="1" x14ac:dyDescent="0.25">
      <c r="A1030" s="127" t="s">
        <v>2476</v>
      </c>
      <c r="B1030" s="125" t="s">
        <v>2077</v>
      </c>
      <c r="C1030" s="125" t="s">
        <v>4166</v>
      </c>
      <c r="D1030" s="125" t="s">
        <v>1808</v>
      </c>
      <c r="E1030" s="125" t="s">
        <v>2455</v>
      </c>
      <c r="F1030" s="126">
        <v>13.9</v>
      </c>
      <c r="G1030" s="126">
        <v>14.1</v>
      </c>
      <c r="H1030" s="126">
        <v>11.12</v>
      </c>
      <c r="I1030" s="126"/>
      <c r="J1030" s="317"/>
      <c r="K1030" s="323">
        <f>ROUND(SUMIF('VGT-Bewegungsdaten'!B:B,A1030,'VGT-Bewegungsdaten'!C:C),3)</f>
        <v>0</v>
      </c>
      <c r="L1030" s="324">
        <f>ROUND(SUMIF('VGT-Bewegungsdaten'!B:B,$A1030,'VGT-Bewegungsdaten'!D:D),2)</f>
        <v>0</v>
      </c>
      <c r="N1030" s="376" t="s">
        <v>4930</v>
      </c>
      <c r="O1030" s="376" t="s">
        <v>4940</v>
      </c>
      <c r="P1030" s="326">
        <f>ROUND(SUMIF('AV-Bewegungsdaten'!B:B,A1030,'AV-Bewegungsdaten'!C:C),3)</f>
        <v>0</v>
      </c>
      <c r="Q1030" s="324">
        <f>ROUND(SUMIF('AV-Bewegungsdaten'!B:B,$A1030,'AV-Bewegungsdaten'!D:D),2)</f>
        <v>0</v>
      </c>
      <c r="T1030" s="327"/>
      <c r="U1030" s="326">
        <f>ROUND(SUMIF('DV-Bewegungsdaten'!B:B,Kategorien!A1030,'DV-Bewegungsdaten'!D:D),3)</f>
        <v>0</v>
      </c>
      <c r="V1030" s="324">
        <f>ROUND(SUMIF('DV-Bewegungsdaten'!B:B,Kategorien!A1030,'DV-Bewegungsdaten'!E:E),3)</f>
        <v>0</v>
      </c>
      <c r="AD1030" s="390">
        <f t="shared" si="193"/>
        <v>9.1609999999999996</v>
      </c>
      <c r="AE1030" s="390">
        <f t="shared" si="194"/>
        <v>9.8179999999999996</v>
      </c>
      <c r="AF1030" s="390">
        <f t="shared" si="195"/>
        <v>11.036999999999999</v>
      </c>
      <c r="AG1030" s="390">
        <f t="shared" si="196"/>
        <v>10.404</v>
      </c>
      <c r="AH1030" s="390">
        <f t="shared" si="197"/>
        <v>10.315999999999999</v>
      </c>
      <c r="AI1030" s="390">
        <f t="shared" si="198"/>
        <v>10.847999999999999</v>
      </c>
      <c r="AJ1030" s="390">
        <f t="shared" si="199"/>
        <v>10.131</v>
      </c>
      <c r="AK1030" s="390">
        <f t="shared" si="200"/>
        <v>10.414999999999999</v>
      </c>
      <c r="AL1030" s="390">
        <f t="shared" si="201"/>
        <v>10.524999999999999</v>
      </c>
      <c r="AM1030" s="390">
        <f t="shared" si="202"/>
        <v>10.405999999999999</v>
      </c>
      <c r="AN1030" s="390">
        <f t="shared" si="203"/>
        <v>10</v>
      </c>
      <c r="AO1030" s="390">
        <f t="shared" si="204"/>
        <v>10.902999999999999</v>
      </c>
    </row>
    <row r="1031" spans="1:41" ht="15" customHeight="1" x14ac:dyDescent="0.25">
      <c r="A1031" s="127" t="s">
        <v>1809</v>
      </c>
      <c r="B1031" s="125" t="s">
        <v>2077</v>
      </c>
      <c r="C1031" s="125" t="s">
        <v>4166</v>
      </c>
      <c r="D1031" s="125" t="s">
        <v>1810</v>
      </c>
      <c r="E1031" s="125" t="s">
        <v>1538</v>
      </c>
      <c r="F1031" s="126">
        <v>14.9</v>
      </c>
      <c r="G1031" s="126">
        <v>15.1</v>
      </c>
      <c r="H1031" s="126">
        <v>11.92</v>
      </c>
      <c r="I1031" s="126"/>
      <c r="J1031" s="317"/>
      <c r="K1031" s="323">
        <f>ROUND(SUMIF('VGT-Bewegungsdaten'!B:B,A1031,'VGT-Bewegungsdaten'!C:C),3)</f>
        <v>0</v>
      </c>
      <c r="L1031" s="324">
        <f>ROUND(SUMIF('VGT-Bewegungsdaten'!B:B,$A1031,'VGT-Bewegungsdaten'!D:D),2)</f>
        <v>0</v>
      </c>
      <c r="N1031" s="376" t="s">
        <v>4930</v>
      </c>
      <c r="O1031" s="376" t="s">
        <v>4940</v>
      </c>
      <c r="P1031" s="326">
        <f>ROUND(SUMIF('AV-Bewegungsdaten'!B:B,A1031,'AV-Bewegungsdaten'!C:C),3)</f>
        <v>0</v>
      </c>
      <c r="Q1031" s="324">
        <f>ROUND(SUMIF('AV-Bewegungsdaten'!B:B,$A1031,'AV-Bewegungsdaten'!D:D),2)</f>
        <v>0</v>
      </c>
      <c r="T1031" s="327"/>
      <c r="U1031" s="326">
        <f>ROUND(SUMIF('DV-Bewegungsdaten'!B:B,Kategorien!A1031,'DV-Bewegungsdaten'!D:D),3)</f>
        <v>0</v>
      </c>
      <c r="V1031" s="324">
        <f>ROUND(SUMIF('DV-Bewegungsdaten'!B:B,Kategorien!A1031,'DV-Bewegungsdaten'!E:E),3)</f>
        <v>0</v>
      </c>
      <c r="AD1031" s="390">
        <f t="shared" si="193"/>
        <v>10.161</v>
      </c>
      <c r="AE1031" s="390">
        <f t="shared" si="194"/>
        <v>10.818</v>
      </c>
      <c r="AF1031" s="390">
        <f t="shared" si="195"/>
        <v>12.036999999999999</v>
      </c>
      <c r="AG1031" s="390">
        <f t="shared" si="196"/>
        <v>11.404</v>
      </c>
      <c r="AH1031" s="390">
        <f t="shared" si="197"/>
        <v>11.315999999999999</v>
      </c>
      <c r="AI1031" s="390">
        <f t="shared" si="198"/>
        <v>11.847999999999999</v>
      </c>
      <c r="AJ1031" s="390">
        <f t="shared" si="199"/>
        <v>11.131</v>
      </c>
      <c r="AK1031" s="390">
        <f t="shared" si="200"/>
        <v>11.414999999999999</v>
      </c>
      <c r="AL1031" s="390">
        <f t="shared" si="201"/>
        <v>11.524999999999999</v>
      </c>
      <c r="AM1031" s="390">
        <f t="shared" si="202"/>
        <v>11.405999999999999</v>
      </c>
      <c r="AN1031" s="390">
        <f t="shared" si="203"/>
        <v>11</v>
      </c>
      <c r="AO1031" s="390">
        <f t="shared" si="204"/>
        <v>11.902999999999999</v>
      </c>
    </row>
    <row r="1032" spans="1:41" ht="15" customHeight="1" x14ac:dyDescent="0.25">
      <c r="A1032" s="127" t="s">
        <v>1811</v>
      </c>
      <c r="B1032" s="125" t="s">
        <v>2077</v>
      </c>
      <c r="C1032" s="125" t="s">
        <v>4166</v>
      </c>
      <c r="D1032" s="125" t="s">
        <v>1812</v>
      </c>
      <c r="E1032" s="125" t="s">
        <v>1541</v>
      </c>
      <c r="F1032" s="126">
        <v>14.9</v>
      </c>
      <c r="G1032" s="126">
        <v>15.1</v>
      </c>
      <c r="H1032" s="126">
        <v>11.92</v>
      </c>
      <c r="I1032" s="126"/>
      <c r="J1032" s="317"/>
      <c r="K1032" s="323">
        <f>ROUND(SUMIF('VGT-Bewegungsdaten'!B:B,A1032,'VGT-Bewegungsdaten'!C:C),3)</f>
        <v>0</v>
      </c>
      <c r="L1032" s="324">
        <f>ROUND(SUMIF('VGT-Bewegungsdaten'!B:B,$A1032,'VGT-Bewegungsdaten'!D:D),2)</f>
        <v>0</v>
      </c>
      <c r="N1032" s="376" t="s">
        <v>4930</v>
      </c>
      <c r="O1032" s="376" t="s">
        <v>4940</v>
      </c>
      <c r="P1032" s="326">
        <f>ROUND(SUMIF('AV-Bewegungsdaten'!B:B,A1032,'AV-Bewegungsdaten'!C:C),3)</f>
        <v>0</v>
      </c>
      <c r="Q1032" s="324">
        <f>ROUND(SUMIF('AV-Bewegungsdaten'!B:B,$A1032,'AV-Bewegungsdaten'!D:D),2)</f>
        <v>0</v>
      </c>
      <c r="T1032" s="327"/>
      <c r="U1032" s="326">
        <f>ROUND(SUMIF('DV-Bewegungsdaten'!B:B,Kategorien!A1032,'DV-Bewegungsdaten'!D:D),3)</f>
        <v>0</v>
      </c>
      <c r="V1032" s="324">
        <f>ROUND(SUMIF('DV-Bewegungsdaten'!B:B,Kategorien!A1032,'DV-Bewegungsdaten'!E:E),3)</f>
        <v>0</v>
      </c>
      <c r="AD1032" s="390">
        <f t="shared" si="193"/>
        <v>10.161</v>
      </c>
      <c r="AE1032" s="390">
        <f t="shared" si="194"/>
        <v>10.818</v>
      </c>
      <c r="AF1032" s="390">
        <f t="shared" si="195"/>
        <v>12.036999999999999</v>
      </c>
      <c r="AG1032" s="390">
        <f t="shared" si="196"/>
        <v>11.404</v>
      </c>
      <c r="AH1032" s="390">
        <f t="shared" si="197"/>
        <v>11.315999999999999</v>
      </c>
      <c r="AI1032" s="390">
        <f t="shared" si="198"/>
        <v>11.847999999999999</v>
      </c>
      <c r="AJ1032" s="390">
        <f t="shared" si="199"/>
        <v>11.131</v>
      </c>
      <c r="AK1032" s="390">
        <f t="shared" si="200"/>
        <v>11.414999999999999</v>
      </c>
      <c r="AL1032" s="390">
        <f t="shared" si="201"/>
        <v>11.524999999999999</v>
      </c>
      <c r="AM1032" s="390">
        <f t="shared" si="202"/>
        <v>11.405999999999999</v>
      </c>
      <c r="AN1032" s="390">
        <f t="shared" si="203"/>
        <v>11</v>
      </c>
      <c r="AO1032" s="390">
        <f t="shared" si="204"/>
        <v>11.902999999999999</v>
      </c>
    </row>
    <row r="1033" spans="1:41" ht="15" customHeight="1" x14ac:dyDescent="0.25">
      <c r="A1033" s="127" t="s">
        <v>2718</v>
      </c>
      <c r="B1033" s="125" t="s">
        <v>2077</v>
      </c>
      <c r="C1033" s="125" t="s">
        <v>4166</v>
      </c>
      <c r="D1033" s="125" t="s">
        <v>2719</v>
      </c>
      <c r="E1033" s="125" t="s">
        <v>2545</v>
      </c>
      <c r="F1033" s="126">
        <v>14.870000000000001</v>
      </c>
      <c r="G1033" s="126">
        <v>15.07</v>
      </c>
      <c r="H1033" s="126">
        <v>11.9</v>
      </c>
      <c r="I1033" s="126"/>
      <c r="J1033" s="317"/>
      <c r="K1033" s="323">
        <f>ROUND(SUMIF('VGT-Bewegungsdaten'!B:B,A1033,'VGT-Bewegungsdaten'!C:C),3)</f>
        <v>0</v>
      </c>
      <c r="L1033" s="324">
        <f>ROUND(SUMIF('VGT-Bewegungsdaten'!B:B,$A1033,'VGT-Bewegungsdaten'!D:D),2)</f>
        <v>0</v>
      </c>
      <c r="N1033" s="376" t="s">
        <v>4930</v>
      </c>
      <c r="O1033" s="376" t="s">
        <v>4940</v>
      </c>
      <c r="P1033" s="326">
        <f>ROUND(SUMIF('AV-Bewegungsdaten'!B:B,A1033,'AV-Bewegungsdaten'!C:C),3)</f>
        <v>0</v>
      </c>
      <c r="Q1033" s="324">
        <f>ROUND(SUMIF('AV-Bewegungsdaten'!B:B,$A1033,'AV-Bewegungsdaten'!D:D),2)</f>
        <v>0</v>
      </c>
      <c r="T1033" s="327"/>
      <c r="U1033" s="326">
        <f>ROUND(SUMIF('DV-Bewegungsdaten'!B:B,Kategorien!A1033,'DV-Bewegungsdaten'!D:D),3)</f>
        <v>0</v>
      </c>
      <c r="V1033" s="324">
        <f>ROUND(SUMIF('DV-Bewegungsdaten'!B:B,Kategorien!A1033,'DV-Bewegungsdaten'!E:E),3)</f>
        <v>0</v>
      </c>
      <c r="AD1033" s="390">
        <f t="shared" si="193"/>
        <v>10.131</v>
      </c>
      <c r="AE1033" s="390">
        <f t="shared" si="194"/>
        <v>10.788</v>
      </c>
      <c r="AF1033" s="390">
        <f t="shared" si="195"/>
        <v>12.007</v>
      </c>
      <c r="AG1033" s="390">
        <f t="shared" si="196"/>
        <v>11.374000000000001</v>
      </c>
      <c r="AH1033" s="390">
        <f t="shared" si="197"/>
        <v>11.286000000000001</v>
      </c>
      <c r="AI1033" s="390">
        <f t="shared" si="198"/>
        <v>11.818000000000001</v>
      </c>
      <c r="AJ1033" s="390">
        <f t="shared" si="199"/>
        <v>11.101000000000001</v>
      </c>
      <c r="AK1033" s="390">
        <f t="shared" si="200"/>
        <v>11.385</v>
      </c>
      <c r="AL1033" s="390">
        <f t="shared" si="201"/>
        <v>11.495000000000001</v>
      </c>
      <c r="AM1033" s="390">
        <f t="shared" si="202"/>
        <v>11.376000000000001</v>
      </c>
      <c r="AN1033" s="390">
        <f t="shared" si="203"/>
        <v>10.97</v>
      </c>
      <c r="AO1033" s="390">
        <f t="shared" si="204"/>
        <v>11.873000000000001</v>
      </c>
    </row>
    <row r="1034" spans="1:41" ht="15" customHeight="1" x14ac:dyDescent="0.25">
      <c r="A1034" s="127" t="s">
        <v>3462</v>
      </c>
      <c r="B1034" s="125" t="s">
        <v>2077</v>
      </c>
      <c r="C1034" s="125" t="s">
        <v>4166</v>
      </c>
      <c r="D1034" s="125" t="s">
        <v>3463</v>
      </c>
      <c r="E1034" s="125" t="s">
        <v>3289</v>
      </c>
      <c r="F1034" s="126">
        <v>14.84</v>
      </c>
      <c r="G1034" s="126">
        <v>15.04</v>
      </c>
      <c r="H1034" s="126">
        <v>11.87</v>
      </c>
      <c r="I1034" s="126"/>
      <c r="J1034" s="317"/>
      <c r="K1034" s="323">
        <f>ROUND(SUMIF('VGT-Bewegungsdaten'!B:B,A1034,'VGT-Bewegungsdaten'!C:C),3)</f>
        <v>0</v>
      </c>
      <c r="L1034" s="324">
        <f>ROUND(SUMIF('VGT-Bewegungsdaten'!B:B,$A1034,'VGT-Bewegungsdaten'!D:D),2)</f>
        <v>0</v>
      </c>
      <c r="N1034" s="376" t="s">
        <v>4930</v>
      </c>
      <c r="O1034" s="376" t="s">
        <v>4940</v>
      </c>
      <c r="P1034" s="326">
        <f>ROUND(SUMIF('AV-Bewegungsdaten'!B:B,A1034,'AV-Bewegungsdaten'!C:C),3)</f>
        <v>0</v>
      </c>
      <c r="Q1034" s="324">
        <f>ROUND(SUMIF('AV-Bewegungsdaten'!B:B,$A1034,'AV-Bewegungsdaten'!D:D),2)</f>
        <v>0</v>
      </c>
      <c r="T1034" s="327"/>
      <c r="U1034" s="326">
        <f>ROUND(SUMIF('DV-Bewegungsdaten'!B:B,Kategorien!A1034,'DV-Bewegungsdaten'!D:D),3)</f>
        <v>0</v>
      </c>
      <c r="V1034" s="324">
        <f>ROUND(SUMIF('DV-Bewegungsdaten'!B:B,Kategorien!A1034,'DV-Bewegungsdaten'!E:E),3)</f>
        <v>0</v>
      </c>
      <c r="AD1034" s="390">
        <f t="shared" si="193"/>
        <v>10.100999999999999</v>
      </c>
      <c r="AE1034" s="390">
        <f t="shared" si="194"/>
        <v>10.757999999999999</v>
      </c>
      <c r="AF1034" s="390">
        <f t="shared" si="195"/>
        <v>11.976999999999999</v>
      </c>
      <c r="AG1034" s="390">
        <f t="shared" si="196"/>
        <v>11.343999999999999</v>
      </c>
      <c r="AH1034" s="390">
        <f t="shared" si="197"/>
        <v>11.256</v>
      </c>
      <c r="AI1034" s="390">
        <f t="shared" si="198"/>
        <v>11.788</v>
      </c>
      <c r="AJ1034" s="390">
        <f t="shared" si="199"/>
        <v>11.071</v>
      </c>
      <c r="AK1034" s="390">
        <f t="shared" si="200"/>
        <v>11.354999999999999</v>
      </c>
      <c r="AL1034" s="390">
        <f t="shared" si="201"/>
        <v>11.465</v>
      </c>
      <c r="AM1034" s="390">
        <f t="shared" si="202"/>
        <v>11.346</v>
      </c>
      <c r="AN1034" s="390">
        <f t="shared" si="203"/>
        <v>10.94</v>
      </c>
      <c r="AO1034" s="390">
        <f t="shared" si="204"/>
        <v>11.843</v>
      </c>
    </row>
    <row r="1035" spans="1:41" ht="15" customHeight="1" x14ac:dyDescent="0.25">
      <c r="A1035" s="127" t="s">
        <v>4225</v>
      </c>
      <c r="B1035" s="125" t="s">
        <v>2077</v>
      </c>
      <c r="C1035" s="125" t="s">
        <v>4166</v>
      </c>
      <c r="D1035" s="125" t="s">
        <v>4226</v>
      </c>
      <c r="E1035" s="125" t="s">
        <v>4051</v>
      </c>
      <c r="F1035" s="126">
        <v>14.81</v>
      </c>
      <c r="G1035" s="126">
        <v>15.01</v>
      </c>
      <c r="H1035" s="126">
        <v>11.85</v>
      </c>
      <c r="I1035" s="126"/>
      <c r="J1035" s="317"/>
      <c r="K1035" s="323">
        <f>ROUND(SUMIF('VGT-Bewegungsdaten'!B:B,A1035,'VGT-Bewegungsdaten'!C:C),3)</f>
        <v>0</v>
      </c>
      <c r="L1035" s="324">
        <f>ROUND(SUMIF('VGT-Bewegungsdaten'!B:B,$A1035,'VGT-Bewegungsdaten'!D:D),2)</f>
        <v>0</v>
      </c>
      <c r="N1035" s="376" t="s">
        <v>4930</v>
      </c>
      <c r="O1035" s="376" t="s">
        <v>4940</v>
      </c>
      <c r="P1035" s="326">
        <f>ROUND(SUMIF('AV-Bewegungsdaten'!B:B,A1035,'AV-Bewegungsdaten'!C:C),3)</f>
        <v>0</v>
      </c>
      <c r="Q1035" s="324">
        <f>ROUND(SUMIF('AV-Bewegungsdaten'!B:B,$A1035,'AV-Bewegungsdaten'!D:D),2)</f>
        <v>0</v>
      </c>
      <c r="T1035" s="327"/>
      <c r="U1035" s="326">
        <f>ROUND(SUMIF('DV-Bewegungsdaten'!B:B,Kategorien!A1035,'DV-Bewegungsdaten'!D:D),3)</f>
        <v>0</v>
      </c>
      <c r="V1035" s="324">
        <f>ROUND(SUMIF('DV-Bewegungsdaten'!B:B,Kategorien!A1035,'DV-Bewegungsdaten'!E:E),3)</f>
        <v>0</v>
      </c>
      <c r="AD1035" s="390">
        <f t="shared" si="193"/>
        <v>10.071</v>
      </c>
      <c r="AE1035" s="390">
        <f t="shared" si="194"/>
        <v>10.728</v>
      </c>
      <c r="AF1035" s="390">
        <f t="shared" si="195"/>
        <v>11.946999999999999</v>
      </c>
      <c r="AG1035" s="390">
        <f t="shared" si="196"/>
        <v>11.314</v>
      </c>
      <c r="AH1035" s="390">
        <f t="shared" si="197"/>
        <v>11.225999999999999</v>
      </c>
      <c r="AI1035" s="390">
        <f t="shared" si="198"/>
        <v>11.757999999999999</v>
      </c>
      <c r="AJ1035" s="390">
        <f t="shared" si="199"/>
        <v>11.041</v>
      </c>
      <c r="AK1035" s="390">
        <f t="shared" si="200"/>
        <v>11.324999999999999</v>
      </c>
      <c r="AL1035" s="390">
        <f t="shared" si="201"/>
        <v>11.434999999999999</v>
      </c>
      <c r="AM1035" s="390">
        <f t="shared" si="202"/>
        <v>11.315999999999999</v>
      </c>
      <c r="AN1035" s="390">
        <f t="shared" si="203"/>
        <v>10.91</v>
      </c>
      <c r="AO1035" s="390">
        <f t="shared" si="204"/>
        <v>11.812999999999999</v>
      </c>
    </row>
    <row r="1036" spans="1:41" ht="15" customHeight="1" x14ac:dyDescent="0.25">
      <c r="A1036" s="127" t="s">
        <v>1813</v>
      </c>
      <c r="B1036" s="125" t="s">
        <v>2077</v>
      </c>
      <c r="C1036" s="125" t="s">
        <v>4166</v>
      </c>
      <c r="D1036" s="125" t="s">
        <v>1814</v>
      </c>
      <c r="E1036" s="125" t="s">
        <v>2452</v>
      </c>
      <c r="F1036" s="126">
        <v>12.9</v>
      </c>
      <c r="G1036" s="126">
        <v>13.1</v>
      </c>
      <c r="H1036" s="126">
        <v>10.32</v>
      </c>
      <c r="I1036" s="126"/>
      <c r="J1036" s="317"/>
      <c r="K1036" s="323">
        <f>ROUND(SUMIF('VGT-Bewegungsdaten'!B:B,A1036,'VGT-Bewegungsdaten'!C:C),3)</f>
        <v>0</v>
      </c>
      <c r="L1036" s="324">
        <f>ROUND(SUMIF('VGT-Bewegungsdaten'!B:B,$A1036,'VGT-Bewegungsdaten'!D:D),2)</f>
        <v>0</v>
      </c>
      <c r="N1036" s="376" t="s">
        <v>4930</v>
      </c>
      <c r="O1036" s="376" t="s">
        <v>4940</v>
      </c>
      <c r="P1036" s="326">
        <f>ROUND(SUMIF('AV-Bewegungsdaten'!B:B,A1036,'AV-Bewegungsdaten'!C:C),3)</f>
        <v>0</v>
      </c>
      <c r="Q1036" s="324">
        <f>ROUND(SUMIF('AV-Bewegungsdaten'!B:B,$A1036,'AV-Bewegungsdaten'!D:D),2)</f>
        <v>0</v>
      </c>
      <c r="T1036" s="327"/>
      <c r="U1036" s="326">
        <f>ROUND(SUMIF('DV-Bewegungsdaten'!B:B,Kategorien!A1036,'DV-Bewegungsdaten'!D:D),3)</f>
        <v>0</v>
      </c>
      <c r="V1036" s="324">
        <f>ROUND(SUMIF('DV-Bewegungsdaten'!B:B,Kategorien!A1036,'DV-Bewegungsdaten'!E:E),3)</f>
        <v>0</v>
      </c>
      <c r="AD1036" s="390">
        <f t="shared" si="193"/>
        <v>8.1609999999999996</v>
      </c>
      <c r="AE1036" s="390">
        <f t="shared" si="194"/>
        <v>8.8179999999999996</v>
      </c>
      <c r="AF1036" s="390">
        <f t="shared" si="195"/>
        <v>10.036999999999999</v>
      </c>
      <c r="AG1036" s="390">
        <f t="shared" si="196"/>
        <v>9.4039999999999999</v>
      </c>
      <c r="AH1036" s="390">
        <f t="shared" si="197"/>
        <v>9.3159999999999989</v>
      </c>
      <c r="AI1036" s="390">
        <f t="shared" si="198"/>
        <v>9.847999999999999</v>
      </c>
      <c r="AJ1036" s="390">
        <f t="shared" si="199"/>
        <v>9.1310000000000002</v>
      </c>
      <c r="AK1036" s="390">
        <f t="shared" si="200"/>
        <v>9.4149999999999991</v>
      </c>
      <c r="AL1036" s="390">
        <f t="shared" si="201"/>
        <v>9.5249999999999986</v>
      </c>
      <c r="AM1036" s="390">
        <f t="shared" si="202"/>
        <v>9.4059999999999988</v>
      </c>
      <c r="AN1036" s="390">
        <f t="shared" si="203"/>
        <v>9</v>
      </c>
      <c r="AO1036" s="390">
        <f t="shared" si="204"/>
        <v>9.9029999999999987</v>
      </c>
    </row>
    <row r="1037" spans="1:41" ht="15" customHeight="1" x14ac:dyDescent="0.25">
      <c r="A1037" s="127" t="s">
        <v>1815</v>
      </c>
      <c r="B1037" s="125" t="s">
        <v>2077</v>
      </c>
      <c r="C1037" s="125" t="s">
        <v>4166</v>
      </c>
      <c r="D1037" s="125" t="s">
        <v>1816</v>
      </c>
      <c r="E1037" s="125" t="s">
        <v>2455</v>
      </c>
      <c r="F1037" s="126">
        <v>14.9</v>
      </c>
      <c r="G1037" s="126">
        <v>15.1</v>
      </c>
      <c r="H1037" s="126">
        <v>11.92</v>
      </c>
      <c r="I1037" s="126"/>
      <c r="J1037" s="317"/>
      <c r="K1037" s="323">
        <f>ROUND(SUMIF('VGT-Bewegungsdaten'!B:B,A1037,'VGT-Bewegungsdaten'!C:C),3)</f>
        <v>0</v>
      </c>
      <c r="L1037" s="324">
        <f>ROUND(SUMIF('VGT-Bewegungsdaten'!B:B,$A1037,'VGT-Bewegungsdaten'!D:D),2)</f>
        <v>0</v>
      </c>
      <c r="N1037" s="376" t="s">
        <v>4930</v>
      </c>
      <c r="O1037" s="376" t="s">
        <v>4940</v>
      </c>
      <c r="P1037" s="326">
        <f>ROUND(SUMIF('AV-Bewegungsdaten'!B:B,A1037,'AV-Bewegungsdaten'!C:C),3)</f>
        <v>0</v>
      </c>
      <c r="Q1037" s="324">
        <f>ROUND(SUMIF('AV-Bewegungsdaten'!B:B,$A1037,'AV-Bewegungsdaten'!D:D),2)</f>
        <v>0</v>
      </c>
      <c r="T1037" s="327"/>
      <c r="U1037" s="326">
        <f>ROUND(SUMIF('DV-Bewegungsdaten'!B:B,Kategorien!A1037,'DV-Bewegungsdaten'!D:D),3)</f>
        <v>0</v>
      </c>
      <c r="V1037" s="324">
        <f>ROUND(SUMIF('DV-Bewegungsdaten'!B:B,Kategorien!A1037,'DV-Bewegungsdaten'!E:E),3)</f>
        <v>0</v>
      </c>
      <c r="AD1037" s="390">
        <f t="shared" si="193"/>
        <v>10.161</v>
      </c>
      <c r="AE1037" s="390">
        <f t="shared" si="194"/>
        <v>10.818</v>
      </c>
      <c r="AF1037" s="390">
        <f t="shared" si="195"/>
        <v>12.036999999999999</v>
      </c>
      <c r="AG1037" s="390">
        <f t="shared" si="196"/>
        <v>11.404</v>
      </c>
      <c r="AH1037" s="390">
        <f t="shared" si="197"/>
        <v>11.315999999999999</v>
      </c>
      <c r="AI1037" s="390">
        <f t="shared" si="198"/>
        <v>11.847999999999999</v>
      </c>
      <c r="AJ1037" s="390">
        <f t="shared" si="199"/>
        <v>11.131</v>
      </c>
      <c r="AK1037" s="390">
        <f t="shared" si="200"/>
        <v>11.414999999999999</v>
      </c>
      <c r="AL1037" s="390">
        <f t="shared" si="201"/>
        <v>11.524999999999999</v>
      </c>
      <c r="AM1037" s="390">
        <f t="shared" si="202"/>
        <v>11.405999999999999</v>
      </c>
      <c r="AN1037" s="390">
        <f t="shared" si="203"/>
        <v>11</v>
      </c>
      <c r="AO1037" s="390">
        <f t="shared" si="204"/>
        <v>11.902999999999999</v>
      </c>
    </row>
    <row r="1038" spans="1:41" ht="15" customHeight="1" x14ac:dyDescent="0.25">
      <c r="A1038" s="127" t="s">
        <v>1817</v>
      </c>
      <c r="B1038" s="125" t="s">
        <v>2077</v>
      </c>
      <c r="C1038" s="125" t="s">
        <v>4166</v>
      </c>
      <c r="D1038" s="125" t="s">
        <v>1818</v>
      </c>
      <c r="E1038" s="125" t="s">
        <v>1538</v>
      </c>
      <c r="F1038" s="126">
        <v>15.9</v>
      </c>
      <c r="G1038" s="126">
        <v>16.100000000000001</v>
      </c>
      <c r="H1038" s="126">
        <v>12.72</v>
      </c>
      <c r="I1038" s="126"/>
      <c r="J1038" s="317"/>
      <c r="K1038" s="323">
        <f>ROUND(SUMIF('VGT-Bewegungsdaten'!B:B,A1038,'VGT-Bewegungsdaten'!C:C),3)</f>
        <v>0</v>
      </c>
      <c r="L1038" s="324">
        <f>ROUND(SUMIF('VGT-Bewegungsdaten'!B:B,$A1038,'VGT-Bewegungsdaten'!D:D),2)</f>
        <v>0</v>
      </c>
      <c r="N1038" s="376" t="s">
        <v>4930</v>
      </c>
      <c r="O1038" s="376" t="s">
        <v>4940</v>
      </c>
      <c r="P1038" s="326">
        <f>ROUND(SUMIF('AV-Bewegungsdaten'!B:B,A1038,'AV-Bewegungsdaten'!C:C),3)</f>
        <v>0</v>
      </c>
      <c r="Q1038" s="324">
        <f>ROUND(SUMIF('AV-Bewegungsdaten'!B:B,$A1038,'AV-Bewegungsdaten'!D:D),2)</f>
        <v>0</v>
      </c>
      <c r="T1038" s="327"/>
      <c r="U1038" s="326">
        <f>ROUND(SUMIF('DV-Bewegungsdaten'!B:B,Kategorien!A1038,'DV-Bewegungsdaten'!D:D),3)</f>
        <v>0</v>
      </c>
      <c r="V1038" s="324">
        <f>ROUND(SUMIF('DV-Bewegungsdaten'!B:B,Kategorien!A1038,'DV-Bewegungsdaten'!E:E),3)</f>
        <v>0</v>
      </c>
      <c r="AD1038" s="390">
        <f t="shared" si="193"/>
        <v>11.161000000000001</v>
      </c>
      <c r="AE1038" s="390">
        <f t="shared" si="194"/>
        <v>11.818000000000001</v>
      </c>
      <c r="AF1038" s="390">
        <f t="shared" si="195"/>
        <v>13.037000000000001</v>
      </c>
      <c r="AG1038" s="390">
        <f t="shared" si="196"/>
        <v>12.404000000000002</v>
      </c>
      <c r="AH1038" s="390">
        <f t="shared" si="197"/>
        <v>12.316000000000003</v>
      </c>
      <c r="AI1038" s="390">
        <f t="shared" si="198"/>
        <v>12.848000000000003</v>
      </c>
      <c r="AJ1038" s="390">
        <f t="shared" si="199"/>
        <v>12.131000000000002</v>
      </c>
      <c r="AK1038" s="390">
        <f t="shared" si="200"/>
        <v>12.415000000000001</v>
      </c>
      <c r="AL1038" s="390">
        <f t="shared" si="201"/>
        <v>12.525000000000002</v>
      </c>
      <c r="AM1038" s="390">
        <f t="shared" si="202"/>
        <v>12.406000000000002</v>
      </c>
      <c r="AN1038" s="390">
        <f t="shared" si="203"/>
        <v>12.000000000000002</v>
      </c>
      <c r="AO1038" s="390">
        <f t="shared" si="204"/>
        <v>12.903000000000002</v>
      </c>
    </row>
    <row r="1039" spans="1:41" ht="15" customHeight="1" x14ac:dyDescent="0.25">
      <c r="A1039" s="127" t="s">
        <v>1819</v>
      </c>
      <c r="B1039" s="125" t="s">
        <v>2077</v>
      </c>
      <c r="C1039" s="125" t="s">
        <v>4166</v>
      </c>
      <c r="D1039" s="125" t="s">
        <v>1820</v>
      </c>
      <c r="E1039" s="125" t="s">
        <v>1541</v>
      </c>
      <c r="F1039" s="126">
        <v>15.9</v>
      </c>
      <c r="G1039" s="126">
        <v>16.100000000000001</v>
      </c>
      <c r="H1039" s="126">
        <v>12.72</v>
      </c>
      <c r="I1039" s="126"/>
      <c r="J1039" s="317"/>
      <c r="K1039" s="323">
        <f>ROUND(SUMIF('VGT-Bewegungsdaten'!B:B,A1039,'VGT-Bewegungsdaten'!C:C),3)</f>
        <v>0</v>
      </c>
      <c r="L1039" s="324">
        <f>ROUND(SUMIF('VGT-Bewegungsdaten'!B:B,$A1039,'VGT-Bewegungsdaten'!D:D),2)</f>
        <v>0</v>
      </c>
      <c r="N1039" s="376" t="s">
        <v>4930</v>
      </c>
      <c r="O1039" s="376" t="s">
        <v>4940</v>
      </c>
      <c r="P1039" s="326">
        <f>ROUND(SUMIF('AV-Bewegungsdaten'!B:B,A1039,'AV-Bewegungsdaten'!C:C),3)</f>
        <v>0</v>
      </c>
      <c r="Q1039" s="324">
        <f>ROUND(SUMIF('AV-Bewegungsdaten'!B:B,$A1039,'AV-Bewegungsdaten'!D:D),2)</f>
        <v>0</v>
      </c>
      <c r="T1039" s="327"/>
      <c r="U1039" s="326">
        <f>ROUND(SUMIF('DV-Bewegungsdaten'!B:B,Kategorien!A1039,'DV-Bewegungsdaten'!D:D),3)</f>
        <v>0</v>
      </c>
      <c r="V1039" s="324">
        <f>ROUND(SUMIF('DV-Bewegungsdaten'!B:B,Kategorien!A1039,'DV-Bewegungsdaten'!E:E),3)</f>
        <v>0</v>
      </c>
      <c r="AD1039" s="390">
        <f t="shared" si="193"/>
        <v>11.161000000000001</v>
      </c>
      <c r="AE1039" s="390">
        <f t="shared" si="194"/>
        <v>11.818000000000001</v>
      </c>
      <c r="AF1039" s="390">
        <f t="shared" si="195"/>
        <v>13.037000000000001</v>
      </c>
      <c r="AG1039" s="390">
        <f t="shared" si="196"/>
        <v>12.404000000000002</v>
      </c>
      <c r="AH1039" s="390">
        <f t="shared" si="197"/>
        <v>12.316000000000003</v>
      </c>
      <c r="AI1039" s="390">
        <f t="shared" si="198"/>
        <v>12.848000000000003</v>
      </c>
      <c r="AJ1039" s="390">
        <f t="shared" si="199"/>
        <v>12.131000000000002</v>
      </c>
      <c r="AK1039" s="390">
        <f t="shared" si="200"/>
        <v>12.415000000000001</v>
      </c>
      <c r="AL1039" s="390">
        <f t="shared" si="201"/>
        <v>12.525000000000002</v>
      </c>
      <c r="AM1039" s="390">
        <f t="shared" si="202"/>
        <v>12.406000000000002</v>
      </c>
      <c r="AN1039" s="390">
        <f t="shared" si="203"/>
        <v>12.000000000000002</v>
      </c>
      <c r="AO1039" s="390">
        <f t="shared" si="204"/>
        <v>12.903000000000002</v>
      </c>
    </row>
    <row r="1040" spans="1:41" ht="15" customHeight="1" x14ac:dyDescent="0.25">
      <c r="A1040" s="127" t="s">
        <v>2720</v>
      </c>
      <c r="B1040" s="125" t="s">
        <v>2077</v>
      </c>
      <c r="C1040" s="125" t="s">
        <v>4166</v>
      </c>
      <c r="D1040" s="125" t="s">
        <v>2721</v>
      </c>
      <c r="E1040" s="125" t="s">
        <v>2545</v>
      </c>
      <c r="F1040" s="126">
        <v>15.870000000000001</v>
      </c>
      <c r="G1040" s="126">
        <v>16.07</v>
      </c>
      <c r="H1040" s="126">
        <v>12.7</v>
      </c>
      <c r="I1040" s="126"/>
      <c r="J1040" s="317"/>
      <c r="K1040" s="323">
        <f>ROUND(SUMIF('VGT-Bewegungsdaten'!B:B,A1040,'VGT-Bewegungsdaten'!C:C),3)</f>
        <v>0</v>
      </c>
      <c r="L1040" s="324">
        <f>ROUND(SUMIF('VGT-Bewegungsdaten'!B:B,$A1040,'VGT-Bewegungsdaten'!D:D),2)</f>
        <v>0</v>
      </c>
      <c r="N1040" s="376" t="s">
        <v>4930</v>
      </c>
      <c r="O1040" s="376" t="s">
        <v>4940</v>
      </c>
      <c r="P1040" s="326">
        <f>ROUND(SUMIF('AV-Bewegungsdaten'!B:B,A1040,'AV-Bewegungsdaten'!C:C),3)</f>
        <v>0</v>
      </c>
      <c r="Q1040" s="324">
        <f>ROUND(SUMIF('AV-Bewegungsdaten'!B:B,$A1040,'AV-Bewegungsdaten'!D:D),2)</f>
        <v>0</v>
      </c>
      <c r="T1040" s="327"/>
      <c r="U1040" s="326">
        <f>ROUND(SUMIF('DV-Bewegungsdaten'!B:B,Kategorien!A1040,'DV-Bewegungsdaten'!D:D),3)</f>
        <v>0</v>
      </c>
      <c r="V1040" s="324">
        <f>ROUND(SUMIF('DV-Bewegungsdaten'!B:B,Kategorien!A1040,'DV-Bewegungsdaten'!E:E),3)</f>
        <v>0</v>
      </c>
      <c r="AD1040" s="390">
        <f t="shared" si="193"/>
        <v>11.131</v>
      </c>
      <c r="AE1040" s="390">
        <f t="shared" si="194"/>
        <v>11.788</v>
      </c>
      <c r="AF1040" s="390">
        <f t="shared" si="195"/>
        <v>13.007</v>
      </c>
      <c r="AG1040" s="390">
        <f t="shared" si="196"/>
        <v>12.374000000000001</v>
      </c>
      <c r="AH1040" s="390">
        <f t="shared" si="197"/>
        <v>12.286000000000001</v>
      </c>
      <c r="AI1040" s="390">
        <f t="shared" si="198"/>
        <v>12.818000000000001</v>
      </c>
      <c r="AJ1040" s="390">
        <f t="shared" si="199"/>
        <v>12.101000000000001</v>
      </c>
      <c r="AK1040" s="390">
        <f t="shared" si="200"/>
        <v>12.385</v>
      </c>
      <c r="AL1040" s="390">
        <f t="shared" si="201"/>
        <v>12.495000000000001</v>
      </c>
      <c r="AM1040" s="390">
        <f t="shared" si="202"/>
        <v>12.376000000000001</v>
      </c>
      <c r="AN1040" s="390">
        <f t="shared" si="203"/>
        <v>11.97</v>
      </c>
      <c r="AO1040" s="390">
        <f t="shared" si="204"/>
        <v>12.873000000000001</v>
      </c>
    </row>
    <row r="1041" spans="1:41" ht="15" customHeight="1" x14ac:dyDescent="0.25">
      <c r="A1041" s="127" t="s">
        <v>3464</v>
      </c>
      <c r="B1041" s="125" t="s">
        <v>2077</v>
      </c>
      <c r="C1041" s="125" t="s">
        <v>4166</v>
      </c>
      <c r="D1041" s="125" t="s">
        <v>3465</v>
      </c>
      <c r="E1041" s="125" t="s">
        <v>3289</v>
      </c>
      <c r="F1041" s="126">
        <v>15.84</v>
      </c>
      <c r="G1041" s="126">
        <v>16.04</v>
      </c>
      <c r="H1041" s="126">
        <v>12.67</v>
      </c>
      <c r="I1041" s="126"/>
      <c r="J1041" s="317"/>
      <c r="K1041" s="323">
        <f>ROUND(SUMIF('VGT-Bewegungsdaten'!B:B,A1041,'VGT-Bewegungsdaten'!C:C),3)</f>
        <v>0</v>
      </c>
      <c r="L1041" s="324">
        <f>ROUND(SUMIF('VGT-Bewegungsdaten'!B:B,$A1041,'VGT-Bewegungsdaten'!D:D),2)</f>
        <v>0</v>
      </c>
      <c r="N1041" s="376" t="s">
        <v>4930</v>
      </c>
      <c r="O1041" s="376" t="s">
        <v>4940</v>
      </c>
      <c r="P1041" s="326">
        <f>ROUND(SUMIF('AV-Bewegungsdaten'!B:B,A1041,'AV-Bewegungsdaten'!C:C),3)</f>
        <v>0</v>
      </c>
      <c r="Q1041" s="324">
        <f>ROUND(SUMIF('AV-Bewegungsdaten'!B:B,$A1041,'AV-Bewegungsdaten'!D:D),2)</f>
        <v>0</v>
      </c>
      <c r="T1041" s="327"/>
      <c r="U1041" s="326">
        <f>ROUND(SUMIF('DV-Bewegungsdaten'!B:B,Kategorien!A1041,'DV-Bewegungsdaten'!D:D),3)</f>
        <v>0</v>
      </c>
      <c r="V1041" s="324">
        <f>ROUND(SUMIF('DV-Bewegungsdaten'!B:B,Kategorien!A1041,'DV-Bewegungsdaten'!E:E),3)</f>
        <v>0</v>
      </c>
      <c r="AD1041" s="390">
        <f t="shared" ref="AD1041:AD1104" si="205">MAX(0,$G1041-AR$9)</f>
        <v>11.100999999999999</v>
      </c>
      <c r="AE1041" s="390">
        <f t="shared" ref="AE1041:AE1104" si="206">MAX(0,$G1041-AS$9)</f>
        <v>11.757999999999999</v>
      </c>
      <c r="AF1041" s="390">
        <f t="shared" ref="AF1041:AF1104" si="207">MAX(0,$G1041-AT$9)</f>
        <v>12.976999999999999</v>
      </c>
      <c r="AG1041" s="390">
        <f t="shared" ref="AG1041:AG1104" si="208">MAX(0,$G1041-AU$9)</f>
        <v>12.343999999999999</v>
      </c>
      <c r="AH1041" s="390">
        <f t="shared" ref="AH1041:AH1104" si="209">MAX(0,$G1041-AV$9)</f>
        <v>12.256</v>
      </c>
      <c r="AI1041" s="390">
        <f t="shared" ref="AI1041:AI1104" si="210">MAX(0,$G1041-AW$9)</f>
        <v>12.788</v>
      </c>
      <c r="AJ1041" s="390">
        <f t="shared" ref="AJ1041:AJ1104" si="211">MAX(0,$G1041-AX$9)</f>
        <v>12.071</v>
      </c>
      <c r="AK1041" s="390">
        <f t="shared" ref="AK1041:AK1104" si="212">MAX(0,$G1041-AY$9)</f>
        <v>12.354999999999999</v>
      </c>
      <c r="AL1041" s="390">
        <f t="shared" ref="AL1041:AL1104" si="213">MAX(0,$G1041-AZ$9)</f>
        <v>12.465</v>
      </c>
      <c r="AM1041" s="390">
        <f t="shared" ref="AM1041:AM1104" si="214">MAX(0,$G1041-BA$9)</f>
        <v>12.346</v>
      </c>
      <c r="AN1041" s="390">
        <f t="shared" ref="AN1041:AN1104" si="215">MAX(0,$G1041-BB$9)</f>
        <v>11.94</v>
      </c>
      <c r="AO1041" s="390">
        <f t="shared" ref="AO1041:AO1104" si="216">MAX(0,$G1041-BC$9)</f>
        <v>12.843</v>
      </c>
    </row>
    <row r="1042" spans="1:41" ht="15" customHeight="1" x14ac:dyDescent="0.25">
      <c r="A1042" s="127" t="s">
        <v>4227</v>
      </c>
      <c r="B1042" s="125" t="s">
        <v>2077</v>
      </c>
      <c r="C1042" s="125" t="s">
        <v>4166</v>
      </c>
      <c r="D1042" s="125" t="s">
        <v>4228</v>
      </c>
      <c r="E1042" s="125" t="s">
        <v>4051</v>
      </c>
      <c r="F1042" s="126">
        <v>15.81</v>
      </c>
      <c r="G1042" s="126">
        <v>16.010000000000002</v>
      </c>
      <c r="H1042" s="126">
        <v>12.65</v>
      </c>
      <c r="I1042" s="126"/>
      <c r="J1042" s="317"/>
      <c r="K1042" s="323">
        <f>ROUND(SUMIF('VGT-Bewegungsdaten'!B:B,A1042,'VGT-Bewegungsdaten'!C:C),3)</f>
        <v>0</v>
      </c>
      <c r="L1042" s="324">
        <f>ROUND(SUMIF('VGT-Bewegungsdaten'!B:B,$A1042,'VGT-Bewegungsdaten'!D:D),2)</f>
        <v>0</v>
      </c>
      <c r="N1042" s="376" t="s">
        <v>4930</v>
      </c>
      <c r="O1042" s="376" t="s">
        <v>4940</v>
      </c>
      <c r="P1042" s="326">
        <f>ROUND(SUMIF('AV-Bewegungsdaten'!B:B,A1042,'AV-Bewegungsdaten'!C:C),3)</f>
        <v>0</v>
      </c>
      <c r="Q1042" s="324">
        <f>ROUND(SUMIF('AV-Bewegungsdaten'!B:B,$A1042,'AV-Bewegungsdaten'!D:D),2)</f>
        <v>0</v>
      </c>
      <c r="T1042" s="327"/>
      <c r="U1042" s="326">
        <f>ROUND(SUMIF('DV-Bewegungsdaten'!B:B,Kategorien!A1042,'DV-Bewegungsdaten'!D:D),3)</f>
        <v>0</v>
      </c>
      <c r="V1042" s="324">
        <f>ROUND(SUMIF('DV-Bewegungsdaten'!B:B,Kategorien!A1042,'DV-Bewegungsdaten'!E:E),3)</f>
        <v>0</v>
      </c>
      <c r="AD1042" s="390">
        <f t="shared" si="205"/>
        <v>11.071000000000002</v>
      </c>
      <c r="AE1042" s="390">
        <f t="shared" si="206"/>
        <v>11.728000000000002</v>
      </c>
      <c r="AF1042" s="390">
        <f t="shared" si="207"/>
        <v>12.947000000000001</v>
      </c>
      <c r="AG1042" s="390">
        <f t="shared" si="208"/>
        <v>12.314000000000002</v>
      </c>
      <c r="AH1042" s="390">
        <f t="shared" si="209"/>
        <v>12.226000000000003</v>
      </c>
      <c r="AI1042" s="390">
        <f t="shared" si="210"/>
        <v>12.758000000000003</v>
      </c>
      <c r="AJ1042" s="390">
        <f t="shared" si="211"/>
        <v>12.041000000000002</v>
      </c>
      <c r="AK1042" s="390">
        <f t="shared" si="212"/>
        <v>12.325000000000001</v>
      </c>
      <c r="AL1042" s="390">
        <f t="shared" si="213"/>
        <v>12.435000000000002</v>
      </c>
      <c r="AM1042" s="390">
        <f t="shared" si="214"/>
        <v>12.316000000000003</v>
      </c>
      <c r="AN1042" s="390">
        <f t="shared" si="215"/>
        <v>11.910000000000002</v>
      </c>
      <c r="AO1042" s="390">
        <f t="shared" si="216"/>
        <v>12.813000000000002</v>
      </c>
    </row>
    <row r="1043" spans="1:41" ht="15" customHeight="1" x14ac:dyDescent="0.25">
      <c r="A1043" s="127" t="s">
        <v>2477</v>
      </c>
      <c r="B1043" s="125" t="s">
        <v>2077</v>
      </c>
      <c r="C1043" s="125" t="s">
        <v>4166</v>
      </c>
      <c r="D1043" s="125" t="s">
        <v>2478</v>
      </c>
      <c r="E1043" s="125" t="s">
        <v>2452</v>
      </c>
      <c r="F1043" s="126">
        <v>17.899999999999999</v>
      </c>
      <c r="G1043" s="126">
        <v>18.099999999999998</v>
      </c>
      <c r="H1043" s="126">
        <v>14.32</v>
      </c>
      <c r="I1043" s="126"/>
      <c r="J1043" s="317"/>
      <c r="K1043" s="323">
        <f>ROUND(SUMIF('VGT-Bewegungsdaten'!B:B,A1043,'VGT-Bewegungsdaten'!C:C),3)</f>
        <v>0</v>
      </c>
      <c r="L1043" s="324">
        <f>ROUND(SUMIF('VGT-Bewegungsdaten'!B:B,$A1043,'VGT-Bewegungsdaten'!D:D),2)</f>
        <v>0</v>
      </c>
      <c r="N1043" s="376" t="s">
        <v>4930</v>
      </c>
      <c r="O1043" s="376" t="s">
        <v>4940</v>
      </c>
      <c r="P1043" s="326">
        <f>ROUND(SUMIF('AV-Bewegungsdaten'!B:B,A1043,'AV-Bewegungsdaten'!C:C),3)</f>
        <v>0</v>
      </c>
      <c r="Q1043" s="324">
        <f>ROUND(SUMIF('AV-Bewegungsdaten'!B:B,$A1043,'AV-Bewegungsdaten'!D:D),2)</f>
        <v>0</v>
      </c>
      <c r="T1043" s="327"/>
      <c r="U1043" s="326">
        <f>ROUND(SUMIF('DV-Bewegungsdaten'!B:B,Kategorien!A1043,'DV-Bewegungsdaten'!D:D),3)</f>
        <v>0</v>
      </c>
      <c r="V1043" s="324">
        <f>ROUND(SUMIF('DV-Bewegungsdaten'!B:B,Kategorien!A1043,'DV-Bewegungsdaten'!E:E),3)</f>
        <v>0</v>
      </c>
      <c r="AD1043" s="390">
        <f t="shared" si="205"/>
        <v>13.160999999999998</v>
      </c>
      <c r="AE1043" s="390">
        <f t="shared" si="206"/>
        <v>13.817999999999998</v>
      </c>
      <c r="AF1043" s="390">
        <f t="shared" si="207"/>
        <v>15.036999999999997</v>
      </c>
      <c r="AG1043" s="390">
        <f t="shared" si="208"/>
        <v>14.403999999999998</v>
      </c>
      <c r="AH1043" s="390">
        <f t="shared" si="209"/>
        <v>14.315999999999999</v>
      </c>
      <c r="AI1043" s="390">
        <f t="shared" si="210"/>
        <v>14.847999999999999</v>
      </c>
      <c r="AJ1043" s="390">
        <f t="shared" si="211"/>
        <v>14.130999999999998</v>
      </c>
      <c r="AK1043" s="390">
        <f t="shared" si="212"/>
        <v>14.414999999999997</v>
      </c>
      <c r="AL1043" s="390">
        <f t="shared" si="213"/>
        <v>14.524999999999999</v>
      </c>
      <c r="AM1043" s="390">
        <f t="shared" si="214"/>
        <v>14.405999999999999</v>
      </c>
      <c r="AN1043" s="390">
        <f t="shared" si="215"/>
        <v>13.999999999999998</v>
      </c>
      <c r="AO1043" s="390">
        <f t="shared" si="216"/>
        <v>14.902999999999999</v>
      </c>
    </row>
    <row r="1044" spans="1:41" ht="15" customHeight="1" x14ac:dyDescent="0.25">
      <c r="A1044" s="127" t="s">
        <v>2479</v>
      </c>
      <c r="B1044" s="125" t="s">
        <v>2077</v>
      </c>
      <c r="C1044" s="125" t="s">
        <v>4166</v>
      </c>
      <c r="D1044" s="125" t="s">
        <v>2480</v>
      </c>
      <c r="E1044" s="125" t="s">
        <v>2455</v>
      </c>
      <c r="F1044" s="126">
        <v>19.899999999999999</v>
      </c>
      <c r="G1044" s="126">
        <v>20.099999999999998</v>
      </c>
      <c r="H1044" s="126">
        <v>15.92</v>
      </c>
      <c r="I1044" s="126"/>
      <c r="J1044" s="317"/>
      <c r="K1044" s="323">
        <f>ROUND(SUMIF('VGT-Bewegungsdaten'!B:B,A1044,'VGT-Bewegungsdaten'!C:C),3)</f>
        <v>0</v>
      </c>
      <c r="L1044" s="324">
        <f>ROUND(SUMIF('VGT-Bewegungsdaten'!B:B,$A1044,'VGT-Bewegungsdaten'!D:D),2)</f>
        <v>0</v>
      </c>
      <c r="N1044" s="376" t="s">
        <v>4930</v>
      </c>
      <c r="O1044" s="376" t="s">
        <v>4940</v>
      </c>
      <c r="P1044" s="326">
        <f>ROUND(SUMIF('AV-Bewegungsdaten'!B:B,A1044,'AV-Bewegungsdaten'!C:C),3)</f>
        <v>0</v>
      </c>
      <c r="Q1044" s="324">
        <f>ROUND(SUMIF('AV-Bewegungsdaten'!B:B,$A1044,'AV-Bewegungsdaten'!D:D),2)</f>
        <v>0</v>
      </c>
      <c r="T1044" s="327"/>
      <c r="U1044" s="326">
        <f>ROUND(SUMIF('DV-Bewegungsdaten'!B:B,Kategorien!A1044,'DV-Bewegungsdaten'!D:D),3)</f>
        <v>0</v>
      </c>
      <c r="V1044" s="324">
        <f>ROUND(SUMIF('DV-Bewegungsdaten'!B:B,Kategorien!A1044,'DV-Bewegungsdaten'!E:E),3)</f>
        <v>0</v>
      </c>
      <c r="AD1044" s="390">
        <f t="shared" si="205"/>
        <v>15.160999999999998</v>
      </c>
      <c r="AE1044" s="390">
        <f t="shared" si="206"/>
        <v>15.817999999999998</v>
      </c>
      <c r="AF1044" s="390">
        <f t="shared" si="207"/>
        <v>17.036999999999999</v>
      </c>
      <c r="AG1044" s="390">
        <f t="shared" si="208"/>
        <v>16.403999999999996</v>
      </c>
      <c r="AH1044" s="390">
        <f t="shared" si="209"/>
        <v>16.315999999999999</v>
      </c>
      <c r="AI1044" s="390">
        <f t="shared" si="210"/>
        <v>16.847999999999999</v>
      </c>
      <c r="AJ1044" s="390">
        <f t="shared" si="211"/>
        <v>16.130999999999997</v>
      </c>
      <c r="AK1044" s="390">
        <f t="shared" si="212"/>
        <v>16.414999999999999</v>
      </c>
      <c r="AL1044" s="390">
        <f t="shared" si="213"/>
        <v>16.524999999999999</v>
      </c>
      <c r="AM1044" s="390">
        <f t="shared" si="214"/>
        <v>16.405999999999999</v>
      </c>
      <c r="AN1044" s="390">
        <f t="shared" si="215"/>
        <v>15.999999999999998</v>
      </c>
      <c r="AO1044" s="390">
        <f t="shared" si="216"/>
        <v>16.902999999999999</v>
      </c>
    </row>
    <row r="1045" spans="1:41" ht="15" customHeight="1" x14ac:dyDescent="0.25">
      <c r="A1045" s="127" t="s">
        <v>1821</v>
      </c>
      <c r="B1045" s="125" t="s">
        <v>2077</v>
      </c>
      <c r="C1045" s="125" t="s">
        <v>4166</v>
      </c>
      <c r="D1045" s="125" t="s">
        <v>1822</v>
      </c>
      <c r="E1045" s="125" t="s">
        <v>1538</v>
      </c>
      <c r="F1045" s="126">
        <v>20.9</v>
      </c>
      <c r="G1045" s="126">
        <v>21.099999999999998</v>
      </c>
      <c r="H1045" s="126">
        <v>16.72</v>
      </c>
      <c r="I1045" s="126"/>
      <c r="J1045" s="317"/>
      <c r="K1045" s="323">
        <f>ROUND(SUMIF('VGT-Bewegungsdaten'!B:B,A1045,'VGT-Bewegungsdaten'!C:C),3)</f>
        <v>0</v>
      </c>
      <c r="L1045" s="324">
        <f>ROUND(SUMIF('VGT-Bewegungsdaten'!B:B,$A1045,'VGT-Bewegungsdaten'!D:D),2)</f>
        <v>0</v>
      </c>
      <c r="N1045" s="376" t="s">
        <v>4930</v>
      </c>
      <c r="O1045" s="376" t="s">
        <v>4940</v>
      </c>
      <c r="P1045" s="326">
        <f>ROUND(SUMIF('AV-Bewegungsdaten'!B:B,A1045,'AV-Bewegungsdaten'!C:C),3)</f>
        <v>0</v>
      </c>
      <c r="Q1045" s="324">
        <f>ROUND(SUMIF('AV-Bewegungsdaten'!B:B,$A1045,'AV-Bewegungsdaten'!D:D),2)</f>
        <v>0</v>
      </c>
      <c r="T1045" s="327"/>
      <c r="U1045" s="326">
        <f>ROUND(SUMIF('DV-Bewegungsdaten'!B:B,Kategorien!A1045,'DV-Bewegungsdaten'!D:D),3)</f>
        <v>0</v>
      </c>
      <c r="V1045" s="324">
        <f>ROUND(SUMIF('DV-Bewegungsdaten'!B:B,Kategorien!A1045,'DV-Bewegungsdaten'!E:E),3)</f>
        <v>0</v>
      </c>
      <c r="AD1045" s="390">
        <f t="shared" si="205"/>
        <v>16.160999999999998</v>
      </c>
      <c r="AE1045" s="390">
        <f t="shared" si="206"/>
        <v>16.817999999999998</v>
      </c>
      <c r="AF1045" s="390">
        <f t="shared" si="207"/>
        <v>18.036999999999999</v>
      </c>
      <c r="AG1045" s="390">
        <f t="shared" si="208"/>
        <v>17.403999999999996</v>
      </c>
      <c r="AH1045" s="390">
        <f t="shared" si="209"/>
        <v>17.315999999999999</v>
      </c>
      <c r="AI1045" s="390">
        <f t="shared" si="210"/>
        <v>17.847999999999999</v>
      </c>
      <c r="AJ1045" s="390">
        <f t="shared" si="211"/>
        <v>17.130999999999997</v>
      </c>
      <c r="AK1045" s="390">
        <f t="shared" si="212"/>
        <v>17.414999999999999</v>
      </c>
      <c r="AL1045" s="390">
        <f t="shared" si="213"/>
        <v>17.524999999999999</v>
      </c>
      <c r="AM1045" s="390">
        <f t="shared" si="214"/>
        <v>17.405999999999999</v>
      </c>
      <c r="AN1045" s="390">
        <f t="shared" si="215"/>
        <v>17</v>
      </c>
      <c r="AO1045" s="390">
        <f t="shared" si="216"/>
        <v>17.902999999999999</v>
      </c>
    </row>
    <row r="1046" spans="1:41" ht="15" customHeight="1" x14ac:dyDescent="0.25">
      <c r="A1046" s="127" t="s">
        <v>1823</v>
      </c>
      <c r="B1046" s="125" t="s">
        <v>2077</v>
      </c>
      <c r="C1046" s="125" t="s">
        <v>4166</v>
      </c>
      <c r="D1046" s="125" t="s">
        <v>1824</v>
      </c>
      <c r="E1046" s="125" t="s">
        <v>1541</v>
      </c>
      <c r="F1046" s="126">
        <v>20.9</v>
      </c>
      <c r="G1046" s="126">
        <v>21.099999999999998</v>
      </c>
      <c r="H1046" s="126">
        <v>16.72</v>
      </c>
      <c r="I1046" s="126"/>
      <c r="J1046" s="317"/>
      <c r="K1046" s="323">
        <f>ROUND(SUMIF('VGT-Bewegungsdaten'!B:B,A1046,'VGT-Bewegungsdaten'!C:C),3)</f>
        <v>0</v>
      </c>
      <c r="L1046" s="324">
        <f>ROUND(SUMIF('VGT-Bewegungsdaten'!B:B,$A1046,'VGT-Bewegungsdaten'!D:D),2)</f>
        <v>0</v>
      </c>
      <c r="N1046" s="376" t="s">
        <v>4930</v>
      </c>
      <c r="O1046" s="376" t="s">
        <v>4940</v>
      </c>
      <c r="P1046" s="326">
        <f>ROUND(SUMIF('AV-Bewegungsdaten'!B:B,A1046,'AV-Bewegungsdaten'!C:C),3)</f>
        <v>0</v>
      </c>
      <c r="Q1046" s="324">
        <f>ROUND(SUMIF('AV-Bewegungsdaten'!B:B,$A1046,'AV-Bewegungsdaten'!D:D),2)</f>
        <v>0</v>
      </c>
      <c r="T1046" s="327"/>
      <c r="U1046" s="326">
        <f>ROUND(SUMIF('DV-Bewegungsdaten'!B:B,Kategorien!A1046,'DV-Bewegungsdaten'!D:D),3)</f>
        <v>0</v>
      </c>
      <c r="V1046" s="324">
        <f>ROUND(SUMIF('DV-Bewegungsdaten'!B:B,Kategorien!A1046,'DV-Bewegungsdaten'!E:E),3)</f>
        <v>0</v>
      </c>
      <c r="AD1046" s="390">
        <f t="shared" si="205"/>
        <v>16.160999999999998</v>
      </c>
      <c r="AE1046" s="390">
        <f t="shared" si="206"/>
        <v>16.817999999999998</v>
      </c>
      <c r="AF1046" s="390">
        <f t="shared" si="207"/>
        <v>18.036999999999999</v>
      </c>
      <c r="AG1046" s="390">
        <f t="shared" si="208"/>
        <v>17.403999999999996</v>
      </c>
      <c r="AH1046" s="390">
        <f t="shared" si="209"/>
        <v>17.315999999999999</v>
      </c>
      <c r="AI1046" s="390">
        <f t="shared" si="210"/>
        <v>17.847999999999999</v>
      </c>
      <c r="AJ1046" s="390">
        <f t="shared" si="211"/>
        <v>17.130999999999997</v>
      </c>
      <c r="AK1046" s="390">
        <f t="shared" si="212"/>
        <v>17.414999999999999</v>
      </c>
      <c r="AL1046" s="390">
        <f t="shared" si="213"/>
        <v>17.524999999999999</v>
      </c>
      <c r="AM1046" s="390">
        <f t="shared" si="214"/>
        <v>17.405999999999999</v>
      </c>
      <c r="AN1046" s="390">
        <f t="shared" si="215"/>
        <v>17</v>
      </c>
      <c r="AO1046" s="390">
        <f t="shared" si="216"/>
        <v>17.902999999999999</v>
      </c>
    </row>
    <row r="1047" spans="1:41" ht="15" customHeight="1" x14ac:dyDescent="0.25">
      <c r="A1047" s="127" t="s">
        <v>2722</v>
      </c>
      <c r="B1047" s="125" t="s">
        <v>2077</v>
      </c>
      <c r="C1047" s="125" t="s">
        <v>4166</v>
      </c>
      <c r="D1047" s="125" t="s">
        <v>2723</v>
      </c>
      <c r="E1047" s="125" t="s">
        <v>2545</v>
      </c>
      <c r="F1047" s="126">
        <v>20.87</v>
      </c>
      <c r="G1047" s="126">
        <v>21.07</v>
      </c>
      <c r="H1047" s="126">
        <v>16.7</v>
      </c>
      <c r="I1047" s="126"/>
      <c r="J1047" s="317"/>
      <c r="K1047" s="323">
        <f>ROUND(SUMIF('VGT-Bewegungsdaten'!B:B,A1047,'VGT-Bewegungsdaten'!C:C),3)</f>
        <v>0</v>
      </c>
      <c r="L1047" s="324">
        <f>ROUND(SUMIF('VGT-Bewegungsdaten'!B:B,$A1047,'VGT-Bewegungsdaten'!D:D),2)</f>
        <v>0</v>
      </c>
      <c r="N1047" s="376" t="s">
        <v>4930</v>
      </c>
      <c r="O1047" s="376" t="s">
        <v>4940</v>
      </c>
      <c r="P1047" s="326">
        <f>ROUND(SUMIF('AV-Bewegungsdaten'!B:B,A1047,'AV-Bewegungsdaten'!C:C),3)</f>
        <v>0</v>
      </c>
      <c r="Q1047" s="324">
        <f>ROUND(SUMIF('AV-Bewegungsdaten'!B:B,$A1047,'AV-Bewegungsdaten'!D:D),2)</f>
        <v>0</v>
      </c>
      <c r="T1047" s="327"/>
      <c r="U1047" s="326">
        <f>ROUND(SUMIF('DV-Bewegungsdaten'!B:B,Kategorien!A1047,'DV-Bewegungsdaten'!D:D),3)</f>
        <v>0</v>
      </c>
      <c r="V1047" s="324">
        <f>ROUND(SUMIF('DV-Bewegungsdaten'!B:B,Kategorien!A1047,'DV-Bewegungsdaten'!E:E),3)</f>
        <v>0</v>
      </c>
      <c r="AD1047" s="390">
        <f t="shared" si="205"/>
        <v>16.131</v>
      </c>
      <c r="AE1047" s="390">
        <f t="shared" si="206"/>
        <v>16.788</v>
      </c>
      <c r="AF1047" s="390">
        <f t="shared" si="207"/>
        <v>18.007000000000001</v>
      </c>
      <c r="AG1047" s="390">
        <f t="shared" si="208"/>
        <v>17.373999999999999</v>
      </c>
      <c r="AH1047" s="390">
        <f t="shared" si="209"/>
        <v>17.286000000000001</v>
      </c>
      <c r="AI1047" s="390">
        <f t="shared" si="210"/>
        <v>17.818000000000001</v>
      </c>
      <c r="AJ1047" s="390">
        <f t="shared" si="211"/>
        <v>17.100999999999999</v>
      </c>
      <c r="AK1047" s="390">
        <f t="shared" si="212"/>
        <v>17.385000000000002</v>
      </c>
      <c r="AL1047" s="390">
        <f t="shared" si="213"/>
        <v>17.495000000000001</v>
      </c>
      <c r="AM1047" s="390">
        <f t="shared" si="214"/>
        <v>17.376000000000001</v>
      </c>
      <c r="AN1047" s="390">
        <f t="shared" si="215"/>
        <v>16.97</v>
      </c>
      <c r="AO1047" s="390">
        <f t="shared" si="216"/>
        <v>17.873000000000001</v>
      </c>
    </row>
    <row r="1048" spans="1:41" ht="15" customHeight="1" x14ac:dyDescent="0.25">
      <c r="A1048" s="127" t="s">
        <v>3466</v>
      </c>
      <c r="B1048" s="125" t="s">
        <v>2077</v>
      </c>
      <c r="C1048" s="125" t="s">
        <v>4166</v>
      </c>
      <c r="D1048" s="125" t="s">
        <v>3467</v>
      </c>
      <c r="E1048" s="125" t="s">
        <v>3289</v>
      </c>
      <c r="F1048" s="126">
        <v>20.84</v>
      </c>
      <c r="G1048" s="126">
        <v>21.04</v>
      </c>
      <c r="H1048" s="126">
        <v>16.670000000000002</v>
      </c>
      <c r="I1048" s="126"/>
      <c r="J1048" s="317"/>
      <c r="K1048" s="323">
        <f>ROUND(SUMIF('VGT-Bewegungsdaten'!B:B,A1048,'VGT-Bewegungsdaten'!C:C),3)</f>
        <v>0</v>
      </c>
      <c r="L1048" s="324">
        <f>ROUND(SUMIF('VGT-Bewegungsdaten'!B:B,$A1048,'VGT-Bewegungsdaten'!D:D),2)</f>
        <v>0</v>
      </c>
      <c r="N1048" s="376" t="s">
        <v>4930</v>
      </c>
      <c r="O1048" s="376" t="s">
        <v>4940</v>
      </c>
      <c r="P1048" s="326">
        <f>ROUND(SUMIF('AV-Bewegungsdaten'!B:B,A1048,'AV-Bewegungsdaten'!C:C),3)</f>
        <v>0</v>
      </c>
      <c r="Q1048" s="324">
        <f>ROUND(SUMIF('AV-Bewegungsdaten'!B:B,$A1048,'AV-Bewegungsdaten'!D:D),2)</f>
        <v>0</v>
      </c>
      <c r="T1048" s="327"/>
      <c r="U1048" s="326">
        <f>ROUND(SUMIF('DV-Bewegungsdaten'!B:B,Kategorien!A1048,'DV-Bewegungsdaten'!D:D),3)</f>
        <v>0</v>
      </c>
      <c r="V1048" s="324">
        <f>ROUND(SUMIF('DV-Bewegungsdaten'!B:B,Kategorien!A1048,'DV-Bewegungsdaten'!E:E),3)</f>
        <v>0</v>
      </c>
      <c r="AD1048" s="390">
        <f t="shared" si="205"/>
        <v>16.100999999999999</v>
      </c>
      <c r="AE1048" s="390">
        <f t="shared" si="206"/>
        <v>16.757999999999999</v>
      </c>
      <c r="AF1048" s="390">
        <f t="shared" si="207"/>
        <v>17.977</v>
      </c>
      <c r="AG1048" s="390">
        <f t="shared" si="208"/>
        <v>17.343999999999998</v>
      </c>
      <c r="AH1048" s="390">
        <f t="shared" si="209"/>
        <v>17.256</v>
      </c>
      <c r="AI1048" s="390">
        <f t="shared" si="210"/>
        <v>17.788</v>
      </c>
      <c r="AJ1048" s="390">
        <f t="shared" si="211"/>
        <v>17.070999999999998</v>
      </c>
      <c r="AK1048" s="390">
        <f t="shared" si="212"/>
        <v>17.355</v>
      </c>
      <c r="AL1048" s="390">
        <f t="shared" si="213"/>
        <v>17.465</v>
      </c>
      <c r="AM1048" s="390">
        <f t="shared" si="214"/>
        <v>17.346</v>
      </c>
      <c r="AN1048" s="390">
        <f t="shared" si="215"/>
        <v>16.939999999999998</v>
      </c>
      <c r="AO1048" s="390">
        <f t="shared" si="216"/>
        <v>17.843</v>
      </c>
    </row>
    <row r="1049" spans="1:41" ht="15" customHeight="1" x14ac:dyDescent="0.25">
      <c r="A1049" s="127" t="s">
        <v>4229</v>
      </c>
      <c r="B1049" s="125" t="s">
        <v>2077</v>
      </c>
      <c r="C1049" s="125" t="s">
        <v>4166</v>
      </c>
      <c r="D1049" s="125" t="s">
        <v>4230</v>
      </c>
      <c r="E1049" s="125" t="s">
        <v>4051</v>
      </c>
      <c r="F1049" s="126">
        <v>20.810000000000002</v>
      </c>
      <c r="G1049" s="126">
        <v>21.01</v>
      </c>
      <c r="H1049" s="126">
        <v>16.649999999999999</v>
      </c>
      <c r="I1049" s="126"/>
      <c r="J1049" s="317"/>
      <c r="K1049" s="323">
        <f>ROUND(SUMIF('VGT-Bewegungsdaten'!B:B,A1049,'VGT-Bewegungsdaten'!C:C),3)</f>
        <v>0</v>
      </c>
      <c r="L1049" s="324">
        <f>ROUND(SUMIF('VGT-Bewegungsdaten'!B:B,$A1049,'VGT-Bewegungsdaten'!D:D),2)</f>
        <v>0</v>
      </c>
      <c r="N1049" s="376" t="s">
        <v>4930</v>
      </c>
      <c r="O1049" s="376" t="s">
        <v>4940</v>
      </c>
      <c r="P1049" s="326">
        <f>ROUND(SUMIF('AV-Bewegungsdaten'!B:B,A1049,'AV-Bewegungsdaten'!C:C),3)</f>
        <v>0</v>
      </c>
      <c r="Q1049" s="324">
        <f>ROUND(SUMIF('AV-Bewegungsdaten'!B:B,$A1049,'AV-Bewegungsdaten'!D:D),2)</f>
        <v>0</v>
      </c>
      <c r="T1049" s="327"/>
      <c r="U1049" s="326">
        <f>ROUND(SUMIF('DV-Bewegungsdaten'!B:B,Kategorien!A1049,'DV-Bewegungsdaten'!D:D),3)</f>
        <v>0</v>
      </c>
      <c r="V1049" s="324">
        <f>ROUND(SUMIF('DV-Bewegungsdaten'!B:B,Kategorien!A1049,'DV-Bewegungsdaten'!E:E),3)</f>
        <v>0</v>
      </c>
      <c r="AD1049" s="390">
        <f t="shared" si="205"/>
        <v>16.071000000000002</v>
      </c>
      <c r="AE1049" s="390">
        <f t="shared" si="206"/>
        <v>16.728000000000002</v>
      </c>
      <c r="AF1049" s="390">
        <f t="shared" si="207"/>
        <v>17.947000000000003</v>
      </c>
      <c r="AG1049" s="390">
        <f t="shared" si="208"/>
        <v>17.314</v>
      </c>
      <c r="AH1049" s="390">
        <f t="shared" si="209"/>
        <v>17.226000000000003</v>
      </c>
      <c r="AI1049" s="390">
        <f t="shared" si="210"/>
        <v>17.758000000000003</v>
      </c>
      <c r="AJ1049" s="390">
        <f t="shared" si="211"/>
        <v>17.041</v>
      </c>
      <c r="AK1049" s="390">
        <f t="shared" si="212"/>
        <v>17.325000000000003</v>
      </c>
      <c r="AL1049" s="390">
        <f t="shared" si="213"/>
        <v>17.435000000000002</v>
      </c>
      <c r="AM1049" s="390">
        <f t="shared" si="214"/>
        <v>17.316000000000003</v>
      </c>
      <c r="AN1049" s="390">
        <f t="shared" si="215"/>
        <v>16.910000000000004</v>
      </c>
      <c r="AO1049" s="390">
        <f t="shared" si="216"/>
        <v>17.813000000000002</v>
      </c>
    </row>
    <row r="1050" spans="1:41" ht="15" customHeight="1" x14ac:dyDescent="0.25">
      <c r="A1050" s="127" t="s">
        <v>1825</v>
      </c>
      <c r="B1050" s="125" t="s">
        <v>2077</v>
      </c>
      <c r="C1050" s="125" t="s">
        <v>4166</v>
      </c>
      <c r="D1050" s="125" t="s">
        <v>1826</v>
      </c>
      <c r="E1050" s="125" t="s">
        <v>2452</v>
      </c>
      <c r="F1050" s="126">
        <v>18.899999999999999</v>
      </c>
      <c r="G1050" s="126">
        <v>19.099999999999998</v>
      </c>
      <c r="H1050" s="126">
        <v>15.12</v>
      </c>
      <c r="I1050" s="126"/>
      <c r="J1050" s="317"/>
      <c r="K1050" s="323">
        <f>ROUND(SUMIF('VGT-Bewegungsdaten'!B:B,A1050,'VGT-Bewegungsdaten'!C:C),3)</f>
        <v>0</v>
      </c>
      <c r="L1050" s="324">
        <f>ROUND(SUMIF('VGT-Bewegungsdaten'!B:B,$A1050,'VGT-Bewegungsdaten'!D:D),2)</f>
        <v>0</v>
      </c>
      <c r="N1050" s="376" t="s">
        <v>4930</v>
      </c>
      <c r="O1050" s="376" t="s">
        <v>4940</v>
      </c>
      <c r="P1050" s="326">
        <f>ROUND(SUMIF('AV-Bewegungsdaten'!B:B,A1050,'AV-Bewegungsdaten'!C:C),3)</f>
        <v>0</v>
      </c>
      <c r="Q1050" s="324">
        <f>ROUND(SUMIF('AV-Bewegungsdaten'!B:B,$A1050,'AV-Bewegungsdaten'!D:D),2)</f>
        <v>0</v>
      </c>
      <c r="T1050" s="327"/>
      <c r="U1050" s="326">
        <f>ROUND(SUMIF('DV-Bewegungsdaten'!B:B,Kategorien!A1050,'DV-Bewegungsdaten'!D:D),3)</f>
        <v>0</v>
      </c>
      <c r="V1050" s="324">
        <f>ROUND(SUMIF('DV-Bewegungsdaten'!B:B,Kategorien!A1050,'DV-Bewegungsdaten'!E:E),3)</f>
        <v>0</v>
      </c>
      <c r="AD1050" s="390">
        <f t="shared" si="205"/>
        <v>14.160999999999998</v>
      </c>
      <c r="AE1050" s="390">
        <f t="shared" si="206"/>
        <v>14.817999999999998</v>
      </c>
      <c r="AF1050" s="390">
        <f t="shared" si="207"/>
        <v>16.036999999999999</v>
      </c>
      <c r="AG1050" s="390">
        <f t="shared" si="208"/>
        <v>15.403999999999998</v>
      </c>
      <c r="AH1050" s="390">
        <f t="shared" si="209"/>
        <v>15.315999999999999</v>
      </c>
      <c r="AI1050" s="390">
        <f t="shared" si="210"/>
        <v>15.847999999999999</v>
      </c>
      <c r="AJ1050" s="390">
        <f t="shared" si="211"/>
        <v>15.130999999999998</v>
      </c>
      <c r="AK1050" s="390">
        <f t="shared" si="212"/>
        <v>15.414999999999997</v>
      </c>
      <c r="AL1050" s="390">
        <f t="shared" si="213"/>
        <v>15.524999999999999</v>
      </c>
      <c r="AM1050" s="390">
        <f t="shared" si="214"/>
        <v>15.405999999999999</v>
      </c>
      <c r="AN1050" s="390">
        <f t="shared" si="215"/>
        <v>14.999999999999998</v>
      </c>
      <c r="AO1050" s="390">
        <f t="shared" si="216"/>
        <v>15.902999999999999</v>
      </c>
    </row>
    <row r="1051" spans="1:41" ht="15" customHeight="1" x14ac:dyDescent="0.25">
      <c r="A1051" s="127" t="s">
        <v>1827</v>
      </c>
      <c r="B1051" s="125" t="s">
        <v>2077</v>
      </c>
      <c r="C1051" s="125" t="s">
        <v>4166</v>
      </c>
      <c r="D1051" s="125" t="s">
        <v>1828</v>
      </c>
      <c r="E1051" s="125" t="s">
        <v>2455</v>
      </c>
      <c r="F1051" s="126">
        <v>20.9</v>
      </c>
      <c r="G1051" s="126">
        <v>21.099999999999998</v>
      </c>
      <c r="H1051" s="126">
        <v>16.72</v>
      </c>
      <c r="I1051" s="126"/>
      <c r="J1051" s="317"/>
      <c r="K1051" s="323">
        <f>ROUND(SUMIF('VGT-Bewegungsdaten'!B:B,A1051,'VGT-Bewegungsdaten'!C:C),3)</f>
        <v>0</v>
      </c>
      <c r="L1051" s="324">
        <f>ROUND(SUMIF('VGT-Bewegungsdaten'!B:B,$A1051,'VGT-Bewegungsdaten'!D:D),2)</f>
        <v>0</v>
      </c>
      <c r="N1051" s="376" t="s">
        <v>4930</v>
      </c>
      <c r="O1051" s="376" t="s">
        <v>4940</v>
      </c>
      <c r="P1051" s="326">
        <f>ROUND(SUMIF('AV-Bewegungsdaten'!B:B,A1051,'AV-Bewegungsdaten'!C:C),3)</f>
        <v>0</v>
      </c>
      <c r="Q1051" s="324">
        <f>ROUND(SUMIF('AV-Bewegungsdaten'!B:B,$A1051,'AV-Bewegungsdaten'!D:D),2)</f>
        <v>0</v>
      </c>
      <c r="T1051" s="327"/>
      <c r="U1051" s="326">
        <f>ROUND(SUMIF('DV-Bewegungsdaten'!B:B,Kategorien!A1051,'DV-Bewegungsdaten'!D:D),3)</f>
        <v>0</v>
      </c>
      <c r="V1051" s="324">
        <f>ROUND(SUMIF('DV-Bewegungsdaten'!B:B,Kategorien!A1051,'DV-Bewegungsdaten'!E:E),3)</f>
        <v>0</v>
      </c>
      <c r="AD1051" s="390">
        <f t="shared" si="205"/>
        <v>16.160999999999998</v>
      </c>
      <c r="AE1051" s="390">
        <f t="shared" si="206"/>
        <v>16.817999999999998</v>
      </c>
      <c r="AF1051" s="390">
        <f t="shared" si="207"/>
        <v>18.036999999999999</v>
      </c>
      <c r="AG1051" s="390">
        <f t="shared" si="208"/>
        <v>17.403999999999996</v>
      </c>
      <c r="AH1051" s="390">
        <f t="shared" si="209"/>
        <v>17.315999999999999</v>
      </c>
      <c r="AI1051" s="390">
        <f t="shared" si="210"/>
        <v>17.847999999999999</v>
      </c>
      <c r="AJ1051" s="390">
        <f t="shared" si="211"/>
        <v>17.130999999999997</v>
      </c>
      <c r="AK1051" s="390">
        <f t="shared" si="212"/>
        <v>17.414999999999999</v>
      </c>
      <c r="AL1051" s="390">
        <f t="shared" si="213"/>
        <v>17.524999999999999</v>
      </c>
      <c r="AM1051" s="390">
        <f t="shared" si="214"/>
        <v>17.405999999999999</v>
      </c>
      <c r="AN1051" s="390">
        <f t="shared" si="215"/>
        <v>17</v>
      </c>
      <c r="AO1051" s="390">
        <f t="shared" si="216"/>
        <v>17.902999999999999</v>
      </c>
    </row>
    <row r="1052" spans="1:41" ht="15" customHeight="1" x14ac:dyDescent="0.25">
      <c r="A1052" s="127" t="s">
        <v>1829</v>
      </c>
      <c r="B1052" s="125" t="s">
        <v>2077</v>
      </c>
      <c r="C1052" s="125" t="s">
        <v>4166</v>
      </c>
      <c r="D1052" s="125" t="s">
        <v>1830</v>
      </c>
      <c r="E1052" s="125" t="s">
        <v>1538</v>
      </c>
      <c r="F1052" s="126">
        <v>21.9</v>
      </c>
      <c r="G1052" s="126">
        <v>22.099999999999998</v>
      </c>
      <c r="H1052" s="126">
        <v>17.52</v>
      </c>
      <c r="I1052" s="126"/>
      <c r="J1052" s="317"/>
      <c r="K1052" s="323">
        <f>ROUND(SUMIF('VGT-Bewegungsdaten'!B:B,A1052,'VGT-Bewegungsdaten'!C:C),3)</f>
        <v>0</v>
      </c>
      <c r="L1052" s="324">
        <f>ROUND(SUMIF('VGT-Bewegungsdaten'!B:B,$A1052,'VGT-Bewegungsdaten'!D:D),2)</f>
        <v>0</v>
      </c>
      <c r="N1052" s="376" t="s">
        <v>4930</v>
      </c>
      <c r="O1052" s="376" t="s">
        <v>4940</v>
      </c>
      <c r="P1052" s="326">
        <f>ROUND(SUMIF('AV-Bewegungsdaten'!B:B,A1052,'AV-Bewegungsdaten'!C:C),3)</f>
        <v>0</v>
      </c>
      <c r="Q1052" s="324">
        <f>ROUND(SUMIF('AV-Bewegungsdaten'!B:B,$A1052,'AV-Bewegungsdaten'!D:D),2)</f>
        <v>0</v>
      </c>
      <c r="T1052" s="327"/>
      <c r="U1052" s="326">
        <f>ROUND(SUMIF('DV-Bewegungsdaten'!B:B,Kategorien!A1052,'DV-Bewegungsdaten'!D:D),3)</f>
        <v>0</v>
      </c>
      <c r="V1052" s="324">
        <f>ROUND(SUMIF('DV-Bewegungsdaten'!B:B,Kategorien!A1052,'DV-Bewegungsdaten'!E:E),3)</f>
        <v>0</v>
      </c>
      <c r="AD1052" s="390">
        <f t="shared" si="205"/>
        <v>17.160999999999998</v>
      </c>
      <c r="AE1052" s="390">
        <f t="shared" si="206"/>
        <v>17.817999999999998</v>
      </c>
      <c r="AF1052" s="390">
        <f t="shared" si="207"/>
        <v>19.036999999999999</v>
      </c>
      <c r="AG1052" s="390">
        <f t="shared" si="208"/>
        <v>18.403999999999996</v>
      </c>
      <c r="AH1052" s="390">
        <f t="shared" si="209"/>
        <v>18.315999999999999</v>
      </c>
      <c r="AI1052" s="390">
        <f t="shared" si="210"/>
        <v>18.847999999999999</v>
      </c>
      <c r="AJ1052" s="390">
        <f t="shared" si="211"/>
        <v>18.130999999999997</v>
      </c>
      <c r="AK1052" s="390">
        <f t="shared" si="212"/>
        <v>18.414999999999999</v>
      </c>
      <c r="AL1052" s="390">
        <f t="shared" si="213"/>
        <v>18.524999999999999</v>
      </c>
      <c r="AM1052" s="390">
        <f t="shared" si="214"/>
        <v>18.405999999999999</v>
      </c>
      <c r="AN1052" s="390">
        <f t="shared" si="215"/>
        <v>18</v>
      </c>
      <c r="AO1052" s="390">
        <f t="shared" si="216"/>
        <v>18.902999999999999</v>
      </c>
    </row>
    <row r="1053" spans="1:41" ht="15" customHeight="1" x14ac:dyDescent="0.25">
      <c r="A1053" s="127" t="s">
        <v>1831</v>
      </c>
      <c r="B1053" s="125" t="s">
        <v>2077</v>
      </c>
      <c r="C1053" s="125" t="s">
        <v>4166</v>
      </c>
      <c r="D1053" s="125" t="s">
        <v>1832</v>
      </c>
      <c r="E1053" s="125" t="s">
        <v>1541</v>
      </c>
      <c r="F1053" s="126">
        <v>21.9</v>
      </c>
      <c r="G1053" s="126">
        <v>22.099999999999998</v>
      </c>
      <c r="H1053" s="126">
        <v>17.52</v>
      </c>
      <c r="I1053" s="126"/>
      <c r="J1053" s="317"/>
      <c r="K1053" s="323">
        <f>ROUND(SUMIF('VGT-Bewegungsdaten'!B:B,A1053,'VGT-Bewegungsdaten'!C:C),3)</f>
        <v>0</v>
      </c>
      <c r="L1053" s="324">
        <f>ROUND(SUMIF('VGT-Bewegungsdaten'!B:B,$A1053,'VGT-Bewegungsdaten'!D:D),2)</f>
        <v>0</v>
      </c>
      <c r="N1053" s="376" t="s">
        <v>4930</v>
      </c>
      <c r="O1053" s="376" t="s">
        <v>4940</v>
      </c>
      <c r="P1053" s="326">
        <f>ROUND(SUMIF('AV-Bewegungsdaten'!B:B,A1053,'AV-Bewegungsdaten'!C:C),3)</f>
        <v>0</v>
      </c>
      <c r="Q1053" s="324">
        <f>ROUND(SUMIF('AV-Bewegungsdaten'!B:B,$A1053,'AV-Bewegungsdaten'!D:D),2)</f>
        <v>0</v>
      </c>
      <c r="T1053" s="327"/>
      <c r="U1053" s="326">
        <f>ROUND(SUMIF('DV-Bewegungsdaten'!B:B,Kategorien!A1053,'DV-Bewegungsdaten'!D:D),3)</f>
        <v>0</v>
      </c>
      <c r="V1053" s="324">
        <f>ROUND(SUMIF('DV-Bewegungsdaten'!B:B,Kategorien!A1053,'DV-Bewegungsdaten'!E:E),3)</f>
        <v>0</v>
      </c>
      <c r="AD1053" s="390">
        <f t="shared" si="205"/>
        <v>17.160999999999998</v>
      </c>
      <c r="AE1053" s="390">
        <f t="shared" si="206"/>
        <v>17.817999999999998</v>
      </c>
      <c r="AF1053" s="390">
        <f t="shared" si="207"/>
        <v>19.036999999999999</v>
      </c>
      <c r="AG1053" s="390">
        <f t="shared" si="208"/>
        <v>18.403999999999996</v>
      </c>
      <c r="AH1053" s="390">
        <f t="shared" si="209"/>
        <v>18.315999999999999</v>
      </c>
      <c r="AI1053" s="390">
        <f t="shared" si="210"/>
        <v>18.847999999999999</v>
      </c>
      <c r="AJ1053" s="390">
        <f t="shared" si="211"/>
        <v>18.130999999999997</v>
      </c>
      <c r="AK1053" s="390">
        <f t="shared" si="212"/>
        <v>18.414999999999999</v>
      </c>
      <c r="AL1053" s="390">
        <f t="shared" si="213"/>
        <v>18.524999999999999</v>
      </c>
      <c r="AM1053" s="390">
        <f t="shared" si="214"/>
        <v>18.405999999999999</v>
      </c>
      <c r="AN1053" s="390">
        <f t="shared" si="215"/>
        <v>18</v>
      </c>
      <c r="AO1053" s="390">
        <f t="shared" si="216"/>
        <v>18.902999999999999</v>
      </c>
    </row>
    <row r="1054" spans="1:41" ht="15" customHeight="1" x14ac:dyDescent="0.25">
      <c r="A1054" s="127" t="s">
        <v>2724</v>
      </c>
      <c r="B1054" s="125" t="s">
        <v>2077</v>
      </c>
      <c r="C1054" s="125" t="s">
        <v>4166</v>
      </c>
      <c r="D1054" s="125" t="s">
        <v>2725</v>
      </c>
      <c r="E1054" s="125" t="s">
        <v>2545</v>
      </c>
      <c r="F1054" s="126">
        <v>21.87</v>
      </c>
      <c r="G1054" s="126">
        <v>22.07</v>
      </c>
      <c r="H1054" s="126">
        <v>17.5</v>
      </c>
      <c r="I1054" s="126"/>
      <c r="J1054" s="317"/>
      <c r="K1054" s="323">
        <f>ROUND(SUMIF('VGT-Bewegungsdaten'!B:B,A1054,'VGT-Bewegungsdaten'!C:C),3)</f>
        <v>0</v>
      </c>
      <c r="L1054" s="324">
        <f>ROUND(SUMIF('VGT-Bewegungsdaten'!B:B,$A1054,'VGT-Bewegungsdaten'!D:D),2)</f>
        <v>0</v>
      </c>
      <c r="N1054" s="376" t="s">
        <v>4930</v>
      </c>
      <c r="O1054" s="376" t="s">
        <v>4940</v>
      </c>
      <c r="P1054" s="326">
        <f>ROUND(SUMIF('AV-Bewegungsdaten'!B:B,A1054,'AV-Bewegungsdaten'!C:C),3)</f>
        <v>0</v>
      </c>
      <c r="Q1054" s="324">
        <f>ROUND(SUMIF('AV-Bewegungsdaten'!B:B,$A1054,'AV-Bewegungsdaten'!D:D),2)</f>
        <v>0</v>
      </c>
      <c r="T1054" s="327"/>
      <c r="U1054" s="326">
        <f>ROUND(SUMIF('DV-Bewegungsdaten'!B:B,Kategorien!A1054,'DV-Bewegungsdaten'!D:D),3)</f>
        <v>0</v>
      </c>
      <c r="V1054" s="324">
        <f>ROUND(SUMIF('DV-Bewegungsdaten'!B:B,Kategorien!A1054,'DV-Bewegungsdaten'!E:E),3)</f>
        <v>0</v>
      </c>
      <c r="AD1054" s="390">
        <f t="shared" si="205"/>
        <v>17.131</v>
      </c>
      <c r="AE1054" s="390">
        <f t="shared" si="206"/>
        <v>17.788</v>
      </c>
      <c r="AF1054" s="390">
        <f t="shared" si="207"/>
        <v>19.007000000000001</v>
      </c>
      <c r="AG1054" s="390">
        <f t="shared" si="208"/>
        <v>18.373999999999999</v>
      </c>
      <c r="AH1054" s="390">
        <f t="shared" si="209"/>
        <v>18.286000000000001</v>
      </c>
      <c r="AI1054" s="390">
        <f t="shared" si="210"/>
        <v>18.818000000000001</v>
      </c>
      <c r="AJ1054" s="390">
        <f t="shared" si="211"/>
        <v>18.100999999999999</v>
      </c>
      <c r="AK1054" s="390">
        <f t="shared" si="212"/>
        <v>18.385000000000002</v>
      </c>
      <c r="AL1054" s="390">
        <f t="shared" si="213"/>
        <v>18.495000000000001</v>
      </c>
      <c r="AM1054" s="390">
        <f t="shared" si="214"/>
        <v>18.376000000000001</v>
      </c>
      <c r="AN1054" s="390">
        <f t="shared" si="215"/>
        <v>17.97</v>
      </c>
      <c r="AO1054" s="390">
        <f t="shared" si="216"/>
        <v>18.873000000000001</v>
      </c>
    </row>
    <row r="1055" spans="1:41" ht="15" customHeight="1" x14ac:dyDescent="0.25">
      <c r="A1055" s="127" t="s">
        <v>3468</v>
      </c>
      <c r="B1055" s="125" t="s">
        <v>2077</v>
      </c>
      <c r="C1055" s="125" t="s">
        <v>4166</v>
      </c>
      <c r="D1055" s="125" t="s">
        <v>3469</v>
      </c>
      <c r="E1055" s="125" t="s">
        <v>3289</v>
      </c>
      <c r="F1055" s="126">
        <v>21.84</v>
      </c>
      <c r="G1055" s="126">
        <v>22.04</v>
      </c>
      <c r="H1055" s="126">
        <v>17.47</v>
      </c>
      <c r="I1055" s="126"/>
      <c r="J1055" s="317"/>
      <c r="K1055" s="323">
        <f>ROUND(SUMIF('VGT-Bewegungsdaten'!B:B,A1055,'VGT-Bewegungsdaten'!C:C),3)</f>
        <v>0</v>
      </c>
      <c r="L1055" s="324">
        <f>ROUND(SUMIF('VGT-Bewegungsdaten'!B:B,$A1055,'VGT-Bewegungsdaten'!D:D),2)</f>
        <v>0</v>
      </c>
      <c r="N1055" s="376" t="s">
        <v>4930</v>
      </c>
      <c r="O1055" s="376" t="s">
        <v>4940</v>
      </c>
      <c r="P1055" s="326">
        <f>ROUND(SUMIF('AV-Bewegungsdaten'!B:B,A1055,'AV-Bewegungsdaten'!C:C),3)</f>
        <v>0</v>
      </c>
      <c r="Q1055" s="324">
        <f>ROUND(SUMIF('AV-Bewegungsdaten'!B:B,$A1055,'AV-Bewegungsdaten'!D:D),2)</f>
        <v>0</v>
      </c>
      <c r="T1055" s="327"/>
      <c r="U1055" s="326">
        <f>ROUND(SUMIF('DV-Bewegungsdaten'!B:B,Kategorien!A1055,'DV-Bewegungsdaten'!D:D),3)</f>
        <v>0</v>
      </c>
      <c r="V1055" s="324">
        <f>ROUND(SUMIF('DV-Bewegungsdaten'!B:B,Kategorien!A1055,'DV-Bewegungsdaten'!E:E),3)</f>
        <v>0</v>
      </c>
      <c r="AD1055" s="390">
        <f t="shared" si="205"/>
        <v>17.100999999999999</v>
      </c>
      <c r="AE1055" s="390">
        <f t="shared" si="206"/>
        <v>17.757999999999999</v>
      </c>
      <c r="AF1055" s="390">
        <f t="shared" si="207"/>
        <v>18.977</v>
      </c>
      <c r="AG1055" s="390">
        <f t="shared" si="208"/>
        <v>18.343999999999998</v>
      </c>
      <c r="AH1055" s="390">
        <f t="shared" si="209"/>
        <v>18.256</v>
      </c>
      <c r="AI1055" s="390">
        <f t="shared" si="210"/>
        <v>18.788</v>
      </c>
      <c r="AJ1055" s="390">
        <f t="shared" si="211"/>
        <v>18.070999999999998</v>
      </c>
      <c r="AK1055" s="390">
        <f t="shared" si="212"/>
        <v>18.355</v>
      </c>
      <c r="AL1055" s="390">
        <f t="shared" si="213"/>
        <v>18.465</v>
      </c>
      <c r="AM1055" s="390">
        <f t="shared" si="214"/>
        <v>18.346</v>
      </c>
      <c r="AN1055" s="390">
        <f t="shared" si="215"/>
        <v>17.939999999999998</v>
      </c>
      <c r="AO1055" s="390">
        <f t="shared" si="216"/>
        <v>18.843</v>
      </c>
    </row>
    <row r="1056" spans="1:41" ht="15" customHeight="1" x14ac:dyDescent="0.25">
      <c r="A1056" s="127" t="s">
        <v>4231</v>
      </c>
      <c r="B1056" s="125" t="s">
        <v>2077</v>
      </c>
      <c r="C1056" s="125" t="s">
        <v>4166</v>
      </c>
      <c r="D1056" s="125" t="s">
        <v>4232</v>
      </c>
      <c r="E1056" s="125" t="s">
        <v>4051</v>
      </c>
      <c r="F1056" s="126">
        <v>21.810000000000002</v>
      </c>
      <c r="G1056" s="126">
        <v>22.01</v>
      </c>
      <c r="H1056" s="126">
        <v>17.45</v>
      </c>
      <c r="I1056" s="126"/>
      <c r="J1056" s="317"/>
      <c r="K1056" s="323">
        <f>ROUND(SUMIF('VGT-Bewegungsdaten'!B:B,A1056,'VGT-Bewegungsdaten'!C:C),3)</f>
        <v>0</v>
      </c>
      <c r="L1056" s="324">
        <f>ROUND(SUMIF('VGT-Bewegungsdaten'!B:B,$A1056,'VGT-Bewegungsdaten'!D:D),2)</f>
        <v>0</v>
      </c>
      <c r="N1056" s="376" t="s">
        <v>4930</v>
      </c>
      <c r="O1056" s="376" t="s">
        <v>4940</v>
      </c>
      <c r="P1056" s="326">
        <f>ROUND(SUMIF('AV-Bewegungsdaten'!B:B,A1056,'AV-Bewegungsdaten'!C:C),3)</f>
        <v>0</v>
      </c>
      <c r="Q1056" s="324">
        <f>ROUND(SUMIF('AV-Bewegungsdaten'!B:B,$A1056,'AV-Bewegungsdaten'!D:D),2)</f>
        <v>0</v>
      </c>
      <c r="T1056" s="327"/>
      <c r="U1056" s="326">
        <f>ROUND(SUMIF('DV-Bewegungsdaten'!B:B,Kategorien!A1056,'DV-Bewegungsdaten'!D:D),3)</f>
        <v>0</v>
      </c>
      <c r="V1056" s="324">
        <f>ROUND(SUMIF('DV-Bewegungsdaten'!B:B,Kategorien!A1056,'DV-Bewegungsdaten'!E:E),3)</f>
        <v>0</v>
      </c>
      <c r="AD1056" s="390">
        <f t="shared" si="205"/>
        <v>17.071000000000002</v>
      </c>
      <c r="AE1056" s="390">
        <f t="shared" si="206"/>
        <v>17.728000000000002</v>
      </c>
      <c r="AF1056" s="390">
        <f t="shared" si="207"/>
        <v>18.947000000000003</v>
      </c>
      <c r="AG1056" s="390">
        <f t="shared" si="208"/>
        <v>18.314</v>
      </c>
      <c r="AH1056" s="390">
        <f t="shared" si="209"/>
        <v>18.226000000000003</v>
      </c>
      <c r="AI1056" s="390">
        <f t="shared" si="210"/>
        <v>18.758000000000003</v>
      </c>
      <c r="AJ1056" s="390">
        <f t="shared" si="211"/>
        <v>18.041</v>
      </c>
      <c r="AK1056" s="390">
        <f t="shared" si="212"/>
        <v>18.325000000000003</v>
      </c>
      <c r="AL1056" s="390">
        <f t="shared" si="213"/>
        <v>18.435000000000002</v>
      </c>
      <c r="AM1056" s="390">
        <f t="shared" si="214"/>
        <v>18.316000000000003</v>
      </c>
      <c r="AN1056" s="390">
        <f t="shared" si="215"/>
        <v>17.910000000000004</v>
      </c>
      <c r="AO1056" s="390">
        <f t="shared" si="216"/>
        <v>18.813000000000002</v>
      </c>
    </row>
    <row r="1057" spans="1:41" ht="15" customHeight="1" x14ac:dyDescent="0.25">
      <c r="A1057" s="127" t="s">
        <v>1833</v>
      </c>
      <c r="B1057" s="125" t="s">
        <v>2077</v>
      </c>
      <c r="C1057" s="125" t="s">
        <v>4166</v>
      </c>
      <c r="D1057" s="125" t="s">
        <v>1834</v>
      </c>
      <c r="E1057" s="125" t="s">
        <v>2452</v>
      </c>
      <c r="F1057" s="126">
        <v>18.899999999999999</v>
      </c>
      <c r="G1057" s="126">
        <v>19.099999999999998</v>
      </c>
      <c r="H1057" s="126">
        <v>15.12</v>
      </c>
      <c r="I1057" s="126"/>
      <c r="J1057" s="317"/>
      <c r="K1057" s="323">
        <f>ROUND(SUMIF('VGT-Bewegungsdaten'!B:B,A1057,'VGT-Bewegungsdaten'!C:C),3)</f>
        <v>0</v>
      </c>
      <c r="L1057" s="324">
        <f>ROUND(SUMIF('VGT-Bewegungsdaten'!B:B,$A1057,'VGT-Bewegungsdaten'!D:D),2)</f>
        <v>0</v>
      </c>
      <c r="N1057" s="376" t="s">
        <v>4930</v>
      </c>
      <c r="O1057" s="376" t="s">
        <v>4940</v>
      </c>
      <c r="P1057" s="326">
        <f>ROUND(SUMIF('AV-Bewegungsdaten'!B:B,A1057,'AV-Bewegungsdaten'!C:C),3)</f>
        <v>0</v>
      </c>
      <c r="Q1057" s="324">
        <f>ROUND(SUMIF('AV-Bewegungsdaten'!B:B,$A1057,'AV-Bewegungsdaten'!D:D),2)</f>
        <v>0</v>
      </c>
      <c r="T1057" s="327"/>
      <c r="U1057" s="326">
        <f>ROUND(SUMIF('DV-Bewegungsdaten'!B:B,Kategorien!A1057,'DV-Bewegungsdaten'!D:D),3)</f>
        <v>0</v>
      </c>
      <c r="V1057" s="324">
        <f>ROUND(SUMIF('DV-Bewegungsdaten'!B:B,Kategorien!A1057,'DV-Bewegungsdaten'!E:E),3)</f>
        <v>0</v>
      </c>
      <c r="AD1057" s="390">
        <f t="shared" si="205"/>
        <v>14.160999999999998</v>
      </c>
      <c r="AE1057" s="390">
        <f t="shared" si="206"/>
        <v>14.817999999999998</v>
      </c>
      <c r="AF1057" s="390">
        <f t="shared" si="207"/>
        <v>16.036999999999999</v>
      </c>
      <c r="AG1057" s="390">
        <f t="shared" si="208"/>
        <v>15.403999999999998</v>
      </c>
      <c r="AH1057" s="390">
        <f t="shared" si="209"/>
        <v>15.315999999999999</v>
      </c>
      <c r="AI1057" s="390">
        <f t="shared" si="210"/>
        <v>15.847999999999999</v>
      </c>
      <c r="AJ1057" s="390">
        <f t="shared" si="211"/>
        <v>15.130999999999998</v>
      </c>
      <c r="AK1057" s="390">
        <f t="shared" si="212"/>
        <v>15.414999999999997</v>
      </c>
      <c r="AL1057" s="390">
        <f t="shared" si="213"/>
        <v>15.524999999999999</v>
      </c>
      <c r="AM1057" s="390">
        <f t="shared" si="214"/>
        <v>15.405999999999999</v>
      </c>
      <c r="AN1057" s="390">
        <f t="shared" si="215"/>
        <v>14.999999999999998</v>
      </c>
      <c r="AO1057" s="390">
        <f t="shared" si="216"/>
        <v>15.902999999999999</v>
      </c>
    </row>
    <row r="1058" spans="1:41" ht="15" customHeight="1" x14ac:dyDescent="0.25">
      <c r="A1058" s="127" t="s">
        <v>1835</v>
      </c>
      <c r="B1058" s="125" t="s">
        <v>2077</v>
      </c>
      <c r="C1058" s="125" t="s">
        <v>4166</v>
      </c>
      <c r="D1058" s="125" t="s">
        <v>1836</v>
      </c>
      <c r="E1058" s="125" t="s">
        <v>2455</v>
      </c>
      <c r="F1058" s="126">
        <v>20.9</v>
      </c>
      <c r="G1058" s="126">
        <v>21.099999999999998</v>
      </c>
      <c r="H1058" s="126">
        <v>16.72</v>
      </c>
      <c r="I1058" s="126"/>
      <c r="J1058" s="317"/>
      <c r="K1058" s="323">
        <f>ROUND(SUMIF('VGT-Bewegungsdaten'!B:B,A1058,'VGT-Bewegungsdaten'!C:C),3)</f>
        <v>0</v>
      </c>
      <c r="L1058" s="324">
        <f>ROUND(SUMIF('VGT-Bewegungsdaten'!B:B,$A1058,'VGT-Bewegungsdaten'!D:D),2)</f>
        <v>0</v>
      </c>
      <c r="N1058" s="376" t="s">
        <v>4930</v>
      </c>
      <c r="O1058" s="376" t="s">
        <v>4940</v>
      </c>
      <c r="P1058" s="326">
        <f>ROUND(SUMIF('AV-Bewegungsdaten'!B:B,A1058,'AV-Bewegungsdaten'!C:C),3)</f>
        <v>0</v>
      </c>
      <c r="Q1058" s="324">
        <f>ROUND(SUMIF('AV-Bewegungsdaten'!B:B,$A1058,'AV-Bewegungsdaten'!D:D),2)</f>
        <v>0</v>
      </c>
      <c r="T1058" s="327"/>
      <c r="U1058" s="326">
        <f>ROUND(SUMIF('DV-Bewegungsdaten'!B:B,Kategorien!A1058,'DV-Bewegungsdaten'!D:D),3)</f>
        <v>0</v>
      </c>
      <c r="V1058" s="324">
        <f>ROUND(SUMIF('DV-Bewegungsdaten'!B:B,Kategorien!A1058,'DV-Bewegungsdaten'!E:E),3)</f>
        <v>0</v>
      </c>
      <c r="AD1058" s="390">
        <f t="shared" si="205"/>
        <v>16.160999999999998</v>
      </c>
      <c r="AE1058" s="390">
        <f t="shared" si="206"/>
        <v>16.817999999999998</v>
      </c>
      <c r="AF1058" s="390">
        <f t="shared" si="207"/>
        <v>18.036999999999999</v>
      </c>
      <c r="AG1058" s="390">
        <f t="shared" si="208"/>
        <v>17.403999999999996</v>
      </c>
      <c r="AH1058" s="390">
        <f t="shared" si="209"/>
        <v>17.315999999999999</v>
      </c>
      <c r="AI1058" s="390">
        <f t="shared" si="210"/>
        <v>17.847999999999999</v>
      </c>
      <c r="AJ1058" s="390">
        <f t="shared" si="211"/>
        <v>17.130999999999997</v>
      </c>
      <c r="AK1058" s="390">
        <f t="shared" si="212"/>
        <v>17.414999999999999</v>
      </c>
      <c r="AL1058" s="390">
        <f t="shared" si="213"/>
        <v>17.524999999999999</v>
      </c>
      <c r="AM1058" s="390">
        <f t="shared" si="214"/>
        <v>17.405999999999999</v>
      </c>
      <c r="AN1058" s="390">
        <f t="shared" si="215"/>
        <v>17</v>
      </c>
      <c r="AO1058" s="390">
        <f t="shared" si="216"/>
        <v>17.902999999999999</v>
      </c>
    </row>
    <row r="1059" spans="1:41" ht="15" customHeight="1" x14ac:dyDescent="0.25">
      <c r="A1059" s="127" t="s">
        <v>1837</v>
      </c>
      <c r="B1059" s="125" t="s">
        <v>2077</v>
      </c>
      <c r="C1059" s="125" t="s">
        <v>4166</v>
      </c>
      <c r="D1059" s="125" t="s">
        <v>1838</v>
      </c>
      <c r="E1059" s="125" t="s">
        <v>1538</v>
      </c>
      <c r="F1059" s="126">
        <v>21.9</v>
      </c>
      <c r="G1059" s="126">
        <v>22.099999999999998</v>
      </c>
      <c r="H1059" s="126">
        <v>17.52</v>
      </c>
      <c r="I1059" s="126"/>
      <c r="J1059" s="317"/>
      <c r="K1059" s="323">
        <f>ROUND(SUMIF('VGT-Bewegungsdaten'!B:B,A1059,'VGT-Bewegungsdaten'!C:C),3)</f>
        <v>0</v>
      </c>
      <c r="L1059" s="324">
        <f>ROUND(SUMIF('VGT-Bewegungsdaten'!B:B,$A1059,'VGT-Bewegungsdaten'!D:D),2)</f>
        <v>0</v>
      </c>
      <c r="N1059" s="376" t="s">
        <v>4930</v>
      </c>
      <c r="O1059" s="376" t="s">
        <v>4940</v>
      </c>
      <c r="P1059" s="326">
        <f>ROUND(SUMIF('AV-Bewegungsdaten'!B:B,A1059,'AV-Bewegungsdaten'!C:C),3)</f>
        <v>0</v>
      </c>
      <c r="Q1059" s="324">
        <f>ROUND(SUMIF('AV-Bewegungsdaten'!B:B,$A1059,'AV-Bewegungsdaten'!D:D),2)</f>
        <v>0</v>
      </c>
      <c r="T1059" s="327"/>
      <c r="U1059" s="326">
        <f>ROUND(SUMIF('DV-Bewegungsdaten'!B:B,Kategorien!A1059,'DV-Bewegungsdaten'!D:D),3)</f>
        <v>0</v>
      </c>
      <c r="V1059" s="324">
        <f>ROUND(SUMIF('DV-Bewegungsdaten'!B:B,Kategorien!A1059,'DV-Bewegungsdaten'!E:E),3)</f>
        <v>0</v>
      </c>
      <c r="AD1059" s="390">
        <f t="shared" si="205"/>
        <v>17.160999999999998</v>
      </c>
      <c r="AE1059" s="390">
        <f t="shared" si="206"/>
        <v>17.817999999999998</v>
      </c>
      <c r="AF1059" s="390">
        <f t="shared" si="207"/>
        <v>19.036999999999999</v>
      </c>
      <c r="AG1059" s="390">
        <f t="shared" si="208"/>
        <v>18.403999999999996</v>
      </c>
      <c r="AH1059" s="390">
        <f t="shared" si="209"/>
        <v>18.315999999999999</v>
      </c>
      <c r="AI1059" s="390">
        <f t="shared" si="210"/>
        <v>18.847999999999999</v>
      </c>
      <c r="AJ1059" s="390">
        <f t="shared" si="211"/>
        <v>18.130999999999997</v>
      </c>
      <c r="AK1059" s="390">
        <f t="shared" si="212"/>
        <v>18.414999999999999</v>
      </c>
      <c r="AL1059" s="390">
        <f t="shared" si="213"/>
        <v>18.524999999999999</v>
      </c>
      <c r="AM1059" s="390">
        <f t="shared" si="214"/>
        <v>18.405999999999999</v>
      </c>
      <c r="AN1059" s="390">
        <f t="shared" si="215"/>
        <v>18</v>
      </c>
      <c r="AO1059" s="390">
        <f t="shared" si="216"/>
        <v>18.902999999999999</v>
      </c>
    </row>
    <row r="1060" spans="1:41" ht="15" customHeight="1" x14ac:dyDescent="0.25">
      <c r="A1060" s="127" t="s">
        <v>1839</v>
      </c>
      <c r="B1060" s="125" t="s">
        <v>2077</v>
      </c>
      <c r="C1060" s="125" t="s">
        <v>4166</v>
      </c>
      <c r="D1060" s="125" t="s">
        <v>1840</v>
      </c>
      <c r="E1060" s="125" t="s">
        <v>1541</v>
      </c>
      <c r="F1060" s="126">
        <v>21.9</v>
      </c>
      <c r="G1060" s="126">
        <v>22.099999999999998</v>
      </c>
      <c r="H1060" s="126">
        <v>17.52</v>
      </c>
      <c r="I1060" s="126"/>
      <c r="J1060" s="317"/>
      <c r="K1060" s="323">
        <f>ROUND(SUMIF('VGT-Bewegungsdaten'!B:B,A1060,'VGT-Bewegungsdaten'!C:C),3)</f>
        <v>0</v>
      </c>
      <c r="L1060" s="324">
        <f>ROUND(SUMIF('VGT-Bewegungsdaten'!B:B,$A1060,'VGT-Bewegungsdaten'!D:D),2)</f>
        <v>0</v>
      </c>
      <c r="N1060" s="376" t="s">
        <v>4930</v>
      </c>
      <c r="O1060" s="376" t="s">
        <v>4940</v>
      </c>
      <c r="P1060" s="326">
        <f>ROUND(SUMIF('AV-Bewegungsdaten'!B:B,A1060,'AV-Bewegungsdaten'!C:C),3)</f>
        <v>0</v>
      </c>
      <c r="Q1060" s="324">
        <f>ROUND(SUMIF('AV-Bewegungsdaten'!B:B,$A1060,'AV-Bewegungsdaten'!D:D),2)</f>
        <v>0</v>
      </c>
      <c r="T1060" s="327"/>
      <c r="U1060" s="326">
        <f>ROUND(SUMIF('DV-Bewegungsdaten'!B:B,Kategorien!A1060,'DV-Bewegungsdaten'!D:D),3)</f>
        <v>0</v>
      </c>
      <c r="V1060" s="324">
        <f>ROUND(SUMIF('DV-Bewegungsdaten'!B:B,Kategorien!A1060,'DV-Bewegungsdaten'!E:E),3)</f>
        <v>0</v>
      </c>
      <c r="AD1060" s="390">
        <f t="shared" si="205"/>
        <v>17.160999999999998</v>
      </c>
      <c r="AE1060" s="390">
        <f t="shared" si="206"/>
        <v>17.817999999999998</v>
      </c>
      <c r="AF1060" s="390">
        <f t="shared" si="207"/>
        <v>19.036999999999999</v>
      </c>
      <c r="AG1060" s="390">
        <f t="shared" si="208"/>
        <v>18.403999999999996</v>
      </c>
      <c r="AH1060" s="390">
        <f t="shared" si="209"/>
        <v>18.315999999999999</v>
      </c>
      <c r="AI1060" s="390">
        <f t="shared" si="210"/>
        <v>18.847999999999999</v>
      </c>
      <c r="AJ1060" s="390">
        <f t="shared" si="211"/>
        <v>18.130999999999997</v>
      </c>
      <c r="AK1060" s="390">
        <f t="shared" si="212"/>
        <v>18.414999999999999</v>
      </c>
      <c r="AL1060" s="390">
        <f t="shared" si="213"/>
        <v>18.524999999999999</v>
      </c>
      <c r="AM1060" s="390">
        <f t="shared" si="214"/>
        <v>18.405999999999999</v>
      </c>
      <c r="AN1060" s="390">
        <f t="shared" si="215"/>
        <v>18</v>
      </c>
      <c r="AO1060" s="390">
        <f t="shared" si="216"/>
        <v>18.902999999999999</v>
      </c>
    </row>
    <row r="1061" spans="1:41" ht="15" customHeight="1" x14ac:dyDescent="0.25">
      <c r="A1061" s="127" t="s">
        <v>2726</v>
      </c>
      <c r="B1061" s="125" t="s">
        <v>2077</v>
      </c>
      <c r="C1061" s="125" t="s">
        <v>4166</v>
      </c>
      <c r="D1061" s="125" t="s">
        <v>2727</v>
      </c>
      <c r="E1061" s="125" t="s">
        <v>2545</v>
      </c>
      <c r="F1061" s="126">
        <v>21.87</v>
      </c>
      <c r="G1061" s="126">
        <v>22.07</v>
      </c>
      <c r="H1061" s="126">
        <v>17.5</v>
      </c>
      <c r="I1061" s="126"/>
      <c r="J1061" s="317"/>
      <c r="K1061" s="323">
        <f>ROUND(SUMIF('VGT-Bewegungsdaten'!B:B,A1061,'VGT-Bewegungsdaten'!C:C),3)</f>
        <v>0</v>
      </c>
      <c r="L1061" s="324">
        <f>ROUND(SUMIF('VGT-Bewegungsdaten'!B:B,$A1061,'VGT-Bewegungsdaten'!D:D),2)</f>
        <v>0</v>
      </c>
      <c r="N1061" s="376" t="s">
        <v>4930</v>
      </c>
      <c r="O1061" s="376" t="s">
        <v>4940</v>
      </c>
      <c r="P1061" s="326">
        <f>ROUND(SUMIF('AV-Bewegungsdaten'!B:B,A1061,'AV-Bewegungsdaten'!C:C),3)</f>
        <v>0</v>
      </c>
      <c r="Q1061" s="324">
        <f>ROUND(SUMIF('AV-Bewegungsdaten'!B:B,$A1061,'AV-Bewegungsdaten'!D:D),2)</f>
        <v>0</v>
      </c>
      <c r="T1061" s="327"/>
      <c r="U1061" s="326">
        <f>ROUND(SUMIF('DV-Bewegungsdaten'!B:B,Kategorien!A1061,'DV-Bewegungsdaten'!D:D),3)</f>
        <v>0</v>
      </c>
      <c r="V1061" s="324">
        <f>ROUND(SUMIF('DV-Bewegungsdaten'!B:B,Kategorien!A1061,'DV-Bewegungsdaten'!E:E),3)</f>
        <v>0</v>
      </c>
      <c r="AD1061" s="390">
        <f t="shared" si="205"/>
        <v>17.131</v>
      </c>
      <c r="AE1061" s="390">
        <f t="shared" si="206"/>
        <v>17.788</v>
      </c>
      <c r="AF1061" s="390">
        <f t="shared" si="207"/>
        <v>19.007000000000001</v>
      </c>
      <c r="AG1061" s="390">
        <f t="shared" si="208"/>
        <v>18.373999999999999</v>
      </c>
      <c r="AH1061" s="390">
        <f t="shared" si="209"/>
        <v>18.286000000000001</v>
      </c>
      <c r="AI1061" s="390">
        <f t="shared" si="210"/>
        <v>18.818000000000001</v>
      </c>
      <c r="AJ1061" s="390">
        <f t="shared" si="211"/>
        <v>18.100999999999999</v>
      </c>
      <c r="AK1061" s="390">
        <f t="shared" si="212"/>
        <v>18.385000000000002</v>
      </c>
      <c r="AL1061" s="390">
        <f t="shared" si="213"/>
        <v>18.495000000000001</v>
      </c>
      <c r="AM1061" s="390">
        <f t="shared" si="214"/>
        <v>18.376000000000001</v>
      </c>
      <c r="AN1061" s="390">
        <f t="shared" si="215"/>
        <v>17.97</v>
      </c>
      <c r="AO1061" s="390">
        <f t="shared" si="216"/>
        <v>18.873000000000001</v>
      </c>
    </row>
    <row r="1062" spans="1:41" ht="15" customHeight="1" x14ac:dyDescent="0.25">
      <c r="A1062" s="127" t="s">
        <v>3470</v>
      </c>
      <c r="B1062" s="125" t="s">
        <v>2077</v>
      </c>
      <c r="C1062" s="125" t="s">
        <v>4166</v>
      </c>
      <c r="D1062" s="125" t="s">
        <v>3471</v>
      </c>
      <c r="E1062" s="125" t="s">
        <v>3289</v>
      </c>
      <c r="F1062" s="126">
        <v>21.84</v>
      </c>
      <c r="G1062" s="126">
        <v>22.04</v>
      </c>
      <c r="H1062" s="126">
        <v>17.47</v>
      </c>
      <c r="I1062" s="126"/>
      <c r="J1062" s="317"/>
      <c r="K1062" s="323">
        <f>ROUND(SUMIF('VGT-Bewegungsdaten'!B:B,A1062,'VGT-Bewegungsdaten'!C:C),3)</f>
        <v>0</v>
      </c>
      <c r="L1062" s="324">
        <f>ROUND(SUMIF('VGT-Bewegungsdaten'!B:B,$A1062,'VGT-Bewegungsdaten'!D:D),2)</f>
        <v>0</v>
      </c>
      <c r="N1062" s="376" t="s">
        <v>4930</v>
      </c>
      <c r="O1062" s="376" t="s">
        <v>4940</v>
      </c>
      <c r="P1062" s="326">
        <f>ROUND(SUMIF('AV-Bewegungsdaten'!B:B,A1062,'AV-Bewegungsdaten'!C:C),3)</f>
        <v>0</v>
      </c>
      <c r="Q1062" s="324">
        <f>ROUND(SUMIF('AV-Bewegungsdaten'!B:B,$A1062,'AV-Bewegungsdaten'!D:D),2)</f>
        <v>0</v>
      </c>
      <c r="T1062" s="327"/>
      <c r="U1062" s="326">
        <f>ROUND(SUMIF('DV-Bewegungsdaten'!B:B,Kategorien!A1062,'DV-Bewegungsdaten'!D:D),3)</f>
        <v>0</v>
      </c>
      <c r="V1062" s="324">
        <f>ROUND(SUMIF('DV-Bewegungsdaten'!B:B,Kategorien!A1062,'DV-Bewegungsdaten'!E:E),3)</f>
        <v>0</v>
      </c>
      <c r="AD1062" s="390">
        <f t="shared" si="205"/>
        <v>17.100999999999999</v>
      </c>
      <c r="AE1062" s="390">
        <f t="shared" si="206"/>
        <v>17.757999999999999</v>
      </c>
      <c r="AF1062" s="390">
        <f t="shared" si="207"/>
        <v>18.977</v>
      </c>
      <c r="AG1062" s="390">
        <f t="shared" si="208"/>
        <v>18.343999999999998</v>
      </c>
      <c r="AH1062" s="390">
        <f t="shared" si="209"/>
        <v>18.256</v>
      </c>
      <c r="AI1062" s="390">
        <f t="shared" si="210"/>
        <v>18.788</v>
      </c>
      <c r="AJ1062" s="390">
        <f t="shared" si="211"/>
        <v>18.070999999999998</v>
      </c>
      <c r="AK1062" s="390">
        <f t="shared" si="212"/>
        <v>18.355</v>
      </c>
      <c r="AL1062" s="390">
        <f t="shared" si="213"/>
        <v>18.465</v>
      </c>
      <c r="AM1062" s="390">
        <f t="shared" si="214"/>
        <v>18.346</v>
      </c>
      <c r="AN1062" s="390">
        <f t="shared" si="215"/>
        <v>17.939999999999998</v>
      </c>
      <c r="AO1062" s="390">
        <f t="shared" si="216"/>
        <v>18.843</v>
      </c>
    </row>
    <row r="1063" spans="1:41" ht="15" customHeight="1" x14ac:dyDescent="0.25">
      <c r="A1063" s="127" t="s">
        <v>4233</v>
      </c>
      <c r="B1063" s="125" t="s">
        <v>2077</v>
      </c>
      <c r="C1063" s="125" t="s">
        <v>4166</v>
      </c>
      <c r="D1063" s="125" t="s">
        <v>4234</v>
      </c>
      <c r="E1063" s="125" t="s">
        <v>4051</v>
      </c>
      <c r="F1063" s="126">
        <v>21.810000000000002</v>
      </c>
      <c r="G1063" s="126">
        <v>22.01</v>
      </c>
      <c r="H1063" s="126">
        <v>17.45</v>
      </c>
      <c r="I1063" s="126"/>
      <c r="J1063" s="317"/>
      <c r="K1063" s="323">
        <f>ROUND(SUMIF('VGT-Bewegungsdaten'!B:B,A1063,'VGT-Bewegungsdaten'!C:C),3)</f>
        <v>0</v>
      </c>
      <c r="L1063" s="324">
        <f>ROUND(SUMIF('VGT-Bewegungsdaten'!B:B,$A1063,'VGT-Bewegungsdaten'!D:D),2)</f>
        <v>0</v>
      </c>
      <c r="N1063" s="376" t="s">
        <v>4930</v>
      </c>
      <c r="O1063" s="376" t="s">
        <v>4940</v>
      </c>
      <c r="P1063" s="326">
        <f>ROUND(SUMIF('AV-Bewegungsdaten'!B:B,A1063,'AV-Bewegungsdaten'!C:C),3)</f>
        <v>0</v>
      </c>
      <c r="Q1063" s="324">
        <f>ROUND(SUMIF('AV-Bewegungsdaten'!B:B,$A1063,'AV-Bewegungsdaten'!D:D),2)</f>
        <v>0</v>
      </c>
      <c r="T1063" s="327"/>
      <c r="U1063" s="326">
        <f>ROUND(SUMIF('DV-Bewegungsdaten'!B:B,Kategorien!A1063,'DV-Bewegungsdaten'!D:D),3)</f>
        <v>0</v>
      </c>
      <c r="V1063" s="324">
        <f>ROUND(SUMIF('DV-Bewegungsdaten'!B:B,Kategorien!A1063,'DV-Bewegungsdaten'!E:E),3)</f>
        <v>0</v>
      </c>
      <c r="AD1063" s="390">
        <f t="shared" si="205"/>
        <v>17.071000000000002</v>
      </c>
      <c r="AE1063" s="390">
        <f t="shared" si="206"/>
        <v>17.728000000000002</v>
      </c>
      <c r="AF1063" s="390">
        <f t="shared" si="207"/>
        <v>18.947000000000003</v>
      </c>
      <c r="AG1063" s="390">
        <f t="shared" si="208"/>
        <v>18.314</v>
      </c>
      <c r="AH1063" s="390">
        <f t="shared" si="209"/>
        <v>18.226000000000003</v>
      </c>
      <c r="AI1063" s="390">
        <f t="shared" si="210"/>
        <v>18.758000000000003</v>
      </c>
      <c r="AJ1063" s="390">
        <f t="shared" si="211"/>
        <v>18.041</v>
      </c>
      <c r="AK1063" s="390">
        <f t="shared" si="212"/>
        <v>18.325000000000003</v>
      </c>
      <c r="AL1063" s="390">
        <f t="shared" si="213"/>
        <v>18.435000000000002</v>
      </c>
      <c r="AM1063" s="390">
        <f t="shared" si="214"/>
        <v>18.316000000000003</v>
      </c>
      <c r="AN1063" s="390">
        <f t="shared" si="215"/>
        <v>17.910000000000004</v>
      </c>
      <c r="AO1063" s="390">
        <f t="shared" si="216"/>
        <v>18.813000000000002</v>
      </c>
    </row>
    <row r="1064" spans="1:41" ht="15" customHeight="1" x14ac:dyDescent="0.25">
      <c r="A1064" s="127" t="s">
        <v>1841</v>
      </c>
      <c r="B1064" s="125" t="s">
        <v>2077</v>
      </c>
      <c r="C1064" s="125" t="s">
        <v>4166</v>
      </c>
      <c r="D1064" s="125" t="s">
        <v>1842</v>
      </c>
      <c r="E1064" s="125" t="s">
        <v>2452</v>
      </c>
      <c r="F1064" s="126">
        <v>19.899999999999999</v>
      </c>
      <c r="G1064" s="126">
        <v>20.099999999999998</v>
      </c>
      <c r="H1064" s="126">
        <v>15.92</v>
      </c>
      <c r="I1064" s="126"/>
      <c r="J1064" s="317"/>
      <c r="K1064" s="323">
        <f>ROUND(SUMIF('VGT-Bewegungsdaten'!B:B,A1064,'VGT-Bewegungsdaten'!C:C),3)</f>
        <v>0</v>
      </c>
      <c r="L1064" s="324">
        <f>ROUND(SUMIF('VGT-Bewegungsdaten'!B:B,$A1064,'VGT-Bewegungsdaten'!D:D),2)</f>
        <v>0</v>
      </c>
      <c r="N1064" s="376" t="s">
        <v>4930</v>
      </c>
      <c r="O1064" s="376" t="s">
        <v>4940</v>
      </c>
      <c r="P1064" s="326">
        <f>ROUND(SUMIF('AV-Bewegungsdaten'!B:B,A1064,'AV-Bewegungsdaten'!C:C),3)</f>
        <v>0</v>
      </c>
      <c r="Q1064" s="324">
        <f>ROUND(SUMIF('AV-Bewegungsdaten'!B:B,$A1064,'AV-Bewegungsdaten'!D:D),2)</f>
        <v>0</v>
      </c>
      <c r="T1064" s="327"/>
      <c r="U1064" s="326">
        <f>ROUND(SUMIF('DV-Bewegungsdaten'!B:B,Kategorien!A1064,'DV-Bewegungsdaten'!D:D),3)</f>
        <v>0</v>
      </c>
      <c r="V1064" s="324">
        <f>ROUND(SUMIF('DV-Bewegungsdaten'!B:B,Kategorien!A1064,'DV-Bewegungsdaten'!E:E),3)</f>
        <v>0</v>
      </c>
      <c r="AD1064" s="390">
        <f t="shared" si="205"/>
        <v>15.160999999999998</v>
      </c>
      <c r="AE1064" s="390">
        <f t="shared" si="206"/>
        <v>15.817999999999998</v>
      </c>
      <c r="AF1064" s="390">
        <f t="shared" si="207"/>
        <v>17.036999999999999</v>
      </c>
      <c r="AG1064" s="390">
        <f t="shared" si="208"/>
        <v>16.403999999999996</v>
      </c>
      <c r="AH1064" s="390">
        <f t="shared" si="209"/>
        <v>16.315999999999999</v>
      </c>
      <c r="AI1064" s="390">
        <f t="shared" si="210"/>
        <v>16.847999999999999</v>
      </c>
      <c r="AJ1064" s="390">
        <f t="shared" si="211"/>
        <v>16.130999999999997</v>
      </c>
      <c r="AK1064" s="390">
        <f t="shared" si="212"/>
        <v>16.414999999999999</v>
      </c>
      <c r="AL1064" s="390">
        <f t="shared" si="213"/>
        <v>16.524999999999999</v>
      </c>
      <c r="AM1064" s="390">
        <f t="shared" si="214"/>
        <v>16.405999999999999</v>
      </c>
      <c r="AN1064" s="390">
        <f t="shared" si="215"/>
        <v>15.999999999999998</v>
      </c>
      <c r="AO1064" s="390">
        <f t="shared" si="216"/>
        <v>16.902999999999999</v>
      </c>
    </row>
    <row r="1065" spans="1:41" ht="15" customHeight="1" x14ac:dyDescent="0.25">
      <c r="A1065" s="127" t="s">
        <v>1843</v>
      </c>
      <c r="B1065" s="125" t="s">
        <v>2077</v>
      </c>
      <c r="C1065" s="125" t="s">
        <v>4166</v>
      </c>
      <c r="D1065" s="125" t="s">
        <v>1844</v>
      </c>
      <c r="E1065" s="125" t="s">
        <v>2455</v>
      </c>
      <c r="F1065" s="126">
        <v>21.9</v>
      </c>
      <c r="G1065" s="126">
        <v>22.099999999999998</v>
      </c>
      <c r="H1065" s="126">
        <v>17.52</v>
      </c>
      <c r="I1065" s="126"/>
      <c r="J1065" s="317"/>
      <c r="K1065" s="323">
        <f>ROUND(SUMIF('VGT-Bewegungsdaten'!B:B,A1065,'VGT-Bewegungsdaten'!C:C),3)</f>
        <v>0</v>
      </c>
      <c r="L1065" s="324">
        <f>ROUND(SUMIF('VGT-Bewegungsdaten'!B:B,$A1065,'VGT-Bewegungsdaten'!D:D),2)</f>
        <v>0</v>
      </c>
      <c r="N1065" s="376" t="s">
        <v>4930</v>
      </c>
      <c r="O1065" s="376" t="s">
        <v>4940</v>
      </c>
      <c r="P1065" s="326">
        <f>ROUND(SUMIF('AV-Bewegungsdaten'!B:B,A1065,'AV-Bewegungsdaten'!C:C),3)</f>
        <v>0</v>
      </c>
      <c r="Q1065" s="324">
        <f>ROUND(SUMIF('AV-Bewegungsdaten'!B:B,$A1065,'AV-Bewegungsdaten'!D:D),2)</f>
        <v>0</v>
      </c>
      <c r="T1065" s="327"/>
      <c r="U1065" s="326">
        <f>ROUND(SUMIF('DV-Bewegungsdaten'!B:B,Kategorien!A1065,'DV-Bewegungsdaten'!D:D),3)</f>
        <v>0</v>
      </c>
      <c r="V1065" s="324">
        <f>ROUND(SUMIF('DV-Bewegungsdaten'!B:B,Kategorien!A1065,'DV-Bewegungsdaten'!E:E),3)</f>
        <v>0</v>
      </c>
      <c r="AD1065" s="390">
        <f t="shared" si="205"/>
        <v>17.160999999999998</v>
      </c>
      <c r="AE1065" s="390">
        <f t="shared" si="206"/>
        <v>17.817999999999998</v>
      </c>
      <c r="AF1065" s="390">
        <f t="shared" si="207"/>
        <v>19.036999999999999</v>
      </c>
      <c r="AG1065" s="390">
        <f t="shared" si="208"/>
        <v>18.403999999999996</v>
      </c>
      <c r="AH1065" s="390">
        <f t="shared" si="209"/>
        <v>18.315999999999999</v>
      </c>
      <c r="AI1065" s="390">
        <f t="shared" si="210"/>
        <v>18.847999999999999</v>
      </c>
      <c r="AJ1065" s="390">
        <f t="shared" si="211"/>
        <v>18.130999999999997</v>
      </c>
      <c r="AK1065" s="390">
        <f t="shared" si="212"/>
        <v>18.414999999999999</v>
      </c>
      <c r="AL1065" s="390">
        <f t="shared" si="213"/>
        <v>18.524999999999999</v>
      </c>
      <c r="AM1065" s="390">
        <f t="shared" si="214"/>
        <v>18.405999999999999</v>
      </c>
      <c r="AN1065" s="390">
        <f t="shared" si="215"/>
        <v>18</v>
      </c>
      <c r="AO1065" s="390">
        <f t="shared" si="216"/>
        <v>18.902999999999999</v>
      </c>
    </row>
    <row r="1066" spans="1:41" ht="15" customHeight="1" x14ac:dyDescent="0.25">
      <c r="A1066" s="127" t="s">
        <v>1845</v>
      </c>
      <c r="B1066" s="125" t="s">
        <v>2077</v>
      </c>
      <c r="C1066" s="125" t="s">
        <v>4166</v>
      </c>
      <c r="D1066" s="125" t="s">
        <v>1846</v>
      </c>
      <c r="E1066" s="125" t="s">
        <v>1538</v>
      </c>
      <c r="F1066" s="126">
        <v>22.9</v>
      </c>
      <c r="G1066" s="126">
        <v>23.099999999999998</v>
      </c>
      <c r="H1066" s="126">
        <v>18.32</v>
      </c>
      <c r="I1066" s="126"/>
      <c r="J1066" s="317"/>
      <c r="K1066" s="323">
        <f>ROUND(SUMIF('VGT-Bewegungsdaten'!B:B,A1066,'VGT-Bewegungsdaten'!C:C),3)</f>
        <v>0</v>
      </c>
      <c r="L1066" s="324">
        <f>ROUND(SUMIF('VGT-Bewegungsdaten'!B:B,$A1066,'VGT-Bewegungsdaten'!D:D),2)</f>
        <v>0</v>
      </c>
      <c r="N1066" s="376" t="s">
        <v>4930</v>
      </c>
      <c r="O1066" s="376" t="s">
        <v>4940</v>
      </c>
      <c r="P1066" s="326">
        <f>ROUND(SUMIF('AV-Bewegungsdaten'!B:B,A1066,'AV-Bewegungsdaten'!C:C),3)</f>
        <v>0</v>
      </c>
      <c r="Q1066" s="324">
        <f>ROUND(SUMIF('AV-Bewegungsdaten'!B:B,$A1066,'AV-Bewegungsdaten'!D:D),2)</f>
        <v>0</v>
      </c>
      <c r="T1066" s="327"/>
      <c r="U1066" s="326">
        <f>ROUND(SUMIF('DV-Bewegungsdaten'!B:B,Kategorien!A1066,'DV-Bewegungsdaten'!D:D),3)</f>
        <v>0</v>
      </c>
      <c r="V1066" s="324">
        <f>ROUND(SUMIF('DV-Bewegungsdaten'!B:B,Kategorien!A1066,'DV-Bewegungsdaten'!E:E),3)</f>
        <v>0</v>
      </c>
      <c r="AD1066" s="390">
        <f t="shared" si="205"/>
        <v>18.160999999999998</v>
      </c>
      <c r="AE1066" s="390">
        <f t="shared" si="206"/>
        <v>18.817999999999998</v>
      </c>
      <c r="AF1066" s="390">
        <f t="shared" si="207"/>
        <v>20.036999999999999</v>
      </c>
      <c r="AG1066" s="390">
        <f t="shared" si="208"/>
        <v>19.403999999999996</v>
      </c>
      <c r="AH1066" s="390">
        <f t="shared" si="209"/>
        <v>19.315999999999999</v>
      </c>
      <c r="AI1066" s="390">
        <f t="shared" si="210"/>
        <v>19.847999999999999</v>
      </c>
      <c r="AJ1066" s="390">
        <f t="shared" si="211"/>
        <v>19.130999999999997</v>
      </c>
      <c r="AK1066" s="390">
        <f t="shared" si="212"/>
        <v>19.414999999999999</v>
      </c>
      <c r="AL1066" s="390">
        <f t="shared" si="213"/>
        <v>19.524999999999999</v>
      </c>
      <c r="AM1066" s="390">
        <f t="shared" si="214"/>
        <v>19.405999999999999</v>
      </c>
      <c r="AN1066" s="390">
        <f t="shared" si="215"/>
        <v>19</v>
      </c>
      <c r="AO1066" s="390">
        <f t="shared" si="216"/>
        <v>19.902999999999999</v>
      </c>
    </row>
    <row r="1067" spans="1:41" ht="15" customHeight="1" x14ac:dyDescent="0.25">
      <c r="A1067" s="127" t="s">
        <v>1847</v>
      </c>
      <c r="B1067" s="125" t="s">
        <v>2077</v>
      </c>
      <c r="C1067" s="125" t="s">
        <v>4166</v>
      </c>
      <c r="D1067" s="125" t="s">
        <v>1848</v>
      </c>
      <c r="E1067" s="125" t="s">
        <v>1541</v>
      </c>
      <c r="F1067" s="126">
        <v>22.9</v>
      </c>
      <c r="G1067" s="126">
        <v>23.099999999999998</v>
      </c>
      <c r="H1067" s="126">
        <v>18.32</v>
      </c>
      <c r="I1067" s="126"/>
      <c r="J1067" s="317"/>
      <c r="K1067" s="323">
        <f>ROUND(SUMIF('VGT-Bewegungsdaten'!B:B,A1067,'VGT-Bewegungsdaten'!C:C),3)</f>
        <v>0</v>
      </c>
      <c r="L1067" s="324">
        <f>ROUND(SUMIF('VGT-Bewegungsdaten'!B:B,$A1067,'VGT-Bewegungsdaten'!D:D),2)</f>
        <v>0</v>
      </c>
      <c r="N1067" s="376" t="s">
        <v>4930</v>
      </c>
      <c r="O1067" s="376" t="s">
        <v>4940</v>
      </c>
      <c r="P1067" s="326">
        <f>ROUND(SUMIF('AV-Bewegungsdaten'!B:B,A1067,'AV-Bewegungsdaten'!C:C),3)</f>
        <v>0</v>
      </c>
      <c r="Q1067" s="324">
        <f>ROUND(SUMIF('AV-Bewegungsdaten'!B:B,$A1067,'AV-Bewegungsdaten'!D:D),2)</f>
        <v>0</v>
      </c>
      <c r="T1067" s="327"/>
      <c r="U1067" s="326">
        <f>ROUND(SUMIF('DV-Bewegungsdaten'!B:B,Kategorien!A1067,'DV-Bewegungsdaten'!D:D),3)</f>
        <v>0</v>
      </c>
      <c r="V1067" s="324">
        <f>ROUND(SUMIF('DV-Bewegungsdaten'!B:B,Kategorien!A1067,'DV-Bewegungsdaten'!E:E),3)</f>
        <v>0</v>
      </c>
      <c r="AD1067" s="390">
        <f t="shared" si="205"/>
        <v>18.160999999999998</v>
      </c>
      <c r="AE1067" s="390">
        <f t="shared" si="206"/>
        <v>18.817999999999998</v>
      </c>
      <c r="AF1067" s="390">
        <f t="shared" si="207"/>
        <v>20.036999999999999</v>
      </c>
      <c r="AG1067" s="390">
        <f t="shared" si="208"/>
        <v>19.403999999999996</v>
      </c>
      <c r="AH1067" s="390">
        <f t="shared" si="209"/>
        <v>19.315999999999999</v>
      </c>
      <c r="AI1067" s="390">
        <f t="shared" si="210"/>
        <v>19.847999999999999</v>
      </c>
      <c r="AJ1067" s="390">
        <f t="shared" si="211"/>
        <v>19.130999999999997</v>
      </c>
      <c r="AK1067" s="390">
        <f t="shared" si="212"/>
        <v>19.414999999999999</v>
      </c>
      <c r="AL1067" s="390">
        <f t="shared" si="213"/>
        <v>19.524999999999999</v>
      </c>
      <c r="AM1067" s="390">
        <f t="shared" si="214"/>
        <v>19.405999999999999</v>
      </c>
      <c r="AN1067" s="390">
        <f t="shared" si="215"/>
        <v>19</v>
      </c>
      <c r="AO1067" s="390">
        <f t="shared" si="216"/>
        <v>19.902999999999999</v>
      </c>
    </row>
    <row r="1068" spans="1:41" ht="15" customHeight="1" x14ac:dyDescent="0.25">
      <c r="A1068" s="127" t="s">
        <v>2728</v>
      </c>
      <c r="B1068" s="125" t="s">
        <v>2077</v>
      </c>
      <c r="C1068" s="125" t="s">
        <v>4166</v>
      </c>
      <c r="D1068" s="125" t="s">
        <v>2729</v>
      </c>
      <c r="E1068" s="125" t="s">
        <v>2545</v>
      </c>
      <c r="F1068" s="126">
        <v>22.87</v>
      </c>
      <c r="G1068" s="126">
        <v>23.07</v>
      </c>
      <c r="H1068" s="126">
        <v>18.3</v>
      </c>
      <c r="I1068" s="126"/>
      <c r="J1068" s="317"/>
      <c r="K1068" s="323">
        <f>ROUND(SUMIF('VGT-Bewegungsdaten'!B:B,A1068,'VGT-Bewegungsdaten'!C:C),3)</f>
        <v>0</v>
      </c>
      <c r="L1068" s="324">
        <f>ROUND(SUMIF('VGT-Bewegungsdaten'!B:B,$A1068,'VGT-Bewegungsdaten'!D:D),2)</f>
        <v>0</v>
      </c>
      <c r="N1068" s="376" t="s">
        <v>4930</v>
      </c>
      <c r="O1068" s="376" t="s">
        <v>4940</v>
      </c>
      <c r="P1068" s="326">
        <f>ROUND(SUMIF('AV-Bewegungsdaten'!B:B,A1068,'AV-Bewegungsdaten'!C:C),3)</f>
        <v>0</v>
      </c>
      <c r="Q1068" s="324">
        <f>ROUND(SUMIF('AV-Bewegungsdaten'!B:B,$A1068,'AV-Bewegungsdaten'!D:D),2)</f>
        <v>0</v>
      </c>
      <c r="T1068" s="327"/>
      <c r="U1068" s="326">
        <f>ROUND(SUMIF('DV-Bewegungsdaten'!B:B,Kategorien!A1068,'DV-Bewegungsdaten'!D:D),3)</f>
        <v>0</v>
      </c>
      <c r="V1068" s="324">
        <f>ROUND(SUMIF('DV-Bewegungsdaten'!B:B,Kategorien!A1068,'DV-Bewegungsdaten'!E:E),3)</f>
        <v>0</v>
      </c>
      <c r="AD1068" s="390">
        <f t="shared" si="205"/>
        <v>18.131</v>
      </c>
      <c r="AE1068" s="390">
        <f t="shared" si="206"/>
        <v>18.788</v>
      </c>
      <c r="AF1068" s="390">
        <f t="shared" si="207"/>
        <v>20.007000000000001</v>
      </c>
      <c r="AG1068" s="390">
        <f t="shared" si="208"/>
        <v>19.373999999999999</v>
      </c>
      <c r="AH1068" s="390">
        <f t="shared" si="209"/>
        <v>19.286000000000001</v>
      </c>
      <c r="AI1068" s="390">
        <f t="shared" si="210"/>
        <v>19.818000000000001</v>
      </c>
      <c r="AJ1068" s="390">
        <f t="shared" si="211"/>
        <v>19.100999999999999</v>
      </c>
      <c r="AK1068" s="390">
        <f t="shared" si="212"/>
        <v>19.385000000000002</v>
      </c>
      <c r="AL1068" s="390">
        <f t="shared" si="213"/>
        <v>19.495000000000001</v>
      </c>
      <c r="AM1068" s="390">
        <f t="shared" si="214"/>
        <v>19.376000000000001</v>
      </c>
      <c r="AN1068" s="390">
        <f t="shared" si="215"/>
        <v>18.97</v>
      </c>
      <c r="AO1068" s="390">
        <f t="shared" si="216"/>
        <v>19.873000000000001</v>
      </c>
    </row>
    <row r="1069" spans="1:41" ht="15" customHeight="1" x14ac:dyDescent="0.25">
      <c r="A1069" s="127" t="s">
        <v>3472</v>
      </c>
      <c r="B1069" s="125" t="s">
        <v>2077</v>
      </c>
      <c r="C1069" s="125" t="s">
        <v>4166</v>
      </c>
      <c r="D1069" s="125" t="s">
        <v>3473</v>
      </c>
      <c r="E1069" s="125" t="s">
        <v>3289</v>
      </c>
      <c r="F1069" s="126">
        <v>22.84</v>
      </c>
      <c r="G1069" s="126">
        <v>23.04</v>
      </c>
      <c r="H1069" s="126">
        <v>18.27</v>
      </c>
      <c r="I1069" s="126"/>
      <c r="J1069" s="317"/>
      <c r="K1069" s="323">
        <f>ROUND(SUMIF('VGT-Bewegungsdaten'!B:B,A1069,'VGT-Bewegungsdaten'!C:C),3)</f>
        <v>0</v>
      </c>
      <c r="L1069" s="324">
        <f>ROUND(SUMIF('VGT-Bewegungsdaten'!B:B,$A1069,'VGT-Bewegungsdaten'!D:D),2)</f>
        <v>0</v>
      </c>
      <c r="N1069" s="376" t="s">
        <v>4930</v>
      </c>
      <c r="O1069" s="376" t="s">
        <v>4940</v>
      </c>
      <c r="P1069" s="326">
        <f>ROUND(SUMIF('AV-Bewegungsdaten'!B:B,A1069,'AV-Bewegungsdaten'!C:C),3)</f>
        <v>0</v>
      </c>
      <c r="Q1069" s="324">
        <f>ROUND(SUMIF('AV-Bewegungsdaten'!B:B,$A1069,'AV-Bewegungsdaten'!D:D),2)</f>
        <v>0</v>
      </c>
      <c r="T1069" s="327"/>
      <c r="U1069" s="326">
        <f>ROUND(SUMIF('DV-Bewegungsdaten'!B:B,Kategorien!A1069,'DV-Bewegungsdaten'!D:D),3)</f>
        <v>0</v>
      </c>
      <c r="V1069" s="324">
        <f>ROUND(SUMIF('DV-Bewegungsdaten'!B:B,Kategorien!A1069,'DV-Bewegungsdaten'!E:E),3)</f>
        <v>0</v>
      </c>
      <c r="AD1069" s="390">
        <f t="shared" si="205"/>
        <v>18.100999999999999</v>
      </c>
      <c r="AE1069" s="390">
        <f t="shared" si="206"/>
        <v>18.757999999999999</v>
      </c>
      <c r="AF1069" s="390">
        <f t="shared" si="207"/>
        <v>19.977</v>
      </c>
      <c r="AG1069" s="390">
        <f t="shared" si="208"/>
        <v>19.343999999999998</v>
      </c>
      <c r="AH1069" s="390">
        <f t="shared" si="209"/>
        <v>19.256</v>
      </c>
      <c r="AI1069" s="390">
        <f t="shared" si="210"/>
        <v>19.788</v>
      </c>
      <c r="AJ1069" s="390">
        <f t="shared" si="211"/>
        <v>19.070999999999998</v>
      </c>
      <c r="AK1069" s="390">
        <f t="shared" si="212"/>
        <v>19.355</v>
      </c>
      <c r="AL1069" s="390">
        <f t="shared" si="213"/>
        <v>19.465</v>
      </c>
      <c r="AM1069" s="390">
        <f t="shared" si="214"/>
        <v>19.346</v>
      </c>
      <c r="AN1069" s="390">
        <f t="shared" si="215"/>
        <v>18.939999999999998</v>
      </c>
      <c r="AO1069" s="390">
        <f t="shared" si="216"/>
        <v>19.843</v>
      </c>
    </row>
    <row r="1070" spans="1:41" ht="15" customHeight="1" x14ac:dyDescent="0.25">
      <c r="A1070" s="127" t="s">
        <v>4235</v>
      </c>
      <c r="B1070" s="125" t="s">
        <v>2077</v>
      </c>
      <c r="C1070" s="125" t="s">
        <v>4166</v>
      </c>
      <c r="D1070" s="125" t="s">
        <v>4236</v>
      </c>
      <c r="E1070" s="125" t="s">
        <v>4051</v>
      </c>
      <c r="F1070" s="126">
        <v>22.810000000000002</v>
      </c>
      <c r="G1070" s="126">
        <v>23.01</v>
      </c>
      <c r="H1070" s="126">
        <v>18.25</v>
      </c>
      <c r="I1070" s="126"/>
      <c r="J1070" s="317"/>
      <c r="K1070" s="323">
        <f>ROUND(SUMIF('VGT-Bewegungsdaten'!B:B,A1070,'VGT-Bewegungsdaten'!C:C),3)</f>
        <v>0</v>
      </c>
      <c r="L1070" s="324">
        <f>ROUND(SUMIF('VGT-Bewegungsdaten'!B:B,$A1070,'VGT-Bewegungsdaten'!D:D),2)</f>
        <v>0</v>
      </c>
      <c r="N1070" s="376" t="s">
        <v>4930</v>
      </c>
      <c r="O1070" s="376" t="s">
        <v>4940</v>
      </c>
      <c r="P1070" s="326">
        <f>ROUND(SUMIF('AV-Bewegungsdaten'!B:B,A1070,'AV-Bewegungsdaten'!C:C),3)</f>
        <v>0</v>
      </c>
      <c r="Q1070" s="324">
        <f>ROUND(SUMIF('AV-Bewegungsdaten'!B:B,$A1070,'AV-Bewegungsdaten'!D:D),2)</f>
        <v>0</v>
      </c>
      <c r="T1070" s="327"/>
      <c r="U1070" s="326">
        <f>ROUND(SUMIF('DV-Bewegungsdaten'!B:B,Kategorien!A1070,'DV-Bewegungsdaten'!D:D),3)</f>
        <v>0</v>
      </c>
      <c r="V1070" s="324">
        <f>ROUND(SUMIF('DV-Bewegungsdaten'!B:B,Kategorien!A1070,'DV-Bewegungsdaten'!E:E),3)</f>
        <v>0</v>
      </c>
      <c r="AD1070" s="390">
        <f t="shared" si="205"/>
        <v>18.071000000000002</v>
      </c>
      <c r="AE1070" s="390">
        <f t="shared" si="206"/>
        <v>18.728000000000002</v>
      </c>
      <c r="AF1070" s="390">
        <f t="shared" si="207"/>
        <v>19.947000000000003</v>
      </c>
      <c r="AG1070" s="390">
        <f t="shared" si="208"/>
        <v>19.314</v>
      </c>
      <c r="AH1070" s="390">
        <f t="shared" si="209"/>
        <v>19.226000000000003</v>
      </c>
      <c r="AI1070" s="390">
        <f t="shared" si="210"/>
        <v>19.758000000000003</v>
      </c>
      <c r="AJ1070" s="390">
        <f t="shared" si="211"/>
        <v>19.041</v>
      </c>
      <c r="AK1070" s="390">
        <f t="shared" si="212"/>
        <v>19.325000000000003</v>
      </c>
      <c r="AL1070" s="390">
        <f t="shared" si="213"/>
        <v>19.435000000000002</v>
      </c>
      <c r="AM1070" s="390">
        <f t="shared" si="214"/>
        <v>19.316000000000003</v>
      </c>
      <c r="AN1070" s="390">
        <f t="shared" si="215"/>
        <v>18.910000000000004</v>
      </c>
      <c r="AO1070" s="390">
        <f t="shared" si="216"/>
        <v>19.813000000000002</v>
      </c>
    </row>
    <row r="1071" spans="1:41" ht="15" customHeight="1" x14ac:dyDescent="0.25">
      <c r="A1071" s="127" t="s">
        <v>1849</v>
      </c>
      <c r="B1071" s="125" t="s">
        <v>2077</v>
      </c>
      <c r="C1071" s="125" t="s">
        <v>4166</v>
      </c>
      <c r="D1071" s="125" t="s">
        <v>1850</v>
      </c>
      <c r="E1071" s="125" t="s">
        <v>2452</v>
      </c>
      <c r="F1071" s="126">
        <v>19.899999999999999</v>
      </c>
      <c r="G1071" s="126">
        <v>20.099999999999998</v>
      </c>
      <c r="H1071" s="126">
        <v>15.92</v>
      </c>
      <c r="I1071" s="126"/>
      <c r="J1071" s="317"/>
      <c r="K1071" s="323">
        <f>ROUND(SUMIF('VGT-Bewegungsdaten'!B:B,A1071,'VGT-Bewegungsdaten'!C:C),3)</f>
        <v>0</v>
      </c>
      <c r="L1071" s="324">
        <f>ROUND(SUMIF('VGT-Bewegungsdaten'!B:B,$A1071,'VGT-Bewegungsdaten'!D:D),2)</f>
        <v>0</v>
      </c>
      <c r="N1071" s="376" t="s">
        <v>4930</v>
      </c>
      <c r="O1071" s="376" t="s">
        <v>4940</v>
      </c>
      <c r="P1071" s="326">
        <f>ROUND(SUMIF('AV-Bewegungsdaten'!B:B,A1071,'AV-Bewegungsdaten'!C:C),3)</f>
        <v>0</v>
      </c>
      <c r="Q1071" s="324">
        <f>ROUND(SUMIF('AV-Bewegungsdaten'!B:B,$A1071,'AV-Bewegungsdaten'!D:D),2)</f>
        <v>0</v>
      </c>
      <c r="T1071" s="327"/>
      <c r="U1071" s="326">
        <f>ROUND(SUMIF('DV-Bewegungsdaten'!B:B,Kategorien!A1071,'DV-Bewegungsdaten'!D:D),3)</f>
        <v>0</v>
      </c>
      <c r="V1071" s="324">
        <f>ROUND(SUMIF('DV-Bewegungsdaten'!B:B,Kategorien!A1071,'DV-Bewegungsdaten'!E:E),3)</f>
        <v>0</v>
      </c>
      <c r="AD1071" s="390">
        <f t="shared" si="205"/>
        <v>15.160999999999998</v>
      </c>
      <c r="AE1071" s="390">
        <f t="shared" si="206"/>
        <v>15.817999999999998</v>
      </c>
      <c r="AF1071" s="390">
        <f t="shared" si="207"/>
        <v>17.036999999999999</v>
      </c>
      <c r="AG1071" s="390">
        <f t="shared" si="208"/>
        <v>16.403999999999996</v>
      </c>
      <c r="AH1071" s="390">
        <f t="shared" si="209"/>
        <v>16.315999999999999</v>
      </c>
      <c r="AI1071" s="390">
        <f t="shared" si="210"/>
        <v>16.847999999999999</v>
      </c>
      <c r="AJ1071" s="390">
        <f t="shared" si="211"/>
        <v>16.130999999999997</v>
      </c>
      <c r="AK1071" s="390">
        <f t="shared" si="212"/>
        <v>16.414999999999999</v>
      </c>
      <c r="AL1071" s="390">
        <f t="shared" si="213"/>
        <v>16.524999999999999</v>
      </c>
      <c r="AM1071" s="390">
        <f t="shared" si="214"/>
        <v>16.405999999999999</v>
      </c>
      <c r="AN1071" s="390">
        <f t="shared" si="215"/>
        <v>15.999999999999998</v>
      </c>
      <c r="AO1071" s="390">
        <f t="shared" si="216"/>
        <v>16.902999999999999</v>
      </c>
    </row>
    <row r="1072" spans="1:41" ht="15" customHeight="1" x14ac:dyDescent="0.25">
      <c r="A1072" s="127" t="s">
        <v>1851</v>
      </c>
      <c r="B1072" s="125" t="s">
        <v>2077</v>
      </c>
      <c r="C1072" s="125" t="s">
        <v>4166</v>
      </c>
      <c r="D1072" s="125" t="s">
        <v>1852</v>
      </c>
      <c r="E1072" s="125" t="s">
        <v>2455</v>
      </c>
      <c r="F1072" s="126">
        <v>21.9</v>
      </c>
      <c r="G1072" s="126">
        <v>22.099999999999998</v>
      </c>
      <c r="H1072" s="126">
        <v>17.52</v>
      </c>
      <c r="I1072" s="126"/>
      <c r="J1072" s="317"/>
      <c r="K1072" s="323">
        <f>ROUND(SUMIF('VGT-Bewegungsdaten'!B:B,A1072,'VGT-Bewegungsdaten'!C:C),3)</f>
        <v>0</v>
      </c>
      <c r="L1072" s="324">
        <f>ROUND(SUMIF('VGT-Bewegungsdaten'!B:B,$A1072,'VGT-Bewegungsdaten'!D:D),2)</f>
        <v>0</v>
      </c>
      <c r="N1072" s="376" t="s">
        <v>4930</v>
      </c>
      <c r="O1072" s="376" t="s">
        <v>4940</v>
      </c>
      <c r="P1072" s="326">
        <f>ROUND(SUMIF('AV-Bewegungsdaten'!B:B,A1072,'AV-Bewegungsdaten'!C:C),3)</f>
        <v>0</v>
      </c>
      <c r="Q1072" s="324">
        <f>ROUND(SUMIF('AV-Bewegungsdaten'!B:B,$A1072,'AV-Bewegungsdaten'!D:D),2)</f>
        <v>0</v>
      </c>
      <c r="T1072" s="327"/>
      <c r="U1072" s="326">
        <f>ROUND(SUMIF('DV-Bewegungsdaten'!B:B,Kategorien!A1072,'DV-Bewegungsdaten'!D:D),3)</f>
        <v>0</v>
      </c>
      <c r="V1072" s="324">
        <f>ROUND(SUMIF('DV-Bewegungsdaten'!B:B,Kategorien!A1072,'DV-Bewegungsdaten'!E:E),3)</f>
        <v>0</v>
      </c>
      <c r="AD1072" s="390">
        <f t="shared" si="205"/>
        <v>17.160999999999998</v>
      </c>
      <c r="AE1072" s="390">
        <f t="shared" si="206"/>
        <v>17.817999999999998</v>
      </c>
      <c r="AF1072" s="390">
        <f t="shared" si="207"/>
        <v>19.036999999999999</v>
      </c>
      <c r="AG1072" s="390">
        <f t="shared" si="208"/>
        <v>18.403999999999996</v>
      </c>
      <c r="AH1072" s="390">
        <f t="shared" si="209"/>
        <v>18.315999999999999</v>
      </c>
      <c r="AI1072" s="390">
        <f t="shared" si="210"/>
        <v>18.847999999999999</v>
      </c>
      <c r="AJ1072" s="390">
        <f t="shared" si="211"/>
        <v>18.130999999999997</v>
      </c>
      <c r="AK1072" s="390">
        <f t="shared" si="212"/>
        <v>18.414999999999999</v>
      </c>
      <c r="AL1072" s="390">
        <f t="shared" si="213"/>
        <v>18.524999999999999</v>
      </c>
      <c r="AM1072" s="390">
        <f t="shared" si="214"/>
        <v>18.405999999999999</v>
      </c>
      <c r="AN1072" s="390">
        <f t="shared" si="215"/>
        <v>18</v>
      </c>
      <c r="AO1072" s="390">
        <f t="shared" si="216"/>
        <v>18.902999999999999</v>
      </c>
    </row>
    <row r="1073" spans="1:41" ht="15" customHeight="1" x14ac:dyDescent="0.25">
      <c r="A1073" s="127" t="s">
        <v>1853</v>
      </c>
      <c r="B1073" s="125" t="s">
        <v>2077</v>
      </c>
      <c r="C1073" s="125" t="s">
        <v>4166</v>
      </c>
      <c r="D1073" s="125" t="s">
        <v>1854</v>
      </c>
      <c r="E1073" s="125" t="s">
        <v>1538</v>
      </c>
      <c r="F1073" s="126">
        <v>22.9</v>
      </c>
      <c r="G1073" s="126">
        <v>23.099999999999998</v>
      </c>
      <c r="H1073" s="126">
        <v>18.32</v>
      </c>
      <c r="I1073" s="126"/>
      <c r="J1073" s="317"/>
      <c r="K1073" s="323">
        <f>ROUND(SUMIF('VGT-Bewegungsdaten'!B:B,A1073,'VGT-Bewegungsdaten'!C:C),3)</f>
        <v>0</v>
      </c>
      <c r="L1073" s="324">
        <f>ROUND(SUMIF('VGT-Bewegungsdaten'!B:B,$A1073,'VGT-Bewegungsdaten'!D:D),2)</f>
        <v>0</v>
      </c>
      <c r="N1073" s="376" t="s">
        <v>4930</v>
      </c>
      <c r="O1073" s="376" t="s">
        <v>4940</v>
      </c>
      <c r="P1073" s="326">
        <f>ROUND(SUMIF('AV-Bewegungsdaten'!B:B,A1073,'AV-Bewegungsdaten'!C:C),3)</f>
        <v>0</v>
      </c>
      <c r="Q1073" s="324">
        <f>ROUND(SUMIF('AV-Bewegungsdaten'!B:B,$A1073,'AV-Bewegungsdaten'!D:D),2)</f>
        <v>0</v>
      </c>
      <c r="T1073" s="327"/>
      <c r="U1073" s="326">
        <f>ROUND(SUMIF('DV-Bewegungsdaten'!B:B,Kategorien!A1073,'DV-Bewegungsdaten'!D:D),3)</f>
        <v>0</v>
      </c>
      <c r="V1073" s="324">
        <f>ROUND(SUMIF('DV-Bewegungsdaten'!B:B,Kategorien!A1073,'DV-Bewegungsdaten'!E:E),3)</f>
        <v>0</v>
      </c>
      <c r="AD1073" s="390">
        <f t="shared" si="205"/>
        <v>18.160999999999998</v>
      </c>
      <c r="AE1073" s="390">
        <f t="shared" si="206"/>
        <v>18.817999999999998</v>
      </c>
      <c r="AF1073" s="390">
        <f t="shared" si="207"/>
        <v>20.036999999999999</v>
      </c>
      <c r="AG1073" s="390">
        <f t="shared" si="208"/>
        <v>19.403999999999996</v>
      </c>
      <c r="AH1073" s="390">
        <f t="shared" si="209"/>
        <v>19.315999999999999</v>
      </c>
      <c r="AI1073" s="390">
        <f t="shared" si="210"/>
        <v>19.847999999999999</v>
      </c>
      <c r="AJ1073" s="390">
        <f t="shared" si="211"/>
        <v>19.130999999999997</v>
      </c>
      <c r="AK1073" s="390">
        <f t="shared" si="212"/>
        <v>19.414999999999999</v>
      </c>
      <c r="AL1073" s="390">
        <f t="shared" si="213"/>
        <v>19.524999999999999</v>
      </c>
      <c r="AM1073" s="390">
        <f t="shared" si="214"/>
        <v>19.405999999999999</v>
      </c>
      <c r="AN1073" s="390">
        <f t="shared" si="215"/>
        <v>19</v>
      </c>
      <c r="AO1073" s="390">
        <f t="shared" si="216"/>
        <v>19.902999999999999</v>
      </c>
    </row>
    <row r="1074" spans="1:41" ht="15" customHeight="1" x14ac:dyDescent="0.25">
      <c r="A1074" s="127" t="s">
        <v>1855</v>
      </c>
      <c r="B1074" s="125" t="s">
        <v>2077</v>
      </c>
      <c r="C1074" s="125" t="s">
        <v>4166</v>
      </c>
      <c r="D1074" s="125" t="s">
        <v>1856</v>
      </c>
      <c r="E1074" s="125" t="s">
        <v>1541</v>
      </c>
      <c r="F1074" s="126">
        <v>22.9</v>
      </c>
      <c r="G1074" s="126">
        <v>23.099999999999998</v>
      </c>
      <c r="H1074" s="126">
        <v>18.32</v>
      </c>
      <c r="I1074" s="126"/>
      <c r="J1074" s="317"/>
      <c r="K1074" s="323">
        <f>ROUND(SUMIF('VGT-Bewegungsdaten'!B:B,A1074,'VGT-Bewegungsdaten'!C:C),3)</f>
        <v>0</v>
      </c>
      <c r="L1074" s="324">
        <f>ROUND(SUMIF('VGT-Bewegungsdaten'!B:B,$A1074,'VGT-Bewegungsdaten'!D:D),2)</f>
        <v>0</v>
      </c>
      <c r="N1074" s="376" t="s">
        <v>4930</v>
      </c>
      <c r="O1074" s="376" t="s">
        <v>4940</v>
      </c>
      <c r="P1074" s="326">
        <f>ROUND(SUMIF('AV-Bewegungsdaten'!B:B,A1074,'AV-Bewegungsdaten'!C:C),3)</f>
        <v>0</v>
      </c>
      <c r="Q1074" s="324">
        <f>ROUND(SUMIF('AV-Bewegungsdaten'!B:B,$A1074,'AV-Bewegungsdaten'!D:D),2)</f>
        <v>0</v>
      </c>
      <c r="T1074" s="327"/>
      <c r="U1074" s="326">
        <f>ROUND(SUMIF('DV-Bewegungsdaten'!B:B,Kategorien!A1074,'DV-Bewegungsdaten'!D:D),3)</f>
        <v>0</v>
      </c>
      <c r="V1074" s="324">
        <f>ROUND(SUMIF('DV-Bewegungsdaten'!B:B,Kategorien!A1074,'DV-Bewegungsdaten'!E:E),3)</f>
        <v>0</v>
      </c>
      <c r="AD1074" s="390">
        <f t="shared" si="205"/>
        <v>18.160999999999998</v>
      </c>
      <c r="AE1074" s="390">
        <f t="shared" si="206"/>
        <v>18.817999999999998</v>
      </c>
      <c r="AF1074" s="390">
        <f t="shared" si="207"/>
        <v>20.036999999999999</v>
      </c>
      <c r="AG1074" s="390">
        <f t="shared" si="208"/>
        <v>19.403999999999996</v>
      </c>
      <c r="AH1074" s="390">
        <f t="shared" si="209"/>
        <v>19.315999999999999</v>
      </c>
      <c r="AI1074" s="390">
        <f t="shared" si="210"/>
        <v>19.847999999999999</v>
      </c>
      <c r="AJ1074" s="390">
        <f t="shared" si="211"/>
        <v>19.130999999999997</v>
      </c>
      <c r="AK1074" s="390">
        <f t="shared" si="212"/>
        <v>19.414999999999999</v>
      </c>
      <c r="AL1074" s="390">
        <f t="shared" si="213"/>
        <v>19.524999999999999</v>
      </c>
      <c r="AM1074" s="390">
        <f t="shared" si="214"/>
        <v>19.405999999999999</v>
      </c>
      <c r="AN1074" s="390">
        <f t="shared" si="215"/>
        <v>19</v>
      </c>
      <c r="AO1074" s="390">
        <f t="shared" si="216"/>
        <v>19.902999999999999</v>
      </c>
    </row>
    <row r="1075" spans="1:41" ht="15" customHeight="1" x14ac:dyDescent="0.25">
      <c r="A1075" s="127" t="s">
        <v>2730</v>
      </c>
      <c r="B1075" s="125" t="s">
        <v>2077</v>
      </c>
      <c r="C1075" s="125" t="s">
        <v>4166</v>
      </c>
      <c r="D1075" s="125" t="s">
        <v>2731</v>
      </c>
      <c r="E1075" s="125" t="s">
        <v>2545</v>
      </c>
      <c r="F1075" s="126">
        <v>22.87</v>
      </c>
      <c r="G1075" s="126">
        <v>23.07</v>
      </c>
      <c r="H1075" s="126">
        <v>18.3</v>
      </c>
      <c r="I1075" s="126"/>
      <c r="J1075" s="317"/>
      <c r="K1075" s="323">
        <f>ROUND(SUMIF('VGT-Bewegungsdaten'!B:B,A1075,'VGT-Bewegungsdaten'!C:C),3)</f>
        <v>0</v>
      </c>
      <c r="L1075" s="324">
        <f>ROUND(SUMIF('VGT-Bewegungsdaten'!B:B,$A1075,'VGT-Bewegungsdaten'!D:D),2)</f>
        <v>0</v>
      </c>
      <c r="N1075" s="376" t="s">
        <v>4930</v>
      </c>
      <c r="O1075" s="376" t="s">
        <v>4940</v>
      </c>
      <c r="P1075" s="326">
        <f>ROUND(SUMIF('AV-Bewegungsdaten'!B:B,A1075,'AV-Bewegungsdaten'!C:C),3)</f>
        <v>0</v>
      </c>
      <c r="Q1075" s="324">
        <f>ROUND(SUMIF('AV-Bewegungsdaten'!B:B,$A1075,'AV-Bewegungsdaten'!D:D),2)</f>
        <v>0</v>
      </c>
      <c r="T1075" s="327"/>
      <c r="U1075" s="326">
        <f>ROUND(SUMIF('DV-Bewegungsdaten'!B:B,Kategorien!A1075,'DV-Bewegungsdaten'!D:D),3)</f>
        <v>0</v>
      </c>
      <c r="V1075" s="324">
        <f>ROUND(SUMIF('DV-Bewegungsdaten'!B:B,Kategorien!A1075,'DV-Bewegungsdaten'!E:E),3)</f>
        <v>0</v>
      </c>
      <c r="AD1075" s="390">
        <f t="shared" si="205"/>
        <v>18.131</v>
      </c>
      <c r="AE1075" s="390">
        <f t="shared" si="206"/>
        <v>18.788</v>
      </c>
      <c r="AF1075" s="390">
        <f t="shared" si="207"/>
        <v>20.007000000000001</v>
      </c>
      <c r="AG1075" s="390">
        <f t="shared" si="208"/>
        <v>19.373999999999999</v>
      </c>
      <c r="AH1075" s="390">
        <f t="shared" si="209"/>
        <v>19.286000000000001</v>
      </c>
      <c r="AI1075" s="390">
        <f t="shared" si="210"/>
        <v>19.818000000000001</v>
      </c>
      <c r="AJ1075" s="390">
        <f t="shared" si="211"/>
        <v>19.100999999999999</v>
      </c>
      <c r="AK1075" s="390">
        <f t="shared" si="212"/>
        <v>19.385000000000002</v>
      </c>
      <c r="AL1075" s="390">
        <f t="shared" si="213"/>
        <v>19.495000000000001</v>
      </c>
      <c r="AM1075" s="390">
        <f t="shared" si="214"/>
        <v>19.376000000000001</v>
      </c>
      <c r="AN1075" s="390">
        <f t="shared" si="215"/>
        <v>18.97</v>
      </c>
      <c r="AO1075" s="390">
        <f t="shared" si="216"/>
        <v>19.873000000000001</v>
      </c>
    </row>
    <row r="1076" spans="1:41" ht="15" customHeight="1" x14ac:dyDescent="0.25">
      <c r="A1076" s="127" t="s">
        <v>3474</v>
      </c>
      <c r="B1076" s="125" t="s">
        <v>2077</v>
      </c>
      <c r="C1076" s="125" t="s">
        <v>4166</v>
      </c>
      <c r="D1076" s="125" t="s">
        <v>3475</v>
      </c>
      <c r="E1076" s="125" t="s">
        <v>3289</v>
      </c>
      <c r="F1076" s="126">
        <v>22.84</v>
      </c>
      <c r="G1076" s="126">
        <v>23.04</v>
      </c>
      <c r="H1076" s="126">
        <v>18.27</v>
      </c>
      <c r="I1076" s="126"/>
      <c r="J1076" s="317"/>
      <c r="K1076" s="323">
        <f>ROUND(SUMIF('VGT-Bewegungsdaten'!B:B,A1076,'VGT-Bewegungsdaten'!C:C),3)</f>
        <v>0</v>
      </c>
      <c r="L1076" s="324">
        <f>ROUND(SUMIF('VGT-Bewegungsdaten'!B:B,$A1076,'VGT-Bewegungsdaten'!D:D),2)</f>
        <v>0</v>
      </c>
      <c r="N1076" s="376" t="s">
        <v>4930</v>
      </c>
      <c r="O1076" s="376" t="s">
        <v>4940</v>
      </c>
      <c r="P1076" s="326">
        <f>ROUND(SUMIF('AV-Bewegungsdaten'!B:B,A1076,'AV-Bewegungsdaten'!C:C),3)</f>
        <v>0</v>
      </c>
      <c r="Q1076" s="324">
        <f>ROUND(SUMIF('AV-Bewegungsdaten'!B:B,$A1076,'AV-Bewegungsdaten'!D:D),2)</f>
        <v>0</v>
      </c>
      <c r="T1076" s="327"/>
      <c r="U1076" s="326">
        <f>ROUND(SUMIF('DV-Bewegungsdaten'!B:B,Kategorien!A1076,'DV-Bewegungsdaten'!D:D),3)</f>
        <v>0</v>
      </c>
      <c r="V1076" s="324">
        <f>ROUND(SUMIF('DV-Bewegungsdaten'!B:B,Kategorien!A1076,'DV-Bewegungsdaten'!E:E),3)</f>
        <v>0</v>
      </c>
      <c r="AD1076" s="390">
        <f t="shared" si="205"/>
        <v>18.100999999999999</v>
      </c>
      <c r="AE1076" s="390">
        <f t="shared" si="206"/>
        <v>18.757999999999999</v>
      </c>
      <c r="AF1076" s="390">
        <f t="shared" si="207"/>
        <v>19.977</v>
      </c>
      <c r="AG1076" s="390">
        <f t="shared" si="208"/>
        <v>19.343999999999998</v>
      </c>
      <c r="AH1076" s="390">
        <f t="shared" si="209"/>
        <v>19.256</v>
      </c>
      <c r="AI1076" s="390">
        <f t="shared" si="210"/>
        <v>19.788</v>
      </c>
      <c r="AJ1076" s="390">
        <f t="shared" si="211"/>
        <v>19.070999999999998</v>
      </c>
      <c r="AK1076" s="390">
        <f t="shared" si="212"/>
        <v>19.355</v>
      </c>
      <c r="AL1076" s="390">
        <f t="shared" si="213"/>
        <v>19.465</v>
      </c>
      <c r="AM1076" s="390">
        <f t="shared" si="214"/>
        <v>19.346</v>
      </c>
      <c r="AN1076" s="390">
        <f t="shared" si="215"/>
        <v>18.939999999999998</v>
      </c>
      <c r="AO1076" s="390">
        <f t="shared" si="216"/>
        <v>19.843</v>
      </c>
    </row>
    <row r="1077" spans="1:41" ht="15" customHeight="1" x14ac:dyDescent="0.25">
      <c r="A1077" s="127" t="s">
        <v>4237</v>
      </c>
      <c r="B1077" s="125" t="s">
        <v>2077</v>
      </c>
      <c r="C1077" s="125" t="s">
        <v>4166</v>
      </c>
      <c r="D1077" s="125" t="s">
        <v>4238</v>
      </c>
      <c r="E1077" s="125" t="s">
        <v>4051</v>
      </c>
      <c r="F1077" s="126">
        <v>22.810000000000002</v>
      </c>
      <c r="G1077" s="126">
        <v>23.01</v>
      </c>
      <c r="H1077" s="126">
        <v>18.25</v>
      </c>
      <c r="I1077" s="126"/>
      <c r="J1077" s="317"/>
      <c r="K1077" s="323">
        <f>ROUND(SUMIF('VGT-Bewegungsdaten'!B:B,A1077,'VGT-Bewegungsdaten'!C:C),3)</f>
        <v>0</v>
      </c>
      <c r="L1077" s="324">
        <f>ROUND(SUMIF('VGT-Bewegungsdaten'!B:B,$A1077,'VGT-Bewegungsdaten'!D:D),2)</f>
        <v>0</v>
      </c>
      <c r="N1077" s="376" t="s">
        <v>4930</v>
      </c>
      <c r="O1077" s="376" t="s">
        <v>4940</v>
      </c>
      <c r="P1077" s="326">
        <f>ROUND(SUMIF('AV-Bewegungsdaten'!B:B,A1077,'AV-Bewegungsdaten'!C:C),3)</f>
        <v>0</v>
      </c>
      <c r="Q1077" s="324">
        <f>ROUND(SUMIF('AV-Bewegungsdaten'!B:B,$A1077,'AV-Bewegungsdaten'!D:D),2)</f>
        <v>0</v>
      </c>
      <c r="T1077" s="327"/>
      <c r="U1077" s="326">
        <f>ROUND(SUMIF('DV-Bewegungsdaten'!B:B,Kategorien!A1077,'DV-Bewegungsdaten'!D:D),3)</f>
        <v>0</v>
      </c>
      <c r="V1077" s="324">
        <f>ROUND(SUMIF('DV-Bewegungsdaten'!B:B,Kategorien!A1077,'DV-Bewegungsdaten'!E:E),3)</f>
        <v>0</v>
      </c>
      <c r="AD1077" s="390">
        <f t="shared" si="205"/>
        <v>18.071000000000002</v>
      </c>
      <c r="AE1077" s="390">
        <f t="shared" si="206"/>
        <v>18.728000000000002</v>
      </c>
      <c r="AF1077" s="390">
        <f t="shared" si="207"/>
        <v>19.947000000000003</v>
      </c>
      <c r="AG1077" s="390">
        <f t="shared" si="208"/>
        <v>19.314</v>
      </c>
      <c r="AH1077" s="390">
        <f t="shared" si="209"/>
        <v>19.226000000000003</v>
      </c>
      <c r="AI1077" s="390">
        <f t="shared" si="210"/>
        <v>19.758000000000003</v>
      </c>
      <c r="AJ1077" s="390">
        <f t="shared" si="211"/>
        <v>19.041</v>
      </c>
      <c r="AK1077" s="390">
        <f t="shared" si="212"/>
        <v>19.325000000000003</v>
      </c>
      <c r="AL1077" s="390">
        <f t="shared" si="213"/>
        <v>19.435000000000002</v>
      </c>
      <c r="AM1077" s="390">
        <f t="shared" si="214"/>
        <v>19.316000000000003</v>
      </c>
      <c r="AN1077" s="390">
        <f t="shared" si="215"/>
        <v>18.910000000000004</v>
      </c>
      <c r="AO1077" s="390">
        <f t="shared" si="216"/>
        <v>19.813000000000002</v>
      </c>
    </row>
    <row r="1078" spans="1:41" ht="15" customHeight="1" x14ac:dyDescent="0.25">
      <c r="A1078" s="127" t="s">
        <v>1857</v>
      </c>
      <c r="B1078" s="125" t="s">
        <v>2077</v>
      </c>
      <c r="C1078" s="125" t="s">
        <v>4166</v>
      </c>
      <c r="D1078" s="125" t="s">
        <v>1858</v>
      </c>
      <c r="E1078" s="125" t="s">
        <v>2452</v>
      </c>
      <c r="F1078" s="126">
        <v>20.9</v>
      </c>
      <c r="G1078" s="126">
        <v>21.099999999999998</v>
      </c>
      <c r="H1078" s="126">
        <v>16.72</v>
      </c>
      <c r="I1078" s="126"/>
      <c r="J1078" s="317"/>
      <c r="K1078" s="323">
        <f>ROUND(SUMIF('VGT-Bewegungsdaten'!B:B,A1078,'VGT-Bewegungsdaten'!C:C),3)</f>
        <v>0</v>
      </c>
      <c r="L1078" s="324">
        <f>ROUND(SUMIF('VGT-Bewegungsdaten'!B:B,$A1078,'VGT-Bewegungsdaten'!D:D),2)</f>
        <v>0</v>
      </c>
      <c r="N1078" s="376" t="s">
        <v>4930</v>
      </c>
      <c r="O1078" s="376" t="s">
        <v>4940</v>
      </c>
      <c r="P1078" s="326">
        <f>ROUND(SUMIF('AV-Bewegungsdaten'!B:B,A1078,'AV-Bewegungsdaten'!C:C),3)</f>
        <v>0</v>
      </c>
      <c r="Q1078" s="324">
        <f>ROUND(SUMIF('AV-Bewegungsdaten'!B:B,$A1078,'AV-Bewegungsdaten'!D:D),2)</f>
        <v>0</v>
      </c>
      <c r="T1078" s="327"/>
      <c r="U1078" s="326">
        <f>ROUND(SUMIF('DV-Bewegungsdaten'!B:B,Kategorien!A1078,'DV-Bewegungsdaten'!D:D),3)</f>
        <v>0</v>
      </c>
      <c r="V1078" s="324">
        <f>ROUND(SUMIF('DV-Bewegungsdaten'!B:B,Kategorien!A1078,'DV-Bewegungsdaten'!E:E),3)</f>
        <v>0</v>
      </c>
      <c r="AD1078" s="390">
        <f t="shared" si="205"/>
        <v>16.160999999999998</v>
      </c>
      <c r="AE1078" s="390">
        <f t="shared" si="206"/>
        <v>16.817999999999998</v>
      </c>
      <c r="AF1078" s="390">
        <f t="shared" si="207"/>
        <v>18.036999999999999</v>
      </c>
      <c r="AG1078" s="390">
        <f t="shared" si="208"/>
        <v>17.403999999999996</v>
      </c>
      <c r="AH1078" s="390">
        <f t="shared" si="209"/>
        <v>17.315999999999999</v>
      </c>
      <c r="AI1078" s="390">
        <f t="shared" si="210"/>
        <v>17.847999999999999</v>
      </c>
      <c r="AJ1078" s="390">
        <f t="shared" si="211"/>
        <v>17.130999999999997</v>
      </c>
      <c r="AK1078" s="390">
        <f t="shared" si="212"/>
        <v>17.414999999999999</v>
      </c>
      <c r="AL1078" s="390">
        <f t="shared" si="213"/>
        <v>17.524999999999999</v>
      </c>
      <c r="AM1078" s="390">
        <f t="shared" si="214"/>
        <v>17.405999999999999</v>
      </c>
      <c r="AN1078" s="390">
        <f t="shared" si="215"/>
        <v>17</v>
      </c>
      <c r="AO1078" s="390">
        <f t="shared" si="216"/>
        <v>17.902999999999999</v>
      </c>
    </row>
    <row r="1079" spans="1:41" ht="15" customHeight="1" x14ac:dyDescent="0.25">
      <c r="A1079" s="127" t="s">
        <v>1859</v>
      </c>
      <c r="B1079" s="125" t="s">
        <v>2077</v>
      </c>
      <c r="C1079" s="125" t="s">
        <v>4166</v>
      </c>
      <c r="D1079" s="125" t="s">
        <v>1860</v>
      </c>
      <c r="E1079" s="125" t="s">
        <v>2455</v>
      </c>
      <c r="F1079" s="126">
        <v>22.9</v>
      </c>
      <c r="G1079" s="126">
        <v>23.099999999999998</v>
      </c>
      <c r="H1079" s="126">
        <v>18.32</v>
      </c>
      <c r="I1079" s="126"/>
      <c r="J1079" s="317"/>
      <c r="K1079" s="323">
        <f>ROUND(SUMIF('VGT-Bewegungsdaten'!B:B,A1079,'VGT-Bewegungsdaten'!C:C),3)</f>
        <v>0</v>
      </c>
      <c r="L1079" s="324">
        <f>ROUND(SUMIF('VGT-Bewegungsdaten'!B:B,$A1079,'VGT-Bewegungsdaten'!D:D),2)</f>
        <v>0</v>
      </c>
      <c r="N1079" s="376" t="s">
        <v>4930</v>
      </c>
      <c r="O1079" s="376" t="s">
        <v>4940</v>
      </c>
      <c r="P1079" s="326">
        <f>ROUND(SUMIF('AV-Bewegungsdaten'!B:B,A1079,'AV-Bewegungsdaten'!C:C),3)</f>
        <v>0</v>
      </c>
      <c r="Q1079" s="324">
        <f>ROUND(SUMIF('AV-Bewegungsdaten'!B:B,$A1079,'AV-Bewegungsdaten'!D:D),2)</f>
        <v>0</v>
      </c>
      <c r="T1079" s="327"/>
      <c r="U1079" s="326">
        <f>ROUND(SUMIF('DV-Bewegungsdaten'!B:B,Kategorien!A1079,'DV-Bewegungsdaten'!D:D),3)</f>
        <v>0</v>
      </c>
      <c r="V1079" s="324">
        <f>ROUND(SUMIF('DV-Bewegungsdaten'!B:B,Kategorien!A1079,'DV-Bewegungsdaten'!E:E),3)</f>
        <v>0</v>
      </c>
      <c r="AD1079" s="390">
        <f t="shared" si="205"/>
        <v>18.160999999999998</v>
      </c>
      <c r="AE1079" s="390">
        <f t="shared" si="206"/>
        <v>18.817999999999998</v>
      </c>
      <c r="AF1079" s="390">
        <f t="shared" si="207"/>
        <v>20.036999999999999</v>
      </c>
      <c r="AG1079" s="390">
        <f t="shared" si="208"/>
        <v>19.403999999999996</v>
      </c>
      <c r="AH1079" s="390">
        <f t="shared" si="209"/>
        <v>19.315999999999999</v>
      </c>
      <c r="AI1079" s="390">
        <f t="shared" si="210"/>
        <v>19.847999999999999</v>
      </c>
      <c r="AJ1079" s="390">
        <f t="shared" si="211"/>
        <v>19.130999999999997</v>
      </c>
      <c r="AK1079" s="390">
        <f t="shared" si="212"/>
        <v>19.414999999999999</v>
      </c>
      <c r="AL1079" s="390">
        <f t="shared" si="213"/>
        <v>19.524999999999999</v>
      </c>
      <c r="AM1079" s="390">
        <f t="shared" si="214"/>
        <v>19.405999999999999</v>
      </c>
      <c r="AN1079" s="390">
        <f t="shared" si="215"/>
        <v>19</v>
      </c>
      <c r="AO1079" s="390">
        <f t="shared" si="216"/>
        <v>19.902999999999999</v>
      </c>
    </row>
    <row r="1080" spans="1:41" ht="15" customHeight="1" x14ac:dyDescent="0.25">
      <c r="A1080" s="127" t="s">
        <v>1861</v>
      </c>
      <c r="B1080" s="125" t="s">
        <v>2077</v>
      </c>
      <c r="C1080" s="125" t="s">
        <v>4166</v>
      </c>
      <c r="D1080" s="125" t="s">
        <v>1862</v>
      </c>
      <c r="E1080" s="125" t="s">
        <v>1538</v>
      </c>
      <c r="F1080" s="126">
        <v>23.9</v>
      </c>
      <c r="G1080" s="126">
        <v>24.099999999999998</v>
      </c>
      <c r="H1080" s="126">
        <v>19.12</v>
      </c>
      <c r="I1080" s="126"/>
      <c r="J1080" s="317"/>
      <c r="K1080" s="323">
        <f>ROUND(SUMIF('VGT-Bewegungsdaten'!B:B,A1080,'VGT-Bewegungsdaten'!C:C),3)</f>
        <v>0</v>
      </c>
      <c r="L1080" s="324">
        <f>ROUND(SUMIF('VGT-Bewegungsdaten'!B:B,$A1080,'VGT-Bewegungsdaten'!D:D),2)</f>
        <v>0</v>
      </c>
      <c r="N1080" s="376" t="s">
        <v>4930</v>
      </c>
      <c r="O1080" s="376" t="s">
        <v>4940</v>
      </c>
      <c r="P1080" s="326">
        <f>ROUND(SUMIF('AV-Bewegungsdaten'!B:B,A1080,'AV-Bewegungsdaten'!C:C),3)</f>
        <v>0</v>
      </c>
      <c r="Q1080" s="324">
        <f>ROUND(SUMIF('AV-Bewegungsdaten'!B:B,$A1080,'AV-Bewegungsdaten'!D:D),2)</f>
        <v>0</v>
      </c>
      <c r="T1080" s="327"/>
      <c r="U1080" s="326">
        <f>ROUND(SUMIF('DV-Bewegungsdaten'!B:B,Kategorien!A1080,'DV-Bewegungsdaten'!D:D),3)</f>
        <v>0</v>
      </c>
      <c r="V1080" s="324">
        <f>ROUND(SUMIF('DV-Bewegungsdaten'!B:B,Kategorien!A1080,'DV-Bewegungsdaten'!E:E),3)</f>
        <v>0</v>
      </c>
      <c r="AD1080" s="390">
        <f t="shared" si="205"/>
        <v>19.160999999999998</v>
      </c>
      <c r="AE1080" s="390">
        <f t="shared" si="206"/>
        <v>19.817999999999998</v>
      </c>
      <c r="AF1080" s="390">
        <f t="shared" si="207"/>
        <v>21.036999999999999</v>
      </c>
      <c r="AG1080" s="390">
        <f t="shared" si="208"/>
        <v>20.403999999999996</v>
      </c>
      <c r="AH1080" s="390">
        <f t="shared" si="209"/>
        <v>20.315999999999999</v>
      </c>
      <c r="AI1080" s="390">
        <f t="shared" si="210"/>
        <v>20.847999999999999</v>
      </c>
      <c r="AJ1080" s="390">
        <f t="shared" si="211"/>
        <v>20.130999999999997</v>
      </c>
      <c r="AK1080" s="390">
        <f t="shared" si="212"/>
        <v>20.414999999999999</v>
      </c>
      <c r="AL1080" s="390">
        <f t="shared" si="213"/>
        <v>20.524999999999999</v>
      </c>
      <c r="AM1080" s="390">
        <f t="shared" si="214"/>
        <v>20.405999999999999</v>
      </c>
      <c r="AN1080" s="390">
        <f t="shared" si="215"/>
        <v>20</v>
      </c>
      <c r="AO1080" s="390">
        <f t="shared" si="216"/>
        <v>20.902999999999999</v>
      </c>
    </row>
    <row r="1081" spans="1:41" ht="15" customHeight="1" x14ac:dyDescent="0.25">
      <c r="A1081" s="127" t="s">
        <v>1863</v>
      </c>
      <c r="B1081" s="125" t="s">
        <v>2077</v>
      </c>
      <c r="C1081" s="125" t="s">
        <v>4166</v>
      </c>
      <c r="D1081" s="125" t="s">
        <v>1864</v>
      </c>
      <c r="E1081" s="125" t="s">
        <v>1541</v>
      </c>
      <c r="F1081" s="126">
        <v>23.9</v>
      </c>
      <c r="G1081" s="126">
        <v>24.099999999999998</v>
      </c>
      <c r="H1081" s="126">
        <v>19.12</v>
      </c>
      <c r="I1081" s="126"/>
      <c r="J1081" s="317"/>
      <c r="K1081" s="323">
        <f>ROUND(SUMIF('VGT-Bewegungsdaten'!B:B,A1081,'VGT-Bewegungsdaten'!C:C),3)</f>
        <v>0</v>
      </c>
      <c r="L1081" s="324">
        <f>ROUND(SUMIF('VGT-Bewegungsdaten'!B:B,$A1081,'VGT-Bewegungsdaten'!D:D),2)</f>
        <v>0</v>
      </c>
      <c r="N1081" s="376" t="s">
        <v>4930</v>
      </c>
      <c r="O1081" s="376" t="s">
        <v>4940</v>
      </c>
      <c r="P1081" s="326">
        <f>ROUND(SUMIF('AV-Bewegungsdaten'!B:B,A1081,'AV-Bewegungsdaten'!C:C),3)</f>
        <v>0</v>
      </c>
      <c r="Q1081" s="324">
        <f>ROUND(SUMIF('AV-Bewegungsdaten'!B:B,$A1081,'AV-Bewegungsdaten'!D:D),2)</f>
        <v>0</v>
      </c>
      <c r="T1081" s="327"/>
      <c r="U1081" s="326">
        <f>ROUND(SUMIF('DV-Bewegungsdaten'!B:B,Kategorien!A1081,'DV-Bewegungsdaten'!D:D),3)</f>
        <v>0</v>
      </c>
      <c r="V1081" s="324">
        <f>ROUND(SUMIF('DV-Bewegungsdaten'!B:B,Kategorien!A1081,'DV-Bewegungsdaten'!E:E),3)</f>
        <v>0</v>
      </c>
      <c r="AD1081" s="390">
        <f t="shared" si="205"/>
        <v>19.160999999999998</v>
      </c>
      <c r="AE1081" s="390">
        <f t="shared" si="206"/>
        <v>19.817999999999998</v>
      </c>
      <c r="AF1081" s="390">
        <f t="shared" si="207"/>
        <v>21.036999999999999</v>
      </c>
      <c r="AG1081" s="390">
        <f t="shared" si="208"/>
        <v>20.403999999999996</v>
      </c>
      <c r="AH1081" s="390">
        <f t="shared" si="209"/>
        <v>20.315999999999999</v>
      </c>
      <c r="AI1081" s="390">
        <f t="shared" si="210"/>
        <v>20.847999999999999</v>
      </c>
      <c r="AJ1081" s="390">
        <f t="shared" si="211"/>
        <v>20.130999999999997</v>
      </c>
      <c r="AK1081" s="390">
        <f t="shared" si="212"/>
        <v>20.414999999999999</v>
      </c>
      <c r="AL1081" s="390">
        <f t="shared" si="213"/>
        <v>20.524999999999999</v>
      </c>
      <c r="AM1081" s="390">
        <f t="shared" si="214"/>
        <v>20.405999999999999</v>
      </c>
      <c r="AN1081" s="390">
        <f t="shared" si="215"/>
        <v>20</v>
      </c>
      <c r="AO1081" s="390">
        <f t="shared" si="216"/>
        <v>20.902999999999999</v>
      </c>
    </row>
    <row r="1082" spans="1:41" ht="15" customHeight="1" x14ac:dyDescent="0.25">
      <c r="A1082" s="127" t="s">
        <v>2732</v>
      </c>
      <c r="B1082" s="125" t="s">
        <v>2077</v>
      </c>
      <c r="C1082" s="125" t="s">
        <v>4166</v>
      </c>
      <c r="D1082" s="125" t="s">
        <v>2733</v>
      </c>
      <c r="E1082" s="125" t="s">
        <v>2545</v>
      </c>
      <c r="F1082" s="126">
        <v>23.87</v>
      </c>
      <c r="G1082" s="126">
        <v>24.07</v>
      </c>
      <c r="H1082" s="126">
        <v>19.100000000000001</v>
      </c>
      <c r="I1082" s="126"/>
      <c r="J1082" s="317"/>
      <c r="K1082" s="323">
        <f>ROUND(SUMIF('VGT-Bewegungsdaten'!B:B,A1082,'VGT-Bewegungsdaten'!C:C),3)</f>
        <v>0</v>
      </c>
      <c r="L1082" s="324">
        <f>ROUND(SUMIF('VGT-Bewegungsdaten'!B:B,$A1082,'VGT-Bewegungsdaten'!D:D),2)</f>
        <v>0</v>
      </c>
      <c r="N1082" s="376" t="s">
        <v>4930</v>
      </c>
      <c r="O1082" s="376" t="s">
        <v>4940</v>
      </c>
      <c r="P1082" s="326">
        <f>ROUND(SUMIF('AV-Bewegungsdaten'!B:B,A1082,'AV-Bewegungsdaten'!C:C),3)</f>
        <v>0</v>
      </c>
      <c r="Q1082" s="324">
        <f>ROUND(SUMIF('AV-Bewegungsdaten'!B:B,$A1082,'AV-Bewegungsdaten'!D:D),2)</f>
        <v>0</v>
      </c>
      <c r="T1082" s="327"/>
      <c r="U1082" s="326">
        <f>ROUND(SUMIF('DV-Bewegungsdaten'!B:B,Kategorien!A1082,'DV-Bewegungsdaten'!D:D),3)</f>
        <v>0</v>
      </c>
      <c r="V1082" s="324">
        <f>ROUND(SUMIF('DV-Bewegungsdaten'!B:B,Kategorien!A1082,'DV-Bewegungsdaten'!E:E),3)</f>
        <v>0</v>
      </c>
      <c r="AD1082" s="390">
        <f t="shared" si="205"/>
        <v>19.131</v>
      </c>
      <c r="AE1082" s="390">
        <f t="shared" si="206"/>
        <v>19.788</v>
      </c>
      <c r="AF1082" s="390">
        <f t="shared" si="207"/>
        <v>21.007000000000001</v>
      </c>
      <c r="AG1082" s="390">
        <f t="shared" si="208"/>
        <v>20.373999999999999</v>
      </c>
      <c r="AH1082" s="390">
        <f t="shared" si="209"/>
        <v>20.286000000000001</v>
      </c>
      <c r="AI1082" s="390">
        <f t="shared" si="210"/>
        <v>20.818000000000001</v>
      </c>
      <c r="AJ1082" s="390">
        <f t="shared" si="211"/>
        <v>20.100999999999999</v>
      </c>
      <c r="AK1082" s="390">
        <f t="shared" si="212"/>
        <v>20.385000000000002</v>
      </c>
      <c r="AL1082" s="390">
        <f t="shared" si="213"/>
        <v>20.495000000000001</v>
      </c>
      <c r="AM1082" s="390">
        <f t="shared" si="214"/>
        <v>20.376000000000001</v>
      </c>
      <c r="AN1082" s="390">
        <f t="shared" si="215"/>
        <v>19.97</v>
      </c>
      <c r="AO1082" s="390">
        <f t="shared" si="216"/>
        <v>20.873000000000001</v>
      </c>
    </row>
    <row r="1083" spans="1:41" ht="15" customHeight="1" x14ac:dyDescent="0.25">
      <c r="A1083" s="127" t="s">
        <v>3476</v>
      </c>
      <c r="B1083" s="125" t="s">
        <v>2077</v>
      </c>
      <c r="C1083" s="125" t="s">
        <v>4166</v>
      </c>
      <c r="D1083" s="125" t="s">
        <v>3477</v>
      </c>
      <c r="E1083" s="125" t="s">
        <v>3289</v>
      </c>
      <c r="F1083" s="126">
        <v>23.84</v>
      </c>
      <c r="G1083" s="126">
        <v>24.04</v>
      </c>
      <c r="H1083" s="126">
        <v>19.07</v>
      </c>
      <c r="I1083" s="126"/>
      <c r="J1083" s="317"/>
      <c r="K1083" s="323">
        <f>ROUND(SUMIF('VGT-Bewegungsdaten'!B:B,A1083,'VGT-Bewegungsdaten'!C:C),3)</f>
        <v>0</v>
      </c>
      <c r="L1083" s="324">
        <f>ROUND(SUMIF('VGT-Bewegungsdaten'!B:B,$A1083,'VGT-Bewegungsdaten'!D:D),2)</f>
        <v>0</v>
      </c>
      <c r="N1083" s="376" t="s">
        <v>4930</v>
      </c>
      <c r="O1083" s="376" t="s">
        <v>4940</v>
      </c>
      <c r="P1083" s="326">
        <f>ROUND(SUMIF('AV-Bewegungsdaten'!B:B,A1083,'AV-Bewegungsdaten'!C:C),3)</f>
        <v>0</v>
      </c>
      <c r="Q1083" s="324">
        <f>ROUND(SUMIF('AV-Bewegungsdaten'!B:B,$A1083,'AV-Bewegungsdaten'!D:D),2)</f>
        <v>0</v>
      </c>
      <c r="T1083" s="327"/>
      <c r="U1083" s="326">
        <f>ROUND(SUMIF('DV-Bewegungsdaten'!B:B,Kategorien!A1083,'DV-Bewegungsdaten'!D:D),3)</f>
        <v>0</v>
      </c>
      <c r="V1083" s="324">
        <f>ROUND(SUMIF('DV-Bewegungsdaten'!B:B,Kategorien!A1083,'DV-Bewegungsdaten'!E:E),3)</f>
        <v>0</v>
      </c>
      <c r="AD1083" s="390">
        <f t="shared" si="205"/>
        <v>19.100999999999999</v>
      </c>
      <c r="AE1083" s="390">
        <f t="shared" si="206"/>
        <v>19.757999999999999</v>
      </c>
      <c r="AF1083" s="390">
        <f t="shared" si="207"/>
        <v>20.977</v>
      </c>
      <c r="AG1083" s="390">
        <f t="shared" si="208"/>
        <v>20.343999999999998</v>
      </c>
      <c r="AH1083" s="390">
        <f t="shared" si="209"/>
        <v>20.256</v>
      </c>
      <c r="AI1083" s="390">
        <f t="shared" si="210"/>
        <v>20.788</v>
      </c>
      <c r="AJ1083" s="390">
        <f t="shared" si="211"/>
        <v>20.070999999999998</v>
      </c>
      <c r="AK1083" s="390">
        <f t="shared" si="212"/>
        <v>20.355</v>
      </c>
      <c r="AL1083" s="390">
        <f t="shared" si="213"/>
        <v>20.465</v>
      </c>
      <c r="AM1083" s="390">
        <f t="shared" si="214"/>
        <v>20.346</v>
      </c>
      <c r="AN1083" s="390">
        <f t="shared" si="215"/>
        <v>19.939999999999998</v>
      </c>
      <c r="AO1083" s="390">
        <f t="shared" si="216"/>
        <v>20.843</v>
      </c>
    </row>
    <row r="1084" spans="1:41" ht="15" customHeight="1" x14ac:dyDescent="0.25">
      <c r="A1084" s="127" t="s">
        <v>4239</v>
      </c>
      <c r="B1084" s="125" t="s">
        <v>2077</v>
      </c>
      <c r="C1084" s="125" t="s">
        <v>4166</v>
      </c>
      <c r="D1084" s="125" t="s">
        <v>4240</v>
      </c>
      <c r="E1084" s="125" t="s">
        <v>4051</v>
      </c>
      <c r="F1084" s="126">
        <v>23.810000000000002</v>
      </c>
      <c r="G1084" s="126">
        <v>24.01</v>
      </c>
      <c r="H1084" s="126">
        <v>19.05</v>
      </c>
      <c r="I1084" s="126"/>
      <c r="J1084" s="317"/>
      <c r="K1084" s="323">
        <f>ROUND(SUMIF('VGT-Bewegungsdaten'!B:B,A1084,'VGT-Bewegungsdaten'!C:C),3)</f>
        <v>0</v>
      </c>
      <c r="L1084" s="324">
        <f>ROUND(SUMIF('VGT-Bewegungsdaten'!B:B,$A1084,'VGT-Bewegungsdaten'!D:D),2)</f>
        <v>0</v>
      </c>
      <c r="N1084" s="376" t="s">
        <v>4930</v>
      </c>
      <c r="O1084" s="376" t="s">
        <v>4940</v>
      </c>
      <c r="P1084" s="326">
        <f>ROUND(SUMIF('AV-Bewegungsdaten'!B:B,A1084,'AV-Bewegungsdaten'!C:C),3)</f>
        <v>0</v>
      </c>
      <c r="Q1084" s="324">
        <f>ROUND(SUMIF('AV-Bewegungsdaten'!B:B,$A1084,'AV-Bewegungsdaten'!D:D),2)</f>
        <v>0</v>
      </c>
      <c r="T1084" s="327"/>
      <c r="U1084" s="326">
        <f>ROUND(SUMIF('DV-Bewegungsdaten'!B:B,Kategorien!A1084,'DV-Bewegungsdaten'!D:D),3)</f>
        <v>0</v>
      </c>
      <c r="V1084" s="324">
        <f>ROUND(SUMIF('DV-Bewegungsdaten'!B:B,Kategorien!A1084,'DV-Bewegungsdaten'!E:E),3)</f>
        <v>0</v>
      </c>
      <c r="AD1084" s="390">
        <f t="shared" si="205"/>
        <v>19.071000000000002</v>
      </c>
      <c r="AE1084" s="390">
        <f t="shared" si="206"/>
        <v>19.728000000000002</v>
      </c>
      <c r="AF1084" s="390">
        <f t="shared" si="207"/>
        <v>20.947000000000003</v>
      </c>
      <c r="AG1084" s="390">
        <f t="shared" si="208"/>
        <v>20.314</v>
      </c>
      <c r="AH1084" s="390">
        <f t="shared" si="209"/>
        <v>20.226000000000003</v>
      </c>
      <c r="AI1084" s="390">
        <f t="shared" si="210"/>
        <v>20.758000000000003</v>
      </c>
      <c r="AJ1084" s="390">
        <f t="shared" si="211"/>
        <v>20.041</v>
      </c>
      <c r="AK1084" s="390">
        <f t="shared" si="212"/>
        <v>20.325000000000003</v>
      </c>
      <c r="AL1084" s="390">
        <f t="shared" si="213"/>
        <v>20.435000000000002</v>
      </c>
      <c r="AM1084" s="390">
        <f t="shared" si="214"/>
        <v>20.316000000000003</v>
      </c>
      <c r="AN1084" s="390">
        <f t="shared" si="215"/>
        <v>19.910000000000004</v>
      </c>
      <c r="AO1084" s="390">
        <f t="shared" si="216"/>
        <v>20.813000000000002</v>
      </c>
    </row>
    <row r="1085" spans="1:41" ht="15" customHeight="1" x14ac:dyDescent="0.25">
      <c r="A1085" s="127" t="s">
        <v>1865</v>
      </c>
      <c r="B1085" s="125" t="s">
        <v>2077</v>
      </c>
      <c r="C1085" s="125" t="s">
        <v>4166</v>
      </c>
      <c r="D1085" s="125" t="s">
        <v>1866</v>
      </c>
      <c r="E1085" s="125" t="s">
        <v>2452</v>
      </c>
      <c r="F1085" s="126">
        <v>20.9</v>
      </c>
      <c r="G1085" s="126">
        <v>21.099999999999998</v>
      </c>
      <c r="H1085" s="126">
        <v>16.72</v>
      </c>
      <c r="I1085" s="126"/>
      <c r="J1085" s="317"/>
      <c r="K1085" s="323">
        <f>ROUND(SUMIF('VGT-Bewegungsdaten'!B:B,A1085,'VGT-Bewegungsdaten'!C:C),3)</f>
        <v>0</v>
      </c>
      <c r="L1085" s="324">
        <f>ROUND(SUMIF('VGT-Bewegungsdaten'!B:B,$A1085,'VGT-Bewegungsdaten'!D:D),2)</f>
        <v>0</v>
      </c>
      <c r="N1085" s="376" t="s">
        <v>4930</v>
      </c>
      <c r="O1085" s="376" t="s">
        <v>4940</v>
      </c>
      <c r="P1085" s="326">
        <f>ROUND(SUMIF('AV-Bewegungsdaten'!B:B,A1085,'AV-Bewegungsdaten'!C:C),3)</f>
        <v>0</v>
      </c>
      <c r="Q1085" s="324">
        <f>ROUND(SUMIF('AV-Bewegungsdaten'!B:B,$A1085,'AV-Bewegungsdaten'!D:D),2)</f>
        <v>0</v>
      </c>
      <c r="T1085" s="327"/>
      <c r="U1085" s="326">
        <f>ROUND(SUMIF('DV-Bewegungsdaten'!B:B,Kategorien!A1085,'DV-Bewegungsdaten'!D:D),3)</f>
        <v>0</v>
      </c>
      <c r="V1085" s="324">
        <f>ROUND(SUMIF('DV-Bewegungsdaten'!B:B,Kategorien!A1085,'DV-Bewegungsdaten'!E:E),3)</f>
        <v>0</v>
      </c>
      <c r="AD1085" s="390">
        <f t="shared" si="205"/>
        <v>16.160999999999998</v>
      </c>
      <c r="AE1085" s="390">
        <f t="shared" si="206"/>
        <v>16.817999999999998</v>
      </c>
      <c r="AF1085" s="390">
        <f t="shared" si="207"/>
        <v>18.036999999999999</v>
      </c>
      <c r="AG1085" s="390">
        <f t="shared" si="208"/>
        <v>17.403999999999996</v>
      </c>
      <c r="AH1085" s="390">
        <f t="shared" si="209"/>
        <v>17.315999999999999</v>
      </c>
      <c r="AI1085" s="390">
        <f t="shared" si="210"/>
        <v>17.847999999999999</v>
      </c>
      <c r="AJ1085" s="390">
        <f t="shared" si="211"/>
        <v>17.130999999999997</v>
      </c>
      <c r="AK1085" s="390">
        <f t="shared" si="212"/>
        <v>17.414999999999999</v>
      </c>
      <c r="AL1085" s="390">
        <f t="shared" si="213"/>
        <v>17.524999999999999</v>
      </c>
      <c r="AM1085" s="390">
        <f t="shared" si="214"/>
        <v>17.405999999999999</v>
      </c>
      <c r="AN1085" s="390">
        <f t="shared" si="215"/>
        <v>17</v>
      </c>
      <c r="AO1085" s="390">
        <f t="shared" si="216"/>
        <v>17.902999999999999</v>
      </c>
    </row>
    <row r="1086" spans="1:41" ht="15" customHeight="1" x14ac:dyDescent="0.25">
      <c r="A1086" s="127" t="s">
        <v>1867</v>
      </c>
      <c r="B1086" s="125" t="s">
        <v>2077</v>
      </c>
      <c r="C1086" s="125" t="s">
        <v>4166</v>
      </c>
      <c r="D1086" s="125" t="s">
        <v>1868</v>
      </c>
      <c r="E1086" s="125" t="s">
        <v>2455</v>
      </c>
      <c r="F1086" s="126">
        <v>22.9</v>
      </c>
      <c r="G1086" s="126">
        <v>23.099999999999998</v>
      </c>
      <c r="H1086" s="126">
        <v>18.32</v>
      </c>
      <c r="I1086" s="126"/>
      <c r="J1086" s="317"/>
      <c r="K1086" s="323">
        <f>ROUND(SUMIF('VGT-Bewegungsdaten'!B:B,A1086,'VGT-Bewegungsdaten'!C:C),3)</f>
        <v>0</v>
      </c>
      <c r="L1086" s="324">
        <f>ROUND(SUMIF('VGT-Bewegungsdaten'!B:B,$A1086,'VGT-Bewegungsdaten'!D:D),2)</f>
        <v>0</v>
      </c>
      <c r="N1086" s="376" t="s">
        <v>4930</v>
      </c>
      <c r="O1086" s="376" t="s">
        <v>4940</v>
      </c>
      <c r="P1086" s="326">
        <f>ROUND(SUMIF('AV-Bewegungsdaten'!B:B,A1086,'AV-Bewegungsdaten'!C:C),3)</f>
        <v>0</v>
      </c>
      <c r="Q1086" s="324">
        <f>ROUND(SUMIF('AV-Bewegungsdaten'!B:B,$A1086,'AV-Bewegungsdaten'!D:D),2)</f>
        <v>0</v>
      </c>
      <c r="T1086" s="327"/>
      <c r="U1086" s="326">
        <f>ROUND(SUMIF('DV-Bewegungsdaten'!B:B,Kategorien!A1086,'DV-Bewegungsdaten'!D:D),3)</f>
        <v>0</v>
      </c>
      <c r="V1086" s="324">
        <f>ROUND(SUMIF('DV-Bewegungsdaten'!B:B,Kategorien!A1086,'DV-Bewegungsdaten'!E:E),3)</f>
        <v>0</v>
      </c>
      <c r="AD1086" s="390">
        <f t="shared" si="205"/>
        <v>18.160999999999998</v>
      </c>
      <c r="AE1086" s="390">
        <f t="shared" si="206"/>
        <v>18.817999999999998</v>
      </c>
      <c r="AF1086" s="390">
        <f t="shared" si="207"/>
        <v>20.036999999999999</v>
      </c>
      <c r="AG1086" s="390">
        <f t="shared" si="208"/>
        <v>19.403999999999996</v>
      </c>
      <c r="AH1086" s="390">
        <f t="shared" si="209"/>
        <v>19.315999999999999</v>
      </c>
      <c r="AI1086" s="390">
        <f t="shared" si="210"/>
        <v>19.847999999999999</v>
      </c>
      <c r="AJ1086" s="390">
        <f t="shared" si="211"/>
        <v>19.130999999999997</v>
      </c>
      <c r="AK1086" s="390">
        <f t="shared" si="212"/>
        <v>19.414999999999999</v>
      </c>
      <c r="AL1086" s="390">
        <f t="shared" si="213"/>
        <v>19.524999999999999</v>
      </c>
      <c r="AM1086" s="390">
        <f t="shared" si="214"/>
        <v>19.405999999999999</v>
      </c>
      <c r="AN1086" s="390">
        <f t="shared" si="215"/>
        <v>19</v>
      </c>
      <c r="AO1086" s="390">
        <f t="shared" si="216"/>
        <v>19.902999999999999</v>
      </c>
    </row>
    <row r="1087" spans="1:41" ht="15" customHeight="1" x14ac:dyDescent="0.25">
      <c r="A1087" s="127" t="s">
        <v>1869</v>
      </c>
      <c r="B1087" s="125" t="s">
        <v>2077</v>
      </c>
      <c r="C1087" s="125" t="s">
        <v>4166</v>
      </c>
      <c r="D1087" s="125" t="s">
        <v>1870</v>
      </c>
      <c r="E1087" s="125" t="s">
        <v>1538</v>
      </c>
      <c r="F1087" s="126">
        <v>23.9</v>
      </c>
      <c r="G1087" s="126">
        <v>24.099999999999998</v>
      </c>
      <c r="H1087" s="126">
        <v>19.12</v>
      </c>
      <c r="I1087" s="126"/>
      <c r="J1087" s="317"/>
      <c r="K1087" s="323">
        <f>ROUND(SUMIF('VGT-Bewegungsdaten'!B:B,A1087,'VGT-Bewegungsdaten'!C:C),3)</f>
        <v>0</v>
      </c>
      <c r="L1087" s="324">
        <f>ROUND(SUMIF('VGT-Bewegungsdaten'!B:B,$A1087,'VGT-Bewegungsdaten'!D:D),2)</f>
        <v>0</v>
      </c>
      <c r="N1087" s="376" t="s">
        <v>4930</v>
      </c>
      <c r="O1087" s="376" t="s">
        <v>4940</v>
      </c>
      <c r="P1087" s="326">
        <f>ROUND(SUMIF('AV-Bewegungsdaten'!B:B,A1087,'AV-Bewegungsdaten'!C:C),3)</f>
        <v>0</v>
      </c>
      <c r="Q1087" s="324">
        <f>ROUND(SUMIF('AV-Bewegungsdaten'!B:B,$A1087,'AV-Bewegungsdaten'!D:D),2)</f>
        <v>0</v>
      </c>
      <c r="T1087" s="327"/>
      <c r="U1087" s="326">
        <f>ROUND(SUMIF('DV-Bewegungsdaten'!B:B,Kategorien!A1087,'DV-Bewegungsdaten'!D:D),3)</f>
        <v>0</v>
      </c>
      <c r="V1087" s="324">
        <f>ROUND(SUMIF('DV-Bewegungsdaten'!B:B,Kategorien!A1087,'DV-Bewegungsdaten'!E:E),3)</f>
        <v>0</v>
      </c>
      <c r="AD1087" s="390">
        <f t="shared" si="205"/>
        <v>19.160999999999998</v>
      </c>
      <c r="AE1087" s="390">
        <f t="shared" si="206"/>
        <v>19.817999999999998</v>
      </c>
      <c r="AF1087" s="390">
        <f t="shared" si="207"/>
        <v>21.036999999999999</v>
      </c>
      <c r="AG1087" s="390">
        <f t="shared" si="208"/>
        <v>20.403999999999996</v>
      </c>
      <c r="AH1087" s="390">
        <f t="shared" si="209"/>
        <v>20.315999999999999</v>
      </c>
      <c r="AI1087" s="390">
        <f t="shared" si="210"/>
        <v>20.847999999999999</v>
      </c>
      <c r="AJ1087" s="390">
        <f t="shared" si="211"/>
        <v>20.130999999999997</v>
      </c>
      <c r="AK1087" s="390">
        <f t="shared" si="212"/>
        <v>20.414999999999999</v>
      </c>
      <c r="AL1087" s="390">
        <f t="shared" si="213"/>
        <v>20.524999999999999</v>
      </c>
      <c r="AM1087" s="390">
        <f t="shared" si="214"/>
        <v>20.405999999999999</v>
      </c>
      <c r="AN1087" s="390">
        <f t="shared" si="215"/>
        <v>20</v>
      </c>
      <c r="AO1087" s="390">
        <f t="shared" si="216"/>
        <v>20.902999999999999</v>
      </c>
    </row>
    <row r="1088" spans="1:41" ht="15" customHeight="1" x14ac:dyDescent="0.25">
      <c r="A1088" s="127" t="s">
        <v>1871</v>
      </c>
      <c r="B1088" s="125" t="s">
        <v>2077</v>
      </c>
      <c r="C1088" s="125" t="s">
        <v>4166</v>
      </c>
      <c r="D1088" s="125" t="s">
        <v>1872</v>
      </c>
      <c r="E1088" s="125" t="s">
        <v>1541</v>
      </c>
      <c r="F1088" s="126">
        <v>23.9</v>
      </c>
      <c r="G1088" s="126">
        <v>24.099999999999998</v>
      </c>
      <c r="H1088" s="126">
        <v>19.12</v>
      </c>
      <c r="I1088" s="126"/>
      <c r="J1088" s="317"/>
      <c r="K1088" s="323">
        <f>ROUND(SUMIF('VGT-Bewegungsdaten'!B:B,A1088,'VGT-Bewegungsdaten'!C:C),3)</f>
        <v>0</v>
      </c>
      <c r="L1088" s="324">
        <f>ROUND(SUMIF('VGT-Bewegungsdaten'!B:B,$A1088,'VGT-Bewegungsdaten'!D:D),2)</f>
        <v>0</v>
      </c>
      <c r="N1088" s="376" t="s">
        <v>4930</v>
      </c>
      <c r="O1088" s="376" t="s">
        <v>4940</v>
      </c>
      <c r="P1088" s="326">
        <f>ROUND(SUMIF('AV-Bewegungsdaten'!B:B,A1088,'AV-Bewegungsdaten'!C:C),3)</f>
        <v>0</v>
      </c>
      <c r="Q1088" s="324">
        <f>ROUND(SUMIF('AV-Bewegungsdaten'!B:B,$A1088,'AV-Bewegungsdaten'!D:D),2)</f>
        <v>0</v>
      </c>
      <c r="T1088" s="327"/>
      <c r="U1088" s="326">
        <f>ROUND(SUMIF('DV-Bewegungsdaten'!B:B,Kategorien!A1088,'DV-Bewegungsdaten'!D:D),3)</f>
        <v>0</v>
      </c>
      <c r="V1088" s="324">
        <f>ROUND(SUMIF('DV-Bewegungsdaten'!B:B,Kategorien!A1088,'DV-Bewegungsdaten'!E:E),3)</f>
        <v>0</v>
      </c>
      <c r="AD1088" s="390">
        <f t="shared" si="205"/>
        <v>19.160999999999998</v>
      </c>
      <c r="AE1088" s="390">
        <f t="shared" si="206"/>
        <v>19.817999999999998</v>
      </c>
      <c r="AF1088" s="390">
        <f t="shared" si="207"/>
        <v>21.036999999999999</v>
      </c>
      <c r="AG1088" s="390">
        <f t="shared" si="208"/>
        <v>20.403999999999996</v>
      </c>
      <c r="AH1088" s="390">
        <f t="shared" si="209"/>
        <v>20.315999999999999</v>
      </c>
      <c r="AI1088" s="390">
        <f t="shared" si="210"/>
        <v>20.847999999999999</v>
      </c>
      <c r="AJ1088" s="390">
        <f t="shared" si="211"/>
        <v>20.130999999999997</v>
      </c>
      <c r="AK1088" s="390">
        <f t="shared" si="212"/>
        <v>20.414999999999999</v>
      </c>
      <c r="AL1088" s="390">
        <f t="shared" si="213"/>
        <v>20.524999999999999</v>
      </c>
      <c r="AM1088" s="390">
        <f t="shared" si="214"/>
        <v>20.405999999999999</v>
      </c>
      <c r="AN1088" s="390">
        <f t="shared" si="215"/>
        <v>20</v>
      </c>
      <c r="AO1088" s="390">
        <f t="shared" si="216"/>
        <v>20.902999999999999</v>
      </c>
    </row>
    <row r="1089" spans="1:41" ht="15" customHeight="1" x14ac:dyDescent="0.25">
      <c r="A1089" s="127" t="s">
        <v>2734</v>
      </c>
      <c r="B1089" s="125" t="s">
        <v>2077</v>
      </c>
      <c r="C1089" s="125" t="s">
        <v>4166</v>
      </c>
      <c r="D1089" s="125" t="s">
        <v>2735</v>
      </c>
      <c r="E1089" s="125" t="s">
        <v>2545</v>
      </c>
      <c r="F1089" s="126">
        <v>23.87</v>
      </c>
      <c r="G1089" s="126">
        <v>24.07</v>
      </c>
      <c r="H1089" s="126">
        <v>19.100000000000001</v>
      </c>
      <c r="I1089" s="126"/>
      <c r="J1089" s="317"/>
      <c r="K1089" s="323">
        <f>ROUND(SUMIF('VGT-Bewegungsdaten'!B:B,A1089,'VGT-Bewegungsdaten'!C:C),3)</f>
        <v>0</v>
      </c>
      <c r="L1089" s="324">
        <f>ROUND(SUMIF('VGT-Bewegungsdaten'!B:B,$A1089,'VGT-Bewegungsdaten'!D:D),2)</f>
        <v>0</v>
      </c>
      <c r="N1089" s="376" t="s">
        <v>4930</v>
      </c>
      <c r="O1089" s="376" t="s">
        <v>4940</v>
      </c>
      <c r="P1089" s="326">
        <f>ROUND(SUMIF('AV-Bewegungsdaten'!B:B,A1089,'AV-Bewegungsdaten'!C:C),3)</f>
        <v>0</v>
      </c>
      <c r="Q1089" s="324">
        <f>ROUND(SUMIF('AV-Bewegungsdaten'!B:B,$A1089,'AV-Bewegungsdaten'!D:D),2)</f>
        <v>0</v>
      </c>
      <c r="T1089" s="327"/>
      <c r="U1089" s="326">
        <f>ROUND(SUMIF('DV-Bewegungsdaten'!B:B,Kategorien!A1089,'DV-Bewegungsdaten'!D:D),3)</f>
        <v>0</v>
      </c>
      <c r="V1089" s="324">
        <f>ROUND(SUMIF('DV-Bewegungsdaten'!B:B,Kategorien!A1089,'DV-Bewegungsdaten'!E:E),3)</f>
        <v>0</v>
      </c>
      <c r="AD1089" s="390">
        <f t="shared" si="205"/>
        <v>19.131</v>
      </c>
      <c r="AE1089" s="390">
        <f t="shared" si="206"/>
        <v>19.788</v>
      </c>
      <c r="AF1089" s="390">
        <f t="shared" si="207"/>
        <v>21.007000000000001</v>
      </c>
      <c r="AG1089" s="390">
        <f t="shared" si="208"/>
        <v>20.373999999999999</v>
      </c>
      <c r="AH1089" s="390">
        <f t="shared" si="209"/>
        <v>20.286000000000001</v>
      </c>
      <c r="AI1089" s="390">
        <f t="shared" si="210"/>
        <v>20.818000000000001</v>
      </c>
      <c r="AJ1089" s="390">
        <f t="shared" si="211"/>
        <v>20.100999999999999</v>
      </c>
      <c r="AK1089" s="390">
        <f t="shared" si="212"/>
        <v>20.385000000000002</v>
      </c>
      <c r="AL1089" s="390">
        <f t="shared" si="213"/>
        <v>20.495000000000001</v>
      </c>
      <c r="AM1089" s="390">
        <f t="shared" si="214"/>
        <v>20.376000000000001</v>
      </c>
      <c r="AN1089" s="390">
        <f t="shared" si="215"/>
        <v>19.97</v>
      </c>
      <c r="AO1089" s="390">
        <f t="shared" si="216"/>
        <v>20.873000000000001</v>
      </c>
    </row>
    <row r="1090" spans="1:41" ht="15" customHeight="1" x14ac:dyDescent="0.25">
      <c r="A1090" s="127" t="s">
        <v>3478</v>
      </c>
      <c r="B1090" s="125" t="s">
        <v>2077</v>
      </c>
      <c r="C1090" s="125" t="s">
        <v>4166</v>
      </c>
      <c r="D1090" s="125" t="s">
        <v>3479</v>
      </c>
      <c r="E1090" s="125" t="s">
        <v>3289</v>
      </c>
      <c r="F1090" s="126">
        <v>23.84</v>
      </c>
      <c r="G1090" s="126">
        <v>24.04</v>
      </c>
      <c r="H1090" s="126">
        <v>19.07</v>
      </c>
      <c r="I1090" s="126"/>
      <c r="J1090" s="317"/>
      <c r="K1090" s="323">
        <f>ROUND(SUMIF('VGT-Bewegungsdaten'!B:B,A1090,'VGT-Bewegungsdaten'!C:C),3)</f>
        <v>0</v>
      </c>
      <c r="L1090" s="324">
        <f>ROUND(SUMIF('VGT-Bewegungsdaten'!B:B,$A1090,'VGT-Bewegungsdaten'!D:D),2)</f>
        <v>0</v>
      </c>
      <c r="N1090" s="376" t="s">
        <v>4930</v>
      </c>
      <c r="O1090" s="376" t="s">
        <v>4940</v>
      </c>
      <c r="P1090" s="326">
        <f>ROUND(SUMIF('AV-Bewegungsdaten'!B:B,A1090,'AV-Bewegungsdaten'!C:C),3)</f>
        <v>0</v>
      </c>
      <c r="Q1090" s="324">
        <f>ROUND(SUMIF('AV-Bewegungsdaten'!B:B,$A1090,'AV-Bewegungsdaten'!D:D),2)</f>
        <v>0</v>
      </c>
      <c r="T1090" s="327"/>
      <c r="U1090" s="326">
        <f>ROUND(SUMIF('DV-Bewegungsdaten'!B:B,Kategorien!A1090,'DV-Bewegungsdaten'!D:D),3)</f>
        <v>0</v>
      </c>
      <c r="V1090" s="324">
        <f>ROUND(SUMIF('DV-Bewegungsdaten'!B:B,Kategorien!A1090,'DV-Bewegungsdaten'!E:E),3)</f>
        <v>0</v>
      </c>
      <c r="AD1090" s="390">
        <f t="shared" si="205"/>
        <v>19.100999999999999</v>
      </c>
      <c r="AE1090" s="390">
        <f t="shared" si="206"/>
        <v>19.757999999999999</v>
      </c>
      <c r="AF1090" s="390">
        <f t="shared" si="207"/>
        <v>20.977</v>
      </c>
      <c r="AG1090" s="390">
        <f t="shared" si="208"/>
        <v>20.343999999999998</v>
      </c>
      <c r="AH1090" s="390">
        <f t="shared" si="209"/>
        <v>20.256</v>
      </c>
      <c r="AI1090" s="390">
        <f t="shared" si="210"/>
        <v>20.788</v>
      </c>
      <c r="AJ1090" s="390">
        <f t="shared" si="211"/>
        <v>20.070999999999998</v>
      </c>
      <c r="AK1090" s="390">
        <f t="shared" si="212"/>
        <v>20.355</v>
      </c>
      <c r="AL1090" s="390">
        <f t="shared" si="213"/>
        <v>20.465</v>
      </c>
      <c r="AM1090" s="390">
        <f t="shared" si="214"/>
        <v>20.346</v>
      </c>
      <c r="AN1090" s="390">
        <f t="shared" si="215"/>
        <v>19.939999999999998</v>
      </c>
      <c r="AO1090" s="390">
        <f t="shared" si="216"/>
        <v>20.843</v>
      </c>
    </row>
    <row r="1091" spans="1:41" ht="15" customHeight="1" x14ac:dyDescent="0.25">
      <c r="A1091" s="127" t="s">
        <v>4241</v>
      </c>
      <c r="B1091" s="125" t="s">
        <v>2077</v>
      </c>
      <c r="C1091" s="125" t="s">
        <v>4166</v>
      </c>
      <c r="D1091" s="125" t="s">
        <v>4242</v>
      </c>
      <c r="E1091" s="125" t="s">
        <v>4051</v>
      </c>
      <c r="F1091" s="126">
        <v>23.810000000000002</v>
      </c>
      <c r="G1091" s="126">
        <v>24.01</v>
      </c>
      <c r="H1091" s="126">
        <v>19.05</v>
      </c>
      <c r="I1091" s="126"/>
      <c r="J1091" s="317"/>
      <c r="K1091" s="323">
        <f>ROUND(SUMIF('VGT-Bewegungsdaten'!B:B,A1091,'VGT-Bewegungsdaten'!C:C),3)</f>
        <v>0</v>
      </c>
      <c r="L1091" s="324">
        <f>ROUND(SUMIF('VGT-Bewegungsdaten'!B:B,$A1091,'VGT-Bewegungsdaten'!D:D),2)</f>
        <v>0</v>
      </c>
      <c r="N1091" s="376" t="s">
        <v>4930</v>
      </c>
      <c r="O1091" s="376" t="s">
        <v>4940</v>
      </c>
      <c r="P1091" s="326">
        <f>ROUND(SUMIF('AV-Bewegungsdaten'!B:B,A1091,'AV-Bewegungsdaten'!C:C),3)</f>
        <v>0</v>
      </c>
      <c r="Q1091" s="324">
        <f>ROUND(SUMIF('AV-Bewegungsdaten'!B:B,$A1091,'AV-Bewegungsdaten'!D:D),2)</f>
        <v>0</v>
      </c>
      <c r="T1091" s="327"/>
      <c r="U1091" s="326">
        <f>ROUND(SUMIF('DV-Bewegungsdaten'!B:B,Kategorien!A1091,'DV-Bewegungsdaten'!D:D),3)</f>
        <v>0</v>
      </c>
      <c r="V1091" s="324">
        <f>ROUND(SUMIF('DV-Bewegungsdaten'!B:B,Kategorien!A1091,'DV-Bewegungsdaten'!E:E),3)</f>
        <v>0</v>
      </c>
      <c r="AD1091" s="390">
        <f t="shared" si="205"/>
        <v>19.071000000000002</v>
      </c>
      <c r="AE1091" s="390">
        <f t="shared" si="206"/>
        <v>19.728000000000002</v>
      </c>
      <c r="AF1091" s="390">
        <f t="shared" si="207"/>
        <v>20.947000000000003</v>
      </c>
      <c r="AG1091" s="390">
        <f t="shared" si="208"/>
        <v>20.314</v>
      </c>
      <c r="AH1091" s="390">
        <f t="shared" si="209"/>
        <v>20.226000000000003</v>
      </c>
      <c r="AI1091" s="390">
        <f t="shared" si="210"/>
        <v>20.758000000000003</v>
      </c>
      <c r="AJ1091" s="390">
        <f t="shared" si="211"/>
        <v>20.041</v>
      </c>
      <c r="AK1091" s="390">
        <f t="shared" si="212"/>
        <v>20.325000000000003</v>
      </c>
      <c r="AL1091" s="390">
        <f t="shared" si="213"/>
        <v>20.435000000000002</v>
      </c>
      <c r="AM1091" s="390">
        <f t="shared" si="214"/>
        <v>20.316000000000003</v>
      </c>
      <c r="AN1091" s="390">
        <f t="shared" si="215"/>
        <v>19.910000000000004</v>
      </c>
      <c r="AO1091" s="390">
        <f t="shared" si="216"/>
        <v>20.813000000000002</v>
      </c>
    </row>
    <row r="1092" spans="1:41" ht="15" customHeight="1" x14ac:dyDescent="0.25">
      <c r="A1092" s="127" t="s">
        <v>1873</v>
      </c>
      <c r="B1092" s="125" t="s">
        <v>2077</v>
      </c>
      <c r="C1092" s="125" t="s">
        <v>4166</v>
      </c>
      <c r="D1092" s="125" t="s">
        <v>1874</v>
      </c>
      <c r="E1092" s="125" t="s">
        <v>2452</v>
      </c>
      <c r="F1092" s="126">
        <v>21.9</v>
      </c>
      <c r="G1092" s="126">
        <v>22.099999999999998</v>
      </c>
      <c r="H1092" s="126">
        <v>17.52</v>
      </c>
      <c r="I1092" s="126"/>
      <c r="J1092" s="317"/>
      <c r="K1092" s="323">
        <f>ROUND(SUMIF('VGT-Bewegungsdaten'!B:B,A1092,'VGT-Bewegungsdaten'!C:C),3)</f>
        <v>0</v>
      </c>
      <c r="L1092" s="324">
        <f>ROUND(SUMIF('VGT-Bewegungsdaten'!B:B,$A1092,'VGT-Bewegungsdaten'!D:D),2)</f>
        <v>0</v>
      </c>
      <c r="N1092" s="376" t="s">
        <v>4930</v>
      </c>
      <c r="O1092" s="376" t="s">
        <v>4940</v>
      </c>
      <c r="P1092" s="326">
        <f>ROUND(SUMIF('AV-Bewegungsdaten'!B:B,A1092,'AV-Bewegungsdaten'!C:C),3)</f>
        <v>0</v>
      </c>
      <c r="Q1092" s="324">
        <f>ROUND(SUMIF('AV-Bewegungsdaten'!B:B,$A1092,'AV-Bewegungsdaten'!D:D),2)</f>
        <v>0</v>
      </c>
      <c r="T1092" s="327"/>
      <c r="U1092" s="326">
        <f>ROUND(SUMIF('DV-Bewegungsdaten'!B:B,Kategorien!A1092,'DV-Bewegungsdaten'!D:D),3)</f>
        <v>0</v>
      </c>
      <c r="V1092" s="324">
        <f>ROUND(SUMIF('DV-Bewegungsdaten'!B:B,Kategorien!A1092,'DV-Bewegungsdaten'!E:E),3)</f>
        <v>0</v>
      </c>
      <c r="AD1092" s="390">
        <f t="shared" si="205"/>
        <v>17.160999999999998</v>
      </c>
      <c r="AE1092" s="390">
        <f t="shared" si="206"/>
        <v>17.817999999999998</v>
      </c>
      <c r="AF1092" s="390">
        <f t="shared" si="207"/>
        <v>19.036999999999999</v>
      </c>
      <c r="AG1092" s="390">
        <f t="shared" si="208"/>
        <v>18.403999999999996</v>
      </c>
      <c r="AH1092" s="390">
        <f t="shared" si="209"/>
        <v>18.315999999999999</v>
      </c>
      <c r="AI1092" s="390">
        <f t="shared" si="210"/>
        <v>18.847999999999999</v>
      </c>
      <c r="AJ1092" s="390">
        <f t="shared" si="211"/>
        <v>18.130999999999997</v>
      </c>
      <c r="AK1092" s="390">
        <f t="shared" si="212"/>
        <v>18.414999999999999</v>
      </c>
      <c r="AL1092" s="390">
        <f t="shared" si="213"/>
        <v>18.524999999999999</v>
      </c>
      <c r="AM1092" s="390">
        <f t="shared" si="214"/>
        <v>18.405999999999999</v>
      </c>
      <c r="AN1092" s="390">
        <f t="shared" si="215"/>
        <v>18</v>
      </c>
      <c r="AO1092" s="390">
        <f t="shared" si="216"/>
        <v>18.902999999999999</v>
      </c>
    </row>
    <row r="1093" spans="1:41" ht="15" customHeight="1" x14ac:dyDescent="0.25">
      <c r="A1093" s="127" t="s">
        <v>1875</v>
      </c>
      <c r="B1093" s="125" t="s">
        <v>2077</v>
      </c>
      <c r="C1093" s="125" t="s">
        <v>4166</v>
      </c>
      <c r="D1093" s="125" t="s">
        <v>1876</v>
      </c>
      <c r="E1093" s="125" t="s">
        <v>2455</v>
      </c>
      <c r="F1093" s="126">
        <v>23.9</v>
      </c>
      <c r="G1093" s="126">
        <v>24.099999999999998</v>
      </c>
      <c r="H1093" s="126">
        <v>19.12</v>
      </c>
      <c r="I1093" s="126"/>
      <c r="J1093" s="317"/>
      <c r="K1093" s="323">
        <f>ROUND(SUMIF('VGT-Bewegungsdaten'!B:B,A1093,'VGT-Bewegungsdaten'!C:C),3)</f>
        <v>0</v>
      </c>
      <c r="L1093" s="324">
        <f>ROUND(SUMIF('VGT-Bewegungsdaten'!B:B,$A1093,'VGT-Bewegungsdaten'!D:D),2)</f>
        <v>0</v>
      </c>
      <c r="N1093" s="376" t="s">
        <v>4930</v>
      </c>
      <c r="O1093" s="376" t="s">
        <v>4940</v>
      </c>
      <c r="P1093" s="326">
        <f>ROUND(SUMIF('AV-Bewegungsdaten'!B:B,A1093,'AV-Bewegungsdaten'!C:C),3)</f>
        <v>0</v>
      </c>
      <c r="Q1093" s="324">
        <f>ROUND(SUMIF('AV-Bewegungsdaten'!B:B,$A1093,'AV-Bewegungsdaten'!D:D),2)</f>
        <v>0</v>
      </c>
      <c r="T1093" s="327"/>
      <c r="U1093" s="326">
        <f>ROUND(SUMIF('DV-Bewegungsdaten'!B:B,Kategorien!A1093,'DV-Bewegungsdaten'!D:D),3)</f>
        <v>0</v>
      </c>
      <c r="V1093" s="324">
        <f>ROUND(SUMIF('DV-Bewegungsdaten'!B:B,Kategorien!A1093,'DV-Bewegungsdaten'!E:E),3)</f>
        <v>0</v>
      </c>
      <c r="AD1093" s="390">
        <f t="shared" si="205"/>
        <v>19.160999999999998</v>
      </c>
      <c r="AE1093" s="390">
        <f t="shared" si="206"/>
        <v>19.817999999999998</v>
      </c>
      <c r="AF1093" s="390">
        <f t="shared" si="207"/>
        <v>21.036999999999999</v>
      </c>
      <c r="AG1093" s="390">
        <f t="shared" si="208"/>
        <v>20.403999999999996</v>
      </c>
      <c r="AH1093" s="390">
        <f t="shared" si="209"/>
        <v>20.315999999999999</v>
      </c>
      <c r="AI1093" s="390">
        <f t="shared" si="210"/>
        <v>20.847999999999999</v>
      </c>
      <c r="AJ1093" s="390">
        <f t="shared" si="211"/>
        <v>20.130999999999997</v>
      </c>
      <c r="AK1093" s="390">
        <f t="shared" si="212"/>
        <v>20.414999999999999</v>
      </c>
      <c r="AL1093" s="390">
        <f t="shared" si="213"/>
        <v>20.524999999999999</v>
      </c>
      <c r="AM1093" s="390">
        <f t="shared" si="214"/>
        <v>20.405999999999999</v>
      </c>
      <c r="AN1093" s="390">
        <f t="shared" si="215"/>
        <v>20</v>
      </c>
      <c r="AO1093" s="390">
        <f t="shared" si="216"/>
        <v>20.902999999999999</v>
      </c>
    </row>
    <row r="1094" spans="1:41" ht="15" customHeight="1" x14ac:dyDescent="0.25">
      <c r="A1094" s="127" t="s">
        <v>1877</v>
      </c>
      <c r="B1094" s="125" t="s">
        <v>2077</v>
      </c>
      <c r="C1094" s="125" t="s">
        <v>4166</v>
      </c>
      <c r="D1094" s="125" t="s">
        <v>1878</v>
      </c>
      <c r="E1094" s="125" t="s">
        <v>1538</v>
      </c>
      <c r="F1094" s="126">
        <v>24.9</v>
      </c>
      <c r="G1094" s="126">
        <v>25.099999999999998</v>
      </c>
      <c r="H1094" s="126">
        <v>19.920000000000002</v>
      </c>
      <c r="I1094" s="126"/>
      <c r="J1094" s="317"/>
      <c r="K1094" s="323">
        <f>ROUND(SUMIF('VGT-Bewegungsdaten'!B:B,A1094,'VGT-Bewegungsdaten'!C:C),3)</f>
        <v>0</v>
      </c>
      <c r="L1094" s="324">
        <f>ROUND(SUMIF('VGT-Bewegungsdaten'!B:B,$A1094,'VGT-Bewegungsdaten'!D:D),2)</f>
        <v>0</v>
      </c>
      <c r="N1094" s="376" t="s">
        <v>4930</v>
      </c>
      <c r="O1094" s="376" t="s">
        <v>4940</v>
      </c>
      <c r="P1094" s="326">
        <f>ROUND(SUMIF('AV-Bewegungsdaten'!B:B,A1094,'AV-Bewegungsdaten'!C:C),3)</f>
        <v>0</v>
      </c>
      <c r="Q1094" s="324">
        <f>ROUND(SUMIF('AV-Bewegungsdaten'!B:B,$A1094,'AV-Bewegungsdaten'!D:D),2)</f>
        <v>0</v>
      </c>
      <c r="T1094" s="327"/>
      <c r="U1094" s="326">
        <f>ROUND(SUMIF('DV-Bewegungsdaten'!B:B,Kategorien!A1094,'DV-Bewegungsdaten'!D:D),3)</f>
        <v>0</v>
      </c>
      <c r="V1094" s="324">
        <f>ROUND(SUMIF('DV-Bewegungsdaten'!B:B,Kategorien!A1094,'DV-Bewegungsdaten'!E:E),3)</f>
        <v>0</v>
      </c>
      <c r="AD1094" s="390">
        <f t="shared" si="205"/>
        <v>20.160999999999998</v>
      </c>
      <c r="AE1094" s="390">
        <f t="shared" si="206"/>
        <v>20.817999999999998</v>
      </c>
      <c r="AF1094" s="390">
        <f t="shared" si="207"/>
        <v>22.036999999999999</v>
      </c>
      <c r="AG1094" s="390">
        <f t="shared" si="208"/>
        <v>21.403999999999996</v>
      </c>
      <c r="AH1094" s="390">
        <f t="shared" si="209"/>
        <v>21.315999999999999</v>
      </c>
      <c r="AI1094" s="390">
        <f t="shared" si="210"/>
        <v>21.847999999999999</v>
      </c>
      <c r="AJ1094" s="390">
        <f t="shared" si="211"/>
        <v>21.130999999999997</v>
      </c>
      <c r="AK1094" s="390">
        <f t="shared" si="212"/>
        <v>21.414999999999999</v>
      </c>
      <c r="AL1094" s="390">
        <f t="shared" si="213"/>
        <v>21.524999999999999</v>
      </c>
      <c r="AM1094" s="390">
        <f t="shared" si="214"/>
        <v>21.405999999999999</v>
      </c>
      <c r="AN1094" s="390">
        <f t="shared" si="215"/>
        <v>21</v>
      </c>
      <c r="AO1094" s="390">
        <f t="shared" si="216"/>
        <v>21.902999999999999</v>
      </c>
    </row>
    <row r="1095" spans="1:41" ht="15" customHeight="1" x14ac:dyDescent="0.25">
      <c r="A1095" s="127" t="s">
        <v>545</v>
      </c>
      <c r="B1095" s="125" t="s">
        <v>2077</v>
      </c>
      <c r="C1095" s="125" t="s">
        <v>4166</v>
      </c>
      <c r="D1095" s="125" t="s">
        <v>546</v>
      </c>
      <c r="E1095" s="125" t="s">
        <v>1541</v>
      </c>
      <c r="F1095" s="126">
        <v>24.9</v>
      </c>
      <c r="G1095" s="126">
        <v>25.099999999999998</v>
      </c>
      <c r="H1095" s="126">
        <v>19.920000000000002</v>
      </c>
      <c r="I1095" s="126"/>
      <c r="J1095" s="317"/>
      <c r="K1095" s="323">
        <f>ROUND(SUMIF('VGT-Bewegungsdaten'!B:B,A1095,'VGT-Bewegungsdaten'!C:C),3)</f>
        <v>0</v>
      </c>
      <c r="L1095" s="324">
        <f>ROUND(SUMIF('VGT-Bewegungsdaten'!B:B,$A1095,'VGT-Bewegungsdaten'!D:D),2)</f>
        <v>0</v>
      </c>
      <c r="N1095" s="376" t="s">
        <v>4930</v>
      </c>
      <c r="O1095" s="376" t="s">
        <v>4940</v>
      </c>
      <c r="P1095" s="326">
        <f>ROUND(SUMIF('AV-Bewegungsdaten'!B:B,A1095,'AV-Bewegungsdaten'!C:C),3)</f>
        <v>0</v>
      </c>
      <c r="Q1095" s="324">
        <f>ROUND(SUMIF('AV-Bewegungsdaten'!B:B,$A1095,'AV-Bewegungsdaten'!D:D),2)</f>
        <v>0</v>
      </c>
      <c r="T1095" s="327"/>
      <c r="U1095" s="326">
        <f>ROUND(SUMIF('DV-Bewegungsdaten'!B:B,Kategorien!A1095,'DV-Bewegungsdaten'!D:D),3)</f>
        <v>0</v>
      </c>
      <c r="V1095" s="324">
        <f>ROUND(SUMIF('DV-Bewegungsdaten'!B:B,Kategorien!A1095,'DV-Bewegungsdaten'!E:E),3)</f>
        <v>0</v>
      </c>
      <c r="AD1095" s="390">
        <f t="shared" si="205"/>
        <v>20.160999999999998</v>
      </c>
      <c r="AE1095" s="390">
        <f t="shared" si="206"/>
        <v>20.817999999999998</v>
      </c>
      <c r="AF1095" s="390">
        <f t="shared" si="207"/>
        <v>22.036999999999999</v>
      </c>
      <c r="AG1095" s="390">
        <f t="shared" si="208"/>
        <v>21.403999999999996</v>
      </c>
      <c r="AH1095" s="390">
        <f t="shared" si="209"/>
        <v>21.315999999999999</v>
      </c>
      <c r="AI1095" s="390">
        <f t="shared" si="210"/>
        <v>21.847999999999999</v>
      </c>
      <c r="AJ1095" s="390">
        <f t="shared" si="211"/>
        <v>21.130999999999997</v>
      </c>
      <c r="AK1095" s="390">
        <f t="shared" si="212"/>
        <v>21.414999999999999</v>
      </c>
      <c r="AL1095" s="390">
        <f t="shared" si="213"/>
        <v>21.524999999999999</v>
      </c>
      <c r="AM1095" s="390">
        <f t="shared" si="214"/>
        <v>21.405999999999999</v>
      </c>
      <c r="AN1095" s="390">
        <f t="shared" si="215"/>
        <v>21</v>
      </c>
      <c r="AO1095" s="390">
        <f t="shared" si="216"/>
        <v>21.902999999999999</v>
      </c>
    </row>
    <row r="1096" spans="1:41" ht="15" customHeight="1" x14ac:dyDescent="0.25">
      <c r="A1096" s="127" t="s">
        <v>2736</v>
      </c>
      <c r="B1096" s="125" t="s">
        <v>2077</v>
      </c>
      <c r="C1096" s="125" t="s">
        <v>4166</v>
      </c>
      <c r="D1096" s="125" t="s">
        <v>2737</v>
      </c>
      <c r="E1096" s="125" t="s">
        <v>2545</v>
      </c>
      <c r="F1096" s="126">
        <v>24.87</v>
      </c>
      <c r="G1096" s="126">
        <v>25.07</v>
      </c>
      <c r="H1096" s="126">
        <v>19.899999999999999</v>
      </c>
      <c r="I1096" s="126"/>
      <c r="J1096" s="317"/>
      <c r="K1096" s="323">
        <f>ROUND(SUMIF('VGT-Bewegungsdaten'!B:B,A1096,'VGT-Bewegungsdaten'!C:C),3)</f>
        <v>0</v>
      </c>
      <c r="L1096" s="324">
        <f>ROUND(SUMIF('VGT-Bewegungsdaten'!B:B,$A1096,'VGT-Bewegungsdaten'!D:D),2)</f>
        <v>0</v>
      </c>
      <c r="N1096" s="376" t="s">
        <v>4930</v>
      </c>
      <c r="O1096" s="376" t="s">
        <v>4940</v>
      </c>
      <c r="P1096" s="326">
        <f>ROUND(SUMIF('AV-Bewegungsdaten'!B:B,A1096,'AV-Bewegungsdaten'!C:C),3)</f>
        <v>0</v>
      </c>
      <c r="Q1096" s="324">
        <f>ROUND(SUMIF('AV-Bewegungsdaten'!B:B,$A1096,'AV-Bewegungsdaten'!D:D),2)</f>
        <v>0</v>
      </c>
      <c r="T1096" s="327"/>
      <c r="U1096" s="326">
        <f>ROUND(SUMIF('DV-Bewegungsdaten'!B:B,Kategorien!A1096,'DV-Bewegungsdaten'!D:D),3)</f>
        <v>0</v>
      </c>
      <c r="V1096" s="324">
        <f>ROUND(SUMIF('DV-Bewegungsdaten'!B:B,Kategorien!A1096,'DV-Bewegungsdaten'!E:E),3)</f>
        <v>0</v>
      </c>
      <c r="AD1096" s="390">
        <f t="shared" si="205"/>
        <v>20.131</v>
      </c>
      <c r="AE1096" s="390">
        <f t="shared" si="206"/>
        <v>20.788</v>
      </c>
      <c r="AF1096" s="390">
        <f t="shared" si="207"/>
        <v>22.007000000000001</v>
      </c>
      <c r="AG1096" s="390">
        <f t="shared" si="208"/>
        <v>21.373999999999999</v>
      </c>
      <c r="AH1096" s="390">
        <f t="shared" si="209"/>
        <v>21.286000000000001</v>
      </c>
      <c r="AI1096" s="390">
        <f t="shared" si="210"/>
        <v>21.818000000000001</v>
      </c>
      <c r="AJ1096" s="390">
        <f t="shared" si="211"/>
        <v>21.100999999999999</v>
      </c>
      <c r="AK1096" s="390">
        <f t="shared" si="212"/>
        <v>21.385000000000002</v>
      </c>
      <c r="AL1096" s="390">
        <f t="shared" si="213"/>
        <v>21.495000000000001</v>
      </c>
      <c r="AM1096" s="390">
        <f t="shared" si="214"/>
        <v>21.376000000000001</v>
      </c>
      <c r="AN1096" s="390">
        <f t="shared" si="215"/>
        <v>20.97</v>
      </c>
      <c r="AO1096" s="390">
        <f t="shared" si="216"/>
        <v>21.873000000000001</v>
      </c>
    </row>
    <row r="1097" spans="1:41" ht="15" customHeight="1" x14ac:dyDescent="0.25">
      <c r="A1097" s="127" t="s">
        <v>3480</v>
      </c>
      <c r="B1097" s="125" t="s">
        <v>2077</v>
      </c>
      <c r="C1097" s="125" t="s">
        <v>4166</v>
      </c>
      <c r="D1097" s="125" t="s">
        <v>3481</v>
      </c>
      <c r="E1097" s="125" t="s">
        <v>3289</v>
      </c>
      <c r="F1097" s="126">
        <v>24.84</v>
      </c>
      <c r="G1097" s="126">
        <v>25.04</v>
      </c>
      <c r="H1097" s="126">
        <v>19.87</v>
      </c>
      <c r="I1097" s="126"/>
      <c r="J1097" s="317"/>
      <c r="K1097" s="323">
        <f>ROUND(SUMIF('VGT-Bewegungsdaten'!B:B,A1097,'VGT-Bewegungsdaten'!C:C),3)</f>
        <v>0</v>
      </c>
      <c r="L1097" s="324">
        <f>ROUND(SUMIF('VGT-Bewegungsdaten'!B:B,$A1097,'VGT-Bewegungsdaten'!D:D),2)</f>
        <v>0</v>
      </c>
      <c r="N1097" s="376" t="s">
        <v>4930</v>
      </c>
      <c r="O1097" s="376" t="s">
        <v>4940</v>
      </c>
      <c r="P1097" s="326">
        <f>ROUND(SUMIF('AV-Bewegungsdaten'!B:B,A1097,'AV-Bewegungsdaten'!C:C),3)</f>
        <v>0</v>
      </c>
      <c r="Q1097" s="324">
        <f>ROUND(SUMIF('AV-Bewegungsdaten'!B:B,$A1097,'AV-Bewegungsdaten'!D:D),2)</f>
        <v>0</v>
      </c>
      <c r="T1097" s="327"/>
      <c r="U1097" s="326">
        <f>ROUND(SUMIF('DV-Bewegungsdaten'!B:B,Kategorien!A1097,'DV-Bewegungsdaten'!D:D),3)</f>
        <v>0</v>
      </c>
      <c r="V1097" s="324">
        <f>ROUND(SUMIF('DV-Bewegungsdaten'!B:B,Kategorien!A1097,'DV-Bewegungsdaten'!E:E),3)</f>
        <v>0</v>
      </c>
      <c r="AD1097" s="390">
        <f t="shared" si="205"/>
        <v>20.100999999999999</v>
      </c>
      <c r="AE1097" s="390">
        <f t="shared" si="206"/>
        <v>20.757999999999999</v>
      </c>
      <c r="AF1097" s="390">
        <f t="shared" si="207"/>
        <v>21.977</v>
      </c>
      <c r="AG1097" s="390">
        <f t="shared" si="208"/>
        <v>21.343999999999998</v>
      </c>
      <c r="AH1097" s="390">
        <f t="shared" si="209"/>
        <v>21.256</v>
      </c>
      <c r="AI1097" s="390">
        <f t="shared" si="210"/>
        <v>21.788</v>
      </c>
      <c r="AJ1097" s="390">
        <f t="shared" si="211"/>
        <v>21.070999999999998</v>
      </c>
      <c r="AK1097" s="390">
        <f t="shared" si="212"/>
        <v>21.355</v>
      </c>
      <c r="AL1097" s="390">
        <f t="shared" si="213"/>
        <v>21.465</v>
      </c>
      <c r="AM1097" s="390">
        <f t="shared" si="214"/>
        <v>21.346</v>
      </c>
      <c r="AN1097" s="390">
        <f t="shared" si="215"/>
        <v>20.939999999999998</v>
      </c>
      <c r="AO1097" s="390">
        <f t="shared" si="216"/>
        <v>21.843</v>
      </c>
    </row>
    <row r="1098" spans="1:41" ht="15" customHeight="1" x14ac:dyDescent="0.25">
      <c r="A1098" s="127" t="s">
        <v>4243</v>
      </c>
      <c r="B1098" s="125" t="s">
        <v>2077</v>
      </c>
      <c r="C1098" s="125" t="s">
        <v>4166</v>
      </c>
      <c r="D1098" s="125" t="s">
        <v>4244</v>
      </c>
      <c r="E1098" s="125" t="s">
        <v>4051</v>
      </c>
      <c r="F1098" s="126">
        <v>24.810000000000002</v>
      </c>
      <c r="G1098" s="126">
        <v>25.01</v>
      </c>
      <c r="H1098" s="126">
        <v>19.850000000000001</v>
      </c>
      <c r="I1098" s="126"/>
      <c r="J1098" s="317"/>
      <c r="K1098" s="323">
        <f>ROUND(SUMIF('VGT-Bewegungsdaten'!B:B,A1098,'VGT-Bewegungsdaten'!C:C),3)</f>
        <v>0</v>
      </c>
      <c r="L1098" s="324">
        <f>ROUND(SUMIF('VGT-Bewegungsdaten'!B:B,$A1098,'VGT-Bewegungsdaten'!D:D),2)</f>
        <v>0</v>
      </c>
      <c r="N1098" s="376" t="s">
        <v>4930</v>
      </c>
      <c r="O1098" s="376" t="s">
        <v>4940</v>
      </c>
      <c r="P1098" s="326">
        <f>ROUND(SUMIF('AV-Bewegungsdaten'!B:B,A1098,'AV-Bewegungsdaten'!C:C),3)</f>
        <v>0</v>
      </c>
      <c r="Q1098" s="324">
        <f>ROUND(SUMIF('AV-Bewegungsdaten'!B:B,$A1098,'AV-Bewegungsdaten'!D:D),2)</f>
        <v>0</v>
      </c>
      <c r="T1098" s="327"/>
      <c r="U1098" s="326">
        <f>ROUND(SUMIF('DV-Bewegungsdaten'!B:B,Kategorien!A1098,'DV-Bewegungsdaten'!D:D),3)</f>
        <v>0</v>
      </c>
      <c r="V1098" s="324">
        <f>ROUND(SUMIF('DV-Bewegungsdaten'!B:B,Kategorien!A1098,'DV-Bewegungsdaten'!E:E),3)</f>
        <v>0</v>
      </c>
      <c r="AD1098" s="390">
        <f t="shared" si="205"/>
        <v>20.071000000000002</v>
      </c>
      <c r="AE1098" s="390">
        <f t="shared" si="206"/>
        <v>20.728000000000002</v>
      </c>
      <c r="AF1098" s="390">
        <f t="shared" si="207"/>
        <v>21.947000000000003</v>
      </c>
      <c r="AG1098" s="390">
        <f t="shared" si="208"/>
        <v>21.314</v>
      </c>
      <c r="AH1098" s="390">
        <f t="shared" si="209"/>
        <v>21.226000000000003</v>
      </c>
      <c r="AI1098" s="390">
        <f t="shared" si="210"/>
        <v>21.758000000000003</v>
      </c>
      <c r="AJ1098" s="390">
        <f t="shared" si="211"/>
        <v>21.041</v>
      </c>
      <c r="AK1098" s="390">
        <f t="shared" si="212"/>
        <v>21.325000000000003</v>
      </c>
      <c r="AL1098" s="390">
        <f t="shared" si="213"/>
        <v>21.435000000000002</v>
      </c>
      <c r="AM1098" s="390">
        <f t="shared" si="214"/>
        <v>21.316000000000003</v>
      </c>
      <c r="AN1098" s="390">
        <f t="shared" si="215"/>
        <v>20.910000000000004</v>
      </c>
      <c r="AO1098" s="390">
        <f t="shared" si="216"/>
        <v>21.813000000000002</v>
      </c>
    </row>
    <row r="1099" spans="1:41" ht="15" customHeight="1" x14ac:dyDescent="0.25">
      <c r="A1099" s="127" t="s">
        <v>547</v>
      </c>
      <c r="B1099" s="125" t="s">
        <v>2077</v>
      </c>
      <c r="C1099" s="125" t="s">
        <v>4166</v>
      </c>
      <c r="D1099" s="125" t="s">
        <v>548</v>
      </c>
      <c r="E1099" s="125" t="s">
        <v>2452</v>
      </c>
      <c r="F1099" s="126">
        <v>21.9</v>
      </c>
      <c r="G1099" s="126">
        <v>22.099999999999998</v>
      </c>
      <c r="H1099" s="126">
        <v>17.52</v>
      </c>
      <c r="I1099" s="126"/>
      <c r="J1099" s="317"/>
      <c r="K1099" s="323">
        <f>ROUND(SUMIF('VGT-Bewegungsdaten'!B:B,A1099,'VGT-Bewegungsdaten'!C:C),3)</f>
        <v>0</v>
      </c>
      <c r="L1099" s="324">
        <f>ROUND(SUMIF('VGT-Bewegungsdaten'!B:B,$A1099,'VGT-Bewegungsdaten'!D:D),2)</f>
        <v>0</v>
      </c>
      <c r="N1099" s="376" t="s">
        <v>4930</v>
      </c>
      <c r="O1099" s="376" t="s">
        <v>4940</v>
      </c>
      <c r="P1099" s="326">
        <f>ROUND(SUMIF('AV-Bewegungsdaten'!B:B,A1099,'AV-Bewegungsdaten'!C:C),3)</f>
        <v>0</v>
      </c>
      <c r="Q1099" s="324">
        <f>ROUND(SUMIF('AV-Bewegungsdaten'!B:B,$A1099,'AV-Bewegungsdaten'!D:D),2)</f>
        <v>0</v>
      </c>
      <c r="T1099" s="327"/>
      <c r="U1099" s="326">
        <f>ROUND(SUMIF('DV-Bewegungsdaten'!B:B,Kategorien!A1099,'DV-Bewegungsdaten'!D:D),3)</f>
        <v>0</v>
      </c>
      <c r="V1099" s="324">
        <f>ROUND(SUMIF('DV-Bewegungsdaten'!B:B,Kategorien!A1099,'DV-Bewegungsdaten'!E:E),3)</f>
        <v>0</v>
      </c>
      <c r="AD1099" s="390">
        <f t="shared" si="205"/>
        <v>17.160999999999998</v>
      </c>
      <c r="AE1099" s="390">
        <f t="shared" si="206"/>
        <v>17.817999999999998</v>
      </c>
      <c r="AF1099" s="390">
        <f t="shared" si="207"/>
        <v>19.036999999999999</v>
      </c>
      <c r="AG1099" s="390">
        <f t="shared" si="208"/>
        <v>18.403999999999996</v>
      </c>
      <c r="AH1099" s="390">
        <f t="shared" si="209"/>
        <v>18.315999999999999</v>
      </c>
      <c r="AI1099" s="390">
        <f t="shared" si="210"/>
        <v>18.847999999999999</v>
      </c>
      <c r="AJ1099" s="390">
        <f t="shared" si="211"/>
        <v>18.130999999999997</v>
      </c>
      <c r="AK1099" s="390">
        <f t="shared" si="212"/>
        <v>18.414999999999999</v>
      </c>
      <c r="AL1099" s="390">
        <f t="shared" si="213"/>
        <v>18.524999999999999</v>
      </c>
      <c r="AM1099" s="390">
        <f t="shared" si="214"/>
        <v>18.405999999999999</v>
      </c>
      <c r="AN1099" s="390">
        <f t="shared" si="215"/>
        <v>18</v>
      </c>
      <c r="AO1099" s="390">
        <f t="shared" si="216"/>
        <v>18.902999999999999</v>
      </c>
    </row>
    <row r="1100" spans="1:41" ht="15" customHeight="1" x14ac:dyDescent="0.25">
      <c r="A1100" s="127" t="s">
        <v>549</v>
      </c>
      <c r="B1100" s="125" t="s">
        <v>2077</v>
      </c>
      <c r="C1100" s="125" t="s">
        <v>4166</v>
      </c>
      <c r="D1100" s="125" t="s">
        <v>550</v>
      </c>
      <c r="E1100" s="125" t="s">
        <v>2455</v>
      </c>
      <c r="F1100" s="126">
        <v>23.9</v>
      </c>
      <c r="G1100" s="126">
        <v>24.099999999999998</v>
      </c>
      <c r="H1100" s="126">
        <v>19.12</v>
      </c>
      <c r="I1100" s="126"/>
      <c r="J1100" s="317"/>
      <c r="K1100" s="323">
        <f>ROUND(SUMIF('VGT-Bewegungsdaten'!B:B,A1100,'VGT-Bewegungsdaten'!C:C),3)</f>
        <v>0</v>
      </c>
      <c r="L1100" s="324">
        <f>ROUND(SUMIF('VGT-Bewegungsdaten'!B:B,$A1100,'VGT-Bewegungsdaten'!D:D),2)</f>
        <v>0</v>
      </c>
      <c r="N1100" s="376" t="s">
        <v>4930</v>
      </c>
      <c r="O1100" s="376" t="s">
        <v>4940</v>
      </c>
      <c r="P1100" s="326">
        <f>ROUND(SUMIF('AV-Bewegungsdaten'!B:B,A1100,'AV-Bewegungsdaten'!C:C),3)</f>
        <v>0</v>
      </c>
      <c r="Q1100" s="324">
        <f>ROUND(SUMIF('AV-Bewegungsdaten'!B:B,$A1100,'AV-Bewegungsdaten'!D:D),2)</f>
        <v>0</v>
      </c>
      <c r="T1100" s="327"/>
      <c r="U1100" s="326">
        <f>ROUND(SUMIF('DV-Bewegungsdaten'!B:B,Kategorien!A1100,'DV-Bewegungsdaten'!D:D),3)</f>
        <v>0</v>
      </c>
      <c r="V1100" s="324">
        <f>ROUND(SUMIF('DV-Bewegungsdaten'!B:B,Kategorien!A1100,'DV-Bewegungsdaten'!E:E),3)</f>
        <v>0</v>
      </c>
      <c r="AD1100" s="390">
        <f t="shared" si="205"/>
        <v>19.160999999999998</v>
      </c>
      <c r="AE1100" s="390">
        <f t="shared" si="206"/>
        <v>19.817999999999998</v>
      </c>
      <c r="AF1100" s="390">
        <f t="shared" si="207"/>
        <v>21.036999999999999</v>
      </c>
      <c r="AG1100" s="390">
        <f t="shared" si="208"/>
        <v>20.403999999999996</v>
      </c>
      <c r="AH1100" s="390">
        <f t="shared" si="209"/>
        <v>20.315999999999999</v>
      </c>
      <c r="AI1100" s="390">
        <f t="shared" si="210"/>
        <v>20.847999999999999</v>
      </c>
      <c r="AJ1100" s="390">
        <f t="shared" si="211"/>
        <v>20.130999999999997</v>
      </c>
      <c r="AK1100" s="390">
        <f t="shared" si="212"/>
        <v>20.414999999999999</v>
      </c>
      <c r="AL1100" s="390">
        <f t="shared" si="213"/>
        <v>20.524999999999999</v>
      </c>
      <c r="AM1100" s="390">
        <f t="shared" si="214"/>
        <v>20.405999999999999</v>
      </c>
      <c r="AN1100" s="390">
        <f t="shared" si="215"/>
        <v>20</v>
      </c>
      <c r="AO1100" s="390">
        <f t="shared" si="216"/>
        <v>20.902999999999999</v>
      </c>
    </row>
    <row r="1101" spans="1:41" ht="15" customHeight="1" x14ac:dyDescent="0.25">
      <c r="A1101" s="127" t="s">
        <v>551</v>
      </c>
      <c r="B1101" s="125" t="s">
        <v>2077</v>
      </c>
      <c r="C1101" s="125" t="s">
        <v>4166</v>
      </c>
      <c r="D1101" s="125" t="s">
        <v>552</v>
      </c>
      <c r="E1101" s="125" t="s">
        <v>1538</v>
      </c>
      <c r="F1101" s="126">
        <v>24.9</v>
      </c>
      <c r="G1101" s="126">
        <v>25.099999999999998</v>
      </c>
      <c r="H1101" s="126">
        <v>19.920000000000002</v>
      </c>
      <c r="I1101" s="126"/>
      <c r="J1101" s="317"/>
      <c r="K1101" s="323">
        <f>ROUND(SUMIF('VGT-Bewegungsdaten'!B:B,A1101,'VGT-Bewegungsdaten'!C:C),3)</f>
        <v>0</v>
      </c>
      <c r="L1101" s="324">
        <f>ROUND(SUMIF('VGT-Bewegungsdaten'!B:B,$A1101,'VGT-Bewegungsdaten'!D:D),2)</f>
        <v>0</v>
      </c>
      <c r="N1101" s="376" t="s">
        <v>4930</v>
      </c>
      <c r="O1101" s="376" t="s">
        <v>4940</v>
      </c>
      <c r="P1101" s="326">
        <f>ROUND(SUMIF('AV-Bewegungsdaten'!B:B,A1101,'AV-Bewegungsdaten'!C:C),3)</f>
        <v>0</v>
      </c>
      <c r="Q1101" s="324">
        <f>ROUND(SUMIF('AV-Bewegungsdaten'!B:B,$A1101,'AV-Bewegungsdaten'!D:D),2)</f>
        <v>0</v>
      </c>
      <c r="T1101" s="327"/>
      <c r="U1101" s="326">
        <f>ROUND(SUMIF('DV-Bewegungsdaten'!B:B,Kategorien!A1101,'DV-Bewegungsdaten'!D:D),3)</f>
        <v>0</v>
      </c>
      <c r="V1101" s="324">
        <f>ROUND(SUMIF('DV-Bewegungsdaten'!B:B,Kategorien!A1101,'DV-Bewegungsdaten'!E:E),3)</f>
        <v>0</v>
      </c>
      <c r="AD1101" s="390">
        <f t="shared" si="205"/>
        <v>20.160999999999998</v>
      </c>
      <c r="AE1101" s="390">
        <f t="shared" si="206"/>
        <v>20.817999999999998</v>
      </c>
      <c r="AF1101" s="390">
        <f t="shared" si="207"/>
        <v>22.036999999999999</v>
      </c>
      <c r="AG1101" s="390">
        <f t="shared" si="208"/>
        <v>21.403999999999996</v>
      </c>
      <c r="AH1101" s="390">
        <f t="shared" si="209"/>
        <v>21.315999999999999</v>
      </c>
      <c r="AI1101" s="390">
        <f t="shared" si="210"/>
        <v>21.847999999999999</v>
      </c>
      <c r="AJ1101" s="390">
        <f t="shared" si="211"/>
        <v>21.130999999999997</v>
      </c>
      <c r="AK1101" s="390">
        <f t="shared" si="212"/>
        <v>21.414999999999999</v>
      </c>
      <c r="AL1101" s="390">
        <f t="shared" si="213"/>
        <v>21.524999999999999</v>
      </c>
      <c r="AM1101" s="390">
        <f t="shared" si="214"/>
        <v>21.405999999999999</v>
      </c>
      <c r="AN1101" s="390">
        <f t="shared" si="215"/>
        <v>21</v>
      </c>
      <c r="AO1101" s="390">
        <f t="shared" si="216"/>
        <v>21.902999999999999</v>
      </c>
    </row>
    <row r="1102" spans="1:41" ht="15" customHeight="1" x14ac:dyDescent="0.25">
      <c r="A1102" s="127" t="s">
        <v>553</v>
      </c>
      <c r="B1102" s="125" t="s">
        <v>2077</v>
      </c>
      <c r="C1102" s="125" t="s">
        <v>4166</v>
      </c>
      <c r="D1102" s="125" t="s">
        <v>554</v>
      </c>
      <c r="E1102" s="125" t="s">
        <v>1541</v>
      </c>
      <c r="F1102" s="126">
        <v>24.9</v>
      </c>
      <c r="G1102" s="126">
        <v>25.099999999999998</v>
      </c>
      <c r="H1102" s="126">
        <v>19.920000000000002</v>
      </c>
      <c r="I1102" s="126"/>
      <c r="J1102" s="317"/>
      <c r="K1102" s="323">
        <f>ROUND(SUMIF('VGT-Bewegungsdaten'!B:B,A1102,'VGT-Bewegungsdaten'!C:C),3)</f>
        <v>0</v>
      </c>
      <c r="L1102" s="324">
        <f>ROUND(SUMIF('VGT-Bewegungsdaten'!B:B,$A1102,'VGT-Bewegungsdaten'!D:D),2)</f>
        <v>0</v>
      </c>
      <c r="N1102" s="376" t="s">
        <v>4930</v>
      </c>
      <c r="O1102" s="376" t="s">
        <v>4940</v>
      </c>
      <c r="P1102" s="326">
        <f>ROUND(SUMIF('AV-Bewegungsdaten'!B:B,A1102,'AV-Bewegungsdaten'!C:C),3)</f>
        <v>0</v>
      </c>
      <c r="Q1102" s="324">
        <f>ROUND(SUMIF('AV-Bewegungsdaten'!B:B,$A1102,'AV-Bewegungsdaten'!D:D),2)</f>
        <v>0</v>
      </c>
      <c r="T1102" s="327"/>
      <c r="U1102" s="326">
        <f>ROUND(SUMIF('DV-Bewegungsdaten'!B:B,Kategorien!A1102,'DV-Bewegungsdaten'!D:D),3)</f>
        <v>0</v>
      </c>
      <c r="V1102" s="324">
        <f>ROUND(SUMIF('DV-Bewegungsdaten'!B:B,Kategorien!A1102,'DV-Bewegungsdaten'!E:E),3)</f>
        <v>0</v>
      </c>
      <c r="AD1102" s="390">
        <f t="shared" si="205"/>
        <v>20.160999999999998</v>
      </c>
      <c r="AE1102" s="390">
        <f t="shared" si="206"/>
        <v>20.817999999999998</v>
      </c>
      <c r="AF1102" s="390">
        <f t="shared" si="207"/>
        <v>22.036999999999999</v>
      </c>
      <c r="AG1102" s="390">
        <f t="shared" si="208"/>
        <v>21.403999999999996</v>
      </c>
      <c r="AH1102" s="390">
        <f t="shared" si="209"/>
        <v>21.315999999999999</v>
      </c>
      <c r="AI1102" s="390">
        <f t="shared" si="210"/>
        <v>21.847999999999999</v>
      </c>
      <c r="AJ1102" s="390">
        <f t="shared" si="211"/>
        <v>21.130999999999997</v>
      </c>
      <c r="AK1102" s="390">
        <f t="shared" si="212"/>
        <v>21.414999999999999</v>
      </c>
      <c r="AL1102" s="390">
        <f t="shared" si="213"/>
        <v>21.524999999999999</v>
      </c>
      <c r="AM1102" s="390">
        <f t="shared" si="214"/>
        <v>21.405999999999999</v>
      </c>
      <c r="AN1102" s="390">
        <f t="shared" si="215"/>
        <v>21</v>
      </c>
      <c r="AO1102" s="390">
        <f t="shared" si="216"/>
        <v>21.902999999999999</v>
      </c>
    </row>
    <row r="1103" spans="1:41" ht="15" customHeight="1" x14ac:dyDescent="0.25">
      <c r="A1103" s="127" t="s">
        <v>2738</v>
      </c>
      <c r="B1103" s="125" t="s">
        <v>2077</v>
      </c>
      <c r="C1103" s="125" t="s">
        <v>4166</v>
      </c>
      <c r="D1103" s="125" t="s">
        <v>2739</v>
      </c>
      <c r="E1103" s="125" t="s">
        <v>2545</v>
      </c>
      <c r="F1103" s="126">
        <v>24.87</v>
      </c>
      <c r="G1103" s="126">
        <v>25.07</v>
      </c>
      <c r="H1103" s="126">
        <v>19.899999999999999</v>
      </c>
      <c r="I1103" s="126"/>
      <c r="J1103" s="317"/>
      <c r="K1103" s="323">
        <f>ROUND(SUMIF('VGT-Bewegungsdaten'!B:B,A1103,'VGT-Bewegungsdaten'!C:C),3)</f>
        <v>0</v>
      </c>
      <c r="L1103" s="324">
        <f>ROUND(SUMIF('VGT-Bewegungsdaten'!B:B,$A1103,'VGT-Bewegungsdaten'!D:D),2)</f>
        <v>0</v>
      </c>
      <c r="N1103" s="376" t="s">
        <v>4930</v>
      </c>
      <c r="O1103" s="376" t="s">
        <v>4940</v>
      </c>
      <c r="P1103" s="326">
        <f>ROUND(SUMIF('AV-Bewegungsdaten'!B:B,A1103,'AV-Bewegungsdaten'!C:C),3)</f>
        <v>0</v>
      </c>
      <c r="Q1103" s="324">
        <f>ROUND(SUMIF('AV-Bewegungsdaten'!B:B,$A1103,'AV-Bewegungsdaten'!D:D),2)</f>
        <v>0</v>
      </c>
      <c r="T1103" s="327"/>
      <c r="U1103" s="326">
        <f>ROUND(SUMIF('DV-Bewegungsdaten'!B:B,Kategorien!A1103,'DV-Bewegungsdaten'!D:D),3)</f>
        <v>0</v>
      </c>
      <c r="V1103" s="324">
        <f>ROUND(SUMIF('DV-Bewegungsdaten'!B:B,Kategorien!A1103,'DV-Bewegungsdaten'!E:E),3)</f>
        <v>0</v>
      </c>
      <c r="AD1103" s="390">
        <f t="shared" si="205"/>
        <v>20.131</v>
      </c>
      <c r="AE1103" s="390">
        <f t="shared" si="206"/>
        <v>20.788</v>
      </c>
      <c r="AF1103" s="390">
        <f t="shared" si="207"/>
        <v>22.007000000000001</v>
      </c>
      <c r="AG1103" s="390">
        <f t="shared" si="208"/>
        <v>21.373999999999999</v>
      </c>
      <c r="AH1103" s="390">
        <f t="shared" si="209"/>
        <v>21.286000000000001</v>
      </c>
      <c r="AI1103" s="390">
        <f t="shared" si="210"/>
        <v>21.818000000000001</v>
      </c>
      <c r="AJ1103" s="390">
        <f t="shared" si="211"/>
        <v>21.100999999999999</v>
      </c>
      <c r="AK1103" s="390">
        <f t="shared" si="212"/>
        <v>21.385000000000002</v>
      </c>
      <c r="AL1103" s="390">
        <f t="shared" si="213"/>
        <v>21.495000000000001</v>
      </c>
      <c r="AM1103" s="390">
        <f t="shared" si="214"/>
        <v>21.376000000000001</v>
      </c>
      <c r="AN1103" s="390">
        <f t="shared" si="215"/>
        <v>20.97</v>
      </c>
      <c r="AO1103" s="390">
        <f t="shared" si="216"/>
        <v>21.873000000000001</v>
      </c>
    </row>
    <row r="1104" spans="1:41" ht="15" customHeight="1" x14ac:dyDescent="0.25">
      <c r="A1104" s="127" t="s">
        <v>3482</v>
      </c>
      <c r="B1104" s="125" t="s">
        <v>2077</v>
      </c>
      <c r="C1104" s="125" t="s">
        <v>4166</v>
      </c>
      <c r="D1104" s="125" t="s">
        <v>3483</v>
      </c>
      <c r="E1104" s="125" t="s">
        <v>3289</v>
      </c>
      <c r="F1104" s="126">
        <v>24.84</v>
      </c>
      <c r="G1104" s="126">
        <v>25.04</v>
      </c>
      <c r="H1104" s="126">
        <v>19.87</v>
      </c>
      <c r="I1104" s="126"/>
      <c r="J1104" s="317"/>
      <c r="K1104" s="323">
        <f>ROUND(SUMIF('VGT-Bewegungsdaten'!B:B,A1104,'VGT-Bewegungsdaten'!C:C),3)</f>
        <v>0</v>
      </c>
      <c r="L1104" s="324">
        <f>ROUND(SUMIF('VGT-Bewegungsdaten'!B:B,$A1104,'VGT-Bewegungsdaten'!D:D),2)</f>
        <v>0</v>
      </c>
      <c r="N1104" s="376" t="s">
        <v>4930</v>
      </c>
      <c r="O1104" s="376" t="s">
        <v>4940</v>
      </c>
      <c r="P1104" s="326">
        <f>ROUND(SUMIF('AV-Bewegungsdaten'!B:B,A1104,'AV-Bewegungsdaten'!C:C),3)</f>
        <v>0</v>
      </c>
      <c r="Q1104" s="324">
        <f>ROUND(SUMIF('AV-Bewegungsdaten'!B:B,$A1104,'AV-Bewegungsdaten'!D:D),2)</f>
        <v>0</v>
      </c>
      <c r="T1104" s="327"/>
      <c r="U1104" s="326">
        <f>ROUND(SUMIF('DV-Bewegungsdaten'!B:B,Kategorien!A1104,'DV-Bewegungsdaten'!D:D),3)</f>
        <v>0</v>
      </c>
      <c r="V1104" s="324">
        <f>ROUND(SUMIF('DV-Bewegungsdaten'!B:B,Kategorien!A1104,'DV-Bewegungsdaten'!E:E),3)</f>
        <v>0</v>
      </c>
      <c r="AD1104" s="390">
        <f t="shared" si="205"/>
        <v>20.100999999999999</v>
      </c>
      <c r="AE1104" s="390">
        <f t="shared" si="206"/>
        <v>20.757999999999999</v>
      </c>
      <c r="AF1104" s="390">
        <f t="shared" si="207"/>
        <v>21.977</v>
      </c>
      <c r="AG1104" s="390">
        <f t="shared" si="208"/>
        <v>21.343999999999998</v>
      </c>
      <c r="AH1104" s="390">
        <f t="shared" si="209"/>
        <v>21.256</v>
      </c>
      <c r="AI1104" s="390">
        <f t="shared" si="210"/>
        <v>21.788</v>
      </c>
      <c r="AJ1104" s="390">
        <f t="shared" si="211"/>
        <v>21.070999999999998</v>
      </c>
      <c r="AK1104" s="390">
        <f t="shared" si="212"/>
        <v>21.355</v>
      </c>
      <c r="AL1104" s="390">
        <f t="shared" si="213"/>
        <v>21.465</v>
      </c>
      <c r="AM1104" s="390">
        <f t="shared" si="214"/>
        <v>21.346</v>
      </c>
      <c r="AN1104" s="390">
        <f t="shared" si="215"/>
        <v>20.939999999999998</v>
      </c>
      <c r="AO1104" s="390">
        <f t="shared" si="216"/>
        <v>21.843</v>
      </c>
    </row>
    <row r="1105" spans="1:41" ht="15" customHeight="1" x14ac:dyDescent="0.25">
      <c r="A1105" s="127" t="s">
        <v>4245</v>
      </c>
      <c r="B1105" s="125" t="s">
        <v>2077</v>
      </c>
      <c r="C1105" s="125" t="s">
        <v>4166</v>
      </c>
      <c r="D1105" s="125" t="s">
        <v>4246</v>
      </c>
      <c r="E1105" s="125" t="s">
        <v>4051</v>
      </c>
      <c r="F1105" s="126">
        <v>24.810000000000002</v>
      </c>
      <c r="G1105" s="126">
        <v>25.01</v>
      </c>
      <c r="H1105" s="126">
        <v>19.850000000000001</v>
      </c>
      <c r="I1105" s="126"/>
      <c r="J1105" s="317"/>
      <c r="K1105" s="323">
        <f>ROUND(SUMIF('VGT-Bewegungsdaten'!B:B,A1105,'VGT-Bewegungsdaten'!C:C),3)</f>
        <v>0</v>
      </c>
      <c r="L1105" s="324">
        <f>ROUND(SUMIF('VGT-Bewegungsdaten'!B:B,$A1105,'VGT-Bewegungsdaten'!D:D),2)</f>
        <v>0</v>
      </c>
      <c r="N1105" s="376" t="s">
        <v>4930</v>
      </c>
      <c r="O1105" s="376" t="s">
        <v>4940</v>
      </c>
      <c r="P1105" s="326">
        <f>ROUND(SUMIF('AV-Bewegungsdaten'!B:B,A1105,'AV-Bewegungsdaten'!C:C),3)</f>
        <v>0</v>
      </c>
      <c r="Q1105" s="324">
        <f>ROUND(SUMIF('AV-Bewegungsdaten'!B:B,$A1105,'AV-Bewegungsdaten'!D:D),2)</f>
        <v>0</v>
      </c>
      <c r="T1105" s="327"/>
      <c r="U1105" s="326">
        <f>ROUND(SUMIF('DV-Bewegungsdaten'!B:B,Kategorien!A1105,'DV-Bewegungsdaten'!D:D),3)</f>
        <v>0</v>
      </c>
      <c r="V1105" s="324">
        <f>ROUND(SUMIF('DV-Bewegungsdaten'!B:B,Kategorien!A1105,'DV-Bewegungsdaten'!E:E),3)</f>
        <v>0</v>
      </c>
      <c r="AD1105" s="390">
        <f t="shared" ref="AD1105:AD1168" si="217">MAX(0,$G1105-AR$9)</f>
        <v>20.071000000000002</v>
      </c>
      <c r="AE1105" s="390">
        <f t="shared" ref="AE1105:AE1168" si="218">MAX(0,$G1105-AS$9)</f>
        <v>20.728000000000002</v>
      </c>
      <c r="AF1105" s="390">
        <f t="shared" ref="AF1105:AF1168" si="219">MAX(0,$G1105-AT$9)</f>
        <v>21.947000000000003</v>
      </c>
      <c r="AG1105" s="390">
        <f t="shared" ref="AG1105:AG1168" si="220">MAX(0,$G1105-AU$9)</f>
        <v>21.314</v>
      </c>
      <c r="AH1105" s="390">
        <f t="shared" ref="AH1105:AH1168" si="221">MAX(0,$G1105-AV$9)</f>
        <v>21.226000000000003</v>
      </c>
      <c r="AI1105" s="390">
        <f t="shared" ref="AI1105:AI1168" si="222">MAX(0,$G1105-AW$9)</f>
        <v>21.758000000000003</v>
      </c>
      <c r="AJ1105" s="390">
        <f t="shared" ref="AJ1105:AJ1168" si="223">MAX(0,$G1105-AX$9)</f>
        <v>21.041</v>
      </c>
      <c r="AK1105" s="390">
        <f t="shared" ref="AK1105:AK1168" si="224">MAX(0,$G1105-AY$9)</f>
        <v>21.325000000000003</v>
      </c>
      <c r="AL1105" s="390">
        <f t="shared" ref="AL1105:AL1168" si="225">MAX(0,$G1105-AZ$9)</f>
        <v>21.435000000000002</v>
      </c>
      <c r="AM1105" s="390">
        <f t="shared" ref="AM1105:AM1168" si="226">MAX(0,$G1105-BA$9)</f>
        <v>21.316000000000003</v>
      </c>
      <c r="AN1105" s="390">
        <f t="shared" ref="AN1105:AN1168" si="227">MAX(0,$G1105-BB$9)</f>
        <v>20.910000000000004</v>
      </c>
      <c r="AO1105" s="390">
        <f t="shared" ref="AO1105:AO1168" si="228">MAX(0,$G1105-BC$9)</f>
        <v>21.813000000000002</v>
      </c>
    </row>
    <row r="1106" spans="1:41" ht="15" customHeight="1" x14ac:dyDescent="0.25">
      <c r="A1106" s="127" t="s">
        <v>555</v>
      </c>
      <c r="B1106" s="125" t="s">
        <v>2077</v>
      </c>
      <c r="C1106" s="125" t="s">
        <v>4166</v>
      </c>
      <c r="D1106" s="125" t="s">
        <v>556</v>
      </c>
      <c r="E1106" s="125" t="s">
        <v>2452</v>
      </c>
      <c r="F1106" s="126">
        <v>22.9</v>
      </c>
      <c r="G1106" s="126">
        <v>23.099999999999998</v>
      </c>
      <c r="H1106" s="126">
        <v>18.32</v>
      </c>
      <c r="I1106" s="126"/>
      <c r="J1106" s="317"/>
      <c r="K1106" s="323">
        <f>ROUND(SUMIF('VGT-Bewegungsdaten'!B:B,A1106,'VGT-Bewegungsdaten'!C:C),3)</f>
        <v>0</v>
      </c>
      <c r="L1106" s="324">
        <f>ROUND(SUMIF('VGT-Bewegungsdaten'!B:B,$A1106,'VGT-Bewegungsdaten'!D:D),2)</f>
        <v>0</v>
      </c>
      <c r="N1106" s="376" t="s">
        <v>4930</v>
      </c>
      <c r="O1106" s="376" t="s">
        <v>4940</v>
      </c>
      <c r="P1106" s="326">
        <f>ROUND(SUMIF('AV-Bewegungsdaten'!B:B,A1106,'AV-Bewegungsdaten'!C:C),3)</f>
        <v>0</v>
      </c>
      <c r="Q1106" s="324">
        <f>ROUND(SUMIF('AV-Bewegungsdaten'!B:B,$A1106,'AV-Bewegungsdaten'!D:D),2)</f>
        <v>0</v>
      </c>
      <c r="T1106" s="327"/>
      <c r="U1106" s="326">
        <f>ROUND(SUMIF('DV-Bewegungsdaten'!B:B,Kategorien!A1106,'DV-Bewegungsdaten'!D:D),3)</f>
        <v>0</v>
      </c>
      <c r="V1106" s="324">
        <f>ROUND(SUMIF('DV-Bewegungsdaten'!B:B,Kategorien!A1106,'DV-Bewegungsdaten'!E:E),3)</f>
        <v>0</v>
      </c>
      <c r="AD1106" s="390">
        <f t="shared" si="217"/>
        <v>18.160999999999998</v>
      </c>
      <c r="AE1106" s="390">
        <f t="shared" si="218"/>
        <v>18.817999999999998</v>
      </c>
      <c r="AF1106" s="390">
        <f t="shared" si="219"/>
        <v>20.036999999999999</v>
      </c>
      <c r="AG1106" s="390">
        <f t="shared" si="220"/>
        <v>19.403999999999996</v>
      </c>
      <c r="AH1106" s="390">
        <f t="shared" si="221"/>
        <v>19.315999999999999</v>
      </c>
      <c r="AI1106" s="390">
        <f t="shared" si="222"/>
        <v>19.847999999999999</v>
      </c>
      <c r="AJ1106" s="390">
        <f t="shared" si="223"/>
        <v>19.130999999999997</v>
      </c>
      <c r="AK1106" s="390">
        <f t="shared" si="224"/>
        <v>19.414999999999999</v>
      </c>
      <c r="AL1106" s="390">
        <f t="shared" si="225"/>
        <v>19.524999999999999</v>
      </c>
      <c r="AM1106" s="390">
        <f t="shared" si="226"/>
        <v>19.405999999999999</v>
      </c>
      <c r="AN1106" s="390">
        <f t="shared" si="227"/>
        <v>19</v>
      </c>
      <c r="AO1106" s="390">
        <f t="shared" si="228"/>
        <v>19.902999999999999</v>
      </c>
    </row>
    <row r="1107" spans="1:41" ht="15" customHeight="1" x14ac:dyDescent="0.25">
      <c r="A1107" s="127" t="s">
        <v>557</v>
      </c>
      <c r="B1107" s="125" t="s">
        <v>2077</v>
      </c>
      <c r="C1107" s="125" t="s">
        <v>4166</v>
      </c>
      <c r="D1107" s="125" t="s">
        <v>558</v>
      </c>
      <c r="E1107" s="125" t="s">
        <v>2455</v>
      </c>
      <c r="F1107" s="126">
        <v>24.9</v>
      </c>
      <c r="G1107" s="126">
        <v>25.099999999999998</v>
      </c>
      <c r="H1107" s="126">
        <v>19.920000000000002</v>
      </c>
      <c r="I1107" s="126"/>
      <c r="J1107" s="317"/>
      <c r="K1107" s="323">
        <f>ROUND(SUMIF('VGT-Bewegungsdaten'!B:B,A1107,'VGT-Bewegungsdaten'!C:C),3)</f>
        <v>0</v>
      </c>
      <c r="L1107" s="324">
        <f>ROUND(SUMIF('VGT-Bewegungsdaten'!B:B,$A1107,'VGT-Bewegungsdaten'!D:D),2)</f>
        <v>0</v>
      </c>
      <c r="N1107" s="376" t="s">
        <v>4930</v>
      </c>
      <c r="O1107" s="376" t="s">
        <v>4940</v>
      </c>
      <c r="P1107" s="326">
        <f>ROUND(SUMIF('AV-Bewegungsdaten'!B:B,A1107,'AV-Bewegungsdaten'!C:C),3)</f>
        <v>0</v>
      </c>
      <c r="Q1107" s="324">
        <f>ROUND(SUMIF('AV-Bewegungsdaten'!B:B,$A1107,'AV-Bewegungsdaten'!D:D),2)</f>
        <v>0</v>
      </c>
      <c r="T1107" s="327"/>
      <c r="U1107" s="326">
        <f>ROUND(SUMIF('DV-Bewegungsdaten'!B:B,Kategorien!A1107,'DV-Bewegungsdaten'!D:D),3)</f>
        <v>0</v>
      </c>
      <c r="V1107" s="324">
        <f>ROUND(SUMIF('DV-Bewegungsdaten'!B:B,Kategorien!A1107,'DV-Bewegungsdaten'!E:E),3)</f>
        <v>0</v>
      </c>
      <c r="AD1107" s="390">
        <f t="shared" si="217"/>
        <v>20.160999999999998</v>
      </c>
      <c r="AE1107" s="390">
        <f t="shared" si="218"/>
        <v>20.817999999999998</v>
      </c>
      <c r="AF1107" s="390">
        <f t="shared" si="219"/>
        <v>22.036999999999999</v>
      </c>
      <c r="AG1107" s="390">
        <f t="shared" si="220"/>
        <v>21.403999999999996</v>
      </c>
      <c r="AH1107" s="390">
        <f t="shared" si="221"/>
        <v>21.315999999999999</v>
      </c>
      <c r="AI1107" s="390">
        <f t="shared" si="222"/>
        <v>21.847999999999999</v>
      </c>
      <c r="AJ1107" s="390">
        <f t="shared" si="223"/>
        <v>21.130999999999997</v>
      </c>
      <c r="AK1107" s="390">
        <f t="shared" si="224"/>
        <v>21.414999999999999</v>
      </c>
      <c r="AL1107" s="390">
        <f t="shared" si="225"/>
        <v>21.524999999999999</v>
      </c>
      <c r="AM1107" s="390">
        <f t="shared" si="226"/>
        <v>21.405999999999999</v>
      </c>
      <c r="AN1107" s="390">
        <f t="shared" si="227"/>
        <v>21</v>
      </c>
      <c r="AO1107" s="390">
        <f t="shared" si="228"/>
        <v>21.902999999999999</v>
      </c>
    </row>
    <row r="1108" spans="1:41" ht="15" customHeight="1" x14ac:dyDescent="0.25">
      <c r="A1108" s="127" t="s">
        <v>559</v>
      </c>
      <c r="B1108" s="125" t="s">
        <v>2077</v>
      </c>
      <c r="C1108" s="125" t="s">
        <v>4166</v>
      </c>
      <c r="D1108" s="125" t="s">
        <v>560</v>
      </c>
      <c r="E1108" s="125" t="s">
        <v>1538</v>
      </c>
      <c r="F1108" s="126">
        <v>25.9</v>
      </c>
      <c r="G1108" s="126">
        <v>26.099999999999998</v>
      </c>
      <c r="H1108" s="126">
        <v>20.72</v>
      </c>
      <c r="I1108" s="126"/>
      <c r="J1108" s="317"/>
      <c r="K1108" s="323">
        <f>ROUND(SUMIF('VGT-Bewegungsdaten'!B:B,A1108,'VGT-Bewegungsdaten'!C:C),3)</f>
        <v>0</v>
      </c>
      <c r="L1108" s="324">
        <f>ROUND(SUMIF('VGT-Bewegungsdaten'!B:B,$A1108,'VGT-Bewegungsdaten'!D:D),2)</f>
        <v>0</v>
      </c>
      <c r="N1108" s="376" t="s">
        <v>4930</v>
      </c>
      <c r="O1108" s="376" t="s">
        <v>4940</v>
      </c>
      <c r="P1108" s="326">
        <f>ROUND(SUMIF('AV-Bewegungsdaten'!B:B,A1108,'AV-Bewegungsdaten'!C:C),3)</f>
        <v>0</v>
      </c>
      <c r="Q1108" s="324">
        <f>ROUND(SUMIF('AV-Bewegungsdaten'!B:B,$A1108,'AV-Bewegungsdaten'!D:D),2)</f>
        <v>0</v>
      </c>
      <c r="T1108" s="327"/>
      <c r="U1108" s="326">
        <f>ROUND(SUMIF('DV-Bewegungsdaten'!B:B,Kategorien!A1108,'DV-Bewegungsdaten'!D:D),3)</f>
        <v>0</v>
      </c>
      <c r="V1108" s="324">
        <f>ROUND(SUMIF('DV-Bewegungsdaten'!B:B,Kategorien!A1108,'DV-Bewegungsdaten'!E:E),3)</f>
        <v>0</v>
      </c>
      <c r="AD1108" s="390">
        <f t="shared" si="217"/>
        <v>21.160999999999998</v>
      </c>
      <c r="AE1108" s="390">
        <f t="shared" si="218"/>
        <v>21.817999999999998</v>
      </c>
      <c r="AF1108" s="390">
        <f t="shared" si="219"/>
        <v>23.036999999999999</v>
      </c>
      <c r="AG1108" s="390">
        <f t="shared" si="220"/>
        <v>22.403999999999996</v>
      </c>
      <c r="AH1108" s="390">
        <f t="shared" si="221"/>
        <v>22.315999999999999</v>
      </c>
      <c r="AI1108" s="390">
        <f t="shared" si="222"/>
        <v>22.847999999999999</v>
      </c>
      <c r="AJ1108" s="390">
        <f t="shared" si="223"/>
        <v>22.130999999999997</v>
      </c>
      <c r="AK1108" s="390">
        <f t="shared" si="224"/>
        <v>22.414999999999999</v>
      </c>
      <c r="AL1108" s="390">
        <f t="shared" si="225"/>
        <v>22.524999999999999</v>
      </c>
      <c r="AM1108" s="390">
        <f t="shared" si="226"/>
        <v>22.405999999999999</v>
      </c>
      <c r="AN1108" s="390">
        <f t="shared" si="227"/>
        <v>22</v>
      </c>
      <c r="AO1108" s="390">
        <f t="shared" si="228"/>
        <v>22.902999999999999</v>
      </c>
    </row>
    <row r="1109" spans="1:41" ht="15" customHeight="1" x14ac:dyDescent="0.25">
      <c r="A1109" s="127" t="s">
        <v>561</v>
      </c>
      <c r="B1109" s="125" t="s">
        <v>2077</v>
      </c>
      <c r="C1109" s="125" t="s">
        <v>4166</v>
      </c>
      <c r="D1109" s="125" t="s">
        <v>562</v>
      </c>
      <c r="E1109" s="125" t="s">
        <v>1541</v>
      </c>
      <c r="F1109" s="126">
        <v>25.9</v>
      </c>
      <c r="G1109" s="126">
        <v>26.099999999999998</v>
      </c>
      <c r="H1109" s="126">
        <v>20.72</v>
      </c>
      <c r="I1109" s="126"/>
      <c r="J1109" s="317"/>
      <c r="K1109" s="323">
        <f>ROUND(SUMIF('VGT-Bewegungsdaten'!B:B,A1109,'VGT-Bewegungsdaten'!C:C),3)</f>
        <v>0</v>
      </c>
      <c r="L1109" s="324">
        <f>ROUND(SUMIF('VGT-Bewegungsdaten'!B:B,$A1109,'VGT-Bewegungsdaten'!D:D),2)</f>
        <v>0</v>
      </c>
      <c r="N1109" s="376" t="s">
        <v>4930</v>
      </c>
      <c r="O1109" s="376" t="s">
        <v>4940</v>
      </c>
      <c r="P1109" s="326">
        <f>ROUND(SUMIF('AV-Bewegungsdaten'!B:B,A1109,'AV-Bewegungsdaten'!C:C),3)</f>
        <v>0</v>
      </c>
      <c r="Q1109" s="324">
        <f>ROUND(SUMIF('AV-Bewegungsdaten'!B:B,$A1109,'AV-Bewegungsdaten'!D:D),2)</f>
        <v>0</v>
      </c>
      <c r="T1109" s="327"/>
      <c r="U1109" s="326">
        <f>ROUND(SUMIF('DV-Bewegungsdaten'!B:B,Kategorien!A1109,'DV-Bewegungsdaten'!D:D),3)</f>
        <v>0</v>
      </c>
      <c r="V1109" s="324">
        <f>ROUND(SUMIF('DV-Bewegungsdaten'!B:B,Kategorien!A1109,'DV-Bewegungsdaten'!E:E),3)</f>
        <v>0</v>
      </c>
      <c r="AD1109" s="390">
        <f t="shared" si="217"/>
        <v>21.160999999999998</v>
      </c>
      <c r="AE1109" s="390">
        <f t="shared" si="218"/>
        <v>21.817999999999998</v>
      </c>
      <c r="AF1109" s="390">
        <f t="shared" si="219"/>
        <v>23.036999999999999</v>
      </c>
      <c r="AG1109" s="390">
        <f t="shared" si="220"/>
        <v>22.403999999999996</v>
      </c>
      <c r="AH1109" s="390">
        <f t="shared" si="221"/>
        <v>22.315999999999999</v>
      </c>
      <c r="AI1109" s="390">
        <f t="shared" si="222"/>
        <v>22.847999999999999</v>
      </c>
      <c r="AJ1109" s="390">
        <f t="shared" si="223"/>
        <v>22.130999999999997</v>
      </c>
      <c r="AK1109" s="390">
        <f t="shared" si="224"/>
        <v>22.414999999999999</v>
      </c>
      <c r="AL1109" s="390">
        <f t="shared" si="225"/>
        <v>22.524999999999999</v>
      </c>
      <c r="AM1109" s="390">
        <f t="shared" si="226"/>
        <v>22.405999999999999</v>
      </c>
      <c r="AN1109" s="390">
        <f t="shared" si="227"/>
        <v>22</v>
      </c>
      <c r="AO1109" s="390">
        <f t="shared" si="228"/>
        <v>22.902999999999999</v>
      </c>
    </row>
    <row r="1110" spans="1:41" ht="15" customHeight="1" x14ac:dyDescent="0.25">
      <c r="A1110" s="127" t="s">
        <v>2740</v>
      </c>
      <c r="B1110" s="125" t="s">
        <v>2077</v>
      </c>
      <c r="C1110" s="125" t="s">
        <v>4166</v>
      </c>
      <c r="D1110" s="125" t="s">
        <v>2741</v>
      </c>
      <c r="E1110" s="125" t="s">
        <v>2545</v>
      </c>
      <c r="F1110" s="126">
        <v>25.87</v>
      </c>
      <c r="G1110" s="126">
        <v>26.07</v>
      </c>
      <c r="H1110" s="126">
        <v>20.7</v>
      </c>
      <c r="I1110" s="126"/>
      <c r="J1110" s="317"/>
      <c r="K1110" s="323">
        <f>ROUND(SUMIF('VGT-Bewegungsdaten'!B:B,A1110,'VGT-Bewegungsdaten'!C:C),3)</f>
        <v>0</v>
      </c>
      <c r="L1110" s="324">
        <f>ROUND(SUMIF('VGT-Bewegungsdaten'!B:B,$A1110,'VGT-Bewegungsdaten'!D:D),2)</f>
        <v>0</v>
      </c>
      <c r="N1110" s="376" t="s">
        <v>4930</v>
      </c>
      <c r="O1110" s="376" t="s">
        <v>4940</v>
      </c>
      <c r="P1110" s="326">
        <f>ROUND(SUMIF('AV-Bewegungsdaten'!B:B,A1110,'AV-Bewegungsdaten'!C:C),3)</f>
        <v>0</v>
      </c>
      <c r="Q1110" s="324">
        <f>ROUND(SUMIF('AV-Bewegungsdaten'!B:B,$A1110,'AV-Bewegungsdaten'!D:D),2)</f>
        <v>0</v>
      </c>
      <c r="T1110" s="327"/>
      <c r="U1110" s="326">
        <f>ROUND(SUMIF('DV-Bewegungsdaten'!B:B,Kategorien!A1110,'DV-Bewegungsdaten'!D:D),3)</f>
        <v>0</v>
      </c>
      <c r="V1110" s="324">
        <f>ROUND(SUMIF('DV-Bewegungsdaten'!B:B,Kategorien!A1110,'DV-Bewegungsdaten'!E:E),3)</f>
        <v>0</v>
      </c>
      <c r="AD1110" s="390">
        <f t="shared" si="217"/>
        <v>21.131</v>
      </c>
      <c r="AE1110" s="390">
        <f t="shared" si="218"/>
        <v>21.788</v>
      </c>
      <c r="AF1110" s="390">
        <f t="shared" si="219"/>
        <v>23.007000000000001</v>
      </c>
      <c r="AG1110" s="390">
        <f t="shared" si="220"/>
        <v>22.373999999999999</v>
      </c>
      <c r="AH1110" s="390">
        <f t="shared" si="221"/>
        <v>22.286000000000001</v>
      </c>
      <c r="AI1110" s="390">
        <f t="shared" si="222"/>
        <v>22.818000000000001</v>
      </c>
      <c r="AJ1110" s="390">
        <f t="shared" si="223"/>
        <v>22.100999999999999</v>
      </c>
      <c r="AK1110" s="390">
        <f t="shared" si="224"/>
        <v>22.385000000000002</v>
      </c>
      <c r="AL1110" s="390">
        <f t="shared" si="225"/>
        <v>22.495000000000001</v>
      </c>
      <c r="AM1110" s="390">
        <f t="shared" si="226"/>
        <v>22.376000000000001</v>
      </c>
      <c r="AN1110" s="390">
        <f t="shared" si="227"/>
        <v>21.97</v>
      </c>
      <c r="AO1110" s="390">
        <f t="shared" si="228"/>
        <v>22.873000000000001</v>
      </c>
    </row>
    <row r="1111" spans="1:41" ht="15" customHeight="1" x14ac:dyDescent="0.25">
      <c r="A1111" s="127" t="s">
        <v>3484</v>
      </c>
      <c r="B1111" s="125" t="s">
        <v>2077</v>
      </c>
      <c r="C1111" s="125" t="s">
        <v>4166</v>
      </c>
      <c r="D1111" s="125" t="s">
        <v>3485</v>
      </c>
      <c r="E1111" s="125" t="s">
        <v>3289</v>
      </c>
      <c r="F1111" s="126">
        <v>25.84</v>
      </c>
      <c r="G1111" s="126">
        <v>26.04</v>
      </c>
      <c r="H1111" s="126">
        <v>20.67</v>
      </c>
      <c r="I1111" s="126"/>
      <c r="J1111" s="317"/>
      <c r="K1111" s="323">
        <f>ROUND(SUMIF('VGT-Bewegungsdaten'!B:B,A1111,'VGT-Bewegungsdaten'!C:C),3)</f>
        <v>0</v>
      </c>
      <c r="L1111" s="324">
        <f>ROUND(SUMIF('VGT-Bewegungsdaten'!B:B,$A1111,'VGT-Bewegungsdaten'!D:D),2)</f>
        <v>0</v>
      </c>
      <c r="N1111" s="376" t="s">
        <v>4930</v>
      </c>
      <c r="O1111" s="376" t="s">
        <v>4940</v>
      </c>
      <c r="P1111" s="326">
        <f>ROUND(SUMIF('AV-Bewegungsdaten'!B:B,A1111,'AV-Bewegungsdaten'!C:C),3)</f>
        <v>0</v>
      </c>
      <c r="Q1111" s="324">
        <f>ROUND(SUMIF('AV-Bewegungsdaten'!B:B,$A1111,'AV-Bewegungsdaten'!D:D),2)</f>
        <v>0</v>
      </c>
      <c r="T1111" s="327"/>
      <c r="U1111" s="326">
        <f>ROUND(SUMIF('DV-Bewegungsdaten'!B:B,Kategorien!A1111,'DV-Bewegungsdaten'!D:D),3)</f>
        <v>0</v>
      </c>
      <c r="V1111" s="324">
        <f>ROUND(SUMIF('DV-Bewegungsdaten'!B:B,Kategorien!A1111,'DV-Bewegungsdaten'!E:E),3)</f>
        <v>0</v>
      </c>
      <c r="AD1111" s="390">
        <f t="shared" si="217"/>
        <v>21.100999999999999</v>
      </c>
      <c r="AE1111" s="390">
        <f t="shared" si="218"/>
        <v>21.757999999999999</v>
      </c>
      <c r="AF1111" s="390">
        <f t="shared" si="219"/>
        <v>22.977</v>
      </c>
      <c r="AG1111" s="390">
        <f t="shared" si="220"/>
        <v>22.343999999999998</v>
      </c>
      <c r="AH1111" s="390">
        <f t="shared" si="221"/>
        <v>22.256</v>
      </c>
      <c r="AI1111" s="390">
        <f t="shared" si="222"/>
        <v>22.788</v>
      </c>
      <c r="AJ1111" s="390">
        <f t="shared" si="223"/>
        <v>22.070999999999998</v>
      </c>
      <c r="AK1111" s="390">
        <f t="shared" si="224"/>
        <v>22.355</v>
      </c>
      <c r="AL1111" s="390">
        <f t="shared" si="225"/>
        <v>22.465</v>
      </c>
      <c r="AM1111" s="390">
        <f t="shared" si="226"/>
        <v>22.346</v>
      </c>
      <c r="AN1111" s="390">
        <f t="shared" si="227"/>
        <v>21.939999999999998</v>
      </c>
      <c r="AO1111" s="390">
        <f t="shared" si="228"/>
        <v>22.843</v>
      </c>
    </row>
    <row r="1112" spans="1:41" ht="15" customHeight="1" x14ac:dyDescent="0.25">
      <c r="A1112" s="127" t="s">
        <v>4247</v>
      </c>
      <c r="B1112" s="125" t="s">
        <v>2077</v>
      </c>
      <c r="C1112" s="125" t="s">
        <v>4166</v>
      </c>
      <c r="D1112" s="125" t="s">
        <v>4248</v>
      </c>
      <c r="E1112" s="125" t="s">
        <v>4051</v>
      </c>
      <c r="F1112" s="126">
        <v>25.810000000000002</v>
      </c>
      <c r="G1112" s="126">
        <v>26.01</v>
      </c>
      <c r="H1112" s="126">
        <v>20.65</v>
      </c>
      <c r="I1112" s="126"/>
      <c r="J1112" s="317"/>
      <c r="K1112" s="323">
        <f>ROUND(SUMIF('VGT-Bewegungsdaten'!B:B,A1112,'VGT-Bewegungsdaten'!C:C),3)</f>
        <v>0</v>
      </c>
      <c r="L1112" s="324">
        <f>ROUND(SUMIF('VGT-Bewegungsdaten'!B:B,$A1112,'VGT-Bewegungsdaten'!D:D),2)</f>
        <v>0</v>
      </c>
      <c r="N1112" s="376" t="s">
        <v>4930</v>
      </c>
      <c r="O1112" s="376" t="s">
        <v>4940</v>
      </c>
      <c r="P1112" s="326">
        <f>ROUND(SUMIF('AV-Bewegungsdaten'!B:B,A1112,'AV-Bewegungsdaten'!C:C),3)</f>
        <v>0</v>
      </c>
      <c r="Q1112" s="324">
        <f>ROUND(SUMIF('AV-Bewegungsdaten'!B:B,$A1112,'AV-Bewegungsdaten'!D:D),2)</f>
        <v>0</v>
      </c>
      <c r="T1112" s="327"/>
      <c r="U1112" s="326">
        <f>ROUND(SUMIF('DV-Bewegungsdaten'!B:B,Kategorien!A1112,'DV-Bewegungsdaten'!D:D),3)</f>
        <v>0</v>
      </c>
      <c r="V1112" s="324">
        <f>ROUND(SUMIF('DV-Bewegungsdaten'!B:B,Kategorien!A1112,'DV-Bewegungsdaten'!E:E),3)</f>
        <v>0</v>
      </c>
      <c r="AD1112" s="390">
        <f t="shared" si="217"/>
        <v>21.071000000000002</v>
      </c>
      <c r="AE1112" s="390">
        <f t="shared" si="218"/>
        <v>21.728000000000002</v>
      </c>
      <c r="AF1112" s="390">
        <f t="shared" si="219"/>
        <v>22.947000000000003</v>
      </c>
      <c r="AG1112" s="390">
        <f t="shared" si="220"/>
        <v>22.314</v>
      </c>
      <c r="AH1112" s="390">
        <f t="shared" si="221"/>
        <v>22.226000000000003</v>
      </c>
      <c r="AI1112" s="390">
        <f t="shared" si="222"/>
        <v>22.758000000000003</v>
      </c>
      <c r="AJ1112" s="390">
        <f t="shared" si="223"/>
        <v>22.041</v>
      </c>
      <c r="AK1112" s="390">
        <f t="shared" si="224"/>
        <v>22.325000000000003</v>
      </c>
      <c r="AL1112" s="390">
        <f t="shared" si="225"/>
        <v>22.435000000000002</v>
      </c>
      <c r="AM1112" s="390">
        <f t="shared" si="226"/>
        <v>22.316000000000003</v>
      </c>
      <c r="AN1112" s="390">
        <f t="shared" si="227"/>
        <v>21.910000000000004</v>
      </c>
      <c r="AO1112" s="390">
        <f t="shared" si="228"/>
        <v>22.813000000000002</v>
      </c>
    </row>
    <row r="1113" spans="1:41" ht="15" customHeight="1" x14ac:dyDescent="0.25">
      <c r="A1113" s="127" t="s">
        <v>2481</v>
      </c>
      <c r="B1113" s="125" t="s">
        <v>2077</v>
      </c>
      <c r="C1113" s="125" t="s">
        <v>4166</v>
      </c>
      <c r="D1113" s="125" t="s">
        <v>2380</v>
      </c>
      <c r="E1113" s="125" t="s">
        <v>2452</v>
      </c>
      <c r="F1113" s="126">
        <v>8.9</v>
      </c>
      <c r="G1113" s="126">
        <v>9.1</v>
      </c>
      <c r="H1113" s="126">
        <v>7.12</v>
      </c>
      <c r="I1113" s="126"/>
      <c r="J1113" s="317"/>
      <c r="K1113" s="323">
        <f>ROUND(SUMIF('VGT-Bewegungsdaten'!B:B,A1113,'VGT-Bewegungsdaten'!C:C),3)</f>
        <v>0</v>
      </c>
      <c r="L1113" s="324">
        <f>ROUND(SUMIF('VGT-Bewegungsdaten'!B:B,$A1113,'VGT-Bewegungsdaten'!D:D),2)</f>
        <v>0</v>
      </c>
      <c r="N1113" s="376" t="s">
        <v>4930</v>
      </c>
      <c r="O1113" s="376" t="s">
        <v>4940</v>
      </c>
      <c r="P1113" s="326">
        <f>ROUND(SUMIF('AV-Bewegungsdaten'!B:B,A1113,'AV-Bewegungsdaten'!C:C),3)</f>
        <v>0</v>
      </c>
      <c r="Q1113" s="324">
        <f>ROUND(SUMIF('AV-Bewegungsdaten'!B:B,$A1113,'AV-Bewegungsdaten'!D:D),2)</f>
        <v>0</v>
      </c>
      <c r="T1113" s="327"/>
      <c r="U1113" s="326">
        <f>ROUND(SUMIF('DV-Bewegungsdaten'!B:B,Kategorien!A1113,'DV-Bewegungsdaten'!D:D),3)</f>
        <v>0</v>
      </c>
      <c r="V1113" s="324">
        <f>ROUND(SUMIF('DV-Bewegungsdaten'!B:B,Kategorien!A1113,'DV-Bewegungsdaten'!E:E),3)</f>
        <v>0</v>
      </c>
      <c r="AD1113" s="390">
        <f t="shared" si="217"/>
        <v>4.1609999999999996</v>
      </c>
      <c r="AE1113" s="390">
        <f t="shared" si="218"/>
        <v>4.8179999999999996</v>
      </c>
      <c r="AF1113" s="390">
        <f t="shared" si="219"/>
        <v>6.036999999999999</v>
      </c>
      <c r="AG1113" s="390">
        <f t="shared" si="220"/>
        <v>5.4039999999999999</v>
      </c>
      <c r="AH1113" s="390">
        <f t="shared" si="221"/>
        <v>5.3159999999999998</v>
      </c>
      <c r="AI1113" s="390">
        <f t="shared" si="222"/>
        <v>5.8479999999999999</v>
      </c>
      <c r="AJ1113" s="390">
        <f t="shared" si="223"/>
        <v>5.1310000000000002</v>
      </c>
      <c r="AK1113" s="390">
        <f t="shared" si="224"/>
        <v>5.4149999999999991</v>
      </c>
      <c r="AL1113" s="390">
        <f t="shared" si="225"/>
        <v>5.5249999999999995</v>
      </c>
      <c r="AM1113" s="390">
        <f t="shared" si="226"/>
        <v>5.4059999999999997</v>
      </c>
      <c r="AN1113" s="390">
        <f t="shared" si="227"/>
        <v>5</v>
      </c>
      <c r="AO1113" s="390">
        <f t="shared" si="228"/>
        <v>5.9029999999999996</v>
      </c>
    </row>
    <row r="1114" spans="1:41" ht="15" customHeight="1" x14ac:dyDescent="0.25">
      <c r="A1114" s="127" t="s">
        <v>2482</v>
      </c>
      <c r="B1114" s="125" t="s">
        <v>2077</v>
      </c>
      <c r="C1114" s="125" t="s">
        <v>4166</v>
      </c>
      <c r="D1114" s="125" t="s">
        <v>2483</v>
      </c>
      <c r="E1114" s="125" t="s">
        <v>2455</v>
      </c>
      <c r="F1114" s="126">
        <v>10.9</v>
      </c>
      <c r="G1114" s="126">
        <v>11.1</v>
      </c>
      <c r="H1114" s="126">
        <v>8.7200000000000006</v>
      </c>
      <c r="I1114" s="126"/>
      <c r="J1114" s="317"/>
      <c r="K1114" s="323">
        <f>ROUND(SUMIF('VGT-Bewegungsdaten'!B:B,A1114,'VGT-Bewegungsdaten'!C:C),3)</f>
        <v>0</v>
      </c>
      <c r="L1114" s="324">
        <f>ROUND(SUMIF('VGT-Bewegungsdaten'!B:B,$A1114,'VGT-Bewegungsdaten'!D:D),2)</f>
        <v>0</v>
      </c>
      <c r="N1114" s="376" t="s">
        <v>4930</v>
      </c>
      <c r="O1114" s="376" t="s">
        <v>4940</v>
      </c>
      <c r="P1114" s="326">
        <f>ROUND(SUMIF('AV-Bewegungsdaten'!B:B,A1114,'AV-Bewegungsdaten'!C:C),3)</f>
        <v>0</v>
      </c>
      <c r="Q1114" s="324">
        <f>ROUND(SUMIF('AV-Bewegungsdaten'!B:B,$A1114,'AV-Bewegungsdaten'!D:D),2)</f>
        <v>0</v>
      </c>
      <c r="T1114" s="327"/>
      <c r="U1114" s="326">
        <f>ROUND(SUMIF('DV-Bewegungsdaten'!B:B,Kategorien!A1114,'DV-Bewegungsdaten'!D:D),3)</f>
        <v>0</v>
      </c>
      <c r="V1114" s="324">
        <f>ROUND(SUMIF('DV-Bewegungsdaten'!B:B,Kategorien!A1114,'DV-Bewegungsdaten'!E:E),3)</f>
        <v>0</v>
      </c>
      <c r="AD1114" s="390">
        <f t="shared" si="217"/>
        <v>6.1609999999999996</v>
      </c>
      <c r="AE1114" s="390">
        <f t="shared" si="218"/>
        <v>6.8179999999999996</v>
      </c>
      <c r="AF1114" s="390">
        <f t="shared" si="219"/>
        <v>8.036999999999999</v>
      </c>
      <c r="AG1114" s="390">
        <f t="shared" si="220"/>
        <v>7.4039999999999999</v>
      </c>
      <c r="AH1114" s="390">
        <f t="shared" si="221"/>
        <v>7.3159999999999998</v>
      </c>
      <c r="AI1114" s="390">
        <f t="shared" si="222"/>
        <v>7.8479999999999999</v>
      </c>
      <c r="AJ1114" s="390">
        <f t="shared" si="223"/>
        <v>7.1310000000000002</v>
      </c>
      <c r="AK1114" s="390">
        <f t="shared" si="224"/>
        <v>7.4149999999999991</v>
      </c>
      <c r="AL1114" s="390">
        <f t="shared" si="225"/>
        <v>7.5249999999999995</v>
      </c>
      <c r="AM1114" s="390">
        <f t="shared" si="226"/>
        <v>7.4059999999999997</v>
      </c>
      <c r="AN1114" s="390">
        <f t="shared" si="227"/>
        <v>7</v>
      </c>
      <c r="AO1114" s="390">
        <f t="shared" si="228"/>
        <v>7.9029999999999996</v>
      </c>
    </row>
    <row r="1115" spans="1:41" ht="15" customHeight="1" x14ac:dyDescent="0.25">
      <c r="A1115" s="127" t="s">
        <v>563</v>
      </c>
      <c r="B1115" s="125" t="s">
        <v>2077</v>
      </c>
      <c r="C1115" s="125" t="s">
        <v>4166</v>
      </c>
      <c r="D1115" s="125" t="s">
        <v>1638</v>
      </c>
      <c r="E1115" s="125" t="s">
        <v>1541</v>
      </c>
      <c r="F1115" s="126">
        <v>11.9</v>
      </c>
      <c r="G1115" s="126">
        <v>12.1</v>
      </c>
      <c r="H1115" s="126">
        <v>9.52</v>
      </c>
      <c r="I1115" s="126"/>
      <c r="J1115" s="317"/>
      <c r="K1115" s="323">
        <f>ROUND(SUMIF('VGT-Bewegungsdaten'!B:B,A1115,'VGT-Bewegungsdaten'!C:C),3)</f>
        <v>0</v>
      </c>
      <c r="L1115" s="324">
        <f>ROUND(SUMIF('VGT-Bewegungsdaten'!B:B,$A1115,'VGT-Bewegungsdaten'!D:D),2)</f>
        <v>0</v>
      </c>
      <c r="N1115" s="376" t="s">
        <v>4930</v>
      </c>
      <c r="O1115" s="376" t="s">
        <v>4940</v>
      </c>
      <c r="P1115" s="326">
        <f>ROUND(SUMIF('AV-Bewegungsdaten'!B:B,A1115,'AV-Bewegungsdaten'!C:C),3)</f>
        <v>0</v>
      </c>
      <c r="Q1115" s="324">
        <f>ROUND(SUMIF('AV-Bewegungsdaten'!B:B,$A1115,'AV-Bewegungsdaten'!D:D),2)</f>
        <v>0</v>
      </c>
      <c r="T1115" s="327"/>
      <c r="U1115" s="326">
        <f>ROUND(SUMIF('DV-Bewegungsdaten'!B:B,Kategorien!A1115,'DV-Bewegungsdaten'!D:D),3)</f>
        <v>0</v>
      </c>
      <c r="V1115" s="324">
        <f>ROUND(SUMIF('DV-Bewegungsdaten'!B:B,Kategorien!A1115,'DV-Bewegungsdaten'!E:E),3)</f>
        <v>0</v>
      </c>
      <c r="AD1115" s="390">
        <f t="shared" si="217"/>
        <v>7.1609999999999996</v>
      </c>
      <c r="AE1115" s="390">
        <f t="shared" si="218"/>
        <v>7.8179999999999996</v>
      </c>
      <c r="AF1115" s="390">
        <f t="shared" si="219"/>
        <v>9.036999999999999</v>
      </c>
      <c r="AG1115" s="390">
        <f t="shared" si="220"/>
        <v>8.4039999999999999</v>
      </c>
      <c r="AH1115" s="390">
        <f t="shared" si="221"/>
        <v>8.3159999999999989</v>
      </c>
      <c r="AI1115" s="390">
        <f t="shared" si="222"/>
        <v>8.847999999999999</v>
      </c>
      <c r="AJ1115" s="390">
        <f t="shared" si="223"/>
        <v>8.1310000000000002</v>
      </c>
      <c r="AK1115" s="390">
        <f t="shared" si="224"/>
        <v>8.4149999999999991</v>
      </c>
      <c r="AL1115" s="390">
        <f t="shared" si="225"/>
        <v>8.5249999999999986</v>
      </c>
      <c r="AM1115" s="390">
        <f t="shared" si="226"/>
        <v>8.4059999999999988</v>
      </c>
      <c r="AN1115" s="390">
        <f t="shared" si="227"/>
        <v>8</v>
      </c>
      <c r="AO1115" s="390">
        <f t="shared" si="228"/>
        <v>8.9029999999999987</v>
      </c>
    </row>
    <row r="1116" spans="1:41" ht="15" customHeight="1" x14ac:dyDescent="0.25">
      <c r="A1116" s="127" t="s">
        <v>2742</v>
      </c>
      <c r="B1116" s="125" t="s">
        <v>2077</v>
      </c>
      <c r="C1116" s="125" t="s">
        <v>4166</v>
      </c>
      <c r="D1116" s="125" t="s">
        <v>2593</v>
      </c>
      <c r="E1116" s="125" t="s">
        <v>2545</v>
      </c>
      <c r="F1116" s="126">
        <v>11.870000000000001</v>
      </c>
      <c r="G1116" s="126">
        <v>12.07</v>
      </c>
      <c r="H1116" s="126">
        <v>9.5</v>
      </c>
      <c r="I1116" s="126"/>
      <c r="J1116" s="317"/>
      <c r="K1116" s="323">
        <f>ROUND(SUMIF('VGT-Bewegungsdaten'!B:B,A1116,'VGT-Bewegungsdaten'!C:C),3)</f>
        <v>0</v>
      </c>
      <c r="L1116" s="324">
        <f>ROUND(SUMIF('VGT-Bewegungsdaten'!B:B,$A1116,'VGT-Bewegungsdaten'!D:D),2)</f>
        <v>0</v>
      </c>
      <c r="N1116" s="376" t="s">
        <v>4930</v>
      </c>
      <c r="O1116" s="376" t="s">
        <v>4940</v>
      </c>
      <c r="P1116" s="326">
        <f>ROUND(SUMIF('AV-Bewegungsdaten'!B:B,A1116,'AV-Bewegungsdaten'!C:C),3)</f>
        <v>0</v>
      </c>
      <c r="Q1116" s="324">
        <f>ROUND(SUMIF('AV-Bewegungsdaten'!B:B,$A1116,'AV-Bewegungsdaten'!D:D),2)</f>
        <v>0</v>
      </c>
      <c r="T1116" s="327"/>
      <c r="U1116" s="326">
        <f>ROUND(SUMIF('DV-Bewegungsdaten'!B:B,Kategorien!A1116,'DV-Bewegungsdaten'!D:D),3)</f>
        <v>0</v>
      </c>
      <c r="V1116" s="324">
        <f>ROUND(SUMIF('DV-Bewegungsdaten'!B:B,Kategorien!A1116,'DV-Bewegungsdaten'!E:E),3)</f>
        <v>0</v>
      </c>
      <c r="AD1116" s="390">
        <f t="shared" si="217"/>
        <v>7.1310000000000002</v>
      </c>
      <c r="AE1116" s="390">
        <f t="shared" si="218"/>
        <v>7.7880000000000003</v>
      </c>
      <c r="AF1116" s="390">
        <f t="shared" si="219"/>
        <v>9.0069999999999997</v>
      </c>
      <c r="AG1116" s="390">
        <f t="shared" si="220"/>
        <v>8.3740000000000006</v>
      </c>
      <c r="AH1116" s="390">
        <f t="shared" si="221"/>
        <v>8.2860000000000014</v>
      </c>
      <c r="AI1116" s="390">
        <f t="shared" si="222"/>
        <v>8.8180000000000014</v>
      </c>
      <c r="AJ1116" s="390">
        <f t="shared" si="223"/>
        <v>8.1010000000000009</v>
      </c>
      <c r="AK1116" s="390">
        <f t="shared" si="224"/>
        <v>8.3849999999999998</v>
      </c>
      <c r="AL1116" s="390">
        <f t="shared" si="225"/>
        <v>8.495000000000001</v>
      </c>
      <c r="AM1116" s="390">
        <f t="shared" si="226"/>
        <v>8.3760000000000012</v>
      </c>
      <c r="AN1116" s="390">
        <f t="shared" si="227"/>
        <v>7.9700000000000006</v>
      </c>
      <c r="AO1116" s="390">
        <f t="shared" si="228"/>
        <v>8.8730000000000011</v>
      </c>
    </row>
    <row r="1117" spans="1:41" ht="15" customHeight="1" x14ac:dyDescent="0.25">
      <c r="A1117" s="127" t="s">
        <v>3486</v>
      </c>
      <c r="B1117" s="125" t="s">
        <v>2077</v>
      </c>
      <c r="C1117" s="125" t="s">
        <v>4166</v>
      </c>
      <c r="D1117" s="125" t="s">
        <v>3337</v>
      </c>
      <c r="E1117" s="125" t="s">
        <v>3289</v>
      </c>
      <c r="F1117" s="126">
        <v>11.84</v>
      </c>
      <c r="G1117" s="126">
        <v>12.04</v>
      </c>
      <c r="H1117" s="126">
        <v>9.4700000000000006</v>
      </c>
      <c r="I1117" s="126"/>
      <c r="J1117" s="317"/>
      <c r="K1117" s="323">
        <f>ROUND(SUMIF('VGT-Bewegungsdaten'!B:B,A1117,'VGT-Bewegungsdaten'!C:C),3)</f>
        <v>0</v>
      </c>
      <c r="L1117" s="324">
        <f>ROUND(SUMIF('VGT-Bewegungsdaten'!B:B,$A1117,'VGT-Bewegungsdaten'!D:D),2)</f>
        <v>0</v>
      </c>
      <c r="N1117" s="376" t="s">
        <v>4930</v>
      </c>
      <c r="O1117" s="376" t="s">
        <v>4940</v>
      </c>
      <c r="P1117" s="326">
        <f>ROUND(SUMIF('AV-Bewegungsdaten'!B:B,A1117,'AV-Bewegungsdaten'!C:C),3)</f>
        <v>0</v>
      </c>
      <c r="Q1117" s="324">
        <f>ROUND(SUMIF('AV-Bewegungsdaten'!B:B,$A1117,'AV-Bewegungsdaten'!D:D),2)</f>
        <v>0</v>
      </c>
      <c r="T1117" s="327"/>
      <c r="U1117" s="326">
        <f>ROUND(SUMIF('DV-Bewegungsdaten'!B:B,Kategorien!A1117,'DV-Bewegungsdaten'!D:D),3)</f>
        <v>0</v>
      </c>
      <c r="V1117" s="324">
        <f>ROUND(SUMIF('DV-Bewegungsdaten'!B:B,Kategorien!A1117,'DV-Bewegungsdaten'!E:E),3)</f>
        <v>0</v>
      </c>
      <c r="AD1117" s="390">
        <f t="shared" si="217"/>
        <v>7.1009999999999991</v>
      </c>
      <c r="AE1117" s="390">
        <f t="shared" si="218"/>
        <v>7.7579999999999991</v>
      </c>
      <c r="AF1117" s="390">
        <f t="shared" si="219"/>
        <v>8.9769999999999985</v>
      </c>
      <c r="AG1117" s="390">
        <f t="shared" si="220"/>
        <v>8.3439999999999994</v>
      </c>
      <c r="AH1117" s="390">
        <f t="shared" si="221"/>
        <v>8.2560000000000002</v>
      </c>
      <c r="AI1117" s="390">
        <f t="shared" si="222"/>
        <v>8.7880000000000003</v>
      </c>
      <c r="AJ1117" s="390">
        <f t="shared" si="223"/>
        <v>8.0709999999999997</v>
      </c>
      <c r="AK1117" s="390">
        <f t="shared" si="224"/>
        <v>8.3549999999999986</v>
      </c>
      <c r="AL1117" s="390">
        <f t="shared" si="225"/>
        <v>8.4649999999999999</v>
      </c>
      <c r="AM1117" s="390">
        <f t="shared" si="226"/>
        <v>8.3460000000000001</v>
      </c>
      <c r="AN1117" s="390">
        <f t="shared" si="227"/>
        <v>7.9399999999999995</v>
      </c>
      <c r="AO1117" s="390">
        <f t="shared" si="228"/>
        <v>8.843</v>
      </c>
    </row>
    <row r="1118" spans="1:41" ht="15" customHeight="1" x14ac:dyDescent="0.25">
      <c r="A1118" s="127" t="s">
        <v>4249</v>
      </c>
      <c r="B1118" s="125" t="s">
        <v>2077</v>
      </c>
      <c r="C1118" s="125" t="s">
        <v>4166</v>
      </c>
      <c r="D1118" s="125" t="s">
        <v>4099</v>
      </c>
      <c r="E1118" s="125" t="s">
        <v>4051</v>
      </c>
      <c r="F1118" s="126">
        <v>11.81</v>
      </c>
      <c r="G1118" s="126">
        <v>12.01</v>
      </c>
      <c r="H1118" s="126">
        <v>9.4499999999999993</v>
      </c>
      <c r="I1118" s="126"/>
      <c r="J1118" s="317"/>
      <c r="K1118" s="323">
        <f>ROUND(SUMIF('VGT-Bewegungsdaten'!B:B,A1118,'VGT-Bewegungsdaten'!C:C),3)</f>
        <v>0</v>
      </c>
      <c r="L1118" s="324">
        <f>ROUND(SUMIF('VGT-Bewegungsdaten'!B:B,$A1118,'VGT-Bewegungsdaten'!D:D),2)</f>
        <v>0</v>
      </c>
      <c r="N1118" s="376" t="s">
        <v>4930</v>
      </c>
      <c r="O1118" s="376" t="s">
        <v>4940</v>
      </c>
      <c r="P1118" s="326">
        <f>ROUND(SUMIF('AV-Bewegungsdaten'!B:B,A1118,'AV-Bewegungsdaten'!C:C),3)</f>
        <v>0</v>
      </c>
      <c r="Q1118" s="324">
        <f>ROUND(SUMIF('AV-Bewegungsdaten'!B:B,$A1118,'AV-Bewegungsdaten'!D:D),2)</f>
        <v>0</v>
      </c>
      <c r="T1118" s="327"/>
      <c r="U1118" s="326">
        <f>ROUND(SUMIF('DV-Bewegungsdaten'!B:B,Kategorien!A1118,'DV-Bewegungsdaten'!D:D),3)</f>
        <v>0</v>
      </c>
      <c r="V1118" s="324">
        <f>ROUND(SUMIF('DV-Bewegungsdaten'!B:B,Kategorien!A1118,'DV-Bewegungsdaten'!E:E),3)</f>
        <v>0</v>
      </c>
      <c r="AD1118" s="390">
        <f t="shared" si="217"/>
        <v>7.0709999999999997</v>
      </c>
      <c r="AE1118" s="390">
        <f t="shared" si="218"/>
        <v>7.7279999999999998</v>
      </c>
      <c r="AF1118" s="390">
        <f t="shared" si="219"/>
        <v>8.9469999999999992</v>
      </c>
      <c r="AG1118" s="390">
        <f t="shared" si="220"/>
        <v>8.3140000000000001</v>
      </c>
      <c r="AH1118" s="390">
        <f t="shared" si="221"/>
        <v>8.2259999999999991</v>
      </c>
      <c r="AI1118" s="390">
        <f t="shared" si="222"/>
        <v>8.7579999999999991</v>
      </c>
      <c r="AJ1118" s="390">
        <f t="shared" si="223"/>
        <v>8.0410000000000004</v>
      </c>
      <c r="AK1118" s="390">
        <f t="shared" si="224"/>
        <v>8.3249999999999993</v>
      </c>
      <c r="AL1118" s="390">
        <f t="shared" si="225"/>
        <v>8.4349999999999987</v>
      </c>
      <c r="AM1118" s="390">
        <f t="shared" si="226"/>
        <v>8.3159999999999989</v>
      </c>
      <c r="AN1118" s="390">
        <f t="shared" si="227"/>
        <v>7.91</v>
      </c>
      <c r="AO1118" s="390">
        <f t="shared" si="228"/>
        <v>8.8129999999999988</v>
      </c>
    </row>
    <row r="1119" spans="1:41" ht="15" customHeight="1" x14ac:dyDescent="0.25">
      <c r="A1119" s="127" t="s">
        <v>2484</v>
      </c>
      <c r="B1119" s="125" t="s">
        <v>2077</v>
      </c>
      <c r="C1119" s="125" t="s">
        <v>4166</v>
      </c>
      <c r="D1119" s="125" t="s">
        <v>2433</v>
      </c>
      <c r="E1119" s="125" t="s">
        <v>2452</v>
      </c>
      <c r="F1119" s="126">
        <v>12.9</v>
      </c>
      <c r="G1119" s="126">
        <v>13.1</v>
      </c>
      <c r="H1119" s="126">
        <v>10.32</v>
      </c>
      <c r="I1119" s="126"/>
      <c r="J1119" s="317"/>
      <c r="K1119" s="323">
        <f>ROUND(SUMIF('VGT-Bewegungsdaten'!B:B,A1119,'VGT-Bewegungsdaten'!C:C),3)</f>
        <v>0</v>
      </c>
      <c r="L1119" s="324">
        <f>ROUND(SUMIF('VGT-Bewegungsdaten'!B:B,$A1119,'VGT-Bewegungsdaten'!D:D),2)</f>
        <v>0</v>
      </c>
      <c r="N1119" s="376" t="s">
        <v>4930</v>
      </c>
      <c r="O1119" s="376" t="s">
        <v>4940</v>
      </c>
      <c r="P1119" s="326">
        <f>ROUND(SUMIF('AV-Bewegungsdaten'!B:B,A1119,'AV-Bewegungsdaten'!C:C),3)</f>
        <v>0</v>
      </c>
      <c r="Q1119" s="324">
        <f>ROUND(SUMIF('AV-Bewegungsdaten'!B:B,$A1119,'AV-Bewegungsdaten'!D:D),2)</f>
        <v>0</v>
      </c>
      <c r="T1119" s="327"/>
      <c r="U1119" s="326">
        <f>ROUND(SUMIF('DV-Bewegungsdaten'!B:B,Kategorien!A1119,'DV-Bewegungsdaten'!D:D),3)</f>
        <v>0</v>
      </c>
      <c r="V1119" s="324">
        <f>ROUND(SUMIF('DV-Bewegungsdaten'!B:B,Kategorien!A1119,'DV-Bewegungsdaten'!E:E),3)</f>
        <v>0</v>
      </c>
      <c r="AD1119" s="390">
        <f t="shared" si="217"/>
        <v>8.1609999999999996</v>
      </c>
      <c r="AE1119" s="390">
        <f t="shared" si="218"/>
        <v>8.8179999999999996</v>
      </c>
      <c r="AF1119" s="390">
        <f t="shared" si="219"/>
        <v>10.036999999999999</v>
      </c>
      <c r="AG1119" s="390">
        <f t="shared" si="220"/>
        <v>9.4039999999999999</v>
      </c>
      <c r="AH1119" s="390">
        <f t="shared" si="221"/>
        <v>9.3159999999999989</v>
      </c>
      <c r="AI1119" s="390">
        <f t="shared" si="222"/>
        <v>9.847999999999999</v>
      </c>
      <c r="AJ1119" s="390">
        <f t="shared" si="223"/>
        <v>9.1310000000000002</v>
      </c>
      <c r="AK1119" s="390">
        <f t="shared" si="224"/>
        <v>9.4149999999999991</v>
      </c>
      <c r="AL1119" s="390">
        <f t="shared" si="225"/>
        <v>9.5249999999999986</v>
      </c>
      <c r="AM1119" s="390">
        <f t="shared" si="226"/>
        <v>9.4059999999999988</v>
      </c>
      <c r="AN1119" s="390">
        <f t="shared" si="227"/>
        <v>9</v>
      </c>
      <c r="AO1119" s="390">
        <f t="shared" si="228"/>
        <v>9.9029999999999987</v>
      </c>
    </row>
    <row r="1120" spans="1:41" ht="15" customHeight="1" x14ac:dyDescent="0.25">
      <c r="A1120" s="127" t="s">
        <v>2485</v>
      </c>
      <c r="B1120" s="125" t="s">
        <v>2077</v>
      </c>
      <c r="C1120" s="125" t="s">
        <v>4166</v>
      </c>
      <c r="D1120" s="125" t="s">
        <v>2486</v>
      </c>
      <c r="E1120" s="125" t="s">
        <v>2455</v>
      </c>
      <c r="F1120" s="126">
        <v>14.9</v>
      </c>
      <c r="G1120" s="126">
        <v>15.1</v>
      </c>
      <c r="H1120" s="126">
        <v>11.92</v>
      </c>
      <c r="I1120" s="126"/>
      <c r="J1120" s="317"/>
      <c r="K1120" s="323">
        <f>ROUND(SUMIF('VGT-Bewegungsdaten'!B:B,A1120,'VGT-Bewegungsdaten'!C:C),3)</f>
        <v>0</v>
      </c>
      <c r="L1120" s="324">
        <f>ROUND(SUMIF('VGT-Bewegungsdaten'!B:B,$A1120,'VGT-Bewegungsdaten'!D:D),2)</f>
        <v>0</v>
      </c>
      <c r="N1120" s="376" t="s">
        <v>4930</v>
      </c>
      <c r="O1120" s="376" t="s">
        <v>4940</v>
      </c>
      <c r="P1120" s="326">
        <f>ROUND(SUMIF('AV-Bewegungsdaten'!B:B,A1120,'AV-Bewegungsdaten'!C:C),3)</f>
        <v>0</v>
      </c>
      <c r="Q1120" s="324">
        <f>ROUND(SUMIF('AV-Bewegungsdaten'!B:B,$A1120,'AV-Bewegungsdaten'!D:D),2)</f>
        <v>0</v>
      </c>
      <c r="T1120" s="327"/>
      <c r="U1120" s="326">
        <f>ROUND(SUMIF('DV-Bewegungsdaten'!B:B,Kategorien!A1120,'DV-Bewegungsdaten'!D:D),3)</f>
        <v>0</v>
      </c>
      <c r="V1120" s="324">
        <f>ROUND(SUMIF('DV-Bewegungsdaten'!B:B,Kategorien!A1120,'DV-Bewegungsdaten'!E:E),3)</f>
        <v>0</v>
      </c>
      <c r="AD1120" s="390">
        <f t="shared" si="217"/>
        <v>10.161</v>
      </c>
      <c r="AE1120" s="390">
        <f t="shared" si="218"/>
        <v>10.818</v>
      </c>
      <c r="AF1120" s="390">
        <f t="shared" si="219"/>
        <v>12.036999999999999</v>
      </c>
      <c r="AG1120" s="390">
        <f t="shared" si="220"/>
        <v>11.404</v>
      </c>
      <c r="AH1120" s="390">
        <f t="shared" si="221"/>
        <v>11.315999999999999</v>
      </c>
      <c r="AI1120" s="390">
        <f t="shared" si="222"/>
        <v>11.847999999999999</v>
      </c>
      <c r="AJ1120" s="390">
        <f t="shared" si="223"/>
        <v>11.131</v>
      </c>
      <c r="AK1120" s="390">
        <f t="shared" si="224"/>
        <v>11.414999999999999</v>
      </c>
      <c r="AL1120" s="390">
        <f t="shared" si="225"/>
        <v>11.524999999999999</v>
      </c>
      <c r="AM1120" s="390">
        <f t="shared" si="226"/>
        <v>11.405999999999999</v>
      </c>
      <c r="AN1120" s="390">
        <f t="shared" si="227"/>
        <v>11</v>
      </c>
      <c r="AO1120" s="390">
        <f t="shared" si="228"/>
        <v>11.902999999999999</v>
      </c>
    </row>
    <row r="1121" spans="1:41" ht="15" customHeight="1" x14ac:dyDescent="0.25">
      <c r="A1121" s="127" t="s">
        <v>564</v>
      </c>
      <c r="B1121" s="125" t="s">
        <v>2077</v>
      </c>
      <c r="C1121" s="125" t="s">
        <v>4166</v>
      </c>
      <c r="D1121" s="125" t="s">
        <v>565</v>
      </c>
      <c r="E1121" s="125" t="s">
        <v>1541</v>
      </c>
      <c r="F1121" s="126">
        <v>15.9</v>
      </c>
      <c r="G1121" s="126">
        <v>16.100000000000001</v>
      </c>
      <c r="H1121" s="126">
        <v>12.72</v>
      </c>
      <c r="I1121" s="126"/>
      <c r="J1121" s="317"/>
      <c r="K1121" s="323">
        <f>ROUND(SUMIF('VGT-Bewegungsdaten'!B:B,A1121,'VGT-Bewegungsdaten'!C:C),3)</f>
        <v>0</v>
      </c>
      <c r="L1121" s="324">
        <f>ROUND(SUMIF('VGT-Bewegungsdaten'!B:B,$A1121,'VGT-Bewegungsdaten'!D:D),2)</f>
        <v>0</v>
      </c>
      <c r="N1121" s="376" t="s">
        <v>4930</v>
      </c>
      <c r="O1121" s="376" t="s">
        <v>4940</v>
      </c>
      <c r="P1121" s="326">
        <f>ROUND(SUMIF('AV-Bewegungsdaten'!B:B,A1121,'AV-Bewegungsdaten'!C:C),3)</f>
        <v>0</v>
      </c>
      <c r="Q1121" s="324">
        <f>ROUND(SUMIF('AV-Bewegungsdaten'!B:B,$A1121,'AV-Bewegungsdaten'!D:D),2)</f>
        <v>0</v>
      </c>
      <c r="T1121" s="327"/>
      <c r="U1121" s="326">
        <f>ROUND(SUMIF('DV-Bewegungsdaten'!B:B,Kategorien!A1121,'DV-Bewegungsdaten'!D:D),3)</f>
        <v>0</v>
      </c>
      <c r="V1121" s="324">
        <f>ROUND(SUMIF('DV-Bewegungsdaten'!B:B,Kategorien!A1121,'DV-Bewegungsdaten'!E:E),3)</f>
        <v>0</v>
      </c>
      <c r="AD1121" s="390">
        <f t="shared" si="217"/>
        <v>11.161000000000001</v>
      </c>
      <c r="AE1121" s="390">
        <f t="shared" si="218"/>
        <v>11.818000000000001</v>
      </c>
      <c r="AF1121" s="390">
        <f t="shared" si="219"/>
        <v>13.037000000000001</v>
      </c>
      <c r="AG1121" s="390">
        <f t="shared" si="220"/>
        <v>12.404000000000002</v>
      </c>
      <c r="AH1121" s="390">
        <f t="shared" si="221"/>
        <v>12.316000000000003</v>
      </c>
      <c r="AI1121" s="390">
        <f t="shared" si="222"/>
        <v>12.848000000000003</v>
      </c>
      <c r="AJ1121" s="390">
        <f t="shared" si="223"/>
        <v>12.131000000000002</v>
      </c>
      <c r="AK1121" s="390">
        <f t="shared" si="224"/>
        <v>12.415000000000001</v>
      </c>
      <c r="AL1121" s="390">
        <f t="shared" si="225"/>
        <v>12.525000000000002</v>
      </c>
      <c r="AM1121" s="390">
        <f t="shared" si="226"/>
        <v>12.406000000000002</v>
      </c>
      <c r="AN1121" s="390">
        <f t="shared" si="227"/>
        <v>12.000000000000002</v>
      </c>
      <c r="AO1121" s="390">
        <f t="shared" si="228"/>
        <v>12.903000000000002</v>
      </c>
    </row>
    <row r="1122" spans="1:41" ht="15" customHeight="1" x14ac:dyDescent="0.25">
      <c r="A1122" s="127" t="s">
        <v>2743</v>
      </c>
      <c r="B1122" s="125" t="s">
        <v>2077</v>
      </c>
      <c r="C1122" s="125" t="s">
        <v>4166</v>
      </c>
      <c r="D1122" s="125" t="s">
        <v>2744</v>
      </c>
      <c r="E1122" s="125" t="s">
        <v>2545</v>
      </c>
      <c r="F1122" s="126">
        <v>15.870000000000001</v>
      </c>
      <c r="G1122" s="126">
        <v>16.07</v>
      </c>
      <c r="H1122" s="126">
        <v>12.7</v>
      </c>
      <c r="I1122" s="126"/>
      <c r="J1122" s="317"/>
      <c r="K1122" s="323">
        <f>ROUND(SUMIF('VGT-Bewegungsdaten'!B:B,A1122,'VGT-Bewegungsdaten'!C:C),3)</f>
        <v>0</v>
      </c>
      <c r="L1122" s="324">
        <f>ROUND(SUMIF('VGT-Bewegungsdaten'!B:B,$A1122,'VGT-Bewegungsdaten'!D:D),2)</f>
        <v>0</v>
      </c>
      <c r="N1122" s="376" t="s">
        <v>4930</v>
      </c>
      <c r="O1122" s="376" t="s">
        <v>4940</v>
      </c>
      <c r="P1122" s="326">
        <f>ROUND(SUMIF('AV-Bewegungsdaten'!B:B,A1122,'AV-Bewegungsdaten'!C:C),3)</f>
        <v>0</v>
      </c>
      <c r="Q1122" s="324">
        <f>ROUND(SUMIF('AV-Bewegungsdaten'!B:B,$A1122,'AV-Bewegungsdaten'!D:D),2)</f>
        <v>0</v>
      </c>
      <c r="T1122" s="327"/>
      <c r="U1122" s="326">
        <f>ROUND(SUMIF('DV-Bewegungsdaten'!B:B,Kategorien!A1122,'DV-Bewegungsdaten'!D:D),3)</f>
        <v>0</v>
      </c>
      <c r="V1122" s="324">
        <f>ROUND(SUMIF('DV-Bewegungsdaten'!B:B,Kategorien!A1122,'DV-Bewegungsdaten'!E:E),3)</f>
        <v>0</v>
      </c>
      <c r="AD1122" s="390">
        <f t="shared" si="217"/>
        <v>11.131</v>
      </c>
      <c r="AE1122" s="390">
        <f t="shared" si="218"/>
        <v>11.788</v>
      </c>
      <c r="AF1122" s="390">
        <f t="shared" si="219"/>
        <v>13.007</v>
      </c>
      <c r="AG1122" s="390">
        <f t="shared" si="220"/>
        <v>12.374000000000001</v>
      </c>
      <c r="AH1122" s="390">
        <f t="shared" si="221"/>
        <v>12.286000000000001</v>
      </c>
      <c r="AI1122" s="390">
        <f t="shared" si="222"/>
        <v>12.818000000000001</v>
      </c>
      <c r="AJ1122" s="390">
        <f t="shared" si="223"/>
        <v>12.101000000000001</v>
      </c>
      <c r="AK1122" s="390">
        <f t="shared" si="224"/>
        <v>12.385</v>
      </c>
      <c r="AL1122" s="390">
        <f t="shared" si="225"/>
        <v>12.495000000000001</v>
      </c>
      <c r="AM1122" s="390">
        <f t="shared" si="226"/>
        <v>12.376000000000001</v>
      </c>
      <c r="AN1122" s="390">
        <f t="shared" si="227"/>
        <v>11.97</v>
      </c>
      <c r="AO1122" s="390">
        <f t="shared" si="228"/>
        <v>12.873000000000001</v>
      </c>
    </row>
    <row r="1123" spans="1:41" ht="15" customHeight="1" x14ac:dyDescent="0.25">
      <c r="A1123" s="127" t="s">
        <v>3487</v>
      </c>
      <c r="B1123" s="125" t="s">
        <v>2077</v>
      </c>
      <c r="C1123" s="125" t="s">
        <v>4166</v>
      </c>
      <c r="D1123" s="125" t="s">
        <v>3488</v>
      </c>
      <c r="E1123" s="125" t="s">
        <v>3289</v>
      </c>
      <c r="F1123" s="126">
        <v>15.84</v>
      </c>
      <c r="G1123" s="126">
        <v>16.04</v>
      </c>
      <c r="H1123" s="126">
        <v>12.67</v>
      </c>
      <c r="I1123" s="126"/>
      <c r="J1123" s="317"/>
      <c r="K1123" s="323">
        <f>ROUND(SUMIF('VGT-Bewegungsdaten'!B:B,A1123,'VGT-Bewegungsdaten'!C:C),3)</f>
        <v>0</v>
      </c>
      <c r="L1123" s="324">
        <f>ROUND(SUMIF('VGT-Bewegungsdaten'!B:B,$A1123,'VGT-Bewegungsdaten'!D:D),2)</f>
        <v>0</v>
      </c>
      <c r="N1123" s="376" t="s">
        <v>4930</v>
      </c>
      <c r="O1123" s="376" t="s">
        <v>4940</v>
      </c>
      <c r="P1123" s="326">
        <f>ROUND(SUMIF('AV-Bewegungsdaten'!B:B,A1123,'AV-Bewegungsdaten'!C:C),3)</f>
        <v>0</v>
      </c>
      <c r="Q1123" s="324">
        <f>ROUND(SUMIF('AV-Bewegungsdaten'!B:B,$A1123,'AV-Bewegungsdaten'!D:D),2)</f>
        <v>0</v>
      </c>
      <c r="T1123" s="327"/>
      <c r="U1123" s="326">
        <f>ROUND(SUMIF('DV-Bewegungsdaten'!B:B,Kategorien!A1123,'DV-Bewegungsdaten'!D:D),3)</f>
        <v>0</v>
      </c>
      <c r="V1123" s="324">
        <f>ROUND(SUMIF('DV-Bewegungsdaten'!B:B,Kategorien!A1123,'DV-Bewegungsdaten'!E:E),3)</f>
        <v>0</v>
      </c>
      <c r="AD1123" s="390">
        <f t="shared" si="217"/>
        <v>11.100999999999999</v>
      </c>
      <c r="AE1123" s="390">
        <f t="shared" si="218"/>
        <v>11.757999999999999</v>
      </c>
      <c r="AF1123" s="390">
        <f t="shared" si="219"/>
        <v>12.976999999999999</v>
      </c>
      <c r="AG1123" s="390">
        <f t="shared" si="220"/>
        <v>12.343999999999999</v>
      </c>
      <c r="AH1123" s="390">
        <f t="shared" si="221"/>
        <v>12.256</v>
      </c>
      <c r="AI1123" s="390">
        <f t="shared" si="222"/>
        <v>12.788</v>
      </c>
      <c r="AJ1123" s="390">
        <f t="shared" si="223"/>
        <v>12.071</v>
      </c>
      <c r="AK1123" s="390">
        <f t="shared" si="224"/>
        <v>12.354999999999999</v>
      </c>
      <c r="AL1123" s="390">
        <f t="shared" si="225"/>
        <v>12.465</v>
      </c>
      <c r="AM1123" s="390">
        <f t="shared" si="226"/>
        <v>12.346</v>
      </c>
      <c r="AN1123" s="390">
        <f t="shared" si="227"/>
        <v>11.94</v>
      </c>
      <c r="AO1123" s="390">
        <f t="shared" si="228"/>
        <v>12.843</v>
      </c>
    </row>
    <row r="1124" spans="1:41" ht="15" customHeight="1" x14ac:dyDescent="0.25">
      <c r="A1124" s="127" t="s">
        <v>4250</v>
      </c>
      <c r="B1124" s="125" t="s">
        <v>2077</v>
      </c>
      <c r="C1124" s="125" t="s">
        <v>4166</v>
      </c>
      <c r="D1124" s="125" t="s">
        <v>4251</v>
      </c>
      <c r="E1124" s="125" t="s">
        <v>4051</v>
      </c>
      <c r="F1124" s="126">
        <v>15.81</v>
      </c>
      <c r="G1124" s="126">
        <v>16.010000000000002</v>
      </c>
      <c r="H1124" s="126">
        <v>12.65</v>
      </c>
      <c r="I1124" s="126"/>
      <c r="J1124" s="317"/>
      <c r="K1124" s="323">
        <f>ROUND(SUMIF('VGT-Bewegungsdaten'!B:B,A1124,'VGT-Bewegungsdaten'!C:C),3)</f>
        <v>0</v>
      </c>
      <c r="L1124" s="324">
        <f>ROUND(SUMIF('VGT-Bewegungsdaten'!B:B,$A1124,'VGT-Bewegungsdaten'!D:D),2)</f>
        <v>0</v>
      </c>
      <c r="N1124" s="376" t="s">
        <v>4930</v>
      </c>
      <c r="O1124" s="376" t="s">
        <v>4940</v>
      </c>
      <c r="P1124" s="326">
        <f>ROUND(SUMIF('AV-Bewegungsdaten'!B:B,A1124,'AV-Bewegungsdaten'!C:C),3)</f>
        <v>0</v>
      </c>
      <c r="Q1124" s="324">
        <f>ROUND(SUMIF('AV-Bewegungsdaten'!B:B,$A1124,'AV-Bewegungsdaten'!D:D),2)</f>
        <v>0</v>
      </c>
      <c r="T1124" s="327"/>
      <c r="U1124" s="326">
        <f>ROUND(SUMIF('DV-Bewegungsdaten'!B:B,Kategorien!A1124,'DV-Bewegungsdaten'!D:D),3)</f>
        <v>0</v>
      </c>
      <c r="V1124" s="324">
        <f>ROUND(SUMIF('DV-Bewegungsdaten'!B:B,Kategorien!A1124,'DV-Bewegungsdaten'!E:E),3)</f>
        <v>0</v>
      </c>
      <c r="AD1124" s="390">
        <f t="shared" si="217"/>
        <v>11.071000000000002</v>
      </c>
      <c r="AE1124" s="390">
        <f t="shared" si="218"/>
        <v>11.728000000000002</v>
      </c>
      <c r="AF1124" s="390">
        <f t="shared" si="219"/>
        <v>12.947000000000001</v>
      </c>
      <c r="AG1124" s="390">
        <f t="shared" si="220"/>
        <v>12.314000000000002</v>
      </c>
      <c r="AH1124" s="390">
        <f t="shared" si="221"/>
        <v>12.226000000000003</v>
      </c>
      <c r="AI1124" s="390">
        <f t="shared" si="222"/>
        <v>12.758000000000003</v>
      </c>
      <c r="AJ1124" s="390">
        <f t="shared" si="223"/>
        <v>12.041000000000002</v>
      </c>
      <c r="AK1124" s="390">
        <f t="shared" si="224"/>
        <v>12.325000000000001</v>
      </c>
      <c r="AL1124" s="390">
        <f t="shared" si="225"/>
        <v>12.435000000000002</v>
      </c>
      <c r="AM1124" s="390">
        <f t="shared" si="226"/>
        <v>12.316000000000003</v>
      </c>
      <c r="AN1124" s="390">
        <f t="shared" si="227"/>
        <v>11.910000000000002</v>
      </c>
      <c r="AO1124" s="390">
        <f t="shared" si="228"/>
        <v>12.813000000000002</v>
      </c>
    </row>
    <row r="1125" spans="1:41" ht="15" customHeight="1" x14ac:dyDescent="0.25">
      <c r="A1125" s="127" t="s">
        <v>2487</v>
      </c>
      <c r="B1125" s="125" t="s">
        <v>2077</v>
      </c>
      <c r="C1125" s="125" t="s">
        <v>4166</v>
      </c>
      <c r="D1125" s="125" t="s">
        <v>2435</v>
      </c>
      <c r="E1125" s="125" t="s">
        <v>2452</v>
      </c>
      <c r="F1125" s="126">
        <v>11.4</v>
      </c>
      <c r="G1125" s="126">
        <v>11.6</v>
      </c>
      <c r="H1125" s="126">
        <v>9.1199999999999992</v>
      </c>
      <c r="I1125" s="126"/>
      <c r="J1125" s="317"/>
      <c r="K1125" s="323">
        <f>ROUND(SUMIF('VGT-Bewegungsdaten'!B:B,A1125,'VGT-Bewegungsdaten'!C:C),3)</f>
        <v>0</v>
      </c>
      <c r="L1125" s="324">
        <f>ROUND(SUMIF('VGT-Bewegungsdaten'!B:B,$A1125,'VGT-Bewegungsdaten'!D:D),2)</f>
        <v>0</v>
      </c>
      <c r="N1125" s="376" t="s">
        <v>4930</v>
      </c>
      <c r="O1125" s="376" t="s">
        <v>4940</v>
      </c>
      <c r="P1125" s="326">
        <f>ROUND(SUMIF('AV-Bewegungsdaten'!B:B,A1125,'AV-Bewegungsdaten'!C:C),3)</f>
        <v>0</v>
      </c>
      <c r="Q1125" s="324">
        <f>ROUND(SUMIF('AV-Bewegungsdaten'!B:B,$A1125,'AV-Bewegungsdaten'!D:D),2)</f>
        <v>0</v>
      </c>
      <c r="T1125" s="327"/>
      <c r="U1125" s="326">
        <f>ROUND(SUMIF('DV-Bewegungsdaten'!B:B,Kategorien!A1125,'DV-Bewegungsdaten'!D:D),3)</f>
        <v>0</v>
      </c>
      <c r="V1125" s="324">
        <f>ROUND(SUMIF('DV-Bewegungsdaten'!B:B,Kategorien!A1125,'DV-Bewegungsdaten'!E:E),3)</f>
        <v>0</v>
      </c>
      <c r="AD1125" s="390">
        <f t="shared" si="217"/>
        <v>6.6609999999999996</v>
      </c>
      <c r="AE1125" s="390">
        <f t="shared" si="218"/>
        <v>7.3179999999999996</v>
      </c>
      <c r="AF1125" s="390">
        <f t="shared" si="219"/>
        <v>8.536999999999999</v>
      </c>
      <c r="AG1125" s="390">
        <f t="shared" si="220"/>
        <v>7.9039999999999999</v>
      </c>
      <c r="AH1125" s="390">
        <f t="shared" si="221"/>
        <v>7.8159999999999998</v>
      </c>
      <c r="AI1125" s="390">
        <f t="shared" si="222"/>
        <v>8.347999999999999</v>
      </c>
      <c r="AJ1125" s="390">
        <f t="shared" si="223"/>
        <v>7.6310000000000002</v>
      </c>
      <c r="AK1125" s="390">
        <f t="shared" si="224"/>
        <v>7.9149999999999991</v>
      </c>
      <c r="AL1125" s="390">
        <f t="shared" si="225"/>
        <v>8.0249999999999986</v>
      </c>
      <c r="AM1125" s="390">
        <f t="shared" si="226"/>
        <v>7.9059999999999997</v>
      </c>
      <c r="AN1125" s="390">
        <f t="shared" si="227"/>
        <v>7.5</v>
      </c>
      <c r="AO1125" s="390">
        <f t="shared" si="228"/>
        <v>8.4029999999999987</v>
      </c>
    </row>
    <row r="1126" spans="1:41" ht="15" customHeight="1" x14ac:dyDescent="0.25">
      <c r="A1126" s="127" t="s">
        <v>2488</v>
      </c>
      <c r="B1126" s="125" t="s">
        <v>2077</v>
      </c>
      <c r="C1126" s="125" t="s">
        <v>4166</v>
      </c>
      <c r="D1126" s="125" t="s">
        <v>2489</v>
      </c>
      <c r="E1126" s="125" t="s">
        <v>2455</v>
      </c>
      <c r="F1126" s="126">
        <v>13.4</v>
      </c>
      <c r="G1126" s="126">
        <v>13.6</v>
      </c>
      <c r="H1126" s="126">
        <v>10.72</v>
      </c>
      <c r="I1126" s="126"/>
      <c r="J1126" s="317"/>
      <c r="K1126" s="323">
        <f>ROUND(SUMIF('VGT-Bewegungsdaten'!B:B,A1126,'VGT-Bewegungsdaten'!C:C),3)</f>
        <v>0</v>
      </c>
      <c r="L1126" s="324">
        <f>ROUND(SUMIF('VGT-Bewegungsdaten'!B:B,$A1126,'VGT-Bewegungsdaten'!D:D),2)</f>
        <v>0</v>
      </c>
      <c r="N1126" s="376" t="s">
        <v>4930</v>
      </c>
      <c r="O1126" s="376" t="s">
        <v>4940</v>
      </c>
      <c r="P1126" s="326">
        <f>ROUND(SUMIF('AV-Bewegungsdaten'!B:B,A1126,'AV-Bewegungsdaten'!C:C),3)</f>
        <v>0</v>
      </c>
      <c r="Q1126" s="324">
        <f>ROUND(SUMIF('AV-Bewegungsdaten'!B:B,$A1126,'AV-Bewegungsdaten'!D:D),2)</f>
        <v>0</v>
      </c>
      <c r="T1126" s="327"/>
      <c r="U1126" s="326">
        <f>ROUND(SUMIF('DV-Bewegungsdaten'!B:B,Kategorien!A1126,'DV-Bewegungsdaten'!D:D),3)</f>
        <v>0</v>
      </c>
      <c r="V1126" s="324">
        <f>ROUND(SUMIF('DV-Bewegungsdaten'!B:B,Kategorien!A1126,'DV-Bewegungsdaten'!E:E),3)</f>
        <v>0</v>
      </c>
      <c r="AD1126" s="390">
        <f t="shared" si="217"/>
        <v>8.6609999999999996</v>
      </c>
      <c r="AE1126" s="390">
        <f t="shared" si="218"/>
        <v>9.3179999999999996</v>
      </c>
      <c r="AF1126" s="390">
        <f t="shared" si="219"/>
        <v>10.536999999999999</v>
      </c>
      <c r="AG1126" s="390">
        <f t="shared" si="220"/>
        <v>9.9039999999999999</v>
      </c>
      <c r="AH1126" s="390">
        <f t="shared" si="221"/>
        <v>9.8159999999999989</v>
      </c>
      <c r="AI1126" s="390">
        <f t="shared" si="222"/>
        <v>10.347999999999999</v>
      </c>
      <c r="AJ1126" s="390">
        <f t="shared" si="223"/>
        <v>9.6310000000000002</v>
      </c>
      <c r="AK1126" s="390">
        <f t="shared" si="224"/>
        <v>9.9149999999999991</v>
      </c>
      <c r="AL1126" s="390">
        <f t="shared" si="225"/>
        <v>10.024999999999999</v>
      </c>
      <c r="AM1126" s="390">
        <f t="shared" si="226"/>
        <v>9.9059999999999988</v>
      </c>
      <c r="AN1126" s="390">
        <f t="shared" si="227"/>
        <v>9.5</v>
      </c>
      <c r="AO1126" s="390">
        <f t="shared" si="228"/>
        <v>10.402999999999999</v>
      </c>
    </row>
    <row r="1127" spans="1:41" ht="15" customHeight="1" x14ac:dyDescent="0.25">
      <c r="A1127" s="127" t="s">
        <v>566</v>
      </c>
      <c r="B1127" s="125" t="s">
        <v>2077</v>
      </c>
      <c r="C1127" s="125" t="s">
        <v>4166</v>
      </c>
      <c r="D1127" s="125" t="s">
        <v>567</v>
      </c>
      <c r="E1127" s="125" t="s">
        <v>1541</v>
      </c>
      <c r="F1127" s="126">
        <v>14.4</v>
      </c>
      <c r="G1127" s="126">
        <v>14.6</v>
      </c>
      <c r="H1127" s="126">
        <v>11.52</v>
      </c>
      <c r="I1127" s="126"/>
      <c r="J1127" s="317"/>
      <c r="K1127" s="323">
        <f>ROUND(SUMIF('VGT-Bewegungsdaten'!B:B,A1127,'VGT-Bewegungsdaten'!C:C),3)</f>
        <v>0</v>
      </c>
      <c r="L1127" s="324">
        <f>ROUND(SUMIF('VGT-Bewegungsdaten'!B:B,$A1127,'VGT-Bewegungsdaten'!D:D),2)</f>
        <v>0</v>
      </c>
      <c r="N1127" s="376" t="s">
        <v>4930</v>
      </c>
      <c r="O1127" s="376" t="s">
        <v>4940</v>
      </c>
      <c r="P1127" s="326">
        <f>ROUND(SUMIF('AV-Bewegungsdaten'!B:B,A1127,'AV-Bewegungsdaten'!C:C),3)</f>
        <v>0</v>
      </c>
      <c r="Q1127" s="324">
        <f>ROUND(SUMIF('AV-Bewegungsdaten'!B:B,$A1127,'AV-Bewegungsdaten'!D:D),2)</f>
        <v>0</v>
      </c>
      <c r="T1127" s="327"/>
      <c r="U1127" s="326">
        <f>ROUND(SUMIF('DV-Bewegungsdaten'!B:B,Kategorien!A1127,'DV-Bewegungsdaten'!D:D),3)</f>
        <v>0</v>
      </c>
      <c r="V1127" s="324">
        <f>ROUND(SUMIF('DV-Bewegungsdaten'!B:B,Kategorien!A1127,'DV-Bewegungsdaten'!E:E),3)</f>
        <v>0</v>
      </c>
      <c r="AD1127" s="390">
        <f t="shared" si="217"/>
        <v>9.6609999999999996</v>
      </c>
      <c r="AE1127" s="390">
        <f t="shared" si="218"/>
        <v>10.318</v>
      </c>
      <c r="AF1127" s="390">
        <f t="shared" si="219"/>
        <v>11.536999999999999</v>
      </c>
      <c r="AG1127" s="390">
        <f t="shared" si="220"/>
        <v>10.904</v>
      </c>
      <c r="AH1127" s="390">
        <f t="shared" si="221"/>
        <v>10.815999999999999</v>
      </c>
      <c r="AI1127" s="390">
        <f t="shared" si="222"/>
        <v>11.347999999999999</v>
      </c>
      <c r="AJ1127" s="390">
        <f t="shared" si="223"/>
        <v>10.631</v>
      </c>
      <c r="AK1127" s="390">
        <f t="shared" si="224"/>
        <v>10.914999999999999</v>
      </c>
      <c r="AL1127" s="390">
        <f t="shared" si="225"/>
        <v>11.024999999999999</v>
      </c>
      <c r="AM1127" s="390">
        <f t="shared" si="226"/>
        <v>10.905999999999999</v>
      </c>
      <c r="AN1127" s="390">
        <f t="shared" si="227"/>
        <v>10.5</v>
      </c>
      <c r="AO1127" s="390">
        <f t="shared" si="228"/>
        <v>11.402999999999999</v>
      </c>
    </row>
    <row r="1128" spans="1:41" ht="15" customHeight="1" x14ac:dyDescent="0.25">
      <c r="A1128" s="127" t="s">
        <v>2745</v>
      </c>
      <c r="B1128" s="125" t="s">
        <v>2077</v>
      </c>
      <c r="C1128" s="125" t="s">
        <v>4166</v>
      </c>
      <c r="D1128" s="125" t="s">
        <v>2746</v>
      </c>
      <c r="E1128" s="125" t="s">
        <v>2545</v>
      </c>
      <c r="F1128" s="126">
        <v>14.370000000000001</v>
      </c>
      <c r="G1128" s="126">
        <v>14.57</v>
      </c>
      <c r="H1128" s="126">
        <v>11.5</v>
      </c>
      <c r="I1128" s="126"/>
      <c r="J1128" s="317"/>
      <c r="K1128" s="323">
        <f>ROUND(SUMIF('VGT-Bewegungsdaten'!B:B,A1128,'VGT-Bewegungsdaten'!C:C),3)</f>
        <v>0</v>
      </c>
      <c r="L1128" s="324">
        <f>ROUND(SUMIF('VGT-Bewegungsdaten'!B:B,$A1128,'VGT-Bewegungsdaten'!D:D),2)</f>
        <v>0</v>
      </c>
      <c r="N1128" s="376" t="s">
        <v>4930</v>
      </c>
      <c r="O1128" s="376" t="s">
        <v>4940</v>
      </c>
      <c r="P1128" s="326">
        <f>ROUND(SUMIF('AV-Bewegungsdaten'!B:B,A1128,'AV-Bewegungsdaten'!C:C),3)</f>
        <v>0</v>
      </c>
      <c r="Q1128" s="324">
        <f>ROUND(SUMIF('AV-Bewegungsdaten'!B:B,$A1128,'AV-Bewegungsdaten'!D:D),2)</f>
        <v>0</v>
      </c>
      <c r="T1128" s="327"/>
      <c r="U1128" s="326">
        <f>ROUND(SUMIF('DV-Bewegungsdaten'!B:B,Kategorien!A1128,'DV-Bewegungsdaten'!D:D),3)</f>
        <v>0</v>
      </c>
      <c r="V1128" s="324">
        <f>ROUND(SUMIF('DV-Bewegungsdaten'!B:B,Kategorien!A1128,'DV-Bewegungsdaten'!E:E),3)</f>
        <v>0</v>
      </c>
      <c r="AD1128" s="390">
        <f t="shared" si="217"/>
        <v>9.6310000000000002</v>
      </c>
      <c r="AE1128" s="390">
        <f t="shared" si="218"/>
        <v>10.288</v>
      </c>
      <c r="AF1128" s="390">
        <f t="shared" si="219"/>
        <v>11.507</v>
      </c>
      <c r="AG1128" s="390">
        <f t="shared" si="220"/>
        <v>10.874000000000001</v>
      </c>
      <c r="AH1128" s="390">
        <f t="shared" si="221"/>
        <v>10.786000000000001</v>
      </c>
      <c r="AI1128" s="390">
        <f t="shared" si="222"/>
        <v>11.318000000000001</v>
      </c>
      <c r="AJ1128" s="390">
        <f t="shared" si="223"/>
        <v>10.601000000000001</v>
      </c>
      <c r="AK1128" s="390">
        <f t="shared" si="224"/>
        <v>10.885</v>
      </c>
      <c r="AL1128" s="390">
        <f t="shared" si="225"/>
        <v>10.995000000000001</v>
      </c>
      <c r="AM1128" s="390">
        <f t="shared" si="226"/>
        <v>10.876000000000001</v>
      </c>
      <c r="AN1128" s="390">
        <f t="shared" si="227"/>
        <v>10.47</v>
      </c>
      <c r="AO1128" s="390">
        <f t="shared" si="228"/>
        <v>11.373000000000001</v>
      </c>
    </row>
    <row r="1129" spans="1:41" ht="15" customHeight="1" x14ac:dyDescent="0.25">
      <c r="A1129" s="127" t="s">
        <v>3489</v>
      </c>
      <c r="B1129" s="125" t="s">
        <v>2077</v>
      </c>
      <c r="C1129" s="125" t="s">
        <v>4166</v>
      </c>
      <c r="D1129" s="125" t="s">
        <v>3490</v>
      </c>
      <c r="E1129" s="125" t="s">
        <v>3289</v>
      </c>
      <c r="F1129" s="126">
        <v>14.34</v>
      </c>
      <c r="G1129" s="126">
        <v>14.54</v>
      </c>
      <c r="H1129" s="126">
        <v>11.47</v>
      </c>
      <c r="I1129" s="126"/>
      <c r="J1129" s="317"/>
      <c r="K1129" s="323">
        <f>ROUND(SUMIF('VGT-Bewegungsdaten'!B:B,A1129,'VGT-Bewegungsdaten'!C:C),3)</f>
        <v>0</v>
      </c>
      <c r="L1129" s="324">
        <f>ROUND(SUMIF('VGT-Bewegungsdaten'!B:B,$A1129,'VGT-Bewegungsdaten'!D:D),2)</f>
        <v>0</v>
      </c>
      <c r="N1129" s="376" t="s">
        <v>4930</v>
      </c>
      <c r="O1129" s="376" t="s">
        <v>4940</v>
      </c>
      <c r="P1129" s="326">
        <f>ROUND(SUMIF('AV-Bewegungsdaten'!B:B,A1129,'AV-Bewegungsdaten'!C:C),3)</f>
        <v>0</v>
      </c>
      <c r="Q1129" s="324">
        <f>ROUND(SUMIF('AV-Bewegungsdaten'!B:B,$A1129,'AV-Bewegungsdaten'!D:D),2)</f>
        <v>0</v>
      </c>
      <c r="T1129" s="327"/>
      <c r="U1129" s="326">
        <f>ROUND(SUMIF('DV-Bewegungsdaten'!B:B,Kategorien!A1129,'DV-Bewegungsdaten'!D:D),3)</f>
        <v>0</v>
      </c>
      <c r="V1129" s="324">
        <f>ROUND(SUMIF('DV-Bewegungsdaten'!B:B,Kategorien!A1129,'DV-Bewegungsdaten'!E:E),3)</f>
        <v>0</v>
      </c>
      <c r="AD1129" s="390">
        <f t="shared" si="217"/>
        <v>9.6009999999999991</v>
      </c>
      <c r="AE1129" s="390">
        <f t="shared" si="218"/>
        <v>10.257999999999999</v>
      </c>
      <c r="AF1129" s="390">
        <f t="shared" si="219"/>
        <v>11.476999999999999</v>
      </c>
      <c r="AG1129" s="390">
        <f t="shared" si="220"/>
        <v>10.843999999999999</v>
      </c>
      <c r="AH1129" s="390">
        <f t="shared" si="221"/>
        <v>10.756</v>
      </c>
      <c r="AI1129" s="390">
        <f t="shared" si="222"/>
        <v>11.288</v>
      </c>
      <c r="AJ1129" s="390">
        <f t="shared" si="223"/>
        <v>10.571</v>
      </c>
      <c r="AK1129" s="390">
        <f t="shared" si="224"/>
        <v>10.854999999999999</v>
      </c>
      <c r="AL1129" s="390">
        <f t="shared" si="225"/>
        <v>10.965</v>
      </c>
      <c r="AM1129" s="390">
        <f t="shared" si="226"/>
        <v>10.846</v>
      </c>
      <c r="AN1129" s="390">
        <f t="shared" si="227"/>
        <v>10.44</v>
      </c>
      <c r="AO1129" s="390">
        <f t="shared" si="228"/>
        <v>11.343</v>
      </c>
    </row>
    <row r="1130" spans="1:41" ht="15" customHeight="1" x14ac:dyDescent="0.25">
      <c r="A1130" s="127" t="s">
        <v>4252</v>
      </c>
      <c r="B1130" s="125" t="s">
        <v>2077</v>
      </c>
      <c r="C1130" s="125" t="s">
        <v>4166</v>
      </c>
      <c r="D1130" s="125" t="s">
        <v>4253</v>
      </c>
      <c r="E1130" s="125" t="s">
        <v>4051</v>
      </c>
      <c r="F1130" s="126">
        <v>14.31</v>
      </c>
      <c r="G1130" s="126">
        <v>14.51</v>
      </c>
      <c r="H1130" s="126">
        <v>11.45</v>
      </c>
      <c r="I1130" s="126"/>
      <c r="J1130" s="317"/>
      <c r="K1130" s="323">
        <f>ROUND(SUMIF('VGT-Bewegungsdaten'!B:B,A1130,'VGT-Bewegungsdaten'!C:C),3)</f>
        <v>0</v>
      </c>
      <c r="L1130" s="324">
        <f>ROUND(SUMIF('VGT-Bewegungsdaten'!B:B,$A1130,'VGT-Bewegungsdaten'!D:D),2)</f>
        <v>0</v>
      </c>
      <c r="N1130" s="376" t="s">
        <v>4930</v>
      </c>
      <c r="O1130" s="376" t="s">
        <v>4940</v>
      </c>
      <c r="P1130" s="326">
        <f>ROUND(SUMIF('AV-Bewegungsdaten'!B:B,A1130,'AV-Bewegungsdaten'!C:C),3)</f>
        <v>0</v>
      </c>
      <c r="Q1130" s="324">
        <f>ROUND(SUMIF('AV-Bewegungsdaten'!B:B,$A1130,'AV-Bewegungsdaten'!D:D),2)</f>
        <v>0</v>
      </c>
      <c r="T1130" s="327"/>
      <c r="U1130" s="326">
        <f>ROUND(SUMIF('DV-Bewegungsdaten'!B:B,Kategorien!A1130,'DV-Bewegungsdaten'!D:D),3)</f>
        <v>0</v>
      </c>
      <c r="V1130" s="324">
        <f>ROUND(SUMIF('DV-Bewegungsdaten'!B:B,Kategorien!A1130,'DV-Bewegungsdaten'!E:E),3)</f>
        <v>0</v>
      </c>
      <c r="AD1130" s="390">
        <f t="shared" si="217"/>
        <v>9.5709999999999997</v>
      </c>
      <c r="AE1130" s="390">
        <f t="shared" si="218"/>
        <v>10.228</v>
      </c>
      <c r="AF1130" s="390">
        <f t="shared" si="219"/>
        <v>11.446999999999999</v>
      </c>
      <c r="AG1130" s="390">
        <f t="shared" si="220"/>
        <v>10.814</v>
      </c>
      <c r="AH1130" s="390">
        <f t="shared" si="221"/>
        <v>10.725999999999999</v>
      </c>
      <c r="AI1130" s="390">
        <f t="shared" si="222"/>
        <v>11.257999999999999</v>
      </c>
      <c r="AJ1130" s="390">
        <f t="shared" si="223"/>
        <v>10.541</v>
      </c>
      <c r="AK1130" s="390">
        <f t="shared" si="224"/>
        <v>10.824999999999999</v>
      </c>
      <c r="AL1130" s="390">
        <f t="shared" si="225"/>
        <v>10.934999999999999</v>
      </c>
      <c r="AM1130" s="390">
        <f t="shared" si="226"/>
        <v>10.815999999999999</v>
      </c>
      <c r="AN1130" s="390">
        <f t="shared" si="227"/>
        <v>10.41</v>
      </c>
      <c r="AO1130" s="390">
        <f t="shared" si="228"/>
        <v>11.312999999999999</v>
      </c>
    </row>
    <row r="1131" spans="1:41" ht="15" customHeight="1" x14ac:dyDescent="0.25">
      <c r="A1131" s="127" t="s">
        <v>2490</v>
      </c>
      <c r="B1131" s="125" t="s">
        <v>2077</v>
      </c>
      <c r="C1131" s="125" t="s">
        <v>4166</v>
      </c>
      <c r="D1131" s="125" t="s">
        <v>2491</v>
      </c>
      <c r="E1131" s="125" t="s">
        <v>2452</v>
      </c>
      <c r="F1131" s="126">
        <v>10.9</v>
      </c>
      <c r="G1131" s="126">
        <v>11.1</v>
      </c>
      <c r="H1131" s="126">
        <v>8.7200000000000006</v>
      </c>
      <c r="I1131" s="126"/>
      <c r="J1131" s="317"/>
      <c r="K1131" s="323">
        <f>ROUND(SUMIF('VGT-Bewegungsdaten'!B:B,A1131,'VGT-Bewegungsdaten'!C:C),3)</f>
        <v>0</v>
      </c>
      <c r="L1131" s="324">
        <f>ROUND(SUMIF('VGT-Bewegungsdaten'!B:B,$A1131,'VGT-Bewegungsdaten'!D:D),2)</f>
        <v>0</v>
      </c>
      <c r="N1131" s="376" t="s">
        <v>4930</v>
      </c>
      <c r="O1131" s="376" t="s">
        <v>4940</v>
      </c>
      <c r="P1131" s="326">
        <f>ROUND(SUMIF('AV-Bewegungsdaten'!B:B,A1131,'AV-Bewegungsdaten'!C:C),3)</f>
        <v>0</v>
      </c>
      <c r="Q1131" s="324">
        <f>ROUND(SUMIF('AV-Bewegungsdaten'!B:B,$A1131,'AV-Bewegungsdaten'!D:D),2)</f>
        <v>0</v>
      </c>
      <c r="T1131" s="327"/>
      <c r="U1131" s="326">
        <f>ROUND(SUMIF('DV-Bewegungsdaten'!B:B,Kategorien!A1131,'DV-Bewegungsdaten'!D:D),3)</f>
        <v>0</v>
      </c>
      <c r="V1131" s="324">
        <f>ROUND(SUMIF('DV-Bewegungsdaten'!B:B,Kategorien!A1131,'DV-Bewegungsdaten'!E:E),3)</f>
        <v>0</v>
      </c>
      <c r="AD1131" s="390">
        <f t="shared" si="217"/>
        <v>6.1609999999999996</v>
      </c>
      <c r="AE1131" s="390">
        <f t="shared" si="218"/>
        <v>6.8179999999999996</v>
      </c>
      <c r="AF1131" s="390">
        <f t="shared" si="219"/>
        <v>8.036999999999999</v>
      </c>
      <c r="AG1131" s="390">
        <f t="shared" si="220"/>
        <v>7.4039999999999999</v>
      </c>
      <c r="AH1131" s="390">
        <f t="shared" si="221"/>
        <v>7.3159999999999998</v>
      </c>
      <c r="AI1131" s="390">
        <f t="shared" si="222"/>
        <v>7.8479999999999999</v>
      </c>
      <c r="AJ1131" s="390">
        <f t="shared" si="223"/>
        <v>7.1310000000000002</v>
      </c>
      <c r="AK1131" s="390">
        <f t="shared" si="224"/>
        <v>7.4149999999999991</v>
      </c>
      <c r="AL1131" s="390">
        <f t="shared" si="225"/>
        <v>7.5249999999999995</v>
      </c>
      <c r="AM1131" s="390">
        <f t="shared" si="226"/>
        <v>7.4059999999999997</v>
      </c>
      <c r="AN1131" s="390">
        <f t="shared" si="227"/>
        <v>7</v>
      </c>
      <c r="AO1131" s="390">
        <f t="shared" si="228"/>
        <v>7.9029999999999996</v>
      </c>
    </row>
    <row r="1132" spans="1:41" ht="15" customHeight="1" x14ac:dyDescent="0.25">
      <c r="A1132" s="127" t="s">
        <v>2492</v>
      </c>
      <c r="B1132" s="125" t="s">
        <v>2077</v>
      </c>
      <c r="C1132" s="125" t="s">
        <v>4166</v>
      </c>
      <c r="D1132" s="125" t="s">
        <v>2493</v>
      </c>
      <c r="E1132" s="125" t="s">
        <v>2455</v>
      </c>
      <c r="F1132" s="126">
        <v>12.9</v>
      </c>
      <c r="G1132" s="126">
        <v>13.1</v>
      </c>
      <c r="H1132" s="126">
        <v>10.32</v>
      </c>
      <c r="I1132" s="126"/>
      <c r="J1132" s="317"/>
      <c r="K1132" s="323">
        <f>ROUND(SUMIF('VGT-Bewegungsdaten'!B:B,A1132,'VGT-Bewegungsdaten'!C:C),3)</f>
        <v>0</v>
      </c>
      <c r="L1132" s="324">
        <f>ROUND(SUMIF('VGT-Bewegungsdaten'!B:B,$A1132,'VGT-Bewegungsdaten'!D:D),2)</f>
        <v>0</v>
      </c>
      <c r="N1132" s="376" t="s">
        <v>4930</v>
      </c>
      <c r="O1132" s="376" t="s">
        <v>4940</v>
      </c>
      <c r="P1132" s="326">
        <f>ROUND(SUMIF('AV-Bewegungsdaten'!B:B,A1132,'AV-Bewegungsdaten'!C:C),3)</f>
        <v>0</v>
      </c>
      <c r="Q1132" s="324">
        <f>ROUND(SUMIF('AV-Bewegungsdaten'!B:B,$A1132,'AV-Bewegungsdaten'!D:D),2)</f>
        <v>0</v>
      </c>
      <c r="T1132" s="327"/>
      <c r="U1132" s="326">
        <f>ROUND(SUMIF('DV-Bewegungsdaten'!B:B,Kategorien!A1132,'DV-Bewegungsdaten'!D:D),3)</f>
        <v>0</v>
      </c>
      <c r="V1132" s="324">
        <f>ROUND(SUMIF('DV-Bewegungsdaten'!B:B,Kategorien!A1132,'DV-Bewegungsdaten'!E:E),3)</f>
        <v>0</v>
      </c>
      <c r="AD1132" s="390">
        <f t="shared" si="217"/>
        <v>8.1609999999999996</v>
      </c>
      <c r="AE1132" s="390">
        <f t="shared" si="218"/>
        <v>8.8179999999999996</v>
      </c>
      <c r="AF1132" s="390">
        <f t="shared" si="219"/>
        <v>10.036999999999999</v>
      </c>
      <c r="AG1132" s="390">
        <f t="shared" si="220"/>
        <v>9.4039999999999999</v>
      </c>
      <c r="AH1132" s="390">
        <f t="shared" si="221"/>
        <v>9.3159999999999989</v>
      </c>
      <c r="AI1132" s="390">
        <f t="shared" si="222"/>
        <v>9.847999999999999</v>
      </c>
      <c r="AJ1132" s="390">
        <f t="shared" si="223"/>
        <v>9.1310000000000002</v>
      </c>
      <c r="AK1132" s="390">
        <f t="shared" si="224"/>
        <v>9.4149999999999991</v>
      </c>
      <c r="AL1132" s="390">
        <f t="shared" si="225"/>
        <v>9.5249999999999986</v>
      </c>
      <c r="AM1132" s="390">
        <f t="shared" si="226"/>
        <v>9.4059999999999988</v>
      </c>
      <c r="AN1132" s="390">
        <f t="shared" si="227"/>
        <v>9</v>
      </c>
      <c r="AO1132" s="390">
        <f t="shared" si="228"/>
        <v>9.9029999999999987</v>
      </c>
    </row>
    <row r="1133" spans="1:41" ht="15" customHeight="1" x14ac:dyDescent="0.25">
      <c r="A1133" s="127" t="s">
        <v>568</v>
      </c>
      <c r="B1133" s="125" t="s">
        <v>2077</v>
      </c>
      <c r="C1133" s="125" t="s">
        <v>4166</v>
      </c>
      <c r="D1133" s="125" t="s">
        <v>569</v>
      </c>
      <c r="E1133" s="125" t="s">
        <v>1541</v>
      </c>
      <c r="F1133" s="126">
        <v>13.9</v>
      </c>
      <c r="G1133" s="126">
        <v>14.1</v>
      </c>
      <c r="H1133" s="126">
        <v>11.12</v>
      </c>
      <c r="I1133" s="126"/>
      <c r="J1133" s="317"/>
      <c r="K1133" s="323">
        <f>ROUND(SUMIF('VGT-Bewegungsdaten'!B:B,A1133,'VGT-Bewegungsdaten'!C:C),3)</f>
        <v>0</v>
      </c>
      <c r="L1133" s="324">
        <f>ROUND(SUMIF('VGT-Bewegungsdaten'!B:B,$A1133,'VGT-Bewegungsdaten'!D:D),2)</f>
        <v>0</v>
      </c>
      <c r="N1133" s="376" t="s">
        <v>4930</v>
      </c>
      <c r="O1133" s="376" t="s">
        <v>4940</v>
      </c>
      <c r="P1133" s="326">
        <f>ROUND(SUMIF('AV-Bewegungsdaten'!B:B,A1133,'AV-Bewegungsdaten'!C:C),3)</f>
        <v>0</v>
      </c>
      <c r="Q1133" s="324">
        <f>ROUND(SUMIF('AV-Bewegungsdaten'!B:B,$A1133,'AV-Bewegungsdaten'!D:D),2)</f>
        <v>0</v>
      </c>
      <c r="T1133" s="327"/>
      <c r="U1133" s="326">
        <f>ROUND(SUMIF('DV-Bewegungsdaten'!B:B,Kategorien!A1133,'DV-Bewegungsdaten'!D:D),3)</f>
        <v>0</v>
      </c>
      <c r="V1133" s="324">
        <f>ROUND(SUMIF('DV-Bewegungsdaten'!B:B,Kategorien!A1133,'DV-Bewegungsdaten'!E:E),3)</f>
        <v>0</v>
      </c>
      <c r="AD1133" s="390">
        <f t="shared" si="217"/>
        <v>9.1609999999999996</v>
      </c>
      <c r="AE1133" s="390">
        <f t="shared" si="218"/>
        <v>9.8179999999999996</v>
      </c>
      <c r="AF1133" s="390">
        <f t="shared" si="219"/>
        <v>11.036999999999999</v>
      </c>
      <c r="AG1133" s="390">
        <f t="shared" si="220"/>
        <v>10.404</v>
      </c>
      <c r="AH1133" s="390">
        <f t="shared" si="221"/>
        <v>10.315999999999999</v>
      </c>
      <c r="AI1133" s="390">
        <f t="shared" si="222"/>
        <v>10.847999999999999</v>
      </c>
      <c r="AJ1133" s="390">
        <f t="shared" si="223"/>
        <v>10.131</v>
      </c>
      <c r="AK1133" s="390">
        <f t="shared" si="224"/>
        <v>10.414999999999999</v>
      </c>
      <c r="AL1133" s="390">
        <f t="shared" si="225"/>
        <v>10.524999999999999</v>
      </c>
      <c r="AM1133" s="390">
        <f t="shared" si="226"/>
        <v>10.405999999999999</v>
      </c>
      <c r="AN1133" s="390">
        <f t="shared" si="227"/>
        <v>10</v>
      </c>
      <c r="AO1133" s="390">
        <f t="shared" si="228"/>
        <v>10.902999999999999</v>
      </c>
    </row>
    <row r="1134" spans="1:41" ht="15" customHeight="1" x14ac:dyDescent="0.25">
      <c r="A1134" s="127" t="s">
        <v>2747</v>
      </c>
      <c r="B1134" s="125" t="s">
        <v>2077</v>
      </c>
      <c r="C1134" s="125" t="s">
        <v>4166</v>
      </c>
      <c r="D1134" s="125" t="s">
        <v>2748</v>
      </c>
      <c r="E1134" s="125" t="s">
        <v>2545</v>
      </c>
      <c r="F1134" s="126">
        <v>13.870000000000001</v>
      </c>
      <c r="G1134" s="126">
        <v>14.07</v>
      </c>
      <c r="H1134" s="126">
        <v>11.1</v>
      </c>
      <c r="I1134" s="126"/>
      <c r="J1134" s="317"/>
      <c r="K1134" s="323">
        <f>ROUND(SUMIF('VGT-Bewegungsdaten'!B:B,A1134,'VGT-Bewegungsdaten'!C:C),3)</f>
        <v>0</v>
      </c>
      <c r="L1134" s="324">
        <f>ROUND(SUMIF('VGT-Bewegungsdaten'!B:B,$A1134,'VGT-Bewegungsdaten'!D:D),2)</f>
        <v>0</v>
      </c>
      <c r="N1134" s="376" t="s">
        <v>4930</v>
      </c>
      <c r="O1134" s="376" t="s">
        <v>4940</v>
      </c>
      <c r="P1134" s="326">
        <f>ROUND(SUMIF('AV-Bewegungsdaten'!B:B,A1134,'AV-Bewegungsdaten'!C:C),3)</f>
        <v>0</v>
      </c>
      <c r="Q1134" s="324">
        <f>ROUND(SUMIF('AV-Bewegungsdaten'!B:B,$A1134,'AV-Bewegungsdaten'!D:D),2)</f>
        <v>0</v>
      </c>
      <c r="T1134" s="327"/>
      <c r="U1134" s="326">
        <f>ROUND(SUMIF('DV-Bewegungsdaten'!B:B,Kategorien!A1134,'DV-Bewegungsdaten'!D:D),3)</f>
        <v>0</v>
      </c>
      <c r="V1134" s="324">
        <f>ROUND(SUMIF('DV-Bewegungsdaten'!B:B,Kategorien!A1134,'DV-Bewegungsdaten'!E:E),3)</f>
        <v>0</v>
      </c>
      <c r="AD1134" s="390">
        <f t="shared" si="217"/>
        <v>9.1310000000000002</v>
      </c>
      <c r="AE1134" s="390">
        <f t="shared" si="218"/>
        <v>9.7880000000000003</v>
      </c>
      <c r="AF1134" s="390">
        <f t="shared" si="219"/>
        <v>11.007</v>
      </c>
      <c r="AG1134" s="390">
        <f t="shared" si="220"/>
        <v>10.374000000000001</v>
      </c>
      <c r="AH1134" s="390">
        <f t="shared" si="221"/>
        <v>10.286000000000001</v>
      </c>
      <c r="AI1134" s="390">
        <f t="shared" si="222"/>
        <v>10.818000000000001</v>
      </c>
      <c r="AJ1134" s="390">
        <f t="shared" si="223"/>
        <v>10.101000000000001</v>
      </c>
      <c r="AK1134" s="390">
        <f t="shared" si="224"/>
        <v>10.385</v>
      </c>
      <c r="AL1134" s="390">
        <f t="shared" si="225"/>
        <v>10.495000000000001</v>
      </c>
      <c r="AM1134" s="390">
        <f t="shared" si="226"/>
        <v>10.376000000000001</v>
      </c>
      <c r="AN1134" s="390">
        <f t="shared" si="227"/>
        <v>9.9700000000000006</v>
      </c>
      <c r="AO1134" s="390">
        <f t="shared" si="228"/>
        <v>10.873000000000001</v>
      </c>
    </row>
    <row r="1135" spans="1:41" ht="15" customHeight="1" x14ac:dyDescent="0.25">
      <c r="A1135" s="127" t="s">
        <v>3491</v>
      </c>
      <c r="B1135" s="125" t="s">
        <v>2077</v>
      </c>
      <c r="C1135" s="125" t="s">
        <v>4166</v>
      </c>
      <c r="D1135" s="125" t="s">
        <v>3492</v>
      </c>
      <c r="E1135" s="125" t="s">
        <v>3289</v>
      </c>
      <c r="F1135" s="126">
        <v>13.84</v>
      </c>
      <c r="G1135" s="126">
        <v>14.04</v>
      </c>
      <c r="H1135" s="126">
        <v>11.07</v>
      </c>
      <c r="I1135" s="126"/>
      <c r="J1135" s="317"/>
      <c r="K1135" s="323">
        <f>ROUND(SUMIF('VGT-Bewegungsdaten'!B:B,A1135,'VGT-Bewegungsdaten'!C:C),3)</f>
        <v>0</v>
      </c>
      <c r="L1135" s="324">
        <f>ROUND(SUMIF('VGT-Bewegungsdaten'!B:B,$A1135,'VGT-Bewegungsdaten'!D:D),2)</f>
        <v>0</v>
      </c>
      <c r="N1135" s="376" t="s">
        <v>4930</v>
      </c>
      <c r="O1135" s="376" t="s">
        <v>4940</v>
      </c>
      <c r="P1135" s="326">
        <f>ROUND(SUMIF('AV-Bewegungsdaten'!B:B,A1135,'AV-Bewegungsdaten'!C:C),3)</f>
        <v>0</v>
      </c>
      <c r="Q1135" s="324">
        <f>ROUND(SUMIF('AV-Bewegungsdaten'!B:B,$A1135,'AV-Bewegungsdaten'!D:D),2)</f>
        <v>0</v>
      </c>
      <c r="T1135" s="327"/>
      <c r="U1135" s="326">
        <f>ROUND(SUMIF('DV-Bewegungsdaten'!B:B,Kategorien!A1135,'DV-Bewegungsdaten'!D:D),3)</f>
        <v>0</v>
      </c>
      <c r="V1135" s="324">
        <f>ROUND(SUMIF('DV-Bewegungsdaten'!B:B,Kategorien!A1135,'DV-Bewegungsdaten'!E:E),3)</f>
        <v>0</v>
      </c>
      <c r="AD1135" s="390">
        <f t="shared" si="217"/>
        <v>9.1009999999999991</v>
      </c>
      <c r="AE1135" s="390">
        <f t="shared" si="218"/>
        <v>9.7579999999999991</v>
      </c>
      <c r="AF1135" s="390">
        <f t="shared" si="219"/>
        <v>10.976999999999999</v>
      </c>
      <c r="AG1135" s="390">
        <f t="shared" si="220"/>
        <v>10.343999999999999</v>
      </c>
      <c r="AH1135" s="390">
        <f t="shared" si="221"/>
        <v>10.256</v>
      </c>
      <c r="AI1135" s="390">
        <f t="shared" si="222"/>
        <v>10.788</v>
      </c>
      <c r="AJ1135" s="390">
        <f t="shared" si="223"/>
        <v>10.071</v>
      </c>
      <c r="AK1135" s="390">
        <f t="shared" si="224"/>
        <v>10.354999999999999</v>
      </c>
      <c r="AL1135" s="390">
        <f t="shared" si="225"/>
        <v>10.465</v>
      </c>
      <c r="AM1135" s="390">
        <f t="shared" si="226"/>
        <v>10.346</v>
      </c>
      <c r="AN1135" s="390">
        <f t="shared" si="227"/>
        <v>9.94</v>
      </c>
      <c r="AO1135" s="390">
        <f t="shared" si="228"/>
        <v>10.843</v>
      </c>
    </row>
    <row r="1136" spans="1:41" ht="15" customHeight="1" x14ac:dyDescent="0.25">
      <c r="A1136" s="127" t="s">
        <v>4254</v>
      </c>
      <c r="B1136" s="125" t="s">
        <v>2077</v>
      </c>
      <c r="C1136" s="125" t="s">
        <v>4166</v>
      </c>
      <c r="D1136" s="125" t="s">
        <v>4255</v>
      </c>
      <c r="E1136" s="125" t="s">
        <v>4051</v>
      </c>
      <c r="F1136" s="126">
        <v>13.81</v>
      </c>
      <c r="G1136" s="126">
        <v>14.01</v>
      </c>
      <c r="H1136" s="126">
        <v>11.05</v>
      </c>
      <c r="I1136" s="126"/>
      <c r="J1136" s="317"/>
      <c r="K1136" s="323">
        <f>ROUND(SUMIF('VGT-Bewegungsdaten'!B:B,A1136,'VGT-Bewegungsdaten'!C:C),3)</f>
        <v>0</v>
      </c>
      <c r="L1136" s="324">
        <f>ROUND(SUMIF('VGT-Bewegungsdaten'!B:B,$A1136,'VGT-Bewegungsdaten'!D:D),2)</f>
        <v>0</v>
      </c>
      <c r="N1136" s="376" t="s">
        <v>4930</v>
      </c>
      <c r="O1136" s="376" t="s">
        <v>4940</v>
      </c>
      <c r="P1136" s="326">
        <f>ROUND(SUMIF('AV-Bewegungsdaten'!B:B,A1136,'AV-Bewegungsdaten'!C:C),3)</f>
        <v>0</v>
      </c>
      <c r="Q1136" s="324">
        <f>ROUND(SUMIF('AV-Bewegungsdaten'!B:B,$A1136,'AV-Bewegungsdaten'!D:D),2)</f>
        <v>0</v>
      </c>
      <c r="T1136" s="327"/>
      <c r="U1136" s="326">
        <f>ROUND(SUMIF('DV-Bewegungsdaten'!B:B,Kategorien!A1136,'DV-Bewegungsdaten'!D:D),3)</f>
        <v>0</v>
      </c>
      <c r="V1136" s="324">
        <f>ROUND(SUMIF('DV-Bewegungsdaten'!B:B,Kategorien!A1136,'DV-Bewegungsdaten'!E:E),3)</f>
        <v>0</v>
      </c>
      <c r="AD1136" s="390">
        <f t="shared" si="217"/>
        <v>9.0709999999999997</v>
      </c>
      <c r="AE1136" s="390">
        <f t="shared" si="218"/>
        <v>9.7279999999999998</v>
      </c>
      <c r="AF1136" s="390">
        <f t="shared" si="219"/>
        <v>10.946999999999999</v>
      </c>
      <c r="AG1136" s="390">
        <f t="shared" si="220"/>
        <v>10.314</v>
      </c>
      <c r="AH1136" s="390">
        <f t="shared" si="221"/>
        <v>10.225999999999999</v>
      </c>
      <c r="AI1136" s="390">
        <f t="shared" si="222"/>
        <v>10.757999999999999</v>
      </c>
      <c r="AJ1136" s="390">
        <f t="shared" si="223"/>
        <v>10.041</v>
      </c>
      <c r="AK1136" s="390">
        <f t="shared" si="224"/>
        <v>10.324999999999999</v>
      </c>
      <c r="AL1136" s="390">
        <f t="shared" si="225"/>
        <v>10.434999999999999</v>
      </c>
      <c r="AM1136" s="390">
        <f t="shared" si="226"/>
        <v>10.315999999999999</v>
      </c>
      <c r="AN1136" s="390">
        <f t="shared" si="227"/>
        <v>9.91</v>
      </c>
      <c r="AO1136" s="390">
        <f t="shared" si="228"/>
        <v>10.812999999999999</v>
      </c>
    </row>
    <row r="1137" spans="1:41" ht="15" customHeight="1" x14ac:dyDescent="0.25">
      <c r="A1137" s="127" t="s">
        <v>2494</v>
      </c>
      <c r="B1137" s="125" t="s">
        <v>2077</v>
      </c>
      <c r="C1137" s="125" t="s">
        <v>4166</v>
      </c>
      <c r="D1137" s="125" t="s">
        <v>2495</v>
      </c>
      <c r="E1137" s="125" t="s">
        <v>2452</v>
      </c>
      <c r="F1137" s="126">
        <v>14.9</v>
      </c>
      <c r="G1137" s="126">
        <v>15.1</v>
      </c>
      <c r="H1137" s="126">
        <v>11.92</v>
      </c>
      <c r="I1137" s="126"/>
      <c r="J1137" s="317"/>
      <c r="K1137" s="323">
        <f>ROUND(SUMIF('VGT-Bewegungsdaten'!B:B,A1137,'VGT-Bewegungsdaten'!C:C),3)</f>
        <v>0</v>
      </c>
      <c r="L1137" s="324">
        <f>ROUND(SUMIF('VGT-Bewegungsdaten'!B:B,$A1137,'VGT-Bewegungsdaten'!D:D),2)</f>
        <v>0</v>
      </c>
      <c r="N1137" s="376" t="s">
        <v>4930</v>
      </c>
      <c r="O1137" s="376" t="s">
        <v>4940</v>
      </c>
      <c r="P1137" s="326">
        <f>ROUND(SUMIF('AV-Bewegungsdaten'!B:B,A1137,'AV-Bewegungsdaten'!C:C),3)</f>
        <v>0</v>
      </c>
      <c r="Q1137" s="324">
        <f>ROUND(SUMIF('AV-Bewegungsdaten'!B:B,$A1137,'AV-Bewegungsdaten'!D:D),2)</f>
        <v>0</v>
      </c>
      <c r="T1137" s="327"/>
      <c r="U1137" s="326">
        <f>ROUND(SUMIF('DV-Bewegungsdaten'!B:B,Kategorien!A1137,'DV-Bewegungsdaten'!D:D),3)</f>
        <v>0</v>
      </c>
      <c r="V1137" s="324">
        <f>ROUND(SUMIF('DV-Bewegungsdaten'!B:B,Kategorien!A1137,'DV-Bewegungsdaten'!E:E),3)</f>
        <v>0</v>
      </c>
      <c r="AD1137" s="390">
        <f t="shared" si="217"/>
        <v>10.161</v>
      </c>
      <c r="AE1137" s="390">
        <f t="shared" si="218"/>
        <v>10.818</v>
      </c>
      <c r="AF1137" s="390">
        <f t="shared" si="219"/>
        <v>12.036999999999999</v>
      </c>
      <c r="AG1137" s="390">
        <f t="shared" si="220"/>
        <v>11.404</v>
      </c>
      <c r="AH1137" s="390">
        <f t="shared" si="221"/>
        <v>11.315999999999999</v>
      </c>
      <c r="AI1137" s="390">
        <f t="shared" si="222"/>
        <v>11.847999999999999</v>
      </c>
      <c r="AJ1137" s="390">
        <f t="shared" si="223"/>
        <v>11.131</v>
      </c>
      <c r="AK1137" s="390">
        <f t="shared" si="224"/>
        <v>11.414999999999999</v>
      </c>
      <c r="AL1137" s="390">
        <f t="shared" si="225"/>
        <v>11.524999999999999</v>
      </c>
      <c r="AM1137" s="390">
        <f t="shared" si="226"/>
        <v>11.405999999999999</v>
      </c>
      <c r="AN1137" s="390">
        <f t="shared" si="227"/>
        <v>11</v>
      </c>
      <c r="AO1137" s="390">
        <f t="shared" si="228"/>
        <v>11.902999999999999</v>
      </c>
    </row>
    <row r="1138" spans="1:41" ht="15" customHeight="1" x14ac:dyDescent="0.25">
      <c r="A1138" s="127" t="s">
        <v>2496</v>
      </c>
      <c r="B1138" s="125" t="s">
        <v>2077</v>
      </c>
      <c r="C1138" s="125" t="s">
        <v>4166</v>
      </c>
      <c r="D1138" s="125" t="s">
        <v>2497</v>
      </c>
      <c r="E1138" s="125" t="s">
        <v>2455</v>
      </c>
      <c r="F1138" s="126">
        <v>16.899999999999999</v>
      </c>
      <c r="G1138" s="126">
        <v>17.099999999999998</v>
      </c>
      <c r="H1138" s="126">
        <v>13.52</v>
      </c>
      <c r="I1138" s="126"/>
      <c r="J1138" s="317"/>
      <c r="K1138" s="323">
        <f>ROUND(SUMIF('VGT-Bewegungsdaten'!B:B,A1138,'VGT-Bewegungsdaten'!C:C),3)</f>
        <v>0</v>
      </c>
      <c r="L1138" s="324">
        <f>ROUND(SUMIF('VGT-Bewegungsdaten'!B:B,$A1138,'VGT-Bewegungsdaten'!D:D),2)</f>
        <v>0</v>
      </c>
      <c r="N1138" s="376" t="s">
        <v>4930</v>
      </c>
      <c r="O1138" s="376" t="s">
        <v>4940</v>
      </c>
      <c r="P1138" s="326">
        <f>ROUND(SUMIF('AV-Bewegungsdaten'!B:B,A1138,'AV-Bewegungsdaten'!C:C),3)</f>
        <v>0</v>
      </c>
      <c r="Q1138" s="324">
        <f>ROUND(SUMIF('AV-Bewegungsdaten'!B:B,$A1138,'AV-Bewegungsdaten'!D:D),2)</f>
        <v>0</v>
      </c>
      <c r="T1138" s="327"/>
      <c r="U1138" s="326">
        <f>ROUND(SUMIF('DV-Bewegungsdaten'!B:B,Kategorien!A1138,'DV-Bewegungsdaten'!D:D),3)</f>
        <v>0</v>
      </c>
      <c r="V1138" s="324">
        <f>ROUND(SUMIF('DV-Bewegungsdaten'!B:B,Kategorien!A1138,'DV-Bewegungsdaten'!E:E),3)</f>
        <v>0</v>
      </c>
      <c r="AD1138" s="390">
        <f t="shared" si="217"/>
        <v>12.160999999999998</v>
      </c>
      <c r="AE1138" s="390">
        <f t="shared" si="218"/>
        <v>12.817999999999998</v>
      </c>
      <c r="AF1138" s="390">
        <f t="shared" si="219"/>
        <v>14.036999999999997</v>
      </c>
      <c r="AG1138" s="390">
        <f t="shared" si="220"/>
        <v>13.403999999999998</v>
      </c>
      <c r="AH1138" s="390">
        <f t="shared" si="221"/>
        <v>13.315999999999999</v>
      </c>
      <c r="AI1138" s="390">
        <f t="shared" si="222"/>
        <v>13.847999999999999</v>
      </c>
      <c r="AJ1138" s="390">
        <f t="shared" si="223"/>
        <v>13.130999999999998</v>
      </c>
      <c r="AK1138" s="390">
        <f t="shared" si="224"/>
        <v>13.414999999999997</v>
      </c>
      <c r="AL1138" s="390">
        <f t="shared" si="225"/>
        <v>13.524999999999999</v>
      </c>
      <c r="AM1138" s="390">
        <f t="shared" si="226"/>
        <v>13.405999999999999</v>
      </c>
      <c r="AN1138" s="390">
        <f t="shared" si="227"/>
        <v>12.999999999999998</v>
      </c>
      <c r="AO1138" s="390">
        <f t="shared" si="228"/>
        <v>13.902999999999999</v>
      </c>
    </row>
    <row r="1139" spans="1:41" ht="15" customHeight="1" x14ac:dyDescent="0.25">
      <c r="A1139" s="127" t="s">
        <v>570</v>
      </c>
      <c r="B1139" s="125" t="s">
        <v>2077</v>
      </c>
      <c r="C1139" s="125" t="s">
        <v>4166</v>
      </c>
      <c r="D1139" s="125" t="s">
        <v>571</v>
      </c>
      <c r="E1139" s="125" t="s">
        <v>1541</v>
      </c>
      <c r="F1139" s="126">
        <v>17.899999999999999</v>
      </c>
      <c r="G1139" s="126">
        <v>18.099999999999998</v>
      </c>
      <c r="H1139" s="126">
        <v>14.32</v>
      </c>
      <c r="I1139" s="126"/>
      <c r="J1139" s="317"/>
      <c r="K1139" s="323">
        <f>ROUND(SUMIF('VGT-Bewegungsdaten'!B:B,A1139,'VGT-Bewegungsdaten'!C:C),3)</f>
        <v>0</v>
      </c>
      <c r="L1139" s="324">
        <f>ROUND(SUMIF('VGT-Bewegungsdaten'!B:B,$A1139,'VGT-Bewegungsdaten'!D:D),2)</f>
        <v>0</v>
      </c>
      <c r="N1139" s="376" t="s">
        <v>4930</v>
      </c>
      <c r="O1139" s="376" t="s">
        <v>4940</v>
      </c>
      <c r="P1139" s="326">
        <f>ROUND(SUMIF('AV-Bewegungsdaten'!B:B,A1139,'AV-Bewegungsdaten'!C:C),3)</f>
        <v>0</v>
      </c>
      <c r="Q1139" s="324">
        <f>ROUND(SUMIF('AV-Bewegungsdaten'!B:B,$A1139,'AV-Bewegungsdaten'!D:D),2)</f>
        <v>0</v>
      </c>
      <c r="T1139" s="327"/>
      <c r="U1139" s="326">
        <f>ROUND(SUMIF('DV-Bewegungsdaten'!B:B,Kategorien!A1139,'DV-Bewegungsdaten'!D:D),3)</f>
        <v>0</v>
      </c>
      <c r="V1139" s="324">
        <f>ROUND(SUMIF('DV-Bewegungsdaten'!B:B,Kategorien!A1139,'DV-Bewegungsdaten'!E:E),3)</f>
        <v>0</v>
      </c>
      <c r="AD1139" s="390">
        <f t="shared" si="217"/>
        <v>13.160999999999998</v>
      </c>
      <c r="AE1139" s="390">
        <f t="shared" si="218"/>
        <v>13.817999999999998</v>
      </c>
      <c r="AF1139" s="390">
        <f t="shared" si="219"/>
        <v>15.036999999999997</v>
      </c>
      <c r="AG1139" s="390">
        <f t="shared" si="220"/>
        <v>14.403999999999998</v>
      </c>
      <c r="AH1139" s="390">
        <f t="shared" si="221"/>
        <v>14.315999999999999</v>
      </c>
      <c r="AI1139" s="390">
        <f t="shared" si="222"/>
        <v>14.847999999999999</v>
      </c>
      <c r="AJ1139" s="390">
        <f t="shared" si="223"/>
        <v>14.130999999999998</v>
      </c>
      <c r="AK1139" s="390">
        <f t="shared" si="224"/>
        <v>14.414999999999997</v>
      </c>
      <c r="AL1139" s="390">
        <f t="shared" si="225"/>
        <v>14.524999999999999</v>
      </c>
      <c r="AM1139" s="390">
        <f t="shared" si="226"/>
        <v>14.405999999999999</v>
      </c>
      <c r="AN1139" s="390">
        <f t="shared" si="227"/>
        <v>13.999999999999998</v>
      </c>
      <c r="AO1139" s="390">
        <f t="shared" si="228"/>
        <v>14.902999999999999</v>
      </c>
    </row>
    <row r="1140" spans="1:41" ht="15" customHeight="1" x14ac:dyDescent="0.25">
      <c r="A1140" s="127" t="s">
        <v>2749</v>
      </c>
      <c r="B1140" s="125" t="s">
        <v>2077</v>
      </c>
      <c r="C1140" s="125" t="s">
        <v>4166</v>
      </c>
      <c r="D1140" s="125" t="s">
        <v>2750</v>
      </c>
      <c r="E1140" s="125" t="s">
        <v>2545</v>
      </c>
      <c r="F1140" s="126">
        <v>17.87</v>
      </c>
      <c r="G1140" s="126">
        <v>18.07</v>
      </c>
      <c r="H1140" s="126">
        <v>14.3</v>
      </c>
      <c r="I1140" s="126"/>
      <c r="J1140" s="317"/>
      <c r="K1140" s="323">
        <f>ROUND(SUMIF('VGT-Bewegungsdaten'!B:B,A1140,'VGT-Bewegungsdaten'!C:C),3)</f>
        <v>0</v>
      </c>
      <c r="L1140" s="324">
        <f>ROUND(SUMIF('VGT-Bewegungsdaten'!B:B,$A1140,'VGT-Bewegungsdaten'!D:D),2)</f>
        <v>0</v>
      </c>
      <c r="N1140" s="376" t="s">
        <v>4930</v>
      </c>
      <c r="O1140" s="376" t="s">
        <v>4940</v>
      </c>
      <c r="P1140" s="326">
        <f>ROUND(SUMIF('AV-Bewegungsdaten'!B:B,A1140,'AV-Bewegungsdaten'!C:C),3)</f>
        <v>0</v>
      </c>
      <c r="Q1140" s="324">
        <f>ROUND(SUMIF('AV-Bewegungsdaten'!B:B,$A1140,'AV-Bewegungsdaten'!D:D),2)</f>
        <v>0</v>
      </c>
      <c r="T1140" s="327"/>
      <c r="U1140" s="326">
        <f>ROUND(SUMIF('DV-Bewegungsdaten'!B:B,Kategorien!A1140,'DV-Bewegungsdaten'!D:D),3)</f>
        <v>0</v>
      </c>
      <c r="V1140" s="324">
        <f>ROUND(SUMIF('DV-Bewegungsdaten'!B:B,Kategorien!A1140,'DV-Bewegungsdaten'!E:E),3)</f>
        <v>0</v>
      </c>
      <c r="AD1140" s="390">
        <f t="shared" si="217"/>
        <v>13.131</v>
      </c>
      <c r="AE1140" s="390">
        <f t="shared" si="218"/>
        <v>13.788</v>
      </c>
      <c r="AF1140" s="390">
        <f t="shared" si="219"/>
        <v>15.007</v>
      </c>
      <c r="AG1140" s="390">
        <f t="shared" si="220"/>
        <v>14.374000000000001</v>
      </c>
      <c r="AH1140" s="390">
        <f t="shared" si="221"/>
        <v>14.286000000000001</v>
      </c>
      <c r="AI1140" s="390">
        <f t="shared" si="222"/>
        <v>14.818000000000001</v>
      </c>
      <c r="AJ1140" s="390">
        <f t="shared" si="223"/>
        <v>14.101000000000001</v>
      </c>
      <c r="AK1140" s="390">
        <f t="shared" si="224"/>
        <v>14.385</v>
      </c>
      <c r="AL1140" s="390">
        <f t="shared" si="225"/>
        <v>14.495000000000001</v>
      </c>
      <c r="AM1140" s="390">
        <f t="shared" si="226"/>
        <v>14.376000000000001</v>
      </c>
      <c r="AN1140" s="390">
        <f t="shared" si="227"/>
        <v>13.97</v>
      </c>
      <c r="AO1140" s="390">
        <f t="shared" si="228"/>
        <v>14.873000000000001</v>
      </c>
    </row>
    <row r="1141" spans="1:41" ht="15" customHeight="1" x14ac:dyDescent="0.25">
      <c r="A1141" s="127" t="s">
        <v>3493</v>
      </c>
      <c r="B1141" s="125" t="s">
        <v>2077</v>
      </c>
      <c r="C1141" s="125" t="s">
        <v>4166</v>
      </c>
      <c r="D1141" s="125" t="s">
        <v>3494</v>
      </c>
      <c r="E1141" s="125" t="s">
        <v>3289</v>
      </c>
      <c r="F1141" s="126">
        <v>17.84</v>
      </c>
      <c r="G1141" s="126">
        <v>18.04</v>
      </c>
      <c r="H1141" s="126">
        <v>14.27</v>
      </c>
      <c r="I1141" s="126"/>
      <c r="J1141" s="317"/>
      <c r="K1141" s="323">
        <f>ROUND(SUMIF('VGT-Bewegungsdaten'!B:B,A1141,'VGT-Bewegungsdaten'!C:C),3)</f>
        <v>0</v>
      </c>
      <c r="L1141" s="324">
        <f>ROUND(SUMIF('VGT-Bewegungsdaten'!B:B,$A1141,'VGT-Bewegungsdaten'!D:D),2)</f>
        <v>0</v>
      </c>
      <c r="N1141" s="376" t="s">
        <v>4930</v>
      </c>
      <c r="O1141" s="376" t="s">
        <v>4940</v>
      </c>
      <c r="P1141" s="326">
        <f>ROUND(SUMIF('AV-Bewegungsdaten'!B:B,A1141,'AV-Bewegungsdaten'!C:C),3)</f>
        <v>0</v>
      </c>
      <c r="Q1141" s="324">
        <f>ROUND(SUMIF('AV-Bewegungsdaten'!B:B,$A1141,'AV-Bewegungsdaten'!D:D),2)</f>
        <v>0</v>
      </c>
      <c r="T1141" s="327"/>
      <c r="U1141" s="326">
        <f>ROUND(SUMIF('DV-Bewegungsdaten'!B:B,Kategorien!A1141,'DV-Bewegungsdaten'!D:D),3)</f>
        <v>0</v>
      </c>
      <c r="V1141" s="324">
        <f>ROUND(SUMIF('DV-Bewegungsdaten'!B:B,Kategorien!A1141,'DV-Bewegungsdaten'!E:E),3)</f>
        <v>0</v>
      </c>
      <c r="AD1141" s="390">
        <f t="shared" si="217"/>
        <v>13.100999999999999</v>
      </c>
      <c r="AE1141" s="390">
        <f t="shared" si="218"/>
        <v>13.757999999999999</v>
      </c>
      <c r="AF1141" s="390">
        <f t="shared" si="219"/>
        <v>14.976999999999999</v>
      </c>
      <c r="AG1141" s="390">
        <f t="shared" si="220"/>
        <v>14.343999999999999</v>
      </c>
      <c r="AH1141" s="390">
        <f t="shared" si="221"/>
        <v>14.256</v>
      </c>
      <c r="AI1141" s="390">
        <f t="shared" si="222"/>
        <v>14.788</v>
      </c>
      <c r="AJ1141" s="390">
        <f t="shared" si="223"/>
        <v>14.071</v>
      </c>
      <c r="AK1141" s="390">
        <f t="shared" si="224"/>
        <v>14.354999999999999</v>
      </c>
      <c r="AL1141" s="390">
        <f t="shared" si="225"/>
        <v>14.465</v>
      </c>
      <c r="AM1141" s="390">
        <f t="shared" si="226"/>
        <v>14.346</v>
      </c>
      <c r="AN1141" s="390">
        <f t="shared" si="227"/>
        <v>13.94</v>
      </c>
      <c r="AO1141" s="390">
        <f t="shared" si="228"/>
        <v>14.843</v>
      </c>
    </row>
    <row r="1142" spans="1:41" ht="15" customHeight="1" x14ac:dyDescent="0.25">
      <c r="A1142" s="127" t="s">
        <v>4256</v>
      </c>
      <c r="B1142" s="125" t="s">
        <v>2077</v>
      </c>
      <c r="C1142" s="125" t="s">
        <v>4166</v>
      </c>
      <c r="D1142" s="125" t="s">
        <v>4257</v>
      </c>
      <c r="E1142" s="125" t="s">
        <v>4051</v>
      </c>
      <c r="F1142" s="126">
        <v>17.810000000000002</v>
      </c>
      <c r="G1142" s="126">
        <v>18.010000000000002</v>
      </c>
      <c r="H1142" s="126">
        <v>14.25</v>
      </c>
      <c r="I1142" s="126"/>
      <c r="J1142" s="317"/>
      <c r="K1142" s="323">
        <f>ROUND(SUMIF('VGT-Bewegungsdaten'!B:B,A1142,'VGT-Bewegungsdaten'!C:C),3)</f>
        <v>0</v>
      </c>
      <c r="L1142" s="324">
        <f>ROUND(SUMIF('VGT-Bewegungsdaten'!B:B,$A1142,'VGT-Bewegungsdaten'!D:D),2)</f>
        <v>0</v>
      </c>
      <c r="N1142" s="376" t="s">
        <v>4930</v>
      </c>
      <c r="O1142" s="376" t="s">
        <v>4940</v>
      </c>
      <c r="P1142" s="326">
        <f>ROUND(SUMIF('AV-Bewegungsdaten'!B:B,A1142,'AV-Bewegungsdaten'!C:C),3)</f>
        <v>0</v>
      </c>
      <c r="Q1142" s="324">
        <f>ROUND(SUMIF('AV-Bewegungsdaten'!B:B,$A1142,'AV-Bewegungsdaten'!D:D),2)</f>
        <v>0</v>
      </c>
      <c r="T1142" s="327"/>
      <c r="U1142" s="326">
        <f>ROUND(SUMIF('DV-Bewegungsdaten'!B:B,Kategorien!A1142,'DV-Bewegungsdaten'!D:D),3)</f>
        <v>0</v>
      </c>
      <c r="V1142" s="324">
        <f>ROUND(SUMIF('DV-Bewegungsdaten'!B:B,Kategorien!A1142,'DV-Bewegungsdaten'!E:E),3)</f>
        <v>0</v>
      </c>
      <c r="AD1142" s="390">
        <f t="shared" si="217"/>
        <v>13.071000000000002</v>
      </c>
      <c r="AE1142" s="390">
        <f t="shared" si="218"/>
        <v>13.728000000000002</v>
      </c>
      <c r="AF1142" s="390">
        <f t="shared" si="219"/>
        <v>14.947000000000001</v>
      </c>
      <c r="AG1142" s="390">
        <f t="shared" si="220"/>
        <v>14.314000000000002</v>
      </c>
      <c r="AH1142" s="390">
        <f t="shared" si="221"/>
        <v>14.226000000000003</v>
      </c>
      <c r="AI1142" s="390">
        <f t="shared" si="222"/>
        <v>14.758000000000003</v>
      </c>
      <c r="AJ1142" s="390">
        <f t="shared" si="223"/>
        <v>14.041000000000002</v>
      </c>
      <c r="AK1142" s="390">
        <f t="shared" si="224"/>
        <v>14.325000000000001</v>
      </c>
      <c r="AL1142" s="390">
        <f t="shared" si="225"/>
        <v>14.435000000000002</v>
      </c>
      <c r="AM1142" s="390">
        <f t="shared" si="226"/>
        <v>14.316000000000003</v>
      </c>
      <c r="AN1142" s="390">
        <f t="shared" si="227"/>
        <v>13.910000000000002</v>
      </c>
      <c r="AO1142" s="390">
        <f t="shared" si="228"/>
        <v>14.813000000000002</v>
      </c>
    </row>
    <row r="1143" spans="1:41" ht="15" customHeight="1" x14ac:dyDescent="0.25">
      <c r="A1143" s="127" t="s">
        <v>2498</v>
      </c>
      <c r="B1143" s="125" t="s">
        <v>2077</v>
      </c>
      <c r="C1143" s="125" t="s">
        <v>4166</v>
      </c>
      <c r="D1143" s="125" t="s">
        <v>2499</v>
      </c>
      <c r="E1143" s="125" t="s">
        <v>2452</v>
      </c>
      <c r="F1143" s="126">
        <v>13.4</v>
      </c>
      <c r="G1143" s="126">
        <v>13.6</v>
      </c>
      <c r="H1143" s="126">
        <v>10.72</v>
      </c>
      <c r="I1143" s="126"/>
      <c r="J1143" s="317"/>
      <c r="K1143" s="323">
        <f>ROUND(SUMIF('VGT-Bewegungsdaten'!B:B,A1143,'VGT-Bewegungsdaten'!C:C),3)</f>
        <v>0</v>
      </c>
      <c r="L1143" s="324">
        <f>ROUND(SUMIF('VGT-Bewegungsdaten'!B:B,$A1143,'VGT-Bewegungsdaten'!D:D),2)</f>
        <v>0</v>
      </c>
      <c r="N1143" s="376" t="s">
        <v>4930</v>
      </c>
      <c r="O1143" s="376" t="s">
        <v>4940</v>
      </c>
      <c r="P1143" s="326">
        <f>ROUND(SUMIF('AV-Bewegungsdaten'!B:B,A1143,'AV-Bewegungsdaten'!C:C),3)</f>
        <v>0</v>
      </c>
      <c r="Q1143" s="324">
        <f>ROUND(SUMIF('AV-Bewegungsdaten'!B:B,$A1143,'AV-Bewegungsdaten'!D:D),2)</f>
        <v>0</v>
      </c>
      <c r="T1143" s="327"/>
      <c r="U1143" s="326">
        <f>ROUND(SUMIF('DV-Bewegungsdaten'!B:B,Kategorien!A1143,'DV-Bewegungsdaten'!D:D),3)</f>
        <v>0</v>
      </c>
      <c r="V1143" s="324">
        <f>ROUND(SUMIF('DV-Bewegungsdaten'!B:B,Kategorien!A1143,'DV-Bewegungsdaten'!E:E),3)</f>
        <v>0</v>
      </c>
      <c r="AD1143" s="390">
        <f t="shared" si="217"/>
        <v>8.6609999999999996</v>
      </c>
      <c r="AE1143" s="390">
        <f t="shared" si="218"/>
        <v>9.3179999999999996</v>
      </c>
      <c r="AF1143" s="390">
        <f t="shared" si="219"/>
        <v>10.536999999999999</v>
      </c>
      <c r="AG1143" s="390">
        <f t="shared" si="220"/>
        <v>9.9039999999999999</v>
      </c>
      <c r="AH1143" s="390">
        <f t="shared" si="221"/>
        <v>9.8159999999999989</v>
      </c>
      <c r="AI1143" s="390">
        <f t="shared" si="222"/>
        <v>10.347999999999999</v>
      </c>
      <c r="AJ1143" s="390">
        <f t="shared" si="223"/>
        <v>9.6310000000000002</v>
      </c>
      <c r="AK1143" s="390">
        <f t="shared" si="224"/>
        <v>9.9149999999999991</v>
      </c>
      <c r="AL1143" s="390">
        <f t="shared" si="225"/>
        <v>10.024999999999999</v>
      </c>
      <c r="AM1143" s="390">
        <f t="shared" si="226"/>
        <v>9.9059999999999988</v>
      </c>
      <c r="AN1143" s="390">
        <f t="shared" si="227"/>
        <v>9.5</v>
      </c>
      <c r="AO1143" s="390">
        <f t="shared" si="228"/>
        <v>10.402999999999999</v>
      </c>
    </row>
    <row r="1144" spans="1:41" ht="15" customHeight="1" x14ac:dyDescent="0.25">
      <c r="A1144" s="127" t="s">
        <v>2500</v>
      </c>
      <c r="B1144" s="125" t="s">
        <v>2077</v>
      </c>
      <c r="C1144" s="125" t="s">
        <v>4166</v>
      </c>
      <c r="D1144" s="125" t="s">
        <v>2501</v>
      </c>
      <c r="E1144" s="125" t="s">
        <v>2455</v>
      </c>
      <c r="F1144" s="126">
        <v>15.4</v>
      </c>
      <c r="G1144" s="126">
        <v>15.6</v>
      </c>
      <c r="H1144" s="126">
        <v>12.32</v>
      </c>
      <c r="I1144" s="126"/>
      <c r="J1144" s="317"/>
      <c r="K1144" s="323">
        <f>ROUND(SUMIF('VGT-Bewegungsdaten'!B:B,A1144,'VGT-Bewegungsdaten'!C:C),3)</f>
        <v>0</v>
      </c>
      <c r="L1144" s="324">
        <f>ROUND(SUMIF('VGT-Bewegungsdaten'!B:B,$A1144,'VGT-Bewegungsdaten'!D:D),2)</f>
        <v>0</v>
      </c>
      <c r="N1144" s="376" t="s">
        <v>4930</v>
      </c>
      <c r="O1144" s="376" t="s">
        <v>4940</v>
      </c>
      <c r="P1144" s="326">
        <f>ROUND(SUMIF('AV-Bewegungsdaten'!B:B,A1144,'AV-Bewegungsdaten'!C:C),3)</f>
        <v>0</v>
      </c>
      <c r="Q1144" s="324">
        <f>ROUND(SUMIF('AV-Bewegungsdaten'!B:B,$A1144,'AV-Bewegungsdaten'!D:D),2)</f>
        <v>0</v>
      </c>
      <c r="T1144" s="327"/>
      <c r="U1144" s="326">
        <f>ROUND(SUMIF('DV-Bewegungsdaten'!B:B,Kategorien!A1144,'DV-Bewegungsdaten'!D:D),3)</f>
        <v>0</v>
      </c>
      <c r="V1144" s="324">
        <f>ROUND(SUMIF('DV-Bewegungsdaten'!B:B,Kategorien!A1144,'DV-Bewegungsdaten'!E:E),3)</f>
        <v>0</v>
      </c>
      <c r="AD1144" s="390">
        <f t="shared" si="217"/>
        <v>10.661</v>
      </c>
      <c r="AE1144" s="390">
        <f t="shared" si="218"/>
        <v>11.318</v>
      </c>
      <c r="AF1144" s="390">
        <f t="shared" si="219"/>
        <v>12.536999999999999</v>
      </c>
      <c r="AG1144" s="390">
        <f t="shared" si="220"/>
        <v>11.904</v>
      </c>
      <c r="AH1144" s="390">
        <f t="shared" si="221"/>
        <v>11.815999999999999</v>
      </c>
      <c r="AI1144" s="390">
        <f t="shared" si="222"/>
        <v>12.347999999999999</v>
      </c>
      <c r="AJ1144" s="390">
        <f t="shared" si="223"/>
        <v>11.631</v>
      </c>
      <c r="AK1144" s="390">
        <f t="shared" si="224"/>
        <v>11.914999999999999</v>
      </c>
      <c r="AL1144" s="390">
        <f t="shared" si="225"/>
        <v>12.024999999999999</v>
      </c>
      <c r="AM1144" s="390">
        <f t="shared" si="226"/>
        <v>11.905999999999999</v>
      </c>
      <c r="AN1144" s="390">
        <f t="shared" si="227"/>
        <v>11.5</v>
      </c>
      <c r="AO1144" s="390">
        <f t="shared" si="228"/>
        <v>12.402999999999999</v>
      </c>
    </row>
    <row r="1145" spans="1:41" ht="15" customHeight="1" x14ac:dyDescent="0.25">
      <c r="A1145" s="127" t="s">
        <v>572</v>
      </c>
      <c r="B1145" s="125" t="s">
        <v>2077</v>
      </c>
      <c r="C1145" s="125" t="s">
        <v>4166</v>
      </c>
      <c r="D1145" s="125" t="s">
        <v>573</v>
      </c>
      <c r="E1145" s="125" t="s">
        <v>1541</v>
      </c>
      <c r="F1145" s="126">
        <v>16.399999999999999</v>
      </c>
      <c r="G1145" s="126">
        <v>16.599999999999998</v>
      </c>
      <c r="H1145" s="126">
        <v>13.12</v>
      </c>
      <c r="I1145" s="126"/>
      <c r="J1145" s="317"/>
      <c r="K1145" s="323">
        <f>ROUND(SUMIF('VGT-Bewegungsdaten'!B:B,A1145,'VGT-Bewegungsdaten'!C:C),3)</f>
        <v>0</v>
      </c>
      <c r="L1145" s="324">
        <f>ROUND(SUMIF('VGT-Bewegungsdaten'!B:B,$A1145,'VGT-Bewegungsdaten'!D:D),2)</f>
        <v>0</v>
      </c>
      <c r="N1145" s="376" t="s">
        <v>4930</v>
      </c>
      <c r="O1145" s="376" t="s">
        <v>4940</v>
      </c>
      <c r="P1145" s="326">
        <f>ROUND(SUMIF('AV-Bewegungsdaten'!B:B,A1145,'AV-Bewegungsdaten'!C:C),3)</f>
        <v>0</v>
      </c>
      <c r="Q1145" s="324">
        <f>ROUND(SUMIF('AV-Bewegungsdaten'!B:B,$A1145,'AV-Bewegungsdaten'!D:D),2)</f>
        <v>0</v>
      </c>
      <c r="T1145" s="327"/>
      <c r="U1145" s="326">
        <f>ROUND(SUMIF('DV-Bewegungsdaten'!B:B,Kategorien!A1145,'DV-Bewegungsdaten'!D:D),3)</f>
        <v>0</v>
      </c>
      <c r="V1145" s="324">
        <f>ROUND(SUMIF('DV-Bewegungsdaten'!B:B,Kategorien!A1145,'DV-Bewegungsdaten'!E:E),3)</f>
        <v>0</v>
      </c>
      <c r="AD1145" s="390">
        <f t="shared" si="217"/>
        <v>11.660999999999998</v>
      </c>
      <c r="AE1145" s="390">
        <f t="shared" si="218"/>
        <v>12.317999999999998</v>
      </c>
      <c r="AF1145" s="390">
        <f t="shared" si="219"/>
        <v>13.536999999999997</v>
      </c>
      <c r="AG1145" s="390">
        <f t="shared" si="220"/>
        <v>12.903999999999998</v>
      </c>
      <c r="AH1145" s="390">
        <f t="shared" si="221"/>
        <v>12.815999999999999</v>
      </c>
      <c r="AI1145" s="390">
        <f t="shared" si="222"/>
        <v>13.347999999999999</v>
      </c>
      <c r="AJ1145" s="390">
        <f t="shared" si="223"/>
        <v>12.630999999999998</v>
      </c>
      <c r="AK1145" s="390">
        <f t="shared" si="224"/>
        <v>12.914999999999997</v>
      </c>
      <c r="AL1145" s="390">
        <f t="shared" si="225"/>
        <v>13.024999999999999</v>
      </c>
      <c r="AM1145" s="390">
        <f t="shared" si="226"/>
        <v>12.905999999999999</v>
      </c>
      <c r="AN1145" s="390">
        <f t="shared" si="227"/>
        <v>12.499999999999998</v>
      </c>
      <c r="AO1145" s="390">
        <f t="shared" si="228"/>
        <v>13.402999999999999</v>
      </c>
    </row>
    <row r="1146" spans="1:41" ht="15" customHeight="1" x14ac:dyDescent="0.25">
      <c r="A1146" s="127" t="s">
        <v>2751</v>
      </c>
      <c r="B1146" s="125" t="s">
        <v>2077</v>
      </c>
      <c r="C1146" s="125" t="s">
        <v>4166</v>
      </c>
      <c r="D1146" s="125" t="s">
        <v>2752</v>
      </c>
      <c r="E1146" s="125" t="s">
        <v>2545</v>
      </c>
      <c r="F1146" s="126">
        <v>16.37</v>
      </c>
      <c r="G1146" s="126">
        <v>16.57</v>
      </c>
      <c r="H1146" s="126">
        <v>13.1</v>
      </c>
      <c r="I1146" s="126"/>
      <c r="J1146" s="317"/>
      <c r="K1146" s="323">
        <f>ROUND(SUMIF('VGT-Bewegungsdaten'!B:B,A1146,'VGT-Bewegungsdaten'!C:C),3)</f>
        <v>0</v>
      </c>
      <c r="L1146" s="324">
        <f>ROUND(SUMIF('VGT-Bewegungsdaten'!B:B,$A1146,'VGT-Bewegungsdaten'!D:D),2)</f>
        <v>0</v>
      </c>
      <c r="N1146" s="376" t="s">
        <v>4930</v>
      </c>
      <c r="O1146" s="376" t="s">
        <v>4940</v>
      </c>
      <c r="P1146" s="326">
        <f>ROUND(SUMIF('AV-Bewegungsdaten'!B:B,A1146,'AV-Bewegungsdaten'!C:C),3)</f>
        <v>0</v>
      </c>
      <c r="Q1146" s="324">
        <f>ROUND(SUMIF('AV-Bewegungsdaten'!B:B,$A1146,'AV-Bewegungsdaten'!D:D),2)</f>
        <v>0</v>
      </c>
      <c r="T1146" s="327"/>
      <c r="U1146" s="326">
        <f>ROUND(SUMIF('DV-Bewegungsdaten'!B:B,Kategorien!A1146,'DV-Bewegungsdaten'!D:D),3)</f>
        <v>0</v>
      </c>
      <c r="V1146" s="324">
        <f>ROUND(SUMIF('DV-Bewegungsdaten'!B:B,Kategorien!A1146,'DV-Bewegungsdaten'!E:E),3)</f>
        <v>0</v>
      </c>
      <c r="AD1146" s="390">
        <f t="shared" si="217"/>
        <v>11.631</v>
      </c>
      <c r="AE1146" s="390">
        <f t="shared" si="218"/>
        <v>12.288</v>
      </c>
      <c r="AF1146" s="390">
        <f t="shared" si="219"/>
        <v>13.507</v>
      </c>
      <c r="AG1146" s="390">
        <f t="shared" si="220"/>
        <v>12.874000000000001</v>
      </c>
      <c r="AH1146" s="390">
        <f t="shared" si="221"/>
        <v>12.786000000000001</v>
      </c>
      <c r="AI1146" s="390">
        <f t="shared" si="222"/>
        <v>13.318000000000001</v>
      </c>
      <c r="AJ1146" s="390">
        <f t="shared" si="223"/>
        <v>12.601000000000001</v>
      </c>
      <c r="AK1146" s="390">
        <f t="shared" si="224"/>
        <v>12.885</v>
      </c>
      <c r="AL1146" s="390">
        <f t="shared" si="225"/>
        <v>12.995000000000001</v>
      </c>
      <c r="AM1146" s="390">
        <f t="shared" si="226"/>
        <v>12.876000000000001</v>
      </c>
      <c r="AN1146" s="390">
        <f t="shared" si="227"/>
        <v>12.47</v>
      </c>
      <c r="AO1146" s="390">
        <f t="shared" si="228"/>
        <v>13.373000000000001</v>
      </c>
    </row>
    <row r="1147" spans="1:41" ht="15" customHeight="1" x14ac:dyDescent="0.25">
      <c r="A1147" s="127" t="s">
        <v>3495</v>
      </c>
      <c r="B1147" s="125" t="s">
        <v>2077</v>
      </c>
      <c r="C1147" s="125" t="s">
        <v>4166</v>
      </c>
      <c r="D1147" s="125" t="s">
        <v>3496</v>
      </c>
      <c r="E1147" s="125" t="s">
        <v>3289</v>
      </c>
      <c r="F1147" s="126">
        <v>16.34</v>
      </c>
      <c r="G1147" s="126">
        <v>16.54</v>
      </c>
      <c r="H1147" s="126">
        <v>13.07</v>
      </c>
      <c r="I1147" s="126"/>
      <c r="J1147" s="317"/>
      <c r="K1147" s="323">
        <f>ROUND(SUMIF('VGT-Bewegungsdaten'!B:B,A1147,'VGT-Bewegungsdaten'!C:C),3)</f>
        <v>0</v>
      </c>
      <c r="L1147" s="324">
        <f>ROUND(SUMIF('VGT-Bewegungsdaten'!B:B,$A1147,'VGT-Bewegungsdaten'!D:D),2)</f>
        <v>0</v>
      </c>
      <c r="N1147" s="376" t="s">
        <v>4930</v>
      </c>
      <c r="O1147" s="376" t="s">
        <v>4940</v>
      </c>
      <c r="P1147" s="326">
        <f>ROUND(SUMIF('AV-Bewegungsdaten'!B:B,A1147,'AV-Bewegungsdaten'!C:C),3)</f>
        <v>0</v>
      </c>
      <c r="Q1147" s="324">
        <f>ROUND(SUMIF('AV-Bewegungsdaten'!B:B,$A1147,'AV-Bewegungsdaten'!D:D),2)</f>
        <v>0</v>
      </c>
      <c r="T1147" s="327"/>
      <c r="U1147" s="326">
        <f>ROUND(SUMIF('DV-Bewegungsdaten'!B:B,Kategorien!A1147,'DV-Bewegungsdaten'!D:D),3)</f>
        <v>0</v>
      </c>
      <c r="V1147" s="324">
        <f>ROUND(SUMIF('DV-Bewegungsdaten'!B:B,Kategorien!A1147,'DV-Bewegungsdaten'!E:E),3)</f>
        <v>0</v>
      </c>
      <c r="AD1147" s="390">
        <f t="shared" si="217"/>
        <v>11.600999999999999</v>
      </c>
      <c r="AE1147" s="390">
        <f t="shared" si="218"/>
        <v>12.257999999999999</v>
      </c>
      <c r="AF1147" s="390">
        <f t="shared" si="219"/>
        <v>13.476999999999999</v>
      </c>
      <c r="AG1147" s="390">
        <f t="shared" si="220"/>
        <v>12.843999999999999</v>
      </c>
      <c r="AH1147" s="390">
        <f t="shared" si="221"/>
        <v>12.756</v>
      </c>
      <c r="AI1147" s="390">
        <f t="shared" si="222"/>
        <v>13.288</v>
      </c>
      <c r="AJ1147" s="390">
        <f t="shared" si="223"/>
        <v>12.571</v>
      </c>
      <c r="AK1147" s="390">
        <f t="shared" si="224"/>
        <v>12.854999999999999</v>
      </c>
      <c r="AL1147" s="390">
        <f t="shared" si="225"/>
        <v>12.965</v>
      </c>
      <c r="AM1147" s="390">
        <f t="shared" si="226"/>
        <v>12.846</v>
      </c>
      <c r="AN1147" s="390">
        <f t="shared" si="227"/>
        <v>12.44</v>
      </c>
      <c r="AO1147" s="390">
        <f t="shared" si="228"/>
        <v>13.343</v>
      </c>
    </row>
    <row r="1148" spans="1:41" ht="15" customHeight="1" x14ac:dyDescent="0.25">
      <c r="A1148" s="127" t="s">
        <v>4258</v>
      </c>
      <c r="B1148" s="125" t="s">
        <v>2077</v>
      </c>
      <c r="C1148" s="125" t="s">
        <v>4166</v>
      </c>
      <c r="D1148" s="125" t="s">
        <v>4259</v>
      </c>
      <c r="E1148" s="125" t="s">
        <v>4051</v>
      </c>
      <c r="F1148" s="126">
        <v>16.310000000000002</v>
      </c>
      <c r="G1148" s="126">
        <v>16.510000000000002</v>
      </c>
      <c r="H1148" s="126">
        <v>13.05</v>
      </c>
      <c r="I1148" s="126"/>
      <c r="J1148" s="317"/>
      <c r="K1148" s="323">
        <f>ROUND(SUMIF('VGT-Bewegungsdaten'!B:B,A1148,'VGT-Bewegungsdaten'!C:C),3)</f>
        <v>0</v>
      </c>
      <c r="L1148" s="324">
        <f>ROUND(SUMIF('VGT-Bewegungsdaten'!B:B,$A1148,'VGT-Bewegungsdaten'!D:D),2)</f>
        <v>0</v>
      </c>
      <c r="N1148" s="376" t="s">
        <v>4930</v>
      </c>
      <c r="O1148" s="376" t="s">
        <v>4940</v>
      </c>
      <c r="P1148" s="326">
        <f>ROUND(SUMIF('AV-Bewegungsdaten'!B:B,A1148,'AV-Bewegungsdaten'!C:C),3)</f>
        <v>0</v>
      </c>
      <c r="Q1148" s="324">
        <f>ROUND(SUMIF('AV-Bewegungsdaten'!B:B,$A1148,'AV-Bewegungsdaten'!D:D),2)</f>
        <v>0</v>
      </c>
      <c r="T1148" s="327"/>
      <c r="U1148" s="326">
        <f>ROUND(SUMIF('DV-Bewegungsdaten'!B:B,Kategorien!A1148,'DV-Bewegungsdaten'!D:D),3)</f>
        <v>0</v>
      </c>
      <c r="V1148" s="324">
        <f>ROUND(SUMIF('DV-Bewegungsdaten'!B:B,Kategorien!A1148,'DV-Bewegungsdaten'!E:E),3)</f>
        <v>0</v>
      </c>
      <c r="AD1148" s="390">
        <f t="shared" si="217"/>
        <v>11.571000000000002</v>
      </c>
      <c r="AE1148" s="390">
        <f t="shared" si="218"/>
        <v>12.228000000000002</v>
      </c>
      <c r="AF1148" s="390">
        <f t="shared" si="219"/>
        <v>13.447000000000001</v>
      </c>
      <c r="AG1148" s="390">
        <f t="shared" si="220"/>
        <v>12.814000000000002</v>
      </c>
      <c r="AH1148" s="390">
        <f t="shared" si="221"/>
        <v>12.726000000000003</v>
      </c>
      <c r="AI1148" s="390">
        <f t="shared" si="222"/>
        <v>13.258000000000003</v>
      </c>
      <c r="AJ1148" s="390">
        <f t="shared" si="223"/>
        <v>12.541000000000002</v>
      </c>
      <c r="AK1148" s="390">
        <f t="shared" si="224"/>
        <v>12.825000000000001</v>
      </c>
      <c r="AL1148" s="390">
        <f t="shared" si="225"/>
        <v>12.935000000000002</v>
      </c>
      <c r="AM1148" s="390">
        <f t="shared" si="226"/>
        <v>12.816000000000003</v>
      </c>
      <c r="AN1148" s="390">
        <f t="shared" si="227"/>
        <v>12.410000000000002</v>
      </c>
      <c r="AO1148" s="390">
        <f t="shared" si="228"/>
        <v>13.313000000000002</v>
      </c>
    </row>
    <row r="1149" spans="1:41" ht="15" customHeight="1" x14ac:dyDescent="0.25">
      <c r="A1149" s="127" t="s">
        <v>2502</v>
      </c>
      <c r="B1149" s="125" t="s">
        <v>2077</v>
      </c>
      <c r="C1149" s="125" t="s">
        <v>4166</v>
      </c>
      <c r="D1149" s="125" t="s">
        <v>2503</v>
      </c>
      <c r="E1149" s="125" t="s">
        <v>2452</v>
      </c>
      <c r="F1149" s="126">
        <v>8.4</v>
      </c>
      <c r="G1149" s="126">
        <v>8.6</v>
      </c>
      <c r="H1149" s="126">
        <v>6.72</v>
      </c>
      <c r="I1149" s="126"/>
      <c r="J1149" s="317"/>
      <c r="K1149" s="323">
        <f>ROUND(SUMIF('VGT-Bewegungsdaten'!B:B,A1149,'VGT-Bewegungsdaten'!C:C),3)</f>
        <v>0</v>
      </c>
      <c r="L1149" s="324">
        <f>ROUND(SUMIF('VGT-Bewegungsdaten'!B:B,$A1149,'VGT-Bewegungsdaten'!D:D),2)</f>
        <v>0</v>
      </c>
      <c r="N1149" s="376" t="s">
        <v>4930</v>
      </c>
      <c r="O1149" s="376" t="s">
        <v>4940</v>
      </c>
      <c r="P1149" s="326">
        <f>ROUND(SUMIF('AV-Bewegungsdaten'!B:B,A1149,'AV-Bewegungsdaten'!C:C),3)</f>
        <v>0</v>
      </c>
      <c r="Q1149" s="324">
        <f>ROUND(SUMIF('AV-Bewegungsdaten'!B:B,$A1149,'AV-Bewegungsdaten'!D:D),2)</f>
        <v>0</v>
      </c>
      <c r="T1149" s="327"/>
      <c r="U1149" s="326">
        <f>ROUND(SUMIF('DV-Bewegungsdaten'!B:B,Kategorien!A1149,'DV-Bewegungsdaten'!D:D),3)</f>
        <v>0</v>
      </c>
      <c r="V1149" s="324">
        <f>ROUND(SUMIF('DV-Bewegungsdaten'!B:B,Kategorien!A1149,'DV-Bewegungsdaten'!E:E),3)</f>
        <v>0</v>
      </c>
      <c r="AD1149" s="390">
        <f t="shared" si="217"/>
        <v>3.6609999999999996</v>
      </c>
      <c r="AE1149" s="390">
        <f t="shared" si="218"/>
        <v>4.3179999999999996</v>
      </c>
      <c r="AF1149" s="390">
        <f t="shared" si="219"/>
        <v>5.536999999999999</v>
      </c>
      <c r="AG1149" s="390">
        <f t="shared" si="220"/>
        <v>4.9039999999999999</v>
      </c>
      <c r="AH1149" s="390">
        <f t="shared" si="221"/>
        <v>4.8159999999999998</v>
      </c>
      <c r="AI1149" s="390">
        <f t="shared" si="222"/>
        <v>5.3479999999999999</v>
      </c>
      <c r="AJ1149" s="390">
        <f t="shared" si="223"/>
        <v>4.6310000000000002</v>
      </c>
      <c r="AK1149" s="390">
        <f t="shared" si="224"/>
        <v>4.9149999999999991</v>
      </c>
      <c r="AL1149" s="390">
        <f t="shared" si="225"/>
        <v>5.0249999999999995</v>
      </c>
      <c r="AM1149" s="390">
        <f t="shared" si="226"/>
        <v>4.9059999999999997</v>
      </c>
      <c r="AN1149" s="390">
        <f t="shared" si="227"/>
        <v>4.5</v>
      </c>
      <c r="AO1149" s="390">
        <f t="shared" si="228"/>
        <v>5.4029999999999996</v>
      </c>
    </row>
    <row r="1150" spans="1:41" ht="15" customHeight="1" x14ac:dyDescent="0.25">
      <c r="A1150" s="127" t="s">
        <v>2504</v>
      </c>
      <c r="B1150" s="125" t="s">
        <v>2077</v>
      </c>
      <c r="C1150" s="125" t="s">
        <v>4166</v>
      </c>
      <c r="D1150" s="125" t="s">
        <v>2505</v>
      </c>
      <c r="E1150" s="125" t="s">
        <v>2455</v>
      </c>
      <c r="F1150" s="126">
        <v>10.4</v>
      </c>
      <c r="G1150" s="126">
        <v>10.6</v>
      </c>
      <c r="H1150" s="126">
        <v>8.32</v>
      </c>
      <c r="I1150" s="126"/>
      <c r="J1150" s="317"/>
      <c r="K1150" s="323">
        <f>ROUND(SUMIF('VGT-Bewegungsdaten'!B:B,A1150,'VGT-Bewegungsdaten'!C:C),3)</f>
        <v>0</v>
      </c>
      <c r="L1150" s="324">
        <f>ROUND(SUMIF('VGT-Bewegungsdaten'!B:B,$A1150,'VGT-Bewegungsdaten'!D:D),2)</f>
        <v>0</v>
      </c>
      <c r="N1150" s="376" t="s">
        <v>4930</v>
      </c>
      <c r="O1150" s="376" t="s">
        <v>4940</v>
      </c>
      <c r="P1150" s="326">
        <f>ROUND(SUMIF('AV-Bewegungsdaten'!B:B,A1150,'AV-Bewegungsdaten'!C:C),3)</f>
        <v>0</v>
      </c>
      <c r="Q1150" s="324">
        <f>ROUND(SUMIF('AV-Bewegungsdaten'!B:B,$A1150,'AV-Bewegungsdaten'!D:D),2)</f>
        <v>0</v>
      </c>
      <c r="T1150" s="327"/>
      <c r="U1150" s="326">
        <f>ROUND(SUMIF('DV-Bewegungsdaten'!B:B,Kategorien!A1150,'DV-Bewegungsdaten'!D:D),3)</f>
        <v>0</v>
      </c>
      <c r="V1150" s="324">
        <f>ROUND(SUMIF('DV-Bewegungsdaten'!B:B,Kategorien!A1150,'DV-Bewegungsdaten'!E:E),3)</f>
        <v>0</v>
      </c>
      <c r="AD1150" s="390">
        <f t="shared" si="217"/>
        <v>5.6609999999999996</v>
      </c>
      <c r="AE1150" s="390">
        <f t="shared" si="218"/>
        <v>6.3179999999999996</v>
      </c>
      <c r="AF1150" s="390">
        <f t="shared" si="219"/>
        <v>7.536999999999999</v>
      </c>
      <c r="AG1150" s="390">
        <f t="shared" si="220"/>
        <v>6.9039999999999999</v>
      </c>
      <c r="AH1150" s="390">
        <f t="shared" si="221"/>
        <v>6.8159999999999998</v>
      </c>
      <c r="AI1150" s="390">
        <f t="shared" si="222"/>
        <v>7.3479999999999999</v>
      </c>
      <c r="AJ1150" s="390">
        <f t="shared" si="223"/>
        <v>6.6310000000000002</v>
      </c>
      <c r="AK1150" s="390">
        <f t="shared" si="224"/>
        <v>6.9149999999999991</v>
      </c>
      <c r="AL1150" s="390">
        <f t="shared" si="225"/>
        <v>7.0249999999999995</v>
      </c>
      <c r="AM1150" s="390">
        <f t="shared" si="226"/>
        <v>6.9059999999999997</v>
      </c>
      <c r="AN1150" s="390">
        <f t="shared" si="227"/>
        <v>6.5</v>
      </c>
      <c r="AO1150" s="390">
        <f t="shared" si="228"/>
        <v>7.4029999999999996</v>
      </c>
    </row>
    <row r="1151" spans="1:41" ht="15" customHeight="1" x14ac:dyDescent="0.25">
      <c r="A1151" s="127" t="s">
        <v>574</v>
      </c>
      <c r="B1151" s="125" t="s">
        <v>2077</v>
      </c>
      <c r="C1151" s="125" t="s">
        <v>4166</v>
      </c>
      <c r="D1151" s="125" t="s">
        <v>1644</v>
      </c>
      <c r="E1151" s="125" t="s">
        <v>1541</v>
      </c>
      <c r="F1151" s="126">
        <v>11.4</v>
      </c>
      <c r="G1151" s="126">
        <v>11.6</v>
      </c>
      <c r="H1151" s="126">
        <v>9.1199999999999992</v>
      </c>
      <c r="I1151" s="126"/>
      <c r="J1151" s="317"/>
      <c r="K1151" s="323">
        <f>ROUND(SUMIF('VGT-Bewegungsdaten'!B:B,A1151,'VGT-Bewegungsdaten'!C:C),3)</f>
        <v>0</v>
      </c>
      <c r="L1151" s="324">
        <f>ROUND(SUMIF('VGT-Bewegungsdaten'!B:B,$A1151,'VGT-Bewegungsdaten'!D:D),2)</f>
        <v>0</v>
      </c>
      <c r="N1151" s="376" t="s">
        <v>4930</v>
      </c>
      <c r="O1151" s="376" t="s">
        <v>4940</v>
      </c>
      <c r="P1151" s="326">
        <f>ROUND(SUMIF('AV-Bewegungsdaten'!B:B,A1151,'AV-Bewegungsdaten'!C:C),3)</f>
        <v>0</v>
      </c>
      <c r="Q1151" s="324">
        <f>ROUND(SUMIF('AV-Bewegungsdaten'!B:B,$A1151,'AV-Bewegungsdaten'!D:D),2)</f>
        <v>0</v>
      </c>
      <c r="T1151" s="327"/>
      <c r="U1151" s="326">
        <f>ROUND(SUMIF('DV-Bewegungsdaten'!B:B,Kategorien!A1151,'DV-Bewegungsdaten'!D:D),3)</f>
        <v>0</v>
      </c>
      <c r="V1151" s="324">
        <f>ROUND(SUMIF('DV-Bewegungsdaten'!B:B,Kategorien!A1151,'DV-Bewegungsdaten'!E:E),3)</f>
        <v>0</v>
      </c>
      <c r="AD1151" s="390">
        <f t="shared" si="217"/>
        <v>6.6609999999999996</v>
      </c>
      <c r="AE1151" s="390">
        <f t="shared" si="218"/>
        <v>7.3179999999999996</v>
      </c>
      <c r="AF1151" s="390">
        <f t="shared" si="219"/>
        <v>8.536999999999999</v>
      </c>
      <c r="AG1151" s="390">
        <f t="shared" si="220"/>
        <v>7.9039999999999999</v>
      </c>
      <c r="AH1151" s="390">
        <f t="shared" si="221"/>
        <v>7.8159999999999998</v>
      </c>
      <c r="AI1151" s="390">
        <f t="shared" si="222"/>
        <v>8.347999999999999</v>
      </c>
      <c r="AJ1151" s="390">
        <f t="shared" si="223"/>
        <v>7.6310000000000002</v>
      </c>
      <c r="AK1151" s="390">
        <f t="shared" si="224"/>
        <v>7.9149999999999991</v>
      </c>
      <c r="AL1151" s="390">
        <f t="shared" si="225"/>
        <v>8.0249999999999986</v>
      </c>
      <c r="AM1151" s="390">
        <f t="shared" si="226"/>
        <v>7.9059999999999997</v>
      </c>
      <c r="AN1151" s="390">
        <f t="shared" si="227"/>
        <v>7.5</v>
      </c>
      <c r="AO1151" s="390">
        <f t="shared" si="228"/>
        <v>8.4029999999999987</v>
      </c>
    </row>
    <row r="1152" spans="1:41" ht="15" customHeight="1" x14ac:dyDescent="0.25">
      <c r="A1152" s="127" t="s">
        <v>2753</v>
      </c>
      <c r="B1152" s="125" t="s">
        <v>2077</v>
      </c>
      <c r="C1152" s="125" t="s">
        <v>4166</v>
      </c>
      <c r="D1152" s="125" t="s">
        <v>2599</v>
      </c>
      <c r="E1152" s="125" t="s">
        <v>2545</v>
      </c>
      <c r="F1152" s="126">
        <v>11.370000000000001</v>
      </c>
      <c r="G1152" s="126">
        <v>11.57</v>
      </c>
      <c r="H1152" s="126">
        <v>9.1</v>
      </c>
      <c r="I1152" s="126"/>
      <c r="J1152" s="317"/>
      <c r="K1152" s="323">
        <f>ROUND(SUMIF('VGT-Bewegungsdaten'!B:B,A1152,'VGT-Bewegungsdaten'!C:C),3)</f>
        <v>0</v>
      </c>
      <c r="L1152" s="324">
        <f>ROUND(SUMIF('VGT-Bewegungsdaten'!B:B,$A1152,'VGT-Bewegungsdaten'!D:D),2)</f>
        <v>0</v>
      </c>
      <c r="N1152" s="376" t="s">
        <v>4930</v>
      </c>
      <c r="O1152" s="376" t="s">
        <v>4940</v>
      </c>
      <c r="P1152" s="326">
        <f>ROUND(SUMIF('AV-Bewegungsdaten'!B:B,A1152,'AV-Bewegungsdaten'!C:C),3)</f>
        <v>0</v>
      </c>
      <c r="Q1152" s="324">
        <f>ROUND(SUMIF('AV-Bewegungsdaten'!B:B,$A1152,'AV-Bewegungsdaten'!D:D),2)</f>
        <v>0</v>
      </c>
      <c r="T1152" s="327"/>
      <c r="U1152" s="326">
        <f>ROUND(SUMIF('DV-Bewegungsdaten'!B:B,Kategorien!A1152,'DV-Bewegungsdaten'!D:D),3)</f>
        <v>0</v>
      </c>
      <c r="V1152" s="324">
        <f>ROUND(SUMIF('DV-Bewegungsdaten'!B:B,Kategorien!A1152,'DV-Bewegungsdaten'!E:E),3)</f>
        <v>0</v>
      </c>
      <c r="AD1152" s="390">
        <f t="shared" si="217"/>
        <v>6.6310000000000002</v>
      </c>
      <c r="AE1152" s="390">
        <f t="shared" si="218"/>
        <v>7.2880000000000003</v>
      </c>
      <c r="AF1152" s="390">
        <f t="shared" si="219"/>
        <v>8.5069999999999997</v>
      </c>
      <c r="AG1152" s="390">
        <f t="shared" si="220"/>
        <v>7.8740000000000006</v>
      </c>
      <c r="AH1152" s="390">
        <f t="shared" si="221"/>
        <v>7.7860000000000005</v>
      </c>
      <c r="AI1152" s="390">
        <f t="shared" si="222"/>
        <v>8.3180000000000014</v>
      </c>
      <c r="AJ1152" s="390">
        <f t="shared" si="223"/>
        <v>7.6010000000000009</v>
      </c>
      <c r="AK1152" s="390">
        <f t="shared" si="224"/>
        <v>7.8849999999999998</v>
      </c>
      <c r="AL1152" s="390">
        <f t="shared" si="225"/>
        <v>7.9950000000000001</v>
      </c>
      <c r="AM1152" s="390">
        <f t="shared" si="226"/>
        <v>7.8760000000000003</v>
      </c>
      <c r="AN1152" s="390">
        <f t="shared" si="227"/>
        <v>7.4700000000000006</v>
      </c>
      <c r="AO1152" s="390">
        <f t="shared" si="228"/>
        <v>8.3730000000000011</v>
      </c>
    </row>
    <row r="1153" spans="1:41" ht="15" customHeight="1" x14ac:dyDescent="0.25">
      <c r="A1153" s="127" t="s">
        <v>3497</v>
      </c>
      <c r="B1153" s="125" t="s">
        <v>2077</v>
      </c>
      <c r="C1153" s="125" t="s">
        <v>4166</v>
      </c>
      <c r="D1153" s="125" t="s">
        <v>3343</v>
      </c>
      <c r="E1153" s="125" t="s">
        <v>3289</v>
      </c>
      <c r="F1153" s="126">
        <v>11.34</v>
      </c>
      <c r="G1153" s="126">
        <v>11.54</v>
      </c>
      <c r="H1153" s="126">
        <v>9.07</v>
      </c>
      <c r="I1153" s="126"/>
      <c r="J1153" s="317"/>
      <c r="K1153" s="323">
        <f>ROUND(SUMIF('VGT-Bewegungsdaten'!B:B,A1153,'VGT-Bewegungsdaten'!C:C),3)</f>
        <v>0</v>
      </c>
      <c r="L1153" s="324">
        <f>ROUND(SUMIF('VGT-Bewegungsdaten'!B:B,$A1153,'VGT-Bewegungsdaten'!D:D),2)</f>
        <v>0</v>
      </c>
      <c r="N1153" s="376" t="s">
        <v>4930</v>
      </c>
      <c r="O1153" s="376" t="s">
        <v>4940</v>
      </c>
      <c r="P1153" s="326">
        <f>ROUND(SUMIF('AV-Bewegungsdaten'!B:B,A1153,'AV-Bewegungsdaten'!C:C),3)</f>
        <v>0</v>
      </c>
      <c r="Q1153" s="324">
        <f>ROUND(SUMIF('AV-Bewegungsdaten'!B:B,$A1153,'AV-Bewegungsdaten'!D:D),2)</f>
        <v>0</v>
      </c>
      <c r="T1153" s="327"/>
      <c r="U1153" s="326">
        <f>ROUND(SUMIF('DV-Bewegungsdaten'!B:B,Kategorien!A1153,'DV-Bewegungsdaten'!D:D),3)</f>
        <v>0</v>
      </c>
      <c r="V1153" s="324">
        <f>ROUND(SUMIF('DV-Bewegungsdaten'!B:B,Kategorien!A1153,'DV-Bewegungsdaten'!E:E),3)</f>
        <v>0</v>
      </c>
      <c r="AD1153" s="390">
        <f t="shared" si="217"/>
        <v>6.6009999999999991</v>
      </c>
      <c r="AE1153" s="390">
        <f t="shared" si="218"/>
        <v>7.2579999999999991</v>
      </c>
      <c r="AF1153" s="390">
        <f t="shared" si="219"/>
        <v>8.4769999999999985</v>
      </c>
      <c r="AG1153" s="390">
        <f t="shared" si="220"/>
        <v>7.8439999999999994</v>
      </c>
      <c r="AH1153" s="390">
        <f t="shared" si="221"/>
        <v>7.7559999999999993</v>
      </c>
      <c r="AI1153" s="390">
        <f t="shared" si="222"/>
        <v>8.2880000000000003</v>
      </c>
      <c r="AJ1153" s="390">
        <f t="shared" si="223"/>
        <v>7.5709999999999997</v>
      </c>
      <c r="AK1153" s="390">
        <f t="shared" si="224"/>
        <v>7.8549999999999986</v>
      </c>
      <c r="AL1153" s="390">
        <f t="shared" si="225"/>
        <v>7.964999999999999</v>
      </c>
      <c r="AM1153" s="390">
        <f t="shared" si="226"/>
        <v>7.8459999999999992</v>
      </c>
      <c r="AN1153" s="390">
        <f t="shared" si="227"/>
        <v>7.4399999999999995</v>
      </c>
      <c r="AO1153" s="390">
        <f t="shared" si="228"/>
        <v>8.343</v>
      </c>
    </row>
    <row r="1154" spans="1:41" ht="15" customHeight="1" x14ac:dyDescent="0.25">
      <c r="A1154" s="127" t="s">
        <v>4260</v>
      </c>
      <c r="B1154" s="125" t="s">
        <v>2077</v>
      </c>
      <c r="C1154" s="125" t="s">
        <v>4166</v>
      </c>
      <c r="D1154" s="125" t="s">
        <v>4105</v>
      </c>
      <c r="E1154" s="125" t="s">
        <v>4051</v>
      </c>
      <c r="F1154" s="126">
        <v>11.31</v>
      </c>
      <c r="G1154" s="126">
        <v>11.51</v>
      </c>
      <c r="H1154" s="126">
        <v>9.0500000000000007</v>
      </c>
      <c r="I1154" s="126"/>
      <c r="J1154" s="317"/>
      <c r="K1154" s="323">
        <f>ROUND(SUMIF('VGT-Bewegungsdaten'!B:B,A1154,'VGT-Bewegungsdaten'!C:C),3)</f>
        <v>0</v>
      </c>
      <c r="L1154" s="324">
        <f>ROUND(SUMIF('VGT-Bewegungsdaten'!B:B,$A1154,'VGT-Bewegungsdaten'!D:D),2)</f>
        <v>0</v>
      </c>
      <c r="N1154" s="376" t="s">
        <v>4930</v>
      </c>
      <c r="O1154" s="376" t="s">
        <v>4940</v>
      </c>
      <c r="P1154" s="326">
        <f>ROUND(SUMIF('AV-Bewegungsdaten'!B:B,A1154,'AV-Bewegungsdaten'!C:C),3)</f>
        <v>0</v>
      </c>
      <c r="Q1154" s="324">
        <f>ROUND(SUMIF('AV-Bewegungsdaten'!B:B,$A1154,'AV-Bewegungsdaten'!D:D),2)</f>
        <v>0</v>
      </c>
      <c r="T1154" s="327"/>
      <c r="U1154" s="326">
        <f>ROUND(SUMIF('DV-Bewegungsdaten'!B:B,Kategorien!A1154,'DV-Bewegungsdaten'!D:D),3)</f>
        <v>0</v>
      </c>
      <c r="V1154" s="324">
        <f>ROUND(SUMIF('DV-Bewegungsdaten'!B:B,Kategorien!A1154,'DV-Bewegungsdaten'!E:E),3)</f>
        <v>0</v>
      </c>
      <c r="AD1154" s="390">
        <f t="shared" si="217"/>
        <v>6.5709999999999997</v>
      </c>
      <c r="AE1154" s="390">
        <f t="shared" si="218"/>
        <v>7.2279999999999998</v>
      </c>
      <c r="AF1154" s="390">
        <f t="shared" si="219"/>
        <v>8.4469999999999992</v>
      </c>
      <c r="AG1154" s="390">
        <f t="shared" si="220"/>
        <v>7.8140000000000001</v>
      </c>
      <c r="AH1154" s="390">
        <f t="shared" si="221"/>
        <v>7.726</v>
      </c>
      <c r="AI1154" s="390">
        <f t="shared" si="222"/>
        <v>8.2579999999999991</v>
      </c>
      <c r="AJ1154" s="390">
        <f t="shared" si="223"/>
        <v>7.5410000000000004</v>
      </c>
      <c r="AK1154" s="390">
        <f t="shared" si="224"/>
        <v>7.8249999999999993</v>
      </c>
      <c r="AL1154" s="390">
        <f t="shared" si="225"/>
        <v>7.9349999999999996</v>
      </c>
      <c r="AM1154" s="390">
        <f t="shared" si="226"/>
        <v>7.8159999999999998</v>
      </c>
      <c r="AN1154" s="390">
        <f t="shared" si="227"/>
        <v>7.41</v>
      </c>
      <c r="AO1154" s="390">
        <f t="shared" si="228"/>
        <v>8.3129999999999988</v>
      </c>
    </row>
    <row r="1155" spans="1:41" ht="15" customHeight="1" x14ac:dyDescent="0.25">
      <c r="A1155" s="127" t="s">
        <v>575</v>
      </c>
      <c r="B1155" s="125" t="s">
        <v>2077</v>
      </c>
      <c r="C1155" s="125" t="s">
        <v>4261</v>
      </c>
      <c r="D1155" s="125" t="s">
        <v>5843</v>
      </c>
      <c r="E1155" s="125" t="s">
        <v>4048</v>
      </c>
      <c r="F1155" s="126">
        <v>7</v>
      </c>
      <c r="G1155" s="126">
        <v>7.2</v>
      </c>
      <c r="H1155" s="126">
        <v>5.6</v>
      </c>
      <c r="I1155" s="126"/>
      <c r="J1155" s="317"/>
      <c r="K1155" s="323">
        <f>ROUND(SUMIF('VGT-Bewegungsdaten'!B:B,A1155,'VGT-Bewegungsdaten'!C:C),3)</f>
        <v>0</v>
      </c>
      <c r="L1155" s="324">
        <f>ROUND(SUMIF('VGT-Bewegungsdaten'!B:B,$A1155,'VGT-Bewegungsdaten'!D:D),2)</f>
        <v>0</v>
      </c>
      <c r="N1155" s="376" t="s">
        <v>4930</v>
      </c>
      <c r="O1155" s="376" t="s">
        <v>4940</v>
      </c>
      <c r="P1155" s="326">
        <f>ROUND(SUMIF('AV-Bewegungsdaten'!B:B,A1155,'AV-Bewegungsdaten'!C:C),3)</f>
        <v>0</v>
      </c>
      <c r="Q1155" s="324">
        <f>ROUND(SUMIF('AV-Bewegungsdaten'!B:B,$A1155,'AV-Bewegungsdaten'!D:D),2)</f>
        <v>0</v>
      </c>
      <c r="T1155" s="327"/>
      <c r="U1155" s="326">
        <f>ROUND(SUMIF('DV-Bewegungsdaten'!B:B,Kategorien!A1155,'DV-Bewegungsdaten'!D:D),3)</f>
        <v>0</v>
      </c>
      <c r="V1155" s="324">
        <f>ROUND(SUMIF('DV-Bewegungsdaten'!B:B,Kategorien!A1155,'DV-Bewegungsdaten'!E:E),3)</f>
        <v>0</v>
      </c>
      <c r="AD1155" s="390">
        <f t="shared" si="217"/>
        <v>2.2610000000000001</v>
      </c>
      <c r="AE1155" s="390">
        <f t="shared" si="218"/>
        <v>2.9180000000000001</v>
      </c>
      <c r="AF1155" s="390">
        <f t="shared" si="219"/>
        <v>4.1370000000000005</v>
      </c>
      <c r="AG1155" s="390">
        <f t="shared" si="220"/>
        <v>3.504</v>
      </c>
      <c r="AH1155" s="390">
        <f t="shared" si="221"/>
        <v>3.4160000000000004</v>
      </c>
      <c r="AI1155" s="390">
        <f t="shared" si="222"/>
        <v>3.9480000000000004</v>
      </c>
      <c r="AJ1155" s="390">
        <f t="shared" si="223"/>
        <v>3.2310000000000003</v>
      </c>
      <c r="AK1155" s="390">
        <f t="shared" si="224"/>
        <v>3.5150000000000001</v>
      </c>
      <c r="AL1155" s="390">
        <f t="shared" si="225"/>
        <v>3.625</v>
      </c>
      <c r="AM1155" s="390">
        <f t="shared" si="226"/>
        <v>3.5060000000000002</v>
      </c>
      <c r="AN1155" s="390">
        <f t="shared" si="227"/>
        <v>3.1000000000000005</v>
      </c>
      <c r="AO1155" s="390">
        <f t="shared" si="228"/>
        <v>4.0030000000000001</v>
      </c>
    </row>
    <row r="1156" spans="1:41" ht="15" customHeight="1" x14ac:dyDescent="0.25">
      <c r="A1156" s="127" t="s">
        <v>576</v>
      </c>
      <c r="B1156" s="125" t="s">
        <v>2077</v>
      </c>
      <c r="C1156" s="125" t="s">
        <v>4261</v>
      </c>
      <c r="D1156" s="125" t="s">
        <v>4925</v>
      </c>
      <c r="E1156" s="125" t="s">
        <v>1541</v>
      </c>
      <c r="F1156" s="126">
        <v>10</v>
      </c>
      <c r="G1156" s="126">
        <v>10.199999999999999</v>
      </c>
      <c r="H1156" s="126">
        <v>8</v>
      </c>
      <c r="I1156" s="126"/>
      <c r="J1156" s="317"/>
      <c r="K1156" s="323">
        <f>ROUND(SUMIF('VGT-Bewegungsdaten'!B:B,A1156,'VGT-Bewegungsdaten'!C:C),3)</f>
        <v>0</v>
      </c>
      <c r="L1156" s="324">
        <f>ROUND(SUMIF('VGT-Bewegungsdaten'!B:B,$A1156,'VGT-Bewegungsdaten'!D:D),2)</f>
        <v>0</v>
      </c>
      <c r="N1156" s="376" t="s">
        <v>4930</v>
      </c>
      <c r="O1156" s="376" t="s">
        <v>4940</v>
      </c>
      <c r="P1156" s="326">
        <f>ROUND(SUMIF('AV-Bewegungsdaten'!B:B,A1156,'AV-Bewegungsdaten'!C:C),3)</f>
        <v>0</v>
      </c>
      <c r="Q1156" s="324">
        <f>ROUND(SUMIF('AV-Bewegungsdaten'!B:B,$A1156,'AV-Bewegungsdaten'!D:D),2)</f>
        <v>0</v>
      </c>
      <c r="T1156" s="327"/>
      <c r="U1156" s="326">
        <f>ROUND(SUMIF('DV-Bewegungsdaten'!B:B,Kategorien!A1156,'DV-Bewegungsdaten'!D:D),3)</f>
        <v>0</v>
      </c>
      <c r="V1156" s="324">
        <f>ROUND(SUMIF('DV-Bewegungsdaten'!B:B,Kategorien!A1156,'DV-Bewegungsdaten'!E:E),3)</f>
        <v>0</v>
      </c>
      <c r="AD1156" s="390">
        <f t="shared" si="217"/>
        <v>5.2609999999999992</v>
      </c>
      <c r="AE1156" s="390">
        <f t="shared" si="218"/>
        <v>5.9179999999999993</v>
      </c>
      <c r="AF1156" s="390">
        <f t="shared" si="219"/>
        <v>7.1369999999999987</v>
      </c>
      <c r="AG1156" s="390">
        <f t="shared" si="220"/>
        <v>6.5039999999999996</v>
      </c>
      <c r="AH1156" s="390">
        <f t="shared" si="221"/>
        <v>6.4159999999999995</v>
      </c>
      <c r="AI1156" s="390">
        <f t="shared" si="222"/>
        <v>6.9479999999999995</v>
      </c>
      <c r="AJ1156" s="390">
        <f t="shared" si="223"/>
        <v>6.2309999999999999</v>
      </c>
      <c r="AK1156" s="390">
        <f t="shared" si="224"/>
        <v>6.5149999999999988</v>
      </c>
      <c r="AL1156" s="390">
        <f t="shared" si="225"/>
        <v>6.6249999999999991</v>
      </c>
      <c r="AM1156" s="390">
        <f t="shared" si="226"/>
        <v>6.5059999999999993</v>
      </c>
      <c r="AN1156" s="390">
        <f t="shared" si="227"/>
        <v>6.1</v>
      </c>
      <c r="AO1156" s="390">
        <f t="shared" si="228"/>
        <v>7.0029999999999992</v>
      </c>
    </row>
    <row r="1157" spans="1:41" ht="15" customHeight="1" x14ac:dyDescent="0.25">
      <c r="A1157" s="127" t="s">
        <v>2754</v>
      </c>
      <c r="B1157" s="125" t="s">
        <v>2077</v>
      </c>
      <c r="C1157" s="125" t="s">
        <v>4261</v>
      </c>
      <c r="D1157" s="125" t="s">
        <v>4924</v>
      </c>
      <c r="E1157" s="125" t="s">
        <v>2545</v>
      </c>
      <c r="F1157" s="126">
        <v>9.9700000000000006</v>
      </c>
      <c r="G1157" s="126">
        <v>10.17</v>
      </c>
      <c r="H1157" s="126">
        <v>7.98</v>
      </c>
      <c r="I1157" s="126"/>
      <c r="J1157" s="317"/>
      <c r="K1157" s="323">
        <f>ROUND(SUMIF('VGT-Bewegungsdaten'!B:B,A1157,'VGT-Bewegungsdaten'!C:C),3)</f>
        <v>0</v>
      </c>
      <c r="L1157" s="324">
        <f>ROUND(SUMIF('VGT-Bewegungsdaten'!B:B,$A1157,'VGT-Bewegungsdaten'!D:D),2)</f>
        <v>0</v>
      </c>
      <c r="N1157" s="376" t="s">
        <v>4930</v>
      </c>
      <c r="O1157" s="376" t="s">
        <v>4940</v>
      </c>
      <c r="P1157" s="326">
        <f>ROUND(SUMIF('AV-Bewegungsdaten'!B:B,A1157,'AV-Bewegungsdaten'!C:C),3)</f>
        <v>0</v>
      </c>
      <c r="Q1157" s="324">
        <f>ROUND(SUMIF('AV-Bewegungsdaten'!B:B,$A1157,'AV-Bewegungsdaten'!D:D),2)</f>
        <v>0</v>
      </c>
      <c r="T1157" s="327"/>
      <c r="U1157" s="326">
        <f>ROUND(SUMIF('DV-Bewegungsdaten'!B:B,Kategorien!A1157,'DV-Bewegungsdaten'!D:D),3)</f>
        <v>0</v>
      </c>
      <c r="V1157" s="324">
        <f>ROUND(SUMIF('DV-Bewegungsdaten'!B:B,Kategorien!A1157,'DV-Bewegungsdaten'!E:E),3)</f>
        <v>0</v>
      </c>
      <c r="AD1157" s="390">
        <f t="shared" si="217"/>
        <v>5.2309999999999999</v>
      </c>
      <c r="AE1157" s="390">
        <f t="shared" si="218"/>
        <v>5.8879999999999999</v>
      </c>
      <c r="AF1157" s="390">
        <f t="shared" si="219"/>
        <v>7.1069999999999993</v>
      </c>
      <c r="AG1157" s="390">
        <f t="shared" si="220"/>
        <v>6.4740000000000002</v>
      </c>
      <c r="AH1157" s="390">
        <f t="shared" si="221"/>
        <v>6.3860000000000001</v>
      </c>
      <c r="AI1157" s="390">
        <f t="shared" si="222"/>
        <v>6.9180000000000001</v>
      </c>
      <c r="AJ1157" s="390">
        <f t="shared" si="223"/>
        <v>6.2010000000000005</v>
      </c>
      <c r="AK1157" s="390">
        <f t="shared" si="224"/>
        <v>6.4849999999999994</v>
      </c>
      <c r="AL1157" s="390">
        <f t="shared" si="225"/>
        <v>6.5949999999999998</v>
      </c>
      <c r="AM1157" s="390">
        <f t="shared" si="226"/>
        <v>6.476</v>
      </c>
      <c r="AN1157" s="390">
        <f t="shared" si="227"/>
        <v>6.07</v>
      </c>
      <c r="AO1157" s="390">
        <f t="shared" si="228"/>
        <v>6.9729999999999999</v>
      </c>
    </row>
    <row r="1158" spans="1:41" ht="15" customHeight="1" x14ac:dyDescent="0.25">
      <c r="A1158" s="127" t="s">
        <v>3498</v>
      </c>
      <c r="B1158" s="125" t="s">
        <v>2077</v>
      </c>
      <c r="C1158" s="125" t="s">
        <v>4261</v>
      </c>
      <c r="D1158" s="125" t="s">
        <v>4923</v>
      </c>
      <c r="E1158" s="125" t="s">
        <v>3289</v>
      </c>
      <c r="F1158" s="126">
        <v>9.94</v>
      </c>
      <c r="G1158" s="126">
        <v>10.139999999999999</v>
      </c>
      <c r="H1158" s="126">
        <v>7.95</v>
      </c>
      <c r="I1158" s="126"/>
      <c r="J1158" s="317"/>
      <c r="K1158" s="323">
        <f>ROUND(SUMIF('VGT-Bewegungsdaten'!B:B,A1158,'VGT-Bewegungsdaten'!C:C),3)</f>
        <v>0</v>
      </c>
      <c r="L1158" s="324">
        <f>ROUND(SUMIF('VGT-Bewegungsdaten'!B:B,$A1158,'VGT-Bewegungsdaten'!D:D),2)</f>
        <v>0</v>
      </c>
      <c r="N1158" s="376" t="s">
        <v>4930</v>
      </c>
      <c r="O1158" s="376" t="s">
        <v>4940</v>
      </c>
      <c r="P1158" s="326">
        <f>ROUND(SUMIF('AV-Bewegungsdaten'!B:B,A1158,'AV-Bewegungsdaten'!C:C),3)</f>
        <v>0</v>
      </c>
      <c r="Q1158" s="324">
        <f>ROUND(SUMIF('AV-Bewegungsdaten'!B:B,$A1158,'AV-Bewegungsdaten'!D:D),2)</f>
        <v>0</v>
      </c>
      <c r="T1158" s="327"/>
      <c r="U1158" s="326">
        <f>ROUND(SUMIF('DV-Bewegungsdaten'!B:B,Kategorien!A1158,'DV-Bewegungsdaten'!D:D),3)</f>
        <v>0</v>
      </c>
      <c r="V1158" s="324">
        <f>ROUND(SUMIF('DV-Bewegungsdaten'!B:B,Kategorien!A1158,'DV-Bewegungsdaten'!E:E),3)</f>
        <v>0</v>
      </c>
      <c r="AD1158" s="390">
        <f t="shared" si="217"/>
        <v>5.2009999999999987</v>
      </c>
      <c r="AE1158" s="390">
        <f t="shared" si="218"/>
        <v>5.8579999999999988</v>
      </c>
      <c r="AF1158" s="390">
        <f t="shared" si="219"/>
        <v>7.0769999999999982</v>
      </c>
      <c r="AG1158" s="390">
        <f t="shared" si="220"/>
        <v>6.4439999999999991</v>
      </c>
      <c r="AH1158" s="390">
        <f t="shared" si="221"/>
        <v>6.355999999999999</v>
      </c>
      <c r="AI1158" s="390">
        <f t="shared" si="222"/>
        <v>6.887999999999999</v>
      </c>
      <c r="AJ1158" s="390">
        <f t="shared" si="223"/>
        <v>6.1709999999999994</v>
      </c>
      <c r="AK1158" s="390">
        <f t="shared" si="224"/>
        <v>6.4549999999999983</v>
      </c>
      <c r="AL1158" s="390">
        <f t="shared" si="225"/>
        <v>6.5649999999999986</v>
      </c>
      <c r="AM1158" s="390">
        <f t="shared" si="226"/>
        <v>6.4459999999999988</v>
      </c>
      <c r="AN1158" s="390">
        <f t="shared" si="227"/>
        <v>6.0399999999999991</v>
      </c>
      <c r="AO1158" s="390">
        <f t="shared" si="228"/>
        <v>6.9429999999999987</v>
      </c>
    </row>
    <row r="1159" spans="1:41" ht="15" customHeight="1" x14ac:dyDescent="0.25">
      <c r="A1159" s="127" t="s">
        <v>4262</v>
      </c>
      <c r="B1159" s="125" t="s">
        <v>2077</v>
      </c>
      <c r="C1159" s="125" t="s">
        <v>4261</v>
      </c>
      <c r="D1159" s="125" t="s">
        <v>4922</v>
      </c>
      <c r="E1159" s="125" t="s">
        <v>4051</v>
      </c>
      <c r="F1159" s="126">
        <v>9.91</v>
      </c>
      <c r="G1159" s="126">
        <v>10.11</v>
      </c>
      <c r="H1159" s="126">
        <v>7.93</v>
      </c>
      <c r="I1159" s="126"/>
      <c r="J1159" s="317"/>
      <c r="K1159" s="323">
        <f>ROUND(SUMIF('VGT-Bewegungsdaten'!B:B,A1159,'VGT-Bewegungsdaten'!C:C),3)</f>
        <v>0</v>
      </c>
      <c r="L1159" s="324">
        <f>ROUND(SUMIF('VGT-Bewegungsdaten'!B:B,$A1159,'VGT-Bewegungsdaten'!D:D),2)</f>
        <v>0</v>
      </c>
      <c r="N1159" s="376" t="s">
        <v>4930</v>
      </c>
      <c r="O1159" s="376" t="s">
        <v>4940</v>
      </c>
      <c r="P1159" s="326">
        <f>ROUND(SUMIF('AV-Bewegungsdaten'!B:B,A1159,'AV-Bewegungsdaten'!C:C),3)</f>
        <v>0</v>
      </c>
      <c r="Q1159" s="324">
        <f>ROUND(SUMIF('AV-Bewegungsdaten'!B:B,$A1159,'AV-Bewegungsdaten'!D:D),2)</f>
        <v>0</v>
      </c>
      <c r="T1159" s="327"/>
      <c r="U1159" s="326">
        <f>ROUND(SUMIF('DV-Bewegungsdaten'!B:B,Kategorien!A1159,'DV-Bewegungsdaten'!D:D),3)</f>
        <v>0</v>
      </c>
      <c r="V1159" s="324">
        <f>ROUND(SUMIF('DV-Bewegungsdaten'!B:B,Kategorien!A1159,'DV-Bewegungsdaten'!E:E),3)</f>
        <v>0</v>
      </c>
      <c r="AD1159" s="390">
        <f t="shared" si="217"/>
        <v>5.1709999999999994</v>
      </c>
      <c r="AE1159" s="390">
        <f t="shared" si="218"/>
        <v>5.8279999999999994</v>
      </c>
      <c r="AF1159" s="390">
        <f t="shared" si="219"/>
        <v>7.0469999999999988</v>
      </c>
      <c r="AG1159" s="390">
        <f t="shared" si="220"/>
        <v>6.4139999999999997</v>
      </c>
      <c r="AH1159" s="390">
        <f t="shared" si="221"/>
        <v>6.3259999999999996</v>
      </c>
      <c r="AI1159" s="390">
        <f t="shared" si="222"/>
        <v>6.8579999999999997</v>
      </c>
      <c r="AJ1159" s="390">
        <f t="shared" si="223"/>
        <v>6.141</v>
      </c>
      <c r="AK1159" s="390">
        <f t="shared" si="224"/>
        <v>6.4249999999999989</v>
      </c>
      <c r="AL1159" s="390">
        <f t="shared" si="225"/>
        <v>6.5349999999999993</v>
      </c>
      <c r="AM1159" s="390">
        <f t="shared" si="226"/>
        <v>6.4159999999999995</v>
      </c>
      <c r="AN1159" s="390">
        <f t="shared" si="227"/>
        <v>6.01</v>
      </c>
      <c r="AO1159" s="390">
        <f t="shared" si="228"/>
        <v>6.9129999999999994</v>
      </c>
    </row>
    <row r="1160" spans="1:41" ht="15" customHeight="1" x14ac:dyDescent="0.25">
      <c r="A1160" s="127" t="s">
        <v>5289</v>
      </c>
      <c r="B1160" s="125" t="s">
        <v>2077</v>
      </c>
      <c r="C1160" s="125" t="s">
        <v>4166</v>
      </c>
      <c r="D1160" s="125" t="s">
        <v>5290</v>
      </c>
      <c r="E1160" s="125" t="s">
        <v>4998</v>
      </c>
      <c r="F1160" s="126">
        <v>24.55</v>
      </c>
      <c r="G1160" s="126">
        <v>24.75</v>
      </c>
      <c r="H1160" s="126">
        <v>19.64</v>
      </c>
      <c r="I1160" s="126"/>
      <c r="J1160" s="317"/>
      <c r="K1160" s="323">
        <f>ROUND(SUMIF('VGT-Bewegungsdaten'!B:B,A1160,'VGT-Bewegungsdaten'!C:C),3)</f>
        <v>0</v>
      </c>
      <c r="L1160" s="324">
        <f>ROUND(SUMIF('VGT-Bewegungsdaten'!B:B,$A1160,'VGT-Bewegungsdaten'!D:D),2)</f>
        <v>0</v>
      </c>
      <c r="N1160" s="376" t="s">
        <v>4930</v>
      </c>
      <c r="O1160" s="376" t="s">
        <v>4940</v>
      </c>
      <c r="P1160" s="326">
        <f>ROUND(SUMIF('AV-Bewegungsdaten'!B:B,A1160,'AV-Bewegungsdaten'!C:C),3)</f>
        <v>0</v>
      </c>
      <c r="Q1160" s="324">
        <f>ROUND(SUMIF('AV-Bewegungsdaten'!B:B,$A1160,'AV-Bewegungsdaten'!D:D),2)</f>
        <v>0</v>
      </c>
      <c r="T1160" s="327"/>
      <c r="U1160" s="326">
        <f>ROUND(SUMIF('DV-Bewegungsdaten'!B:B,Kategorien!A1160,'DV-Bewegungsdaten'!D:D),3)</f>
        <v>0</v>
      </c>
      <c r="V1160" s="324">
        <f>ROUND(SUMIF('DV-Bewegungsdaten'!B:B,Kategorien!A1160,'DV-Bewegungsdaten'!E:E),3)</f>
        <v>0</v>
      </c>
      <c r="AD1160" s="390">
        <f t="shared" si="217"/>
        <v>19.811</v>
      </c>
      <c r="AE1160" s="390">
        <f t="shared" si="218"/>
        <v>20.468</v>
      </c>
      <c r="AF1160" s="390">
        <f t="shared" si="219"/>
        <v>21.687000000000001</v>
      </c>
      <c r="AG1160" s="390">
        <f t="shared" si="220"/>
        <v>21.053999999999998</v>
      </c>
      <c r="AH1160" s="390">
        <f t="shared" si="221"/>
        <v>20.966000000000001</v>
      </c>
      <c r="AI1160" s="390">
        <f t="shared" si="222"/>
        <v>21.498000000000001</v>
      </c>
      <c r="AJ1160" s="390">
        <f t="shared" si="223"/>
        <v>20.780999999999999</v>
      </c>
      <c r="AK1160" s="390">
        <f t="shared" si="224"/>
        <v>21.065000000000001</v>
      </c>
      <c r="AL1160" s="390">
        <f t="shared" si="225"/>
        <v>21.175000000000001</v>
      </c>
      <c r="AM1160" s="390">
        <f t="shared" si="226"/>
        <v>21.056000000000001</v>
      </c>
      <c r="AN1160" s="390">
        <f t="shared" si="227"/>
        <v>20.65</v>
      </c>
      <c r="AO1160" s="390">
        <f t="shared" si="228"/>
        <v>21.553000000000001</v>
      </c>
    </row>
    <row r="1161" spans="1:41" ht="15" customHeight="1" x14ac:dyDescent="0.25">
      <c r="A1161" s="127" t="s">
        <v>6468</v>
      </c>
      <c r="B1161" s="125" t="s">
        <v>2077</v>
      </c>
      <c r="C1161" s="125" t="s">
        <v>4166</v>
      </c>
      <c r="D1161" s="125" t="s">
        <v>5300</v>
      </c>
      <c r="E1161" s="125" t="s">
        <v>4998</v>
      </c>
      <c r="F1161" s="126">
        <v>25.55</v>
      </c>
      <c r="G1161" s="126">
        <v>25.75</v>
      </c>
      <c r="H1161" s="126">
        <v>20.46</v>
      </c>
      <c r="I1161" s="126"/>
      <c r="J1161" s="317"/>
      <c r="K1161" s="323">
        <f>ROUND(SUMIF('VGT-Bewegungsdaten'!B:B,A1161,'VGT-Bewegungsdaten'!C:C),3)</f>
        <v>0</v>
      </c>
      <c r="L1161" s="324">
        <f>ROUND(SUMIF('VGT-Bewegungsdaten'!B:B,$A1161,'VGT-Bewegungsdaten'!D:D),2)</f>
        <v>0</v>
      </c>
      <c r="N1161" s="376" t="s">
        <v>4930</v>
      </c>
      <c r="O1161" s="376" t="s">
        <v>4940</v>
      </c>
      <c r="P1161" s="326">
        <f>ROUND(SUMIF('AV-Bewegungsdaten'!B:B,A1161,'AV-Bewegungsdaten'!C:C),3)</f>
        <v>0</v>
      </c>
      <c r="Q1161" s="324">
        <f>ROUND(SUMIF('AV-Bewegungsdaten'!B:B,$A1161,'AV-Bewegungsdaten'!D:D),2)</f>
        <v>0</v>
      </c>
      <c r="T1161" s="327"/>
      <c r="U1161" s="326">
        <f>ROUND(SUMIF('DV-Bewegungsdaten'!B:B,Kategorien!A1161,'DV-Bewegungsdaten'!D:D),3)</f>
        <v>0</v>
      </c>
      <c r="V1161" s="324">
        <f>ROUND(SUMIF('DV-Bewegungsdaten'!B:B,Kategorien!A1161,'DV-Bewegungsdaten'!E:E),3)</f>
        <v>0</v>
      </c>
      <c r="AD1161" s="390">
        <f t="shared" si="217"/>
        <v>20.811</v>
      </c>
      <c r="AE1161" s="390">
        <f t="shared" si="218"/>
        <v>21.468</v>
      </c>
      <c r="AF1161" s="390">
        <f t="shared" si="219"/>
        <v>22.687000000000001</v>
      </c>
      <c r="AG1161" s="390">
        <f t="shared" si="220"/>
        <v>22.053999999999998</v>
      </c>
      <c r="AH1161" s="390">
        <f t="shared" si="221"/>
        <v>21.966000000000001</v>
      </c>
      <c r="AI1161" s="390">
        <f t="shared" si="222"/>
        <v>22.498000000000001</v>
      </c>
      <c r="AJ1161" s="390">
        <f t="shared" si="223"/>
        <v>21.780999999999999</v>
      </c>
      <c r="AK1161" s="390">
        <f t="shared" si="224"/>
        <v>22.065000000000001</v>
      </c>
      <c r="AL1161" s="390">
        <f t="shared" si="225"/>
        <v>22.175000000000001</v>
      </c>
      <c r="AM1161" s="390">
        <f t="shared" si="226"/>
        <v>22.056000000000001</v>
      </c>
      <c r="AN1161" s="390">
        <f t="shared" si="227"/>
        <v>21.65</v>
      </c>
      <c r="AO1161" s="390">
        <f t="shared" si="228"/>
        <v>22.553000000000001</v>
      </c>
    </row>
    <row r="1162" spans="1:41" ht="15" customHeight="1" x14ac:dyDescent="0.25">
      <c r="A1162" s="127" t="s">
        <v>5291</v>
      </c>
      <c r="B1162" s="125" t="s">
        <v>2077</v>
      </c>
      <c r="C1162" s="125" t="s">
        <v>4166</v>
      </c>
      <c r="D1162" s="125" t="s">
        <v>5292</v>
      </c>
      <c r="E1162" s="125" t="s">
        <v>4998</v>
      </c>
      <c r="F1162" s="126">
        <v>22.779999999999998</v>
      </c>
      <c r="G1162" s="126">
        <v>22.979999999999997</v>
      </c>
      <c r="H1162" s="126">
        <v>18.22</v>
      </c>
      <c r="I1162" s="126"/>
      <c r="J1162" s="317"/>
      <c r="K1162" s="323">
        <f>ROUND(SUMIF('VGT-Bewegungsdaten'!B:B,A1162,'VGT-Bewegungsdaten'!C:C),3)</f>
        <v>0</v>
      </c>
      <c r="L1162" s="324">
        <f>ROUND(SUMIF('VGT-Bewegungsdaten'!B:B,$A1162,'VGT-Bewegungsdaten'!D:D),2)</f>
        <v>0</v>
      </c>
      <c r="N1162" s="376" t="s">
        <v>4930</v>
      </c>
      <c r="O1162" s="376" t="s">
        <v>4940</v>
      </c>
      <c r="P1162" s="326">
        <f>ROUND(SUMIF('AV-Bewegungsdaten'!B:B,A1162,'AV-Bewegungsdaten'!C:C),3)</f>
        <v>0</v>
      </c>
      <c r="Q1162" s="324">
        <f>ROUND(SUMIF('AV-Bewegungsdaten'!B:B,$A1162,'AV-Bewegungsdaten'!D:D),2)</f>
        <v>0</v>
      </c>
      <c r="T1162" s="327"/>
      <c r="U1162" s="326">
        <f>ROUND(SUMIF('DV-Bewegungsdaten'!B:B,Kategorien!A1162,'DV-Bewegungsdaten'!D:D),3)</f>
        <v>0</v>
      </c>
      <c r="V1162" s="324">
        <f>ROUND(SUMIF('DV-Bewegungsdaten'!B:B,Kategorien!A1162,'DV-Bewegungsdaten'!E:E),3)</f>
        <v>0</v>
      </c>
      <c r="AD1162" s="390">
        <f t="shared" si="217"/>
        <v>18.040999999999997</v>
      </c>
      <c r="AE1162" s="390">
        <f t="shared" si="218"/>
        <v>18.697999999999997</v>
      </c>
      <c r="AF1162" s="390">
        <f t="shared" si="219"/>
        <v>19.916999999999998</v>
      </c>
      <c r="AG1162" s="390">
        <f t="shared" si="220"/>
        <v>19.283999999999995</v>
      </c>
      <c r="AH1162" s="390">
        <f t="shared" si="221"/>
        <v>19.195999999999998</v>
      </c>
      <c r="AI1162" s="390">
        <f t="shared" si="222"/>
        <v>19.727999999999998</v>
      </c>
      <c r="AJ1162" s="390">
        <f t="shared" si="223"/>
        <v>19.010999999999996</v>
      </c>
      <c r="AK1162" s="390">
        <f t="shared" si="224"/>
        <v>19.294999999999998</v>
      </c>
      <c r="AL1162" s="390">
        <f t="shared" si="225"/>
        <v>19.404999999999998</v>
      </c>
      <c r="AM1162" s="390">
        <f t="shared" si="226"/>
        <v>19.285999999999998</v>
      </c>
      <c r="AN1162" s="390">
        <f t="shared" si="227"/>
        <v>18.879999999999995</v>
      </c>
      <c r="AO1162" s="390">
        <f t="shared" si="228"/>
        <v>19.782999999999998</v>
      </c>
    </row>
    <row r="1163" spans="1:41" ht="15" customHeight="1" x14ac:dyDescent="0.25">
      <c r="A1163" s="127" t="s">
        <v>6469</v>
      </c>
      <c r="B1163" s="125" t="s">
        <v>2077</v>
      </c>
      <c r="C1163" s="125" t="s">
        <v>4166</v>
      </c>
      <c r="D1163" s="125" t="s">
        <v>5305</v>
      </c>
      <c r="E1163" s="125" t="s">
        <v>4998</v>
      </c>
      <c r="F1163" s="126">
        <v>20.78</v>
      </c>
      <c r="G1163" s="126">
        <v>20.98</v>
      </c>
      <c r="H1163" s="126">
        <v>16.649999999999999</v>
      </c>
      <c r="I1163" s="126"/>
      <c r="J1163" s="317"/>
      <c r="K1163" s="323">
        <f>ROUND(SUMIF('VGT-Bewegungsdaten'!B:B,A1163,'VGT-Bewegungsdaten'!C:C),3)</f>
        <v>0</v>
      </c>
      <c r="L1163" s="324">
        <f>ROUND(SUMIF('VGT-Bewegungsdaten'!B:B,$A1163,'VGT-Bewegungsdaten'!D:D),2)</f>
        <v>0</v>
      </c>
      <c r="N1163" s="376" t="s">
        <v>4930</v>
      </c>
      <c r="O1163" s="376" t="s">
        <v>4940</v>
      </c>
      <c r="P1163" s="326">
        <f>ROUND(SUMIF('AV-Bewegungsdaten'!B:B,A1163,'AV-Bewegungsdaten'!C:C),3)</f>
        <v>0</v>
      </c>
      <c r="Q1163" s="324">
        <f>ROUND(SUMIF('AV-Bewegungsdaten'!B:B,$A1163,'AV-Bewegungsdaten'!D:D),2)</f>
        <v>0</v>
      </c>
      <c r="T1163" s="327"/>
      <c r="U1163" s="326">
        <f>ROUND(SUMIF('DV-Bewegungsdaten'!B:B,Kategorien!A1163,'DV-Bewegungsdaten'!D:D),3)</f>
        <v>0</v>
      </c>
      <c r="V1163" s="324">
        <f>ROUND(SUMIF('DV-Bewegungsdaten'!B:B,Kategorien!A1163,'DV-Bewegungsdaten'!E:E),3)</f>
        <v>0</v>
      </c>
      <c r="AD1163" s="390">
        <f t="shared" si="217"/>
        <v>16.041</v>
      </c>
      <c r="AE1163" s="390">
        <f t="shared" si="218"/>
        <v>16.698</v>
      </c>
      <c r="AF1163" s="390">
        <f t="shared" si="219"/>
        <v>17.917000000000002</v>
      </c>
      <c r="AG1163" s="390">
        <f t="shared" si="220"/>
        <v>17.283999999999999</v>
      </c>
      <c r="AH1163" s="390">
        <f t="shared" si="221"/>
        <v>17.196000000000002</v>
      </c>
      <c r="AI1163" s="390">
        <f t="shared" si="222"/>
        <v>17.728000000000002</v>
      </c>
      <c r="AJ1163" s="390">
        <f t="shared" si="223"/>
        <v>17.010999999999999</v>
      </c>
      <c r="AK1163" s="390">
        <f t="shared" si="224"/>
        <v>17.295000000000002</v>
      </c>
      <c r="AL1163" s="390">
        <f t="shared" si="225"/>
        <v>17.405000000000001</v>
      </c>
      <c r="AM1163" s="390">
        <f t="shared" si="226"/>
        <v>17.286000000000001</v>
      </c>
      <c r="AN1163" s="390">
        <f t="shared" si="227"/>
        <v>16.880000000000003</v>
      </c>
      <c r="AO1163" s="390">
        <f t="shared" si="228"/>
        <v>17.783000000000001</v>
      </c>
    </row>
    <row r="1164" spans="1:41" ht="15" customHeight="1" x14ac:dyDescent="0.25">
      <c r="A1164" s="127" t="s">
        <v>5293</v>
      </c>
      <c r="B1164" s="125" t="s">
        <v>2077</v>
      </c>
      <c r="C1164" s="125" t="s">
        <v>4166</v>
      </c>
      <c r="D1164" s="125" t="s">
        <v>5294</v>
      </c>
      <c r="E1164" s="125" t="s">
        <v>4998</v>
      </c>
      <c r="F1164" s="126">
        <v>17.78</v>
      </c>
      <c r="G1164" s="126">
        <v>17.98</v>
      </c>
      <c r="H1164" s="126">
        <v>14.22</v>
      </c>
      <c r="I1164" s="126"/>
      <c r="J1164" s="317"/>
      <c r="K1164" s="323">
        <f>ROUND(SUMIF('VGT-Bewegungsdaten'!B:B,A1164,'VGT-Bewegungsdaten'!C:C),3)</f>
        <v>0</v>
      </c>
      <c r="L1164" s="324">
        <f>ROUND(SUMIF('VGT-Bewegungsdaten'!B:B,$A1164,'VGT-Bewegungsdaten'!D:D),2)</f>
        <v>0</v>
      </c>
      <c r="N1164" s="376" t="s">
        <v>4930</v>
      </c>
      <c r="O1164" s="376" t="s">
        <v>4940</v>
      </c>
      <c r="P1164" s="326">
        <f>ROUND(SUMIF('AV-Bewegungsdaten'!B:B,A1164,'AV-Bewegungsdaten'!C:C),3)</f>
        <v>0</v>
      </c>
      <c r="Q1164" s="324">
        <f>ROUND(SUMIF('AV-Bewegungsdaten'!B:B,$A1164,'AV-Bewegungsdaten'!D:D),2)</f>
        <v>0</v>
      </c>
      <c r="T1164" s="327"/>
      <c r="U1164" s="326">
        <f>ROUND(SUMIF('DV-Bewegungsdaten'!B:B,Kategorien!A1164,'DV-Bewegungsdaten'!D:D),3)</f>
        <v>0</v>
      </c>
      <c r="V1164" s="324">
        <f>ROUND(SUMIF('DV-Bewegungsdaten'!B:B,Kategorien!A1164,'DV-Bewegungsdaten'!E:E),3)</f>
        <v>0</v>
      </c>
      <c r="AD1164" s="390">
        <f t="shared" si="217"/>
        <v>13.041</v>
      </c>
      <c r="AE1164" s="390">
        <f t="shared" si="218"/>
        <v>13.698</v>
      </c>
      <c r="AF1164" s="390">
        <f t="shared" si="219"/>
        <v>14.917</v>
      </c>
      <c r="AG1164" s="390">
        <f t="shared" si="220"/>
        <v>14.284000000000001</v>
      </c>
      <c r="AH1164" s="390">
        <f t="shared" si="221"/>
        <v>14.196000000000002</v>
      </c>
      <c r="AI1164" s="390">
        <f t="shared" si="222"/>
        <v>14.728000000000002</v>
      </c>
      <c r="AJ1164" s="390">
        <f t="shared" si="223"/>
        <v>14.011000000000001</v>
      </c>
      <c r="AK1164" s="390">
        <f t="shared" si="224"/>
        <v>14.295</v>
      </c>
      <c r="AL1164" s="390">
        <f t="shared" si="225"/>
        <v>14.405000000000001</v>
      </c>
      <c r="AM1164" s="390">
        <f t="shared" si="226"/>
        <v>14.286000000000001</v>
      </c>
      <c r="AN1164" s="390">
        <f t="shared" si="227"/>
        <v>13.88</v>
      </c>
      <c r="AO1164" s="390">
        <f t="shared" si="228"/>
        <v>14.783000000000001</v>
      </c>
    </row>
    <row r="1165" spans="1:41" ht="15" customHeight="1" x14ac:dyDescent="0.25">
      <c r="A1165" s="127" t="s">
        <v>5295</v>
      </c>
      <c r="B1165" s="125" t="s">
        <v>2077</v>
      </c>
      <c r="C1165" s="125" t="s">
        <v>4166</v>
      </c>
      <c r="D1165" s="125" t="s">
        <v>5296</v>
      </c>
      <c r="E1165" s="125" t="s">
        <v>4998</v>
      </c>
      <c r="F1165" s="126">
        <v>11.280000000000001</v>
      </c>
      <c r="G1165" s="126">
        <v>11.48</v>
      </c>
      <c r="H1165" s="126">
        <v>9.02</v>
      </c>
      <c r="I1165" s="126"/>
      <c r="J1165" s="317"/>
      <c r="K1165" s="323">
        <f>ROUND(SUMIF('VGT-Bewegungsdaten'!B:B,A1165,'VGT-Bewegungsdaten'!C:C),3)</f>
        <v>0</v>
      </c>
      <c r="L1165" s="324">
        <f>ROUND(SUMIF('VGT-Bewegungsdaten'!B:B,$A1165,'VGT-Bewegungsdaten'!D:D),2)</f>
        <v>0</v>
      </c>
      <c r="N1165" s="376" t="s">
        <v>4930</v>
      </c>
      <c r="O1165" s="376" t="s">
        <v>4940</v>
      </c>
      <c r="P1165" s="326">
        <f>ROUND(SUMIF('AV-Bewegungsdaten'!B:B,A1165,'AV-Bewegungsdaten'!C:C),3)</f>
        <v>0</v>
      </c>
      <c r="Q1165" s="324">
        <f>ROUND(SUMIF('AV-Bewegungsdaten'!B:B,$A1165,'AV-Bewegungsdaten'!D:D),2)</f>
        <v>0</v>
      </c>
      <c r="T1165" s="327"/>
      <c r="U1165" s="326">
        <f>ROUND(SUMIF('DV-Bewegungsdaten'!B:B,Kategorien!A1165,'DV-Bewegungsdaten'!D:D),3)</f>
        <v>0</v>
      </c>
      <c r="V1165" s="324">
        <f>ROUND(SUMIF('DV-Bewegungsdaten'!B:B,Kategorien!A1165,'DV-Bewegungsdaten'!E:E),3)</f>
        <v>0</v>
      </c>
      <c r="AD1165" s="390">
        <f t="shared" si="217"/>
        <v>6.5410000000000004</v>
      </c>
      <c r="AE1165" s="390">
        <f t="shared" si="218"/>
        <v>7.1980000000000004</v>
      </c>
      <c r="AF1165" s="390">
        <f t="shared" si="219"/>
        <v>8.4169999999999998</v>
      </c>
      <c r="AG1165" s="390">
        <f t="shared" si="220"/>
        <v>7.7840000000000007</v>
      </c>
      <c r="AH1165" s="390">
        <f t="shared" si="221"/>
        <v>7.6960000000000006</v>
      </c>
      <c r="AI1165" s="390">
        <f t="shared" si="222"/>
        <v>8.2280000000000015</v>
      </c>
      <c r="AJ1165" s="390">
        <f t="shared" si="223"/>
        <v>7.511000000000001</v>
      </c>
      <c r="AK1165" s="390">
        <f t="shared" si="224"/>
        <v>7.7949999999999999</v>
      </c>
      <c r="AL1165" s="390">
        <f t="shared" si="225"/>
        <v>7.9050000000000002</v>
      </c>
      <c r="AM1165" s="390">
        <f t="shared" si="226"/>
        <v>7.7860000000000005</v>
      </c>
      <c r="AN1165" s="390">
        <f t="shared" si="227"/>
        <v>7.3800000000000008</v>
      </c>
      <c r="AO1165" s="390">
        <f t="shared" si="228"/>
        <v>8.2830000000000013</v>
      </c>
    </row>
    <row r="1166" spans="1:41" ht="15" customHeight="1" x14ac:dyDescent="0.25">
      <c r="A1166" s="127" t="s">
        <v>5849</v>
      </c>
      <c r="B1166" s="125" t="s">
        <v>2077</v>
      </c>
      <c r="C1166" s="125" t="s">
        <v>4166</v>
      </c>
      <c r="D1166" s="125" t="s">
        <v>5850</v>
      </c>
      <c r="E1166" s="125" t="s">
        <v>5279</v>
      </c>
      <c r="F1166" s="126">
        <v>26.520000000000003</v>
      </c>
      <c r="G1166" s="126">
        <v>26.720000000000002</v>
      </c>
      <c r="H1166" s="126">
        <v>21.22</v>
      </c>
      <c r="I1166" s="126"/>
      <c r="J1166" s="317"/>
      <c r="K1166" s="323">
        <f>ROUND(SUMIF('VGT-Bewegungsdaten'!B:B,A1166,'VGT-Bewegungsdaten'!C:C),3)</f>
        <v>0</v>
      </c>
      <c r="L1166" s="324">
        <f>ROUND(SUMIF('VGT-Bewegungsdaten'!B:B,$A1166,'VGT-Bewegungsdaten'!D:D),2)</f>
        <v>0</v>
      </c>
      <c r="N1166" s="376" t="s">
        <v>4930</v>
      </c>
      <c r="O1166" s="376" t="s">
        <v>4940</v>
      </c>
      <c r="P1166" s="326">
        <f>ROUND(SUMIF('AV-Bewegungsdaten'!B:B,A1166,'AV-Bewegungsdaten'!C:C),3)</f>
        <v>0</v>
      </c>
      <c r="Q1166" s="324">
        <f>ROUND(SUMIF('AV-Bewegungsdaten'!B:B,$A1166,'AV-Bewegungsdaten'!D:D),2)</f>
        <v>0</v>
      </c>
      <c r="T1166" s="327"/>
      <c r="U1166" s="326">
        <f>ROUND(SUMIF('DV-Bewegungsdaten'!B:B,Kategorien!A1166,'DV-Bewegungsdaten'!D:D),3)</f>
        <v>0</v>
      </c>
      <c r="V1166" s="324">
        <f>ROUND(SUMIF('DV-Bewegungsdaten'!B:B,Kategorien!A1166,'DV-Bewegungsdaten'!E:E),3)</f>
        <v>0</v>
      </c>
      <c r="AD1166" s="390">
        <f t="shared" si="217"/>
        <v>21.781000000000002</v>
      </c>
      <c r="AE1166" s="390">
        <f t="shared" si="218"/>
        <v>22.438000000000002</v>
      </c>
      <c r="AF1166" s="390">
        <f t="shared" si="219"/>
        <v>23.657000000000004</v>
      </c>
      <c r="AG1166" s="390">
        <f t="shared" si="220"/>
        <v>23.024000000000001</v>
      </c>
      <c r="AH1166" s="390">
        <f t="shared" si="221"/>
        <v>22.936000000000003</v>
      </c>
      <c r="AI1166" s="390">
        <f t="shared" si="222"/>
        <v>23.468000000000004</v>
      </c>
      <c r="AJ1166" s="390">
        <f t="shared" si="223"/>
        <v>22.751000000000001</v>
      </c>
      <c r="AK1166" s="390">
        <f t="shared" si="224"/>
        <v>23.035000000000004</v>
      </c>
      <c r="AL1166" s="390">
        <f t="shared" si="225"/>
        <v>23.145000000000003</v>
      </c>
      <c r="AM1166" s="390">
        <f t="shared" si="226"/>
        <v>23.026000000000003</v>
      </c>
      <c r="AN1166" s="390">
        <f t="shared" si="227"/>
        <v>22.620000000000005</v>
      </c>
      <c r="AO1166" s="390">
        <f t="shared" si="228"/>
        <v>23.523000000000003</v>
      </c>
    </row>
    <row r="1167" spans="1:41" ht="15" customHeight="1" x14ac:dyDescent="0.25">
      <c r="A1167" s="127" t="s">
        <v>5851</v>
      </c>
      <c r="B1167" s="125" t="s">
        <v>2077</v>
      </c>
      <c r="C1167" s="125" t="s">
        <v>4166</v>
      </c>
      <c r="D1167" s="125" t="s">
        <v>5852</v>
      </c>
      <c r="E1167" s="125" t="s">
        <v>5279</v>
      </c>
      <c r="F1167" s="126">
        <v>21.75</v>
      </c>
      <c r="G1167" s="126">
        <v>21.95</v>
      </c>
      <c r="H1167" s="126">
        <v>17.399999999999999</v>
      </c>
      <c r="I1167" s="126"/>
      <c r="J1167" s="317"/>
      <c r="K1167" s="323">
        <f>ROUND(SUMIF('VGT-Bewegungsdaten'!B:B,A1167,'VGT-Bewegungsdaten'!C:C),3)</f>
        <v>0</v>
      </c>
      <c r="L1167" s="324">
        <f>ROUND(SUMIF('VGT-Bewegungsdaten'!B:B,$A1167,'VGT-Bewegungsdaten'!D:D),2)</f>
        <v>0</v>
      </c>
      <c r="N1167" s="376" t="s">
        <v>4930</v>
      </c>
      <c r="O1167" s="376" t="s">
        <v>4940</v>
      </c>
      <c r="P1167" s="326">
        <f>ROUND(SUMIF('AV-Bewegungsdaten'!B:B,A1167,'AV-Bewegungsdaten'!C:C),3)</f>
        <v>0</v>
      </c>
      <c r="Q1167" s="324">
        <f>ROUND(SUMIF('AV-Bewegungsdaten'!B:B,$A1167,'AV-Bewegungsdaten'!D:D),2)</f>
        <v>0</v>
      </c>
      <c r="T1167" s="327"/>
      <c r="U1167" s="326">
        <f>ROUND(SUMIF('DV-Bewegungsdaten'!B:B,Kategorien!A1167,'DV-Bewegungsdaten'!D:D),3)</f>
        <v>0</v>
      </c>
      <c r="V1167" s="324">
        <f>ROUND(SUMIF('DV-Bewegungsdaten'!B:B,Kategorien!A1167,'DV-Bewegungsdaten'!E:E),3)</f>
        <v>0</v>
      </c>
      <c r="AD1167" s="390">
        <f t="shared" si="217"/>
        <v>17.010999999999999</v>
      </c>
      <c r="AE1167" s="390">
        <f t="shared" si="218"/>
        <v>17.667999999999999</v>
      </c>
      <c r="AF1167" s="390">
        <f t="shared" si="219"/>
        <v>18.887</v>
      </c>
      <c r="AG1167" s="390">
        <f t="shared" si="220"/>
        <v>18.253999999999998</v>
      </c>
      <c r="AH1167" s="390">
        <f t="shared" si="221"/>
        <v>18.166</v>
      </c>
      <c r="AI1167" s="390">
        <f t="shared" si="222"/>
        <v>18.698</v>
      </c>
      <c r="AJ1167" s="390">
        <f t="shared" si="223"/>
        <v>17.980999999999998</v>
      </c>
      <c r="AK1167" s="390">
        <f t="shared" si="224"/>
        <v>18.265000000000001</v>
      </c>
      <c r="AL1167" s="390">
        <f t="shared" si="225"/>
        <v>18.375</v>
      </c>
      <c r="AM1167" s="390">
        <f t="shared" si="226"/>
        <v>18.256</v>
      </c>
      <c r="AN1167" s="390">
        <f t="shared" si="227"/>
        <v>17.850000000000001</v>
      </c>
      <c r="AO1167" s="390">
        <f t="shared" si="228"/>
        <v>18.753</v>
      </c>
    </row>
    <row r="1168" spans="1:41" ht="15" customHeight="1" x14ac:dyDescent="0.25">
      <c r="A1168" s="127" t="s">
        <v>5853</v>
      </c>
      <c r="B1168" s="125" t="s">
        <v>2077</v>
      </c>
      <c r="C1168" s="125" t="s">
        <v>4166</v>
      </c>
      <c r="D1168" s="125" t="s">
        <v>5854</v>
      </c>
      <c r="E1168" s="125" t="s">
        <v>5855</v>
      </c>
      <c r="F1168" s="126">
        <v>26.490000000000002</v>
      </c>
      <c r="G1168" s="126">
        <v>26.69</v>
      </c>
      <c r="H1168" s="126">
        <v>21.19</v>
      </c>
      <c r="I1168" s="126"/>
      <c r="J1168" s="317"/>
      <c r="K1168" s="323">
        <f>ROUND(SUMIF('VGT-Bewegungsdaten'!B:B,A1168,'VGT-Bewegungsdaten'!C:C),3)</f>
        <v>0</v>
      </c>
      <c r="L1168" s="324">
        <f>ROUND(SUMIF('VGT-Bewegungsdaten'!B:B,$A1168,'VGT-Bewegungsdaten'!D:D),2)</f>
        <v>0</v>
      </c>
      <c r="N1168" s="376" t="s">
        <v>4930</v>
      </c>
      <c r="O1168" s="376" t="s">
        <v>4940</v>
      </c>
      <c r="P1168" s="326">
        <f>ROUND(SUMIF('AV-Bewegungsdaten'!B:B,A1168,'AV-Bewegungsdaten'!C:C),3)</f>
        <v>0</v>
      </c>
      <c r="Q1168" s="324">
        <f>ROUND(SUMIF('AV-Bewegungsdaten'!B:B,$A1168,'AV-Bewegungsdaten'!D:D),2)</f>
        <v>0</v>
      </c>
      <c r="T1168" s="327"/>
      <c r="U1168" s="326">
        <f>ROUND(SUMIF('DV-Bewegungsdaten'!B:B,Kategorien!A1168,'DV-Bewegungsdaten'!D:D),3)</f>
        <v>0</v>
      </c>
      <c r="V1168" s="324">
        <f>ROUND(SUMIF('DV-Bewegungsdaten'!B:B,Kategorien!A1168,'DV-Bewegungsdaten'!E:E),3)</f>
        <v>0</v>
      </c>
      <c r="AD1168" s="390">
        <f t="shared" si="217"/>
        <v>21.751000000000001</v>
      </c>
      <c r="AE1168" s="390">
        <f t="shared" si="218"/>
        <v>22.408000000000001</v>
      </c>
      <c r="AF1168" s="390">
        <f t="shared" si="219"/>
        <v>23.627000000000002</v>
      </c>
      <c r="AG1168" s="390">
        <f t="shared" si="220"/>
        <v>22.994</v>
      </c>
      <c r="AH1168" s="390">
        <f t="shared" si="221"/>
        <v>22.906000000000002</v>
      </c>
      <c r="AI1168" s="390">
        <f t="shared" si="222"/>
        <v>23.438000000000002</v>
      </c>
      <c r="AJ1168" s="390">
        <f t="shared" si="223"/>
        <v>22.721</v>
      </c>
      <c r="AK1168" s="390">
        <f t="shared" si="224"/>
        <v>23.005000000000003</v>
      </c>
      <c r="AL1168" s="390">
        <f t="shared" si="225"/>
        <v>23.115000000000002</v>
      </c>
      <c r="AM1168" s="390">
        <f t="shared" si="226"/>
        <v>22.996000000000002</v>
      </c>
      <c r="AN1168" s="390">
        <f t="shared" si="227"/>
        <v>22.590000000000003</v>
      </c>
      <c r="AO1168" s="390">
        <f t="shared" si="228"/>
        <v>23.493000000000002</v>
      </c>
    </row>
    <row r="1169" spans="1:41" ht="15" customHeight="1" x14ac:dyDescent="0.25">
      <c r="A1169" s="127" t="s">
        <v>5856</v>
      </c>
      <c r="B1169" s="125" t="s">
        <v>2077</v>
      </c>
      <c r="C1169" s="125" t="s">
        <v>4166</v>
      </c>
      <c r="D1169" s="125" t="s">
        <v>5857</v>
      </c>
      <c r="E1169" s="125" t="s">
        <v>5855</v>
      </c>
      <c r="F1169" s="126">
        <v>21.72</v>
      </c>
      <c r="G1169" s="126">
        <v>21.919999999999998</v>
      </c>
      <c r="H1169" s="126">
        <v>17.38</v>
      </c>
      <c r="I1169" s="126"/>
      <c r="J1169" s="317"/>
      <c r="K1169" s="323">
        <f>ROUND(SUMIF('VGT-Bewegungsdaten'!B:B,A1169,'VGT-Bewegungsdaten'!C:C),3)</f>
        <v>0</v>
      </c>
      <c r="L1169" s="324">
        <f>ROUND(SUMIF('VGT-Bewegungsdaten'!B:B,$A1169,'VGT-Bewegungsdaten'!D:D),2)</f>
        <v>0</v>
      </c>
      <c r="N1169" s="376" t="s">
        <v>4930</v>
      </c>
      <c r="O1169" s="376" t="s">
        <v>4940</v>
      </c>
      <c r="P1169" s="326">
        <f>ROUND(SUMIF('AV-Bewegungsdaten'!B:B,A1169,'AV-Bewegungsdaten'!C:C),3)</f>
        <v>0</v>
      </c>
      <c r="Q1169" s="324">
        <f>ROUND(SUMIF('AV-Bewegungsdaten'!B:B,$A1169,'AV-Bewegungsdaten'!D:D),2)</f>
        <v>0</v>
      </c>
      <c r="T1169" s="327"/>
      <c r="U1169" s="326">
        <f>ROUND(SUMIF('DV-Bewegungsdaten'!B:B,Kategorien!A1169,'DV-Bewegungsdaten'!D:D),3)</f>
        <v>0</v>
      </c>
      <c r="V1169" s="324">
        <f>ROUND(SUMIF('DV-Bewegungsdaten'!B:B,Kategorien!A1169,'DV-Bewegungsdaten'!E:E),3)</f>
        <v>0</v>
      </c>
      <c r="AD1169" s="390">
        <f t="shared" ref="AD1169:AD1233" si="229">MAX(0,$G1169-AR$9)</f>
        <v>16.980999999999998</v>
      </c>
      <c r="AE1169" s="390">
        <f t="shared" ref="AE1169:AE1233" si="230">MAX(0,$G1169-AS$9)</f>
        <v>17.637999999999998</v>
      </c>
      <c r="AF1169" s="390">
        <f t="shared" ref="AF1169:AF1233" si="231">MAX(0,$G1169-AT$9)</f>
        <v>18.856999999999999</v>
      </c>
      <c r="AG1169" s="390">
        <f t="shared" ref="AG1169:AG1233" si="232">MAX(0,$G1169-AU$9)</f>
        <v>18.223999999999997</v>
      </c>
      <c r="AH1169" s="390">
        <f t="shared" ref="AH1169:AH1233" si="233">MAX(0,$G1169-AV$9)</f>
        <v>18.135999999999999</v>
      </c>
      <c r="AI1169" s="390">
        <f t="shared" ref="AI1169:AI1233" si="234">MAX(0,$G1169-AW$9)</f>
        <v>18.667999999999999</v>
      </c>
      <c r="AJ1169" s="390">
        <f t="shared" ref="AJ1169:AJ1233" si="235">MAX(0,$G1169-AX$9)</f>
        <v>17.950999999999997</v>
      </c>
      <c r="AK1169" s="390">
        <f t="shared" ref="AK1169:AK1233" si="236">MAX(0,$G1169-AY$9)</f>
        <v>18.234999999999999</v>
      </c>
      <c r="AL1169" s="390">
        <f t="shared" ref="AL1169:AL1233" si="237">MAX(0,$G1169-AZ$9)</f>
        <v>18.344999999999999</v>
      </c>
      <c r="AM1169" s="390">
        <f t="shared" ref="AM1169:AM1233" si="238">MAX(0,$G1169-BA$9)</f>
        <v>18.225999999999999</v>
      </c>
      <c r="AN1169" s="390">
        <f t="shared" ref="AN1169:AN1233" si="239">MAX(0,$G1169-BB$9)</f>
        <v>17.82</v>
      </c>
      <c r="AO1169" s="390">
        <f t="shared" ref="AO1169:AO1233" si="240">MAX(0,$G1169-BC$9)</f>
        <v>18.722999999999999</v>
      </c>
    </row>
    <row r="1170" spans="1:41" ht="15" customHeight="1" x14ac:dyDescent="0.25">
      <c r="A1170" s="127" t="s">
        <v>5929</v>
      </c>
      <c r="B1170" s="125" t="s">
        <v>2077</v>
      </c>
      <c r="C1170" s="125" t="s">
        <v>4166</v>
      </c>
      <c r="D1170" s="125" t="s">
        <v>5867</v>
      </c>
      <c r="E1170" s="125" t="s">
        <v>4998</v>
      </c>
      <c r="F1170" s="126">
        <v>28.55</v>
      </c>
      <c r="G1170" s="126">
        <v>28.75</v>
      </c>
      <c r="H1170" s="126">
        <v>22.84</v>
      </c>
      <c r="I1170" s="126"/>
      <c r="J1170" s="317"/>
      <c r="K1170" s="323">
        <f>ROUND(SUMIF('VGT-Bewegungsdaten'!B:B,A1170,'VGT-Bewegungsdaten'!C:C),3)</f>
        <v>0</v>
      </c>
      <c r="L1170" s="324">
        <f>ROUND(SUMIF('VGT-Bewegungsdaten'!B:B,$A1170,'VGT-Bewegungsdaten'!D:D),2)</f>
        <v>0</v>
      </c>
      <c r="N1170" s="376" t="s">
        <v>4930</v>
      </c>
      <c r="O1170" s="376" t="s">
        <v>4940</v>
      </c>
      <c r="P1170" s="326">
        <f>ROUND(SUMIF('AV-Bewegungsdaten'!B:B,A1170,'AV-Bewegungsdaten'!C:C),3)</f>
        <v>0</v>
      </c>
      <c r="Q1170" s="324">
        <f>ROUND(SUMIF('AV-Bewegungsdaten'!B:B,$A1170,'AV-Bewegungsdaten'!D:D),2)</f>
        <v>0</v>
      </c>
      <c r="T1170" s="327"/>
      <c r="U1170" s="326">
        <f>ROUND(SUMIF('DV-Bewegungsdaten'!B:B,Kategorien!A1170,'DV-Bewegungsdaten'!D:D),3)</f>
        <v>0</v>
      </c>
      <c r="V1170" s="324">
        <f>ROUND(SUMIF('DV-Bewegungsdaten'!B:B,Kategorien!A1170,'DV-Bewegungsdaten'!E:E),3)</f>
        <v>0</v>
      </c>
      <c r="AD1170" s="390">
        <f t="shared" si="229"/>
        <v>23.811</v>
      </c>
      <c r="AE1170" s="390">
        <f t="shared" si="230"/>
        <v>24.468</v>
      </c>
      <c r="AF1170" s="390">
        <f t="shared" si="231"/>
        <v>25.687000000000001</v>
      </c>
      <c r="AG1170" s="390">
        <f t="shared" si="232"/>
        <v>25.053999999999998</v>
      </c>
      <c r="AH1170" s="390">
        <f t="shared" si="233"/>
        <v>24.966000000000001</v>
      </c>
      <c r="AI1170" s="390">
        <f t="shared" si="234"/>
        <v>25.498000000000001</v>
      </c>
      <c r="AJ1170" s="390">
        <f t="shared" si="235"/>
        <v>24.780999999999999</v>
      </c>
      <c r="AK1170" s="390">
        <f t="shared" si="236"/>
        <v>25.065000000000001</v>
      </c>
      <c r="AL1170" s="390">
        <f t="shared" si="237"/>
        <v>25.175000000000001</v>
      </c>
      <c r="AM1170" s="390">
        <f t="shared" si="238"/>
        <v>25.056000000000001</v>
      </c>
      <c r="AN1170" s="390">
        <f t="shared" si="239"/>
        <v>24.65</v>
      </c>
      <c r="AO1170" s="390">
        <f t="shared" si="240"/>
        <v>25.553000000000001</v>
      </c>
    </row>
    <row r="1171" spans="1:41" ht="15" customHeight="1" x14ac:dyDescent="0.25">
      <c r="A1171" s="127" t="s">
        <v>5930</v>
      </c>
      <c r="B1171" s="125" t="s">
        <v>2077</v>
      </c>
      <c r="C1171" s="125" t="s">
        <v>4166</v>
      </c>
      <c r="D1171" s="125" t="s">
        <v>5869</v>
      </c>
      <c r="E1171" s="125" t="s">
        <v>4998</v>
      </c>
      <c r="F1171" s="126">
        <v>23.779999999999998</v>
      </c>
      <c r="G1171" s="126">
        <v>23.979999999999997</v>
      </c>
      <c r="H1171" s="126">
        <v>19.02</v>
      </c>
      <c r="I1171" s="126"/>
      <c r="J1171" s="317"/>
      <c r="K1171" s="323">
        <f>ROUND(SUMIF('VGT-Bewegungsdaten'!B:B,A1171,'VGT-Bewegungsdaten'!C:C),3)</f>
        <v>0</v>
      </c>
      <c r="L1171" s="324">
        <f>ROUND(SUMIF('VGT-Bewegungsdaten'!B:B,$A1171,'VGT-Bewegungsdaten'!D:D),2)</f>
        <v>0</v>
      </c>
      <c r="N1171" s="376" t="s">
        <v>4930</v>
      </c>
      <c r="O1171" s="376" t="s">
        <v>4940</v>
      </c>
      <c r="P1171" s="326">
        <f>ROUND(SUMIF('AV-Bewegungsdaten'!B:B,A1171,'AV-Bewegungsdaten'!C:C),3)</f>
        <v>0</v>
      </c>
      <c r="Q1171" s="324">
        <f>ROUND(SUMIF('AV-Bewegungsdaten'!B:B,$A1171,'AV-Bewegungsdaten'!D:D),2)</f>
        <v>0</v>
      </c>
      <c r="T1171" s="327"/>
      <c r="U1171" s="326">
        <f>ROUND(SUMIF('DV-Bewegungsdaten'!B:B,Kategorien!A1171,'DV-Bewegungsdaten'!D:D),3)</f>
        <v>0</v>
      </c>
      <c r="V1171" s="324">
        <f>ROUND(SUMIF('DV-Bewegungsdaten'!B:B,Kategorien!A1171,'DV-Bewegungsdaten'!E:E),3)</f>
        <v>0</v>
      </c>
      <c r="AD1171" s="390">
        <f t="shared" si="229"/>
        <v>19.040999999999997</v>
      </c>
      <c r="AE1171" s="390">
        <f t="shared" si="230"/>
        <v>19.697999999999997</v>
      </c>
      <c r="AF1171" s="390">
        <f t="shared" si="231"/>
        <v>20.916999999999998</v>
      </c>
      <c r="AG1171" s="390">
        <f t="shared" si="232"/>
        <v>20.283999999999995</v>
      </c>
      <c r="AH1171" s="390">
        <f t="shared" si="233"/>
        <v>20.195999999999998</v>
      </c>
      <c r="AI1171" s="390">
        <f t="shared" si="234"/>
        <v>20.727999999999998</v>
      </c>
      <c r="AJ1171" s="390">
        <f t="shared" si="235"/>
        <v>20.010999999999996</v>
      </c>
      <c r="AK1171" s="390">
        <f t="shared" si="236"/>
        <v>20.294999999999998</v>
      </c>
      <c r="AL1171" s="390">
        <f t="shared" si="237"/>
        <v>20.404999999999998</v>
      </c>
      <c r="AM1171" s="390">
        <f t="shared" si="238"/>
        <v>20.285999999999998</v>
      </c>
      <c r="AN1171" s="390">
        <f t="shared" si="239"/>
        <v>19.879999999999995</v>
      </c>
      <c r="AO1171" s="390">
        <f t="shared" si="240"/>
        <v>20.782999999999998</v>
      </c>
    </row>
    <row r="1172" spans="1:41" ht="15" customHeight="1" x14ac:dyDescent="0.25">
      <c r="A1172" s="127" t="s">
        <v>5931</v>
      </c>
      <c r="B1172" s="125" t="s">
        <v>2077</v>
      </c>
      <c r="C1172" s="125" t="s">
        <v>4166</v>
      </c>
      <c r="D1172" s="125" t="s">
        <v>5932</v>
      </c>
      <c r="E1172" s="125" t="s">
        <v>5855</v>
      </c>
      <c r="F1172" s="126">
        <v>11.72</v>
      </c>
      <c r="G1172" s="126">
        <v>11.92</v>
      </c>
      <c r="H1172" s="126">
        <v>9.3800000000000008</v>
      </c>
      <c r="I1172" s="126"/>
      <c r="J1172" s="317"/>
      <c r="K1172" s="323">
        <f>ROUND(SUMIF('VGT-Bewegungsdaten'!B:B,A1172,'VGT-Bewegungsdaten'!C:C),3)</f>
        <v>0</v>
      </c>
      <c r="L1172" s="324">
        <f>ROUND(SUMIF('VGT-Bewegungsdaten'!B:B,$A1172,'VGT-Bewegungsdaten'!D:D),2)</f>
        <v>0</v>
      </c>
      <c r="N1172" s="376" t="s">
        <v>4930</v>
      </c>
      <c r="O1172" s="376" t="s">
        <v>4940</v>
      </c>
      <c r="P1172" s="326">
        <f>ROUND(SUMIF('AV-Bewegungsdaten'!B:B,A1172,'AV-Bewegungsdaten'!C:C),3)</f>
        <v>0</v>
      </c>
      <c r="Q1172" s="324">
        <f>ROUND(SUMIF('AV-Bewegungsdaten'!B:B,$A1172,'AV-Bewegungsdaten'!D:D),2)</f>
        <v>0</v>
      </c>
      <c r="T1172" s="327"/>
      <c r="U1172" s="326">
        <f>ROUND(SUMIF('DV-Bewegungsdaten'!B:B,Kategorien!A1172,'DV-Bewegungsdaten'!D:D),3)</f>
        <v>0</v>
      </c>
      <c r="V1172" s="324">
        <f>ROUND(SUMIF('DV-Bewegungsdaten'!B:B,Kategorien!A1172,'DV-Bewegungsdaten'!E:E),3)</f>
        <v>0</v>
      </c>
      <c r="AD1172" s="390">
        <f t="shared" si="229"/>
        <v>6.9809999999999999</v>
      </c>
      <c r="AE1172" s="390">
        <f t="shared" si="230"/>
        <v>7.6379999999999999</v>
      </c>
      <c r="AF1172" s="390">
        <f t="shared" si="231"/>
        <v>8.8569999999999993</v>
      </c>
      <c r="AG1172" s="390">
        <f t="shared" si="232"/>
        <v>8.2240000000000002</v>
      </c>
      <c r="AH1172" s="390">
        <f t="shared" si="233"/>
        <v>8.1359999999999992</v>
      </c>
      <c r="AI1172" s="390">
        <f t="shared" si="234"/>
        <v>8.6679999999999993</v>
      </c>
      <c r="AJ1172" s="390">
        <f t="shared" si="235"/>
        <v>7.9510000000000005</v>
      </c>
      <c r="AK1172" s="390">
        <f t="shared" si="236"/>
        <v>8.2349999999999994</v>
      </c>
      <c r="AL1172" s="390">
        <f t="shared" si="237"/>
        <v>8.3449999999999989</v>
      </c>
      <c r="AM1172" s="390">
        <f t="shared" si="238"/>
        <v>8.2259999999999991</v>
      </c>
      <c r="AN1172" s="390">
        <f t="shared" si="239"/>
        <v>7.82</v>
      </c>
      <c r="AO1172" s="390">
        <f t="shared" si="240"/>
        <v>8.722999999999999</v>
      </c>
    </row>
    <row r="1173" spans="1:41" ht="15" customHeight="1" x14ac:dyDescent="0.25">
      <c r="A1173" s="127" t="s">
        <v>6470</v>
      </c>
      <c r="B1173" s="125" t="s">
        <v>2077</v>
      </c>
      <c r="C1173" s="125" t="s">
        <v>4166</v>
      </c>
      <c r="D1173" s="125" t="s">
        <v>6460</v>
      </c>
      <c r="E1173" s="125" t="s">
        <v>6003</v>
      </c>
      <c r="F1173" s="126">
        <v>11.7</v>
      </c>
      <c r="G1173" s="126">
        <v>11.899999999999999</v>
      </c>
      <c r="H1173" s="126">
        <v>9.36</v>
      </c>
      <c r="I1173" s="126"/>
      <c r="J1173" s="317"/>
      <c r="K1173" s="323">
        <f>ROUND(SUMIF('VGT-Bewegungsdaten'!B:B,A1173,'VGT-Bewegungsdaten'!C:C),3)</f>
        <v>0</v>
      </c>
      <c r="L1173" s="324">
        <f>ROUND(SUMIF('VGT-Bewegungsdaten'!B:B,$A1173,'VGT-Bewegungsdaten'!D:D),2)</f>
        <v>0</v>
      </c>
      <c r="N1173" s="376" t="s">
        <v>4930</v>
      </c>
      <c r="O1173" s="376" t="s">
        <v>4940</v>
      </c>
      <c r="P1173" s="326">
        <f>ROUND(SUMIF('AV-Bewegungsdaten'!B:B,A1173,'AV-Bewegungsdaten'!C:C),3)</f>
        <v>0</v>
      </c>
      <c r="Q1173" s="324">
        <f>ROUND(SUMIF('AV-Bewegungsdaten'!B:B,$A1173,'AV-Bewegungsdaten'!D:D),2)</f>
        <v>0</v>
      </c>
      <c r="T1173" s="327"/>
      <c r="U1173" s="326">
        <f>ROUND(SUMIF('DV-Bewegungsdaten'!B:B,Kategorien!A1173,'DV-Bewegungsdaten'!D:D),3)</f>
        <v>0</v>
      </c>
      <c r="V1173" s="324">
        <f>ROUND(SUMIF('DV-Bewegungsdaten'!B:B,Kategorien!A1173,'DV-Bewegungsdaten'!E:E),3)</f>
        <v>0</v>
      </c>
      <c r="AD1173" s="390">
        <f t="shared" si="229"/>
        <v>6.9609999999999985</v>
      </c>
      <c r="AE1173" s="390">
        <f t="shared" si="230"/>
        <v>7.6179999999999986</v>
      </c>
      <c r="AF1173" s="390">
        <f t="shared" si="231"/>
        <v>8.836999999999998</v>
      </c>
      <c r="AG1173" s="390">
        <f t="shared" si="232"/>
        <v>8.2039999999999988</v>
      </c>
      <c r="AH1173" s="390">
        <f t="shared" si="233"/>
        <v>8.1159999999999997</v>
      </c>
      <c r="AI1173" s="390">
        <f t="shared" si="234"/>
        <v>8.6479999999999997</v>
      </c>
      <c r="AJ1173" s="390">
        <f t="shared" si="235"/>
        <v>7.9309999999999992</v>
      </c>
      <c r="AK1173" s="390">
        <f t="shared" si="236"/>
        <v>8.2149999999999981</v>
      </c>
      <c r="AL1173" s="390">
        <f t="shared" si="237"/>
        <v>8.3249999999999993</v>
      </c>
      <c r="AM1173" s="390">
        <f t="shared" si="238"/>
        <v>8.2059999999999995</v>
      </c>
      <c r="AN1173" s="390">
        <f t="shared" si="239"/>
        <v>7.7999999999999989</v>
      </c>
      <c r="AO1173" s="390">
        <f t="shared" si="240"/>
        <v>8.7029999999999994</v>
      </c>
    </row>
    <row r="1174" spans="1:41" ht="15" customHeight="1" x14ac:dyDescent="0.25">
      <c r="A1174" s="127" t="s">
        <v>6706</v>
      </c>
      <c r="B1174" s="125" t="s">
        <v>2077</v>
      </c>
      <c r="C1174" s="125" t="s">
        <v>4166</v>
      </c>
      <c r="D1174" s="125" t="s">
        <v>6707</v>
      </c>
      <c r="E1174" s="125" t="s">
        <v>6484</v>
      </c>
      <c r="F1174" s="126">
        <v>11.67</v>
      </c>
      <c r="G1174" s="126">
        <v>11.87</v>
      </c>
      <c r="H1174" s="126">
        <v>9.34</v>
      </c>
      <c r="I1174" s="126"/>
      <c r="J1174" s="317"/>
      <c r="K1174" s="323">
        <f>ROUND(SUMIF('VGT-Bewegungsdaten'!B:B,A1174,'VGT-Bewegungsdaten'!C:C),3)</f>
        <v>0</v>
      </c>
      <c r="L1174" s="324">
        <f>ROUND(SUMIF('VGT-Bewegungsdaten'!B:B,$A1174,'VGT-Bewegungsdaten'!D:D),2)</f>
        <v>0</v>
      </c>
      <c r="N1174" s="376" t="s">
        <v>4930</v>
      </c>
      <c r="O1174" s="376" t="s">
        <v>4940</v>
      </c>
      <c r="P1174" s="326">
        <f>ROUND(SUMIF('AV-Bewegungsdaten'!B:B,A1174,'AV-Bewegungsdaten'!C:C),3)</f>
        <v>0</v>
      </c>
      <c r="Q1174" s="324">
        <f>ROUND(SUMIF('AV-Bewegungsdaten'!B:B,$A1174,'AV-Bewegungsdaten'!D:D),2)</f>
        <v>0</v>
      </c>
      <c r="T1174" s="327"/>
      <c r="U1174" s="326">
        <f>ROUND(SUMIF('DV-Bewegungsdaten'!B:B,Kategorien!A1174,'DV-Bewegungsdaten'!D:D),3)</f>
        <v>0</v>
      </c>
      <c r="V1174" s="324">
        <f>ROUND(SUMIF('DV-Bewegungsdaten'!B:B,Kategorien!A1174,'DV-Bewegungsdaten'!E:E),3)</f>
        <v>0</v>
      </c>
      <c r="AD1174" s="390">
        <f t="shared" si="229"/>
        <v>6.9309999999999992</v>
      </c>
      <c r="AE1174" s="390">
        <f t="shared" si="230"/>
        <v>7.5879999999999992</v>
      </c>
      <c r="AF1174" s="390">
        <f t="shared" si="231"/>
        <v>8.8069999999999986</v>
      </c>
      <c r="AG1174" s="390">
        <f t="shared" si="232"/>
        <v>8.1739999999999995</v>
      </c>
      <c r="AH1174" s="390">
        <f t="shared" si="233"/>
        <v>8.0859999999999985</v>
      </c>
      <c r="AI1174" s="390">
        <f t="shared" si="234"/>
        <v>8.6179999999999986</v>
      </c>
      <c r="AJ1174" s="390">
        <f t="shared" si="235"/>
        <v>7.9009999999999998</v>
      </c>
      <c r="AK1174" s="390">
        <f t="shared" si="236"/>
        <v>8.1849999999999987</v>
      </c>
      <c r="AL1174" s="390">
        <f t="shared" si="237"/>
        <v>8.2949999999999982</v>
      </c>
      <c r="AM1174" s="390">
        <f t="shared" si="238"/>
        <v>8.1759999999999984</v>
      </c>
      <c r="AN1174" s="390">
        <f t="shared" si="239"/>
        <v>7.77</v>
      </c>
      <c r="AO1174" s="390">
        <f t="shared" si="240"/>
        <v>8.6729999999999983</v>
      </c>
    </row>
    <row r="1175" spans="1:41" ht="15" customHeight="1" x14ac:dyDescent="0.25">
      <c r="A1175" s="127" t="s">
        <v>2506</v>
      </c>
      <c r="B1175" s="125" t="s">
        <v>2077</v>
      </c>
      <c r="C1175" s="125" t="s">
        <v>4002</v>
      </c>
      <c r="D1175" s="125" t="s">
        <v>2451</v>
      </c>
      <c r="E1175" s="125" t="s">
        <v>2452</v>
      </c>
      <c r="F1175" s="126">
        <v>11.67</v>
      </c>
      <c r="G1175" s="126">
        <v>11.87</v>
      </c>
      <c r="H1175" s="126">
        <v>9.34</v>
      </c>
      <c r="I1175" s="126"/>
      <c r="J1175" s="317"/>
      <c r="K1175" s="323">
        <f>ROUND(SUMIF('VGT-Bewegungsdaten'!B:B,A1175,'VGT-Bewegungsdaten'!C:C),3)</f>
        <v>0</v>
      </c>
      <c r="L1175" s="324">
        <f>ROUND(SUMIF('VGT-Bewegungsdaten'!B:B,$A1175,'VGT-Bewegungsdaten'!D:D),2)</f>
        <v>0</v>
      </c>
      <c r="N1175" s="376" t="s">
        <v>4930</v>
      </c>
      <c r="O1175" s="376" t="s">
        <v>4940</v>
      </c>
      <c r="P1175" s="326">
        <f>ROUND(SUMIF('AV-Bewegungsdaten'!B:B,A1175,'AV-Bewegungsdaten'!C:C),3)</f>
        <v>0</v>
      </c>
      <c r="Q1175" s="324">
        <f>ROUND(SUMIF('AV-Bewegungsdaten'!B:B,$A1175,'AV-Bewegungsdaten'!D:D),2)</f>
        <v>0</v>
      </c>
      <c r="T1175" s="327"/>
      <c r="U1175" s="326">
        <f>ROUND(SUMIF('DV-Bewegungsdaten'!B:B,Kategorien!A1175,'DV-Bewegungsdaten'!D:D),3)</f>
        <v>0</v>
      </c>
      <c r="V1175" s="324">
        <f>ROUND(SUMIF('DV-Bewegungsdaten'!B:B,Kategorien!A1175,'DV-Bewegungsdaten'!E:E),3)</f>
        <v>0</v>
      </c>
      <c r="AD1175" s="390">
        <f t="shared" si="229"/>
        <v>6.9309999999999992</v>
      </c>
      <c r="AE1175" s="390">
        <f t="shared" si="230"/>
        <v>7.5879999999999992</v>
      </c>
      <c r="AF1175" s="390">
        <f t="shared" si="231"/>
        <v>8.8069999999999986</v>
      </c>
      <c r="AG1175" s="390">
        <f t="shared" si="232"/>
        <v>8.1739999999999995</v>
      </c>
      <c r="AH1175" s="390">
        <f t="shared" si="233"/>
        <v>8.0859999999999985</v>
      </c>
      <c r="AI1175" s="390">
        <f t="shared" si="234"/>
        <v>8.6179999999999986</v>
      </c>
      <c r="AJ1175" s="390">
        <f t="shared" si="235"/>
        <v>7.9009999999999998</v>
      </c>
      <c r="AK1175" s="390">
        <f t="shared" si="236"/>
        <v>8.1849999999999987</v>
      </c>
      <c r="AL1175" s="390">
        <f t="shared" si="237"/>
        <v>8.2949999999999982</v>
      </c>
      <c r="AM1175" s="390">
        <f t="shared" si="238"/>
        <v>8.1759999999999984</v>
      </c>
      <c r="AN1175" s="390">
        <f t="shared" si="239"/>
        <v>7.77</v>
      </c>
      <c r="AO1175" s="390">
        <f t="shared" si="240"/>
        <v>8.6729999999999983</v>
      </c>
    </row>
    <row r="1176" spans="1:41" ht="15" customHeight="1" x14ac:dyDescent="0.25">
      <c r="A1176" s="127" t="s">
        <v>2507</v>
      </c>
      <c r="B1176" s="125" t="s">
        <v>2077</v>
      </c>
      <c r="C1176" s="125" t="s">
        <v>4002</v>
      </c>
      <c r="D1176" s="125" t="s">
        <v>2454</v>
      </c>
      <c r="E1176" s="125" t="s">
        <v>2455</v>
      </c>
      <c r="F1176" s="126">
        <v>13.67</v>
      </c>
      <c r="G1176" s="126">
        <v>13.87</v>
      </c>
      <c r="H1176" s="126">
        <v>10.94</v>
      </c>
      <c r="I1176" s="126"/>
      <c r="J1176" s="317"/>
      <c r="K1176" s="323">
        <f>ROUND(SUMIF('VGT-Bewegungsdaten'!B:B,A1176,'VGT-Bewegungsdaten'!C:C),3)</f>
        <v>0</v>
      </c>
      <c r="L1176" s="324">
        <f>ROUND(SUMIF('VGT-Bewegungsdaten'!B:B,$A1176,'VGT-Bewegungsdaten'!D:D),2)</f>
        <v>0</v>
      </c>
      <c r="N1176" s="376" t="s">
        <v>4930</v>
      </c>
      <c r="O1176" s="376" t="s">
        <v>4940</v>
      </c>
      <c r="P1176" s="326">
        <f>ROUND(SUMIF('AV-Bewegungsdaten'!B:B,A1176,'AV-Bewegungsdaten'!C:C),3)</f>
        <v>0</v>
      </c>
      <c r="Q1176" s="324">
        <f>ROUND(SUMIF('AV-Bewegungsdaten'!B:B,$A1176,'AV-Bewegungsdaten'!D:D),2)</f>
        <v>0</v>
      </c>
      <c r="T1176" s="327"/>
      <c r="U1176" s="326">
        <f>ROUND(SUMIF('DV-Bewegungsdaten'!B:B,Kategorien!A1176,'DV-Bewegungsdaten'!D:D),3)</f>
        <v>0</v>
      </c>
      <c r="V1176" s="324">
        <f>ROUND(SUMIF('DV-Bewegungsdaten'!B:B,Kategorien!A1176,'DV-Bewegungsdaten'!E:E),3)</f>
        <v>0</v>
      </c>
      <c r="AD1176" s="390">
        <f t="shared" si="229"/>
        <v>8.9309999999999992</v>
      </c>
      <c r="AE1176" s="390">
        <f t="shared" si="230"/>
        <v>9.5879999999999992</v>
      </c>
      <c r="AF1176" s="390">
        <f t="shared" si="231"/>
        <v>10.806999999999999</v>
      </c>
      <c r="AG1176" s="390">
        <f t="shared" si="232"/>
        <v>10.173999999999999</v>
      </c>
      <c r="AH1176" s="390">
        <f t="shared" si="233"/>
        <v>10.085999999999999</v>
      </c>
      <c r="AI1176" s="390">
        <f t="shared" si="234"/>
        <v>10.617999999999999</v>
      </c>
      <c r="AJ1176" s="390">
        <f t="shared" si="235"/>
        <v>9.9009999999999998</v>
      </c>
      <c r="AK1176" s="390">
        <f t="shared" si="236"/>
        <v>10.184999999999999</v>
      </c>
      <c r="AL1176" s="390">
        <f t="shared" si="237"/>
        <v>10.294999999999998</v>
      </c>
      <c r="AM1176" s="390">
        <f t="shared" si="238"/>
        <v>10.175999999999998</v>
      </c>
      <c r="AN1176" s="390">
        <f t="shared" si="239"/>
        <v>9.77</v>
      </c>
      <c r="AO1176" s="390">
        <f t="shared" si="240"/>
        <v>10.672999999999998</v>
      </c>
    </row>
    <row r="1177" spans="1:41" ht="15" customHeight="1" x14ac:dyDescent="0.25">
      <c r="A1177" s="127" t="s">
        <v>577</v>
      </c>
      <c r="B1177" s="125" t="s">
        <v>2077</v>
      </c>
      <c r="C1177" s="125" t="s">
        <v>4002</v>
      </c>
      <c r="D1177" s="125" t="s">
        <v>1</v>
      </c>
      <c r="E1177" s="125" t="s">
        <v>1538</v>
      </c>
      <c r="F1177" s="126">
        <v>14.67</v>
      </c>
      <c r="G1177" s="126">
        <v>14.87</v>
      </c>
      <c r="H1177" s="126">
        <v>11.74</v>
      </c>
      <c r="I1177" s="126"/>
      <c r="J1177" s="317"/>
      <c r="K1177" s="323">
        <f>ROUND(SUMIF('VGT-Bewegungsdaten'!B:B,A1177,'VGT-Bewegungsdaten'!C:C),3)</f>
        <v>0</v>
      </c>
      <c r="L1177" s="324">
        <f>ROUND(SUMIF('VGT-Bewegungsdaten'!B:B,$A1177,'VGT-Bewegungsdaten'!D:D),2)</f>
        <v>0</v>
      </c>
      <c r="N1177" s="376" t="s">
        <v>4930</v>
      </c>
      <c r="O1177" s="376" t="s">
        <v>4940</v>
      </c>
      <c r="P1177" s="326">
        <f>ROUND(SUMIF('AV-Bewegungsdaten'!B:B,A1177,'AV-Bewegungsdaten'!C:C),3)</f>
        <v>0</v>
      </c>
      <c r="Q1177" s="324">
        <f>ROUND(SUMIF('AV-Bewegungsdaten'!B:B,$A1177,'AV-Bewegungsdaten'!D:D),2)</f>
        <v>0</v>
      </c>
      <c r="T1177" s="327"/>
      <c r="U1177" s="326">
        <f>ROUND(SUMIF('DV-Bewegungsdaten'!B:B,Kategorien!A1177,'DV-Bewegungsdaten'!D:D),3)</f>
        <v>0</v>
      </c>
      <c r="V1177" s="324">
        <f>ROUND(SUMIF('DV-Bewegungsdaten'!B:B,Kategorien!A1177,'DV-Bewegungsdaten'!E:E),3)</f>
        <v>0</v>
      </c>
      <c r="AD1177" s="390">
        <f t="shared" si="229"/>
        <v>9.9309999999999992</v>
      </c>
      <c r="AE1177" s="390">
        <f t="shared" si="230"/>
        <v>10.587999999999999</v>
      </c>
      <c r="AF1177" s="390">
        <f t="shared" si="231"/>
        <v>11.806999999999999</v>
      </c>
      <c r="AG1177" s="390">
        <f t="shared" si="232"/>
        <v>11.173999999999999</v>
      </c>
      <c r="AH1177" s="390">
        <f t="shared" si="233"/>
        <v>11.085999999999999</v>
      </c>
      <c r="AI1177" s="390">
        <f t="shared" si="234"/>
        <v>11.617999999999999</v>
      </c>
      <c r="AJ1177" s="390">
        <f t="shared" si="235"/>
        <v>10.901</v>
      </c>
      <c r="AK1177" s="390">
        <f t="shared" si="236"/>
        <v>11.184999999999999</v>
      </c>
      <c r="AL1177" s="390">
        <f t="shared" si="237"/>
        <v>11.294999999999998</v>
      </c>
      <c r="AM1177" s="390">
        <f t="shared" si="238"/>
        <v>11.175999999999998</v>
      </c>
      <c r="AN1177" s="390">
        <f t="shared" si="239"/>
        <v>10.77</v>
      </c>
      <c r="AO1177" s="390">
        <f t="shared" si="240"/>
        <v>11.672999999999998</v>
      </c>
    </row>
    <row r="1178" spans="1:41" ht="15" customHeight="1" x14ac:dyDescent="0.25">
      <c r="A1178" s="127" t="s">
        <v>578</v>
      </c>
      <c r="B1178" s="125" t="s">
        <v>2077</v>
      </c>
      <c r="C1178" s="125" t="s">
        <v>4002</v>
      </c>
      <c r="D1178" s="125" t="s">
        <v>3</v>
      </c>
      <c r="E1178" s="125" t="s">
        <v>1541</v>
      </c>
      <c r="F1178" s="126">
        <v>14.67</v>
      </c>
      <c r="G1178" s="126">
        <v>14.87</v>
      </c>
      <c r="H1178" s="126">
        <v>11.74</v>
      </c>
      <c r="I1178" s="126"/>
      <c r="J1178" s="317"/>
      <c r="K1178" s="323">
        <f>ROUND(SUMIF('VGT-Bewegungsdaten'!B:B,A1178,'VGT-Bewegungsdaten'!C:C),3)</f>
        <v>0</v>
      </c>
      <c r="L1178" s="324">
        <f>ROUND(SUMIF('VGT-Bewegungsdaten'!B:B,$A1178,'VGT-Bewegungsdaten'!D:D),2)</f>
        <v>0</v>
      </c>
      <c r="N1178" s="376" t="s">
        <v>4930</v>
      </c>
      <c r="O1178" s="376" t="s">
        <v>4940</v>
      </c>
      <c r="P1178" s="326">
        <f>ROUND(SUMIF('AV-Bewegungsdaten'!B:B,A1178,'AV-Bewegungsdaten'!C:C),3)</f>
        <v>0</v>
      </c>
      <c r="Q1178" s="324">
        <f>ROUND(SUMIF('AV-Bewegungsdaten'!B:B,$A1178,'AV-Bewegungsdaten'!D:D),2)</f>
        <v>0</v>
      </c>
      <c r="T1178" s="327"/>
      <c r="U1178" s="326">
        <f>ROUND(SUMIF('DV-Bewegungsdaten'!B:B,Kategorien!A1178,'DV-Bewegungsdaten'!D:D),3)</f>
        <v>0</v>
      </c>
      <c r="V1178" s="324">
        <f>ROUND(SUMIF('DV-Bewegungsdaten'!B:B,Kategorien!A1178,'DV-Bewegungsdaten'!E:E),3)</f>
        <v>0</v>
      </c>
      <c r="AD1178" s="390">
        <f t="shared" si="229"/>
        <v>9.9309999999999992</v>
      </c>
      <c r="AE1178" s="390">
        <f t="shared" si="230"/>
        <v>10.587999999999999</v>
      </c>
      <c r="AF1178" s="390">
        <f t="shared" si="231"/>
        <v>11.806999999999999</v>
      </c>
      <c r="AG1178" s="390">
        <f t="shared" si="232"/>
        <v>11.173999999999999</v>
      </c>
      <c r="AH1178" s="390">
        <f t="shared" si="233"/>
        <v>11.085999999999999</v>
      </c>
      <c r="AI1178" s="390">
        <f t="shared" si="234"/>
        <v>11.617999999999999</v>
      </c>
      <c r="AJ1178" s="390">
        <f t="shared" si="235"/>
        <v>10.901</v>
      </c>
      <c r="AK1178" s="390">
        <f t="shared" si="236"/>
        <v>11.184999999999999</v>
      </c>
      <c r="AL1178" s="390">
        <f t="shared" si="237"/>
        <v>11.294999999999998</v>
      </c>
      <c r="AM1178" s="390">
        <f t="shared" si="238"/>
        <v>11.175999999999998</v>
      </c>
      <c r="AN1178" s="390">
        <f t="shared" si="239"/>
        <v>10.77</v>
      </c>
      <c r="AO1178" s="390">
        <f t="shared" si="240"/>
        <v>11.672999999999998</v>
      </c>
    </row>
    <row r="1179" spans="1:41" ht="15" customHeight="1" x14ac:dyDescent="0.25">
      <c r="A1179" s="127" t="s">
        <v>2755</v>
      </c>
      <c r="B1179" s="125" t="s">
        <v>2077</v>
      </c>
      <c r="C1179" s="125" t="s">
        <v>4002</v>
      </c>
      <c r="D1179" s="125" t="s">
        <v>2661</v>
      </c>
      <c r="E1179" s="125" t="s">
        <v>2545</v>
      </c>
      <c r="F1179" s="126">
        <v>14.64</v>
      </c>
      <c r="G1179" s="126">
        <v>14.84</v>
      </c>
      <c r="H1179" s="126">
        <v>11.71</v>
      </c>
      <c r="I1179" s="126"/>
      <c r="J1179" s="317"/>
      <c r="K1179" s="323">
        <f>ROUND(SUMIF('VGT-Bewegungsdaten'!B:B,A1179,'VGT-Bewegungsdaten'!C:C),3)</f>
        <v>0</v>
      </c>
      <c r="L1179" s="324">
        <f>ROUND(SUMIF('VGT-Bewegungsdaten'!B:B,$A1179,'VGT-Bewegungsdaten'!D:D),2)</f>
        <v>0</v>
      </c>
      <c r="N1179" s="376" t="s">
        <v>4930</v>
      </c>
      <c r="O1179" s="376" t="s">
        <v>4940</v>
      </c>
      <c r="P1179" s="326">
        <f>ROUND(SUMIF('AV-Bewegungsdaten'!B:B,A1179,'AV-Bewegungsdaten'!C:C),3)</f>
        <v>0</v>
      </c>
      <c r="Q1179" s="324">
        <f>ROUND(SUMIF('AV-Bewegungsdaten'!B:B,$A1179,'AV-Bewegungsdaten'!D:D),2)</f>
        <v>0</v>
      </c>
      <c r="T1179" s="327"/>
      <c r="U1179" s="326">
        <f>ROUND(SUMIF('DV-Bewegungsdaten'!B:B,Kategorien!A1179,'DV-Bewegungsdaten'!D:D),3)</f>
        <v>0</v>
      </c>
      <c r="V1179" s="324">
        <f>ROUND(SUMIF('DV-Bewegungsdaten'!B:B,Kategorien!A1179,'DV-Bewegungsdaten'!E:E),3)</f>
        <v>0</v>
      </c>
      <c r="AD1179" s="390">
        <f t="shared" si="229"/>
        <v>9.9009999999999998</v>
      </c>
      <c r="AE1179" s="390">
        <f t="shared" si="230"/>
        <v>10.558</v>
      </c>
      <c r="AF1179" s="390">
        <f t="shared" si="231"/>
        <v>11.776999999999999</v>
      </c>
      <c r="AG1179" s="390">
        <f t="shared" si="232"/>
        <v>11.144</v>
      </c>
      <c r="AH1179" s="390">
        <f t="shared" si="233"/>
        <v>11.056000000000001</v>
      </c>
      <c r="AI1179" s="390">
        <f t="shared" si="234"/>
        <v>11.588000000000001</v>
      </c>
      <c r="AJ1179" s="390">
        <f t="shared" si="235"/>
        <v>10.871</v>
      </c>
      <c r="AK1179" s="390">
        <f t="shared" si="236"/>
        <v>11.154999999999999</v>
      </c>
      <c r="AL1179" s="390">
        <f t="shared" si="237"/>
        <v>11.265000000000001</v>
      </c>
      <c r="AM1179" s="390">
        <f t="shared" si="238"/>
        <v>11.146000000000001</v>
      </c>
      <c r="AN1179" s="390">
        <f t="shared" si="239"/>
        <v>10.74</v>
      </c>
      <c r="AO1179" s="390">
        <f t="shared" si="240"/>
        <v>11.643000000000001</v>
      </c>
    </row>
    <row r="1180" spans="1:41" ht="15" customHeight="1" x14ac:dyDescent="0.25">
      <c r="A1180" s="127" t="s">
        <v>3499</v>
      </c>
      <c r="B1180" s="125" t="s">
        <v>2077</v>
      </c>
      <c r="C1180" s="125" t="s">
        <v>4002</v>
      </c>
      <c r="D1180" s="125" t="s">
        <v>3405</v>
      </c>
      <c r="E1180" s="125" t="s">
        <v>3289</v>
      </c>
      <c r="F1180" s="126">
        <v>14.61</v>
      </c>
      <c r="G1180" s="126">
        <v>14.809999999999999</v>
      </c>
      <c r="H1180" s="126">
        <v>11.69</v>
      </c>
      <c r="I1180" s="126"/>
      <c r="J1180" s="317"/>
      <c r="K1180" s="323">
        <f>ROUND(SUMIF('VGT-Bewegungsdaten'!B:B,A1180,'VGT-Bewegungsdaten'!C:C),3)</f>
        <v>0</v>
      </c>
      <c r="L1180" s="324">
        <f>ROUND(SUMIF('VGT-Bewegungsdaten'!B:B,$A1180,'VGT-Bewegungsdaten'!D:D),2)</f>
        <v>0</v>
      </c>
      <c r="N1180" s="376" t="s">
        <v>4930</v>
      </c>
      <c r="O1180" s="376" t="s">
        <v>4940</v>
      </c>
      <c r="P1180" s="326">
        <f>ROUND(SUMIF('AV-Bewegungsdaten'!B:B,A1180,'AV-Bewegungsdaten'!C:C),3)</f>
        <v>0</v>
      </c>
      <c r="Q1180" s="324">
        <f>ROUND(SUMIF('AV-Bewegungsdaten'!B:B,$A1180,'AV-Bewegungsdaten'!D:D),2)</f>
        <v>0</v>
      </c>
      <c r="T1180" s="327"/>
      <c r="U1180" s="326">
        <f>ROUND(SUMIF('DV-Bewegungsdaten'!B:B,Kategorien!A1180,'DV-Bewegungsdaten'!D:D),3)</f>
        <v>0</v>
      </c>
      <c r="V1180" s="324">
        <f>ROUND(SUMIF('DV-Bewegungsdaten'!B:B,Kategorien!A1180,'DV-Bewegungsdaten'!E:E),3)</f>
        <v>0</v>
      </c>
      <c r="AD1180" s="390">
        <f t="shared" si="229"/>
        <v>9.8709999999999987</v>
      </c>
      <c r="AE1180" s="390">
        <f t="shared" si="230"/>
        <v>10.527999999999999</v>
      </c>
      <c r="AF1180" s="390">
        <f t="shared" si="231"/>
        <v>11.746999999999998</v>
      </c>
      <c r="AG1180" s="390">
        <f t="shared" si="232"/>
        <v>11.113999999999999</v>
      </c>
      <c r="AH1180" s="390">
        <f t="shared" si="233"/>
        <v>11.026</v>
      </c>
      <c r="AI1180" s="390">
        <f t="shared" si="234"/>
        <v>11.558</v>
      </c>
      <c r="AJ1180" s="390">
        <f t="shared" si="235"/>
        <v>10.840999999999999</v>
      </c>
      <c r="AK1180" s="390">
        <f t="shared" si="236"/>
        <v>11.124999999999998</v>
      </c>
      <c r="AL1180" s="390">
        <f t="shared" si="237"/>
        <v>11.234999999999999</v>
      </c>
      <c r="AM1180" s="390">
        <f t="shared" si="238"/>
        <v>11.116</v>
      </c>
      <c r="AN1180" s="390">
        <f t="shared" si="239"/>
        <v>10.709999999999999</v>
      </c>
      <c r="AO1180" s="390">
        <f t="shared" si="240"/>
        <v>11.613</v>
      </c>
    </row>
    <row r="1181" spans="1:41" ht="15" customHeight="1" x14ac:dyDescent="0.25">
      <c r="A1181" s="127" t="s">
        <v>4263</v>
      </c>
      <c r="B1181" s="125" t="s">
        <v>2077</v>
      </c>
      <c r="C1181" s="125" t="s">
        <v>4002</v>
      </c>
      <c r="D1181" s="125" t="s">
        <v>4168</v>
      </c>
      <c r="E1181" s="125" t="s">
        <v>4051</v>
      </c>
      <c r="F1181" s="126">
        <v>14.58</v>
      </c>
      <c r="G1181" s="126">
        <v>14.78</v>
      </c>
      <c r="H1181" s="126">
        <v>11.66</v>
      </c>
      <c r="I1181" s="126"/>
      <c r="J1181" s="317"/>
      <c r="K1181" s="323">
        <f>ROUND(SUMIF('VGT-Bewegungsdaten'!B:B,A1181,'VGT-Bewegungsdaten'!C:C),3)</f>
        <v>0</v>
      </c>
      <c r="L1181" s="324">
        <f>ROUND(SUMIF('VGT-Bewegungsdaten'!B:B,$A1181,'VGT-Bewegungsdaten'!D:D),2)</f>
        <v>0</v>
      </c>
      <c r="N1181" s="376" t="s">
        <v>4930</v>
      </c>
      <c r="O1181" s="376" t="s">
        <v>4940</v>
      </c>
      <c r="P1181" s="326">
        <f>ROUND(SUMIF('AV-Bewegungsdaten'!B:B,A1181,'AV-Bewegungsdaten'!C:C),3)</f>
        <v>0</v>
      </c>
      <c r="Q1181" s="324">
        <f>ROUND(SUMIF('AV-Bewegungsdaten'!B:B,$A1181,'AV-Bewegungsdaten'!D:D),2)</f>
        <v>0</v>
      </c>
      <c r="T1181" s="327"/>
      <c r="U1181" s="326">
        <f>ROUND(SUMIF('DV-Bewegungsdaten'!B:B,Kategorien!A1181,'DV-Bewegungsdaten'!D:D),3)</f>
        <v>0</v>
      </c>
      <c r="V1181" s="324">
        <f>ROUND(SUMIF('DV-Bewegungsdaten'!B:B,Kategorien!A1181,'DV-Bewegungsdaten'!E:E),3)</f>
        <v>0</v>
      </c>
      <c r="AD1181" s="390">
        <f t="shared" si="229"/>
        <v>9.8409999999999993</v>
      </c>
      <c r="AE1181" s="390">
        <f t="shared" si="230"/>
        <v>10.497999999999999</v>
      </c>
      <c r="AF1181" s="390">
        <f t="shared" si="231"/>
        <v>11.716999999999999</v>
      </c>
      <c r="AG1181" s="390">
        <f t="shared" si="232"/>
        <v>11.084</v>
      </c>
      <c r="AH1181" s="390">
        <f t="shared" si="233"/>
        <v>10.995999999999999</v>
      </c>
      <c r="AI1181" s="390">
        <f t="shared" si="234"/>
        <v>11.527999999999999</v>
      </c>
      <c r="AJ1181" s="390">
        <f t="shared" si="235"/>
        <v>10.811</v>
      </c>
      <c r="AK1181" s="390">
        <f t="shared" si="236"/>
        <v>11.094999999999999</v>
      </c>
      <c r="AL1181" s="390">
        <f t="shared" si="237"/>
        <v>11.204999999999998</v>
      </c>
      <c r="AM1181" s="390">
        <f t="shared" si="238"/>
        <v>11.085999999999999</v>
      </c>
      <c r="AN1181" s="390">
        <f t="shared" si="239"/>
        <v>10.68</v>
      </c>
      <c r="AO1181" s="390">
        <f t="shared" si="240"/>
        <v>11.582999999999998</v>
      </c>
    </row>
    <row r="1182" spans="1:41" ht="15" customHeight="1" x14ac:dyDescent="0.25">
      <c r="A1182" s="127" t="s">
        <v>579</v>
      </c>
      <c r="B1182" s="125" t="s">
        <v>2077</v>
      </c>
      <c r="C1182" s="125" t="s">
        <v>4002</v>
      </c>
      <c r="D1182" s="125" t="s">
        <v>5</v>
      </c>
      <c r="E1182" s="125" t="s">
        <v>2452</v>
      </c>
      <c r="F1182" s="126">
        <v>12.67</v>
      </c>
      <c r="G1182" s="126">
        <v>12.87</v>
      </c>
      <c r="H1182" s="126">
        <v>10.14</v>
      </c>
      <c r="I1182" s="126"/>
      <c r="J1182" s="317"/>
      <c r="K1182" s="323">
        <f>ROUND(SUMIF('VGT-Bewegungsdaten'!B:B,A1182,'VGT-Bewegungsdaten'!C:C),3)</f>
        <v>0</v>
      </c>
      <c r="L1182" s="324">
        <f>ROUND(SUMIF('VGT-Bewegungsdaten'!B:B,$A1182,'VGT-Bewegungsdaten'!D:D),2)</f>
        <v>0</v>
      </c>
      <c r="N1182" s="376" t="s">
        <v>4930</v>
      </c>
      <c r="O1182" s="376" t="s">
        <v>4940</v>
      </c>
      <c r="P1182" s="326">
        <f>ROUND(SUMIF('AV-Bewegungsdaten'!B:B,A1182,'AV-Bewegungsdaten'!C:C),3)</f>
        <v>0</v>
      </c>
      <c r="Q1182" s="324">
        <f>ROUND(SUMIF('AV-Bewegungsdaten'!B:B,$A1182,'AV-Bewegungsdaten'!D:D),2)</f>
        <v>0</v>
      </c>
      <c r="T1182" s="327"/>
      <c r="U1182" s="326">
        <f>ROUND(SUMIF('DV-Bewegungsdaten'!B:B,Kategorien!A1182,'DV-Bewegungsdaten'!D:D),3)</f>
        <v>0</v>
      </c>
      <c r="V1182" s="324">
        <f>ROUND(SUMIF('DV-Bewegungsdaten'!B:B,Kategorien!A1182,'DV-Bewegungsdaten'!E:E),3)</f>
        <v>0</v>
      </c>
      <c r="AD1182" s="390">
        <f t="shared" si="229"/>
        <v>7.9309999999999992</v>
      </c>
      <c r="AE1182" s="390">
        <f t="shared" si="230"/>
        <v>8.5879999999999992</v>
      </c>
      <c r="AF1182" s="390">
        <f t="shared" si="231"/>
        <v>9.8069999999999986</v>
      </c>
      <c r="AG1182" s="390">
        <f t="shared" si="232"/>
        <v>9.1739999999999995</v>
      </c>
      <c r="AH1182" s="390">
        <f t="shared" si="233"/>
        <v>9.0859999999999985</v>
      </c>
      <c r="AI1182" s="390">
        <f t="shared" si="234"/>
        <v>9.6179999999999986</v>
      </c>
      <c r="AJ1182" s="390">
        <f t="shared" si="235"/>
        <v>8.9009999999999998</v>
      </c>
      <c r="AK1182" s="390">
        <f t="shared" si="236"/>
        <v>9.1849999999999987</v>
      </c>
      <c r="AL1182" s="390">
        <f t="shared" si="237"/>
        <v>9.2949999999999982</v>
      </c>
      <c r="AM1182" s="390">
        <f t="shared" si="238"/>
        <v>9.1759999999999984</v>
      </c>
      <c r="AN1182" s="390">
        <f t="shared" si="239"/>
        <v>8.77</v>
      </c>
      <c r="AO1182" s="390">
        <f t="shared" si="240"/>
        <v>9.6729999999999983</v>
      </c>
    </row>
    <row r="1183" spans="1:41" ht="15" customHeight="1" x14ac:dyDescent="0.25">
      <c r="A1183" s="127" t="s">
        <v>580</v>
      </c>
      <c r="B1183" s="125" t="s">
        <v>2077</v>
      </c>
      <c r="C1183" s="125" t="s">
        <v>4002</v>
      </c>
      <c r="D1183" s="125" t="s">
        <v>7</v>
      </c>
      <c r="E1183" s="125" t="s">
        <v>2455</v>
      </c>
      <c r="F1183" s="126">
        <v>14.67</v>
      </c>
      <c r="G1183" s="126">
        <v>14.87</v>
      </c>
      <c r="H1183" s="126">
        <v>11.74</v>
      </c>
      <c r="I1183" s="126"/>
      <c r="J1183" s="317"/>
      <c r="K1183" s="323">
        <f>ROUND(SUMIF('VGT-Bewegungsdaten'!B:B,A1183,'VGT-Bewegungsdaten'!C:C),3)</f>
        <v>0</v>
      </c>
      <c r="L1183" s="324">
        <f>ROUND(SUMIF('VGT-Bewegungsdaten'!B:B,$A1183,'VGT-Bewegungsdaten'!D:D),2)</f>
        <v>0</v>
      </c>
      <c r="N1183" s="376" t="s">
        <v>4930</v>
      </c>
      <c r="O1183" s="376" t="s">
        <v>4940</v>
      </c>
      <c r="P1183" s="326">
        <f>ROUND(SUMIF('AV-Bewegungsdaten'!B:B,A1183,'AV-Bewegungsdaten'!C:C),3)</f>
        <v>0</v>
      </c>
      <c r="Q1183" s="324">
        <f>ROUND(SUMIF('AV-Bewegungsdaten'!B:B,$A1183,'AV-Bewegungsdaten'!D:D),2)</f>
        <v>0</v>
      </c>
      <c r="T1183" s="327"/>
      <c r="U1183" s="326">
        <f>ROUND(SUMIF('DV-Bewegungsdaten'!B:B,Kategorien!A1183,'DV-Bewegungsdaten'!D:D),3)</f>
        <v>0</v>
      </c>
      <c r="V1183" s="324">
        <f>ROUND(SUMIF('DV-Bewegungsdaten'!B:B,Kategorien!A1183,'DV-Bewegungsdaten'!E:E),3)</f>
        <v>0</v>
      </c>
      <c r="AD1183" s="390">
        <f t="shared" si="229"/>
        <v>9.9309999999999992</v>
      </c>
      <c r="AE1183" s="390">
        <f t="shared" si="230"/>
        <v>10.587999999999999</v>
      </c>
      <c r="AF1183" s="390">
        <f t="shared" si="231"/>
        <v>11.806999999999999</v>
      </c>
      <c r="AG1183" s="390">
        <f t="shared" si="232"/>
        <v>11.173999999999999</v>
      </c>
      <c r="AH1183" s="390">
        <f t="shared" si="233"/>
        <v>11.085999999999999</v>
      </c>
      <c r="AI1183" s="390">
        <f t="shared" si="234"/>
        <v>11.617999999999999</v>
      </c>
      <c r="AJ1183" s="390">
        <f t="shared" si="235"/>
        <v>10.901</v>
      </c>
      <c r="AK1183" s="390">
        <f t="shared" si="236"/>
        <v>11.184999999999999</v>
      </c>
      <c r="AL1183" s="390">
        <f t="shared" si="237"/>
        <v>11.294999999999998</v>
      </c>
      <c r="AM1183" s="390">
        <f t="shared" si="238"/>
        <v>11.175999999999998</v>
      </c>
      <c r="AN1183" s="390">
        <f t="shared" si="239"/>
        <v>10.77</v>
      </c>
      <c r="AO1183" s="390">
        <f t="shared" si="240"/>
        <v>11.672999999999998</v>
      </c>
    </row>
    <row r="1184" spans="1:41" ht="15" customHeight="1" x14ac:dyDescent="0.25">
      <c r="A1184" s="127" t="s">
        <v>581</v>
      </c>
      <c r="B1184" s="125" t="s">
        <v>2077</v>
      </c>
      <c r="C1184" s="125" t="s">
        <v>4002</v>
      </c>
      <c r="D1184" s="125" t="s">
        <v>9</v>
      </c>
      <c r="E1184" s="125" t="s">
        <v>1538</v>
      </c>
      <c r="F1184" s="126">
        <v>15.67</v>
      </c>
      <c r="G1184" s="126">
        <v>15.87</v>
      </c>
      <c r="H1184" s="126">
        <v>12.54</v>
      </c>
      <c r="I1184" s="126"/>
      <c r="J1184" s="317"/>
      <c r="K1184" s="323">
        <f>ROUND(SUMIF('VGT-Bewegungsdaten'!B:B,A1184,'VGT-Bewegungsdaten'!C:C),3)</f>
        <v>0</v>
      </c>
      <c r="L1184" s="324">
        <f>ROUND(SUMIF('VGT-Bewegungsdaten'!B:B,$A1184,'VGT-Bewegungsdaten'!D:D),2)</f>
        <v>0</v>
      </c>
      <c r="N1184" s="376" t="s">
        <v>4930</v>
      </c>
      <c r="O1184" s="376" t="s">
        <v>4940</v>
      </c>
      <c r="P1184" s="326">
        <f>ROUND(SUMIF('AV-Bewegungsdaten'!B:B,A1184,'AV-Bewegungsdaten'!C:C),3)</f>
        <v>0</v>
      </c>
      <c r="Q1184" s="324">
        <f>ROUND(SUMIF('AV-Bewegungsdaten'!B:B,$A1184,'AV-Bewegungsdaten'!D:D),2)</f>
        <v>0</v>
      </c>
      <c r="T1184" s="327"/>
      <c r="U1184" s="326">
        <f>ROUND(SUMIF('DV-Bewegungsdaten'!B:B,Kategorien!A1184,'DV-Bewegungsdaten'!D:D),3)</f>
        <v>0</v>
      </c>
      <c r="V1184" s="324">
        <f>ROUND(SUMIF('DV-Bewegungsdaten'!B:B,Kategorien!A1184,'DV-Bewegungsdaten'!E:E),3)</f>
        <v>0</v>
      </c>
      <c r="AD1184" s="390">
        <f t="shared" si="229"/>
        <v>10.930999999999999</v>
      </c>
      <c r="AE1184" s="390">
        <f t="shared" si="230"/>
        <v>11.587999999999999</v>
      </c>
      <c r="AF1184" s="390">
        <f t="shared" si="231"/>
        <v>12.806999999999999</v>
      </c>
      <c r="AG1184" s="390">
        <f t="shared" si="232"/>
        <v>12.173999999999999</v>
      </c>
      <c r="AH1184" s="390">
        <f t="shared" si="233"/>
        <v>12.085999999999999</v>
      </c>
      <c r="AI1184" s="390">
        <f t="shared" si="234"/>
        <v>12.617999999999999</v>
      </c>
      <c r="AJ1184" s="390">
        <f t="shared" si="235"/>
        <v>11.901</v>
      </c>
      <c r="AK1184" s="390">
        <f t="shared" si="236"/>
        <v>12.184999999999999</v>
      </c>
      <c r="AL1184" s="390">
        <f t="shared" si="237"/>
        <v>12.294999999999998</v>
      </c>
      <c r="AM1184" s="390">
        <f t="shared" si="238"/>
        <v>12.175999999999998</v>
      </c>
      <c r="AN1184" s="390">
        <f t="shared" si="239"/>
        <v>11.77</v>
      </c>
      <c r="AO1184" s="390">
        <f t="shared" si="240"/>
        <v>12.672999999999998</v>
      </c>
    </row>
    <row r="1185" spans="1:41" ht="15" customHeight="1" x14ac:dyDescent="0.25">
      <c r="A1185" s="127" t="s">
        <v>582</v>
      </c>
      <c r="B1185" s="125" t="s">
        <v>2077</v>
      </c>
      <c r="C1185" s="125" t="s">
        <v>4002</v>
      </c>
      <c r="D1185" s="125" t="s">
        <v>11</v>
      </c>
      <c r="E1185" s="125" t="s">
        <v>1541</v>
      </c>
      <c r="F1185" s="126">
        <v>15.67</v>
      </c>
      <c r="G1185" s="126">
        <v>15.87</v>
      </c>
      <c r="H1185" s="126">
        <v>12.54</v>
      </c>
      <c r="I1185" s="126"/>
      <c r="J1185" s="317"/>
      <c r="K1185" s="323">
        <f>ROUND(SUMIF('VGT-Bewegungsdaten'!B:B,A1185,'VGT-Bewegungsdaten'!C:C),3)</f>
        <v>0</v>
      </c>
      <c r="L1185" s="324">
        <f>ROUND(SUMIF('VGT-Bewegungsdaten'!B:B,$A1185,'VGT-Bewegungsdaten'!D:D),2)</f>
        <v>0</v>
      </c>
      <c r="N1185" s="376" t="s">
        <v>4930</v>
      </c>
      <c r="O1185" s="376" t="s">
        <v>4940</v>
      </c>
      <c r="P1185" s="326">
        <f>ROUND(SUMIF('AV-Bewegungsdaten'!B:B,A1185,'AV-Bewegungsdaten'!C:C),3)</f>
        <v>0</v>
      </c>
      <c r="Q1185" s="324">
        <f>ROUND(SUMIF('AV-Bewegungsdaten'!B:B,$A1185,'AV-Bewegungsdaten'!D:D),2)</f>
        <v>0</v>
      </c>
      <c r="T1185" s="327"/>
      <c r="U1185" s="326">
        <f>ROUND(SUMIF('DV-Bewegungsdaten'!B:B,Kategorien!A1185,'DV-Bewegungsdaten'!D:D),3)</f>
        <v>0</v>
      </c>
      <c r="V1185" s="324">
        <f>ROUND(SUMIF('DV-Bewegungsdaten'!B:B,Kategorien!A1185,'DV-Bewegungsdaten'!E:E),3)</f>
        <v>0</v>
      </c>
      <c r="AD1185" s="390">
        <f t="shared" si="229"/>
        <v>10.930999999999999</v>
      </c>
      <c r="AE1185" s="390">
        <f t="shared" si="230"/>
        <v>11.587999999999999</v>
      </c>
      <c r="AF1185" s="390">
        <f t="shared" si="231"/>
        <v>12.806999999999999</v>
      </c>
      <c r="AG1185" s="390">
        <f t="shared" si="232"/>
        <v>12.173999999999999</v>
      </c>
      <c r="AH1185" s="390">
        <f t="shared" si="233"/>
        <v>12.085999999999999</v>
      </c>
      <c r="AI1185" s="390">
        <f t="shared" si="234"/>
        <v>12.617999999999999</v>
      </c>
      <c r="AJ1185" s="390">
        <f t="shared" si="235"/>
        <v>11.901</v>
      </c>
      <c r="AK1185" s="390">
        <f t="shared" si="236"/>
        <v>12.184999999999999</v>
      </c>
      <c r="AL1185" s="390">
        <f t="shared" si="237"/>
        <v>12.294999999999998</v>
      </c>
      <c r="AM1185" s="390">
        <f t="shared" si="238"/>
        <v>12.175999999999998</v>
      </c>
      <c r="AN1185" s="390">
        <f t="shared" si="239"/>
        <v>11.77</v>
      </c>
      <c r="AO1185" s="390">
        <f t="shared" si="240"/>
        <v>12.672999999999998</v>
      </c>
    </row>
    <row r="1186" spans="1:41" ht="15" customHeight="1" x14ac:dyDescent="0.25">
      <c r="A1186" s="127" t="s">
        <v>2756</v>
      </c>
      <c r="B1186" s="125" t="s">
        <v>2077</v>
      </c>
      <c r="C1186" s="125" t="s">
        <v>4002</v>
      </c>
      <c r="D1186" s="125" t="s">
        <v>2663</v>
      </c>
      <c r="E1186" s="125" t="s">
        <v>2545</v>
      </c>
      <c r="F1186" s="126">
        <v>15.64</v>
      </c>
      <c r="G1186" s="126">
        <v>15.84</v>
      </c>
      <c r="H1186" s="126">
        <v>12.51</v>
      </c>
      <c r="I1186" s="126"/>
      <c r="J1186" s="317"/>
      <c r="K1186" s="323">
        <f>ROUND(SUMIF('VGT-Bewegungsdaten'!B:B,A1186,'VGT-Bewegungsdaten'!C:C),3)</f>
        <v>0</v>
      </c>
      <c r="L1186" s="324">
        <f>ROUND(SUMIF('VGT-Bewegungsdaten'!B:B,$A1186,'VGT-Bewegungsdaten'!D:D),2)</f>
        <v>0</v>
      </c>
      <c r="N1186" s="376" t="s">
        <v>4930</v>
      </c>
      <c r="O1186" s="376" t="s">
        <v>4940</v>
      </c>
      <c r="P1186" s="326">
        <f>ROUND(SUMIF('AV-Bewegungsdaten'!B:B,A1186,'AV-Bewegungsdaten'!C:C),3)</f>
        <v>0</v>
      </c>
      <c r="Q1186" s="324">
        <f>ROUND(SUMIF('AV-Bewegungsdaten'!B:B,$A1186,'AV-Bewegungsdaten'!D:D),2)</f>
        <v>0</v>
      </c>
      <c r="T1186" s="327"/>
      <c r="U1186" s="326">
        <f>ROUND(SUMIF('DV-Bewegungsdaten'!B:B,Kategorien!A1186,'DV-Bewegungsdaten'!D:D),3)</f>
        <v>0</v>
      </c>
      <c r="V1186" s="324">
        <f>ROUND(SUMIF('DV-Bewegungsdaten'!B:B,Kategorien!A1186,'DV-Bewegungsdaten'!E:E),3)</f>
        <v>0</v>
      </c>
      <c r="AD1186" s="390">
        <f t="shared" si="229"/>
        <v>10.901</v>
      </c>
      <c r="AE1186" s="390">
        <f t="shared" si="230"/>
        <v>11.558</v>
      </c>
      <c r="AF1186" s="390">
        <f t="shared" si="231"/>
        <v>12.776999999999999</v>
      </c>
      <c r="AG1186" s="390">
        <f t="shared" si="232"/>
        <v>12.144</v>
      </c>
      <c r="AH1186" s="390">
        <f t="shared" si="233"/>
        <v>12.056000000000001</v>
      </c>
      <c r="AI1186" s="390">
        <f t="shared" si="234"/>
        <v>12.588000000000001</v>
      </c>
      <c r="AJ1186" s="390">
        <f t="shared" si="235"/>
        <v>11.871</v>
      </c>
      <c r="AK1186" s="390">
        <f t="shared" si="236"/>
        <v>12.154999999999999</v>
      </c>
      <c r="AL1186" s="390">
        <f t="shared" si="237"/>
        <v>12.265000000000001</v>
      </c>
      <c r="AM1186" s="390">
        <f t="shared" si="238"/>
        <v>12.146000000000001</v>
      </c>
      <c r="AN1186" s="390">
        <f t="shared" si="239"/>
        <v>11.74</v>
      </c>
      <c r="AO1186" s="390">
        <f t="shared" si="240"/>
        <v>12.643000000000001</v>
      </c>
    </row>
    <row r="1187" spans="1:41" ht="15" customHeight="1" x14ac:dyDescent="0.25">
      <c r="A1187" s="127" t="s">
        <v>3500</v>
      </c>
      <c r="B1187" s="125" t="s">
        <v>2077</v>
      </c>
      <c r="C1187" s="125" t="s">
        <v>4002</v>
      </c>
      <c r="D1187" s="125" t="s">
        <v>3407</v>
      </c>
      <c r="E1187" s="125" t="s">
        <v>3289</v>
      </c>
      <c r="F1187" s="126">
        <v>15.61</v>
      </c>
      <c r="G1187" s="126">
        <v>15.809999999999999</v>
      </c>
      <c r="H1187" s="126">
        <v>12.49</v>
      </c>
      <c r="I1187" s="126"/>
      <c r="J1187" s="317"/>
      <c r="K1187" s="323">
        <f>ROUND(SUMIF('VGT-Bewegungsdaten'!B:B,A1187,'VGT-Bewegungsdaten'!C:C),3)</f>
        <v>0</v>
      </c>
      <c r="L1187" s="324">
        <f>ROUND(SUMIF('VGT-Bewegungsdaten'!B:B,$A1187,'VGT-Bewegungsdaten'!D:D),2)</f>
        <v>0</v>
      </c>
      <c r="N1187" s="376" t="s">
        <v>4930</v>
      </c>
      <c r="O1187" s="376" t="s">
        <v>4940</v>
      </c>
      <c r="P1187" s="326">
        <f>ROUND(SUMIF('AV-Bewegungsdaten'!B:B,A1187,'AV-Bewegungsdaten'!C:C),3)</f>
        <v>0</v>
      </c>
      <c r="Q1187" s="324">
        <f>ROUND(SUMIF('AV-Bewegungsdaten'!B:B,$A1187,'AV-Bewegungsdaten'!D:D),2)</f>
        <v>0</v>
      </c>
      <c r="T1187" s="327"/>
      <c r="U1187" s="326">
        <f>ROUND(SUMIF('DV-Bewegungsdaten'!B:B,Kategorien!A1187,'DV-Bewegungsdaten'!D:D),3)</f>
        <v>0</v>
      </c>
      <c r="V1187" s="324">
        <f>ROUND(SUMIF('DV-Bewegungsdaten'!B:B,Kategorien!A1187,'DV-Bewegungsdaten'!E:E),3)</f>
        <v>0</v>
      </c>
      <c r="AD1187" s="390">
        <f t="shared" si="229"/>
        <v>10.870999999999999</v>
      </c>
      <c r="AE1187" s="390">
        <f t="shared" si="230"/>
        <v>11.527999999999999</v>
      </c>
      <c r="AF1187" s="390">
        <f t="shared" si="231"/>
        <v>12.746999999999998</v>
      </c>
      <c r="AG1187" s="390">
        <f t="shared" si="232"/>
        <v>12.113999999999999</v>
      </c>
      <c r="AH1187" s="390">
        <f t="shared" si="233"/>
        <v>12.026</v>
      </c>
      <c r="AI1187" s="390">
        <f t="shared" si="234"/>
        <v>12.558</v>
      </c>
      <c r="AJ1187" s="390">
        <f t="shared" si="235"/>
        <v>11.840999999999999</v>
      </c>
      <c r="AK1187" s="390">
        <f t="shared" si="236"/>
        <v>12.124999999999998</v>
      </c>
      <c r="AL1187" s="390">
        <f t="shared" si="237"/>
        <v>12.234999999999999</v>
      </c>
      <c r="AM1187" s="390">
        <f t="shared" si="238"/>
        <v>12.116</v>
      </c>
      <c r="AN1187" s="390">
        <f t="shared" si="239"/>
        <v>11.709999999999999</v>
      </c>
      <c r="AO1187" s="390">
        <f t="shared" si="240"/>
        <v>12.613</v>
      </c>
    </row>
    <row r="1188" spans="1:41" ht="15" customHeight="1" x14ac:dyDescent="0.25">
      <c r="A1188" s="127" t="s">
        <v>4264</v>
      </c>
      <c r="B1188" s="125" t="s">
        <v>2077</v>
      </c>
      <c r="C1188" s="125" t="s">
        <v>4002</v>
      </c>
      <c r="D1188" s="125" t="s">
        <v>4170</v>
      </c>
      <c r="E1188" s="125" t="s">
        <v>4051</v>
      </c>
      <c r="F1188" s="126">
        <v>15.58</v>
      </c>
      <c r="G1188" s="126">
        <v>15.78</v>
      </c>
      <c r="H1188" s="126">
        <v>12.46</v>
      </c>
      <c r="I1188" s="126"/>
      <c r="J1188" s="317"/>
      <c r="K1188" s="323">
        <f>ROUND(SUMIF('VGT-Bewegungsdaten'!B:B,A1188,'VGT-Bewegungsdaten'!C:C),3)</f>
        <v>0</v>
      </c>
      <c r="L1188" s="324">
        <f>ROUND(SUMIF('VGT-Bewegungsdaten'!B:B,$A1188,'VGT-Bewegungsdaten'!D:D),2)</f>
        <v>0</v>
      </c>
      <c r="N1188" s="376" t="s">
        <v>4930</v>
      </c>
      <c r="O1188" s="376" t="s">
        <v>4940</v>
      </c>
      <c r="P1188" s="326">
        <f>ROUND(SUMIF('AV-Bewegungsdaten'!B:B,A1188,'AV-Bewegungsdaten'!C:C),3)</f>
        <v>0</v>
      </c>
      <c r="Q1188" s="324">
        <f>ROUND(SUMIF('AV-Bewegungsdaten'!B:B,$A1188,'AV-Bewegungsdaten'!D:D),2)</f>
        <v>0</v>
      </c>
      <c r="T1188" s="327"/>
      <c r="U1188" s="326">
        <f>ROUND(SUMIF('DV-Bewegungsdaten'!B:B,Kategorien!A1188,'DV-Bewegungsdaten'!D:D),3)</f>
        <v>0</v>
      </c>
      <c r="V1188" s="324">
        <f>ROUND(SUMIF('DV-Bewegungsdaten'!B:B,Kategorien!A1188,'DV-Bewegungsdaten'!E:E),3)</f>
        <v>0</v>
      </c>
      <c r="AD1188" s="390">
        <f t="shared" si="229"/>
        <v>10.840999999999999</v>
      </c>
      <c r="AE1188" s="390">
        <f t="shared" si="230"/>
        <v>11.497999999999999</v>
      </c>
      <c r="AF1188" s="390">
        <f t="shared" si="231"/>
        <v>12.716999999999999</v>
      </c>
      <c r="AG1188" s="390">
        <f t="shared" si="232"/>
        <v>12.084</v>
      </c>
      <c r="AH1188" s="390">
        <f t="shared" si="233"/>
        <v>11.995999999999999</v>
      </c>
      <c r="AI1188" s="390">
        <f t="shared" si="234"/>
        <v>12.527999999999999</v>
      </c>
      <c r="AJ1188" s="390">
        <f t="shared" si="235"/>
        <v>11.811</v>
      </c>
      <c r="AK1188" s="390">
        <f t="shared" si="236"/>
        <v>12.094999999999999</v>
      </c>
      <c r="AL1188" s="390">
        <f t="shared" si="237"/>
        <v>12.204999999999998</v>
      </c>
      <c r="AM1188" s="390">
        <f t="shared" si="238"/>
        <v>12.085999999999999</v>
      </c>
      <c r="AN1188" s="390">
        <f t="shared" si="239"/>
        <v>11.68</v>
      </c>
      <c r="AO1188" s="390">
        <f t="shared" si="240"/>
        <v>12.582999999999998</v>
      </c>
    </row>
    <row r="1189" spans="1:41" ht="15" customHeight="1" x14ac:dyDescent="0.25">
      <c r="A1189" s="127" t="s">
        <v>2508</v>
      </c>
      <c r="B1189" s="125" t="s">
        <v>2077</v>
      </c>
      <c r="C1189" s="125" t="s">
        <v>4002</v>
      </c>
      <c r="D1189" s="125" t="s">
        <v>2457</v>
      </c>
      <c r="E1189" s="125" t="s">
        <v>2452</v>
      </c>
      <c r="F1189" s="126">
        <v>17.670000000000002</v>
      </c>
      <c r="G1189" s="126">
        <v>17.87</v>
      </c>
      <c r="H1189" s="126">
        <v>14.14</v>
      </c>
      <c r="I1189" s="126"/>
      <c r="J1189" s="317"/>
      <c r="K1189" s="323">
        <f>ROUND(SUMIF('VGT-Bewegungsdaten'!B:B,A1189,'VGT-Bewegungsdaten'!C:C),3)</f>
        <v>0</v>
      </c>
      <c r="L1189" s="324">
        <f>ROUND(SUMIF('VGT-Bewegungsdaten'!B:B,$A1189,'VGT-Bewegungsdaten'!D:D),2)</f>
        <v>0</v>
      </c>
      <c r="N1189" s="376" t="s">
        <v>4930</v>
      </c>
      <c r="O1189" s="376" t="s">
        <v>4940</v>
      </c>
      <c r="P1189" s="326">
        <f>ROUND(SUMIF('AV-Bewegungsdaten'!B:B,A1189,'AV-Bewegungsdaten'!C:C),3)</f>
        <v>0</v>
      </c>
      <c r="Q1189" s="324">
        <f>ROUND(SUMIF('AV-Bewegungsdaten'!B:B,$A1189,'AV-Bewegungsdaten'!D:D),2)</f>
        <v>0</v>
      </c>
      <c r="T1189" s="327"/>
      <c r="U1189" s="326">
        <f>ROUND(SUMIF('DV-Bewegungsdaten'!B:B,Kategorien!A1189,'DV-Bewegungsdaten'!D:D),3)</f>
        <v>0</v>
      </c>
      <c r="V1189" s="324">
        <f>ROUND(SUMIF('DV-Bewegungsdaten'!B:B,Kategorien!A1189,'DV-Bewegungsdaten'!E:E),3)</f>
        <v>0</v>
      </c>
      <c r="AD1189" s="390">
        <f t="shared" si="229"/>
        <v>12.931000000000001</v>
      </c>
      <c r="AE1189" s="390">
        <f t="shared" si="230"/>
        <v>13.588000000000001</v>
      </c>
      <c r="AF1189" s="390">
        <f t="shared" si="231"/>
        <v>14.807</v>
      </c>
      <c r="AG1189" s="390">
        <f t="shared" si="232"/>
        <v>14.174000000000001</v>
      </c>
      <c r="AH1189" s="390">
        <f t="shared" si="233"/>
        <v>14.086000000000002</v>
      </c>
      <c r="AI1189" s="390">
        <f t="shared" si="234"/>
        <v>14.618000000000002</v>
      </c>
      <c r="AJ1189" s="390">
        <f t="shared" si="235"/>
        <v>13.901000000000002</v>
      </c>
      <c r="AK1189" s="390">
        <f t="shared" si="236"/>
        <v>14.185</v>
      </c>
      <c r="AL1189" s="390">
        <f t="shared" si="237"/>
        <v>14.295000000000002</v>
      </c>
      <c r="AM1189" s="390">
        <f t="shared" si="238"/>
        <v>14.176000000000002</v>
      </c>
      <c r="AN1189" s="390">
        <f t="shared" si="239"/>
        <v>13.770000000000001</v>
      </c>
      <c r="AO1189" s="390">
        <f t="shared" si="240"/>
        <v>14.673000000000002</v>
      </c>
    </row>
    <row r="1190" spans="1:41" ht="15" customHeight="1" x14ac:dyDescent="0.25">
      <c r="A1190" s="127" t="s">
        <v>2509</v>
      </c>
      <c r="B1190" s="125" t="s">
        <v>2077</v>
      </c>
      <c r="C1190" s="125" t="s">
        <v>4002</v>
      </c>
      <c r="D1190" s="125" t="s">
        <v>12</v>
      </c>
      <c r="E1190" s="125" t="s">
        <v>2455</v>
      </c>
      <c r="F1190" s="126">
        <v>19.670000000000002</v>
      </c>
      <c r="G1190" s="126">
        <v>19.87</v>
      </c>
      <c r="H1190" s="126">
        <v>15.74</v>
      </c>
      <c r="I1190" s="126"/>
      <c r="J1190" s="317"/>
      <c r="K1190" s="323">
        <f>ROUND(SUMIF('VGT-Bewegungsdaten'!B:B,A1190,'VGT-Bewegungsdaten'!C:C),3)</f>
        <v>0</v>
      </c>
      <c r="L1190" s="324">
        <f>ROUND(SUMIF('VGT-Bewegungsdaten'!B:B,$A1190,'VGT-Bewegungsdaten'!D:D),2)</f>
        <v>0</v>
      </c>
      <c r="N1190" s="376" t="s">
        <v>4930</v>
      </c>
      <c r="O1190" s="376" t="s">
        <v>4940</v>
      </c>
      <c r="P1190" s="326">
        <f>ROUND(SUMIF('AV-Bewegungsdaten'!B:B,A1190,'AV-Bewegungsdaten'!C:C),3)</f>
        <v>0</v>
      </c>
      <c r="Q1190" s="324">
        <f>ROUND(SUMIF('AV-Bewegungsdaten'!B:B,$A1190,'AV-Bewegungsdaten'!D:D),2)</f>
        <v>0</v>
      </c>
      <c r="T1190" s="327"/>
      <c r="U1190" s="326">
        <f>ROUND(SUMIF('DV-Bewegungsdaten'!B:B,Kategorien!A1190,'DV-Bewegungsdaten'!D:D),3)</f>
        <v>0</v>
      </c>
      <c r="V1190" s="324">
        <f>ROUND(SUMIF('DV-Bewegungsdaten'!B:B,Kategorien!A1190,'DV-Bewegungsdaten'!E:E),3)</f>
        <v>0</v>
      </c>
      <c r="AD1190" s="390">
        <f t="shared" si="229"/>
        <v>14.931000000000001</v>
      </c>
      <c r="AE1190" s="390">
        <f t="shared" si="230"/>
        <v>15.588000000000001</v>
      </c>
      <c r="AF1190" s="390">
        <f t="shared" si="231"/>
        <v>16.807000000000002</v>
      </c>
      <c r="AG1190" s="390">
        <f t="shared" si="232"/>
        <v>16.173999999999999</v>
      </c>
      <c r="AH1190" s="390">
        <f t="shared" si="233"/>
        <v>16.086000000000002</v>
      </c>
      <c r="AI1190" s="390">
        <f t="shared" si="234"/>
        <v>16.618000000000002</v>
      </c>
      <c r="AJ1190" s="390">
        <f t="shared" si="235"/>
        <v>15.901000000000002</v>
      </c>
      <c r="AK1190" s="390">
        <f t="shared" si="236"/>
        <v>16.185000000000002</v>
      </c>
      <c r="AL1190" s="390">
        <f t="shared" si="237"/>
        <v>16.295000000000002</v>
      </c>
      <c r="AM1190" s="390">
        <f t="shared" si="238"/>
        <v>16.176000000000002</v>
      </c>
      <c r="AN1190" s="390">
        <f t="shared" si="239"/>
        <v>15.770000000000001</v>
      </c>
      <c r="AO1190" s="390">
        <f t="shared" si="240"/>
        <v>16.673000000000002</v>
      </c>
    </row>
    <row r="1191" spans="1:41" ht="15" customHeight="1" x14ac:dyDescent="0.25">
      <c r="A1191" s="127" t="s">
        <v>583</v>
      </c>
      <c r="B1191" s="125" t="s">
        <v>2077</v>
      </c>
      <c r="C1191" s="125" t="s">
        <v>4002</v>
      </c>
      <c r="D1191" s="125" t="s">
        <v>14</v>
      </c>
      <c r="E1191" s="125" t="s">
        <v>1538</v>
      </c>
      <c r="F1191" s="126">
        <v>20.67</v>
      </c>
      <c r="G1191" s="126">
        <v>20.87</v>
      </c>
      <c r="H1191" s="126">
        <v>16.54</v>
      </c>
      <c r="I1191" s="126"/>
      <c r="J1191" s="317"/>
      <c r="K1191" s="323">
        <f>ROUND(SUMIF('VGT-Bewegungsdaten'!B:B,A1191,'VGT-Bewegungsdaten'!C:C),3)</f>
        <v>0</v>
      </c>
      <c r="L1191" s="324">
        <f>ROUND(SUMIF('VGT-Bewegungsdaten'!B:B,$A1191,'VGT-Bewegungsdaten'!D:D),2)</f>
        <v>0</v>
      </c>
      <c r="N1191" s="376" t="s">
        <v>4930</v>
      </c>
      <c r="O1191" s="376" t="s">
        <v>4940</v>
      </c>
      <c r="P1191" s="326">
        <f>ROUND(SUMIF('AV-Bewegungsdaten'!B:B,A1191,'AV-Bewegungsdaten'!C:C),3)</f>
        <v>0</v>
      </c>
      <c r="Q1191" s="324">
        <f>ROUND(SUMIF('AV-Bewegungsdaten'!B:B,$A1191,'AV-Bewegungsdaten'!D:D),2)</f>
        <v>0</v>
      </c>
      <c r="T1191" s="327"/>
      <c r="U1191" s="326">
        <f>ROUND(SUMIF('DV-Bewegungsdaten'!B:B,Kategorien!A1191,'DV-Bewegungsdaten'!D:D),3)</f>
        <v>0</v>
      </c>
      <c r="V1191" s="324">
        <f>ROUND(SUMIF('DV-Bewegungsdaten'!B:B,Kategorien!A1191,'DV-Bewegungsdaten'!E:E),3)</f>
        <v>0</v>
      </c>
      <c r="AD1191" s="390">
        <f t="shared" si="229"/>
        <v>15.931000000000001</v>
      </c>
      <c r="AE1191" s="390">
        <f t="shared" si="230"/>
        <v>16.588000000000001</v>
      </c>
      <c r="AF1191" s="390">
        <f t="shared" si="231"/>
        <v>17.807000000000002</v>
      </c>
      <c r="AG1191" s="390">
        <f t="shared" si="232"/>
        <v>17.173999999999999</v>
      </c>
      <c r="AH1191" s="390">
        <f t="shared" si="233"/>
        <v>17.086000000000002</v>
      </c>
      <c r="AI1191" s="390">
        <f t="shared" si="234"/>
        <v>17.618000000000002</v>
      </c>
      <c r="AJ1191" s="390">
        <f t="shared" si="235"/>
        <v>16.901</v>
      </c>
      <c r="AK1191" s="390">
        <f t="shared" si="236"/>
        <v>17.185000000000002</v>
      </c>
      <c r="AL1191" s="390">
        <f t="shared" si="237"/>
        <v>17.295000000000002</v>
      </c>
      <c r="AM1191" s="390">
        <f t="shared" si="238"/>
        <v>17.176000000000002</v>
      </c>
      <c r="AN1191" s="390">
        <f t="shared" si="239"/>
        <v>16.770000000000003</v>
      </c>
      <c r="AO1191" s="390">
        <f t="shared" si="240"/>
        <v>17.673000000000002</v>
      </c>
    </row>
    <row r="1192" spans="1:41" ht="15" customHeight="1" x14ac:dyDescent="0.25">
      <c r="A1192" s="127" t="s">
        <v>584</v>
      </c>
      <c r="B1192" s="125" t="s">
        <v>2077</v>
      </c>
      <c r="C1192" s="125" t="s">
        <v>4002</v>
      </c>
      <c r="D1192" s="125" t="s">
        <v>585</v>
      </c>
      <c r="E1192" s="125" t="s">
        <v>1541</v>
      </c>
      <c r="F1192" s="126">
        <v>20.67</v>
      </c>
      <c r="G1192" s="126">
        <v>20.87</v>
      </c>
      <c r="H1192" s="126">
        <v>16.54</v>
      </c>
      <c r="I1192" s="126"/>
      <c r="J1192" s="317"/>
      <c r="K1192" s="323">
        <f>ROUND(SUMIF('VGT-Bewegungsdaten'!B:B,A1192,'VGT-Bewegungsdaten'!C:C),3)</f>
        <v>0</v>
      </c>
      <c r="L1192" s="324">
        <f>ROUND(SUMIF('VGT-Bewegungsdaten'!B:B,$A1192,'VGT-Bewegungsdaten'!D:D),2)</f>
        <v>0</v>
      </c>
      <c r="N1192" s="376" t="s">
        <v>4930</v>
      </c>
      <c r="O1192" s="376" t="s">
        <v>4940</v>
      </c>
      <c r="P1192" s="326">
        <f>ROUND(SUMIF('AV-Bewegungsdaten'!B:B,A1192,'AV-Bewegungsdaten'!C:C),3)</f>
        <v>0</v>
      </c>
      <c r="Q1192" s="324">
        <f>ROUND(SUMIF('AV-Bewegungsdaten'!B:B,$A1192,'AV-Bewegungsdaten'!D:D),2)</f>
        <v>0</v>
      </c>
      <c r="T1192" s="327"/>
      <c r="U1192" s="326">
        <f>ROUND(SUMIF('DV-Bewegungsdaten'!B:B,Kategorien!A1192,'DV-Bewegungsdaten'!D:D),3)</f>
        <v>0</v>
      </c>
      <c r="V1192" s="324">
        <f>ROUND(SUMIF('DV-Bewegungsdaten'!B:B,Kategorien!A1192,'DV-Bewegungsdaten'!E:E),3)</f>
        <v>0</v>
      </c>
      <c r="AD1192" s="390">
        <f t="shared" si="229"/>
        <v>15.931000000000001</v>
      </c>
      <c r="AE1192" s="390">
        <f t="shared" si="230"/>
        <v>16.588000000000001</v>
      </c>
      <c r="AF1192" s="390">
        <f t="shared" si="231"/>
        <v>17.807000000000002</v>
      </c>
      <c r="AG1192" s="390">
        <f t="shared" si="232"/>
        <v>17.173999999999999</v>
      </c>
      <c r="AH1192" s="390">
        <f t="shared" si="233"/>
        <v>17.086000000000002</v>
      </c>
      <c r="AI1192" s="390">
        <f t="shared" si="234"/>
        <v>17.618000000000002</v>
      </c>
      <c r="AJ1192" s="390">
        <f t="shared" si="235"/>
        <v>16.901</v>
      </c>
      <c r="AK1192" s="390">
        <f t="shared" si="236"/>
        <v>17.185000000000002</v>
      </c>
      <c r="AL1192" s="390">
        <f t="shared" si="237"/>
        <v>17.295000000000002</v>
      </c>
      <c r="AM1192" s="390">
        <f t="shared" si="238"/>
        <v>17.176000000000002</v>
      </c>
      <c r="AN1192" s="390">
        <f t="shared" si="239"/>
        <v>16.770000000000003</v>
      </c>
      <c r="AO1192" s="390">
        <f t="shared" si="240"/>
        <v>17.673000000000002</v>
      </c>
    </row>
    <row r="1193" spans="1:41" ht="15" customHeight="1" x14ac:dyDescent="0.25">
      <c r="A1193" s="127" t="s">
        <v>2757</v>
      </c>
      <c r="B1193" s="125" t="s">
        <v>2077</v>
      </c>
      <c r="C1193" s="125" t="s">
        <v>4002</v>
      </c>
      <c r="D1193" s="125" t="s">
        <v>2758</v>
      </c>
      <c r="E1193" s="125" t="s">
        <v>2545</v>
      </c>
      <c r="F1193" s="126">
        <v>20.64</v>
      </c>
      <c r="G1193" s="126">
        <v>20.84</v>
      </c>
      <c r="H1193" s="126">
        <v>16.510000000000002</v>
      </c>
      <c r="I1193" s="126"/>
      <c r="J1193" s="317"/>
      <c r="K1193" s="323">
        <f>ROUND(SUMIF('VGT-Bewegungsdaten'!B:B,A1193,'VGT-Bewegungsdaten'!C:C),3)</f>
        <v>0</v>
      </c>
      <c r="L1193" s="324">
        <f>ROUND(SUMIF('VGT-Bewegungsdaten'!B:B,$A1193,'VGT-Bewegungsdaten'!D:D),2)</f>
        <v>0</v>
      </c>
      <c r="N1193" s="376" t="s">
        <v>4930</v>
      </c>
      <c r="O1193" s="376" t="s">
        <v>4940</v>
      </c>
      <c r="P1193" s="326">
        <f>ROUND(SUMIF('AV-Bewegungsdaten'!B:B,A1193,'AV-Bewegungsdaten'!C:C),3)</f>
        <v>0</v>
      </c>
      <c r="Q1193" s="324">
        <f>ROUND(SUMIF('AV-Bewegungsdaten'!B:B,$A1193,'AV-Bewegungsdaten'!D:D),2)</f>
        <v>0</v>
      </c>
      <c r="T1193" s="327"/>
      <c r="U1193" s="326">
        <f>ROUND(SUMIF('DV-Bewegungsdaten'!B:B,Kategorien!A1193,'DV-Bewegungsdaten'!D:D),3)</f>
        <v>0</v>
      </c>
      <c r="V1193" s="324">
        <f>ROUND(SUMIF('DV-Bewegungsdaten'!B:B,Kategorien!A1193,'DV-Bewegungsdaten'!E:E),3)</f>
        <v>0</v>
      </c>
      <c r="AD1193" s="390">
        <f t="shared" si="229"/>
        <v>15.901</v>
      </c>
      <c r="AE1193" s="390">
        <f t="shared" si="230"/>
        <v>16.558</v>
      </c>
      <c r="AF1193" s="390">
        <f t="shared" si="231"/>
        <v>17.777000000000001</v>
      </c>
      <c r="AG1193" s="390">
        <f t="shared" si="232"/>
        <v>17.143999999999998</v>
      </c>
      <c r="AH1193" s="390">
        <f t="shared" si="233"/>
        <v>17.056000000000001</v>
      </c>
      <c r="AI1193" s="390">
        <f t="shared" si="234"/>
        <v>17.588000000000001</v>
      </c>
      <c r="AJ1193" s="390">
        <f t="shared" si="235"/>
        <v>16.870999999999999</v>
      </c>
      <c r="AK1193" s="390">
        <f t="shared" si="236"/>
        <v>17.155000000000001</v>
      </c>
      <c r="AL1193" s="390">
        <f t="shared" si="237"/>
        <v>17.265000000000001</v>
      </c>
      <c r="AM1193" s="390">
        <f t="shared" si="238"/>
        <v>17.146000000000001</v>
      </c>
      <c r="AN1193" s="390">
        <f t="shared" si="239"/>
        <v>16.740000000000002</v>
      </c>
      <c r="AO1193" s="390">
        <f t="shared" si="240"/>
        <v>17.643000000000001</v>
      </c>
    </row>
    <row r="1194" spans="1:41" ht="15" customHeight="1" x14ac:dyDescent="0.25">
      <c r="A1194" s="127" t="s">
        <v>3501</v>
      </c>
      <c r="B1194" s="125" t="s">
        <v>2077</v>
      </c>
      <c r="C1194" s="125" t="s">
        <v>4002</v>
      </c>
      <c r="D1194" s="125" t="s">
        <v>3502</v>
      </c>
      <c r="E1194" s="125" t="s">
        <v>3289</v>
      </c>
      <c r="F1194" s="126">
        <v>20.61</v>
      </c>
      <c r="G1194" s="126">
        <v>20.81</v>
      </c>
      <c r="H1194" s="126">
        <v>16.489999999999998</v>
      </c>
      <c r="I1194" s="126"/>
      <c r="J1194" s="317"/>
      <c r="K1194" s="323">
        <f>ROUND(SUMIF('VGT-Bewegungsdaten'!B:B,A1194,'VGT-Bewegungsdaten'!C:C),3)</f>
        <v>0</v>
      </c>
      <c r="L1194" s="324">
        <f>ROUND(SUMIF('VGT-Bewegungsdaten'!B:B,$A1194,'VGT-Bewegungsdaten'!D:D),2)</f>
        <v>0</v>
      </c>
      <c r="N1194" s="376" t="s">
        <v>4930</v>
      </c>
      <c r="O1194" s="376" t="s">
        <v>4940</v>
      </c>
      <c r="P1194" s="326">
        <f>ROUND(SUMIF('AV-Bewegungsdaten'!B:B,A1194,'AV-Bewegungsdaten'!C:C),3)</f>
        <v>0</v>
      </c>
      <c r="Q1194" s="324">
        <f>ROUND(SUMIF('AV-Bewegungsdaten'!B:B,$A1194,'AV-Bewegungsdaten'!D:D),2)</f>
        <v>0</v>
      </c>
      <c r="T1194" s="327"/>
      <c r="U1194" s="326">
        <f>ROUND(SUMIF('DV-Bewegungsdaten'!B:B,Kategorien!A1194,'DV-Bewegungsdaten'!D:D),3)</f>
        <v>0</v>
      </c>
      <c r="V1194" s="324">
        <f>ROUND(SUMIF('DV-Bewegungsdaten'!B:B,Kategorien!A1194,'DV-Bewegungsdaten'!E:E),3)</f>
        <v>0</v>
      </c>
      <c r="AD1194" s="390">
        <f t="shared" si="229"/>
        <v>15.870999999999999</v>
      </c>
      <c r="AE1194" s="390">
        <f t="shared" si="230"/>
        <v>16.527999999999999</v>
      </c>
      <c r="AF1194" s="390">
        <f t="shared" si="231"/>
        <v>17.747</v>
      </c>
      <c r="AG1194" s="390">
        <f t="shared" si="232"/>
        <v>17.113999999999997</v>
      </c>
      <c r="AH1194" s="390">
        <f t="shared" si="233"/>
        <v>17.026</v>
      </c>
      <c r="AI1194" s="390">
        <f t="shared" si="234"/>
        <v>17.558</v>
      </c>
      <c r="AJ1194" s="390">
        <f t="shared" si="235"/>
        <v>16.840999999999998</v>
      </c>
      <c r="AK1194" s="390">
        <f t="shared" si="236"/>
        <v>17.125</v>
      </c>
      <c r="AL1194" s="390">
        <f t="shared" si="237"/>
        <v>17.234999999999999</v>
      </c>
      <c r="AM1194" s="390">
        <f t="shared" si="238"/>
        <v>17.116</v>
      </c>
      <c r="AN1194" s="390">
        <f t="shared" si="239"/>
        <v>16.71</v>
      </c>
      <c r="AO1194" s="390">
        <f t="shared" si="240"/>
        <v>17.613</v>
      </c>
    </row>
    <row r="1195" spans="1:41" ht="15" customHeight="1" x14ac:dyDescent="0.25">
      <c r="A1195" s="127" t="s">
        <v>4265</v>
      </c>
      <c r="B1195" s="125" t="s">
        <v>2077</v>
      </c>
      <c r="C1195" s="125" t="s">
        <v>4002</v>
      </c>
      <c r="D1195" s="125" t="s">
        <v>4266</v>
      </c>
      <c r="E1195" s="125" t="s">
        <v>4051</v>
      </c>
      <c r="F1195" s="126">
        <v>20.58</v>
      </c>
      <c r="G1195" s="126">
        <v>20.779999999999998</v>
      </c>
      <c r="H1195" s="126">
        <v>16.46</v>
      </c>
      <c r="I1195" s="126"/>
      <c r="J1195" s="317"/>
      <c r="K1195" s="323">
        <f>ROUND(SUMIF('VGT-Bewegungsdaten'!B:B,A1195,'VGT-Bewegungsdaten'!C:C),3)</f>
        <v>0</v>
      </c>
      <c r="L1195" s="324">
        <f>ROUND(SUMIF('VGT-Bewegungsdaten'!B:B,$A1195,'VGT-Bewegungsdaten'!D:D),2)</f>
        <v>0</v>
      </c>
      <c r="N1195" s="376" t="s">
        <v>4930</v>
      </c>
      <c r="O1195" s="376" t="s">
        <v>4940</v>
      </c>
      <c r="P1195" s="326">
        <f>ROUND(SUMIF('AV-Bewegungsdaten'!B:B,A1195,'AV-Bewegungsdaten'!C:C),3)</f>
        <v>0</v>
      </c>
      <c r="Q1195" s="324">
        <f>ROUND(SUMIF('AV-Bewegungsdaten'!B:B,$A1195,'AV-Bewegungsdaten'!D:D),2)</f>
        <v>0</v>
      </c>
      <c r="T1195" s="327"/>
      <c r="U1195" s="326">
        <f>ROUND(SUMIF('DV-Bewegungsdaten'!B:B,Kategorien!A1195,'DV-Bewegungsdaten'!D:D),3)</f>
        <v>0</v>
      </c>
      <c r="V1195" s="324">
        <f>ROUND(SUMIF('DV-Bewegungsdaten'!B:B,Kategorien!A1195,'DV-Bewegungsdaten'!E:E),3)</f>
        <v>0</v>
      </c>
      <c r="AD1195" s="390">
        <f t="shared" si="229"/>
        <v>15.840999999999998</v>
      </c>
      <c r="AE1195" s="390">
        <f t="shared" si="230"/>
        <v>16.497999999999998</v>
      </c>
      <c r="AF1195" s="390">
        <f t="shared" si="231"/>
        <v>17.716999999999999</v>
      </c>
      <c r="AG1195" s="390">
        <f t="shared" si="232"/>
        <v>17.083999999999996</v>
      </c>
      <c r="AH1195" s="390">
        <f t="shared" si="233"/>
        <v>16.995999999999999</v>
      </c>
      <c r="AI1195" s="390">
        <f t="shared" si="234"/>
        <v>17.527999999999999</v>
      </c>
      <c r="AJ1195" s="390">
        <f t="shared" si="235"/>
        <v>16.810999999999996</v>
      </c>
      <c r="AK1195" s="390">
        <f t="shared" si="236"/>
        <v>17.094999999999999</v>
      </c>
      <c r="AL1195" s="390">
        <f t="shared" si="237"/>
        <v>17.204999999999998</v>
      </c>
      <c r="AM1195" s="390">
        <f t="shared" si="238"/>
        <v>17.085999999999999</v>
      </c>
      <c r="AN1195" s="390">
        <f t="shared" si="239"/>
        <v>16.68</v>
      </c>
      <c r="AO1195" s="390">
        <f t="shared" si="240"/>
        <v>17.582999999999998</v>
      </c>
    </row>
    <row r="1196" spans="1:41" ht="15" customHeight="1" x14ac:dyDescent="0.25">
      <c r="A1196" s="127" t="s">
        <v>586</v>
      </c>
      <c r="B1196" s="125" t="s">
        <v>2077</v>
      </c>
      <c r="C1196" s="125" t="s">
        <v>4002</v>
      </c>
      <c r="D1196" s="125" t="s">
        <v>18</v>
      </c>
      <c r="E1196" s="125" t="s">
        <v>2452</v>
      </c>
      <c r="F1196" s="126">
        <v>18.670000000000002</v>
      </c>
      <c r="G1196" s="126">
        <v>18.87</v>
      </c>
      <c r="H1196" s="126">
        <v>14.94</v>
      </c>
      <c r="I1196" s="126"/>
      <c r="J1196" s="317"/>
      <c r="K1196" s="323">
        <f>ROUND(SUMIF('VGT-Bewegungsdaten'!B:B,A1196,'VGT-Bewegungsdaten'!C:C),3)</f>
        <v>0</v>
      </c>
      <c r="L1196" s="324">
        <f>ROUND(SUMIF('VGT-Bewegungsdaten'!B:B,$A1196,'VGT-Bewegungsdaten'!D:D),2)</f>
        <v>0</v>
      </c>
      <c r="N1196" s="376" t="s">
        <v>4930</v>
      </c>
      <c r="O1196" s="376" t="s">
        <v>4940</v>
      </c>
      <c r="P1196" s="326">
        <f>ROUND(SUMIF('AV-Bewegungsdaten'!B:B,A1196,'AV-Bewegungsdaten'!C:C),3)</f>
        <v>0</v>
      </c>
      <c r="Q1196" s="324">
        <f>ROUND(SUMIF('AV-Bewegungsdaten'!B:B,$A1196,'AV-Bewegungsdaten'!D:D),2)</f>
        <v>0</v>
      </c>
      <c r="T1196" s="327"/>
      <c r="U1196" s="326">
        <f>ROUND(SUMIF('DV-Bewegungsdaten'!B:B,Kategorien!A1196,'DV-Bewegungsdaten'!D:D),3)</f>
        <v>0</v>
      </c>
      <c r="V1196" s="324">
        <f>ROUND(SUMIF('DV-Bewegungsdaten'!B:B,Kategorien!A1196,'DV-Bewegungsdaten'!E:E),3)</f>
        <v>0</v>
      </c>
      <c r="AD1196" s="390">
        <f t="shared" si="229"/>
        <v>13.931000000000001</v>
      </c>
      <c r="AE1196" s="390">
        <f t="shared" si="230"/>
        <v>14.588000000000001</v>
      </c>
      <c r="AF1196" s="390">
        <f t="shared" si="231"/>
        <v>15.807</v>
      </c>
      <c r="AG1196" s="390">
        <f t="shared" si="232"/>
        <v>15.174000000000001</v>
      </c>
      <c r="AH1196" s="390">
        <f t="shared" si="233"/>
        <v>15.086000000000002</v>
      </c>
      <c r="AI1196" s="390">
        <f t="shared" si="234"/>
        <v>15.618000000000002</v>
      </c>
      <c r="AJ1196" s="390">
        <f t="shared" si="235"/>
        <v>14.901000000000002</v>
      </c>
      <c r="AK1196" s="390">
        <f t="shared" si="236"/>
        <v>15.185</v>
      </c>
      <c r="AL1196" s="390">
        <f t="shared" si="237"/>
        <v>15.295000000000002</v>
      </c>
      <c r="AM1196" s="390">
        <f t="shared" si="238"/>
        <v>15.176000000000002</v>
      </c>
      <c r="AN1196" s="390">
        <f t="shared" si="239"/>
        <v>14.770000000000001</v>
      </c>
      <c r="AO1196" s="390">
        <f t="shared" si="240"/>
        <v>15.673000000000002</v>
      </c>
    </row>
    <row r="1197" spans="1:41" ht="15" customHeight="1" x14ac:dyDescent="0.25">
      <c r="A1197" s="127" t="s">
        <v>587</v>
      </c>
      <c r="B1197" s="125" t="s">
        <v>2077</v>
      </c>
      <c r="C1197" s="125" t="s">
        <v>4002</v>
      </c>
      <c r="D1197" s="125" t="s">
        <v>20</v>
      </c>
      <c r="E1197" s="125" t="s">
        <v>2455</v>
      </c>
      <c r="F1197" s="126">
        <v>20.67</v>
      </c>
      <c r="G1197" s="126">
        <v>20.87</v>
      </c>
      <c r="H1197" s="126">
        <v>16.54</v>
      </c>
      <c r="I1197" s="126"/>
      <c r="J1197" s="317"/>
      <c r="K1197" s="323">
        <f>ROUND(SUMIF('VGT-Bewegungsdaten'!B:B,A1197,'VGT-Bewegungsdaten'!C:C),3)</f>
        <v>0</v>
      </c>
      <c r="L1197" s="324">
        <f>ROUND(SUMIF('VGT-Bewegungsdaten'!B:B,$A1197,'VGT-Bewegungsdaten'!D:D),2)</f>
        <v>0</v>
      </c>
      <c r="N1197" s="376" t="s">
        <v>4930</v>
      </c>
      <c r="O1197" s="376" t="s">
        <v>4940</v>
      </c>
      <c r="P1197" s="326">
        <f>ROUND(SUMIF('AV-Bewegungsdaten'!B:B,A1197,'AV-Bewegungsdaten'!C:C),3)</f>
        <v>0</v>
      </c>
      <c r="Q1197" s="324">
        <f>ROUND(SUMIF('AV-Bewegungsdaten'!B:B,$A1197,'AV-Bewegungsdaten'!D:D),2)</f>
        <v>0</v>
      </c>
      <c r="T1197" s="327"/>
      <c r="U1197" s="326">
        <f>ROUND(SUMIF('DV-Bewegungsdaten'!B:B,Kategorien!A1197,'DV-Bewegungsdaten'!D:D),3)</f>
        <v>0</v>
      </c>
      <c r="V1197" s="324">
        <f>ROUND(SUMIF('DV-Bewegungsdaten'!B:B,Kategorien!A1197,'DV-Bewegungsdaten'!E:E),3)</f>
        <v>0</v>
      </c>
      <c r="AD1197" s="390">
        <f t="shared" si="229"/>
        <v>15.931000000000001</v>
      </c>
      <c r="AE1197" s="390">
        <f t="shared" si="230"/>
        <v>16.588000000000001</v>
      </c>
      <c r="AF1197" s="390">
        <f t="shared" si="231"/>
        <v>17.807000000000002</v>
      </c>
      <c r="AG1197" s="390">
        <f t="shared" si="232"/>
        <v>17.173999999999999</v>
      </c>
      <c r="AH1197" s="390">
        <f t="shared" si="233"/>
        <v>17.086000000000002</v>
      </c>
      <c r="AI1197" s="390">
        <f t="shared" si="234"/>
        <v>17.618000000000002</v>
      </c>
      <c r="AJ1197" s="390">
        <f t="shared" si="235"/>
        <v>16.901</v>
      </c>
      <c r="AK1197" s="390">
        <f t="shared" si="236"/>
        <v>17.185000000000002</v>
      </c>
      <c r="AL1197" s="390">
        <f t="shared" si="237"/>
        <v>17.295000000000002</v>
      </c>
      <c r="AM1197" s="390">
        <f t="shared" si="238"/>
        <v>17.176000000000002</v>
      </c>
      <c r="AN1197" s="390">
        <f t="shared" si="239"/>
        <v>16.770000000000003</v>
      </c>
      <c r="AO1197" s="390">
        <f t="shared" si="240"/>
        <v>17.673000000000002</v>
      </c>
    </row>
    <row r="1198" spans="1:41" ht="15" customHeight="1" x14ac:dyDescent="0.25">
      <c r="A1198" s="127" t="s">
        <v>588</v>
      </c>
      <c r="B1198" s="125" t="s">
        <v>2077</v>
      </c>
      <c r="C1198" s="125" t="s">
        <v>4002</v>
      </c>
      <c r="D1198" s="125" t="s">
        <v>22</v>
      </c>
      <c r="E1198" s="125" t="s">
        <v>1538</v>
      </c>
      <c r="F1198" s="126">
        <v>21.67</v>
      </c>
      <c r="G1198" s="126">
        <v>21.87</v>
      </c>
      <c r="H1198" s="126">
        <v>17.34</v>
      </c>
      <c r="I1198" s="126"/>
      <c r="J1198" s="317"/>
      <c r="K1198" s="323">
        <f>ROUND(SUMIF('VGT-Bewegungsdaten'!B:B,A1198,'VGT-Bewegungsdaten'!C:C),3)</f>
        <v>0</v>
      </c>
      <c r="L1198" s="324">
        <f>ROUND(SUMIF('VGT-Bewegungsdaten'!B:B,$A1198,'VGT-Bewegungsdaten'!D:D),2)</f>
        <v>0</v>
      </c>
      <c r="N1198" s="376" t="s">
        <v>4930</v>
      </c>
      <c r="O1198" s="376" t="s">
        <v>4940</v>
      </c>
      <c r="P1198" s="326">
        <f>ROUND(SUMIF('AV-Bewegungsdaten'!B:B,A1198,'AV-Bewegungsdaten'!C:C),3)</f>
        <v>0</v>
      </c>
      <c r="Q1198" s="324">
        <f>ROUND(SUMIF('AV-Bewegungsdaten'!B:B,$A1198,'AV-Bewegungsdaten'!D:D),2)</f>
        <v>0</v>
      </c>
      <c r="T1198" s="327"/>
      <c r="U1198" s="326">
        <f>ROUND(SUMIF('DV-Bewegungsdaten'!B:B,Kategorien!A1198,'DV-Bewegungsdaten'!D:D),3)</f>
        <v>0</v>
      </c>
      <c r="V1198" s="324">
        <f>ROUND(SUMIF('DV-Bewegungsdaten'!B:B,Kategorien!A1198,'DV-Bewegungsdaten'!E:E),3)</f>
        <v>0</v>
      </c>
      <c r="AD1198" s="390">
        <f t="shared" si="229"/>
        <v>16.931000000000001</v>
      </c>
      <c r="AE1198" s="390">
        <f t="shared" si="230"/>
        <v>17.588000000000001</v>
      </c>
      <c r="AF1198" s="390">
        <f t="shared" si="231"/>
        <v>18.807000000000002</v>
      </c>
      <c r="AG1198" s="390">
        <f t="shared" si="232"/>
        <v>18.173999999999999</v>
      </c>
      <c r="AH1198" s="390">
        <f t="shared" si="233"/>
        <v>18.086000000000002</v>
      </c>
      <c r="AI1198" s="390">
        <f t="shared" si="234"/>
        <v>18.618000000000002</v>
      </c>
      <c r="AJ1198" s="390">
        <f t="shared" si="235"/>
        <v>17.901</v>
      </c>
      <c r="AK1198" s="390">
        <f t="shared" si="236"/>
        <v>18.185000000000002</v>
      </c>
      <c r="AL1198" s="390">
        <f t="shared" si="237"/>
        <v>18.295000000000002</v>
      </c>
      <c r="AM1198" s="390">
        <f t="shared" si="238"/>
        <v>18.176000000000002</v>
      </c>
      <c r="AN1198" s="390">
        <f t="shared" si="239"/>
        <v>17.770000000000003</v>
      </c>
      <c r="AO1198" s="390">
        <f t="shared" si="240"/>
        <v>18.673000000000002</v>
      </c>
    </row>
    <row r="1199" spans="1:41" ht="15" customHeight="1" x14ac:dyDescent="0.25">
      <c r="A1199" s="127" t="s">
        <v>589</v>
      </c>
      <c r="B1199" s="125" t="s">
        <v>2077</v>
      </c>
      <c r="C1199" s="125" t="s">
        <v>4002</v>
      </c>
      <c r="D1199" s="125" t="s">
        <v>24</v>
      </c>
      <c r="E1199" s="125" t="s">
        <v>1541</v>
      </c>
      <c r="F1199" s="126">
        <v>21.67</v>
      </c>
      <c r="G1199" s="126">
        <v>21.87</v>
      </c>
      <c r="H1199" s="126">
        <v>17.34</v>
      </c>
      <c r="I1199" s="126"/>
      <c r="J1199" s="317"/>
      <c r="K1199" s="323">
        <f>ROUND(SUMIF('VGT-Bewegungsdaten'!B:B,A1199,'VGT-Bewegungsdaten'!C:C),3)</f>
        <v>0</v>
      </c>
      <c r="L1199" s="324">
        <f>ROUND(SUMIF('VGT-Bewegungsdaten'!B:B,$A1199,'VGT-Bewegungsdaten'!D:D),2)</f>
        <v>0</v>
      </c>
      <c r="N1199" s="376" t="s">
        <v>4930</v>
      </c>
      <c r="O1199" s="376" t="s">
        <v>4940</v>
      </c>
      <c r="P1199" s="326">
        <f>ROUND(SUMIF('AV-Bewegungsdaten'!B:B,A1199,'AV-Bewegungsdaten'!C:C),3)</f>
        <v>0</v>
      </c>
      <c r="Q1199" s="324">
        <f>ROUND(SUMIF('AV-Bewegungsdaten'!B:B,$A1199,'AV-Bewegungsdaten'!D:D),2)</f>
        <v>0</v>
      </c>
      <c r="T1199" s="327"/>
      <c r="U1199" s="326">
        <f>ROUND(SUMIF('DV-Bewegungsdaten'!B:B,Kategorien!A1199,'DV-Bewegungsdaten'!D:D),3)</f>
        <v>0</v>
      </c>
      <c r="V1199" s="324">
        <f>ROUND(SUMIF('DV-Bewegungsdaten'!B:B,Kategorien!A1199,'DV-Bewegungsdaten'!E:E),3)</f>
        <v>0</v>
      </c>
      <c r="AD1199" s="390">
        <f t="shared" si="229"/>
        <v>16.931000000000001</v>
      </c>
      <c r="AE1199" s="390">
        <f t="shared" si="230"/>
        <v>17.588000000000001</v>
      </c>
      <c r="AF1199" s="390">
        <f t="shared" si="231"/>
        <v>18.807000000000002</v>
      </c>
      <c r="AG1199" s="390">
        <f t="shared" si="232"/>
        <v>18.173999999999999</v>
      </c>
      <c r="AH1199" s="390">
        <f t="shared" si="233"/>
        <v>18.086000000000002</v>
      </c>
      <c r="AI1199" s="390">
        <f t="shared" si="234"/>
        <v>18.618000000000002</v>
      </c>
      <c r="AJ1199" s="390">
        <f t="shared" si="235"/>
        <v>17.901</v>
      </c>
      <c r="AK1199" s="390">
        <f t="shared" si="236"/>
        <v>18.185000000000002</v>
      </c>
      <c r="AL1199" s="390">
        <f t="shared" si="237"/>
        <v>18.295000000000002</v>
      </c>
      <c r="AM1199" s="390">
        <f t="shared" si="238"/>
        <v>18.176000000000002</v>
      </c>
      <c r="AN1199" s="390">
        <f t="shared" si="239"/>
        <v>17.770000000000003</v>
      </c>
      <c r="AO1199" s="390">
        <f t="shared" si="240"/>
        <v>18.673000000000002</v>
      </c>
    </row>
    <row r="1200" spans="1:41" ht="15" customHeight="1" x14ac:dyDescent="0.25">
      <c r="A1200" s="127" t="s">
        <v>2759</v>
      </c>
      <c r="B1200" s="125" t="s">
        <v>2077</v>
      </c>
      <c r="C1200" s="125" t="s">
        <v>4002</v>
      </c>
      <c r="D1200" s="125" t="s">
        <v>2667</v>
      </c>
      <c r="E1200" s="125" t="s">
        <v>2545</v>
      </c>
      <c r="F1200" s="126">
        <v>21.64</v>
      </c>
      <c r="G1200" s="126">
        <v>21.84</v>
      </c>
      <c r="H1200" s="126">
        <v>17.309999999999999</v>
      </c>
      <c r="I1200" s="126"/>
      <c r="J1200" s="317"/>
      <c r="K1200" s="323">
        <f>ROUND(SUMIF('VGT-Bewegungsdaten'!B:B,A1200,'VGT-Bewegungsdaten'!C:C),3)</f>
        <v>0</v>
      </c>
      <c r="L1200" s="324">
        <f>ROUND(SUMIF('VGT-Bewegungsdaten'!B:B,$A1200,'VGT-Bewegungsdaten'!D:D),2)</f>
        <v>0</v>
      </c>
      <c r="N1200" s="376" t="s">
        <v>4930</v>
      </c>
      <c r="O1200" s="376" t="s">
        <v>4940</v>
      </c>
      <c r="P1200" s="326">
        <f>ROUND(SUMIF('AV-Bewegungsdaten'!B:B,A1200,'AV-Bewegungsdaten'!C:C),3)</f>
        <v>0</v>
      </c>
      <c r="Q1200" s="324">
        <f>ROUND(SUMIF('AV-Bewegungsdaten'!B:B,$A1200,'AV-Bewegungsdaten'!D:D),2)</f>
        <v>0</v>
      </c>
      <c r="T1200" s="327"/>
      <c r="U1200" s="326">
        <f>ROUND(SUMIF('DV-Bewegungsdaten'!B:B,Kategorien!A1200,'DV-Bewegungsdaten'!D:D),3)</f>
        <v>0</v>
      </c>
      <c r="V1200" s="324">
        <f>ROUND(SUMIF('DV-Bewegungsdaten'!B:B,Kategorien!A1200,'DV-Bewegungsdaten'!E:E),3)</f>
        <v>0</v>
      </c>
      <c r="AD1200" s="390">
        <f t="shared" si="229"/>
        <v>16.901</v>
      </c>
      <c r="AE1200" s="390">
        <f t="shared" si="230"/>
        <v>17.558</v>
      </c>
      <c r="AF1200" s="390">
        <f t="shared" si="231"/>
        <v>18.777000000000001</v>
      </c>
      <c r="AG1200" s="390">
        <f t="shared" si="232"/>
        <v>18.143999999999998</v>
      </c>
      <c r="AH1200" s="390">
        <f t="shared" si="233"/>
        <v>18.056000000000001</v>
      </c>
      <c r="AI1200" s="390">
        <f t="shared" si="234"/>
        <v>18.588000000000001</v>
      </c>
      <c r="AJ1200" s="390">
        <f t="shared" si="235"/>
        <v>17.870999999999999</v>
      </c>
      <c r="AK1200" s="390">
        <f t="shared" si="236"/>
        <v>18.155000000000001</v>
      </c>
      <c r="AL1200" s="390">
        <f t="shared" si="237"/>
        <v>18.265000000000001</v>
      </c>
      <c r="AM1200" s="390">
        <f t="shared" si="238"/>
        <v>18.146000000000001</v>
      </c>
      <c r="AN1200" s="390">
        <f t="shared" si="239"/>
        <v>17.740000000000002</v>
      </c>
      <c r="AO1200" s="390">
        <f t="shared" si="240"/>
        <v>18.643000000000001</v>
      </c>
    </row>
    <row r="1201" spans="1:41" ht="15" customHeight="1" x14ac:dyDescent="0.25">
      <c r="A1201" s="127" t="s">
        <v>3503</v>
      </c>
      <c r="B1201" s="125" t="s">
        <v>2077</v>
      </c>
      <c r="C1201" s="125" t="s">
        <v>4002</v>
      </c>
      <c r="D1201" s="125" t="s">
        <v>3411</v>
      </c>
      <c r="E1201" s="125" t="s">
        <v>3289</v>
      </c>
      <c r="F1201" s="126">
        <v>21.61</v>
      </c>
      <c r="G1201" s="126">
        <v>21.81</v>
      </c>
      <c r="H1201" s="126">
        <v>17.29</v>
      </c>
      <c r="I1201" s="126"/>
      <c r="J1201" s="317"/>
      <c r="K1201" s="323">
        <f>ROUND(SUMIF('VGT-Bewegungsdaten'!B:B,A1201,'VGT-Bewegungsdaten'!C:C),3)</f>
        <v>0</v>
      </c>
      <c r="L1201" s="324">
        <f>ROUND(SUMIF('VGT-Bewegungsdaten'!B:B,$A1201,'VGT-Bewegungsdaten'!D:D),2)</f>
        <v>0</v>
      </c>
      <c r="N1201" s="376" t="s">
        <v>4930</v>
      </c>
      <c r="O1201" s="376" t="s">
        <v>4940</v>
      </c>
      <c r="P1201" s="326">
        <f>ROUND(SUMIF('AV-Bewegungsdaten'!B:B,A1201,'AV-Bewegungsdaten'!C:C),3)</f>
        <v>0</v>
      </c>
      <c r="Q1201" s="324">
        <f>ROUND(SUMIF('AV-Bewegungsdaten'!B:B,$A1201,'AV-Bewegungsdaten'!D:D),2)</f>
        <v>0</v>
      </c>
      <c r="T1201" s="327"/>
      <c r="U1201" s="326">
        <f>ROUND(SUMIF('DV-Bewegungsdaten'!B:B,Kategorien!A1201,'DV-Bewegungsdaten'!D:D),3)</f>
        <v>0</v>
      </c>
      <c r="V1201" s="324">
        <f>ROUND(SUMIF('DV-Bewegungsdaten'!B:B,Kategorien!A1201,'DV-Bewegungsdaten'!E:E),3)</f>
        <v>0</v>
      </c>
      <c r="AD1201" s="390">
        <f t="shared" si="229"/>
        <v>16.870999999999999</v>
      </c>
      <c r="AE1201" s="390">
        <f t="shared" si="230"/>
        <v>17.527999999999999</v>
      </c>
      <c r="AF1201" s="390">
        <f t="shared" si="231"/>
        <v>18.747</v>
      </c>
      <c r="AG1201" s="390">
        <f t="shared" si="232"/>
        <v>18.113999999999997</v>
      </c>
      <c r="AH1201" s="390">
        <f t="shared" si="233"/>
        <v>18.026</v>
      </c>
      <c r="AI1201" s="390">
        <f t="shared" si="234"/>
        <v>18.558</v>
      </c>
      <c r="AJ1201" s="390">
        <f t="shared" si="235"/>
        <v>17.840999999999998</v>
      </c>
      <c r="AK1201" s="390">
        <f t="shared" si="236"/>
        <v>18.125</v>
      </c>
      <c r="AL1201" s="390">
        <f t="shared" si="237"/>
        <v>18.234999999999999</v>
      </c>
      <c r="AM1201" s="390">
        <f t="shared" si="238"/>
        <v>18.116</v>
      </c>
      <c r="AN1201" s="390">
        <f t="shared" si="239"/>
        <v>17.71</v>
      </c>
      <c r="AO1201" s="390">
        <f t="shared" si="240"/>
        <v>18.613</v>
      </c>
    </row>
    <row r="1202" spans="1:41" ht="15" customHeight="1" x14ac:dyDescent="0.25">
      <c r="A1202" s="127" t="s">
        <v>4267</v>
      </c>
      <c r="B1202" s="125" t="s">
        <v>2077</v>
      </c>
      <c r="C1202" s="125" t="s">
        <v>4002</v>
      </c>
      <c r="D1202" s="125" t="s">
        <v>4174</v>
      </c>
      <c r="E1202" s="125" t="s">
        <v>4051</v>
      </c>
      <c r="F1202" s="126">
        <v>21.58</v>
      </c>
      <c r="G1202" s="126">
        <v>21.779999999999998</v>
      </c>
      <c r="H1202" s="126">
        <v>17.260000000000002</v>
      </c>
      <c r="I1202" s="126"/>
      <c r="J1202" s="317"/>
      <c r="K1202" s="323">
        <f>ROUND(SUMIF('VGT-Bewegungsdaten'!B:B,A1202,'VGT-Bewegungsdaten'!C:C),3)</f>
        <v>0</v>
      </c>
      <c r="L1202" s="324">
        <f>ROUND(SUMIF('VGT-Bewegungsdaten'!B:B,$A1202,'VGT-Bewegungsdaten'!D:D),2)</f>
        <v>0</v>
      </c>
      <c r="N1202" s="376" t="s">
        <v>4930</v>
      </c>
      <c r="O1202" s="376" t="s">
        <v>4940</v>
      </c>
      <c r="P1202" s="326">
        <f>ROUND(SUMIF('AV-Bewegungsdaten'!B:B,A1202,'AV-Bewegungsdaten'!C:C),3)</f>
        <v>0</v>
      </c>
      <c r="Q1202" s="324">
        <f>ROUND(SUMIF('AV-Bewegungsdaten'!B:B,$A1202,'AV-Bewegungsdaten'!D:D),2)</f>
        <v>0</v>
      </c>
      <c r="T1202" s="327"/>
      <c r="U1202" s="326">
        <f>ROUND(SUMIF('DV-Bewegungsdaten'!B:B,Kategorien!A1202,'DV-Bewegungsdaten'!D:D),3)</f>
        <v>0</v>
      </c>
      <c r="V1202" s="324">
        <f>ROUND(SUMIF('DV-Bewegungsdaten'!B:B,Kategorien!A1202,'DV-Bewegungsdaten'!E:E),3)</f>
        <v>0</v>
      </c>
      <c r="AD1202" s="390">
        <f t="shared" si="229"/>
        <v>16.840999999999998</v>
      </c>
      <c r="AE1202" s="390">
        <f t="shared" si="230"/>
        <v>17.497999999999998</v>
      </c>
      <c r="AF1202" s="390">
        <f t="shared" si="231"/>
        <v>18.716999999999999</v>
      </c>
      <c r="AG1202" s="390">
        <f t="shared" si="232"/>
        <v>18.083999999999996</v>
      </c>
      <c r="AH1202" s="390">
        <f t="shared" si="233"/>
        <v>17.995999999999999</v>
      </c>
      <c r="AI1202" s="390">
        <f t="shared" si="234"/>
        <v>18.527999999999999</v>
      </c>
      <c r="AJ1202" s="390">
        <f t="shared" si="235"/>
        <v>17.810999999999996</v>
      </c>
      <c r="AK1202" s="390">
        <f t="shared" si="236"/>
        <v>18.094999999999999</v>
      </c>
      <c r="AL1202" s="390">
        <f t="shared" si="237"/>
        <v>18.204999999999998</v>
      </c>
      <c r="AM1202" s="390">
        <f t="shared" si="238"/>
        <v>18.085999999999999</v>
      </c>
      <c r="AN1202" s="390">
        <f t="shared" si="239"/>
        <v>17.68</v>
      </c>
      <c r="AO1202" s="390">
        <f t="shared" si="240"/>
        <v>18.582999999999998</v>
      </c>
    </row>
    <row r="1203" spans="1:41" ht="15" customHeight="1" x14ac:dyDescent="0.25">
      <c r="A1203" s="127" t="s">
        <v>590</v>
      </c>
      <c r="B1203" s="125" t="s">
        <v>2077</v>
      </c>
      <c r="C1203" s="125" t="s">
        <v>4002</v>
      </c>
      <c r="D1203" s="125" t="s">
        <v>1561</v>
      </c>
      <c r="E1203" s="125" t="s">
        <v>2452</v>
      </c>
      <c r="F1203" s="126">
        <v>18.670000000000002</v>
      </c>
      <c r="G1203" s="126">
        <v>18.87</v>
      </c>
      <c r="H1203" s="126">
        <v>14.94</v>
      </c>
      <c r="I1203" s="126"/>
      <c r="J1203" s="317"/>
      <c r="K1203" s="323">
        <f>ROUND(SUMIF('VGT-Bewegungsdaten'!B:B,A1203,'VGT-Bewegungsdaten'!C:C),3)</f>
        <v>0</v>
      </c>
      <c r="L1203" s="324">
        <f>ROUND(SUMIF('VGT-Bewegungsdaten'!B:B,$A1203,'VGT-Bewegungsdaten'!D:D),2)</f>
        <v>0</v>
      </c>
      <c r="N1203" s="376" t="s">
        <v>4930</v>
      </c>
      <c r="O1203" s="376" t="s">
        <v>4940</v>
      </c>
      <c r="P1203" s="326">
        <f>ROUND(SUMIF('AV-Bewegungsdaten'!B:B,A1203,'AV-Bewegungsdaten'!C:C),3)</f>
        <v>0</v>
      </c>
      <c r="Q1203" s="324">
        <f>ROUND(SUMIF('AV-Bewegungsdaten'!B:B,$A1203,'AV-Bewegungsdaten'!D:D),2)</f>
        <v>0</v>
      </c>
      <c r="T1203" s="327"/>
      <c r="U1203" s="326">
        <f>ROUND(SUMIF('DV-Bewegungsdaten'!B:B,Kategorien!A1203,'DV-Bewegungsdaten'!D:D),3)</f>
        <v>0</v>
      </c>
      <c r="V1203" s="324">
        <f>ROUND(SUMIF('DV-Bewegungsdaten'!B:B,Kategorien!A1203,'DV-Bewegungsdaten'!E:E),3)</f>
        <v>0</v>
      </c>
      <c r="AD1203" s="390">
        <f t="shared" si="229"/>
        <v>13.931000000000001</v>
      </c>
      <c r="AE1203" s="390">
        <f t="shared" si="230"/>
        <v>14.588000000000001</v>
      </c>
      <c r="AF1203" s="390">
        <f t="shared" si="231"/>
        <v>15.807</v>
      </c>
      <c r="AG1203" s="390">
        <f t="shared" si="232"/>
        <v>15.174000000000001</v>
      </c>
      <c r="AH1203" s="390">
        <f t="shared" si="233"/>
        <v>15.086000000000002</v>
      </c>
      <c r="AI1203" s="390">
        <f t="shared" si="234"/>
        <v>15.618000000000002</v>
      </c>
      <c r="AJ1203" s="390">
        <f t="shared" si="235"/>
        <v>14.901000000000002</v>
      </c>
      <c r="AK1203" s="390">
        <f t="shared" si="236"/>
        <v>15.185</v>
      </c>
      <c r="AL1203" s="390">
        <f t="shared" si="237"/>
        <v>15.295000000000002</v>
      </c>
      <c r="AM1203" s="390">
        <f t="shared" si="238"/>
        <v>15.176000000000002</v>
      </c>
      <c r="AN1203" s="390">
        <f t="shared" si="239"/>
        <v>14.770000000000001</v>
      </c>
      <c r="AO1203" s="390">
        <f t="shared" si="240"/>
        <v>15.673000000000002</v>
      </c>
    </row>
    <row r="1204" spans="1:41" ht="15" customHeight="1" x14ac:dyDescent="0.25">
      <c r="A1204" s="127" t="s">
        <v>591</v>
      </c>
      <c r="B1204" s="125" t="s">
        <v>2077</v>
      </c>
      <c r="C1204" s="125" t="s">
        <v>4002</v>
      </c>
      <c r="D1204" s="125" t="s">
        <v>27</v>
      </c>
      <c r="E1204" s="125" t="s">
        <v>2455</v>
      </c>
      <c r="F1204" s="126">
        <v>20.67</v>
      </c>
      <c r="G1204" s="126">
        <v>20.87</v>
      </c>
      <c r="H1204" s="126">
        <v>16.54</v>
      </c>
      <c r="I1204" s="126"/>
      <c r="J1204" s="317"/>
      <c r="K1204" s="323">
        <f>ROUND(SUMIF('VGT-Bewegungsdaten'!B:B,A1204,'VGT-Bewegungsdaten'!C:C),3)</f>
        <v>0</v>
      </c>
      <c r="L1204" s="324">
        <f>ROUND(SUMIF('VGT-Bewegungsdaten'!B:B,$A1204,'VGT-Bewegungsdaten'!D:D),2)</f>
        <v>0</v>
      </c>
      <c r="N1204" s="376" t="s">
        <v>4930</v>
      </c>
      <c r="O1204" s="376" t="s">
        <v>4940</v>
      </c>
      <c r="P1204" s="326">
        <f>ROUND(SUMIF('AV-Bewegungsdaten'!B:B,A1204,'AV-Bewegungsdaten'!C:C),3)</f>
        <v>0</v>
      </c>
      <c r="Q1204" s="324">
        <f>ROUND(SUMIF('AV-Bewegungsdaten'!B:B,$A1204,'AV-Bewegungsdaten'!D:D),2)</f>
        <v>0</v>
      </c>
      <c r="T1204" s="327"/>
      <c r="U1204" s="326">
        <f>ROUND(SUMIF('DV-Bewegungsdaten'!B:B,Kategorien!A1204,'DV-Bewegungsdaten'!D:D),3)</f>
        <v>0</v>
      </c>
      <c r="V1204" s="324">
        <f>ROUND(SUMIF('DV-Bewegungsdaten'!B:B,Kategorien!A1204,'DV-Bewegungsdaten'!E:E),3)</f>
        <v>0</v>
      </c>
      <c r="AD1204" s="390">
        <f t="shared" si="229"/>
        <v>15.931000000000001</v>
      </c>
      <c r="AE1204" s="390">
        <f t="shared" si="230"/>
        <v>16.588000000000001</v>
      </c>
      <c r="AF1204" s="390">
        <f t="shared" si="231"/>
        <v>17.807000000000002</v>
      </c>
      <c r="AG1204" s="390">
        <f t="shared" si="232"/>
        <v>17.173999999999999</v>
      </c>
      <c r="AH1204" s="390">
        <f t="shared" si="233"/>
        <v>17.086000000000002</v>
      </c>
      <c r="AI1204" s="390">
        <f t="shared" si="234"/>
        <v>17.618000000000002</v>
      </c>
      <c r="AJ1204" s="390">
        <f t="shared" si="235"/>
        <v>16.901</v>
      </c>
      <c r="AK1204" s="390">
        <f t="shared" si="236"/>
        <v>17.185000000000002</v>
      </c>
      <c r="AL1204" s="390">
        <f t="shared" si="237"/>
        <v>17.295000000000002</v>
      </c>
      <c r="AM1204" s="390">
        <f t="shared" si="238"/>
        <v>17.176000000000002</v>
      </c>
      <c r="AN1204" s="390">
        <f t="shared" si="239"/>
        <v>16.770000000000003</v>
      </c>
      <c r="AO1204" s="390">
        <f t="shared" si="240"/>
        <v>17.673000000000002</v>
      </c>
    </row>
    <row r="1205" spans="1:41" ht="15" customHeight="1" x14ac:dyDescent="0.25">
      <c r="A1205" s="127" t="s">
        <v>592</v>
      </c>
      <c r="B1205" s="125" t="s">
        <v>2077</v>
      </c>
      <c r="C1205" s="125" t="s">
        <v>4002</v>
      </c>
      <c r="D1205" s="125" t="s">
        <v>1563</v>
      </c>
      <c r="E1205" s="125" t="s">
        <v>1538</v>
      </c>
      <c r="F1205" s="126">
        <v>21.67</v>
      </c>
      <c r="G1205" s="126">
        <v>21.87</v>
      </c>
      <c r="H1205" s="126">
        <v>17.34</v>
      </c>
      <c r="I1205" s="126"/>
      <c r="J1205" s="317"/>
      <c r="K1205" s="323">
        <f>ROUND(SUMIF('VGT-Bewegungsdaten'!B:B,A1205,'VGT-Bewegungsdaten'!C:C),3)</f>
        <v>0</v>
      </c>
      <c r="L1205" s="324">
        <f>ROUND(SUMIF('VGT-Bewegungsdaten'!B:B,$A1205,'VGT-Bewegungsdaten'!D:D),2)</f>
        <v>0</v>
      </c>
      <c r="N1205" s="376" t="s">
        <v>4930</v>
      </c>
      <c r="O1205" s="376" t="s">
        <v>4940</v>
      </c>
      <c r="P1205" s="326">
        <f>ROUND(SUMIF('AV-Bewegungsdaten'!B:B,A1205,'AV-Bewegungsdaten'!C:C),3)</f>
        <v>0</v>
      </c>
      <c r="Q1205" s="324">
        <f>ROUND(SUMIF('AV-Bewegungsdaten'!B:B,$A1205,'AV-Bewegungsdaten'!D:D),2)</f>
        <v>0</v>
      </c>
      <c r="T1205" s="327"/>
      <c r="U1205" s="326">
        <f>ROUND(SUMIF('DV-Bewegungsdaten'!B:B,Kategorien!A1205,'DV-Bewegungsdaten'!D:D),3)</f>
        <v>0</v>
      </c>
      <c r="V1205" s="324">
        <f>ROUND(SUMIF('DV-Bewegungsdaten'!B:B,Kategorien!A1205,'DV-Bewegungsdaten'!E:E),3)</f>
        <v>0</v>
      </c>
      <c r="AD1205" s="390">
        <f t="shared" si="229"/>
        <v>16.931000000000001</v>
      </c>
      <c r="AE1205" s="390">
        <f t="shared" si="230"/>
        <v>17.588000000000001</v>
      </c>
      <c r="AF1205" s="390">
        <f t="shared" si="231"/>
        <v>18.807000000000002</v>
      </c>
      <c r="AG1205" s="390">
        <f t="shared" si="232"/>
        <v>18.173999999999999</v>
      </c>
      <c r="AH1205" s="390">
        <f t="shared" si="233"/>
        <v>18.086000000000002</v>
      </c>
      <c r="AI1205" s="390">
        <f t="shared" si="234"/>
        <v>18.618000000000002</v>
      </c>
      <c r="AJ1205" s="390">
        <f t="shared" si="235"/>
        <v>17.901</v>
      </c>
      <c r="AK1205" s="390">
        <f t="shared" si="236"/>
        <v>18.185000000000002</v>
      </c>
      <c r="AL1205" s="390">
        <f t="shared" si="237"/>
        <v>18.295000000000002</v>
      </c>
      <c r="AM1205" s="390">
        <f t="shared" si="238"/>
        <v>18.176000000000002</v>
      </c>
      <c r="AN1205" s="390">
        <f t="shared" si="239"/>
        <v>17.770000000000003</v>
      </c>
      <c r="AO1205" s="390">
        <f t="shared" si="240"/>
        <v>18.673000000000002</v>
      </c>
    </row>
    <row r="1206" spans="1:41" ht="15" customHeight="1" x14ac:dyDescent="0.25">
      <c r="A1206" s="127" t="s">
        <v>593</v>
      </c>
      <c r="B1206" s="125" t="s">
        <v>2077</v>
      </c>
      <c r="C1206" s="125" t="s">
        <v>4002</v>
      </c>
      <c r="D1206" s="125" t="s">
        <v>1565</v>
      </c>
      <c r="E1206" s="125" t="s">
        <v>1541</v>
      </c>
      <c r="F1206" s="126">
        <v>21.67</v>
      </c>
      <c r="G1206" s="126">
        <v>21.87</v>
      </c>
      <c r="H1206" s="126">
        <v>17.34</v>
      </c>
      <c r="I1206" s="126"/>
      <c r="J1206" s="317"/>
      <c r="K1206" s="323">
        <f>ROUND(SUMIF('VGT-Bewegungsdaten'!B:B,A1206,'VGT-Bewegungsdaten'!C:C),3)</f>
        <v>0</v>
      </c>
      <c r="L1206" s="324">
        <f>ROUND(SUMIF('VGT-Bewegungsdaten'!B:B,$A1206,'VGT-Bewegungsdaten'!D:D),2)</f>
        <v>0</v>
      </c>
      <c r="N1206" s="376" t="s">
        <v>4930</v>
      </c>
      <c r="O1206" s="376" t="s">
        <v>4940</v>
      </c>
      <c r="P1206" s="326">
        <f>ROUND(SUMIF('AV-Bewegungsdaten'!B:B,A1206,'AV-Bewegungsdaten'!C:C),3)</f>
        <v>0</v>
      </c>
      <c r="Q1206" s="324">
        <f>ROUND(SUMIF('AV-Bewegungsdaten'!B:B,$A1206,'AV-Bewegungsdaten'!D:D),2)</f>
        <v>0</v>
      </c>
      <c r="T1206" s="327"/>
      <c r="U1206" s="326">
        <f>ROUND(SUMIF('DV-Bewegungsdaten'!B:B,Kategorien!A1206,'DV-Bewegungsdaten'!D:D),3)</f>
        <v>0</v>
      </c>
      <c r="V1206" s="324">
        <f>ROUND(SUMIF('DV-Bewegungsdaten'!B:B,Kategorien!A1206,'DV-Bewegungsdaten'!E:E),3)</f>
        <v>0</v>
      </c>
      <c r="AD1206" s="390">
        <f t="shared" si="229"/>
        <v>16.931000000000001</v>
      </c>
      <c r="AE1206" s="390">
        <f t="shared" si="230"/>
        <v>17.588000000000001</v>
      </c>
      <c r="AF1206" s="390">
        <f t="shared" si="231"/>
        <v>18.807000000000002</v>
      </c>
      <c r="AG1206" s="390">
        <f t="shared" si="232"/>
        <v>18.173999999999999</v>
      </c>
      <c r="AH1206" s="390">
        <f t="shared" si="233"/>
        <v>18.086000000000002</v>
      </c>
      <c r="AI1206" s="390">
        <f t="shared" si="234"/>
        <v>18.618000000000002</v>
      </c>
      <c r="AJ1206" s="390">
        <f t="shared" si="235"/>
        <v>17.901</v>
      </c>
      <c r="AK1206" s="390">
        <f t="shared" si="236"/>
        <v>18.185000000000002</v>
      </c>
      <c r="AL1206" s="390">
        <f t="shared" si="237"/>
        <v>18.295000000000002</v>
      </c>
      <c r="AM1206" s="390">
        <f t="shared" si="238"/>
        <v>18.176000000000002</v>
      </c>
      <c r="AN1206" s="390">
        <f t="shared" si="239"/>
        <v>17.770000000000003</v>
      </c>
      <c r="AO1206" s="390">
        <f t="shared" si="240"/>
        <v>18.673000000000002</v>
      </c>
    </row>
    <row r="1207" spans="1:41" ht="15" customHeight="1" x14ac:dyDescent="0.25">
      <c r="A1207" s="127" t="s">
        <v>2760</v>
      </c>
      <c r="B1207" s="125" t="s">
        <v>2077</v>
      </c>
      <c r="C1207" s="125" t="s">
        <v>4002</v>
      </c>
      <c r="D1207" s="125" t="s">
        <v>2553</v>
      </c>
      <c r="E1207" s="125" t="s">
        <v>2545</v>
      </c>
      <c r="F1207" s="126">
        <v>21.64</v>
      </c>
      <c r="G1207" s="126">
        <v>21.84</v>
      </c>
      <c r="H1207" s="126">
        <v>17.309999999999999</v>
      </c>
      <c r="I1207" s="126"/>
      <c r="J1207" s="317"/>
      <c r="K1207" s="323">
        <f>ROUND(SUMIF('VGT-Bewegungsdaten'!B:B,A1207,'VGT-Bewegungsdaten'!C:C),3)</f>
        <v>0</v>
      </c>
      <c r="L1207" s="324">
        <f>ROUND(SUMIF('VGT-Bewegungsdaten'!B:B,$A1207,'VGT-Bewegungsdaten'!D:D),2)</f>
        <v>0</v>
      </c>
      <c r="N1207" s="376" t="s">
        <v>4930</v>
      </c>
      <c r="O1207" s="376" t="s">
        <v>4940</v>
      </c>
      <c r="P1207" s="326">
        <f>ROUND(SUMIF('AV-Bewegungsdaten'!B:B,A1207,'AV-Bewegungsdaten'!C:C),3)</f>
        <v>0</v>
      </c>
      <c r="Q1207" s="324">
        <f>ROUND(SUMIF('AV-Bewegungsdaten'!B:B,$A1207,'AV-Bewegungsdaten'!D:D),2)</f>
        <v>0</v>
      </c>
      <c r="T1207" s="327"/>
      <c r="U1207" s="326">
        <f>ROUND(SUMIF('DV-Bewegungsdaten'!B:B,Kategorien!A1207,'DV-Bewegungsdaten'!D:D),3)</f>
        <v>0</v>
      </c>
      <c r="V1207" s="324">
        <f>ROUND(SUMIF('DV-Bewegungsdaten'!B:B,Kategorien!A1207,'DV-Bewegungsdaten'!E:E),3)</f>
        <v>0</v>
      </c>
      <c r="AD1207" s="390">
        <f t="shared" si="229"/>
        <v>16.901</v>
      </c>
      <c r="AE1207" s="390">
        <f t="shared" si="230"/>
        <v>17.558</v>
      </c>
      <c r="AF1207" s="390">
        <f t="shared" si="231"/>
        <v>18.777000000000001</v>
      </c>
      <c r="AG1207" s="390">
        <f t="shared" si="232"/>
        <v>18.143999999999998</v>
      </c>
      <c r="AH1207" s="390">
        <f t="shared" si="233"/>
        <v>18.056000000000001</v>
      </c>
      <c r="AI1207" s="390">
        <f t="shared" si="234"/>
        <v>18.588000000000001</v>
      </c>
      <c r="AJ1207" s="390">
        <f t="shared" si="235"/>
        <v>17.870999999999999</v>
      </c>
      <c r="AK1207" s="390">
        <f t="shared" si="236"/>
        <v>18.155000000000001</v>
      </c>
      <c r="AL1207" s="390">
        <f t="shared" si="237"/>
        <v>18.265000000000001</v>
      </c>
      <c r="AM1207" s="390">
        <f t="shared" si="238"/>
        <v>18.146000000000001</v>
      </c>
      <c r="AN1207" s="390">
        <f t="shared" si="239"/>
        <v>17.740000000000002</v>
      </c>
      <c r="AO1207" s="390">
        <f t="shared" si="240"/>
        <v>18.643000000000001</v>
      </c>
    </row>
    <row r="1208" spans="1:41" ht="15" customHeight="1" x14ac:dyDescent="0.25">
      <c r="A1208" s="127" t="s">
        <v>3504</v>
      </c>
      <c r="B1208" s="125" t="s">
        <v>2077</v>
      </c>
      <c r="C1208" s="125" t="s">
        <v>4002</v>
      </c>
      <c r="D1208" s="125" t="s">
        <v>3297</v>
      </c>
      <c r="E1208" s="125" t="s">
        <v>3289</v>
      </c>
      <c r="F1208" s="126">
        <v>21.61</v>
      </c>
      <c r="G1208" s="126">
        <v>21.81</v>
      </c>
      <c r="H1208" s="126">
        <v>17.29</v>
      </c>
      <c r="I1208" s="126"/>
      <c r="J1208" s="317"/>
      <c r="K1208" s="323">
        <f>ROUND(SUMIF('VGT-Bewegungsdaten'!B:B,A1208,'VGT-Bewegungsdaten'!C:C),3)</f>
        <v>0</v>
      </c>
      <c r="L1208" s="324">
        <f>ROUND(SUMIF('VGT-Bewegungsdaten'!B:B,$A1208,'VGT-Bewegungsdaten'!D:D),2)</f>
        <v>0</v>
      </c>
      <c r="N1208" s="376" t="s">
        <v>4930</v>
      </c>
      <c r="O1208" s="376" t="s">
        <v>4940</v>
      </c>
      <c r="P1208" s="326">
        <f>ROUND(SUMIF('AV-Bewegungsdaten'!B:B,A1208,'AV-Bewegungsdaten'!C:C),3)</f>
        <v>0</v>
      </c>
      <c r="Q1208" s="324">
        <f>ROUND(SUMIF('AV-Bewegungsdaten'!B:B,$A1208,'AV-Bewegungsdaten'!D:D),2)</f>
        <v>0</v>
      </c>
      <c r="T1208" s="327"/>
      <c r="U1208" s="326">
        <f>ROUND(SUMIF('DV-Bewegungsdaten'!B:B,Kategorien!A1208,'DV-Bewegungsdaten'!D:D),3)</f>
        <v>0</v>
      </c>
      <c r="V1208" s="324">
        <f>ROUND(SUMIF('DV-Bewegungsdaten'!B:B,Kategorien!A1208,'DV-Bewegungsdaten'!E:E),3)</f>
        <v>0</v>
      </c>
      <c r="AD1208" s="390">
        <f t="shared" si="229"/>
        <v>16.870999999999999</v>
      </c>
      <c r="AE1208" s="390">
        <f t="shared" si="230"/>
        <v>17.527999999999999</v>
      </c>
      <c r="AF1208" s="390">
        <f t="shared" si="231"/>
        <v>18.747</v>
      </c>
      <c r="AG1208" s="390">
        <f t="shared" si="232"/>
        <v>18.113999999999997</v>
      </c>
      <c r="AH1208" s="390">
        <f t="shared" si="233"/>
        <v>18.026</v>
      </c>
      <c r="AI1208" s="390">
        <f t="shared" si="234"/>
        <v>18.558</v>
      </c>
      <c r="AJ1208" s="390">
        <f t="shared" si="235"/>
        <v>17.840999999999998</v>
      </c>
      <c r="AK1208" s="390">
        <f t="shared" si="236"/>
        <v>18.125</v>
      </c>
      <c r="AL1208" s="390">
        <f t="shared" si="237"/>
        <v>18.234999999999999</v>
      </c>
      <c r="AM1208" s="390">
        <f t="shared" si="238"/>
        <v>18.116</v>
      </c>
      <c r="AN1208" s="390">
        <f t="shared" si="239"/>
        <v>17.71</v>
      </c>
      <c r="AO1208" s="390">
        <f t="shared" si="240"/>
        <v>18.613</v>
      </c>
    </row>
    <row r="1209" spans="1:41" ht="15" customHeight="1" x14ac:dyDescent="0.25">
      <c r="A1209" s="127" t="s">
        <v>4268</v>
      </c>
      <c r="B1209" s="125" t="s">
        <v>2077</v>
      </c>
      <c r="C1209" s="125" t="s">
        <v>4002</v>
      </c>
      <c r="D1209" s="125" t="s">
        <v>4059</v>
      </c>
      <c r="E1209" s="125" t="s">
        <v>4051</v>
      </c>
      <c r="F1209" s="126">
        <v>21.58</v>
      </c>
      <c r="G1209" s="126">
        <v>21.779999999999998</v>
      </c>
      <c r="H1209" s="126">
        <v>17.260000000000002</v>
      </c>
      <c r="I1209" s="126"/>
      <c r="J1209" s="317"/>
      <c r="K1209" s="323">
        <f>ROUND(SUMIF('VGT-Bewegungsdaten'!B:B,A1209,'VGT-Bewegungsdaten'!C:C),3)</f>
        <v>0</v>
      </c>
      <c r="L1209" s="324">
        <f>ROUND(SUMIF('VGT-Bewegungsdaten'!B:B,$A1209,'VGT-Bewegungsdaten'!D:D),2)</f>
        <v>0</v>
      </c>
      <c r="N1209" s="376" t="s">
        <v>4930</v>
      </c>
      <c r="O1209" s="376" t="s">
        <v>4940</v>
      </c>
      <c r="P1209" s="326">
        <f>ROUND(SUMIF('AV-Bewegungsdaten'!B:B,A1209,'AV-Bewegungsdaten'!C:C),3)</f>
        <v>0</v>
      </c>
      <c r="Q1209" s="324">
        <f>ROUND(SUMIF('AV-Bewegungsdaten'!B:B,$A1209,'AV-Bewegungsdaten'!D:D),2)</f>
        <v>0</v>
      </c>
      <c r="T1209" s="327"/>
      <c r="U1209" s="326">
        <f>ROUND(SUMIF('DV-Bewegungsdaten'!B:B,Kategorien!A1209,'DV-Bewegungsdaten'!D:D),3)</f>
        <v>0</v>
      </c>
      <c r="V1209" s="324">
        <f>ROUND(SUMIF('DV-Bewegungsdaten'!B:B,Kategorien!A1209,'DV-Bewegungsdaten'!E:E),3)</f>
        <v>0</v>
      </c>
      <c r="AD1209" s="390">
        <f t="shared" si="229"/>
        <v>16.840999999999998</v>
      </c>
      <c r="AE1209" s="390">
        <f t="shared" si="230"/>
        <v>17.497999999999998</v>
      </c>
      <c r="AF1209" s="390">
        <f t="shared" si="231"/>
        <v>18.716999999999999</v>
      </c>
      <c r="AG1209" s="390">
        <f t="shared" si="232"/>
        <v>18.083999999999996</v>
      </c>
      <c r="AH1209" s="390">
        <f t="shared" si="233"/>
        <v>17.995999999999999</v>
      </c>
      <c r="AI1209" s="390">
        <f t="shared" si="234"/>
        <v>18.527999999999999</v>
      </c>
      <c r="AJ1209" s="390">
        <f t="shared" si="235"/>
        <v>17.810999999999996</v>
      </c>
      <c r="AK1209" s="390">
        <f t="shared" si="236"/>
        <v>18.094999999999999</v>
      </c>
      <c r="AL1209" s="390">
        <f t="shared" si="237"/>
        <v>18.204999999999998</v>
      </c>
      <c r="AM1209" s="390">
        <f t="shared" si="238"/>
        <v>18.085999999999999</v>
      </c>
      <c r="AN1209" s="390">
        <f t="shared" si="239"/>
        <v>17.68</v>
      </c>
      <c r="AO1209" s="390">
        <f t="shared" si="240"/>
        <v>18.582999999999998</v>
      </c>
    </row>
    <row r="1210" spans="1:41" ht="15" customHeight="1" x14ac:dyDescent="0.25">
      <c r="A1210" s="127" t="s">
        <v>594</v>
      </c>
      <c r="B1210" s="125" t="s">
        <v>2077</v>
      </c>
      <c r="C1210" s="125" t="s">
        <v>4002</v>
      </c>
      <c r="D1210" s="125" t="s">
        <v>1567</v>
      </c>
      <c r="E1210" s="125" t="s">
        <v>2452</v>
      </c>
      <c r="F1210" s="126">
        <v>19.670000000000002</v>
      </c>
      <c r="G1210" s="126">
        <v>19.87</v>
      </c>
      <c r="H1210" s="126">
        <v>15.74</v>
      </c>
      <c r="I1210" s="126"/>
      <c r="J1210" s="317"/>
      <c r="K1210" s="323">
        <f>ROUND(SUMIF('VGT-Bewegungsdaten'!B:B,A1210,'VGT-Bewegungsdaten'!C:C),3)</f>
        <v>0</v>
      </c>
      <c r="L1210" s="324">
        <f>ROUND(SUMIF('VGT-Bewegungsdaten'!B:B,$A1210,'VGT-Bewegungsdaten'!D:D),2)</f>
        <v>0</v>
      </c>
      <c r="N1210" s="376" t="s">
        <v>4930</v>
      </c>
      <c r="O1210" s="376" t="s">
        <v>4940</v>
      </c>
      <c r="P1210" s="326">
        <f>ROUND(SUMIF('AV-Bewegungsdaten'!B:B,A1210,'AV-Bewegungsdaten'!C:C),3)</f>
        <v>0</v>
      </c>
      <c r="Q1210" s="324">
        <f>ROUND(SUMIF('AV-Bewegungsdaten'!B:B,$A1210,'AV-Bewegungsdaten'!D:D),2)</f>
        <v>0</v>
      </c>
      <c r="T1210" s="327"/>
      <c r="U1210" s="326">
        <f>ROUND(SUMIF('DV-Bewegungsdaten'!B:B,Kategorien!A1210,'DV-Bewegungsdaten'!D:D),3)</f>
        <v>0</v>
      </c>
      <c r="V1210" s="324">
        <f>ROUND(SUMIF('DV-Bewegungsdaten'!B:B,Kategorien!A1210,'DV-Bewegungsdaten'!E:E),3)</f>
        <v>0</v>
      </c>
      <c r="AD1210" s="390">
        <f t="shared" si="229"/>
        <v>14.931000000000001</v>
      </c>
      <c r="AE1210" s="390">
        <f t="shared" si="230"/>
        <v>15.588000000000001</v>
      </c>
      <c r="AF1210" s="390">
        <f t="shared" si="231"/>
        <v>16.807000000000002</v>
      </c>
      <c r="AG1210" s="390">
        <f t="shared" si="232"/>
        <v>16.173999999999999</v>
      </c>
      <c r="AH1210" s="390">
        <f t="shared" si="233"/>
        <v>16.086000000000002</v>
      </c>
      <c r="AI1210" s="390">
        <f t="shared" si="234"/>
        <v>16.618000000000002</v>
      </c>
      <c r="AJ1210" s="390">
        <f t="shared" si="235"/>
        <v>15.901000000000002</v>
      </c>
      <c r="AK1210" s="390">
        <f t="shared" si="236"/>
        <v>16.185000000000002</v>
      </c>
      <c r="AL1210" s="390">
        <f t="shared" si="237"/>
        <v>16.295000000000002</v>
      </c>
      <c r="AM1210" s="390">
        <f t="shared" si="238"/>
        <v>16.176000000000002</v>
      </c>
      <c r="AN1210" s="390">
        <f t="shared" si="239"/>
        <v>15.770000000000001</v>
      </c>
      <c r="AO1210" s="390">
        <f t="shared" si="240"/>
        <v>16.673000000000002</v>
      </c>
    </row>
    <row r="1211" spans="1:41" ht="15" customHeight="1" x14ac:dyDescent="0.25">
      <c r="A1211" s="127" t="s">
        <v>595</v>
      </c>
      <c r="B1211" s="125" t="s">
        <v>2077</v>
      </c>
      <c r="C1211" s="125" t="s">
        <v>4002</v>
      </c>
      <c r="D1211" s="125" t="s">
        <v>32</v>
      </c>
      <c r="E1211" s="125" t="s">
        <v>2455</v>
      </c>
      <c r="F1211" s="126">
        <v>21.67</v>
      </c>
      <c r="G1211" s="126">
        <v>21.87</v>
      </c>
      <c r="H1211" s="126">
        <v>17.34</v>
      </c>
      <c r="I1211" s="126"/>
      <c r="J1211" s="317"/>
      <c r="K1211" s="323">
        <f>ROUND(SUMIF('VGT-Bewegungsdaten'!B:B,A1211,'VGT-Bewegungsdaten'!C:C),3)</f>
        <v>0</v>
      </c>
      <c r="L1211" s="324">
        <f>ROUND(SUMIF('VGT-Bewegungsdaten'!B:B,$A1211,'VGT-Bewegungsdaten'!D:D),2)</f>
        <v>0</v>
      </c>
      <c r="N1211" s="376" t="s">
        <v>4930</v>
      </c>
      <c r="O1211" s="376" t="s">
        <v>4940</v>
      </c>
      <c r="P1211" s="326">
        <f>ROUND(SUMIF('AV-Bewegungsdaten'!B:B,A1211,'AV-Bewegungsdaten'!C:C),3)</f>
        <v>0</v>
      </c>
      <c r="Q1211" s="324">
        <f>ROUND(SUMIF('AV-Bewegungsdaten'!B:B,$A1211,'AV-Bewegungsdaten'!D:D),2)</f>
        <v>0</v>
      </c>
      <c r="T1211" s="327"/>
      <c r="U1211" s="326">
        <f>ROUND(SUMIF('DV-Bewegungsdaten'!B:B,Kategorien!A1211,'DV-Bewegungsdaten'!D:D),3)</f>
        <v>0</v>
      </c>
      <c r="V1211" s="324">
        <f>ROUND(SUMIF('DV-Bewegungsdaten'!B:B,Kategorien!A1211,'DV-Bewegungsdaten'!E:E),3)</f>
        <v>0</v>
      </c>
      <c r="AD1211" s="390">
        <f t="shared" si="229"/>
        <v>16.931000000000001</v>
      </c>
      <c r="AE1211" s="390">
        <f t="shared" si="230"/>
        <v>17.588000000000001</v>
      </c>
      <c r="AF1211" s="390">
        <f t="shared" si="231"/>
        <v>18.807000000000002</v>
      </c>
      <c r="AG1211" s="390">
        <f t="shared" si="232"/>
        <v>18.173999999999999</v>
      </c>
      <c r="AH1211" s="390">
        <f t="shared" si="233"/>
        <v>18.086000000000002</v>
      </c>
      <c r="AI1211" s="390">
        <f t="shared" si="234"/>
        <v>18.618000000000002</v>
      </c>
      <c r="AJ1211" s="390">
        <f t="shared" si="235"/>
        <v>17.901</v>
      </c>
      <c r="AK1211" s="390">
        <f t="shared" si="236"/>
        <v>18.185000000000002</v>
      </c>
      <c r="AL1211" s="390">
        <f t="shared" si="237"/>
        <v>18.295000000000002</v>
      </c>
      <c r="AM1211" s="390">
        <f t="shared" si="238"/>
        <v>18.176000000000002</v>
      </c>
      <c r="AN1211" s="390">
        <f t="shared" si="239"/>
        <v>17.770000000000003</v>
      </c>
      <c r="AO1211" s="390">
        <f t="shared" si="240"/>
        <v>18.673000000000002</v>
      </c>
    </row>
    <row r="1212" spans="1:41" ht="15" customHeight="1" x14ac:dyDescent="0.25">
      <c r="A1212" s="127" t="s">
        <v>596</v>
      </c>
      <c r="B1212" s="125" t="s">
        <v>2077</v>
      </c>
      <c r="C1212" s="125" t="s">
        <v>4002</v>
      </c>
      <c r="D1212" s="125" t="s">
        <v>1569</v>
      </c>
      <c r="E1212" s="125" t="s">
        <v>1538</v>
      </c>
      <c r="F1212" s="126">
        <v>22.67</v>
      </c>
      <c r="G1212" s="126">
        <v>22.87</v>
      </c>
      <c r="H1212" s="126">
        <v>18.14</v>
      </c>
      <c r="I1212" s="126"/>
      <c r="J1212" s="317"/>
      <c r="K1212" s="323">
        <f>ROUND(SUMIF('VGT-Bewegungsdaten'!B:B,A1212,'VGT-Bewegungsdaten'!C:C),3)</f>
        <v>0</v>
      </c>
      <c r="L1212" s="324">
        <f>ROUND(SUMIF('VGT-Bewegungsdaten'!B:B,$A1212,'VGT-Bewegungsdaten'!D:D),2)</f>
        <v>0</v>
      </c>
      <c r="N1212" s="376" t="s">
        <v>4930</v>
      </c>
      <c r="O1212" s="376" t="s">
        <v>4940</v>
      </c>
      <c r="P1212" s="326">
        <f>ROUND(SUMIF('AV-Bewegungsdaten'!B:B,A1212,'AV-Bewegungsdaten'!C:C),3)</f>
        <v>0</v>
      </c>
      <c r="Q1212" s="324">
        <f>ROUND(SUMIF('AV-Bewegungsdaten'!B:B,$A1212,'AV-Bewegungsdaten'!D:D),2)</f>
        <v>0</v>
      </c>
      <c r="T1212" s="327"/>
      <c r="U1212" s="326">
        <f>ROUND(SUMIF('DV-Bewegungsdaten'!B:B,Kategorien!A1212,'DV-Bewegungsdaten'!D:D),3)</f>
        <v>0</v>
      </c>
      <c r="V1212" s="324">
        <f>ROUND(SUMIF('DV-Bewegungsdaten'!B:B,Kategorien!A1212,'DV-Bewegungsdaten'!E:E),3)</f>
        <v>0</v>
      </c>
      <c r="AD1212" s="390">
        <f t="shared" si="229"/>
        <v>17.931000000000001</v>
      </c>
      <c r="AE1212" s="390">
        <f t="shared" si="230"/>
        <v>18.588000000000001</v>
      </c>
      <c r="AF1212" s="390">
        <f t="shared" si="231"/>
        <v>19.807000000000002</v>
      </c>
      <c r="AG1212" s="390">
        <f t="shared" si="232"/>
        <v>19.173999999999999</v>
      </c>
      <c r="AH1212" s="390">
        <f t="shared" si="233"/>
        <v>19.086000000000002</v>
      </c>
      <c r="AI1212" s="390">
        <f t="shared" si="234"/>
        <v>19.618000000000002</v>
      </c>
      <c r="AJ1212" s="390">
        <f t="shared" si="235"/>
        <v>18.901</v>
      </c>
      <c r="AK1212" s="390">
        <f t="shared" si="236"/>
        <v>19.185000000000002</v>
      </c>
      <c r="AL1212" s="390">
        <f t="shared" si="237"/>
        <v>19.295000000000002</v>
      </c>
      <c r="AM1212" s="390">
        <f t="shared" si="238"/>
        <v>19.176000000000002</v>
      </c>
      <c r="AN1212" s="390">
        <f t="shared" si="239"/>
        <v>18.770000000000003</v>
      </c>
      <c r="AO1212" s="390">
        <f t="shared" si="240"/>
        <v>19.673000000000002</v>
      </c>
    </row>
    <row r="1213" spans="1:41" ht="15" customHeight="1" x14ac:dyDescent="0.25">
      <c r="A1213" s="127" t="s">
        <v>597</v>
      </c>
      <c r="B1213" s="125" t="s">
        <v>2077</v>
      </c>
      <c r="C1213" s="125" t="s">
        <v>4002</v>
      </c>
      <c r="D1213" s="125" t="s">
        <v>1571</v>
      </c>
      <c r="E1213" s="125" t="s">
        <v>1541</v>
      </c>
      <c r="F1213" s="126">
        <v>22.67</v>
      </c>
      <c r="G1213" s="126">
        <v>22.87</v>
      </c>
      <c r="H1213" s="126">
        <v>18.14</v>
      </c>
      <c r="I1213" s="126"/>
      <c r="J1213" s="317"/>
      <c r="K1213" s="323">
        <f>ROUND(SUMIF('VGT-Bewegungsdaten'!B:B,A1213,'VGT-Bewegungsdaten'!C:C),3)</f>
        <v>0</v>
      </c>
      <c r="L1213" s="324">
        <f>ROUND(SUMIF('VGT-Bewegungsdaten'!B:B,$A1213,'VGT-Bewegungsdaten'!D:D),2)</f>
        <v>0</v>
      </c>
      <c r="N1213" s="376" t="s">
        <v>4930</v>
      </c>
      <c r="O1213" s="376" t="s">
        <v>4940</v>
      </c>
      <c r="P1213" s="326">
        <f>ROUND(SUMIF('AV-Bewegungsdaten'!B:B,A1213,'AV-Bewegungsdaten'!C:C),3)</f>
        <v>0</v>
      </c>
      <c r="Q1213" s="324">
        <f>ROUND(SUMIF('AV-Bewegungsdaten'!B:B,$A1213,'AV-Bewegungsdaten'!D:D),2)</f>
        <v>0</v>
      </c>
      <c r="T1213" s="327"/>
      <c r="U1213" s="326">
        <f>ROUND(SUMIF('DV-Bewegungsdaten'!B:B,Kategorien!A1213,'DV-Bewegungsdaten'!D:D),3)</f>
        <v>0</v>
      </c>
      <c r="V1213" s="324">
        <f>ROUND(SUMIF('DV-Bewegungsdaten'!B:B,Kategorien!A1213,'DV-Bewegungsdaten'!E:E),3)</f>
        <v>0</v>
      </c>
      <c r="AD1213" s="390">
        <f t="shared" si="229"/>
        <v>17.931000000000001</v>
      </c>
      <c r="AE1213" s="390">
        <f t="shared" si="230"/>
        <v>18.588000000000001</v>
      </c>
      <c r="AF1213" s="390">
        <f t="shared" si="231"/>
        <v>19.807000000000002</v>
      </c>
      <c r="AG1213" s="390">
        <f t="shared" si="232"/>
        <v>19.173999999999999</v>
      </c>
      <c r="AH1213" s="390">
        <f t="shared" si="233"/>
        <v>19.086000000000002</v>
      </c>
      <c r="AI1213" s="390">
        <f t="shared" si="234"/>
        <v>19.618000000000002</v>
      </c>
      <c r="AJ1213" s="390">
        <f t="shared" si="235"/>
        <v>18.901</v>
      </c>
      <c r="AK1213" s="390">
        <f t="shared" si="236"/>
        <v>19.185000000000002</v>
      </c>
      <c r="AL1213" s="390">
        <f t="shared" si="237"/>
        <v>19.295000000000002</v>
      </c>
      <c r="AM1213" s="390">
        <f t="shared" si="238"/>
        <v>19.176000000000002</v>
      </c>
      <c r="AN1213" s="390">
        <f t="shared" si="239"/>
        <v>18.770000000000003</v>
      </c>
      <c r="AO1213" s="390">
        <f t="shared" si="240"/>
        <v>19.673000000000002</v>
      </c>
    </row>
    <row r="1214" spans="1:41" ht="15" customHeight="1" x14ac:dyDescent="0.25">
      <c r="A1214" s="127" t="s">
        <v>2761</v>
      </c>
      <c r="B1214" s="125" t="s">
        <v>2077</v>
      </c>
      <c r="C1214" s="125" t="s">
        <v>4002</v>
      </c>
      <c r="D1214" s="125" t="s">
        <v>2555</v>
      </c>
      <c r="E1214" s="125" t="s">
        <v>2545</v>
      </c>
      <c r="F1214" s="126">
        <v>22.64</v>
      </c>
      <c r="G1214" s="126">
        <v>22.84</v>
      </c>
      <c r="H1214" s="126">
        <v>18.11</v>
      </c>
      <c r="I1214" s="126"/>
      <c r="J1214" s="317"/>
      <c r="K1214" s="323">
        <f>ROUND(SUMIF('VGT-Bewegungsdaten'!B:B,A1214,'VGT-Bewegungsdaten'!C:C),3)</f>
        <v>0</v>
      </c>
      <c r="L1214" s="324">
        <f>ROUND(SUMIF('VGT-Bewegungsdaten'!B:B,$A1214,'VGT-Bewegungsdaten'!D:D),2)</f>
        <v>0</v>
      </c>
      <c r="N1214" s="376" t="s">
        <v>4930</v>
      </c>
      <c r="O1214" s="376" t="s">
        <v>4940</v>
      </c>
      <c r="P1214" s="326">
        <f>ROUND(SUMIF('AV-Bewegungsdaten'!B:B,A1214,'AV-Bewegungsdaten'!C:C),3)</f>
        <v>0</v>
      </c>
      <c r="Q1214" s="324">
        <f>ROUND(SUMIF('AV-Bewegungsdaten'!B:B,$A1214,'AV-Bewegungsdaten'!D:D),2)</f>
        <v>0</v>
      </c>
      <c r="T1214" s="327"/>
      <c r="U1214" s="326">
        <f>ROUND(SUMIF('DV-Bewegungsdaten'!B:B,Kategorien!A1214,'DV-Bewegungsdaten'!D:D),3)</f>
        <v>0</v>
      </c>
      <c r="V1214" s="324">
        <f>ROUND(SUMIF('DV-Bewegungsdaten'!B:B,Kategorien!A1214,'DV-Bewegungsdaten'!E:E),3)</f>
        <v>0</v>
      </c>
      <c r="AD1214" s="390">
        <f t="shared" si="229"/>
        <v>17.901</v>
      </c>
      <c r="AE1214" s="390">
        <f t="shared" si="230"/>
        <v>18.558</v>
      </c>
      <c r="AF1214" s="390">
        <f t="shared" si="231"/>
        <v>19.777000000000001</v>
      </c>
      <c r="AG1214" s="390">
        <f t="shared" si="232"/>
        <v>19.143999999999998</v>
      </c>
      <c r="AH1214" s="390">
        <f t="shared" si="233"/>
        <v>19.056000000000001</v>
      </c>
      <c r="AI1214" s="390">
        <f t="shared" si="234"/>
        <v>19.588000000000001</v>
      </c>
      <c r="AJ1214" s="390">
        <f t="shared" si="235"/>
        <v>18.870999999999999</v>
      </c>
      <c r="AK1214" s="390">
        <f t="shared" si="236"/>
        <v>19.155000000000001</v>
      </c>
      <c r="AL1214" s="390">
        <f t="shared" si="237"/>
        <v>19.265000000000001</v>
      </c>
      <c r="AM1214" s="390">
        <f t="shared" si="238"/>
        <v>19.146000000000001</v>
      </c>
      <c r="AN1214" s="390">
        <f t="shared" si="239"/>
        <v>18.740000000000002</v>
      </c>
      <c r="AO1214" s="390">
        <f t="shared" si="240"/>
        <v>19.643000000000001</v>
      </c>
    </row>
    <row r="1215" spans="1:41" ht="15" customHeight="1" x14ac:dyDescent="0.25">
      <c r="A1215" s="127" t="s">
        <v>3505</v>
      </c>
      <c r="B1215" s="125" t="s">
        <v>2077</v>
      </c>
      <c r="C1215" s="125" t="s">
        <v>4002</v>
      </c>
      <c r="D1215" s="125" t="s">
        <v>3299</v>
      </c>
      <c r="E1215" s="125" t="s">
        <v>3289</v>
      </c>
      <c r="F1215" s="126">
        <v>22.61</v>
      </c>
      <c r="G1215" s="126">
        <v>22.81</v>
      </c>
      <c r="H1215" s="126">
        <v>18.09</v>
      </c>
      <c r="I1215" s="126"/>
      <c r="J1215" s="317"/>
      <c r="K1215" s="323">
        <f>ROUND(SUMIF('VGT-Bewegungsdaten'!B:B,A1215,'VGT-Bewegungsdaten'!C:C),3)</f>
        <v>0</v>
      </c>
      <c r="L1215" s="324">
        <f>ROUND(SUMIF('VGT-Bewegungsdaten'!B:B,$A1215,'VGT-Bewegungsdaten'!D:D),2)</f>
        <v>0</v>
      </c>
      <c r="N1215" s="376" t="s">
        <v>4930</v>
      </c>
      <c r="O1215" s="376" t="s">
        <v>4940</v>
      </c>
      <c r="P1215" s="326">
        <f>ROUND(SUMIF('AV-Bewegungsdaten'!B:B,A1215,'AV-Bewegungsdaten'!C:C),3)</f>
        <v>0</v>
      </c>
      <c r="Q1215" s="324">
        <f>ROUND(SUMIF('AV-Bewegungsdaten'!B:B,$A1215,'AV-Bewegungsdaten'!D:D),2)</f>
        <v>0</v>
      </c>
      <c r="T1215" s="327"/>
      <c r="U1215" s="326">
        <f>ROUND(SUMIF('DV-Bewegungsdaten'!B:B,Kategorien!A1215,'DV-Bewegungsdaten'!D:D),3)</f>
        <v>0</v>
      </c>
      <c r="V1215" s="324">
        <f>ROUND(SUMIF('DV-Bewegungsdaten'!B:B,Kategorien!A1215,'DV-Bewegungsdaten'!E:E),3)</f>
        <v>0</v>
      </c>
      <c r="AD1215" s="390">
        <f t="shared" si="229"/>
        <v>17.870999999999999</v>
      </c>
      <c r="AE1215" s="390">
        <f t="shared" si="230"/>
        <v>18.527999999999999</v>
      </c>
      <c r="AF1215" s="390">
        <f t="shared" si="231"/>
        <v>19.747</v>
      </c>
      <c r="AG1215" s="390">
        <f t="shared" si="232"/>
        <v>19.113999999999997</v>
      </c>
      <c r="AH1215" s="390">
        <f t="shared" si="233"/>
        <v>19.026</v>
      </c>
      <c r="AI1215" s="390">
        <f t="shared" si="234"/>
        <v>19.558</v>
      </c>
      <c r="AJ1215" s="390">
        <f t="shared" si="235"/>
        <v>18.840999999999998</v>
      </c>
      <c r="AK1215" s="390">
        <f t="shared" si="236"/>
        <v>19.125</v>
      </c>
      <c r="AL1215" s="390">
        <f t="shared" si="237"/>
        <v>19.234999999999999</v>
      </c>
      <c r="AM1215" s="390">
        <f t="shared" si="238"/>
        <v>19.116</v>
      </c>
      <c r="AN1215" s="390">
        <f t="shared" si="239"/>
        <v>18.71</v>
      </c>
      <c r="AO1215" s="390">
        <f t="shared" si="240"/>
        <v>19.613</v>
      </c>
    </row>
    <row r="1216" spans="1:41" ht="15" customHeight="1" x14ac:dyDescent="0.25">
      <c r="A1216" s="127" t="s">
        <v>4269</v>
      </c>
      <c r="B1216" s="125" t="s">
        <v>2077</v>
      </c>
      <c r="C1216" s="125" t="s">
        <v>4002</v>
      </c>
      <c r="D1216" s="125" t="s">
        <v>4061</v>
      </c>
      <c r="E1216" s="125" t="s">
        <v>4051</v>
      </c>
      <c r="F1216" s="126">
        <v>22.58</v>
      </c>
      <c r="G1216" s="126">
        <v>22.779999999999998</v>
      </c>
      <c r="H1216" s="126">
        <v>18.059999999999999</v>
      </c>
      <c r="I1216" s="126"/>
      <c r="J1216" s="317"/>
      <c r="K1216" s="323">
        <f>ROUND(SUMIF('VGT-Bewegungsdaten'!B:B,A1216,'VGT-Bewegungsdaten'!C:C),3)</f>
        <v>0</v>
      </c>
      <c r="L1216" s="324">
        <f>ROUND(SUMIF('VGT-Bewegungsdaten'!B:B,$A1216,'VGT-Bewegungsdaten'!D:D),2)</f>
        <v>0</v>
      </c>
      <c r="N1216" s="376" t="s">
        <v>4930</v>
      </c>
      <c r="O1216" s="376" t="s">
        <v>4940</v>
      </c>
      <c r="P1216" s="326">
        <f>ROUND(SUMIF('AV-Bewegungsdaten'!B:B,A1216,'AV-Bewegungsdaten'!C:C),3)</f>
        <v>0</v>
      </c>
      <c r="Q1216" s="324">
        <f>ROUND(SUMIF('AV-Bewegungsdaten'!B:B,$A1216,'AV-Bewegungsdaten'!D:D),2)</f>
        <v>0</v>
      </c>
      <c r="T1216" s="327"/>
      <c r="U1216" s="326">
        <f>ROUND(SUMIF('DV-Bewegungsdaten'!B:B,Kategorien!A1216,'DV-Bewegungsdaten'!D:D),3)</f>
        <v>0</v>
      </c>
      <c r="V1216" s="324">
        <f>ROUND(SUMIF('DV-Bewegungsdaten'!B:B,Kategorien!A1216,'DV-Bewegungsdaten'!E:E),3)</f>
        <v>0</v>
      </c>
      <c r="AD1216" s="390">
        <f t="shared" si="229"/>
        <v>17.840999999999998</v>
      </c>
      <c r="AE1216" s="390">
        <f t="shared" si="230"/>
        <v>18.497999999999998</v>
      </c>
      <c r="AF1216" s="390">
        <f t="shared" si="231"/>
        <v>19.716999999999999</v>
      </c>
      <c r="AG1216" s="390">
        <f t="shared" si="232"/>
        <v>19.083999999999996</v>
      </c>
      <c r="AH1216" s="390">
        <f t="shared" si="233"/>
        <v>18.995999999999999</v>
      </c>
      <c r="AI1216" s="390">
        <f t="shared" si="234"/>
        <v>19.527999999999999</v>
      </c>
      <c r="AJ1216" s="390">
        <f t="shared" si="235"/>
        <v>18.810999999999996</v>
      </c>
      <c r="AK1216" s="390">
        <f t="shared" si="236"/>
        <v>19.094999999999999</v>
      </c>
      <c r="AL1216" s="390">
        <f t="shared" si="237"/>
        <v>19.204999999999998</v>
      </c>
      <c r="AM1216" s="390">
        <f t="shared" si="238"/>
        <v>19.085999999999999</v>
      </c>
      <c r="AN1216" s="390">
        <f t="shared" si="239"/>
        <v>18.68</v>
      </c>
      <c r="AO1216" s="390">
        <f t="shared" si="240"/>
        <v>19.582999999999998</v>
      </c>
    </row>
    <row r="1217" spans="1:41" ht="15" customHeight="1" x14ac:dyDescent="0.25">
      <c r="A1217" s="127" t="s">
        <v>598</v>
      </c>
      <c r="B1217" s="125" t="s">
        <v>2077</v>
      </c>
      <c r="C1217" s="125" t="s">
        <v>4002</v>
      </c>
      <c r="D1217" s="125" t="s">
        <v>1573</v>
      </c>
      <c r="E1217" s="125" t="s">
        <v>2452</v>
      </c>
      <c r="F1217" s="126">
        <v>22.67</v>
      </c>
      <c r="G1217" s="126">
        <v>22.87</v>
      </c>
      <c r="H1217" s="126">
        <v>18.14</v>
      </c>
      <c r="I1217" s="126"/>
      <c r="J1217" s="317"/>
      <c r="K1217" s="323">
        <f>ROUND(SUMIF('VGT-Bewegungsdaten'!B:B,A1217,'VGT-Bewegungsdaten'!C:C),3)</f>
        <v>0</v>
      </c>
      <c r="L1217" s="324">
        <f>ROUND(SUMIF('VGT-Bewegungsdaten'!B:B,$A1217,'VGT-Bewegungsdaten'!D:D),2)</f>
        <v>0</v>
      </c>
      <c r="N1217" s="376" t="s">
        <v>4930</v>
      </c>
      <c r="O1217" s="376" t="s">
        <v>4940</v>
      </c>
      <c r="P1217" s="326">
        <f>ROUND(SUMIF('AV-Bewegungsdaten'!B:B,A1217,'AV-Bewegungsdaten'!C:C),3)</f>
        <v>0</v>
      </c>
      <c r="Q1217" s="324">
        <f>ROUND(SUMIF('AV-Bewegungsdaten'!B:B,$A1217,'AV-Bewegungsdaten'!D:D),2)</f>
        <v>0</v>
      </c>
      <c r="T1217" s="327"/>
      <c r="U1217" s="326">
        <f>ROUND(SUMIF('DV-Bewegungsdaten'!B:B,Kategorien!A1217,'DV-Bewegungsdaten'!D:D),3)</f>
        <v>0</v>
      </c>
      <c r="V1217" s="324">
        <f>ROUND(SUMIF('DV-Bewegungsdaten'!B:B,Kategorien!A1217,'DV-Bewegungsdaten'!E:E),3)</f>
        <v>0</v>
      </c>
      <c r="AD1217" s="390">
        <f t="shared" si="229"/>
        <v>17.931000000000001</v>
      </c>
      <c r="AE1217" s="390">
        <f t="shared" si="230"/>
        <v>18.588000000000001</v>
      </c>
      <c r="AF1217" s="390">
        <f t="shared" si="231"/>
        <v>19.807000000000002</v>
      </c>
      <c r="AG1217" s="390">
        <f t="shared" si="232"/>
        <v>19.173999999999999</v>
      </c>
      <c r="AH1217" s="390">
        <f t="shared" si="233"/>
        <v>19.086000000000002</v>
      </c>
      <c r="AI1217" s="390">
        <f t="shared" si="234"/>
        <v>19.618000000000002</v>
      </c>
      <c r="AJ1217" s="390">
        <f t="shared" si="235"/>
        <v>18.901</v>
      </c>
      <c r="AK1217" s="390">
        <f t="shared" si="236"/>
        <v>19.185000000000002</v>
      </c>
      <c r="AL1217" s="390">
        <f t="shared" si="237"/>
        <v>19.295000000000002</v>
      </c>
      <c r="AM1217" s="390">
        <f t="shared" si="238"/>
        <v>19.176000000000002</v>
      </c>
      <c r="AN1217" s="390">
        <f t="shared" si="239"/>
        <v>18.770000000000003</v>
      </c>
      <c r="AO1217" s="390">
        <f t="shared" si="240"/>
        <v>19.673000000000002</v>
      </c>
    </row>
    <row r="1218" spans="1:41" ht="15" customHeight="1" x14ac:dyDescent="0.25">
      <c r="A1218" s="127" t="s">
        <v>599</v>
      </c>
      <c r="B1218" s="125" t="s">
        <v>2077</v>
      </c>
      <c r="C1218" s="125" t="s">
        <v>4002</v>
      </c>
      <c r="D1218" s="125" t="s">
        <v>37</v>
      </c>
      <c r="E1218" s="125" t="s">
        <v>2455</v>
      </c>
      <c r="F1218" s="126">
        <v>24.67</v>
      </c>
      <c r="G1218" s="126">
        <v>24.87</v>
      </c>
      <c r="H1218" s="126">
        <v>19.739999999999998</v>
      </c>
      <c r="I1218" s="126"/>
      <c r="J1218" s="317"/>
      <c r="K1218" s="323">
        <f>ROUND(SUMIF('VGT-Bewegungsdaten'!B:B,A1218,'VGT-Bewegungsdaten'!C:C),3)</f>
        <v>0</v>
      </c>
      <c r="L1218" s="324">
        <f>ROUND(SUMIF('VGT-Bewegungsdaten'!B:B,$A1218,'VGT-Bewegungsdaten'!D:D),2)</f>
        <v>0</v>
      </c>
      <c r="N1218" s="376" t="s">
        <v>4930</v>
      </c>
      <c r="O1218" s="376" t="s">
        <v>4940</v>
      </c>
      <c r="P1218" s="326">
        <f>ROUND(SUMIF('AV-Bewegungsdaten'!B:B,A1218,'AV-Bewegungsdaten'!C:C),3)</f>
        <v>0</v>
      </c>
      <c r="Q1218" s="324">
        <f>ROUND(SUMIF('AV-Bewegungsdaten'!B:B,$A1218,'AV-Bewegungsdaten'!D:D),2)</f>
        <v>0</v>
      </c>
      <c r="T1218" s="327"/>
      <c r="U1218" s="326">
        <f>ROUND(SUMIF('DV-Bewegungsdaten'!B:B,Kategorien!A1218,'DV-Bewegungsdaten'!D:D),3)</f>
        <v>0</v>
      </c>
      <c r="V1218" s="324">
        <f>ROUND(SUMIF('DV-Bewegungsdaten'!B:B,Kategorien!A1218,'DV-Bewegungsdaten'!E:E),3)</f>
        <v>0</v>
      </c>
      <c r="AD1218" s="390">
        <f t="shared" si="229"/>
        <v>19.931000000000001</v>
      </c>
      <c r="AE1218" s="390">
        <f t="shared" si="230"/>
        <v>20.588000000000001</v>
      </c>
      <c r="AF1218" s="390">
        <f t="shared" si="231"/>
        <v>21.807000000000002</v>
      </c>
      <c r="AG1218" s="390">
        <f t="shared" si="232"/>
        <v>21.173999999999999</v>
      </c>
      <c r="AH1218" s="390">
        <f t="shared" si="233"/>
        <v>21.086000000000002</v>
      </c>
      <c r="AI1218" s="390">
        <f t="shared" si="234"/>
        <v>21.618000000000002</v>
      </c>
      <c r="AJ1218" s="390">
        <f t="shared" si="235"/>
        <v>20.901</v>
      </c>
      <c r="AK1218" s="390">
        <f t="shared" si="236"/>
        <v>21.185000000000002</v>
      </c>
      <c r="AL1218" s="390">
        <f t="shared" si="237"/>
        <v>21.295000000000002</v>
      </c>
      <c r="AM1218" s="390">
        <f t="shared" si="238"/>
        <v>21.176000000000002</v>
      </c>
      <c r="AN1218" s="390">
        <f t="shared" si="239"/>
        <v>20.770000000000003</v>
      </c>
      <c r="AO1218" s="390">
        <f t="shared" si="240"/>
        <v>21.673000000000002</v>
      </c>
    </row>
    <row r="1219" spans="1:41" ht="15" customHeight="1" x14ac:dyDescent="0.25">
      <c r="A1219" s="127" t="s">
        <v>600</v>
      </c>
      <c r="B1219" s="125" t="s">
        <v>2077</v>
      </c>
      <c r="C1219" s="125" t="s">
        <v>4002</v>
      </c>
      <c r="D1219" s="125" t="s">
        <v>1575</v>
      </c>
      <c r="E1219" s="125" t="s">
        <v>1538</v>
      </c>
      <c r="F1219" s="126">
        <v>25.67</v>
      </c>
      <c r="G1219" s="126">
        <v>25.87</v>
      </c>
      <c r="H1219" s="126">
        <v>20.54</v>
      </c>
      <c r="I1219" s="126"/>
      <c r="J1219" s="317"/>
      <c r="K1219" s="323">
        <f>ROUND(SUMIF('VGT-Bewegungsdaten'!B:B,A1219,'VGT-Bewegungsdaten'!C:C),3)</f>
        <v>0</v>
      </c>
      <c r="L1219" s="324">
        <f>ROUND(SUMIF('VGT-Bewegungsdaten'!B:B,$A1219,'VGT-Bewegungsdaten'!D:D),2)</f>
        <v>0</v>
      </c>
      <c r="N1219" s="376" t="s">
        <v>4930</v>
      </c>
      <c r="O1219" s="376" t="s">
        <v>4940</v>
      </c>
      <c r="P1219" s="326">
        <f>ROUND(SUMIF('AV-Bewegungsdaten'!B:B,A1219,'AV-Bewegungsdaten'!C:C),3)</f>
        <v>0</v>
      </c>
      <c r="Q1219" s="324">
        <f>ROUND(SUMIF('AV-Bewegungsdaten'!B:B,$A1219,'AV-Bewegungsdaten'!D:D),2)</f>
        <v>0</v>
      </c>
      <c r="T1219" s="327"/>
      <c r="U1219" s="326">
        <f>ROUND(SUMIF('DV-Bewegungsdaten'!B:B,Kategorien!A1219,'DV-Bewegungsdaten'!D:D),3)</f>
        <v>0</v>
      </c>
      <c r="V1219" s="324">
        <f>ROUND(SUMIF('DV-Bewegungsdaten'!B:B,Kategorien!A1219,'DV-Bewegungsdaten'!E:E),3)</f>
        <v>0</v>
      </c>
      <c r="AD1219" s="390">
        <f t="shared" si="229"/>
        <v>20.931000000000001</v>
      </c>
      <c r="AE1219" s="390">
        <f t="shared" si="230"/>
        <v>21.588000000000001</v>
      </c>
      <c r="AF1219" s="390">
        <f t="shared" si="231"/>
        <v>22.807000000000002</v>
      </c>
      <c r="AG1219" s="390">
        <f t="shared" si="232"/>
        <v>22.173999999999999</v>
      </c>
      <c r="AH1219" s="390">
        <f t="shared" si="233"/>
        <v>22.086000000000002</v>
      </c>
      <c r="AI1219" s="390">
        <f t="shared" si="234"/>
        <v>22.618000000000002</v>
      </c>
      <c r="AJ1219" s="390">
        <f t="shared" si="235"/>
        <v>21.901</v>
      </c>
      <c r="AK1219" s="390">
        <f t="shared" si="236"/>
        <v>22.185000000000002</v>
      </c>
      <c r="AL1219" s="390">
        <f t="shared" si="237"/>
        <v>22.295000000000002</v>
      </c>
      <c r="AM1219" s="390">
        <f t="shared" si="238"/>
        <v>22.176000000000002</v>
      </c>
      <c r="AN1219" s="390">
        <f t="shared" si="239"/>
        <v>21.770000000000003</v>
      </c>
      <c r="AO1219" s="390">
        <f t="shared" si="240"/>
        <v>22.673000000000002</v>
      </c>
    </row>
    <row r="1220" spans="1:41" ht="15" customHeight="1" x14ac:dyDescent="0.25">
      <c r="A1220" s="127" t="s">
        <v>601</v>
      </c>
      <c r="B1220" s="125" t="s">
        <v>2077</v>
      </c>
      <c r="C1220" s="125" t="s">
        <v>4002</v>
      </c>
      <c r="D1220" s="125" t="s">
        <v>40</v>
      </c>
      <c r="E1220" s="125" t="s">
        <v>1541</v>
      </c>
      <c r="F1220" s="126">
        <v>25.67</v>
      </c>
      <c r="G1220" s="126">
        <v>25.87</v>
      </c>
      <c r="H1220" s="126">
        <v>20.54</v>
      </c>
      <c r="I1220" s="126"/>
      <c r="J1220" s="317"/>
      <c r="K1220" s="323">
        <f>ROUND(SUMIF('VGT-Bewegungsdaten'!B:B,A1220,'VGT-Bewegungsdaten'!C:C),3)</f>
        <v>0</v>
      </c>
      <c r="L1220" s="324">
        <f>ROUND(SUMIF('VGT-Bewegungsdaten'!B:B,$A1220,'VGT-Bewegungsdaten'!D:D),2)</f>
        <v>0</v>
      </c>
      <c r="N1220" s="376" t="s">
        <v>4930</v>
      </c>
      <c r="O1220" s="376" t="s">
        <v>4940</v>
      </c>
      <c r="P1220" s="326">
        <f>ROUND(SUMIF('AV-Bewegungsdaten'!B:B,A1220,'AV-Bewegungsdaten'!C:C),3)</f>
        <v>0</v>
      </c>
      <c r="Q1220" s="324">
        <f>ROUND(SUMIF('AV-Bewegungsdaten'!B:B,$A1220,'AV-Bewegungsdaten'!D:D),2)</f>
        <v>0</v>
      </c>
      <c r="T1220" s="327"/>
      <c r="U1220" s="326">
        <f>ROUND(SUMIF('DV-Bewegungsdaten'!B:B,Kategorien!A1220,'DV-Bewegungsdaten'!D:D),3)</f>
        <v>0</v>
      </c>
      <c r="V1220" s="324">
        <f>ROUND(SUMIF('DV-Bewegungsdaten'!B:B,Kategorien!A1220,'DV-Bewegungsdaten'!E:E),3)</f>
        <v>0</v>
      </c>
      <c r="AD1220" s="390">
        <f t="shared" si="229"/>
        <v>20.931000000000001</v>
      </c>
      <c r="AE1220" s="390">
        <f t="shared" si="230"/>
        <v>21.588000000000001</v>
      </c>
      <c r="AF1220" s="390">
        <f t="shared" si="231"/>
        <v>22.807000000000002</v>
      </c>
      <c r="AG1220" s="390">
        <f t="shared" si="232"/>
        <v>22.173999999999999</v>
      </c>
      <c r="AH1220" s="390">
        <f t="shared" si="233"/>
        <v>22.086000000000002</v>
      </c>
      <c r="AI1220" s="390">
        <f t="shared" si="234"/>
        <v>22.618000000000002</v>
      </c>
      <c r="AJ1220" s="390">
        <f t="shared" si="235"/>
        <v>21.901</v>
      </c>
      <c r="AK1220" s="390">
        <f t="shared" si="236"/>
        <v>22.185000000000002</v>
      </c>
      <c r="AL1220" s="390">
        <f t="shared" si="237"/>
        <v>22.295000000000002</v>
      </c>
      <c r="AM1220" s="390">
        <f t="shared" si="238"/>
        <v>22.176000000000002</v>
      </c>
      <c r="AN1220" s="390">
        <f t="shared" si="239"/>
        <v>21.770000000000003</v>
      </c>
      <c r="AO1220" s="390">
        <f t="shared" si="240"/>
        <v>22.673000000000002</v>
      </c>
    </row>
    <row r="1221" spans="1:41" ht="15" customHeight="1" x14ac:dyDescent="0.25">
      <c r="A1221" s="127" t="s">
        <v>2762</v>
      </c>
      <c r="B1221" s="125" t="s">
        <v>2077</v>
      </c>
      <c r="C1221" s="125" t="s">
        <v>4002</v>
      </c>
      <c r="D1221" s="125" t="s">
        <v>2671</v>
      </c>
      <c r="E1221" s="125" t="s">
        <v>2545</v>
      </c>
      <c r="F1221" s="126">
        <v>25.64</v>
      </c>
      <c r="G1221" s="126">
        <v>25.84</v>
      </c>
      <c r="H1221" s="126">
        <v>20.51</v>
      </c>
      <c r="I1221" s="126"/>
      <c r="J1221" s="317"/>
      <c r="K1221" s="323">
        <f>ROUND(SUMIF('VGT-Bewegungsdaten'!B:B,A1221,'VGT-Bewegungsdaten'!C:C),3)</f>
        <v>0</v>
      </c>
      <c r="L1221" s="324">
        <f>ROUND(SUMIF('VGT-Bewegungsdaten'!B:B,$A1221,'VGT-Bewegungsdaten'!D:D),2)</f>
        <v>0</v>
      </c>
      <c r="N1221" s="376" t="s">
        <v>4930</v>
      </c>
      <c r="O1221" s="376" t="s">
        <v>4940</v>
      </c>
      <c r="P1221" s="326">
        <f>ROUND(SUMIF('AV-Bewegungsdaten'!B:B,A1221,'AV-Bewegungsdaten'!C:C),3)</f>
        <v>0</v>
      </c>
      <c r="Q1221" s="324">
        <f>ROUND(SUMIF('AV-Bewegungsdaten'!B:B,$A1221,'AV-Bewegungsdaten'!D:D),2)</f>
        <v>0</v>
      </c>
      <c r="T1221" s="327"/>
      <c r="U1221" s="326">
        <f>ROUND(SUMIF('DV-Bewegungsdaten'!B:B,Kategorien!A1221,'DV-Bewegungsdaten'!D:D),3)</f>
        <v>0</v>
      </c>
      <c r="V1221" s="324">
        <f>ROUND(SUMIF('DV-Bewegungsdaten'!B:B,Kategorien!A1221,'DV-Bewegungsdaten'!E:E),3)</f>
        <v>0</v>
      </c>
      <c r="AD1221" s="390">
        <f t="shared" si="229"/>
        <v>20.901</v>
      </c>
      <c r="AE1221" s="390">
        <f t="shared" si="230"/>
        <v>21.558</v>
      </c>
      <c r="AF1221" s="390">
        <f t="shared" si="231"/>
        <v>22.777000000000001</v>
      </c>
      <c r="AG1221" s="390">
        <f t="shared" si="232"/>
        <v>22.143999999999998</v>
      </c>
      <c r="AH1221" s="390">
        <f t="shared" si="233"/>
        <v>22.056000000000001</v>
      </c>
      <c r="AI1221" s="390">
        <f t="shared" si="234"/>
        <v>22.588000000000001</v>
      </c>
      <c r="AJ1221" s="390">
        <f t="shared" si="235"/>
        <v>21.870999999999999</v>
      </c>
      <c r="AK1221" s="390">
        <f t="shared" si="236"/>
        <v>22.155000000000001</v>
      </c>
      <c r="AL1221" s="390">
        <f t="shared" si="237"/>
        <v>22.265000000000001</v>
      </c>
      <c r="AM1221" s="390">
        <f t="shared" si="238"/>
        <v>22.146000000000001</v>
      </c>
      <c r="AN1221" s="390">
        <f t="shared" si="239"/>
        <v>21.740000000000002</v>
      </c>
      <c r="AO1221" s="390">
        <f t="shared" si="240"/>
        <v>22.643000000000001</v>
      </c>
    </row>
    <row r="1222" spans="1:41" ht="15" customHeight="1" x14ac:dyDescent="0.25">
      <c r="A1222" s="127" t="s">
        <v>3506</v>
      </c>
      <c r="B1222" s="125" t="s">
        <v>2077</v>
      </c>
      <c r="C1222" s="125" t="s">
        <v>4002</v>
      </c>
      <c r="D1222" s="125" t="s">
        <v>3415</v>
      </c>
      <c r="E1222" s="125" t="s">
        <v>3289</v>
      </c>
      <c r="F1222" s="126">
        <v>25.61</v>
      </c>
      <c r="G1222" s="126">
        <v>25.81</v>
      </c>
      <c r="H1222" s="126">
        <v>20.49</v>
      </c>
      <c r="I1222" s="126"/>
      <c r="J1222" s="317"/>
      <c r="K1222" s="323">
        <f>ROUND(SUMIF('VGT-Bewegungsdaten'!B:B,A1222,'VGT-Bewegungsdaten'!C:C),3)</f>
        <v>0</v>
      </c>
      <c r="L1222" s="324">
        <f>ROUND(SUMIF('VGT-Bewegungsdaten'!B:B,$A1222,'VGT-Bewegungsdaten'!D:D),2)</f>
        <v>0</v>
      </c>
      <c r="N1222" s="376" t="s">
        <v>4930</v>
      </c>
      <c r="O1222" s="376" t="s">
        <v>4940</v>
      </c>
      <c r="P1222" s="326">
        <f>ROUND(SUMIF('AV-Bewegungsdaten'!B:B,A1222,'AV-Bewegungsdaten'!C:C),3)</f>
        <v>0</v>
      </c>
      <c r="Q1222" s="324">
        <f>ROUND(SUMIF('AV-Bewegungsdaten'!B:B,$A1222,'AV-Bewegungsdaten'!D:D),2)</f>
        <v>0</v>
      </c>
      <c r="T1222" s="327"/>
      <c r="U1222" s="326">
        <f>ROUND(SUMIF('DV-Bewegungsdaten'!B:B,Kategorien!A1222,'DV-Bewegungsdaten'!D:D),3)</f>
        <v>0</v>
      </c>
      <c r="V1222" s="324">
        <f>ROUND(SUMIF('DV-Bewegungsdaten'!B:B,Kategorien!A1222,'DV-Bewegungsdaten'!E:E),3)</f>
        <v>0</v>
      </c>
      <c r="AD1222" s="390">
        <f t="shared" si="229"/>
        <v>20.870999999999999</v>
      </c>
      <c r="AE1222" s="390">
        <f t="shared" si="230"/>
        <v>21.527999999999999</v>
      </c>
      <c r="AF1222" s="390">
        <f t="shared" si="231"/>
        <v>22.747</v>
      </c>
      <c r="AG1222" s="390">
        <f t="shared" si="232"/>
        <v>22.113999999999997</v>
      </c>
      <c r="AH1222" s="390">
        <f t="shared" si="233"/>
        <v>22.026</v>
      </c>
      <c r="AI1222" s="390">
        <f t="shared" si="234"/>
        <v>22.558</v>
      </c>
      <c r="AJ1222" s="390">
        <f t="shared" si="235"/>
        <v>21.840999999999998</v>
      </c>
      <c r="AK1222" s="390">
        <f t="shared" si="236"/>
        <v>22.125</v>
      </c>
      <c r="AL1222" s="390">
        <f t="shared" si="237"/>
        <v>22.234999999999999</v>
      </c>
      <c r="AM1222" s="390">
        <f t="shared" si="238"/>
        <v>22.116</v>
      </c>
      <c r="AN1222" s="390">
        <f t="shared" si="239"/>
        <v>21.71</v>
      </c>
      <c r="AO1222" s="390">
        <f t="shared" si="240"/>
        <v>22.613</v>
      </c>
    </row>
    <row r="1223" spans="1:41" ht="15" customHeight="1" x14ac:dyDescent="0.25">
      <c r="A1223" s="127" t="s">
        <v>4270</v>
      </c>
      <c r="B1223" s="125" t="s">
        <v>2077</v>
      </c>
      <c r="C1223" s="125" t="s">
        <v>4002</v>
      </c>
      <c r="D1223" s="125" t="s">
        <v>4178</v>
      </c>
      <c r="E1223" s="125" t="s">
        <v>4051</v>
      </c>
      <c r="F1223" s="126">
        <v>25.58</v>
      </c>
      <c r="G1223" s="126">
        <v>25.779999999999998</v>
      </c>
      <c r="H1223" s="126">
        <v>20.46</v>
      </c>
      <c r="I1223" s="126"/>
      <c r="J1223" s="317"/>
      <c r="K1223" s="323">
        <f>ROUND(SUMIF('VGT-Bewegungsdaten'!B:B,A1223,'VGT-Bewegungsdaten'!C:C),3)</f>
        <v>0</v>
      </c>
      <c r="L1223" s="324">
        <f>ROUND(SUMIF('VGT-Bewegungsdaten'!B:B,$A1223,'VGT-Bewegungsdaten'!D:D),2)</f>
        <v>0</v>
      </c>
      <c r="N1223" s="376" t="s">
        <v>4930</v>
      </c>
      <c r="O1223" s="376" t="s">
        <v>4940</v>
      </c>
      <c r="P1223" s="326">
        <f>ROUND(SUMIF('AV-Bewegungsdaten'!B:B,A1223,'AV-Bewegungsdaten'!C:C),3)</f>
        <v>0</v>
      </c>
      <c r="Q1223" s="324">
        <f>ROUND(SUMIF('AV-Bewegungsdaten'!B:B,$A1223,'AV-Bewegungsdaten'!D:D),2)</f>
        <v>0</v>
      </c>
      <c r="T1223" s="327"/>
      <c r="U1223" s="326">
        <f>ROUND(SUMIF('DV-Bewegungsdaten'!B:B,Kategorien!A1223,'DV-Bewegungsdaten'!D:D),3)</f>
        <v>0</v>
      </c>
      <c r="V1223" s="324">
        <f>ROUND(SUMIF('DV-Bewegungsdaten'!B:B,Kategorien!A1223,'DV-Bewegungsdaten'!E:E),3)</f>
        <v>0</v>
      </c>
      <c r="AD1223" s="390">
        <f t="shared" si="229"/>
        <v>20.840999999999998</v>
      </c>
      <c r="AE1223" s="390">
        <f t="shared" si="230"/>
        <v>21.497999999999998</v>
      </c>
      <c r="AF1223" s="390">
        <f t="shared" si="231"/>
        <v>22.716999999999999</v>
      </c>
      <c r="AG1223" s="390">
        <f t="shared" si="232"/>
        <v>22.083999999999996</v>
      </c>
      <c r="AH1223" s="390">
        <f t="shared" si="233"/>
        <v>21.995999999999999</v>
      </c>
      <c r="AI1223" s="390">
        <f t="shared" si="234"/>
        <v>22.527999999999999</v>
      </c>
      <c r="AJ1223" s="390">
        <f t="shared" si="235"/>
        <v>21.810999999999996</v>
      </c>
      <c r="AK1223" s="390">
        <f t="shared" si="236"/>
        <v>22.094999999999999</v>
      </c>
      <c r="AL1223" s="390">
        <f t="shared" si="237"/>
        <v>22.204999999999998</v>
      </c>
      <c r="AM1223" s="390">
        <f t="shared" si="238"/>
        <v>22.085999999999999</v>
      </c>
      <c r="AN1223" s="390">
        <f t="shared" si="239"/>
        <v>21.68</v>
      </c>
      <c r="AO1223" s="390">
        <f t="shared" si="240"/>
        <v>22.582999999999998</v>
      </c>
    </row>
    <row r="1224" spans="1:41" ht="15" customHeight="1" x14ac:dyDescent="0.25">
      <c r="A1224" s="127" t="s">
        <v>6941</v>
      </c>
      <c r="B1224" s="125" t="s">
        <v>2077</v>
      </c>
      <c r="C1224" s="125" t="s">
        <v>4002</v>
      </c>
      <c r="D1224" s="125" t="s">
        <v>6942</v>
      </c>
      <c r="E1224" s="125" t="s">
        <v>6484</v>
      </c>
      <c r="F1224" s="126">
        <v>25.44</v>
      </c>
      <c r="G1224" s="126">
        <v>25.64</v>
      </c>
      <c r="H1224" s="126">
        <v>20.350000000000001</v>
      </c>
      <c r="I1224" s="126"/>
      <c r="J1224" s="317"/>
      <c r="K1224" s="323">
        <f>ROUND(SUMIF('VGT-Bewegungsdaten'!B:B,A1224,'VGT-Bewegungsdaten'!C:C),3)</f>
        <v>0</v>
      </c>
      <c r="L1224" s="324">
        <f>ROUND(SUMIF('VGT-Bewegungsdaten'!B:B,$A1224,'VGT-Bewegungsdaten'!D:D),2)</f>
        <v>0</v>
      </c>
      <c r="N1224" s="376" t="s">
        <v>4930</v>
      </c>
      <c r="O1224" s="376" t="s">
        <v>4940</v>
      </c>
      <c r="P1224" s="326">
        <f>ROUND(SUMIF('AV-Bewegungsdaten'!B:B,A1224,'AV-Bewegungsdaten'!C:C),3)</f>
        <v>0</v>
      </c>
      <c r="Q1224" s="324">
        <f>ROUND(SUMIF('AV-Bewegungsdaten'!B:B,$A1224,'AV-Bewegungsdaten'!D:D),2)</f>
        <v>0</v>
      </c>
      <c r="T1224" s="327"/>
      <c r="U1224" s="326">
        <f>ROUND(SUMIF('DV-Bewegungsdaten'!B:B,Kategorien!A1224,'DV-Bewegungsdaten'!D:D),3)</f>
        <v>0</v>
      </c>
      <c r="V1224" s="324">
        <f>ROUND(SUMIF('DV-Bewegungsdaten'!B:B,Kategorien!A1224,'DV-Bewegungsdaten'!E:E),3)</f>
        <v>0</v>
      </c>
      <c r="AD1224" s="390">
        <f t="shared" ref="AD1224" si="241">MAX(0,$G1224-AR$9)</f>
        <v>20.701000000000001</v>
      </c>
      <c r="AE1224" s="390">
        <f t="shared" ref="AE1224" si="242">MAX(0,$G1224-AS$9)</f>
        <v>21.358000000000001</v>
      </c>
      <c r="AF1224" s="390">
        <f t="shared" ref="AF1224" si="243">MAX(0,$G1224-AT$9)</f>
        <v>22.577000000000002</v>
      </c>
      <c r="AG1224" s="390">
        <f t="shared" ref="AG1224" si="244">MAX(0,$G1224-AU$9)</f>
        <v>21.943999999999999</v>
      </c>
      <c r="AH1224" s="390">
        <f t="shared" ref="AH1224" si="245">MAX(0,$G1224-AV$9)</f>
        <v>21.856000000000002</v>
      </c>
      <c r="AI1224" s="390">
        <f t="shared" ref="AI1224" si="246">MAX(0,$G1224-AW$9)</f>
        <v>22.388000000000002</v>
      </c>
      <c r="AJ1224" s="390">
        <f t="shared" ref="AJ1224" si="247">MAX(0,$G1224-AX$9)</f>
        <v>21.670999999999999</v>
      </c>
      <c r="AK1224" s="390">
        <f t="shared" ref="AK1224" si="248">MAX(0,$G1224-AY$9)</f>
        <v>21.955000000000002</v>
      </c>
      <c r="AL1224" s="390">
        <f t="shared" ref="AL1224" si="249">MAX(0,$G1224-AZ$9)</f>
        <v>22.065000000000001</v>
      </c>
      <c r="AM1224" s="390">
        <f t="shared" ref="AM1224" si="250">MAX(0,$G1224-BA$9)</f>
        <v>21.946000000000002</v>
      </c>
      <c r="AN1224" s="390">
        <f t="shared" ref="AN1224" si="251">MAX(0,$G1224-BB$9)</f>
        <v>21.54</v>
      </c>
      <c r="AO1224" s="390">
        <f t="shared" ref="AO1224" si="252">MAX(0,$G1224-BC$9)</f>
        <v>22.443000000000001</v>
      </c>
    </row>
    <row r="1225" spans="1:41" ht="15" customHeight="1" x14ac:dyDescent="0.25">
      <c r="A1225" s="127" t="s">
        <v>602</v>
      </c>
      <c r="B1225" s="125" t="s">
        <v>2077</v>
      </c>
      <c r="C1225" s="125" t="s">
        <v>4002</v>
      </c>
      <c r="D1225" s="125" t="s">
        <v>1579</v>
      </c>
      <c r="E1225" s="125" t="s">
        <v>2452</v>
      </c>
      <c r="F1225" s="126">
        <v>23.67</v>
      </c>
      <c r="G1225" s="126">
        <v>23.87</v>
      </c>
      <c r="H1225" s="126">
        <v>18.940000000000001</v>
      </c>
      <c r="I1225" s="126"/>
      <c r="J1225" s="317"/>
      <c r="K1225" s="323">
        <f>ROUND(SUMIF('VGT-Bewegungsdaten'!B:B,A1225,'VGT-Bewegungsdaten'!C:C),3)</f>
        <v>0</v>
      </c>
      <c r="L1225" s="324">
        <f>ROUND(SUMIF('VGT-Bewegungsdaten'!B:B,$A1225,'VGT-Bewegungsdaten'!D:D),2)</f>
        <v>0</v>
      </c>
      <c r="N1225" s="376" t="s">
        <v>4930</v>
      </c>
      <c r="O1225" s="376" t="s">
        <v>4940</v>
      </c>
      <c r="P1225" s="326">
        <f>ROUND(SUMIF('AV-Bewegungsdaten'!B:B,A1225,'AV-Bewegungsdaten'!C:C),3)</f>
        <v>0</v>
      </c>
      <c r="Q1225" s="324">
        <f>ROUND(SUMIF('AV-Bewegungsdaten'!B:B,$A1225,'AV-Bewegungsdaten'!D:D),2)</f>
        <v>0</v>
      </c>
      <c r="T1225" s="327"/>
      <c r="U1225" s="326">
        <f>ROUND(SUMIF('DV-Bewegungsdaten'!B:B,Kategorien!A1225,'DV-Bewegungsdaten'!D:D),3)</f>
        <v>0</v>
      </c>
      <c r="V1225" s="324">
        <f>ROUND(SUMIF('DV-Bewegungsdaten'!B:B,Kategorien!A1225,'DV-Bewegungsdaten'!E:E),3)</f>
        <v>0</v>
      </c>
      <c r="AD1225" s="390">
        <f t="shared" si="229"/>
        <v>18.931000000000001</v>
      </c>
      <c r="AE1225" s="390">
        <f t="shared" si="230"/>
        <v>19.588000000000001</v>
      </c>
      <c r="AF1225" s="390">
        <f t="shared" si="231"/>
        <v>20.807000000000002</v>
      </c>
      <c r="AG1225" s="390">
        <f t="shared" si="232"/>
        <v>20.173999999999999</v>
      </c>
      <c r="AH1225" s="390">
        <f t="shared" si="233"/>
        <v>20.086000000000002</v>
      </c>
      <c r="AI1225" s="390">
        <f t="shared" si="234"/>
        <v>20.618000000000002</v>
      </c>
      <c r="AJ1225" s="390">
        <f t="shared" si="235"/>
        <v>19.901</v>
      </c>
      <c r="AK1225" s="390">
        <f t="shared" si="236"/>
        <v>20.185000000000002</v>
      </c>
      <c r="AL1225" s="390">
        <f t="shared" si="237"/>
        <v>20.295000000000002</v>
      </c>
      <c r="AM1225" s="390">
        <f t="shared" si="238"/>
        <v>20.176000000000002</v>
      </c>
      <c r="AN1225" s="390">
        <f t="shared" si="239"/>
        <v>19.770000000000003</v>
      </c>
      <c r="AO1225" s="390">
        <f t="shared" si="240"/>
        <v>20.673000000000002</v>
      </c>
    </row>
    <row r="1226" spans="1:41" ht="15" customHeight="1" x14ac:dyDescent="0.25">
      <c r="A1226" s="127" t="s">
        <v>603</v>
      </c>
      <c r="B1226" s="125" t="s">
        <v>2077</v>
      </c>
      <c r="C1226" s="125" t="s">
        <v>4002</v>
      </c>
      <c r="D1226" s="125" t="s">
        <v>43</v>
      </c>
      <c r="E1226" s="125" t="s">
        <v>2455</v>
      </c>
      <c r="F1226" s="126">
        <v>25.67</v>
      </c>
      <c r="G1226" s="126">
        <v>25.87</v>
      </c>
      <c r="H1226" s="126">
        <v>20.54</v>
      </c>
      <c r="I1226" s="126"/>
      <c r="J1226" s="317"/>
      <c r="K1226" s="323">
        <f>ROUND(SUMIF('VGT-Bewegungsdaten'!B:B,A1226,'VGT-Bewegungsdaten'!C:C),3)</f>
        <v>0</v>
      </c>
      <c r="L1226" s="324">
        <f>ROUND(SUMIF('VGT-Bewegungsdaten'!B:B,$A1226,'VGT-Bewegungsdaten'!D:D),2)</f>
        <v>0</v>
      </c>
      <c r="N1226" s="376" t="s">
        <v>4930</v>
      </c>
      <c r="O1226" s="376" t="s">
        <v>4940</v>
      </c>
      <c r="P1226" s="326">
        <f>ROUND(SUMIF('AV-Bewegungsdaten'!B:B,A1226,'AV-Bewegungsdaten'!C:C),3)</f>
        <v>0</v>
      </c>
      <c r="Q1226" s="324">
        <f>ROUND(SUMIF('AV-Bewegungsdaten'!B:B,$A1226,'AV-Bewegungsdaten'!D:D),2)</f>
        <v>0</v>
      </c>
      <c r="T1226" s="327"/>
      <c r="U1226" s="326">
        <f>ROUND(SUMIF('DV-Bewegungsdaten'!B:B,Kategorien!A1226,'DV-Bewegungsdaten'!D:D),3)</f>
        <v>0</v>
      </c>
      <c r="V1226" s="324">
        <f>ROUND(SUMIF('DV-Bewegungsdaten'!B:B,Kategorien!A1226,'DV-Bewegungsdaten'!E:E),3)</f>
        <v>0</v>
      </c>
      <c r="AD1226" s="390">
        <f t="shared" si="229"/>
        <v>20.931000000000001</v>
      </c>
      <c r="AE1226" s="390">
        <f t="shared" si="230"/>
        <v>21.588000000000001</v>
      </c>
      <c r="AF1226" s="390">
        <f t="shared" si="231"/>
        <v>22.807000000000002</v>
      </c>
      <c r="AG1226" s="390">
        <f t="shared" si="232"/>
        <v>22.173999999999999</v>
      </c>
      <c r="AH1226" s="390">
        <f t="shared" si="233"/>
        <v>22.086000000000002</v>
      </c>
      <c r="AI1226" s="390">
        <f t="shared" si="234"/>
        <v>22.618000000000002</v>
      </c>
      <c r="AJ1226" s="390">
        <f t="shared" si="235"/>
        <v>21.901</v>
      </c>
      <c r="AK1226" s="390">
        <f t="shared" si="236"/>
        <v>22.185000000000002</v>
      </c>
      <c r="AL1226" s="390">
        <f t="shared" si="237"/>
        <v>22.295000000000002</v>
      </c>
      <c r="AM1226" s="390">
        <f t="shared" si="238"/>
        <v>22.176000000000002</v>
      </c>
      <c r="AN1226" s="390">
        <f t="shared" si="239"/>
        <v>21.770000000000003</v>
      </c>
      <c r="AO1226" s="390">
        <f t="shared" si="240"/>
        <v>22.673000000000002</v>
      </c>
    </row>
    <row r="1227" spans="1:41" ht="15" customHeight="1" x14ac:dyDescent="0.25">
      <c r="A1227" s="127" t="s">
        <v>604</v>
      </c>
      <c r="B1227" s="125" t="s">
        <v>2077</v>
      </c>
      <c r="C1227" s="125" t="s">
        <v>4002</v>
      </c>
      <c r="D1227" s="125" t="s">
        <v>1581</v>
      </c>
      <c r="E1227" s="125" t="s">
        <v>1538</v>
      </c>
      <c r="F1227" s="126">
        <v>26.67</v>
      </c>
      <c r="G1227" s="126">
        <v>26.87</v>
      </c>
      <c r="H1227" s="126">
        <v>21.34</v>
      </c>
      <c r="I1227" s="126"/>
      <c r="J1227" s="317"/>
      <c r="K1227" s="323">
        <f>ROUND(SUMIF('VGT-Bewegungsdaten'!B:B,A1227,'VGT-Bewegungsdaten'!C:C),3)</f>
        <v>0</v>
      </c>
      <c r="L1227" s="324">
        <f>ROUND(SUMIF('VGT-Bewegungsdaten'!B:B,$A1227,'VGT-Bewegungsdaten'!D:D),2)</f>
        <v>0</v>
      </c>
      <c r="N1227" s="376" t="s">
        <v>4930</v>
      </c>
      <c r="O1227" s="376" t="s">
        <v>4940</v>
      </c>
      <c r="P1227" s="326">
        <f>ROUND(SUMIF('AV-Bewegungsdaten'!B:B,A1227,'AV-Bewegungsdaten'!C:C),3)</f>
        <v>0</v>
      </c>
      <c r="Q1227" s="324">
        <f>ROUND(SUMIF('AV-Bewegungsdaten'!B:B,$A1227,'AV-Bewegungsdaten'!D:D),2)</f>
        <v>0</v>
      </c>
      <c r="T1227" s="327"/>
      <c r="U1227" s="326">
        <f>ROUND(SUMIF('DV-Bewegungsdaten'!B:B,Kategorien!A1227,'DV-Bewegungsdaten'!D:D),3)</f>
        <v>0</v>
      </c>
      <c r="V1227" s="324">
        <f>ROUND(SUMIF('DV-Bewegungsdaten'!B:B,Kategorien!A1227,'DV-Bewegungsdaten'!E:E),3)</f>
        <v>0</v>
      </c>
      <c r="AD1227" s="390">
        <f t="shared" si="229"/>
        <v>21.931000000000001</v>
      </c>
      <c r="AE1227" s="390">
        <f t="shared" si="230"/>
        <v>22.588000000000001</v>
      </c>
      <c r="AF1227" s="390">
        <f t="shared" si="231"/>
        <v>23.807000000000002</v>
      </c>
      <c r="AG1227" s="390">
        <f t="shared" si="232"/>
        <v>23.173999999999999</v>
      </c>
      <c r="AH1227" s="390">
        <f t="shared" si="233"/>
        <v>23.086000000000002</v>
      </c>
      <c r="AI1227" s="390">
        <f t="shared" si="234"/>
        <v>23.618000000000002</v>
      </c>
      <c r="AJ1227" s="390">
        <f t="shared" si="235"/>
        <v>22.901</v>
      </c>
      <c r="AK1227" s="390">
        <f t="shared" si="236"/>
        <v>23.185000000000002</v>
      </c>
      <c r="AL1227" s="390">
        <f t="shared" si="237"/>
        <v>23.295000000000002</v>
      </c>
      <c r="AM1227" s="390">
        <f t="shared" si="238"/>
        <v>23.176000000000002</v>
      </c>
      <c r="AN1227" s="390">
        <f t="shared" si="239"/>
        <v>22.770000000000003</v>
      </c>
      <c r="AO1227" s="390">
        <f t="shared" si="240"/>
        <v>23.673000000000002</v>
      </c>
    </row>
    <row r="1228" spans="1:41" ht="15" customHeight="1" x14ac:dyDescent="0.25">
      <c r="A1228" s="127" t="s">
        <v>605</v>
      </c>
      <c r="B1228" s="125" t="s">
        <v>2077</v>
      </c>
      <c r="C1228" s="125" t="s">
        <v>4002</v>
      </c>
      <c r="D1228" s="125" t="s">
        <v>1583</v>
      </c>
      <c r="E1228" s="125" t="s">
        <v>1541</v>
      </c>
      <c r="F1228" s="126">
        <v>26.67</v>
      </c>
      <c r="G1228" s="126">
        <v>26.87</v>
      </c>
      <c r="H1228" s="126">
        <v>21.34</v>
      </c>
      <c r="I1228" s="126"/>
      <c r="J1228" s="317"/>
      <c r="K1228" s="323">
        <f>ROUND(SUMIF('VGT-Bewegungsdaten'!B:B,A1228,'VGT-Bewegungsdaten'!C:C),3)</f>
        <v>0</v>
      </c>
      <c r="L1228" s="324">
        <f>ROUND(SUMIF('VGT-Bewegungsdaten'!B:B,$A1228,'VGT-Bewegungsdaten'!D:D),2)</f>
        <v>0</v>
      </c>
      <c r="N1228" s="376" t="s">
        <v>4930</v>
      </c>
      <c r="O1228" s="376" t="s">
        <v>4940</v>
      </c>
      <c r="P1228" s="326">
        <f>ROUND(SUMIF('AV-Bewegungsdaten'!B:B,A1228,'AV-Bewegungsdaten'!C:C),3)</f>
        <v>0</v>
      </c>
      <c r="Q1228" s="324">
        <f>ROUND(SUMIF('AV-Bewegungsdaten'!B:B,$A1228,'AV-Bewegungsdaten'!D:D),2)</f>
        <v>0</v>
      </c>
      <c r="T1228" s="327"/>
      <c r="U1228" s="326">
        <f>ROUND(SUMIF('DV-Bewegungsdaten'!B:B,Kategorien!A1228,'DV-Bewegungsdaten'!D:D),3)</f>
        <v>0</v>
      </c>
      <c r="V1228" s="324">
        <f>ROUND(SUMIF('DV-Bewegungsdaten'!B:B,Kategorien!A1228,'DV-Bewegungsdaten'!E:E),3)</f>
        <v>0</v>
      </c>
      <c r="AD1228" s="390">
        <f t="shared" si="229"/>
        <v>21.931000000000001</v>
      </c>
      <c r="AE1228" s="390">
        <f t="shared" si="230"/>
        <v>22.588000000000001</v>
      </c>
      <c r="AF1228" s="390">
        <f t="shared" si="231"/>
        <v>23.807000000000002</v>
      </c>
      <c r="AG1228" s="390">
        <f t="shared" si="232"/>
        <v>23.173999999999999</v>
      </c>
      <c r="AH1228" s="390">
        <f t="shared" si="233"/>
        <v>23.086000000000002</v>
      </c>
      <c r="AI1228" s="390">
        <f t="shared" si="234"/>
        <v>23.618000000000002</v>
      </c>
      <c r="AJ1228" s="390">
        <f t="shared" si="235"/>
        <v>22.901</v>
      </c>
      <c r="AK1228" s="390">
        <f t="shared" si="236"/>
        <v>23.185000000000002</v>
      </c>
      <c r="AL1228" s="390">
        <f t="shared" si="237"/>
        <v>23.295000000000002</v>
      </c>
      <c r="AM1228" s="390">
        <f t="shared" si="238"/>
        <v>23.176000000000002</v>
      </c>
      <c r="AN1228" s="390">
        <f t="shared" si="239"/>
        <v>22.770000000000003</v>
      </c>
      <c r="AO1228" s="390">
        <f t="shared" si="240"/>
        <v>23.673000000000002</v>
      </c>
    </row>
    <row r="1229" spans="1:41" ht="15" customHeight="1" x14ac:dyDescent="0.25">
      <c r="A1229" s="127" t="s">
        <v>2763</v>
      </c>
      <c r="B1229" s="125" t="s">
        <v>2077</v>
      </c>
      <c r="C1229" s="125" t="s">
        <v>4002</v>
      </c>
      <c r="D1229" s="125" t="s">
        <v>2559</v>
      </c>
      <c r="E1229" s="125" t="s">
        <v>2545</v>
      </c>
      <c r="F1229" s="126">
        <v>26.64</v>
      </c>
      <c r="G1229" s="126">
        <v>26.84</v>
      </c>
      <c r="H1229" s="126">
        <v>21.31</v>
      </c>
      <c r="I1229" s="126"/>
      <c r="J1229" s="317"/>
      <c r="K1229" s="323">
        <f>ROUND(SUMIF('VGT-Bewegungsdaten'!B:B,A1229,'VGT-Bewegungsdaten'!C:C),3)</f>
        <v>0</v>
      </c>
      <c r="L1229" s="324">
        <f>ROUND(SUMIF('VGT-Bewegungsdaten'!B:B,$A1229,'VGT-Bewegungsdaten'!D:D),2)</f>
        <v>0</v>
      </c>
      <c r="N1229" s="376" t="s">
        <v>4930</v>
      </c>
      <c r="O1229" s="376" t="s">
        <v>4940</v>
      </c>
      <c r="P1229" s="326">
        <f>ROUND(SUMIF('AV-Bewegungsdaten'!B:B,A1229,'AV-Bewegungsdaten'!C:C),3)</f>
        <v>0</v>
      </c>
      <c r="Q1229" s="324">
        <f>ROUND(SUMIF('AV-Bewegungsdaten'!B:B,$A1229,'AV-Bewegungsdaten'!D:D),2)</f>
        <v>0</v>
      </c>
      <c r="T1229" s="327"/>
      <c r="U1229" s="326">
        <f>ROUND(SUMIF('DV-Bewegungsdaten'!B:B,Kategorien!A1229,'DV-Bewegungsdaten'!D:D),3)</f>
        <v>0</v>
      </c>
      <c r="V1229" s="324">
        <f>ROUND(SUMIF('DV-Bewegungsdaten'!B:B,Kategorien!A1229,'DV-Bewegungsdaten'!E:E),3)</f>
        <v>0</v>
      </c>
      <c r="AD1229" s="390">
        <f t="shared" si="229"/>
        <v>21.901</v>
      </c>
      <c r="AE1229" s="390">
        <f t="shared" si="230"/>
        <v>22.558</v>
      </c>
      <c r="AF1229" s="390">
        <f t="shared" si="231"/>
        <v>23.777000000000001</v>
      </c>
      <c r="AG1229" s="390">
        <f t="shared" si="232"/>
        <v>23.143999999999998</v>
      </c>
      <c r="AH1229" s="390">
        <f t="shared" si="233"/>
        <v>23.056000000000001</v>
      </c>
      <c r="AI1229" s="390">
        <f t="shared" si="234"/>
        <v>23.588000000000001</v>
      </c>
      <c r="AJ1229" s="390">
        <f t="shared" si="235"/>
        <v>22.870999999999999</v>
      </c>
      <c r="AK1229" s="390">
        <f t="shared" si="236"/>
        <v>23.155000000000001</v>
      </c>
      <c r="AL1229" s="390">
        <f t="shared" si="237"/>
        <v>23.265000000000001</v>
      </c>
      <c r="AM1229" s="390">
        <f t="shared" si="238"/>
        <v>23.146000000000001</v>
      </c>
      <c r="AN1229" s="390">
        <f t="shared" si="239"/>
        <v>22.740000000000002</v>
      </c>
      <c r="AO1229" s="390">
        <f t="shared" si="240"/>
        <v>23.643000000000001</v>
      </c>
    </row>
    <row r="1230" spans="1:41" ht="15" customHeight="1" x14ac:dyDescent="0.25">
      <c r="A1230" s="127" t="s">
        <v>3507</v>
      </c>
      <c r="B1230" s="125" t="s">
        <v>2077</v>
      </c>
      <c r="C1230" s="125" t="s">
        <v>4002</v>
      </c>
      <c r="D1230" s="125" t="s">
        <v>3303</v>
      </c>
      <c r="E1230" s="125" t="s">
        <v>3289</v>
      </c>
      <c r="F1230" s="126">
        <v>26.61</v>
      </c>
      <c r="G1230" s="126">
        <v>26.81</v>
      </c>
      <c r="H1230" s="126">
        <v>21.29</v>
      </c>
      <c r="I1230" s="126"/>
      <c r="J1230" s="317"/>
      <c r="K1230" s="323">
        <f>ROUND(SUMIF('VGT-Bewegungsdaten'!B:B,A1230,'VGT-Bewegungsdaten'!C:C),3)</f>
        <v>0</v>
      </c>
      <c r="L1230" s="324">
        <f>ROUND(SUMIF('VGT-Bewegungsdaten'!B:B,$A1230,'VGT-Bewegungsdaten'!D:D),2)</f>
        <v>0</v>
      </c>
      <c r="N1230" s="376" t="s">
        <v>4930</v>
      </c>
      <c r="O1230" s="376" t="s">
        <v>4940</v>
      </c>
      <c r="P1230" s="326">
        <f>ROUND(SUMIF('AV-Bewegungsdaten'!B:B,A1230,'AV-Bewegungsdaten'!C:C),3)</f>
        <v>0</v>
      </c>
      <c r="Q1230" s="324">
        <f>ROUND(SUMIF('AV-Bewegungsdaten'!B:B,$A1230,'AV-Bewegungsdaten'!D:D),2)</f>
        <v>0</v>
      </c>
      <c r="T1230" s="327"/>
      <c r="U1230" s="326">
        <f>ROUND(SUMIF('DV-Bewegungsdaten'!B:B,Kategorien!A1230,'DV-Bewegungsdaten'!D:D),3)</f>
        <v>0</v>
      </c>
      <c r="V1230" s="324">
        <f>ROUND(SUMIF('DV-Bewegungsdaten'!B:B,Kategorien!A1230,'DV-Bewegungsdaten'!E:E),3)</f>
        <v>0</v>
      </c>
      <c r="AD1230" s="390">
        <f t="shared" si="229"/>
        <v>21.870999999999999</v>
      </c>
      <c r="AE1230" s="390">
        <f t="shared" si="230"/>
        <v>22.527999999999999</v>
      </c>
      <c r="AF1230" s="390">
        <f t="shared" si="231"/>
        <v>23.747</v>
      </c>
      <c r="AG1230" s="390">
        <f t="shared" si="232"/>
        <v>23.113999999999997</v>
      </c>
      <c r="AH1230" s="390">
        <f t="shared" si="233"/>
        <v>23.026</v>
      </c>
      <c r="AI1230" s="390">
        <f t="shared" si="234"/>
        <v>23.558</v>
      </c>
      <c r="AJ1230" s="390">
        <f t="shared" si="235"/>
        <v>22.840999999999998</v>
      </c>
      <c r="AK1230" s="390">
        <f t="shared" si="236"/>
        <v>23.125</v>
      </c>
      <c r="AL1230" s="390">
        <f t="shared" si="237"/>
        <v>23.234999999999999</v>
      </c>
      <c r="AM1230" s="390">
        <f t="shared" si="238"/>
        <v>23.116</v>
      </c>
      <c r="AN1230" s="390">
        <f t="shared" si="239"/>
        <v>22.71</v>
      </c>
      <c r="AO1230" s="390">
        <f t="shared" si="240"/>
        <v>23.613</v>
      </c>
    </row>
    <row r="1231" spans="1:41" ht="15" customHeight="1" x14ac:dyDescent="0.25">
      <c r="A1231" s="127" t="s">
        <v>4271</v>
      </c>
      <c r="B1231" s="125" t="s">
        <v>2077</v>
      </c>
      <c r="C1231" s="125" t="s">
        <v>4002</v>
      </c>
      <c r="D1231" s="125" t="s">
        <v>4065</v>
      </c>
      <c r="E1231" s="125" t="s">
        <v>4051</v>
      </c>
      <c r="F1231" s="126">
        <v>26.58</v>
      </c>
      <c r="G1231" s="126">
        <v>26.779999999999998</v>
      </c>
      <c r="H1231" s="126">
        <v>21.26</v>
      </c>
      <c r="I1231" s="126"/>
      <c r="J1231" s="317"/>
      <c r="K1231" s="323">
        <f>ROUND(SUMIF('VGT-Bewegungsdaten'!B:B,A1231,'VGT-Bewegungsdaten'!C:C),3)</f>
        <v>0</v>
      </c>
      <c r="L1231" s="324">
        <f>ROUND(SUMIF('VGT-Bewegungsdaten'!B:B,$A1231,'VGT-Bewegungsdaten'!D:D),2)</f>
        <v>0</v>
      </c>
      <c r="N1231" s="376" t="s">
        <v>4930</v>
      </c>
      <c r="O1231" s="376" t="s">
        <v>4940</v>
      </c>
      <c r="P1231" s="326">
        <f>ROUND(SUMIF('AV-Bewegungsdaten'!B:B,A1231,'AV-Bewegungsdaten'!C:C),3)</f>
        <v>0</v>
      </c>
      <c r="Q1231" s="324">
        <f>ROUND(SUMIF('AV-Bewegungsdaten'!B:B,$A1231,'AV-Bewegungsdaten'!D:D),2)</f>
        <v>0</v>
      </c>
      <c r="T1231" s="327"/>
      <c r="U1231" s="326">
        <f>ROUND(SUMIF('DV-Bewegungsdaten'!B:B,Kategorien!A1231,'DV-Bewegungsdaten'!D:D),3)</f>
        <v>0</v>
      </c>
      <c r="V1231" s="324">
        <f>ROUND(SUMIF('DV-Bewegungsdaten'!B:B,Kategorien!A1231,'DV-Bewegungsdaten'!E:E),3)</f>
        <v>0</v>
      </c>
      <c r="AD1231" s="390">
        <f t="shared" si="229"/>
        <v>21.840999999999998</v>
      </c>
      <c r="AE1231" s="390">
        <f t="shared" si="230"/>
        <v>22.497999999999998</v>
      </c>
      <c r="AF1231" s="390">
        <f t="shared" si="231"/>
        <v>23.716999999999999</v>
      </c>
      <c r="AG1231" s="390">
        <f t="shared" si="232"/>
        <v>23.083999999999996</v>
      </c>
      <c r="AH1231" s="390">
        <f t="shared" si="233"/>
        <v>22.995999999999999</v>
      </c>
      <c r="AI1231" s="390">
        <f t="shared" si="234"/>
        <v>23.527999999999999</v>
      </c>
      <c r="AJ1231" s="390">
        <f t="shared" si="235"/>
        <v>22.810999999999996</v>
      </c>
      <c r="AK1231" s="390">
        <f t="shared" si="236"/>
        <v>23.094999999999999</v>
      </c>
      <c r="AL1231" s="390">
        <f t="shared" si="237"/>
        <v>23.204999999999998</v>
      </c>
      <c r="AM1231" s="390">
        <f t="shared" si="238"/>
        <v>23.085999999999999</v>
      </c>
      <c r="AN1231" s="390">
        <f t="shared" si="239"/>
        <v>22.68</v>
      </c>
      <c r="AO1231" s="390">
        <f t="shared" si="240"/>
        <v>23.582999999999998</v>
      </c>
    </row>
    <row r="1232" spans="1:41" ht="15" customHeight="1" x14ac:dyDescent="0.25">
      <c r="A1232" s="127" t="s">
        <v>606</v>
      </c>
      <c r="B1232" s="125" t="s">
        <v>2077</v>
      </c>
      <c r="C1232" s="125" t="s">
        <v>4002</v>
      </c>
      <c r="D1232" s="125" t="s">
        <v>1585</v>
      </c>
      <c r="E1232" s="125" t="s">
        <v>2452</v>
      </c>
      <c r="F1232" s="126">
        <v>20.67</v>
      </c>
      <c r="G1232" s="126">
        <v>20.87</v>
      </c>
      <c r="H1232" s="126">
        <v>16.54</v>
      </c>
      <c r="I1232" s="126"/>
      <c r="J1232" s="317"/>
      <c r="K1232" s="323">
        <f>ROUND(SUMIF('VGT-Bewegungsdaten'!B:B,A1232,'VGT-Bewegungsdaten'!C:C),3)</f>
        <v>0</v>
      </c>
      <c r="L1232" s="324">
        <f>ROUND(SUMIF('VGT-Bewegungsdaten'!B:B,$A1232,'VGT-Bewegungsdaten'!D:D),2)</f>
        <v>0</v>
      </c>
      <c r="N1232" s="376" t="s">
        <v>4930</v>
      </c>
      <c r="O1232" s="376" t="s">
        <v>4940</v>
      </c>
      <c r="P1232" s="326">
        <f>ROUND(SUMIF('AV-Bewegungsdaten'!B:B,A1232,'AV-Bewegungsdaten'!C:C),3)</f>
        <v>0</v>
      </c>
      <c r="Q1232" s="324">
        <f>ROUND(SUMIF('AV-Bewegungsdaten'!B:B,$A1232,'AV-Bewegungsdaten'!D:D),2)</f>
        <v>0</v>
      </c>
      <c r="T1232" s="327"/>
      <c r="U1232" s="326">
        <f>ROUND(SUMIF('DV-Bewegungsdaten'!B:B,Kategorien!A1232,'DV-Bewegungsdaten'!D:D),3)</f>
        <v>0</v>
      </c>
      <c r="V1232" s="324">
        <f>ROUND(SUMIF('DV-Bewegungsdaten'!B:B,Kategorien!A1232,'DV-Bewegungsdaten'!E:E),3)</f>
        <v>0</v>
      </c>
      <c r="AD1232" s="390">
        <f t="shared" si="229"/>
        <v>15.931000000000001</v>
      </c>
      <c r="AE1232" s="390">
        <f t="shared" si="230"/>
        <v>16.588000000000001</v>
      </c>
      <c r="AF1232" s="390">
        <f t="shared" si="231"/>
        <v>17.807000000000002</v>
      </c>
      <c r="AG1232" s="390">
        <f t="shared" si="232"/>
        <v>17.173999999999999</v>
      </c>
      <c r="AH1232" s="390">
        <f t="shared" si="233"/>
        <v>17.086000000000002</v>
      </c>
      <c r="AI1232" s="390">
        <f t="shared" si="234"/>
        <v>17.618000000000002</v>
      </c>
      <c r="AJ1232" s="390">
        <f t="shared" si="235"/>
        <v>16.901</v>
      </c>
      <c r="AK1232" s="390">
        <f t="shared" si="236"/>
        <v>17.185000000000002</v>
      </c>
      <c r="AL1232" s="390">
        <f t="shared" si="237"/>
        <v>17.295000000000002</v>
      </c>
      <c r="AM1232" s="390">
        <f t="shared" si="238"/>
        <v>17.176000000000002</v>
      </c>
      <c r="AN1232" s="390">
        <f t="shared" si="239"/>
        <v>16.770000000000003</v>
      </c>
      <c r="AO1232" s="390">
        <f t="shared" si="240"/>
        <v>17.673000000000002</v>
      </c>
    </row>
    <row r="1233" spans="1:41" ht="15" customHeight="1" x14ac:dyDescent="0.25">
      <c r="A1233" s="127" t="s">
        <v>607</v>
      </c>
      <c r="B1233" s="125" t="s">
        <v>2077</v>
      </c>
      <c r="C1233" s="125" t="s">
        <v>4002</v>
      </c>
      <c r="D1233" s="125" t="s">
        <v>48</v>
      </c>
      <c r="E1233" s="125" t="s">
        <v>2455</v>
      </c>
      <c r="F1233" s="126">
        <v>22.67</v>
      </c>
      <c r="G1233" s="126">
        <v>22.87</v>
      </c>
      <c r="H1233" s="126">
        <v>18.14</v>
      </c>
      <c r="I1233" s="126"/>
      <c r="J1233" s="317"/>
      <c r="K1233" s="323">
        <f>ROUND(SUMIF('VGT-Bewegungsdaten'!B:B,A1233,'VGT-Bewegungsdaten'!C:C),3)</f>
        <v>0</v>
      </c>
      <c r="L1233" s="324">
        <f>ROUND(SUMIF('VGT-Bewegungsdaten'!B:B,$A1233,'VGT-Bewegungsdaten'!D:D),2)</f>
        <v>0</v>
      </c>
      <c r="N1233" s="376" t="s">
        <v>4930</v>
      </c>
      <c r="O1233" s="376" t="s">
        <v>4940</v>
      </c>
      <c r="P1233" s="326">
        <f>ROUND(SUMIF('AV-Bewegungsdaten'!B:B,A1233,'AV-Bewegungsdaten'!C:C),3)</f>
        <v>0</v>
      </c>
      <c r="Q1233" s="324">
        <f>ROUND(SUMIF('AV-Bewegungsdaten'!B:B,$A1233,'AV-Bewegungsdaten'!D:D),2)</f>
        <v>0</v>
      </c>
      <c r="T1233" s="327"/>
      <c r="U1233" s="326">
        <f>ROUND(SUMIF('DV-Bewegungsdaten'!B:B,Kategorien!A1233,'DV-Bewegungsdaten'!D:D),3)</f>
        <v>0</v>
      </c>
      <c r="V1233" s="324">
        <f>ROUND(SUMIF('DV-Bewegungsdaten'!B:B,Kategorien!A1233,'DV-Bewegungsdaten'!E:E),3)</f>
        <v>0</v>
      </c>
      <c r="AD1233" s="390">
        <f t="shared" si="229"/>
        <v>17.931000000000001</v>
      </c>
      <c r="AE1233" s="390">
        <f t="shared" si="230"/>
        <v>18.588000000000001</v>
      </c>
      <c r="AF1233" s="390">
        <f t="shared" si="231"/>
        <v>19.807000000000002</v>
      </c>
      <c r="AG1233" s="390">
        <f t="shared" si="232"/>
        <v>19.173999999999999</v>
      </c>
      <c r="AH1233" s="390">
        <f t="shared" si="233"/>
        <v>19.086000000000002</v>
      </c>
      <c r="AI1233" s="390">
        <f t="shared" si="234"/>
        <v>19.618000000000002</v>
      </c>
      <c r="AJ1233" s="390">
        <f t="shared" si="235"/>
        <v>18.901</v>
      </c>
      <c r="AK1233" s="390">
        <f t="shared" si="236"/>
        <v>19.185000000000002</v>
      </c>
      <c r="AL1233" s="390">
        <f t="shared" si="237"/>
        <v>19.295000000000002</v>
      </c>
      <c r="AM1233" s="390">
        <f t="shared" si="238"/>
        <v>19.176000000000002</v>
      </c>
      <c r="AN1233" s="390">
        <f t="shared" si="239"/>
        <v>18.770000000000003</v>
      </c>
      <c r="AO1233" s="390">
        <f t="shared" si="240"/>
        <v>19.673000000000002</v>
      </c>
    </row>
    <row r="1234" spans="1:41" ht="15" customHeight="1" x14ac:dyDescent="0.25">
      <c r="A1234" s="127" t="s">
        <v>608</v>
      </c>
      <c r="B1234" s="125" t="s">
        <v>2077</v>
      </c>
      <c r="C1234" s="125" t="s">
        <v>4002</v>
      </c>
      <c r="D1234" s="125" t="s">
        <v>1587</v>
      </c>
      <c r="E1234" s="125" t="s">
        <v>1538</v>
      </c>
      <c r="F1234" s="126">
        <v>23.67</v>
      </c>
      <c r="G1234" s="126">
        <v>23.87</v>
      </c>
      <c r="H1234" s="126">
        <v>18.940000000000001</v>
      </c>
      <c r="I1234" s="126"/>
      <c r="J1234" s="317"/>
      <c r="K1234" s="323">
        <f>ROUND(SUMIF('VGT-Bewegungsdaten'!B:B,A1234,'VGT-Bewegungsdaten'!C:C),3)</f>
        <v>0</v>
      </c>
      <c r="L1234" s="324">
        <f>ROUND(SUMIF('VGT-Bewegungsdaten'!B:B,$A1234,'VGT-Bewegungsdaten'!D:D),2)</f>
        <v>0</v>
      </c>
      <c r="N1234" s="376" t="s">
        <v>4930</v>
      </c>
      <c r="O1234" s="376" t="s">
        <v>4940</v>
      </c>
      <c r="P1234" s="326">
        <f>ROUND(SUMIF('AV-Bewegungsdaten'!B:B,A1234,'AV-Bewegungsdaten'!C:C),3)</f>
        <v>0</v>
      </c>
      <c r="Q1234" s="324">
        <f>ROUND(SUMIF('AV-Bewegungsdaten'!B:B,$A1234,'AV-Bewegungsdaten'!D:D),2)</f>
        <v>0</v>
      </c>
      <c r="T1234" s="327"/>
      <c r="U1234" s="326">
        <f>ROUND(SUMIF('DV-Bewegungsdaten'!B:B,Kategorien!A1234,'DV-Bewegungsdaten'!D:D),3)</f>
        <v>0</v>
      </c>
      <c r="V1234" s="324">
        <f>ROUND(SUMIF('DV-Bewegungsdaten'!B:B,Kategorien!A1234,'DV-Bewegungsdaten'!E:E),3)</f>
        <v>0</v>
      </c>
      <c r="AD1234" s="390">
        <f t="shared" ref="AD1234:AD1297" si="253">MAX(0,$G1234-AR$9)</f>
        <v>18.931000000000001</v>
      </c>
      <c r="AE1234" s="390">
        <f t="shared" ref="AE1234:AE1297" si="254">MAX(0,$G1234-AS$9)</f>
        <v>19.588000000000001</v>
      </c>
      <c r="AF1234" s="390">
        <f t="shared" ref="AF1234:AF1297" si="255">MAX(0,$G1234-AT$9)</f>
        <v>20.807000000000002</v>
      </c>
      <c r="AG1234" s="390">
        <f t="shared" ref="AG1234:AG1297" si="256">MAX(0,$G1234-AU$9)</f>
        <v>20.173999999999999</v>
      </c>
      <c r="AH1234" s="390">
        <f t="shared" ref="AH1234:AH1297" si="257">MAX(0,$G1234-AV$9)</f>
        <v>20.086000000000002</v>
      </c>
      <c r="AI1234" s="390">
        <f t="shared" ref="AI1234:AI1297" si="258">MAX(0,$G1234-AW$9)</f>
        <v>20.618000000000002</v>
      </c>
      <c r="AJ1234" s="390">
        <f t="shared" ref="AJ1234:AJ1297" si="259">MAX(0,$G1234-AX$9)</f>
        <v>19.901</v>
      </c>
      <c r="AK1234" s="390">
        <f t="shared" ref="AK1234:AK1297" si="260">MAX(0,$G1234-AY$9)</f>
        <v>20.185000000000002</v>
      </c>
      <c r="AL1234" s="390">
        <f t="shared" ref="AL1234:AL1297" si="261">MAX(0,$G1234-AZ$9)</f>
        <v>20.295000000000002</v>
      </c>
      <c r="AM1234" s="390">
        <f t="shared" ref="AM1234:AM1297" si="262">MAX(0,$G1234-BA$9)</f>
        <v>20.176000000000002</v>
      </c>
      <c r="AN1234" s="390">
        <f t="shared" ref="AN1234:AN1297" si="263">MAX(0,$G1234-BB$9)</f>
        <v>19.770000000000003</v>
      </c>
      <c r="AO1234" s="390">
        <f t="shared" ref="AO1234:AO1297" si="264">MAX(0,$G1234-BC$9)</f>
        <v>20.673000000000002</v>
      </c>
    </row>
    <row r="1235" spans="1:41" ht="15" customHeight="1" x14ac:dyDescent="0.25">
      <c r="A1235" s="127" t="s">
        <v>609</v>
      </c>
      <c r="B1235" s="125" t="s">
        <v>2077</v>
      </c>
      <c r="C1235" s="125" t="s">
        <v>4002</v>
      </c>
      <c r="D1235" s="125" t="s">
        <v>1589</v>
      </c>
      <c r="E1235" s="125" t="s">
        <v>1541</v>
      </c>
      <c r="F1235" s="126">
        <v>23.67</v>
      </c>
      <c r="G1235" s="126">
        <v>23.87</v>
      </c>
      <c r="H1235" s="126">
        <v>18.940000000000001</v>
      </c>
      <c r="I1235" s="126"/>
      <c r="J1235" s="317"/>
      <c r="K1235" s="323">
        <f>ROUND(SUMIF('VGT-Bewegungsdaten'!B:B,A1235,'VGT-Bewegungsdaten'!C:C),3)</f>
        <v>0</v>
      </c>
      <c r="L1235" s="324">
        <f>ROUND(SUMIF('VGT-Bewegungsdaten'!B:B,$A1235,'VGT-Bewegungsdaten'!D:D),2)</f>
        <v>0</v>
      </c>
      <c r="N1235" s="376" t="s">
        <v>4930</v>
      </c>
      <c r="O1235" s="376" t="s">
        <v>4940</v>
      </c>
      <c r="P1235" s="326">
        <f>ROUND(SUMIF('AV-Bewegungsdaten'!B:B,A1235,'AV-Bewegungsdaten'!C:C),3)</f>
        <v>0</v>
      </c>
      <c r="Q1235" s="324">
        <f>ROUND(SUMIF('AV-Bewegungsdaten'!B:B,$A1235,'AV-Bewegungsdaten'!D:D),2)</f>
        <v>0</v>
      </c>
      <c r="T1235" s="327"/>
      <c r="U1235" s="326">
        <f>ROUND(SUMIF('DV-Bewegungsdaten'!B:B,Kategorien!A1235,'DV-Bewegungsdaten'!D:D),3)</f>
        <v>0</v>
      </c>
      <c r="V1235" s="324">
        <f>ROUND(SUMIF('DV-Bewegungsdaten'!B:B,Kategorien!A1235,'DV-Bewegungsdaten'!E:E),3)</f>
        <v>0</v>
      </c>
      <c r="AD1235" s="390">
        <f t="shared" si="253"/>
        <v>18.931000000000001</v>
      </c>
      <c r="AE1235" s="390">
        <f t="shared" si="254"/>
        <v>19.588000000000001</v>
      </c>
      <c r="AF1235" s="390">
        <f t="shared" si="255"/>
        <v>20.807000000000002</v>
      </c>
      <c r="AG1235" s="390">
        <f t="shared" si="256"/>
        <v>20.173999999999999</v>
      </c>
      <c r="AH1235" s="390">
        <f t="shared" si="257"/>
        <v>20.086000000000002</v>
      </c>
      <c r="AI1235" s="390">
        <f t="shared" si="258"/>
        <v>20.618000000000002</v>
      </c>
      <c r="AJ1235" s="390">
        <f t="shared" si="259"/>
        <v>19.901</v>
      </c>
      <c r="AK1235" s="390">
        <f t="shared" si="260"/>
        <v>20.185000000000002</v>
      </c>
      <c r="AL1235" s="390">
        <f t="shared" si="261"/>
        <v>20.295000000000002</v>
      </c>
      <c r="AM1235" s="390">
        <f t="shared" si="262"/>
        <v>20.176000000000002</v>
      </c>
      <c r="AN1235" s="390">
        <f t="shared" si="263"/>
        <v>19.770000000000003</v>
      </c>
      <c r="AO1235" s="390">
        <f t="shared" si="264"/>
        <v>20.673000000000002</v>
      </c>
    </row>
    <row r="1236" spans="1:41" ht="15" customHeight="1" x14ac:dyDescent="0.25">
      <c r="A1236" s="127" t="s">
        <v>2764</v>
      </c>
      <c r="B1236" s="125" t="s">
        <v>2077</v>
      </c>
      <c r="C1236" s="125" t="s">
        <v>4002</v>
      </c>
      <c r="D1236" s="125" t="s">
        <v>2561</v>
      </c>
      <c r="E1236" s="125" t="s">
        <v>2545</v>
      </c>
      <c r="F1236" s="126">
        <v>23.64</v>
      </c>
      <c r="G1236" s="126">
        <v>23.84</v>
      </c>
      <c r="H1236" s="126">
        <v>18.91</v>
      </c>
      <c r="I1236" s="126"/>
      <c r="J1236" s="317"/>
      <c r="K1236" s="323">
        <f>ROUND(SUMIF('VGT-Bewegungsdaten'!B:B,A1236,'VGT-Bewegungsdaten'!C:C),3)</f>
        <v>0</v>
      </c>
      <c r="L1236" s="324">
        <f>ROUND(SUMIF('VGT-Bewegungsdaten'!B:B,$A1236,'VGT-Bewegungsdaten'!D:D),2)</f>
        <v>0</v>
      </c>
      <c r="N1236" s="376" t="s">
        <v>4930</v>
      </c>
      <c r="O1236" s="376" t="s">
        <v>4940</v>
      </c>
      <c r="P1236" s="326">
        <f>ROUND(SUMIF('AV-Bewegungsdaten'!B:B,A1236,'AV-Bewegungsdaten'!C:C),3)</f>
        <v>0</v>
      </c>
      <c r="Q1236" s="324">
        <f>ROUND(SUMIF('AV-Bewegungsdaten'!B:B,$A1236,'AV-Bewegungsdaten'!D:D),2)</f>
        <v>0</v>
      </c>
      <c r="T1236" s="327"/>
      <c r="U1236" s="326">
        <f>ROUND(SUMIF('DV-Bewegungsdaten'!B:B,Kategorien!A1236,'DV-Bewegungsdaten'!D:D),3)</f>
        <v>0</v>
      </c>
      <c r="V1236" s="324">
        <f>ROUND(SUMIF('DV-Bewegungsdaten'!B:B,Kategorien!A1236,'DV-Bewegungsdaten'!E:E),3)</f>
        <v>0</v>
      </c>
      <c r="AD1236" s="390">
        <f t="shared" si="253"/>
        <v>18.901</v>
      </c>
      <c r="AE1236" s="390">
        <f t="shared" si="254"/>
        <v>19.558</v>
      </c>
      <c r="AF1236" s="390">
        <f t="shared" si="255"/>
        <v>20.777000000000001</v>
      </c>
      <c r="AG1236" s="390">
        <f t="shared" si="256"/>
        <v>20.143999999999998</v>
      </c>
      <c r="AH1236" s="390">
        <f t="shared" si="257"/>
        <v>20.056000000000001</v>
      </c>
      <c r="AI1236" s="390">
        <f t="shared" si="258"/>
        <v>20.588000000000001</v>
      </c>
      <c r="AJ1236" s="390">
        <f t="shared" si="259"/>
        <v>19.870999999999999</v>
      </c>
      <c r="AK1236" s="390">
        <f t="shared" si="260"/>
        <v>20.155000000000001</v>
      </c>
      <c r="AL1236" s="390">
        <f t="shared" si="261"/>
        <v>20.265000000000001</v>
      </c>
      <c r="AM1236" s="390">
        <f t="shared" si="262"/>
        <v>20.146000000000001</v>
      </c>
      <c r="AN1236" s="390">
        <f t="shared" si="263"/>
        <v>19.740000000000002</v>
      </c>
      <c r="AO1236" s="390">
        <f t="shared" si="264"/>
        <v>20.643000000000001</v>
      </c>
    </row>
    <row r="1237" spans="1:41" ht="15" customHeight="1" x14ac:dyDescent="0.25">
      <c r="A1237" s="127" t="s">
        <v>3508</v>
      </c>
      <c r="B1237" s="125" t="s">
        <v>2077</v>
      </c>
      <c r="C1237" s="125" t="s">
        <v>4002</v>
      </c>
      <c r="D1237" s="125" t="s">
        <v>3305</v>
      </c>
      <c r="E1237" s="125" t="s">
        <v>3289</v>
      </c>
      <c r="F1237" s="126">
        <v>23.61</v>
      </c>
      <c r="G1237" s="126">
        <v>23.81</v>
      </c>
      <c r="H1237" s="126">
        <v>18.89</v>
      </c>
      <c r="I1237" s="126"/>
      <c r="J1237" s="317"/>
      <c r="K1237" s="323">
        <f>ROUND(SUMIF('VGT-Bewegungsdaten'!B:B,A1237,'VGT-Bewegungsdaten'!C:C),3)</f>
        <v>0</v>
      </c>
      <c r="L1237" s="324">
        <f>ROUND(SUMIF('VGT-Bewegungsdaten'!B:B,$A1237,'VGT-Bewegungsdaten'!D:D),2)</f>
        <v>0</v>
      </c>
      <c r="N1237" s="376" t="s">
        <v>4930</v>
      </c>
      <c r="O1237" s="376" t="s">
        <v>4940</v>
      </c>
      <c r="P1237" s="326">
        <f>ROUND(SUMIF('AV-Bewegungsdaten'!B:B,A1237,'AV-Bewegungsdaten'!C:C),3)</f>
        <v>0</v>
      </c>
      <c r="Q1237" s="324">
        <f>ROUND(SUMIF('AV-Bewegungsdaten'!B:B,$A1237,'AV-Bewegungsdaten'!D:D),2)</f>
        <v>0</v>
      </c>
      <c r="T1237" s="327"/>
      <c r="U1237" s="326">
        <f>ROUND(SUMIF('DV-Bewegungsdaten'!B:B,Kategorien!A1237,'DV-Bewegungsdaten'!D:D),3)</f>
        <v>0</v>
      </c>
      <c r="V1237" s="324">
        <f>ROUND(SUMIF('DV-Bewegungsdaten'!B:B,Kategorien!A1237,'DV-Bewegungsdaten'!E:E),3)</f>
        <v>0</v>
      </c>
      <c r="AD1237" s="390">
        <f t="shared" si="253"/>
        <v>18.870999999999999</v>
      </c>
      <c r="AE1237" s="390">
        <f t="shared" si="254"/>
        <v>19.527999999999999</v>
      </c>
      <c r="AF1237" s="390">
        <f t="shared" si="255"/>
        <v>20.747</v>
      </c>
      <c r="AG1237" s="390">
        <f t="shared" si="256"/>
        <v>20.113999999999997</v>
      </c>
      <c r="AH1237" s="390">
        <f t="shared" si="257"/>
        <v>20.026</v>
      </c>
      <c r="AI1237" s="390">
        <f t="shared" si="258"/>
        <v>20.558</v>
      </c>
      <c r="AJ1237" s="390">
        <f t="shared" si="259"/>
        <v>19.840999999999998</v>
      </c>
      <c r="AK1237" s="390">
        <f t="shared" si="260"/>
        <v>20.125</v>
      </c>
      <c r="AL1237" s="390">
        <f t="shared" si="261"/>
        <v>20.234999999999999</v>
      </c>
      <c r="AM1237" s="390">
        <f t="shared" si="262"/>
        <v>20.116</v>
      </c>
      <c r="AN1237" s="390">
        <f t="shared" si="263"/>
        <v>19.71</v>
      </c>
      <c r="AO1237" s="390">
        <f t="shared" si="264"/>
        <v>20.613</v>
      </c>
    </row>
    <row r="1238" spans="1:41" ht="15" customHeight="1" x14ac:dyDescent="0.25">
      <c r="A1238" s="127" t="s">
        <v>4272</v>
      </c>
      <c r="B1238" s="125" t="s">
        <v>2077</v>
      </c>
      <c r="C1238" s="125" t="s">
        <v>4002</v>
      </c>
      <c r="D1238" s="125" t="s">
        <v>4067</v>
      </c>
      <c r="E1238" s="125" t="s">
        <v>4051</v>
      </c>
      <c r="F1238" s="126">
        <v>23.58</v>
      </c>
      <c r="G1238" s="126">
        <v>23.779999999999998</v>
      </c>
      <c r="H1238" s="126">
        <v>18.86</v>
      </c>
      <c r="I1238" s="126"/>
      <c r="J1238" s="317"/>
      <c r="K1238" s="323">
        <f>ROUND(SUMIF('VGT-Bewegungsdaten'!B:B,A1238,'VGT-Bewegungsdaten'!C:C),3)</f>
        <v>0</v>
      </c>
      <c r="L1238" s="324">
        <f>ROUND(SUMIF('VGT-Bewegungsdaten'!B:B,$A1238,'VGT-Bewegungsdaten'!D:D),2)</f>
        <v>0</v>
      </c>
      <c r="N1238" s="376" t="s">
        <v>4930</v>
      </c>
      <c r="O1238" s="376" t="s">
        <v>4940</v>
      </c>
      <c r="P1238" s="326">
        <f>ROUND(SUMIF('AV-Bewegungsdaten'!B:B,A1238,'AV-Bewegungsdaten'!C:C),3)</f>
        <v>0</v>
      </c>
      <c r="Q1238" s="324">
        <f>ROUND(SUMIF('AV-Bewegungsdaten'!B:B,$A1238,'AV-Bewegungsdaten'!D:D),2)</f>
        <v>0</v>
      </c>
      <c r="T1238" s="327"/>
      <c r="U1238" s="326">
        <f>ROUND(SUMIF('DV-Bewegungsdaten'!B:B,Kategorien!A1238,'DV-Bewegungsdaten'!D:D),3)</f>
        <v>0</v>
      </c>
      <c r="V1238" s="324">
        <f>ROUND(SUMIF('DV-Bewegungsdaten'!B:B,Kategorien!A1238,'DV-Bewegungsdaten'!E:E),3)</f>
        <v>0</v>
      </c>
      <c r="AD1238" s="390">
        <f t="shared" si="253"/>
        <v>18.840999999999998</v>
      </c>
      <c r="AE1238" s="390">
        <f t="shared" si="254"/>
        <v>19.497999999999998</v>
      </c>
      <c r="AF1238" s="390">
        <f t="shared" si="255"/>
        <v>20.716999999999999</v>
      </c>
      <c r="AG1238" s="390">
        <f t="shared" si="256"/>
        <v>20.083999999999996</v>
      </c>
      <c r="AH1238" s="390">
        <f t="shared" si="257"/>
        <v>19.995999999999999</v>
      </c>
      <c r="AI1238" s="390">
        <f t="shared" si="258"/>
        <v>20.527999999999999</v>
      </c>
      <c r="AJ1238" s="390">
        <f t="shared" si="259"/>
        <v>19.810999999999996</v>
      </c>
      <c r="AK1238" s="390">
        <f t="shared" si="260"/>
        <v>20.094999999999999</v>
      </c>
      <c r="AL1238" s="390">
        <f t="shared" si="261"/>
        <v>20.204999999999998</v>
      </c>
      <c r="AM1238" s="390">
        <f t="shared" si="262"/>
        <v>20.085999999999999</v>
      </c>
      <c r="AN1238" s="390">
        <f t="shared" si="263"/>
        <v>19.68</v>
      </c>
      <c r="AO1238" s="390">
        <f t="shared" si="264"/>
        <v>20.582999999999998</v>
      </c>
    </row>
    <row r="1239" spans="1:41" ht="15" customHeight="1" x14ac:dyDescent="0.25">
      <c r="A1239" s="127" t="s">
        <v>610</v>
      </c>
      <c r="B1239" s="125" t="s">
        <v>2077</v>
      </c>
      <c r="C1239" s="125" t="s">
        <v>4002</v>
      </c>
      <c r="D1239" s="125" t="s">
        <v>1591</v>
      </c>
      <c r="E1239" s="125" t="s">
        <v>2452</v>
      </c>
      <c r="F1239" s="126">
        <v>21.67</v>
      </c>
      <c r="G1239" s="126">
        <v>21.87</v>
      </c>
      <c r="H1239" s="126">
        <v>17.34</v>
      </c>
      <c r="I1239" s="126"/>
      <c r="J1239" s="317"/>
      <c r="K1239" s="323">
        <f>ROUND(SUMIF('VGT-Bewegungsdaten'!B:B,A1239,'VGT-Bewegungsdaten'!C:C),3)</f>
        <v>0</v>
      </c>
      <c r="L1239" s="324">
        <f>ROUND(SUMIF('VGT-Bewegungsdaten'!B:B,$A1239,'VGT-Bewegungsdaten'!D:D),2)</f>
        <v>0</v>
      </c>
      <c r="N1239" s="376" t="s">
        <v>4930</v>
      </c>
      <c r="O1239" s="376" t="s">
        <v>4940</v>
      </c>
      <c r="P1239" s="326">
        <f>ROUND(SUMIF('AV-Bewegungsdaten'!B:B,A1239,'AV-Bewegungsdaten'!C:C),3)</f>
        <v>0</v>
      </c>
      <c r="Q1239" s="324">
        <f>ROUND(SUMIF('AV-Bewegungsdaten'!B:B,$A1239,'AV-Bewegungsdaten'!D:D),2)</f>
        <v>0</v>
      </c>
      <c r="T1239" s="327"/>
      <c r="U1239" s="326">
        <f>ROUND(SUMIF('DV-Bewegungsdaten'!B:B,Kategorien!A1239,'DV-Bewegungsdaten'!D:D),3)</f>
        <v>0</v>
      </c>
      <c r="V1239" s="324">
        <f>ROUND(SUMIF('DV-Bewegungsdaten'!B:B,Kategorien!A1239,'DV-Bewegungsdaten'!E:E),3)</f>
        <v>0</v>
      </c>
      <c r="AD1239" s="390">
        <f t="shared" si="253"/>
        <v>16.931000000000001</v>
      </c>
      <c r="AE1239" s="390">
        <f t="shared" si="254"/>
        <v>17.588000000000001</v>
      </c>
      <c r="AF1239" s="390">
        <f t="shared" si="255"/>
        <v>18.807000000000002</v>
      </c>
      <c r="AG1239" s="390">
        <f t="shared" si="256"/>
        <v>18.173999999999999</v>
      </c>
      <c r="AH1239" s="390">
        <f t="shared" si="257"/>
        <v>18.086000000000002</v>
      </c>
      <c r="AI1239" s="390">
        <f t="shared" si="258"/>
        <v>18.618000000000002</v>
      </c>
      <c r="AJ1239" s="390">
        <f t="shared" si="259"/>
        <v>17.901</v>
      </c>
      <c r="AK1239" s="390">
        <f t="shared" si="260"/>
        <v>18.185000000000002</v>
      </c>
      <c r="AL1239" s="390">
        <f t="shared" si="261"/>
        <v>18.295000000000002</v>
      </c>
      <c r="AM1239" s="390">
        <f t="shared" si="262"/>
        <v>18.176000000000002</v>
      </c>
      <c r="AN1239" s="390">
        <f t="shared" si="263"/>
        <v>17.770000000000003</v>
      </c>
      <c r="AO1239" s="390">
        <f t="shared" si="264"/>
        <v>18.673000000000002</v>
      </c>
    </row>
    <row r="1240" spans="1:41" ht="15" customHeight="1" x14ac:dyDescent="0.25">
      <c r="A1240" s="127" t="s">
        <v>611</v>
      </c>
      <c r="B1240" s="125" t="s">
        <v>2077</v>
      </c>
      <c r="C1240" s="125" t="s">
        <v>4002</v>
      </c>
      <c r="D1240" s="125" t="s">
        <v>53</v>
      </c>
      <c r="E1240" s="125" t="s">
        <v>2455</v>
      </c>
      <c r="F1240" s="126">
        <v>23.67</v>
      </c>
      <c r="G1240" s="126">
        <v>23.87</v>
      </c>
      <c r="H1240" s="126">
        <v>18.940000000000001</v>
      </c>
      <c r="I1240" s="126"/>
      <c r="J1240" s="317"/>
      <c r="K1240" s="323">
        <f>ROUND(SUMIF('VGT-Bewegungsdaten'!B:B,A1240,'VGT-Bewegungsdaten'!C:C),3)</f>
        <v>0</v>
      </c>
      <c r="L1240" s="324">
        <f>ROUND(SUMIF('VGT-Bewegungsdaten'!B:B,$A1240,'VGT-Bewegungsdaten'!D:D),2)</f>
        <v>0</v>
      </c>
      <c r="N1240" s="376" t="s">
        <v>4930</v>
      </c>
      <c r="O1240" s="376" t="s">
        <v>4940</v>
      </c>
      <c r="P1240" s="326">
        <f>ROUND(SUMIF('AV-Bewegungsdaten'!B:B,A1240,'AV-Bewegungsdaten'!C:C),3)</f>
        <v>0</v>
      </c>
      <c r="Q1240" s="324">
        <f>ROUND(SUMIF('AV-Bewegungsdaten'!B:B,$A1240,'AV-Bewegungsdaten'!D:D),2)</f>
        <v>0</v>
      </c>
      <c r="T1240" s="327"/>
      <c r="U1240" s="326">
        <f>ROUND(SUMIF('DV-Bewegungsdaten'!B:B,Kategorien!A1240,'DV-Bewegungsdaten'!D:D),3)</f>
        <v>0</v>
      </c>
      <c r="V1240" s="324">
        <f>ROUND(SUMIF('DV-Bewegungsdaten'!B:B,Kategorien!A1240,'DV-Bewegungsdaten'!E:E),3)</f>
        <v>0</v>
      </c>
      <c r="AD1240" s="390">
        <f t="shared" si="253"/>
        <v>18.931000000000001</v>
      </c>
      <c r="AE1240" s="390">
        <f t="shared" si="254"/>
        <v>19.588000000000001</v>
      </c>
      <c r="AF1240" s="390">
        <f t="shared" si="255"/>
        <v>20.807000000000002</v>
      </c>
      <c r="AG1240" s="390">
        <f t="shared" si="256"/>
        <v>20.173999999999999</v>
      </c>
      <c r="AH1240" s="390">
        <f t="shared" si="257"/>
        <v>20.086000000000002</v>
      </c>
      <c r="AI1240" s="390">
        <f t="shared" si="258"/>
        <v>20.618000000000002</v>
      </c>
      <c r="AJ1240" s="390">
        <f t="shared" si="259"/>
        <v>19.901</v>
      </c>
      <c r="AK1240" s="390">
        <f t="shared" si="260"/>
        <v>20.185000000000002</v>
      </c>
      <c r="AL1240" s="390">
        <f t="shared" si="261"/>
        <v>20.295000000000002</v>
      </c>
      <c r="AM1240" s="390">
        <f t="shared" si="262"/>
        <v>20.176000000000002</v>
      </c>
      <c r="AN1240" s="390">
        <f t="shared" si="263"/>
        <v>19.770000000000003</v>
      </c>
      <c r="AO1240" s="390">
        <f t="shared" si="264"/>
        <v>20.673000000000002</v>
      </c>
    </row>
    <row r="1241" spans="1:41" ht="15" customHeight="1" x14ac:dyDescent="0.25">
      <c r="A1241" s="127" t="s">
        <v>612</v>
      </c>
      <c r="B1241" s="125" t="s">
        <v>2077</v>
      </c>
      <c r="C1241" s="125" t="s">
        <v>4002</v>
      </c>
      <c r="D1241" s="125" t="s">
        <v>1593</v>
      </c>
      <c r="E1241" s="125" t="s">
        <v>1538</v>
      </c>
      <c r="F1241" s="126">
        <v>24.67</v>
      </c>
      <c r="G1241" s="126">
        <v>24.87</v>
      </c>
      <c r="H1241" s="126">
        <v>19.739999999999998</v>
      </c>
      <c r="I1241" s="126"/>
      <c r="J1241" s="317"/>
      <c r="K1241" s="323">
        <f>ROUND(SUMIF('VGT-Bewegungsdaten'!B:B,A1241,'VGT-Bewegungsdaten'!C:C),3)</f>
        <v>0</v>
      </c>
      <c r="L1241" s="324">
        <f>ROUND(SUMIF('VGT-Bewegungsdaten'!B:B,$A1241,'VGT-Bewegungsdaten'!D:D),2)</f>
        <v>0</v>
      </c>
      <c r="N1241" s="376" t="s">
        <v>4930</v>
      </c>
      <c r="O1241" s="376" t="s">
        <v>4940</v>
      </c>
      <c r="P1241" s="326">
        <f>ROUND(SUMIF('AV-Bewegungsdaten'!B:B,A1241,'AV-Bewegungsdaten'!C:C),3)</f>
        <v>0</v>
      </c>
      <c r="Q1241" s="324">
        <f>ROUND(SUMIF('AV-Bewegungsdaten'!B:B,$A1241,'AV-Bewegungsdaten'!D:D),2)</f>
        <v>0</v>
      </c>
      <c r="T1241" s="327"/>
      <c r="U1241" s="326">
        <f>ROUND(SUMIF('DV-Bewegungsdaten'!B:B,Kategorien!A1241,'DV-Bewegungsdaten'!D:D),3)</f>
        <v>0</v>
      </c>
      <c r="V1241" s="324">
        <f>ROUND(SUMIF('DV-Bewegungsdaten'!B:B,Kategorien!A1241,'DV-Bewegungsdaten'!E:E),3)</f>
        <v>0</v>
      </c>
      <c r="AD1241" s="390">
        <f t="shared" si="253"/>
        <v>19.931000000000001</v>
      </c>
      <c r="AE1241" s="390">
        <f t="shared" si="254"/>
        <v>20.588000000000001</v>
      </c>
      <c r="AF1241" s="390">
        <f t="shared" si="255"/>
        <v>21.807000000000002</v>
      </c>
      <c r="AG1241" s="390">
        <f t="shared" si="256"/>
        <v>21.173999999999999</v>
      </c>
      <c r="AH1241" s="390">
        <f t="shared" si="257"/>
        <v>21.086000000000002</v>
      </c>
      <c r="AI1241" s="390">
        <f t="shared" si="258"/>
        <v>21.618000000000002</v>
      </c>
      <c r="AJ1241" s="390">
        <f t="shared" si="259"/>
        <v>20.901</v>
      </c>
      <c r="AK1241" s="390">
        <f t="shared" si="260"/>
        <v>21.185000000000002</v>
      </c>
      <c r="AL1241" s="390">
        <f t="shared" si="261"/>
        <v>21.295000000000002</v>
      </c>
      <c r="AM1241" s="390">
        <f t="shared" si="262"/>
        <v>21.176000000000002</v>
      </c>
      <c r="AN1241" s="390">
        <f t="shared" si="263"/>
        <v>20.770000000000003</v>
      </c>
      <c r="AO1241" s="390">
        <f t="shared" si="264"/>
        <v>21.673000000000002</v>
      </c>
    </row>
    <row r="1242" spans="1:41" ht="15" customHeight="1" x14ac:dyDescent="0.25">
      <c r="A1242" s="127" t="s">
        <v>613</v>
      </c>
      <c r="B1242" s="125" t="s">
        <v>2077</v>
      </c>
      <c r="C1242" s="125" t="s">
        <v>4002</v>
      </c>
      <c r="D1242" s="125" t="s">
        <v>1595</v>
      </c>
      <c r="E1242" s="125" t="s">
        <v>1541</v>
      </c>
      <c r="F1242" s="126">
        <v>24.67</v>
      </c>
      <c r="G1242" s="126">
        <v>24.87</v>
      </c>
      <c r="H1242" s="126">
        <v>19.739999999999998</v>
      </c>
      <c r="I1242" s="126"/>
      <c r="J1242" s="317"/>
      <c r="K1242" s="323">
        <f>ROUND(SUMIF('VGT-Bewegungsdaten'!B:B,A1242,'VGT-Bewegungsdaten'!C:C),3)</f>
        <v>0</v>
      </c>
      <c r="L1242" s="324">
        <f>ROUND(SUMIF('VGT-Bewegungsdaten'!B:B,$A1242,'VGT-Bewegungsdaten'!D:D),2)</f>
        <v>0</v>
      </c>
      <c r="N1242" s="376" t="s">
        <v>4930</v>
      </c>
      <c r="O1242" s="376" t="s">
        <v>4940</v>
      </c>
      <c r="P1242" s="326">
        <f>ROUND(SUMIF('AV-Bewegungsdaten'!B:B,A1242,'AV-Bewegungsdaten'!C:C),3)</f>
        <v>0</v>
      </c>
      <c r="Q1242" s="324">
        <f>ROUND(SUMIF('AV-Bewegungsdaten'!B:B,$A1242,'AV-Bewegungsdaten'!D:D),2)</f>
        <v>0</v>
      </c>
      <c r="T1242" s="327"/>
      <c r="U1242" s="326">
        <f>ROUND(SUMIF('DV-Bewegungsdaten'!B:B,Kategorien!A1242,'DV-Bewegungsdaten'!D:D),3)</f>
        <v>0</v>
      </c>
      <c r="V1242" s="324">
        <f>ROUND(SUMIF('DV-Bewegungsdaten'!B:B,Kategorien!A1242,'DV-Bewegungsdaten'!E:E),3)</f>
        <v>0</v>
      </c>
      <c r="AD1242" s="390">
        <f t="shared" si="253"/>
        <v>19.931000000000001</v>
      </c>
      <c r="AE1242" s="390">
        <f t="shared" si="254"/>
        <v>20.588000000000001</v>
      </c>
      <c r="AF1242" s="390">
        <f t="shared" si="255"/>
        <v>21.807000000000002</v>
      </c>
      <c r="AG1242" s="390">
        <f t="shared" si="256"/>
        <v>21.173999999999999</v>
      </c>
      <c r="AH1242" s="390">
        <f t="shared" si="257"/>
        <v>21.086000000000002</v>
      </c>
      <c r="AI1242" s="390">
        <f t="shared" si="258"/>
        <v>21.618000000000002</v>
      </c>
      <c r="AJ1242" s="390">
        <f t="shared" si="259"/>
        <v>20.901</v>
      </c>
      <c r="AK1242" s="390">
        <f t="shared" si="260"/>
        <v>21.185000000000002</v>
      </c>
      <c r="AL1242" s="390">
        <f t="shared" si="261"/>
        <v>21.295000000000002</v>
      </c>
      <c r="AM1242" s="390">
        <f t="shared" si="262"/>
        <v>21.176000000000002</v>
      </c>
      <c r="AN1242" s="390">
        <f t="shared" si="263"/>
        <v>20.770000000000003</v>
      </c>
      <c r="AO1242" s="390">
        <f t="shared" si="264"/>
        <v>21.673000000000002</v>
      </c>
    </row>
    <row r="1243" spans="1:41" ht="15" customHeight="1" x14ac:dyDescent="0.25">
      <c r="A1243" s="127" t="s">
        <v>2765</v>
      </c>
      <c r="B1243" s="125" t="s">
        <v>2077</v>
      </c>
      <c r="C1243" s="125" t="s">
        <v>4002</v>
      </c>
      <c r="D1243" s="125" t="s">
        <v>2563</v>
      </c>
      <c r="E1243" s="125" t="s">
        <v>2545</v>
      </c>
      <c r="F1243" s="126">
        <v>24.64</v>
      </c>
      <c r="G1243" s="126">
        <v>24.84</v>
      </c>
      <c r="H1243" s="126">
        <v>19.71</v>
      </c>
      <c r="I1243" s="126"/>
      <c r="J1243" s="317"/>
      <c r="K1243" s="323">
        <f>ROUND(SUMIF('VGT-Bewegungsdaten'!B:B,A1243,'VGT-Bewegungsdaten'!C:C),3)</f>
        <v>0</v>
      </c>
      <c r="L1243" s="324">
        <f>ROUND(SUMIF('VGT-Bewegungsdaten'!B:B,$A1243,'VGT-Bewegungsdaten'!D:D),2)</f>
        <v>0</v>
      </c>
      <c r="N1243" s="376" t="s">
        <v>4930</v>
      </c>
      <c r="O1243" s="376" t="s">
        <v>4940</v>
      </c>
      <c r="P1243" s="326">
        <f>ROUND(SUMIF('AV-Bewegungsdaten'!B:B,A1243,'AV-Bewegungsdaten'!C:C),3)</f>
        <v>0</v>
      </c>
      <c r="Q1243" s="324">
        <f>ROUND(SUMIF('AV-Bewegungsdaten'!B:B,$A1243,'AV-Bewegungsdaten'!D:D),2)</f>
        <v>0</v>
      </c>
      <c r="T1243" s="327"/>
      <c r="U1243" s="326">
        <f>ROUND(SUMIF('DV-Bewegungsdaten'!B:B,Kategorien!A1243,'DV-Bewegungsdaten'!D:D),3)</f>
        <v>0</v>
      </c>
      <c r="V1243" s="324">
        <f>ROUND(SUMIF('DV-Bewegungsdaten'!B:B,Kategorien!A1243,'DV-Bewegungsdaten'!E:E),3)</f>
        <v>0</v>
      </c>
      <c r="AD1243" s="390">
        <f t="shared" si="253"/>
        <v>19.901</v>
      </c>
      <c r="AE1243" s="390">
        <f t="shared" si="254"/>
        <v>20.558</v>
      </c>
      <c r="AF1243" s="390">
        <f t="shared" si="255"/>
        <v>21.777000000000001</v>
      </c>
      <c r="AG1243" s="390">
        <f t="shared" si="256"/>
        <v>21.143999999999998</v>
      </c>
      <c r="AH1243" s="390">
        <f t="shared" si="257"/>
        <v>21.056000000000001</v>
      </c>
      <c r="AI1243" s="390">
        <f t="shared" si="258"/>
        <v>21.588000000000001</v>
      </c>
      <c r="AJ1243" s="390">
        <f t="shared" si="259"/>
        <v>20.870999999999999</v>
      </c>
      <c r="AK1243" s="390">
        <f t="shared" si="260"/>
        <v>21.155000000000001</v>
      </c>
      <c r="AL1243" s="390">
        <f t="shared" si="261"/>
        <v>21.265000000000001</v>
      </c>
      <c r="AM1243" s="390">
        <f t="shared" si="262"/>
        <v>21.146000000000001</v>
      </c>
      <c r="AN1243" s="390">
        <f t="shared" si="263"/>
        <v>20.740000000000002</v>
      </c>
      <c r="AO1243" s="390">
        <f t="shared" si="264"/>
        <v>21.643000000000001</v>
      </c>
    </row>
    <row r="1244" spans="1:41" ht="15" customHeight="1" x14ac:dyDescent="0.25">
      <c r="A1244" s="127" t="s">
        <v>3509</v>
      </c>
      <c r="B1244" s="125" t="s">
        <v>2077</v>
      </c>
      <c r="C1244" s="125" t="s">
        <v>4002</v>
      </c>
      <c r="D1244" s="125" t="s">
        <v>3307</v>
      </c>
      <c r="E1244" s="125" t="s">
        <v>3289</v>
      </c>
      <c r="F1244" s="126">
        <v>24.61</v>
      </c>
      <c r="G1244" s="126">
        <v>24.81</v>
      </c>
      <c r="H1244" s="126">
        <v>19.690000000000001</v>
      </c>
      <c r="I1244" s="126"/>
      <c r="J1244" s="317"/>
      <c r="K1244" s="323">
        <f>ROUND(SUMIF('VGT-Bewegungsdaten'!B:B,A1244,'VGT-Bewegungsdaten'!C:C),3)</f>
        <v>0</v>
      </c>
      <c r="L1244" s="324">
        <f>ROUND(SUMIF('VGT-Bewegungsdaten'!B:B,$A1244,'VGT-Bewegungsdaten'!D:D),2)</f>
        <v>0</v>
      </c>
      <c r="N1244" s="376" t="s">
        <v>4930</v>
      </c>
      <c r="O1244" s="376" t="s">
        <v>4940</v>
      </c>
      <c r="P1244" s="326">
        <f>ROUND(SUMIF('AV-Bewegungsdaten'!B:B,A1244,'AV-Bewegungsdaten'!C:C),3)</f>
        <v>0</v>
      </c>
      <c r="Q1244" s="324">
        <f>ROUND(SUMIF('AV-Bewegungsdaten'!B:B,$A1244,'AV-Bewegungsdaten'!D:D),2)</f>
        <v>0</v>
      </c>
      <c r="T1244" s="327"/>
      <c r="U1244" s="326">
        <f>ROUND(SUMIF('DV-Bewegungsdaten'!B:B,Kategorien!A1244,'DV-Bewegungsdaten'!D:D),3)</f>
        <v>0</v>
      </c>
      <c r="V1244" s="324">
        <f>ROUND(SUMIF('DV-Bewegungsdaten'!B:B,Kategorien!A1244,'DV-Bewegungsdaten'!E:E),3)</f>
        <v>0</v>
      </c>
      <c r="AD1244" s="390">
        <f t="shared" si="253"/>
        <v>19.870999999999999</v>
      </c>
      <c r="AE1244" s="390">
        <f t="shared" si="254"/>
        <v>20.527999999999999</v>
      </c>
      <c r="AF1244" s="390">
        <f t="shared" si="255"/>
        <v>21.747</v>
      </c>
      <c r="AG1244" s="390">
        <f t="shared" si="256"/>
        <v>21.113999999999997</v>
      </c>
      <c r="AH1244" s="390">
        <f t="shared" si="257"/>
        <v>21.026</v>
      </c>
      <c r="AI1244" s="390">
        <f t="shared" si="258"/>
        <v>21.558</v>
      </c>
      <c r="AJ1244" s="390">
        <f t="shared" si="259"/>
        <v>20.840999999999998</v>
      </c>
      <c r="AK1244" s="390">
        <f t="shared" si="260"/>
        <v>21.125</v>
      </c>
      <c r="AL1244" s="390">
        <f t="shared" si="261"/>
        <v>21.234999999999999</v>
      </c>
      <c r="AM1244" s="390">
        <f t="shared" si="262"/>
        <v>21.116</v>
      </c>
      <c r="AN1244" s="390">
        <f t="shared" si="263"/>
        <v>20.71</v>
      </c>
      <c r="AO1244" s="390">
        <f t="shared" si="264"/>
        <v>21.613</v>
      </c>
    </row>
    <row r="1245" spans="1:41" ht="15" customHeight="1" x14ac:dyDescent="0.25">
      <c r="A1245" s="127" t="s">
        <v>4273</v>
      </c>
      <c r="B1245" s="125" t="s">
        <v>2077</v>
      </c>
      <c r="C1245" s="125" t="s">
        <v>4002</v>
      </c>
      <c r="D1245" s="125" t="s">
        <v>4069</v>
      </c>
      <c r="E1245" s="125" t="s">
        <v>4051</v>
      </c>
      <c r="F1245" s="126">
        <v>24.58</v>
      </c>
      <c r="G1245" s="126">
        <v>24.779999999999998</v>
      </c>
      <c r="H1245" s="126">
        <v>19.66</v>
      </c>
      <c r="I1245" s="126"/>
      <c r="J1245" s="317"/>
      <c r="K1245" s="323">
        <f>ROUND(SUMIF('VGT-Bewegungsdaten'!B:B,A1245,'VGT-Bewegungsdaten'!C:C),3)</f>
        <v>0</v>
      </c>
      <c r="L1245" s="324">
        <f>ROUND(SUMIF('VGT-Bewegungsdaten'!B:B,$A1245,'VGT-Bewegungsdaten'!D:D),2)</f>
        <v>0</v>
      </c>
      <c r="N1245" s="376" t="s">
        <v>4930</v>
      </c>
      <c r="O1245" s="376" t="s">
        <v>4940</v>
      </c>
      <c r="P1245" s="326">
        <f>ROUND(SUMIF('AV-Bewegungsdaten'!B:B,A1245,'AV-Bewegungsdaten'!C:C),3)</f>
        <v>0</v>
      </c>
      <c r="Q1245" s="324">
        <f>ROUND(SUMIF('AV-Bewegungsdaten'!B:B,$A1245,'AV-Bewegungsdaten'!D:D),2)</f>
        <v>0</v>
      </c>
      <c r="T1245" s="327"/>
      <c r="U1245" s="326">
        <f>ROUND(SUMIF('DV-Bewegungsdaten'!B:B,Kategorien!A1245,'DV-Bewegungsdaten'!D:D),3)</f>
        <v>0</v>
      </c>
      <c r="V1245" s="324">
        <f>ROUND(SUMIF('DV-Bewegungsdaten'!B:B,Kategorien!A1245,'DV-Bewegungsdaten'!E:E),3)</f>
        <v>0</v>
      </c>
      <c r="AD1245" s="390">
        <f t="shared" si="253"/>
        <v>19.840999999999998</v>
      </c>
      <c r="AE1245" s="390">
        <f t="shared" si="254"/>
        <v>20.497999999999998</v>
      </c>
      <c r="AF1245" s="390">
        <f t="shared" si="255"/>
        <v>21.716999999999999</v>
      </c>
      <c r="AG1245" s="390">
        <f t="shared" si="256"/>
        <v>21.083999999999996</v>
      </c>
      <c r="AH1245" s="390">
        <f t="shared" si="257"/>
        <v>20.995999999999999</v>
      </c>
      <c r="AI1245" s="390">
        <f t="shared" si="258"/>
        <v>21.527999999999999</v>
      </c>
      <c r="AJ1245" s="390">
        <f t="shared" si="259"/>
        <v>20.810999999999996</v>
      </c>
      <c r="AK1245" s="390">
        <f t="shared" si="260"/>
        <v>21.094999999999999</v>
      </c>
      <c r="AL1245" s="390">
        <f t="shared" si="261"/>
        <v>21.204999999999998</v>
      </c>
      <c r="AM1245" s="390">
        <f t="shared" si="262"/>
        <v>21.085999999999999</v>
      </c>
      <c r="AN1245" s="390">
        <f t="shared" si="263"/>
        <v>20.68</v>
      </c>
      <c r="AO1245" s="390">
        <f t="shared" si="264"/>
        <v>21.582999999999998</v>
      </c>
    </row>
    <row r="1246" spans="1:41" ht="15" customHeight="1" x14ac:dyDescent="0.25">
      <c r="A1246" s="127" t="s">
        <v>614</v>
      </c>
      <c r="B1246" s="125" t="s">
        <v>2077</v>
      </c>
      <c r="C1246" s="125" t="s">
        <v>4002</v>
      </c>
      <c r="D1246" s="125" t="s">
        <v>1597</v>
      </c>
      <c r="E1246" s="125" t="s">
        <v>2452</v>
      </c>
      <c r="F1246" s="126">
        <v>24.67</v>
      </c>
      <c r="G1246" s="126">
        <v>24.87</v>
      </c>
      <c r="H1246" s="126">
        <v>19.739999999999998</v>
      </c>
      <c r="I1246" s="126"/>
      <c r="J1246" s="317"/>
      <c r="K1246" s="323">
        <f>ROUND(SUMIF('VGT-Bewegungsdaten'!B:B,A1246,'VGT-Bewegungsdaten'!C:C),3)</f>
        <v>0</v>
      </c>
      <c r="L1246" s="324">
        <f>ROUND(SUMIF('VGT-Bewegungsdaten'!B:B,$A1246,'VGT-Bewegungsdaten'!D:D),2)</f>
        <v>0</v>
      </c>
      <c r="N1246" s="376" t="s">
        <v>4930</v>
      </c>
      <c r="O1246" s="376" t="s">
        <v>4940</v>
      </c>
      <c r="P1246" s="326">
        <f>ROUND(SUMIF('AV-Bewegungsdaten'!B:B,A1246,'AV-Bewegungsdaten'!C:C),3)</f>
        <v>0</v>
      </c>
      <c r="Q1246" s="324">
        <f>ROUND(SUMIF('AV-Bewegungsdaten'!B:B,$A1246,'AV-Bewegungsdaten'!D:D),2)</f>
        <v>0</v>
      </c>
      <c r="T1246" s="327"/>
      <c r="U1246" s="326">
        <f>ROUND(SUMIF('DV-Bewegungsdaten'!B:B,Kategorien!A1246,'DV-Bewegungsdaten'!D:D),3)</f>
        <v>0</v>
      </c>
      <c r="V1246" s="324">
        <f>ROUND(SUMIF('DV-Bewegungsdaten'!B:B,Kategorien!A1246,'DV-Bewegungsdaten'!E:E),3)</f>
        <v>0</v>
      </c>
      <c r="AD1246" s="390">
        <f t="shared" si="253"/>
        <v>19.931000000000001</v>
      </c>
      <c r="AE1246" s="390">
        <f t="shared" si="254"/>
        <v>20.588000000000001</v>
      </c>
      <c r="AF1246" s="390">
        <f t="shared" si="255"/>
        <v>21.807000000000002</v>
      </c>
      <c r="AG1246" s="390">
        <f t="shared" si="256"/>
        <v>21.173999999999999</v>
      </c>
      <c r="AH1246" s="390">
        <f t="shared" si="257"/>
        <v>21.086000000000002</v>
      </c>
      <c r="AI1246" s="390">
        <f t="shared" si="258"/>
        <v>21.618000000000002</v>
      </c>
      <c r="AJ1246" s="390">
        <f t="shared" si="259"/>
        <v>20.901</v>
      </c>
      <c r="AK1246" s="390">
        <f t="shared" si="260"/>
        <v>21.185000000000002</v>
      </c>
      <c r="AL1246" s="390">
        <f t="shared" si="261"/>
        <v>21.295000000000002</v>
      </c>
      <c r="AM1246" s="390">
        <f t="shared" si="262"/>
        <v>21.176000000000002</v>
      </c>
      <c r="AN1246" s="390">
        <f t="shared" si="263"/>
        <v>20.770000000000003</v>
      </c>
      <c r="AO1246" s="390">
        <f t="shared" si="264"/>
        <v>21.673000000000002</v>
      </c>
    </row>
    <row r="1247" spans="1:41" ht="15" customHeight="1" x14ac:dyDescent="0.25">
      <c r="A1247" s="127" t="s">
        <v>615</v>
      </c>
      <c r="B1247" s="125" t="s">
        <v>2077</v>
      </c>
      <c r="C1247" s="125" t="s">
        <v>4002</v>
      </c>
      <c r="D1247" s="125" t="s">
        <v>58</v>
      </c>
      <c r="E1247" s="125" t="s">
        <v>2455</v>
      </c>
      <c r="F1247" s="126">
        <v>26.67</v>
      </c>
      <c r="G1247" s="126">
        <v>26.87</v>
      </c>
      <c r="H1247" s="126">
        <v>21.34</v>
      </c>
      <c r="I1247" s="126"/>
      <c r="J1247" s="317"/>
      <c r="K1247" s="323">
        <f>ROUND(SUMIF('VGT-Bewegungsdaten'!B:B,A1247,'VGT-Bewegungsdaten'!C:C),3)</f>
        <v>0</v>
      </c>
      <c r="L1247" s="324">
        <f>ROUND(SUMIF('VGT-Bewegungsdaten'!B:B,$A1247,'VGT-Bewegungsdaten'!D:D),2)</f>
        <v>0</v>
      </c>
      <c r="N1247" s="376" t="s">
        <v>4930</v>
      </c>
      <c r="O1247" s="376" t="s">
        <v>4940</v>
      </c>
      <c r="P1247" s="326">
        <f>ROUND(SUMIF('AV-Bewegungsdaten'!B:B,A1247,'AV-Bewegungsdaten'!C:C),3)</f>
        <v>0</v>
      </c>
      <c r="Q1247" s="324">
        <f>ROUND(SUMIF('AV-Bewegungsdaten'!B:B,$A1247,'AV-Bewegungsdaten'!D:D),2)</f>
        <v>0</v>
      </c>
      <c r="T1247" s="327"/>
      <c r="U1247" s="326">
        <f>ROUND(SUMIF('DV-Bewegungsdaten'!B:B,Kategorien!A1247,'DV-Bewegungsdaten'!D:D),3)</f>
        <v>0</v>
      </c>
      <c r="V1247" s="324">
        <f>ROUND(SUMIF('DV-Bewegungsdaten'!B:B,Kategorien!A1247,'DV-Bewegungsdaten'!E:E),3)</f>
        <v>0</v>
      </c>
      <c r="AD1247" s="390">
        <f t="shared" si="253"/>
        <v>21.931000000000001</v>
      </c>
      <c r="AE1247" s="390">
        <f t="shared" si="254"/>
        <v>22.588000000000001</v>
      </c>
      <c r="AF1247" s="390">
        <f t="shared" si="255"/>
        <v>23.807000000000002</v>
      </c>
      <c r="AG1247" s="390">
        <f t="shared" si="256"/>
        <v>23.173999999999999</v>
      </c>
      <c r="AH1247" s="390">
        <f t="shared" si="257"/>
        <v>23.086000000000002</v>
      </c>
      <c r="AI1247" s="390">
        <f t="shared" si="258"/>
        <v>23.618000000000002</v>
      </c>
      <c r="AJ1247" s="390">
        <f t="shared" si="259"/>
        <v>22.901</v>
      </c>
      <c r="AK1247" s="390">
        <f t="shared" si="260"/>
        <v>23.185000000000002</v>
      </c>
      <c r="AL1247" s="390">
        <f t="shared" si="261"/>
        <v>23.295000000000002</v>
      </c>
      <c r="AM1247" s="390">
        <f t="shared" si="262"/>
        <v>23.176000000000002</v>
      </c>
      <c r="AN1247" s="390">
        <f t="shared" si="263"/>
        <v>22.770000000000003</v>
      </c>
      <c r="AO1247" s="390">
        <f t="shared" si="264"/>
        <v>23.673000000000002</v>
      </c>
    </row>
    <row r="1248" spans="1:41" ht="15" customHeight="1" x14ac:dyDescent="0.25">
      <c r="A1248" s="127" t="s">
        <v>616</v>
      </c>
      <c r="B1248" s="125" t="s">
        <v>2077</v>
      </c>
      <c r="C1248" s="125" t="s">
        <v>4002</v>
      </c>
      <c r="D1248" s="125" t="s">
        <v>1599</v>
      </c>
      <c r="E1248" s="125" t="s">
        <v>1538</v>
      </c>
      <c r="F1248" s="126">
        <v>27.67</v>
      </c>
      <c r="G1248" s="126">
        <v>27.87</v>
      </c>
      <c r="H1248" s="126">
        <v>22.14</v>
      </c>
      <c r="I1248" s="126"/>
      <c r="J1248" s="317"/>
      <c r="K1248" s="323">
        <f>ROUND(SUMIF('VGT-Bewegungsdaten'!B:B,A1248,'VGT-Bewegungsdaten'!C:C),3)</f>
        <v>0</v>
      </c>
      <c r="L1248" s="324">
        <f>ROUND(SUMIF('VGT-Bewegungsdaten'!B:B,$A1248,'VGT-Bewegungsdaten'!D:D),2)</f>
        <v>0</v>
      </c>
      <c r="N1248" s="376" t="s">
        <v>4930</v>
      </c>
      <c r="O1248" s="376" t="s">
        <v>4940</v>
      </c>
      <c r="P1248" s="326">
        <f>ROUND(SUMIF('AV-Bewegungsdaten'!B:B,A1248,'AV-Bewegungsdaten'!C:C),3)</f>
        <v>0</v>
      </c>
      <c r="Q1248" s="324">
        <f>ROUND(SUMIF('AV-Bewegungsdaten'!B:B,$A1248,'AV-Bewegungsdaten'!D:D),2)</f>
        <v>0</v>
      </c>
      <c r="T1248" s="327"/>
      <c r="U1248" s="326">
        <f>ROUND(SUMIF('DV-Bewegungsdaten'!B:B,Kategorien!A1248,'DV-Bewegungsdaten'!D:D),3)</f>
        <v>0</v>
      </c>
      <c r="V1248" s="324">
        <f>ROUND(SUMIF('DV-Bewegungsdaten'!B:B,Kategorien!A1248,'DV-Bewegungsdaten'!E:E),3)</f>
        <v>0</v>
      </c>
      <c r="AD1248" s="390">
        <f t="shared" si="253"/>
        <v>22.931000000000001</v>
      </c>
      <c r="AE1248" s="390">
        <f t="shared" si="254"/>
        <v>23.588000000000001</v>
      </c>
      <c r="AF1248" s="390">
        <f t="shared" si="255"/>
        <v>24.807000000000002</v>
      </c>
      <c r="AG1248" s="390">
        <f t="shared" si="256"/>
        <v>24.173999999999999</v>
      </c>
      <c r="AH1248" s="390">
        <f t="shared" si="257"/>
        <v>24.086000000000002</v>
      </c>
      <c r="AI1248" s="390">
        <f t="shared" si="258"/>
        <v>24.618000000000002</v>
      </c>
      <c r="AJ1248" s="390">
        <f t="shared" si="259"/>
        <v>23.901</v>
      </c>
      <c r="AK1248" s="390">
        <f t="shared" si="260"/>
        <v>24.185000000000002</v>
      </c>
      <c r="AL1248" s="390">
        <f t="shared" si="261"/>
        <v>24.295000000000002</v>
      </c>
      <c r="AM1248" s="390">
        <f t="shared" si="262"/>
        <v>24.176000000000002</v>
      </c>
      <c r="AN1248" s="390">
        <f t="shared" si="263"/>
        <v>23.770000000000003</v>
      </c>
      <c r="AO1248" s="390">
        <f t="shared" si="264"/>
        <v>24.673000000000002</v>
      </c>
    </row>
    <row r="1249" spans="1:41" ht="15" customHeight="1" x14ac:dyDescent="0.25">
      <c r="A1249" s="127" t="s">
        <v>617</v>
      </c>
      <c r="B1249" s="125" t="s">
        <v>2077</v>
      </c>
      <c r="C1249" s="125" t="s">
        <v>4002</v>
      </c>
      <c r="D1249" s="125" t="s">
        <v>1601</v>
      </c>
      <c r="E1249" s="125" t="s">
        <v>1541</v>
      </c>
      <c r="F1249" s="126">
        <v>27.67</v>
      </c>
      <c r="G1249" s="126">
        <v>27.87</v>
      </c>
      <c r="H1249" s="126">
        <v>22.14</v>
      </c>
      <c r="I1249" s="126"/>
      <c r="J1249" s="317"/>
      <c r="K1249" s="323">
        <f>ROUND(SUMIF('VGT-Bewegungsdaten'!B:B,A1249,'VGT-Bewegungsdaten'!C:C),3)</f>
        <v>0</v>
      </c>
      <c r="L1249" s="324">
        <f>ROUND(SUMIF('VGT-Bewegungsdaten'!B:B,$A1249,'VGT-Bewegungsdaten'!D:D),2)</f>
        <v>0</v>
      </c>
      <c r="N1249" s="376" t="s">
        <v>4930</v>
      </c>
      <c r="O1249" s="376" t="s">
        <v>4940</v>
      </c>
      <c r="P1249" s="326">
        <f>ROUND(SUMIF('AV-Bewegungsdaten'!B:B,A1249,'AV-Bewegungsdaten'!C:C),3)</f>
        <v>0</v>
      </c>
      <c r="Q1249" s="324">
        <f>ROUND(SUMIF('AV-Bewegungsdaten'!B:B,$A1249,'AV-Bewegungsdaten'!D:D),2)</f>
        <v>0</v>
      </c>
      <c r="T1249" s="327"/>
      <c r="U1249" s="326">
        <f>ROUND(SUMIF('DV-Bewegungsdaten'!B:B,Kategorien!A1249,'DV-Bewegungsdaten'!D:D),3)</f>
        <v>0</v>
      </c>
      <c r="V1249" s="324">
        <f>ROUND(SUMIF('DV-Bewegungsdaten'!B:B,Kategorien!A1249,'DV-Bewegungsdaten'!E:E),3)</f>
        <v>0</v>
      </c>
      <c r="AD1249" s="390">
        <f t="shared" si="253"/>
        <v>22.931000000000001</v>
      </c>
      <c r="AE1249" s="390">
        <f t="shared" si="254"/>
        <v>23.588000000000001</v>
      </c>
      <c r="AF1249" s="390">
        <f t="shared" si="255"/>
        <v>24.807000000000002</v>
      </c>
      <c r="AG1249" s="390">
        <f t="shared" si="256"/>
        <v>24.173999999999999</v>
      </c>
      <c r="AH1249" s="390">
        <f t="shared" si="257"/>
        <v>24.086000000000002</v>
      </c>
      <c r="AI1249" s="390">
        <f t="shared" si="258"/>
        <v>24.618000000000002</v>
      </c>
      <c r="AJ1249" s="390">
        <f t="shared" si="259"/>
        <v>23.901</v>
      </c>
      <c r="AK1249" s="390">
        <f t="shared" si="260"/>
        <v>24.185000000000002</v>
      </c>
      <c r="AL1249" s="390">
        <f t="shared" si="261"/>
        <v>24.295000000000002</v>
      </c>
      <c r="AM1249" s="390">
        <f t="shared" si="262"/>
        <v>24.176000000000002</v>
      </c>
      <c r="AN1249" s="390">
        <f t="shared" si="263"/>
        <v>23.770000000000003</v>
      </c>
      <c r="AO1249" s="390">
        <f t="shared" si="264"/>
        <v>24.673000000000002</v>
      </c>
    </row>
    <row r="1250" spans="1:41" ht="15" customHeight="1" x14ac:dyDescent="0.25">
      <c r="A1250" s="127" t="s">
        <v>2766</v>
      </c>
      <c r="B1250" s="125" t="s">
        <v>2077</v>
      </c>
      <c r="C1250" s="125" t="s">
        <v>4002</v>
      </c>
      <c r="D1250" s="125" t="s">
        <v>2565</v>
      </c>
      <c r="E1250" s="125" t="s">
        <v>2545</v>
      </c>
      <c r="F1250" s="126">
        <v>27.64</v>
      </c>
      <c r="G1250" s="126">
        <v>27.84</v>
      </c>
      <c r="H1250" s="126">
        <v>22.11</v>
      </c>
      <c r="I1250" s="126"/>
      <c r="J1250" s="317"/>
      <c r="K1250" s="323">
        <f>ROUND(SUMIF('VGT-Bewegungsdaten'!B:B,A1250,'VGT-Bewegungsdaten'!C:C),3)</f>
        <v>0</v>
      </c>
      <c r="L1250" s="324">
        <f>ROUND(SUMIF('VGT-Bewegungsdaten'!B:B,$A1250,'VGT-Bewegungsdaten'!D:D),2)</f>
        <v>0</v>
      </c>
      <c r="N1250" s="376" t="s">
        <v>4930</v>
      </c>
      <c r="O1250" s="376" t="s">
        <v>4940</v>
      </c>
      <c r="P1250" s="326">
        <f>ROUND(SUMIF('AV-Bewegungsdaten'!B:B,A1250,'AV-Bewegungsdaten'!C:C),3)</f>
        <v>0</v>
      </c>
      <c r="Q1250" s="324">
        <f>ROUND(SUMIF('AV-Bewegungsdaten'!B:B,$A1250,'AV-Bewegungsdaten'!D:D),2)</f>
        <v>0</v>
      </c>
      <c r="T1250" s="327"/>
      <c r="U1250" s="326">
        <f>ROUND(SUMIF('DV-Bewegungsdaten'!B:B,Kategorien!A1250,'DV-Bewegungsdaten'!D:D),3)</f>
        <v>0</v>
      </c>
      <c r="V1250" s="324">
        <f>ROUND(SUMIF('DV-Bewegungsdaten'!B:B,Kategorien!A1250,'DV-Bewegungsdaten'!E:E),3)</f>
        <v>0</v>
      </c>
      <c r="AD1250" s="390">
        <f t="shared" si="253"/>
        <v>22.901</v>
      </c>
      <c r="AE1250" s="390">
        <f t="shared" si="254"/>
        <v>23.558</v>
      </c>
      <c r="AF1250" s="390">
        <f t="shared" si="255"/>
        <v>24.777000000000001</v>
      </c>
      <c r="AG1250" s="390">
        <f t="shared" si="256"/>
        <v>24.143999999999998</v>
      </c>
      <c r="AH1250" s="390">
        <f t="shared" si="257"/>
        <v>24.056000000000001</v>
      </c>
      <c r="AI1250" s="390">
        <f t="shared" si="258"/>
        <v>24.588000000000001</v>
      </c>
      <c r="AJ1250" s="390">
        <f t="shared" si="259"/>
        <v>23.870999999999999</v>
      </c>
      <c r="AK1250" s="390">
        <f t="shared" si="260"/>
        <v>24.155000000000001</v>
      </c>
      <c r="AL1250" s="390">
        <f t="shared" si="261"/>
        <v>24.265000000000001</v>
      </c>
      <c r="AM1250" s="390">
        <f t="shared" si="262"/>
        <v>24.146000000000001</v>
      </c>
      <c r="AN1250" s="390">
        <f t="shared" si="263"/>
        <v>23.740000000000002</v>
      </c>
      <c r="AO1250" s="390">
        <f t="shared" si="264"/>
        <v>24.643000000000001</v>
      </c>
    </row>
    <row r="1251" spans="1:41" ht="15" customHeight="1" x14ac:dyDescent="0.25">
      <c r="A1251" s="127" t="s">
        <v>3510</v>
      </c>
      <c r="B1251" s="125" t="s">
        <v>2077</v>
      </c>
      <c r="C1251" s="125" t="s">
        <v>4002</v>
      </c>
      <c r="D1251" s="125" t="s">
        <v>3309</v>
      </c>
      <c r="E1251" s="125" t="s">
        <v>3289</v>
      </c>
      <c r="F1251" s="126">
        <v>27.61</v>
      </c>
      <c r="G1251" s="126">
        <v>27.81</v>
      </c>
      <c r="H1251" s="126">
        <v>22.09</v>
      </c>
      <c r="I1251" s="126"/>
      <c r="J1251" s="317"/>
      <c r="K1251" s="323">
        <f>ROUND(SUMIF('VGT-Bewegungsdaten'!B:B,A1251,'VGT-Bewegungsdaten'!C:C),3)</f>
        <v>0</v>
      </c>
      <c r="L1251" s="324">
        <f>ROUND(SUMIF('VGT-Bewegungsdaten'!B:B,$A1251,'VGT-Bewegungsdaten'!D:D),2)</f>
        <v>0</v>
      </c>
      <c r="N1251" s="376" t="s">
        <v>4930</v>
      </c>
      <c r="O1251" s="376" t="s">
        <v>4940</v>
      </c>
      <c r="P1251" s="326">
        <f>ROUND(SUMIF('AV-Bewegungsdaten'!B:B,A1251,'AV-Bewegungsdaten'!C:C),3)</f>
        <v>0</v>
      </c>
      <c r="Q1251" s="324">
        <f>ROUND(SUMIF('AV-Bewegungsdaten'!B:B,$A1251,'AV-Bewegungsdaten'!D:D),2)</f>
        <v>0</v>
      </c>
      <c r="T1251" s="327"/>
      <c r="U1251" s="326">
        <f>ROUND(SUMIF('DV-Bewegungsdaten'!B:B,Kategorien!A1251,'DV-Bewegungsdaten'!D:D),3)</f>
        <v>0</v>
      </c>
      <c r="V1251" s="324">
        <f>ROUND(SUMIF('DV-Bewegungsdaten'!B:B,Kategorien!A1251,'DV-Bewegungsdaten'!E:E),3)</f>
        <v>0</v>
      </c>
      <c r="AD1251" s="390">
        <f t="shared" si="253"/>
        <v>22.870999999999999</v>
      </c>
      <c r="AE1251" s="390">
        <f t="shared" si="254"/>
        <v>23.527999999999999</v>
      </c>
      <c r="AF1251" s="390">
        <f t="shared" si="255"/>
        <v>24.747</v>
      </c>
      <c r="AG1251" s="390">
        <f t="shared" si="256"/>
        <v>24.113999999999997</v>
      </c>
      <c r="AH1251" s="390">
        <f t="shared" si="257"/>
        <v>24.026</v>
      </c>
      <c r="AI1251" s="390">
        <f t="shared" si="258"/>
        <v>24.558</v>
      </c>
      <c r="AJ1251" s="390">
        <f t="shared" si="259"/>
        <v>23.840999999999998</v>
      </c>
      <c r="AK1251" s="390">
        <f t="shared" si="260"/>
        <v>24.125</v>
      </c>
      <c r="AL1251" s="390">
        <f t="shared" si="261"/>
        <v>24.234999999999999</v>
      </c>
      <c r="AM1251" s="390">
        <f t="shared" si="262"/>
        <v>24.116</v>
      </c>
      <c r="AN1251" s="390">
        <f t="shared" si="263"/>
        <v>23.71</v>
      </c>
      <c r="AO1251" s="390">
        <f t="shared" si="264"/>
        <v>24.613</v>
      </c>
    </row>
    <row r="1252" spans="1:41" ht="15" customHeight="1" x14ac:dyDescent="0.25">
      <c r="A1252" s="127" t="s">
        <v>4274</v>
      </c>
      <c r="B1252" s="125" t="s">
        <v>2077</v>
      </c>
      <c r="C1252" s="125" t="s">
        <v>4002</v>
      </c>
      <c r="D1252" s="125" t="s">
        <v>4071</v>
      </c>
      <c r="E1252" s="125" t="s">
        <v>4051</v>
      </c>
      <c r="F1252" s="126">
        <v>27.58</v>
      </c>
      <c r="G1252" s="126">
        <v>27.779999999999998</v>
      </c>
      <c r="H1252" s="126">
        <v>22.06</v>
      </c>
      <c r="I1252" s="126"/>
      <c r="J1252" s="317"/>
      <c r="K1252" s="323">
        <f>ROUND(SUMIF('VGT-Bewegungsdaten'!B:B,A1252,'VGT-Bewegungsdaten'!C:C),3)</f>
        <v>0</v>
      </c>
      <c r="L1252" s="324">
        <f>ROUND(SUMIF('VGT-Bewegungsdaten'!B:B,$A1252,'VGT-Bewegungsdaten'!D:D),2)</f>
        <v>0</v>
      </c>
      <c r="N1252" s="376" t="s">
        <v>4930</v>
      </c>
      <c r="O1252" s="376" t="s">
        <v>4940</v>
      </c>
      <c r="P1252" s="326">
        <f>ROUND(SUMIF('AV-Bewegungsdaten'!B:B,A1252,'AV-Bewegungsdaten'!C:C),3)</f>
        <v>0</v>
      </c>
      <c r="Q1252" s="324">
        <f>ROUND(SUMIF('AV-Bewegungsdaten'!B:B,$A1252,'AV-Bewegungsdaten'!D:D),2)</f>
        <v>0</v>
      </c>
      <c r="T1252" s="327"/>
      <c r="U1252" s="326">
        <f>ROUND(SUMIF('DV-Bewegungsdaten'!B:B,Kategorien!A1252,'DV-Bewegungsdaten'!D:D),3)</f>
        <v>0</v>
      </c>
      <c r="V1252" s="324">
        <f>ROUND(SUMIF('DV-Bewegungsdaten'!B:B,Kategorien!A1252,'DV-Bewegungsdaten'!E:E),3)</f>
        <v>0</v>
      </c>
      <c r="AD1252" s="390">
        <f t="shared" si="253"/>
        <v>22.840999999999998</v>
      </c>
      <c r="AE1252" s="390">
        <f t="shared" si="254"/>
        <v>23.497999999999998</v>
      </c>
      <c r="AF1252" s="390">
        <f t="shared" si="255"/>
        <v>24.716999999999999</v>
      </c>
      <c r="AG1252" s="390">
        <f t="shared" si="256"/>
        <v>24.083999999999996</v>
      </c>
      <c r="AH1252" s="390">
        <f t="shared" si="257"/>
        <v>23.995999999999999</v>
      </c>
      <c r="AI1252" s="390">
        <f t="shared" si="258"/>
        <v>24.527999999999999</v>
      </c>
      <c r="AJ1252" s="390">
        <f t="shared" si="259"/>
        <v>23.810999999999996</v>
      </c>
      <c r="AK1252" s="390">
        <f t="shared" si="260"/>
        <v>24.094999999999999</v>
      </c>
      <c r="AL1252" s="390">
        <f t="shared" si="261"/>
        <v>24.204999999999998</v>
      </c>
      <c r="AM1252" s="390">
        <f t="shared" si="262"/>
        <v>24.085999999999999</v>
      </c>
      <c r="AN1252" s="390">
        <f t="shared" si="263"/>
        <v>23.68</v>
      </c>
      <c r="AO1252" s="390">
        <f t="shared" si="264"/>
        <v>24.582999999999998</v>
      </c>
    </row>
    <row r="1253" spans="1:41" ht="15" customHeight="1" x14ac:dyDescent="0.25">
      <c r="A1253" s="127" t="s">
        <v>618</v>
      </c>
      <c r="B1253" s="125" t="s">
        <v>2077</v>
      </c>
      <c r="C1253" s="125" t="s">
        <v>4002</v>
      </c>
      <c r="D1253" s="125" t="s">
        <v>1603</v>
      </c>
      <c r="E1253" s="125" t="s">
        <v>2452</v>
      </c>
      <c r="F1253" s="126">
        <v>25.67</v>
      </c>
      <c r="G1253" s="126">
        <v>25.87</v>
      </c>
      <c r="H1253" s="126">
        <v>20.54</v>
      </c>
      <c r="I1253" s="126"/>
      <c r="J1253" s="317"/>
      <c r="K1253" s="323">
        <f>ROUND(SUMIF('VGT-Bewegungsdaten'!B:B,A1253,'VGT-Bewegungsdaten'!C:C),3)</f>
        <v>0</v>
      </c>
      <c r="L1253" s="324">
        <f>ROUND(SUMIF('VGT-Bewegungsdaten'!B:B,$A1253,'VGT-Bewegungsdaten'!D:D),2)</f>
        <v>0</v>
      </c>
      <c r="N1253" s="376" t="s">
        <v>4930</v>
      </c>
      <c r="O1253" s="376" t="s">
        <v>4940</v>
      </c>
      <c r="P1253" s="326">
        <f>ROUND(SUMIF('AV-Bewegungsdaten'!B:B,A1253,'AV-Bewegungsdaten'!C:C),3)</f>
        <v>0</v>
      </c>
      <c r="Q1253" s="324">
        <f>ROUND(SUMIF('AV-Bewegungsdaten'!B:B,$A1253,'AV-Bewegungsdaten'!D:D),2)</f>
        <v>0</v>
      </c>
      <c r="T1253" s="327"/>
      <c r="U1253" s="326">
        <f>ROUND(SUMIF('DV-Bewegungsdaten'!B:B,Kategorien!A1253,'DV-Bewegungsdaten'!D:D),3)</f>
        <v>0</v>
      </c>
      <c r="V1253" s="324">
        <f>ROUND(SUMIF('DV-Bewegungsdaten'!B:B,Kategorien!A1253,'DV-Bewegungsdaten'!E:E),3)</f>
        <v>0</v>
      </c>
      <c r="AD1253" s="390">
        <f t="shared" si="253"/>
        <v>20.931000000000001</v>
      </c>
      <c r="AE1253" s="390">
        <f t="shared" si="254"/>
        <v>21.588000000000001</v>
      </c>
      <c r="AF1253" s="390">
        <f t="shared" si="255"/>
        <v>22.807000000000002</v>
      </c>
      <c r="AG1253" s="390">
        <f t="shared" si="256"/>
        <v>22.173999999999999</v>
      </c>
      <c r="AH1253" s="390">
        <f t="shared" si="257"/>
        <v>22.086000000000002</v>
      </c>
      <c r="AI1253" s="390">
        <f t="shared" si="258"/>
        <v>22.618000000000002</v>
      </c>
      <c r="AJ1253" s="390">
        <f t="shared" si="259"/>
        <v>21.901</v>
      </c>
      <c r="AK1253" s="390">
        <f t="shared" si="260"/>
        <v>22.185000000000002</v>
      </c>
      <c r="AL1253" s="390">
        <f t="shared" si="261"/>
        <v>22.295000000000002</v>
      </c>
      <c r="AM1253" s="390">
        <f t="shared" si="262"/>
        <v>22.176000000000002</v>
      </c>
      <c r="AN1253" s="390">
        <f t="shared" si="263"/>
        <v>21.770000000000003</v>
      </c>
      <c r="AO1253" s="390">
        <f t="shared" si="264"/>
        <v>22.673000000000002</v>
      </c>
    </row>
    <row r="1254" spans="1:41" ht="15" customHeight="1" x14ac:dyDescent="0.25">
      <c r="A1254" s="127" t="s">
        <v>619</v>
      </c>
      <c r="B1254" s="125" t="s">
        <v>2077</v>
      </c>
      <c r="C1254" s="125" t="s">
        <v>4002</v>
      </c>
      <c r="D1254" s="125" t="s">
        <v>63</v>
      </c>
      <c r="E1254" s="125" t="s">
        <v>2455</v>
      </c>
      <c r="F1254" s="126">
        <v>27.67</v>
      </c>
      <c r="G1254" s="126">
        <v>27.87</v>
      </c>
      <c r="H1254" s="126">
        <v>22.14</v>
      </c>
      <c r="I1254" s="126"/>
      <c r="J1254" s="317"/>
      <c r="K1254" s="323">
        <f>ROUND(SUMIF('VGT-Bewegungsdaten'!B:B,A1254,'VGT-Bewegungsdaten'!C:C),3)</f>
        <v>0</v>
      </c>
      <c r="L1254" s="324">
        <f>ROUND(SUMIF('VGT-Bewegungsdaten'!B:B,$A1254,'VGT-Bewegungsdaten'!D:D),2)</f>
        <v>0</v>
      </c>
      <c r="N1254" s="376" t="s">
        <v>4930</v>
      </c>
      <c r="O1254" s="376" t="s">
        <v>4940</v>
      </c>
      <c r="P1254" s="326">
        <f>ROUND(SUMIF('AV-Bewegungsdaten'!B:B,A1254,'AV-Bewegungsdaten'!C:C),3)</f>
        <v>0</v>
      </c>
      <c r="Q1254" s="324">
        <f>ROUND(SUMIF('AV-Bewegungsdaten'!B:B,$A1254,'AV-Bewegungsdaten'!D:D),2)</f>
        <v>0</v>
      </c>
      <c r="T1254" s="327"/>
      <c r="U1254" s="326">
        <f>ROUND(SUMIF('DV-Bewegungsdaten'!B:B,Kategorien!A1254,'DV-Bewegungsdaten'!D:D),3)</f>
        <v>0</v>
      </c>
      <c r="V1254" s="324">
        <f>ROUND(SUMIF('DV-Bewegungsdaten'!B:B,Kategorien!A1254,'DV-Bewegungsdaten'!E:E),3)</f>
        <v>0</v>
      </c>
      <c r="AD1254" s="390">
        <f t="shared" si="253"/>
        <v>22.931000000000001</v>
      </c>
      <c r="AE1254" s="390">
        <f t="shared" si="254"/>
        <v>23.588000000000001</v>
      </c>
      <c r="AF1254" s="390">
        <f t="shared" si="255"/>
        <v>24.807000000000002</v>
      </c>
      <c r="AG1254" s="390">
        <f t="shared" si="256"/>
        <v>24.173999999999999</v>
      </c>
      <c r="AH1254" s="390">
        <f t="shared" si="257"/>
        <v>24.086000000000002</v>
      </c>
      <c r="AI1254" s="390">
        <f t="shared" si="258"/>
        <v>24.618000000000002</v>
      </c>
      <c r="AJ1254" s="390">
        <f t="shared" si="259"/>
        <v>23.901</v>
      </c>
      <c r="AK1254" s="390">
        <f t="shared" si="260"/>
        <v>24.185000000000002</v>
      </c>
      <c r="AL1254" s="390">
        <f t="shared" si="261"/>
        <v>24.295000000000002</v>
      </c>
      <c r="AM1254" s="390">
        <f t="shared" si="262"/>
        <v>24.176000000000002</v>
      </c>
      <c r="AN1254" s="390">
        <f t="shared" si="263"/>
        <v>23.770000000000003</v>
      </c>
      <c r="AO1254" s="390">
        <f t="shared" si="264"/>
        <v>24.673000000000002</v>
      </c>
    </row>
    <row r="1255" spans="1:41" ht="15" customHeight="1" x14ac:dyDescent="0.25">
      <c r="A1255" s="127" t="s">
        <v>620</v>
      </c>
      <c r="B1255" s="125" t="s">
        <v>2077</v>
      </c>
      <c r="C1255" s="125" t="s">
        <v>4002</v>
      </c>
      <c r="D1255" s="125" t="s">
        <v>1605</v>
      </c>
      <c r="E1255" s="125" t="s">
        <v>1538</v>
      </c>
      <c r="F1255" s="126">
        <v>28.67</v>
      </c>
      <c r="G1255" s="126">
        <v>28.87</v>
      </c>
      <c r="H1255" s="126">
        <v>22.94</v>
      </c>
      <c r="I1255" s="126"/>
      <c r="J1255" s="317"/>
      <c r="K1255" s="323">
        <f>ROUND(SUMIF('VGT-Bewegungsdaten'!B:B,A1255,'VGT-Bewegungsdaten'!C:C),3)</f>
        <v>0</v>
      </c>
      <c r="L1255" s="324">
        <f>ROUND(SUMIF('VGT-Bewegungsdaten'!B:B,$A1255,'VGT-Bewegungsdaten'!D:D),2)</f>
        <v>0</v>
      </c>
      <c r="N1255" s="376" t="s">
        <v>4930</v>
      </c>
      <c r="O1255" s="376" t="s">
        <v>4940</v>
      </c>
      <c r="P1255" s="326">
        <f>ROUND(SUMIF('AV-Bewegungsdaten'!B:B,A1255,'AV-Bewegungsdaten'!C:C),3)</f>
        <v>0</v>
      </c>
      <c r="Q1255" s="324">
        <f>ROUND(SUMIF('AV-Bewegungsdaten'!B:B,$A1255,'AV-Bewegungsdaten'!D:D),2)</f>
        <v>0</v>
      </c>
      <c r="T1255" s="327"/>
      <c r="U1255" s="326">
        <f>ROUND(SUMIF('DV-Bewegungsdaten'!B:B,Kategorien!A1255,'DV-Bewegungsdaten'!D:D),3)</f>
        <v>0</v>
      </c>
      <c r="V1255" s="324">
        <f>ROUND(SUMIF('DV-Bewegungsdaten'!B:B,Kategorien!A1255,'DV-Bewegungsdaten'!E:E),3)</f>
        <v>0</v>
      </c>
      <c r="AD1255" s="390">
        <f t="shared" si="253"/>
        <v>23.931000000000001</v>
      </c>
      <c r="AE1255" s="390">
        <f t="shared" si="254"/>
        <v>24.588000000000001</v>
      </c>
      <c r="AF1255" s="390">
        <f t="shared" si="255"/>
        <v>25.807000000000002</v>
      </c>
      <c r="AG1255" s="390">
        <f t="shared" si="256"/>
        <v>25.173999999999999</v>
      </c>
      <c r="AH1255" s="390">
        <f t="shared" si="257"/>
        <v>25.086000000000002</v>
      </c>
      <c r="AI1255" s="390">
        <f t="shared" si="258"/>
        <v>25.618000000000002</v>
      </c>
      <c r="AJ1255" s="390">
        <f t="shared" si="259"/>
        <v>24.901</v>
      </c>
      <c r="AK1255" s="390">
        <f t="shared" si="260"/>
        <v>25.185000000000002</v>
      </c>
      <c r="AL1255" s="390">
        <f t="shared" si="261"/>
        <v>25.295000000000002</v>
      </c>
      <c r="AM1255" s="390">
        <f t="shared" si="262"/>
        <v>25.176000000000002</v>
      </c>
      <c r="AN1255" s="390">
        <f t="shared" si="263"/>
        <v>24.770000000000003</v>
      </c>
      <c r="AO1255" s="390">
        <f t="shared" si="264"/>
        <v>25.673000000000002</v>
      </c>
    </row>
    <row r="1256" spans="1:41" ht="15" customHeight="1" x14ac:dyDescent="0.25">
      <c r="A1256" s="127" t="s">
        <v>621</v>
      </c>
      <c r="B1256" s="125" t="s">
        <v>2077</v>
      </c>
      <c r="C1256" s="125" t="s">
        <v>4002</v>
      </c>
      <c r="D1256" s="125" t="s">
        <v>1607</v>
      </c>
      <c r="E1256" s="125" t="s">
        <v>1541</v>
      </c>
      <c r="F1256" s="126">
        <v>28.67</v>
      </c>
      <c r="G1256" s="126">
        <v>28.87</v>
      </c>
      <c r="H1256" s="126">
        <v>22.94</v>
      </c>
      <c r="I1256" s="126"/>
      <c r="J1256" s="317"/>
      <c r="K1256" s="323">
        <f>ROUND(SUMIF('VGT-Bewegungsdaten'!B:B,A1256,'VGT-Bewegungsdaten'!C:C),3)</f>
        <v>0</v>
      </c>
      <c r="L1256" s="324">
        <f>ROUND(SUMIF('VGT-Bewegungsdaten'!B:B,$A1256,'VGT-Bewegungsdaten'!D:D),2)</f>
        <v>0</v>
      </c>
      <c r="N1256" s="376" t="s">
        <v>4930</v>
      </c>
      <c r="O1256" s="376" t="s">
        <v>4940</v>
      </c>
      <c r="P1256" s="326">
        <f>ROUND(SUMIF('AV-Bewegungsdaten'!B:B,A1256,'AV-Bewegungsdaten'!C:C),3)</f>
        <v>0</v>
      </c>
      <c r="Q1256" s="324">
        <f>ROUND(SUMIF('AV-Bewegungsdaten'!B:B,$A1256,'AV-Bewegungsdaten'!D:D),2)</f>
        <v>0</v>
      </c>
      <c r="T1256" s="327"/>
      <c r="U1256" s="326">
        <f>ROUND(SUMIF('DV-Bewegungsdaten'!B:B,Kategorien!A1256,'DV-Bewegungsdaten'!D:D),3)</f>
        <v>0</v>
      </c>
      <c r="V1256" s="324">
        <f>ROUND(SUMIF('DV-Bewegungsdaten'!B:B,Kategorien!A1256,'DV-Bewegungsdaten'!E:E),3)</f>
        <v>0</v>
      </c>
      <c r="AD1256" s="390">
        <f t="shared" si="253"/>
        <v>23.931000000000001</v>
      </c>
      <c r="AE1256" s="390">
        <f t="shared" si="254"/>
        <v>24.588000000000001</v>
      </c>
      <c r="AF1256" s="390">
        <f t="shared" si="255"/>
        <v>25.807000000000002</v>
      </c>
      <c r="AG1256" s="390">
        <f t="shared" si="256"/>
        <v>25.173999999999999</v>
      </c>
      <c r="AH1256" s="390">
        <f t="shared" si="257"/>
        <v>25.086000000000002</v>
      </c>
      <c r="AI1256" s="390">
        <f t="shared" si="258"/>
        <v>25.618000000000002</v>
      </c>
      <c r="AJ1256" s="390">
        <f t="shared" si="259"/>
        <v>24.901</v>
      </c>
      <c r="AK1256" s="390">
        <f t="shared" si="260"/>
        <v>25.185000000000002</v>
      </c>
      <c r="AL1256" s="390">
        <f t="shared" si="261"/>
        <v>25.295000000000002</v>
      </c>
      <c r="AM1256" s="390">
        <f t="shared" si="262"/>
        <v>25.176000000000002</v>
      </c>
      <c r="AN1256" s="390">
        <f t="shared" si="263"/>
        <v>24.770000000000003</v>
      </c>
      <c r="AO1256" s="390">
        <f t="shared" si="264"/>
        <v>25.673000000000002</v>
      </c>
    </row>
    <row r="1257" spans="1:41" ht="15" customHeight="1" x14ac:dyDescent="0.25">
      <c r="A1257" s="127" t="s">
        <v>2767</v>
      </c>
      <c r="B1257" s="125" t="s">
        <v>2077</v>
      </c>
      <c r="C1257" s="125" t="s">
        <v>4002</v>
      </c>
      <c r="D1257" s="125" t="s">
        <v>2567</v>
      </c>
      <c r="E1257" s="125" t="s">
        <v>2545</v>
      </c>
      <c r="F1257" s="126">
        <v>28.64</v>
      </c>
      <c r="G1257" s="126">
        <v>28.84</v>
      </c>
      <c r="H1257" s="126">
        <v>22.91</v>
      </c>
      <c r="I1257" s="126"/>
      <c r="J1257" s="317"/>
      <c r="K1257" s="323">
        <f>ROUND(SUMIF('VGT-Bewegungsdaten'!B:B,A1257,'VGT-Bewegungsdaten'!C:C),3)</f>
        <v>0</v>
      </c>
      <c r="L1257" s="324">
        <f>ROUND(SUMIF('VGT-Bewegungsdaten'!B:B,$A1257,'VGT-Bewegungsdaten'!D:D),2)</f>
        <v>0</v>
      </c>
      <c r="N1257" s="376" t="s">
        <v>4930</v>
      </c>
      <c r="O1257" s="376" t="s">
        <v>4940</v>
      </c>
      <c r="P1257" s="326">
        <f>ROUND(SUMIF('AV-Bewegungsdaten'!B:B,A1257,'AV-Bewegungsdaten'!C:C),3)</f>
        <v>0</v>
      </c>
      <c r="Q1257" s="324">
        <f>ROUND(SUMIF('AV-Bewegungsdaten'!B:B,$A1257,'AV-Bewegungsdaten'!D:D),2)</f>
        <v>0</v>
      </c>
      <c r="T1257" s="327"/>
      <c r="U1257" s="326">
        <f>ROUND(SUMIF('DV-Bewegungsdaten'!B:B,Kategorien!A1257,'DV-Bewegungsdaten'!D:D),3)</f>
        <v>0</v>
      </c>
      <c r="V1257" s="324">
        <f>ROUND(SUMIF('DV-Bewegungsdaten'!B:B,Kategorien!A1257,'DV-Bewegungsdaten'!E:E),3)</f>
        <v>0</v>
      </c>
      <c r="AD1257" s="390">
        <f t="shared" si="253"/>
        <v>23.901</v>
      </c>
      <c r="AE1257" s="390">
        <f t="shared" si="254"/>
        <v>24.558</v>
      </c>
      <c r="AF1257" s="390">
        <f t="shared" si="255"/>
        <v>25.777000000000001</v>
      </c>
      <c r="AG1257" s="390">
        <f t="shared" si="256"/>
        <v>25.143999999999998</v>
      </c>
      <c r="AH1257" s="390">
        <f t="shared" si="257"/>
        <v>25.056000000000001</v>
      </c>
      <c r="AI1257" s="390">
        <f t="shared" si="258"/>
        <v>25.588000000000001</v>
      </c>
      <c r="AJ1257" s="390">
        <f t="shared" si="259"/>
        <v>24.870999999999999</v>
      </c>
      <c r="AK1257" s="390">
        <f t="shared" si="260"/>
        <v>25.155000000000001</v>
      </c>
      <c r="AL1257" s="390">
        <f t="shared" si="261"/>
        <v>25.265000000000001</v>
      </c>
      <c r="AM1257" s="390">
        <f t="shared" si="262"/>
        <v>25.146000000000001</v>
      </c>
      <c r="AN1257" s="390">
        <f t="shared" si="263"/>
        <v>24.740000000000002</v>
      </c>
      <c r="AO1257" s="390">
        <f t="shared" si="264"/>
        <v>25.643000000000001</v>
      </c>
    </row>
    <row r="1258" spans="1:41" ht="15" customHeight="1" x14ac:dyDescent="0.25">
      <c r="A1258" s="127" t="s">
        <v>3511</v>
      </c>
      <c r="B1258" s="125" t="s">
        <v>2077</v>
      </c>
      <c r="C1258" s="125" t="s">
        <v>4002</v>
      </c>
      <c r="D1258" s="125" t="s">
        <v>3311</v>
      </c>
      <c r="E1258" s="125" t="s">
        <v>3289</v>
      </c>
      <c r="F1258" s="126">
        <v>28.61</v>
      </c>
      <c r="G1258" s="126">
        <v>28.81</v>
      </c>
      <c r="H1258" s="126">
        <v>22.89</v>
      </c>
      <c r="I1258" s="126"/>
      <c r="J1258" s="317"/>
      <c r="K1258" s="323">
        <f>ROUND(SUMIF('VGT-Bewegungsdaten'!B:B,A1258,'VGT-Bewegungsdaten'!C:C),3)</f>
        <v>0</v>
      </c>
      <c r="L1258" s="324">
        <f>ROUND(SUMIF('VGT-Bewegungsdaten'!B:B,$A1258,'VGT-Bewegungsdaten'!D:D),2)</f>
        <v>0</v>
      </c>
      <c r="N1258" s="376" t="s">
        <v>4930</v>
      </c>
      <c r="O1258" s="376" t="s">
        <v>4940</v>
      </c>
      <c r="P1258" s="326">
        <f>ROUND(SUMIF('AV-Bewegungsdaten'!B:B,A1258,'AV-Bewegungsdaten'!C:C),3)</f>
        <v>0</v>
      </c>
      <c r="Q1258" s="324">
        <f>ROUND(SUMIF('AV-Bewegungsdaten'!B:B,$A1258,'AV-Bewegungsdaten'!D:D),2)</f>
        <v>0</v>
      </c>
      <c r="T1258" s="327"/>
      <c r="U1258" s="326">
        <f>ROUND(SUMIF('DV-Bewegungsdaten'!B:B,Kategorien!A1258,'DV-Bewegungsdaten'!D:D),3)</f>
        <v>0</v>
      </c>
      <c r="V1258" s="324">
        <f>ROUND(SUMIF('DV-Bewegungsdaten'!B:B,Kategorien!A1258,'DV-Bewegungsdaten'!E:E),3)</f>
        <v>0</v>
      </c>
      <c r="AD1258" s="390">
        <f t="shared" si="253"/>
        <v>23.870999999999999</v>
      </c>
      <c r="AE1258" s="390">
        <f t="shared" si="254"/>
        <v>24.527999999999999</v>
      </c>
      <c r="AF1258" s="390">
        <f t="shared" si="255"/>
        <v>25.747</v>
      </c>
      <c r="AG1258" s="390">
        <f t="shared" si="256"/>
        <v>25.113999999999997</v>
      </c>
      <c r="AH1258" s="390">
        <f t="shared" si="257"/>
        <v>25.026</v>
      </c>
      <c r="AI1258" s="390">
        <f t="shared" si="258"/>
        <v>25.558</v>
      </c>
      <c r="AJ1258" s="390">
        <f t="shared" si="259"/>
        <v>24.840999999999998</v>
      </c>
      <c r="AK1258" s="390">
        <f t="shared" si="260"/>
        <v>25.125</v>
      </c>
      <c r="AL1258" s="390">
        <f t="shared" si="261"/>
        <v>25.234999999999999</v>
      </c>
      <c r="AM1258" s="390">
        <f t="shared" si="262"/>
        <v>25.116</v>
      </c>
      <c r="AN1258" s="390">
        <f t="shared" si="263"/>
        <v>24.71</v>
      </c>
      <c r="AO1258" s="390">
        <f t="shared" si="264"/>
        <v>25.613</v>
      </c>
    </row>
    <row r="1259" spans="1:41" ht="15" customHeight="1" x14ac:dyDescent="0.25">
      <c r="A1259" s="127" t="s">
        <v>4275</v>
      </c>
      <c r="B1259" s="125" t="s">
        <v>2077</v>
      </c>
      <c r="C1259" s="125" t="s">
        <v>4002</v>
      </c>
      <c r="D1259" s="125" t="s">
        <v>4073</v>
      </c>
      <c r="E1259" s="125" t="s">
        <v>4051</v>
      </c>
      <c r="F1259" s="126">
        <v>28.58</v>
      </c>
      <c r="G1259" s="126">
        <v>28.779999999999998</v>
      </c>
      <c r="H1259" s="126">
        <v>22.86</v>
      </c>
      <c r="I1259" s="126"/>
      <c r="J1259" s="317"/>
      <c r="K1259" s="323">
        <f>ROUND(SUMIF('VGT-Bewegungsdaten'!B:B,A1259,'VGT-Bewegungsdaten'!C:C),3)</f>
        <v>0</v>
      </c>
      <c r="L1259" s="324">
        <f>ROUND(SUMIF('VGT-Bewegungsdaten'!B:B,$A1259,'VGT-Bewegungsdaten'!D:D),2)</f>
        <v>0</v>
      </c>
      <c r="N1259" s="376" t="s">
        <v>4930</v>
      </c>
      <c r="O1259" s="376" t="s">
        <v>4940</v>
      </c>
      <c r="P1259" s="326">
        <f>ROUND(SUMIF('AV-Bewegungsdaten'!B:B,A1259,'AV-Bewegungsdaten'!C:C),3)</f>
        <v>0</v>
      </c>
      <c r="Q1259" s="324">
        <f>ROUND(SUMIF('AV-Bewegungsdaten'!B:B,$A1259,'AV-Bewegungsdaten'!D:D),2)</f>
        <v>0</v>
      </c>
      <c r="T1259" s="327"/>
      <c r="U1259" s="326">
        <f>ROUND(SUMIF('DV-Bewegungsdaten'!B:B,Kategorien!A1259,'DV-Bewegungsdaten'!D:D),3)</f>
        <v>0</v>
      </c>
      <c r="V1259" s="324">
        <f>ROUND(SUMIF('DV-Bewegungsdaten'!B:B,Kategorien!A1259,'DV-Bewegungsdaten'!E:E),3)</f>
        <v>0</v>
      </c>
      <c r="AD1259" s="390">
        <f t="shared" si="253"/>
        <v>23.840999999999998</v>
      </c>
      <c r="AE1259" s="390">
        <f t="shared" si="254"/>
        <v>24.497999999999998</v>
      </c>
      <c r="AF1259" s="390">
        <f t="shared" si="255"/>
        <v>25.716999999999999</v>
      </c>
      <c r="AG1259" s="390">
        <f t="shared" si="256"/>
        <v>25.083999999999996</v>
      </c>
      <c r="AH1259" s="390">
        <f t="shared" si="257"/>
        <v>24.995999999999999</v>
      </c>
      <c r="AI1259" s="390">
        <f t="shared" si="258"/>
        <v>25.527999999999999</v>
      </c>
      <c r="AJ1259" s="390">
        <f t="shared" si="259"/>
        <v>24.810999999999996</v>
      </c>
      <c r="AK1259" s="390">
        <f t="shared" si="260"/>
        <v>25.094999999999999</v>
      </c>
      <c r="AL1259" s="390">
        <f t="shared" si="261"/>
        <v>25.204999999999998</v>
      </c>
      <c r="AM1259" s="390">
        <f t="shared" si="262"/>
        <v>25.085999999999999</v>
      </c>
      <c r="AN1259" s="390">
        <f t="shared" si="263"/>
        <v>24.68</v>
      </c>
      <c r="AO1259" s="390">
        <f t="shared" si="264"/>
        <v>25.582999999999998</v>
      </c>
    </row>
    <row r="1260" spans="1:41" ht="15" customHeight="1" x14ac:dyDescent="0.25">
      <c r="A1260" s="127" t="s">
        <v>2510</v>
      </c>
      <c r="B1260" s="125" t="s">
        <v>2077</v>
      </c>
      <c r="C1260" s="125" t="s">
        <v>4002</v>
      </c>
      <c r="D1260" s="125" t="s">
        <v>2460</v>
      </c>
      <c r="E1260" s="125" t="s">
        <v>2452</v>
      </c>
      <c r="F1260" s="126">
        <v>13.67</v>
      </c>
      <c r="G1260" s="126">
        <v>13.87</v>
      </c>
      <c r="H1260" s="126">
        <v>10.94</v>
      </c>
      <c r="I1260" s="126"/>
      <c r="J1260" s="317"/>
      <c r="K1260" s="323">
        <f>ROUND(SUMIF('VGT-Bewegungsdaten'!B:B,A1260,'VGT-Bewegungsdaten'!C:C),3)</f>
        <v>0</v>
      </c>
      <c r="L1260" s="324">
        <f>ROUND(SUMIF('VGT-Bewegungsdaten'!B:B,$A1260,'VGT-Bewegungsdaten'!D:D),2)</f>
        <v>0</v>
      </c>
      <c r="N1260" s="376" t="s">
        <v>4930</v>
      </c>
      <c r="O1260" s="376" t="s">
        <v>4940</v>
      </c>
      <c r="P1260" s="326">
        <f>ROUND(SUMIF('AV-Bewegungsdaten'!B:B,A1260,'AV-Bewegungsdaten'!C:C),3)</f>
        <v>0</v>
      </c>
      <c r="Q1260" s="324">
        <f>ROUND(SUMIF('AV-Bewegungsdaten'!B:B,$A1260,'AV-Bewegungsdaten'!D:D),2)</f>
        <v>0</v>
      </c>
      <c r="T1260" s="327"/>
      <c r="U1260" s="326">
        <f>ROUND(SUMIF('DV-Bewegungsdaten'!B:B,Kategorien!A1260,'DV-Bewegungsdaten'!D:D),3)</f>
        <v>0</v>
      </c>
      <c r="V1260" s="324">
        <f>ROUND(SUMIF('DV-Bewegungsdaten'!B:B,Kategorien!A1260,'DV-Bewegungsdaten'!E:E),3)</f>
        <v>0</v>
      </c>
      <c r="AD1260" s="390">
        <f t="shared" si="253"/>
        <v>8.9309999999999992</v>
      </c>
      <c r="AE1260" s="390">
        <f t="shared" si="254"/>
        <v>9.5879999999999992</v>
      </c>
      <c r="AF1260" s="390">
        <f t="shared" si="255"/>
        <v>10.806999999999999</v>
      </c>
      <c r="AG1260" s="390">
        <f t="shared" si="256"/>
        <v>10.173999999999999</v>
      </c>
      <c r="AH1260" s="390">
        <f t="shared" si="257"/>
        <v>10.085999999999999</v>
      </c>
      <c r="AI1260" s="390">
        <f t="shared" si="258"/>
        <v>10.617999999999999</v>
      </c>
      <c r="AJ1260" s="390">
        <f t="shared" si="259"/>
        <v>9.9009999999999998</v>
      </c>
      <c r="AK1260" s="390">
        <f t="shared" si="260"/>
        <v>10.184999999999999</v>
      </c>
      <c r="AL1260" s="390">
        <f t="shared" si="261"/>
        <v>10.294999999999998</v>
      </c>
      <c r="AM1260" s="390">
        <f t="shared" si="262"/>
        <v>10.175999999999998</v>
      </c>
      <c r="AN1260" s="390">
        <f t="shared" si="263"/>
        <v>9.77</v>
      </c>
      <c r="AO1260" s="390">
        <f t="shared" si="264"/>
        <v>10.672999999999998</v>
      </c>
    </row>
    <row r="1261" spans="1:41" ht="15" customHeight="1" x14ac:dyDescent="0.25">
      <c r="A1261" s="127" t="s">
        <v>2511</v>
      </c>
      <c r="B1261" s="125" t="s">
        <v>2077</v>
      </c>
      <c r="C1261" s="125" t="s">
        <v>4002</v>
      </c>
      <c r="D1261" s="125" t="s">
        <v>66</v>
      </c>
      <c r="E1261" s="125" t="s">
        <v>2455</v>
      </c>
      <c r="F1261" s="126">
        <v>15.67</v>
      </c>
      <c r="G1261" s="126">
        <v>15.87</v>
      </c>
      <c r="H1261" s="126">
        <v>12.54</v>
      </c>
      <c r="I1261" s="126"/>
      <c r="J1261" s="317"/>
      <c r="K1261" s="323">
        <f>ROUND(SUMIF('VGT-Bewegungsdaten'!B:B,A1261,'VGT-Bewegungsdaten'!C:C),3)</f>
        <v>0</v>
      </c>
      <c r="L1261" s="324">
        <f>ROUND(SUMIF('VGT-Bewegungsdaten'!B:B,$A1261,'VGT-Bewegungsdaten'!D:D),2)</f>
        <v>0</v>
      </c>
      <c r="N1261" s="376" t="s">
        <v>4930</v>
      </c>
      <c r="O1261" s="376" t="s">
        <v>4940</v>
      </c>
      <c r="P1261" s="326">
        <f>ROUND(SUMIF('AV-Bewegungsdaten'!B:B,A1261,'AV-Bewegungsdaten'!C:C),3)</f>
        <v>0</v>
      </c>
      <c r="Q1261" s="324">
        <f>ROUND(SUMIF('AV-Bewegungsdaten'!B:B,$A1261,'AV-Bewegungsdaten'!D:D),2)</f>
        <v>0</v>
      </c>
      <c r="T1261" s="327"/>
      <c r="U1261" s="326">
        <f>ROUND(SUMIF('DV-Bewegungsdaten'!B:B,Kategorien!A1261,'DV-Bewegungsdaten'!D:D),3)</f>
        <v>0</v>
      </c>
      <c r="V1261" s="324">
        <f>ROUND(SUMIF('DV-Bewegungsdaten'!B:B,Kategorien!A1261,'DV-Bewegungsdaten'!E:E),3)</f>
        <v>0</v>
      </c>
      <c r="AD1261" s="390">
        <f t="shared" si="253"/>
        <v>10.930999999999999</v>
      </c>
      <c r="AE1261" s="390">
        <f t="shared" si="254"/>
        <v>11.587999999999999</v>
      </c>
      <c r="AF1261" s="390">
        <f t="shared" si="255"/>
        <v>12.806999999999999</v>
      </c>
      <c r="AG1261" s="390">
        <f t="shared" si="256"/>
        <v>12.173999999999999</v>
      </c>
      <c r="AH1261" s="390">
        <f t="shared" si="257"/>
        <v>12.085999999999999</v>
      </c>
      <c r="AI1261" s="390">
        <f t="shared" si="258"/>
        <v>12.617999999999999</v>
      </c>
      <c r="AJ1261" s="390">
        <f t="shared" si="259"/>
        <v>11.901</v>
      </c>
      <c r="AK1261" s="390">
        <f t="shared" si="260"/>
        <v>12.184999999999999</v>
      </c>
      <c r="AL1261" s="390">
        <f t="shared" si="261"/>
        <v>12.294999999999998</v>
      </c>
      <c r="AM1261" s="390">
        <f t="shared" si="262"/>
        <v>12.175999999999998</v>
      </c>
      <c r="AN1261" s="390">
        <f t="shared" si="263"/>
        <v>11.77</v>
      </c>
      <c r="AO1261" s="390">
        <f t="shared" si="264"/>
        <v>12.672999999999998</v>
      </c>
    </row>
    <row r="1262" spans="1:41" ht="15" customHeight="1" x14ac:dyDescent="0.25">
      <c r="A1262" s="127" t="s">
        <v>622</v>
      </c>
      <c r="B1262" s="125" t="s">
        <v>2077</v>
      </c>
      <c r="C1262" s="125" t="s">
        <v>4002</v>
      </c>
      <c r="D1262" s="125" t="s">
        <v>68</v>
      </c>
      <c r="E1262" s="125" t="s">
        <v>1538</v>
      </c>
      <c r="F1262" s="126">
        <v>16.670000000000002</v>
      </c>
      <c r="G1262" s="126">
        <v>16.87</v>
      </c>
      <c r="H1262" s="126">
        <v>13.34</v>
      </c>
      <c r="I1262" s="126"/>
      <c r="J1262" s="317"/>
      <c r="K1262" s="323">
        <f>ROUND(SUMIF('VGT-Bewegungsdaten'!B:B,A1262,'VGT-Bewegungsdaten'!C:C),3)</f>
        <v>0</v>
      </c>
      <c r="L1262" s="324">
        <f>ROUND(SUMIF('VGT-Bewegungsdaten'!B:B,$A1262,'VGT-Bewegungsdaten'!D:D),2)</f>
        <v>0</v>
      </c>
      <c r="N1262" s="376" t="s">
        <v>4930</v>
      </c>
      <c r="O1262" s="376" t="s">
        <v>4940</v>
      </c>
      <c r="P1262" s="326">
        <f>ROUND(SUMIF('AV-Bewegungsdaten'!B:B,A1262,'AV-Bewegungsdaten'!C:C),3)</f>
        <v>0</v>
      </c>
      <c r="Q1262" s="324">
        <f>ROUND(SUMIF('AV-Bewegungsdaten'!B:B,$A1262,'AV-Bewegungsdaten'!D:D),2)</f>
        <v>0</v>
      </c>
      <c r="T1262" s="327"/>
      <c r="U1262" s="326">
        <f>ROUND(SUMIF('DV-Bewegungsdaten'!B:B,Kategorien!A1262,'DV-Bewegungsdaten'!D:D),3)</f>
        <v>0</v>
      </c>
      <c r="V1262" s="324">
        <f>ROUND(SUMIF('DV-Bewegungsdaten'!B:B,Kategorien!A1262,'DV-Bewegungsdaten'!E:E),3)</f>
        <v>0</v>
      </c>
      <c r="AD1262" s="390">
        <f t="shared" si="253"/>
        <v>11.931000000000001</v>
      </c>
      <c r="AE1262" s="390">
        <f t="shared" si="254"/>
        <v>12.588000000000001</v>
      </c>
      <c r="AF1262" s="390">
        <f t="shared" si="255"/>
        <v>13.807</v>
      </c>
      <c r="AG1262" s="390">
        <f t="shared" si="256"/>
        <v>13.174000000000001</v>
      </c>
      <c r="AH1262" s="390">
        <f t="shared" si="257"/>
        <v>13.086000000000002</v>
      </c>
      <c r="AI1262" s="390">
        <f t="shared" si="258"/>
        <v>13.618000000000002</v>
      </c>
      <c r="AJ1262" s="390">
        <f t="shared" si="259"/>
        <v>12.901000000000002</v>
      </c>
      <c r="AK1262" s="390">
        <f t="shared" si="260"/>
        <v>13.185</v>
      </c>
      <c r="AL1262" s="390">
        <f t="shared" si="261"/>
        <v>13.295000000000002</v>
      </c>
      <c r="AM1262" s="390">
        <f t="shared" si="262"/>
        <v>13.176000000000002</v>
      </c>
      <c r="AN1262" s="390">
        <f t="shared" si="263"/>
        <v>12.770000000000001</v>
      </c>
      <c r="AO1262" s="390">
        <f t="shared" si="264"/>
        <v>13.673000000000002</v>
      </c>
    </row>
    <row r="1263" spans="1:41" ht="15" customHeight="1" x14ac:dyDescent="0.25">
      <c r="A1263" s="127" t="s">
        <v>623</v>
      </c>
      <c r="B1263" s="125" t="s">
        <v>2077</v>
      </c>
      <c r="C1263" s="125" t="s">
        <v>4002</v>
      </c>
      <c r="D1263" s="125" t="s">
        <v>70</v>
      </c>
      <c r="E1263" s="125" t="s">
        <v>1541</v>
      </c>
      <c r="F1263" s="126">
        <v>16.670000000000002</v>
      </c>
      <c r="G1263" s="126">
        <v>16.87</v>
      </c>
      <c r="H1263" s="126">
        <v>13.34</v>
      </c>
      <c r="I1263" s="126"/>
      <c r="J1263" s="317"/>
      <c r="K1263" s="323">
        <f>ROUND(SUMIF('VGT-Bewegungsdaten'!B:B,A1263,'VGT-Bewegungsdaten'!C:C),3)</f>
        <v>0</v>
      </c>
      <c r="L1263" s="324">
        <f>ROUND(SUMIF('VGT-Bewegungsdaten'!B:B,$A1263,'VGT-Bewegungsdaten'!D:D),2)</f>
        <v>0</v>
      </c>
      <c r="N1263" s="376" t="s">
        <v>4930</v>
      </c>
      <c r="O1263" s="376" t="s">
        <v>4940</v>
      </c>
      <c r="P1263" s="326">
        <f>ROUND(SUMIF('AV-Bewegungsdaten'!B:B,A1263,'AV-Bewegungsdaten'!C:C),3)</f>
        <v>0</v>
      </c>
      <c r="Q1263" s="324">
        <f>ROUND(SUMIF('AV-Bewegungsdaten'!B:B,$A1263,'AV-Bewegungsdaten'!D:D),2)</f>
        <v>0</v>
      </c>
      <c r="T1263" s="327"/>
      <c r="U1263" s="326">
        <f>ROUND(SUMIF('DV-Bewegungsdaten'!B:B,Kategorien!A1263,'DV-Bewegungsdaten'!D:D),3)</f>
        <v>0</v>
      </c>
      <c r="V1263" s="324">
        <f>ROUND(SUMIF('DV-Bewegungsdaten'!B:B,Kategorien!A1263,'DV-Bewegungsdaten'!E:E),3)</f>
        <v>0</v>
      </c>
      <c r="AD1263" s="390">
        <f t="shared" si="253"/>
        <v>11.931000000000001</v>
      </c>
      <c r="AE1263" s="390">
        <f t="shared" si="254"/>
        <v>12.588000000000001</v>
      </c>
      <c r="AF1263" s="390">
        <f t="shared" si="255"/>
        <v>13.807</v>
      </c>
      <c r="AG1263" s="390">
        <f t="shared" si="256"/>
        <v>13.174000000000001</v>
      </c>
      <c r="AH1263" s="390">
        <f t="shared" si="257"/>
        <v>13.086000000000002</v>
      </c>
      <c r="AI1263" s="390">
        <f t="shared" si="258"/>
        <v>13.618000000000002</v>
      </c>
      <c r="AJ1263" s="390">
        <f t="shared" si="259"/>
        <v>12.901000000000002</v>
      </c>
      <c r="AK1263" s="390">
        <f t="shared" si="260"/>
        <v>13.185</v>
      </c>
      <c r="AL1263" s="390">
        <f t="shared" si="261"/>
        <v>13.295000000000002</v>
      </c>
      <c r="AM1263" s="390">
        <f t="shared" si="262"/>
        <v>13.176000000000002</v>
      </c>
      <c r="AN1263" s="390">
        <f t="shared" si="263"/>
        <v>12.770000000000001</v>
      </c>
      <c r="AO1263" s="390">
        <f t="shared" si="264"/>
        <v>13.673000000000002</v>
      </c>
    </row>
    <row r="1264" spans="1:41" ht="15" customHeight="1" x14ac:dyDescent="0.25">
      <c r="A1264" s="127" t="s">
        <v>2768</v>
      </c>
      <c r="B1264" s="125" t="s">
        <v>2077</v>
      </c>
      <c r="C1264" s="125" t="s">
        <v>4002</v>
      </c>
      <c r="D1264" s="125" t="s">
        <v>2678</v>
      </c>
      <c r="E1264" s="125" t="s">
        <v>2545</v>
      </c>
      <c r="F1264" s="126">
        <v>16.64</v>
      </c>
      <c r="G1264" s="126">
        <v>16.84</v>
      </c>
      <c r="H1264" s="126">
        <v>13.31</v>
      </c>
      <c r="I1264" s="126"/>
      <c r="J1264" s="317"/>
      <c r="K1264" s="323">
        <f>ROUND(SUMIF('VGT-Bewegungsdaten'!B:B,A1264,'VGT-Bewegungsdaten'!C:C),3)</f>
        <v>0</v>
      </c>
      <c r="L1264" s="324">
        <f>ROUND(SUMIF('VGT-Bewegungsdaten'!B:B,$A1264,'VGT-Bewegungsdaten'!D:D),2)</f>
        <v>0</v>
      </c>
      <c r="N1264" s="376" t="s">
        <v>4930</v>
      </c>
      <c r="O1264" s="376" t="s">
        <v>4940</v>
      </c>
      <c r="P1264" s="326">
        <f>ROUND(SUMIF('AV-Bewegungsdaten'!B:B,A1264,'AV-Bewegungsdaten'!C:C),3)</f>
        <v>0</v>
      </c>
      <c r="Q1264" s="324">
        <f>ROUND(SUMIF('AV-Bewegungsdaten'!B:B,$A1264,'AV-Bewegungsdaten'!D:D),2)</f>
        <v>0</v>
      </c>
      <c r="T1264" s="327"/>
      <c r="U1264" s="326">
        <f>ROUND(SUMIF('DV-Bewegungsdaten'!B:B,Kategorien!A1264,'DV-Bewegungsdaten'!D:D),3)</f>
        <v>0</v>
      </c>
      <c r="V1264" s="324">
        <f>ROUND(SUMIF('DV-Bewegungsdaten'!B:B,Kategorien!A1264,'DV-Bewegungsdaten'!E:E),3)</f>
        <v>0</v>
      </c>
      <c r="AD1264" s="390">
        <f t="shared" si="253"/>
        <v>11.901</v>
      </c>
      <c r="AE1264" s="390">
        <f t="shared" si="254"/>
        <v>12.558</v>
      </c>
      <c r="AF1264" s="390">
        <f t="shared" si="255"/>
        <v>13.776999999999999</v>
      </c>
      <c r="AG1264" s="390">
        <f t="shared" si="256"/>
        <v>13.144</v>
      </c>
      <c r="AH1264" s="390">
        <f t="shared" si="257"/>
        <v>13.056000000000001</v>
      </c>
      <c r="AI1264" s="390">
        <f t="shared" si="258"/>
        <v>13.588000000000001</v>
      </c>
      <c r="AJ1264" s="390">
        <f t="shared" si="259"/>
        <v>12.871</v>
      </c>
      <c r="AK1264" s="390">
        <f t="shared" si="260"/>
        <v>13.154999999999999</v>
      </c>
      <c r="AL1264" s="390">
        <f t="shared" si="261"/>
        <v>13.265000000000001</v>
      </c>
      <c r="AM1264" s="390">
        <f t="shared" si="262"/>
        <v>13.146000000000001</v>
      </c>
      <c r="AN1264" s="390">
        <f t="shared" si="263"/>
        <v>12.74</v>
      </c>
      <c r="AO1264" s="390">
        <f t="shared" si="264"/>
        <v>13.643000000000001</v>
      </c>
    </row>
    <row r="1265" spans="1:41" ht="15" customHeight="1" x14ac:dyDescent="0.25">
      <c r="A1265" s="127" t="s">
        <v>3512</v>
      </c>
      <c r="B1265" s="125" t="s">
        <v>2077</v>
      </c>
      <c r="C1265" s="125" t="s">
        <v>4002</v>
      </c>
      <c r="D1265" s="125" t="s">
        <v>3422</v>
      </c>
      <c r="E1265" s="125" t="s">
        <v>3289</v>
      </c>
      <c r="F1265" s="126">
        <v>16.61</v>
      </c>
      <c r="G1265" s="126">
        <v>16.809999999999999</v>
      </c>
      <c r="H1265" s="126">
        <v>13.29</v>
      </c>
      <c r="I1265" s="126"/>
      <c r="J1265" s="317"/>
      <c r="K1265" s="323">
        <f>ROUND(SUMIF('VGT-Bewegungsdaten'!B:B,A1265,'VGT-Bewegungsdaten'!C:C),3)</f>
        <v>0</v>
      </c>
      <c r="L1265" s="324">
        <f>ROUND(SUMIF('VGT-Bewegungsdaten'!B:B,$A1265,'VGT-Bewegungsdaten'!D:D),2)</f>
        <v>0</v>
      </c>
      <c r="N1265" s="376" t="s">
        <v>4930</v>
      </c>
      <c r="O1265" s="376" t="s">
        <v>4940</v>
      </c>
      <c r="P1265" s="326">
        <f>ROUND(SUMIF('AV-Bewegungsdaten'!B:B,A1265,'AV-Bewegungsdaten'!C:C),3)</f>
        <v>0</v>
      </c>
      <c r="Q1265" s="324">
        <f>ROUND(SUMIF('AV-Bewegungsdaten'!B:B,$A1265,'AV-Bewegungsdaten'!D:D),2)</f>
        <v>0</v>
      </c>
      <c r="T1265" s="327"/>
      <c r="U1265" s="326">
        <f>ROUND(SUMIF('DV-Bewegungsdaten'!B:B,Kategorien!A1265,'DV-Bewegungsdaten'!D:D),3)</f>
        <v>0</v>
      </c>
      <c r="V1265" s="324">
        <f>ROUND(SUMIF('DV-Bewegungsdaten'!B:B,Kategorien!A1265,'DV-Bewegungsdaten'!E:E),3)</f>
        <v>0</v>
      </c>
      <c r="AD1265" s="390">
        <f t="shared" si="253"/>
        <v>11.870999999999999</v>
      </c>
      <c r="AE1265" s="390">
        <f t="shared" si="254"/>
        <v>12.527999999999999</v>
      </c>
      <c r="AF1265" s="390">
        <f t="shared" si="255"/>
        <v>13.746999999999998</v>
      </c>
      <c r="AG1265" s="390">
        <f t="shared" si="256"/>
        <v>13.113999999999999</v>
      </c>
      <c r="AH1265" s="390">
        <f t="shared" si="257"/>
        <v>13.026</v>
      </c>
      <c r="AI1265" s="390">
        <f t="shared" si="258"/>
        <v>13.558</v>
      </c>
      <c r="AJ1265" s="390">
        <f t="shared" si="259"/>
        <v>12.840999999999999</v>
      </c>
      <c r="AK1265" s="390">
        <f t="shared" si="260"/>
        <v>13.124999999999998</v>
      </c>
      <c r="AL1265" s="390">
        <f t="shared" si="261"/>
        <v>13.234999999999999</v>
      </c>
      <c r="AM1265" s="390">
        <f t="shared" si="262"/>
        <v>13.116</v>
      </c>
      <c r="AN1265" s="390">
        <f t="shared" si="263"/>
        <v>12.709999999999999</v>
      </c>
      <c r="AO1265" s="390">
        <f t="shared" si="264"/>
        <v>13.613</v>
      </c>
    </row>
    <row r="1266" spans="1:41" ht="15" customHeight="1" x14ac:dyDescent="0.25">
      <c r="A1266" s="127" t="s">
        <v>4276</v>
      </c>
      <c r="B1266" s="125" t="s">
        <v>2077</v>
      </c>
      <c r="C1266" s="125" t="s">
        <v>4002</v>
      </c>
      <c r="D1266" s="125" t="s">
        <v>4185</v>
      </c>
      <c r="E1266" s="125" t="s">
        <v>4051</v>
      </c>
      <c r="F1266" s="126">
        <v>16.579999999999998</v>
      </c>
      <c r="G1266" s="126">
        <v>16.779999999999998</v>
      </c>
      <c r="H1266" s="126">
        <v>13.26</v>
      </c>
      <c r="I1266" s="126"/>
      <c r="J1266" s="317"/>
      <c r="K1266" s="323">
        <f>ROUND(SUMIF('VGT-Bewegungsdaten'!B:B,A1266,'VGT-Bewegungsdaten'!C:C),3)</f>
        <v>0</v>
      </c>
      <c r="L1266" s="324">
        <f>ROUND(SUMIF('VGT-Bewegungsdaten'!B:B,$A1266,'VGT-Bewegungsdaten'!D:D),2)</f>
        <v>0</v>
      </c>
      <c r="N1266" s="376" t="s">
        <v>4930</v>
      </c>
      <c r="O1266" s="376" t="s">
        <v>4940</v>
      </c>
      <c r="P1266" s="326">
        <f>ROUND(SUMIF('AV-Bewegungsdaten'!B:B,A1266,'AV-Bewegungsdaten'!C:C),3)</f>
        <v>0</v>
      </c>
      <c r="Q1266" s="324">
        <f>ROUND(SUMIF('AV-Bewegungsdaten'!B:B,$A1266,'AV-Bewegungsdaten'!D:D),2)</f>
        <v>0</v>
      </c>
      <c r="T1266" s="327"/>
      <c r="U1266" s="326">
        <f>ROUND(SUMIF('DV-Bewegungsdaten'!B:B,Kategorien!A1266,'DV-Bewegungsdaten'!D:D),3)</f>
        <v>0</v>
      </c>
      <c r="V1266" s="324">
        <f>ROUND(SUMIF('DV-Bewegungsdaten'!B:B,Kategorien!A1266,'DV-Bewegungsdaten'!E:E),3)</f>
        <v>0</v>
      </c>
      <c r="AD1266" s="390">
        <f t="shared" si="253"/>
        <v>11.840999999999998</v>
      </c>
      <c r="AE1266" s="390">
        <f t="shared" si="254"/>
        <v>12.497999999999998</v>
      </c>
      <c r="AF1266" s="390">
        <f t="shared" si="255"/>
        <v>13.716999999999997</v>
      </c>
      <c r="AG1266" s="390">
        <f t="shared" si="256"/>
        <v>13.083999999999998</v>
      </c>
      <c r="AH1266" s="390">
        <f t="shared" si="257"/>
        <v>12.995999999999999</v>
      </c>
      <c r="AI1266" s="390">
        <f t="shared" si="258"/>
        <v>13.527999999999999</v>
      </c>
      <c r="AJ1266" s="390">
        <f t="shared" si="259"/>
        <v>12.810999999999998</v>
      </c>
      <c r="AK1266" s="390">
        <f t="shared" si="260"/>
        <v>13.094999999999997</v>
      </c>
      <c r="AL1266" s="390">
        <f t="shared" si="261"/>
        <v>13.204999999999998</v>
      </c>
      <c r="AM1266" s="390">
        <f t="shared" si="262"/>
        <v>13.085999999999999</v>
      </c>
      <c r="AN1266" s="390">
        <f t="shared" si="263"/>
        <v>12.679999999999998</v>
      </c>
      <c r="AO1266" s="390">
        <f t="shared" si="264"/>
        <v>13.582999999999998</v>
      </c>
    </row>
    <row r="1267" spans="1:41" ht="15" customHeight="1" x14ac:dyDescent="0.25">
      <c r="A1267" s="127" t="s">
        <v>624</v>
      </c>
      <c r="B1267" s="125" t="s">
        <v>2077</v>
      </c>
      <c r="C1267" s="125" t="s">
        <v>4002</v>
      </c>
      <c r="D1267" s="125" t="s">
        <v>1879</v>
      </c>
      <c r="E1267" s="125" t="s">
        <v>2452</v>
      </c>
      <c r="F1267" s="126">
        <v>14.67</v>
      </c>
      <c r="G1267" s="126">
        <v>14.87</v>
      </c>
      <c r="H1267" s="126">
        <v>11.74</v>
      </c>
      <c r="I1267" s="126"/>
      <c r="J1267" s="317"/>
      <c r="K1267" s="323">
        <f>ROUND(SUMIF('VGT-Bewegungsdaten'!B:B,A1267,'VGT-Bewegungsdaten'!C:C),3)</f>
        <v>0</v>
      </c>
      <c r="L1267" s="324">
        <f>ROUND(SUMIF('VGT-Bewegungsdaten'!B:B,$A1267,'VGT-Bewegungsdaten'!D:D),2)</f>
        <v>0</v>
      </c>
      <c r="N1267" s="376" t="s">
        <v>4930</v>
      </c>
      <c r="O1267" s="376" t="s">
        <v>4940</v>
      </c>
      <c r="P1267" s="326">
        <f>ROUND(SUMIF('AV-Bewegungsdaten'!B:B,A1267,'AV-Bewegungsdaten'!C:C),3)</f>
        <v>0</v>
      </c>
      <c r="Q1267" s="324">
        <f>ROUND(SUMIF('AV-Bewegungsdaten'!B:B,$A1267,'AV-Bewegungsdaten'!D:D),2)</f>
        <v>0</v>
      </c>
      <c r="T1267" s="327"/>
      <c r="U1267" s="326">
        <f>ROUND(SUMIF('DV-Bewegungsdaten'!B:B,Kategorien!A1267,'DV-Bewegungsdaten'!D:D),3)</f>
        <v>0</v>
      </c>
      <c r="V1267" s="324">
        <f>ROUND(SUMIF('DV-Bewegungsdaten'!B:B,Kategorien!A1267,'DV-Bewegungsdaten'!E:E),3)</f>
        <v>0</v>
      </c>
      <c r="AD1267" s="390">
        <f t="shared" si="253"/>
        <v>9.9309999999999992</v>
      </c>
      <c r="AE1267" s="390">
        <f t="shared" si="254"/>
        <v>10.587999999999999</v>
      </c>
      <c r="AF1267" s="390">
        <f t="shared" si="255"/>
        <v>11.806999999999999</v>
      </c>
      <c r="AG1267" s="390">
        <f t="shared" si="256"/>
        <v>11.173999999999999</v>
      </c>
      <c r="AH1267" s="390">
        <f t="shared" si="257"/>
        <v>11.085999999999999</v>
      </c>
      <c r="AI1267" s="390">
        <f t="shared" si="258"/>
        <v>11.617999999999999</v>
      </c>
      <c r="AJ1267" s="390">
        <f t="shared" si="259"/>
        <v>10.901</v>
      </c>
      <c r="AK1267" s="390">
        <f t="shared" si="260"/>
        <v>11.184999999999999</v>
      </c>
      <c r="AL1267" s="390">
        <f t="shared" si="261"/>
        <v>11.294999999999998</v>
      </c>
      <c r="AM1267" s="390">
        <f t="shared" si="262"/>
        <v>11.175999999999998</v>
      </c>
      <c r="AN1267" s="390">
        <f t="shared" si="263"/>
        <v>10.77</v>
      </c>
      <c r="AO1267" s="390">
        <f t="shared" si="264"/>
        <v>11.672999999999998</v>
      </c>
    </row>
    <row r="1268" spans="1:41" ht="15" customHeight="1" x14ac:dyDescent="0.25">
      <c r="A1268" s="127" t="s">
        <v>625</v>
      </c>
      <c r="B1268" s="125" t="s">
        <v>2077</v>
      </c>
      <c r="C1268" s="125" t="s">
        <v>4002</v>
      </c>
      <c r="D1268" s="125" t="s">
        <v>1881</v>
      </c>
      <c r="E1268" s="125" t="s">
        <v>2455</v>
      </c>
      <c r="F1268" s="126">
        <v>16.670000000000002</v>
      </c>
      <c r="G1268" s="126">
        <v>16.87</v>
      </c>
      <c r="H1268" s="126">
        <v>13.34</v>
      </c>
      <c r="I1268" s="126"/>
      <c r="J1268" s="317"/>
      <c r="K1268" s="323">
        <f>ROUND(SUMIF('VGT-Bewegungsdaten'!B:B,A1268,'VGT-Bewegungsdaten'!C:C),3)</f>
        <v>0</v>
      </c>
      <c r="L1268" s="324">
        <f>ROUND(SUMIF('VGT-Bewegungsdaten'!B:B,$A1268,'VGT-Bewegungsdaten'!D:D),2)</f>
        <v>0</v>
      </c>
      <c r="N1268" s="376" t="s">
        <v>4930</v>
      </c>
      <c r="O1268" s="376" t="s">
        <v>4940</v>
      </c>
      <c r="P1268" s="326">
        <f>ROUND(SUMIF('AV-Bewegungsdaten'!B:B,A1268,'AV-Bewegungsdaten'!C:C),3)</f>
        <v>0</v>
      </c>
      <c r="Q1268" s="324">
        <f>ROUND(SUMIF('AV-Bewegungsdaten'!B:B,$A1268,'AV-Bewegungsdaten'!D:D),2)</f>
        <v>0</v>
      </c>
      <c r="T1268" s="327"/>
      <c r="U1268" s="326">
        <f>ROUND(SUMIF('DV-Bewegungsdaten'!B:B,Kategorien!A1268,'DV-Bewegungsdaten'!D:D),3)</f>
        <v>0</v>
      </c>
      <c r="V1268" s="324">
        <f>ROUND(SUMIF('DV-Bewegungsdaten'!B:B,Kategorien!A1268,'DV-Bewegungsdaten'!E:E),3)</f>
        <v>0</v>
      </c>
      <c r="AD1268" s="390">
        <f t="shared" si="253"/>
        <v>11.931000000000001</v>
      </c>
      <c r="AE1268" s="390">
        <f t="shared" si="254"/>
        <v>12.588000000000001</v>
      </c>
      <c r="AF1268" s="390">
        <f t="shared" si="255"/>
        <v>13.807</v>
      </c>
      <c r="AG1268" s="390">
        <f t="shared" si="256"/>
        <v>13.174000000000001</v>
      </c>
      <c r="AH1268" s="390">
        <f t="shared" si="257"/>
        <v>13.086000000000002</v>
      </c>
      <c r="AI1268" s="390">
        <f t="shared" si="258"/>
        <v>13.618000000000002</v>
      </c>
      <c r="AJ1268" s="390">
        <f t="shared" si="259"/>
        <v>12.901000000000002</v>
      </c>
      <c r="AK1268" s="390">
        <f t="shared" si="260"/>
        <v>13.185</v>
      </c>
      <c r="AL1268" s="390">
        <f t="shared" si="261"/>
        <v>13.295000000000002</v>
      </c>
      <c r="AM1268" s="390">
        <f t="shared" si="262"/>
        <v>13.176000000000002</v>
      </c>
      <c r="AN1268" s="390">
        <f t="shared" si="263"/>
        <v>12.770000000000001</v>
      </c>
      <c r="AO1268" s="390">
        <f t="shared" si="264"/>
        <v>13.673000000000002</v>
      </c>
    </row>
    <row r="1269" spans="1:41" ht="15" customHeight="1" x14ac:dyDescent="0.25">
      <c r="A1269" s="127" t="s">
        <v>626</v>
      </c>
      <c r="B1269" s="125" t="s">
        <v>2077</v>
      </c>
      <c r="C1269" s="125" t="s">
        <v>4002</v>
      </c>
      <c r="D1269" s="125" t="s">
        <v>1883</v>
      </c>
      <c r="E1269" s="125" t="s">
        <v>1538</v>
      </c>
      <c r="F1269" s="126">
        <v>17.670000000000002</v>
      </c>
      <c r="G1269" s="126">
        <v>17.87</v>
      </c>
      <c r="H1269" s="126">
        <v>14.14</v>
      </c>
      <c r="I1269" s="126"/>
      <c r="J1269" s="317"/>
      <c r="K1269" s="323">
        <f>ROUND(SUMIF('VGT-Bewegungsdaten'!B:B,A1269,'VGT-Bewegungsdaten'!C:C),3)</f>
        <v>0</v>
      </c>
      <c r="L1269" s="324">
        <f>ROUND(SUMIF('VGT-Bewegungsdaten'!B:B,$A1269,'VGT-Bewegungsdaten'!D:D),2)</f>
        <v>0</v>
      </c>
      <c r="N1269" s="376" t="s">
        <v>4930</v>
      </c>
      <c r="O1269" s="376" t="s">
        <v>4940</v>
      </c>
      <c r="P1269" s="326">
        <f>ROUND(SUMIF('AV-Bewegungsdaten'!B:B,A1269,'AV-Bewegungsdaten'!C:C),3)</f>
        <v>0</v>
      </c>
      <c r="Q1269" s="324">
        <f>ROUND(SUMIF('AV-Bewegungsdaten'!B:B,$A1269,'AV-Bewegungsdaten'!D:D),2)</f>
        <v>0</v>
      </c>
      <c r="T1269" s="327"/>
      <c r="U1269" s="326">
        <f>ROUND(SUMIF('DV-Bewegungsdaten'!B:B,Kategorien!A1269,'DV-Bewegungsdaten'!D:D),3)</f>
        <v>0</v>
      </c>
      <c r="V1269" s="324">
        <f>ROUND(SUMIF('DV-Bewegungsdaten'!B:B,Kategorien!A1269,'DV-Bewegungsdaten'!E:E),3)</f>
        <v>0</v>
      </c>
      <c r="AD1269" s="390">
        <f t="shared" si="253"/>
        <v>12.931000000000001</v>
      </c>
      <c r="AE1269" s="390">
        <f t="shared" si="254"/>
        <v>13.588000000000001</v>
      </c>
      <c r="AF1269" s="390">
        <f t="shared" si="255"/>
        <v>14.807</v>
      </c>
      <c r="AG1269" s="390">
        <f t="shared" si="256"/>
        <v>14.174000000000001</v>
      </c>
      <c r="AH1269" s="390">
        <f t="shared" si="257"/>
        <v>14.086000000000002</v>
      </c>
      <c r="AI1269" s="390">
        <f t="shared" si="258"/>
        <v>14.618000000000002</v>
      </c>
      <c r="AJ1269" s="390">
        <f t="shared" si="259"/>
        <v>13.901000000000002</v>
      </c>
      <c r="AK1269" s="390">
        <f t="shared" si="260"/>
        <v>14.185</v>
      </c>
      <c r="AL1269" s="390">
        <f t="shared" si="261"/>
        <v>14.295000000000002</v>
      </c>
      <c r="AM1269" s="390">
        <f t="shared" si="262"/>
        <v>14.176000000000002</v>
      </c>
      <c r="AN1269" s="390">
        <f t="shared" si="263"/>
        <v>13.770000000000001</v>
      </c>
      <c r="AO1269" s="390">
        <f t="shared" si="264"/>
        <v>14.673000000000002</v>
      </c>
    </row>
    <row r="1270" spans="1:41" ht="15" customHeight="1" x14ac:dyDescent="0.25">
      <c r="A1270" s="127" t="s">
        <v>627</v>
      </c>
      <c r="B1270" s="125" t="s">
        <v>2077</v>
      </c>
      <c r="C1270" s="125" t="s">
        <v>4002</v>
      </c>
      <c r="D1270" s="125" t="s">
        <v>1885</v>
      </c>
      <c r="E1270" s="125" t="s">
        <v>1541</v>
      </c>
      <c r="F1270" s="126">
        <v>17.670000000000002</v>
      </c>
      <c r="G1270" s="126">
        <v>17.87</v>
      </c>
      <c r="H1270" s="126">
        <v>14.14</v>
      </c>
      <c r="I1270" s="126"/>
      <c r="J1270" s="317"/>
      <c r="K1270" s="323">
        <f>ROUND(SUMIF('VGT-Bewegungsdaten'!B:B,A1270,'VGT-Bewegungsdaten'!C:C),3)</f>
        <v>0</v>
      </c>
      <c r="L1270" s="324">
        <f>ROUND(SUMIF('VGT-Bewegungsdaten'!B:B,$A1270,'VGT-Bewegungsdaten'!D:D),2)</f>
        <v>0</v>
      </c>
      <c r="N1270" s="376" t="s">
        <v>4930</v>
      </c>
      <c r="O1270" s="376" t="s">
        <v>4940</v>
      </c>
      <c r="P1270" s="326">
        <f>ROUND(SUMIF('AV-Bewegungsdaten'!B:B,A1270,'AV-Bewegungsdaten'!C:C),3)</f>
        <v>0</v>
      </c>
      <c r="Q1270" s="324">
        <f>ROUND(SUMIF('AV-Bewegungsdaten'!B:B,$A1270,'AV-Bewegungsdaten'!D:D),2)</f>
        <v>0</v>
      </c>
      <c r="T1270" s="327"/>
      <c r="U1270" s="326">
        <f>ROUND(SUMIF('DV-Bewegungsdaten'!B:B,Kategorien!A1270,'DV-Bewegungsdaten'!D:D),3)</f>
        <v>0</v>
      </c>
      <c r="V1270" s="324">
        <f>ROUND(SUMIF('DV-Bewegungsdaten'!B:B,Kategorien!A1270,'DV-Bewegungsdaten'!E:E),3)</f>
        <v>0</v>
      </c>
      <c r="AD1270" s="390">
        <f t="shared" si="253"/>
        <v>12.931000000000001</v>
      </c>
      <c r="AE1270" s="390">
        <f t="shared" si="254"/>
        <v>13.588000000000001</v>
      </c>
      <c r="AF1270" s="390">
        <f t="shared" si="255"/>
        <v>14.807</v>
      </c>
      <c r="AG1270" s="390">
        <f t="shared" si="256"/>
        <v>14.174000000000001</v>
      </c>
      <c r="AH1270" s="390">
        <f t="shared" si="257"/>
        <v>14.086000000000002</v>
      </c>
      <c r="AI1270" s="390">
        <f t="shared" si="258"/>
        <v>14.618000000000002</v>
      </c>
      <c r="AJ1270" s="390">
        <f t="shared" si="259"/>
        <v>13.901000000000002</v>
      </c>
      <c r="AK1270" s="390">
        <f t="shared" si="260"/>
        <v>14.185</v>
      </c>
      <c r="AL1270" s="390">
        <f t="shared" si="261"/>
        <v>14.295000000000002</v>
      </c>
      <c r="AM1270" s="390">
        <f t="shared" si="262"/>
        <v>14.176000000000002</v>
      </c>
      <c r="AN1270" s="390">
        <f t="shared" si="263"/>
        <v>13.770000000000001</v>
      </c>
      <c r="AO1270" s="390">
        <f t="shared" si="264"/>
        <v>14.673000000000002</v>
      </c>
    </row>
    <row r="1271" spans="1:41" ht="15" customHeight="1" x14ac:dyDescent="0.25">
      <c r="A1271" s="127" t="s">
        <v>2769</v>
      </c>
      <c r="B1271" s="125" t="s">
        <v>2077</v>
      </c>
      <c r="C1271" s="125" t="s">
        <v>4002</v>
      </c>
      <c r="D1271" s="125" t="s">
        <v>2680</v>
      </c>
      <c r="E1271" s="125" t="s">
        <v>2545</v>
      </c>
      <c r="F1271" s="126">
        <v>17.64</v>
      </c>
      <c r="G1271" s="126">
        <v>17.84</v>
      </c>
      <c r="H1271" s="126">
        <v>14.11</v>
      </c>
      <c r="I1271" s="126"/>
      <c r="J1271" s="317"/>
      <c r="K1271" s="323">
        <f>ROUND(SUMIF('VGT-Bewegungsdaten'!B:B,A1271,'VGT-Bewegungsdaten'!C:C),3)</f>
        <v>0</v>
      </c>
      <c r="L1271" s="324">
        <f>ROUND(SUMIF('VGT-Bewegungsdaten'!B:B,$A1271,'VGT-Bewegungsdaten'!D:D),2)</f>
        <v>0</v>
      </c>
      <c r="N1271" s="376" t="s">
        <v>4930</v>
      </c>
      <c r="O1271" s="376" t="s">
        <v>4940</v>
      </c>
      <c r="P1271" s="326">
        <f>ROUND(SUMIF('AV-Bewegungsdaten'!B:B,A1271,'AV-Bewegungsdaten'!C:C),3)</f>
        <v>0</v>
      </c>
      <c r="Q1271" s="324">
        <f>ROUND(SUMIF('AV-Bewegungsdaten'!B:B,$A1271,'AV-Bewegungsdaten'!D:D),2)</f>
        <v>0</v>
      </c>
      <c r="T1271" s="327"/>
      <c r="U1271" s="326">
        <f>ROUND(SUMIF('DV-Bewegungsdaten'!B:B,Kategorien!A1271,'DV-Bewegungsdaten'!D:D),3)</f>
        <v>0</v>
      </c>
      <c r="V1271" s="324">
        <f>ROUND(SUMIF('DV-Bewegungsdaten'!B:B,Kategorien!A1271,'DV-Bewegungsdaten'!E:E),3)</f>
        <v>0</v>
      </c>
      <c r="AD1271" s="390">
        <f t="shared" si="253"/>
        <v>12.901</v>
      </c>
      <c r="AE1271" s="390">
        <f t="shared" si="254"/>
        <v>13.558</v>
      </c>
      <c r="AF1271" s="390">
        <f t="shared" si="255"/>
        <v>14.776999999999999</v>
      </c>
      <c r="AG1271" s="390">
        <f t="shared" si="256"/>
        <v>14.144</v>
      </c>
      <c r="AH1271" s="390">
        <f t="shared" si="257"/>
        <v>14.056000000000001</v>
      </c>
      <c r="AI1271" s="390">
        <f t="shared" si="258"/>
        <v>14.588000000000001</v>
      </c>
      <c r="AJ1271" s="390">
        <f t="shared" si="259"/>
        <v>13.871</v>
      </c>
      <c r="AK1271" s="390">
        <f t="shared" si="260"/>
        <v>14.154999999999999</v>
      </c>
      <c r="AL1271" s="390">
        <f t="shared" si="261"/>
        <v>14.265000000000001</v>
      </c>
      <c r="AM1271" s="390">
        <f t="shared" si="262"/>
        <v>14.146000000000001</v>
      </c>
      <c r="AN1271" s="390">
        <f t="shared" si="263"/>
        <v>13.74</v>
      </c>
      <c r="AO1271" s="390">
        <f t="shared" si="264"/>
        <v>14.643000000000001</v>
      </c>
    </row>
    <row r="1272" spans="1:41" ht="15" customHeight="1" x14ac:dyDescent="0.25">
      <c r="A1272" s="127" t="s">
        <v>3513</v>
      </c>
      <c r="B1272" s="125" t="s">
        <v>2077</v>
      </c>
      <c r="C1272" s="125" t="s">
        <v>4002</v>
      </c>
      <c r="D1272" s="125" t="s">
        <v>3424</v>
      </c>
      <c r="E1272" s="125" t="s">
        <v>3289</v>
      </c>
      <c r="F1272" s="126">
        <v>17.61</v>
      </c>
      <c r="G1272" s="126">
        <v>17.809999999999999</v>
      </c>
      <c r="H1272" s="126">
        <v>14.09</v>
      </c>
      <c r="I1272" s="126"/>
      <c r="J1272" s="317"/>
      <c r="K1272" s="323">
        <f>ROUND(SUMIF('VGT-Bewegungsdaten'!B:B,A1272,'VGT-Bewegungsdaten'!C:C),3)</f>
        <v>0</v>
      </c>
      <c r="L1272" s="324">
        <f>ROUND(SUMIF('VGT-Bewegungsdaten'!B:B,$A1272,'VGT-Bewegungsdaten'!D:D),2)</f>
        <v>0</v>
      </c>
      <c r="N1272" s="376" t="s">
        <v>4930</v>
      </c>
      <c r="O1272" s="376" t="s">
        <v>4940</v>
      </c>
      <c r="P1272" s="326">
        <f>ROUND(SUMIF('AV-Bewegungsdaten'!B:B,A1272,'AV-Bewegungsdaten'!C:C),3)</f>
        <v>0</v>
      </c>
      <c r="Q1272" s="324">
        <f>ROUND(SUMIF('AV-Bewegungsdaten'!B:B,$A1272,'AV-Bewegungsdaten'!D:D),2)</f>
        <v>0</v>
      </c>
      <c r="T1272" s="327"/>
      <c r="U1272" s="326">
        <f>ROUND(SUMIF('DV-Bewegungsdaten'!B:B,Kategorien!A1272,'DV-Bewegungsdaten'!D:D),3)</f>
        <v>0</v>
      </c>
      <c r="V1272" s="324">
        <f>ROUND(SUMIF('DV-Bewegungsdaten'!B:B,Kategorien!A1272,'DV-Bewegungsdaten'!E:E),3)</f>
        <v>0</v>
      </c>
      <c r="AD1272" s="390">
        <f t="shared" si="253"/>
        <v>12.870999999999999</v>
      </c>
      <c r="AE1272" s="390">
        <f t="shared" si="254"/>
        <v>13.527999999999999</v>
      </c>
      <c r="AF1272" s="390">
        <f t="shared" si="255"/>
        <v>14.746999999999998</v>
      </c>
      <c r="AG1272" s="390">
        <f t="shared" si="256"/>
        <v>14.113999999999999</v>
      </c>
      <c r="AH1272" s="390">
        <f t="shared" si="257"/>
        <v>14.026</v>
      </c>
      <c r="AI1272" s="390">
        <f t="shared" si="258"/>
        <v>14.558</v>
      </c>
      <c r="AJ1272" s="390">
        <f t="shared" si="259"/>
        <v>13.840999999999999</v>
      </c>
      <c r="AK1272" s="390">
        <f t="shared" si="260"/>
        <v>14.124999999999998</v>
      </c>
      <c r="AL1272" s="390">
        <f t="shared" si="261"/>
        <v>14.234999999999999</v>
      </c>
      <c r="AM1272" s="390">
        <f t="shared" si="262"/>
        <v>14.116</v>
      </c>
      <c r="AN1272" s="390">
        <f t="shared" si="263"/>
        <v>13.709999999999999</v>
      </c>
      <c r="AO1272" s="390">
        <f t="shared" si="264"/>
        <v>14.613</v>
      </c>
    </row>
    <row r="1273" spans="1:41" ht="15" customHeight="1" x14ac:dyDescent="0.25">
      <c r="A1273" s="127" t="s">
        <v>4277</v>
      </c>
      <c r="B1273" s="125" t="s">
        <v>2077</v>
      </c>
      <c r="C1273" s="125" t="s">
        <v>4002</v>
      </c>
      <c r="D1273" s="125" t="s">
        <v>4187</v>
      </c>
      <c r="E1273" s="125" t="s">
        <v>4051</v>
      </c>
      <c r="F1273" s="126">
        <v>17.579999999999998</v>
      </c>
      <c r="G1273" s="126">
        <v>17.779999999999998</v>
      </c>
      <c r="H1273" s="126">
        <v>14.06</v>
      </c>
      <c r="I1273" s="126"/>
      <c r="J1273" s="317"/>
      <c r="K1273" s="323">
        <f>ROUND(SUMIF('VGT-Bewegungsdaten'!B:B,A1273,'VGT-Bewegungsdaten'!C:C),3)</f>
        <v>0</v>
      </c>
      <c r="L1273" s="324">
        <f>ROUND(SUMIF('VGT-Bewegungsdaten'!B:B,$A1273,'VGT-Bewegungsdaten'!D:D),2)</f>
        <v>0</v>
      </c>
      <c r="N1273" s="376" t="s">
        <v>4930</v>
      </c>
      <c r="O1273" s="376" t="s">
        <v>4940</v>
      </c>
      <c r="P1273" s="326">
        <f>ROUND(SUMIF('AV-Bewegungsdaten'!B:B,A1273,'AV-Bewegungsdaten'!C:C),3)</f>
        <v>0</v>
      </c>
      <c r="Q1273" s="324">
        <f>ROUND(SUMIF('AV-Bewegungsdaten'!B:B,$A1273,'AV-Bewegungsdaten'!D:D),2)</f>
        <v>0</v>
      </c>
      <c r="T1273" s="327"/>
      <c r="U1273" s="326">
        <f>ROUND(SUMIF('DV-Bewegungsdaten'!B:B,Kategorien!A1273,'DV-Bewegungsdaten'!D:D),3)</f>
        <v>0</v>
      </c>
      <c r="V1273" s="324">
        <f>ROUND(SUMIF('DV-Bewegungsdaten'!B:B,Kategorien!A1273,'DV-Bewegungsdaten'!E:E),3)</f>
        <v>0</v>
      </c>
      <c r="AD1273" s="390">
        <f t="shared" si="253"/>
        <v>12.840999999999998</v>
      </c>
      <c r="AE1273" s="390">
        <f t="shared" si="254"/>
        <v>13.497999999999998</v>
      </c>
      <c r="AF1273" s="390">
        <f t="shared" si="255"/>
        <v>14.716999999999997</v>
      </c>
      <c r="AG1273" s="390">
        <f t="shared" si="256"/>
        <v>14.083999999999998</v>
      </c>
      <c r="AH1273" s="390">
        <f t="shared" si="257"/>
        <v>13.995999999999999</v>
      </c>
      <c r="AI1273" s="390">
        <f t="shared" si="258"/>
        <v>14.527999999999999</v>
      </c>
      <c r="AJ1273" s="390">
        <f t="shared" si="259"/>
        <v>13.810999999999998</v>
      </c>
      <c r="AK1273" s="390">
        <f t="shared" si="260"/>
        <v>14.094999999999997</v>
      </c>
      <c r="AL1273" s="390">
        <f t="shared" si="261"/>
        <v>14.204999999999998</v>
      </c>
      <c r="AM1273" s="390">
        <f t="shared" si="262"/>
        <v>14.085999999999999</v>
      </c>
      <c r="AN1273" s="390">
        <f t="shared" si="263"/>
        <v>13.679999999999998</v>
      </c>
      <c r="AO1273" s="390">
        <f t="shared" si="264"/>
        <v>14.582999999999998</v>
      </c>
    </row>
    <row r="1274" spans="1:41" ht="15" customHeight="1" x14ac:dyDescent="0.25">
      <c r="A1274" s="127" t="s">
        <v>2512</v>
      </c>
      <c r="B1274" s="125" t="s">
        <v>2077</v>
      </c>
      <c r="C1274" s="125" t="s">
        <v>4002</v>
      </c>
      <c r="D1274" s="125" t="s">
        <v>2463</v>
      </c>
      <c r="E1274" s="125" t="s">
        <v>2452</v>
      </c>
      <c r="F1274" s="126">
        <v>19.670000000000002</v>
      </c>
      <c r="G1274" s="126">
        <v>19.87</v>
      </c>
      <c r="H1274" s="126">
        <v>15.74</v>
      </c>
      <c r="I1274" s="126"/>
      <c r="J1274" s="317"/>
      <c r="K1274" s="323">
        <f>ROUND(SUMIF('VGT-Bewegungsdaten'!B:B,A1274,'VGT-Bewegungsdaten'!C:C),3)</f>
        <v>0</v>
      </c>
      <c r="L1274" s="324">
        <f>ROUND(SUMIF('VGT-Bewegungsdaten'!B:B,$A1274,'VGT-Bewegungsdaten'!D:D),2)</f>
        <v>0</v>
      </c>
      <c r="N1274" s="376" t="s">
        <v>4930</v>
      </c>
      <c r="O1274" s="376" t="s">
        <v>4940</v>
      </c>
      <c r="P1274" s="326">
        <f>ROUND(SUMIF('AV-Bewegungsdaten'!B:B,A1274,'AV-Bewegungsdaten'!C:C),3)</f>
        <v>0</v>
      </c>
      <c r="Q1274" s="324">
        <f>ROUND(SUMIF('AV-Bewegungsdaten'!B:B,$A1274,'AV-Bewegungsdaten'!D:D),2)</f>
        <v>0</v>
      </c>
      <c r="T1274" s="327"/>
      <c r="U1274" s="326">
        <f>ROUND(SUMIF('DV-Bewegungsdaten'!B:B,Kategorien!A1274,'DV-Bewegungsdaten'!D:D),3)</f>
        <v>0</v>
      </c>
      <c r="V1274" s="324">
        <f>ROUND(SUMIF('DV-Bewegungsdaten'!B:B,Kategorien!A1274,'DV-Bewegungsdaten'!E:E),3)</f>
        <v>0</v>
      </c>
      <c r="AD1274" s="390">
        <f t="shared" si="253"/>
        <v>14.931000000000001</v>
      </c>
      <c r="AE1274" s="390">
        <f t="shared" si="254"/>
        <v>15.588000000000001</v>
      </c>
      <c r="AF1274" s="390">
        <f t="shared" si="255"/>
        <v>16.807000000000002</v>
      </c>
      <c r="AG1274" s="390">
        <f t="shared" si="256"/>
        <v>16.173999999999999</v>
      </c>
      <c r="AH1274" s="390">
        <f t="shared" si="257"/>
        <v>16.086000000000002</v>
      </c>
      <c r="AI1274" s="390">
        <f t="shared" si="258"/>
        <v>16.618000000000002</v>
      </c>
      <c r="AJ1274" s="390">
        <f t="shared" si="259"/>
        <v>15.901000000000002</v>
      </c>
      <c r="AK1274" s="390">
        <f t="shared" si="260"/>
        <v>16.185000000000002</v>
      </c>
      <c r="AL1274" s="390">
        <f t="shared" si="261"/>
        <v>16.295000000000002</v>
      </c>
      <c r="AM1274" s="390">
        <f t="shared" si="262"/>
        <v>16.176000000000002</v>
      </c>
      <c r="AN1274" s="390">
        <f t="shared" si="263"/>
        <v>15.770000000000001</v>
      </c>
      <c r="AO1274" s="390">
        <f t="shared" si="264"/>
        <v>16.673000000000002</v>
      </c>
    </row>
    <row r="1275" spans="1:41" ht="15" customHeight="1" x14ac:dyDescent="0.25">
      <c r="A1275" s="127" t="s">
        <v>2513</v>
      </c>
      <c r="B1275" s="125" t="s">
        <v>2077</v>
      </c>
      <c r="C1275" s="125" t="s">
        <v>4002</v>
      </c>
      <c r="D1275" s="125" t="s">
        <v>2465</v>
      </c>
      <c r="E1275" s="125" t="s">
        <v>2455</v>
      </c>
      <c r="F1275" s="126">
        <v>21.67</v>
      </c>
      <c r="G1275" s="126">
        <v>21.87</v>
      </c>
      <c r="H1275" s="126">
        <v>17.34</v>
      </c>
      <c r="I1275" s="126"/>
      <c r="J1275" s="317"/>
      <c r="K1275" s="323">
        <f>ROUND(SUMIF('VGT-Bewegungsdaten'!B:B,A1275,'VGT-Bewegungsdaten'!C:C),3)</f>
        <v>0</v>
      </c>
      <c r="L1275" s="324">
        <f>ROUND(SUMIF('VGT-Bewegungsdaten'!B:B,$A1275,'VGT-Bewegungsdaten'!D:D),2)</f>
        <v>0</v>
      </c>
      <c r="N1275" s="376" t="s">
        <v>4930</v>
      </c>
      <c r="O1275" s="376" t="s">
        <v>4940</v>
      </c>
      <c r="P1275" s="326">
        <f>ROUND(SUMIF('AV-Bewegungsdaten'!B:B,A1275,'AV-Bewegungsdaten'!C:C),3)</f>
        <v>0</v>
      </c>
      <c r="Q1275" s="324">
        <f>ROUND(SUMIF('AV-Bewegungsdaten'!B:B,$A1275,'AV-Bewegungsdaten'!D:D),2)</f>
        <v>0</v>
      </c>
      <c r="T1275" s="327"/>
      <c r="U1275" s="326">
        <f>ROUND(SUMIF('DV-Bewegungsdaten'!B:B,Kategorien!A1275,'DV-Bewegungsdaten'!D:D),3)</f>
        <v>0</v>
      </c>
      <c r="V1275" s="324">
        <f>ROUND(SUMIF('DV-Bewegungsdaten'!B:B,Kategorien!A1275,'DV-Bewegungsdaten'!E:E),3)</f>
        <v>0</v>
      </c>
      <c r="AD1275" s="390">
        <f t="shared" si="253"/>
        <v>16.931000000000001</v>
      </c>
      <c r="AE1275" s="390">
        <f t="shared" si="254"/>
        <v>17.588000000000001</v>
      </c>
      <c r="AF1275" s="390">
        <f t="shared" si="255"/>
        <v>18.807000000000002</v>
      </c>
      <c r="AG1275" s="390">
        <f t="shared" si="256"/>
        <v>18.173999999999999</v>
      </c>
      <c r="AH1275" s="390">
        <f t="shared" si="257"/>
        <v>18.086000000000002</v>
      </c>
      <c r="AI1275" s="390">
        <f t="shared" si="258"/>
        <v>18.618000000000002</v>
      </c>
      <c r="AJ1275" s="390">
        <f t="shared" si="259"/>
        <v>17.901</v>
      </c>
      <c r="AK1275" s="390">
        <f t="shared" si="260"/>
        <v>18.185000000000002</v>
      </c>
      <c r="AL1275" s="390">
        <f t="shared" si="261"/>
        <v>18.295000000000002</v>
      </c>
      <c r="AM1275" s="390">
        <f t="shared" si="262"/>
        <v>18.176000000000002</v>
      </c>
      <c r="AN1275" s="390">
        <f t="shared" si="263"/>
        <v>17.770000000000003</v>
      </c>
      <c r="AO1275" s="390">
        <f t="shared" si="264"/>
        <v>18.673000000000002</v>
      </c>
    </row>
    <row r="1276" spans="1:41" ht="15" customHeight="1" x14ac:dyDescent="0.25">
      <c r="A1276" s="127" t="s">
        <v>628</v>
      </c>
      <c r="B1276" s="125" t="s">
        <v>2077</v>
      </c>
      <c r="C1276" s="125" t="s">
        <v>4002</v>
      </c>
      <c r="D1276" s="125" t="s">
        <v>1887</v>
      </c>
      <c r="E1276" s="125" t="s">
        <v>1538</v>
      </c>
      <c r="F1276" s="126">
        <v>22.67</v>
      </c>
      <c r="G1276" s="126">
        <v>22.87</v>
      </c>
      <c r="H1276" s="126">
        <v>18.14</v>
      </c>
      <c r="I1276" s="126"/>
      <c r="J1276" s="317"/>
      <c r="K1276" s="323">
        <f>ROUND(SUMIF('VGT-Bewegungsdaten'!B:B,A1276,'VGT-Bewegungsdaten'!C:C),3)</f>
        <v>0</v>
      </c>
      <c r="L1276" s="324">
        <f>ROUND(SUMIF('VGT-Bewegungsdaten'!B:B,$A1276,'VGT-Bewegungsdaten'!D:D),2)</f>
        <v>0</v>
      </c>
      <c r="N1276" s="376" t="s">
        <v>4930</v>
      </c>
      <c r="O1276" s="376" t="s">
        <v>4940</v>
      </c>
      <c r="P1276" s="326">
        <f>ROUND(SUMIF('AV-Bewegungsdaten'!B:B,A1276,'AV-Bewegungsdaten'!C:C),3)</f>
        <v>0</v>
      </c>
      <c r="Q1276" s="324">
        <f>ROUND(SUMIF('AV-Bewegungsdaten'!B:B,$A1276,'AV-Bewegungsdaten'!D:D),2)</f>
        <v>0</v>
      </c>
      <c r="T1276" s="327"/>
      <c r="U1276" s="326">
        <f>ROUND(SUMIF('DV-Bewegungsdaten'!B:B,Kategorien!A1276,'DV-Bewegungsdaten'!D:D),3)</f>
        <v>0</v>
      </c>
      <c r="V1276" s="324">
        <f>ROUND(SUMIF('DV-Bewegungsdaten'!B:B,Kategorien!A1276,'DV-Bewegungsdaten'!E:E),3)</f>
        <v>0</v>
      </c>
      <c r="AD1276" s="390">
        <f t="shared" si="253"/>
        <v>17.931000000000001</v>
      </c>
      <c r="AE1276" s="390">
        <f t="shared" si="254"/>
        <v>18.588000000000001</v>
      </c>
      <c r="AF1276" s="390">
        <f t="shared" si="255"/>
        <v>19.807000000000002</v>
      </c>
      <c r="AG1276" s="390">
        <f t="shared" si="256"/>
        <v>19.173999999999999</v>
      </c>
      <c r="AH1276" s="390">
        <f t="shared" si="257"/>
        <v>19.086000000000002</v>
      </c>
      <c r="AI1276" s="390">
        <f t="shared" si="258"/>
        <v>19.618000000000002</v>
      </c>
      <c r="AJ1276" s="390">
        <f t="shared" si="259"/>
        <v>18.901</v>
      </c>
      <c r="AK1276" s="390">
        <f t="shared" si="260"/>
        <v>19.185000000000002</v>
      </c>
      <c r="AL1276" s="390">
        <f t="shared" si="261"/>
        <v>19.295000000000002</v>
      </c>
      <c r="AM1276" s="390">
        <f t="shared" si="262"/>
        <v>19.176000000000002</v>
      </c>
      <c r="AN1276" s="390">
        <f t="shared" si="263"/>
        <v>18.770000000000003</v>
      </c>
      <c r="AO1276" s="390">
        <f t="shared" si="264"/>
        <v>19.673000000000002</v>
      </c>
    </row>
    <row r="1277" spans="1:41" ht="15" customHeight="1" x14ac:dyDescent="0.25">
      <c r="A1277" s="127" t="s">
        <v>629</v>
      </c>
      <c r="B1277" s="125" t="s">
        <v>2077</v>
      </c>
      <c r="C1277" s="125" t="s">
        <v>4002</v>
      </c>
      <c r="D1277" s="125" t="s">
        <v>1889</v>
      </c>
      <c r="E1277" s="125" t="s">
        <v>1541</v>
      </c>
      <c r="F1277" s="126">
        <v>22.67</v>
      </c>
      <c r="G1277" s="126">
        <v>22.87</v>
      </c>
      <c r="H1277" s="126">
        <v>18.14</v>
      </c>
      <c r="I1277" s="126"/>
      <c r="J1277" s="317"/>
      <c r="K1277" s="323">
        <f>ROUND(SUMIF('VGT-Bewegungsdaten'!B:B,A1277,'VGT-Bewegungsdaten'!C:C),3)</f>
        <v>0</v>
      </c>
      <c r="L1277" s="324">
        <f>ROUND(SUMIF('VGT-Bewegungsdaten'!B:B,$A1277,'VGT-Bewegungsdaten'!D:D),2)</f>
        <v>0</v>
      </c>
      <c r="N1277" s="376" t="s">
        <v>4930</v>
      </c>
      <c r="O1277" s="376" t="s">
        <v>4940</v>
      </c>
      <c r="P1277" s="326">
        <f>ROUND(SUMIF('AV-Bewegungsdaten'!B:B,A1277,'AV-Bewegungsdaten'!C:C),3)</f>
        <v>0</v>
      </c>
      <c r="Q1277" s="324">
        <f>ROUND(SUMIF('AV-Bewegungsdaten'!B:B,$A1277,'AV-Bewegungsdaten'!D:D),2)</f>
        <v>0</v>
      </c>
      <c r="T1277" s="327"/>
      <c r="U1277" s="326">
        <f>ROUND(SUMIF('DV-Bewegungsdaten'!B:B,Kategorien!A1277,'DV-Bewegungsdaten'!D:D),3)</f>
        <v>0</v>
      </c>
      <c r="V1277" s="324">
        <f>ROUND(SUMIF('DV-Bewegungsdaten'!B:B,Kategorien!A1277,'DV-Bewegungsdaten'!E:E),3)</f>
        <v>0</v>
      </c>
      <c r="AD1277" s="390">
        <f t="shared" si="253"/>
        <v>17.931000000000001</v>
      </c>
      <c r="AE1277" s="390">
        <f t="shared" si="254"/>
        <v>18.588000000000001</v>
      </c>
      <c r="AF1277" s="390">
        <f t="shared" si="255"/>
        <v>19.807000000000002</v>
      </c>
      <c r="AG1277" s="390">
        <f t="shared" si="256"/>
        <v>19.173999999999999</v>
      </c>
      <c r="AH1277" s="390">
        <f t="shared" si="257"/>
        <v>19.086000000000002</v>
      </c>
      <c r="AI1277" s="390">
        <f t="shared" si="258"/>
        <v>19.618000000000002</v>
      </c>
      <c r="AJ1277" s="390">
        <f t="shared" si="259"/>
        <v>18.901</v>
      </c>
      <c r="AK1277" s="390">
        <f t="shared" si="260"/>
        <v>19.185000000000002</v>
      </c>
      <c r="AL1277" s="390">
        <f t="shared" si="261"/>
        <v>19.295000000000002</v>
      </c>
      <c r="AM1277" s="390">
        <f t="shared" si="262"/>
        <v>19.176000000000002</v>
      </c>
      <c r="AN1277" s="390">
        <f t="shared" si="263"/>
        <v>18.770000000000003</v>
      </c>
      <c r="AO1277" s="390">
        <f t="shared" si="264"/>
        <v>19.673000000000002</v>
      </c>
    </row>
    <row r="1278" spans="1:41" ht="15" customHeight="1" x14ac:dyDescent="0.25">
      <c r="A1278" s="127" t="s">
        <v>2770</v>
      </c>
      <c r="B1278" s="125" t="s">
        <v>2077</v>
      </c>
      <c r="C1278" s="125" t="s">
        <v>4002</v>
      </c>
      <c r="D1278" s="125" t="s">
        <v>2682</v>
      </c>
      <c r="E1278" s="125" t="s">
        <v>2545</v>
      </c>
      <c r="F1278" s="126">
        <v>22.64</v>
      </c>
      <c r="G1278" s="126">
        <v>22.84</v>
      </c>
      <c r="H1278" s="126">
        <v>18.11</v>
      </c>
      <c r="I1278" s="126"/>
      <c r="J1278" s="317"/>
      <c r="K1278" s="323">
        <f>ROUND(SUMIF('VGT-Bewegungsdaten'!B:B,A1278,'VGT-Bewegungsdaten'!C:C),3)</f>
        <v>0</v>
      </c>
      <c r="L1278" s="324">
        <f>ROUND(SUMIF('VGT-Bewegungsdaten'!B:B,$A1278,'VGT-Bewegungsdaten'!D:D),2)</f>
        <v>0</v>
      </c>
      <c r="N1278" s="376" t="s">
        <v>4930</v>
      </c>
      <c r="O1278" s="376" t="s">
        <v>4940</v>
      </c>
      <c r="P1278" s="326">
        <f>ROUND(SUMIF('AV-Bewegungsdaten'!B:B,A1278,'AV-Bewegungsdaten'!C:C),3)</f>
        <v>0</v>
      </c>
      <c r="Q1278" s="324">
        <f>ROUND(SUMIF('AV-Bewegungsdaten'!B:B,$A1278,'AV-Bewegungsdaten'!D:D),2)</f>
        <v>0</v>
      </c>
      <c r="T1278" s="327"/>
      <c r="U1278" s="326">
        <f>ROUND(SUMIF('DV-Bewegungsdaten'!B:B,Kategorien!A1278,'DV-Bewegungsdaten'!D:D),3)</f>
        <v>0</v>
      </c>
      <c r="V1278" s="324">
        <f>ROUND(SUMIF('DV-Bewegungsdaten'!B:B,Kategorien!A1278,'DV-Bewegungsdaten'!E:E),3)</f>
        <v>0</v>
      </c>
      <c r="AD1278" s="390">
        <f t="shared" si="253"/>
        <v>17.901</v>
      </c>
      <c r="AE1278" s="390">
        <f t="shared" si="254"/>
        <v>18.558</v>
      </c>
      <c r="AF1278" s="390">
        <f t="shared" si="255"/>
        <v>19.777000000000001</v>
      </c>
      <c r="AG1278" s="390">
        <f t="shared" si="256"/>
        <v>19.143999999999998</v>
      </c>
      <c r="AH1278" s="390">
        <f t="shared" si="257"/>
        <v>19.056000000000001</v>
      </c>
      <c r="AI1278" s="390">
        <f t="shared" si="258"/>
        <v>19.588000000000001</v>
      </c>
      <c r="AJ1278" s="390">
        <f t="shared" si="259"/>
        <v>18.870999999999999</v>
      </c>
      <c r="AK1278" s="390">
        <f t="shared" si="260"/>
        <v>19.155000000000001</v>
      </c>
      <c r="AL1278" s="390">
        <f t="shared" si="261"/>
        <v>19.265000000000001</v>
      </c>
      <c r="AM1278" s="390">
        <f t="shared" si="262"/>
        <v>19.146000000000001</v>
      </c>
      <c r="AN1278" s="390">
        <f t="shared" si="263"/>
        <v>18.740000000000002</v>
      </c>
      <c r="AO1278" s="390">
        <f t="shared" si="264"/>
        <v>19.643000000000001</v>
      </c>
    </row>
    <row r="1279" spans="1:41" ht="15" customHeight="1" x14ac:dyDescent="0.25">
      <c r="A1279" s="127" t="s">
        <v>3514</v>
      </c>
      <c r="B1279" s="125" t="s">
        <v>2077</v>
      </c>
      <c r="C1279" s="125" t="s">
        <v>4002</v>
      </c>
      <c r="D1279" s="125" t="s">
        <v>3426</v>
      </c>
      <c r="E1279" s="125" t="s">
        <v>3289</v>
      </c>
      <c r="F1279" s="126">
        <v>22.61</v>
      </c>
      <c r="G1279" s="126">
        <v>22.81</v>
      </c>
      <c r="H1279" s="126">
        <v>18.09</v>
      </c>
      <c r="I1279" s="126"/>
      <c r="J1279" s="317"/>
      <c r="K1279" s="323">
        <f>ROUND(SUMIF('VGT-Bewegungsdaten'!B:B,A1279,'VGT-Bewegungsdaten'!C:C),3)</f>
        <v>0</v>
      </c>
      <c r="L1279" s="324">
        <f>ROUND(SUMIF('VGT-Bewegungsdaten'!B:B,$A1279,'VGT-Bewegungsdaten'!D:D),2)</f>
        <v>0</v>
      </c>
      <c r="N1279" s="376" t="s">
        <v>4930</v>
      </c>
      <c r="O1279" s="376" t="s">
        <v>4940</v>
      </c>
      <c r="P1279" s="326">
        <f>ROUND(SUMIF('AV-Bewegungsdaten'!B:B,A1279,'AV-Bewegungsdaten'!C:C),3)</f>
        <v>0</v>
      </c>
      <c r="Q1279" s="324">
        <f>ROUND(SUMIF('AV-Bewegungsdaten'!B:B,$A1279,'AV-Bewegungsdaten'!D:D),2)</f>
        <v>0</v>
      </c>
      <c r="T1279" s="327"/>
      <c r="U1279" s="326">
        <f>ROUND(SUMIF('DV-Bewegungsdaten'!B:B,Kategorien!A1279,'DV-Bewegungsdaten'!D:D),3)</f>
        <v>0</v>
      </c>
      <c r="V1279" s="324">
        <f>ROUND(SUMIF('DV-Bewegungsdaten'!B:B,Kategorien!A1279,'DV-Bewegungsdaten'!E:E),3)</f>
        <v>0</v>
      </c>
      <c r="AD1279" s="390">
        <f t="shared" si="253"/>
        <v>17.870999999999999</v>
      </c>
      <c r="AE1279" s="390">
        <f t="shared" si="254"/>
        <v>18.527999999999999</v>
      </c>
      <c r="AF1279" s="390">
        <f t="shared" si="255"/>
        <v>19.747</v>
      </c>
      <c r="AG1279" s="390">
        <f t="shared" si="256"/>
        <v>19.113999999999997</v>
      </c>
      <c r="AH1279" s="390">
        <f t="shared" si="257"/>
        <v>19.026</v>
      </c>
      <c r="AI1279" s="390">
        <f t="shared" si="258"/>
        <v>19.558</v>
      </c>
      <c r="AJ1279" s="390">
        <f t="shared" si="259"/>
        <v>18.840999999999998</v>
      </c>
      <c r="AK1279" s="390">
        <f t="shared" si="260"/>
        <v>19.125</v>
      </c>
      <c r="AL1279" s="390">
        <f t="shared" si="261"/>
        <v>19.234999999999999</v>
      </c>
      <c r="AM1279" s="390">
        <f t="shared" si="262"/>
        <v>19.116</v>
      </c>
      <c r="AN1279" s="390">
        <f t="shared" si="263"/>
        <v>18.71</v>
      </c>
      <c r="AO1279" s="390">
        <f t="shared" si="264"/>
        <v>19.613</v>
      </c>
    </row>
    <row r="1280" spans="1:41" ht="15" customHeight="1" x14ac:dyDescent="0.25">
      <c r="A1280" s="127" t="s">
        <v>4278</v>
      </c>
      <c r="B1280" s="125" t="s">
        <v>2077</v>
      </c>
      <c r="C1280" s="125" t="s">
        <v>4002</v>
      </c>
      <c r="D1280" s="125" t="s">
        <v>4189</v>
      </c>
      <c r="E1280" s="125" t="s">
        <v>4051</v>
      </c>
      <c r="F1280" s="126">
        <v>22.58</v>
      </c>
      <c r="G1280" s="126">
        <v>22.779999999999998</v>
      </c>
      <c r="H1280" s="126">
        <v>18.059999999999999</v>
      </c>
      <c r="I1280" s="126"/>
      <c r="J1280" s="317"/>
      <c r="K1280" s="323">
        <f>ROUND(SUMIF('VGT-Bewegungsdaten'!B:B,A1280,'VGT-Bewegungsdaten'!C:C),3)</f>
        <v>0</v>
      </c>
      <c r="L1280" s="324">
        <f>ROUND(SUMIF('VGT-Bewegungsdaten'!B:B,$A1280,'VGT-Bewegungsdaten'!D:D),2)</f>
        <v>0</v>
      </c>
      <c r="N1280" s="376" t="s">
        <v>4930</v>
      </c>
      <c r="O1280" s="376" t="s">
        <v>4940</v>
      </c>
      <c r="P1280" s="326">
        <f>ROUND(SUMIF('AV-Bewegungsdaten'!B:B,A1280,'AV-Bewegungsdaten'!C:C),3)</f>
        <v>0</v>
      </c>
      <c r="Q1280" s="324">
        <f>ROUND(SUMIF('AV-Bewegungsdaten'!B:B,$A1280,'AV-Bewegungsdaten'!D:D),2)</f>
        <v>0</v>
      </c>
      <c r="T1280" s="327"/>
      <c r="U1280" s="326">
        <f>ROUND(SUMIF('DV-Bewegungsdaten'!B:B,Kategorien!A1280,'DV-Bewegungsdaten'!D:D),3)</f>
        <v>0</v>
      </c>
      <c r="V1280" s="324">
        <f>ROUND(SUMIF('DV-Bewegungsdaten'!B:B,Kategorien!A1280,'DV-Bewegungsdaten'!E:E),3)</f>
        <v>0</v>
      </c>
      <c r="AD1280" s="390">
        <f t="shared" si="253"/>
        <v>17.840999999999998</v>
      </c>
      <c r="AE1280" s="390">
        <f t="shared" si="254"/>
        <v>18.497999999999998</v>
      </c>
      <c r="AF1280" s="390">
        <f t="shared" si="255"/>
        <v>19.716999999999999</v>
      </c>
      <c r="AG1280" s="390">
        <f t="shared" si="256"/>
        <v>19.083999999999996</v>
      </c>
      <c r="AH1280" s="390">
        <f t="shared" si="257"/>
        <v>18.995999999999999</v>
      </c>
      <c r="AI1280" s="390">
        <f t="shared" si="258"/>
        <v>19.527999999999999</v>
      </c>
      <c r="AJ1280" s="390">
        <f t="shared" si="259"/>
        <v>18.810999999999996</v>
      </c>
      <c r="AK1280" s="390">
        <f t="shared" si="260"/>
        <v>19.094999999999999</v>
      </c>
      <c r="AL1280" s="390">
        <f t="shared" si="261"/>
        <v>19.204999999999998</v>
      </c>
      <c r="AM1280" s="390">
        <f t="shared" si="262"/>
        <v>19.085999999999999</v>
      </c>
      <c r="AN1280" s="390">
        <f t="shared" si="263"/>
        <v>18.68</v>
      </c>
      <c r="AO1280" s="390">
        <f t="shared" si="264"/>
        <v>19.582999999999998</v>
      </c>
    </row>
    <row r="1281" spans="1:41" ht="15" customHeight="1" x14ac:dyDescent="0.25">
      <c r="A1281" s="127" t="s">
        <v>630</v>
      </c>
      <c r="B1281" s="125" t="s">
        <v>2077</v>
      </c>
      <c r="C1281" s="125" t="s">
        <v>4002</v>
      </c>
      <c r="D1281" s="125" t="s">
        <v>1891</v>
      </c>
      <c r="E1281" s="125" t="s">
        <v>2452</v>
      </c>
      <c r="F1281" s="126">
        <v>20.67</v>
      </c>
      <c r="G1281" s="126">
        <v>20.87</v>
      </c>
      <c r="H1281" s="126">
        <v>16.54</v>
      </c>
      <c r="I1281" s="126"/>
      <c r="J1281" s="317"/>
      <c r="K1281" s="323">
        <f>ROUND(SUMIF('VGT-Bewegungsdaten'!B:B,A1281,'VGT-Bewegungsdaten'!C:C),3)</f>
        <v>0</v>
      </c>
      <c r="L1281" s="324">
        <f>ROUND(SUMIF('VGT-Bewegungsdaten'!B:B,$A1281,'VGT-Bewegungsdaten'!D:D),2)</f>
        <v>0</v>
      </c>
      <c r="N1281" s="376" t="s">
        <v>4930</v>
      </c>
      <c r="O1281" s="376" t="s">
        <v>4940</v>
      </c>
      <c r="P1281" s="326">
        <f>ROUND(SUMIF('AV-Bewegungsdaten'!B:B,A1281,'AV-Bewegungsdaten'!C:C),3)</f>
        <v>0</v>
      </c>
      <c r="Q1281" s="324">
        <f>ROUND(SUMIF('AV-Bewegungsdaten'!B:B,$A1281,'AV-Bewegungsdaten'!D:D),2)</f>
        <v>0</v>
      </c>
      <c r="T1281" s="327"/>
      <c r="U1281" s="326">
        <f>ROUND(SUMIF('DV-Bewegungsdaten'!B:B,Kategorien!A1281,'DV-Bewegungsdaten'!D:D),3)</f>
        <v>0</v>
      </c>
      <c r="V1281" s="324">
        <f>ROUND(SUMIF('DV-Bewegungsdaten'!B:B,Kategorien!A1281,'DV-Bewegungsdaten'!E:E),3)</f>
        <v>0</v>
      </c>
      <c r="AD1281" s="390">
        <f t="shared" si="253"/>
        <v>15.931000000000001</v>
      </c>
      <c r="AE1281" s="390">
        <f t="shared" si="254"/>
        <v>16.588000000000001</v>
      </c>
      <c r="AF1281" s="390">
        <f t="shared" si="255"/>
        <v>17.807000000000002</v>
      </c>
      <c r="AG1281" s="390">
        <f t="shared" si="256"/>
        <v>17.173999999999999</v>
      </c>
      <c r="AH1281" s="390">
        <f t="shared" si="257"/>
        <v>17.086000000000002</v>
      </c>
      <c r="AI1281" s="390">
        <f t="shared" si="258"/>
        <v>17.618000000000002</v>
      </c>
      <c r="AJ1281" s="390">
        <f t="shared" si="259"/>
        <v>16.901</v>
      </c>
      <c r="AK1281" s="390">
        <f t="shared" si="260"/>
        <v>17.185000000000002</v>
      </c>
      <c r="AL1281" s="390">
        <f t="shared" si="261"/>
        <v>17.295000000000002</v>
      </c>
      <c r="AM1281" s="390">
        <f t="shared" si="262"/>
        <v>17.176000000000002</v>
      </c>
      <c r="AN1281" s="390">
        <f t="shared" si="263"/>
        <v>16.770000000000003</v>
      </c>
      <c r="AO1281" s="390">
        <f t="shared" si="264"/>
        <v>17.673000000000002</v>
      </c>
    </row>
    <row r="1282" spans="1:41" ht="15" customHeight="1" x14ac:dyDescent="0.25">
      <c r="A1282" s="127" t="s">
        <v>631</v>
      </c>
      <c r="B1282" s="125" t="s">
        <v>2077</v>
      </c>
      <c r="C1282" s="125" t="s">
        <v>4002</v>
      </c>
      <c r="D1282" s="125" t="s">
        <v>1893</v>
      </c>
      <c r="E1282" s="125" t="s">
        <v>2455</v>
      </c>
      <c r="F1282" s="126">
        <v>22.67</v>
      </c>
      <c r="G1282" s="126">
        <v>22.87</v>
      </c>
      <c r="H1282" s="126">
        <v>18.14</v>
      </c>
      <c r="I1282" s="126"/>
      <c r="J1282" s="317"/>
      <c r="K1282" s="323">
        <f>ROUND(SUMIF('VGT-Bewegungsdaten'!B:B,A1282,'VGT-Bewegungsdaten'!C:C),3)</f>
        <v>0</v>
      </c>
      <c r="L1282" s="324">
        <f>ROUND(SUMIF('VGT-Bewegungsdaten'!B:B,$A1282,'VGT-Bewegungsdaten'!D:D),2)</f>
        <v>0</v>
      </c>
      <c r="N1282" s="376" t="s">
        <v>4930</v>
      </c>
      <c r="O1282" s="376" t="s">
        <v>4940</v>
      </c>
      <c r="P1282" s="326">
        <f>ROUND(SUMIF('AV-Bewegungsdaten'!B:B,A1282,'AV-Bewegungsdaten'!C:C),3)</f>
        <v>0</v>
      </c>
      <c r="Q1282" s="324">
        <f>ROUND(SUMIF('AV-Bewegungsdaten'!B:B,$A1282,'AV-Bewegungsdaten'!D:D),2)</f>
        <v>0</v>
      </c>
      <c r="T1282" s="327"/>
      <c r="U1282" s="326">
        <f>ROUND(SUMIF('DV-Bewegungsdaten'!B:B,Kategorien!A1282,'DV-Bewegungsdaten'!D:D),3)</f>
        <v>0</v>
      </c>
      <c r="V1282" s="324">
        <f>ROUND(SUMIF('DV-Bewegungsdaten'!B:B,Kategorien!A1282,'DV-Bewegungsdaten'!E:E),3)</f>
        <v>0</v>
      </c>
      <c r="AD1282" s="390">
        <f t="shared" si="253"/>
        <v>17.931000000000001</v>
      </c>
      <c r="AE1282" s="390">
        <f t="shared" si="254"/>
        <v>18.588000000000001</v>
      </c>
      <c r="AF1282" s="390">
        <f t="shared" si="255"/>
        <v>19.807000000000002</v>
      </c>
      <c r="AG1282" s="390">
        <f t="shared" si="256"/>
        <v>19.173999999999999</v>
      </c>
      <c r="AH1282" s="390">
        <f t="shared" si="257"/>
        <v>19.086000000000002</v>
      </c>
      <c r="AI1282" s="390">
        <f t="shared" si="258"/>
        <v>19.618000000000002</v>
      </c>
      <c r="AJ1282" s="390">
        <f t="shared" si="259"/>
        <v>18.901</v>
      </c>
      <c r="AK1282" s="390">
        <f t="shared" si="260"/>
        <v>19.185000000000002</v>
      </c>
      <c r="AL1282" s="390">
        <f t="shared" si="261"/>
        <v>19.295000000000002</v>
      </c>
      <c r="AM1282" s="390">
        <f t="shared" si="262"/>
        <v>19.176000000000002</v>
      </c>
      <c r="AN1282" s="390">
        <f t="shared" si="263"/>
        <v>18.770000000000003</v>
      </c>
      <c r="AO1282" s="390">
        <f t="shared" si="264"/>
        <v>19.673000000000002</v>
      </c>
    </row>
    <row r="1283" spans="1:41" ht="15" customHeight="1" x14ac:dyDescent="0.25">
      <c r="A1283" s="127" t="s">
        <v>632</v>
      </c>
      <c r="B1283" s="125" t="s">
        <v>2077</v>
      </c>
      <c r="C1283" s="125" t="s">
        <v>4002</v>
      </c>
      <c r="D1283" s="125" t="s">
        <v>1895</v>
      </c>
      <c r="E1283" s="125" t="s">
        <v>1538</v>
      </c>
      <c r="F1283" s="126">
        <v>23.67</v>
      </c>
      <c r="G1283" s="126">
        <v>23.87</v>
      </c>
      <c r="H1283" s="126">
        <v>18.940000000000001</v>
      </c>
      <c r="I1283" s="126"/>
      <c r="J1283" s="317"/>
      <c r="K1283" s="323">
        <f>ROUND(SUMIF('VGT-Bewegungsdaten'!B:B,A1283,'VGT-Bewegungsdaten'!C:C),3)</f>
        <v>0</v>
      </c>
      <c r="L1283" s="324">
        <f>ROUND(SUMIF('VGT-Bewegungsdaten'!B:B,$A1283,'VGT-Bewegungsdaten'!D:D),2)</f>
        <v>0</v>
      </c>
      <c r="N1283" s="376" t="s">
        <v>4930</v>
      </c>
      <c r="O1283" s="376" t="s">
        <v>4940</v>
      </c>
      <c r="P1283" s="326">
        <f>ROUND(SUMIF('AV-Bewegungsdaten'!B:B,A1283,'AV-Bewegungsdaten'!C:C),3)</f>
        <v>0</v>
      </c>
      <c r="Q1283" s="324">
        <f>ROUND(SUMIF('AV-Bewegungsdaten'!B:B,$A1283,'AV-Bewegungsdaten'!D:D),2)</f>
        <v>0</v>
      </c>
      <c r="T1283" s="327"/>
      <c r="U1283" s="326">
        <f>ROUND(SUMIF('DV-Bewegungsdaten'!B:B,Kategorien!A1283,'DV-Bewegungsdaten'!D:D),3)</f>
        <v>0</v>
      </c>
      <c r="V1283" s="324">
        <f>ROUND(SUMIF('DV-Bewegungsdaten'!B:B,Kategorien!A1283,'DV-Bewegungsdaten'!E:E),3)</f>
        <v>0</v>
      </c>
      <c r="AD1283" s="390">
        <f t="shared" si="253"/>
        <v>18.931000000000001</v>
      </c>
      <c r="AE1283" s="390">
        <f t="shared" si="254"/>
        <v>19.588000000000001</v>
      </c>
      <c r="AF1283" s="390">
        <f t="shared" si="255"/>
        <v>20.807000000000002</v>
      </c>
      <c r="AG1283" s="390">
        <f t="shared" si="256"/>
        <v>20.173999999999999</v>
      </c>
      <c r="AH1283" s="390">
        <f t="shared" si="257"/>
        <v>20.086000000000002</v>
      </c>
      <c r="AI1283" s="390">
        <f t="shared" si="258"/>
        <v>20.618000000000002</v>
      </c>
      <c r="AJ1283" s="390">
        <f t="shared" si="259"/>
        <v>19.901</v>
      </c>
      <c r="AK1283" s="390">
        <f t="shared" si="260"/>
        <v>20.185000000000002</v>
      </c>
      <c r="AL1283" s="390">
        <f t="shared" si="261"/>
        <v>20.295000000000002</v>
      </c>
      <c r="AM1283" s="390">
        <f t="shared" si="262"/>
        <v>20.176000000000002</v>
      </c>
      <c r="AN1283" s="390">
        <f t="shared" si="263"/>
        <v>19.770000000000003</v>
      </c>
      <c r="AO1283" s="390">
        <f t="shared" si="264"/>
        <v>20.673000000000002</v>
      </c>
    </row>
    <row r="1284" spans="1:41" ht="15" customHeight="1" x14ac:dyDescent="0.25">
      <c r="A1284" s="127" t="s">
        <v>633</v>
      </c>
      <c r="B1284" s="125" t="s">
        <v>2077</v>
      </c>
      <c r="C1284" s="125" t="s">
        <v>4002</v>
      </c>
      <c r="D1284" s="125" t="s">
        <v>1897</v>
      </c>
      <c r="E1284" s="125" t="s">
        <v>1541</v>
      </c>
      <c r="F1284" s="126">
        <v>23.67</v>
      </c>
      <c r="G1284" s="126">
        <v>23.87</v>
      </c>
      <c r="H1284" s="126">
        <v>18.940000000000001</v>
      </c>
      <c r="I1284" s="126"/>
      <c r="J1284" s="317"/>
      <c r="K1284" s="323">
        <f>ROUND(SUMIF('VGT-Bewegungsdaten'!B:B,A1284,'VGT-Bewegungsdaten'!C:C),3)</f>
        <v>0</v>
      </c>
      <c r="L1284" s="324">
        <f>ROUND(SUMIF('VGT-Bewegungsdaten'!B:B,$A1284,'VGT-Bewegungsdaten'!D:D),2)</f>
        <v>0</v>
      </c>
      <c r="N1284" s="376" t="s">
        <v>4930</v>
      </c>
      <c r="O1284" s="376" t="s">
        <v>4940</v>
      </c>
      <c r="P1284" s="326">
        <f>ROUND(SUMIF('AV-Bewegungsdaten'!B:B,A1284,'AV-Bewegungsdaten'!C:C),3)</f>
        <v>0</v>
      </c>
      <c r="Q1284" s="324">
        <f>ROUND(SUMIF('AV-Bewegungsdaten'!B:B,$A1284,'AV-Bewegungsdaten'!D:D),2)</f>
        <v>0</v>
      </c>
      <c r="T1284" s="327"/>
      <c r="U1284" s="326">
        <f>ROUND(SUMIF('DV-Bewegungsdaten'!B:B,Kategorien!A1284,'DV-Bewegungsdaten'!D:D),3)</f>
        <v>0</v>
      </c>
      <c r="V1284" s="324">
        <f>ROUND(SUMIF('DV-Bewegungsdaten'!B:B,Kategorien!A1284,'DV-Bewegungsdaten'!E:E),3)</f>
        <v>0</v>
      </c>
      <c r="AD1284" s="390">
        <f t="shared" si="253"/>
        <v>18.931000000000001</v>
      </c>
      <c r="AE1284" s="390">
        <f t="shared" si="254"/>
        <v>19.588000000000001</v>
      </c>
      <c r="AF1284" s="390">
        <f t="shared" si="255"/>
        <v>20.807000000000002</v>
      </c>
      <c r="AG1284" s="390">
        <f t="shared" si="256"/>
        <v>20.173999999999999</v>
      </c>
      <c r="AH1284" s="390">
        <f t="shared" si="257"/>
        <v>20.086000000000002</v>
      </c>
      <c r="AI1284" s="390">
        <f t="shared" si="258"/>
        <v>20.618000000000002</v>
      </c>
      <c r="AJ1284" s="390">
        <f t="shared" si="259"/>
        <v>19.901</v>
      </c>
      <c r="AK1284" s="390">
        <f t="shared" si="260"/>
        <v>20.185000000000002</v>
      </c>
      <c r="AL1284" s="390">
        <f t="shared" si="261"/>
        <v>20.295000000000002</v>
      </c>
      <c r="AM1284" s="390">
        <f t="shared" si="262"/>
        <v>20.176000000000002</v>
      </c>
      <c r="AN1284" s="390">
        <f t="shared" si="263"/>
        <v>19.770000000000003</v>
      </c>
      <c r="AO1284" s="390">
        <f t="shared" si="264"/>
        <v>20.673000000000002</v>
      </c>
    </row>
    <row r="1285" spans="1:41" ht="15" customHeight="1" x14ac:dyDescent="0.25">
      <c r="A1285" s="127" t="s">
        <v>2771</v>
      </c>
      <c r="B1285" s="125" t="s">
        <v>2077</v>
      </c>
      <c r="C1285" s="125" t="s">
        <v>4002</v>
      </c>
      <c r="D1285" s="125" t="s">
        <v>2684</v>
      </c>
      <c r="E1285" s="125" t="s">
        <v>2545</v>
      </c>
      <c r="F1285" s="126">
        <v>23.64</v>
      </c>
      <c r="G1285" s="126">
        <v>23.84</v>
      </c>
      <c r="H1285" s="126">
        <v>18.91</v>
      </c>
      <c r="I1285" s="126"/>
      <c r="J1285" s="317"/>
      <c r="K1285" s="323">
        <f>ROUND(SUMIF('VGT-Bewegungsdaten'!B:B,A1285,'VGT-Bewegungsdaten'!C:C),3)</f>
        <v>0</v>
      </c>
      <c r="L1285" s="324">
        <f>ROUND(SUMIF('VGT-Bewegungsdaten'!B:B,$A1285,'VGT-Bewegungsdaten'!D:D),2)</f>
        <v>0</v>
      </c>
      <c r="N1285" s="376" t="s">
        <v>4930</v>
      </c>
      <c r="O1285" s="376" t="s">
        <v>4940</v>
      </c>
      <c r="P1285" s="326">
        <f>ROUND(SUMIF('AV-Bewegungsdaten'!B:B,A1285,'AV-Bewegungsdaten'!C:C),3)</f>
        <v>0</v>
      </c>
      <c r="Q1285" s="324">
        <f>ROUND(SUMIF('AV-Bewegungsdaten'!B:B,$A1285,'AV-Bewegungsdaten'!D:D),2)</f>
        <v>0</v>
      </c>
      <c r="T1285" s="327"/>
      <c r="U1285" s="326">
        <f>ROUND(SUMIF('DV-Bewegungsdaten'!B:B,Kategorien!A1285,'DV-Bewegungsdaten'!D:D),3)</f>
        <v>0</v>
      </c>
      <c r="V1285" s="324">
        <f>ROUND(SUMIF('DV-Bewegungsdaten'!B:B,Kategorien!A1285,'DV-Bewegungsdaten'!E:E),3)</f>
        <v>0</v>
      </c>
      <c r="AD1285" s="390">
        <f t="shared" si="253"/>
        <v>18.901</v>
      </c>
      <c r="AE1285" s="390">
        <f t="shared" si="254"/>
        <v>19.558</v>
      </c>
      <c r="AF1285" s="390">
        <f t="shared" si="255"/>
        <v>20.777000000000001</v>
      </c>
      <c r="AG1285" s="390">
        <f t="shared" si="256"/>
        <v>20.143999999999998</v>
      </c>
      <c r="AH1285" s="390">
        <f t="shared" si="257"/>
        <v>20.056000000000001</v>
      </c>
      <c r="AI1285" s="390">
        <f t="shared" si="258"/>
        <v>20.588000000000001</v>
      </c>
      <c r="AJ1285" s="390">
        <f t="shared" si="259"/>
        <v>19.870999999999999</v>
      </c>
      <c r="AK1285" s="390">
        <f t="shared" si="260"/>
        <v>20.155000000000001</v>
      </c>
      <c r="AL1285" s="390">
        <f t="shared" si="261"/>
        <v>20.265000000000001</v>
      </c>
      <c r="AM1285" s="390">
        <f t="shared" si="262"/>
        <v>20.146000000000001</v>
      </c>
      <c r="AN1285" s="390">
        <f t="shared" si="263"/>
        <v>19.740000000000002</v>
      </c>
      <c r="AO1285" s="390">
        <f t="shared" si="264"/>
        <v>20.643000000000001</v>
      </c>
    </row>
    <row r="1286" spans="1:41" ht="15" customHeight="1" x14ac:dyDescent="0.25">
      <c r="A1286" s="127" t="s">
        <v>3515</v>
      </c>
      <c r="B1286" s="125" t="s">
        <v>2077</v>
      </c>
      <c r="C1286" s="125" t="s">
        <v>4002</v>
      </c>
      <c r="D1286" s="125" t="s">
        <v>3428</v>
      </c>
      <c r="E1286" s="125" t="s">
        <v>3289</v>
      </c>
      <c r="F1286" s="126">
        <v>23.61</v>
      </c>
      <c r="G1286" s="126">
        <v>23.81</v>
      </c>
      <c r="H1286" s="126">
        <v>18.89</v>
      </c>
      <c r="I1286" s="126"/>
      <c r="J1286" s="317"/>
      <c r="K1286" s="323">
        <f>ROUND(SUMIF('VGT-Bewegungsdaten'!B:B,A1286,'VGT-Bewegungsdaten'!C:C),3)</f>
        <v>0</v>
      </c>
      <c r="L1286" s="324">
        <f>ROUND(SUMIF('VGT-Bewegungsdaten'!B:B,$A1286,'VGT-Bewegungsdaten'!D:D),2)</f>
        <v>0</v>
      </c>
      <c r="N1286" s="376" t="s">
        <v>4930</v>
      </c>
      <c r="O1286" s="376" t="s">
        <v>4940</v>
      </c>
      <c r="P1286" s="326">
        <f>ROUND(SUMIF('AV-Bewegungsdaten'!B:B,A1286,'AV-Bewegungsdaten'!C:C),3)</f>
        <v>0</v>
      </c>
      <c r="Q1286" s="324">
        <f>ROUND(SUMIF('AV-Bewegungsdaten'!B:B,$A1286,'AV-Bewegungsdaten'!D:D),2)</f>
        <v>0</v>
      </c>
      <c r="T1286" s="327"/>
      <c r="U1286" s="326">
        <f>ROUND(SUMIF('DV-Bewegungsdaten'!B:B,Kategorien!A1286,'DV-Bewegungsdaten'!D:D),3)</f>
        <v>0</v>
      </c>
      <c r="V1286" s="324">
        <f>ROUND(SUMIF('DV-Bewegungsdaten'!B:B,Kategorien!A1286,'DV-Bewegungsdaten'!E:E),3)</f>
        <v>0</v>
      </c>
      <c r="AD1286" s="390">
        <f t="shared" si="253"/>
        <v>18.870999999999999</v>
      </c>
      <c r="AE1286" s="390">
        <f t="shared" si="254"/>
        <v>19.527999999999999</v>
      </c>
      <c r="AF1286" s="390">
        <f t="shared" si="255"/>
        <v>20.747</v>
      </c>
      <c r="AG1286" s="390">
        <f t="shared" si="256"/>
        <v>20.113999999999997</v>
      </c>
      <c r="AH1286" s="390">
        <f t="shared" si="257"/>
        <v>20.026</v>
      </c>
      <c r="AI1286" s="390">
        <f t="shared" si="258"/>
        <v>20.558</v>
      </c>
      <c r="AJ1286" s="390">
        <f t="shared" si="259"/>
        <v>19.840999999999998</v>
      </c>
      <c r="AK1286" s="390">
        <f t="shared" si="260"/>
        <v>20.125</v>
      </c>
      <c r="AL1286" s="390">
        <f t="shared" si="261"/>
        <v>20.234999999999999</v>
      </c>
      <c r="AM1286" s="390">
        <f t="shared" si="262"/>
        <v>20.116</v>
      </c>
      <c r="AN1286" s="390">
        <f t="shared" si="263"/>
        <v>19.71</v>
      </c>
      <c r="AO1286" s="390">
        <f t="shared" si="264"/>
        <v>20.613</v>
      </c>
    </row>
    <row r="1287" spans="1:41" ht="15" customHeight="1" x14ac:dyDescent="0.25">
      <c r="A1287" s="127" t="s">
        <v>4279</v>
      </c>
      <c r="B1287" s="125" t="s">
        <v>2077</v>
      </c>
      <c r="C1287" s="125" t="s">
        <v>4002</v>
      </c>
      <c r="D1287" s="125" t="s">
        <v>4191</v>
      </c>
      <c r="E1287" s="125" t="s">
        <v>4051</v>
      </c>
      <c r="F1287" s="126">
        <v>23.58</v>
      </c>
      <c r="G1287" s="126">
        <v>23.779999999999998</v>
      </c>
      <c r="H1287" s="126">
        <v>18.86</v>
      </c>
      <c r="I1287" s="126"/>
      <c r="J1287" s="317"/>
      <c r="K1287" s="323">
        <f>ROUND(SUMIF('VGT-Bewegungsdaten'!B:B,A1287,'VGT-Bewegungsdaten'!C:C),3)</f>
        <v>0</v>
      </c>
      <c r="L1287" s="324">
        <f>ROUND(SUMIF('VGT-Bewegungsdaten'!B:B,$A1287,'VGT-Bewegungsdaten'!D:D),2)</f>
        <v>0</v>
      </c>
      <c r="N1287" s="376" t="s">
        <v>4930</v>
      </c>
      <c r="O1287" s="376" t="s">
        <v>4940</v>
      </c>
      <c r="P1287" s="326">
        <f>ROUND(SUMIF('AV-Bewegungsdaten'!B:B,A1287,'AV-Bewegungsdaten'!C:C),3)</f>
        <v>0</v>
      </c>
      <c r="Q1287" s="324">
        <f>ROUND(SUMIF('AV-Bewegungsdaten'!B:B,$A1287,'AV-Bewegungsdaten'!D:D),2)</f>
        <v>0</v>
      </c>
      <c r="T1287" s="327"/>
      <c r="U1287" s="326">
        <f>ROUND(SUMIF('DV-Bewegungsdaten'!B:B,Kategorien!A1287,'DV-Bewegungsdaten'!D:D),3)</f>
        <v>0</v>
      </c>
      <c r="V1287" s="324">
        <f>ROUND(SUMIF('DV-Bewegungsdaten'!B:B,Kategorien!A1287,'DV-Bewegungsdaten'!E:E),3)</f>
        <v>0</v>
      </c>
      <c r="AD1287" s="390">
        <f t="shared" si="253"/>
        <v>18.840999999999998</v>
      </c>
      <c r="AE1287" s="390">
        <f t="shared" si="254"/>
        <v>19.497999999999998</v>
      </c>
      <c r="AF1287" s="390">
        <f t="shared" si="255"/>
        <v>20.716999999999999</v>
      </c>
      <c r="AG1287" s="390">
        <f t="shared" si="256"/>
        <v>20.083999999999996</v>
      </c>
      <c r="AH1287" s="390">
        <f t="shared" si="257"/>
        <v>19.995999999999999</v>
      </c>
      <c r="AI1287" s="390">
        <f t="shared" si="258"/>
        <v>20.527999999999999</v>
      </c>
      <c r="AJ1287" s="390">
        <f t="shared" si="259"/>
        <v>19.810999999999996</v>
      </c>
      <c r="AK1287" s="390">
        <f t="shared" si="260"/>
        <v>20.094999999999999</v>
      </c>
      <c r="AL1287" s="390">
        <f t="shared" si="261"/>
        <v>20.204999999999998</v>
      </c>
      <c r="AM1287" s="390">
        <f t="shared" si="262"/>
        <v>20.085999999999999</v>
      </c>
      <c r="AN1287" s="390">
        <f t="shared" si="263"/>
        <v>19.68</v>
      </c>
      <c r="AO1287" s="390">
        <f t="shared" si="264"/>
        <v>20.582999999999998</v>
      </c>
    </row>
    <row r="1288" spans="1:41" ht="15" customHeight="1" x14ac:dyDescent="0.25">
      <c r="A1288" s="127" t="s">
        <v>634</v>
      </c>
      <c r="B1288" s="125" t="s">
        <v>2077</v>
      </c>
      <c r="C1288" s="125" t="s">
        <v>4002</v>
      </c>
      <c r="D1288" s="125" t="s">
        <v>1899</v>
      </c>
      <c r="E1288" s="125" t="s">
        <v>2452</v>
      </c>
      <c r="F1288" s="126">
        <v>20.67</v>
      </c>
      <c r="G1288" s="126">
        <v>20.87</v>
      </c>
      <c r="H1288" s="126">
        <v>16.54</v>
      </c>
      <c r="I1288" s="126"/>
      <c r="J1288" s="317"/>
      <c r="K1288" s="323">
        <f>ROUND(SUMIF('VGT-Bewegungsdaten'!B:B,A1288,'VGT-Bewegungsdaten'!C:C),3)</f>
        <v>0</v>
      </c>
      <c r="L1288" s="324">
        <f>ROUND(SUMIF('VGT-Bewegungsdaten'!B:B,$A1288,'VGT-Bewegungsdaten'!D:D),2)</f>
        <v>0</v>
      </c>
      <c r="N1288" s="376" t="s">
        <v>4930</v>
      </c>
      <c r="O1288" s="376" t="s">
        <v>4940</v>
      </c>
      <c r="P1288" s="326">
        <f>ROUND(SUMIF('AV-Bewegungsdaten'!B:B,A1288,'AV-Bewegungsdaten'!C:C),3)</f>
        <v>0</v>
      </c>
      <c r="Q1288" s="324">
        <f>ROUND(SUMIF('AV-Bewegungsdaten'!B:B,$A1288,'AV-Bewegungsdaten'!D:D),2)</f>
        <v>0</v>
      </c>
      <c r="T1288" s="327"/>
      <c r="U1288" s="326">
        <f>ROUND(SUMIF('DV-Bewegungsdaten'!B:B,Kategorien!A1288,'DV-Bewegungsdaten'!D:D),3)</f>
        <v>0</v>
      </c>
      <c r="V1288" s="324">
        <f>ROUND(SUMIF('DV-Bewegungsdaten'!B:B,Kategorien!A1288,'DV-Bewegungsdaten'!E:E),3)</f>
        <v>0</v>
      </c>
      <c r="AD1288" s="390">
        <f t="shared" si="253"/>
        <v>15.931000000000001</v>
      </c>
      <c r="AE1288" s="390">
        <f t="shared" si="254"/>
        <v>16.588000000000001</v>
      </c>
      <c r="AF1288" s="390">
        <f t="shared" si="255"/>
        <v>17.807000000000002</v>
      </c>
      <c r="AG1288" s="390">
        <f t="shared" si="256"/>
        <v>17.173999999999999</v>
      </c>
      <c r="AH1288" s="390">
        <f t="shared" si="257"/>
        <v>17.086000000000002</v>
      </c>
      <c r="AI1288" s="390">
        <f t="shared" si="258"/>
        <v>17.618000000000002</v>
      </c>
      <c r="AJ1288" s="390">
        <f t="shared" si="259"/>
        <v>16.901</v>
      </c>
      <c r="AK1288" s="390">
        <f t="shared" si="260"/>
        <v>17.185000000000002</v>
      </c>
      <c r="AL1288" s="390">
        <f t="shared" si="261"/>
        <v>17.295000000000002</v>
      </c>
      <c r="AM1288" s="390">
        <f t="shared" si="262"/>
        <v>17.176000000000002</v>
      </c>
      <c r="AN1288" s="390">
        <f t="shared" si="263"/>
        <v>16.770000000000003</v>
      </c>
      <c r="AO1288" s="390">
        <f t="shared" si="264"/>
        <v>17.673000000000002</v>
      </c>
    </row>
    <row r="1289" spans="1:41" ht="15" customHeight="1" x14ac:dyDescent="0.25">
      <c r="A1289" s="127" t="s">
        <v>635</v>
      </c>
      <c r="B1289" s="125" t="s">
        <v>2077</v>
      </c>
      <c r="C1289" s="125" t="s">
        <v>4002</v>
      </c>
      <c r="D1289" s="125" t="s">
        <v>1901</v>
      </c>
      <c r="E1289" s="125" t="s">
        <v>2455</v>
      </c>
      <c r="F1289" s="126">
        <v>22.67</v>
      </c>
      <c r="G1289" s="126">
        <v>22.87</v>
      </c>
      <c r="H1289" s="126">
        <v>18.14</v>
      </c>
      <c r="I1289" s="126"/>
      <c r="J1289" s="317"/>
      <c r="K1289" s="323">
        <f>ROUND(SUMIF('VGT-Bewegungsdaten'!B:B,A1289,'VGT-Bewegungsdaten'!C:C),3)</f>
        <v>0</v>
      </c>
      <c r="L1289" s="324">
        <f>ROUND(SUMIF('VGT-Bewegungsdaten'!B:B,$A1289,'VGT-Bewegungsdaten'!D:D),2)</f>
        <v>0</v>
      </c>
      <c r="N1289" s="376" t="s">
        <v>4930</v>
      </c>
      <c r="O1289" s="376" t="s">
        <v>4940</v>
      </c>
      <c r="P1289" s="326">
        <f>ROUND(SUMIF('AV-Bewegungsdaten'!B:B,A1289,'AV-Bewegungsdaten'!C:C),3)</f>
        <v>0</v>
      </c>
      <c r="Q1289" s="324">
        <f>ROUND(SUMIF('AV-Bewegungsdaten'!B:B,$A1289,'AV-Bewegungsdaten'!D:D),2)</f>
        <v>0</v>
      </c>
      <c r="T1289" s="327"/>
      <c r="U1289" s="326">
        <f>ROUND(SUMIF('DV-Bewegungsdaten'!B:B,Kategorien!A1289,'DV-Bewegungsdaten'!D:D),3)</f>
        <v>0</v>
      </c>
      <c r="V1289" s="324">
        <f>ROUND(SUMIF('DV-Bewegungsdaten'!B:B,Kategorien!A1289,'DV-Bewegungsdaten'!E:E),3)</f>
        <v>0</v>
      </c>
      <c r="AD1289" s="390">
        <f t="shared" si="253"/>
        <v>17.931000000000001</v>
      </c>
      <c r="AE1289" s="390">
        <f t="shared" si="254"/>
        <v>18.588000000000001</v>
      </c>
      <c r="AF1289" s="390">
        <f t="shared" si="255"/>
        <v>19.807000000000002</v>
      </c>
      <c r="AG1289" s="390">
        <f t="shared" si="256"/>
        <v>19.173999999999999</v>
      </c>
      <c r="AH1289" s="390">
        <f t="shared" si="257"/>
        <v>19.086000000000002</v>
      </c>
      <c r="AI1289" s="390">
        <f t="shared" si="258"/>
        <v>19.618000000000002</v>
      </c>
      <c r="AJ1289" s="390">
        <f t="shared" si="259"/>
        <v>18.901</v>
      </c>
      <c r="AK1289" s="390">
        <f t="shared" si="260"/>
        <v>19.185000000000002</v>
      </c>
      <c r="AL1289" s="390">
        <f t="shared" si="261"/>
        <v>19.295000000000002</v>
      </c>
      <c r="AM1289" s="390">
        <f t="shared" si="262"/>
        <v>19.176000000000002</v>
      </c>
      <c r="AN1289" s="390">
        <f t="shared" si="263"/>
        <v>18.770000000000003</v>
      </c>
      <c r="AO1289" s="390">
        <f t="shared" si="264"/>
        <v>19.673000000000002</v>
      </c>
    </row>
    <row r="1290" spans="1:41" ht="15" customHeight="1" x14ac:dyDescent="0.25">
      <c r="A1290" s="127" t="s">
        <v>636</v>
      </c>
      <c r="B1290" s="125" t="s">
        <v>2077</v>
      </c>
      <c r="C1290" s="125" t="s">
        <v>4002</v>
      </c>
      <c r="D1290" s="125" t="s">
        <v>1903</v>
      </c>
      <c r="E1290" s="125" t="s">
        <v>1538</v>
      </c>
      <c r="F1290" s="126">
        <v>23.67</v>
      </c>
      <c r="G1290" s="126">
        <v>23.87</v>
      </c>
      <c r="H1290" s="126">
        <v>18.940000000000001</v>
      </c>
      <c r="I1290" s="126"/>
      <c r="J1290" s="317"/>
      <c r="K1290" s="323">
        <f>ROUND(SUMIF('VGT-Bewegungsdaten'!B:B,A1290,'VGT-Bewegungsdaten'!C:C),3)</f>
        <v>0</v>
      </c>
      <c r="L1290" s="324">
        <f>ROUND(SUMIF('VGT-Bewegungsdaten'!B:B,$A1290,'VGT-Bewegungsdaten'!D:D),2)</f>
        <v>0</v>
      </c>
      <c r="N1290" s="376" t="s">
        <v>4930</v>
      </c>
      <c r="O1290" s="376" t="s">
        <v>4940</v>
      </c>
      <c r="P1290" s="326">
        <f>ROUND(SUMIF('AV-Bewegungsdaten'!B:B,A1290,'AV-Bewegungsdaten'!C:C),3)</f>
        <v>0</v>
      </c>
      <c r="Q1290" s="324">
        <f>ROUND(SUMIF('AV-Bewegungsdaten'!B:B,$A1290,'AV-Bewegungsdaten'!D:D),2)</f>
        <v>0</v>
      </c>
      <c r="T1290" s="327"/>
      <c r="U1290" s="326">
        <f>ROUND(SUMIF('DV-Bewegungsdaten'!B:B,Kategorien!A1290,'DV-Bewegungsdaten'!D:D),3)</f>
        <v>0</v>
      </c>
      <c r="V1290" s="324">
        <f>ROUND(SUMIF('DV-Bewegungsdaten'!B:B,Kategorien!A1290,'DV-Bewegungsdaten'!E:E),3)</f>
        <v>0</v>
      </c>
      <c r="AD1290" s="390">
        <f t="shared" si="253"/>
        <v>18.931000000000001</v>
      </c>
      <c r="AE1290" s="390">
        <f t="shared" si="254"/>
        <v>19.588000000000001</v>
      </c>
      <c r="AF1290" s="390">
        <f t="shared" si="255"/>
        <v>20.807000000000002</v>
      </c>
      <c r="AG1290" s="390">
        <f t="shared" si="256"/>
        <v>20.173999999999999</v>
      </c>
      <c r="AH1290" s="390">
        <f t="shared" si="257"/>
        <v>20.086000000000002</v>
      </c>
      <c r="AI1290" s="390">
        <f t="shared" si="258"/>
        <v>20.618000000000002</v>
      </c>
      <c r="AJ1290" s="390">
        <f t="shared" si="259"/>
        <v>19.901</v>
      </c>
      <c r="AK1290" s="390">
        <f t="shared" si="260"/>
        <v>20.185000000000002</v>
      </c>
      <c r="AL1290" s="390">
        <f t="shared" si="261"/>
        <v>20.295000000000002</v>
      </c>
      <c r="AM1290" s="390">
        <f t="shared" si="262"/>
        <v>20.176000000000002</v>
      </c>
      <c r="AN1290" s="390">
        <f t="shared" si="263"/>
        <v>19.770000000000003</v>
      </c>
      <c r="AO1290" s="390">
        <f t="shared" si="264"/>
        <v>20.673000000000002</v>
      </c>
    </row>
    <row r="1291" spans="1:41" ht="15" customHeight="1" x14ac:dyDescent="0.25">
      <c r="A1291" s="127" t="s">
        <v>637</v>
      </c>
      <c r="B1291" s="125" t="s">
        <v>2077</v>
      </c>
      <c r="C1291" s="125" t="s">
        <v>4002</v>
      </c>
      <c r="D1291" s="125" t="s">
        <v>1905</v>
      </c>
      <c r="E1291" s="125" t="s">
        <v>1541</v>
      </c>
      <c r="F1291" s="126">
        <v>23.67</v>
      </c>
      <c r="G1291" s="126">
        <v>23.87</v>
      </c>
      <c r="H1291" s="126">
        <v>18.940000000000001</v>
      </c>
      <c r="I1291" s="126"/>
      <c r="J1291" s="317"/>
      <c r="K1291" s="323">
        <f>ROUND(SUMIF('VGT-Bewegungsdaten'!B:B,A1291,'VGT-Bewegungsdaten'!C:C),3)</f>
        <v>0</v>
      </c>
      <c r="L1291" s="324">
        <f>ROUND(SUMIF('VGT-Bewegungsdaten'!B:B,$A1291,'VGT-Bewegungsdaten'!D:D),2)</f>
        <v>0</v>
      </c>
      <c r="N1291" s="376" t="s">
        <v>4930</v>
      </c>
      <c r="O1291" s="376" t="s">
        <v>4940</v>
      </c>
      <c r="P1291" s="326">
        <f>ROUND(SUMIF('AV-Bewegungsdaten'!B:B,A1291,'AV-Bewegungsdaten'!C:C),3)</f>
        <v>0</v>
      </c>
      <c r="Q1291" s="324">
        <f>ROUND(SUMIF('AV-Bewegungsdaten'!B:B,$A1291,'AV-Bewegungsdaten'!D:D),2)</f>
        <v>0</v>
      </c>
      <c r="T1291" s="327"/>
      <c r="U1291" s="326">
        <f>ROUND(SUMIF('DV-Bewegungsdaten'!B:B,Kategorien!A1291,'DV-Bewegungsdaten'!D:D),3)</f>
        <v>0</v>
      </c>
      <c r="V1291" s="324">
        <f>ROUND(SUMIF('DV-Bewegungsdaten'!B:B,Kategorien!A1291,'DV-Bewegungsdaten'!E:E),3)</f>
        <v>0</v>
      </c>
      <c r="AD1291" s="390">
        <f t="shared" si="253"/>
        <v>18.931000000000001</v>
      </c>
      <c r="AE1291" s="390">
        <f t="shared" si="254"/>
        <v>19.588000000000001</v>
      </c>
      <c r="AF1291" s="390">
        <f t="shared" si="255"/>
        <v>20.807000000000002</v>
      </c>
      <c r="AG1291" s="390">
        <f t="shared" si="256"/>
        <v>20.173999999999999</v>
      </c>
      <c r="AH1291" s="390">
        <f t="shared" si="257"/>
        <v>20.086000000000002</v>
      </c>
      <c r="AI1291" s="390">
        <f t="shared" si="258"/>
        <v>20.618000000000002</v>
      </c>
      <c r="AJ1291" s="390">
        <f t="shared" si="259"/>
        <v>19.901</v>
      </c>
      <c r="AK1291" s="390">
        <f t="shared" si="260"/>
        <v>20.185000000000002</v>
      </c>
      <c r="AL1291" s="390">
        <f t="shared" si="261"/>
        <v>20.295000000000002</v>
      </c>
      <c r="AM1291" s="390">
        <f t="shared" si="262"/>
        <v>20.176000000000002</v>
      </c>
      <c r="AN1291" s="390">
        <f t="shared" si="263"/>
        <v>19.770000000000003</v>
      </c>
      <c r="AO1291" s="390">
        <f t="shared" si="264"/>
        <v>20.673000000000002</v>
      </c>
    </row>
    <row r="1292" spans="1:41" ht="15" customHeight="1" x14ac:dyDescent="0.25">
      <c r="A1292" s="127" t="s">
        <v>2772</v>
      </c>
      <c r="B1292" s="125" t="s">
        <v>2077</v>
      </c>
      <c r="C1292" s="125" t="s">
        <v>4002</v>
      </c>
      <c r="D1292" s="125" t="s">
        <v>2686</v>
      </c>
      <c r="E1292" s="125" t="s">
        <v>2545</v>
      </c>
      <c r="F1292" s="126">
        <v>23.64</v>
      </c>
      <c r="G1292" s="126">
        <v>23.84</v>
      </c>
      <c r="H1292" s="126">
        <v>18.91</v>
      </c>
      <c r="I1292" s="126"/>
      <c r="J1292" s="317"/>
      <c r="K1292" s="323">
        <f>ROUND(SUMIF('VGT-Bewegungsdaten'!B:B,A1292,'VGT-Bewegungsdaten'!C:C),3)</f>
        <v>0</v>
      </c>
      <c r="L1292" s="324">
        <f>ROUND(SUMIF('VGT-Bewegungsdaten'!B:B,$A1292,'VGT-Bewegungsdaten'!D:D),2)</f>
        <v>0</v>
      </c>
      <c r="N1292" s="376" t="s">
        <v>4930</v>
      </c>
      <c r="O1292" s="376" t="s">
        <v>4940</v>
      </c>
      <c r="P1292" s="326">
        <f>ROUND(SUMIF('AV-Bewegungsdaten'!B:B,A1292,'AV-Bewegungsdaten'!C:C),3)</f>
        <v>0</v>
      </c>
      <c r="Q1292" s="324">
        <f>ROUND(SUMIF('AV-Bewegungsdaten'!B:B,$A1292,'AV-Bewegungsdaten'!D:D),2)</f>
        <v>0</v>
      </c>
      <c r="T1292" s="327"/>
      <c r="U1292" s="326">
        <f>ROUND(SUMIF('DV-Bewegungsdaten'!B:B,Kategorien!A1292,'DV-Bewegungsdaten'!D:D),3)</f>
        <v>0</v>
      </c>
      <c r="V1292" s="324">
        <f>ROUND(SUMIF('DV-Bewegungsdaten'!B:B,Kategorien!A1292,'DV-Bewegungsdaten'!E:E),3)</f>
        <v>0</v>
      </c>
      <c r="AD1292" s="390">
        <f t="shared" si="253"/>
        <v>18.901</v>
      </c>
      <c r="AE1292" s="390">
        <f t="shared" si="254"/>
        <v>19.558</v>
      </c>
      <c r="AF1292" s="390">
        <f t="shared" si="255"/>
        <v>20.777000000000001</v>
      </c>
      <c r="AG1292" s="390">
        <f t="shared" si="256"/>
        <v>20.143999999999998</v>
      </c>
      <c r="AH1292" s="390">
        <f t="shared" si="257"/>
        <v>20.056000000000001</v>
      </c>
      <c r="AI1292" s="390">
        <f t="shared" si="258"/>
        <v>20.588000000000001</v>
      </c>
      <c r="AJ1292" s="390">
        <f t="shared" si="259"/>
        <v>19.870999999999999</v>
      </c>
      <c r="AK1292" s="390">
        <f t="shared" si="260"/>
        <v>20.155000000000001</v>
      </c>
      <c r="AL1292" s="390">
        <f t="shared" si="261"/>
        <v>20.265000000000001</v>
      </c>
      <c r="AM1292" s="390">
        <f t="shared" si="262"/>
        <v>20.146000000000001</v>
      </c>
      <c r="AN1292" s="390">
        <f t="shared" si="263"/>
        <v>19.740000000000002</v>
      </c>
      <c r="AO1292" s="390">
        <f t="shared" si="264"/>
        <v>20.643000000000001</v>
      </c>
    </row>
    <row r="1293" spans="1:41" ht="15" customHeight="1" x14ac:dyDescent="0.25">
      <c r="A1293" s="127" t="s">
        <v>3516</v>
      </c>
      <c r="B1293" s="125" t="s">
        <v>2077</v>
      </c>
      <c r="C1293" s="125" t="s">
        <v>4002</v>
      </c>
      <c r="D1293" s="125" t="s">
        <v>3430</v>
      </c>
      <c r="E1293" s="125" t="s">
        <v>3289</v>
      </c>
      <c r="F1293" s="126">
        <v>23.61</v>
      </c>
      <c r="G1293" s="126">
        <v>23.81</v>
      </c>
      <c r="H1293" s="126">
        <v>18.89</v>
      </c>
      <c r="I1293" s="126"/>
      <c r="J1293" s="317"/>
      <c r="K1293" s="323">
        <f>ROUND(SUMIF('VGT-Bewegungsdaten'!B:B,A1293,'VGT-Bewegungsdaten'!C:C),3)</f>
        <v>0</v>
      </c>
      <c r="L1293" s="324">
        <f>ROUND(SUMIF('VGT-Bewegungsdaten'!B:B,$A1293,'VGT-Bewegungsdaten'!D:D),2)</f>
        <v>0</v>
      </c>
      <c r="N1293" s="376" t="s">
        <v>4930</v>
      </c>
      <c r="O1293" s="376" t="s">
        <v>4940</v>
      </c>
      <c r="P1293" s="326">
        <f>ROUND(SUMIF('AV-Bewegungsdaten'!B:B,A1293,'AV-Bewegungsdaten'!C:C),3)</f>
        <v>0</v>
      </c>
      <c r="Q1293" s="324">
        <f>ROUND(SUMIF('AV-Bewegungsdaten'!B:B,$A1293,'AV-Bewegungsdaten'!D:D),2)</f>
        <v>0</v>
      </c>
      <c r="T1293" s="327"/>
      <c r="U1293" s="326">
        <f>ROUND(SUMIF('DV-Bewegungsdaten'!B:B,Kategorien!A1293,'DV-Bewegungsdaten'!D:D),3)</f>
        <v>0</v>
      </c>
      <c r="V1293" s="324">
        <f>ROUND(SUMIF('DV-Bewegungsdaten'!B:B,Kategorien!A1293,'DV-Bewegungsdaten'!E:E),3)</f>
        <v>0</v>
      </c>
      <c r="AD1293" s="390">
        <f t="shared" si="253"/>
        <v>18.870999999999999</v>
      </c>
      <c r="AE1293" s="390">
        <f t="shared" si="254"/>
        <v>19.527999999999999</v>
      </c>
      <c r="AF1293" s="390">
        <f t="shared" si="255"/>
        <v>20.747</v>
      </c>
      <c r="AG1293" s="390">
        <f t="shared" si="256"/>
        <v>20.113999999999997</v>
      </c>
      <c r="AH1293" s="390">
        <f t="shared" si="257"/>
        <v>20.026</v>
      </c>
      <c r="AI1293" s="390">
        <f t="shared" si="258"/>
        <v>20.558</v>
      </c>
      <c r="AJ1293" s="390">
        <f t="shared" si="259"/>
        <v>19.840999999999998</v>
      </c>
      <c r="AK1293" s="390">
        <f t="shared" si="260"/>
        <v>20.125</v>
      </c>
      <c r="AL1293" s="390">
        <f t="shared" si="261"/>
        <v>20.234999999999999</v>
      </c>
      <c r="AM1293" s="390">
        <f t="shared" si="262"/>
        <v>20.116</v>
      </c>
      <c r="AN1293" s="390">
        <f t="shared" si="263"/>
        <v>19.71</v>
      </c>
      <c r="AO1293" s="390">
        <f t="shared" si="264"/>
        <v>20.613</v>
      </c>
    </row>
    <row r="1294" spans="1:41" ht="15" customHeight="1" x14ac:dyDescent="0.25">
      <c r="A1294" s="127" t="s">
        <v>4280</v>
      </c>
      <c r="B1294" s="125" t="s">
        <v>2077</v>
      </c>
      <c r="C1294" s="125" t="s">
        <v>4002</v>
      </c>
      <c r="D1294" s="125" t="s">
        <v>4193</v>
      </c>
      <c r="E1294" s="125" t="s">
        <v>4051</v>
      </c>
      <c r="F1294" s="126">
        <v>23.58</v>
      </c>
      <c r="G1294" s="126">
        <v>23.779999999999998</v>
      </c>
      <c r="H1294" s="126">
        <v>18.86</v>
      </c>
      <c r="I1294" s="126"/>
      <c r="J1294" s="317"/>
      <c r="K1294" s="323">
        <f>ROUND(SUMIF('VGT-Bewegungsdaten'!B:B,A1294,'VGT-Bewegungsdaten'!C:C),3)</f>
        <v>0</v>
      </c>
      <c r="L1294" s="324">
        <f>ROUND(SUMIF('VGT-Bewegungsdaten'!B:B,$A1294,'VGT-Bewegungsdaten'!D:D),2)</f>
        <v>0</v>
      </c>
      <c r="N1294" s="376" t="s">
        <v>4930</v>
      </c>
      <c r="O1294" s="376" t="s">
        <v>4940</v>
      </c>
      <c r="P1294" s="326">
        <f>ROUND(SUMIF('AV-Bewegungsdaten'!B:B,A1294,'AV-Bewegungsdaten'!C:C),3)</f>
        <v>0</v>
      </c>
      <c r="Q1294" s="324">
        <f>ROUND(SUMIF('AV-Bewegungsdaten'!B:B,$A1294,'AV-Bewegungsdaten'!D:D),2)</f>
        <v>0</v>
      </c>
      <c r="T1294" s="327"/>
      <c r="U1294" s="326">
        <f>ROUND(SUMIF('DV-Bewegungsdaten'!B:B,Kategorien!A1294,'DV-Bewegungsdaten'!D:D),3)</f>
        <v>0</v>
      </c>
      <c r="V1294" s="324">
        <f>ROUND(SUMIF('DV-Bewegungsdaten'!B:B,Kategorien!A1294,'DV-Bewegungsdaten'!E:E),3)</f>
        <v>0</v>
      </c>
      <c r="AD1294" s="390">
        <f t="shared" si="253"/>
        <v>18.840999999999998</v>
      </c>
      <c r="AE1294" s="390">
        <f t="shared" si="254"/>
        <v>19.497999999999998</v>
      </c>
      <c r="AF1294" s="390">
        <f t="shared" si="255"/>
        <v>20.716999999999999</v>
      </c>
      <c r="AG1294" s="390">
        <f t="shared" si="256"/>
        <v>20.083999999999996</v>
      </c>
      <c r="AH1294" s="390">
        <f t="shared" si="257"/>
        <v>19.995999999999999</v>
      </c>
      <c r="AI1294" s="390">
        <f t="shared" si="258"/>
        <v>20.527999999999999</v>
      </c>
      <c r="AJ1294" s="390">
        <f t="shared" si="259"/>
        <v>19.810999999999996</v>
      </c>
      <c r="AK1294" s="390">
        <f t="shared" si="260"/>
        <v>20.094999999999999</v>
      </c>
      <c r="AL1294" s="390">
        <f t="shared" si="261"/>
        <v>20.204999999999998</v>
      </c>
      <c r="AM1294" s="390">
        <f t="shared" si="262"/>
        <v>20.085999999999999</v>
      </c>
      <c r="AN1294" s="390">
        <f t="shared" si="263"/>
        <v>19.68</v>
      </c>
      <c r="AO1294" s="390">
        <f t="shared" si="264"/>
        <v>20.582999999999998</v>
      </c>
    </row>
    <row r="1295" spans="1:41" ht="15" customHeight="1" x14ac:dyDescent="0.25">
      <c r="A1295" s="127" t="s">
        <v>638</v>
      </c>
      <c r="B1295" s="125" t="s">
        <v>2077</v>
      </c>
      <c r="C1295" s="125" t="s">
        <v>4002</v>
      </c>
      <c r="D1295" s="125" t="s">
        <v>1907</v>
      </c>
      <c r="E1295" s="125" t="s">
        <v>2452</v>
      </c>
      <c r="F1295" s="126">
        <v>21.67</v>
      </c>
      <c r="G1295" s="126">
        <v>21.87</v>
      </c>
      <c r="H1295" s="126">
        <v>17.34</v>
      </c>
      <c r="I1295" s="126"/>
      <c r="J1295" s="317"/>
      <c r="K1295" s="323">
        <f>ROUND(SUMIF('VGT-Bewegungsdaten'!B:B,A1295,'VGT-Bewegungsdaten'!C:C),3)</f>
        <v>0</v>
      </c>
      <c r="L1295" s="324">
        <f>ROUND(SUMIF('VGT-Bewegungsdaten'!B:B,$A1295,'VGT-Bewegungsdaten'!D:D),2)</f>
        <v>0</v>
      </c>
      <c r="N1295" s="376" t="s">
        <v>4930</v>
      </c>
      <c r="O1295" s="376" t="s">
        <v>4940</v>
      </c>
      <c r="P1295" s="326">
        <f>ROUND(SUMIF('AV-Bewegungsdaten'!B:B,A1295,'AV-Bewegungsdaten'!C:C),3)</f>
        <v>0</v>
      </c>
      <c r="Q1295" s="324">
        <f>ROUND(SUMIF('AV-Bewegungsdaten'!B:B,$A1295,'AV-Bewegungsdaten'!D:D),2)</f>
        <v>0</v>
      </c>
      <c r="T1295" s="327"/>
      <c r="U1295" s="326">
        <f>ROUND(SUMIF('DV-Bewegungsdaten'!B:B,Kategorien!A1295,'DV-Bewegungsdaten'!D:D),3)</f>
        <v>0</v>
      </c>
      <c r="V1295" s="324">
        <f>ROUND(SUMIF('DV-Bewegungsdaten'!B:B,Kategorien!A1295,'DV-Bewegungsdaten'!E:E),3)</f>
        <v>0</v>
      </c>
      <c r="AD1295" s="390">
        <f t="shared" si="253"/>
        <v>16.931000000000001</v>
      </c>
      <c r="AE1295" s="390">
        <f t="shared" si="254"/>
        <v>17.588000000000001</v>
      </c>
      <c r="AF1295" s="390">
        <f t="shared" si="255"/>
        <v>18.807000000000002</v>
      </c>
      <c r="AG1295" s="390">
        <f t="shared" si="256"/>
        <v>18.173999999999999</v>
      </c>
      <c r="AH1295" s="390">
        <f t="shared" si="257"/>
        <v>18.086000000000002</v>
      </c>
      <c r="AI1295" s="390">
        <f t="shared" si="258"/>
        <v>18.618000000000002</v>
      </c>
      <c r="AJ1295" s="390">
        <f t="shared" si="259"/>
        <v>17.901</v>
      </c>
      <c r="AK1295" s="390">
        <f t="shared" si="260"/>
        <v>18.185000000000002</v>
      </c>
      <c r="AL1295" s="390">
        <f t="shared" si="261"/>
        <v>18.295000000000002</v>
      </c>
      <c r="AM1295" s="390">
        <f t="shared" si="262"/>
        <v>18.176000000000002</v>
      </c>
      <c r="AN1295" s="390">
        <f t="shared" si="263"/>
        <v>17.770000000000003</v>
      </c>
      <c r="AO1295" s="390">
        <f t="shared" si="264"/>
        <v>18.673000000000002</v>
      </c>
    </row>
    <row r="1296" spans="1:41" ht="15" customHeight="1" x14ac:dyDescent="0.25">
      <c r="A1296" s="127" t="s">
        <v>639</v>
      </c>
      <c r="B1296" s="125" t="s">
        <v>2077</v>
      </c>
      <c r="C1296" s="125" t="s">
        <v>4002</v>
      </c>
      <c r="D1296" s="125" t="s">
        <v>1909</v>
      </c>
      <c r="E1296" s="125" t="s">
        <v>2455</v>
      </c>
      <c r="F1296" s="126">
        <v>23.67</v>
      </c>
      <c r="G1296" s="126">
        <v>23.87</v>
      </c>
      <c r="H1296" s="126">
        <v>18.940000000000001</v>
      </c>
      <c r="I1296" s="126"/>
      <c r="J1296" s="317"/>
      <c r="K1296" s="323">
        <f>ROUND(SUMIF('VGT-Bewegungsdaten'!B:B,A1296,'VGT-Bewegungsdaten'!C:C),3)</f>
        <v>0</v>
      </c>
      <c r="L1296" s="324">
        <f>ROUND(SUMIF('VGT-Bewegungsdaten'!B:B,$A1296,'VGT-Bewegungsdaten'!D:D),2)</f>
        <v>0</v>
      </c>
      <c r="N1296" s="376" t="s">
        <v>4930</v>
      </c>
      <c r="O1296" s="376" t="s">
        <v>4940</v>
      </c>
      <c r="P1296" s="326">
        <f>ROUND(SUMIF('AV-Bewegungsdaten'!B:B,A1296,'AV-Bewegungsdaten'!C:C),3)</f>
        <v>0</v>
      </c>
      <c r="Q1296" s="324">
        <f>ROUND(SUMIF('AV-Bewegungsdaten'!B:B,$A1296,'AV-Bewegungsdaten'!D:D),2)</f>
        <v>0</v>
      </c>
      <c r="T1296" s="327"/>
      <c r="U1296" s="326">
        <f>ROUND(SUMIF('DV-Bewegungsdaten'!B:B,Kategorien!A1296,'DV-Bewegungsdaten'!D:D),3)</f>
        <v>0</v>
      </c>
      <c r="V1296" s="324">
        <f>ROUND(SUMIF('DV-Bewegungsdaten'!B:B,Kategorien!A1296,'DV-Bewegungsdaten'!E:E),3)</f>
        <v>0</v>
      </c>
      <c r="AD1296" s="390">
        <f t="shared" si="253"/>
        <v>18.931000000000001</v>
      </c>
      <c r="AE1296" s="390">
        <f t="shared" si="254"/>
        <v>19.588000000000001</v>
      </c>
      <c r="AF1296" s="390">
        <f t="shared" si="255"/>
        <v>20.807000000000002</v>
      </c>
      <c r="AG1296" s="390">
        <f t="shared" si="256"/>
        <v>20.173999999999999</v>
      </c>
      <c r="AH1296" s="390">
        <f t="shared" si="257"/>
        <v>20.086000000000002</v>
      </c>
      <c r="AI1296" s="390">
        <f t="shared" si="258"/>
        <v>20.618000000000002</v>
      </c>
      <c r="AJ1296" s="390">
        <f t="shared" si="259"/>
        <v>19.901</v>
      </c>
      <c r="AK1296" s="390">
        <f t="shared" si="260"/>
        <v>20.185000000000002</v>
      </c>
      <c r="AL1296" s="390">
        <f t="shared" si="261"/>
        <v>20.295000000000002</v>
      </c>
      <c r="AM1296" s="390">
        <f t="shared" si="262"/>
        <v>20.176000000000002</v>
      </c>
      <c r="AN1296" s="390">
        <f t="shared" si="263"/>
        <v>19.770000000000003</v>
      </c>
      <c r="AO1296" s="390">
        <f t="shared" si="264"/>
        <v>20.673000000000002</v>
      </c>
    </row>
    <row r="1297" spans="1:41" ht="15" customHeight="1" x14ac:dyDescent="0.25">
      <c r="A1297" s="127" t="s">
        <v>640</v>
      </c>
      <c r="B1297" s="125" t="s">
        <v>2077</v>
      </c>
      <c r="C1297" s="125" t="s">
        <v>4002</v>
      </c>
      <c r="D1297" s="125" t="s">
        <v>1911</v>
      </c>
      <c r="E1297" s="125" t="s">
        <v>1538</v>
      </c>
      <c r="F1297" s="126">
        <v>24.67</v>
      </c>
      <c r="G1297" s="126">
        <v>24.87</v>
      </c>
      <c r="H1297" s="126">
        <v>19.739999999999998</v>
      </c>
      <c r="I1297" s="126"/>
      <c r="J1297" s="317"/>
      <c r="K1297" s="323">
        <f>ROUND(SUMIF('VGT-Bewegungsdaten'!B:B,A1297,'VGT-Bewegungsdaten'!C:C),3)</f>
        <v>0</v>
      </c>
      <c r="L1297" s="324">
        <f>ROUND(SUMIF('VGT-Bewegungsdaten'!B:B,$A1297,'VGT-Bewegungsdaten'!D:D),2)</f>
        <v>0</v>
      </c>
      <c r="N1297" s="376" t="s">
        <v>4930</v>
      </c>
      <c r="O1297" s="376" t="s">
        <v>4940</v>
      </c>
      <c r="P1297" s="326">
        <f>ROUND(SUMIF('AV-Bewegungsdaten'!B:B,A1297,'AV-Bewegungsdaten'!C:C),3)</f>
        <v>0</v>
      </c>
      <c r="Q1297" s="324">
        <f>ROUND(SUMIF('AV-Bewegungsdaten'!B:B,$A1297,'AV-Bewegungsdaten'!D:D),2)</f>
        <v>0</v>
      </c>
      <c r="T1297" s="327"/>
      <c r="U1297" s="326">
        <f>ROUND(SUMIF('DV-Bewegungsdaten'!B:B,Kategorien!A1297,'DV-Bewegungsdaten'!D:D),3)</f>
        <v>0</v>
      </c>
      <c r="V1297" s="324">
        <f>ROUND(SUMIF('DV-Bewegungsdaten'!B:B,Kategorien!A1297,'DV-Bewegungsdaten'!E:E),3)</f>
        <v>0</v>
      </c>
      <c r="AD1297" s="390">
        <f t="shared" si="253"/>
        <v>19.931000000000001</v>
      </c>
      <c r="AE1297" s="390">
        <f t="shared" si="254"/>
        <v>20.588000000000001</v>
      </c>
      <c r="AF1297" s="390">
        <f t="shared" si="255"/>
        <v>21.807000000000002</v>
      </c>
      <c r="AG1297" s="390">
        <f t="shared" si="256"/>
        <v>21.173999999999999</v>
      </c>
      <c r="AH1297" s="390">
        <f t="shared" si="257"/>
        <v>21.086000000000002</v>
      </c>
      <c r="AI1297" s="390">
        <f t="shared" si="258"/>
        <v>21.618000000000002</v>
      </c>
      <c r="AJ1297" s="390">
        <f t="shared" si="259"/>
        <v>20.901</v>
      </c>
      <c r="AK1297" s="390">
        <f t="shared" si="260"/>
        <v>21.185000000000002</v>
      </c>
      <c r="AL1297" s="390">
        <f t="shared" si="261"/>
        <v>21.295000000000002</v>
      </c>
      <c r="AM1297" s="390">
        <f t="shared" si="262"/>
        <v>21.176000000000002</v>
      </c>
      <c r="AN1297" s="390">
        <f t="shared" si="263"/>
        <v>20.770000000000003</v>
      </c>
      <c r="AO1297" s="390">
        <f t="shared" si="264"/>
        <v>21.673000000000002</v>
      </c>
    </row>
    <row r="1298" spans="1:41" ht="15" customHeight="1" x14ac:dyDescent="0.25">
      <c r="A1298" s="127" t="s">
        <v>641</v>
      </c>
      <c r="B1298" s="125" t="s">
        <v>2077</v>
      </c>
      <c r="C1298" s="125" t="s">
        <v>4002</v>
      </c>
      <c r="D1298" s="125" t="s">
        <v>1913</v>
      </c>
      <c r="E1298" s="125" t="s">
        <v>1541</v>
      </c>
      <c r="F1298" s="126">
        <v>24.67</v>
      </c>
      <c r="G1298" s="126">
        <v>24.87</v>
      </c>
      <c r="H1298" s="126">
        <v>19.739999999999998</v>
      </c>
      <c r="I1298" s="126"/>
      <c r="J1298" s="317"/>
      <c r="K1298" s="323">
        <f>ROUND(SUMIF('VGT-Bewegungsdaten'!B:B,A1298,'VGT-Bewegungsdaten'!C:C),3)</f>
        <v>0</v>
      </c>
      <c r="L1298" s="324">
        <f>ROUND(SUMIF('VGT-Bewegungsdaten'!B:B,$A1298,'VGT-Bewegungsdaten'!D:D),2)</f>
        <v>0</v>
      </c>
      <c r="N1298" s="376" t="s">
        <v>4930</v>
      </c>
      <c r="O1298" s="376" t="s">
        <v>4940</v>
      </c>
      <c r="P1298" s="326">
        <f>ROUND(SUMIF('AV-Bewegungsdaten'!B:B,A1298,'AV-Bewegungsdaten'!C:C),3)</f>
        <v>0</v>
      </c>
      <c r="Q1298" s="324">
        <f>ROUND(SUMIF('AV-Bewegungsdaten'!B:B,$A1298,'AV-Bewegungsdaten'!D:D),2)</f>
        <v>0</v>
      </c>
      <c r="T1298" s="327"/>
      <c r="U1298" s="326">
        <f>ROUND(SUMIF('DV-Bewegungsdaten'!B:B,Kategorien!A1298,'DV-Bewegungsdaten'!D:D),3)</f>
        <v>0</v>
      </c>
      <c r="V1298" s="324">
        <f>ROUND(SUMIF('DV-Bewegungsdaten'!B:B,Kategorien!A1298,'DV-Bewegungsdaten'!E:E),3)</f>
        <v>0</v>
      </c>
      <c r="AD1298" s="390">
        <f t="shared" ref="AD1298:AD1361" si="265">MAX(0,$G1298-AR$9)</f>
        <v>19.931000000000001</v>
      </c>
      <c r="AE1298" s="390">
        <f t="shared" ref="AE1298:AE1361" si="266">MAX(0,$G1298-AS$9)</f>
        <v>20.588000000000001</v>
      </c>
      <c r="AF1298" s="390">
        <f t="shared" ref="AF1298:AF1361" si="267">MAX(0,$G1298-AT$9)</f>
        <v>21.807000000000002</v>
      </c>
      <c r="AG1298" s="390">
        <f t="shared" ref="AG1298:AG1361" si="268">MAX(0,$G1298-AU$9)</f>
        <v>21.173999999999999</v>
      </c>
      <c r="AH1298" s="390">
        <f t="shared" ref="AH1298:AH1361" si="269">MAX(0,$G1298-AV$9)</f>
        <v>21.086000000000002</v>
      </c>
      <c r="AI1298" s="390">
        <f t="shared" ref="AI1298:AI1361" si="270">MAX(0,$G1298-AW$9)</f>
        <v>21.618000000000002</v>
      </c>
      <c r="AJ1298" s="390">
        <f t="shared" ref="AJ1298:AJ1361" si="271">MAX(0,$G1298-AX$9)</f>
        <v>20.901</v>
      </c>
      <c r="AK1298" s="390">
        <f t="shared" ref="AK1298:AK1361" si="272">MAX(0,$G1298-AY$9)</f>
        <v>21.185000000000002</v>
      </c>
      <c r="AL1298" s="390">
        <f t="shared" ref="AL1298:AL1361" si="273">MAX(0,$G1298-AZ$9)</f>
        <v>21.295000000000002</v>
      </c>
      <c r="AM1298" s="390">
        <f t="shared" ref="AM1298:AM1361" si="274">MAX(0,$G1298-BA$9)</f>
        <v>21.176000000000002</v>
      </c>
      <c r="AN1298" s="390">
        <f t="shared" ref="AN1298:AN1361" si="275">MAX(0,$G1298-BB$9)</f>
        <v>20.770000000000003</v>
      </c>
      <c r="AO1298" s="390">
        <f t="shared" ref="AO1298:AO1361" si="276">MAX(0,$G1298-BC$9)</f>
        <v>21.673000000000002</v>
      </c>
    </row>
    <row r="1299" spans="1:41" ht="15" customHeight="1" x14ac:dyDescent="0.25">
      <c r="A1299" s="127" t="s">
        <v>2773</v>
      </c>
      <c r="B1299" s="125" t="s">
        <v>2077</v>
      </c>
      <c r="C1299" s="125" t="s">
        <v>4002</v>
      </c>
      <c r="D1299" s="125" t="s">
        <v>2688</v>
      </c>
      <c r="E1299" s="125" t="s">
        <v>2545</v>
      </c>
      <c r="F1299" s="126">
        <v>24.64</v>
      </c>
      <c r="G1299" s="126">
        <v>24.84</v>
      </c>
      <c r="H1299" s="126">
        <v>19.71</v>
      </c>
      <c r="I1299" s="126"/>
      <c r="J1299" s="317"/>
      <c r="K1299" s="323">
        <f>ROUND(SUMIF('VGT-Bewegungsdaten'!B:B,A1299,'VGT-Bewegungsdaten'!C:C),3)</f>
        <v>0</v>
      </c>
      <c r="L1299" s="324">
        <f>ROUND(SUMIF('VGT-Bewegungsdaten'!B:B,$A1299,'VGT-Bewegungsdaten'!D:D),2)</f>
        <v>0</v>
      </c>
      <c r="N1299" s="376" t="s">
        <v>4930</v>
      </c>
      <c r="O1299" s="376" t="s">
        <v>4940</v>
      </c>
      <c r="P1299" s="326">
        <f>ROUND(SUMIF('AV-Bewegungsdaten'!B:B,A1299,'AV-Bewegungsdaten'!C:C),3)</f>
        <v>0</v>
      </c>
      <c r="Q1299" s="324">
        <f>ROUND(SUMIF('AV-Bewegungsdaten'!B:B,$A1299,'AV-Bewegungsdaten'!D:D),2)</f>
        <v>0</v>
      </c>
      <c r="T1299" s="327"/>
      <c r="U1299" s="326">
        <f>ROUND(SUMIF('DV-Bewegungsdaten'!B:B,Kategorien!A1299,'DV-Bewegungsdaten'!D:D),3)</f>
        <v>0</v>
      </c>
      <c r="V1299" s="324">
        <f>ROUND(SUMIF('DV-Bewegungsdaten'!B:B,Kategorien!A1299,'DV-Bewegungsdaten'!E:E),3)</f>
        <v>0</v>
      </c>
      <c r="AD1299" s="390">
        <f t="shared" si="265"/>
        <v>19.901</v>
      </c>
      <c r="AE1299" s="390">
        <f t="shared" si="266"/>
        <v>20.558</v>
      </c>
      <c r="AF1299" s="390">
        <f t="shared" si="267"/>
        <v>21.777000000000001</v>
      </c>
      <c r="AG1299" s="390">
        <f t="shared" si="268"/>
        <v>21.143999999999998</v>
      </c>
      <c r="AH1299" s="390">
        <f t="shared" si="269"/>
        <v>21.056000000000001</v>
      </c>
      <c r="AI1299" s="390">
        <f t="shared" si="270"/>
        <v>21.588000000000001</v>
      </c>
      <c r="AJ1299" s="390">
        <f t="shared" si="271"/>
        <v>20.870999999999999</v>
      </c>
      <c r="AK1299" s="390">
        <f t="shared" si="272"/>
        <v>21.155000000000001</v>
      </c>
      <c r="AL1299" s="390">
        <f t="shared" si="273"/>
        <v>21.265000000000001</v>
      </c>
      <c r="AM1299" s="390">
        <f t="shared" si="274"/>
        <v>21.146000000000001</v>
      </c>
      <c r="AN1299" s="390">
        <f t="shared" si="275"/>
        <v>20.740000000000002</v>
      </c>
      <c r="AO1299" s="390">
        <f t="shared" si="276"/>
        <v>21.643000000000001</v>
      </c>
    </row>
    <row r="1300" spans="1:41" ht="15" customHeight="1" x14ac:dyDescent="0.25">
      <c r="A1300" s="127" t="s">
        <v>3517</v>
      </c>
      <c r="B1300" s="125" t="s">
        <v>2077</v>
      </c>
      <c r="C1300" s="125" t="s">
        <v>4002</v>
      </c>
      <c r="D1300" s="125" t="s">
        <v>3432</v>
      </c>
      <c r="E1300" s="125" t="s">
        <v>3289</v>
      </c>
      <c r="F1300" s="126">
        <v>24.61</v>
      </c>
      <c r="G1300" s="126">
        <v>24.81</v>
      </c>
      <c r="H1300" s="126">
        <v>19.690000000000001</v>
      </c>
      <c r="I1300" s="126"/>
      <c r="J1300" s="317"/>
      <c r="K1300" s="323">
        <f>ROUND(SUMIF('VGT-Bewegungsdaten'!B:B,A1300,'VGT-Bewegungsdaten'!C:C),3)</f>
        <v>0</v>
      </c>
      <c r="L1300" s="324">
        <f>ROUND(SUMIF('VGT-Bewegungsdaten'!B:B,$A1300,'VGT-Bewegungsdaten'!D:D),2)</f>
        <v>0</v>
      </c>
      <c r="N1300" s="376" t="s">
        <v>4930</v>
      </c>
      <c r="O1300" s="376" t="s">
        <v>4940</v>
      </c>
      <c r="P1300" s="326">
        <f>ROUND(SUMIF('AV-Bewegungsdaten'!B:B,A1300,'AV-Bewegungsdaten'!C:C),3)</f>
        <v>0</v>
      </c>
      <c r="Q1300" s="324">
        <f>ROUND(SUMIF('AV-Bewegungsdaten'!B:B,$A1300,'AV-Bewegungsdaten'!D:D),2)</f>
        <v>0</v>
      </c>
      <c r="T1300" s="327"/>
      <c r="U1300" s="326">
        <f>ROUND(SUMIF('DV-Bewegungsdaten'!B:B,Kategorien!A1300,'DV-Bewegungsdaten'!D:D),3)</f>
        <v>0</v>
      </c>
      <c r="V1300" s="324">
        <f>ROUND(SUMIF('DV-Bewegungsdaten'!B:B,Kategorien!A1300,'DV-Bewegungsdaten'!E:E),3)</f>
        <v>0</v>
      </c>
      <c r="AD1300" s="390">
        <f t="shared" si="265"/>
        <v>19.870999999999999</v>
      </c>
      <c r="AE1300" s="390">
        <f t="shared" si="266"/>
        <v>20.527999999999999</v>
      </c>
      <c r="AF1300" s="390">
        <f t="shared" si="267"/>
        <v>21.747</v>
      </c>
      <c r="AG1300" s="390">
        <f t="shared" si="268"/>
        <v>21.113999999999997</v>
      </c>
      <c r="AH1300" s="390">
        <f t="shared" si="269"/>
        <v>21.026</v>
      </c>
      <c r="AI1300" s="390">
        <f t="shared" si="270"/>
        <v>21.558</v>
      </c>
      <c r="AJ1300" s="390">
        <f t="shared" si="271"/>
        <v>20.840999999999998</v>
      </c>
      <c r="AK1300" s="390">
        <f t="shared" si="272"/>
        <v>21.125</v>
      </c>
      <c r="AL1300" s="390">
        <f t="shared" si="273"/>
        <v>21.234999999999999</v>
      </c>
      <c r="AM1300" s="390">
        <f t="shared" si="274"/>
        <v>21.116</v>
      </c>
      <c r="AN1300" s="390">
        <f t="shared" si="275"/>
        <v>20.71</v>
      </c>
      <c r="AO1300" s="390">
        <f t="shared" si="276"/>
        <v>21.613</v>
      </c>
    </row>
    <row r="1301" spans="1:41" ht="15" customHeight="1" x14ac:dyDescent="0.25">
      <c r="A1301" s="127" t="s">
        <v>4281</v>
      </c>
      <c r="B1301" s="125" t="s">
        <v>2077</v>
      </c>
      <c r="C1301" s="125" t="s">
        <v>4002</v>
      </c>
      <c r="D1301" s="125" t="s">
        <v>4195</v>
      </c>
      <c r="E1301" s="125" t="s">
        <v>4051</v>
      </c>
      <c r="F1301" s="126">
        <v>24.58</v>
      </c>
      <c r="G1301" s="126">
        <v>24.779999999999998</v>
      </c>
      <c r="H1301" s="126">
        <v>19.66</v>
      </c>
      <c r="I1301" s="126"/>
      <c r="J1301" s="317"/>
      <c r="K1301" s="323">
        <f>ROUND(SUMIF('VGT-Bewegungsdaten'!B:B,A1301,'VGT-Bewegungsdaten'!C:C),3)</f>
        <v>0</v>
      </c>
      <c r="L1301" s="324">
        <f>ROUND(SUMIF('VGT-Bewegungsdaten'!B:B,$A1301,'VGT-Bewegungsdaten'!D:D),2)</f>
        <v>0</v>
      </c>
      <c r="N1301" s="376" t="s">
        <v>4930</v>
      </c>
      <c r="O1301" s="376" t="s">
        <v>4940</v>
      </c>
      <c r="P1301" s="326">
        <f>ROUND(SUMIF('AV-Bewegungsdaten'!B:B,A1301,'AV-Bewegungsdaten'!C:C),3)</f>
        <v>0</v>
      </c>
      <c r="Q1301" s="324">
        <f>ROUND(SUMIF('AV-Bewegungsdaten'!B:B,$A1301,'AV-Bewegungsdaten'!D:D),2)</f>
        <v>0</v>
      </c>
      <c r="T1301" s="327"/>
      <c r="U1301" s="326">
        <f>ROUND(SUMIF('DV-Bewegungsdaten'!B:B,Kategorien!A1301,'DV-Bewegungsdaten'!D:D),3)</f>
        <v>0</v>
      </c>
      <c r="V1301" s="324">
        <f>ROUND(SUMIF('DV-Bewegungsdaten'!B:B,Kategorien!A1301,'DV-Bewegungsdaten'!E:E),3)</f>
        <v>0</v>
      </c>
      <c r="AD1301" s="390">
        <f t="shared" si="265"/>
        <v>19.840999999999998</v>
      </c>
      <c r="AE1301" s="390">
        <f t="shared" si="266"/>
        <v>20.497999999999998</v>
      </c>
      <c r="AF1301" s="390">
        <f t="shared" si="267"/>
        <v>21.716999999999999</v>
      </c>
      <c r="AG1301" s="390">
        <f t="shared" si="268"/>
        <v>21.083999999999996</v>
      </c>
      <c r="AH1301" s="390">
        <f t="shared" si="269"/>
        <v>20.995999999999999</v>
      </c>
      <c r="AI1301" s="390">
        <f t="shared" si="270"/>
        <v>21.527999999999999</v>
      </c>
      <c r="AJ1301" s="390">
        <f t="shared" si="271"/>
        <v>20.810999999999996</v>
      </c>
      <c r="AK1301" s="390">
        <f t="shared" si="272"/>
        <v>21.094999999999999</v>
      </c>
      <c r="AL1301" s="390">
        <f t="shared" si="273"/>
        <v>21.204999999999998</v>
      </c>
      <c r="AM1301" s="390">
        <f t="shared" si="274"/>
        <v>21.085999999999999</v>
      </c>
      <c r="AN1301" s="390">
        <f t="shared" si="275"/>
        <v>20.68</v>
      </c>
      <c r="AO1301" s="390">
        <f t="shared" si="276"/>
        <v>21.582999999999998</v>
      </c>
    </row>
    <row r="1302" spans="1:41" ht="15" customHeight="1" x14ac:dyDescent="0.25">
      <c r="A1302" s="127" t="s">
        <v>642</v>
      </c>
      <c r="B1302" s="125" t="s">
        <v>2077</v>
      </c>
      <c r="C1302" s="125" t="s">
        <v>4002</v>
      </c>
      <c r="D1302" s="125" t="s">
        <v>1915</v>
      </c>
      <c r="E1302" s="125" t="s">
        <v>2452</v>
      </c>
      <c r="F1302" s="126">
        <v>24.67</v>
      </c>
      <c r="G1302" s="126">
        <v>24.87</v>
      </c>
      <c r="H1302" s="126">
        <v>19.739999999999998</v>
      </c>
      <c r="I1302" s="126"/>
      <c r="J1302" s="317"/>
      <c r="K1302" s="323">
        <f>ROUND(SUMIF('VGT-Bewegungsdaten'!B:B,A1302,'VGT-Bewegungsdaten'!C:C),3)</f>
        <v>0</v>
      </c>
      <c r="L1302" s="324">
        <f>ROUND(SUMIF('VGT-Bewegungsdaten'!B:B,$A1302,'VGT-Bewegungsdaten'!D:D),2)</f>
        <v>0</v>
      </c>
      <c r="N1302" s="376" t="s">
        <v>4930</v>
      </c>
      <c r="O1302" s="376" t="s">
        <v>4940</v>
      </c>
      <c r="P1302" s="326">
        <f>ROUND(SUMIF('AV-Bewegungsdaten'!B:B,A1302,'AV-Bewegungsdaten'!C:C),3)</f>
        <v>0</v>
      </c>
      <c r="Q1302" s="324">
        <f>ROUND(SUMIF('AV-Bewegungsdaten'!B:B,$A1302,'AV-Bewegungsdaten'!D:D),2)</f>
        <v>0</v>
      </c>
      <c r="T1302" s="327"/>
      <c r="U1302" s="326">
        <f>ROUND(SUMIF('DV-Bewegungsdaten'!B:B,Kategorien!A1302,'DV-Bewegungsdaten'!D:D),3)</f>
        <v>0</v>
      </c>
      <c r="V1302" s="324">
        <f>ROUND(SUMIF('DV-Bewegungsdaten'!B:B,Kategorien!A1302,'DV-Bewegungsdaten'!E:E),3)</f>
        <v>0</v>
      </c>
      <c r="AD1302" s="390">
        <f t="shared" si="265"/>
        <v>19.931000000000001</v>
      </c>
      <c r="AE1302" s="390">
        <f t="shared" si="266"/>
        <v>20.588000000000001</v>
      </c>
      <c r="AF1302" s="390">
        <f t="shared" si="267"/>
        <v>21.807000000000002</v>
      </c>
      <c r="AG1302" s="390">
        <f t="shared" si="268"/>
        <v>21.173999999999999</v>
      </c>
      <c r="AH1302" s="390">
        <f t="shared" si="269"/>
        <v>21.086000000000002</v>
      </c>
      <c r="AI1302" s="390">
        <f t="shared" si="270"/>
        <v>21.618000000000002</v>
      </c>
      <c r="AJ1302" s="390">
        <f t="shared" si="271"/>
        <v>20.901</v>
      </c>
      <c r="AK1302" s="390">
        <f t="shared" si="272"/>
        <v>21.185000000000002</v>
      </c>
      <c r="AL1302" s="390">
        <f t="shared" si="273"/>
        <v>21.295000000000002</v>
      </c>
      <c r="AM1302" s="390">
        <f t="shared" si="274"/>
        <v>21.176000000000002</v>
      </c>
      <c r="AN1302" s="390">
        <f t="shared" si="275"/>
        <v>20.770000000000003</v>
      </c>
      <c r="AO1302" s="390">
        <f t="shared" si="276"/>
        <v>21.673000000000002</v>
      </c>
    </row>
    <row r="1303" spans="1:41" ht="15" customHeight="1" x14ac:dyDescent="0.25">
      <c r="A1303" s="127" t="s">
        <v>643</v>
      </c>
      <c r="B1303" s="125" t="s">
        <v>2077</v>
      </c>
      <c r="C1303" s="125" t="s">
        <v>4002</v>
      </c>
      <c r="D1303" s="125" t="s">
        <v>1917</v>
      </c>
      <c r="E1303" s="125" t="s">
        <v>2455</v>
      </c>
      <c r="F1303" s="126">
        <v>26.67</v>
      </c>
      <c r="G1303" s="126">
        <v>26.87</v>
      </c>
      <c r="H1303" s="126">
        <v>21.34</v>
      </c>
      <c r="I1303" s="126"/>
      <c r="J1303" s="317"/>
      <c r="K1303" s="323">
        <f>ROUND(SUMIF('VGT-Bewegungsdaten'!B:B,A1303,'VGT-Bewegungsdaten'!C:C),3)</f>
        <v>0</v>
      </c>
      <c r="L1303" s="324">
        <f>ROUND(SUMIF('VGT-Bewegungsdaten'!B:B,$A1303,'VGT-Bewegungsdaten'!D:D),2)</f>
        <v>0</v>
      </c>
      <c r="N1303" s="376" t="s">
        <v>4930</v>
      </c>
      <c r="O1303" s="376" t="s">
        <v>4940</v>
      </c>
      <c r="P1303" s="326">
        <f>ROUND(SUMIF('AV-Bewegungsdaten'!B:B,A1303,'AV-Bewegungsdaten'!C:C),3)</f>
        <v>0</v>
      </c>
      <c r="Q1303" s="324">
        <f>ROUND(SUMIF('AV-Bewegungsdaten'!B:B,$A1303,'AV-Bewegungsdaten'!D:D),2)</f>
        <v>0</v>
      </c>
      <c r="T1303" s="327"/>
      <c r="U1303" s="326">
        <f>ROUND(SUMIF('DV-Bewegungsdaten'!B:B,Kategorien!A1303,'DV-Bewegungsdaten'!D:D),3)</f>
        <v>0</v>
      </c>
      <c r="V1303" s="324">
        <f>ROUND(SUMIF('DV-Bewegungsdaten'!B:B,Kategorien!A1303,'DV-Bewegungsdaten'!E:E),3)</f>
        <v>0</v>
      </c>
      <c r="AD1303" s="390">
        <f t="shared" si="265"/>
        <v>21.931000000000001</v>
      </c>
      <c r="AE1303" s="390">
        <f t="shared" si="266"/>
        <v>22.588000000000001</v>
      </c>
      <c r="AF1303" s="390">
        <f t="shared" si="267"/>
        <v>23.807000000000002</v>
      </c>
      <c r="AG1303" s="390">
        <f t="shared" si="268"/>
        <v>23.173999999999999</v>
      </c>
      <c r="AH1303" s="390">
        <f t="shared" si="269"/>
        <v>23.086000000000002</v>
      </c>
      <c r="AI1303" s="390">
        <f t="shared" si="270"/>
        <v>23.618000000000002</v>
      </c>
      <c r="AJ1303" s="390">
        <f t="shared" si="271"/>
        <v>22.901</v>
      </c>
      <c r="AK1303" s="390">
        <f t="shared" si="272"/>
        <v>23.185000000000002</v>
      </c>
      <c r="AL1303" s="390">
        <f t="shared" si="273"/>
        <v>23.295000000000002</v>
      </c>
      <c r="AM1303" s="390">
        <f t="shared" si="274"/>
        <v>23.176000000000002</v>
      </c>
      <c r="AN1303" s="390">
        <f t="shared" si="275"/>
        <v>22.770000000000003</v>
      </c>
      <c r="AO1303" s="390">
        <f t="shared" si="276"/>
        <v>23.673000000000002</v>
      </c>
    </row>
    <row r="1304" spans="1:41" ht="15" customHeight="1" x14ac:dyDescent="0.25">
      <c r="A1304" s="127" t="s">
        <v>644</v>
      </c>
      <c r="B1304" s="125" t="s">
        <v>2077</v>
      </c>
      <c r="C1304" s="125" t="s">
        <v>4002</v>
      </c>
      <c r="D1304" s="125" t="s">
        <v>1919</v>
      </c>
      <c r="E1304" s="125" t="s">
        <v>1538</v>
      </c>
      <c r="F1304" s="126">
        <v>27.67</v>
      </c>
      <c r="G1304" s="126">
        <v>27.87</v>
      </c>
      <c r="H1304" s="126">
        <v>22.14</v>
      </c>
      <c r="I1304" s="126"/>
      <c r="J1304" s="317"/>
      <c r="K1304" s="323">
        <f>ROUND(SUMIF('VGT-Bewegungsdaten'!B:B,A1304,'VGT-Bewegungsdaten'!C:C),3)</f>
        <v>0</v>
      </c>
      <c r="L1304" s="324">
        <f>ROUND(SUMIF('VGT-Bewegungsdaten'!B:B,$A1304,'VGT-Bewegungsdaten'!D:D),2)</f>
        <v>0</v>
      </c>
      <c r="N1304" s="376" t="s">
        <v>4930</v>
      </c>
      <c r="O1304" s="376" t="s">
        <v>4940</v>
      </c>
      <c r="P1304" s="326">
        <f>ROUND(SUMIF('AV-Bewegungsdaten'!B:B,A1304,'AV-Bewegungsdaten'!C:C),3)</f>
        <v>0</v>
      </c>
      <c r="Q1304" s="324">
        <f>ROUND(SUMIF('AV-Bewegungsdaten'!B:B,$A1304,'AV-Bewegungsdaten'!D:D),2)</f>
        <v>0</v>
      </c>
      <c r="T1304" s="327"/>
      <c r="U1304" s="326">
        <f>ROUND(SUMIF('DV-Bewegungsdaten'!B:B,Kategorien!A1304,'DV-Bewegungsdaten'!D:D),3)</f>
        <v>0</v>
      </c>
      <c r="V1304" s="324">
        <f>ROUND(SUMIF('DV-Bewegungsdaten'!B:B,Kategorien!A1304,'DV-Bewegungsdaten'!E:E),3)</f>
        <v>0</v>
      </c>
      <c r="AD1304" s="390">
        <f t="shared" si="265"/>
        <v>22.931000000000001</v>
      </c>
      <c r="AE1304" s="390">
        <f t="shared" si="266"/>
        <v>23.588000000000001</v>
      </c>
      <c r="AF1304" s="390">
        <f t="shared" si="267"/>
        <v>24.807000000000002</v>
      </c>
      <c r="AG1304" s="390">
        <f t="shared" si="268"/>
        <v>24.173999999999999</v>
      </c>
      <c r="AH1304" s="390">
        <f t="shared" si="269"/>
        <v>24.086000000000002</v>
      </c>
      <c r="AI1304" s="390">
        <f t="shared" si="270"/>
        <v>24.618000000000002</v>
      </c>
      <c r="AJ1304" s="390">
        <f t="shared" si="271"/>
        <v>23.901</v>
      </c>
      <c r="AK1304" s="390">
        <f t="shared" si="272"/>
        <v>24.185000000000002</v>
      </c>
      <c r="AL1304" s="390">
        <f t="shared" si="273"/>
        <v>24.295000000000002</v>
      </c>
      <c r="AM1304" s="390">
        <f t="shared" si="274"/>
        <v>24.176000000000002</v>
      </c>
      <c r="AN1304" s="390">
        <f t="shared" si="275"/>
        <v>23.770000000000003</v>
      </c>
      <c r="AO1304" s="390">
        <f t="shared" si="276"/>
        <v>24.673000000000002</v>
      </c>
    </row>
    <row r="1305" spans="1:41" ht="15" customHeight="1" x14ac:dyDescent="0.25">
      <c r="A1305" s="127" t="s">
        <v>645</v>
      </c>
      <c r="B1305" s="125" t="s">
        <v>2077</v>
      </c>
      <c r="C1305" s="125" t="s">
        <v>4002</v>
      </c>
      <c r="D1305" s="125" t="s">
        <v>1921</v>
      </c>
      <c r="E1305" s="125" t="s">
        <v>1541</v>
      </c>
      <c r="F1305" s="126">
        <v>27.67</v>
      </c>
      <c r="G1305" s="126">
        <v>27.87</v>
      </c>
      <c r="H1305" s="126">
        <v>22.14</v>
      </c>
      <c r="I1305" s="126"/>
      <c r="J1305" s="317"/>
      <c r="K1305" s="323">
        <f>ROUND(SUMIF('VGT-Bewegungsdaten'!B:B,A1305,'VGT-Bewegungsdaten'!C:C),3)</f>
        <v>0</v>
      </c>
      <c r="L1305" s="324">
        <f>ROUND(SUMIF('VGT-Bewegungsdaten'!B:B,$A1305,'VGT-Bewegungsdaten'!D:D),2)</f>
        <v>0</v>
      </c>
      <c r="N1305" s="376" t="s">
        <v>4930</v>
      </c>
      <c r="O1305" s="376" t="s">
        <v>4940</v>
      </c>
      <c r="P1305" s="326">
        <f>ROUND(SUMIF('AV-Bewegungsdaten'!B:B,A1305,'AV-Bewegungsdaten'!C:C),3)</f>
        <v>0</v>
      </c>
      <c r="Q1305" s="324">
        <f>ROUND(SUMIF('AV-Bewegungsdaten'!B:B,$A1305,'AV-Bewegungsdaten'!D:D),2)</f>
        <v>0</v>
      </c>
      <c r="T1305" s="327"/>
      <c r="U1305" s="326">
        <f>ROUND(SUMIF('DV-Bewegungsdaten'!B:B,Kategorien!A1305,'DV-Bewegungsdaten'!D:D),3)</f>
        <v>0</v>
      </c>
      <c r="V1305" s="324">
        <f>ROUND(SUMIF('DV-Bewegungsdaten'!B:B,Kategorien!A1305,'DV-Bewegungsdaten'!E:E),3)</f>
        <v>0</v>
      </c>
      <c r="AD1305" s="390">
        <f t="shared" si="265"/>
        <v>22.931000000000001</v>
      </c>
      <c r="AE1305" s="390">
        <f t="shared" si="266"/>
        <v>23.588000000000001</v>
      </c>
      <c r="AF1305" s="390">
        <f t="shared" si="267"/>
        <v>24.807000000000002</v>
      </c>
      <c r="AG1305" s="390">
        <f t="shared" si="268"/>
        <v>24.173999999999999</v>
      </c>
      <c r="AH1305" s="390">
        <f t="shared" si="269"/>
        <v>24.086000000000002</v>
      </c>
      <c r="AI1305" s="390">
        <f t="shared" si="270"/>
        <v>24.618000000000002</v>
      </c>
      <c r="AJ1305" s="390">
        <f t="shared" si="271"/>
        <v>23.901</v>
      </c>
      <c r="AK1305" s="390">
        <f t="shared" si="272"/>
        <v>24.185000000000002</v>
      </c>
      <c r="AL1305" s="390">
        <f t="shared" si="273"/>
        <v>24.295000000000002</v>
      </c>
      <c r="AM1305" s="390">
        <f t="shared" si="274"/>
        <v>24.176000000000002</v>
      </c>
      <c r="AN1305" s="390">
        <f t="shared" si="275"/>
        <v>23.770000000000003</v>
      </c>
      <c r="AO1305" s="390">
        <f t="shared" si="276"/>
        <v>24.673000000000002</v>
      </c>
    </row>
    <row r="1306" spans="1:41" ht="15" customHeight="1" x14ac:dyDescent="0.25">
      <c r="A1306" s="127" t="s">
        <v>2774</v>
      </c>
      <c r="B1306" s="125" t="s">
        <v>2077</v>
      </c>
      <c r="C1306" s="125" t="s">
        <v>4002</v>
      </c>
      <c r="D1306" s="125" t="s">
        <v>2690</v>
      </c>
      <c r="E1306" s="125" t="s">
        <v>2545</v>
      </c>
      <c r="F1306" s="126">
        <v>27.64</v>
      </c>
      <c r="G1306" s="126">
        <v>27.84</v>
      </c>
      <c r="H1306" s="126">
        <v>22.11</v>
      </c>
      <c r="I1306" s="126"/>
      <c r="J1306" s="317"/>
      <c r="K1306" s="323">
        <f>ROUND(SUMIF('VGT-Bewegungsdaten'!B:B,A1306,'VGT-Bewegungsdaten'!C:C),3)</f>
        <v>0</v>
      </c>
      <c r="L1306" s="324">
        <f>ROUND(SUMIF('VGT-Bewegungsdaten'!B:B,$A1306,'VGT-Bewegungsdaten'!D:D),2)</f>
        <v>0</v>
      </c>
      <c r="N1306" s="376" t="s">
        <v>4930</v>
      </c>
      <c r="O1306" s="376" t="s">
        <v>4940</v>
      </c>
      <c r="P1306" s="326">
        <f>ROUND(SUMIF('AV-Bewegungsdaten'!B:B,A1306,'AV-Bewegungsdaten'!C:C),3)</f>
        <v>0</v>
      </c>
      <c r="Q1306" s="324">
        <f>ROUND(SUMIF('AV-Bewegungsdaten'!B:B,$A1306,'AV-Bewegungsdaten'!D:D),2)</f>
        <v>0</v>
      </c>
      <c r="T1306" s="327"/>
      <c r="U1306" s="326">
        <f>ROUND(SUMIF('DV-Bewegungsdaten'!B:B,Kategorien!A1306,'DV-Bewegungsdaten'!D:D),3)</f>
        <v>0</v>
      </c>
      <c r="V1306" s="324">
        <f>ROUND(SUMIF('DV-Bewegungsdaten'!B:B,Kategorien!A1306,'DV-Bewegungsdaten'!E:E),3)</f>
        <v>0</v>
      </c>
      <c r="AD1306" s="390">
        <f t="shared" si="265"/>
        <v>22.901</v>
      </c>
      <c r="AE1306" s="390">
        <f t="shared" si="266"/>
        <v>23.558</v>
      </c>
      <c r="AF1306" s="390">
        <f t="shared" si="267"/>
        <v>24.777000000000001</v>
      </c>
      <c r="AG1306" s="390">
        <f t="shared" si="268"/>
        <v>24.143999999999998</v>
      </c>
      <c r="AH1306" s="390">
        <f t="shared" si="269"/>
        <v>24.056000000000001</v>
      </c>
      <c r="AI1306" s="390">
        <f t="shared" si="270"/>
        <v>24.588000000000001</v>
      </c>
      <c r="AJ1306" s="390">
        <f t="shared" si="271"/>
        <v>23.870999999999999</v>
      </c>
      <c r="AK1306" s="390">
        <f t="shared" si="272"/>
        <v>24.155000000000001</v>
      </c>
      <c r="AL1306" s="390">
        <f t="shared" si="273"/>
        <v>24.265000000000001</v>
      </c>
      <c r="AM1306" s="390">
        <f t="shared" si="274"/>
        <v>24.146000000000001</v>
      </c>
      <c r="AN1306" s="390">
        <f t="shared" si="275"/>
        <v>23.740000000000002</v>
      </c>
      <c r="AO1306" s="390">
        <f t="shared" si="276"/>
        <v>24.643000000000001</v>
      </c>
    </row>
    <row r="1307" spans="1:41" ht="15" customHeight="1" x14ac:dyDescent="0.25">
      <c r="A1307" s="127" t="s">
        <v>3518</v>
      </c>
      <c r="B1307" s="125" t="s">
        <v>2077</v>
      </c>
      <c r="C1307" s="125" t="s">
        <v>4002</v>
      </c>
      <c r="D1307" s="125" t="s">
        <v>3434</v>
      </c>
      <c r="E1307" s="125" t="s">
        <v>3289</v>
      </c>
      <c r="F1307" s="126">
        <v>27.61</v>
      </c>
      <c r="G1307" s="126">
        <v>27.81</v>
      </c>
      <c r="H1307" s="126">
        <v>22.09</v>
      </c>
      <c r="I1307" s="126"/>
      <c r="J1307" s="317"/>
      <c r="K1307" s="323">
        <f>ROUND(SUMIF('VGT-Bewegungsdaten'!B:B,A1307,'VGT-Bewegungsdaten'!C:C),3)</f>
        <v>0</v>
      </c>
      <c r="L1307" s="324">
        <f>ROUND(SUMIF('VGT-Bewegungsdaten'!B:B,$A1307,'VGT-Bewegungsdaten'!D:D),2)</f>
        <v>0</v>
      </c>
      <c r="N1307" s="376" t="s">
        <v>4930</v>
      </c>
      <c r="O1307" s="376" t="s">
        <v>4940</v>
      </c>
      <c r="P1307" s="326">
        <f>ROUND(SUMIF('AV-Bewegungsdaten'!B:B,A1307,'AV-Bewegungsdaten'!C:C),3)</f>
        <v>0</v>
      </c>
      <c r="Q1307" s="324">
        <f>ROUND(SUMIF('AV-Bewegungsdaten'!B:B,$A1307,'AV-Bewegungsdaten'!D:D),2)</f>
        <v>0</v>
      </c>
      <c r="T1307" s="327"/>
      <c r="U1307" s="326">
        <f>ROUND(SUMIF('DV-Bewegungsdaten'!B:B,Kategorien!A1307,'DV-Bewegungsdaten'!D:D),3)</f>
        <v>0</v>
      </c>
      <c r="V1307" s="324">
        <f>ROUND(SUMIF('DV-Bewegungsdaten'!B:B,Kategorien!A1307,'DV-Bewegungsdaten'!E:E),3)</f>
        <v>0</v>
      </c>
      <c r="AD1307" s="390">
        <f t="shared" si="265"/>
        <v>22.870999999999999</v>
      </c>
      <c r="AE1307" s="390">
        <f t="shared" si="266"/>
        <v>23.527999999999999</v>
      </c>
      <c r="AF1307" s="390">
        <f t="shared" si="267"/>
        <v>24.747</v>
      </c>
      <c r="AG1307" s="390">
        <f t="shared" si="268"/>
        <v>24.113999999999997</v>
      </c>
      <c r="AH1307" s="390">
        <f t="shared" si="269"/>
        <v>24.026</v>
      </c>
      <c r="AI1307" s="390">
        <f t="shared" si="270"/>
        <v>24.558</v>
      </c>
      <c r="AJ1307" s="390">
        <f t="shared" si="271"/>
        <v>23.840999999999998</v>
      </c>
      <c r="AK1307" s="390">
        <f t="shared" si="272"/>
        <v>24.125</v>
      </c>
      <c r="AL1307" s="390">
        <f t="shared" si="273"/>
        <v>24.234999999999999</v>
      </c>
      <c r="AM1307" s="390">
        <f t="shared" si="274"/>
        <v>24.116</v>
      </c>
      <c r="AN1307" s="390">
        <f t="shared" si="275"/>
        <v>23.71</v>
      </c>
      <c r="AO1307" s="390">
        <f t="shared" si="276"/>
        <v>24.613</v>
      </c>
    </row>
    <row r="1308" spans="1:41" ht="15" customHeight="1" x14ac:dyDescent="0.25">
      <c r="A1308" s="127" t="s">
        <v>4282</v>
      </c>
      <c r="B1308" s="125" t="s">
        <v>2077</v>
      </c>
      <c r="C1308" s="125" t="s">
        <v>4002</v>
      </c>
      <c r="D1308" s="125" t="s">
        <v>4197</v>
      </c>
      <c r="E1308" s="125" t="s">
        <v>4051</v>
      </c>
      <c r="F1308" s="126">
        <v>27.58</v>
      </c>
      <c r="G1308" s="126">
        <v>27.779999999999998</v>
      </c>
      <c r="H1308" s="126">
        <v>22.06</v>
      </c>
      <c r="I1308" s="126"/>
      <c r="J1308" s="317"/>
      <c r="K1308" s="323">
        <f>ROUND(SUMIF('VGT-Bewegungsdaten'!B:B,A1308,'VGT-Bewegungsdaten'!C:C),3)</f>
        <v>0</v>
      </c>
      <c r="L1308" s="324">
        <f>ROUND(SUMIF('VGT-Bewegungsdaten'!B:B,$A1308,'VGT-Bewegungsdaten'!D:D),2)</f>
        <v>0</v>
      </c>
      <c r="N1308" s="376" t="s">
        <v>4930</v>
      </c>
      <c r="O1308" s="376" t="s">
        <v>4940</v>
      </c>
      <c r="P1308" s="326">
        <f>ROUND(SUMIF('AV-Bewegungsdaten'!B:B,A1308,'AV-Bewegungsdaten'!C:C),3)</f>
        <v>0</v>
      </c>
      <c r="Q1308" s="324">
        <f>ROUND(SUMIF('AV-Bewegungsdaten'!B:B,$A1308,'AV-Bewegungsdaten'!D:D),2)</f>
        <v>0</v>
      </c>
      <c r="T1308" s="327"/>
      <c r="U1308" s="326">
        <f>ROUND(SUMIF('DV-Bewegungsdaten'!B:B,Kategorien!A1308,'DV-Bewegungsdaten'!D:D),3)</f>
        <v>0</v>
      </c>
      <c r="V1308" s="324">
        <f>ROUND(SUMIF('DV-Bewegungsdaten'!B:B,Kategorien!A1308,'DV-Bewegungsdaten'!E:E),3)</f>
        <v>0</v>
      </c>
      <c r="AD1308" s="390">
        <f t="shared" si="265"/>
        <v>22.840999999999998</v>
      </c>
      <c r="AE1308" s="390">
        <f t="shared" si="266"/>
        <v>23.497999999999998</v>
      </c>
      <c r="AF1308" s="390">
        <f t="shared" si="267"/>
        <v>24.716999999999999</v>
      </c>
      <c r="AG1308" s="390">
        <f t="shared" si="268"/>
        <v>24.083999999999996</v>
      </c>
      <c r="AH1308" s="390">
        <f t="shared" si="269"/>
        <v>23.995999999999999</v>
      </c>
      <c r="AI1308" s="390">
        <f t="shared" si="270"/>
        <v>24.527999999999999</v>
      </c>
      <c r="AJ1308" s="390">
        <f t="shared" si="271"/>
        <v>23.810999999999996</v>
      </c>
      <c r="AK1308" s="390">
        <f t="shared" si="272"/>
        <v>24.094999999999999</v>
      </c>
      <c r="AL1308" s="390">
        <f t="shared" si="273"/>
        <v>24.204999999999998</v>
      </c>
      <c r="AM1308" s="390">
        <f t="shared" si="274"/>
        <v>24.085999999999999</v>
      </c>
      <c r="AN1308" s="390">
        <f t="shared" si="275"/>
        <v>23.68</v>
      </c>
      <c r="AO1308" s="390">
        <f t="shared" si="276"/>
        <v>24.582999999999998</v>
      </c>
    </row>
    <row r="1309" spans="1:41" ht="15" customHeight="1" x14ac:dyDescent="0.25">
      <c r="A1309" s="127" t="s">
        <v>6471</v>
      </c>
      <c r="B1309" s="125" t="s">
        <v>2077</v>
      </c>
      <c r="C1309" s="125" t="s">
        <v>4002</v>
      </c>
      <c r="D1309" s="125" t="s">
        <v>5941</v>
      </c>
      <c r="E1309" s="125" t="s">
        <v>5855</v>
      </c>
      <c r="F1309" s="126">
        <v>28.490000000000002</v>
      </c>
      <c r="G1309" s="126">
        <v>28.69</v>
      </c>
      <c r="H1309" s="126">
        <v>22.79</v>
      </c>
      <c r="I1309" s="126"/>
      <c r="J1309" s="317"/>
      <c r="K1309" s="323">
        <f>ROUND(SUMIF('VGT-Bewegungsdaten'!B:B,A1309,'VGT-Bewegungsdaten'!C:C),3)</f>
        <v>0</v>
      </c>
      <c r="L1309" s="324">
        <f>ROUND(SUMIF('VGT-Bewegungsdaten'!B:B,$A1309,'VGT-Bewegungsdaten'!D:D),2)</f>
        <v>0</v>
      </c>
      <c r="N1309" s="376" t="s">
        <v>4930</v>
      </c>
      <c r="O1309" s="376" t="s">
        <v>4940</v>
      </c>
      <c r="P1309" s="326">
        <f>ROUND(SUMIF('AV-Bewegungsdaten'!B:B,A1309,'AV-Bewegungsdaten'!C:C),3)</f>
        <v>0</v>
      </c>
      <c r="Q1309" s="324">
        <f>ROUND(SUMIF('AV-Bewegungsdaten'!B:B,$A1309,'AV-Bewegungsdaten'!D:D),2)</f>
        <v>0</v>
      </c>
      <c r="T1309" s="327"/>
      <c r="U1309" s="326">
        <f>ROUND(SUMIF('DV-Bewegungsdaten'!B:B,Kategorien!A1309,'DV-Bewegungsdaten'!D:D),3)</f>
        <v>0</v>
      </c>
      <c r="V1309" s="324">
        <f>ROUND(SUMIF('DV-Bewegungsdaten'!B:B,Kategorien!A1309,'DV-Bewegungsdaten'!E:E),3)</f>
        <v>0</v>
      </c>
      <c r="AD1309" s="390">
        <f t="shared" si="265"/>
        <v>23.751000000000001</v>
      </c>
      <c r="AE1309" s="390">
        <f t="shared" si="266"/>
        <v>24.408000000000001</v>
      </c>
      <c r="AF1309" s="390">
        <f t="shared" si="267"/>
        <v>25.627000000000002</v>
      </c>
      <c r="AG1309" s="390">
        <f t="shared" si="268"/>
        <v>24.994</v>
      </c>
      <c r="AH1309" s="390">
        <f t="shared" si="269"/>
        <v>24.906000000000002</v>
      </c>
      <c r="AI1309" s="390">
        <f t="shared" si="270"/>
        <v>25.438000000000002</v>
      </c>
      <c r="AJ1309" s="390">
        <f t="shared" si="271"/>
        <v>24.721</v>
      </c>
      <c r="AK1309" s="390">
        <f t="shared" si="272"/>
        <v>25.005000000000003</v>
      </c>
      <c r="AL1309" s="390">
        <f t="shared" si="273"/>
        <v>25.115000000000002</v>
      </c>
      <c r="AM1309" s="390">
        <f t="shared" si="274"/>
        <v>24.996000000000002</v>
      </c>
      <c r="AN1309" s="390">
        <f t="shared" si="275"/>
        <v>24.590000000000003</v>
      </c>
      <c r="AO1309" s="390">
        <f t="shared" si="276"/>
        <v>25.493000000000002</v>
      </c>
    </row>
    <row r="1310" spans="1:41" ht="15" customHeight="1" x14ac:dyDescent="0.25">
      <c r="A1310" s="127" t="s">
        <v>646</v>
      </c>
      <c r="B1310" s="125" t="s">
        <v>2077</v>
      </c>
      <c r="C1310" s="125" t="s">
        <v>4002</v>
      </c>
      <c r="D1310" s="125" t="s">
        <v>1923</v>
      </c>
      <c r="E1310" s="125" t="s">
        <v>2452</v>
      </c>
      <c r="F1310" s="126">
        <v>25.67</v>
      </c>
      <c r="G1310" s="126">
        <v>25.87</v>
      </c>
      <c r="H1310" s="126">
        <v>20.54</v>
      </c>
      <c r="I1310" s="126"/>
      <c r="J1310" s="317"/>
      <c r="K1310" s="323">
        <f>ROUND(SUMIF('VGT-Bewegungsdaten'!B:B,A1310,'VGT-Bewegungsdaten'!C:C),3)</f>
        <v>0</v>
      </c>
      <c r="L1310" s="324">
        <f>ROUND(SUMIF('VGT-Bewegungsdaten'!B:B,$A1310,'VGT-Bewegungsdaten'!D:D),2)</f>
        <v>0</v>
      </c>
      <c r="N1310" s="376" t="s">
        <v>4930</v>
      </c>
      <c r="O1310" s="376" t="s">
        <v>4940</v>
      </c>
      <c r="P1310" s="326">
        <f>ROUND(SUMIF('AV-Bewegungsdaten'!B:B,A1310,'AV-Bewegungsdaten'!C:C),3)</f>
        <v>0</v>
      </c>
      <c r="Q1310" s="324">
        <f>ROUND(SUMIF('AV-Bewegungsdaten'!B:B,$A1310,'AV-Bewegungsdaten'!D:D),2)</f>
        <v>0</v>
      </c>
      <c r="T1310" s="327"/>
      <c r="U1310" s="326">
        <f>ROUND(SUMIF('DV-Bewegungsdaten'!B:B,Kategorien!A1310,'DV-Bewegungsdaten'!D:D),3)</f>
        <v>0</v>
      </c>
      <c r="V1310" s="324">
        <f>ROUND(SUMIF('DV-Bewegungsdaten'!B:B,Kategorien!A1310,'DV-Bewegungsdaten'!E:E),3)</f>
        <v>0</v>
      </c>
      <c r="AD1310" s="390">
        <f t="shared" si="265"/>
        <v>20.931000000000001</v>
      </c>
      <c r="AE1310" s="390">
        <f t="shared" si="266"/>
        <v>21.588000000000001</v>
      </c>
      <c r="AF1310" s="390">
        <f t="shared" si="267"/>
        <v>22.807000000000002</v>
      </c>
      <c r="AG1310" s="390">
        <f t="shared" si="268"/>
        <v>22.173999999999999</v>
      </c>
      <c r="AH1310" s="390">
        <f t="shared" si="269"/>
        <v>22.086000000000002</v>
      </c>
      <c r="AI1310" s="390">
        <f t="shared" si="270"/>
        <v>22.618000000000002</v>
      </c>
      <c r="AJ1310" s="390">
        <f t="shared" si="271"/>
        <v>21.901</v>
      </c>
      <c r="AK1310" s="390">
        <f t="shared" si="272"/>
        <v>22.185000000000002</v>
      </c>
      <c r="AL1310" s="390">
        <f t="shared" si="273"/>
        <v>22.295000000000002</v>
      </c>
      <c r="AM1310" s="390">
        <f t="shared" si="274"/>
        <v>22.176000000000002</v>
      </c>
      <c r="AN1310" s="390">
        <f t="shared" si="275"/>
        <v>21.770000000000003</v>
      </c>
      <c r="AO1310" s="390">
        <f t="shared" si="276"/>
        <v>22.673000000000002</v>
      </c>
    </row>
    <row r="1311" spans="1:41" ht="15" customHeight="1" x14ac:dyDescent="0.25">
      <c r="A1311" s="127" t="s">
        <v>647</v>
      </c>
      <c r="B1311" s="125" t="s">
        <v>2077</v>
      </c>
      <c r="C1311" s="125" t="s">
        <v>4002</v>
      </c>
      <c r="D1311" s="125" t="s">
        <v>1925</v>
      </c>
      <c r="E1311" s="125" t="s">
        <v>2455</v>
      </c>
      <c r="F1311" s="126">
        <v>27.67</v>
      </c>
      <c r="G1311" s="126">
        <v>27.87</v>
      </c>
      <c r="H1311" s="126">
        <v>22.14</v>
      </c>
      <c r="I1311" s="126"/>
      <c r="J1311" s="317"/>
      <c r="K1311" s="323">
        <f>ROUND(SUMIF('VGT-Bewegungsdaten'!B:B,A1311,'VGT-Bewegungsdaten'!C:C),3)</f>
        <v>0</v>
      </c>
      <c r="L1311" s="324">
        <f>ROUND(SUMIF('VGT-Bewegungsdaten'!B:B,$A1311,'VGT-Bewegungsdaten'!D:D),2)</f>
        <v>0</v>
      </c>
      <c r="N1311" s="376" t="s">
        <v>4930</v>
      </c>
      <c r="O1311" s="376" t="s">
        <v>4940</v>
      </c>
      <c r="P1311" s="326">
        <f>ROUND(SUMIF('AV-Bewegungsdaten'!B:B,A1311,'AV-Bewegungsdaten'!C:C),3)</f>
        <v>0</v>
      </c>
      <c r="Q1311" s="324">
        <f>ROUND(SUMIF('AV-Bewegungsdaten'!B:B,$A1311,'AV-Bewegungsdaten'!D:D),2)</f>
        <v>0</v>
      </c>
      <c r="T1311" s="327"/>
      <c r="U1311" s="326">
        <f>ROUND(SUMIF('DV-Bewegungsdaten'!B:B,Kategorien!A1311,'DV-Bewegungsdaten'!D:D),3)</f>
        <v>0</v>
      </c>
      <c r="V1311" s="324">
        <f>ROUND(SUMIF('DV-Bewegungsdaten'!B:B,Kategorien!A1311,'DV-Bewegungsdaten'!E:E),3)</f>
        <v>0</v>
      </c>
      <c r="AD1311" s="390">
        <f t="shared" si="265"/>
        <v>22.931000000000001</v>
      </c>
      <c r="AE1311" s="390">
        <f t="shared" si="266"/>
        <v>23.588000000000001</v>
      </c>
      <c r="AF1311" s="390">
        <f t="shared" si="267"/>
        <v>24.807000000000002</v>
      </c>
      <c r="AG1311" s="390">
        <f t="shared" si="268"/>
        <v>24.173999999999999</v>
      </c>
      <c r="AH1311" s="390">
        <f t="shared" si="269"/>
        <v>24.086000000000002</v>
      </c>
      <c r="AI1311" s="390">
        <f t="shared" si="270"/>
        <v>24.618000000000002</v>
      </c>
      <c r="AJ1311" s="390">
        <f t="shared" si="271"/>
        <v>23.901</v>
      </c>
      <c r="AK1311" s="390">
        <f t="shared" si="272"/>
        <v>24.185000000000002</v>
      </c>
      <c r="AL1311" s="390">
        <f t="shared" si="273"/>
        <v>24.295000000000002</v>
      </c>
      <c r="AM1311" s="390">
        <f t="shared" si="274"/>
        <v>24.176000000000002</v>
      </c>
      <c r="AN1311" s="390">
        <f t="shared" si="275"/>
        <v>23.770000000000003</v>
      </c>
      <c r="AO1311" s="390">
        <f t="shared" si="276"/>
        <v>24.673000000000002</v>
      </c>
    </row>
    <row r="1312" spans="1:41" ht="15" customHeight="1" x14ac:dyDescent="0.25">
      <c r="A1312" s="127" t="s">
        <v>648</v>
      </c>
      <c r="B1312" s="125" t="s">
        <v>2077</v>
      </c>
      <c r="C1312" s="125" t="s">
        <v>4002</v>
      </c>
      <c r="D1312" s="125" t="s">
        <v>1927</v>
      </c>
      <c r="E1312" s="125" t="s">
        <v>1538</v>
      </c>
      <c r="F1312" s="126">
        <v>28.67</v>
      </c>
      <c r="G1312" s="126">
        <v>28.87</v>
      </c>
      <c r="H1312" s="126">
        <v>22.94</v>
      </c>
      <c r="I1312" s="126"/>
      <c r="J1312" s="317"/>
      <c r="K1312" s="323">
        <f>ROUND(SUMIF('VGT-Bewegungsdaten'!B:B,A1312,'VGT-Bewegungsdaten'!C:C),3)</f>
        <v>0</v>
      </c>
      <c r="L1312" s="324">
        <f>ROUND(SUMIF('VGT-Bewegungsdaten'!B:B,$A1312,'VGT-Bewegungsdaten'!D:D),2)</f>
        <v>0</v>
      </c>
      <c r="N1312" s="376" t="s">
        <v>4930</v>
      </c>
      <c r="O1312" s="376" t="s">
        <v>4940</v>
      </c>
      <c r="P1312" s="326">
        <f>ROUND(SUMIF('AV-Bewegungsdaten'!B:B,A1312,'AV-Bewegungsdaten'!C:C),3)</f>
        <v>0</v>
      </c>
      <c r="Q1312" s="324">
        <f>ROUND(SUMIF('AV-Bewegungsdaten'!B:B,$A1312,'AV-Bewegungsdaten'!D:D),2)</f>
        <v>0</v>
      </c>
      <c r="T1312" s="327"/>
      <c r="U1312" s="326">
        <f>ROUND(SUMIF('DV-Bewegungsdaten'!B:B,Kategorien!A1312,'DV-Bewegungsdaten'!D:D),3)</f>
        <v>0</v>
      </c>
      <c r="V1312" s="324">
        <f>ROUND(SUMIF('DV-Bewegungsdaten'!B:B,Kategorien!A1312,'DV-Bewegungsdaten'!E:E),3)</f>
        <v>0</v>
      </c>
      <c r="AD1312" s="390">
        <f t="shared" si="265"/>
        <v>23.931000000000001</v>
      </c>
      <c r="AE1312" s="390">
        <f t="shared" si="266"/>
        <v>24.588000000000001</v>
      </c>
      <c r="AF1312" s="390">
        <f t="shared" si="267"/>
        <v>25.807000000000002</v>
      </c>
      <c r="AG1312" s="390">
        <f t="shared" si="268"/>
        <v>25.173999999999999</v>
      </c>
      <c r="AH1312" s="390">
        <f t="shared" si="269"/>
        <v>25.086000000000002</v>
      </c>
      <c r="AI1312" s="390">
        <f t="shared" si="270"/>
        <v>25.618000000000002</v>
      </c>
      <c r="AJ1312" s="390">
        <f t="shared" si="271"/>
        <v>24.901</v>
      </c>
      <c r="AK1312" s="390">
        <f t="shared" si="272"/>
        <v>25.185000000000002</v>
      </c>
      <c r="AL1312" s="390">
        <f t="shared" si="273"/>
        <v>25.295000000000002</v>
      </c>
      <c r="AM1312" s="390">
        <f t="shared" si="274"/>
        <v>25.176000000000002</v>
      </c>
      <c r="AN1312" s="390">
        <f t="shared" si="275"/>
        <v>24.770000000000003</v>
      </c>
      <c r="AO1312" s="390">
        <f t="shared" si="276"/>
        <v>25.673000000000002</v>
      </c>
    </row>
    <row r="1313" spans="1:41" ht="15" customHeight="1" x14ac:dyDescent="0.25">
      <c r="A1313" s="127" t="s">
        <v>649</v>
      </c>
      <c r="B1313" s="125" t="s">
        <v>2077</v>
      </c>
      <c r="C1313" s="125" t="s">
        <v>4002</v>
      </c>
      <c r="D1313" s="125" t="s">
        <v>1929</v>
      </c>
      <c r="E1313" s="125" t="s">
        <v>1541</v>
      </c>
      <c r="F1313" s="126">
        <v>28.67</v>
      </c>
      <c r="G1313" s="126">
        <v>28.87</v>
      </c>
      <c r="H1313" s="126">
        <v>22.94</v>
      </c>
      <c r="I1313" s="126"/>
      <c r="J1313" s="317"/>
      <c r="K1313" s="323">
        <f>ROUND(SUMIF('VGT-Bewegungsdaten'!B:B,A1313,'VGT-Bewegungsdaten'!C:C),3)</f>
        <v>0</v>
      </c>
      <c r="L1313" s="324">
        <f>ROUND(SUMIF('VGT-Bewegungsdaten'!B:B,$A1313,'VGT-Bewegungsdaten'!D:D),2)</f>
        <v>0</v>
      </c>
      <c r="N1313" s="376" t="s">
        <v>4930</v>
      </c>
      <c r="O1313" s="376" t="s">
        <v>4940</v>
      </c>
      <c r="P1313" s="326">
        <f>ROUND(SUMIF('AV-Bewegungsdaten'!B:B,A1313,'AV-Bewegungsdaten'!C:C),3)</f>
        <v>0</v>
      </c>
      <c r="Q1313" s="324">
        <f>ROUND(SUMIF('AV-Bewegungsdaten'!B:B,$A1313,'AV-Bewegungsdaten'!D:D),2)</f>
        <v>0</v>
      </c>
      <c r="T1313" s="327"/>
      <c r="U1313" s="326">
        <f>ROUND(SUMIF('DV-Bewegungsdaten'!B:B,Kategorien!A1313,'DV-Bewegungsdaten'!D:D),3)</f>
        <v>0</v>
      </c>
      <c r="V1313" s="324">
        <f>ROUND(SUMIF('DV-Bewegungsdaten'!B:B,Kategorien!A1313,'DV-Bewegungsdaten'!E:E),3)</f>
        <v>0</v>
      </c>
      <c r="AD1313" s="390">
        <f t="shared" si="265"/>
        <v>23.931000000000001</v>
      </c>
      <c r="AE1313" s="390">
        <f t="shared" si="266"/>
        <v>24.588000000000001</v>
      </c>
      <c r="AF1313" s="390">
        <f t="shared" si="267"/>
        <v>25.807000000000002</v>
      </c>
      <c r="AG1313" s="390">
        <f t="shared" si="268"/>
        <v>25.173999999999999</v>
      </c>
      <c r="AH1313" s="390">
        <f t="shared" si="269"/>
        <v>25.086000000000002</v>
      </c>
      <c r="AI1313" s="390">
        <f t="shared" si="270"/>
        <v>25.618000000000002</v>
      </c>
      <c r="AJ1313" s="390">
        <f t="shared" si="271"/>
        <v>24.901</v>
      </c>
      <c r="AK1313" s="390">
        <f t="shared" si="272"/>
        <v>25.185000000000002</v>
      </c>
      <c r="AL1313" s="390">
        <f t="shared" si="273"/>
        <v>25.295000000000002</v>
      </c>
      <c r="AM1313" s="390">
        <f t="shared" si="274"/>
        <v>25.176000000000002</v>
      </c>
      <c r="AN1313" s="390">
        <f t="shared" si="275"/>
        <v>24.770000000000003</v>
      </c>
      <c r="AO1313" s="390">
        <f t="shared" si="276"/>
        <v>25.673000000000002</v>
      </c>
    </row>
    <row r="1314" spans="1:41" ht="15" customHeight="1" x14ac:dyDescent="0.25">
      <c r="A1314" s="127" t="s">
        <v>2775</v>
      </c>
      <c r="B1314" s="125" t="s">
        <v>2077</v>
      </c>
      <c r="C1314" s="125" t="s">
        <v>4002</v>
      </c>
      <c r="D1314" s="125" t="s">
        <v>2692</v>
      </c>
      <c r="E1314" s="125" t="s">
        <v>2545</v>
      </c>
      <c r="F1314" s="126">
        <v>28.64</v>
      </c>
      <c r="G1314" s="126">
        <v>28.84</v>
      </c>
      <c r="H1314" s="126">
        <v>22.91</v>
      </c>
      <c r="I1314" s="126"/>
      <c r="J1314" s="317"/>
      <c r="K1314" s="323">
        <f>ROUND(SUMIF('VGT-Bewegungsdaten'!B:B,A1314,'VGT-Bewegungsdaten'!C:C),3)</f>
        <v>0</v>
      </c>
      <c r="L1314" s="324">
        <f>ROUND(SUMIF('VGT-Bewegungsdaten'!B:B,$A1314,'VGT-Bewegungsdaten'!D:D),2)</f>
        <v>0</v>
      </c>
      <c r="N1314" s="376" t="s">
        <v>4930</v>
      </c>
      <c r="O1314" s="376" t="s">
        <v>4940</v>
      </c>
      <c r="P1314" s="326">
        <f>ROUND(SUMIF('AV-Bewegungsdaten'!B:B,A1314,'AV-Bewegungsdaten'!C:C),3)</f>
        <v>0</v>
      </c>
      <c r="Q1314" s="324">
        <f>ROUND(SUMIF('AV-Bewegungsdaten'!B:B,$A1314,'AV-Bewegungsdaten'!D:D),2)</f>
        <v>0</v>
      </c>
      <c r="T1314" s="327"/>
      <c r="U1314" s="326">
        <f>ROUND(SUMIF('DV-Bewegungsdaten'!B:B,Kategorien!A1314,'DV-Bewegungsdaten'!D:D),3)</f>
        <v>0</v>
      </c>
      <c r="V1314" s="324">
        <f>ROUND(SUMIF('DV-Bewegungsdaten'!B:B,Kategorien!A1314,'DV-Bewegungsdaten'!E:E),3)</f>
        <v>0</v>
      </c>
      <c r="AD1314" s="390">
        <f t="shared" si="265"/>
        <v>23.901</v>
      </c>
      <c r="AE1314" s="390">
        <f t="shared" si="266"/>
        <v>24.558</v>
      </c>
      <c r="AF1314" s="390">
        <f t="shared" si="267"/>
        <v>25.777000000000001</v>
      </c>
      <c r="AG1314" s="390">
        <f t="shared" si="268"/>
        <v>25.143999999999998</v>
      </c>
      <c r="AH1314" s="390">
        <f t="shared" si="269"/>
        <v>25.056000000000001</v>
      </c>
      <c r="AI1314" s="390">
        <f t="shared" si="270"/>
        <v>25.588000000000001</v>
      </c>
      <c r="AJ1314" s="390">
        <f t="shared" si="271"/>
        <v>24.870999999999999</v>
      </c>
      <c r="AK1314" s="390">
        <f t="shared" si="272"/>
        <v>25.155000000000001</v>
      </c>
      <c r="AL1314" s="390">
        <f t="shared" si="273"/>
        <v>25.265000000000001</v>
      </c>
      <c r="AM1314" s="390">
        <f t="shared" si="274"/>
        <v>25.146000000000001</v>
      </c>
      <c r="AN1314" s="390">
        <f t="shared" si="275"/>
        <v>24.740000000000002</v>
      </c>
      <c r="AO1314" s="390">
        <f t="shared" si="276"/>
        <v>25.643000000000001</v>
      </c>
    </row>
    <row r="1315" spans="1:41" ht="15" customHeight="1" x14ac:dyDescent="0.25">
      <c r="A1315" s="127" t="s">
        <v>3519</v>
      </c>
      <c r="B1315" s="125" t="s">
        <v>2077</v>
      </c>
      <c r="C1315" s="125" t="s">
        <v>4002</v>
      </c>
      <c r="D1315" s="125" t="s">
        <v>3436</v>
      </c>
      <c r="E1315" s="125" t="s">
        <v>3289</v>
      </c>
      <c r="F1315" s="126">
        <v>28.61</v>
      </c>
      <c r="G1315" s="126">
        <v>28.81</v>
      </c>
      <c r="H1315" s="126">
        <v>22.89</v>
      </c>
      <c r="I1315" s="126"/>
      <c r="J1315" s="317"/>
      <c r="K1315" s="323">
        <f>ROUND(SUMIF('VGT-Bewegungsdaten'!B:B,A1315,'VGT-Bewegungsdaten'!C:C),3)</f>
        <v>0</v>
      </c>
      <c r="L1315" s="324">
        <f>ROUND(SUMIF('VGT-Bewegungsdaten'!B:B,$A1315,'VGT-Bewegungsdaten'!D:D),2)</f>
        <v>0</v>
      </c>
      <c r="N1315" s="376" t="s">
        <v>4930</v>
      </c>
      <c r="O1315" s="376" t="s">
        <v>4940</v>
      </c>
      <c r="P1315" s="326">
        <f>ROUND(SUMIF('AV-Bewegungsdaten'!B:B,A1315,'AV-Bewegungsdaten'!C:C),3)</f>
        <v>0</v>
      </c>
      <c r="Q1315" s="324">
        <f>ROUND(SUMIF('AV-Bewegungsdaten'!B:B,$A1315,'AV-Bewegungsdaten'!D:D),2)</f>
        <v>0</v>
      </c>
      <c r="T1315" s="327"/>
      <c r="U1315" s="326">
        <f>ROUND(SUMIF('DV-Bewegungsdaten'!B:B,Kategorien!A1315,'DV-Bewegungsdaten'!D:D),3)</f>
        <v>0</v>
      </c>
      <c r="V1315" s="324">
        <f>ROUND(SUMIF('DV-Bewegungsdaten'!B:B,Kategorien!A1315,'DV-Bewegungsdaten'!E:E),3)</f>
        <v>0</v>
      </c>
      <c r="AD1315" s="390">
        <f t="shared" si="265"/>
        <v>23.870999999999999</v>
      </c>
      <c r="AE1315" s="390">
        <f t="shared" si="266"/>
        <v>24.527999999999999</v>
      </c>
      <c r="AF1315" s="390">
        <f t="shared" si="267"/>
        <v>25.747</v>
      </c>
      <c r="AG1315" s="390">
        <f t="shared" si="268"/>
        <v>25.113999999999997</v>
      </c>
      <c r="AH1315" s="390">
        <f t="shared" si="269"/>
        <v>25.026</v>
      </c>
      <c r="AI1315" s="390">
        <f t="shared" si="270"/>
        <v>25.558</v>
      </c>
      <c r="AJ1315" s="390">
        <f t="shared" si="271"/>
        <v>24.840999999999998</v>
      </c>
      <c r="AK1315" s="390">
        <f t="shared" si="272"/>
        <v>25.125</v>
      </c>
      <c r="AL1315" s="390">
        <f t="shared" si="273"/>
        <v>25.234999999999999</v>
      </c>
      <c r="AM1315" s="390">
        <f t="shared" si="274"/>
        <v>25.116</v>
      </c>
      <c r="AN1315" s="390">
        <f t="shared" si="275"/>
        <v>24.71</v>
      </c>
      <c r="AO1315" s="390">
        <f t="shared" si="276"/>
        <v>25.613</v>
      </c>
    </row>
    <row r="1316" spans="1:41" ht="15" customHeight="1" x14ac:dyDescent="0.25">
      <c r="A1316" s="127" t="s">
        <v>4283</v>
      </c>
      <c r="B1316" s="125" t="s">
        <v>2077</v>
      </c>
      <c r="C1316" s="125" t="s">
        <v>4002</v>
      </c>
      <c r="D1316" s="125" t="s">
        <v>4199</v>
      </c>
      <c r="E1316" s="125" t="s">
        <v>4051</v>
      </c>
      <c r="F1316" s="126">
        <v>28.58</v>
      </c>
      <c r="G1316" s="126">
        <v>28.779999999999998</v>
      </c>
      <c r="H1316" s="126">
        <v>22.86</v>
      </c>
      <c r="I1316" s="126"/>
      <c r="J1316" s="317"/>
      <c r="K1316" s="323">
        <f>ROUND(SUMIF('VGT-Bewegungsdaten'!B:B,A1316,'VGT-Bewegungsdaten'!C:C),3)</f>
        <v>0</v>
      </c>
      <c r="L1316" s="324">
        <f>ROUND(SUMIF('VGT-Bewegungsdaten'!B:B,$A1316,'VGT-Bewegungsdaten'!D:D),2)</f>
        <v>0</v>
      </c>
      <c r="N1316" s="376" t="s">
        <v>4930</v>
      </c>
      <c r="O1316" s="376" t="s">
        <v>4940</v>
      </c>
      <c r="P1316" s="326">
        <f>ROUND(SUMIF('AV-Bewegungsdaten'!B:B,A1316,'AV-Bewegungsdaten'!C:C),3)</f>
        <v>0</v>
      </c>
      <c r="Q1316" s="324">
        <f>ROUND(SUMIF('AV-Bewegungsdaten'!B:B,$A1316,'AV-Bewegungsdaten'!D:D),2)</f>
        <v>0</v>
      </c>
      <c r="T1316" s="327"/>
      <c r="U1316" s="326">
        <f>ROUND(SUMIF('DV-Bewegungsdaten'!B:B,Kategorien!A1316,'DV-Bewegungsdaten'!D:D),3)</f>
        <v>0</v>
      </c>
      <c r="V1316" s="324">
        <f>ROUND(SUMIF('DV-Bewegungsdaten'!B:B,Kategorien!A1316,'DV-Bewegungsdaten'!E:E),3)</f>
        <v>0</v>
      </c>
      <c r="AD1316" s="390">
        <f t="shared" si="265"/>
        <v>23.840999999999998</v>
      </c>
      <c r="AE1316" s="390">
        <f t="shared" si="266"/>
        <v>24.497999999999998</v>
      </c>
      <c r="AF1316" s="390">
        <f t="shared" si="267"/>
        <v>25.716999999999999</v>
      </c>
      <c r="AG1316" s="390">
        <f t="shared" si="268"/>
        <v>25.083999999999996</v>
      </c>
      <c r="AH1316" s="390">
        <f t="shared" si="269"/>
        <v>24.995999999999999</v>
      </c>
      <c r="AI1316" s="390">
        <f t="shared" si="270"/>
        <v>25.527999999999999</v>
      </c>
      <c r="AJ1316" s="390">
        <f t="shared" si="271"/>
        <v>24.810999999999996</v>
      </c>
      <c r="AK1316" s="390">
        <f t="shared" si="272"/>
        <v>25.094999999999999</v>
      </c>
      <c r="AL1316" s="390">
        <f t="shared" si="273"/>
        <v>25.204999999999998</v>
      </c>
      <c r="AM1316" s="390">
        <f t="shared" si="274"/>
        <v>25.085999999999999</v>
      </c>
      <c r="AN1316" s="390">
        <f t="shared" si="275"/>
        <v>24.68</v>
      </c>
      <c r="AO1316" s="390">
        <f t="shared" si="276"/>
        <v>25.582999999999998</v>
      </c>
    </row>
    <row r="1317" spans="1:41" ht="15" customHeight="1" x14ac:dyDescent="0.25">
      <c r="A1317" s="127" t="s">
        <v>650</v>
      </c>
      <c r="B1317" s="125" t="s">
        <v>2077</v>
      </c>
      <c r="C1317" s="125" t="s">
        <v>4002</v>
      </c>
      <c r="D1317" s="125" t="s">
        <v>1931</v>
      </c>
      <c r="E1317" s="125" t="s">
        <v>2452</v>
      </c>
      <c r="F1317" s="126">
        <v>22.67</v>
      </c>
      <c r="G1317" s="126">
        <v>22.87</v>
      </c>
      <c r="H1317" s="126">
        <v>18.14</v>
      </c>
      <c r="I1317" s="126"/>
      <c r="J1317" s="317"/>
      <c r="K1317" s="323">
        <f>ROUND(SUMIF('VGT-Bewegungsdaten'!B:B,A1317,'VGT-Bewegungsdaten'!C:C),3)</f>
        <v>0</v>
      </c>
      <c r="L1317" s="324">
        <f>ROUND(SUMIF('VGT-Bewegungsdaten'!B:B,$A1317,'VGT-Bewegungsdaten'!D:D),2)</f>
        <v>0</v>
      </c>
      <c r="N1317" s="376" t="s">
        <v>4930</v>
      </c>
      <c r="O1317" s="376" t="s">
        <v>4940</v>
      </c>
      <c r="P1317" s="326">
        <f>ROUND(SUMIF('AV-Bewegungsdaten'!B:B,A1317,'AV-Bewegungsdaten'!C:C),3)</f>
        <v>0</v>
      </c>
      <c r="Q1317" s="324">
        <f>ROUND(SUMIF('AV-Bewegungsdaten'!B:B,$A1317,'AV-Bewegungsdaten'!D:D),2)</f>
        <v>0</v>
      </c>
      <c r="T1317" s="327"/>
      <c r="U1317" s="326">
        <f>ROUND(SUMIF('DV-Bewegungsdaten'!B:B,Kategorien!A1317,'DV-Bewegungsdaten'!D:D),3)</f>
        <v>0</v>
      </c>
      <c r="V1317" s="324">
        <f>ROUND(SUMIF('DV-Bewegungsdaten'!B:B,Kategorien!A1317,'DV-Bewegungsdaten'!E:E),3)</f>
        <v>0</v>
      </c>
      <c r="AD1317" s="390">
        <f t="shared" si="265"/>
        <v>17.931000000000001</v>
      </c>
      <c r="AE1317" s="390">
        <f t="shared" si="266"/>
        <v>18.588000000000001</v>
      </c>
      <c r="AF1317" s="390">
        <f t="shared" si="267"/>
        <v>19.807000000000002</v>
      </c>
      <c r="AG1317" s="390">
        <f t="shared" si="268"/>
        <v>19.173999999999999</v>
      </c>
      <c r="AH1317" s="390">
        <f t="shared" si="269"/>
        <v>19.086000000000002</v>
      </c>
      <c r="AI1317" s="390">
        <f t="shared" si="270"/>
        <v>19.618000000000002</v>
      </c>
      <c r="AJ1317" s="390">
        <f t="shared" si="271"/>
        <v>18.901</v>
      </c>
      <c r="AK1317" s="390">
        <f t="shared" si="272"/>
        <v>19.185000000000002</v>
      </c>
      <c r="AL1317" s="390">
        <f t="shared" si="273"/>
        <v>19.295000000000002</v>
      </c>
      <c r="AM1317" s="390">
        <f t="shared" si="274"/>
        <v>19.176000000000002</v>
      </c>
      <c r="AN1317" s="390">
        <f t="shared" si="275"/>
        <v>18.770000000000003</v>
      </c>
      <c r="AO1317" s="390">
        <f t="shared" si="276"/>
        <v>19.673000000000002</v>
      </c>
    </row>
    <row r="1318" spans="1:41" ht="15" customHeight="1" x14ac:dyDescent="0.25">
      <c r="A1318" s="127" t="s">
        <v>651</v>
      </c>
      <c r="B1318" s="125" t="s">
        <v>2077</v>
      </c>
      <c r="C1318" s="125" t="s">
        <v>4002</v>
      </c>
      <c r="D1318" s="125" t="s">
        <v>1933</v>
      </c>
      <c r="E1318" s="125" t="s">
        <v>2455</v>
      </c>
      <c r="F1318" s="126">
        <v>24.67</v>
      </c>
      <c r="G1318" s="126">
        <v>24.87</v>
      </c>
      <c r="H1318" s="126">
        <v>19.739999999999998</v>
      </c>
      <c r="I1318" s="126"/>
      <c r="J1318" s="317"/>
      <c r="K1318" s="323">
        <f>ROUND(SUMIF('VGT-Bewegungsdaten'!B:B,A1318,'VGT-Bewegungsdaten'!C:C),3)</f>
        <v>0</v>
      </c>
      <c r="L1318" s="324">
        <f>ROUND(SUMIF('VGT-Bewegungsdaten'!B:B,$A1318,'VGT-Bewegungsdaten'!D:D),2)</f>
        <v>0</v>
      </c>
      <c r="N1318" s="376" t="s">
        <v>4930</v>
      </c>
      <c r="O1318" s="376" t="s">
        <v>4940</v>
      </c>
      <c r="P1318" s="326">
        <f>ROUND(SUMIF('AV-Bewegungsdaten'!B:B,A1318,'AV-Bewegungsdaten'!C:C),3)</f>
        <v>0</v>
      </c>
      <c r="Q1318" s="324">
        <f>ROUND(SUMIF('AV-Bewegungsdaten'!B:B,$A1318,'AV-Bewegungsdaten'!D:D),2)</f>
        <v>0</v>
      </c>
      <c r="T1318" s="327"/>
      <c r="U1318" s="326">
        <f>ROUND(SUMIF('DV-Bewegungsdaten'!B:B,Kategorien!A1318,'DV-Bewegungsdaten'!D:D),3)</f>
        <v>0</v>
      </c>
      <c r="V1318" s="324">
        <f>ROUND(SUMIF('DV-Bewegungsdaten'!B:B,Kategorien!A1318,'DV-Bewegungsdaten'!E:E),3)</f>
        <v>0</v>
      </c>
      <c r="AD1318" s="390">
        <f t="shared" si="265"/>
        <v>19.931000000000001</v>
      </c>
      <c r="AE1318" s="390">
        <f t="shared" si="266"/>
        <v>20.588000000000001</v>
      </c>
      <c r="AF1318" s="390">
        <f t="shared" si="267"/>
        <v>21.807000000000002</v>
      </c>
      <c r="AG1318" s="390">
        <f t="shared" si="268"/>
        <v>21.173999999999999</v>
      </c>
      <c r="AH1318" s="390">
        <f t="shared" si="269"/>
        <v>21.086000000000002</v>
      </c>
      <c r="AI1318" s="390">
        <f t="shared" si="270"/>
        <v>21.618000000000002</v>
      </c>
      <c r="AJ1318" s="390">
        <f t="shared" si="271"/>
        <v>20.901</v>
      </c>
      <c r="AK1318" s="390">
        <f t="shared" si="272"/>
        <v>21.185000000000002</v>
      </c>
      <c r="AL1318" s="390">
        <f t="shared" si="273"/>
        <v>21.295000000000002</v>
      </c>
      <c r="AM1318" s="390">
        <f t="shared" si="274"/>
        <v>21.176000000000002</v>
      </c>
      <c r="AN1318" s="390">
        <f t="shared" si="275"/>
        <v>20.770000000000003</v>
      </c>
      <c r="AO1318" s="390">
        <f t="shared" si="276"/>
        <v>21.673000000000002</v>
      </c>
    </row>
    <row r="1319" spans="1:41" ht="15" customHeight="1" x14ac:dyDescent="0.25">
      <c r="A1319" s="127" t="s">
        <v>652</v>
      </c>
      <c r="B1319" s="125" t="s">
        <v>2077</v>
      </c>
      <c r="C1319" s="125" t="s">
        <v>4002</v>
      </c>
      <c r="D1319" s="125" t="s">
        <v>1935</v>
      </c>
      <c r="E1319" s="125" t="s">
        <v>1538</v>
      </c>
      <c r="F1319" s="126">
        <v>25.67</v>
      </c>
      <c r="G1319" s="126">
        <v>25.87</v>
      </c>
      <c r="H1319" s="126">
        <v>20.54</v>
      </c>
      <c r="I1319" s="126"/>
      <c r="J1319" s="317"/>
      <c r="K1319" s="323">
        <f>ROUND(SUMIF('VGT-Bewegungsdaten'!B:B,A1319,'VGT-Bewegungsdaten'!C:C),3)</f>
        <v>0</v>
      </c>
      <c r="L1319" s="324">
        <f>ROUND(SUMIF('VGT-Bewegungsdaten'!B:B,$A1319,'VGT-Bewegungsdaten'!D:D),2)</f>
        <v>0</v>
      </c>
      <c r="N1319" s="376" t="s">
        <v>4930</v>
      </c>
      <c r="O1319" s="376" t="s">
        <v>4940</v>
      </c>
      <c r="P1319" s="326">
        <f>ROUND(SUMIF('AV-Bewegungsdaten'!B:B,A1319,'AV-Bewegungsdaten'!C:C),3)</f>
        <v>0</v>
      </c>
      <c r="Q1319" s="324">
        <f>ROUND(SUMIF('AV-Bewegungsdaten'!B:B,$A1319,'AV-Bewegungsdaten'!D:D),2)</f>
        <v>0</v>
      </c>
      <c r="T1319" s="327"/>
      <c r="U1319" s="326">
        <f>ROUND(SUMIF('DV-Bewegungsdaten'!B:B,Kategorien!A1319,'DV-Bewegungsdaten'!D:D),3)</f>
        <v>0</v>
      </c>
      <c r="V1319" s="324">
        <f>ROUND(SUMIF('DV-Bewegungsdaten'!B:B,Kategorien!A1319,'DV-Bewegungsdaten'!E:E),3)</f>
        <v>0</v>
      </c>
      <c r="AD1319" s="390">
        <f t="shared" si="265"/>
        <v>20.931000000000001</v>
      </c>
      <c r="AE1319" s="390">
        <f t="shared" si="266"/>
        <v>21.588000000000001</v>
      </c>
      <c r="AF1319" s="390">
        <f t="shared" si="267"/>
        <v>22.807000000000002</v>
      </c>
      <c r="AG1319" s="390">
        <f t="shared" si="268"/>
        <v>22.173999999999999</v>
      </c>
      <c r="AH1319" s="390">
        <f t="shared" si="269"/>
        <v>22.086000000000002</v>
      </c>
      <c r="AI1319" s="390">
        <f t="shared" si="270"/>
        <v>22.618000000000002</v>
      </c>
      <c r="AJ1319" s="390">
        <f t="shared" si="271"/>
        <v>21.901</v>
      </c>
      <c r="AK1319" s="390">
        <f t="shared" si="272"/>
        <v>22.185000000000002</v>
      </c>
      <c r="AL1319" s="390">
        <f t="shared" si="273"/>
        <v>22.295000000000002</v>
      </c>
      <c r="AM1319" s="390">
        <f t="shared" si="274"/>
        <v>22.176000000000002</v>
      </c>
      <c r="AN1319" s="390">
        <f t="shared" si="275"/>
        <v>21.770000000000003</v>
      </c>
      <c r="AO1319" s="390">
        <f t="shared" si="276"/>
        <v>22.673000000000002</v>
      </c>
    </row>
    <row r="1320" spans="1:41" ht="15" customHeight="1" x14ac:dyDescent="0.25">
      <c r="A1320" s="127" t="s">
        <v>653</v>
      </c>
      <c r="B1320" s="125" t="s">
        <v>2077</v>
      </c>
      <c r="C1320" s="125" t="s">
        <v>4002</v>
      </c>
      <c r="D1320" s="125" t="s">
        <v>1937</v>
      </c>
      <c r="E1320" s="125" t="s">
        <v>1541</v>
      </c>
      <c r="F1320" s="126">
        <v>25.67</v>
      </c>
      <c r="G1320" s="126">
        <v>25.87</v>
      </c>
      <c r="H1320" s="126">
        <v>20.54</v>
      </c>
      <c r="I1320" s="126"/>
      <c r="J1320" s="317"/>
      <c r="K1320" s="323">
        <f>ROUND(SUMIF('VGT-Bewegungsdaten'!B:B,A1320,'VGT-Bewegungsdaten'!C:C),3)</f>
        <v>0</v>
      </c>
      <c r="L1320" s="324">
        <f>ROUND(SUMIF('VGT-Bewegungsdaten'!B:B,$A1320,'VGT-Bewegungsdaten'!D:D),2)</f>
        <v>0</v>
      </c>
      <c r="N1320" s="376" t="s">
        <v>4930</v>
      </c>
      <c r="O1320" s="376" t="s">
        <v>4940</v>
      </c>
      <c r="P1320" s="326">
        <f>ROUND(SUMIF('AV-Bewegungsdaten'!B:B,A1320,'AV-Bewegungsdaten'!C:C),3)</f>
        <v>0</v>
      </c>
      <c r="Q1320" s="324">
        <f>ROUND(SUMIF('AV-Bewegungsdaten'!B:B,$A1320,'AV-Bewegungsdaten'!D:D),2)</f>
        <v>0</v>
      </c>
      <c r="T1320" s="327"/>
      <c r="U1320" s="326">
        <f>ROUND(SUMIF('DV-Bewegungsdaten'!B:B,Kategorien!A1320,'DV-Bewegungsdaten'!D:D),3)</f>
        <v>0</v>
      </c>
      <c r="V1320" s="324">
        <f>ROUND(SUMIF('DV-Bewegungsdaten'!B:B,Kategorien!A1320,'DV-Bewegungsdaten'!E:E),3)</f>
        <v>0</v>
      </c>
      <c r="AD1320" s="390">
        <f t="shared" si="265"/>
        <v>20.931000000000001</v>
      </c>
      <c r="AE1320" s="390">
        <f t="shared" si="266"/>
        <v>21.588000000000001</v>
      </c>
      <c r="AF1320" s="390">
        <f t="shared" si="267"/>
        <v>22.807000000000002</v>
      </c>
      <c r="AG1320" s="390">
        <f t="shared" si="268"/>
        <v>22.173999999999999</v>
      </c>
      <c r="AH1320" s="390">
        <f t="shared" si="269"/>
        <v>22.086000000000002</v>
      </c>
      <c r="AI1320" s="390">
        <f t="shared" si="270"/>
        <v>22.618000000000002</v>
      </c>
      <c r="AJ1320" s="390">
        <f t="shared" si="271"/>
        <v>21.901</v>
      </c>
      <c r="AK1320" s="390">
        <f t="shared" si="272"/>
        <v>22.185000000000002</v>
      </c>
      <c r="AL1320" s="390">
        <f t="shared" si="273"/>
        <v>22.295000000000002</v>
      </c>
      <c r="AM1320" s="390">
        <f t="shared" si="274"/>
        <v>22.176000000000002</v>
      </c>
      <c r="AN1320" s="390">
        <f t="shared" si="275"/>
        <v>21.770000000000003</v>
      </c>
      <c r="AO1320" s="390">
        <f t="shared" si="276"/>
        <v>22.673000000000002</v>
      </c>
    </row>
    <row r="1321" spans="1:41" ht="15" customHeight="1" x14ac:dyDescent="0.25">
      <c r="A1321" s="127" t="s">
        <v>2776</v>
      </c>
      <c r="B1321" s="125" t="s">
        <v>2077</v>
      </c>
      <c r="C1321" s="125" t="s">
        <v>4002</v>
      </c>
      <c r="D1321" s="125" t="s">
        <v>2694</v>
      </c>
      <c r="E1321" s="125" t="s">
        <v>2545</v>
      </c>
      <c r="F1321" s="126">
        <v>25.64</v>
      </c>
      <c r="G1321" s="126">
        <v>25.84</v>
      </c>
      <c r="H1321" s="126">
        <v>20.51</v>
      </c>
      <c r="I1321" s="126"/>
      <c r="J1321" s="317"/>
      <c r="K1321" s="323">
        <f>ROUND(SUMIF('VGT-Bewegungsdaten'!B:B,A1321,'VGT-Bewegungsdaten'!C:C),3)</f>
        <v>0</v>
      </c>
      <c r="L1321" s="324">
        <f>ROUND(SUMIF('VGT-Bewegungsdaten'!B:B,$A1321,'VGT-Bewegungsdaten'!D:D),2)</f>
        <v>0</v>
      </c>
      <c r="N1321" s="376" t="s">
        <v>4930</v>
      </c>
      <c r="O1321" s="376" t="s">
        <v>4940</v>
      </c>
      <c r="P1321" s="326">
        <f>ROUND(SUMIF('AV-Bewegungsdaten'!B:B,A1321,'AV-Bewegungsdaten'!C:C),3)</f>
        <v>0</v>
      </c>
      <c r="Q1321" s="324">
        <f>ROUND(SUMIF('AV-Bewegungsdaten'!B:B,$A1321,'AV-Bewegungsdaten'!D:D),2)</f>
        <v>0</v>
      </c>
      <c r="T1321" s="327"/>
      <c r="U1321" s="326">
        <f>ROUND(SUMIF('DV-Bewegungsdaten'!B:B,Kategorien!A1321,'DV-Bewegungsdaten'!D:D),3)</f>
        <v>0</v>
      </c>
      <c r="V1321" s="324">
        <f>ROUND(SUMIF('DV-Bewegungsdaten'!B:B,Kategorien!A1321,'DV-Bewegungsdaten'!E:E),3)</f>
        <v>0</v>
      </c>
      <c r="AD1321" s="390">
        <f t="shared" si="265"/>
        <v>20.901</v>
      </c>
      <c r="AE1321" s="390">
        <f t="shared" si="266"/>
        <v>21.558</v>
      </c>
      <c r="AF1321" s="390">
        <f t="shared" si="267"/>
        <v>22.777000000000001</v>
      </c>
      <c r="AG1321" s="390">
        <f t="shared" si="268"/>
        <v>22.143999999999998</v>
      </c>
      <c r="AH1321" s="390">
        <f t="shared" si="269"/>
        <v>22.056000000000001</v>
      </c>
      <c r="AI1321" s="390">
        <f t="shared" si="270"/>
        <v>22.588000000000001</v>
      </c>
      <c r="AJ1321" s="390">
        <f t="shared" si="271"/>
        <v>21.870999999999999</v>
      </c>
      <c r="AK1321" s="390">
        <f t="shared" si="272"/>
        <v>22.155000000000001</v>
      </c>
      <c r="AL1321" s="390">
        <f t="shared" si="273"/>
        <v>22.265000000000001</v>
      </c>
      <c r="AM1321" s="390">
        <f t="shared" si="274"/>
        <v>22.146000000000001</v>
      </c>
      <c r="AN1321" s="390">
        <f t="shared" si="275"/>
        <v>21.740000000000002</v>
      </c>
      <c r="AO1321" s="390">
        <f t="shared" si="276"/>
        <v>22.643000000000001</v>
      </c>
    </row>
    <row r="1322" spans="1:41" ht="15" customHeight="1" x14ac:dyDescent="0.25">
      <c r="A1322" s="127" t="s">
        <v>3520</v>
      </c>
      <c r="B1322" s="125" t="s">
        <v>2077</v>
      </c>
      <c r="C1322" s="125" t="s">
        <v>4002</v>
      </c>
      <c r="D1322" s="125" t="s">
        <v>3438</v>
      </c>
      <c r="E1322" s="125" t="s">
        <v>3289</v>
      </c>
      <c r="F1322" s="126">
        <v>25.61</v>
      </c>
      <c r="G1322" s="126">
        <v>25.81</v>
      </c>
      <c r="H1322" s="126">
        <v>20.49</v>
      </c>
      <c r="I1322" s="126"/>
      <c r="J1322" s="317"/>
      <c r="K1322" s="323">
        <f>ROUND(SUMIF('VGT-Bewegungsdaten'!B:B,A1322,'VGT-Bewegungsdaten'!C:C),3)</f>
        <v>0</v>
      </c>
      <c r="L1322" s="324">
        <f>ROUND(SUMIF('VGT-Bewegungsdaten'!B:B,$A1322,'VGT-Bewegungsdaten'!D:D),2)</f>
        <v>0</v>
      </c>
      <c r="N1322" s="376" t="s">
        <v>4930</v>
      </c>
      <c r="O1322" s="376" t="s">
        <v>4940</v>
      </c>
      <c r="P1322" s="326">
        <f>ROUND(SUMIF('AV-Bewegungsdaten'!B:B,A1322,'AV-Bewegungsdaten'!C:C),3)</f>
        <v>0</v>
      </c>
      <c r="Q1322" s="324">
        <f>ROUND(SUMIF('AV-Bewegungsdaten'!B:B,$A1322,'AV-Bewegungsdaten'!D:D),2)</f>
        <v>0</v>
      </c>
      <c r="T1322" s="327"/>
      <c r="U1322" s="326">
        <f>ROUND(SUMIF('DV-Bewegungsdaten'!B:B,Kategorien!A1322,'DV-Bewegungsdaten'!D:D),3)</f>
        <v>0</v>
      </c>
      <c r="V1322" s="324">
        <f>ROUND(SUMIF('DV-Bewegungsdaten'!B:B,Kategorien!A1322,'DV-Bewegungsdaten'!E:E),3)</f>
        <v>0</v>
      </c>
      <c r="AD1322" s="390">
        <f t="shared" si="265"/>
        <v>20.870999999999999</v>
      </c>
      <c r="AE1322" s="390">
        <f t="shared" si="266"/>
        <v>21.527999999999999</v>
      </c>
      <c r="AF1322" s="390">
        <f t="shared" si="267"/>
        <v>22.747</v>
      </c>
      <c r="AG1322" s="390">
        <f t="shared" si="268"/>
        <v>22.113999999999997</v>
      </c>
      <c r="AH1322" s="390">
        <f t="shared" si="269"/>
        <v>22.026</v>
      </c>
      <c r="AI1322" s="390">
        <f t="shared" si="270"/>
        <v>22.558</v>
      </c>
      <c r="AJ1322" s="390">
        <f t="shared" si="271"/>
        <v>21.840999999999998</v>
      </c>
      <c r="AK1322" s="390">
        <f t="shared" si="272"/>
        <v>22.125</v>
      </c>
      <c r="AL1322" s="390">
        <f t="shared" si="273"/>
        <v>22.234999999999999</v>
      </c>
      <c r="AM1322" s="390">
        <f t="shared" si="274"/>
        <v>22.116</v>
      </c>
      <c r="AN1322" s="390">
        <f t="shared" si="275"/>
        <v>21.71</v>
      </c>
      <c r="AO1322" s="390">
        <f t="shared" si="276"/>
        <v>22.613</v>
      </c>
    </row>
    <row r="1323" spans="1:41" ht="15" customHeight="1" x14ac:dyDescent="0.25">
      <c r="A1323" s="127" t="s">
        <v>4284</v>
      </c>
      <c r="B1323" s="125" t="s">
        <v>2077</v>
      </c>
      <c r="C1323" s="125" t="s">
        <v>4002</v>
      </c>
      <c r="D1323" s="125" t="s">
        <v>4201</v>
      </c>
      <c r="E1323" s="125" t="s">
        <v>4051</v>
      </c>
      <c r="F1323" s="126">
        <v>25.58</v>
      </c>
      <c r="G1323" s="126">
        <v>25.779999999999998</v>
      </c>
      <c r="H1323" s="126">
        <v>20.46</v>
      </c>
      <c r="I1323" s="126"/>
      <c r="J1323" s="317"/>
      <c r="K1323" s="323">
        <f>ROUND(SUMIF('VGT-Bewegungsdaten'!B:B,A1323,'VGT-Bewegungsdaten'!C:C),3)</f>
        <v>0</v>
      </c>
      <c r="L1323" s="324">
        <f>ROUND(SUMIF('VGT-Bewegungsdaten'!B:B,$A1323,'VGT-Bewegungsdaten'!D:D),2)</f>
        <v>0</v>
      </c>
      <c r="N1323" s="376" t="s">
        <v>4930</v>
      </c>
      <c r="O1323" s="376" t="s">
        <v>4940</v>
      </c>
      <c r="P1323" s="326">
        <f>ROUND(SUMIF('AV-Bewegungsdaten'!B:B,A1323,'AV-Bewegungsdaten'!C:C),3)</f>
        <v>0</v>
      </c>
      <c r="Q1323" s="324">
        <f>ROUND(SUMIF('AV-Bewegungsdaten'!B:B,$A1323,'AV-Bewegungsdaten'!D:D),2)</f>
        <v>0</v>
      </c>
      <c r="T1323" s="327"/>
      <c r="U1323" s="326">
        <f>ROUND(SUMIF('DV-Bewegungsdaten'!B:B,Kategorien!A1323,'DV-Bewegungsdaten'!D:D),3)</f>
        <v>0</v>
      </c>
      <c r="V1323" s="324">
        <f>ROUND(SUMIF('DV-Bewegungsdaten'!B:B,Kategorien!A1323,'DV-Bewegungsdaten'!E:E),3)</f>
        <v>0</v>
      </c>
      <c r="AD1323" s="390">
        <f t="shared" si="265"/>
        <v>20.840999999999998</v>
      </c>
      <c r="AE1323" s="390">
        <f t="shared" si="266"/>
        <v>21.497999999999998</v>
      </c>
      <c r="AF1323" s="390">
        <f t="shared" si="267"/>
        <v>22.716999999999999</v>
      </c>
      <c r="AG1323" s="390">
        <f t="shared" si="268"/>
        <v>22.083999999999996</v>
      </c>
      <c r="AH1323" s="390">
        <f t="shared" si="269"/>
        <v>21.995999999999999</v>
      </c>
      <c r="AI1323" s="390">
        <f t="shared" si="270"/>
        <v>22.527999999999999</v>
      </c>
      <c r="AJ1323" s="390">
        <f t="shared" si="271"/>
        <v>21.810999999999996</v>
      </c>
      <c r="AK1323" s="390">
        <f t="shared" si="272"/>
        <v>22.094999999999999</v>
      </c>
      <c r="AL1323" s="390">
        <f t="shared" si="273"/>
        <v>22.204999999999998</v>
      </c>
      <c r="AM1323" s="390">
        <f t="shared" si="274"/>
        <v>22.085999999999999</v>
      </c>
      <c r="AN1323" s="390">
        <f t="shared" si="275"/>
        <v>21.68</v>
      </c>
      <c r="AO1323" s="390">
        <f t="shared" si="276"/>
        <v>22.582999999999998</v>
      </c>
    </row>
    <row r="1324" spans="1:41" ht="15" customHeight="1" x14ac:dyDescent="0.25">
      <c r="A1324" s="127" t="s">
        <v>654</v>
      </c>
      <c r="B1324" s="125" t="s">
        <v>2077</v>
      </c>
      <c r="C1324" s="125" t="s">
        <v>4002</v>
      </c>
      <c r="D1324" s="125" t="s">
        <v>1939</v>
      </c>
      <c r="E1324" s="125" t="s">
        <v>2452</v>
      </c>
      <c r="F1324" s="126">
        <v>23.67</v>
      </c>
      <c r="G1324" s="126">
        <v>23.87</v>
      </c>
      <c r="H1324" s="126">
        <v>18.940000000000001</v>
      </c>
      <c r="I1324" s="126"/>
      <c r="J1324" s="317"/>
      <c r="K1324" s="323">
        <f>ROUND(SUMIF('VGT-Bewegungsdaten'!B:B,A1324,'VGT-Bewegungsdaten'!C:C),3)</f>
        <v>0</v>
      </c>
      <c r="L1324" s="324">
        <f>ROUND(SUMIF('VGT-Bewegungsdaten'!B:B,$A1324,'VGT-Bewegungsdaten'!D:D),2)</f>
        <v>0</v>
      </c>
      <c r="N1324" s="376" t="s">
        <v>4930</v>
      </c>
      <c r="O1324" s="376" t="s">
        <v>4940</v>
      </c>
      <c r="P1324" s="326">
        <f>ROUND(SUMIF('AV-Bewegungsdaten'!B:B,A1324,'AV-Bewegungsdaten'!C:C),3)</f>
        <v>0</v>
      </c>
      <c r="Q1324" s="324">
        <f>ROUND(SUMIF('AV-Bewegungsdaten'!B:B,$A1324,'AV-Bewegungsdaten'!D:D),2)</f>
        <v>0</v>
      </c>
      <c r="T1324" s="327"/>
      <c r="U1324" s="326">
        <f>ROUND(SUMIF('DV-Bewegungsdaten'!B:B,Kategorien!A1324,'DV-Bewegungsdaten'!D:D),3)</f>
        <v>0</v>
      </c>
      <c r="V1324" s="324">
        <f>ROUND(SUMIF('DV-Bewegungsdaten'!B:B,Kategorien!A1324,'DV-Bewegungsdaten'!E:E),3)</f>
        <v>0</v>
      </c>
      <c r="AD1324" s="390">
        <f t="shared" si="265"/>
        <v>18.931000000000001</v>
      </c>
      <c r="AE1324" s="390">
        <f t="shared" si="266"/>
        <v>19.588000000000001</v>
      </c>
      <c r="AF1324" s="390">
        <f t="shared" si="267"/>
        <v>20.807000000000002</v>
      </c>
      <c r="AG1324" s="390">
        <f t="shared" si="268"/>
        <v>20.173999999999999</v>
      </c>
      <c r="AH1324" s="390">
        <f t="shared" si="269"/>
        <v>20.086000000000002</v>
      </c>
      <c r="AI1324" s="390">
        <f t="shared" si="270"/>
        <v>20.618000000000002</v>
      </c>
      <c r="AJ1324" s="390">
        <f t="shared" si="271"/>
        <v>19.901</v>
      </c>
      <c r="AK1324" s="390">
        <f t="shared" si="272"/>
        <v>20.185000000000002</v>
      </c>
      <c r="AL1324" s="390">
        <f t="shared" si="273"/>
        <v>20.295000000000002</v>
      </c>
      <c r="AM1324" s="390">
        <f t="shared" si="274"/>
        <v>20.176000000000002</v>
      </c>
      <c r="AN1324" s="390">
        <f t="shared" si="275"/>
        <v>19.770000000000003</v>
      </c>
      <c r="AO1324" s="390">
        <f t="shared" si="276"/>
        <v>20.673000000000002</v>
      </c>
    </row>
    <row r="1325" spans="1:41" ht="15" customHeight="1" x14ac:dyDescent="0.25">
      <c r="A1325" s="127" t="s">
        <v>655</v>
      </c>
      <c r="B1325" s="125" t="s">
        <v>2077</v>
      </c>
      <c r="C1325" s="125" t="s">
        <v>4002</v>
      </c>
      <c r="D1325" s="125" t="s">
        <v>1941</v>
      </c>
      <c r="E1325" s="125" t="s">
        <v>2455</v>
      </c>
      <c r="F1325" s="126">
        <v>25.67</v>
      </c>
      <c r="G1325" s="126">
        <v>25.87</v>
      </c>
      <c r="H1325" s="126">
        <v>20.54</v>
      </c>
      <c r="I1325" s="126"/>
      <c r="J1325" s="317"/>
      <c r="K1325" s="323">
        <f>ROUND(SUMIF('VGT-Bewegungsdaten'!B:B,A1325,'VGT-Bewegungsdaten'!C:C),3)</f>
        <v>0</v>
      </c>
      <c r="L1325" s="324">
        <f>ROUND(SUMIF('VGT-Bewegungsdaten'!B:B,$A1325,'VGT-Bewegungsdaten'!D:D),2)</f>
        <v>0</v>
      </c>
      <c r="N1325" s="376" t="s">
        <v>4930</v>
      </c>
      <c r="O1325" s="376" t="s">
        <v>4940</v>
      </c>
      <c r="P1325" s="326">
        <f>ROUND(SUMIF('AV-Bewegungsdaten'!B:B,A1325,'AV-Bewegungsdaten'!C:C),3)</f>
        <v>0</v>
      </c>
      <c r="Q1325" s="324">
        <f>ROUND(SUMIF('AV-Bewegungsdaten'!B:B,$A1325,'AV-Bewegungsdaten'!D:D),2)</f>
        <v>0</v>
      </c>
      <c r="T1325" s="327"/>
      <c r="U1325" s="326">
        <f>ROUND(SUMIF('DV-Bewegungsdaten'!B:B,Kategorien!A1325,'DV-Bewegungsdaten'!D:D),3)</f>
        <v>0</v>
      </c>
      <c r="V1325" s="324">
        <f>ROUND(SUMIF('DV-Bewegungsdaten'!B:B,Kategorien!A1325,'DV-Bewegungsdaten'!E:E),3)</f>
        <v>0</v>
      </c>
      <c r="AD1325" s="390">
        <f t="shared" si="265"/>
        <v>20.931000000000001</v>
      </c>
      <c r="AE1325" s="390">
        <f t="shared" si="266"/>
        <v>21.588000000000001</v>
      </c>
      <c r="AF1325" s="390">
        <f t="shared" si="267"/>
        <v>22.807000000000002</v>
      </c>
      <c r="AG1325" s="390">
        <f t="shared" si="268"/>
        <v>22.173999999999999</v>
      </c>
      <c r="AH1325" s="390">
        <f t="shared" si="269"/>
        <v>22.086000000000002</v>
      </c>
      <c r="AI1325" s="390">
        <f t="shared" si="270"/>
        <v>22.618000000000002</v>
      </c>
      <c r="AJ1325" s="390">
        <f t="shared" si="271"/>
        <v>21.901</v>
      </c>
      <c r="AK1325" s="390">
        <f t="shared" si="272"/>
        <v>22.185000000000002</v>
      </c>
      <c r="AL1325" s="390">
        <f t="shared" si="273"/>
        <v>22.295000000000002</v>
      </c>
      <c r="AM1325" s="390">
        <f t="shared" si="274"/>
        <v>22.176000000000002</v>
      </c>
      <c r="AN1325" s="390">
        <f t="shared" si="275"/>
        <v>21.770000000000003</v>
      </c>
      <c r="AO1325" s="390">
        <f t="shared" si="276"/>
        <v>22.673000000000002</v>
      </c>
    </row>
    <row r="1326" spans="1:41" ht="15" customHeight="1" x14ac:dyDescent="0.25">
      <c r="A1326" s="127" t="s">
        <v>656</v>
      </c>
      <c r="B1326" s="125" t="s">
        <v>2077</v>
      </c>
      <c r="C1326" s="125" t="s">
        <v>4002</v>
      </c>
      <c r="D1326" s="125" t="s">
        <v>1943</v>
      </c>
      <c r="E1326" s="125" t="s">
        <v>1538</v>
      </c>
      <c r="F1326" s="126">
        <v>26.67</v>
      </c>
      <c r="G1326" s="126">
        <v>26.87</v>
      </c>
      <c r="H1326" s="126">
        <v>21.34</v>
      </c>
      <c r="I1326" s="126"/>
      <c r="J1326" s="317"/>
      <c r="K1326" s="323">
        <f>ROUND(SUMIF('VGT-Bewegungsdaten'!B:B,A1326,'VGT-Bewegungsdaten'!C:C),3)</f>
        <v>0</v>
      </c>
      <c r="L1326" s="324">
        <f>ROUND(SUMIF('VGT-Bewegungsdaten'!B:B,$A1326,'VGT-Bewegungsdaten'!D:D),2)</f>
        <v>0</v>
      </c>
      <c r="N1326" s="376" t="s">
        <v>4930</v>
      </c>
      <c r="O1326" s="376" t="s">
        <v>4940</v>
      </c>
      <c r="P1326" s="326">
        <f>ROUND(SUMIF('AV-Bewegungsdaten'!B:B,A1326,'AV-Bewegungsdaten'!C:C),3)</f>
        <v>0</v>
      </c>
      <c r="Q1326" s="324">
        <f>ROUND(SUMIF('AV-Bewegungsdaten'!B:B,$A1326,'AV-Bewegungsdaten'!D:D),2)</f>
        <v>0</v>
      </c>
      <c r="T1326" s="327"/>
      <c r="U1326" s="326">
        <f>ROUND(SUMIF('DV-Bewegungsdaten'!B:B,Kategorien!A1326,'DV-Bewegungsdaten'!D:D),3)</f>
        <v>0</v>
      </c>
      <c r="V1326" s="324">
        <f>ROUND(SUMIF('DV-Bewegungsdaten'!B:B,Kategorien!A1326,'DV-Bewegungsdaten'!E:E),3)</f>
        <v>0</v>
      </c>
      <c r="AD1326" s="390">
        <f t="shared" si="265"/>
        <v>21.931000000000001</v>
      </c>
      <c r="AE1326" s="390">
        <f t="shared" si="266"/>
        <v>22.588000000000001</v>
      </c>
      <c r="AF1326" s="390">
        <f t="shared" si="267"/>
        <v>23.807000000000002</v>
      </c>
      <c r="AG1326" s="390">
        <f t="shared" si="268"/>
        <v>23.173999999999999</v>
      </c>
      <c r="AH1326" s="390">
        <f t="shared" si="269"/>
        <v>23.086000000000002</v>
      </c>
      <c r="AI1326" s="390">
        <f t="shared" si="270"/>
        <v>23.618000000000002</v>
      </c>
      <c r="AJ1326" s="390">
        <f t="shared" si="271"/>
        <v>22.901</v>
      </c>
      <c r="AK1326" s="390">
        <f t="shared" si="272"/>
        <v>23.185000000000002</v>
      </c>
      <c r="AL1326" s="390">
        <f t="shared" si="273"/>
        <v>23.295000000000002</v>
      </c>
      <c r="AM1326" s="390">
        <f t="shared" si="274"/>
        <v>23.176000000000002</v>
      </c>
      <c r="AN1326" s="390">
        <f t="shared" si="275"/>
        <v>22.770000000000003</v>
      </c>
      <c r="AO1326" s="390">
        <f t="shared" si="276"/>
        <v>23.673000000000002</v>
      </c>
    </row>
    <row r="1327" spans="1:41" ht="15" customHeight="1" x14ac:dyDescent="0.25">
      <c r="A1327" s="127" t="s">
        <v>657</v>
      </c>
      <c r="B1327" s="125" t="s">
        <v>2077</v>
      </c>
      <c r="C1327" s="125" t="s">
        <v>4002</v>
      </c>
      <c r="D1327" s="125" t="s">
        <v>1945</v>
      </c>
      <c r="E1327" s="125" t="s">
        <v>1541</v>
      </c>
      <c r="F1327" s="126">
        <v>26.67</v>
      </c>
      <c r="G1327" s="126">
        <v>26.87</v>
      </c>
      <c r="H1327" s="126">
        <v>21.34</v>
      </c>
      <c r="I1327" s="126"/>
      <c r="J1327" s="317"/>
      <c r="K1327" s="323">
        <f>ROUND(SUMIF('VGT-Bewegungsdaten'!B:B,A1327,'VGT-Bewegungsdaten'!C:C),3)</f>
        <v>0</v>
      </c>
      <c r="L1327" s="324">
        <f>ROUND(SUMIF('VGT-Bewegungsdaten'!B:B,$A1327,'VGT-Bewegungsdaten'!D:D),2)</f>
        <v>0</v>
      </c>
      <c r="N1327" s="376" t="s">
        <v>4930</v>
      </c>
      <c r="O1327" s="376" t="s">
        <v>4940</v>
      </c>
      <c r="P1327" s="326">
        <f>ROUND(SUMIF('AV-Bewegungsdaten'!B:B,A1327,'AV-Bewegungsdaten'!C:C),3)</f>
        <v>0</v>
      </c>
      <c r="Q1327" s="324">
        <f>ROUND(SUMIF('AV-Bewegungsdaten'!B:B,$A1327,'AV-Bewegungsdaten'!D:D),2)</f>
        <v>0</v>
      </c>
      <c r="T1327" s="327"/>
      <c r="U1327" s="326">
        <f>ROUND(SUMIF('DV-Bewegungsdaten'!B:B,Kategorien!A1327,'DV-Bewegungsdaten'!D:D),3)</f>
        <v>0</v>
      </c>
      <c r="V1327" s="324">
        <f>ROUND(SUMIF('DV-Bewegungsdaten'!B:B,Kategorien!A1327,'DV-Bewegungsdaten'!E:E),3)</f>
        <v>0</v>
      </c>
      <c r="AD1327" s="390">
        <f t="shared" si="265"/>
        <v>21.931000000000001</v>
      </c>
      <c r="AE1327" s="390">
        <f t="shared" si="266"/>
        <v>22.588000000000001</v>
      </c>
      <c r="AF1327" s="390">
        <f t="shared" si="267"/>
        <v>23.807000000000002</v>
      </c>
      <c r="AG1327" s="390">
        <f t="shared" si="268"/>
        <v>23.173999999999999</v>
      </c>
      <c r="AH1327" s="390">
        <f t="shared" si="269"/>
        <v>23.086000000000002</v>
      </c>
      <c r="AI1327" s="390">
        <f t="shared" si="270"/>
        <v>23.618000000000002</v>
      </c>
      <c r="AJ1327" s="390">
        <f t="shared" si="271"/>
        <v>22.901</v>
      </c>
      <c r="AK1327" s="390">
        <f t="shared" si="272"/>
        <v>23.185000000000002</v>
      </c>
      <c r="AL1327" s="390">
        <f t="shared" si="273"/>
        <v>23.295000000000002</v>
      </c>
      <c r="AM1327" s="390">
        <f t="shared" si="274"/>
        <v>23.176000000000002</v>
      </c>
      <c r="AN1327" s="390">
        <f t="shared" si="275"/>
        <v>22.770000000000003</v>
      </c>
      <c r="AO1327" s="390">
        <f t="shared" si="276"/>
        <v>23.673000000000002</v>
      </c>
    </row>
    <row r="1328" spans="1:41" ht="15" customHeight="1" x14ac:dyDescent="0.25">
      <c r="A1328" s="127" t="s">
        <v>2777</v>
      </c>
      <c r="B1328" s="125" t="s">
        <v>2077</v>
      </c>
      <c r="C1328" s="125" t="s">
        <v>4002</v>
      </c>
      <c r="D1328" s="125" t="s">
        <v>2696</v>
      </c>
      <c r="E1328" s="125" t="s">
        <v>2545</v>
      </c>
      <c r="F1328" s="126">
        <v>26.64</v>
      </c>
      <c r="G1328" s="126">
        <v>26.84</v>
      </c>
      <c r="H1328" s="126">
        <v>21.31</v>
      </c>
      <c r="I1328" s="126"/>
      <c r="J1328" s="317"/>
      <c r="K1328" s="323">
        <f>ROUND(SUMIF('VGT-Bewegungsdaten'!B:B,A1328,'VGT-Bewegungsdaten'!C:C),3)</f>
        <v>0</v>
      </c>
      <c r="L1328" s="324">
        <f>ROUND(SUMIF('VGT-Bewegungsdaten'!B:B,$A1328,'VGT-Bewegungsdaten'!D:D),2)</f>
        <v>0</v>
      </c>
      <c r="N1328" s="376" t="s">
        <v>4930</v>
      </c>
      <c r="O1328" s="376" t="s">
        <v>4940</v>
      </c>
      <c r="P1328" s="326">
        <f>ROUND(SUMIF('AV-Bewegungsdaten'!B:B,A1328,'AV-Bewegungsdaten'!C:C),3)</f>
        <v>0</v>
      </c>
      <c r="Q1328" s="324">
        <f>ROUND(SUMIF('AV-Bewegungsdaten'!B:B,$A1328,'AV-Bewegungsdaten'!D:D),2)</f>
        <v>0</v>
      </c>
      <c r="T1328" s="327"/>
      <c r="U1328" s="326">
        <f>ROUND(SUMIF('DV-Bewegungsdaten'!B:B,Kategorien!A1328,'DV-Bewegungsdaten'!D:D),3)</f>
        <v>0</v>
      </c>
      <c r="V1328" s="324">
        <f>ROUND(SUMIF('DV-Bewegungsdaten'!B:B,Kategorien!A1328,'DV-Bewegungsdaten'!E:E),3)</f>
        <v>0</v>
      </c>
      <c r="AD1328" s="390">
        <f t="shared" si="265"/>
        <v>21.901</v>
      </c>
      <c r="AE1328" s="390">
        <f t="shared" si="266"/>
        <v>22.558</v>
      </c>
      <c r="AF1328" s="390">
        <f t="shared" si="267"/>
        <v>23.777000000000001</v>
      </c>
      <c r="AG1328" s="390">
        <f t="shared" si="268"/>
        <v>23.143999999999998</v>
      </c>
      <c r="AH1328" s="390">
        <f t="shared" si="269"/>
        <v>23.056000000000001</v>
      </c>
      <c r="AI1328" s="390">
        <f t="shared" si="270"/>
        <v>23.588000000000001</v>
      </c>
      <c r="AJ1328" s="390">
        <f t="shared" si="271"/>
        <v>22.870999999999999</v>
      </c>
      <c r="AK1328" s="390">
        <f t="shared" si="272"/>
        <v>23.155000000000001</v>
      </c>
      <c r="AL1328" s="390">
        <f t="shared" si="273"/>
        <v>23.265000000000001</v>
      </c>
      <c r="AM1328" s="390">
        <f t="shared" si="274"/>
        <v>23.146000000000001</v>
      </c>
      <c r="AN1328" s="390">
        <f t="shared" si="275"/>
        <v>22.740000000000002</v>
      </c>
      <c r="AO1328" s="390">
        <f t="shared" si="276"/>
        <v>23.643000000000001</v>
      </c>
    </row>
    <row r="1329" spans="1:41" ht="15" customHeight="1" x14ac:dyDescent="0.25">
      <c r="A1329" s="127" t="s">
        <v>3521</v>
      </c>
      <c r="B1329" s="125" t="s">
        <v>2077</v>
      </c>
      <c r="C1329" s="125" t="s">
        <v>4002</v>
      </c>
      <c r="D1329" s="125" t="s">
        <v>3440</v>
      </c>
      <c r="E1329" s="125" t="s">
        <v>3289</v>
      </c>
      <c r="F1329" s="126">
        <v>26.61</v>
      </c>
      <c r="G1329" s="126">
        <v>26.81</v>
      </c>
      <c r="H1329" s="126">
        <v>21.29</v>
      </c>
      <c r="I1329" s="126"/>
      <c r="J1329" s="317"/>
      <c r="K1329" s="323">
        <f>ROUND(SUMIF('VGT-Bewegungsdaten'!B:B,A1329,'VGT-Bewegungsdaten'!C:C),3)</f>
        <v>0</v>
      </c>
      <c r="L1329" s="324">
        <f>ROUND(SUMIF('VGT-Bewegungsdaten'!B:B,$A1329,'VGT-Bewegungsdaten'!D:D),2)</f>
        <v>0</v>
      </c>
      <c r="N1329" s="376" t="s">
        <v>4930</v>
      </c>
      <c r="O1329" s="376" t="s">
        <v>4940</v>
      </c>
      <c r="P1329" s="326">
        <f>ROUND(SUMIF('AV-Bewegungsdaten'!B:B,A1329,'AV-Bewegungsdaten'!C:C),3)</f>
        <v>0</v>
      </c>
      <c r="Q1329" s="324">
        <f>ROUND(SUMIF('AV-Bewegungsdaten'!B:B,$A1329,'AV-Bewegungsdaten'!D:D),2)</f>
        <v>0</v>
      </c>
      <c r="T1329" s="327"/>
      <c r="U1329" s="326">
        <f>ROUND(SUMIF('DV-Bewegungsdaten'!B:B,Kategorien!A1329,'DV-Bewegungsdaten'!D:D),3)</f>
        <v>0</v>
      </c>
      <c r="V1329" s="324">
        <f>ROUND(SUMIF('DV-Bewegungsdaten'!B:B,Kategorien!A1329,'DV-Bewegungsdaten'!E:E),3)</f>
        <v>0</v>
      </c>
      <c r="AD1329" s="390">
        <f t="shared" si="265"/>
        <v>21.870999999999999</v>
      </c>
      <c r="AE1329" s="390">
        <f t="shared" si="266"/>
        <v>22.527999999999999</v>
      </c>
      <c r="AF1329" s="390">
        <f t="shared" si="267"/>
        <v>23.747</v>
      </c>
      <c r="AG1329" s="390">
        <f t="shared" si="268"/>
        <v>23.113999999999997</v>
      </c>
      <c r="AH1329" s="390">
        <f t="shared" si="269"/>
        <v>23.026</v>
      </c>
      <c r="AI1329" s="390">
        <f t="shared" si="270"/>
        <v>23.558</v>
      </c>
      <c r="AJ1329" s="390">
        <f t="shared" si="271"/>
        <v>22.840999999999998</v>
      </c>
      <c r="AK1329" s="390">
        <f t="shared" si="272"/>
        <v>23.125</v>
      </c>
      <c r="AL1329" s="390">
        <f t="shared" si="273"/>
        <v>23.234999999999999</v>
      </c>
      <c r="AM1329" s="390">
        <f t="shared" si="274"/>
        <v>23.116</v>
      </c>
      <c r="AN1329" s="390">
        <f t="shared" si="275"/>
        <v>22.71</v>
      </c>
      <c r="AO1329" s="390">
        <f t="shared" si="276"/>
        <v>23.613</v>
      </c>
    </row>
    <row r="1330" spans="1:41" ht="15" customHeight="1" x14ac:dyDescent="0.25">
      <c r="A1330" s="127" t="s">
        <v>4285</v>
      </c>
      <c r="B1330" s="125" t="s">
        <v>2077</v>
      </c>
      <c r="C1330" s="125" t="s">
        <v>4002</v>
      </c>
      <c r="D1330" s="125" t="s">
        <v>4203</v>
      </c>
      <c r="E1330" s="125" t="s">
        <v>4051</v>
      </c>
      <c r="F1330" s="126">
        <v>26.58</v>
      </c>
      <c r="G1330" s="126">
        <v>26.779999999999998</v>
      </c>
      <c r="H1330" s="126">
        <v>21.26</v>
      </c>
      <c r="I1330" s="126"/>
      <c r="J1330" s="317"/>
      <c r="K1330" s="323">
        <f>ROUND(SUMIF('VGT-Bewegungsdaten'!B:B,A1330,'VGT-Bewegungsdaten'!C:C),3)</f>
        <v>0</v>
      </c>
      <c r="L1330" s="324">
        <f>ROUND(SUMIF('VGT-Bewegungsdaten'!B:B,$A1330,'VGT-Bewegungsdaten'!D:D),2)</f>
        <v>0</v>
      </c>
      <c r="N1330" s="376" t="s">
        <v>4930</v>
      </c>
      <c r="O1330" s="376" t="s">
        <v>4940</v>
      </c>
      <c r="P1330" s="326">
        <f>ROUND(SUMIF('AV-Bewegungsdaten'!B:B,A1330,'AV-Bewegungsdaten'!C:C),3)</f>
        <v>0</v>
      </c>
      <c r="Q1330" s="324">
        <f>ROUND(SUMIF('AV-Bewegungsdaten'!B:B,$A1330,'AV-Bewegungsdaten'!D:D),2)</f>
        <v>0</v>
      </c>
      <c r="T1330" s="327"/>
      <c r="U1330" s="326">
        <f>ROUND(SUMIF('DV-Bewegungsdaten'!B:B,Kategorien!A1330,'DV-Bewegungsdaten'!D:D),3)</f>
        <v>0</v>
      </c>
      <c r="V1330" s="324">
        <f>ROUND(SUMIF('DV-Bewegungsdaten'!B:B,Kategorien!A1330,'DV-Bewegungsdaten'!E:E),3)</f>
        <v>0</v>
      </c>
      <c r="AD1330" s="390">
        <f t="shared" si="265"/>
        <v>21.840999999999998</v>
      </c>
      <c r="AE1330" s="390">
        <f t="shared" si="266"/>
        <v>22.497999999999998</v>
      </c>
      <c r="AF1330" s="390">
        <f t="shared" si="267"/>
        <v>23.716999999999999</v>
      </c>
      <c r="AG1330" s="390">
        <f t="shared" si="268"/>
        <v>23.083999999999996</v>
      </c>
      <c r="AH1330" s="390">
        <f t="shared" si="269"/>
        <v>22.995999999999999</v>
      </c>
      <c r="AI1330" s="390">
        <f t="shared" si="270"/>
        <v>23.527999999999999</v>
      </c>
      <c r="AJ1330" s="390">
        <f t="shared" si="271"/>
        <v>22.810999999999996</v>
      </c>
      <c r="AK1330" s="390">
        <f t="shared" si="272"/>
        <v>23.094999999999999</v>
      </c>
      <c r="AL1330" s="390">
        <f t="shared" si="273"/>
        <v>23.204999999999998</v>
      </c>
      <c r="AM1330" s="390">
        <f t="shared" si="274"/>
        <v>23.085999999999999</v>
      </c>
      <c r="AN1330" s="390">
        <f t="shared" si="275"/>
        <v>22.68</v>
      </c>
      <c r="AO1330" s="390">
        <f t="shared" si="276"/>
        <v>23.582999999999998</v>
      </c>
    </row>
    <row r="1331" spans="1:41" ht="15" customHeight="1" x14ac:dyDescent="0.25">
      <c r="A1331" s="127" t="s">
        <v>658</v>
      </c>
      <c r="B1331" s="125" t="s">
        <v>2077</v>
      </c>
      <c r="C1331" s="125" t="s">
        <v>4002</v>
      </c>
      <c r="D1331" s="125" t="s">
        <v>1947</v>
      </c>
      <c r="E1331" s="125" t="s">
        <v>2452</v>
      </c>
      <c r="F1331" s="126">
        <v>26.67</v>
      </c>
      <c r="G1331" s="126">
        <v>26.87</v>
      </c>
      <c r="H1331" s="126">
        <v>21.34</v>
      </c>
      <c r="I1331" s="126"/>
      <c r="J1331" s="317"/>
      <c r="K1331" s="323">
        <f>ROUND(SUMIF('VGT-Bewegungsdaten'!B:B,A1331,'VGT-Bewegungsdaten'!C:C),3)</f>
        <v>0</v>
      </c>
      <c r="L1331" s="324">
        <f>ROUND(SUMIF('VGT-Bewegungsdaten'!B:B,$A1331,'VGT-Bewegungsdaten'!D:D),2)</f>
        <v>0</v>
      </c>
      <c r="N1331" s="376" t="s">
        <v>4930</v>
      </c>
      <c r="O1331" s="376" t="s">
        <v>4940</v>
      </c>
      <c r="P1331" s="326">
        <f>ROUND(SUMIF('AV-Bewegungsdaten'!B:B,A1331,'AV-Bewegungsdaten'!C:C),3)</f>
        <v>0</v>
      </c>
      <c r="Q1331" s="324">
        <f>ROUND(SUMIF('AV-Bewegungsdaten'!B:B,$A1331,'AV-Bewegungsdaten'!D:D),2)</f>
        <v>0</v>
      </c>
      <c r="T1331" s="327"/>
      <c r="U1331" s="326">
        <f>ROUND(SUMIF('DV-Bewegungsdaten'!B:B,Kategorien!A1331,'DV-Bewegungsdaten'!D:D),3)</f>
        <v>0</v>
      </c>
      <c r="V1331" s="324">
        <f>ROUND(SUMIF('DV-Bewegungsdaten'!B:B,Kategorien!A1331,'DV-Bewegungsdaten'!E:E),3)</f>
        <v>0</v>
      </c>
      <c r="AD1331" s="390">
        <f t="shared" si="265"/>
        <v>21.931000000000001</v>
      </c>
      <c r="AE1331" s="390">
        <f t="shared" si="266"/>
        <v>22.588000000000001</v>
      </c>
      <c r="AF1331" s="390">
        <f t="shared" si="267"/>
        <v>23.807000000000002</v>
      </c>
      <c r="AG1331" s="390">
        <f t="shared" si="268"/>
        <v>23.173999999999999</v>
      </c>
      <c r="AH1331" s="390">
        <f t="shared" si="269"/>
        <v>23.086000000000002</v>
      </c>
      <c r="AI1331" s="390">
        <f t="shared" si="270"/>
        <v>23.618000000000002</v>
      </c>
      <c r="AJ1331" s="390">
        <f t="shared" si="271"/>
        <v>22.901</v>
      </c>
      <c r="AK1331" s="390">
        <f t="shared" si="272"/>
        <v>23.185000000000002</v>
      </c>
      <c r="AL1331" s="390">
        <f t="shared" si="273"/>
        <v>23.295000000000002</v>
      </c>
      <c r="AM1331" s="390">
        <f t="shared" si="274"/>
        <v>23.176000000000002</v>
      </c>
      <c r="AN1331" s="390">
        <f t="shared" si="275"/>
        <v>22.770000000000003</v>
      </c>
      <c r="AO1331" s="390">
        <f t="shared" si="276"/>
        <v>23.673000000000002</v>
      </c>
    </row>
    <row r="1332" spans="1:41" ht="15" customHeight="1" x14ac:dyDescent="0.25">
      <c r="A1332" s="127" t="s">
        <v>659</v>
      </c>
      <c r="B1332" s="125" t="s">
        <v>2077</v>
      </c>
      <c r="C1332" s="125" t="s">
        <v>4002</v>
      </c>
      <c r="D1332" s="125" t="s">
        <v>1949</v>
      </c>
      <c r="E1332" s="125" t="s">
        <v>2455</v>
      </c>
      <c r="F1332" s="126">
        <v>28.67</v>
      </c>
      <c r="G1332" s="126">
        <v>28.87</v>
      </c>
      <c r="H1332" s="126">
        <v>22.94</v>
      </c>
      <c r="I1332" s="126"/>
      <c r="J1332" s="317"/>
      <c r="K1332" s="323">
        <f>ROUND(SUMIF('VGT-Bewegungsdaten'!B:B,A1332,'VGT-Bewegungsdaten'!C:C),3)</f>
        <v>0</v>
      </c>
      <c r="L1332" s="324">
        <f>ROUND(SUMIF('VGT-Bewegungsdaten'!B:B,$A1332,'VGT-Bewegungsdaten'!D:D),2)</f>
        <v>0</v>
      </c>
      <c r="N1332" s="376" t="s">
        <v>4930</v>
      </c>
      <c r="O1332" s="376" t="s">
        <v>4940</v>
      </c>
      <c r="P1332" s="326">
        <f>ROUND(SUMIF('AV-Bewegungsdaten'!B:B,A1332,'AV-Bewegungsdaten'!C:C),3)</f>
        <v>0</v>
      </c>
      <c r="Q1332" s="324">
        <f>ROUND(SUMIF('AV-Bewegungsdaten'!B:B,$A1332,'AV-Bewegungsdaten'!D:D),2)</f>
        <v>0</v>
      </c>
      <c r="T1332" s="327"/>
      <c r="U1332" s="326">
        <f>ROUND(SUMIF('DV-Bewegungsdaten'!B:B,Kategorien!A1332,'DV-Bewegungsdaten'!D:D),3)</f>
        <v>0</v>
      </c>
      <c r="V1332" s="324">
        <f>ROUND(SUMIF('DV-Bewegungsdaten'!B:B,Kategorien!A1332,'DV-Bewegungsdaten'!E:E),3)</f>
        <v>0</v>
      </c>
      <c r="AD1332" s="390">
        <f t="shared" si="265"/>
        <v>23.931000000000001</v>
      </c>
      <c r="AE1332" s="390">
        <f t="shared" si="266"/>
        <v>24.588000000000001</v>
      </c>
      <c r="AF1332" s="390">
        <f t="shared" si="267"/>
        <v>25.807000000000002</v>
      </c>
      <c r="AG1332" s="390">
        <f t="shared" si="268"/>
        <v>25.173999999999999</v>
      </c>
      <c r="AH1332" s="390">
        <f t="shared" si="269"/>
        <v>25.086000000000002</v>
      </c>
      <c r="AI1332" s="390">
        <f t="shared" si="270"/>
        <v>25.618000000000002</v>
      </c>
      <c r="AJ1332" s="390">
        <f t="shared" si="271"/>
        <v>24.901</v>
      </c>
      <c r="AK1332" s="390">
        <f t="shared" si="272"/>
        <v>25.185000000000002</v>
      </c>
      <c r="AL1332" s="390">
        <f t="shared" si="273"/>
        <v>25.295000000000002</v>
      </c>
      <c r="AM1332" s="390">
        <f t="shared" si="274"/>
        <v>25.176000000000002</v>
      </c>
      <c r="AN1332" s="390">
        <f t="shared" si="275"/>
        <v>24.770000000000003</v>
      </c>
      <c r="AO1332" s="390">
        <f t="shared" si="276"/>
        <v>25.673000000000002</v>
      </c>
    </row>
    <row r="1333" spans="1:41" ht="15" customHeight="1" x14ac:dyDescent="0.25">
      <c r="A1333" s="127" t="s">
        <v>660</v>
      </c>
      <c r="B1333" s="125" t="s">
        <v>2077</v>
      </c>
      <c r="C1333" s="125" t="s">
        <v>4002</v>
      </c>
      <c r="D1333" s="125" t="s">
        <v>1951</v>
      </c>
      <c r="E1333" s="125" t="s">
        <v>1538</v>
      </c>
      <c r="F1333" s="126">
        <v>29.67</v>
      </c>
      <c r="G1333" s="126">
        <v>29.87</v>
      </c>
      <c r="H1333" s="126">
        <v>23.74</v>
      </c>
      <c r="I1333" s="126"/>
      <c r="J1333" s="317"/>
      <c r="K1333" s="323">
        <f>ROUND(SUMIF('VGT-Bewegungsdaten'!B:B,A1333,'VGT-Bewegungsdaten'!C:C),3)</f>
        <v>0</v>
      </c>
      <c r="L1333" s="324">
        <f>ROUND(SUMIF('VGT-Bewegungsdaten'!B:B,$A1333,'VGT-Bewegungsdaten'!D:D),2)</f>
        <v>0</v>
      </c>
      <c r="N1333" s="376" t="s">
        <v>4930</v>
      </c>
      <c r="O1333" s="376" t="s">
        <v>4940</v>
      </c>
      <c r="P1333" s="326">
        <f>ROUND(SUMIF('AV-Bewegungsdaten'!B:B,A1333,'AV-Bewegungsdaten'!C:C),3)</f>
        <v>0</v>
      </c>
      <c r="Q1333" s="324">
        <f>ROUND(SUMIF('AV-Bewegungsdaten'!B:B,$A1333,'AV-Bewegungsdaten'!D:D),2)</f>
        <v>0</v>
      </c>
      <c r="T1333" s="327"/>
      <c r="U1333" s="326">
        <f>ROUND(SUMIF('DV-Bewegungsdaten'!B:B,Kategorien!A1333,'DV-Bewegungsdaten'!D:D),3)</f>
        <v>0</v>
      </c>
      <c r="V1333" s="324">
        <f>ROUND(SUMIF('DV-Bewegungsdaten'!B:B,Kategorien!A1333,'DV-Bewegungsdaten'!E:E),3)</f>
        <v>0</v>
      </c>
      <c r="AD1333" s="390">
        <f t="shared" si="265"/>
        <v>24.931000000000001</v>
      </c>
      <c r="AE1333" s="390">
        <f t="shared" si="266"/>
        <v>25.588000000000001</v>
      </c>
      <c r="AF1333" s="390">
        <f t="shared" si="267"/>
        <v>26.807000000000002</v>
      </c>
      <c r="AG1333" s="390">
        <f t="shared" si="268"/>
        <v>26.173999999999999</v>
      </c>
      <c r="AH1333" s="390">
        <f t="shared" si="269"/>
        <v>26.086000000000002</v>
      </c>
      <c r="AI1333" s="390">
        <f t="shared" si="270"/>
        <v>26.618000000000002</v>
      </c>
      <c r="AJ1333" s="390">
        <f t="shared" si="271"/>
        <v>25.901</v>
      </c>
      <c r="AK1333" s="390">
        <f t="shared" si="272"/>
        <v>26.185000000000002</v>
      </c>
      <c r="AL1333" s="390">
        <f t="shared" si="273"/>
        <v>26.295000000000002</v>
      </c>
      <c r="AM1333" s="390">
        <f t="shared" si="274"/>
        <v>26.176000000000002</v>
      </c>
      <c r="AN1333" s="390">
        <f t="shared" si="275"/>
        <v>25.770000000000003</v>
      </c>
      <c r="AO1333" s="390">
        <f t="shared" si="276"/>
        <v>26.673000000000002</v>
      </c>
    </row>
    <row r="1334" spans="1:41" ht="15" customHeight="1" x14ac:dyDescent="0.25">
      <c r="A1334" s="127" t="s">
        <v>661</v>
      </c>
      <c r="B1334" s="125" t="s">
        <v>2077</v>
      </c>
      <c r="C1334" s="125" t="s">
        <v>4002</v>
      </c>
      <c r="D1334" s="125" t="s">
        <v>1953</v>
      </c>
      <c r="E1334" s="125" t="s">
        <v>1541</v>
      </c>
      <c r="F1334" s="126">
        <v>29.67</v>
      </c>
      <c r="G1334" s="126">
        <v>29.87</v>
      </c>
      <c r="H1334" s="126">
        <v>23.74</v>
      </c>
      <c r="I1334" s="126"/>
      <c r="J1334" s="317"/>
      <c r="K1334" s="323">
        <f>ROUND(SUMIF('VGT-Bewegungsdaten'!B:B,A1334,'VGT-Bewegungsdaten'!C:C),3)</f>
        <v>0</v>
      </c>
      <c r="L1334" s="324">
        <f>ROUND(SUMIF('VGT-Bewegungsdaten'!B:B,$A1334,'VGT-Bewegungsdaten'!D:D),2)</f>
        <v>0</v>
      </c>
      <c r="N1334" s="376" t="s">
        <v>4930</v>
      </c>
      <c r="O1334" s="376" t="s">
        <v>4940</v>
      </c>
      <c r="P1334" s="326">
        <f>ROUND(SUMIF('AV-Bewegungsdaten'!B:B,A1334,'AV-Bewegungsdaten'!C:C),3)</f>
        <v>0</v>
      </c>
      <c r="Q1334" s="324">
        <f>ROUND(SUMIF('AV-Bewegungsdaten'!B:B,$A1334,'AV-Bewegungsdaten'!D:D),2)</f>
        <v>0</v>
      </c>
      <c r="T1334" s="327"/>
      <c r="U1334" s="326">
        <f>ROUND(SUMIF('DV-Bewegungsdaten'!B:B,Kategorien!A1334,'DV-Bewegungsdaten'!D:D),3)</f>
        <v>0</v>
      </c>
      <c r="V1334" s="324">
        <f>ROUND(SUMIF('DV-Bewegungsdaten'!B:B,Kategorien!A1334,'DV-Bewegungsdaten'!E:E),3)</f>
        <v>0</v>
      </c>
      <c r="AD1334" s="390">
        <f t="shared" si="265"/>
        <v>24.931000000000001</v>
      </c>
      <c r="AE1334" s="390">
        <f t="shared" si="266"/>
        <v>25.588000000000001</v>
      </c>
      <c r="AF1334" s="390">
        <f t="shared" si="267"/>
        <v>26.807000000000002</v>
      </c>
      <c r="AG1334" s="390">
        <f t="shared" si="268"/>
        <v>26.173999999999999</v>
      </c>
      <c r="AH1334" s="390">
        <f t="shared" si="269"/>
        <v>26.086000000000002</v>
      </c>
      <c r="AI1334" s="390">
        <f t="shared" si="270"/>
        <v>26.618000000000002</v>
      </c>
      <c r="AJ1334" s="390">
        <f t="shared" si="271"/>
        <v>25.901</v>
      </c>
      <c r="AK1334" s="390">
        <f t="shared" si="272"/>
        <v>26.185000000000002</v>
      </c>
      <c r="AL1334" s="390">
        <f t="shared" si="273"/>
        <v>26.295000000000002</v>
      </c>
      <c r="AM1334" s="390">
        <f t="shared" si="274"/>
        <v>26.176000000000002</v>
      </c>
      <c r="AN1334" s="390">
        <f t="shared" si="275"/>
        <v>25.770000000000003</v>
      </c>
      <c r="AO1334" s="390">
        <f t="shared" si="276"/>
        <v>26.673000000000002</v>
      </c>
    </row>
    <row r="1335" spans="1:41" ht="15" customHeight="1" x14ac:dyDescent="0.25">
      <c r="A1335" s="127" t="s">
        <v>2778</v>
      </c>
      <c r="B1335" s="125" t="s">
        <v>2077</v>
      </c>
      <c r="C1335" s="125" t="s">
        <v>4002</v>
      </c>
      <c r="D1335" s="125" t="s">
        <v>2698</v>
      </c>
      <c r="E1335" s="125" t="s">
        <v>2545</v>
      </c>
      <c r="F1335" s="126">
        <v>29.64</v>
      </c>
      <c r="G1335" s="126">
        <v>29.84</v>
      </c>
      <c r="H1335" s="126">
        <v>23.71</v>
      </c>
      <c r="I1335" s="126"/>
      <c r="J1335" s="317"/>
      <c r="K1335" s="323">
        <f>ROUND(SUMIF('VGT-Bewegungsdaten'!B:B,A1335,'VGT-Bewegungsdaten'!C:C),3)</f>
        <v>0</v>
      </c>
      <c r="L1335" s="324">
        <f>ROUND(SUMIF('VGT-Bewegungsdaten'!B:B,$A1335,'VGT-Bewegungsdaten'!D:D),2)</f>
        <v>0</v>
      </c>
      <c r="N1335" s="376" t="s">
        <v>4930</v>
      </c>
      <c r="O1335" s="376" t="s">
        <v>4940</v>
      </c>
      <c r="P1335" s="326">
        <f>ROUND(SUMIF('AV-Bewegungsdaten'!B:B,A1335,'AV-Bewegungsdaten'!C:C),3)</f>
        <v>0</v>
      </c>
      <c r="Q1335" s="324">
        <f>ROUND(SUMIF('AV-Bewegungsdaten'!B:B,$A1335,'AV-Bewegungsdaten'!D:D),2)</f>
        <v>0</v>
      </c>
      <c r="T1335" s="327"/>
      <c r="U1335" s="326">
        <f>ROUND(SUMIF('DV-Bewegungsdaten'!B:B,Kategorien!A1335,'DV-Bewegungsdaten'!D:D),3)</f>
        <v>0</v>
      </c>
      <c r="V1335" s="324">
        <f>ROUND(SUMIF('DV-Bewegungsdaten'!B:B,Kategorien!A1335,'DV-Bewegungsdaten'!E:E),3)</f>
        <v>0</v>
      </c>
      <c r="AD1335" s="390">
        <f t="shared" si="265"/>
        <v>24.901</v>
      </c>
      <c r="AE1335" s="390">
        <f t="shared" si="266"/>
        <v>25.558</v>
      </c>
      <c r="AF1335" s="390">
        <f t="shared" si="267"/>
        <v>26.777000000000001</v>
      </c>
      <c r="AG1335" s="390">
        <f t="shared" si="268"/>
        <v>26.143999999999998</v>
      </c>
      <c r="AH1335" s="390">
        <f t="shared" si="269"/>
        <v>26.056000000000001</v>
      </c>
      <c r="AI1335" s="390">
        <f t="shared" si="270"/>
        <v>26.588000000000001</v>
      </c>
      <c r="AJ1335" s="390">
        <f t="shared" si="271"/>
        <v>25.870999999999999</v>
      </c>
      <c r="AK1335" s="390">
        <f t="shared" si="272"/>
        <v>26.155000000000001</v>
      </c>
      <c r="AL1335" s="390">
        <f t="shared" si="273"/>
        <v>26.265000000000001</v>
      </c>
      <c r="AM1335" s="390">
        <f t="shared" si="274"/>
        <v>26.146000000000001</v>
      </c>
      <c r="AN1335" s="390">
        <f t="shared" si="275"/>
        <v>25.740000000000002</v>
      </c>
      <c r="AO1335" s="390">
        <f t="shared" si="276"/>
        <v>26.643000000000001</v>
      </c>
    </row>
    <row r="1336" spans="1:41" ht="15" customHeight="1" x14ac:dyDescent="0.25">
      <c r="A1336" s="127" t="s">
        <v>3522</v>
      </c>
      <c r="B1336" s="125" t="s">
        <v>2077</v>
      </c>
      <c r="C1336" s="125" t="s">
        <v>4002</v>
      </c>
      <c r="D1336" s="125" t="s">
        <v>3442</v>
      </c>
      <c r="E1336" s="125" t="s">
        <v>3289</v>
      </c>
      <c r="F1336" s="126">
        <v>29.61</v>
      </c>
      <c r="G1336" s="126">
        <v>29.81</v>
      </c>
      <c r="H1336" s="126">
        <v>23.69</v>
      </c>
      <c r="I1336" s="126"/>
      <c r="J1336" s="317"/>
      <c r="K1336" s="323">
        <f>ROUND(SUMIF('VGT-Bewegungsdaten'!B:B,A1336,'VGT-Bewegungsdaten'!C:C),3)</f>
        <v>0</v>
      </c>
      <c r="L1336" s="324">
        <f>ROUND(SUMIF('VGT-Bewegungsdaten'!B:B,$A1336,'VGT-Bewegungsdaten'!D:D),2)</f>
        <v>0</v>
      </c>
      <c r="N1336" s="376" t="s">
        <v>4930</v>
      </c>
      <c r="O1336" s="376" t="s">
        <v>4940</v>
      </c>
      <c r="P1336" s="326">
        <f>ROUND(SUMIF('AV-Bewegungsdaten'!B:B,A1336,'AV-Bewegungsdaten'!C:C),3)</f>
        <v>0</v>
      </c>
      <c r="Q1336" s="324">
        <f>ROUND(SUMIF('AV-Bewegungsdaten'!B:B,$A1336,'AV-Bewegungsdaten'!D:D),2)</f>
        <v>0</v>
      </c>
      <c r="T1336" s="327"/>
      <c r="U1336" s="326">
        <f>ROUND(SUMIF('DV-Bewegungsdaten'!B:B,Kategorien!A1336,'DV-Bewegungsdaten'!D:D),3)</f>
        <v>0</v>
      </c>
      <c r="V1336" s="324">
        <f>ROUND(SUMIF('DV-Bewegungsdaten'!B:B,Kategorien!A1336,'DV-Bewegungsdaten'!E:E),3)</f>
        <v>0</v>
      </c>
      <c r="AD1336" s="390">
        <f t="shared" si="265"/>
        <v>24.870999999999999</v>
      </c>
      <c r="AE1336" s="390">
        <f t="shared" si="266"/>
        <v>25.527999999999999</v>
      </c>
      <c r="AF1336" s="390">
        <f t="shared" si="267"/>
        <v>26.747</v>
      </c>
      <c r="AG1336" s="390">
        <f t="shared" si="268"/>
        <v>26.113999999999997</v>
      </c>
      <c r="AH1336" s="390">
        <f t="shared" si="269"/>
        <v>26.026</v>
      </c>
      <c r="AI1336" s="390">
        <f t="shared" si="270"/>
        <v>26.558</v>
      </c>
      <c r="AJ1336" s="390">
        <f t="shared" si="271"/>
        <v>25.840999999999998</v>
      </c>
      <c r="AK1336" s="390">
        <f t="shared" si="272"/>
        <v>26.125</v>
      </c>
      <c r="AL1336" s="390">
        <f t="shared" si="273"/>
        <v>26.234999999999999</v>
      </c>
      <c r="AM1336" s="390">
        <f t="shared" si="274"/>
        <v>26.116</v>
      </c>
      <c r="AN1336" s="390">
        <f t="shared" si="275"/>
        <v>25.71</v>
      </c>
      <c r="AO1336" s="390">
        <f t="shared" si="276"/>
        <v>26.613</v>
      </c>
    </row>
    <row r="1337" spans="1:41" ht="15" customHeight="1" x14ac:dyDescent="0.25">
      <c r="A1337" s="127" t="s">
        <v>4286</v>
      </c>
      <c r="B1337" s="125" t="s">
        <v>2077</v>
      </c>
      <c r="C1337" s="125" t="s">
        <v>4002</v>
      </c>
      <c r="D1337" s="125" t="s">
        <v>4205</v>
      </c>
      <c r="E1337" s="125" t="s">
        <v>4051</v>
      </c>
      <c r="F1337" s="126">
        <v>29.58</v>
      </c>
      <c r="G1337" s="126">
        <v>29.779999999999998</v>
      </c>
      <c r="H1337" s="126">
        <v>23.66</v>
      </c>
      <c r="I1337" s="126"/>
      <c r="J1337" s="317"/>
      <c r="K1337" s="323">
        <f>ROUND(SUMIF('VGT-Bewegungsdaten'!B:B,A1337,'VGT-Bewegungsdaten'!C:C),3)</f>
        <v>0</v>
      </c>
      <c r="L1337" s="324">
        <f>ROUND(SUMIF('VGT-Bewegungsdaten'!B:B,$A1337,'VGT-Bewegungsdaten'!D:D),2)</f>
        <v>0</v>
      </c>
      <c r="N1337" s="376" t="s">
        <v>4930</v>
      </c>
      <c r="O1337" s="376" t="s">
        <v>4940</v>
      </c>
      <c r="P1337" s="326">
        <f>ROUND(SUMIF('AV-Bewegungsdaten'!B:B,A1337,'AV-Bewegungsdaten'!C:C),3)</f>
        <v>0</v>
      </c>
      <c r="Q1337" s="324">
        <f>ROUND(SUMIF('AV-Bewegungsdaten'!B:B,$A1337,'AV-Bewegungsdaten'!D:D),2)</f>
        <v>0</v>
      </c>
      <c r="T1337" s="327"/>
      <c r="U1337" s="326">
        <f>ROUND(SUMIF('DV-Bewegungsdaten'!B:B,Kategorien!A1337,'DV-Bewegungsdaten'!D:D),3)</f>
        <v>0</v>
      </c>
      <c r="V1337" s="324">
        <f>ROUND(SUMIF('DV-Bewegungsdaten'!B:B,Kategorien!A1337,'DV-Bewegungsdaten'!E:E),3)</f>
        <v>0</v>
      </c>
      <c r="AD1337" s="390">
        <f t="shared" si="265"/>
        <v>24.840999999999998</v>
      </c>
      <c r="AE1337" s="390">
        <f t="shared" si="266"/>
        <v>25.497999999999998</v>
      </c>
      <c r="AF1337" s="390">
        <f t="shared" si="267"/>
        <v>26.716999999999999</v>
      </c>
      <c r="AG1337" s="390">
        <f t="shared" si="268"/>
        <v>26.083999999999996</v>
      </c>
      <c r="AH1337" s="390">
        <f t="shared" si="269"/>
        <v>25.995999999999999</v>
      </c>
      <c r="AI1337" s="390">
        <f t="shared" si="270"/>
        <v>26.527999999999999</v>
      </c>
      <c r="AJ1337" s="390">
        <f t="shared" si="271"/>
        <v>25.810999999999996</v>
      </c>
      <c r="AK1337" s="390">
        <f t="shared" si="272"/>
        <v>26.094999999999999</v>
      </c>
      <c r="AL1337" s="390">
        <f t="shared" si="273"/>
        <v>26.204999999999998</v>
      </c>
      <c r="AM1337" s="390">
        <f t="shared" si="274"/>
        <v>26.085999999999999</v>
      </c>
      <c r="AN1337" s="390">
        <f t="shared" si="275"/>
        <v>25.68</v>
      </c>
      <c r="AO1337" s="390">
        <f t="shared" si="276"/>
        <v>26.582999999999998</v>
      </c>
    </row>
    <row r="1338" spans="1:41" ht="15" customHeight="1" x14ac:dyDescent="0.25">
      <c r="A1338" s="127" t="s">
        <v>662</v>
      </c>
      <c r="B1338" s="125" t="s">
        <v>2077</v>
      </c>
      <c r="C1338" s="125" t="s">
        <v>4002</v>
      </c>
      <c r="D1338" s="125" t="s">
        <v>1955</v>
      </c>
      <c r="E1338" s="125" t="s">
        <v>2452</v>
      </c>
      <c r="F1338" s="126">
        <v>27.67</v>
      </c>
      <c r="G1338" s="126">
        <v>27.87</v>
      </c>
      <c r="H1338" s="126">
        <v>22.14</v>
      </c>
      <c r="I1338" s="126"/>
      <c r="J1338" s="317"/>
      <c r="K1338" s="323">
        <f>ROUND(SUMIF('VGT-Bewegungsdaten'!B:B,A1338,'VGT-Bewegungsdaten'!C:C),3)</f>
        <v>0</v>
      </c>
      <c r="L1338" s="324">
        <f>ROUND(SUMIF('VGT-Bewegungsdaten'!B:B,$A1338,'VGT-Bewegungsdaten'!D:D),2)</f>
        <v>0</v>
      </c>
      <c r="N1338" s="376" t="s">
        <v>4930</v>
      </c>
      <c r="O1338" s="376" t="s">
        <v>4940</v>
      </c>
      <c r="P1338" s="326">
        <f>ROUND(SUMIF('AV-Bewegungsdaten'!B:B,A1338,'AV-Bewegungsdaten'!C:C),3)</f>
        <v>0</v>
      </c>
      <c r="Q1338" s="324">
        <f>ROUND(SUMIF('AV-Bewegungsdaten'!B:B,$A1338,'AV-Bewegungsdaten'!D:D),2)</f>
        <v>0</v>
      </c>
      <c r="T1338" s="327"/>
      <c r="U1338" s="326">
        <f>ROUND(SUMIF('DV-Bewegungsdaten'!B:B,Kategorien!A1338,'DV-Bewegungsdaten'!D:D),3)</f>
        <v>0</v>
      </c>
      <c r="V1338" s="324">
        <f>ROUND(SUMIF('DV-Bewegungsdaten'!B:B,Kategorien!A1338,'DV-Bewegungsdaten'!E:E),3)</f>
        <v>0</v>
      </c>
      <c r="AD1338" s="390">
        <f t="shared" si="265"/>
        <v>22.931000000000001</v>
      </c>
      <c r="AE1338" s="390">
        <f t="shared" si="266"/>
        <v>23.588000000000001</v>
      </c>
      <c r="AF1338" s="390">
        <f t="shared" si="267"/>
        <v>24.807000000000002</v>
      </c>
      <c r="AG1338" s="390">
        <f t="shared" si="268"/>
        <v>24.173999999999999</v>
      </c>
      <c r="AH1338" s="390">
        <f t="shared" si="269"/>
        <v>24.086000000000002</v>
      </c>
      <c r="AI1338" s="390">
        <f t="shared" si="270"/>
        <v>24.618000000000002</v>
      </c>
      <c r="AJ1338" s="390">
        <f t="shared" si="271"/>
        <v>23.901</v>
      </c>
      <c r="AK1338" s="390">
        <f t="shared" si="272"/>
        <v>24.185000000000002</v>
      </c>
      <c r="AL1338" s="390">
        <f t="shared" si="273"/>
        <v>24.295000000000002</v>
      </c>
      <c r="AM1338" s="390">
        <f t="shared" si="274"/>
        <v>24.176000000000002</v>
      </c>
      <c r="AN1338" s="390">
        <f t="shared" si="275"/>
        <v>23.770000000000003</v>
      </c>
      <c r="AO1338" s="390">
        <f t="shared" si="276"/>
        <v>24.673000000000002</v>
      </c>
    </row>
    <row r="1339" spans="1:41" ht="15" customHeight="1" x14ac:dyDescent="0.25">
      <c r="A1339" s="127" t="s">
        <v>663</v>
      </c>
      <c r="B1339" s="125" t="s">
        <v>2077</v>
      </c>
      <c r="C1339" s="125" t="s">
        <v>4002</v>
      </c>
      <c r="D1339" s="125" t="s">
        <v>1957</v>
      </c>
      <c r="E1339" s="125" t="s">
        <v>2455</v>
      </c>
      <c r="F1339" s="126">
        <v>29.67</v>
      </c>
      <c r="G1339" s="126">
        <v>29.87</v>
      </c>
      <c r="H1339" s="126">
        <v>23.74</v>
      </c>
      <c r="I1339" s="126"/>
      <c r="J1339" s="317"/>
      <c r="K1339" s="323">
        <f>ROUND(SUMIF('VGT-Bewegungsdaten'!B:B,A1339,'VGT-Bewegungsdaten'!C:C),3)</f>
        <v>0</v>
      </c>
      <c r="L1339" s="324">
        <f>ROUND(SUMIF('VGT-Bewegungsdaten'!B:B,$A1339,'VGT-Bewegungsdaten'!D:D),2)</f>
        <v>0</v>
      </c>
      <c r="N1339" s="376" t="s">
        <v>4930</v>
      </c>
      <c r="O1339" s="376" t="s">
        <v>4940</v>
      </c>
      <c r="P1339" s="326">
        <f>ROUND(SUMIF('AV-Bewegungsdaten'!B:B,A1339,'AV-Bewegungsdaten'!C:C),3)</f>
        <v>0</v>
      </c>
      <c r="Q1339" s="324">
        <f>ROUND(SUMIF('AV-Bewegungsdaten'!B:B,$A1339,'AV-Bewegungsdaten'!D:D),2)</f>
        <v>0</v>
      </c>
      <c r="T1339" s="327"/>
      <c r="U1339" s="326">
        <f>ROUND(SUMIF('DV-Bewegungsdaten'!B:B,Kategorien!A1339,'DV-Bewegungsdaten'!D:D),3)</f>
        <v>0</v>
      </c>
      <c r="V1339" s="324">
        <f>ROUND(SUMIF('DV-Bewegungsdaten'!B:B,Kategorien!A1339,'DV-Bewegungsdaten'!E:E),3)</f>
        <v>0</v>
      </c>
      <c r="AD1339" s="390">
        <f t="shared" si="265"/>
        <v>24.931000000000001</v>
      </c>
      <c r="AE1339" s="390">
        <f t="shared" si="266"/>
        <v>25.588000000000001</v>
      </c>
      <c r="AF1339" s="390">
        <f t="shared" si="267"/>
        <v>26.807000000000002</v>
      </c>
      <c r="AG1339" s="390">
        <f t="shared" si="268"/>
        <v>26.173999999999999</v>
      </c>
      <c r="AH1339" s="390">
        <f t="shared" si="269"/>
        <v>26.086000000000002</v>
      </c>
      <c r="AI1339" s="390">
        <f t="shared" si="270"/>
        <v>26.618000000000002</v>
      </c>
      <c r="AJ1339" s="390">
        <f t="shared" si="271"/>
        <v>25.901</v>
      </c>
      <c r="AK1339" s="390">
        <f t="shared" si="272"/>
        <v>26.185000000000002</v>
      </c>
      <c r="AL1339" s="390">
        <f t="shared" si="273"/>
        <v>26.295000000000002</v>
      </c>
      <c r="AM1339" s="390">
        <f t="shared" si="274"/>
        <v>26.176000000000002</v>
      </c>
      <c r="AN1339" s="390">
        <f t="shared" si="275"/>
        <v>25.770000000000003</v>
      </c>
      <c r="AO1339" s="390">
        <f t="shared" si="276"/>
        <v>26.673000000000002</v>
      </c>
    </row>
    <row r="1340" spans="1:41" ht="15" customHeight="1" x14ac:dyDescent="0.25">
      <c r="A1340" s="127" t="s">
        <v>664</v>
      </c>
      <c r="B1340" s="125" t="s">
        <v>2077</v>
      </c>
      <c r="C1340" s="125" t="s">
        <v>4002</v>
      </c>
      <c r="D1340" s="125" t="s">
        <v>1959</v>
      </c>
      <c r="E1340" s="125" t="s">
        <v>1538</v>
      </c>
      <c r="F1340" s="126">
        <v>30.67</v>
      </c>
      <c r="G1340" s="126">
        <v>30.87</v>
      </c>
      <c r="H1340" s="126">
        <v>24.54</v>
      </c>
      <c r="I1340" s="126"/>
      <c r="J1340" s="317"/>
      <c r="K1340" s="323">
        <f>ROUND(SUMIF('VGT-Bewegungsdaten'!B:B,A1340,'VGT-Bewegungsdaten'!C:C),3)</f>
        <v>0</v>
      </c>
      <c r="L1340" s="324">
        <f>ROUND(SUMIF('VGT-Bewegungsdaten'!B:B,$A1340,'VGT-Bewegungsdaten'!D:D),2)</f>
        <v>0</v>
      </c>
      <c r="N1340" s="376" t="s">
        <v>4930</v>
      </c>
      <c r="O1340" s="376" t="s">
        <v>4940</v>
      </c>
      <c r="P1340" s="326">
        <f>ROUND(SUMIF('AV-Bewegungsdaten'!B:B,A1340,'AV-Bewegungsdaten'!C:C),3)</f>
        <v>0</v>
      </c>
      <c r="Q1340" s="324">
        <f>ROUND(SUMIF('AV-Bewegungsdaten'!B:B,$A1340,'AV-Bewegungsdaten'!D:D),2)</f>
        <v>0</v>
      </c>
      <c r="T1340" s="327"/>
      <c r="U1340" s="326">
        <f>ROUND(SUMIF('DV-Bewegungsdaten'!B:B,Kategorien!A1340,'DV-Bewegungsdaten'!D:D),3)</f>
        <v>0</v>
      </c>
      <c r="V1340" s="324">
        <f>ROUND(SUMIF('DV-Bewegungsdaten'!B:B,Kategorien!A1340,'DV-Bewegungsdaten'!E:E),3)</f>
        <v>0</v>
      </c>
      <c r="AD1340" s="390">
        <f t="shared" si="265"/>
        <v>25.931000000000001</v>
      </c>
      <c r="AE1340" s="390">
        <f t="shared" si="266"/>
        <v>26.588000000000001</v>
      </c>
      <c r="AF1340" s="390">
        <f t="shared" si="267"/>
        <v>27.807000000000002</v>
      </c>
      <c r="AG1340" s="390">
        <f t="shared" si="268"/>
        <v>27.173999999999999</v>
      </c>
      <c r="AH1340" s="390">
        <f t="shared" si="269"/>
        <v>27.086000000000002</v>
      </c>
      <c r="AI1340" s="390">
        <f t="shared" si="270"/>
        <v>27.618000000000002</v>
      </c>
      <c r="AJ1340" s="390">
        <f t="shared" si="271"/>
        <v>26.901</v>
      </c>
      <c r="AK1340" s="390">
        <f t="shared" si="272"/>
        <v>27.185000000000002</v>
      </c>
      <c r="AL1340" s="390">
        <f t="shared" si="273"/>
        <v>27.295000000000002</v>
      </c>
      <c r="AM1340" s="390">
        <f t="shared" si="274"/>
        <v>27.176000000000002</v>
      </c>
      <c r="AN1340" s="390">
        <f t="shared" si="275"/>
        <v>26.770000000000003</v>
      </c>
      <c r="AO1340" s="390">
        <f t="shared" si="276"/>
        <v>27.673000000000002</v>
      </c>
    </row>
    <row r="1341" spans="1:41" ht="15" customHeight="1" x14ac:dyDescent="0.25">
      <c r="A1341" s="127" t="s">
        <v>665</v>
      </c>
      <c r="B1341" s="125" t="s">
        <v>2077</v>
      </c>
      <c r="C1341" s="125" t="s">
        <v>4002</v>
      </c>
      <c r="D1341" s="125" t="s">
        <v>1961</v>
      </c>
      <c r="E1341" s="125" t="s">
        <v>1541</v>
      </c>
      <c r="F1341" s="126">
        <v>30.67</v>
      </c>
      <c r="G1341" s="126">
        <v>30.87</v>
      </c>
      <c r="H1341" s="126">
        <v>24.54</v>
      </c>
      <c r="I1341" s="126"/>
      <c r="J1341" s="317"/>
      <c r="K1341" s="323">
        <f>ROUND(SUMIF('VGT-Bewegungsdaten'!B:B,A1341,'VGT-Bewegungsdaten'!C:C),3)</f>
        <v>0</v>
      </c>
      <c r="L1341" s="324">
        <f>ROUND(SUMIF('VGT-Bewegungsdaten'!B:B,$A1341,'VGT-Bewegungsdaten'!D:D),2)</f>
        <v>0</v>
      </c>
      <c r="N1341" s="376" t="s">
        <v>4930</v>
      </c>
      <c r="O1341" s="376" t="s">
        <v>4940</v>
      </c>
      <c r="P1341" s="326">
        <f>ROUND(SUMIF('AV-Bewegungsdaten'!B:B,A1341,'AV-Bewegungsdaten'!C:C),3)</f>
        <v>0</v>
      </c>
      <c r="Q1341" s="324">
        <f>ROUND(SUMIF('AV-Bewegungsdaten'!B:B,$A1341,'AV-Bewegungsdaten'!D:D),2)</f>
        <v>0</v>
      </c>
      <c r="T1341" s="327"/>
      <c r="U1341" s="326">
        <f>ROUND(SUMIF('DV-Bewegungsdaten'!B:B,Kategorien!A1341,'DV-Bewegungsdaten'!D:D),3)</f>
        <v>0</v>
      </c>
      <c r="V1341" s="324">
        <f>ROUND(SUMIF('DV-Bewegungsdaten'!B:B,Kategorien!A1341,'DV-Bewegungsdaten'!E:E),3)</f>
        <v>0</v>
      </c>
      <c r="AD1341" s="390">
        <f t="shared" si="265"/>
        <v>25.931000000000001</v>
      </c>
      <c r="AE1341" s="390">
        <f t="shared" si="266"/>
        <v>26.588000000000001</v>
      </c>
      <c r="AF1341" s="390">
        <f t="shared" si="267"/>
        <v>27.807000000000002</v>
      </c>
      <c r="AG1341" s="390">
        <f t="shared" si="268"/>
        <v>27.173999999999999</v>
      </c>
      <c r="AH1341" s="390">
        <f t="shared" si="269"/>
        <v>27.086000000000002</v>
      </c>
      <c r="AI1341" s="390">
        <f t="shared" si="270"/>
        <v>27.618000000000002</v>
      </c>
      <c r="AJ1341" s="390">
        <f t="shared" si="271"/>
        <v>26.901</v>
      </c>
      <c r="AK1341" s="390">
        <f t="shared" si="272"/>
        <v>27.185000000000002</v>
      </c>
      <c r="AL1341" s="390">
        <f t="shared" si="273"/>
        <v>27.295000000000002</v>
      </c>
      <c r="AM1341" s="390">
        <f t="shared" si="274"/>
        <v>27.176000000000002</v>
      </c>
      <c r="AN1341" s="390">
        <f t="shared" si="275"/>
        <v>26.770000000000003</v>
      </c>
      <c r="AO1341" s="390">
        <f t="shared" si="276"/>
        <v>27.673000000000002</v>
      </c>
    </row>
    <row r="1342" spans="1:41" ht="15" customHeight="1" x14ac:dyDescent="0.25">
      <c r="A1342" s="127" t="s">
        <v>2779</v>
      </c>
      <c r="B1342" s="125" t="s">
        <v>2077</v>
      </c>
      <c r="C1342" s="125" t="s">
        <v>4002</v>
      </c>
      <c r="D1342" s="125" t="s">
        <v>2700</v>
      </c>
      <c r="E1342" s="125" t="s">
        <v>2545</v>
      </c>
      <c r="F1342" s="126">
        <v>30.64</v>
      </c>
      <c r="G1342" s="126">
        <v>30.84</v>
      </c>
      <c r="H1342" s="126">
        <v>24.51</v>
      </c>
      <c r="I1342" s="126"/>
      <c r="J1342" s="317"/>
      <c r="K1342" s="323">
        <f>ROUND(SUMIF('VGT-Bewegungsdaten'!B:B,A1342,'VGT-Bewegungsdaten'!C:C),3)</f>
        <v>0</v>
      </c>
      <c r="L1342" s="324">
        <f>ROUND(SUMIF('VGT-Bewegungsdaten'!B:B,$A1342,'VGT-Bewegungsdaten'!D:D),2)</f>
        <v>0</v>
      </c>
      <c r="N1342" s="376" t="s">
        <v>4930</v>
      </c>
      <c r="O1342" s="376" t="s">
        <v>4940</v>
      </c>
      <c r="P1342" s="326">
        <f>ROUND(SUMIF('AV-Bewegungsdaten'!B:B,A1342,'AV-Bewegungsdaten'!C:C),3)</f>
        <v>0</v>
      </c>
      <c r="Q1342" s="324">
        <f>ROUND(SUMIF('AV-Bewegungsdaten'!B:B,$A1342,'AV-Bewegungsdaten'!D:D),2)</f>
        <v>0</v>
      </c>
      <c r="T1342" s="327"/>
      <c r="U1342" s="326">
        <f>ROUND(SUMIF('DV-Bewegungsdaten'!B:B,Kategorien!A1342,'DV-Bewegungsdaten'!D:D),3)</f>
        <v>0</v>
      </c>
      <c r="V1342" s="324">
        <f>ROUND(SUMIF('DV-Bewegungsdaten'!B:B,Kategorien!A1342,'DV-Bewegungsdaten'!E:E),3)</f>
        <v>0</v>
      </c>
      <c r="AD1342" s="390">
        <f t="shared" si="265"/>
        <v>25.901</v>
      </c>
      <c r="AE1342" s="390">
        <f t="shared" si="266"/>
        <v>26.558</v>
      </c>
      <c r="AF1342" s="390">
        <f t="shared" si="267"/>
        <v>27.777000000000001</v>
      </c>
      <c r="AG1342" s="390">
        <f t="shared" si="268"/>
        <v>27.143999999999998</v>
      </c>
      <c r="AH1342" s="390">
        <f t="shared" si="269"/>
        <v>27.056000000000001</v>
      </c>
      <c r="AI1342" s="390">
        <f t="shared" si="270"/>
        <v>27.588000000000001</v>
      </c>
      <c r="AJ1342" s="390">
        <f t="shared" si="271"/>
        <v>26.870999999999999</v>
      </c>
      <c r="AK1342" s="390">
        <f t="shared" si="272"/>
        <v>27.155000000000001</v>
      </c>
      <c r="AL1342" s="390">
        <f t="shared" si="273"/>
        <v>27.265000000000001</v>
      </c>
      <c r="AM1342" s="390">
        <f t="shared" si="274"/>
        <v>27.146000000000001</v>
      </c>
      <c r="AN1342" s="390">
        <f t="shared" si="275"/>
        <v>26.740000000000002</v>
      </c>
      <c r="AO1342" s="390">
        <f t="shared" si="276"/>
        <v>27.643000000000001</v>
      </c>
    </row>
    <row r="1343" spans="1:41" ht="15" customHeight="1" x14ac:dyDescent="0.25">
      <c r="A1343" s="127" t="s">
        <v>3523</v>
      </c>
      <c r="B1343" s="125" t="s">
        <v>2077</v>
      </c>
      <c r="C1343" s="125" t="s">
        <v>4002</v>
      </c>
      <c r="D1343" s="125" t="s">
        <v>3444</v>
      </c>
      <c r="E1343" s="125" t="s">
        <v>3289</v>
      </c>
      <c r="F1343" s="126">
        <v>30.61</v>
      </c>
      <c r="G1343" s="126">
        <v>30.81</v>
      </c>
      <c r="H1343" s="126">
        <v>24.49</v>
      </c>
      <c r="I1343" s="126"/>
      <c r="J1343" s="317"/>
      <c r="K1343" s="323">
        <f>ROUND(SUMIF('VGT-Bewegungsdaten'!B:B,A1343,'VGT-Bewegungsdaten'!C:C),3)</f>
        <v>0</v>
      </c>
      <c r="L1343" s="324">
        <f>ROUND(SUMIF('VGT-Bewegungsdaten'!B:B,$A1343,'VGT-Bewegungsdaten'!D:D),2)</f>
        <v>0</v>
      </c>
      <c r="N1343" s="376" t="s">
        <v>4930</v>
      </c>
      <c r="O1343" s="376" t="s">
        <v>4940</v>
      </c>
      <c r="P1343" s="326">
        <f>ROUND(SUMIF('AV-Bewegungsdaten'!B:B,A1343,'AV-Bewegungsdaten'!C:C),3)</f>
        <v>0</v>
      </c>
      <c r="Q1343" s="324">
        <f>ROUND(SUMIF('AV-Bewegungsdaten'!B:B,$A1343,'AV-Bewegungsdaten'!D:D),2)</f>
        <v>0</v>
      </c>
      <c r="T1343" s="327"/>
      <c r="U1343" s="326">
        <f>ROUND(SUMIF('DV-Bewegungsdaten'!B:B,Kategorien!A1343,'DV-Bewegungsdaten'!D:D),3)</f>
        <v>0</v>
      </c>
      <c r="V1343" s="324">
        <f>ROUND(SUMIF('DV-Bewegungsdaten'!B:B,Kategorien!A1343,'DV-Bewegungsdaten'!E:E),3)</f>
        <v>0</v>
      </c>
      <c r="AD1343" s="390">
        <f t="shared" si="265"/>
        <v>25.870999999999999</v>
      </c>
      <c r="AE1343" s="390">
        <f t="shared" si="266"/>
        <v>26.527999999999999</v>
      </c>
      <c r="AF1343" s="390">
        <f t="shared" si="267"/>
        <v>27.747</v>
      </c>
      <c r="AG1343" s="390">
        <f t="shared" si="268"/>
        <v>27.113999999999997</v>
      </c>
      <c r="AH1343" s="390">
        <f t="shared" si="269"/>
        <v>27.026</v>
      </c>
      <c r="AI1343" s="390">
        <f t="shared" si="270"/>
        <v>27.558</v>
      </c>
      <c r="AJ1343" s="390">
        <f t="shared" si="271"/>
        <v>26.840999999999998</v>
      </c>
      <c r="AK1343" s="390">
        <f t="shared" si="272"/>
        <v>27.125</v>
      </c>
      <c r="AL1343" s="390">
        <f t="shared" si="273"/>
        <v>27.234999999999999</v>
      </c>
      <c r="AM1343" s="390">
        <f t="shared" si="274"/>
        <v>27.116</v>
      </c>
      <c r="AN1343" s="390">
        <f t="shared" si="275"/>
        <v>26.71</v>
      </c>
      <c r="AO1343" s="390">
        <f t="shared" si="276"/>
        <v>27.613</v>
      </c>
    </row>
    <row r="1344" spans="1:41" ht="15" customHeight="1" x14ac:dyDescent="0.25">
      <c r="A1344" s="127" t="s">
        <v>4287</v>
      </c>
      <c r="B1344" s="125" t="s">
        <v>2077</v>
      </c>
      <c r="C1344" s="125" t="s">
        <v>4002</v>
      </c>
      <c r="D1344" s="125" t="s">
        <v>4207</v>
      </c>
      <c r="E1344" s="125" t="s">
        <v>4051</v>
      </c>
      <c r="F1344" s="126">
        <v>30.58</v>
      </c>
      <c r="G1344" s="126">
        <v>30.779999999999998</v>
      </c>
      <c r="H1344" s="126">
        <v>24.46</v>
      </c>
      <c r="I1344" s="126"/>
      <c r="J1344" s="317"/>
      <c r="K1344" s="323">
        <f>ROUND(SUMIF('VGT-Bewegungsdaten'!B:B,A1344,'VGT-Bewegungsdaten'!C:C),3)</f>
        <v>0</v>
      </c>
      <c r="L1344" s="324">
        <f>ROUND(SUMIF('VGT-Bewegungsdaten'!B:B,$A1344,'VGT-Bewegungsdaten'!D:D),2)</f>
        <v>0</v>
      </c>
      <c r="N1344" s="376" t="s">
        <v>4930</v>
      </c>
      <c r="O1344" s="376" t="s">
        <v>4940</v>
      </c>
      <c r="P1344" s="326">
        <f>ROUND(SUMIF('AV-Bewegungsdaten'!B:B,A1344,'AV-Bewegungsdaten'!C:C),3)</f>
        <v>0</v>
      </c>
      <c r="Q1344" s="324">
        <f>ROUND(SUMIF('AV-Bewegungsdaten'!B:B,$A1344,'AV-Bewegungsdaten'!D:D),2)</f>
        <v>0</v>
      </c>
      <c r="T1344" s="327"/>
      <c r="U1344" s="326">
        <f>ROUND(SUMIF('DV-Bewegungsdaten'!B:B,Kategorien!A1344,'DV-Bewegungsdaten'!D:D),3)</f>
        <v>0</v>
      </c>
      <c r="V1344" s="324">
        <f>ROUND(SUMIF('DV-Bewegungsdaten'!B:B,Kategorien!A1344,'DV-Bewegungsdaten'!E:E),3)</f>
        <v>0</v>
      </c>
      <c r="AD1344" s="390">
        <f t="shared" si="265"/>
        <v>25.840999999999998</v>
      </c>
      <c r="AE1344" s="390">
        <f t="shared" si="266"/>
        <v>26.497999999999998</v>
      </c>
      <c r="AF1344" s="390">
        <f t="shared" si="267"/>
        <v>27.716999999999999</v>
      </c>
      <c r="AG1344" s="390">
        <f t="shared" si="268"/>
        <v>27.083999999999996</v>
      </c>
      <c r="AH1344" s="390">
        <f t="shared" si="269"/>
        <v>26.995999999999999</v>
      </c>
      <c r="AI1344" s="390">
        <f t="shared" si="270"/>
        <v>27.527999999999999</v>
      </c>
      <c r="AJ1344" s="390">
        <f t="shared" si="271"/>
        <v>26.810999999999996</v>
      </c>
      <c r="AK1344" s="390">
        <f t="shared" si="272"/>
        <v>27.094999999999999</v>
      </c>
      <c r="AL1344" s="390">
        <f t="shared" si="273"/>
        <v>27.204999999999998</v>
      </c>
      <c r="AM1344" s="390">
        <f t="shared" si="274"/>
        <v>27.085999999999999</v>
      </c>
      <c r="AN1344" s="390">
        <f t="shared" si="275"/>
        <v>26.68</v>
      </c>
      <c r="AO1344" s="390">
        <f t="shared" si="276"/>
        <v>27.582999999999998</v>
      </c>
    </row>
    <row r="1345" spans="1:41" ht="15" customHeight="1" x14ac:dyDescent="0.25">
      <c r="A1345" s="127" t="s">
        <v>2514</v>
      </c>
      <c r="B1345" s="125" t="s">
        <v>2077</v>
      </c>
      <c r="C1345" s="125" t="s">
        <v>4002</v>
      </c>
      <c r="D1345" s="125" t="s">
        <v>2467</v>
      </c>
      <c r="E1345" s="125" t="s">
        <v>2452</v>
      </c>
      <c r="F1345" s="126">
        <v>9.75</v>
      </c>
      <c r="G1345" s="126">
        <v>9.9499999999999993</v>
      </c>
      <c r="H1345" s="126">
        <v>7.8</v>
      </c>
      <c r="I1345" s="126"/>
      <c r="J1345" s="317"/>
      <c r="K1345" s="323">
        <f>ROUND(SUMIF('VGT-Bewegungsdaten'!B:B,A1345,'VGT-Bewegungsdaten'!C:C),3)</f>
        <v>0</v>
      </c>
      <c r="L1345" s="324">
        <f>ROUND(SUMIF('VGT-Bewegungsdaten'!B:B,$A1345,'VGT-Bewegungsdaten'!D:D),2)</f>
        <v>0</v>
      </c>
      <c r="N1345" s="376" t="s">
        <v>4930</v>
      </c>
      <c r="O1345" s="376" t="s">
        <v>4940</v>
      </c>
      <c r="P1345" s="326">
        <f>ROUND(SUMIF('AV-Bewegungsdaten'!B:B,A1345,'AV-Bewegungsdaten'!C:C),3)</f>
        <v>0</v>
      </c>
      <c r="Q1345" s="324">
        <f>ROUND(SUMIF('AV-Bewegungsdaten'!B:B,$A1345,'AV-Bewegungsdaten'!D:D),2)</f>
        <v>0</v>
      </c>
      <c r="T1345" s="327"/>
      <c r="U1345" s="326">
        <f>ROUND(SUMIF('DV-Bewegungsdaten'!B:B,Kategorien!A1345,'DV-Bewegungsdaten'!D:D),3)</f>
        <v>0</v>
      </c>
      <c r="V1345" s="324">
        <f>ROUND(SUMIF('DV-Bewegungsdaten'!B:B,Kategorien!A1345,'DV-Bewegungsdaten'!E:E),3)</f>
        <v>0</v>
      </c>
      <c r="AD1345" s="390">
        <f t="shared" si="265"/>
        <v>5.0109999999999992</v>
      </c>
      <c r="AE1345" s="390">
        <f t="shared" si="266"/>
        <v>5.6679999999999993</v>
      </c>
      <c r="AF1345" s="390">
        <f t="shared" si="267"/>
        <v>6.8869999999999987</v>
      </c>
      <c r="AG1345" s="390">
        <f t="shared" si="268"/>
        <v>6.2539999999999996</v>
      </c>
      <c r="AH1345" s="390">
        <f t="shared" si="269"/>
        <v>6.1659999999999995</v>
      </c>
      <c r="AI1345" s="390">
        <f t="shared" si="270"/>
        <v>6.6979999999999995</v>
      </c>
      <c r="AJ1345" s="390">
        <f t="shared" si="271"/>
        <v>5.9809999999999999</v>
      </c>
      <c r="AK1345" s="390">
        <f t="shared" si="272"/>
        <v>6.2649999999999988</v>
      </c>
      <c r="AL1345" s="390">
        <f t="shared" si="273"/>
        <v>6.3749999999999991</v>
      </c>
      <c r="AM1345" s="390">
        <f t="shared" si="274"/>
        <v>6.2559999999999993</v>
      </c>
      <c r="AN1345" s="390">
        <f t="shared" si="275"/>
        <v>5.85</v>
      </c>
      <c r="AO1345" s="390">
        <f t="shared" si="276"/>
        <v>6.7529999999999992</v>
      </c>
    </row>
    <row r="1346" spans="1:41" ht="15" customHeight="1" x14ac:dyDescent="0.25">
      <c r="A1346" s="127" t="s">
        <v>2515</v>
      </c>
      <c r="B1346" s="125" t="s">
        <v>2077</v>
      </c>
      <c r="C1346" s="125" t="s">
        <v>4002</v>
      </c>
      <c r="D1346" s="125" t="s">
        <v>2469</v>
      </c>
      <c r="E1346" s="125" t="s">
        <v>2455</v>
      </c>
      <c r="F1346" s="126">
        <v>11.75</v>
      </c>
      <c r="G1346" s="126">
        <v>11.95</v>
      </c>
      <c r="H1346" s="126">
        <v>9.4</v>
      </c>
      <c r="I1346" s="126"/>
      <c r="J1346" s="317"/>
      <c r="K1346" s="323">
        <f>ROUND(SUMIF('VGT-Bewegungsdaten'!B:B,A1346,'VGT-Bewegungsdaten'!C:C),3)</f>
        <v>0</v>
      </c>
      <c r="L1346" s="324">
        <f>ROUND(SUMIF('VGT-Bewegungsdaten'!B:B,$A1346,'VGT-Bewegungsdaten'!D:D),2)</f>
        <v>0</v>
      </c>
      <c r="N1346" s="376" t="s">
        <v>4930</v>
      </c>
      <c r="O1346" s="376" t="s">
        <v>4940</v>
      </c>
      <c r="P1346" s="326">
        <f>ROUND(SUMIF('AV-Bewegungsdaten'!B:B,A1346,'AV-Bewegungsdaten'!C:C),3)</f>
        <v>0</v>
      </c>
      <c r="Q1346" s="324">
        <f>ROUND(SUMIF('AV-Bewegungsdaten'!B:B,$A1346,'AV-Bewegungsdaten'!D:D),2)</f>
        <v>0</v>
      </c>
      <c r="T1346" s="327"/>
      <c r="U1346" s="326">
        <f>ROUND(SUMIF('DV-Bewegungsdaten'!B:B,Kategorien!A1346,'DV-Bewegungsdaten'!D:D),3)</f>
        <v>0</v>
      </c>
      <c r="V1346" s="324">
        <f>ROUND(SUMIF('DV-Bewegungsdaten'!B:B,Kategorien!A1346,'DV-Bewegungsdaten'!E:E),3)</f>
        <v>0</v>
      </c>
      <c r="AD1346" s="390">
        <f t="shared" si="265"/>
        <v>7.0109999999999992</v>
      </c>
      <c r="AE1346" s="390">
        <f t="shared" si="266"/>
        <v>7.6679999999999993</v>
      </c>
      <c r="AF1346" s="390">
        <f t="shared" si="267"/>
        <v>8.8869999999999987</v>
      </c>
      <c r="AG1346" s="390">
        <f t="shared" si="268"/>
        <v>8.2539999999999996</v>
      </c>
      <c r="AH1346" s="390">
        <f t="shared" si="269"/>
        <v>8.1660000000000004</v>
      </c>
      <c r="AI1346" s="390">
        <f t="shared" si="270"/>
        <v>8.6980000000000004</v>
      </c>
      <c r="AJ1346" s="390">
        <f t="shared" si="271"/>
        <v>7.9809999999999999</v>
      </c>
      <c r="AK1346" s="390">
        <f t="shared" si="272"/>
        <v>8.2649999999999988</v>
      </c>
      <c r="AL1346" s="390">
        <f t="shared" si="273"/>
        <v>8.375</v>
      </c>
      <c r="AM1346" s="390">
        <f t="shared" si="274"/>
        <v>8.2560000000000002</v>
      </c>
      <c r="AN1346" s="390">
        <f t="shared" si="275"/>
        <v>7.85</v>
      </c>
      <c r="AO1346" s="390">
        <f t="shared" si="276"/>
        <v>8.7530000000000001</v>
      </c>
    </row>
    <row r="1347" spans="1:41" ht="15" customHeight="1" x14ac:dyDescent="0.25">
      <c r="A1347" s="127" t="s">
        <v>666</v>
      </c>
      <c r="B1347" s="125" t="s">
        <v>2077</v>
      </c>
      <c r="C1347" s="125" t="s">
        <v>4002</v>
      </c>
      <c r="D1347" s="125" t="s">
        <v>1963</v>
      </c>
      <c r="E1347" s="125" t="s">
        <v>1538</v>
      </c>
      <c r="F1347" s="126">
        <v>12.75</v>
      </c>
      <c r="G1347" s="126">
        <v>12.95</v>
      </c>
      <c r="H1347" s="126">
        <v>10.199999999999999</v>
      </c>
      <c r="I1347" s="126"/>
      <c r="J1347" s="317"/>
      <c r="K1347" s="323">
        <f>ROUND(SUMIF('VGT-Bewegungsdaten'!B:B,A1347,'VGT-Bewegungsdaten'!C:C),3)</f>
        <v>0</v>
      </c>
      <c r="L1347" s="324">
        <f>ROUND(SUMIF('VGT-Bewegungsdaten'!B:B,$A1347,'VGT-Bewegungsdaten'!D:D),2)</f>
        <v>0</v>
      </c>
      <c r="N1347" s="376" t="s">
        <v>4930</v>
      </c>
      <c r="O1347" s="376" t="s">
        <v>4940</v>
      </c>
      <c r="P1347" s="326">
        <f>ROUND(SUMIF('AV-Bewegungsdaten'!B:B,A1347,'AV-Bewegungsdaten'!C:C),3)</f>
        <v>0</v>
      </c>
      <c r="Q1347" s="324">
        <f>ROUND(SUMIF('AV-Bewegungsdaten'!B:B,$A1347,'AV-Bewegungsdaten'!D:D),2)</f>
        <v>0</v>
      </c>
      <c r="T1347" s="327"/>
      <c r="U1347" s="326">
        <f>ROUND(SUMIF('DV-Bewegungsdaten'!B:B,Kategorien!A1347,'DV-Bewegungsdaten'!D:D),3)</f>
        <v>0</v>
      </c>
      <c r="V1347" s="324">
        <f>ROUND(SUMIF('DV-Bewegungsdaten'!B:B,Kategorien!A1347,'DV-Bewegungsdaten'!E:E),3)</f>
        <v>0</v>
      </c>
      <c r="AD1347" s="390">
        <f t="shared" si="265"/>
        <v>8.0109999999999992</v>
      </c>
      <c r="AE1347" s="390">
        <f t="shared" si="266"/>
        <v>8.6679999999999993</v>
      </c>
      <c r="AF1347" s="390">
        <f t="shared" si="267"/>
        <v>9.8869999999999987</v>
      </c>
      <c r="AG1347" s="390">
        <f t="shared" si="268"/>
        <v>9.2539999999999996</v>
      </c>
      <c r="AH1347" s="390">
        <f t="shared" si="269"/>
        <v>9.1660000000000004</v>
      </c>
      <c r="AI1347" s="390">
        <f t="shared" si="270"/>
        <v>9.6980000000000004</v>
      </c>
      <c r="AJ1347" s="390">
        <f t="shared" si="271"/>
        <v>8.9809999999999999</v>
      </c>
      <c r="AK1347" s="390">
        <f t="shared" si="272"/>
        <v>9.2649999999999988</v>
      </c>
      <c r="AL1347" s="390">
        <f t="shared" si="273"/>
        <v>9.375</v>
      </c>
      <c r="AM1347" s="390">
        <f t="shared" si="274"/>
        <v>9.2560000000000002</v>
      </c>
      <c r="AN1347" s="390">
        <f t="shared" si="275"/>
        <v>8.85</v>
      </c>
      <c r="AO1347" s="390">
        <f t="shared" si="276"/>
        <v>9.7530000000000001</v>
      </c>
    </row>
    <row r="1348" spans="1:41" ht="15" customHeight="1" x14ac:dyDescent="0.25">
      <c r="A1348" s="127" t="s">
        <v>667</v>
      </c>
      <c r="B1348" s="125" t="s">
        <v>2077</v>
      </c>
      <c r="C1348" s="125" t="s">
        <v>4002</v>
      </c>
      <c r="D1348" s="125" t="s">
        <v>1965</v>
      </c>
      <c r="E1348" s="125" t="s">
        <v>1541</v>
      </c>
      <c r="F1348" s="126">
        <v>12.75</v>
      </c>
      <c r="G1348" s="126">
        <v>12.95</v>
      </c>
      <c r="H1348" s="126">
        <v>10.199999999999999</v>
      </c>
      <c r="I1348" s="126"/>
      <c r="J1348" s="317"/>
      <c r="K1348" s="323">
        <f>ROUND(SUMIF('VGT-Bewegungsdaten'!B:B,A1348,'VGT-Bewegungsdaten'!C:C),3)</f>
        <v>0</v>
      </c>
      <c r="L1348" s="324">
        <f>ROUND(SUMIF('VGT-Bewegungsdaten'!B:B,$A1348,'VGT-Bewegungsdaten'!D:D),2)</f>
        <v>0</v>
      </c>
      <c r="N1348" s="376" t="s">
        <v>4930</v>
      </c>
      <c r="O1348" s="376" t="s">
        <v>4940</v>
      </c>
      <c r="P1348" s="326">
        <f>ROUND(SUMIF('AV-Bewegungsdaten'!B:B,A1348,'AV-Bewegungsdaten'!C:C),3)</f>
        <v>0</v>
      </c>
      <c r="Q1348" s="324">
        <f>ROUND(SUMIF('AV-Bewegungsdaten'!B:B,$A1348,'AV-Bewegungsdaten'!D:D),2)</f>
        <v>0</v>
      </c>
      <c r="T1348" s="327"/>
      <c r="U1348" s="326">
        <f>ROUND(SUMIF('DV-Bewegungsdaten'!B:B,Kategorien!A1348,'DV-Bewegungsdaten'!D:D),3)</f>
        <v>0</v>
      </c>
      <c r="V1348" s="324">
        <f>ROUND(SUMIF('DV-Bewegungsdaten'!B:B,Kategorien!A1348,'DV-Bewegungsdaten'!E:E),3)</f>
        <v>0</v>
      </c>
      <c r="AD1348" s="390">
        <f t="shared" si="265"/>
        <v>8.0109999999999992</v>
      </c>
      <c r="AE1348" s="390">
        <f t="shared" si="266"/>
        <v>8.6679999999999993</v>
      </c>
      <c r="AF1348" s="390">
        <f t="shared" si="267"/>
        <v>9.8869999999999987</v>
      </c>
      <c r="AG1348" s="390">
        <f t="shared" si="268"/>
        <v>9.2539999999999996</v>
      </c>
      <c r="AH1348" s="390">
        <f t="shared" si="269"/>
        <v>9.1660000000000004</v>
      </c>
      <c r="AI1348" s="390">
        <f t="shared" si="270"/>
        <v>9.6980000000000004</v>
      </c>
      <c r="AJ1348" s="390">
        <f t="shared" si="271"/>
        <v>8.9809999999999999</v>
      </c>
      <c r="AK1348" s="390">
        <f t="shared" si="272"/>
        <v>9.2649999999999988</v>
      </c>
      <c r="AL1348" s="390">
        <f t="shared" si="273"/>
        <v>9.375</v>
      </c>
      <c r="AM1348" s="390">
        <f t="shared" si="274"/>
        <v>9.2560000000000002</v>
      </c>
      <c r="AN1348" s="390">
        <f t="shared" si="275"/>
        <v>8.85</v>
      </c>
      <c r="AO1348" s="390">
        <f t="shared" si="276"/>
        <v>9.7530000000000001</v>
      </c>
    </row>
    <row r="1349" spans="1:41" ht="15" customHeight="1" x14ac:dyDescent="0.25">
      <c r="A1349" s="127" t="s">
        <v>2780</v>
      </c>
      <c r="B1349" s="125" t="s">
        <v>2077</v>
      </c>
      <c r="C1349" s="125" t="s">
        <v>4002</v>
      </c>
      <c r="D1349" s="125" t="s">
        <v>2702</v>
      </c>
      <c r="E1349" s="125" t="s">
        <v>2545</v>
      </c>
      <c r="F1349" s="126">
        <v>12.72</v>
      </c>
      <c r="G1349" s="126">
        <v>12.92</v>
      </c>
      <c r="H1349" s="126">
        <v>10.18</v>
      </c>
      <c r="I1349" s="126"/>
      <c r="J1349" s="317"/>
      <c r="K1349" s="323">
        <f>ROUND(SUMIF('VGT-Bewegungsdaten'!B:B,A1349,'VGT-Bewegungsdaten'!C:C),3)</f>
        <v>0</v>
      </c>
      <c r="L1349" s="324">
        <f>ROUND(SUMIF('VGT-Bewegungsdaten'!B:B,$A1349,'VGT-Bewegungsdaten'!D:D),2)</f>
        <v>0</v>
      </c>
      <c r="N1349" s="376" t="s">
        <v>4930</v>
      </c>
      <c r="O1349" s="376" t="s">
        <v>4940</v>
      </c>
      <c r="P1349" s="326">
        <f>ROUND(SUMIF('AV-Bewegungsdaten'!B:B,A1349,'AV-Bewegungsdaten'!C:C),3)</f>
        <v>0</v>
      </c>
      <c r="Q1349" s="324">
        <f>ROUND(SUMIF('AV-Bewegungsdaten'!B:B,$A1349,'AV-Bewegungsdaten'!D:D),2)</f>
        <v>0</v>
      </c>
      <c r="T1349" s="327"/>
      <c r="U1349" s="326">
        <f>ROUND(SUMIF('DV-Bewegungsdaten'!B:B,Kategorien!A1349,'DV-Bewegungsdaten'!D:D),3)</f>
        <v>0</v>
      </c>
      <c r="V1349" s="324">
        <f>ROUND(SUMIF('DV-Bewegungsdaten'!B:B,Kategorien!A1349,'DV-Bewegungsdaten'!E:E),3)</f>
        <v>0</v>
      </c>
      <c r="AD1349" s="390">
        <f t="shared" si="265"/>
        <v>7.9809999999999999</v>
      </c>
      <c r="AE1349" s="390">
        <f t="shared" si="266"/>
        <v>8.6379999999999999</v>
      </c>
      <c r="AF1349" s="390">
        <f t="shared" si="267"/>
        <v>9.8569999999999993</v>
      </c>
      <c r="AG1349" s="390">
        <f t="shared" si="268"/>
        <v>9.2240000000000002</v>
      </c>
      <c r="AH1349" s="390">
        <f t="shared" si="269"/>
        <v>9.1359999999999992</v>
      </c>
      <c r="AI1349" s="390">
        <f t="shared" si="270"/>
        <v>9.6679999999999993</v>
      </c>
      <c r="AJ1349" s="390">
        <f t="shared" si="271"/>
        <v>8.9510000000000005</v>
      </c>
      <c r="AK1349" s="390">
        <f t="shared" si="272"/>
        <v>9.2349999999999994</v>
      </c>
      <c r="AL1349" s="390">
        <f t="shared" si="273"/>
        <v>9.3449999999999989</v>
      </c>
      <c r="AM1349" s="390">
        <f t="shared" si="274"/>
        <v>9.2259999999999991</v>
      </c>
      <c r="AN1349" s="390">
        <f t="shared" si="275"/>
        <v>8.82</v>
      </c>
      <c r="AO1349" s="390">
        <f t="shared" si="276"/>
        <v>9.722999999999999</v>
      </c>
    </row>
    <row r="1350" spans="1:41" ht="15" customHeight="1" x14ac:dyDescent="0.25">
      <c r="A1350" s="127" t="s">
        <v>3524</v>
      </c>
      <c r="B1350" s="125" t="s">
        <v>2077</v>
      </c>
      <c r="C1350" s="125" t="s">
        <v>4002</v>
      </c>
      <c r="D1350" s="125" t="s">
        <v>3446</v>
      </c>
      <c r="E1350" s="125" t="s">
        <v>3289</v>
      </c>
      <c r="F1350" s="126">
        <v>12.69</v>
      </c>
      <c r="G1350" s="126">
        <v>12.889999999999999</v>
      </c>
      <c r="H1350" s="126">
        <v>10.15</v>
      </c>
      <c r="I1350" s="126"/>
      <c r="J1350" s="317"/>
      <c r="K1350" s="323">
        <f>ROUND(SUMIF('VGT-Bewegungsdaten'!B:B,A1350,'VGT-Bewegungsdaten'!C:C),3)</f>
        <v>0</v>
      </c>
      <c r="L1350" s="324">
        <f>ROUND(SUMIF('VGT-Bewegungsdaten'!B:B,$A1350,'VGT-Bewegungsdaten'!D:D),2)</f>
        <v>0</v>
      </c>
      <c r="N1350" s="376" t="s">
        <v>4930</v>
      </c>
      <c r="O1350" s="376" t="s">
        <v>4940</v>
      </c>
      <c r="P1350" s="326">
        <f>ROUND(SUMIF('AV-Bewegungsdaten'!B:B,A1350,'AV-Bewegungsdaten'!C:C),3)</f>
        <v>0</v>
      </c>
      <c r="Q1350" s="324">
        <f>ROUND(SUMIF('AV-Bewegungsdaten'!B:B,$A1350,'AV-Bewegungsdaten'!D:D),2)</f>
        <v>0</v>
      </c>
      <c r="T1350" s="327"/>
      <c r="U1350" s="326">
        <f>ROUND(SUMIF('DV-Bewegungsdaten'!B:B,Kategorien!A1350,'DV-Bewegungsdaten'!D:D),3)</f>
        <v>0</v>
      </c>
      <c r="V1350" s="324">
        <f>ROUND(SUMIF('DV-Bewegungsdaten'!B:B,Kategorien!A1350,'DV-Bewegungsdaten'!E:E),3)</f>
        <v>0</v>
      </c>
      <c r="AD1350" s="390">
        <f t="shared" si="265"/>
        <v>7.9509999999999987</v>
      </c>
      <c r="AE1350" s="390">
        <f t="shared" si="266"/>
        <v>8.6079999999999988</v>
      </c>
      <c r="AF1350" s="390">
        <f t="shared" si="267"/>
        <v>9.8269999999999982</v>
      </c>
      <c r="AG1350" s="390">
        <f t="shared" si="268"/>
        <v>9.1939999999999991</v>
      </c>
      <c r="AH1350" s="390">
        <f t="shared" si="269"/>
        <v>9.1059999999999981</v>
      </c>
      <c r="AI1350" s="390">
        <f t="shared" si="270"/>
        <v>9.6379999999999981</v>
      </c>
      <c r="AJ1350" s="390">
        <f t="shared" si="271"/>
        <v>8.9209999999999994</v>
      </c>
      <c r="AK1350" s="390">
        <f t="shared" si="272"/>
        <v>9.2049999999999983</v>
      </c>
      <c r="AL1350" s="390">
        <f t="shared" si="273"/>
        <v>9.3149999999999977</v>
      </c>
      <c r="AM1350" s="390">
        <f t="shared" si="274"/>
        <v>9.195999999999998</v>
      </c>
      <c r="AN1350" s="390">
        <f t="shared" si="275"/>
        <v>8.7899999999999991</v>
      </c>
      <c r="AO1350" s="390">
        <f t="shared" si="276"/>
        <v>9.6929999999999978</v>
      </c>
    </row>
    <row r="1351" spans="1:41" ht="15" customHeight="1" x14ac:dyDescent="0.25">
      <c r="A1351" s="127" t="s">
        <v>4288</v>
      </c>
      <c r="B1351" s="125" t="s">
        <v>2077</v>
      </c>
      <c r="C1351" s="125" t="s">
        <v>4002</v>
      </c>
      <c r="D1351" s="125" t="s">
        <v>4209</v>
      </c>
      <c r="E1351" s="125" t="s">
        <v>4051</v>
      </c>
      <c r="F1351" s="126">
        <v>12.66</v>
      </c>
      <c r="G1351" s="126">
        <v>12.86</v>
      </c>
      <c r="H1351" s="126">
        <v>10.130000000000001</v>
      </c>
      <c r="I1351" s="126"/>
      <c r="J1351" s="317"/>
      <c r="K1351" s="323">
        <f>ROUND(SUMIF('VGT-Bewegungsdaten'!B:B,A1351,'VGT-Bewegungsdaten'!C:C),3)</f>
        <v>0</v>
      </c>
      <c r="L1351" s="324">
        <f>ROUND(SUMIF('VGT-Bewegungsdaten'!B:B,$A1351,'VGT-Bewegungsdaten'!D:D),2)</f>
        <v>0</v>
      </c>
      <c r="N1351" s="376" t="s">
        <v>4930</v>
      </c>
      <c r="O1351" s="376" t="s">
        <v>4940</v>
      </c>
      <c r="P1351" s="326">
        <f>ROUND(SUMIF('AV-Bewegungsdaten'!B:B,A1351,'AV-Bewegungsdaten'!C:C),3)</f>
        <v>0</v>
      </c>
      <c r="Q1351" s="324">
        <f>ROUND(SUMIF('AV-Bewegungsdaten'!B:B,$A1351,'AV-Bewegungsdaten'!D:D),2)</f>
        <v>0</v>
      </c>
      <c r="T1351" s="327"/>
      <c r="U1351" s="326">
        <f>ROUND(SUMIF('DV-Bewegungsdaten'!B:B,Kategorien!A1351,'DV-Bewegungsdaten'!D:D),3)</f>
        <v>0</v>
      </c>
      <c r="V1351" s="324">
        <f>ROUND(SUMIF('DV-Bewegungsdaten'!B:B,Kategorien!A1351,'DV-Bewegungsdaten'!E:E),3)</f>
        <v>0</v>
      </c>
      <c r="AD1351" s="390">
        <f t="shared" si="265"/>
        <v>7.9209999999999994</v>
      </c>
      <c r="AE1351" s="390">
        <f t="shared" si="266"/>
        <v>8.5779999999999994</v>
      </c>
      <c r="AF1351" s="390">
        <f t="shared" si="267"/>
        <v>9.7969999999999988</v>
      </c>
      <c r="AG1351" s="390">
        <f t="shared" si="268"/>
        <v>9.1639999999999997</v>
      </c>
      <c r="AH1351" s="390">
        <f t="shared" si="269"/>
        <v>9.0760000000000005</v>
      </c>
      <c r="AI1351" s="390">
        <f t="shared" si="270"/>
        <v>9.6080000000000005</v>
      </c>
      <c r="AJ1351" s="390">
        <f t="shared" si="271"/>
        <v>8.891</v>
      </c>
      <c r="AK1351" s="390">
        <f t="shared" si="272"/>
        <v>9.1749999999999989</v>
      </c>
      <c r="AL1351" s="390">
        <f t="shared" si="273"/>
        <v>9.2850000000000001</v>
      </c>
      <c r="AM1351" s="390">
        <f t="shared" si="274"/>
        <v>9.1660000000000004</v>
      </c>
      <c r="AN1351" s="390">
        <f t="shared" si="275"/>
        <v>8.76</v>
      </c>
      <c r="AO1351" s="390">
        <f t="shared" si="276"/>
        <v>9.6630000000000003</v>
      </c>
    </row>
    <row r="1352" spans="1:41" ht="15" customHeight="1" x14ac:dyDescent="0.25">
      <c r="A1352" s="127" t="s">
        <v>668</v>
      </c>
      <c r="B1352" s="125" t="s">
        <v>2077</v>
      </c>
      <c r="C1352" s="125" t="s">
        <v>4002</v>
      </c>
      <c r="D1352" s="125" t="s">
        <v>1967</v>
      </c>
      <c r="E1352" s="125" t="s">
        <v>2452</v>
      </c>
      <c r="F1352" s="126">
        <v>10.75</v>
      </c>
      <c r="G1352" s="126">
        <v>10.95</v>
      </c>
      <c r="H1352" s="126">
        <v>8.6</v>
      </c>
      <c r="I1352" s="126"/>
      <c r="J1352" s="317"/>
      <c r="K1352" s="323">
        <f>ROUND(SUMIF('VGT-Bewegungsdaten'!B:B,A1352,'VGT-Bewegungsdaten'!C:C),3)</f>
        <v>0</v>
      </c>
      <c r="L1352" s="324">
        <f>ROUND(SUMIF('VGT-Bewegungsdaten'!B:B,$A1352,'VGT-Bewegungsdaten'!D:D),2)</f>
        <v>0</v>
      </c>
      <c r="N1352" s="376" t="s">
        <v>4930</v>
      </c>
      <c r="O1352" s="376" t="s">
        <v>4940</v>
      </c>
      <c r="P1352" s="326">
        <f>ROUND(SUMIF('AV-Bewegungsdaten'!B:B,A1352,'AV-Bewegungsdaten'!C:C),3)</f>
        <v>0</v>
      </c>
      <c r="Q1352" s="324">
        <f>ROUND(SUMIF('AV-Bewegungsdaten'!B:B,$A1352,'AV-Bewegungsdaten'!D:D),2)</f>
        <v>0</v>
      </c>
      <c r="T1352" s="327"/>
      <c r="U1352" s="326">
        <f>ROUND(SUMIF('DV-Bewegungsdaten'!B:B,Kategorien!A1352,'DV-Bewegungsdaten'!D:D),3)</f>
        <v>0</v>
      </c>
      <c r="V1352" s="324">
        <f>ROUND(SUMIF('DV-Bewegungsdaten'!B:B,Kategorien!A1352,'DV-Bewegungsdaten'!E:E),3)</f>
        <v>0</v>
      </c>
      <c r="AD1352" s="390">
        <f t="shared" si="265"/>
        <v>6.0109999999999992</v>
      </c>
      <c r="AE1352" s="390">
        <f t="shared" si="266"/>
        <v>6.6679999999999993</v>
      </c>
      <c r="AF1352" s="390">
        <f t="shared" si="267"/>
        <v>7.8869999999999987</v>
      </c>
      <c r="AG1352" s="390">
        <f t="shared" si="268"/>
        <v>7.2539999999999996</v>
      </c>
      <c r="AH1352" s="390">
        <f t="shared" si="269"/>
        <v>7.1659999999999995</v>
      </c>
      <c r="AI1352" s="390">
        <f t="shared" si="270"/>
        <v>7.6979999999999995</v>
      </c>
      <c r="AJ1352" s="390">
        <f t="shared" si="271"/>
        <v>6.9809999999999999</v>
      </c>
      <c r="AK1352" s="390">
        <f t="shared" si="272"/>
        <v>7.2649999999999988</v>
      </c>
      <c r="AL1352" s="390">
        <f t="shared" si="273"/>
        <v>7.3749999999999991</v>
      </c>
      <c r="AM1352" s="390">
        <f t="shared" si="274"/>
        <v>7.2559999999999993</v>
      </c>
      <c r="AN1352" s="390">
        <f t="shared" si="275"/>
        <v>6.85</v>
      </c>
      <c r="AO1352" s="390">
        <f t="shared" si="276"/>
        <v>7.7529999999999992</v>
      </c>
    </row>
    <row r="1353" spans="1:41" ht="15" customHeight="1" x14ac:dyDescent="0.25">
      <c r="A1353" s="127" t="s">
        <v>669</v>
      </c>
      <c r="B1353" s="125" t="s">
        <v>2077</v>
      </c>
      <c r="C1353" s="125" t="s">
        <v>4002</v>
      </c>
      <c r="D1353" s="125" t="s">
        <v>1969</v>
      </c>
      <c r="E1353" s="125" t="s">
        <v>2455</v>
      </c>
      <c r="F1353" s="126">
        <v>12.75</v>
      </c>
      <c r="G1353" s="126">
        <v>12.95</v>
      </c>
      <c r="H1353" s="126">
        <v>10.199999999999999</v>
      </c>
      <c r="I1353" s="126"/>
      <c r="J1353" s="317"/>
      <c r="K1353" s="323">
        <f>ROUND(SUMIF('VGT-Bewegungsdaten'!B:B,A1353,'VGT-Bewegungsdaten'!C:C),3)</f>
        <v>0</v>
      </c>
      <c r="L1353" s="324">
        <f>ROUND(SUMIF('VGT-Bewegungsdaten'!B:B,$A1353,'VGT-Bewegungsdaten'!D:D),2)</f>
        <v>0</v>
      </c>
      <c r="N1353" s="376" t="s">
        <v>4930</v>
      </c>
      <c r="O1353" s="376" t="s">
        <v>4940</v>
      </c>
      <c r="P1353" s="326">
        <f>ROUND(SUMIF('AV-Bewegungsdaten'!B:B,A1353,'AV-Bewegungsdaten'!C:C),3)</f>
        <v>0</v>
      </c>
      <c r="Q1353" s="324">
        <f>ROUND(SUMIF('AV-Bewegungsdaten'!B:B,$A1353,'AV-Bewegungsdaten'!D:D),2)</f>
        <v>0</v>
      </c>
      <c r="T1353" s="327"/>
      <c r="U1353" s="326">
        <f>ROUND(SUMIF('DV-Bewegungsdaten'!B:B,Kategorien!A1353,'DV-Bewegungsdaten'!D:D),3)</f>
        <v>0</v>
      </c>
      <c r="V1353" s="324">
        <f>ROUND(SUMIF('DV-Bewegungsdaten'!B:B,Kategorien!A1353,'DV-Bewegungsdaten'!E:E),3)</f>
        <v>0</v>
      </c>
      <c r="AD1353" s="390">
        <f t="shared" si="265"/>
        <v>8.0109999999999992</v>
      </c>
      <c r="AE1353" s="390">
        <f t="shared" si="266"/>
        <v>8.6679999999999993</v>
      </c>
      <c r="AF1353" s="390">
        <f t="shared" si="267"/>
        <v>9.8869999999999987</v>
      </c>
      <c r="AG1353" s="390">
        <f t="shared" si="268"/>
        <v>9.2539999999999996</v>
      </c>
      <c r="AH1353" s="390">
        <f t="shared" si="269"/>
        <v>9.1660000000000004</v>
      </c>
      <c r="AI1353" s="390">
        <f t="shared" si="270"/>
        <v>9.6980000000000004</v>
      </c>
      <c r="AJ1353" s="390">
        <f t="shared" si="271"/>
        <v>8.9809999999999999</v>
      </c>
      <c r="AK1353" s="390">
        <f t="shared" si="272"/>
        <v>9.2649999999999988</v>
      </c>
      <c r="AL1353" s="390">
        <f t="shared" si="273"/>
        <v>9.375</v>
      </c>
      <c r="AM1353" s="390">
        <f t="shared" si="274"/>
        <v>9.2560000000000002</v>
      </c>
      <c r="AN1353" s="390">
        <f t="shared" si="275"/>
        <v>8.85</v>
      </c>
      <c r="AO1353" s="390">
        <f t="shared" si="276"/>
        <v>9.7530000000000001</v>
      </c>
    </row>
    <row r="1354" spans="1:41" ht="15" customHeight="1" x14ac:dyDescent="0.25">
      <c r="A1354" s="127" t="s">
        <v>670</v>
      </c>
      <c r="B1354" s="125" t="s">
        <v>2077</v>
      </c>
      <c r="C1354" s="125" t="s">
        <v>4002</v>
      </c>
      <c r="D1354" s="125" t="s">
        <v>1971</v>
      </c>
      <c r="E1354" s="125" t="s">
        <v>1538</v>
      </c>
      <c r="F1354" s="126">
        <v>13.75</v>
      </c>
      <c r="G1354" s="126">
        <v>13.95</v>
      </c>
      <c r="H1354" s="126">
        <v>11</v>
      </c>
      <c r="I1354" s="126"/>
      <c r="J1354" s="317"/>
      <c r="K1354" s="323">
        <f>ROUND(SUMIF('VGT-Bewegungsdaten'!B:B,A1354,'VGT-Bewegungsdaten'!C:C),3)</f>
        <v>0</v>
      </c>
      <c r="L1354" s="324">
        <f>ROUND(SUMIF('VGT-Bewegungsdaten'!B:B,$A1354,'VGT-Bewegungsdaten'!D:D),2)</f>
        <v>0</v>
      </c>
      <c r="N1354" s="376" t="s">
        <v>4930</v>
      </c>
      <c r="O1354" s="376" t="s">
        <v>4940</v>
      </c>
      <c r="P1354" s="326">
        <f>ROUND(SUMIF('AV-Bewegungsdaten'!B:B,A1354,'AV-Bewegungsdaten'!C:C),3)</f>
        <v>0</v>
      </c>
      <c r="Q1354" s="324">
        <f>ROUND(SUMIF('AV-Bewegungsdaten'!B:B,$A1354,'AV-Bewegungsdaten'!D:D),2)</f>
        <v>0</v>
      </c>
      <c r="T1354" s="327"/>
      <c r="U1354" s="326">
        <f>ROUND(SUMIF('DV-Bewegungsdaten'!B:B,Kategorien!A1354,'DV-Bewegungsdaten'!D:D),3)</f>
        <v>0</v>
      </c>
      <c r="V1354" s="324">
        <f>ROUND(SUMIF('DV-Bewegungsdaten'!B:B,Kategorien!A1354,'DV-Bewegungsdaten'!E:E),3)</f>
        <v>0</v>
      </c>
      <c r="AD1354" s="390">
        <f t="shared" si="265"/>
        <v>9.0109999999999992</v>
      </c>
      <c r="AE1354" s="390">
        <f t="shared" si="266"/>
        <v>9.6679999999999993</v>
      </c>
      <c r="AF1354" s="390">
        <f t="shared" si="267"/>
        <v>10.886999999999999</v>
      </c>
      <c r="AG1354" s="390">
        <f t="shared" si="268"/>
        <v>10.254</v>
      </c>
      <c r="AH1354" s="390">
        <f t="shared" si="269"/>
        <v>10.166</v>
      </c>
      <c r="AI1354" s="390">
        <f t="shared" si="270"/>
        <v>10.698</v>
      </c>
      <c r="AJ1354" s="390">
        <f t="shared" si="271"/>
        <v>9.9809999999999999</v>
      </c>
      <c r="AK1354" s="390">
        <f t="shared" si="272"/>
        <v>10.264999999999999</v>
      </c>
      <c r="AL1354" s="390">
        <f t="shared" si="273"/>
        <v>10.375</v>
      </c>
      <c r="AM1354" s="390">
        <f t="shared" si="274"/>
        <v>10.256</v>
      </c>
      <c r="AN1354" s="390">
        <f t="shared" si="275"/>
        <v>9.85</v>
      </c>
      <c r="AO1354" s="390">
        <f t="shared" si="276"/>
        <v>10.753</v>
      </c>
    </row>
    <row r="1355" spans="1:41" ht="15" customHeight="1" x14ac:dyDescent="0.25">
      <c r="A1355" s="127" t="s">
        <v>671</v>
      </c>
      <c r="B1355" s="125" t="s">
        <v>2077</v>
      </c>
      <c r="C1355" s="125" t="s">
        <v>4002</v>
      </c>
      <c r="D1355" s="125" t="s">
        <v>1973</v>
      </c>
      <c r="E1355" s="125" t="s">
        <v>1541</v>
      </c>
      <c r="F1355" s="126">
        <v>13.75</v>
      </c>
      <c r="G1355" s="126">
        <v>13.95</v>
      </c>
      <c r="H1355" s="126">
        <v>11</v>
      </c>
      <c r="I1355" s="126"/>
      <c r="J1355" s="317"/>
      <c r="K1355" s="323">
        <f>ROUND(SUMIF('VGT-Bewegungsdaten'!B:B,A1355,'VGT-Bewegungsdaten'!C:C),3)</f>
        <v>0</v>
      </c>
      <c r="L1355" s="324">
        <f>ROUND(SUMIF('VGT-Bewegungsdaten'!B:B,$A1355,'VGT-Bewegungsdaten'!D:D),2)</f>
        <v>0</v>
      </c>
      <c r="N1355" s="376" t="s">
        <v>4930</v>
      </c>
      <c r="O1355" s="376" t="s">
        <v>4940</v>
      </c>
      <c r="P1355" s="326">
        <f>ROUND(SUMIF('AV-Bewegungsdaten'!B:B,A1355,'AV-Bewegungsdaten'!C:C),3)</f>
        <v>0</v>
      </c>
      <c r="Q1355" s="324">
        <f>ROUND(SUMIF('AV-Bewegungsdaten'!B:B,$A1355,'AV-Bewegungsdaten'!D:D),2)</f>
        <v>0</v>
      </c>
      <c r="T1355" s="327"/>
      <c r="U1355" s="326">
        <f>ROUND(SUMIF('DV-Bewegungsdaten'!B:B,Kategorien!A1355,'DV-Bewegungsdaten'!D:D),3)</f>
        <v>0</v>
      </c>
      <c r="V1355" s="324">
        <f>ROUND(SUMIF('DV-Bewegungsdaten'!B:B,Kategorien!A1355,'DV-Bewegungsdaten'!E:E),3)</f>
        <v>0</v>
      </c>
      <c r="AD1355" s="390">
        <f t="shared" si="265"/>
        <v>9.0109999999999992</v>
      </c>
      <c r="AE1355" s="390">
        <f t="shared" si="266"/>
        <v>9.6679999999999993</v>
      </c>
      <c r="AF1355" s="390">
        <f t="shared" si="267"/>
        <v>10.886999999999999</v>
      </c>
      <c r="AG1355" s="390">
        <f t="shared" si="268"/>
        <v>10.254</v>
      </c>
      <c r="AH1355" s="390">
        <f t="shared" si="269"/>
        <v>10.166</v>
      </c>
      <c r="AI1355" s="390">
        <f t="shared" si="270"/>
        <v>10.698</v>
      </c>
      <c r="AJ1355" s="390">
        <f t="shared" si="271"/>
        <v>9.9809999999999999</v>
      </c>
      <c r="AK1355" s="390">
        <f t="shared" si="272"/>
        <v>10.264999999999999</v>
      </c>
      <c r="AL1355" s="390">
        <f t="shared" si="273"/>
        <v>10.375</v>
      </c>
      <c r="AM1355" s="390">
        <f t="shared" si="274"/>
        <v>10.256</v>
      </c>
      <c r="AN1355" s="390">
        <f t="shared" si="275"/>
        <v>9.85</v>
      </c>
      <c r="AO1355" s="390">
        <f t="shared" si="276"/>
        <v>10.753</v>
      </c>
    </row>
    <row r="1356" spans="1:41" ht="15" customHeight="1" x14ac:dyDescent="0.25">
      <c r="A1356" s="127" t="s">
        <v>2781</v>
      </c>
      <c r="B1356" s="125" t="s">
        <v>2077</v>
      </c>
      <c r="C1356" s="125" t="s">
        <v>4002</v>
      </c>
      <c r="D1356" s="125" t="s">
        <v>2704</v>
      </c>
      <c r="E1356" s="125" t="s">
        <v>2545</v>
      </c>
      <c r="F1356" s="126">
        <v>13.72</v>
      </c>
      <c r="G1356" s="126">
        <v>13.92</v>
      </c>
      <c r="H1356" s="126">
        <v>10.98</v>
      </c>
      <c r="I1356" s="126"/>
      <c r="J1356" s="317"/>
      <c r="K1356" s="323">
        <f>ROUND(SUMIF('VGT-Bewegungsdaten'!B:B,A1356,'VGT-Bewegungsdaten'!C:C),3)</f>
        <v>0</v>
      </c>
      <c r="L1356" s="324">
        <f>ROUND(SUMIF('VGT-Bewegungsdaten'!B:B,$A1356,'VGT-Bewegungsdaten'!D:D),2)</f>
        <v>0</v>
      </c>
      <c r="N1356" s="376" t="s">
        <v>4930</v>
      </c>
      <c r="O1356" s="376" t="s">
        <v>4940</v>
      </c>
      <c r="P1356" s="326">
        <f>ROUND(SUMIF('AV-Bewegungsdaten'!B:B,A1356,'AV-Bewegungsdaten'!C:C),3)</f>
        <v>0</v>
      </c>
      <c r="Q1356" s="324">
        <f>ROUND(SUMIF('AV-Bewegungsdaten'!B:B,$A1356,'AV-Bewegungsdaten'!D:D),2)</f>
        <v>0</v>
      </c>
      <c r="T1356" s="327"/>
      <c r="U1356" s="326">
        <f>ROUND(SUMIF('DV-Bewegungsdaten'!B:B,Kategorien!A1356,'DV-Bewegungsdaten'!D:D),3)</f>
        <v>0</v>
      </c>
      <c r="V1356" s="324">
        <f>ROUND(SUMIF('DV-Bewegungsdaten'!B:B,Kategorien!A1356,'DV-Bewegungsdaten'!E:E),3)</f>
        <v>0</v>
      </c>
      <c r="AD1356" s="390">
        <f t="shared" si="265"/>
        <v>8.9809999999999999</v>
      </c>
      <c r="AE1356" s="390">
        <f t="shared" si="266"/>
        <v>9.6379999999999999</v>
      </c>
      <c r="AF1356" s="390">
        <f t="shared" si="267"/>
        <v>10.856999999999999</v>
      </c>
      <c r="AG1356" s="390">
        <f t="shared" si="268"/>
        <v>10.224</v>
      </c>
      <c r="AH1356" s="390">
        <f t="shared" si="269"/>
        <v>10.135999999999999</v>
      </c>
      <c r="AI1356" s="390">
        <f t="shared" si="270"/>
        <v>10.667999999999999</v>
      </c>
      <c r="AJ1356" s="390">
        <f t="shared" si="271"/>
        <v>9.9510000000000005</v>
      </c>
      <c r="AK1356" s="390">
        <f t="shared" si="272"/>
        <v>10.234999999999999</v>
      </c>
      <c r="AL1356" s="390">
        <f t="shared" si="273"/>
        <v>10.344999999999999</v>
      </c>
      <c r="AM1356" s="390">
        <f t="shared" si="274"/>
        <v>10.225999999999999</v>
      </c>
      <c r="AN1356" s="390">
        <f t="shared" si="275"/>
        <v>9.82</v>
      </c>
      <c r="AO1356" s="390">
        <f t="shared" si="276"/>
        <v>10.722999999999999</v>
      </c>
    </row>
    <row r="1357" spans="1:41" ht="15" customHeight="1" x14ac:dyDescent="0.25">
      <c r="A1357" s="127" t="s">
        <v>3525</v>
      </c>
      <c r="B1357" s="125" t="s">
        <v>2077</v>
      </c>
      <c r="C1357" s="125" t="s">
        <v>4002</v>
      </c>
      <c r="D1357" s="125" t="s">
        <v>3448</v>
      </c>
      <c r="E1357" s="125" t="s">
        <v>3289</v>
      </c>
      <c r="F1357" s="126">
        <v>13.69</v>
      </c>
      <c r="G1357" s="126">
        <v>13.889999999999999</v>
      </c>
      <c r="H1357" s="126">
        <v>10.95</v>
      </c>
      <c r="I1357" s="126"/>
      <c r="J1357" s="317"/>
      <c r="K1357" s="323">
        <f>ROUND(SUMIF('VGT-Bewegungsdaten'!B:B,A1357,'VGT-Bewegungsdaten'!C:C),3)</f>
        <v>0</v>
      </c>
      <c r="L1357" s="324">
        <f>ROUND(SUMIF('VGT-Bewegungsdaten'!B:B,$A1357,'VGT-Bewegungsdaten'!D:D),2)</f>
        <v>0</v>
      </c>
      <c r="N1357" s="376" t="s">
        <v>4930</v>
      </c>
      <c r="O1357" s="376" t="s">
        <v>4940</v>
      </c>
      <c r="P1357" s="326">
        <f>ROUND(SUMIF('AV-Bewegungsdaten'!B:B,A1357,'AV-Bewegungsdaten'!C:C),3)</f>
        <v>0</v>
      </c>
      <c r="Q1357" s="324">
        <f>ROUND(SUMIF('AV-Bewegungsdaten'!B:B,$A1357,'AV-Bewegungsdaten'!D:D),2)</f>
        <v>0</v>
      </c>
      <c r="T1357" s="327"/>
      <c r="U1357" s="326">
        <f>ROUND(SUMIF('DV-Bewegungsdaten'!B:B,Kategorien!A1357,'DV-Bewegungsdaten'!D:D),3)</f>
        <v>0</v>
      </c>
      <c r="V1357" s="324">
        <f>ROUND(SUMIF('DV-Bewegungsdaten'!B:B,Kategorien!A1357,'DV-Bewegungsdaten'!E:E),3)</f>
        <v>0</v>
      </c>
      <c r="AD1357" s="390">
        <f t="shared" si="265"/>
        <v>8.9509999999999987</v>
      </c>
      <c r="AE1357" s="390">
        <f t="shared" si="266"/>
        <v>9.6079999999999988</v>
      </c>
      <c r="AF1357" s="390">
        <f t="shared" si="267"/>
        <v>10.826999999999998</v>
      </c>
      <c r="AG1357" s="390">
        <f t="shared" si="268"/>
        <v>10.193999999999999</v>
      </c>
      <c r="AH1357" s="390">
        <f t="shared" si="269"/>
        <v>10.105999999999998</v>
      </c>
      <c r="AI1357" s="390">
        <f t="shared" si="270"/>
        <v>10.637999999999998</v>
      </c>
      <c r="AJ1357" s="390">
        <f t="shared" si="271"/>
        <v>9.9209999999999994</v>
      </c>
      <c r="AK1357" s="390">
        <f t="shared" si="272"/>
        <v>10.204999999999998</v>
      </c>
      <c r="AL1357" s="390">
        <f t="shared" si="273"/>
        <v>10.314999999999998</v>
      </c>
      <c r="AM1357" s="390">
        <f t="shared" si="274"/>
        <v>10.195999999999998</v>
      </c>
      <c r="AN1357" s="390">
        <f t="shared" si="275"/>
        <v>9.7899999999999991</v>
      </c>
      <c r="AO1357" s="390">
        <f t="shared" si="276"/>
        <v>10.692999999999998</v>
      </c>
    </row>
    <row r="1358" spans="1:41" ht="15" customHeight="1" x14ac:dyDescent="0.25">
      <c r="A1358" s="127" t="s">
        <v>4289</v>
      </c>
      <c r="B1358" s="125" t="s">
        <v>2077</v>
      </c>
      <c r="C1358" s="125" t="s">
        <v>4002</v>
      </c>
      <c r="D1358" s="125" t="s">
        <v>4211</v>
      </c>
      <c r="E1358" s="125" t="s">
        <v>4051</v>
      </c>
      <c r="F1358" s="126">
        <v>13.66</v>
      </c>
      <c r="G1358" s="126">
        <v>13.86</v>
      </c>
      <c r="H1358" s="126">
        <v>10.93</v>
      </c>
      <c r="I1358" s="126"/>
      <c r="J1358" s="317"/>
      <c r="K1358" s="323">
        <f>ROUND(SUMIF('VGT-Bewegungsdaten'!B:B,A1358,'VGT-Bewegungsdaten'!C:C),3)</f>
        <v>0</v>
      </c>
      <c r="L1358" s="324">
        <f>ROUND(SUMIF('VGT-Bewegungsdaten'!B:B,$A1358,'VGT-Bewegungsdaten'!D:D),2)</f>
        <v>0</v>
      </c>
      <c r="N1358" s="376" t="s">
        <v>4930</v>
      </c>
      <c r="O1358" s="376" t="s">
        <v>4940</v>
      </c>
      <c r="P1358" s="326">
        <f>ROUND(SUMIF('AV-Bewegungsdaten'!B:B,A1358,'AV-Bewegungsdaten'!C:C),3)</f>
        <v>0</v>
      </c>
      <c r="Q1358" s="324">
        <f>ROUND(SUMIF('AV-Bewegungsdaten'!B:B,$A1358,'AV-Bewegungsdaten'!D:D),2)</f>
        <v>0</v>
      </c>
      <c r="T1358" s="327"/>
      <c r="U1358" s="326">
        <f>ROUND(SUMIF('DV-Bewegungsdaten'!B:B,Kategorien!A1358,'DV-Bewegungsdaten'!D:D),3)</f>
        <v>0</v>
      </c>
      <c r="V1358" s="324">
        <f>ROUND(SUMIF('DV-Bewegungsdaten'!B:B,Kategorien!A1358,'DV-Bewegungsdaten'!E:E),3)</f>
        <v>0</v>
      </c>
      <c r="AD1358" s="390">
        <f t="shared" si="265"/>
        <v>8.9209999999999994</v>
      </c>
      <c r="AE1358" s="390">
        <f t="shared" si="266"/>
        <v>9.5779999999999994</v>
      </c>
      <c r="AF1358" s="390">
        <f t="shared" si="267"/>
        <v>10.796999999999999</v>
      </c>
      <c r="AG1358" s="390">
        <f t="shared" si="268"/>
        <v>10.164</v>
      </c>
      <c r="AH1358" s="390">
        <f t="shared" si="269"/>
        <v>10.076000000000001</v>
      </c>
      <c r="AI1358" s="390">
        <f t="shared" si="270"/>
        <v>10.608000000000001</v>
      </c>
      <c r="AJ1358" s="390">
        <f t="shared" si="271"/>
        <v>9.891</v>
      </c>
      <c r="AK1358" s="390">
        <f t="shared" si="272"/>
        <v>10.174999999999999</v>
      </c>
      <c r="AL1358" s="390">
        <f t="shared" si="273"/>
        <v>10.285</v>
      </c>
      <c r="AM1358" s="390">
        <f t="shared" si="274"/>
        <v>10.166</v>
      </c>
      <c r="AN1358" s="390">
        <f t="shared" si="275"/>
        <v>9.76</v>
      </c>
      <c r="AO1358" s="390">
        <f t="shared" si="276"/>
        <v>10.663</v>
      </c>
    </row>
    <row r="1359" spans="1:41" ht="15" customHeight="1" x14ac:dyDescent="0.25">
      <c r="A1359" s="127" t="s">
        <v>2516</v>
      </c>
      <c r="B1359" s="125" t="s">
        <v>2077</v>
      </c>
      <c r="C1359" s="125" t="s">
        <v>4002</v>
      </c>
      <c r="D1359" s="125" t="s">
        <v>2471</v>
      </c>
      <c r="E1359" s="125" t="s">
        <v>2452</v>
      </c>
      <c r="F1359" s="126">
        <v>15.75</v>
      </c>
      <c r="G1359" s="126">
        <v>15.95</v>
      </c>
      <c r="H1359" s="126">
        <v>12.6</v>
      </c>
      <c r="I1359" s="126"/>
      <c r="J1359" s="317"/>
      <c r="K1359" s="323">
        <f>ROUND(SUMIF('VGT-Bewegungsdaten'!B:B,A1359,'VGT-Bewegungsdaten'!C:C),3)</f>
        <v>0</v>
      </c>
      <c r="L1359" s="324">
        <f>ROUND(SUMIF('VGT-Bewegungsdaten'!B:B,$A1359,'VGT-Bewegungsdaten'!D:D),2)</f>
        <v>0</v>
      </c>
      <c r="N1359" s="376" t="s">
        <v>4930</v>
      </c>
      <c r="O1359" s="376" t="s">
        <v>4940</v>
      </c>
      <c r="P1359" s="326">
        <f>ROUND(SUMIF('AV-Bewegungsdaten'!B:B,A1359,'AV-Bewegungsdaten'!C:C),3)</f>
        <v>0</v>
      </c>
      <c r="Q1359" s="324">
        <f>ROUND(SUMIF('AV-Bewegungsdaten'!B:B,$A1359,'AV-Bewegungsdaten'!D:D),2)</f>
        <v>0</v>
      </c>
      <c r="T1359" s="327"/>
      <c r="U1359" s="326">
        <f>ROUND(SUMIF('DV-Bewegungsdaten'!B:B,Kategorien!A1359,'DV-Bewegungsdaten'!D:D),3)</f>
        <v>0</v>
      </c>
      <c r="V1359" s="324">
        <f>ROUND(SUMIF('DV-Bewegungsdaten'!B:B,Kategorien!A1359,'DV-Bewegungsdaten'!E:E),3)</f>
        <v>0</v>
      </c>
      <c r="AD1359" s="390">
        <f t="shared" si="265"/>
        <v>11.010999999999999</v>
      </c>
      <c r="AE1359" s="390">
        <f t="shared" si="266"/>
        <v>11.667999999999999</v>
      </c>
      <c r="AF1359" s="390">
        <f t="shared" si="267"/>
        <v>12.886999999999999</v>
      </c>
      <c r="AG1359" s="390">
        <f t="shared" si="268"/>
        <v>12.254</v>
      </c>
      <c r="AH1359" s="390">
        <f t="shared" si="269"/>
        <v>12.166</v>
      </c>
      <c r="AI1359" s="390">
        <f t="shared" si="270"/>
        <v>12.698</v>
      </c>
      <c r="AJ1359" s="390">
        <f t="shared" si="271"/>
        <v>11.981</v>
      </c>
      <c r="AK1359" s="390">
        <f t="shared" si="272"/>
        <v>12.264999999999999</v>
      </c>
      <c r="AL1359" s="390">
        <f t="shared" si="273"/>
        <v>12.375</v>
      </c>
      <c r="AM1359" s="390">
        <f t="shared" si="274"/>
        <v>12.256</v>
      </c>
      <c r="AN1359" s="390">
        <f t="shared" si="275"/>
        <v>11.85</v>
      </c>
      <c r="AO1359" s="390">
        <f t="shared" si="276"/>
        <v>12.753</v>
      </c>
    </row>
    <row r="1360" spans="1:41" ht="15" customHeight="1" x14ac:dyDescent="0.25">
      <c r="A1360" s="127" t="s">
        <v>2517</v>
      </c>
      <c r="B1360" s="125" t="s">
        <v>2077</v>
      </c>
      <c r="C1360" s="125" t="s">
        <v>4002</v>
      </c>
      <c r="D1360" s="125" t="s">
        <v>672</v>
      </c>
      <c r="E1360" s="125" t="s">
        <v>2455</v>
      </c>
      <c r="F1360" s="126">
        <v>17.75</v>
      </c>
      <c r="G1360" s="126">
        <v>17.95</v>
      </c>
      <c r="H1360" s="126">
        <v>14.2</v>
      </c>
      <c r="I1360" s="126"/>
      <c r="J1360" s="317"/>
      <c r="K1360" s="323">
        <f>ROUND(SUMIF('VGT-Bewegungsdaten'!B:B,A1360,'VGT-Bewegungsdaten'!C:C),3)</f>
        <v>0</v>
      </c>
      <c r="L1360" s="324">
        <f>ROUND(SUMIF('VGT-Bewegungsdaten'!B:B,$A1360,'VGT-Bewegungsdaten'!D:D),2)</f>
        <v>0</v>
      </c>
      <c r="N1360" s="376" t="s">
        <v>4930</v>
      </c>
      <c r="O1360" s="376" t="s">
        <v>4940</v>
      </c>
      <c r="P1360" s="326">
        <f>ROUND(SUMIF('AV-Bewegungsdaten'!B:B,A1360,'AV-Bewegungsdaten'!C:C),3)</f>
        <v>0</v>
      </c>
      <c r="Q1360" s="324">
        <f>ROUND(SUMIF('AV-Bewegungsdaten'!B:B,$A1360,'AV-Bewegungsdaten'!D:D),2)</f>
        <v>0</v>
      </c>
      <c r="T1360" s="327"/>
      <c r="U1360" s="326">
        <f>ROUND(SUMIF('DV-Bewegungsdaten'!B:B,Kategorien!A1360,'DV-Bewegungsdaten'!D:D),3)</f>
        <v>0</v>
      </c>
      <c r="V1360" s="324">
        <f>ROUND(SUMIF('DV-Bewegungsdaten'!B:B,Kategorien!A1360,'DV-Bewegungsdaten'!E:E),3)</f>
        <v>0</v>
      </c>
      <c r="AD1360" s="390">
        <f t="shared" si="265"/>
        <v>13.010999999999999</v>
      </c>
      <c r="AE1360" s="390">
        <f t="shared" si="266"/>
        <v>13.667999999999999</v>
      </c>
      <c r="AF1360" s="390">
        <f t="shared" si="267"/>
        <v>14.886999999999999</v>
      </c>
      <c r="AG1360" s="390">
        <f t="shared" si="268"/>
        <v>14.254</v>
      </c>
      <c r="AH1360" s="390">
        <f t="shared" si="269"/>
        <v>14.166</v>
      </c>
      <c r="AI1360" s="390">
        <f t="shared" si="270"/>
        <v>14.698</v>
      </c>
      <c r="AJ1360" s="390">
        <f t="shared" si="271"/>
        <v>13.981</v>
      </c>
      <c r="AK1360" s="390">
        <f t="shared" si="272"/>
        <v>14.264999999999999</v>
      </c>
      <c r="AL1360" s="390">
        <f t="shared" si="273"/>
        <v>14.375</v>
      </c>
      <c r="AM1360" s="390">
        <f t="shared" si="274"/>
        <v>14.256</v>
      </c>
      <c r="AN1360" s="390">
        <f t="shared" si="275"/>
        <v>13.85</v>
      </c>
      <c r="AO1360" s="390">
        <f t="shared" si="276"/>
        <v>14.753</v>
      </c>
    </row>
    <row r="1361" spans="1:41" ht="15" customHeight="1" x14ac:dyDescent="0.25">
      <c r="A1361" s="127" t="s">
        <v>673</v>
      </c>
      <c r="B1361" s="125" t="s">
        <v>2077</v>
      </c>
      <c r="C1361" s="125" t="s">
        <v>4002</v>
      </c>
      <c r="D1361" s="125" t="s">
        <v>1975</v>
      </c>
      <c r="E1361" s="125" t="s">
        <v>1538</v>
      </c>
      <c r="F1361" s="126">
        <v>18.75</v>
      </c>
      <c r="G1361" s="126">
        <v>18.95</v>
      </c>
      <c r="H1361" s="126">
        <v>15</v>
      </c>
      <c r="I1361" s="126"/>
      <c r="J1361" s="317"/>
      <c r="K1361" s="323">
        <f>ROUND(SUMIF('VGT-Bewegungsdaten'!B:B,A1361,'VGT-Bewegungsdaten'!C:C),3)</f>
        <v>0</v>
      </c>
      <c r="L1361" s="324">
        <f>ROUND(SUMIF('VGT-Bewegungsdaten'!B:B,$A1361,'VGT-Bewegungsdaten'!D:D),2)</f>
        <v>0</v>
      </c>
      <c r="N1361" s="376" t="s">
        <v>4930</v>
      </c>
      <c r="O1361" s="376" t="s">
        <v>4940</v>
      </c>
      <c r="P1361" s="326">
        <f>ROUND(SUMIF('AV-Bewegungsdaten'!B:B,A1361,'AV-Bewegungsdaten'!C:C),3)</f>
        <v>0</v>
      </c>
      <c r="Q1361" s="324">
        <f>ROUND(SUMIF('AV-Bewegungsdaten'!B:B,$A1361,'AV-Bewegungsdaten'!D:D),2)</f>
        <v>0</v>
      </c>
      <c r="T1361" s="327"/>
      <c r="U1361" s="326">
        <f>ROUND(SUMIF('DV-Bewegungsdaten'!B:B,Kategorien!A1361,'DV-Bewegungsdaten'!D:D),3)</f>
        <v>0</v>
      </c>
      <c r="V1361" s="324">
        <f>ROUND(SUMIF('DV-Bewegungsdaten'!B:B,Kategorien!A1361,'DV-Bewegungsdaten'!E:E),3)</f>
        <v>0</v>
      </c>
      <c r="AD1361" s="390">
        <f t="shared" si="265"/>
        <v>14.010999999999999</v>
      </c>
      <c r="AE1361" s="390">
        <f t="shared" si="266"/>
        <v>14.667999999999999</v>
      </c>
      <c r="AF1361" s="390">
        <f t="shared" si="267"/>
        <v>15.886999999999999</v>
      </c>
      <c r="AG1361" s="390">
        <f t="shared" si="268"/>
        <v>15.254</v>
      </c>
      <c r="AH1361" s="390">
        <f t="shared" si="269"/>
        <v>15.166</v>
      </c>
      <c r="AI1361" s="390">
        <f t="shared" si="270"/>
        <v>15.698</v>
      </c>
      <c r="AJ1361" s="390">
        <f t="shared" si="271"/>
        <v>14.981</v>
      </c>
      <c r="AK1361" s="390">
        <f t="shared" si="272"/>
        <v>15.264999999999999</v>
      </c>
      <c r="AL1361" s="390">
        <f t="shared" si="273"/>
        <v>15.375</v>
      </c>
      <c r="AM1361" s="390">
        <f t="shared" si="274"/>
        <v>15.256</v>
      </c>
      <c r="AN1361" s="390">
        <f t="shared" si="275"/>
        <v>14.85</v>
      </c>
      <c r="AO1361" s="390">
        <f t="shared" si="276"/>
        <v>15.753</v>
      </c>
    </row>
    <row r="1362" spans="1:41" ht="15" customHeight="1" x14ac:dyDescent="0.25">
      <c r="A1362" s="127" t="s">
        <v>674</v>
      </c>
      <c r="B1362" s="125" t="s">
        <v>2077</v>
      </c>
      <c r="C1362" s="125" t="s">
        <v>4002</v>
      </c>
      <c r="D1362" s="125" t="s">
        <v>1977</v>
      </c>
      <c r="E1362" s="125" t="s">
        <v>1541</v>
      </c>
      <c r="F1362" s="126">
        <v>18.75</v>
      </c>
      <c r="G1362" s="126">
        <v>18.95</v>
      </c>
      <c r="H1362" s="126">
        <v>15</v>
      </c>
      <c r="I1362" s="126"/>
      <c r="J1362" s="317"/>
      <c r="K1362" s="323">
        <f>ROUND(SUMIF('VGT-Bewegungsdaten'!B:B,A1362,'VGT-Bewegungsdaten'!C:C),3)</f>
        <v>0</v>
      </c>
      <c r="L1362" s="324">
        <f>ROUND(SUMIF('VGT-Bewegungsdaten'!B:B,$A1362,'VGT-Bewegungsdaten'!D:D),2)</f>
        <v>0</v>
      </c>
      <c r="N1362" s="376" t="s">
        <v>4930</v>
      </c>
      <c r="O1362" s="376" t="s">
        <v>4940</v>
      </c>
      <c r="P1362" s="326">
        <f>ROUND(SUMIF('AV-Bewegungsdaten'!B:B,A1362,'AV-Bewegungsdaten'!C:C),3)</f>
        <v>0</v>
      </c>
      <c r="Q1362" s="324">
        <f>ROUND(SUMIF('AV-Bewegungsdaten'!B:B,$A1362,'AV-Bewegungsdaten'!D:D),2)</f>
        <v>0</v>
      </c>
      <c r="T1362" s="327"/>
      <c r="U1362" s="326">
        <f>ROUND(SUMIF('DV-Bewegungsdaten'!B:B,Kategorien!A1362,'DV-Bewegungsdaten'!D:D),3)</f>
        <v>0</v>
      </c>
      <c r="V1362" s="324">
        <f>ROUND(SUMIF('DV-Bewegungsdaten'!B:B,Kategorien!A1362,'DV-Bewegungsdaten'!E:E),3)</f>
        <v>0</v>
      </c>
      <c r="AD1362" s="390">
        <f t="shared" ref="AD1362:AD1426" si="277">MAX(0,$G1362-AR$9)</f>
        <v>14.010999999999999</v>
      </c>
      <c r="AE1362" s="390">
        <f t="shared" ref="AE1362:AE1426" si="278">MAX(0,$G1362-AS$9)</f>
        <v>14.667999999999999</v>
      </c>
      <c r="AF1362" s="390">
        <f t="shared" ref="AF1362:AF1426" si="279">MAX(0,$G1362-AT$9)</f>
        <v>15.886999999999999</v>
      </c>
      <c r="AG1362" s="390">
        <f t="shared" ref="AG1362:AG1426" si="280">MAX(0,$G1362-AU$9)</f>
        <v>15.254</v>
      </c>
      <c r="AH1362" s="390">
        <f t="shared" ref="AH1362:AH1426" si="281">MAX(0,$G1362-AV$9)</f>
        <v>15.166</v>
      </c>
      <c r="AI1362" s="390">
        <f t="shared" ref="AI1362:AI1426" si="282">MAX(0,$G1362-AW$9)</f>
        <v>15.698</v>
      </c>
      <c r="AJ1362" s="390">
        <f t="shared" ref="AJ1362:AJ1426" si="283">MAX(0,$G1362-AX$9)</f>
        <v>14.981</v>
      </c>
      <c r="AK1362" s="390">
        <f t="shared" ref="AK1362:AK1426" si="284">MAX(0,$G1362-AY$9)</f>
        <v>15.264999999999999</v>
      </c>
      <c r="AL1362" s="390">
        <f t="shared" ref="AL1362:AL1426" si="285">MAX(0,$G1362-AZ$9)</f>
        <v>15.375</v>
      </c>
      <c r="AM1362" s="390">
        <f t="shared" ref="AM1362:AM1426" si="286">MAX(0,$G1362-BA$9)</f>
        <v>15.256</v>
      </c>
      <c r="AN1362" s="390">
        <f t="shared" ref="AN1362:AN1426" si="287">MAX(0,$G1362-BB$9)</f>
        <v>14.85</v>
      </c>
      <c r="AO1362" s="390">
        <f t="shared" ref="AO1362:AO1426" si="288">MAX(0,$G1362-BC$9)</f>
        <v>15.753</v>
      </c>
    </row>
    <row r="1363" spans="1:41" ht="15" customHeight="1" x14ac:dyDescent="0.25">
      <c r="A1363" s="127" t="s">
        <v>2782</v>
      </c>
      <c r="B1363" s="125" t="s">
        <v>2077</v>
      </c>
      <c r="C1363" s="125" t="s">
        <v>4002</v>
      </c>
      <c r="D1363" s="125" t="s">
        <v>2706</v>
      </c>
      <c r="E1363" s="125" t="s">
        <v>2545</v>
      </c>
      <c r="F1363" s="126">
        <v>18.72</v>
      </c>
      <c r="G1363" s="126">
        <v>18.919999999999998</v>
      </c>
      <c r="H1363" s="126">
        <v>14.98</v>
      </c>
      <c r="I1363" s="126"/>
      <c r="J1363" s="317"/>
      <c r="K1363" s="323">
        <f>ROUND(SUMIF('VGT-Bewegungsdaten'!B:B,A1363,'VGT-Bewegungsdaten'!C:C),3)</f>
        <v>0</v>
      </c>
      <c r="L1363" s="324">
        <f>ROUND(SUMIF('VGT-Bewegungsdaten'!B:B,$A1363,'VGT-Bewegungsdaten'!D:D),2)</f>
        <v>0</v>
      </c>
      <c r="N1363" s="376" t="s">
        <v>4930</v>
      </c>
      <c r="O1363" s="376" t="s">
        <v>4940</v>
      </c>
      <c r="P1363" s="326">
        <f>ROUND(SUMIF('AV-Bewegungsdaten'!B:B,A1363,'AV-Bewegungsdaten'!C:C),3)</f>
        <v>0</v>
      </c>
      <c r="Q1363" s="324">
        <f>ROUND(SUMIF('AV-Bewegungsdaten'!B:B,$A1363,'AV-Bewegungsdaten'!D:D),2)</f>
        <v>0</v>
      </c>
      <c r="T1363" s="327"/>
      <c r="U1363" s="326">
        <f>ROUND(SUMIF('DV-Bewegungsdaten'!B:B,Kategorien!A1363,'DV-Bewegungsdaten'!D:D),3)</f>
        <v>0</v>
      </c>
      <c r="V1363" s="324">
        <f>ROUND(SUMIF('DV-Bewegungsdaten'!B:B,Kategorien!A1363,'DV-Bewegungsdaten'!E:E),3)</f>
        <v>0</v>
      </c>
      <c r="AD1363" s="390">
        <f t="shared" si="277"/>
        <v>13.980999999999998</v>
      </c>
      <c r="AE1363" s="390">
        <f t="shared" si="278"/>
        <v>14.637999999999998</v>
      </c>
      <c r="AF1363" s="390">
        <f t="shared" si="279"/>
        <v>15.856999999999998</v>
      </c>
      <c r="AG1363" s="390">
        <f t="shared" si="280"/>
        <v>15.223999999999998</v>
      </c>
      <c r="AH1363" s="390">
        <f t="shared" si="281"/>
        <v>15.135999999999999</v>
      </c>
      <c r="AI1363" s="390">
        <f t="shared" si="282"/>
        <v>15.667999999999999</v>
      </c>
      <c r="AJ1363" s="390">
        <f t="shared" si="283"/>
        <v>14.950999999999999</v>
      </c>
      <c r="AK1363" s="390">
        <f t="shared" si="284"/>
        <v>15.234999999999998</v>
      </c>
      <c r="AL1363" s="390">
        <f t="shared" si="285"/>
        <v>15.344999999999999</v>
      </c>
      <c r="AM1363" s="390">
        <f t="shared" si="286"/>
        <v>15.225999999999999</v>
      </c>
      <c r="AN1363" s="390">
        <f t="shared" si="287"/>
        <v>14.819999999999999</v>
      </c>
      <c r="AO1363" s="390">
        <f t="shared" si="288"/>
        <v>15.722999999999999</v>
      </c>
    </row>
    <row r="1364" spans="1:41" ht="15" customHeight="1" x14ac:dyDescent="0.25">
      <c r="A1364" s="127" t="s">
        <v>3526</v>
      </c>
      <c r="B1364" s="125" t="s">
        <v>2077</v>
      </c>
      <c r="C1364" s="125" t="s">
        <v>4002</v>
      </c>
      <c r="D1364" s="125" t="s">
        <v>3450</v>
      </c>
      <c r="E1364" s="125" t="s">
        <v>3289</v>
      </c>
      <c r="F1364" s="126">
        <v>18.689999999999998</v>
      </c>
      <c r="G1364" s="126">
        <v>18.889999999999997</v>
      </c>
      <c r="H1364" s="126">
        <v>14.95</v>
      </c>
      <c r="I1364" s="126"/>
      <c r="J1364" s="317"/>
      <c r="K1364" s="323">
        <f>ROUND(SUMIF('VGT-Bewegungsdaten'!B:B,A1364,'VGT-Bewegungsdaten'!C:C),3)</f>
        <v>0</v>
      </c>
      <c r="L1364" s="324">
        <f>ROUND(SUMIF('VGT-Bewegungsdaten'!B:B,$A1364,'VGT-Bewegungsdaten'!D:D),2)</f>
        <v>0</v>
      </c>
      <c r="N1364" s="376" t="s">
        <v>4930</v>
      </c>
      <c r="O1364" s="376" t="s">
        <v>4940</v>
      </c>
      <c r="P1364" s="326">
        <f>ROUND(SUMIF('AV-Bewegungsdaten'!B:B,A1364,'AV-Bewegungsdaten'!C:C),3)</f>
        <v>0</v>
      </c>
      <c r="Q1364" s="324">
        <f>ROUND(SUMIF('AV-Bewegungsdaten'!B:B,$A1364,'AV-Bewegungsdaten'!D:D),2)</f>
        <v>0</v>
      </c>
      <c r="T1364" s="327"/>
      <c r="U1364" s="326">
        <f>ROUND(SUMIF('DV-Bewegungsdaten'!B:B,Kategorien!A1364,'DV-Bewegungsdaten'!D:D),3)</f>
        <v>0</v>
      </c>
      <c r="V1364" s="324">
        <f>ROUND(SUMIF('DV-Bewegungsdaten'!B:B,Kategorien!A1364,'DV-Bewegungsdaten'!E:E),3)</f>
        <v>0</v>
      </c>
      <c r="AD1364" s="390">
        <f t="shared" si="277"/>
        <v>13.950999999999997</v>
      </c>
      <c r="AE1364" s="390">
        <f t="shared" si="278"/>
        <v>14.607999999999997</v>
      </c>
      <c r="AF1364" s="390">
        <f t="shared" si="279"/>
        <v>15.826999999999996</v>
      </c>
      <c r="AG1364" s="390">
        <f t="shared" si="280"/>
        <v>15.193999999999997</v>
      </c>
      <c r="AH1364" s="390">
        <f t="shared" si="281"/>
        <v>15.105999999999998</v>
      </c>
      <c r="AI1364" s="390">
        <f t="shared" si="282"/>
        <v>15.637999999999998</v>
      </c>
      <c r="AJ1364" s="390">
        <f t="shared" si="283"/>
        <v>14.920999999999998</v>
      </c>
      <c r="AK1364" s="390">
        <f t="shared" si="284"/>
        <v>15.204999999999997</v>
      </c>
      <c r="AL1364" s="390">
        <f t="shared" si="285"/>
        <v>15.314999999999998</v>
      </c>
      <c r="AM1364" s="390">
        <f t="shared" si="286"/>
        <v>15.195999999999998</v>
      </c>
      <c r="AN1364" s="390">
        <f t="shared" si="287"/>
        <v>14.789999999999997</v>
      </c>
      <c r="AO1364" s="390">
        <f t="shared" si="288"/>
        <v>15.692999999999998</v>
      </c>
    </row>
    <row r="1365" spans="1:41" ht="15" customHeight="1" x14ac:dyDescent="0.25">
      <c r="A1365" s="127" t="s">
        <v>4290</v>
      </c>
      <c r="B1365" s="125" t="s">
        <v>2077</v>
      </c>
      <c r="C1365" s="125" t="s">
        <v>4002</v>
      </c>
      <c r="D1365" s="125" t="s">
        <v>4213</v>
      </c>
      <c r="E1365" s="125" t="s">
        <v>4051</v>
      </c>
      <c r="F1365" s="126">
        <v>18.66</v>
      </c>
      <c r="G1365" s="126">
        <v>18.86</v>
      </c>
      <c r="H1365" s="126">
        <v>14.93</v>
      </c>
      <c r="I1365" s="126"/>
      <c r="J1365" s="317"/>
      <c r="K1365" s="323">
        <f>ROUND(SUMIF('VGT-Bewegungsdaten'!B:B,A1365,'VGT-Bewegungsdaten'!C:C),3)</f>
        <v>0</v>
      </c>
      <c r="L1365" s="324">
        <f>ROUND(SUMIF('VGT-Bewegungsdaten'!B:B,$A1365,'VGT-Bewegungsdaten'!D:D),2)</f>
        <v>0</v>
      </c>
      <c r="N1365" s="376" t="s">
        <v>4930</v>
      </c>
      <c r="O1365" s="376" t="s">
        <v>4940</v>
      </c>
      <c r="P1365" s="326">
        <f>ROUND(SUMIF('AV-Bewegungsdaten'!B:B,A1365,'AV-Bewegungsdaten'!C:C),3)</f>
        <v>0</v>
      </c>
      <c r="Q1365" s="324">
        <f>ROUND(SUMIF('AV-Bewegungsdaten'!B:B,$A1365,'AV-Bewegungsdaten'!D:D),2)</f>
        <v>0</v>
      </c>
      <c r="T1365" s="327"/>
      <c r="U1365" s="326">
        <f>ROUND(SUMIF('DV-Bewegungsdaten'!B:B,Kategorien!A1365,'DV-Bewegungsdaten'!D:D),3)</f>
        <v>0</v>
      </c>
      <c r="V1365" s="324">
        <f>ROUND(SUMIF('DV-Bewegungsdaten'!B:B,Kategorien!A1365,'DV-Bewegungsdaten'!E:E),3)</f>
        <v>0</v>
      </c>
      <c r="AD1365" s="390">
        <f t="shared" si="277"/>
        <v>13.920999999999999</v>
      </c>
      <c r="AE1365" s="390">
        <f t="shared" si="278"/>
        <v>14.577999999999999</v>
      </c>
      <c r="AF1365" s="390">
        <f t="shared" si="279"/>
        <v>15.796999999999999</v>
      </c>
      <c r="AG1365" s="390">
        <f t="shared" si="280"/>
        <v>15.164</v>
      </c>
      <c r="AH1365" s="390">
        <f t="shared" si="281"/>
        <v>15.076000000000001</v>
      </c>
      <c r="AI1365" s="390">
        <f t="shared" si="282"/>
        <v>15.608000000000001</v>
      </c>
      <c r="AJ1365" s="390">
        <f t="shared" si="283"/>
        <v>14.891</v>
      </c>
      <c r="AK1365" s="390">
        <f t="shared" si="284"/>
        <v>15.174999999999999</v>
      </c>
      <c r="AL1365" s="390">
        <f t="shared" si="285"/>
        <v>15.285</v>
      </c>
      <c r="AM1365" s="390">
        <f t="shared" si="286"/>
        <v>15.166</v>
      </c>
      <c r="AN1365" s="390">
        <f t="shared" si="287"/>
        <v>14.76</v>
      </c>
      <c r="AO1365" s="390">
        <f t="shared" si="288"/>
        <v>15.663</v>
      </c>
    </row>
    <row r="1366" spans="1:41" ht="15" customHeight="1" x14ac:dyDescent="0.25">
      <c r="A1366" s="127" t="s">
        <v>675</v>
      </c>
      <c r="B1366" s="125" t="s">
        <v>2077</v>
      </c>
      <c r="C1366" s="125" t="s">
        <v>4002</v>
      </c>
      <c r="D1366" s="125" t="s">
        <v>1979</v>
      </c>
      <c r="E1366" s="125" t="s">
        <v>2452</v>
      </c>
      <c r="F1366" s="126">
        <v>16.75</v>
      </c>
      <c r="G1366" s="126">
        <v>16.95</v>
      </c>
      <c r="H1366" s="126">
        <v>13.4</v>
      </c>
      <c r="I1366" s="126"/>
      <c r="J1366" s="317"/>
      <c r="K1366" s="323">
        <f>ROUND(SUMIF('VGT-Bewegungsdaten'!B:B,A1366,'VGT-Bewegungsdaten'!C:C),3)</f>
        <v>0</v>
      </c>
      <c r="L1366" s="324">
        <f>ROUND(SUMIF('VGT-Bewegungsdaten'!B:B,$A1366,'VGT-Bewegungsdaten'!D:D),2)</f>
        <v>0</v>
      </c>
      <c r="N1366" s="376" t="s">
        <v>4930</v>
      </c>
      <c r="O1366" s="376" t="s">
        <v>4940</v>
      </c>
      <c r="P1366" s="326">
        <f>ROUND(SUMIF('AV-Bewegungsdaten'!B:B,A1366,'AV-Bewegungsdaten'!C:C),3)</f>
        <v>0</v>
      </c>
      <c r="Q1366" s="324">
        <f>ROUND(SUMIF('AV-Bewegungsdaten'!B:B,$A1366,'AV-Bewegungsdaten'!D:D),2)</f>
        <v>0</v>
      </c>
      <c r="T1366" s="327"/>
      <c r="U1366" s="326">
        <f>ROUND(SUMIF('DV-Bewegungsdaten'!B:B,Kategorien!A1366,'DV-Bewegungsdaten'!D:D),3)</f>
        <v>0</v>
      </c>
      <c r="V1366" s="324">
        <f>ROUND(SUMIF('DV-Bewegungsdaten'!B:B,Kategorien!A1366,'DV-Bewegungsdaten'!E:E),3)</f>
        <v>0</v>
      </c>
      <c r="AD1366" s="390">
        <f t="shared" si="277"/>
        <v>12.010999999999999</v>
      </c>
      <c r="AE1366" s="390">
        <f t="shared" si="278"/>
        <v>12.667999999999999</v>
      </c>
      <c r="AF1366" s="390">
        <f t="shared" si="279"/>
        <v>13.886999999999999</v>
      </c>
      <c r="AG1366" s="390">
        <f t="shared" si="280"/>
        <v>13.254</v>
      </c>
      <c r="AH1366" s="390">
        <f t="shared" si="281"/>
        <v>13.166</v>
      </c>
      <c r="AI1366" s="390">
        <f t="shared" si="282"/>
        <v>13.698</v>
      </c>
      <c r="AJ1366" s="390">
        <f t="shared" si="283"/>
        <v>12.981</v>
      </c>
      <c r="AK1366" s="390">
        <f t="shared" si="284"/>
        <v>13.264999999999999</v>
      </c>
      <c r="AL1366" s="390">
        <f t="shared" si="285"/>
        <v>13.375</v>
      </c>
      <c r="AM1366" s="390">
        <f t="shared" si="286"/>
        <v>13.256</v>
      </c>
      <c r="AN1366" s="390">
        <f t="shared" si="287"/>
        <v>12.85</v>
      </c>
      <c r="AO1366" s="390">
        <f t="shared" si="288"/>
        <v>13.753</v>
      </c>
    </row>
    <row r="1367" spans="1:41" ht="15" customHeight="1" x14ac:dyDescent="0.25">
      <c r="A1367" s="127" t="s">
        <v>676</v>
      </c>
      <c r="B1367" s="125" t="s">
        <v>2077</v>
      </c>
      <c r="C1367" s="125" t="s">
        <v>4002</v>
      </c>
      <c r="D1367" s="125" t="s">
        <v>1981</v>
      </c>
      <c r="E1367" s="125" t="s">
        <v>2455</v>
      </c>
      <c r="F1367" s="126">
        <v>18.75</v>
      </c>
      <c r="G1367" s="126">
        <v>18.95</v>
      </c>
      <c r="H1367" s="126">
        <v>15</v>
      </c>
      <c r="I1367" s="126"/>
      <c r="J1367" s="317"/>
      <c r="K1367" s="323">
        <f>ROUND(SUMIF('VGT-Bewegungsdaten'!B:B,A1367,'VGT-Bewegungsdaten'!C:C),3)</f>
        <v>0</v>
      </c>
      <c r="L1367" s="324">
        <f>ROUND(SUMIF('VGT-Bewegungsdaten'!B:B,$A1367,'VGT-Bewegungsdaten'!D:D),2)</f>
        <v>0</v>
      </c>
      <c r="N1367" s="376" t="s">
        <v>4930</v>
      </c>
      <c r="O1367" s="376" t="s">
        <v>4940</v>
      </c>
      <c r="P1367" s="326">
        <f>ROUND(SUMIF('AV-Bewegungsdaten'!B:B,A1367,'AV-Bewegungsdaten'!C:C),3)</f>
        <v>0</v>
      </c>
      <c r="Q1367" s="324">
        <f>ROUND(SUMIF('AV-Bewegungsdaten'!B:B,$A1367,'AV-Bewegungsdaten'!D:D),2)</f>
        <v>0</v>
      </c>
      <c r="T1367" s="327"/>
      <c r="U1367" s="326">
        <f>ROUND(SUMIF('DV-Bewegungsdaten'!B:B,Kategorien!A1367,'DV-Bewegungsdaten'!D:D),3)</f>
        <v>0</v>
      </c>
      <c r="V1367" s="324">
        <f>ROUND(SUMIF('DV-Bewegungsdaten'!B:B,Kategorien!A1367,'DV-Bewegungsdaten'!E:E),3)</f>
        <v>0</v>
      </c>
      <c r="AD1367" s="390">
        <f t="shared" si="277"/>
        <v>14.010999999999999</v>
      </c>
      <c r="AE1367" s="390">
        <f t="shared" si="278"/>
        <v>14.667999999999999</v>
      </c>
      <c r="AF1367" s="390">
        <f t="shared" si="279"/>
        <v>15.886999999999999</v>
      </c>
      <c r="AG1367" s="390">
        <f t="shared" si="280"/>
        <v>15.254</v>
      </c>
      <c r="AH1367" s="390">
        <f t="shared" si="281"/>
        <v>15.166</v>
      </c>
      <c r="AI1367" s="390">
        <f t="shared" si="282"/>
        <v>15.698</v>
      </c>
      <c r="AJ1367" s="390">
        <f t="shared" si="283"/>
        <v>14.981</v>
      </c>
      <c r="AK1367" s="390">
        <f t="shared" si="284"/>
        <v>15.264999999999999</v>
      </c>
      <c r="AL1367" s="390">
        <f t="shared" si="285"/>
        <v>15.375</v>
      </c>
      <c r="AM1367" s="390">
        <f t="shared" si="286"/>
        <v>15.256</v>
      </c>
      <c r="AN1367" s="390">
        <f t="shared" si="287"/>
        <v>14.85</v>
      </c>
      <c r="AO1367" s="390">
        <f t="shared" si="288"/>
        <v>15.753</v>
      </c>
    </row>
    <row r="1368" spans="1:41" ht="15" customHeight="1" x14ac:dyDescent="0.25">
      <c r="A1368" s="127" t="s">
        <v>677</v>
      </c>
      <c r="B1368" s="125" t="s">
        <v>2077</v>
      </c>
      <c r="C1368" s="125" t="s">
        <v>4002</v>
      </c>
      <c r="D1368" s="125" t="s">
        <v>1983</v>
      </c>
      <c r="E1368" s="125" t="s">
        <v>1538</v>
      </c>
      <c r="F1368" s="126">
        <v>19.75</v>
      </c>
      <c r="G1368" s="126">
        <v>19.95</v>
      </c>
      <c r="H1368" s="126">
        <v>15.8</v>
      </c>
      <c r="I1368" s="126"/>
      <c r="J1368" s="317"/>
      <c r="K1368" s="323">
        <f>ROUND(SUMIF('VGT-Bewegungsdaten'!B:B,A1368,'VGT-Bewegungsdaten'!C:C),3)</f>
        <v>0</v>
      </c>
      <c r="L1368" s="324">
        <f>ROUND(SUMIF('VGT-Bewegungsdaten'!B:B,$A1368,'VGT-Bewegungsdaten'!D:D),2)</f>
        <v>0</v>
      </c>
      <c r="N1368" s="376" t="s">
        <v>4930</v>
      </c>
      <c r="O1368" s="376" t="s">
        <v>4940</v>
      </c>
      <c r="P1368" s="326">
        <f>ROUND(SUMIF('AV-Bewegungsdaten'!B:B,A1368,'AV-Bewegungsdaten'!C:C),3)</f>
        <v>0</v>
      </c>
      <c r="Q1368" s="324">
        <f>ROUND(SUMIF('AV-Bewegungsdaten'!B:B,$A1368,'AV-Bewegungsdaten'!D:D),2)</f>
        <v>0</v>
      </c>
      <c r="T1368" s="327"/>
      <c r="U1368" s="326">
        <f>ROUND(SUMIF('DV-Bewegungsdaten'!B:B,Kategorien!A1368,'DV-Bewegungsdaten'!D:D),3)</f>
        <v>0</v>
      </c>
      <c r="V1368" s="324">
        <f>ROUND(SUMIF('DV-Bewegungsdaten'!B:B,Kategorien!A1368,'DV-Bewegungsdaten'!E:E),3)</f>
        <v>0</v>
      </c>
      <c r="AD1368" s="390">
        <f t="shared" si="277"/>
        <v>15.010999999999999</v>
      </c>
      <c r="AE1368" s="390">
        <f t="shared" si="278"/>
        <v>15.667999999999999</v>
      </c>
      <c r="AF1368" s="390">
        <f t="shared" si="279"/>
        <v>16.887</v>
      </c>
      <c r="AG1368" s="390">
        <f t="shared" si="280"/>
        <v>16.253999999999998</v>
      </c>
      <c r="AH1368" s="390">
        <f t="shared" si="281"/>
        <v>16.166</v>
      </c>
      <c r="AI1368" s="390">
        <f t="shared" si="282"/>
        <v>16.698</v>
      </c>
      <c r="AJ1368" s="390">
        <f t="shared" si="283"/>
        <v>15.981</v>
      </c>
      <c r="AK1368" s="390">
        <f t="shared" si="284"/>
        <v>16.265000000000001</v>
      </c>
      <c r="AL1368" s="390">
        <f t="shared" si="285"/>
        <v>16.375</v>
      </c>
      <c r="AM1368" s="390">
        <f t="shared" si="286"/>
        <v>16.256</v>
      </c>
      <c r="AN1368" s="390">
        <f t="shared" si="287"/>
        <v>15.85</v>
      </c>
      <c r="AO1368" s="390">
        <f t="shared" si="288"/>
        <v>16.753</v>
      </c>
    </row>
    <row r="1369" spans="1:41" ht="15" customHeight="1" x14ac:dyDescent="0.25">
      <c r="A1369" s="127" t="s">
        <v>678</v>
      </c>
      <c r="B1369" s="125" t="s">
        <v>2077</v>
      </c>
      <c r="C1369" s="125" t="s">
        <v>4002</v>
      </c>
      <c r="D1369" s="125" t="s">
        <v>1985</v>
      </c>
      <c r="E1369" s="125" t="s">
        <v>1541</v>
      </c>
      <c r="F1369" s="126">
        <v>19.75</v>
      </c>
      <c r="G1369" s="126">
        <v>19.95</v>
      </c>
      <c r="H1369" s="126">
        <v>15.8</v>
      </c>
      <c r="I1369" s="126"/>
      <c r="J1369" s="317"/>
      <c r="K1369" s="323">
        <f>ROUND(SUMIF('VGT-Bewegungsdaten'!B:B,A1369,'VGT-Bewegungsdaten'!C:C),3)</f>
        <v>0</v>
      </c>
      <c r="L1369" s="324">
        <f>ROUND(SUMIF('VGT-Bewegungsdaten'!B:B,$A1369,'VGT-Bewegungsdaten'!D:D),2)</f>
        <v>0</v>
      </c>
      <c r="N1369" s="376" t="s">
        <v>4930</v>
      </c>
      <c r="O1369" s="376" t="s">
        <v>4940</v>
      </c>
      <c r="P1369" s="326">
        <f>ROUND(SUMIF('AV-Bewegungsdaten'!B:B,A1369,'AV-Bewegungsdaten'!C:C),3)</f>
        <v>0</v>
      </c>
      <c r="Q1369" s="324">
        <f>ROUND(SUMIF('AV-Bewegungsdaten'!B:B,$A1369,'AV-Bewegungsdaten'!D:D),2)</f>
        <v>0</v>
      </c>
      <c r="T1369" s="327"/>
      <c r="U1369" s="326">
        <f>ROUND(SUMIF('DV-Bewegungsdaten'!B:B,Kategorien!A1369,'DV-Bewegungsdaten'!D:D),3)</f>
        <v>0</v>
      </c>
      <c r="V1369" s="324">
        <f>ROUND(SUMIF('DV-Bewegungsdaten'!B:B,Kategorien!A1369,'DV-Bewegungsdaten'!E:E),3)</f>
        <v>0</v>
      </c>
      <c r="AD1369" s="390">
        <f t="shared" si="277"/>
        <v>15.010999999999999</v>
      </c>
      <c r="AE1369" s="390">
        <f t="shared" si="278"/>
        <v>15.667999999999999</v>
      </c>
      <c r="AF1369" s="390">
        <f t="shared" si="279"/>
        <v>16.887</v>
      </c>
      <c r="AG1369" s="390">
        <f t="shared" si="280"/>
        <v>16.253999999999998</v>
      </c>
      <c r="AH1369" s="390">
        <f t="shared" si="281"/>
        <v>16.166</v>
      </c>
      <c r="AI1369" s="390">
        <f t="shared" si="282"/>
        <v>16.698</v>
      </c>
      <c r="AJ1369" s="390">
        <f t="shared" si="283"/>
        <v>15.981</v>
      </c>
      <c r="AK1369" s="390">
        <f t="shared" si="284"/>
        <v>16.265000000000001</v>
      </c>
      <c r="AL1369" s="390">
        <f t="shared" si="285"/>
        <v>16.375</v>
      </c>
      <c r="AM1369" s="390">
        <f t="shared" si="286"/>
        <v>16.256</v>
      </c>
      <c r="AN1369" s="390">
        <f t="shared" si="287"/>
        <v>15.85</v>
      </c>
      <c r="AO1369" s="390">
        <f t="shared" si="288"/>
        <v>16.753</v>
      </c>
    </row>
    <row r="1370" spans="1:41" ht="15" customHeight="1" x14ac:dyDescent="0.25">
      <c r="A1370" s="127" t="s">
        <v>2783</v>
      </c>
      <c r="B1370" s="125" t="s">
        <v>2077</v>
      </c>
      <c r="C1370" s="125" t="s">
        <v>4002</v>
      </c>
      <c r="D1370" s="125" t="s">
        <v>2708</v>
      </c>
      <c r="E1370" s="125" t="s">
        <v>2545</v>
      </c>
      <c r="F1370" s="126">
        <v>19.72</v>
      </c>
      <c r="G1370" s="126">
        <v>19.919999999999998</v>
      </c>
      <c r="H1370" s="126">
        <v>15.78</v>
      </c>
      <c r="I1370" s="126"/>
      <c r="J1370" s="317"/>
      <c r="K1370" s="323">
        <f>ROUND(SUMIF('VGT-Bewegungsdaten'!B:B,A1370,'VGT-Bewegungsdaten'!C:C),3)</f>
        <v>0</v>
      </c>
      <c r="L1370" s="324">
        <f>ROUND(SUMIF('VGT-Bewegungsdaten'!B:B,$A1370,'VGT-Bewegungsdaten'!D:D),2)</f>
        <v>0</v>
      </c>
      <c r="N1370" s="376" t="s">
        <v>4930</v>
      </c>
      <c r="O1370" s="376" t="s">
        <v>4940</v>
      </c>
      <c r="P1370" s="326">
        <f>ROUND(SUMIF('AV-Bewegungsdaten'!B:B,A1370,'AV-Bewegungsdaten'!C:C),3)</f>
        <v>0</v>
      </c>
      <c r="Q1370" s="324">
        <f>ROUND(SUMIF('AV-Bewegungsdaten'!B:B,$A1370,'AV-Bewegungsdaten'!D:D),2)</f>
        <v>0</v>
      </c>
      <c r="T1370" s="327"/>
      <c r="U1370" s="326">
        <f>ROUND(SUMIF('DV-Bewegungsdaten'!B:B,Kategorien!A1370,'DV-Bewegungsdaten'!D:D),3)</f>
        <v>0</v>
      </c>
      <c r="V1370" s="324">
        <f>ROUND(SUMIF('DV-Bewegungsdaten'!B:B,Kategorien!A1370,'DV-Bewegungsdaten'!E:E),3)</f>
        <v>0</v>
      </c>
      <c r="AD1370" s="390">
        <f t="shared" si="277"/>
        <v>14.980999999999998</v>
      </c>
      <c r="AE1370" s="390">
        <f t="shared" si="278"/>
        <v>15.637999999999998</v>
      </c>
      <c r="AF1370" s="390">
        <f t="shared" si="279"/>
        <v>16.856999999999999</v>
      </c>
      <c r="AG1370" s="390">
        <f t="shared" si="280"/>
        <v>16.223999999999997</v>
      </c>
      <c r="AH1370" s="390">
        <f t="shared" si="281"/>
        <v>16.135999999999999</v>
      </c>
      <c r="AI1370" s="390">
        <f t="shared" si="282"/>
        <v>16.667999999999999</v>
      </c>
      <c r="AJ1370" s="390">
        <f t="shared" si="283"/>
        <v>15.950999999999999</v>
      </c>
      <c r="AK1370" s="390">
        <f t="shared" si="284"/>
        <v>16.234999999999999</v>
      </c>
      <c r="AL1370" s="390">
        <f t="shared" si="285"/>
        <v>16.344999999999999</v>
      </c>
      <c r="AM1370" s="390">
        <f t="shared" si="286"/>
        <v>16.225999999999999</v>
      </c>
      <c r="AN1370" s="390">
        <f t="shared" si="287"/>
        <v>15.819999999999999</v>
      </c>
      <c r="AO1370" s="390">
        <f t="shared" si="288"/>
        <v>16.722999999999999</v>
      </c>
    </row>
    <row r="1371" spans="1:41" ht="15" customHeight="1" x14ac:dyDescent="0.25">
      <c r="A1371" s="127" t="s">
        <v>3527</v>
      </c>
      <c r="B1371" s="125" t="s">
        <v>2077</v>
      </c>
      <c r="C1371" s="125" t="s">
        <v>4002</v>
      </c>
      <c r="D1371" s="125" t="s">
        <v>3452</v>
      </c>
      <c r="E1371" s="125" t="s">
        <v>3289</v>
      </c>
      <c r="F1371" s="126">
        <v>19.689999999999998</v>
      </c>
      <c r="G1371" s="126">
        <v>19.889999999999997</v>
      </c>
      <c r="H1371" s="126">
        <v>15.75</v>
      </c>
      <c r="I1371" s="126"/>
      <c r="J1371" s="317"/>
      <c r="K1371" s="323">
        <f>ROUND(SUMIF('VGT-Bewegungsdaten'!B:B,A1371,'VGT-Bewegungsdaten'!C:C),3)</f>
        <v>0</v>
      </c>
      <c r="L1371" s="324">
        <f>ROUND(SUMIF('VGT-Bewegungsdaten'!B:B,$A1371,'VGT-Bewegungsdaten'!D:D),2)</f>
        <v>0</v>
      </c>
      <c r="N1371" s="376" t="s">
        <v>4930</v>
      </c>
      <c r="O1371" s="376" t="s">
        <v>4940</v>
      </c>
      <c r="P1371" s="326">
        <f>ROUND(SUMIF('AV-Bewegungsdaten'!B:B,A1371,'AV-Bewegungsdaten'!C:C),3)</f>
        <v>0</v>
      </c>
      <c r="Q1371" s="324">
        <f>ROUND(SUMIF('AV-Bewegungsdaten'!B:B,$A1371,'AV-Bewegungsdaten'!D:D),2)</f>
        <v>0</v>
      </c>
      <c r="T1371" s="327"/>
      <c r="U1371" s="326">
        <f>ROUND(SUMIF('DV-Bewegungsdaten'!B:B,Kategorien!A1371,'DV-Bewegungsdaten'!D:D),3)</f>
        <v>0</v>
      </c>
      <c r="V1371" s="324">
        <f>ROUND(SUMIF('DV-Bewegungsdaten'!B:B,Kategorien!A1371,'DV-Bewegungsdaten'!E:E),3)</f>
        <v>0</v>
      </c>
      <c r="AD1371" s="390">
        <f t="shared" si="277"/>
        <v>14.950999999999997</v>
      </c>
      <c r="AE1371" s="390">
        <f t="shared" si="278"/>
        <v>15.607999999999997</v>
      </c>
      <c r="AF1371" s="390">
        <f t="shared" si="279"/>
        <v>16.826999999999998</v>
      </c>
      <c r="AG1371" s="390">
        <f t="shared" si="280"/>
        <v>16.193999999999996</v>
      </c>
      <c r="AH1371" s="390">
        <f t="shared" si="281"/>
        <v>16.105999999999998</v>
      </c>
      <c r="AI1371" s="390">
        <f t="shared" si="282"/>
        <v>16.637999999999998</v>
      </c>
      <c r="AJ1371" s="390">
        <f t="shared" si="283"/>
        <v>15.920999999999998</v>
      </c>
      <c r="AK1371" s="390">
        <f t="shared" si="284"/>
        <v>16.204999999999998</v>
      </c>
      <c r="AL1371" s="390">
        <f t="shared" si="285"/>
        <v>16.314999999999998</v>
      </c>
      <c r="AM1371" s="390">
        <f t="shared" si="286"/>
        <v>16.195999999999998</v>
      </c>
      <c r="AN1371" s="390">
        <f t="shared" si="287"/>
        <v>15.789999999999997</v>
      </c>
      <c r="AO1371" s="390">
        <f t="shared" si="288"/>
        <v>16.692999999999998</v>
      </c>
    </row>
    <row r="1372" spans="1:41" ht="15" customHeight="1" x14ac:dyDescent="0.25">
      <c r="A1372" s="127" t="s">
        <v>4291</v>
      </c>
      <c r="B1372" s="125" t="s">
        <v>2077</v>
      </c>
      <c r="C1372" s="125" t="s">
        <v>4002</v>
      </c>
      <c r="D1372" s="125" t="s">
        <v>4215</v>
      </c>
      <c r="E1372" s="125" t="s">
        <v>4051</v>
      </c>
      <c r="F1372" s="126">
        <v>19.66</v>
      </c>
      <c r="G1372" s="126">
        <v>19.86</v>
      </c>
      <c r="H1372" s="126">
        <v>15.73</v>
      </c>
      <c r="I1372" s="126"/>
      <c r="J1372" s="317"/>
      <c r="K1372" s="323">
        <f>ROUND(SUMIF('VGT-Bewegungsdaten'!B:B,A1372,'VGT-Bewegungsdaten'!C:C),3)</f>
        <v>0</v>
      </c>
      <c r="L1372" s="324">
        <f>ROUND(SUMIF('VGT-Bewegungsdaten'!B:B,$A1372,'VGT-Bewegungsdaten'!D:D),2)</f>
        <v>0</v>
      </c>
      <c r="N1372" s="376" t="s">
        <v>4930</v>
      </c>
      <c r="O1372" s="376" t="s">
        <v>4940</v>
      </c>
      <c r="P1372" s="326">
        <f>ROUND(SUMIF('AV-Bewegungsdaten'!B:B,A1372,'AV-Bewegungsdaten'!C:C),3)</f>
        <v>0</v>
      </c>
      <c r="Q1372" s="324">
        <f>ROUND(SUMIF('AV-Bewegungsdaten'!B:B,$A1372,'AV-Bewegungsdaten'!D:D),2)</f>
        <v>0</v>
      </c>
      <c r="T1372" s="327"/>
      <c r="U1372" s="326">
        <f>ROUND(SUMIF('DV-Bewegungsdaten'!B:B,Kategorien!A1372,'DV-Bewegungsdaten'!D:D),3)</f>
        <v>0</v>
      </c>
      <c r="V1372" s="324">
        <f>ROUND(SUMIF('DV-Bewegungsdaten'!B:B,Kategorien!A1372,'DV-Bewegungsdaten'!E:E),3)</f>
        <v>0</v>
      </c>
      <c r="AD1372" s="390">
        <f t="shared" si="277"/>
        <v>14.920999999999999</v>
      </c>
      <c r="AE1372" s="390">
        <f t="shared" si="278"/>
        <v>15.577999999999999</v>
      </c>
      <c r="AF1372" s="390">
        <f t="shared" si="279"/>
        <v>16.797000000000001</v>
      </c>
      <c r="AG1372" s="390">
        <f t="shared" si="280"/>
        <v>16.163999999999998</v>
      </c>
      <c r="AH1372" s="390">
        <f t="shared" si="281"/>
        <v>16.076000000000001</v>
      </c>
      <c r="AI1372" s="390">
        <f t="shared" si="282"/>
        <v>16.608000000000001</v>
      </c>
      <c r="AJ1372" s="390">
        <f t="shared" si="283"/>
        <v>15.891</v>
      </c>
      <c r="AK1372" s="390">
        <f t="shared" si="284"/>
        <v>16.175000000000001</v>
      </c>
      <c r="AL1372" s="390">
        <f t="shared" si="285"/>
        <v>16.285</v>
      </c>
      <c r="AM1372" s="390">
        <f t="shared" si="286"/>
        <v>16.166</v>
      </c>
      <c r="AN1372" s="390">
        <f t="shared" si="287"/>
        <v>15.76</v>
      </c>
      <c r="AO1372" s="390">
        <f t="shared" si="288"/>
        <v>16.663</v>
      </c>
    </row>
    <row r="1373" spans="1:41" ht="15" customHeight="1" x14ac:dyDescent="0.25">
      <c r="A1373" s="127" t="s">
        <v>679</v>
      </c>
      <c r="B1373" s="125" t="s">
        <v>2077</v>
      </c>
      <c r="C1373" s="125" t="s">
        <v>4002</v>
      </c>
      <c r="D1373" s="125" t="s">
        <v>229</v>
      </c>
      <c r="E1373" s="125" t="s">
        <v>2452</v>
      </c>
      <c r="F1373" s="126">
        <v>16.75</v>
      </c>
      <c r="G1373" s="126">
        <v>16.95</v>
      </c>
      <c r="H1373" s="126">
        <v>13.4</v>
      </c>
      <c r="I1373" s="126"/>
      <c r="J1373" s="317"/>
      <c r="K1373" s="323">
        <f>ROUND(SUMIF('VGT-Bewegungsdaten'!B:B,A1373,'VGT-Bewegungsdaten'!C:C),3)</f>
        <v>0</v>
      </c>
      <c r="L1373" s="324">
        <f>ROUND(SUMIF('VGT-Bewegungsdaten'!B:B,$A1373,'VGT-Bewegungsdaten'!D:D),2)</f>
        <v>0</v>
      </c>
      <c r="N1373" s="376" t="s">
        <v>4930</v>
      </c>
      <c r="O1373" s="376" t="s">
        <v>4940</v>
      </c>
      <c r="P1373" s="326">
        <f>ROUND(SUMIF('AV-Bewegungsdaten'!B:B,A1373,'AV-Bewegungsdaten'!C:C),3)</f>
        <v>0</v>
      </c>
      <c r="Q1373" s="324">
        <f>ROUND(SUMIF('AV-Bewegungsdaten'!B:B,$A1373,'AV-Bewegungsdaten'!D:D),2)</f>
        <v>0</v>
      </c>
      <c r="T1373" s="327"/>
      <c r="U1373" s="326">
        <f>ROUND(SUMIF('DV-Bewegungsdaten'!B:B,Kategorien!A1373,'DV-Bewegungsdaten'!D:D),3)</f>
        <v>0</v>
      </c>
      <c r="V1373" s="324">
        <f>ROUND(SUMIF('DV-Bewegungsdaten'!B:B,Kategorien!A1373,'DV-Bewegungsdaten'!E:E),3)</f>
        <v>0</v>
      </c>
      <c r="AD1373" s="390">
        <f t="shared" si="277"/>
        <v>12.010999999999999</v>
      </c>
      <c r="AE1373" s="390">
        <f t="shared" si="278"/>
        <v>12.667999999999999</v>
      </c>
      <c r="AF1373" s="390">
        <f t="shared" si="279"/>
        <v>13.886999999999999</v>
      </c>
      <c r="AG1373" s="390">
        <f t="shared" si="280"/>
        <v>13.254</v>
      </c>
      <c r="AH1373" s="390">
        <f t="shared" si="281"/>
        <v>13.166</v>
      </c>
      <c r="AI1373" s="390">
        <f t="shared" si="282"/>
        <v>13.698</v>
      </c>
      <c r="AJ1373" s="390">
        <f t="shared" si="283"/>
        <v>12.981</v>
      </c>
      <c r="AK1373" s="390">
        <f t="shared" si="284"/>
        <v>13.264999999999999</v>
      </c>
      <c r="AL1373" s="390">
        <f t="shared" si="285"/>
        <v>13.375</v>
      </c>
      <c r="AM1373" s="390">
        <f t="shared" si="286"/>
        <v>13.256</v>
      </c>
      <c r="AN1373" s="390">
        <f t="shared" si="287"/>
        <v>12.85</v>
      </c>
      <c r="AO1373" s="390">
        <f t="shared" si="288"/>
        <v>13.753</v>
      </c>
    </row>
    <row r="1374" spans="1:41" ht="15" customHeight="1" x14ac:dyDescent="0.25">
      <c r="A1374" s="127" t="s">
        <v>680</v>
      </c>
      <c r="B1374" s="125" t="s">
        <v>2077</v>
      </c>
      <c r="C1374" s="125" t="s">
        <v>4002</v>
      </c>
      <c r="D1374" s="125" t="s">
        <v>1988</v>
      </c>
      <c r="E1374" s="125" t="s">
        <v>2455</v>
      </c>
      <c r="F1374" s="126">
        <v>18.75</v>
      </c>
      <c r="G1374" s="126">
        <v>18.95</v>
      </c>
      <c r="H1374" s="126">
        <v>15</v>
      </c>
      <c r="I1374" s="126"/>
      <c r="J1374" s="317"/>
      <c r="K1374" s="323">
        <f>ROUND(SUMIF('VGT-Bewegungsdaten'!B:B,A1374,'VGT-Bewegungsdaten'!C:C),3)</f>
        <v>0</v>
      </c>
      <c r="L1374" s="324">
        <f>ROUND(SUMIF('VGT-Bewegungsdaten'!B:B,$A1374,'VGT-Bewegungsdaten'!D:D),2)</f>
        <v>0</v>
      </c>
      <c r="N1374" s="376" t="s">
        <v>4930</v>
      </c>
      <c r="O1374" s="376" t="s">
        <v>4940</v>
      </c>
      <c r="P1374" s="326">
        <f>ROUND(SUMIF('AV-Bewegungsdaten'!B:B,A1374,'AV-Bewegungsdaten'!C:C),3)</f>
        <v>0</v>
      </c>
      <c r="Q1374" s="324">
        <f>ROUND(SUMIF('AV-Bewegungsdaten'!B:B,$A1374,'AV-Bewegungsdaten'!D:D),2)</f>
        <v>0</v>
      </c>
      <c r="T1374" s="327"/>
      <c r="U1374" s="326">
        <f>ROUND(SUMIF('DV-Bewegungsdaten'!B:B,Kategorien!A1374,'DV-Bewegungsdaten'!D:D),3)</f>
        <v>0</v>
      </c>
      <c r="V1374" s="324">
        <f>ROUND(SUMIF('DV-Bewegungsdaten'!B:B,Kategorien!A1374,'DV-Bewegungsdaten'!E:E),3)</f>
        <v>0</v>
      </c>
      <c r="AD1374" s="390">
        <f t="shared" si="277"/>
        <v>14.010999999999999</v>
      </c>
      <c r="AE1374" s="390">
        <f t="shared" si="278"/>
        <v>14.667999999999999</v>
      </c>
      <c r="AF1374" s="390">
        <f t="shared" si="279"/>
        <v>15.886999999999999</v>
      </c>
      <c r="AG1374" s="390">
        <f t="shared" si="280"/>
        <v>15.254</v>
      </c>
      <c r="AH1374" s="390">
        <f t="shared" si="281"/>
        <v>15.166</v>
      </c>
      <c r="AI1374" s="390">
        <f t="shared" si="282"/>
        <v>15.698</v>
      </c>
      <c r="AJ1374" s="390">
        <f t="shared" si="283"/>
        <v>14.981</v>
      </c>
      <c r="AK1374" s="390">
        <f t="shared" si="284"/>
        <v>15.264999999999999</v>
      </c>
      <c r="AL1374" s="390">
        <f t="shared" si="285"/>
        <v>15.375</v>
      </c>
      <c r="AM1374" s="390">
        <f t="shared" si="286"/>
        <v>15.256</v>
      </c>
      <c r="AN1374" s="390">
        <f t="shared" si="287"/>
        <v>14.85</v>
      </c>
      <c r="AO1374" s="390">
        <f t="shared" si="288"/>
        <v>15.753</v>
      </c>
    </row>
    <row r="1375" spans="1:41" ht="15" customHeight="1" x14ac:dyDescent="0.25">
      <c r="A1375" s="127" t="s">
        <v>681</v>
      </c>
      <c r="B1375" s="125" t="s">
        <v>2077</v>
      </c>
      <c r="C1375" s="125" t="s">
        <v>4002</v>
      </c>
      <c r="D1375" s="125" t="s">
        <v>231</v>
      </c>
      <c r="E1375" s="125" t="s">
        <v>1538</v>
      </c>
      <c r="F1375" s="126">
        <v>19.75</v>
      </c>
      <c r="G1375" s="126">
        <v>19.95</v>
      </c>
      <c r="H1375" s="126">
        <v>15.8</v>
      </c>
      <c r="I1375" s="126"/>
      <c r="J1375" s="317"/>
      <c r="K1375" s="323">
        <f>ROUND(SUMIF('VGT-Bewegungsdaten'!B:B,A1375,'VGT-Bewegungsdaten'!C:C),3)</f>
        <v>0</v>
      </c>
      <c r="L1375" s="324">
        <f>ROUND(SUMIF('VGT-Bewegungsdaten'!B:B,$A1375,'VGT-Bewegungsdaten'!D:D),2)</f>
        <v>0</v>
      </c>
      <c r="N1375" s="376" t="s">
        <v>4930</v>
      </c>
      <c r="O1375" s="376" t="s">
        <v>4940</v>
      </c>
      <c r="P1375" s="326">
        <f>ROUND(SUMIF('AV-Bewegungsdaten'!B:B,A1375,'AV-Bewegungsdaten'!C:C),3)</f>
        <v>0</v>
      </c>
      <c r="Q1375" s="324">
        <f>ROUND(SUMIF('AV-Bewegungsdaten'!B:B,$A1375,'AV-Bewegungsdaten'!D:D),2)</f>
        <v>0</v>
      </c>
      <c r="T1375" s="327"/>
      <c r="U1375" s="326">
        <f>ROUND(SUMIF('DV-Bewegungsdaten'!B:B,Kategorien!A1375,'DV-Bewegungsdaten'!D:D),3)</f>
        <v>0</v>
      </c>
      <c r="V1375" s="324">
        <f>ROUND(SUMIF('DV-Bewegungsdaten'!B:B,Kategorien!A1375,'DV-Bewegungsdaten'!E:E),3)</f>
        <v>0</v>
      </c>
      <c r="AD1375" s="390">
        <f t="shared" si="277"/>
        <v>15.010999999999999</v>
      </c>
      <c r="AE1375" s="390">
        <f t="shared" si="278"/>
        <v>15.667999999999999</v>
      </c>
      <c r="AF1375" s="390">
        <f t="shared" si="279"/>
        <v>16.887</v>
      </c>
      <c r="AG1375" s="390">
        <f t="shared" si="280"/>
        <v>16.253999999999998</v>
      </c>
      <c r="AH1375" s="390">
        <f t="shared" si="281"/>
        <v>16.166</v>
      </c>
      <c r="AI1375" s="390">
        <f t="shared" si="282"/>
        <v>16.698</v>
      </c>
      <c r="AJ1375" s="390">
        <f t="shared" si="283"/>
        <v>15.981</v>
      </c>
      <c r="AK1375" s="390">
        <f t="shared" si="284"/>
        <v>16.265000000000001</v>
      </c>
      <c r="AL1375" s="390">
        <f t="shared" si="285"/>
        <v>16.375</v>
      </c>
      <c r="AM1375" s="390">
        <f t="shared" si="286"/>
        <v>16.256</v>
      </c>
      <c r="AN1375" s="390">
        <f t="shared" si="287"/>
        <v>15.85</v>
      </c>
      <c r="AO1375" s="390">
        <f t="shared" si="288"/>
        <v>16.753</v>
      </c>
    </row>
    <row r="1376" spans="1:41" ht="15" customHeight="1" x14ac:dyDescent="0.25">
      <c r="A1376" s="127" t="s">
        <v>682</v>
      </c>
      <c r="B1376" s="125" t="s">
        <v>2077</v>
      </c>
      <c r="C1376" s="125" t="s">
        <v>4002</v>
      </c>
      <c r="D1376" s="125" t="s">
        <v>233</v>
      </c>
      <c r="E1376" s="125" t="s">
        <v>1541</v>
      </c>
      <c r="F1376" s="126">
        <v>19.75</v>
      </c>
      <c r="G1376" s="126">
        <v>19.95</v>
      </c>
      <c r="H1376" s="126">
        <v>15.8</v>
      </c>
      <c r="I1376" s="126"/>
      <c r="J1376" s="317"/>
      <c r="K1376" s="323">
        <f>ROUND(SUMIF('VGT-Bewegungsdaten'!B:B,A1376,'VGT-Bewegungsdaten'!C:C),3)</f>
        <v>0</v>
      </c>
      <c r="L1376" s="324">
        <f>ROUND(SUMIF('VGT-Bewegungsdaten'!B:B,$A1376,'VGT-Bewegungsdaten'!D:D),2)</f>
        <v>0</v>
      </c>
      <c r="N1376" s="376" t="s">
        <v>4930</v>
      </c>
      <c r="O1376" s="376" t="s">
        <v>4940</v>
      </c>
      <c r="P1376" s="326">
        <f>ROUND(SUMIF('AV-Bewegungsdaten'!B:B,A1376,'AV-Bewegungsdaten'!C:C),3)</f>
        <v>0</v>
      </c>
      <c r="Q1376" s="324">
        <f>ROUND(SUMIF('AV-Bewegungsdaten'!B:B,$A1376,'AV-Bewegungsdaten'!D:D),2)</f>
        <v>0</v>
      </c>
      <c r="T1376" s="327"/>
      <c r="U1376" s="326">
        <f>ROUND(SUMIF('DV-Bewegungsdaten'!B:B,Kategorien!A1376,'DV-Bewegungsdaten'!D:D),3)</f>
        <v>0</v>
      </c>
      <c r="V1376" s="324">
        <f>ROUND(SUMIF('DV-Bewegungsdaten'!B:B,Kategorien!A1376,'DV-Bewegungsdaten'!E:E),3)</f>
        <v>0</v>
      </c>
      <c r="AD1376" s="390">
        <f t="shared" si="277"/>
        <v>15.010999999999999</v>
      </c>
      <c r="AE1376" s="390">
        <f t="shared" si="278"/>
        <v>15.667999999999999</v>
      </c>
      <c r="AF1376" s="390">
        <f t="shared" si="279"/>
        <v>16.887</v>
      </c>
      <c r="AG1376" s="390">
        <f t="shared" si="280"/>
        <v>16.253999999999998</v>
      </c>
      <c r="AH1376" s="390">
        <f t="shared" si="281"/>
        <v>16.166</v>
      </c>
      <c r="AI1376" s="390">
        <f t="shared" si="282"/>
        <v>16.698</v>
      </c>
      <c r="AJ1376" s="390">
        <f t="shared" si="283"/>
        <v>15.981</v>
      </c>
      <c r="AK1376" s="390">
        <f t="shared" si="284"/>
        <v>16.265000000000001</v>
      </c>
      <c r="AL1376" s="390">
        <f t="shared" si="285"/>
        <v>16.375</v>
      </c>
      <c r="AM1376" s="390">
        <f t="shared" si="286"/>
        <v>16.256</v>
      </c>
      <c r="AN1376" s="390">
        <f t="shared" si="287"/>
        <v>15.85</v>
      </c>
      <c r="AO1376" s="390">
        <f t="shared" si="288"/>
        <v>16.753</v>
      </c>
    </row>
    <row r="1377" spans="1:41" ht="15" customHeight="1" x14ac:dyDescent="0.25">
      <c r="A1377" s="127" t="s">
        <v>2784</v>
      </c>
      <c r="B1377" s="125" t="s">
        <v>2077</v>
      </c>
      <c r="C1377" s="125" t="s">
        <v>4002</v>
      </c>
      <c r="D1377" s="125" t="s">
        <v>2577</v>
      </c>
      <c r="E1377" s="125" t="s">
        <v>2545</v>
      </c>
      <c r="F1377" s="126">
        <v>19.72</v>
      </c>
      <c r="G1377" s="126">
        <v>19.919999999999998</v>
      </c>
      <c r="H1377" s="126">
        <v>15.78</v>
      </c>
      <c r="I1377" s="126"/>
      <c r="J1377" s="317"/>
      <c r="K1377" s="323">
        <f>ROUND(SUMIF('VGT-Bewegungsdaten'!B:B,A1377,'VGT-Bewegungsdaten'!C:C),3)</f>
        <v>0</v>
      </c>
      <c r="L1377" s="324">
        <f>ROUND(SUMIF('VGT-Bewegungsdaten'!B:B,$A1377,'VGT-Bewegungsdaten'!D:D),2)</f>
        <v>0</v>
      </c>
      <c r="N1377" s="376" t="s">
        <v>4930</v>
      </c>
      <c r="O1377" s="376" t="s">
        <v>4940</v>
      </c>
      <c r="P1377" s="326">
        <f>ROUND(SUMIF('AV-Bewegungsdaten'!B:B,A1377,'AV-Bewegungsdaten'!C:C),3)</f>
        <v>0</v>
      </c>
      <c r="Q1377" s="324">
        <f>ROUND(SUMIF('AV-Bewegungsdaten'!B:B,$A1377,'AV-Bewegungsdaten'!D:D),2)</f>
        <v>0</v>
      </c>
      <c r="T1377" s="327"/>
      <c r="U1377" s="326">
        <f>ROUND(SUMIF('DV-Bewegungsdaten'!B:B,Kategorien!A1377,'DV-Bewegungsdaten'!D:D),3)</f>
        <v>0</v>
      </c>
      <c r="V1377" s="324">
        <f>ROUND(SUMIF('DV-Bewegungsdaten'!B:B,Kategorien!A1377,'DV-Bewegungsdaten'!E:E),3)</f>
        <v>0</v>
      </c>
      <c r="AD1377" s="390">
        <f t="shared" si="277"/>
        <v>14.980999999999998</v>
      </c>
      <c r="AE1377" s="390">
        <f t="shared" si="278"/>
        <v>15.637999999999998</v>
      </c>
      <c r="AF1377" s="390">
        <f t="shared" si="279"/>
        <v>16.856999999999999</v>
      </c>
      <c r="AG1377" s="390">
        <f t="shared" si="280"/>
        <v>16.223999999999997</v>
      </c>
      <c r="AH1377" s="390">
        <f t="shared" si="281"/>
        <v>16.135999999999999</v>
      </c>
      <c r="AI1377" s="390">
        <f t="shared" si="282"/>
        <v>16.667999999999999</v>
      </c>
      <c r="AJ1377" s="390">
        <f t="shared" si="283"/>
        <v>15.950999999999999</v>
      </c>
      <c r="AK1377" s="390">
        <f t="shared" si="284"/>
        <v>16.234999999999999</v>
      </c>
      <c r="AL1377" s="390">
        <f t="shared" si="285"/>
        <v>16.344999999999999</v>
      </c>
      <c r="AM1377" s="390">
        <f t="shared" si="286"/>
        <v>16.225999999999999</v>
      </c>
      <c r="AN1377" s="390">
        <f t="shared" si="287"/>
        <v>15.819999999999999</v>
      </c>
      <c r="AO1377" s="390">
        <f t="shared" si="288"/>
        <v>16.722999999999999</v>
      </c>
    </row>
    <row r="1378" spans="1:41" ht="15" customHeight="1" x14ac:dyDescent="0.25">
      <c r="A1378" s="127" t="s">
        <v>3528</v>
      </c>
      <c r="B1378" s="125" t="s">
        <v>2077</v>
      </c>
      <c r="C1378" s="125" t="s">
        <v>4002</v>
      </c>
      <c r="D1378" s="125" t="s">
        <v>3321</v>
      </c>
      <c r="E1378" s="125" t="s">
        <v>3289</v>
      </c>
      <c r="F1378" s="126">
        <v>19.689999999999998</v>
      </c>
      <c r="G1378" s="126">
        <v>19.889999999999997</v>
      </c>
      <c r="H1378" s="126">
        <v>15.75</v>
      </c>
      <c r="I1378" s="126"/>
      <c r="J1378" s="317"/>
      <c r="K1378" s="323">
        <f>ROUND(SUMIF('VGT-Bewegungsdaten'!B:B,A1378,'VGT-Bewegungsdaten'!C:C),3)</f>
        <v>0</v>
      </c>
      <c r="L1378" s="324">
        <f>ROUND(SUMIF('VGT-Bewegungsdaten'!B:B,$A1378,'VGT-Bewegungsdaten'!D:D),2)</f>
        <v>0</v>
      </c>
      <c r="N1378" s="376" t="s">
        <v>4930</v>
      </c>
      <c r="O1378" s="376" t="s">
        <v>4940</v>
      </c>
      <c r="P1378" s="326">
        <f>ROUND(SUMIF('AV-Bewegungsdaten'!B:B,A1378,'AV-Bewegungsdaten'!C:C),3)</f>
        <v>0</v>
      </c>
      <c r="Q1378" s="324">
        <f>ROUND(SUMIF('AV-Bewegungsdaten'!B:B,$A1378,'AV-Bewegungsdaten'!D:D),2)</f>
        <v>0</v>
      </c>
      <c r="T1378" s="327"/>
      <c r="U1378" s="326">
        <f>ROUND(SUMIF('DV-Bewegungsdaten'!B:B,Kategorien!A1378,'DV-Bewegungsdaten'!D:D),3)</f>
        <v>0</v>
      </c>
      <c r="V1378" s="324">
        <f>ROUND(SUMIF('DV-Bewegungsdaten'!B:B,Kategorien!A1378,'DV-Bewegungsdaten'!E:E),3)</f>
        <v>0</v>
      </c>
      <c r="AD1378" s="390">
        <f t="shared" si="277"/>
        <v>14.950999999999997</v>
      </c>
      <c r="AE1378" s="390">
        <f t="shared" si="278"/>
        <v>15.607999999999997</v>
      </c>
      <c r="AF1378" s="390">
        <f t="shared" si="279"/>
        <v>16.826999999999998</v>
      </c>
      <c r="AG1378" s="390">
        <f t="shared" si="280"/>
        <v>16.193999999999996</v>
      </c>
      <c r="AH1378" s="390">
        <f t="shared" si="281"/>
        <v>16.105999999999998</v>
      </c>
      <c r="AI1378" s="390">
        <f t="shared" si="282"/>
        <v>16.637999999999998</v>
      </c>
      <c r="AJ1378" s="390">
        <f t="shared" si="283"/>
        <v>15.920999999999998</v>
      </c>
      <c r="AK1378" s="390">
        <f t="shared" si="284"/>
        <v>16.204999999999998</v>
      </c>
      <c r="AL1378" s="390">
        <f t="shared" si="285"/>
        <v>16.314999999999998</v>
      </c>
      <c r="AM1378" s="390">
        <f t="shared" si="286"/>
        <v>16.195999999999998</v>
      </c>
      <c r="AN1378" s="390">
        <f t="shared" si="287"/>
        <v>15.789999999999997</v>
      </c>
      <c r="AO1378" s="390">
        <f t="shared" si="288"/>
        <v>16.692999999999998</v>
      </c>
    </row>
    <row r="1379" spans="1:41" ht="15" customHeight="1" x14ac:dyDescent="0.25">
      <c r="A1379" s="127" t="s">
        <v>4292</v>
      </c>
      <c r="B1379" s="125" t="s">
        <v>2077</v>
      </c>
      <c r="C1379" s="125" t="s">
        <v>4002</v>
      </c>
      <c r="D1379" s="125" t="s">
        <v>4083</v>
      </c>
      <c r="E1379" s="125" t="s">
        <v>4051</v>
      </c>
      <c r="F1379" s="126">
        <v>19.66</v>
      </c>
      <c r="G1379" s="126">
        <v>19.86</v>
      </c>
      <c r="H1379" s="126">
        <v>15.73</v>
      </c>
      <c r="I1379" s="126"/>
      <c r="J1379" s="317"/>
      <c r="K1379" s="323">
        <f>ROUND(SUMIF('VGT-Bewegungsdaten'!B:B,A1379,'VGT-Bewegungsdaten'!C:C),3)</f>
        <v>0</v>
      </c>
      <c r="L1379" s="324">
        <f>ROUND(SUMIF('VGT-Bewegungsdaten'!B:B,$A1379,'VGT-Bewegungsdaten'!D:D),2)</f>
        <v>0</v>
      </c>
      <c r="N1379" s="376" t="s">
        <v>4930</v>
      </c>
      <c r="O1379" s="376" t="s">
        <v>4940</v>
      </c>
      <c r="P1379" s="326">
        <f>ROUND(SUMIF('AV-Bewegungsdaten'!B:B,A1379,'AV-Bewegungsdaten'!C:C),3)</f>
        <v>0</v>
      </c>
      <c r="Q1379" s="324">
        <f>ROUND(SUMIF('AV-Bewegungsdaten'!B:B,$A1379,'AV-Bewegungsdaten'!D:D),2)</f>
        <v>0</v>
      </c>
      <c r="T1379" s="327"/>
      <c r="U1379" s="326">
        <f>ROUND(SUMIF('DV-Bewegungsdaten'!B:B,Kategorien!A1379,'DV-Bewegungsdaten'!D:D),3)</f>
        <v>0</v>
      </c>
      <c r="V1379" s="324">
        <f>ROUND(SUMIF('DV-Bewegungsdaten'!B:B,Kategorien!A1379,'DV-Bewegungsdaten'!E:E),3)</f>
        <v>0</v>
      </c>
      <c r="AD1379" s="390">
        <f t="shared" si="277"/>
        <v>14.920999999999999</v>
      </c>
      <c r="AE1379" s="390">
        <f t="shared" si="278"/>
        <v>15.577999999999999</v>
      </c>
      <c r="AF1379" s="390">
        <f t="shared" si="279"/>
        <v>16.797000000000001</v>
      </c>
      <c r="AG1379" s="390">
        <f t="shared" si="280"/>
        <v>16.163999999999998</v>
      </c>
      <c r="AH1379" s="390">
        <f t="shared" si="281"/>
        <v>16.076000000000001</v>
      </c>
      <c r="AI1379" s="390">
        <f t="shared" si="282"/>
        <v>16.608000000000001</v>
      </c>
      <c r="AJ1379" s="390">
        <f t="shared" si="283"/>
        <v>15.891</v>
      </c>
      <c r="AK1379" s="390">
        <f t="shared" si="284"/>
        <v>16.175000000000001</v>
      </c>
      <c r="AL1379" s="390">
        <f t="shared" si="285"/>
        <v>16.285</v>
      </c>
      <c r="AM1379" s="390">
        <f t="shared" si="286"/>
        <v>16.166</v>
      </c>
      <c r="AN1379" s="390">
        <f t="shared" si="287"/>
        <v>15.76</v>
      </c>
      <c r="AO1379" s="390">
        <f t="shared" si="288"/>
        <v>16.663</v>
      </c>
    </row>
    <row r="1380" spans="1:41" ht="15" customHeight="1" x14ac:dyDescent="0.25">
      <c r="A1380" s="127" t="s">
        <v>683</v>
      </c>
      <c r="B1380" s="125" t="s">
        <v>2077</v>
      </c>
      <c r="C1380" s="125" t="s">
        <v>4002</v>
      </c>
      <c r="D1380" s="125" t="s">
        <v>235</v>
      </c>
      <c r="E1380" s="125" t="s">
        <v>2452</v>
      </c>
      <c r="F1380" s="126">
        <v>17.75</v>
      </c>
      <c r="G1380" s="126">
        <v>17.95</v>
      </c>
      <c r="H1380" s="126">
        <v>14.2</v>
      </c>
      <c r="I1380" s="126"/>
      <c r="J1380" s="317"/>
      <c r="K1380" s="323">
        <f>ROUND(SUMIF('VGT-Bewegungsdaten'!B:B,A1380,'VGT-Bewegungsdaten'!C:C),3)</f>
        <v>0</v>
      </c>
      <c r="L1380" s="324">
        <f>ROUND(SUMIF('VGT-Bewegungsdaten'!B:B,$A1380,'VGT-Bewegungsdaten'!D:D),2)</f>
        <v>0</v>
      </c>
      <c r="N1380" s="376" t="s">
        <v>4930</v>
      </c>
      <c r="O1380" s="376" t="s">
        <v>4940</v>
      </c>
      <c r="P1380" s="326">
        <f>ROUND(SUMIF('AV-Bewegungsdaten'!B:B,A1380,'AV-Bewegungsdaten'!C:C),3)</f>
        <v>0</v>
      </c>
      <c r="Q1380" s="324">
        <f>ROUND(SUMIF('AV-Bewegungsdaten'!B:B,$A1380,'AV-Bewegungsdaten'!D:D),2)</f>
        <v>0</v>
      </c>
      <c r="T1380" s="327"/>
      <c r="U1380" s="326">
        <f>ROUND(SUMIF('DV-Bewegungsdaten'!B:B,Kategorien!A1380,'DV-Bewegungsdaten'!D:D),3)</f>
        <v>0</v>
      </c>
      <c r="V1380" s="324">
        <f>ROUND(SUMIF('DV-Bewegungsdaten'!B:B,Kategorien!A1380,'DV-Bewegungsdaten'!E:E),3)</f>
        <v>0</v>
      </c>
      <c r="AD1380" s="390">
        <f t="shared" si="277"/>
        <v>13.010999999999999</v>
      </c>
      <c r="AE1380" s="390">
        <f t="shared" si="278"/>
        <v>13.667999999999999</v>
      </c>
      <c r="AF1380" s="390">
        <f t="shared" si="279"/>
        <v>14.886999999999999</v>
      </c>
      <c r="AG1380" s="390">
        <f t="shared" si="280"/>
        <v>14.254</v>
      </c>
      <c r="AH1380" s="390">
        <f t="shared" si="281"/>
        <v>14.166</v>
      </c>
      <c r="AI1380" s="390">
        <f t="shared" si="282"/>
        <v>14.698</v>
      </c>
      <c r="AJ1380" s="390">
        <f t="shared" si="283"/>
        <v>13.981</v>
      </c>
      <c r="AK1380" s="390">
        <f t="shared" si="284"/>
        <v>14.264999999999999</v>
      </c>
      <c r="AL1380" s="390">
        <f t="shared" si="285"/>
        <v>14.375</v>
      </c>
      <c r="AM1380" s="390">
        <f t="shared" si="286"/>
        <v>14.256</v>
      </c>
      <c r="AN1380" s="390">
        <f t="shared" si="287"/>
        <v>13.85</v>
      </c>
      <c r="AO1380" s="390">
        <f t="shared" si="288"/>
        <v>14.753</v>
      </c>
    </row>
    <row r="1381" spans="1:41" ht="15" customHeight="1" x14ac:dyDescent="0.25">
      <c r="A1381" s="127" t="s">
        <v>684</v>
      </c>
      <c r="B1381" s="125" t="s">
        <v>2077</v>
      </c>
      <c r="C1381" s="125" t="s">
        <v>4002</v>
      </c>
      <c r="D1381" s="125" t="s">
        <v>1993</v>
      </c>
      <c r="E1381" s="125" t="s">
        <v>2455</v>
      </c>
      <c r="F1381" s="126">
        <v>19.75</v>
      </c>
      <c r="G1381" s="126">
        <v>19.95</v>
      </c>
      <c r="H1381" s="126">
        <v>15.8</v>
      </c>
      <c r="I1381" s="126"/>
      <c r="J1381" s="317"/>
      <c r="K1381" s="323">
        <f>ROUND(SUMIF('VGT-Bewegungsdaten'!B:B,A1381,'VGT-Bewegungsdaten'!C:C),3)</f>
        <v>0</v>
      </c>
      <c r="L1381" s="324">
        <f>ROUND(SUMIF('VGT-Bewegungsdaten'!B:B,$A1381,'VGT-Bewegungsdaten'!D:D),2)</f>
        <v>0</v>
      </c>
      <c r="N1381" s="376" t="s">
        <v>4930</v>
      </c>
      <c r="O1381" s="376" t="s">
        <v>4940</v>
      </c>
      <c r="P1381" s="326">
        <f>ROUND(SUMIF('AV-Bewegungsdaten'!B:B,A1381,'AV-Bewegungsdaten'!C:C),3)</f>
        <v>0</v>
      </c>
      <c r="Q1381" s="324">
        <f>ROUND(SUMIF('AV-Bewegungsdaten'!B:B,$A1381,'AV-Bewegungsdaten'!D:D),2)</f>
        <v>0</v>
      </c>
      <c r="T1381" s="327"/>
      <c r="U1381" s="326">
        <f>ROUND(SUMIF('DV-Bewegungsdaten'!B:B,Kategorien!A1381,'DV-Bewegungsdaten'!D:D),3)</f>
        <v>0</v>
      </c>
      <c r="V1381" s="324">
        <f>ROUND(SUMIF('DV-Bewegungsdaten'!B:B,Kategorien!A1381,'DV-Bewegungsdaten'!E:E),3)</f>
        <v>0</v>
      </c>
      <c r="AD1381" s="390">
        <f t="shared" si="277"/>
        <v>15.010999999999999</v>
      </c>
      <c r="AE1381" s="390">
        <f t="shared" si="278"/>
        <v>15.667999999999999</v>
      </c>
      <c r="AF1381" s="390">
        <f t="shared" si="279"/>
        <v>16.887</v>
      </c>
      <c r="AG1381" s="390">
        <f t="shared" si="280"/>
        <v>16.253999999999998</v>
      </c>
      <c r="AH1381" s="390">
        <f t="shared" si="281"/>
        <v>16.166</v>
      </c>
      <c r="AI1381" s="390">
        <f t="shared" si="282"/>
        <v>16.698</v>
      </c>
      <c r="AJ1381" s="390">
        <f t="shared" si="283"/>
        <v>15.981</v>
      </c>
      <c r="AK1381" s="390">
        <f t="shared" si="284"/>
        <v>16.265000000000001</v>
      </c>
      <c r="AL1381" s="390">
        <f t="shared" si="285"/>
        <v>16.375</v>
      </c>
      <c r="AM1381" s="390">
        <f t="shared" si="286"/>
        <v>16.256</v>
      </c>
      <c r="AN1381" s="390">
        <f t="shared" si="287"/>
        <v>15.85</v>
      </c>
      <c r="AO1381" s="390">
        <f t="shared" si="288"/>
        <v>16.753</v>
      </c>
    </row>
    <row r="1382" spans="1:41" ht="15" customHeight="1" x14ac:dyDescent="0.25">
      <c r="A1382" s="127" t="s">
        <v>280</v>
      </c>
      <c r="B1382" s="125" t="s">
        <v>2077</v>
      </c>
      <c r="C1382" s="125" t="s">
        <v>4002</v>
      </c>
      <c r="D1382" s="125" t="s">
        <v>237</v>
      </c>
      <c r="E1382" s="125" t="s">
        <v>1538</v>
      </c>
      <c r="F1382" s="126">
        <v>20.75</v>
      </c>
      <c r="G1382" s="126">
        <v>20.95</v>
      </c>
      <c r="H1382" s="126">
        <v>16.600000000000001</v>
      </c>
      <c r="I1382" s="126"/>
      <c r="J1382" s="317"/>
      <c r="K1382" s="323">
        <f>ROUND(SUMIF('VGT-Bewegungsdaten'!B:B,A1382,'VGT-Bewegungsdaten'!C:C),3)</f>
        <v>0</v>
      </c>
      <c r="L1382" s="324">
        <f>ROUND(SUMIF('VGT-Bewegungsdaten'!B:B,$A1382,'VGT-Bewegungsdaten'!D:D),2)</f>
        <v>0</v>
      </c>
      <c r="N1382" s="376" t="s">
        <v>4930</v>
      </c>
      <c r="O1382" s="376" t="s">
        <v>4940</v>
      </c>
      <c r="P1382" s="326">
        <f>ROUND(SUMIF('AV-Bewegungsdaten'!B:B,A1382,'AV-Bewegungsdaten'!C:C),3)</f>
        <v>0</v>
      </c>
      <c r="Q1382" s="324">
        <f>ROUND(SUMIF('AV-Bewegungsdaten'!B:B,$A1382,'AV-Bewegungsdaten'!D:D),2)</f>
        <v>0</v>
      </c>
      <c r="T1382" s="327"/>
      <c r="U1382" s="326">
        <f>ROUND(SUMIF('DV-Bewegungsdaten'!B:B,Kategorien!A1382,'DV-Bewegungsdaten'!D:D),3)</f>
        <v>0</v>
      </c>
      <c r="V1382" s="324">
        <f>ROUND(SUMIF('DV-Bewegungsdaten'!B:B,Kategorien!A1382,'DV-Bewegungsdaten'!E:E),3)</f>
        <v>0</v>
      </c>
      <c r="AD1382" s="390">
        <f t="shared" si="277"/>
        <v>16.010999999999999</v>
      </c>
      <c r="AE1382" s="390">
        <f t="shared" si="278"/>
        <v>16.667999999999999</v>
      </c>
      <c r="AF1382" s="390">
        <f t="shared" si="279"/>
        <v>17.887</v>
      </c>
      <c r="AG1382" s="390">
        <f t="shared" si="280"/>
        <v>17.253999999999998</v>
      </c>
      <c r="AH1382" s="390">
        <f t="shared" si="281"/>
        <v>17.166</v>
      </c>
      <c r="AI1382" s="390">
        <f t="shared" si="282"/>
        <v>17.698</v>
      </c>
      <c r="AJ1382" s="390">
        <f t="shared" si="283"/>
        <v>16.980999999999998</v>
      </c>
      <c r="AK1382" s="390">
        <f t="shared" si="284"/>
        <v>17.265000000000001</v>
      </c>
      <c r="AL1382" s="390">
        <f t="shared" si="285"/>
        <v>17.375</v>
      </c>
      <c r="AM1382" s="390">
        <f t="shared" si="286"/>
        <v>17.256</v>
      </c>
      <c r="AN1382" s="390">
        <f t="shared" si="287"/>
        <v>16.850000000000001</v>
      </c>
      <c r="AO1382" s="390">
        <f t="shared" si="288"/>
        <v>17.753</v>
      </c>
    </row>
    <row r="1383" spans="1:41" ht="15" customHeight="1" x14ac:dyDescent="0.25">
      <c r="A1383" s="127" t="s">
        <v>281</v>
      </c>
      <c r="B1383" s="125" t="s">
        <v>2077</v>
      </c>
      <c r="C1383" s="125" t="s">
        <v>4002</v>
      </c>
      <c r="D1383" s="125" t="s">
        <v>239</v>
      </c>
      <c r="E1383" s="125" t="s">
        <v>1541</v>
      </c>
      <c r="F1383" s="126">
        <v>20.75</v>
      </c>
      <c r="G1383" s="126">
        <v>20.95</v>
      </c>
      <c r="H1383" s="126">
        <v>16.600000000000001</v>
      </c>
      <c r="I1383" s="126"/>
      <c r="J1383" s="317"/>
      <c r="K1383" s="323">
        <f>ROUND(SUMIF('VGT-Bewegungsdaten'!B:B,A1383,'VGT-Bewegungsdaten'!C:C),3)</f>
        <v>0</v>
      </c>
      <c r="L1383" s="324">
        <f>ROUND(SUMIF('VGT-Bewegungsdaten'!B:B,$A1383,'VGT-Bewegungsdaten'!D:D),2)</f>
        <v>0</v>
      </c>
      <c r="N1383" s="376" t="s">
        <v>4930</v>
      </c>
      <c r="O1383" s="376" t="s">
        <v>4940</v>
      </c>
      <c r="P1383" s="326">
        <f>ROUND(SUMIF('AV-Bewegungsdaten'!B:B,A1383,'AV-Bewegungsdaten'!C:C),3)</f>
        <v>0</v>
      </c>
      <c r="Q1383" s="324">
        <f>ROUND(SUMIF('AV-Bewegungsdaten'!B:B,$A1383,'AV-Bewegungsdaten'!D:D),2)</f>
        <v>0</v>
      </c>
      <c r="T1383" s="327"/>
      <c r="U1383" s="326">
        <f>ROUND(SUMIF('DV-Bewegungsdaten'!B:B,Kategorien!A1383,'DV-Bewegungsdaten'!D:D),3)</f>
        <v>0</v>
      </c>
      <c r="V1383" s="324">
        <f>ROUND(SUMIF('DV-Bewegungsdaten'!B:B,Kategorien!A1383,'DV-Bewegungsdaten'!E:E),3)</f>
        <v>0</v>
      </c>
      <c r="AD1383" s="390">
        <f t="shared" si="277"/>
        <v>16.010999999999999</v>
      </c>
      <c r="AE1383" s="390">
        <f t="shared" si="278"/>
        <v>16.667999999999999</v>
      </c>
      <c r="AF1383" s="390">
        <f t="shared" si="279"/>
        <v>17.887</v>
      </c>
      <c r="AG1383" s="390">
        <f t="shared" si="280"/>
        <v>17.253999999999998</v>
      </c>
      <c r="AH1383" s="390">
        <f t="shared" si="281"/>
        <v>17.166</v>
      </c>
      <c r="AI1383" s="390">
        <f t="shared" si="282"/>
        <v>17.698</v>
      </c>
      <c r="AJ1383" s="390">
        <f t="shared" si="283"/>
        <v>16.980999999999998</v>
      </c>
      <c r="AK1383" s="390">
        <f t="shared" si="284"/>
        <v>17.265000000000001</v>
      </c>
      <c r="AL1383" s="390">
        <f t="shared" si="285"/>
        <v>17.375</v>
      </c>
      <c r="AM1383" s="390">
        <f t="shared" si="286"/>
        <v>17.256</v>
      </c>
      <c r="AN1383" s="390">
        <f t="shared" si="287"/>
        <v>16.850000000000001</v>
      </c>
      <c r="AO1383" s="390">
        <f t="shared" si="288"/>
        <v>17.753</v>
      </c>
    </row>
    <row r="1384" spans="1:41" ht="15" customHeight="1" x14ac:dyDescent="0.25">
      <c r="A1384" s="127" t="s">
        <v>2785</v>
      </c>
      <c r="B1384" s="125" t="s">
        <v>2077</v>
      </c>
      <c r="C1384" s="125" t="s">
        <v>4002</v>
      </c>
      <c r="D1384" s="125" t="s">
        <v>2579</v>
      </c>
      <c r="E1384" s="125" t="s">
        <v>2545</v>
      </c>
      <c r="F1384" s="126">
        <v>20.72</v>
      </c>
      <c r="G1384" s="126">
        <v>20.919999999999998</v>
      </c>
      <c r="H1384" s="126">
        <v>16.579999999999998</v>
      </c>
      <c r="I1384" s="126"/>
      <c r="J1384" s="317"/>
      <c r="K1384" s="323">
        <f>ROUND(SUMIF('VGT-Bewegungsdaten'!B:B,A1384,'VGT-Bewegungsdaten'!C:C),3)</f>
        <v>0</v>
      </c>
      <c r="L1384" s="324">
        <f>ROUND(SUMIF('VGT-Bewegungsdaten'!B:B,$A1384,'VGT-Bewegungsdaten'!D:D),2)</f>
        <v>0</v>
      </c>
      <c r="N1384" s="376" t="s">
        <v>4930</v>
      </c>
      <c r="O1384" s="376" t="s">
        <v>4940</v>
      </c>
      <c r="P1384" s="326">
        <f>ROUND(SUMIF('AV-Bewegungsdaten'!B:B,A1384,'AV-Bewegungsdaten'!C:C),3)</f>
        <v>0</v>
      </c>
      <c r="Q1384" s="324">
        <f>ROUND(SUMIF('AV-Bewegungsdaten'!B:B,$A1384,'AV-Bewegungsdaten'!D:D),2)</f>
        <v>0</v>
      </c>
      <c r="T1384" s="327"/>
      <c r="U1384" s="326">
        <f>ROUND(SUMIF('DV-Bewegungsdaten'!B:B,Kategorien!A1384,'DV-Bewegungsdaten'!D:D),3)</f>
        <v>0</v>
      </c>
      <c r="V1384" s="324">
        <f>ROUND(SUMIF('DV-Bewegungsdaten'!B:B,Kategorien!A1384,'DV-Bewegungsdaten'!E:E),3)</f>
        <v>0</v>
      </c>
      <c r="AD1384" s="390">
        <f t="shared" si="277"/>
        <v>15.980999999999998</v>
      </c>
      <c r="AE1384" s="390">
        <f t="shared" si="278"/>
        <v>16.637999999999998</v>
      </c>
      <c r="AF1384" s="390">
        <f t="shared" si="279"/>
        <v>17.856999999999999</v>
      </c>
      <c r="AG1384" s="390">
        <f t="shared" si="280"/>
        <v>17.223999999999997</v>
      </c>
      <c r="AH1384" s="390">
        <f t="shared" si="281"/>
        <v>17.135999999999999</v>
      </c>
      <c r="AI1384" s="390">
        <f t="shared" si="282"/>
        <v>17.667999999999999</v>
      </c>
      <c r="AJ1384" s="390">
        <f t="shared" si="283"/>
        <v>16.950999999999997</v>
      </c>
      <c r="AK1384" s="390">
        <f t="shared" si="284"/>
        <v>17.234999999999999</v>
      </c>
      <c r="AL1384" s="390">
        <f t="shared" si="285"/>
        <v>17.344999999999999</v>
      </c>
      <c r="AM1384" s="390">
        <f t="shared" si="286"/>
        <v>17.225999999999999</v>
      </c>
      <c r="AN1384" s="390">
        <f t="shared" si="287"/>
        <v>16.82</v>
      </c>
      <c r="AO1384" s="390">
        <f t="shared" si="288"/>
        <v>17.722999999999999</v>
      </c>
    </row>
    <row r="1385" spans="1:41" ht="15" customHeight="1" x14ac:dyDescent="0.25">
      <c r="A1385" s="127" t="s">
        <v>3529</v>
      </c>
      <c r="B1385" s="125" t="s">
        <v>2077</v>
      </c>
      <c r="C1385" s="125" t="s">
        <v>4002</v>
      </c>
      <c r="D1385" s="125" t="s">
        <v>3323</v>
      </c>
      <c r="E1385" s="125" t="s">
        <v>3289</v>
      </c>
      <c r="F1385" s="126">
        <v>20.689999999999998</v>
      </c>
      <c r="G1385" s="126">
        <v>20.889999999999997</v>
      </c>
      <c r="H1385" s="126">
        <v>16.55</v>
      </c>
      <c r="I1385" s="126"/>
      <c r="J1385" s="317"/>
      <c r="K1385" s="323">
        <f>ROUND(SUMIF('VGT-Bewegungsdaten'!B:B,A1385,'VGT-Bewegungsdaten'!C:C),3)</f>
        <v>0</v>
      </c>
      <c r="L1385" s="324">
        <f>ROUND(SUMIF('VGT-Bewegungsdaten'!B:B,$A1385,'VGT-Bewegungsdaten'!D:D),2)</f>
        <v>0</v>
      </c>
      <c r="N1385" s="376" t="s">
        <v>4930</v>
      </c>
      <c r="O1385" s="376" t="s">
        <v>4940</v>
      </c>
      <c r="P1385" s="326">
        <f>ROUND(SUMIF('AV-Bewegungsdaten'!B:B,A1385,'AV-Bewegungsdaten'!C:C),3)</f>
        <v>0</v>
      </c>
      <c r="Q1385" s="324">
        <f>ROUND(SUMIF('AV-Bewegungsdaten'!B:B,$A1385,'AV-Bewegungsdaten'!D:D),2)</f>
        <v>0</v>
      </c>
      <c r="T1385" s="327"/>
      <c r="U1385" s="326">
        <f>ROUND(SUMIF('DV-Bewegungsdaten'!B:B,Kategorien!A1385,'DV-Bewegungsdaten'!D:D),3)</f>
        <v>0</v>
      </c>
      <c r="V1385" s="324">
        <f>ROUND(SUMIF('DV-Bewegungsdaten'!B:B,Kategorien!A1385,'DV-Bewegungsdaten'!E:E),3)</f>
        <v>0</v>
      </c>
      <c r="AD1385" s="390">
        <f t="shared" si="277"/>
        <v>15.950999999999997</v>
      </c>
      <c r="AE1385" s="390">
        <f t="shared" si="278"/>
        <v>16.607999999999997</v>
      </c>
      <c r="AF1385" s="390">
        <f t="shared" si="279"/>
        <v>17.826999999999998</v>
      </c>
      <c r="AG1385" s="390">
        <f t="shared" si="280"/>
        <v>17.193999999999996</v>
      </c>
      <c r="AH1385" s="390">
        <f t="shared" si="281"/>
        <v>17.105999999999998</v>
      </c>
      <c r="AI1385" s="390">
        <f t="shared" si="282"/>
        <v>17.637999999999998</v>
      </c>
      <c r="AJ1385" s="390">
        <f t="shared" si="283"/>
        <v>16.920999999999996</v>
      </c>
      <c r="AK1385" s="390">
        <f t="shared" si="284"/>
        <v>17.204999999999998</v>
      </c>
      <c r="AL1385" s="390">
        <f t="shared" si="285"/>
        <v>17.314999999999998</v>
      </c>
      <c r="AM1385" s="390">
        <f t="shared" si="286"/>
        <v>17.195999999999998</v>
      </c>
      <c r="AN1385" s="390">
        <f t="shared" si="287"/>
        <v>16.79</v>
      </c>
      <c r="AO1385" s="390">
        <f t="shared" si="288"/>
        <v>17.692999999999998</v>
      </c>
    </row>
    <row r="1386" spans="1:41" ht="15" customHeight="1" x14ac:dyDescent="0.25">
      <c r="A1386" s="127" t="s">
        <v>4293</v>
      </c>
      <c r="B1386" s="125" t="s">
        <v>2077</v>
      </c>
      <c r="C1386" s="125" t="s">
        <v>4002</v>
      </c>
      <c r="D1386" s="125" t="s">
        <v>4085</v>
      </c>
      <c r="E1386" s="125" t="s">
        <v>4051</v>
      </c>
      <c r="F1386" s="126">
        <v>20.66</v>
      </c>
      <c r="G1386" s="126">
        <v>20.86</v>
      </c>
      <c r="H1386" s="126">
        <v>16.53</v>
      </c>
      <c r="I1386" s="126"/>
      <c r="J1386" s="317"/>
      <c r="K1386" s="323">
        <f>ROUND(SUMIF('VGT-Bewegungsdaten'!B:B,A1386,'VGT-Bewegungsdaten'!C:C),3)</f>
        <v>0</v>
      </c>
      <c r="L1386" s="324">
        <f>ROUND(SUMIF('VGT-Bewegungsdaten'!B:B,$A1386,'VGT-Bewegungsdaten'!D:D),2)</f>
        <v>0</v>
      </c>
      <c r="N1386" s="376" t="s">
        <v>4930</v>
      </c>
      <c r="O1386" s="376" t="s">
        <v>4940</v>
      </c>
      <c r="P1386" s="326">
        <f>ROUND(SUMIF('AV-Bewegungsdaten'!B:B,A1386,'AV-Bewegungsdaten'!C:C),3)</f>
        <v>0</v>
      </c>
      <c r="Q1386" s="324">
        <f>ROUND(SUMIF('AV-Bewegungsdaten'!B:B,$A1386,'AV-Bewegungsdaten'!D:D),2)</f>
        <v>0</v>
      </c>
      <c r="T1386" s="327"/>
      <c r="U1386" s="326">
        <f>ROUND(SUMIF('DV-Bewegungsdaten'!B:B,Kategorien!A1386,'DV-Bewegungsdaten'!D:D),3)</f>
        <v>0</v>
      </c>
      <c r="V1386" s="324">
        <f>ROUND(SUMIF('DV-Bewegungsdaten'!B:B,Kategorien!A1386,'DV-Bewegungsdaten'!E:E),3)</f>
        <v>0</v>
      </c>
      <c r="AD1386" s="390">
        <f t="shared" si="277"/>
        <v>15.920999999999999</v>
      </c>
      <c r="AE1386" s="390">
        <f t="shared" si="278"/>
        <v>16.577999999999999</v>
      </c>
      <c r="AF1386" s="390">
        <f t="shared" si="279"/>
        <v>17.797000000000001</v>
      </c>
      <c r="AG1386" s="390">
        <f t="shared" si="280"/>
        <v>17.163999999999998</v>
      </c>
      <c r="AH1386" s="390">
        <f t="shared" si="281"/>
        <v>17.076000000000001</v>
      </c>
      <c r="AI1386" s="390">
        <f t="shared" si="282"/>
        <v>17.608000000000001</v>
      </c>
      <c r="AJ1386" s="390">
        <f t="shared" si="283"/>
        <v>16.890999999999998</v>
      </c>
      <c r="AK1386" s="390">
        <f t="shared" si="284"/>
        <v>17.175000000000001</v>
      </c>
      <c r="AL1386" s="390">
        <f t="shared" si="285"/>
        <v>17.285</v>
      </c>
      <c r="AM1386" s="390">
        <f t="shared" si="286"/>
        <v>17.166</v>
      </c>
      <c r="AN1386" s="390">
        <f t="shared" si="287"/>
        <v>16.759999999999998</v>
      </c>
      <c r="AO1386" s="390">
        <f t="shared" si="288"/>
        <v>17.663</v>
      </c>
    </row>
    <row r="1387" spans="1:41" ht="15" customHeight="1" x14ac:dyDescent="0.25">
      <c r="A1387" s="127" t="s">
        <v>282</v>
      </c>
      <c r="B1387" s="125" t="s">
        <v>2077</v>
      </c>
      <c r="C1387" s="125" t="s">
        <v>4002</v>
      </c>
      <c r="D1387" s="125" t="s">
        <v>241</v>
      </c>
      <c r="E1387" s="125" t="s">
        <v>2452</v>
      </c>
      <c r="F1387" s="126">
        <v>17.75</v>
      </c>
      <c r="G1387" s="126">
        <v>17.95</v>
      </c>
      <c r="H1387" s="126">
        <v>14.2</v>
      </c>
      <c r="I1387" s="126"/>
      <c r="J1387" s="317"/>
      <c r="K1387" s="323">
        <f>ROUND(SUMIF('VGT-Bewegungsdaten'!B:B,A1387,'VGT-Bewegungsdaten'!C:C),3)</f>
        <v>0</v>
      </c>
      <c r="L1387" s="324">
        <f>ROUND(SUMIF('VGT-Bewegungsdaten'!B:B,$A1387,'VGT-Bewegungsdaten'!D:D),2)</f>
        <v>0</v>
      </c>
      <c r="N1387" s="376" t="s">
        <v>4930</v>
      </c>
      <c r="O1387" s="376" t="s">
        <v>4940</v>
      </c>
      <c r="P1387" s="326">
        <f>ROUND(SUMIF('AV-Bewegungsdaten'!B:B,A1387,'AV-Bewegungsdaten'!C:C),3)</f>
        <v>0</v>
      </c>
      <c r="Q1387" s="324">
        <f>ROUND(SUMIF('AV-Bewegungsdaten'!B:B,$A1387,'AV-Bewegungsdaten'!D:D),2)</f>
        <v>0</v>
      </c>
      <c r="T1387" s="327"/>
      <c r="U1387" s="326">
        <f>ROUND(SUMIF('DV-Bewegungsdaten'!B:B,Kategorien!A1387,'DV-Bewegungsdaten'!D:D),3)</f>
        <v>0</v>
      </c>
      <c r="V1387" s="324">
        <f>ROUND(SUMIF('DV-Bewegungsdaten'!B:B,Kategorien!A1387,'DV-Bewegungsdaten'!E:E),3)</f>
        <v>0</v>
      </c>
      <c r="AD1387" s="390">
        <f t="shared" si="277"/>
        <v>13.010999999999999</v>
      </c>
      <c r="AE1387" s="390">
        <f t="shared" si="278"/>
        <v>13.667999999999999</v>
      </c>
      <c r="AF1387" s="390">
        <f t="shared" si="279"/>
        <v>14.886999999999999</v>
      </c>
      <c r="AG1387" s="390">
        <f t="shared" si="280"/>
        <v>14.254</v>
      </c>
      <c r="AH1387" s="390">
        <f t="shared" si="281"/>
        <v>14.166</v>
      </c>
      <c r="AI1387" s="390">
        <f t="shared" si="282"/>
        <v>14.698</v>
      </c>
      <c r="AJ1387" s="390">
        <f t="shared" si="283"/>
        <v>13.981</v>
      </c>
      <c r="AK1387" s="390">
        <f t="shared" si="284"/>
        <v>14.264999999999999</v>
      </c>
      <c r="AL1387" s="390">
        <f t="shared" si="285"/>
        <v>14.375</v>
      </c>
      <c r="AM1387" s="390">
        <f t="shared" si="286"/>
        <v>14.256</v>
      </c>
      <c r="AN1387" s="390">
        <f t="shared" si="287"/>
        <v>13.85</v>
      </c>
      <c r="AO1387" s="390">
        <f t="shared" si="288"/>
        <v>14.753</v>
      </c>
    </row>
    <row r="1388" spans="1:41" ht="15" customHeight="1" x14ac:dyDescent="0.25">
      <c r="A1388" s="127" t="s">
        <v>283</v>
      </c>
      <c r="B1388" s="125" t="s">
        <v>2077</v>
      </c>
      <c r="C1388" s="125" t="s">
        <v>4002</v>
      </c>
      <c r="D1388" s="125" t="s">
        <v>1998</v>
      </c>
      <c r="E1388" s="125" t="s">
        <v>2455</v>
      </c>
      <c r="F1388" s="126">
        <v>19.75</v>
      </c>
      <c r="G1388" s="126">
        <v>19.95</v>
      </c>
      <c r="H1388" s="126">
        <v>15.8</v>
      </c>
      <c r="I1388" s="126"/>
      <c r="J1388" s="317"/>
      <c r="K1388" s="323">
        <f>ROUND(SUMIF('VGT-Bewegungsdaten'!B:B,A1388,'VGT-Bewegungsdaten'!C:C),3)</f>
        <v>0</v>
      </c>
      <c r="L1388" s="324">
        <f>ROUND(SUMIF('VGT-Bewegungsdaten'!B:B,$A1388,'VGT-Bewegungsdaten'!D:D),2)</f>
        <v>0</v>
      </c>
      <c r="N1388" s="376" t="s">
        <v>4930</v>
      </c>
      <c r="O1388" s="376" t="s">
        <v>4940</v>
      </c>
      <c r="P1388" s="326">
        <f>ROUND(SUMIF('AV-Bewegungsdaten'!B:B,A1388,'AV-Bewegungsdaten'!C:C),3)</f>
        <v>0</v>
      </c>
      <c r="Q1388" s="324">
        <f>ROUND(SUMIF('AV-Bewegungsdaten'!B:B,$A1388,'AV-Bewegungsdaten'!D:D),2)</f>
        <v>0</v>
      </c>
      <c r="T1388" s="327"/>
      <c r="U1388" s="326">
        <f>ROUND(SUMIF('DV-Bewegungsdaten'!B:B,Kategorien!A1388,'DV-Bewegungsdaten'!D:D),3)</f>
        <v>0</v>
      </c>
      <c r="V1388" s="324">
        <f>ROUND(SUMIF('DV-Bewegungsdaten'!B:B,Kategorien!A1388,'DV-Bewegungsdaten'!E:E),3)</f>
        <v>0</v>
      </c>
      <c r="AD1388" s="390">
        <f t="shared" si="277"/>
        <v>15.010999999999999</v>
      </c>
      <c r="AE1388" s="390">
        <f t="shared" si="278"/>
        <v>15.667999999999999</v>
      </c>
      <c r="AF1388" s="390">
        <f t="shared" si="279"/>
        <v>16.887</v>
      </c>
      <c r="AG1388" s="390">
        <f t="shared" si="280"/>
        <v>16.253999999999998</v>
      </c>
      <c r="AH1388" s="390">
        <f t="shared" si="281"/>
        <v>16.166</v>
      </c>
      <c r="AI1388" s="390">
        <f t="shared" si="282"/>
        <v>16.698</v>
      </c>
      <c r="AJ1388" s="390">
        <f t="shared" si="283"/>
        <v>15.981</v>
      </c>
      <c r="AK1388" s="390">
        <f t="shared" si="284"/>
        <v>16.265000000000001</v>
      </c>
      <c r="AL1388" s="390">
        <f t="shared" si="285"/>
        <v>16.375</v>
      </c>
      <c r="AM1388" s="390">
        <f t="shared" si="286"/>
        <v>16.256</v>
      </c>
      <c r="AN1388" s="390">
        <f t="shared" si="287"/>
        <v>15.85</v>
      </c>
      <c r="AO1388" s="390">
        <f t="shared" si="288"/>
        <v>16.753</v>
      </c>
    </row>
    <row r="1389" spans="1:41" ht="15" customHeight="1" x14ac:dyDescent="0.25">
      <c r="A1389" s="127" t="s">
        <v>284</v>
      </c>
      <c r="B1389" s="125" t="s">
        <v>2077</v>
      </c>
      <c r="C1389" s="125" t="s">
        <v>4002</v>
      </c>
      <c r="D1389" s="125" t="s">
        <v>243</v>
      </c>
      <c r="E1389" s="125" t="s">
        <v>1538</v>
      </c>
      <c r="F1389" s="126">
        <v>20.75</v>
      </c>
      <c r="G1389" s="126">
        <v>20.95</v>
      </c>
      <c r="H1389" s="126">
        <v>16.600000000000001</v>
      </c>
      <c r="I1389" s="126"/>
      <c r="J1389" s="317"/>
      <c r="K1389" s="323">
        <f>ROUND(SUMIF('VGT-Bewegungsdaten'!B:B,A1389,'VGT-Bewegungsdaten'!C:C),3)</f>
        <v>0</v>
      </c>
      <c r="L1389" s="324">
        <f>ROUND(SUMIF('VGT-Bewegungsdaten'!B:B,$A1389,'VGT-Bewegungsdaten'!D:D),2)</f>
        <v>0</v>
      </c>
      <c r="N1389" s="376" t="s">
        <v>4930</v>
      </c>
      <c r="O1389" s="376" t="s">
        <v>4940</v>
      </c>
      <c r="P1389" s="326">
        <f>ROUND(SUMIF('AV-Bewegungsdaten'!B:B,A1389,'AV-Bewegungsdaten'!C:C),3)</f>
        <v>0</v>
      </c>
      <c r="Q1389" s="324">
        <f>ROUND(SUMIF('AV-Bewegungsdaten'!B:B,$A1389,'AV-Bewegungsdaten'!D:D),2)</f>
        <v>0</v>
      </c>
      <c r="T1389" s="327"/>
      <c r="U1389" s="326">
        <f>ROUND(SUMIF('DV-Bewegungsdaten'!B:B,Kategorien!A1389,'DV-Bewegungsdaten'!D:D),3)</f>
        <v>0</v>
      </c>
      <c r="V1389" s="324">
        <f>ROUND(SUMIF('DV-Bewegungsdaten'!B:B,Kategorien!A1389,'DV-Bewegungsdaten'!E:E),3)</f>
        <v>0</v>
      </c>
      <c r="AD1389" s="390">
        <f t="shared" si="277"/>
        <v>16.010999999999999</v>
      </c>
      <c r="AE1389" s="390">
        <f t="shared" si="278"/>
        <v>16.667999999999999</v>
      </c>
      <c r="AF1389" s="390">
        <f t="shared" si="279"/>
        <v>17.887</v>
      </c>
      <c r="AG1389" s="390">
        <f t="shared" si="280"/>
        <v>17.253999999999998</v>
      </c>
      <c r="AH1389" s="390">
        <f t="shared" si="281"/>
        <v>17.166</v>
      </c>
      <c r="AI1389" s="390">
        <f t="shared" si="282"/>
        <v>17.698</v>
      </c>
      <c r="AJ1389" s="390">
        <f t="shared" si="283"/>
        <v>16.980999999999998</v>
      </c>
      <c r="AK1389" s="390">
        <f t="shared" si="284"/>
        <v>17.265000000000001</v>
      </c>
      <c r="AL1389" s="390">
        <f t="shared" si="285"/>
        <v>17.375</v>
      </c>
      <c r="AM1389" s="390">
        <f t="shared" si="286"/>
        <v>17.256</v>
      </c>
      <c r="AN1389" s="390">
        <f t="shared" si="287"/>
        <v>16.850000000000001</v>
      </c>
      <c r="AO1389" s="390">
        <f t="shared" si="288"/>
        <v>17.753</v>
      </c>
    </row>
    <row r="1390" spans="1:41" ht="15" customHeight="1" x14ac:dyDescent="0.25">
      <c r="A1390" s="127" t="s">
        <v>285</v>
      </c>
      <c r="B1390" s="125" t="s">
        <v>2077</v>
      </c>
      <c r="C1390" s="125" t="s">
        <v>4002</v>
      </c>
      <c r="D1390" s="125" t="s">
        <v>2001</v>
      </c>
      <c r="E1390" s="125" t="s">
        <v>1541</v>
      </c>
      <c r="F1390" s="126">
        <v>20.75</v>
      </c>
      <c r="G1390" s="126">
        <v>20.95</v>
      </c>
      <c r="H1390" s="126">
        <v>16.600000000000001</v>
      </c>
      <c r="I1390" s="126"/>
      <c r="J1390" s="317"/>
      <c r="K1390" s="323">
        <f>ROUND(SUMIF('VGT-Bewegungsdaten'!B:B,A1390,'VGT-Bewegungsdaten'!C:C),3)</f>
        <v>0</v>
      </c>
      <c r="L1390" s="324">
        <f>ROUND(SUMIF('VGT-Bewegungsdaten'!B:B,$A1390,'VGT-Bewegungsdaten'!D:D),2)</f>
        <v>0</v>
      </c>
      <c r="N1390" s="376" t="s">
        <v>4930</v>
      </c>
      <c r="O1390" s="376" t="s">
        <v>4940</v>
      </c>
      <c r="P1390" s="326">
        <f>ROUND(SUMIF('AV-Bewegungsdaten'!B:B,A1390,'AV-Bewegungsdaten'!C:C),3)</f>
        <v>0</v>
      </c>
      <c r="Q1390" s="324">
        <f>ROUND(SUMIF('AV-Bewegungsdaten'!B:B,$A1390,'AV-Bewegungsdaten'!D:D),2)</f>
        <v>0</v>
      </c>
      <c r="T1390" s="327"/>
      <c r="U1390" s="326">
        <f>ROUND(SUMIF('DV-Bewegungsdaten'!B:B,Kategorien!A1390,'DV-Bewegungsdaten'!D:D),3)</f>
        <v>0</v>
      </c>
      <c r="V1390" s="324">
        <f>ROUND(SUMIF('DV-Bewegungsdaten'!B:B,Kategorien!A1390,'DV-Bewegungsdaten'!E:E),3)</f>
        <v>0</v>
      </c>
      <c r="AD1390" s="390">
        <f t="shared" si="277"/>
        <v>16.010999999999999</v>
      </c>
      <c r="AE1390" s="390">
        <f t="shared" si="278"/>
        <v>16.667999999999999</v>
      </c>
      <c r="AF1390" s="390">
        <f t="shared" si="279"/>
        <v>17.887</v>
      </c>
      <c r="AG1390" s="390">
        <f t="shared" si="280"/>
        <v>17.253999999999998</v>
      </c>
      <c r="AH1390" s="390">
        <f t="shared" si="281"/>
        <v>17.166</v>
      </c>
      <c r="AI1390" s="390">
        <f t="shared" si="282"/>
        <v>17.698</v>
      </c>
      <c r="AJ1390" s="390">
        <f t="shared" si="283"/>
        <v>16.980999999999998</v>
      </c>
      <c r="AK1390" s="390">
        <f t="shared" si="284"/>
        <v>17.265000000000001</v>
      </c>
      <c r="AL1390" s="390">
        <f t="shared" si="285"/>
        <v>17.375</v>
      </c>
      <c r="AM1390" s="390">
        <f t="shared" si="286"/>
        <v>17.256</v>
      </c>
      <c r="AN1390" s="390">
        <f t="shared" si="287"/>
        <v>16.850000000000001</v>
      </c>
      <c r="AO1390" s="390">
        <f t="shared" si="288"/>
        <v>17.753</v>
      </c>
    </row>
    <row r="1391" spans="1:41" ht="15" customHeight="1" x14ac:dyDescent="0.25">
      <c r="A1391" s="127" t="s">
        <v>2786</v>
      </c>
      <c r="B1391" s="125" t="s">
        <v>2077</v>
      </c>
      <c r="C1391" s="125" t="s">
        <v>4002</v>
      </c>
      <c r="D1391" s="125" t="s">
        <v>2712</v>
      </c>
      <c r="E1391" s="125" t="s">
        <v>2545</v>
      </c>
      <c r="F1391" s="126">
        <v>20.72</v>
      </c>
      <c r="G1391" s="126">
        <v>20.919999999999998</v>
      </c>
      <c r="H1391" s="126">
        <v>16.579999999999998</v>
      </c>
      <c r="I1391" s="126"/>
      <c r="J1391" s="317"/>
      <c r="K1391" s="323">
        <f>ROUND(SUMIF('VGT-Bewegungsdaten'!B:B,A1391,'VGT-Bewegungsdaten'!C:C),3)</f>
        <v>0</v>
      </c>
      <c r="L1391" s="324">
        <f>ROUND(SUMIF('VGT-Bewegungsdaten'!B:B,$A1391,'VGT-Bewegungsdaten'!D:D),2)</f>
        <v>0</v>
      </c>
      <c r="N1391" s="376" t="s">
        <v>4930</v>
      </c>
      <c r="O1391" s="376" t="s">
        <v>4940</v>
      </c>
      <c r="P1391" s="326">
        <f>ROUND(SUMIF('AV-Bewegungsdaten'!B:B,A1391,'AV-Bewegungsdaten'!C:C),3)</f>
        <v>0</v>
      </c>
      <c r="Q1391" s="324">
        <f>ROUND(SUMIF('AV-Bewegungsdaten'!B:B,$A1391,'AV-Bewegungsdaten'!D:D),2)</f>
        <v>0</v>
      </c>
      <c r="T1391" s="327"/>
      <c r="U1391" s="326">
        <f>ROUND(SUMIF('DV-Bewegungsdaten'!B:B,Kategorien!A1391,'DV-Bewegungsdaten'!D:D),3)</f>
        <v>0</v>
      </c>
      <c r="V1391" s="324">
        <f>ROUND(SUMIF('DV-Bewegungsdaten'!B:B,Kategorien!A1391,'DV-Bewegungsdaten'!E:E),3)</f>
        <v>0</v>
      </c>
      <c r="AD1391" s="390">
        <f t="shared" si="277"/>
        <v>15.980999999999998</v>
      </c>
      <c r="AE1391" s="390">
        <f t="shared" si="278"/>
        <v>16.637999999999998</v>
      </c>
      <c r="AF1391" s="390">
        <f t="shared" si="279"/>
        <v>17.856999999999999</v>
      </c>
      <c r="AG1391" s="390">
        <f t="shared" si="280"/>
        <v>17.223999999999997</v>
      </c>
      <c r="AH1391" s="390">
        <f t="shared" si="281"/>
        <v>17.135999999999999</v>
      </c>
      <c r="AI1391" s="390">
        <f t="shared" si="282"/>
        <v>17.667999999999999</v>
      </c>
      <c r="AJ1391" s="390">
        <f t="shared" si="283"/>
        <v>16.950999999999997</v>
      </c>
      <c r="AK1391" s="390">
        <f t="shared" si="284"/>
        <v>17.234999999999999</v>
      </c>
      <c r="AL1391" s="390">
        <f t="shared" si="285"/>
        <v>17.344999999999999</v>
      </c>
      <c r="AM1391" s="390">
        <f t="shared" si="286"/>
        <v>17.225999999999999</v>
      </c>
      <c r="AN1391" s="390">
        <f t="shared" si="287"/>
        <v>16.82</v>
      </c>
      <c r="AO1391" s="390">
        <f t="shared" si="288"/>
        <v>17.722999999999999</v>
      </c>
    </row>
    <row r="1392" spans="1:41" ht="15" customHeight="1" x14ac:dyDescent="0.25">
      <c r="A1392" s="127" t="s">
        <v>3530</v>
      </c>
      <c r="B1392" s="125" t="s">
        <v>2077</v>
      </c>
      <c r="C1392" s="125" t="s">
        <v>4002</v>
      </c>
      <c r="D1392" s="125" t="s">
        <v>3456</v>
      </c>
      <c r="E1392" s="125" t="s">
        <v>3289</v>
      </c>
      <c r="F1392" s="126">
        <v>20.689999999999998</v>
      </c>
      <c r="G1392" s="126">
        <v>20.889999999999997</v>
      </c>
      <c r="H1392" s="126">
        <v>16.55</v>
      </c>
      <c r="I1392" s="126"/>
      <c r="J1392" s="317"/>
      <c r="K1392" s="323">
        <f>ROUND(SUMIF('VGT-Bewegungsdaten'!B:B,A1392,'VGT-Bewegungsdaten'!C:C),3)</f>
        <v>0</v>
      </c>
      <c r="L1392" s="324">
        <f>ROUND(SUMIF('VGT-Bewegungsdaten'!B:B,$A1392,'VGT-Bewegungsdaten'!D:D),2)</f>
        <v>0</v>
      </c>
      <c r="N1392" s="376" t="s">
        <v>4930</v>
      </c>
      <c r="O1392" s="376" t="s">
        <v>4940</v>
      </c>
      <c r="P1392" s="326">
        <f>ROUND(SUMIF('AV-Bewegungsdaten'!B:B,A1392,'AV-Bewegungsdaten'!C:C),3)</f>
        <v>0</v>
      </c>
      <c r="Q1392" s="324">
        <f>ROUND(SUMIF('AV-Bewegungsdaten'!B:B,$A1392,'AV-Bewegungsdaten'!D:D),2)</f>
        <v>0</v>
      </c>
      <c r="T1392" s="327"/>
      <c r="U1392" s="326">
        <f>ROUND(SUMIF('DV-Bewegungsdaten'!B:B,Kategorien!A1392,'DV-Bewegungsdaten'!D:D),3)</f>
        <v>0</v>
      </c>
      <c r="V1392" s="324">
        <f>ROUND(SUMIF('DV-Bewegungsdaten'!B:B,Kategorien!A1392,'DV-Bewegungsdaten'!E:E),3)</f>
        <v>0</v>
      </c>
      <c r="AD1392" s="390">
        <f t="shared" si="277"/>
        <v>15.950999999999997</v>
      </c>
      <c r="AE1392" s="390">
        <f t="shared" si="278"/>
        <v>16.607999999999997</v>
      </c>
      <c r="AF1392" s="390">
        <f t="shared" si="279"/>
        <v>17.826999999999998</v>
      </c>
      <c r="AG1392" s="390">
        <f t="shared" si="280"/>
        <v>17.193999999999996</v>
      </c>
      <c r="AH1392" s="390">
        <f t="shared" si="281"/>
        <v>17.105999999999998</v>
      </c>
      <c r="AI1392" s="390">
        <f t="shared" si="282"/>
        <v>17.637999999999998</v>
      </c>
      <c r="AJ1392" s="390">
        <f t="shared" si="283"/>
        <v>16.920999999999996</v>
      </c>
      <c r="AK1392" s="390">
        <f t="shared" si="284"/>
        <v>17.204999999999998</v>
      </c>
      <c r="AL1392" s="390">
        <f t="shared" si="285"/>
        <v>17.314999999999998</v>
      </c>
      <c r="AM1392" s="390">
        <f t="shared" si="286"/>
        <v>17.195999999999998</v>
      </c>
      <c r="AN1392" s="390">
        <f t="shared" si="287"/>
        <v>16.79</v>
      </c>
      <c r="AO1392" s="390">
        <f t="shared" si="288"/>
        <v>17.692999999999998</v>
      </c>
    </row>
    <row r="1393" spans="1:41" ht="15" customHeight="1" x14ac:dyDescent="0.25">
      <c r="A1393" s="127" t="s">
        <v>4294</v>
      </c>
      <c r="B1393" s="125" t="s">
        <v>2077</v>
      </c>
      <c r="C1393" s="125" t="s">
        <v>4002</v>
      </c>
      <c r="D1393" s="125" t="s">
        <v>4219</v>
      </c>
      <c r="E1393" s="125" t="s">
        <v>4051</v>
      </c>
      <c r="F1393" s="126">
        <v>20.66</v>
      </c>
      <c r="G1393" s="126">
        <v>20.86</v>
      </c>
      <c r="H1393" s="126">
        <v>16.53</v>
      </c>
      <c r="I1393" s="126"/>
      <c r="J1393" s="317"/>
      <c r="K1393" s="323">
        <f>ROUND(SUMIF('VGT-Bewegungsdaten'!B:B,A1393,'VGT-Bewegungsdaten'!C:C),3)</f>
        <v>0</v>
      </c>
      <c r="L1393" s="324">
        <f>ROUND(SUMIF('VGT-Bewegungsdaten'!B:B,$A1393,'VGT-Bewegungsdaten'!D:D),2)</f>
        <v>0</v>
      </c>
      <c r="N1393" s="376" t="s">
        <v>4930</v>
      </c>
      <c r="O1393" s="376" t="s">
        <v>4940</v>
      </c>
      <c r="P1393" s="326">
        <f>ROUND(SUMIF('AV-Bewegungsdaten'!B:B,A1393,'AV-Bewegungsdaten'!C:C),3)</f>
        <v>0</v>
      </c>
      <c r="Q1393" s="324">
        <f>ROUND(SUMIF('AV-Bewegungsdaten'!B:B,$A1393,'AV-Bewegungsdaten'!D:D),2)</f>
        <v>0</v>
      </c>
      <c r="T1393" s="327"/>
      <c r="U1393" s="326">
        <f>ROUND(SUMIF('DV-Bewegungsdaten'!B:B,Kategorien!A1393,'DV-Bewegungsdaten'!D:D),3)</f>
        <v>0</v>
      </c>
      <c r="V1393" s="324">
        <f>ROUND(SUMIF('DV-Bewegungsdaten'!B:B,Kategorien!A1393,'DV-Bewegungsdaten'!E:E),3)</f>
        <v>0</v>
      </c>
      <c r="AD1393" s="390">
        <f t="shared" si="277"/>
        <v>15.920999999999999</v>
      </c>
      <c r="AE1393" s="390">
        <f t="shared" si="278"/>
        <v>16.577999999999999</v>
      </c>
      <c r="AF1393" s="390">
        <f t="shared" si="279"/>
        <v>17.797000000000001</v>
      </c>
      <c r="AG1393" s="390">
        <f t="shared" si="280"/>
        <v>17.163999999999998</v>
      </c>
      <c r="AH1393" s="390">
        <f t="shared" si="281"/>
        <v>17.076000000000001</v>
      </c>
      <c r="AI1393" s="390">
        <f t="shared" si="282"/>
        <v>17.608000000000001</v>
      </c>
      <c r="AJ1393" s="390">
        <f t="shared" si="283"/>
        <v>16.890999999999998</v>
      </c>
      <c r="AK1393" s="390">
        <f t="shared" si="284"/>
        <v>17.175000000000001</v>
      </c>
      <c r="AL1393" s="390">
        <f t="shared" si="285"/>
        <v>17.285</v>
      </c>
      <c r="AM1393" s="390">
        <f t="shared" si="286"/>
        <v>17.166</v>
      </c>
      <c r="AN1393" s="390">
        <f t="shared" si="287"/>
        <v>16.759999999999998</v>
      </c>
      <c r="AO1393" s="390">
        <f t="shared" si="288"/>
        <v>17.663</v>
      </c>
    </row>
    <row r="1394" spans="1:41" ht="15" customHeight="1" x14ac:dyDescent="0.25">
      <c r="A1394" s="127" t="s">
        <v>6943</v>
      </c>
      <c r="B1394" s="125" t="s">
        <v>2077</v>
      </c>
      <c r="C1394" s="125" t="s">
        <v>4002</v>
      </c>
      <c r="D1394" s="125" t="s">
        <v>6944</v>
      </c>
      <c r="E1394" s="125" t="s">
        <v>6484</v>
      </c>
      <c r="F1394" s="126">
        <v>20.52</v>
      </c>
      <c r="G1394" s="126">
        <v>20.72</v>
      </c>
      <c r="H1394" s="126">
        <v>16.420000000000002</v>
      </c>
      <c r="I1394" s="126"/>
      <c r="J1394" s="317"/>
      <c r="K1394" s="323">
        <f>ROUND(SUMIF('VGT-Bewegungsdaten'!B:B,A1394,'VGT-Bewegungsdaten'!C:C),3)</f>
        <v>0</v>
      </c>
      <c r="L1394" s="324">
        <f>ROUND(SUMIF('VGT-Bewegungsdaten'!B:B,$A1394,'VGT-Bewegungsdaten'!D:D),2)</f>
        <v>0</v>
      </c>
      <c r="N1394" s="376" t="s">
        <v>4930</v>
      </c>
      <c r="O1394" s="376" t="s">
        <v>4940</v>
      </c>
      <c r="P1394" s="326">
        <f>ROUND(SUMIF('AV-Bewegungsdaten'!B:B,A1394,'AV-Bewegungsdaten'!C:C),3)</f>
        <v>0</v>
      </c>
      <c r="Q1394" s="324">
        <f>ROUND(SUMIF('AV-Bewegungsdaten'!B:B,$A1394,'AV-Bewegungsdaten'!D:D),2)</f>
        <v>0</v>
      </c>
      <c r="T1394" s="327"/>
      <c r="U1394" s="326">
        <f>ROUND(SUMIF('DV-Bewegungsdaten'!B:B,Kategorien!A1394,'DV-Bewegungsdaten'!D:D),3)</f>
        <v>0</v>
      </c>
      <c r="V1394" s="324">
        <f>ROUND(SUMIF('DV-Bewegungsdaten'!B:B,Kategorien!A1394,'DV-Bewegungsdaten'!E:E),3)</f>
        <v>0</v>
      </c>
      <c r="AD1394" s="390">
        <f t="shared" ref="AD1394" si="289">MAX(0,$G1394-AR$9)</f>
        <v>15.780999999999999</v>
      </c>
      <c r="AE1394" s="390">
        <f t="shared" ref="AE1394" si="290">MAX(0,$G1394-AS$9)</f>
        <v>16.437999999999999</v>
      </c>
      <c r="AF1394" s="390">
        <f t="shared" ref="AF1394" si="291">MAX(0,$G1394-AT$9)</f>
        <v>17.657</v>
      </c>
      <c r="AG1394" s="390">
        <f t="shared" ref="AG1394" si="292">MAX(0,$G1394-AU$9)</f>
        <v>17.023999999999997</v>
      </c>
      <c r="AH1394" s="390">
        <f t="shared" ref="AH1394" si="293">MAX(0,$G1394-AV$9)</f>
        <v>16.936</v>
      </c>
      <c r="AI1394" s="390">
        <f t="shared" ref="AI1394" si="294">MAX(0,$G1394-AW$9)</f>
        <v>17.468</v>
      </c>
      <c r="AJ1394" s="390">
        <f t="shared" ref="AJ1394" si="295">MAX(0,$G1394-AX$9)</f>
        <v>16.750999999999998</v>
      </c>
      <c r="AK1394" s="390">
        <f t="shared" ref="AK1394" si="296">MAX(0,$G1394-AY$9)</f>
        <v>17.035</v>
      </c>
      <c r="AL1394" s="390">
        <f t="shared" ref="AL1394" si="297">MAX(0,$G1394-AZ$9)</f>
        <v>17.145</v>
      </c>
      <c r="AM1394" s="390">
        <f t="shared" ref="AM1394" si="298">MAX(0,$G1394-BA$9)</f>
        <v>17.026</v>
      </c>
      <c r="AN1394" s="390">
        <f t="shared" ref="AN1394" si="299">MAX(0,$G1394-BB$9)</f>
        <v>16.619999999999997</v>
      </c>
      <c r="AO1394" s="390">
        <f t="shared" ref="AO1394" si="300">MAX(0,$G1394-BC$9)</f>
        <v>17.523</v>
      </c>
    </row>
    <row r="1395" spans="1:41" ht="15" customHeight="1" x14ac:dyDescent="0.25">
      <c r="A1395" s="127" t="s">
        <v>286</v>
      </c>
      <c r="B1395" s="125" t="s">
        <v>2077</v>
      </c>
      <c r="C1395" s="125" t="s">
        <v>4002</v>
      </c>
      <c r="D1395" s="125" t="s">
        <v>247</v>
      </c>
      <c r="E1395" s="125" t="s">
        <v>2452</v>
      </c>
      <c r="F1395" s="126">
        <v>18.75</v>
      </c>
      <c r="G1395" s="126">
        <v>18.95</v>
      </c>
      <c r="H1395" s="126">
        <v>15</v>
      </c>
      <c r="I1395" s="126"/>
      <c r="J1395" s="317"/>
      <c r="K1395" s="323">
        <f>ROUND(SUMIF('VGT-Bewegungsdaten'!B:B,A1395,'VGT-Bewegungsdaten'!C:C),3)</f>
        <v>0</v>
      </c>
      <c r="L1395" s="324">
        <f>ROUND(SUMIF('VGT-Bewegungsdaten'!B:B,$A1395,'VGT-Bewegungsdaten'!D:D),2)</f>
        <v>0</v>
      </c>
      <c r="N1395" s="376" t="s">
        <v>4930</v>
      </c>
      <c r="O1395" s="376" t="s">
        <v>4940</v>
      </c>
      <c r="P1395" s="326">
        <f>ROUND(SUMIF('AV-Bewegungsdaten'!B:B,A1395,'AV-Bewegungsdaten'!C:C),3)</f>
        <v>0</v>
      </c>
      <c r="Q1395" s="324">
        <f>ROUND(SUMIF('AV-Bewegungsdaten'!B:B,$A1395,'AV-Bewegungsdaten'!D:D),2)</f>
        <v>0</v>
      </c>
      <c r="T1395" s="327"/>
      <c r="U1395" s="326">
        <f>ROUND(SUMIF('DV-Bewegungsdaten'!B:B,Kategorien!A1395,'DV-Bewegungsdaten'!D:D),3)</f>
        <v>0</v>
      </c>
      <c r="V1395" s="324">
        <f>ROUND(SUMIF('DV-Bewegungsdaten'!B:B,Kategorien!A1395,'DV-Bewegungsdaten'!E:E),3)</f>
        <v>0</v>
      </c>
      <c r="AD1395" s="390">
        <f t="shared" si="277"/>
        <v>14.010999999999999</v>
      </c>
      <c r="AE1395" s="390">
        <f t="shared" si="278"/>
        <v>14.667999999999999</v>
      </c>
      <c r="AF1395" s="390">
        <f t="shared" si="279"/>
        <v>15.886999999999999</v>
      </c>
      <c r="AG1395" s="390">
        <f t="shared" si="280"/>
        <v>15.254</v>
      </c>
      <c r="AH1395" s="390">
        <f t="shared" si="281"/>
        <v>15.166</v>
      </c>
      <c r="AI1395" s="390">
        <f t="shared" si="282"/>
        <v>15.698</v>
      </c>
      <c r="AJ1395" s="390">
        <f t="shared" si="283"/>
        <v>14.981</v>
      </c>
      <c r="AK1395" s="390">
        <f t="shared" si="284"/>
        <v>15.264999999999999</v>
      </c>
      <c r="AL1395" s="390">
        <f t="shared" si="285"/>
        <v>15.375</v>
      </c>
      <c r="AM1395" s="390">
        <f t="shared" si="286"/>
        <v>15.256</v>
      </c>
      <c r="AN1395" s="390">
        <f t="shared" si="287"/>
        <v>14.85</v>
      </c>
      <c r="AO1395" s="390">
        <f t="shared" si="288"/>
        <v>15.753</v>
      </c>
    </row>
    <row r="1396" spans="1:41" ht="15" customHeight="1" x14ac:dyDescent="0.25">
      <c r="A1396" s="127" t="s">
        <v>287</v>
      </c>
      <c r="B1396" s="125" t="s">
        <v>2077</v>
      </c>
      <c r="C1396" s="125" t="s">
        <v>4002</v>
      </c>
      <c r="D1396" s="125" t="s">
        <v>1785</v>
      </c>
      <c r="E1396" s="125" t="s">
        <v>2455</v>
      </c>
      <c r="F1396" s="126">
        <v>20.75</v>
      </c>
      <c r="G1396" s="126">
        <v>20.95</v>
      </c>
      <c r="H1396" s="126">
        <v>16.600000000000001</v>
      </c>
      <c r="I1396" s="126"/>
      <c r="J1396" s="317"/>
      <c r="K1396" s="323">
        <f>ROUND(SUMIF('VGT-Bewegungsdaten'!B:B,A1396,'VGT-Bewegungsdaten'!C:C),3)</f>
        <v>0</v>
      </c>
      <c r="L1396" s="324">
        <f>ROUND(SUMIF('VGT-Bewegungsdaten'!B:B,$A1396,'VGT-Bewegungsdaten'!D:D),2)</f>
        <v>0</v>
      </c>
      <c r="N1396" s="376" t="s">
        <v>4930</v>
      </c>
      <c r="O1396" s="376" t="s">
        <v>4940</v>
      </c>
      <c r="P1396" s="326">
        <f>ROUND(SUMIF('AV-Bewegungsdaten'!B:B,A1396,'AV-Bewegungsdaten'!C:C),3)</f>
        <v>0</v>
      </c>
      <c r="Q1396" s="324">
        <f>ROUND(SUMIF('AV-Bewegungsdaten'!B:B,$A1396,'AV-Bewegungsdaten'!D:D),2)</f>
        <v>0</v>
      </c>
      <c r="T1396" s="327"/>
      <c r="U1396" s="326">
        <f>ROUND(SUMIF('DV-Bewegungsdaten'!B:B,Kategorien!A1396,'DV-Bewegungsdaten'!D:D),3)</f>
        <v>0</v>
      </c>
      <c r="V1396" s="324">
        <f>ROUND(SUMIF('DV-Bewegungsdaten'!B:B,Kategorien!A1396,'DV-Bewegungsdaten'!E:E),3)</f>
        <v>0</v>
      </c>
      <c r="AD1396" s="390">
        <f t="shared" si="277"/>
        <v>16.010999999999999</v>
      </c>
      <c r="AE1396" s="390">
        <f t="shared" si="278"/>
        <v>16.667999999999999</v>
      </c>
      <c r="AF1396" s="390">
        <f t="shared" si="279"/>
        <v>17.887</v>
      </c>
      <c r="AG1396" s="390">
        <f t="shared" si="280"/>
        <v>17.253999999999998</v>
      </c>
      <c r="AH1396" s="390">
        <f t="shared" si="281"/>
        <v>17.166</v>
      </c>
      <c r="AI1396" s="390">
        <f t="shared" si="282"/>
        <v>17.698</v>
      </c>
      <c r="AJ1396" s="390">
        <f t="shared" si="283"/>
        <v>16.980999999999998</v>
      </c>
      <c r="AK1396" s="390">
        <f t="shared" si="284"/>
        <v>17.265000000000001</v>
      </c>
      <c r="AL1396" s="390">
        <f t="shared" si="285"/>
        <v>17.375</v>
      </c>
      <c r="AM1396" s="390">
        <f t="shared" si="286"/>
        <v>17.256</v>
      </c>
      <c r="AN1396" s="390">
        <f t="shared" si="287"/>
        <v>16.850000000000001</v>
      </c>
      <c r="AO1396" s="390">
        <f t="shared" si="288"/>
        <v>17.753</v>
      </c>
    </row>
    <row r="1397" spans="1:41" ht="15" customHeight="1" x14ac:dyDescent="0.25">
      <c r="A1397" s="127" t="s">
        <v>288</v>
      </c>
      <c r="B1397" s="125" t="s">
        <v>2077</v>
      </c>
      <c r="C1397" s="125" t="s">
        <v>4002</v>
      </c>
      <c r="D1397" s="125" t="s">
        <v>249</v>
      </c>
      <c r="E1397" s="125" t="s">
        <v>1538</v>
      </c>
      <c r="F1397" s="126">
        <v>21.75</v>
      </c>
      <c r="G1397" s="126">
        <v>21.95</v>
      </c>
      <c r="H1397" s="126">
        <v>17.399999999999999</v>
      </c>
      <c r="I1397" s="126"/>
      <c r="J1397" s="317"/>
      <c r="K1397" s="323">
        <f>ROUND(SUMIF('VGT-Bewegungsdaten'!B:B,A1397,'VGT-Bewegungsdaten'!C:C),3)</f>
        <v>0</v>
      </c>
      <c r="L1397" s="324">
        <f>ROUND(SUMIF('VGT-Bewegungsdaten'!B:B,$A1397,'VGT-Bewegungsdaten'!D:D),2)</f>
        <v>0</v>
      </c>
      <c r="N1397" s="376" t="s">
        <v>4930</v>
      </c>
      <c r="O1397" s="376" t="s">
        <v>4940</v>
      </c>
      <c r="P1397" s="326">
        <f>ROUND(SUMIF('AV-Bewegungsdaten'!B:B,A1397,'AV-Bewegungsdaten'!C:C),3)</f>
        <v>0</v>
      </c>
      <c r="Q1397" s="324">
        <f>ROUND(SUMIF('AV-Bewegungsdaten'!B:B,$A1397,'AV-Bewegungsdaten'!D:D),2)</f>
        <v>0</v>
      </c>
      <c r="T1397" s="327"/>
      <c r="U1397" s="326">
        <f>ROUND(SUMIF('DV-Bewegungsdaten'!B:B,Kategorien!A1397,'DV-Bewegungsdaten'!D:D),3)</f>
        <v>0</v>
      </c>
      <c r="V1397" s="324">
        <f>ROUND(SUMIF('DV-Bewegungsdaten'!B:B,Kategorien!A1397,'DV-Bewegungsdaten'!E:E),3)</f>
        <v>0</v>
      </c>
      <c r="AD1397" s="390">
        <f t="shared" si="277"/>
        <v>17.010999999999999</v>
      </c>
      <c r="AE1397" s="390">
        <f t="shared" si="278"/>
        <v>17.667999999999999</v>
      </c>
      <c r="AF1397" s="390">
        <f t="shared" si="279"/>
        <v>18.887</v>
      </c>
      <c r="AG1397" s="390">
        <f t="shared" si="280"/>
        <v>18.253999999999998</v>
      </c>
      <c r="AH1397" s="390">
        <f t="shared" si="281"/>
        <v>18.166</v>
      </c>
      <c r="AI1397" s="390">
        <f t="shared" si="282"/>
        <v>18.698</v>
      </c>
      <c r="AJ1397" s="390">
        <f t="shared" si="283"/>
        <v>17.980999999999998</v>
      </c>
      <c r="AK1397" s="390">
        <f t="shared" si="284"/>
        <v>18.265000000000001</v>
      </c>
      <c r="AL1397" s="390">
        <f t="shared" si="285"/>
        <v>18.375</v>
      </c>
      <c r="AM1397" s="390">
        <f t="shared" si="286"/>
        <v>18.256</v>
      </c>
      <c r="AN1397" s="390">
        <f t="shared" si="287"/>
        <v>17.850000000000001</v>
      </c>
      <c r="AO1397" s="390">
        <f t="shared" si="288"/>
        <v>18.753</v>
      </c>
    </row>
    <row r="1398" spans="1:41" ht="15" customHeight="1" x14ac:dyDescent="0.25">
      <c r="A1398" s="127" t="s">
        <v>289</v>
      </c>
      <c r="B1398" s="125" t="s">
        <v>2077</v>
      </c>
      <c r="C1398" s="125" t="s">
        <v>4002</v>
      </c>
      <c r="D1398" s="125" t="s">
        <v>251</v>
      </c>
      <c r="E1398" s="125" t="s">
        <v>1541</v>
      </c>
      <c r="F1398" s="126">
        <v>21.75</v>
      </c>
      <c r="G1398" s="126">
        <v>21.95</v>
      </c>
      <c r="H1398" s="126">
        <v>17.399999999999999</v>
      </c>
      <c r="I1398" s="126"/>
      <c r="J1398" s="317"/>
      <c r="K1398" s="323">
        <f>ROUND(SUMIF('VGT-Bewegungsdaten'!B:B,A1398,'VGT-Bewegungsdaten'!C:C),3)</f>
        <v>0</v>
      </c>
      <c r="L1398" s="324">
        <f>ROUND(SUMIF('VGT-Bewegungsdaten'!B:B,$A1398,'VGT-Bewegungsdaten'!D:D),2)</f>
        <v>0</v>
      </c>
      <c r="N1398" s="376" t="s">
        <v>4930</v>
      </c>
      <c r="O1398" s="376" t="s">
        <v>4940</v>
      </c>
      <c r="P1398" s="326">
        <f>ROUND(SUMIF('AV-Bewegungsdaten'!B:B,A1398,'AV-Bewegungsdaten'!C:C),3)</f>
        <v>0</v>
      </c>
      <c r="Q1398" s="324">
        <f>ROUND(SUMIF('AV-Bewegungsdaten'!B:B,$A1398,'AV-Bewegungsdaten'!D:D),2)</f>
        <v>0</v>
      </c>
      <c r="T1398" s="327"/>
      <c r="U1398" s="326">
        <f>ROUND(SUMIF('DV-Bewegungsdaten'!B:B,Kategorien!A1398,'DV-Bewegungsdaten'!D:D),3)</f>
        <v>0</v>
      </c>
      <c r="V1398" s="324">
        <f>ROUND(SUMIF('DV-Bewegungsdaten'!B:B,Kategorien!A1398,'DV-Bewegungsdaten'!E:E),3)</f>
        <v>0</v>
      </c>
      <c r="AD1398" s="390">
        <f t="shared" si="277"/>
        <v>17.010999999999999</v>
      </c>
      <c r="AE1398" s="390">
        <f t="shared" si="278"/>
        <v>17.667999999999999</v>
      </c>
      <c r="AF1398" s="390">
        <f t="shared" si="279"/>
        <v>18.887</v>
      </c>
      <c r="AG1398" s="390">
        <f t="shared" si="280"/>
        <v>18.253999999999998</v>
      </c>
      <c r="AH1398" s="390">
        <f t="shared" si="281"/>
        <v>18.166</v>
      </c>
      <c r="AI1398" s="390">
        <f t="shared" si="282"/>
        <v>18.698</v>
      </c>
      <c r="AJ1398" s="390">
        <f t="shared" si="283"/>
        <v>17.980999999999998</v>
      </c>
      <c r="AK1398" s="390">
        <f t="shared" si="284"/>
        <v>18.265000000000001</v>
      </c>
      <c r="AL1398" s="390">
        <f t="shared" si="285"/>
        <v>18.375</v>
      </c>
      <c r="AM1398" s="390">
        <f t="shared" si="286"/>
        <v>18.256</v>
      </c>
      <c r="AN1398" s="390">
        <f t="shared" si="287"/>
        <v>17.850000000000001</v>
      </c>
      <c r="AO1398" s="390">
        <f t="shared" si="288"/>
        <v>18.753</v>
      </c>
    </row>
    <row r="1399" spans="1:41" ht="15" customHeight="1" x14ac:dyDescent="0.25">
      <c r="A1399" s="127" t="s">
        <v>2787</v>
      </c>
      <c r="B1399" s="125" t="s">
        <v>2077</v>
      </c>
      <c r="C1399" s="125" t="s">
        <v>4002</v>
      </c>
      <c r="D1399" s="125" t="s">
        <v>2583</v>
      </c>
      <c r="E1399" s="125" t="s">
        <v>2545</v>
      </c>
      <c r="F1399" s="126">
        <v>21.72</v>
      </c>
      <c r="G1399" s="126">
        <v>21.919999999999998</v>
      </c>
      <c r="H1399" s="126">
        <v>17.38</v>
      </c>
      <c r="I1399" s="126"/>
      <c r="J1399" s="317"/>
      <c r="K1399" s="323">
        <f>ROUND(SUMIF('VGT-Bewegungsdaten'!B:B,A1399,'VGT-Bewegungsdaten'!C:C),3)</f>
        <v>0</v>
      </c>
      <c r="L1399" s="324">
        <f>ROUND(SUMIF('VGT-Bewegungsdaten'!B:B,$A1399,'VGT-Bewegungsdaten'!D:D),2)</f>
        <v>0</v>
      </c>
      <c r="N1399" s="376" t="s">
        <v>4930</v>
      </c>
      <c r="O1399" s="376" t="s">
        <v>4940</v>
      </c>
      <c r="P1399" s="326">
        <f>ROUND(SUMIF('AV-Bewegungsdaten'!B:B,A1399,'AV-Bewegungsdaten'!C:C),3)</f>
        <v>0</v>
      </c>
      <c r="Q1399" s="324">
        <f>ROUND(SUMIF('AV-Bewegungsdaten'!B:B,$A1399,'AV-Bewegungsdaten'!D:D),2)</f>
        <v>0</v>
      </c>
      <c r="T1399" s="327"/>
      <c r="U1399" s="326">
        <f>ROUND(SUMIF('DV-Bewegungsdaten'!B:B,Kategorien!A1399,'DV-Bewegungsdaten'!D:D),3)</f>
        <v>0</v>
      </c>
      <c r="V1399" s="324">
        <f>ROUND(SUMIF('DV-Bewegungsdaten'!B:B,Kategorien!A1399,'DV-Bewegungsdaten'!E:E),3)</f>
        <v>0</v>
      </c>
      <c r="AD1399" s="390">
        <f t="shared" si="277"/>
        <v>16.980999999999998</v>
      </c>
      <c r="AE1399" s="390">
        <f t="shared" si="278"/>
        <v>17.637999999999998</v>
      </c>
      <c r="AF1399" s="390">
        <f t="shared" si="279"/>
        <v>18.856999999999999</v>
      </c>
      <c r="AG1399" s="390">
        <f t="shared" si="280"/>
        <v>18.223999999999997</v>
      </c>
      <c r="AH1399" s="390">
        <f t="shared" si="281"/>
        <v>18.135999999999999</v>
      </c>
      <c r="AI1399" s="390">
        <f t="shared" si="282"/>
        <v>18.667999999999999</v>
      </c>
      <c r="AJ1399" s="390">
        <f t="shared" si="283"/>
        <v>17.950999999999997</v>
      </c>
      <c r="AK1399" s="390">
        <f t="shared" si="284"/>
        <v>18.234999999999999</v>
      </c>
      <c r="AL1399" s="390">
        <f t="shared" si="285"/>
        <v>18.344999999999999</v>
      </c>
      <c r="AM1399" s="390">
        <f t="shared" si="286"/>
        <v>18.225999999999999</v>
      </c>
      <c r="AN1399" s="390">
        <f t="shared" si="287"/>
        <v>17.82</v>
      </c>
      <c r="AO1399" s="390">
        <f t="shared" si="288"/>
        <v>18.722999999999999</v>
      </c>
    </row>
    <row r="1400" spans="1:41" ht="15" customHeight="1" x14ac:dyDescent="0.25">
      <c r="A1400" s="127" t="s">
        <v>3531</v>
      </c>
      <c r="B1400" s="125" t="s">
        <v>2077</v>
      </c>
      <c r="C1400" s="125" t="s">
        <v>4002</v>
      </c>
      <c r="D1400" s="125" t="s">
        <v>3327</v>
      </c>
      <c r="E1400" s="125" t="s">
        <v>3289</v>
      </c>
      <c r="F1400" s="126">
        <v>21.689999999999998</v>
      </c>
      <c r="G1400" s="126">
        <v>21.889999999999997</v>
      </c>
      <c r="H1400" s="126">
        <v>17.350000000000001</v>
      </c>
      <c r="I1400" s="126"/>
      <c r="J1400" s="317"/>
      <c r="K1400" s="323">
        <f>ROUND(SUMIF('VGT-Bewegungsdaten'!B:B,A1400,'VGT-Bewegungsdaten'!C:C),3)</f>
        <v>0</v>
      </c>
      <c r="L1400" s="324">
        <f>ROUND(SUMIF('VGT-Bewegungsdaten'!B:B,$A1400,'VGT-Bewegungsdaten'!D:D),2)</f>
        <v>0</v>
      </c>
      <c r="N1400" s="376" t="s">
        <v>4930</v>
      </c>
      <c r="O1400" s="376" t="s">
        <v>4940</v>
      </c>
      <c r="P1400" s="326">
        <f>ROUND(SUMIF('AV-Bewegungsdaten'!B:B,A1400,'AV-Bewegungsdaten'!C:C),3)</f>
        <v>0</v>
      </c>
      <c r="Q1400" s="324">
        <f>ROUND(SUMIF('AV-Bewegungsdaten'!B:B,$A1400,'AV-Bewegungsdaten'!D:D),2)</f>
        <v>0</v>
      </c>
      <c r="T1400" s="327"/>
      <c r="U1400" s="326">
        <f>ROUND(SUMIF('DV-Bewegungsdaten'!B:B,Kategorien!A1400,'DV-Bewegungsdaten'!D:D),3)</f>
        <v>0</v>
      </c>
      <c r="V1400" s="324">
        <f>ROUND(SUMIF('DV-Bewegungsdaten'!B:B,Kategorien!A1400,'DV-Bewegungsdaten'!E:E),3)</f>
        <v>0</v>
      </c>
      <c r="AD1400" s="390">
        <f t="shared" si="277"/>
        <v>16.950999999999997</v>
      </c>
      <c r="AE1400" s="390">
        <f t="shared" si="278"/>
        <v>17.607999999999997</v>
      </c>
      <c r="AF1400" s="390">
        <f t="shared" si="279"/>
        <v>18.826999999999998</v>
      </c>
      <c r="AG1400" s="390">
        <f t="shared" si="280"/>
        <v>18.193999999999996</v>
      </c>
      <c r="AH1400" s="390">
        <f t="shared" si="281"/>
        <v>18.105999999999998</v>
      </c>
      <c r="AI1400" s="390">
        <f t="shared" si="282"/>
        <v>18.637999999999998</v>
      </c>
      <c r="AJ1400" s="390">
        <f t="shared" si="283"/>
        <v>17.920999999999996</v>
      </c>
      <c r="AK1400" s="390">
        <f t="shared" si="284"/>
        <v>18.204999999999998</v>
      </c>
      <c r="AL1400" s="390">
        <f t="shared" si="285"/>
        <v>18.314999999999998</v>
      </c>
      <c r="AM1400" s="390">
        <f t="shared" si="286"/>
        <v>18.195999999999998</v>
      </c>
      <c r="AN1400" s="390">
        <f t="shared" si="287"/>
        <v>17.79</v>
      </c>
      <c r="AO1400" s="390">
        <f t="shared" si="288"/>
        <v>18.692999999999998</v>
      </c>
    </row>
    <row r="1401" spans="1:41" ht="15" customHeight="1" x14ac:dyDescent="0.25">
      <c r="A1401" s="127" t="s">
        <v>4295</v>
      </c>
      <c r="B1401" s="125" t="s">
        <v>2077</v>
      </c>
      <c r="C1401" s="125" t="s">
        <v>4002</v>
      </c>
      <c r="D1401" s="125" t="s">
        <v>4089</v>
      </c>
      <c r="E1401" s="125" t="s">
        <v>4051</v>
      </c>
      <c r="F1401" s="126">
        <v>21.66</v>
      </c>
      <c r="G1401" s="126">
        <v>21.86</v>
      </c>
      <c r="H1401" s="126">
        <v>17.329999999999998</v>
      </c>
      <c r="I1401" s="126"/>
      <c r="J1401" s="317"/>
      <c r="K1401" s="323">
        <f>ROUND(SUMIF('VGT-Bewegungsdaten'!B:B,A1401,'VGT-Bewegungsdaten'!C:C),3)</f>
        <v>0</v>
      </c>
      <c r="L1401" s="324">
        <f>ROUND(SUMIF('VGT-Bewegungsdaten'!B:B,$A1401,'VGT-Bewegungsdaten'!D:D),2)</f>
        <v>0</v>
      </c>
      <c r="N1401" s="376" t="s">
        <v>4930</v>
      </c>
      <c r="O1401" s="376" t="s">
        <v>4940</v>
      </c>
      <c r="P1401" s="326">
        <f>ROUND(SUMIF('AV-Bewegungsdaten'!B:B,A1401,'AV-Bewegungsdaten'!C:C),3)</f>
        <v>0</v>
      </c>
      <c r="Q1401" s="324">
        <f>ROUND(SUMIF('AV-Bewegungsdaten'!B:B,$A1401,'AV-Bewegungsdaten'!D:D),2)</f>
        <v>0</v>
      </c>
      <c r="T1401" s="327"/>
      <c r="U1401" s="326">
        <f>ROUND(SUMIF('DV-Bewegungsdaten'!B:B,Kategorien!A1401,'DV-Bewegungsdaten'!D:D),3)</f>
        <v>0</v>
      </c>
      <c r="V1401" s="324">
        <f>ROUND(SUMIF('DV-Bewegungsdaten'!B:B,Kategorien!A1401,'DV-Bewegungsdaten'!E:E),3)</f>
        <v>0</v>
      </c>
      <c r="AD1401" s="390">
        <f t="shared" si="277"/>
        <v>16.920999999999999</v>
      </c>
      <c r="AE1401" s="390">
        <f t="shared" si="278"/>
        <v>17.577999999999999</v>
      </c>
      <c r="AF1401" s="390">
        <f t="shared" si="279"/>
        <v>18.797000000000001</v>
      </c>
      <c r="AG1401" s="390">
        <f t="shared" si="280"/>
        <v>18.163999999999998</v>
      </c>
      <c r="AH1401" s="390">
        <f t="shared" si="281"/>
        <v>18.076000000000001</v>
      </c>
      <c r="AI1401" s="390">
        <f t="shared" si="282"/>
        <v>18.608000000000001</v>
      </c>
      <c r="AJ1401" s="390">
        <f t="shared" si="283"/>
        <v>17.890999999999998</v>
      </c>
      <c r="AK1401" s="390">
        <f t="shared" si="284"/>
        <v>18.175000000000001</v>
      </c>
      <c r="AL1401" s="390">
        <f t="shared" si="285"/>
        <v>18.285</v>
      </c>
      <c r="AM1401" s="390">
        <f t="shared" si="286"/>
        <v>18.166</v>
      </c>
      <c r="AN1401" s="390">
        <f t="shared" si="287"/>
        <v>17.759999999999998</v>
      </c>
      <c r="AO1401" s="390">
        <f t="shared" si="288"/>
        <v>18.663</v>
      </c>
    </row>
    <row r="1402" spans="1:41" ht="15" customHeight="1" x14ac:dyDescent="0.25">
      <c r="A1402" s="127" t="s">
        <v>290</v>
      </c>
      <c r="B1402" s="125" t="s">
        <v>2077</v>
      </c>
      <c r="C1402" s="125" t="s">
        <v>4002</v>
      </c>
      <c r="D1402" s="125" t="s">
        <v>253</v>
      </c>
      <c r="E1402" s="125" t="s">
        <v>2452</v>
      </c>
      <c r="F1402" s="126">
        <v>18.75</v>
      </c>
      <c r="G1402" s="126">
        <v>18.95</v>
      </c>
      <c r="H1402" s="126">
        <v>15</v>
      </c>
      <c r="I1402" s="126"/>
      <c r="J1402" s="317"/>
      <c r="K1402" s="323">
        <f>ROUND(SUMIF('VGT-Bewegungsdaten'!B:B,A1402,'VGT-Bewegungsdaten'!C:C),3)</f>
        <v>0</v>
      </c>
      <c r="L1402" s="324">
        <f>ROUND(SUMIF('VGT-Bewegungsdaten'!B:B,$A1402,'VGT-Bewegungsdaten'!D:D),2)</f>
        <v>0</v>
      </c>
      <c r="N1402" s="376" t="s">
        <v>4930</v>
      </c>
      <c r="O1402" s="376" t="s">
        <v>4940</v>
      </c>
      <c r="P1402" s="326">
        <f>ROUND(SUMIF('AV-Bewegungsdaten'!B:B,A1402,'AV-Bewegungsdaten'!C:C),3)</f>
        <v>0</v>
      </c>
      <c r="Q1402" s="324">
        <f>ROUND(SUMIF('AV-Bewegungsdaten'!B:B,$A1402,'AV-Bewegungsdaten'!D:D),2)</f>
        <v>0</v>
      </c>
      <c r="T1402" s="327"/>
      <c r="U1402" s="326">
        <f>ROUND(SUMIF('DV-Bewegungsdaten'!B:B,Kategorien!A1402,'DV-Bewegungsdaten'!D:D),3)</f>
        <v>0</v>
      </c>
      <c r="V1402" s="324">
        <f>ROUND(SUMIF('DV-Bewegungsdaten'!B:B,Kategorien!A1402,'DV-Bewegungsdaten'!E:E),3)</f>
        <v>0</v>
      </c>
      <c r="AD1402" s="390">
        <f t="shared" si="277"/>
        <v>14.010999999999999</v>
      </c>
      <c r="AE1402" s="390">
        <f t="shared" si="278"/>
        <v>14.667999999999999</v>
      </c>
      <c r="AF1402" s="390">
        <f t="shared" si="279"/>
        <v>15.886999999999999</v>
      </c>
      <c r="AG1402" s="390">
        <f t="shared" si="280"/>
        <v>15.254</v>
      </c>
      <c r="AH1402" s="390">
        <f t="shared" si="281"/>
        <v>15.166</v>
      </c>
      <c r="AI1402" s="390">
        <f t="shared" si="282"/>
        <v>15.698</v>
      </c>
      <c r="AJ1402" s="390">
        <f t="shared" si="283"/>
        <v>14.981</v>
      </c>
      <c r="AK1402" s="390">
        <f t="shared" si="284"/>
        <v>15.264999999999999</v>
      </c>
      <c r="AL1402" s="390">
        <f t="shared" si="285"/>
        <v>15.375</v>
      </c>
      <c r="AM1402" s="390">
        <f t="shared" si="286"/>
        <v>15.256</v>
      </c>
      <c r="AN1402" s="390">
        <f t="shared" si="287"/>
        <v>14.85</v>
      </c>
      <c r="AO1402" s="390">
        <f t="shared" si="288"/>
        <v>15.753</v>
      </c>
    </row>
    <row r="1403" spans="1:41" ht="15" customHeight="1" x14ac:dyDescent="0.25">
      <c r="A1403" s="127" t="s">
        <v>291</v>
      </c>
      <c r="B1403" s="125" t="s">
        <v>2077</v>
      </c>
      <c r="C1403" s="125" t="s">
        <v>4002</v>
      </c>
      <c r="D1403" s="125" t="s">
        <v>1790</v>
      </c>
      <c r="E1403" s="125" t="s">
        <v>2455</v>
      </c>
      <c r="F1403" s="126">
        <v>20.75</v>
      </c>
      <c r="G1403" s="126">
        <v>20.95</v>
      </c>
      <c r="H1403" s="126">
        <v>16.600000000000001</v>
      </c>
      <c r="I1403" s="126"/>
      <c r="J1403" s="317"/>
      <c r="K1403" s="323">
        <f>ROUND(SUMIF('VGT-Bewegungsdaten'!B:B,A1403,'VGT-Bewegungsdaten'!C:C),3)</f>
        <v>0</v>
      </c>
      <c r="L1403" s="324">
        <f>ROUND(SUMIF('VGT-Bewegungsdaten'!B:B,$A1403,'VGT-Bewegungsdaten'!D:D),2)</f>
        <v>0</v>
      </c>
      <c r="N1403" s="376" t="s">
        <v>4930</v>
      </c>
      <c r="O1403" s="376" t="s">
        <v>4940</v>
      </c>
      <c r="P1403" s="326">
        <f>ROUND(SUMIF('AV-Bewegungsdaten'!B:B,A1403,'AV-Bewegungsdaten'!C:C),3)</f>
        <v>0</v>
      </c>
      <c r="Q1403" s="324">
        <f>ROUND(SUMIF('AV-Bewegungsdaten'!B:B,$A1403,'AV-Bewegungsdaten'!D:D),2)</f>
        <v>0</v>
      </c>
      <c r="T1403" s="327"/>
      <c r="U1403" s="326">
        <f>ROUND(SUMIF('DV-Bewegungsdaten'!B:B,Kategorien!A1403,'DV-Bewegungsdaten'!D:D),3)</f>
        <v>0</v>
      </c>
      <c r="V1403" s="324">
        <f>ROUND(SUMIF('DV-Bewegungsdaten'!B:B,Kategorien!A1403,'DV-Bewegungsdaten'!E:E),3)</f>
        <v>0</v>
      </c>
      <c r="AD1403" s="390">
        <f t="shared" si="277"/>
        <v>16.010999999999999</v>
      </c>
      <c r="AE1403" s="390">
        <f t="shared" si="278"/>
        <v>16.667999999999999</v>
      </c>
      <c r="AF1403" s="390">
        <f t="shared" si="279"/>
        <v>17.887</v>
      </c>
      <c r="AG1403" s="390">
        <f t="shared" si="280"/>
        <v>17.253999999999998</v>
      </c>
      <c r="AH1403" s="390">
        <f t="shared" si="281"/>
        <v>17.166</v>
      </c>
      <c r="AI1403" s="390">
        <f t="shared" si="282"/>
        <v>17.698</v>
      </c>
      <c r="AJ1403" s="390">
        <f t="shared" si="283"/>
        <v>16.980999999999998</v>
      </c>
      <c r="AK1403" s="390">
        <f t="shared" si="284"/>
        <v>17.265000000000001</v>
      </c>
      <c r="AL1403" s="390">
        <f t="shared" si="285"/>
        <v>17.375</v>
      </c>
      <c r="AM1403" s="390">
        <f t="shared" si="286"/>
        <v>17.256</v>
      </c>
      <c r="AN1403" s="390">
        <f t="shared" si="287"/>
        <v>16.850000000000001</v>
      </c>
      <c r="AO1403" s="390">
        <f t="shared" si="288"/>
        <v>17.753</v>
      </c>
    </row>
    <row r="1404" spans="1:41" ht="15" customHeight="1" x14ac:dyDescent="0.25">
      <c r="A1404" s="127" t="s">
        <v>292</v>
      </c>
      <c r="B1404" s="125" t="s">
        <v>2077</v>
      </c>
      <c r="C1404" s="125" t="s">
        <v>4002</v>
      </c>
      <c r="D1404" s="125" t="s">
        <v>255</v>
      </c>
      <c r="E1404" s="125" t="s">
        <v>1538</v>
      </c>
      <c r="F1404" s="126">
        <v>21.75</v>
      </c>
      <c r="G1404" s="126">
        <v>21.95</v>
      </c>
      <c r="H1404" s="126">
        <v>17.399999999999999</v>
      </c>
      <c r="I1404" s="126"/>
      <c r="J1404" s="317"/>
      <c r="K1404" s="323">
        <f>ROUND(SUMIF('VGT-Bewegungsdaten'!B:B,A1404,'VGT-Bewegungsdaten'!C:C),3)</f>
        <v>0</v>
      </c>
      <c r="L1404" s="324">
        <f>ROUND(SUMIF('VGT-Bewegungsdaten'!B:B,$A1404,'VGT-Bewegungsdaten'!D:D),2)</f>
        <v>0</v>
      </c>
      <c r="N1404" s="376" t="s">
        <v>4930</v>
      </c>
      <c r="O1404" s="376" t="s">
        <v>4940</v>
      </c>
      <c r="P1404" s="326">
        <f>ROUND(SUMIF('AV-Bewegungsdaten'!B:B,A1404,'AV-Bewegungsdaten'!C:C),3)</f>
        <v>0</v>
      </c>
      <c r="Q1404" s="324">
        <f>ROUND(SUMIF('AV-Bewegungsdaten'!B:B,$A1404,'AV-Bewegungsdaten'!D:D),2)</f>
        <v>0</v>
      </c>
      <c r="T1404" s="327"/>
      <c r="U1404" s="326">
        <f>ROUND(SUMIF('DV-Bewegungsdaten'!B:B,Kategorien!A1404,'DV-Bewegungsdaten'!D:D),3)</f>
        <v>0</v>
      </c>
      <c r="V1404" s="324">
        <f>ROUND(SUMIF('DV-Bewegungsdaten'!B:B,Kategorien!A1404,'DV-Bewegungsdaten'!E:E),3)</f>
        <v>0</v>
      </c>
      <c r="AD1404" s="390">
        <f t="shared" si="277"/>
        <v>17.010999999999999</v>
      </c>
      <c r="AE1404" s="390">
        <f t="shared" si="278"/>
        <v>17.667999999999999</v>
      </c>
      <c r="AF1404" s="390">
        <f t="shared" si="279"/>
        <v>18.887</v>
      </c>
      <c r="AG1404" s="390">
        <f t="shared" si="280"/>
        <v>18.253999999999998</v>
      </c>
      <c r="AH1404" s="390">
        <f t="shared" si="281"/>
        <v>18.166</v>
      </c>
      <c r="AI1404" s="390">
        <f t="shared" si="282"/>
        <v>18.698</v>
      </c>
      <c r="AJ1404" s="390">
        <f t="shared" si="283"/>
        <v>17.980999999999998</v>
      </c>
      <c r="AK1404" s="390">
        <f t="shared" si="284"/>
        <v>18.265000000000001</v>
      </c>
      <c r="AL1404" s="390">
        <f t="shared" si="285"/>
        <v>18.375</v>
      </c>
      <c r="AM1404" s="390">
        <f t="shared" si="286"/>
        <v>18.256</v>
      </c>
      <c r="AN1404" s="390">
        <f t="shared" si="287"/>
        <v>17.850000000000001</v>
      </c>
      <c r="AO1404" s="390">
        <f t="shared" si="288"/>
        <v>18.753</v>
      </c>
    </row>
    <row r="1405" spans="1:41" ht="15" customHeight="1" x14ac:dyDescent="0.25">
      <c r="A1405" s="127" t="s">
        <v>293</v>
      </c>
      <c r="B1405" s="125" t="s">
        <v>2077</v>
      </c>
      <c r="C1405" s="125" t="s">
        <v>4002</v>
      </c>
      <c r="D1405" s="125" t="s">
        <v>257</v>
      </c>
      <c r="E1405" s="125" t="s">
        <v>1541</v>
      </c>
      <c r="F1405" s="126">
        <v>21.75</v>
      </c>
      <c r="G1405" s="126">
        <v>21.95</v>
      </c>
      <c r="H1405" s="126">
        <v>17.399999999999999</v>
      </c>
      <c r="I1405" s="126"/>
      <c r="J1405" s="317"/>
      <c r="K1405" s="323">
        <f>ROUND(SUMIF('VGT-Bewegungsdaten'!B:B,A1405,'VGT-Bewegungsdaten'!C:C),3)</f>
        <v>0</v>
      </c>
      <c r="L1405" s="324">
        <f>ROUND(SUMIF('VGT-Bewegungsdaten'!B:B,$A1405,'VGT-Bewegungsdaten'!D:D),2)</f>
        <v>0</v>
      </c>
      <c r="N1405" s="376" t="s">
        <v>4930</v>
      </c>
      <c r="O1405" s="376" t="s">
        <v>4940</v>
      </c>
      <c r="P1405" s="326">
        <f>ROUND(SUMIF('AV-Bewegungsdaten'!B:B,A1405,'AV-Bewegungsdaten'!C:C),3)</f>
        <v>0</v>
      </c>
      <c r="Q1405" s="324">
        <f>ROUND(SUMIF('AV-Bewegungsdaten'!B:B,$A1405,'AV-Bewegungsdaten'!D:D),2)</f>
        <v>0</v>
      </c>
      <c r="T1405" s="327"/>
      <c r="U1405" s="326">
        <f>ROUND(SUMIF('DV-Bewegungsdaten'!B:B,Kategorien!A1405,'DV-Bewegungsdaten'!D:D),3)</f>
        <v>0</v>
      </c>
      <c r="V1405" s="324">
        <f>ROUND(SUMIF('DV-Bewegungsdaten'!B:B,Kategorien!A1405,'DV-Bewegungsdaten'!E:E),3)</f>
        <v>0</v>
      </c>
      <c r="AD1405" s="390">
        <f t="shared" si="277"/>
        <v>17.010999999999999</v>
      </c>
      <c r="AE1405" s="390">
        <f t="shared" si="278"/>
        <v>17.667999999999999</v>
      </c>
      <c r="AF1405" s="390">
        <f t="shared" si="279"/>
        <v>18.887</v>
      </c>
      <c r="AG1405" s="390">
        <f t="shared" si="280"/>
        <v>18.253999999999998</v>
      </c>
      <c r="AH1405" s="390">
        <f t="shared" si="281"/>
        <v>18.166</v>
      </c>
      <c r="AI1405" s="390">
        <f t="shared" si="282"/>
        <v>18.698</v>
      </c>
      <c r="AJ1405" s="390">
        <f t="shared" si="283"/>
        <v>17.980999999999998</v>
      </c>
      <c r="AK1405" s="390">
        <f t="shared" si="284"/>
        <v>18.265000000000001</v>
      </c>
      <c r="AL1405" s="390">
        <f t="shared" si="285"/>
        <v>18.375</v>
      </c>
      <c r="AM1405" s="390">
        <f t="shared" si="286"/>
        <v>18.256</v>
      </c>
      <c r="AN1405" s="390">
        <f t="shared" si="287"/>
        <v>17.850000000000001</v>
      </c>
      <c r="AO1405" s="390">
        <f t="shared" si="288"/>
        <v>18.753</v>
      </c>
    </row>
    <row r="1406" spans="1:41" ht="15" customHeight="1" x14ac:dyDescent="0.25">
      <c r="A1406" s="127" t="s">
        <v>2788</v>
      </c>
      <c r="B1406" s="125" t="s">
        <v>2077</v>
      </c>
      <c r="C1406" s="125" t="s">
        <v>4002</v>
      </c>
      <c r="D1406" s="125" t="s">
        <v>2585</v>
      </c>
      <c r="E1406" s="125" t="s">
        <v>2545</v>
      </c>
      <c r="F1406" s="126">
        <v>21.72</v>
      </c>
      <c r="G1406" s="126">
        <v>21.919999999999998</v>
      </c>
      <c r="H1406" s="126">
        <v>17.38</v>
      </c>
      <c r="I1406" s="126"/>
      <c r="J1406" s="317"/>
      <c r="K1406" s="323">
        <f>ROUND(SUMIF('VGT-Bewegungsdaten'!B:B,A1406,'VGT-Bewegungsdaten'!C:C),3)</f>
        <v>0</v>
      </c>
      <c r="L1406" s="324">
        <f>ROUND(SUMIF('VGT-Bewegungsdaten'!B:B,$A1406,'VGT-Bewegungsdaten'!D:D),2)</f>
        <v>0</v>
      </c>
      <c r="N1406" s="376" t="s">
        <v>4930</v>
      </c>
      <c r="O1406" s="376" t="s">
        <v>4940</v>
      </c>
      <c r="P1406" s="326">
        <f>ROUND(SUMIF('AV-Bewegungsdaten'!B:B,A1406,'AV-Bewegungsdaten'!C:C),3)</f>
        <v>0</v>
      </c>
      <c r="Q1406" s="324">
        <f>ROUND(SUMIF('AV-Bewegungsdaten'!B:B,$A1406,'AV-Bewegungsdaten'!D:D),2)</f>
        <v>0</v>
      </c>
      <c r="T1406" s="327"/>
      <c r="U1406" s="326">
        <f>ROUND(SUMIF('DV-Bewegungsdaten'!B:B,Kategorien!A1406,'DV-Bewegungsdaten'!D:D),3)</f>
        <v>0</v>
      </c>
      <c r="V1406" s="324">
        <f>ROUND(SUMIF('DV-Bewegungsdaten'!B:B,Kategorien!A1406,'DV-Bewegungsdaten'!E:E),3)</f>
        <v>0</v>
      </c>
      <c r="AD1406" s="390">
        <f t="shared" si="277"/>
        <v>16.980999999999998</v>
      </c>
      <c r="AE1406" s="390">
        <f t="shared" si="278"/>
        <v>17.637999999999998</v>
      </c>
      <c r="AF1406" s="390">
        <f t="shared" si="279"/>
        <v>18.856999999999999</v>
      </c>
      <c r="AG1406" s="390">
        <f t="shared" si="280"/>
        <v>18.223999999999997</v>
      </c>
      <c r="AH1406" s="390">
        <f t="shared" si="281"/>
        <v>18.135999999999999</v>
      </c>
      <c r="AI1406" s="390">
        <f t="shared" si="282"/>
        <v>18.667999999999999</v>
      </c>
      <c r="AJ1406" s="390">
        <f t="shared" si="283"/>
        <v>17.950999999999997</v>
      </c>
      <c r="AK1406" s="390">
        <f t="shared" si="284"/>
        <v>18.234999999999999</v>
      </c>
      <c r="AL1406" s="390">
        <f t="shared" si="285"/>
        <v>18.344999999999999</v>
      </c>
      <c r="AM1406" s="390">
        <f t="shared" si="286"/>
        <v>18.225999999999999</v>
      </c>
      <c r="AN1406" s="390">
        <f t="shared" si="287"/>
        <v>17.82</v>
      </c>
      <c r="AO1406" s="390">
        <f t="shared" si="288"/>
        <v>18.722999999999999</v>
      </c>
    </row>
    <row r="1407" spans="1:41" ht="15" customHeight="1" x14ac:dyDescent="0.25">
      <c r="A1407" s="127" t="s">
        <v>3532</v>
      </c>
      <c r="B1407" s="125" t="s">
        <v>2077</v>
      </c>
      <c r="C1407" s="125" t="s">
        <v>4002</v>
      </c>
      <c r="D1407" s="125" t="s">
        <v>3329</v>
      </c>
      <c r="E1407" s="125" t="s">
        <v>3289</v>
      </c>
      <c r="F1407" s="126">
        <v>21.689999999999998</v>
      </c>
      <c r="G1407" s="126">
        <v>21.889999999999997</v>
      </c>
      <c r="H1407" s="126">
        <v>17.350000000000001</v>
      </c>
      <c r="I1407" s="126"/>
      <c r="J1407" s="317"/>
      <c r="K1407" s="323">
        <f>ROUND(SUMIF('VGT-Bewegungsdaten'!B:B,A1407,'VGT-Bewegungsdaten'!C:C),3)</f>
        <v>0</v>
      </c>
      <c r="L1407" s="324">
        <f>ROUND(SUMIF('VGT-Bewegungsdaten'!B:B,$A1407,'VGT-Bewegungsdaten'!D:D),2)</f>
        <v>0</v>
      </c>
      <c r="N1407" s="376" t="s">
        <v>4930</v>
      </c>
      <c r="O1407" s="376" t="s">
        <v>4940</v>
      </c>
      <c r="P1407" s="326">
        <f>ROUND(SUMIF('AV-Bewegungsdaten'!B:B,A1407,'AV-Bewegungsdaten'!C:C),3)</f>
        <v>0</v>
      </c>
      <c r="Q1407" s="324">
        <f>ROUND(SUMIF('AV-Bewegungsdaten'!B:B,$A1407,'AV-Bewegungsdaten'!D:D),2)</f>
        <v>0</v>
      </c>
      <c r="T1407" s="327"/>
      <c r="U1407" s="326">
        <f>ROUND(SUMIF('DV-Bewegungsdaten'!B:B,Kategorien!A1407,'DV-Bewegungsdaten'!D:D),3)</f>
        <v>0</v>
      </c>
      <c r="V1407" s="324">
        <f>ROUND(SUMIF('DV-Bewegungsdaten'!B:B,Kategorien!A1407,'DV-Bewegungsdaten'!E:E),3)</f>
        <v>0</v>
      </c>
      <c r="AD1407" s="390">
        <f t="shared" si="277"/>
        <v>16.950999999999997</v>
      </c>
      <c r="AE1407" s="390">
        <f t="shared" si="278"/>
        <v>17.607999999999997</v>
      </c>
      <c r="AF1407" s="390">
        <f t="shared" si="279"/>
        <v>18.826999999999998</v>
      </c>
      <c r="AG1407" s="390">
        <f t="shared" si="280"/>
        <v>18.193999999999996</v>
      </c>
      <c r="AH1407" s="390">
        <f t="shared" si="281"/>
        <v>18.105999999999998</v>
      </c>
      <c r="AI1407" s="390">
        <f t="shared" si="282"/>
        <v>18.637999999999998</v>
      </c>
      <c r="AJ1407" s="390">
        <f t="shared" si="283"/>
        <v>17.920999999999996</v>
      </c>
      <c r="AK1407" s="390">
        <f t="shared" si="284"/>
        <v>18.204999999999998</v>
      </c>
      <c r="AL1407" s="390">
        <f t="shared" si="285"/>
        <v>18.314999999999998</v>
      </c>
      <c r="AM1407" s="390">
        <f t="shared" si="286"/>
        <v>18.195999999999998</v>
      </c>
      <c r="AN1407" s="390">
        <f t="shared" si="287"/>
        <v>17.79</v>
      </c>
      <c r="AO1407" s="390">
        <f t="shared" si="288"/>
        <v>18.692999999999998</v>
      </c>
    </row>
    <row r="1408" spans="1:41" ht="15" customHeight="1" x14ac:dyDescent="0.25">
      <c r="A1408" s="127" t="s">
        <v>4296</v>
      </c>
      <c r="B1408" s="125" t="s">
        <v>2077</v>
      </c>
      <c r="C1408" s="125" t="s">
        <v>4002</v>
      </c>
      <c r="D1408" s="125" t="s">
        <v>4091</v>
      </c>
      <c r="E1408" s="125" t="s">
        <v>4051</v>
      </c>
      <c r="F1408" s="126">
        <v>21.66</v>
      </c>
      <c r="G1408" s="126">
        <v>21.86</v>
      </c>
      <c r="H1408" s="126">
        <v>17.329999999999998</v>
      </c>
      <c r="I1408" s="126"/>
      <c r="J1408" s="317"/>
      <c r="K1408" s="323">
        <f>ROUND(SUMIF('VGT-Bewegungsdaten'!B:B,A1408,'VGT-Bewegungsdaten'!C:C),3)</f>
        <v>0</v>
      </c>
      <c r="L1408" s="324">
        <f>ROUND(SUMIF('VGT-Bewegungsdaten'!B:B,$A1408,'VGT-Bewegungsdaten'!D:D),2)</f>
        <v>0</v>
      </c>
      <c r="N1408" s="376" t="s">
        <v>4930</v>
      </c>
      <c r="O1408" s="376" t="s">
        <v>4940</v>
      </c>
      <c r="P1408" s="326">
        <f>ROUND(SUMIF('AV-Bewegungsdaten'!B:B,A1408,'AV-Bewegungsdaten'!C:C),3)</f>
        <v>0</v>
      </c>
      <c r="Q1408" s="324">
        <f>ROUND(SUMIF('AV-Bewegungsdaten'!B:B,$A1408,'AV-Bewegungsdaten'!D:D),2)</f>
        <v>0</v>
      </c>
      <c r="T1408" s="327"/>
      <c r="U1408" s="326">
        <f>ROUND(SUMIF('DV-Bewegungsdaten'!B:B,Kategorien!A1408,'DV-Bewegungsdaten'!D:D),3)</f>
        <v>0</v>
      </c>
      <c r="V1408" s="324">
        <f>ROUND(SUMIF('DV-Bewegungsdaten'!B:B,Kategorien!A1408,'DV-Bewegungsdaten'!E:E),3)</f>
        <v>0</v>
      </c>
      <c r="AD1408" s="390">
        <f t="shared" si="277"/>
        <v>16.920999999999999</v>
      </c>
      <c r="AE1408" s="390">
        <f t="shared" si="278"/>
        <v>17.577999999999999</v>
      </c>
      <c r="AF1408" s="390">
        <f t="shared" si="279"/>
        <v>18.797000000000001</v>
      </c>
      <c r="AG1408" s="390">
        <f t="shared" si="280"/>
        <v>18.163999999999998</v>
      </c>
      <c r="AH1408" s="390">
        <f t="shared" si="281"/>
        <v>18.076000000000001</v>
      </c>
      <c r="AI1408" s="390">
        <f t="shared" si="282"/>
        <v>18.608000000000001</v>
      </c>
      <c r="AJ1408" s="390">
        <f t="shared" si="283"/>
        <v>17.890999999999998</v>
      </c>
      <c r="AK1408" s="390">
        <f t="shared" si="284"/>
        <v>18.175000000000001</v>
      </c>
      <c r="AL1408" s="390">
        <f t="shared" si="285"/>
        <v>18.285</v>
      </c>
      <c r="AM1408" s="390">
        <f t="shared" si="286"/>
        <v>18.166</v>
      </c>
      <c r="AN1408" s="390">
        <f t="shared" si="287"/>
        <v>17.759999999999998</v>
      </c>
      <c r="AO1408" s="390">
        <f t="shared" si="288"/>
        <v>18.663</v>
      </c>
    </row>
    <row r="1409" spans="1:41" ht="15" customHeight="1" x14ac:dyDescent="0.25">
      <c r="A1409" s="127" t="s">
        <v>294</v>
      </c>
      <c r="B1409" s="125" t="s">
        <v>2077</v>
      </c>
      <c r="C1409" s="125" t="s">
        <v>4002</v>
      </c>
      <c r="D1409" s="125" t="s">
        <v>259</v>
      </c>
      <c r="E1409" s="125" t="s">
        <v>2452</v>
      </c>
      <c r="F1409" s="126">
        <v>19.75</v>
      </c>
      <c r="G1409" s="126">
        <v>19.95</v>
      </c>
      <c r="H1409" s="126">
        <v>15.8</v>
      </c>
      <c r="I1409" s="126"/>
      <c r="J1409" s="317"/>
      <c r="K1409" s="323">
        <f>ROUND(SUMIF('VGT-Bewegungsdaten'!B:B,A1409,'VGT-Bewegungsdaten'!C:C),3)</f>
        <v>0</v>
      </c>
      <c r="L1409" s="324">
        <f>ROUND(SUMIF('VGT-Bewegungsdaten'!B:B,$A1409,'VGT-Bewegungsdaten'!D:D),2)</f>
        <v>0</v>
      </c>
      <c r="N1409" s="376" t="s">
        <v>4930</v>
      </c>
      <c r="O1409" s="376" t="s">
        <v>4940</v>
      </c>
      <c r="P1409" s="326">
        <f>ROUND(SUMIF('AV-Bewegungsdaten'!B:B,A1409,'AV-Bewegungsdaten'!C:C),3)</f>
        <v>0</v>
      </c>
      <c r="Q1409" s="324">
        <f>ROUND(SUMIF('AV-Bewegungsdaten'!B:B,$A1409,'AV-Bewegungsdaten'!D:D),2)</f>
        <v>0</v>
      </c>
      <c r="T1409" s="327"/>
      <c r="U1409" s="326">
        <f>ROUND(SUMIF('DV-Bewegungsdaten'!B:B,Kategorien!A1409,'DV-Bewegungsdaten'!D:D),3)</f>
        <v>0</v>
      </c>
      <c r="V1409" s="324">
        <f>ROUND(SUMIF('DV-Bewegungsdaten'!B:B,Kategorien!A1409,'DV-Bewegungsdaten'!E:E),3)</f>
        <v>0</v>
      </c>
      <c r="AD1409" s="390">
        <f t="shared" si="277"/>
        <v>15.010999999999999</v>
      </c>
      <c r="AE1409" s="390">
        <f t="shared" si="278"/>
        <v>15.667999999999999</v>
      </c>
      <c r="AF1409" s="390">
        <f t="shared" si="279"/>
        <v>16.887</v>
      </c>
      <c r="AG1409" s="390">
        <f t="shared" si="280"/>
        <v>16.253999999999998</v>
      </c>
      <c r="AH1409" s="390">
        <f t="shared" si="281"/>
        <v>16.166</v>
      </c>
      <c r="AI1409" s="390">
        <f t="shared" si="282"/>
        <v>16.698</v>
      </c>
      <c r="AJ1409" s="390">
        <f t="shared" si="283"/>
        <v>15.981</v>
      </c>
      <c r="AK1409" s="390">
        <f t="shared" si="284"/>
        <v>16.265000000000001</v>
      </c>
      <c r="AL1409" s="390">
        <f t="shared" si="285"/>
        <v>16.375</v>
      </c>
      <c r="AM1409" s="390">
        <f t="shared" si="286"/>
        <v>16.256</v>
      </c>
      <c r="AN1409" s="390">
        <f t="shared" si="287"/>
        <v>15.85</v>
      </c>
      <c r="AO1409" s="390">
        <f t="shared" si="288"/>
        <v>16.753</v>
      </c>
    </row>
    <row r="1410" spans="1:41" ht="15" customHeight="1" x14ac:dyDescent="0.25">
      <c r="A1410" s="127" t="s">
        <v>295</v>
      </c>
      <c r="B1410" s="125" t="s">
        <v>2077</v>
      </c>
      <c r="C1410" s="125" t="s">
        <v>4002</v>
      </c>
      <c r="D1410" s="125" t="s">
        <v>1795</v>
      </c>
      <c r="E1410" s="125" t="s">
        <v>2455</v>
      </c>
      <c r="F1410" s="126">
        <v>21.75</v>
      </c>
      <c r="G1410" s="126">
        <v>21.95</v>
      </c>
      <c r="H1410" s="126">
        <v>17.399999999999999</v>
      </c>
      <c r="I1410" s="126"/>
      <c r="J1410" s="317"/>
      <c r="K1410" s="323">
        <f>ROUND(SUMIF('VGT-Bewegungsdaten'!B:B,A1410,'VGT-Bewegungsdaten'!C:C),3)</f>
        <v>0</v>
      </c>
      <c r="L1410" s="324">
        <f>ROUND(SUMIF('VGT-Bewegungsdaten'!B:B,$A1410,'VGT-Bewegungsdaten'!D:D),2)</f>
        <v>0</v>
      </c>
      <c r="N1410" s="376" t="s">
        <v>4930</v>
      </c>
      <c r="O1410" s="376" t="s">
        <v>4940</v>
      </c>
      <c r="P1410" s="326">
        <f>ROUND(SUMIF('AV-Bewegungsdaten'!B:B,A1410,'AV-Bewegungsdaten'!C:C),3)</f>
        <v>0</v>
      </c>
      <c r="Q1410" s="324">
        <f>ROUND(SUMIF('AV-Bewegungsdaten'!B:B,$A1410,'AV-Bewegungsdaten'!D:D),2)</f>
        <v>0</v>
      </c>
      <c r="T1410" s="327"/>
      <c r="U1410" s="326">
        <f>ROUND(SUMIF('DV-Bewegungsdaten'!B:B,Kategorien!A1410,'DV-Bewegungsdaten'!D:D),3)</f>
        <v>0</v>
      </c>
      <c r="V1410" s="324">
        <f>ROUND(SUMIF('DV-Bewegungsdaten'!B:B,Kategorien!A1410,'DV-Bewegungsdaten'!E:E),3)</f>
        <v>0</v>
      </c>
      <c r="AD1410" s="390">
        <f t="shared" si="277"/>
        <v>17.010999999999999</v>
      </c>
      <c r="AE1410" s="390">
        <f t="shared" si="278"/>
        <v>17.667999999999999</v>
      </c>
      <c r="AF1410" s="390">
        <f t="shared" si="279"/>
        <v>18.887</v>
      </c>
      <c r="AG1410" s="390">
        <f t="shared" si="280"/>
        <v>18.253999999999998</v>
      </c>
      <c r="AH1410" s="390">
        <f t="shared" si="281"/>
        <v>18.166</v>
      </c>
      <c r="AI1410" s="390">
        <f t="shared" si="282"/>
        <v>18.698</v>
      </c>
      <c r="AJ1410" s="390">
        <f t="shared" si="283"/>
        <v>17.980999999999998</v>
      </c>
      <c r="AK1410" s="390">
        <f t="shared" si="284"/>
        <v>18.265000000000001</v>
      </c>
      <c r="AL1410" s="390">
        <f t="shared" si="285"/>
        <v>18.375</v>
      </c>
      <c r="AM1410" s="390">
        <f t="shared" si="286"/>
        <v>18.256</v>
      </c>
      <c r="AN1410" s="390">
        <f t="shared" si="287"/>
        <v>17.850000000000001</v>
      </c>
      <c r="AO1410" s="390">
        <f t="shared" si="288"/>
        <v>18.753</v>
      </c>
    </row>
    <row r="1411" spans="1:41" ht="15" customHeight="1" x14ac:dyDescent="0.25">
      <c r="A1411" s="127" t="s">
        <v>296</v>
      </c>
      <c r="B1411" s="125" t="s">
        <v>2077</v>
      </c>
      <c r="C1411" s="125" t="s">
        <v>4002</v>
      </c>
      <c r="D1411" s="125" t="s">
        <v>261</v>
      </c>
      <c r="E1411" s="125" t="s">
        <v>1538</v>
      </c>
      <c r="F1411" s="126">
        <v>22.75</v>
      </c>
      <c r="G1411" s="126">
        <v>22.95</v>
      </c>
      <c r="H1411" s="126">
        <v>18.2</v>
      </c>
      <c r="I1411" s="126"/>
      <c r="J1411" s="317"/>
      <c r="K1411" s="323">
        <f>ROUND(SUMIF('VGT-Bewegungsdaten'!B:B,A1411,'VGT-Bewegungsdaten'!C:C),3)</f>
        <v>0</v>
      </c>
      <c r="L1411" s="324">
        <f>ROUND(SUMIF('VGT-Bewegungsdaten'!B:B,$A1411,'VGT-Bewegungsdaten'!D:D),2)</f>
        <v>0</v>
      </c>
      <c r="N1411" s="376" t="s">
        <v>4930</v>
      </c>
      <c r="O1411" s="376" t="s">
        <v>4940</v>
      </c>
      <c r="P1411" s="326">
        <f>ROUND(SUMIF('AV-Bewegungsdaten'!B:B,A1411,'AV-Bewegungsdaten'!C:C),3)</f>
        <v>0</v>
      </c>
      <c r="Q1411" s="324">
        <f>ROUND(SUMIF('AV-Bewegungsdaten'!B:B,$A1411,'AV-Bewegungsdaten'!D:D),2)</f>
        <v>0</v>
      </c>
      <c r="T1411" s="327"/>
      <c r="U1411" s="326">
        <f>ROUND(SUMIF('DV-Bewegungsdaten'!B:B,Kategorien!A1411,'DV-Bewegungsdaten'!D:D),3)</f>
        <v>0</v>
      </c>
      <c r="V1411" s="324">
        <f>ROUND(SUMIF('DV-Bewegungsdaten'!B:B,Kategorien!A1411,'DV-Bewegungsdaten'!E:E),3)</f>
        <v>0</v>
      </c>
      <c r="AD1411" s="390">
        <f t="shared" si="277"/>
        <v>18.010999999999999</v>
      </c>
      <c r="AE1411" s="390">
        <f t="shared" si="278"/>
        <v>18.667999999999999</v>
      </c>
      <c r="AF1411" s="390">
        <f t="shared" si="279"/>
        <v>19.887</v>
      </c>
      <c r="AG1411" s="390">
        <f t="shared" si="280"/>
        <v>19.253999999999998</v>
      </c>
      <c r="AH1411" s="390">
        <f t="shared" si="281"/>
        <v>19.166</v>
      </c>
      <c r="AI1411" s="390">
        <f t="shared" si="282"/>
        <v>19.698</v>
      </c>
      <c r="AJ1411" s="390">
        <f t="shared" si="283"/>
        <v>18.980999999999998</v>
      </c>
      <c r="AK1411" s="390">
        <f t="shared" si="284"/>
        <v>19.265000000000001</v>
      </c>
      <c r="AL1411" s="390">
        <f t="shared" si="285"/>
        <v>19.375</v>
      </c>
      <c r="AM1411" s="390">
        <f t="shared" si="286"/>
        <v>19.256</v>
      </c>
      <c r="AN1411" s="390">
        <f t="shared" si="287"/>
        <v>18.850000000000001</v>
      </c>
      <c r="AO1411" s="390">
        <f t="shared" si="288"/>
        <v>19.753</v>
      </c>
    </row>
    <row r="1412" spans="1:41" ht="15" customHeight="1" x14ac:dyDescent="0.25">
      <c r="A1412" s="127" t="s">
        <v>297</v>
      </c>
      <c r="B1412" s="125" t="s">
        <v>2077</v>
      </c>
      <c r="C1412" s="125" t="s">
        <v>4002</v>
      </c>
      <c r="D1412" s="125" t="s">
        <v>263</v>
      </c>
      <c r="E1412" s="125" t="s">
        <v>1541</v>
      </c>
      <c r="F1412" s="126">
        <v>22.75</v>
      </c>
      <c r="G1412" s="126">
        <v>22.95</v>
      </c>
      <c r="H1412" s="126">
        <v>18.2</v>
      </c>
      <c r="I1412" s="126"/>
      <c r="J1412" s="317"/>
      <c r="K1412" s="323">
        <f>ROUND(SUMIF('VGT-Bewegungsdaten'!B:B,A1412,'VGT-Bewegungsdaten'!C:C),3)</f>
        <v>0</v>
      </c>
      <c r="L1412" s="324">
        <f>ROUND(SUMIF('VGT-Bewegungsdaten'!B:B,$A1412,'VGT-Bewegungsdaten'!D:D),2)</f>
        <v>0</v>
      </c>
      <c r="N1412" s="376" t="s">
        <v>4930</v>
      </c>
      <c r="O1412" s="376" t="s">
        <v>4940</v>
      </c>
      <c r="P1412" s="326">
        <f>ROUND(SUMIF('AV-Bewegungsdaten'!B:B,A1412,'AV-Bewegungsdaten'!C:C),3)</f>
        <v>0</v>
      </c>
      <c r="Q1412" s="324">
        <f>ROUND(SUMIF('AV-Bewegungsdaten'!B:B,$A1412,'AV-Bewegungsdaten'!D:D),2)</f>
        <v>0</v>
      </c>
      <c r="T1412" s="327"/>
      <c r="U1412" s="326">
        <f>ROUND(SUMIF('DV-Bewegungsdaten'!B:B,Kategorien!A1412,'DV-Bewegungsdaten'!D:D),3)</f>
        <v>0</v>
      </c>
      <c r="V1412" s="324">
        <f>ROUND(SUMIF('DV-Bewegungsdaten'!B:B,Kategorien!A1412,'DV-Bewegungsdaten'!E:E),3)</f>
        <v>0</v>
      </c>
      <c r="AD1412" s="390">
        <f t="shared" si="277"/>
        <v>18.010999999999999</v>
      </c>
      <c r="AE1412" s="390">
        <f t="shared" si="278"/>
        <v>18.667999999999999</v>
      </c>
      <c r="AF1412" s="390">
        <f t="shared" si="279"/>
        <v>19.887</v>
      </c>
      <c r="AG1412" s="390">
        <f t="shared" si="280"/>
        <v>19.253999999999998</v>
      </c>
      <c r="AH1412" s="390">
        <f t="shared" si="281"/>
        <v>19.166</v>
      </c>
      <c r="AI1412" s="390">
        <f t="shared" si="282"/>
        <v>19.698</v>
      </c>
      <c r="AJ1412" s="390">
        <f t="shared" si="283"/>
        <v>18.980999999999998</v>
      </c>
      <c r="AK1412" s="390">
        <f t="shared" si="284"/>
        <v>19.265000000000001</v>
      </c>
      <c r="AL1412" s="390">
        <f t="shared" si="285"/>
        <v>19.375</v>
      </c>
      <c r="AM1412" s="390">
        <f t="shared" si="286"/>
        <v>19.256</v>
      </c>
      <c r="AN1412" s="390">
        <f t="shared" si="287"/>
        <v>18.850000000000001</v>
      </c>
      <c r="AO1412" s="390">
        <f t="shared" si="288"/>
        <v>19.753</v>
      </c>
    </row>
    <row r="1413" spans="1:41" ht="15" customHeight="1" x14ac:dyDescent="0.25">
      <c r="A1413" s="127" t="s">
        <v>2789</v>
      </c>
      <c r="B1413" s="125" t="s">
        <v>2077</v>
      </c>
      <c r="C1413" s="125" t="s">
        <v>4002</v>
      </c>
      <c r="D1413" s="125" t="s">
        <v>2587</v>
      </c>
      <c r="E1413" s="125" t="s">
        <v>2545</v>
      </c>
      <c r="F1413" s="126">
        <v>22.72</v>
      </c>
      <c r="G1413" s="126">
        <v>22.919999999999998</v>
      </c>
      <c r="H1413" s="126">
        <v>18.18</v>
      </c>
      <c r="I1413" s="126"/>
      <c r="J1413" s="317"/>
      <c r="K1413" s="323">
        <f>ROUND(SUMIF('VGT-Bewegungsdaten'!B:B,A1413,'VGT-Bewegungsdaten'!C:C),3)</f>
        <v>0</v>
      </c>
      <c r="L1413" s="324">
        <f>ROUND(SUMIF('VGT-Bewegungsdaten'!B:B,$A1413,'VGT-Bewegungsdaten'!D:D),2)</f>
        <v>0</v>
      </c>
      <c r="N1413" s="376" t="s">
        <v>4930</v>
      </c>
      <c r="O1413" s="376" t="s">
        <v>4940</v>
      </c>
      <c r="P1413" s="326">
        <f>ROUND(SUMIF('AV-Bewegungsdaten'!B:B,A1413,'AV-Bewegungsdaten'!C:C),3)</f>
        <v>0</v>
      </c>
      <c r="Q1413" s="324">
        <f>ROUND(SUMIF('AV-Bewegungsdaten'!B:B,$A1413,'AV-Bewegungsdaten'!D:D),2)</f>
        <v>0</v>
      </c>
      <c r="T1413" s="327"/>
      <c r="U1413" s="326">
        <f>ROUND(SUMIF('DV-Bewegungsdaten'!B:B,Kategorien!A1413,'DV-Bewegungsdaten'!D:D),3)</f>
        <v>0</v>
      </c>
      <c r="V1413" s="324">
        <f>ROUND(SUMIF('DV-Bewegungsdaten'!B:B,Kategorien!A1413,'DV-Bewegungsdaten'!E:E),3)</f>
        <v>0</v>
      </c>
      <c r="AD1413" s="390">
        <f t="shared" si="277"/>
        <v>17.980999999999998</v>
      </c>
      <c r="AE1413" s="390">
        <f t="shared" si="278"/>
        <v>18.637999999999998</v>
      </c>
      <c r="AF1413" s="390">
        <f t="shared" si="279"/>
        <v>19.856999999999999</v>
      </c>
      <c r="AG1413" s="390">
        <f t="shared" si="280"/>
        <v>19.223999999999997</v>
      </c>
      <c r="AH1413" s="390">
        <f t="shared" si="281"/>
        <v>19.135999999999999</v>
      </c>
      <c r="AI1413" s="390">
        <f t="shared" si="282"/>
        <v>19.667999999999999</v>
      </c>
      <c r="AJ1413" s="390">
        <f t="shared" si="283"/>
        <v>18.950999999999997</v>
      </c>
      <c r="AK1413" s="390">
        <f t="shared" si="284"/>
        <v>19.234999999999999</v>
      </c>
      <c r="AL1413" s="390">
        <f t="shared" si="285"/>
        <v>19.344999999999999</v>
      </c>
      <c r="AM1413" s="390">
        <f t="shared" si="286"/>
        <v>19.225999999999999</v>
      </c>
      <c r="AN1413" s="390">
        <f t="shared" si="287"/>
        <v>18.82</v>
      </c>
      <c r="AO1413" s="390">
        <f t="shared" si="288"/>
        <v>19.722999999999999</v>
      </c>
    </row>
    <row r="1414" spans="1:41" ht="15" customHeight="1" x14ac:dyDescent="0.25">
      <c r="A1414" s="127" t="s">
        <v>3533</v>
      </c>
      <c r="B1414" s="125" t="s">
        <v>2077</v>
      </c>
      <c r="C1414" s="125" t="s">
        <v>4002</v>
      </c>
      <c r="D1414" s="125" t="s">
        <v>3331</v>
      </c>
      <c r="E1414" s="125" t="s">
        <v>3289</v>
      </c>
      <c r="F1414" s="126">
        <v>22.689999999999998</v>
      </c>
      <c r="G1414" s="126">
        <v>22.889999999999997</v>
      </c>
      <c r="H1414" s="126">
        <v>18.149999999999999</v>
      </c>
      <c r="I1414" s="126"/>
      <c r="J1414" s="317"/>
      <c r="K1414" s="323">
        <f>ROUND(SUMIF('VGT-Bewegungsdaten'!B:B,A1414,'VGT-Bewegungsdaten'!C:C),3)</f>
        <v>0</v>
      </c>
      <c r="L1414" s="324">
        <f>ROUND(SUMIF('VGT-Bewegungsdaten'!B:B,$A1414,'VGT-Bewegungsdaten'!D:D),2)</f>
        <v>0</v>
      </c>
      <c r="N1414" s="376" t="s">
        <v>4930</v>
      </c>
      <c r="O1414" s="376" t="s">
        <v>4940</v>
      </c>
      <c r="P1414" s="326">
        <f>ROUND(SUMIF('AV-Bewegungsdaten'!B:B,A1414,'AV-Bewegungsdaten'!C:C),3)</f>
        <v>0</v>
      </c>
      <c r="Q1414" s="324">
        <f>ROUND(SUMIF('AV-Bewegungsdaten'!B:B,$A1414,'AV-Bewegungsdaten'!D:D),2)</f>
        <v>0</v>
      </c>
      <c r="T1414" s="327"/>
      <c r="U1414" s="326">
        <f>ROUND(SUMIF('DV-Bewegungsdaten'!B:B,Kategorien!A1414,'DV-Bewegungsdaten'!D:D),3)</f>
        <v>0</v>
      </c>
      <c r="V1414" s="324">
        <f>ROUND(SUMIF('DV-Bewegungsdaten'!B:B,Kategorien!A1414,'DV-Bewegungsdaten'!E:E),3)</f>
        <v>0</v>
      </c>
      <c r="AD1414" s="390">
        <f t="shared" si="277"/>
        <v>17.950999999999997</v>
      </c>
      <c r="AE1414" s="390">
        <f t="shared" si="278"/>
        <v>18.607999999999997</v>
      </c>
      <c r="AF1414" s="390">
        <f t="shared" si="279"/>
        <v>19.826999999999998</v>
      </c>
      <c r="AG1414" s="390">
        <f t="shared" si="280"/>
        <v>19.193999999999996</v>
      </c>
      <c r="AH1414" s="390">
        <f t="shared" si="281"/>
        <v>19.105999999999998</v>
      </c>
      <c r="AI1414" s="390">
        <f t="shared" si="282"/>
        <v>19.637999999999998</v>
      </c>
      <c r="AJ1414" s="390">
        <f t="shared" si="283"/>
        <v>18.920999999999996</v>
      </c>
      <c r="AK1414" s="390">
        <f t="shared" si="284"/>
        <v>19.204999999999998</v>
      </c>
      <c r="AL1414" s="390">
        <f t="shared" si="285"/>
        <v>19.314999999999998</v>
      </c>
      <c r="AM1414" s="390">
        <f t="shared" si="286"/>
        <v>19.195999999999998</v>
      </c>
      <c r="AN1414" s="390">
        <f t="shared" si="287"/>
        <v>18.79</v>
      </c>
      <c r="AO1414" s="390">
        <f t="shared" si="288"/>
        <v>19.692999999999998</v>
      </c>
    </row>
    <row r="1415" spans="1:41" ht="15" customHeight="1" x14ac:dyDescent="0.25">
      <c r="A1415" s="127" t="s">
        <v>4297</v>
      </c>
      <c r="B1415" s="125" t="s">
        <v>2077</v>
      </c>
      <c r="C1415" s="125" t="s">
        <v>4002</v>
      </c>
      <c r="D1415" s="125" t="s">
        <v>4093</v>
      </c>
      <c r="E1415" s="125" t="s">
        <v>4051</v>
      </c>
      <c r="F1415" s="126">
        <v>22.66</v>
      </c>
      <c r="G1415" s="126">
        <v>22.86</v>
      </c>
      <c r="H1415" s="126">
        <v>18.13</v>
      </c>
      <c r="I1415" s="126"/>
      <c r="J1415" s="317"/>
      <c r="K1415" s="323">
        <f>ROUND(SUMIF('VGT-Bewegungsdaten'!B:B,A1415,'VGT-Bewegungsdaten'!C:C),3)</f>
        <v>0</v>
      </c>
      <c r="L1415" s="324">
        <f>ROUND(SUMIF('VGT-Bewegungsdaten'!B:B,$A1415,'VGT-Bewegungsdaten'!D:D),2)</f>
        <v>0</v>
      </c>
      <c r="N1415" s="376" t="s">
        <v>4930</v>
      </c>
      <c r="O1415" s="376" t="s">
        <v>4940</v>
      </c>
      <c r="P1415" s="326">
        <f>ROUND(SUMIF('AV-Bewegungsdaten'!B:B,A1415,'AV-Bewegungsdaten'!C:C),3)</f>
        <v>0</v>
      </c>
      <c r="Q1415" s="324">
        <f>ROUND(SUMIF('AV-Bewegungsdaten'!B:B,$A1415,'AV-Bewegungsdaten'!D:D),2)</f>
        <v>0</v>
      </c>
      <c r="T1415" s="327"/>
      <c r="U1415" s="326">
        <f>ROUND(SUMIF('DV-Bewegungsdaten'!B:B,Kategorien!A1415,'DV-Bewegungsdaten'!D:D),3)</f>
        <v>0</v>
      </c>
      <c r="V1415" s="324">
        <f>ROUND(SUMIF('DV-Bewegungsdaten'!B:B,Kategorien!A1415,'DV-Bewegungsdaten'!E:E),3)</f>
        <v>0</v>
      </c>
      <c r="AD1415" s="390">
        <f t="shared" si="277"/>
        <v>17.920999999999999</v>
      </c>
      <c r="AE1415" s="390">
        <f t="shared" si="278"/>
        <v>18.577999999999999</v>
      </c>
      <c r="AF1415" s="390">
        <f t="shared" si="279"/>
        <v>19.797000000000001</v>
      </c>
      <c r="AG1415" s="390">
        <f t="shared" si="280"/>
        <v>19.163999999999998</v>
      </c>
      <c r="AH1415" s="390">
        <f t="shared" si="281"/>
        <v>19.076000000000001</v>
      </c>
      <c r="AI1415" s="390">
        <f t="shared" si="282"/>
        <v>19.608000000000001</v>
      </c>
      <c r="AJ1415" s="390">
        <f t="shared" si="283"/>
        <v>18.890999999999998</v>
      </c>
      <c r="AK1415" s="390">
        <f t="shared" si="284"/>
        <v>19.175000000000001</v>
      </c>
      <c r="AL1415" s="390">
        <f t="shared" si="285"/>
        <v>19.285</v>
      </c>
      <c r="AM1415" s="390">
        <f t="shared" si="286"/>
        <v>19.166</v>
      </c>
      <c r="AN1415" s="390">
        <f t="shared" si="287"/>
        <v>18.759999999999998</v>
      </c>
      <c r="AO1415" s="390">
        <f t="shared" si="288"/>
        <v>19.663</v>
      </c>
    </row>
    <row r="1416" spans="1:41" ht="15" customHeight="1" x14ac:dyDescent="0.25">
      <c r="A1416" s="127" t="s">
        <v>298</v>
      </c>
      <c r="B1416" s="125" t="s">
        <v>2077</v>
      </c>
      <c r="C1416" s="125" t="s">
        <v>4002</v>
      </c>
      <c r="D1416" s="125" t="s">
        <v>265</v>
      </c>
      <c r="E1416" s="125" t="s">
        <v>2452</v>
      </c>
      <c r="F1416" s="126">
        <v>19.75</v>
      </c>
      <c r="G1416" s="126">
        <v>19.95</v>
      </c>
      <c r="H1416" s="126">
        <v>15.8</v>
      </c>
      <c r="I1416" s="126"/>
      <c r="J1416" s="317"/>
      <c r="K1416" s="323">
        <f>ROUND(SUMIF('VGT-Bewegungsdaten'!B:B,A1416,'VGT-Bewegungsdaten'!C:C),3)</f>
        <v>0</v>
      </c>
      <c r="L1416" s="324">
        <f>ROUND(SUMIF('VGT-Bewegungsdaten'!B:B,$A1416,'VGT-Bewegungsdaten'!D:D),2)</f>
        <v>0</v>
      </c>
      <c r="N1416" s="376" t="s">
        <v>4930</v>
      </c>
      <c r="O1416" s="376" t="s">
        <v>4940</v>
      </c>
      <c r="P1416" s="326">
        <f>ROUND(SUMIF('AV-Bewegungsdaten'!B:B,A1416,'AV-Bewegungsdaten'!C:C),3)</f>
        <v>0</v>
      </c>
      <c r="Q1416" s="324">
        <f>ROUND(SUMIF('AV-Bewegungsdaten'!B:B,$A1416,'AV-Bewegungsdaten'!D:D),2)</f>
        <v>0</v>
      </c>
      <c r="T1416" s="327"/>
      <c r="U1416" s="326">
        <f>ROUND(SUMIF('DV-Bewegungsdaten'!B:B,Kategorien!A1416,'DV-Bewegungsdaten'!D:D),3)</f>
        <v>0</v>
      </c>
      <c r="V1416" s="324">
        <f>ROUND(SUMIF('DV-Bewegungsdaten'!B:B,Kategorien!A1416,'DV-Bewegungsdaten'!E:E),3)</f>
        <v>0</v>
      </c>
      <c r="AD1416" s="390">
        <f t="shared" si="277"/>
        <v>15.010999999999999</v>
      </c>
      <c r="AE1416" s="390">
        <f t="shared" si="278"/>
        <v>15.667999999999999</v>
      </c>
      <c r="AF1416" s="390">
        <f t="shared" si="279"/>
        <v>16.887</v>
      </c>
      <c r="AG1416" s="390">
        <f t="shared" si="280"/>
        <v>16.253999999999998</v>
      </c>
      <c r="AH1416" s="390">
        <f t="shared" si="281"/>
        <v>16.166</v>
      </c>
      <c r="AI1416" s="390">
        <f t="shared" si="282"/>
        <v>16.698</v>
      </c>
      <c r="AJ1416" s="390">
        <f t="shared" si="283"/>
        <v>15.981</v>
      </c>
      <c r="AK1416" s="390">
        <f t="shared" si="284"/>
        <v>16.265000000000001</v>
      </c>
      <c r="AL1416" s="390">
        <f t="shared" si="285"/>
        <v>16.375</v>
      </c>
      <c r="AM1416" s="390">
        <f t="shared" si="286"/>
        <v>16.256</v>
      </c>
      <c r="AN1416" s="390">
        <f t="shared" si="287"/>
        <v>15.85</v>
      </c>
      <c r="AO1416" s="390">
        <f t="shared" si="288"/>
        <v>16.753</v>
      </c>
    </row>
    <row r="1417" spans="1:41" ht="15" customHeight="1" x14ac:dyDescent="0.25">
      <c r="A1417" s="127" t="s">
        <v>299</v>
      </c>
      <c r="B1417" s="125" t="s">
        <v>2077</v>
      </c>
      <c r="C1417" s="125" t="s">
        <v>4002</v>
      </c>
      <c r="D1417" s="125" t="s">
        <v>1800</v>
      </c>
      <c r="E1417" s="125" t="s">
        <v>2455</v>
      </c>
      <c r="F1417" s="126">
        <v>21.75</v>
      </c>
      <c r="G1417" s="126">
        <v>21.95</v>
      </c>
      <c r="H1417" s="126">
        <v>17.399999999999999</v>
      </c>
      <c r="I1417" s="126"/>
      <c r="J1417" s="317"/>
      <c r="K1417" s="323">
        <f>ROUND(SUMIF('VGT-Bewegungsdaten'!B:B,A1417,'VGT-Bewegungsdaten'!C:C),3)</f>
        <v>0</v>
      </c>
      <c r="L1417" s="324">
        <f>ROUND(SUMIF('VGT-Bewegungsdaten'!B:B,$A1417,'VGT-Bewegungsdaten'!D:D),2)</f>
        <v>0</v>
      </c>
      <c r="N1417" s="376" t="s">
        <v>4930</v>
      </c>
      <c r="O1417" s="376" t="s">
        <v>4940</v>
      </c>
      <c r="P1417" s="326">
        <f>ROUND(SUMIF('AV-Bewegungsdaten'!B:B,A1417,'AV-Bewegungsdaten'!C:C),3)</f>
        <v>0</v>
      </c>
      <c r="Q1417" s="324">
        <f>ROUND(SUMIF('AV-Bewegungsdaten'!B:B,$A1417,'AV-Bewegungsdaten'!D:D),2)</f>
        <v>0</v>
      </c>
      <c r="T1417" s="327"/>
      <c r="U1417" s="326">
        <f>ROUND(SUMIF('DV-Bewegungsdaten'!B:B,Kategorien!A1417,'DV-Bewegungsdaten'!D:D),3)</f>
        <v>0</v>
      </c>
      <c r="V1417" s="324">
        <f>ROUND(SUMIF('DV-Bewegungsdaten'!B:B,Kategorien!A1417,'DV-Bewegungsdaten'!E:E),3)</f>
        <v>0</v>
      </c>
      <c r="AD1417" s="390">
        <f t="shared" si="277"/>
        <v>17.010999999999999</v>
      </c>
      <c r="AE1417" s="390">
        <f t="shared" si="278"/>
        <v>17.667999999999999</v>
      </c>
      <c r="AF1417" s="390">
        <f t="shared" si="279"/>
        <v>18.887</v>
      </c>
      <c r="AG1417" s="390">
        <f t="shared" si="280"/>
        <v>18.253999999999998</v>
      </c>
      <c r="AH1417" s="390">
        <f t="shared" si="281"/>
        <v>18.166</v>
      </c>
      <c r="AI1417" s="390">
        <f t="shared" si="282"/>
        <v>18.698</v>
      </c>
      <c r="AJ1417" s="390">
        <f t="shared" si="283"/>
        <v>17.980999999999998</v>
      </c>
      <c r="AK1417" s="390">
        <f t="shared" si="284"/>
        <v>18.265000000000001</v>
      </c>
      <c r="AL1417" s="390">
        <f t="shared" si="285"/>
        <v>18.375</v>
      </c>
      <c r="AM1417" s="390">
        <f t="shared" si="286"/>
        <v>18.256</v>
      </c>
      <c r="AN1417" s="390">
        <f t="shared" si="287"/>
        <v>17.850000000000001</v>
      </c>
      <c r="AO1417" s="390">
        <f t="shared" si="288"/>
        <v>18.753</v>
      </c>
    </row>
    <row r="1418" spans="1:41" ht="15" customHeight="1" x14ac:dyDescent="0.25">
      <c r="A1418" s="127" t="s">
        <v>300</v>
      </c>
      <c r="B1418" s="125" t="s">
        <v>2077</v>
      </c>
      <c r="C1418" s="125" t="s">
        <v>4002</v>
      </c>
      <c r="D1418" s="125" t="s">
        <v>1628</v>
      </c>
      <c r="E1418" s="125" t="s">
        <v>1538</v>
      </c>
      <c r="F1418" s="126">
        <v>22.75</v>
      </c>
      <c r="G1418" s="126">
        <v>22.95</v>
      </c>
      <c r="H1418" s="126">
        <v>18.2</v>
      </c>
      <c r="I1418" s="126"/>
      <c r="J1418" s="317"/>
      <c r="K1418" s="323">
        <f>ROUND(SUMIF('VGT-Bewegungsdaten'!B:B,A1418,'VGT-Bewegungsdaten'!C:C),3)</f>
        <v>0</v>
      </c>
      <c r="L1418" s="324">
        <f>ROUND(SUMIF('VGT-Bewegungsdaten'!B:B,$A1418,'VGT-Bewegungsdaten'!D:D),2)</f>
        <v>0</v>
      </c>
      <c r="N1418" s="376" t="s">
        <v>4930</v>
      </c>
      <c r="O1418" s="376" t="s">
        <v>4940</v>
      </c>
      <c r="P1418" s="326">
        <f>ROUND(SUMIF('AV-Bewegungsdaten'!B:B,A1418,'AV-Bewegungsdaten'!C:C),3)</f>
        <v>0</v>
      </c>
      <c r="Q1418" s="324">
        <f>ROUND(SUMIF('AV-Bewegungsdaten'!B:B,$A1418,'AV-Bewegungsdaten'!D:D),2)</f>
        <v>0</v>
      </c>
      <c r="T1418" s="327"/>
      <c r="U1418" s="326">
        <f>ROUND(SUMIF('DV-Bewegungsdaten'!B:B,Kategorien!A1418,'DV-Bewegungsdaten'!D:D),3)</f>
        <v>0</v>
      </c>
      <c r="V1418" s="324">
        <f>ROUND(SUMIF('DV-Bewegungsdaten'!B:B,Kategorien!A1418,'DV-Bewegungsdaten'!E:E),3)</f>
        <v>0</v>
      </c>
      <c r="AD1418" s="390">
        <f t="shared" si="277"/>
        <v>18.010999999999999</v>
      </c>
      <c r="AE1418" s="390">
        <f t="shared" si="278"/>
        <v>18.667999999999999</v>
      </c>
      <c r="AF1418" s="390">
        <f t="shared" si="279"/>
        <v>19.887</v>
      </c>
      <c r="AG1418" s="390">
        <f t="shared" si="280"/>
        <v>19.253999999999998</v>
      </c>
      <c r="AH1418" s="390">
        <f t="shared" si="281"/>
        <v>19.166</v>
      </c>
      <c r="AI1418" s="390">
        <f t="shared" si="282"/>
        <v>19.698</v>
      </c>
      <c r="AJ1418" s="390">
        <f t="shared" si="283"/>
        <v>18.980999999999998</v>
      </c>
      <c r="AK1418" s="390">
        <f t="shared" si="284"/>
        <v>19.265000000000001</v>
      </c>
      <c r="AL1418" s="390">
        <f t="shared" si="285"/>
        <v>19.375</v>
      </c>
      <c r="AM1418" s="390">
        <f t="shared" si="286"/>
        <v>19.256</v>
      </c>
      <c r="AN1418" s="390">
        <f t="shared" si="287"/>
        <v>18.850000000000001</v>
      </c>
      <c r="AO1418" s="390">
        <f t="shared" si="288"/>
        <v>19.753</v>
      </c>
    </row>
    <row r="1419" spans="1:41" ht="15" customHeight="1" x14ac:dyDescent="0.25">
      <c r="A1419" s="127" t="s">
        <v>301</v>
      </c>
      <c r="B1419" s="125" t="s">
        <v>2077</v>
      </c>
      <c r="C1419" s="125" t="s">
        <v>4002</v>
      </c>
      <c r="D1419" s="125" t="s">
        <v>1630</v>
      </c>
      <c r="E1419" s="125" t="s">
        <v>1541</v>
      </c>
      <c r="F1419" s="126">
        <v>22.75</v>
      </c>
      <c r="G1419" s="126">
        <v>22.95</v>
      </c>
      <c r="H1419" s="126">
        <v>18.2</v>
      </c>
      <c r="I1419" s="126"/>
      <c r="J1419" s="317"/>
      <c r="K1419" s="323">
        <f>ROUND(SUMIF('VGT-Bewegungsdaten'!B:B,A1419,'VGT-Bewegungsdaten'!C:C),3)</f>
        <v>0</v>
      </c>
      <c r="L1419" s="324">
        <f>ROUND(SUMIF('VGT-Bewegungsdaten'!B:B,$A1419,'VGT-Bewegungsdaten'!D:D),2)</f>
        <v>0</v>
      </c>
      <c r="N1419" s="376" t="s">
        <v>4930</v>
      </c>
      <c r="O1419" s="376" t="s">
        <v>4940</v>
      </c>
      <c r="P1419" s="326">
        <f>ROUND(SUMIF('AV-Bewegungsdaten'!B:B,A1419,'AV-Bewegungsdaten'!C:C),3)</f>
        <v>0</v>
      </c>
      <c r="Q1419" s="324">
        <f>ROUND(SUMIF('AV-Bewegungsdaten'!B:B,$A1419,'AV-Bewegungsdaten'!D:D),2)</f>
        <v>0</v>
      </c>
      <c r="T1419" s="327"/>
      <c r="U1419" s="326">
        <f>ROUND(SUMIF('DV-Bewegungsdaten'!B:B,Kategorien!A1419,'DV-Bewegungsdaten'!D:D),3)</f>
        <v>0</v>
      </c>
      <c r="V1419" s="324">
        <f>ROUND(SUMIF('DV-Bewegungsdaten'!B:B,Kategorien!A1419,'DV-Bewegungsdaten'!E:E),3)</f>
        <v>0</v>
      </c>
      <c r="AD1419" s="390">
        <f t="shared" si="277"/>
        <v>18.010999999999999</v>
      </c>
      <c r="AE1419" s="390">
        <f t="shared" si="278"/>
        <v>18.667999999999999</v>
      </c>
      <c r="AF1419" s="390">
        <f t="shared" si="279"/>
        <v>19.887</v>
      </c>
      <c r="AG1419" s="390">
        <f t="shared" si="280"/>
        <v>19.253999999999998</v>
      </c>
      <c r="AH1419" s="390">
        <f t="shared" si="281"/>
        <v>19.166</v>
      </c>
      <c r="AI1419" s="390">
        <f t="shared" si="282"/>
        <v>19.698</v>
      </c>
      <c r="AJ1419" s="390">
        <f t="shared" si="283"/>
        <v>18.980999999999998</v>
      </c>
      <c r="AK1419" s="390">
        <f t="shared" si="284"/>
        <v>19.265000000000001</v>
      </c>
      <c r="AL1419" s="390">
        <f t="shared" si="285"/>
        <v>19.375</v>
      </c>
      <c r="AM1419" s="390">
        <f t="shared" si="286"/>
        <v>19.256</v>
      </c>
      <c r="AN1419" s="390">
        <f t="shared" si="287"/>
        <v>18.850000000000001</v>
      </c>
      <c r="AO1419" s="390">
        <f t="shared" si="288"/>
        <v>19.753</v>
      </c>
    </row>
    <row r="1420" spans="1:41" ht="15" customHeight="1" x14ac:dyDescent="0.25">
      <c r="A1420" s="127" t="s">
        <v>2790</v>
      </c>
      <c r="B1420" s="125" t="s">
        <v>2077</v>
      </c>
      <c r="C1420" s="125" t="s">
        <v>4002</v>
      </c>
      <c r="D1420" s="125" t="s">
        <v>2589</v>
      </c>
      <c r="E1420" s="125" t="s">
        <v>2545</v>
      </c>
      <c r="F1420" s="126">
        <v>22.72</v>
      </c>
      <c r="G1420" s="126">
        <v>22.919999999999998</v>
      </c>
      <c r="H1420" s="126">
        <v>18.18</v>
      </c>
      <c r="I1420" s="126"/>
      <c r="J1420" s="317"/>
      <c r="K1420" s="323">
        <f>ROUND(SUMIF('VGT-Bewegungsdaten'!B:B,A1420,'VGT-Bewegungsdaten'!C:C),3)</f>
        <v>0</v>
      </c>
      <c r="L1420" s="324">
        <f>ROUND(SUMIF('VGT-Bewegungsdaten'!B:B,$A1420,'VGT-Bewegungsdaten'!D:D),2)</f>
        <v>0</v>
      </c>
      <c r="N1420" s="376" t="s">
        <v>4930</v>
      </c>
      <c r="O1420" s="376" t="s">
        <v>4940</v>
      </c>
      <c r="P1420" s="326">
        <f>ROUND(SUMIF('AV-Bewegungsdaten'!B:B,A1420,'AV-Bewegungsdaten'!C:C),3)</f>
        <v>0</v>
      </c>
      <c r="Q1420" s="324">
        <f>ROUND(SUMIF('AV-Bewegungsdaten'!B:B,$A1420,'AV-Bewegungsdaten'!D:D),2)</f>
        <v>0</v>
      </c>
      <c r="T1420" s="327"/>
      <c r="U1420" s="326">
        <f>ROUND(SUMIF('DV-Bewegungsdaten'!B:B,Kategorien!A1420,'DV-Bewegungsdaten'!D:D),3)</f>
        <v>0</v>
      </c>
      <c r="V1420" s="324">
        <f>ROUND(SUMIF('DV-Bewegungsdaten'!B:B,Kategorien!A1420,'DV-Bewegungsdaten'!E:E),3)</f>
        <v>0</v>
      </c>
      <c r="AD1420" s="390">
        <f t="shared" si="277"/>
        <v>17.980999999999998</v>
      </c>
      <c r="AE1420" s="390">
        <f t="shared" si="278"/>
        <v>18.637999999999998</v>
      </c>
      <c r="AF1420" s="390">
        <f t="shared" si="279"/>
        <v>19.856999999999999</v>
      </c>
      <c r="AG1420" s="390">
        <f t="shared" si="280"/>
        <v>19.223999999999997</v>
      </c>
      <c r="AH1420" s="390">
        <f t="shared" si="281"/>
        <v>19.135999999999999</v>
      </c>
      <c r="AI1420" s="390">
        <f t="shared" si="282"/>
        <v>19.667999999999999</v>
      </c>
      <c r="AJ1420" s="390">
        <f t="shared" si="283"/>
        <v>18.950999999999997</v>
      </c>
      <c r="AK1420" s="390">
        <f t="shared" si="284"/>
        <v>19.234999999999999</v>
      </c>
      <c r="AL1420" s="390">
        <f t="shared" si="285"/>
        <v>19.344999999999999</v>
      </c>
      <c r="AM1420" s="390">
        <f t="shared" si="286"/>
        <v>19.225999999999999</v>
      </c>
      <c r="AN1420" s="390">
        <f t="shared" si="287"/>
        <v>18.82</v>
      </c>
      <c r="AO1420" s="390">
        <f t="shared" si="288"/>
        <v>19.722999999999999</v>
      </c>
    </row>
    <row r="1421" spans="1:41" ht="15" customHeight="1" x14ac:dyDescent="0.25">
      <c r="A1421" s="127" t="s">
        <v>3534</v>
      </c>
      <c r="B1421" s="125" t="s">
        <v>2077</v>
      </c>
      <c r="C1421" s="125" t="s">
        <v>4002</v>
      </c>
      <c r="D1421" s="125" t="s">
        <v>3333</v>
      </c>
      <c r="E1421" s="125" t="s">
        <v>3289</v>
      </c>
      <c r="F1421" s="126">
        <v>22.689999999999998</v>
      </c>
      <c r="G1421" s="126">
        <v>22.889999999999997</v>
      </c>
      <c r="H1421" s="126">
        <v>18.149999999999999</v>
      </c>
      <c r="I1421" s="126"/>
      <c r="J1421" s="317"/>
      <c r="K1421" s="323">
        <f>ROUND(SUMIF('VGT-Bewegungsdaten'!B:B,A1421,'VGT-Bewegungsdaten'!C:C),3)</f>
        <v>0</v>
      </c>
      <c r="L1421" s="324">
        <f>ROUND(SUMIF('VGT-Bewegungsdaten'!B:B,$A1421,'VGT-Bewegungsdaten'!D:D),2)</f>
        <v>0</v>
      </c>
      <c r="N1421" s="376" t="s">
        <v>4930</v>
      </c>
      <c r="O1421" s="376" t="s">
        <v>4940</v>
      </c>
      <c r="P1421" s="326">
        <f>ROUND(SUMIF('AV-Bewegungsdaten'!B:B,A1421,'AV-Bewegungsdaten'!C:C),3)</f>
        <v>0</v>
      </c>
      <c r="Q1421" s="324">
        <f>ROUND(SUMIF('AV-Bewegungsdaten'!B:B,$A1421,'AV-Bewegungsdaten'!D:D),2)</f>
        <v>0</v>
      </c>
      <c r="T1421" s="327"/>
      <c r="U1421" s="326">
        <f>ROUND(SUMIF('DV-Bewegungsdaten'!B:B,Kategorien!A1421,'DV-Bewegungsdaten'!D:D),3)</f>
        <v>0</v>
      </c>
      <c r="V1421" s="324">
        <f>ROUND(SUMIF('DV-Bewegungsdaten'!B:B,Kategorien!A1421,'DV-Bewegungsdaten'!E:E),3)</f>
        <v>0</v>
      </c>
      <c r="AD1421" s="390">
        <f t="shared" si="277"/>
        <v>17.950999999999997</v>
      </c>
      <c r="AE1421" s="390">
        <f t="shared" si="278"/>
        <v>18.607999999999997</v>
      </c>
      <c r="AF1421" s="390">
        <f t="shared" si="279"/>
        <v>19.826999999999998</v>
      </c>
      <c r="AG1421" s="390">
        <f t="shared" si="280"/>
        <v>19.193999999999996</v>
      </c>
      <c r="AH1421" s="390">
        <f t="shared" si="281"/>
        <v>19.105999999999998</v>
      </c>
      <c r="AI1421" s="390">
        <f t="shared" si="282"/>
        <v>19.637999999999998</v>
      </c>
      <c r="AJ1421" s="390">
        <f t="shared" si="283"/>
        <v>18.920999999999996</v>
      </c>
      <c r="AK1421" s="390">
        <f t="shared" si="284"/>
        <v>19.204999999999998</v>
      </c>
      <c r="AL1421" s="390">
        <f t="shared" si="285"/>
        <v>19.314999999999998</v>
      </c>
      <c r="AM1421" s="390">
        <f t="shared" si="286"/>
        <v>19.195999999999998</v>
      </c>
      <c r="AN1421" s="390">
        <f t="shared" si="287"/>
        <v>18.79</v>
      </c>
      <c r="AO1421" s="390">
        <f t="shared" si="288"/>
        <v>19.692999999999998</v>
      </c>
    </row>
    <row r="1422" spans="1:41" ht="15" customHeight="1" x14ac:dyDescent="0.25">
      <c r="A1422" s="127" t="s">
        <v>4298</v>
      </c>
      <c r="B1422" s="125" t="s">
        <v>2077</v>
      </c>
      <c r="C1422" s="125" t="s">
        <v>4002</v>
      </c>
      <c r="D1422" s="125" t="s">
        <v>4095</v>
      </c>
      <c r="E1422" s="125" t="s">
        <v>4051</v>
      </c>
      <c r="F1422" s="126">
        <v>22.66</v>
      </c>
      <c r="G1422" s="126">
        <v>22.86</v>
      </c>
      <c r="H1422" s="126">
        <v>18.13</v>
      </c>
      <c r="I1422" s="126"/>
      <c r="J1422" s="317"/>
      <c r="K1422" s="323">
        <f>ROUND(SUMIF('VGT-Bewegungsdaten'!B:B,A1422,'VGT-Bewegungsdaten'!C:C),3)</f>
        <v>0</v>
      </c>
      <c r="L1422" s="324">
        <f>ROUND(SUMIF('VGT-Bewegungsdaten'!B:B,$A1422,'VGT-Bewegungsdaten'!D:D),2)</f>
        <v>0</v>
      </c>
      <c r="N1422" s="376" t="s">
        <v>4930</v>
      </c>
      <c r="O1422" s="376" t="s">
        <v>4940</v>
      </c>
      <c r="P1422" s="326">
        <f>ROUND(SUMIF('AV-Bewegungsdaten'!B:B,A1422,'AV-Bewegungsdaten'!C:C),3)</f>
        <v>0</v>
      </c>
      <c r="Q1422" s="324">
        <f>ROUND(SUMIF('AV-Bewegungsdaten'!B:B,$A1422,'AV-Bewegungsdaten'!D:D),2)</f>
        <v>0</v>
      </c>
      <c r="T1422" s="327"/>
      <c r="U1422" s="326">
        <f>ROUND(SUMIF('DV-Bewegungsdaten'!B:B,Kategorien!A1422,'DV-Bewegungsdaten'!D:D),3)</f>
        <v>0</v>
      </c>
      <c r="V1422" s="324">
        <f>ROUND(SUMIF('DV-Bewegungsdaten'!B:B,Kategorien!A1422,'DV-Bewegungsdaten'!E:E),3)</f>
        <v>0</v>
      </c>
      <c r="AD1422" s="390">
        <f t="shared" si="277"/>
        <v>17.920999999999999</v>
      </c>
      <c r="AE1422" s="390">
        <f t="shared" si="278"/>
        <v>18.577999999999999</v>
      </c>
      <c r="AF1422" s="390">
        <f t="shared" si="279"/>
        <v>19.797000000000001</v>
      </c>
      <c r="AG1422" s="390">
        <f t="shared" si="280"/>
        <v>19.163999999999998</v>
      </c>
      <c r="AH1422" s="390">
        <f t="shared" si="281"/>
        <v>19.076000000000001</v>
      </c>
      <c r="AI1422" s="390">
        <f t="shared" si="282"/>
        <v>19.608000000000001</v>
      </c>
      <c r="AJ1422" s="390">
        <f t="shared" si="283"/>
        <v>18.890999999999998</v>
      </c>
      <c r="AK1422" s="390">
        <f t="shared" si="284"/>
        <v>19.175000000000001</v>
      </c>
      <c r="AL1422" s="390">
        <f t="shared" si="285"/>
        <v>19.285</v>
      </c>
      <c r="AM1422" s="390">
        <f t="shared" si="286"/>
        <v>19.166</v>
      </c>
      <c r="AN1422" s="390">
        <f t="shared" si="287"/>
        <v>18.759999999999998</v>
      </c>
      <c r="AO1422" s="390">
        <f t="shared" si="288"/>
        <v>19.663</v>
      </c>
    </row>
    <row r="1423" spans="1:41" ht="15" customHeight="1" x14ac:dyDescent="0.25">
      <c r="A1423" s="127" t="s">
        <v>302</v>
      </c>
      <c r="B1423" s="125" t="s">
        <v>2077</v>
      </c>
      <c r="C1423" s="125" t="s">
        <v>4002</v>
      </c>
      <c r="D1423" s="125" t="s">
        <v>1632</v>
      </c>
      <c r="E1423" s="125" t="s">
        <v>2452</v>
      </c>
      <c r="F1423" s="126">
        <v>20.75</v>
      </c>
      <c r="G1423" s="126">
        <v>20.95</v>
      </c>
      <c r="H1423" s="126">
        <v>16.600000000000001</v>
      </c>
      <c r="I1423" s="126"/>
      <c r="J1423" s="317"/>
      <c r="K1423" s="323">
        <f>ROUND(SUMIF('VGT-Bewegungsdaten'!B:B,A1423,'VGT-Bewegungsdaten'!C:C),3)</f>
        <v>0</v>
      </c>
      <c r="L1423" s="324">
        <f>ROUND(SUMIF('VGT-Bewegungsdaten'!B:B,$A1423,'VGT-Bewegungsdaten'!D:D),2)</f>
        <v>0</v>
      </c>
      <c r="N1423" s="376" t="s">
        <v>4930</v>
      </c>
      <c r="O1423" s="376" t="s">
        <v>4940</v>
      </c>
      <c r="P1423" s="326">
        <f>ROUND(SUMIF('AV-Bewegungsdaten'!B:B,A1423,'AV-Bewegungsdaten'!C:C),3)</f>
        <v>0</v>
      </c>
      <c r="Q1423" s="324">
        <f>ROUND(SUMIF('AV-Bewegungsdaten'!B:B,$A1423,'AV-Bewegungsdaten'!D:D),2)</f>
        <v>0</v>
      </c>
      <c r="T1423" s="327"/>
      <c r="U1423" s="326">
        <f>ROUND(SUMIF('DV-Bewegungsdaten'!B:B,Kategorien!A1423,'DV-Bewegungsdaten'!D:D),3)</f>
        <v>0</v>
      </c>
      <c r="V1423" s="324">
        <f>ROUND(SUMIF('DV-Bewegungsdaten'!B:B,Kategorien!A1423,'DV-Bewegungsdaten'!E:E),3)</f>
        <v>0</v>
      </c>
      <c r="AD1423" s="390">
        <f t="shared" si="277"/>
        <v>16.010999999999999</v>
      </c>
      <c r="AE1423" s="390">
        <f t="shared" si="278"/>
        <v>16.667999999999999</v>
      </c>
      <c r="AF1423" s="390">
        <f t="shared" si="279"/>
        <v>17.887</v>
      </c>
      <c r="AG1423" s="390">
        <f t="shared" si="280"/>
        <v>17.253999999999998</v>
      </c>
      <c r="AH1423" s="390">
        <f t="shared" si="281"/>
        <v>17.166</v>
      </c>
      <c r="AI1423" s="390">
        <f t="shared" si="282"/>
        <v>17.698</v>
      </c>
      <c r="AJ1423" s="390">
        <f t="shared" si="283"/>
        <v>16.980999999999998</v>
      </c>
      <c r="AK1423" s="390">
        <f t="shared" si="284"/>
        <v>17.265000000000001</v>
      </c>
      <c r="AL1423" s="390">
        <f t="shared" si="285"/>
        <v>17.375</v>
      </c>
      <c r="AM1423" s="390">
        <f t="shared" si="286"/>
        <v>17.256</v>
      </c>
      <c r="AN1423" s="390">
        <f t="shared" si="287"/>
        <v>16.850000000000001</v>
      </c>
      <c r="AO1423" s="390">
        <f t="shared" si="288"/>
        <v>17.753</v>
      </c>
    </row>
    <row r="1424" spans="1:41" ht="15" customHeight="1" x14ac:dyDescent="0.25">
      <c r="A1424" s="127" t="s">
        <v>303</v>
      </c>
      <c r="B1424" s="125" t="s">
        <v>2077</v>
      </c>
      <c r="C1424" s="125" t="s">
        <v>4002</v>
      </c>
      <c r="D1424" s="125" t="s">
        <v>1805</v>
      </c>
      <c r="E1424" s="125" t="s">
        <v>2455</v>
      </c>
      <c r="F1424" s="126">
        <v>22.75</v>
      </c>
      <c r="G1424" s="126">
        <v>22.95</v>
      </c>
      <c r="H1424" s="126">
        <v>18.2</v>
      </c>
      <c r="I1424" s="126"/>
      <c r="J1424" s="317"/>
      <c r="K1424" s="323">
        <f>ROUND(SUMIF('VGT-Bewegungsdaten'!B:B,A1424,'VGT-Bewegungsdaten'!C:C),3)</f>
        <v>0</v>
      </c>
      <c r="L1424" s="324">
        <f>ROUND(SUMIF('VGT-Bewegungsdaten'!B:B,$A1424,'VGT-Bewegungsdaten'!D:D),2)</f>
        <v>0</v>
      </c>
      <c r="N1424" s="376" t="s">
        <v>4930</v>
      </c>
      <c r="O1424" s="376" t="s">
        <v>4940</v>
      </c>
      <c r="P1424" s="326">
        <f>ROUND(SUMIF('AV-Bewegungsdaten'!B:B,A1424,'AV-Bewegungsdaten'!C:C),3)</f>
        <v>0</v>
      </c>
      <c r="Q1424" s="324">
        <f>ROUND(SUMIF('AV-Bewegungsdaten'!B:B,$A1424,'AV-Bewegungsdaten'!D:D),2)</f>
        <v>0</v>
      </c>
      <c r="T1424" s="327"/>
      <c r="U1424" s="326">
        <f>ROUND(SUMIF('DV-Bewegungsdaten'!B:B,Kategorien!A1424,'DV-Bewegungsdaten'!D:D),3)</f>
        <v>0</v>
      </c>
      <c r="V1424" s="324">
        <f>ROUND(SUMIF('DV-Bewegungsdaten'!B:B,Kategorien!A1424,'DV-Bewegungsdaten'!E:E),3)</f>
        <v>0</v>
      </c>
      <c r="AD1424" s="390">
        <f t="shared" si="277"/>
        <v>18.010999999999999</v>
      </c>
      <c r="AE1424" s="390">
        <f t="shared" si="278"/>
        <v>18.667999999999999</v>
      </c>
      <c r="AF1424" s="390">
        <f t="shared" si="279"/>
        <v>19.887</v>
      </c>
      <c r="AG1424" s="390">
        <f t="shared" si="280"/>
        <v>19.253999999999998</v>
      </c>
      <c r="AH1424" s="390">
        <f t="shared" si="281"/>
        <v>19.166</v>
      </c>
      <c r="AI1424" s="390">
        <f t="shared" si="282"/>
        <v>19.698</v>
      </c>
      <c r="AJ1424" s="390">
        <f t="shared" si="283"/>
        <v>18.980999999999998</v>
      </c>
      <c r="AK1424" s="390">
        <f t="shared" si="284"/>
        <v>19.265000000000001</v>
      </c>
      <c r="AL1424" s="390">
        <f t="shared" si="285"/>
        <v>19.375</v>
      </c>
      <c r="AM1424" s="390">
        <f t="shared" si="286"/>
        <v>19.256</v>
      </c>
      <c r="AN1424" s="390">
        <f t="shared" si="287"/>
        <v>18.850000000000001</v>
      </c>
      <c r="AO1424" s="390">
        <f t="shared" si="288"/>
        <v>19.753</v>
      </c>
    </row>
    <row r="1425" spans="1:41" ht="15" customHeight="1" x14ac:dyDescent="0.25">
      <c r="A1425" s="127" t="s">
        <v>304</v>
      </c>
      <c r="B1425" s="125" t="s">
        <v>2077</v>
      </c>
      <c r="C1425" s="125" t="s">
        <v>4002</v>
      </c>
      <c r="D1425" s="125" t="s">
        <v>1634</v>
      </c>
      <c r="E1425" s="125" t="s">
        <v>1538</v>
      </c>
      <c r="F1425" s="126">
        <v>23.75</v>
      </c>
      <c r="G1425" s="126">
        <v>23.95</v>
      </c>
      <c r="H1425" s="126">
        <v>19</v>
      </c>
      <c r="I1425" s="126"/>
      <c r="J1425" s="317"/>
      <c r="K1425" s="323">
        <f>ROUND(SUMIF('VGT-Bewegungsdaten'!B:B,A1425,'VGT-Bewegungsdaten'!C:C),3)</f>
        <v>0</v>
      </c>
      <c r="L1425" s="324">
        <f>ROUND(SUMIF('VGT-Bewegungsdaten'!B:B,$A1425,'VGT-Bewegungsdaten'!D:D),2)</f>
        <v>0</v>
      </c>
      <c r="N1425" s="376" t="s">
        <v>4930</v>
      </c>
      <c r="O1425" s="376" t="s">
        <v>4940</v>
      </c>
      <c r="P1425" s="326">
        <f>ROUND(SUMIF('AV-Bewegungsdaten'!B:B,A1425,'AV-Bewegungsdaten'!C:C),3)</f>
        <v>0</v>
      </c>
      <c r="Q1425" s="324">
        <f>ROUND(SUMIF('AV-Bewegungsdaten'!B:B,$A1425,'AV-Bewegungsdaten'!D:D),2)</f>
        <v>0</v>
      </c>
      <c r="T1425" s="327"/>
      <c r="U1425" s="326">
        <f>ROUND(SUMIF('DV-Bewegungsdaten'!B:B,Kategorien!A1425,'DV-Bewegungsdaten'!D:D),3)</f>
        <v>0</v>
      </c>
      <c r="V1425" s="324">
        <f>ROUND(SUMIF('DV-Bewegungsdaten'!B:B,Kategorien!A1425,'DV-Bewegungsdaten'!E:E),3)</f>
        <v>0</v>
      </c>
      <c r="AD1425" s="390">
        <f t="shared" si="277"/>
        <v>19.010999999999999</v>
      </c>
      <c r="AE1425" s="390">
        <f t="shared" si="278"/>
        <v>19.667999999999999</v>
      </c>
      <c r="AF1425" s="390">
        <f t="shared" si="279"/>
        <v>20.887</v>
      </c>
      <c r="AG1425" s="390">
        <f t="shared" si="280"/>
        <v>20.253999999999998</v>
      </c>
      <c r="AH1425" s="390">
        <f t="shared" si="281"/>
        <v>20.166</v>
      </c>
      <c r="AI1425" s="390">
        <f t="shared" si="282"/>
        <v>20.698</v>
      </c>
      <c r="AJ1425" s="390">
        <f t="shared" si="283"/>
        <v>19.980999999999998</v>
      </c>
      <c r="AK1425" s="390">
        <f t="shared" si="284"/>
        <v>20.265000000000001</v>
      </c>
      <c r="AL1425" s="390">
        <f t="shared" si="285"/>
        <v>20.375</v>
      </c>
      <c r="AM1425" s="390">
        <f t="shared" si="286"/>
        <v>20.256</v>
      </c>
      <c r="AN1425" s="390">
        <f t="shared" si="287"/>
        <v>19.850000000000001</v>
      </c>
      <c r="AO1425" s="390">
        <f t="shared" si="288"/>
        <v>20.753</v>
      </c>
    </row>
    <row r="1426" spans="1:41" ht="15" customHeight="1" x14ac:dyDescent="0.25">
      <c r="A1426" s="127" t="s">
        <v>305</v>
      </c>
      <c r="B1426" s="125" t="s">
        <v>2077</v>
      </c>
      <c r="C1426" s="125" t="s">
        <v>4002</v>
      </c>
      <c r="D1426" s="125" t="s">
        <v>1636</v>
      </c>
      <c r="E1426" s="125" t="s">
        <v>1541</v>
      </c>
      <c r="F1426" s="126">
        <v>23.75</v>
      </c>
      <c r="G1426" s="126">
        <v>23.95</v>
      </c>
      <c r="H1426" s="126">
        <v>19</v>
      </c>
      <c r="I1426" s="126"/>
      <c r="J1426" s="317"/>
      <c r="K1426" s="323">
        <f>ROUND(SUMIF('VGT-Bewegungsdaten'!B:B,A1426,'VGT-Bewegungsdaten'!C:C),3)</f>
        <v>0</v>
      </c>
      <c r="L1426" s="324">
        <f>ROUND(SUMIF('VGT-Bewegungsdaten'!B:B,$A1426,'VGT-Bewegungsdaten'!D:D),2)</f>
        <v>0</v>
      </c>
      <c r="N1426" s="376" t="s">
        <v>4930</v>
      </c>
      <c r="O1426" s="376" t="s">
        <v>4940</v>
      </c>
      <c r="P1426" s="326">
        <f>ROUND(SUMIF('AV-Bewegungsdaten'!B:B,A1426,'AV-Bewegungsdaten'!C:C),3)</f>
        <v>0</v>
      </c>
      <c r="Q1426" s="324">
        <f>ROUND(SUMIF('AV-Bewegungsdaten'!B:B,$A1426,'AV-Bewegungsdaten'!D:D),2)</f>
        <v>0</v>
      </c>
      <c r="T1426" s="327"/>
      <c r="U1426" s="326">
        <f>ROUND(SUMIF('DV-Bewegungsdaten'!B:B,Kategorien!A1426,'DV-Bewegungsdaten'!D:D),3)</f>
        <v>0</v>
      </c>
      <c r="V1426" s="324">
        <f>ROUND(SUMIF('DV-Bewegungsdaten'!B:B,Kategorien!A1426,'DV-Bewegungsdaten'!E:E),3)</f>
        <v>0</v>
      </c>
      <c r="AD1426" s="390">
        <f t="shared" si="277"/>
        <v>19.010999999999999</v>
      </c>
      <c r="AE1426" s="390">
        <f t="shared" si="278"/>
        <v>19.667999999999999</v>
      </c>
      <c r="AF1426" s="390">
        <f t="shared" si="279"/>
        <v>20.887</v>
      </c>
      <c r="AG1426" s="390">
        <f t="shared" si="280"/>
        <v>20.253999999999998</v>
      </c>
      <c r="AH1426" s="390">
        <f t="shared" si="281"/>
        <v>20.166</v>
      </c>
      <c r="AI1426" s="390">
        <f t="shared" si="282"/>
        <v>20.698</v>
      </c>
      <c r="AJ1426" s="390">
        <f t="shared" si="283"/>
        <v>19.980999999999998</v>
      </c>
      <c r="AK1426" s="390">
        <f t="shared" si="284"/>
        <v>20.265000000000001</v>
      </c>
      <c r="AL1426" s="390">
        <f t="shared" si="285"/>
        <v>20.375</v>
      </c>
      <c r="AM1426" s="390">
        <f t="shared" si="286"/>
        <v>20.256</v>
      </c>
      <c r="AN1426" s="390">
        <f t="shared" si="287"/>
        <v>19.850000000000001</v>
      </c>
      <c r="AO1426" s="390">
        <f t="shared" si="288"/>
        <v>20.753</v>
      </c>
    </row>
    <row r="1427" spans="1:41" ht="15" customHeight="1" x14ac:dyDescent="0.25">
      <c r="A1427" s="127" t="s">
        <v>2791</v>
      </c>
      <c r="B1427" s="125" t="s">
        <v>2077</v>
      </c>
      <c r="C1427" s="125" t="s">
        <v>4002</v>
      </c>
      <c r="D1427" s="125" t="s">
        <v>2591</v>
      </c>
      <c r="E1427" s="125" t="s">
        <v>2545</v>
      </c>
      <c r="F1427" s="126">
        <v>23.72</v>
      </c>
      <c r="G1427" s="126">
        <v>23.919999999999998</v>
      </c>
      <c r="H1427" s="126">
        <v>18.98</v>
      </c>
      <c r="I1427" s="126"/>
      <c r="J1427" s="317"/>
      <c r="K1427" s="323">
        <f>ROUND(SUMIF('VGT-Bewegungsdaten'!B:B,A1427,'VGT-Bewegungsdaten'!C:C),3)</f>
        <v>0</v>
      </c>
      <c r="L1427" s="324">
        <f>ROUND(SUMIF('VGT-Bewegungsdaten'!B:B,$A1427,'VGT-Bewegungsdaten'!D:D),2)</f>
        <v>0</v>
      </c>
      <c r="N1427" s="376" t="s">
        <v>4930</v>
      </c>
      <c r="O1427" s="376" t="s">
        <v>4940</v>
      </c>
      <c r="P1427" s="326">
        <f>ROUND(SUMIF('AV-Bewegungsdaten'!B:B,A1427,'AV-Bewegungsdaten'!C:C),3)</f>
        <v>0</v>
      </c>
      <c r="Q1427" s="324">
        <f>ROUND(SUMIF('AV-Bewegungsdaten'!B:B,$A1427,'AV-Bewegungsdaten'!D:D),2)</f>
        <v>0</v>
      </c>
      <c r="T1427" s="327"/>
      <c r="U1427" s="326">
        <f>ROUND(SUMIF('DV-Bewegungsdaten'!B:B,Kategorien!A1427,'DV-Bewegungsdaten'!D:D),3)</f>
        <v>0</v>
      </c>
      <c r="V1427" s="324">
        <f>ROUND(SUMIF('DV-Bewegungsdaten'!B:B,Kategorien!A1427,'DV-Bewegungsdaten'!E:E),3)</f>
        <v>0</v>
      </c>
      <c r="AD1427" s="390">
        <f t="shared" ref="AD1427:AD1490" si="301">MAX(0,$G1427-AR$9)</f>
        <v>18.980999999999998</v>
      </c>
      <c r="AE1427" s="390">
        <f t="shared" ref="AE1427:AE1490" si="302">MAX(0,$G1427-AS$9)</f>
        <v>19.637999999999998</v>
      </c>
      <c r="AF1427" s="390">
        <f t="shared" ref="AF1427:AF1490" si="303">MAX(0,$G1427-AT$9)</f>
        <v>20.856999999999999</v>
      </c>
      <c r="AG1427" s="390">
        <f t="shared" ref="AG1427:AG1490" si="304">MAX(0,$G1427-AU$9)</f>
        <v>20.223999999999997</v>
      </c>
      <c r="AH1427" s="390">
        <f t="shared" ref="AH1427:AH1490" si="305">MAX(0,$G1427-AV$9)</f>
        <v>20.135999999999999</v>
      </c>
      <c r="AI1427" s="390">
        <f t="shared" ref="AI1427:AI1490" si="306">MAX(0,$G1427-AW$9)</f>
        <v>20.667999999999999</v>
      </c>
      <c r="AJ1427" s="390">
        <f t="shared" ref="AJ1427:AJ1490" si="307">MAX(0,$G1427-AX$9)</f>
        <v>19.950999999999997</v>
      </c>
      <c r="AK1427" s="390">
        <f t="shared" ref="AK1427:AK1490" si="308">MAX(0,$G1427-AY$9)</f>
        <v>20.234999999999999</v>
      </c>
      <c r="AL1427" s="390">
        <f t="shared" ref="AL1427:AL1490" si="309">MAX(0,$G1427-AZ$9)</f>
        <v>20.344999999999999</v>
      </c>
      <c r="AM1427" s="390">
        <f t="shared" ref="AM1427:AM1490" si="310">MAX(0,$G1427-BA$9)</f>
        <v>20.225999999999999</v>
      </c>
      <c r="AN1427" s="390">
        <f t="shared" ref="AN1427:AN1490" si="311">MAX(0,$G1427-BB$9)</f>
        <v>19.82</v>
      </c>
      <c r="AO1427" s="390">
        <f t="shared" ref="AO1427:AO1490" si="312">MAX(0,$G1427-BC$9)</f>
        <v>20.722999999999999</v>
      </c>
    </row>
    <row r="1428" spans="1:41" ht="15" customHeight="1" x14ac:dyDescent="0.25">
      <c r="A1428" s="127" t="s">
        <v>3535</v>
      </c>
      <c r="B1428" s="125" t="s">
        <v>2077</v>
      </c>
      <c r="C1428" s="125" t="s">
        <v>4002</v>
      </c>
      <c r="D1428" s="125" t="s">
        <v>3335</v>
      </c>
      <c r="E1428" s="125" t="s">
        <v>3289</v>
      </c>
      <c r="F1428" s="126">
        <v>23.689999999999998</v>
      </c>
      <c r="G1428" s="126">
        <v>23.889999999999997</v>
      </c>
      <c r="H1428" s="126">
        <v>18.95</v>
      </c>
      <c r="I1428" s="126"/>
      <c r="J1428" s="317"/>
      <c r="K1428" s="323">
        <f>ROUND(SUMIF('VGT-Bewegungsdaten'!B:B,A1428,'VGT-Bewegungsdaten'!C:C),3)</f>
        <v>0</v>
      </c>
      <c r="L1428" s="324">
        <f>ROUND(SUMIF('VGT-Bewegungsdaten'!B:B,$A1428,'VGT-Bewegungsdaten'!D:D),2)</f>
        <v>0</v>
      </c>
      <c r="N1428" s="376" t="s">
        <v>4930</v>
      </c>
      <c r="O1428" s="376" t="s">
        <v>4940</v>
      </c>
      <c r="P1428" s="326">
        <f>ROUND(SUMIF('AV-Bewegungsdaten'!B:B,A1428,'AV-Bewegungsdaten'!C:C),3)</f>
        <v>0</v>
      </c>
      <c r="Q1428" s="324">
        <f>ROUND(SUMIF('AV-Bewegungsdaten'!B:B,$A1428,'AV-Bewegungsdaten'!D:D),2)</f>
        <v>0</v>
      </c>
      <c r="T1428" s="327"/>
      <c r="U1428" s="326">
        <f>ROUND(SUMIF('DV-Bewegungsdaten'!B:B,Kategorien!A1428,'DV-Bewegungsdaten'!D:D),3)</f>
        <v>0</v>
      </c>
      <c r="V1428" s="324">
        <f>ROUND(SUMIF('DV-Bewegungsdaten'!B:B,Kategorien!A1428,'DV-Bewegungsdaten'!E:E),3)</f>
        <v>0</v>
      </c>
      <c r="AD1428" s="390">
        <f t="shared" si="301"/>
        <v>18.950999999999997</v>
      </c>
      <c r="AE1428" s="390">
        <f t="shared" si="302"/>
        <v>19.607999999999997</v>
      </c>
      <c r="AF1428" s="390">
        <f t="shared" si="303"/>
        <v>20.826999999999998</v>
      </c>
      <c r="AG1428" s="390">
        <f t="shared" si="304"/>
        <v>20.193999999999996</v>
      </c>
      <c r="AH1428" s="390">
        <f t="shared" si="305"/>
        <v>20.105999999999998</v>
      </c>
      <c r="AI1428" s="390">
        <f t="shared" si="306"/>
        <v>20.637999999999998</v>
      </c>
      <c r="AJ1428" s="390">
        <f t="shared" si="307"/>
        <v>19.920999999999996</v>
      </c>
      <c r="AK1428" s="390">
        <f t="shared" si="308"/>
        <v>20.204999999999998</v>
      </c>
      <c r="AL1428" s="390">
        <f t="shared" si="309"/>
        <v>20.314999999999998</v>
      </c>
      <c r="AM1428" s="390">
        <f t="shared" si="310"/>
        <v>20.195999999999998</v>
      </c>
      <c r="AN1428" s="390">
        <f t="shared" si="311"/>
        <v>19.79</v>
      </c>
      <c r="AO1428" s="390">
        <f t="shared" si="312"/>
        <v>20.692999999999998</v>
      </c>
    </row>
    <row r="1429" spans="1:41" ht="15" customHeight="1" x14ac:dyDescent="0.25">
      <c r="A1429" s="127" t="s">
        <v>4299</v>
      </c>
      <c r="B1429" s="125" t="s">
        <v>2077</v>
      </c>
      <c r="C1429" s="125" t="s">
        <v>4002</v>
      </c>
      <c r="D1429" s="125" t="s">
        <v>4097</v>
      </c>
      <c r="E1429" s="125" t="s">
        <v>4051</v>
      </c>
      <c r="F1429" s="126">
        <v>23.66</v>
      </c>
      <c r="G1429" s="126">
        <v>23.86</v>
      </c>
      <c r="H1429" s="126">
        <v>18.93</v>
      </c>
      <c r="I1429" s="126"/>
      <c r="J1429" s="317"/>
      <c r="K1429" s="323">
        <f>ROUND(SUMIF('VGT-Bewegungsdaten'!B:B,A1429,'VGT-Bewegungsdaten'!C:C),3)</f>
        <v>0</v>
      </c>
      <c r="L1429" s="324">
        <f>ROUND(SUMIF('VGT-Bewegungsdaten'!B:B,$A1429,'VGT-Bewegungsdaten'!D:D),2)</f>
        <v>0</v>
      </c>
      <c r="N1429" s="376" t="s">
        <v>4930</v>
      </c>
      <c r="O1429" s="376" t="s">
        <v>4940</v>
      </c>
      <c r="P1429" s="326">
        <f>ROUND(SUMIF('AV-Bewegungsdaten'!B:B,A1429,'AV-Bewegungsdaten'!C:C),3)</f>
        <v>0</v>
      </c>
      <c r="Q1429" s="324">
        <f>ROUND(SUMIF('AV-Bewegungsdaten'!B:B,$A1429,'AV-Bewegungsdaten'!D:D),2)</f>
        <v>0</v>
      </c>
      <c r="T1429" s="327"/>
      <c r="U1429" s="326">
        <f>ROUND(SUMIF('DV-Bewegungsdaten'!B:B,Kategorien!A1429,'DV-Bewegungsdaten'!D:D),3)</f>
        <v>0</v>
      </c>
      <c r="V1429" s="324">
        <f>ROUND(SUMIF('DV-Bewegungsdaten'!B:B,Kategorien!A1429,'DV-Bewegungsdaten'!E:E),3)</f>
        <v>0</v>
      </c>
      <c r="AD1429" s="390">
        <f t="shared" si="301"/>
        <v>18.920999999999999</v>
      </c>
      <c r="AE1429" s="390">
        <f t="shared" si="302"/>
        <v>19.577999999999999</v>
      </c>
      <c r="AF1429" s="390">
        <f t="shared" si="303"/>
        <v>20.797000000000001</v>
      </c>
      <c r="AG1429" s="390">
        <f t="shared" si="304"/>
        <v>20.163999999999998</v>
      </c>
      <c r="AH1429" s="390">
        <f t="shared" si="305"/>
        <v>20.076000000000001</v>
      </c>
      <c r="AI1429" s="390">
        <f t="shared" si="306"/>
        <v>20.608000000000001</v>
      </c>
      <c r="AJ1429" s="390">
        <f t="shared" si="307"/>
        <v>19.890999999999998</v>
      </c>
      <c r="AK1429" s="390">
        <f t="shared" si="308"/>
        <v>20.175000000000001</v>
      </c>
      <c r="AL1429" s="390">
        <f t="shared" si="309"/>
        <v>20.285</v>
      </c>
      <c r="AM1429" s="390">
        <f t="shared" si="310"/>
        <v>20.166</v>
      </c>
      <c r="AN1429" s="390">
        <f t="shared" si="311"/>
        <v>19.759999999999998</v>
      </c>
      <c r="AO1429" s="390">
        <f t="shared" si="312"/>
        <v>20.663</v>
      </c>
    </row>
    <row r="1430" spans="1:41" ht="15" customHeight="1" x14ac:dyDescent="0.25">
      <c r="A1430" s="127" t="s">
        <v>2518</v>
      </c>
      <c r="B1430" s="125" t="s">
        <v>2077</v>
      </c>
      <c r="C1430" s="125" t="s">
        <v>4002</v>
      </c>
      <c r="D1430" s="125" t="s">
        <v>2475</v>
      </c>
      <c r="E1430" s="125" t="s">
        <v>2452</v>
      </c>
      <c r="F1430" s="126">
        <v>11.75</v>
      </c>
      <c r="G1430" s="126">
        <v>11.95</v>
      </c>
      <c r="H1430" s="126">
        <v>9.4</v>
      </c>
      <c r="I1430" s="126"/>
      <c r="J1430" s="317"/>
      <c r="K1430" s="323">
        <f>ROUND(SUMIF('VGT-Bewegungsdaten'!B:B,A1430,'VGT-Bewegungsdaten'!C:C),3)</f>
        <v>0</v>
      </c>
      <c r="L1430" s="324">
        <f>ROUND(SUMIF('VGT-Bewegungsdaten'!B:B,$A1430,'VGT-Bewegungsdaten'!D:D),2)</f>
        <v>0</v>
      </c>
      <c r="N1430" s="376" t="s">
        <v>4930</v>
      </c>
      <c r="O1430" s="376" t="s">
        <v>4940</v>
      </c>
      <c r="P1430" s="326">
        <f>ROUND(SUMIF('AV-Bewegungsdaten'!B:B,A1430,'AV-Bewegungsdaten'!C:C),3)</f>
        <v>0</v>
      </c>
      <c r="Q1430" s="324">
        <f>ROUND(SUMIF('AV-Bewegungsdaten'!B:B,$A1430,'AV-Bewegungsdaten'!D:D),2)</f>
        <v>0</v>
      </c>
      <c r="T1430" s="327"/>
      <c r="U1430" s="326">
        <f>ROUND(SUMIF('DV-Bewegungsdaten'!B:B,Kategorien!A1430,'DV-Bewegungsdaten'!D:D),3)</f>
        <v>0</v>
      </c>
      <c r="V1430" s="324">
        <f>ROUND(SUMIF('DV-Bewegungsdaten'!B:B,Kategorien!A1430,'DV-Bewegungsdaten'!E:E),3)</f>
        <v>0</v>
      </c>
      <c r="AD1430" s="390">
        <f t="shared" si="301"/>
        <v>7.0109999999999992</v>
      </c>
      <c r="AE1430" s="390">
        <f t="shared" si="302"/>
        <v>7.6679999999999993</v>
      </c>
      <c r="AF1430" s="390">
        <f t="shared" si="303"/>
        <v>8.8869999999999987</v>
      </c>
      <c r="AG1430" s="390">
        <f t="shared" si="304"/>
        <v>8.2539999999999996</v>
      </c>
      <c r="AH1430" s="390">
        <f t="shared" si="305"/>
        <v>8.1660000000000004</v>
      </c>
      <c r="AI1430" s="390">
        <f t="shared" si="306"/>
        <v>8.6980000000000004</v>
      </c>
      <c r="AJ1430" s="390">
        <f t="shared" si="307"/>
        <v>7.9809999999999999</v>
      </c>
      <c r="AK1430" s="390">
        <f t="shared" si="308"/>
        <v>8.2649999999999988</v>
      </c>
      <c r="AL1430" s="390">
        <f t="shared" si="309"/>
        <v>8.375</v>
      </c>
      <c r="AM1430" s="390">
        <f t="shared" si="310"/>
        <v>8.2560000000000002</v>
      </c>
      <c r="AN1430" s="390">
        <f t="shared" si="311"/>
        <v>7.85</v>
      </c>
      <c r="AO1430" s="390">
        <f t="shared" si="312"/>
        <v>8.7530000000000001</v>
      </c>
    </row>
    <row r="1431" spans="1:41" ht="15" customHeight="1" x14ac:dyDescent="0.25">
      <c r="A1431" s="127" t="s">
        <v>2519</v>
      </c>
      <c r="B1431" s="125" t="s">
        <v>2077</v>
      </c>
      <c r="C1431" s="125" t="s">
        <v>4002</v>
      </c>
      <c r="D1431" s="125" t="s">
        <v>1808</v>
      </c>
      <c r="E1431" s="125" t="s">
        <v>2455</v>
      </c>
      <c r="F1431" s="126">
        <v>13.75</v>
      </c>
      <c r="G1431" s="126">
        <v>13.95</v>
      </c>
      <c r="H1431" s="126">
        <v>11</v>
      </c>
      <c r="I1431" s="126"/>
      <c r="J1431" s="317"/>
      <c r="K1431" s="323">
        <f>ROUND(SUMIF('VGT-Bewegungsdaten'!B:B,A1431,'VGT-Bewegungsdaten'!C:C),3)</f>
        <v>0</v>
      </c>
      <c r="L1431" s="324">
        <f>ROUND(SUMIF('VGT-Bewegungsdaten'!B:B,$A1431,'VGT-Bewegungsdaten'!D:D),2)</f>
        <v>0</v>
      </c>
      <c r="N1431" s="376" t="s">
        <v>4930</v>
      </c>
      <c r="O1431" s="376" t="s">
        <v>4940</v>
      </c>
      <c r="P1431" s="326">
        <f>ROUND(SUMIF('AV-Bewegungsdaten'!B:B,A1431,'AV-Bewegungsdaten'!C:C),3)</f>
        <v>0</v>
      </c>
      <c r="Q1431" s="324">
        <f>ROUND(SUMIF('AV-Bewegungsdaten'!B:B,$A1431,'AV-Bewegungsdaten'!D:D),2)</f>
        <v>0</v>
      </c>
      <c r="T1431" s="327"/>
      <c r="U1431" s="326">
        <f>ROUND(SUMIF('DV-Bewegungsdaten'!B:B,Kategorien!A1431,'DV-Bewegungsdaten'!D:D),3)</f>
        <v>0</v>
      </c>
      <c r="V1431" s="324">
        <f>ROUND(SUMIF('DV-Bewegungsdaten'!B:B,Kategorien!A1431,'DV-Bewegungsdaten'!E:E),3)</f>
        <v>0</v>
      </c>
      <c r="AD1431" s="390">
        <f t="shared" si="301"/>
        <v>9.0109999999999992</v>
      </c>
      <c r="AE1431" s="390">
        <f t="shared" si="302"/>
        <v>9.6679999999999993</v>
      </c>
      <c r="AF1431" s="390">
        <f t="shared" si="303"/>
        <v>10.886999999999999</v>
      </c>
      <c r="AG1431" s="390">
        <f t="shared" si="304"/>
        <v>10.254</v>
      </c>
      <c r="AH1431" s="390">
        <f t="shared" si="305"/>
        <v>10.166</v>
      </c>
      <c r="AI1431" s="390">
        <f t="shared" si="306"/>
        <v>10.698</v>
      </c>
      <c r="AJ1431" s="390">
        <f t="shared" si="307"/>
        <v>9.9809999999999999</v>
      </c>
      <c r="AK1431" s="390">
        <f t="shared" si="308"/>
        <v>10.264999999999999</v>
      </c>
      <c r="AL1431" s="390">
        <f t="shared" si="309"/>
        <v>10.375</v>
      </c>
      <c r="AM1431" s="390">
        <f t="shared" si="310"/>
        <v>10.256</v>
      </c>
      <c r="AN1431" s="390">
        <f t="shared" si="311"/>
        <v>9.85</v>
      </c>
      <c r="AO1431" s="390">
        <f t="shared" si="312"/>
        <v>10.753</v>
      </c>
    </row>
    <row r="1432" spans="1:41" ht="15" customHeight="1" x14ac:dyDescent="0.25">
      <c r="A1432" s="127" t="s">
        <v>306</v>
      </c>
      <c r="B1432" s="125" t="s">
        <v>2077</v>
      </c>
      <c r="C1432" s="125" t="s">
        <v>4002</v>
      </c>
      <c r="D1432" s="125" t="s">
        <v>1810</v>
      </c>
      <c r="E1432" s="125" t="s">
        <v>1538</v>
      </c>
      <c r="F1432" s="126">
        <v>14.75</v>
      </c>
      <c r="G1432" s="126">
        <v>14.95</v>
      </c>
      <c r="H1432" s="126">
        <v>11.8</v>
      </c>
      <c r="I1432" s="126"/>
      <c r="J1432" s="317"/>
      <c r="K1432" s="323">
        <f>ROUND(SUMIF('VGT-Bewegungsdaten'!B:B,A1432,'VGT-Bewegungsdaten'!C:C),3)</f>
        <v>0</v>
      </c>
      <c r="L1432" s="324">
        <f>ROUND(SUMIF('VGT-Bewegungsdaten'!B:B,$A1432,'VGT-Bewegungsdaten'!D:D),2)</f>
        <v>0</v>
      </c>
      <c r="N1432" s="376" t="s">
        <v>4930</v>
      </c>
      <c r="O1432" s="376" t="s">
        <v>4940</v>
      </c>
      <c r="P1432" s="326">
        <f>ROUND(SUMIF('AV-Bewegungsdaten'!B:B,A1432,'AV-Bewegungsdaten'!C:C),3)</f>
        <v>0</v>
      </c>
      <c r="Q1432" s="324">
        <f>ROUND(SUMIF('AV-Bewegungsdaten'!B:B,$A1432,'AV-Bewegungsdaten'!D:D),2)</f>
        <v>0</v>
      </c>
      <c r="T1432" s="327"/>
      <c r="U1432" s="326">
        <f>ROUND(SUMIF('DV-Bewegungsdaten'!B:B,Kategorien!A1432,'DV-Bewegungsdaten'!D:D),3)</f>
        <v>0</v>
      </c>
      <c r="V1432" s="324">
        <f>ROUND(SUMIF('DV-Bewegungsdaten'!B:B,Kategorien!A1432,'DV-Bewegungsdaten'!E:E),3)</f>
        <v>0</v>
      </c>
      <c r="AD1432" s="390">
        <f t="shared" si="301"/>
        <v>10.010999999999999</v>
      </c>
      <c r="AE1432" s="390">
        <f t="shared" si="302"/>
        <v>10.667999999999999</v>
      </c>
      <c r="AF1432" s="390">
        <f t="shared" si="303"/>
        <v>11.886999999999999</v>
      </c>
      <c r="AG1432" s="390">
        <f t="shared" si="304"/>
        <v>11.254</v>
      </c>
      <c r="AH1432" s="390">
        <f t="shared" si="305"/>
        <v>11.166</v>
      </c>
      <c r="AI1432" s="390">
        <f t="shared" si="306"/>
        <v>11.698</v>
      </c>
      <c r="AJ1432" s="390">
        <f t="shared" si="307"/>
        <v>10.981</v>
      </c>
      <c r="AK1432" s="390">
        <f t="shared" si="308"/>
        <v>11.264999999999999</v>
      </c>
      <c r="AL1432" s="390">
        <f t="shared" si="309"/>
        <v>11.375</v>
      </c>
      <c r="AM1432" s="390">
        <f t="shared" si="310"/>
        <v>11.256</v>
      </c>
      <c r="AN1432" s="390">
        <f t="shared" si="311"/>
        <v>10.85</v>
      </c>
      <c r="AO1432" s="390">
        <f t="shared" si="312"/>
        <v>11.753</v>
      </c>
    </row>
    <row r="1433" spans="1:41" ht="15" customHeight="1" x14ac:dyDescent="0.25">
      <c r="A1433" s="127" t="s">
        <v>307</v>
      </c>
      <c r="B1433" s="125" t="s">
        <v>2077</v>
      </c>
      <c r="C1433" s="125" t="s">
        <v>4002</v>
      </c>
      <c r="D1433" s="125" t="s">
        <v>1812</v>
      </c>
      <c r="E1433" s="125" t="s">
        <v>1541</v>
      </c>
      <c r="F1433" s="126">
        <v>14.75</v>
      </c>
      <c r="G1433" s="126">
        <v>14.95</v>
      </c>
      <c r="H1433" s="126">
        <v>11.8</v>
      </c>
      <c r="I1433" s="126"/>
      <c r="J1433" s="317"/>
      <c r="K1433" s="323">
        <f>ROUND(SUMIF('VGT-Bewegungsdaten'!B:B,A1433,'VGT-Bewegungsdaten'!C:C),3)</f>
        <v>0</v>
      </c>
      <c r="L1433" s="324">
        <f>ROUND(SUMIF('VGT-Bewegungsdaten'!B:B,$A1433,'VGT-Bewegungsdaten'!D:D),2)</f>
        <v>0</v>
      </c>
      <c r="N1433" s="376" t="s">
        <v>4930</v>
      </c>
      <c r="O1433" s="376" t="s">
        <v>4940</v>
      </c>
      <c r="P1433" s="326">
        <f>ROUND(SUMIF('AV-Bewegungsdaten'!B:B,A1433,'AV-Bewegungsdaten'!C:C),3)</f>
        <v>0</v>
      </c>
      <c r="Q1433" s="324">
        <f>ROUND(SUMIF('AV-Bewegungsdaten'!B:B,$A1433,'AV-Bewegungsdaten'!D:D),2)</f>
        <v>0</v>
      </c>
      <c r="T1433" s="327"/>
      <c r="U1433" s="326">
        <f>ROUND(SUMIF('DV-Bewegungsdaten'!B:B,Kategorien!A1433,'DV-Bewegungsdaten'!D:D),3)</f>
        <v>0</v>
      </c>
      <c r="V1433" s="324">
        <f>ROUND(SUMIF('DV-Bewegungsdaten'!B:B,Kategorien!A1433,'DV-Bewegungsdaten'!E:E),3)</f>
        <v>0</v>
      </c>
      <c r="AD1433" s="390">
        <f t="shared" si="301"/>
        <v>10.010999999999999</v>
      </c>
      <c r="AE1433" s="390">
        <f t="shared" si="302"/>
        <v>10.667999999999999</v>
      </c>
      <c r="AF1433" s="390">
        <f t="shared" si="303"/>
        <v>11.886999999999999</v>
      </c>
      <c r="AG1433" s="390">
        <f t="shared" si="304"/>
        <v>11.254</v>
      </c>
      <c r="AH1433" s="390">
        <f t="shared" si="305"/>
        <v>11.166</v>
      </c>
      <c r="AI1433" s="390">
        <f t="shared" si="306"/>
        <v>11.698</v>
      </c>
      <c r="AJ1433" s="390">
        <f t="shared" si="307"/>
        <v>10.981</v>
      </c>
      <c r="AK1433" s="390">
        <f t="shared" si="308"/>
        <v>11.264999999999999</v>
      </c>
      <c r="AL1433" s="390">
        <f t="shared" si="309"/>
        <v>11.375</v>
      </c>
      <c r="AM1433" s="390">
        <f t="shared" si="310"/>
        <v>11.256</v>
      </c>
      <c r="AN1433" s="390">
        <f t="shared" si="311"/>
        <v>10.85</v>
      </c>
      <c r="AO1433" s="390">
        <f t="shared" si="312"/>
        <v>11.753</v>
      </c>
    </row>
    <row r="1434" spans="1:41" ht="15" customHeight="1" x14ac:dyDescent="0.25">
      <c r="A1434" s="127" t="s">
        <v>2792</v>
      </c>
      <c r="B1434" s="125" t="s">
        <v>2077</v>
      </c>
      <c r="C1434" s="125" t="s">
        <v>4002</v>
      </c>
      <c r="D1434" s="125" t="s">
        <v>2719</v>
      </c>
      <c r="E1434" s="125" t="s">
        <v>2545</v>
      </c>
      <c r="F1434" s="126">
        <v>14.72</v>
      </c>
      <c r="G1434" s="126">
        <v>14.92</v>
      </c>
      <c r="H1434" s="126">
        <v>11.78</v>
      </c>
      <c r="I1434" s="126"/>
      <c r="J1434" s="317"/>
      <c r="K1434" s="323">
        <f>ROUND(SUMIF('VGT-Bewegungsdaten'!B:B,A1434,'VGT-Bewegungsdaten'!C:C),3)</f>
        <v>0</v>
      </c>
      <c r="L1434" s="324">
        <f>ROUND(SUMIF('VGT-Bewegungsdaten'!B:B,$A1434,'VGT-Bewegungsdaten'!D:D),2)</f>
        <v>0</v>
      </c>
      <c r="N1434" s="376" t="s">
        <v>4930</v>
      </c>
      <c r="O1434" s="376" t="s">
        <v>4940</v>
      </c>
      <c r="P1434" s="326">
        <f>ROUND(SUMIF('AV-Bewegungsdaten'!B:B,A1434,'AV-Bewegungsdaten'!C:C),3)</f>
        <v>0</v>
      </c>
      <c r="Q1434" s="324">
        <f>ROUND(SUMIF('AV-Bewegungsdaten'!B:B,$A1434,'AV-Bewegungsdaten'!D:D),2)</f>
        <v>0</v>
      </c>
      <c r="T1434" s="327"/>
      <c r="U1434" s="326">
        <f>ROUND(SUMIF('DV-Bewegungsdaten'!B:B,Kategorien!A1434,'DV-Bewegungsdaten'!D:D),3)</f>
        <v>0</v>
      </c>
      <c r="V1434" s="324">
        <f>ROUND(SUMIF('DV-Bewegungsdaten'!B:B,Kategorien!A1434,'DV-Bewegungsdaten'!E:E),3)</f>
        <v>0</v>
      </c>
      <c r="AD1434" s="390">
        <f t="shared" si="301"/>
        <v>9.9809999999999999</v>
      </c>
      <c r="AE1434" s="390">
        <f t="shared" si="302"/>
        <v>10.638</v>
      </c>
      <c r="AF1434" s="390">
        <f t="shared" si="303"/>
        <v>11.856999999999999</v>
      </c>
      <c r="AG1434" s="390">
        <f t="shared" si="304"/>
        <v>11.224</v>
      </c>
      <c r="AH1434" s="390">
        <f t="shared" si="305"/>
        <v>11.135999999999999</v>
      </c>
      <c r="AI1434" s="390">
        <f t="shared" si="306"/>
        <v>11.667999999999999</v>
      </c>
      <c r="AJ1434" s="390">
        <f t="shared" si="307"/>
        <v>10.951000000000001</v>
      </c>
      <c r="AK1434" s="390">
        <f t="shared" si="308"/>
        <v>11.234999999999999</v>
      </c>
      <c r="AL1434" s="390">
        <f t="shared" si="309"/>
        <v>11.344999999999999</v>
      </c>
      <c r="AM1434" s="390">
        <f t="shared" si="310"/>
        <v>11.225999999999999</v>
      </c>
      <c r="AN1434" s="390">
        <f t="shared" si="311"/>
        <v>10.82</v>
      </c>
      <c r="AO1434" s="390">
        <f t="shared" si="312"/>
        <v>11.722999999999999</v>
      </c>
    </row>
    <row r="1435" spans="1:41" ht="15" customHeight="1" x14ac:dyDescent="0.25">
      <c r="A1435" s="127" t="s">
        <v>3536</v>
      </c>
      <c r="B1435" s="125" t="s">
        <v>2077</v>
      </c>
      <c r="C1435" s="125" t="s">
        <v>4002</v>
      </c>
      <c r="D1435" s="125" t="s">
        <v>3463</v>
      </c>
      <c r="E1435" s="125" t="s">
        <v>3289</v>
      </c>
      <c r="F1435" s="126">
        <v>14.69</v>
      </c>
      <c r="G1435" s="126">
        <v>14.889999999999999</v>
      </c>
      <c r="H1435" s="126">
        <v>11.75</v>
      </c>
      <c r="I1435" s="126"/>
      <c r="J1435" s="317"/>
      <c r="K1435" s="323">
        <f>ROUND(SUMIF('VGT-Bewegungsdaten'!B:B,A1435,'VGT-Bewegungsdaten'!C:C),3)</f>
        <v>0</v>
      </c>
      <c r="L1435" s="324">
        <f>ROUND(SUMIF('VGT-Bewegungsdaten'!B:B,$A1435,'VGT-Bewegungsdaten'!D:D),2)</f>
        <v>0</v>
      </c>
      <c r="N1435" s="376" t="s">
        <v>4930</v>
      </c>
      <c r="O1435" s="376" t="s">
        <v>4940</v>
      </c>
      <c r="P1435" s="326">
        <f>ROUND(SUMIF('AV-Bewegungsdaten'!B:B,A1435,'AV-Bewegungsdaten'!C:C),3)</f>
        <v>0</v>
      </c>
      <c r="Q1435" s="324">
        <f>ROUND(SUMIF('AV-Bewegungsdaten'!B:B,$A1435,'AV-Bewegungsdaten'!D:D),2)</f>
        <v>0</v>
      </c>
      <c r="T1435" s="327"/>
      <c r="U1435" s="326">
        <f>ROUND(SUMIF('DV-Bewegungsdaten'!B:B,Kategorien!A1435,'DV-Bewegungsdaten'!D:D),3)</f>
        <v>0</v>
      </c>
      <c r="V1435" s="324">
        <f>ROUND(SUMIF('DV-Bewegungsdaten'!B:B,Kategorien!A1435,'DV-Bewegungsdaten'!E:E),3)</f>
        <v>0</v>
      </c>
      <c r="AD1435" s="390">
        <f t="shared" si="301"/>
        <v>9.9509999999999987</v>
      </c>
      <c r="AE1435" s="390">
        <f t="shared" si="302"/>
        <v>10.607999999999999</v>
      </c>
      <c r="AF1435" s="390">
        <f t="shared" si="303"/>
        <v>11.826999999999998</v>
      </c>
      <c r="AG1435" s="390">
        <f t="shared" si="304"/>
        <v>11.193999999999999</v>
      </c>
      <c r="AH1435" s="390">
        <f t="shared" si="305"/>
        <v>11.105999999999998</v>
      </c>
      <c r="AI1435" s="390">
        <f t="shared" si="306"/>
        <v>11.637999999999998</v>
      </c>
      <c r="AJ1435" s="390">
        <f t="shared" si="307"/>
        <v>10.920999999999999</v>
      </c>
      <c r="AK1435" s="390">
        <f t="shared" si="308"/>
        <v>11.204999999999998</v>
      </c>
      <c r="AL1435" s="390">
        <f t="shared" si="309"/>
        <v>11.314999999999998</v>
      </c>
      <c r="AM1435" s="390">
        <f t="shared" si="310"/>
        <v>11.195999999999998</v>
      </c>
      <c r="AN1435" s="390">
        <f t="shared" si="311"/>
        <v>10.79</v>
      </c>
      <c r="AO1435" s="390">
        <f t="shared" si="312"/>
        <v>11.692999999999998</v>
      </c>
    </row>
    <row r="1436" spans="1:41" ht="15" customHeight="1" x14ac:dyDescent="0.25">
      <c r="A1436" s="127" t="s">
        <v>4300</v>
      </c>
      <c r="B1436" s="125" t="s">
        <v>2077</v>
      </c>
      <c r="C1436" s="125" t="s">
        <v>4002</v>
      </c>
      <c r="D1436" s="125" t="s">
        <v>4226</v>
      </c>
      <c r="E1436" s="125" t="s">
        <v>4051</v>
      </c>
      <c r="F1436" s="126">
        <v>14.66</v>
      </c>
      <c r="G1436" s="126">
        <v>14.86</v>
      </c>
      <c r="H1436" s="126">
        <v>11.73</v>
      </c>
      <c r="I1436" s="126"/>
      <c r="J1436" s="317"/>
      <c r="K1436" s="323">
        <f>ROUND(SUMIF('VGT-Bewegungsdaten'!B:B,A1436,'VGT-Bewegungsdaten'!C:C),3)</f>
        <v>0</v>
      </c>
      <c r="L1436" s="324">
        <f>ROUND(SUMIF('VGT-Bewegungsdaten'!B:B,$A1436,'VGT-Bewegungsdaten'!D:D),2)</f>
        <v>0</v>
      </c>
      <c r="N1436" s="376" t="s">
        <v>4930</v>
      </c>
      <c r="O1436" s="376" t="s">
        <v>4940</v>
      </c>
      <c r="P1436" s="326">
        <f>ROUND(SUMIF('AV-Bewegungsdaten'!B:B,A1436,'AV-Bewegungsdaten'!C:C),3)</f>
        <v>0</v>
      </c>
      <c r="Q1436" s="324">
        <f>ROUND(SUMIF('AV-Bewegungsdaten'!B:B,$A1436,'AV-Bewegungsdaten'!D:D),2)</f>
        <v>0</v>
      </c>
      <c r="T1436" s="327"/>
      <c r="U1436" s="326">
        <f>ROUND(SUMIF('DV-Bewegungsdaten'!B:B,Kategorien!A1436,'DV-Bewegungsdaten'!D:D),3)</f>
        <v>0</v>
      </c>
      <c r="V1436" s="324">
        <f>ROUND(SUMIF('DV-Bewegungsdaten'!B:B,Kategorien!A1436,'DV-Bewegungsdaten'!E:E),3)</f>
        <v>0</v>
      </c>
      <c r="AD1436" s="390">
        <f t="shared" si="301"/>
        <v>9.9209999999999994</v>
      </c>
      <c r="AE1436" s="390">
        <f t="shared" si="302"/>
        <v>10.577999999999999</v>
      </c>
      <c r="AF1436" s="390">
        <f t="shared" si="303"/>
        <v>11.796999999999999</v>
      </c>
      <c r="AG1436" s="390">
        <f t="shared" si="304"/>
        <v>11.164</v>
      </c>
      <c r="AH1436" s="390">
        <f t="shared" si="305"/>
        <v>11.076000000000001</v>
      </c>
      <c r="AI1436" s="390">
        <f t="shared" si="306"/>
        <v>11.608000000000001</v>
      </c>
      <c r="AJ1436" s="390">
        <f t="shared" si="307"/>
        <v>10.891</v>
      </c>
      <c r="AK1436" s="390">
        <f t="shared" si="308"/>
        <v>11.174999999999999</v>
      </c>
      <c r="AL1436" s="390">
        <f t="shared" si="309"/>
        <v>11.285</v>
      </c>
      <c r="AM1436" s="390">
        <f t="shared" si="310"/>
        <v>11.166</v>
      </c>
      <c r="AN1436" s="390">
        <f t="shared" si="311"/>
        <v>10.76</v>
      </c>
      <c r="AO1436" s="390">
        <f t="shared" si="312"/>
        <v>11.663</v>
      </c>
    </row>
    <row r="1437" spans="1:41" ht="15" customHeight="1" x14ac:dyDescent="0.25">
      <c r="A1437" s="127" t="s">
        <v>308</v>
      </c>
      <c r="B1437" s="125" t="s">
        <v>2077</v>
      </c>
      <c r="C1437" s="125" t="s">
        <v>4002</v>
      </c>
      <c r="D1437" s="125" t="s">
        <v>1814</v>
      </c>
      <c r="E1437" s="125" t="s">
        <v>2452</v>
      </c>
      <c r="F1437" s="126">
        <v>12.75</v>
      </c>
      <c r="G1437" s="126">
        <v>12.95</v>
      </c>
      <c r="H1437" s="126">
        <v>10.199999999999999</v>
      </c>
      <c r="I1437" s="126"/>
      <c r="J1437" s="317"/>
      <c r="K1437" s="323">
        <f>ROUND(SUMIF('VGT-Bewegungsdaten'!B:B,A1437,'VGT-Bewegungsdaten'!C:C),3)</f>
        <v>0</v>
      </c>
      <c r="L1437" s="324">
        <f>ROUND(SUMIF('VGT-Bewegungsdaten'!B:B,$A1437,'VGT-Bewegungsdaten'!D:D),2)</f>
        <v>0</v>
      </c>
      <c r="N1437" s="376" t="s">
        <v>4930</v>
      </c>
      <c r="O1437" s="376" t="s">
        <v>4940</v>
      </c>
      <c r="P1437" s="326">
        <f>ROUND(SUMIF('AV-Bewegungsdaten'!B:B,A1437,'AV-Bewegungsdaten'!C:C),3)</f>
        <v>0</v>
      </c>
      <c r="Q1437" s="324">
        <f>ROUND(SUMIF('AV-Bewegungsdaten'!B:B,$A1437,'AV-Bewegungsdaten'!D:D),2)</f>
        <v>0</v>
      </c>
      <c r="T1437" s="327"/>
      <c r="U1437" s="326">
        <f>ROUND(SUMIF('DV-Bewegungsdaten'!B:B,Kategorien!A1437,'DV-Bewegungsdaten'!D:D),3)</f>
        <v>0</v>
      </c>
      <c r="V1437" s="324">
        <f>ROUND(SUMIF('DV-Bewegungsdaten'!B:B,Kategorien!A1437,'DV-Bewegungsdaten'!E:E),3)</f>
        <v>0</v>
      </c>
      <c r="AD1437" s="390">
        <f t="shared" si="301"/>
        <v>8.0109999999999992</v>
      </c>
      <c r="AE1437" s="390">
        <f t="shared" si="302"/>
        <v>8.6679999999999993</v>
      </c>
      <c r="AF1437" s="390">
        <f t="shared" si="303"/>
        <v>9.8869999999999987</v>
      </c>
      <c r="AG1437" s="390">
        <f t="shared" si="304"/>
        <v>9.2539999999999996</v>
      </c>
      <c r="AH1437" s="390">
        <f t="shared" si="305"/>
        <v>9.1660000000000004</v>
      </c>
      <c r="AI1437" s="390">
        <f t="shared" si="306"/>
        <v>9.6980000000000004</v>
      </c>
      <c r="AJ1437" s="390">
        <f t="shared" si="307"/>
        <v>8.9809999999999999</v>
      </c>
      <c r="AK1437" s="390">
        <f t="shared" si="308"/>
        <v>9.2649999999999988</v>
      </c>
      <c r="AL1437" s="390">
        <f t="shared" si="309"/>
        <v>9.375</v>
      </c>
      <c r="AM1437" s="390">
        <f t="shared" si="310"/>
        <v>9.2560000000000002</v>
      </c>
      <c r="AN1437" s="390">
        <f t="shared" si="311"/>
        <v>8.85</v>
      </c>
      <c r="AO1437" s="390">
        <f t="shared" si="312"/>
        <v>9.7530000000000001</v>
      </c>
    </row>
    <row r="1438" spans="1:41" ht="15" customHeight="1" x14ac:dyDescent="0.25">
      <c r="A1438" s="127" t="s">
        <v>309</v>
      </c>
      <c r="B1438" s="125" t="s">
        <v>2077</v>
      </c>
      <c r="C1438" s="125" t="s">
        <v>4002</v>
      </c>
      <c r="D1438" s="125" t="s">
        <v>1816</v>
      </c>
      <c r="E1438" s="125" t="s">
        <v>2455</v>
      </c>
      <c r="F1438" s="126">
        <v>14.75</v>
      </c>
      <c r="G1438" s="126">
        <v>14.95</v>
      </c>
      <c r="H1438" s="126">
        <v>11.8</v>
      </c>
      <c r="I1438" s="126"/>
      <c r="J1438" s="317"/>
      <c r="K1438" s="323">
        <f>ROUND(SUMIF('VGT-Bewegungsdaten'!B:B,A1438,'VGT-Bewegungsdaten'!C:C),3)</f>
        <v>0</v>
      </c>
      <c r="L1438" s="324">
        <f>ROUND(SUMIF('VGT-Bewegungsdaten'!B:B,$A1438,'VGT-Bewegungsdaten'!D:D),2)</f>
        <v>0</v>
      </c>
      <c r="N1438" s="376" t="s">
        <v>4930</v>
      </c>
      <c r="O1438" s="376" t="s">
        <v>4940</v>
      </c>
      <c r="P1438" s="326">
        <f>ROUND(SUMIF('AV-Bewegungsdaten'!B:B,A1438,'AV-Bewegungsdaten'!C:C),3)</f>
        <v>0</v>
      </c>
      <c r="Q1438" s="324">
        <f>ROUND(SUMIF('AV-Bewegungsdaten'!B:B,$A1438,'AV-Bewegungsdaten'!D:D),2)</f>
        <v>0</v>
      </c>
      <c r="T1438" s="327"/>
      <c r="U1438" s="326">
        <f>ROUND(SUMIF('DV-Bewegungsdaten'!B:B,Kategorien!A1438,'DV-Bewegungsdaten'!D:D),3)</f>
        <v>0</v>
      </c>
      <c r="V1438" s="324">
        <f>ROUND(SUMIF('DV-Bewegungsdaten'!B:B,Kategorien!A1438,'DV-Bewegungsdaten'!E:E),3)</f>
        <v>0</v>
      </c>
      <c r="AD1438" s="390">
        <f t="shared" si="301"/>
        <v>10.010999999999999</v>
      </c>
      <c r="AE1438" s="390">
        <f t="shared" si="302"/>
        <v>10.667999999999999</v>
      </c>
      <c r="AF1438" s="390">
        <f t="shared" si="303"/>
        <v>11.886999999999999</v>
      </c>
      <c r="AG1438" s="390">
        <f t="shared" si="304"/>
        <v>11.254</v>
      </c>
      <c r="AH1438" s="390">
        <f t="shared" si="305"/>
        <v>11.166</v>
      </c>
      <c r="AI1438" s="390">
        <f t="shared" si="306"/>
        <v>11.698</v>
      </c>
      <c r="AJ1438" s="390">
        <f t="shared" si="307"/>
        <v>10.981</v>
      </c>
      <c r="AK1438" s="390">
        <f t="shared" si="308"/>
        <v>11.264999999999999</v>
      </c>
      <c r="AL1438" s="390">
        <f t="shared" si="309"/>
        <v>11.375</v>
      </c>
      <c r="AM1438" s="390">
        <f t="shared" si="310"/>
        <v>11.256</v>
      </c>
      <c r="AN1438" s="390">
        <f t="shared" si="311"/>
        <v>10.85</v>
      </c>
      <c r="AO1438" s="390">
        <f t="shared" si="312"/>
        <v>11.753</v>
      </c>
    </row>
    <row r="1439" spans="1:41" ht="15" customHeight="1" x14ac:dyDescent="0.25">
      <c r="A1439" s="127" t="s">
        <v>310</v>
      </c>
      <c r="B1439" s="125" t="s">
        <v>2077</v>
      </c>
      <c r="C1439" s="125" t="s">
        <v>4002</v>
      </c>
      <c r="D1439" s="125" t="s">
        <v>1818</v>
      </c>
      <c r="E1439" s="125" t="s">
        <v>1538</v>
      </c>
      <c r="F1439" s="126">
        <v>15.75</v>
      </c>
      <c r="G1439" s="126">
        <v>15.95</v>
      </c>
      <c r="H1439" s="126">
        <v>12.6</v>
      </c>
      <c r="I1439" s="126"/>
      <c r="J1439" s="317"/>
      <c r="K1439" s="323">
        <f>ROUND(SUMIF('VGT-Bewegungsdaten'!B:B,A1439,'VGT-Bewegungsdaten'!C:C),3)</f>
        <v>0</v>
      </c>
      <c r="L1439" s="324">
        <f>ROUND(SUMIF('VGT-Bewegungsdaten'!B:B,$A1439,'VGT-Bewegungsdaten'!D:D),2)</f>
        <v>0</v>
      </c>
      <c r="N1439" s="376" t="s">
        <v>4930</v>
      </c>
      <c r="O1439" s="376" t="s">
        <v>4940</v>
      </c>
      <c r="P1439" s="326">
        <f>ROUND(SUMIF('AV-Bewegungsdaten'!B:B,A1439,'AV-Bewegungsdaten'!C:C),3)</f>
        <v>0</v>
      </c>
      <c r="Q1439" s="324">
        <f>ROUND(SUMIF('AV-Bewegungsdaten'!B:B,$A1439,'AV-Bewegungsdaten'!D:D),2)</f>
        <v>0</v>
      </c>
      <c r="T1439" s="327"/>
      <c r="U1439" s="326">
        <f>ROUND(SUMIF('DV-Bewegungsdaten'!B:B,Kategorien!A1439,'DV-Bewegungsdaten'!D:D),3)</f>
        <v>0</v>
      </c>
      <c r="V1439" s="324">
        <f>ROUND(SUMIF('DV-Bewegungsdaten'!B:B,Kategorien!A1439,'DV-Bewegungsdaten'!E:E),3)</f>
        <v>0</v>
      </c>
      <c r="AD1439" s="390">
        <f t="shared" si="301"/>
        <v>11.010999999999999</v>
      </c>
      <c r="AE1439" s="390">
        <f t="shared" si="302"/>
        <v>11.667999999999999</v>
      </c>
      <c r="AF1439" s="390">
        <f t="shared" si="303"/>
        <v>12.886999999999999</v>
      </c>
      <c r="AG1439" s="390">
        <f t="shared" si="304"/>
        <v>12.254</v>
      </c>
      <c r="AH1439" s="390">
        <f t="shared" si="305"/>
        <v>12.166</v>
      </c>
      <c r="AI1439" s="390">
        <f t="shared" si="306"/>
        <v>12.698</v>
      </c>
      <c r="AJ1439" s="390">
        <f t="shared" si="307"/>
        <v>11.981</v>
      </c>
      <c r="AK1439" s="390">
        <f t="shared" si="308"/>
        <v>12.264999999999999</v>
      </c>
      <c r="AL1439" s="390">
        <f t="shared" si="309"/>
        <v>12.375</v>
      </c>
      <c r="AM1439" s="390">
        <f t="shared" si="310"/>
        <v>12.256</v>
      </c>
      <c r="AN1439" s="390">
        <f t="shared" si="311"/>
        <v>11.85</v>
      </c>
      <c r="AO1439" s="390">
        <f t="shared" si="312"/>
        <v>12.753</v>
      </c>
    </row>
    <row r="1440" spans="1:41" ht="15" customHeight="1" x14ac:dyDescent="0.25">
      <c r="A1440" s="127" t="s">
        <v>311</v>
      </c>
      <c r="B1440" s="125" t="s">
        <v>2077</v>
      </c>
      <c r="C1440" s="125" t="s">
        <v>4002</v>
      </c>
      <c r="D1440" s="125" t="s">
        <v>1820</v>
      </c>
      <c r="E1440" s="125" t="s">
        <v>1541</v>
      </c>
      <c r="F1440" s="126">
        <v>15.75</v>
      </c>
      <c r="G1440" s="126">
        <v>15.95</v>
      </c>
      <c r="H1440" s="126">
        <v>12.6</v>
      </c>
      <c r="I1440" s="126"/>
      <c r="J1440" s="317"/>
      <c r="K1440" s="323">
        <f>ROUND(SUMIF('VGT-Bewegungsdaten'!B:B,A1440,'VGT-Bewegungsdaten'!C:C),3)</f>
        <v>0</v>
      </c>
      <c r="L1440" s="324">
        <f>ROUND(SUMIF('VGT-Bewegungsdaten'!B:B,$A1440,'VGT-Bewegungsdaten'!D:D),2)</f>
        <v>0</v>
      </c>
      <c r="N1440" s="376" t="s">
        <v>4930</v>
      </c>
      <c r="O1440" s="376" t="s">
        <v>4940</v>
      </c>
      <c r="P1440" s="326">
        <f>ROUND(SUMIF('AV-Bewegungsdaten'!B:B,A1440,'AV-Bewegungsdaten'!C:C),3)</f>
        <v>0</v>
      </c>
      <c r="Q1440" s="324">
        <f>ROUND(SUMIF('AV-Bewegungsdaten'!B:B,$A1440,'AV-Bewegungsdaten'!D:D),2)</f>
        <v>0</v>
      </c>
      <c r="T1440" s="327"/>
      <c r="U1440" s="326">
        <f>ROUND(SUMIF('DV-Bewegungsdaten'!B:B,Kategorien!A1440,'DV-Bewegungsdaten'!D:D),3)</f>
        <v>0</v>
      </c>
      <c r="V1440" s="324">
        <f>ROUND(SUMIF('DV-Bewegungsdaten'!B:B,Kategorien!A1440,'DV-Bewegungsdaten'!E:E),3)</f>
        <v>0</v>
      </c>
      <c r="AD1440" s="390">
        <f t="shared" si="301"/>
        <v>11.010999999999999</v>
      </c>
      <c r="AE1440" s="390">
        <f t="shared" si="302"/>
        <v>11.667999999999999</v>
      </c>
      <c r="AF1440" s="390">
        <f t="shared" si="303"/>
        <v>12.886999999999999</v>
      </c>
      <c r="AG1440" s="390">
        <f t="shared" si="304"/>
        <v>12.254</v>
      </c>
      <c r="AH1440" s="390">
        <f t="shared" si="305"/>
        <v>12.166</v>
      </c>
      <c r="AI1440" s="390">
        <f t="shared" si="306"/>
        <v>12.698</v>
      </c>
      <c r="AJ1440" s="390">
        <f t="shared" si="307"/>
        <v>11.981</v>
      </c>
      <c r="AK1440" s="390">
        <f t="shared" si="308"/>
        <v>12.264999999999999</v>
      </c>
      <c r="AL1440" s="390">
        <f t="shared" si="309"/>
        <v>12.375</v>
      </c>
      <c r="AM1440" s="390">
        <f t="shared" si="310"/>
        <v>12.256</v>
      </c>
      <c r="AN1440" s="390">
        <f t="shared" si="311"/>
        <v>11.85</v>
      </c>
      <c r="AO1440" s="390">
        <f t="shared" si="312"/>
        <v>12.753</v>
      </c>
    </row>
    <row r="1441" spans="1:41" ht="15" customHeight="1" x14ac:dyDescent="0.25">
      <c r="A1441" s="127" t="s">
        <v>2793</v>
      </c>
      <c r="B1441" s="125" t="s">
        <v>2077</v>
      </c>
      <c r="C1441" s="125" t="s">
        <v>4002</v>
      </c>
      <c r="D1441" s="125" t="s">
        <v>2721</v>
      </c>
      <c r="E1441" s="125" t="s">
        <v>2545</v>
      </c>
      <c r="F1441" s="126">
        <v>15.72</v>
      </c>
      <c r="G1441" s="126">
        <v>15.92</v>
      </c>
      <c r="H1441" s="126">
        <v>12.58</v>
      </c>
      <c r="I1441" s="126"/>
      <c r="J1441" s="317"/>
      <c r="K1441" s="323">
        <f>ROUND(SUMIF('VGT-Bewegungsdaten'!B:B,A1441,'VGT-Bewegungsdaten'!C:C),3)</f>
        <v>0</v>
      </c>
      <c r="L1441" s="324">
        <f>ROUND(SUMIF('VGT-Bewegungsdaten'!B:B,$A1441,'VGT-Bewegungsdaten'!D:D),2)</f>
        <v>0</v>
      </c>
      <c r="N1441" s="376" t="s">
        <v>4930</v>
      </c>
      <c r="O1441" s="376" t="s">
        <v>4940</v>
      </c>
      <c r="P1441" s="326">
        <f>ROUND(SUMIF('AV-Bewegungsdaten'!B:B,A1441,'AV-Bewegungsdaten'!C:C),3)</f>
        <v>0</v>
      </c>
      <c r="Q1441" s="324">
        <f>ROUND(SUMIF('AV-Bewegungsdaten'!B:B,$A1441,'AV-Bewegungsdaten'!D:D),2)</f>
        <v>0</v>
      </c>
      <c r="T1441" s="327"/>
      <c r="U1441" s="326">
        <f>ROUND(SUMIF('DV-Bewegungsdaten'!B:B,Kategorien!A1441,'DV-Bewegungsdaten'!D:D),3)</f>
        <v>0</v>
      </c>
      <c r="V1441" s="324">
        <f>ROUND(SUMIF('DV-Bewegungsdaten'!B:B,Kategorien!A1441,'DV-Bewegungsdaten'!E:E),3)</f>
        <v>0</v>
      </c>
      <c r="AD1441" s="390">
        <f t="shared" si="301"/>
        <v>10.981</v>
      </c>
      <c r="AE1441" s="390">
        <f t="shared" si="302"/>
        <v>11.638</v>
      </c>
      <c r="AF1441" s="390">
        <f t="shared" si="303"/>
        <v>12.856999999999999</v>
      </c>
      <c r="AG1441" s="390">
        <f t="shared" si="304"/>
        <v>12.224</v>
      </c>
      <c r="AH1441" s="390">
        <f t="shared" si="305"/>
        <v>12.135999999999999</v>
      </c>
      <c r="AI1441" s="390">
        <f t="shared" si="306"/>
        <v>12.667999999999999</v>
      </c>
      <c r="AJ1441" s="390">
        <f t="shared" si="307"/>
        <v>11.951000000000001</v>
      </c>
      <c r="AK1441" s="390">
        <f t="shared" si="308"/>
        <v>12.234999999999999</v>
      </c>
      <c r="AL1441" s="390">
        <f t="shared" si="309"/>
        <v>12.344999999999999</v>
      </c>
      <c r="AM1441" s="390">
        <f t="shared" si="310"/>
        <v>12.225999999999999</v>
      </c>
      <c r="AN1441" s="390">
        <f t="shared" si="311"/>
        <v>11.82</v>
      </c>
      <c r="AO1441" s="390">
        <f t="shared" si="312"/>
        <v>12.722999999999999</v>
      </c>
    </row>
    <row r="1442" spans="1:41" ht="15" customHeight="1" x14ac:dyDescent="0.25">
      <c r="A1442" s="127" t="s">
        <v>3537</v>
      </c>
      <c r="B1442" s="125" t="s">
        <v>2077</v>
      </c>
      <c r="C1442" s="125" t="s">
        <v>4002</v>
      </c>
      <c r="D1442" s="125" t="s">
        <v>3465</v>
      </c>
      <c r="E1442" s="125" t="s">
        <v>3289</v>
      </c>
      <c r="F1442" s="126">
        <v>15.69</v>
      </c>
      <c r="G1442" s="126">
        <v>15.889999999999999</v>
      </c>
      <c r="H1442" s="126">
        <v>12.55</v>
      </c>
      <c r="I1442" s="126"/>
      <c r="J1442" s="317"/>
      <c r="K1442" s="323">
        <f>ROUND(SUMIF('VGT-Bewegungsdaten'!B:B,A1442,'VGT-Bewegungsdaten'!C:C),3)</f>
        <v>0</v>
      </c>
      <c r="L1442" s="324">
        <f>ROUND(SUMIF('VGT-Bewegungsdaten'!B:B,$A1442,'VGT-Bewegungsdaten'!D:D),2)</f>
        <v>0</v>
      </c>
      <c r="N1442" s="376" t="s">
        <v>4930</v>
      </c>
      <c r="O1442" s="376" t="s">
        <v>4940</v>
      </c>
      <c r="P1442" s="326">
        <f>ROUND(SUMIF('AV-Bewegungsdaten'!B:B,A1442,'AV-Bewegungsdaten'!C:C),3)</f>
        <v>0</v>
      </c>
      <c r="Q1442" s="324">
        <f>ROUND(SUMIF('AV-Bewegungsdaten'!B:B,$A1442,'AV-Bewegungsdaten'!D:D),2)</f>
        <v>0</v>
      </c>
      <c r="T1442" s="327"/>
      <c r="U1442" s="326">
        <f>ROUND(SUMIF('DV-Bewegungsdaten'!B:B,Kategorien!A1442,'DV-Bewegungsdaten'!D:D),3)</f>
        <v>0</v>
      </c>
      <c r="V1442" s="324">
        <f>ROUND(SUMIF('DV-Bewegungsdaten'!B:B,Kategorien!A1442,'DV-Bewegungsdaten'!E:E),3)</f>
        <v>0</v>
      </c>
      <c r="AD1442" s="390">
        <f t="shared" si="301"/>
        <v>10.950999999999999</v>
      </c>
      <c r="AE1442" s="390">
        <f t="shared" si="302"/>
        <v>11.607999999999999</v>
      </c>
      <c r="AF1442" s="390">
        <f t="shared" si="303"/>
        <v>12.826999999999998</v>
      </c>
      <c r="AG1442" s="390">
        <f t="shared" si="304"/>
        <v>12.193999999999999</v>
      </c>
      <c r="AH1442" s="390">
        <f t="shared" si="305"/>
        <v>12.105999999999998</v>
      </c>
      <c r="AI1442" s="390">
        <f t="shared" si="306"/>
        <v>12.637999999999998</v>
      </c>
      <c r="AJ1442" s="390">
        <f t="shared" si="307"/>
        <v>11.920999999999999</v>
      </c>
      <c r="AK1442" s="390">
        <f t="shared" si="308"/>
        <v>12.204999999999998</v>
      </c>
      <c r="AL1442" s="390">
        <f t="shared" si="309"/>
        <v>12.314999999999998</v>
      </c>
      <c r="AM1442" s="390">
        <f t="shared" si="310"/>
        <v>12.195999999999998</v>
      </c>
      <c r="AN1442" s="390">
        <f t="shared" si="311"/>
        <v>11.79</v>
      </c>
      <c r="AO1442" s="390">
        <f t="shared" si="312"/>
        <v>12.692999999999998</v>
      </c>
    </row>
    <row r="1443" spans="1:41" ht="15" customHeight="1" x14ac:dyDescent="0.25">
      <c r="A1443" s="127" t="s">
        <v>4301</v>
      </c>
      <c r="B1443" s="125" t="s">
        <v>2077</v>
      </c>
      <c r="C1443" s="125" t="s">
        <v>4002</v>
      </c>
      <c r="D1443" s="125" t="s">
        <v>4228</v>
      </c>
      <c r="E1443" s="125" t="s">
        <v>4051</v>
      </c>
      <c r="F1443" s="126">
        <v>15.66</v>
      </c>
      <c r="G1443" s="126">
        <v>15.86</v>
      </c>
      <c r="H1443" s="126">
        <v>12.53</v>
      </c>
      <c r="I1443" s="126"/>
      <c r="J1443" s="317"/>
      <c r="K1443" s="323">
        <f>ROUND(SUMIF('VGT-Bewegungsdaten'!B:B,A1443,'VGT-Bewegungsdaten'!C:C),3)</f>
        <v>0</v>
      </c>
      <c r="L1443" s="324">
        <f>ROUND(SUMIF('VGT-Bewegungsdaten'!B:B,$A1443,'VGT-Bewegungsdaten'!D:D),2)</f>
        <v>0</v>
      </c>
      <c r="N1443" s="376" t="s">
        <v>4930</v>
      </c>
      <c r="O1443" s="376" t="s">
        <v>4940</v>
      </c>
      <c r="P1443" s="326">
        <f>ROUND(SUMIF('AV-Bewegungsdaten'!B:B,A1443,'AV-Bewegungsdaten'!C:C),3)</f>
        <v>0</v>
      </c>
      <c r="Q1443" s="324">
        <f>ROUND(SUMIF('AV-Bewegungsdaten'!B:B,$A1443,'AV-Bewegungsdaten'!D:D),2)</f>
        <v>0</v>
      </c>
      <c r="T1443" s="327"/>
      <c r="U1443" s="326">
        <f>ROUND(SUMIF('DV-Bewegungsdaten'!B:B,Kategorien!A1443,'DV-Bewegungsdaten'!D:D),3)</f>
        <v>0</v>
      </c>
      <c r="V1443" s="324">
        <f>ROUND(SUMIF('DV-Bewegungsdaten'!B:B,Kategorien!A1443,'DV-Bewegungsdaten'!E:E),3)</f>
        <v>0</v>
      </c>
      <c r="AD1443" s="390">
        <f t="shared" si="301"/>
        <v>10.920999999999999</v>
      </c>
      <c r="AE1443" s="390">
        <f t="shared" si="302"/>
        <v>11.577999999999999</v>
      </c>
      <c r="AF1443" s="390">
        <f t="shared" si="303"/>
        <v>12.796999999999999</v>
      </c>
      <c r="AG1443" s="390">
        <f t="shared" si="304"/>
        <v>12.164</v>
      </c>
      <c r="AH1443" s="390">
        <f t="shared" si="305"/>
        <v>12.076000000000001</v>
      </c>
      <c r="AI1443" s="390">
        <f t="shared" si="306"/>
        <v>12.608000000000001</v>
      </c>
      <c r="AJ1443" s="390">
        <f t="shared" si="307"/>
        <v>11.891</v>
      </c>
      <c r="AK1443" s="390">
        <f t="shared" si="308"/>
        <v>12.174999999999999</v>
      </c>
      <c r="AL1443" s="390">
        <f t="shared" si="309"/>
        <v>12.285</v>
      </c>
      <c r="AM1443" s="390">
        <f t="shared" si="310"/>
        <v>12.166</v>
      </c>
      <c r="AN1443" s="390">
        <f t="shared" si="311"/>
        <v>11.76</v>
      </c>
      <c r="AO1443" s="390">
        <f t="shared" si="312"/>
        <v>12.663</v>
      </c>
    </row>
    <row r="1444" spans="1:41" ht="15" customHeight="1" x14ac:dyDescent="0.25">
      <c r="A1444" s="127" t="s">
        <v>2520</v>
      </c>
      <c r="B1444" s="125" t="s">
        <v>2077</v>
      </c>
      <c r="C1444" s="125" t="s">
        <v>4002</v>
      </c>
      <c r="D1444" s="125" t="s">
        <v>2478</v>
      </c>
      <c r="E1444" s="125" t="s">
        <v>2452</v>
      </c>
      <c r="F1444" s="126">
        <v>17.75</v>
      </c>
      <c r="G1444" s="126">
        <v>17.95</v>
      </c>
      <c r="H1444" s="126">
        <v>14.2</v>
      </c>
      <c r="I1444" s="126"/>
      <c r="J1444" s="317"/>
      <c r="K1444" s="323">
        <f>ROUND(SUMIF('VGT-Bewegungsdaten'!B:B,A1444,'VGT-Bewegungsdaten'!C:C),3)</f>
        <v>0</v>
      </c>
      <c r="L1444" s="324">
        <f>ROUND(SUMIF('VGT-Bewegungsdaten'!B:B,$A1444,'VGT-Bewegungsdaten'!D:D),2)</f>
        <v>0</v>
      </c>
      <c r="N1444" s="376" t="s">
        <v>4930</v>
      </c>
      <c r="O1444" s="376" t="s">
        <v>4940</v>
      </c>
      <c r="P1444" s="326">
        <f>ROUND(SUMIF('AV-Bewegungsdaten'!B:B,A1444,'AV-Bewegungsdaten'!C:C),3)</f>
        <v>0</v>
      </c>
      <c r="Q1444" s="324">
        <f>ROUND(SUMIF('AV-Bewegungsdaten'!B:B,$A1444,'AV-Bewegungsdaten'!D:D),2)</f>
        <v>0</v>
      </c>
      <c r="T1444" s="327"/>
      <c r="U1444" s="326">
        <f>ROUND(SUMIF('DV-Bewegungsdaten'!B:B,Kategorien!A1444,'DV-Bewegungsdaten'!D:D),3)</f>
        <v>0</v>
      </c>
      <c r="V1444" s="324">
        <f>ROUND(SUMIF('DV-Bewegungsdaten'!B:B,Kategorien!A1444,'DV-Bewegungsdaten'!E:E),3)</f>
        <v>0</v>
      </c>
      <c r="AD1444" s="390">
        <f t="shared" si="301"/>
        <v>13.010999999999999</v>
      </c>
      <c r="AE1444" s="390">
        <f t="shared" si="302"/>
        <v>13.667999999999999</v>
      </c>
      <c r="AF1444" s="390">
        <f t="shared" si="303"/>
        <v>14.886999999999999</v>
      </c>
      <c r="AG1444" s="390">
        <f t="shared" si="304"/>
        <v>14.254</v>
      </c>
      <c r="AH1444" s="390">
        <f t="shared" si="305"/>
        <v>14.166</v>
      </c>
      <c r="AI1444" s="390">
        <f t="shared" si="306"/>
        <v>14.698</v>
      </c>
      <c r="AJ1444" s="390">
        <f t="shared" si="307"/>
        <v>13.981</v>
      </c>
      <c r="AK1444" s="390">
        <f t="shared" si="308"/>
        <v>14.264999999999999</v>
      </c>
      <c r="AL1444" s="390">
        <f t="shared" si="309"/>
        <v>14.375</v>
      </c>
      <c r="AM1444" s="390">
        <f t="shared" si="310"/>
        <v>14.256</v>
      </c>
      <c r="AN1444" s="390">
        <f t="shared" si="311"/>
        <v>13.85</v>
      </c>
      <c r="AO1444" s="390">
        <f t="shared" si="312"/>
        <v>14.753</v>
      </c>
    </row>
    <row r="1445" spans="1:41" ht="15" customHeight="1" x14ac:dyDescent="0.25">
      <c r="A1445" s="127" t="s">
        <v>2521</v>
      </c>
      <c r="B1445" s="125" t="s">
        <v>2077</v>
      </c>
      <c r="C1445" s="125" t="s">
        <v>4002</v>
      </c>
      <c r="D1445" s="125" t="s">
        <v>2480</v>
      </c>
      <c r="E1445" s="125" t="s">
        <v>2455</v>
      </c>
      <c r="F1445" s="126">
        <v>19.75</v>
      </c>
      <c r="G1445" s="126">
        <v>19.95</v>
      </c>
      <c r="H1445" s="126">
        <v>15.8</v>
      </c>
      <c r="I1445" s="126"/>
      <c r="J1445" s="317"/>
      <c r="K1445" s="323">
        <f>ROUND(SUMIF('VGT-Bewegungsdaten'!B:B,A1445,'VGT-Bewegungsdaten'!C:C),3)</f>
        <v>0</v>
      </c>
      <c r="L1445" s="324">
        <f>ROUND(SUMIF('VGT-Bewegungsdaten'!B:B,$A1445,'VGT-Bewegungsdaten'!D:D),2)</f>
        <v>0</v>
      </c>
      <c r="N1445" s="376" t="s">
        <v>4930</v>
      </c>
      <c r="O1445" s="376" t="s">
        <v>4940</v>
      </c>
      <c r="P1445" s="326">
        <f>ROUND(SUMIF('AV-Bewegungsdaten'!B:B,A1445,'AV-Bewegungsdaten'!C:C),3)</f>
        <v>0</v>
      </c>
      <c r="Q1445" s="324">
        <f>ROUND(SUMIF('AV-Bewegungsdaten'!B:B,$A1445,'AV-Bewegungsdaten'!D:D),2)</f>
        <v>0</v>
      </c>
      <c r="T1445" s="327"/>
      <c r="U1445" s="326">
        <f>ROUND(SUMIF('DV-Bewegungsdaten'!B:B,Kategorien!A1445,'DV-Bewegungsdaten'!D:D),3)</f>
        <v>0</v>
      </c>
      <c r="V1445" s="324">
        <f>ROUND(SUMIF('DV-Bewegungsdaten'!B:B,Kategorien!A1445,'DV-Bewegungsdaten'!E:E),3)</f>
        <v>0</v>
      </c>
      <c r="AD1445" s="390">
        <f t="shared" si="301"/>
        <v>15.010999999999999</v>
      </c>
      <c r="AE1445" s="390">
        <f t="shared" si="302"/>
        <v>15.667999999999999</v>
      </c>
      <c r="AF1445" s="390">
        <f t="shared" si="303"/>
        <v>16.887</v>
      </c>
      <c r="AG1445" s="390">
        <f t="shared" si="304"/>
        <v>16.253999999999998</v>
      </c>
      <c r="AH1445" s="390">
        <f t="shared" si="305"/>
        <v>16.166</v>
      </c>
      <c r="AI1445" s="390">
        <f t="shared" si="306"/>
        <v>16.698</v>
      </c>
      <c r="AJ1445" s="390">
        <f t="shared" si="307"/>
        <v>15.981</v>
      </c>
      <c r="AK1445" s="390">
        <f t="shared" si="308"/>
        <v>16.265000000000001</v>
      </c>
      <c r="AL1445" s="390">
        <f t="shared" si="309"/>
        <v>16.375</v>
      </c>
      <c r="AM1445" s="390">
        <f t="shared" si="310"/>
        <v>16.256</v>
      </c>
      <c r="AN1445" s="390">
        <f t="shared" si="311"/>
        <v>15.85</v>
      </c>
      <c r="AO1445" s="390">
        <f t="shared" si="312"/>
        <v>16.753</v>
      </c>
    </row>
    <row r="1446" spans="1:41" ht="15" customHeight="1" x14ac:dyDescent="0.25">
      <c r="A1446" s="127" t="s">
        <v>312</v>
      </c>
      <c r="B1446" s="125" t="s">
        <v>2077</v>
      </c>
      <c r="C1446" s="125" t="s">
        <v>4002</v>
      </c>
      <c r="D1446" s="125" t="s">
        <v>1822</v>
      </c>
      <c r="E1446" s="125" t="s">
        <v>1538</v>
      </c>
      <c r="F1446" s="126">
        <v>20.75</v>
      </c>
      <c r="G1446" s="126">
        <v>20.95</v>
      </c>
      <c r="H1446" s="126">
        <v>16.600000000000001</v>
      </c>
      <c r="I1446" s="126"/>
      <c r="J1446" s="317"/>
      <c r="K1446" s="323">
        <f>ROUND(SUMIF('VGT-Bewegungsdaten'!B:B,A1446,'VGT-Bewegungsdaten'!C:C),3)</f>
        <v>0</v>
      </c>
      <c r="L1446" s="324">
        <f>ROUND(SUMIF('VGT-Bewegungsdaten'!B:B,$A1446,'VGT-Bewegungsdaten'!D:D),2)</f>
        <v>0</v>
      </c>
      <c r="N1446" s="376" t="s">
        <v>4930</v>
      </c>
      <c r="O1446" s="376" t="s">
        <v>4940</v>
      </c>
      <c r="P1446" s="326">
        <f>ROUND(SUMIF('AV-Bewegungsdaten'!B:B,A1446,'AV-Bewegungsdaten'!C:C),3)</f>
        <v>0</v>
      </c>
      <c r="Q1446" s="324">
        <f>ROUND(SUMIF('AV-Bewegungsdaten'!B:B,$A1446,'AV-Bewegungsdaten'!D:D),2)</f>
        <v>0</v>
      </c>
      <c r="T1446" s="327"/>
      <c r="U1446" s="326">
        <f>ROUND(SUMIF('DV-Bewegungsdaten'!B:B,Kategorien!A1446,'DV-Bewegungsdaten'!D:D),3)</f>
        <v>0</v>
      </c>
      <c r="V1446" s="324">
        <f>ROUND(SUMIF('DV-Bewegungsdaten'!B:B,Kategorien!A1446,'DV-Bewegungsdaten'!E:E),3)</f>
        <v>0</v>
      </c>
      <c r="AD1446" s="390">
        <f t="shared" si="301"/>
        <v>16.010999999999999</v>
      </c>
      <c r="AE1446" s="390">
        <f t="shared" si="302"/>
        <v>16.667999999999999</v>
      </c>
      <c r="AF1446" s="390">
        <f t="shared" si="303"/>
        <v>17.887</v>
      </c>
      <c r="AG1446" s="390">
        <f t="shared" si="304"/>
        <v>17.253999999999998</v>
      </c>
      <c r="AH1446" s="390">
        <f t="shared" si="305"/>
        <v>17.166</v>
      </c>
      <c r="AI1446" s="390">
        <f t="shared" si="306"/>
        <v>17.698</v>
      </c>
      <c r="AJ1446" s="390">
        <f t="shared" si="307"/>
        <v>16.980999999999998</v>
      </c>
      <c r="AK1446" s="390">
        <f t="shared" si="308"/>
        <v>17.265000000000001</v>
      </c>
      <c r="AL1446" s="390">
        <f t="shared" si="309"/>
        <v>17.375</v>
      </c>
      <c r="AM1446" s="390">
        <f t="shared" si="310"/>
        <v>17.256</v>
      </c>
      <c r="AN1446" s="390">
        <f t="shared" si="311"/>
        <v>16.850000000000001</v>
      </c>
      <c r="AO1446" s="390">
        <f t="shared" si="312"/>
        <v>17.753</v>
      </c>
    </row>
    <row r="1447" spans="1:41" ht="15" customHeight="1" x14ac:dyDescent="0.25">
      <c r="A1447" s="127" t="s">
        <v>313</v>
      </c>
      <c r="B1447" s="125" t="s">
        <v>2077</v>
      </c>
      <c r="C1447" s="125" t="s">
        <v>4002</v>
      </c>
      <c r="D1447" s="125" t="s">
        <v>1824</v>
      </c>
      <c r="E1447" s="125" t="s">
        <v>1541</v>
      </c>
      <c r="F1447" s="126">
        <v>20.75</v>
      </c>
      <c r="G1447" s="126">
        <v>20.95</v>
      </c>
      <c r="H1447" s="126">
        <v>16.600000000000001</v>
      </c>
      <c r="I1447" s="126"/>
      <c r="J1447" s="317"/>
      <c r="K1447" s="323">
        <f>ROUND(SUMIF('VGT-Bewegungsdaten'!B:B,A1447,'VGT-Bewegungsdaten'!C:C),3)</f>
        <v>0</v>
      </c>
      <c r="L1447" s="324">
        <f>ROUND(SUMIF('VGT-Bewegungsdaten'!B:B,$A1447,'VGT-Bewegungsdaten'!D:D),2)</f>
        <v>0</v>
      </c>
      <c r="N1447" s="376" t="s">
        <v>4930</v>
      </c>
      <c r="O1447" s="376" t="s">
        <v>4940</v>
      </c>
      <c r="P1447" s="326">
        <f>ROUND(SUMIF('AV-Bewegungsdaten'!B:B,A1447,'AV-Bewegungsdaten'!C:C),3)</f>
        <v>0</v>
      </c>
      <c r="Q1447" s="324">
        <f>ROUND(SUMIF('AV-Bewegungsdaten'!B:B,$A1447,'AV-Bewegungsdaten'!D:D),2)</f>
        <v>0</v>
      </c>
      <c r="T1447" s="327"/>
      <c r="U1447" s="326">
        <f>ROUND(SUMIF('DV-Bewegungsdaten'!B:B,Kategorien!A1447,'DV-Bewegungsdaten'!D:D),3)</f>
        <v>0</v>
      </c>
      <c r="V1447" s="324">
        <f>ROUND(SUMIF('DV-Bewegungsdaten'!B:B,Kategorien!A1447,'DV-Bewegungsdaten'!E:E),3)</f>
        <v>0</v>
      </c>
      <c r="AD1447" s="390">
        <f t="shared" si="301"/>
        <v>16.010999999999999</v>
      </c>
      <c r="AE1447" s="390">
        <f t="shared" si="302"/>
        <v>16.667999999999999</v>
      </c>
      <c r="AF1447" s="390">
        <f t="shared" si="303"/>
        <v>17.887</v>
      </c>
      <c r="AG1447" s="390">
        <f t="shared" si="304"/>
        <v>17.253999999999998</v>
      </c>
      <c r="AH1447" s="390">
        <f t="shared" si="305"/>
        <v>17.166</v>
      </c>
      <c r="AI1447" s="390">
        <f t="shared" si="306"/>
        <v>17.698</v>
      </c>
      <c r="AJ1447" s="390">
        <f t="shared" si="307"/>
        <v>16.980999999999998</v>
      </c>
      <c r="AK1447" s="390">
        <f t="shared" si="308"/>
        <v>17.265000000000001</v>
      </c>
      <c r="AL1447" s="390">
        <f t="shared" si="309"/>
        <v>17.375</v>
      </c>
      <c r="AM1447" s="390">
        <f t="shared" si="310"/>
        <v>17.256</v>
      </c>
      <c r="AN1447" s="390">
        <f t="shared" si="311"/>
        <v>16.850000000000001</v>
      </c>
      <c r="AO1447" s="390">
        <f t="shared" si="312"/>
        <v>17.753</v>
      </c>
    </row>
    <row r="1448" spans="1:41" ht="15" customHeight="1" x14ac:dyDescent="0.25">
      <c r="A1448" s="127" t="s">
        <v>2794</v>
      </c>
      <c r="B1448" s="125" t="s">
        <v>2077</v>
      </c>
      <c r="C1448" s="125" t="s">
        <v>4002</v>
      </c>
      <c r="D1448" s="125" t="s">
        <v>2723</v>
      </c>
      <c r="E1448" s="125" t="s">
        <v>2545</v>
      </c>
      <c r="F1448" s="126">
        <v>20.72</v>
      </c>
      <c r="G1448" s="126">
        <v>20.919999999999998</v>
      </c>
      <c r="H1448" s="126">
        <v>16.579999999999998</v>
      </c>
      <c r="I1448" s="126"/>
      <c r="J1448" s="317"/>
      <c r="K1448" s="323">
        <f>ROUND(SUMIF('VGT-Bewegungsdaten'!B:B,A1448,'VGT-Bewegungsdaten'!C:C),3)</f>
        <v>0</v>
      </c>
      <c r="L1448" s="324">
        <f>ROUND(SUMIF('VGT-Bewegungsdaten'!B:B,$A1448,'VGT-Bewegungsdaten'!D:D),2)</f>
        <v>0</v>
      </c>
      <c r="N1448" s="376" t="s">
        <v>4930</v>
      </c>
      <c r="O1448" s="376" t="s">
        <v>4940</v>
      </c>
      <c r="P1448" s="326">
        <f>ROUND(SUMIF('AV-Bewegungsdaten'!B:B,A1448,'AV-Bewegungsdaten'!C:C),3)</f>
        <v>0</v>
      </c>
      <c r="Q1448" s="324">
        <f>ROUND(SUMIF('AV-Bewegungsdaten'!B:B,$A1448,'AV-Bewegungsdaten'!D:D),2)</f>
        <v>0</v>
      </c>
      <c r="T1448" s="327"/>
      <c r="U1448" s="326">
        <f>ROUND(SUMIF('DV-Bewegungsdaten'!B:B,Kategorien!A1448,'DV-Bewegungsdaten'!D:D),3)</f>
        <v>0</v>
      </c>
      <c r="V1448" s="324">
        <f>ROUND(SUMIF('DV-Bewegungsdaten'!B:B,Kategorien!A1448,'DV-Bewegungsdaten'!E:E),3)</f>
        <v>0</v>
      </c>
      <c r="AD1448" s="390">
        <f t="shared" si="301"/>
        <v>15.980999999999998</v>
      </c>
      <c r="AE1448" s="390">
        <f t="shared" si="302"/>
        <v>16.637999999999998</v>
      </c>
      <c r="AF1448" s="390">
        <f t="shared" si="303"/>
        <v>17.856999999999999</v>
      </c>
      <c r="AG1448" s="390">
        <f t="shared" si="304"/>
        <v>17.223999999999997</v>
      </c>
      <c r="AH1448" s="390">
        <f t="shared" si="305"/>
        <v>17.135999999999999</v>
      </c>
      <c r="AI1448" s="390">
        <f t="shared" si="306"/>
        <v>17.667999999999999</v>
      </c>
      <c r="AJ1448" s="390">
        <f t="shared" si="307"/>
        <v>16.950999999999997</v>
      </c>
      <c r="AK1448" s="390">
        <f t="shared" si="308"/>
        <v>17.234999999999999</v>
      </c>
      <c r="AL1448" s="390">
        <f t="shared" si="309"/>
        <v>17.344999999999999</v>
      </c>
      <c r="AM1448" s="390">
        <f t="shared" si="310"/>
        <v>17.225999999999999</v>
      </c>
      <c r="AN1448" s="390">
        <f t="shared" si="311"/>
        <v>16.82</v>
      </c>
      <c r="AO1448" s="390">
        <f t="shared" si="312"/>
        <v>17.722999999999999</v>
      </c>
    </row>
    <row r="1449" spans="1:41" ht="15" customHeight="1" x14ac:dyDescent="0.25">
      <c r="A1449" s="127" t="s">
        <v>3538</v>
      </c>
      <c r="B1449" s="125" t="s">
        <v>2077</v>
      </c>
      <c r="C1449" s="125" t="s">
        <v>4002</v>
      </c>
      <c r="D1449" s="125" t="s">
        <v>3467</v>
      </c>
      <c r="E1449" s="125" t="s">
        <v>3289</v>
      </c>
      <c r="F1449" s="126">
        <v>20.689999999999998</v>
      </c>
      <c r="G1449" s="126">
        <v>20.889999999999997</v>
      </c>
      <c r="H1449" s="126">
        <v>16.55</v>
      </c>
      <c r="I1449" s="126"/>
      <c r="J1449" s="317"/>
      <c r="K1449" s="323">
        <f>ROUND(SUMIF('VGT-Bewegungsdaten'!B:B,A1449,'VGT-Bewegungsdaten'!C:C),3)</f>
        <v>0</v>
      </c>
      <c r="L1449" s="324">
        <f>ROUND(SUMIF('VGT-Bewegungsdaten'!B:B,$A1449,'VGT-Bewegungsdaten'!D:D),2)</f>
        <v>0</v>
      </c>
      <c r="N1449" s="376" t="s">
        <v>4930</v>
      </c>
      <c r="O1449" s="376" t="s">
        <v>4940</v>
      </c>
      <c r="P1449" s="326">
        <f>ROUND(SUMIF('AV-Bewegungsdaten'!B:B,A1449,'AV-Bewegungsdaten'!C:C),3)</f>
        <v>0</v>
      </c>
      <c r="Q1449" s="324">
        <f>ROUND(SUMIF('AV-Bewegungsdaten'!B:B,$A1449,'AV-Bewegungsdaten'!D:D),2)</f>
        <v>0</v>
      </c>
      <c r="T1449" s="327"/>
      <c r="U1449" s="326">
        <f>ROUND(SUMIF('DV-Bewegungsdaten'!B:B,Kategorien!A1449,'DV-Bewegungsdaten'!D:D),3)</f>
        <v>0</v>
      </c>
      <c r="V1449" s="324">
        <f>ROUND(SUMIF('DV-Bewegungsdaten'!B:B,Kategorien!A1449,'DV-Bewegungsdaten'!E:E),3)</f>
        <v>0</v>
      </c>
      <c r="AD1449" s="390">
        <f t="shared" si="301"/>
        <v>15.950999999999997</v>
      </c>
      <c r="AE1449" s="390">
        <f t="shared" si="302"/>
        <v>16.607999999999997</v>
      </c>
      <c r="AF1449" s="390">
        <f t="shared" si="303"/>
        <v>17.826999999999998</v>
      </c>
      <c r="AG1449" s="390">
        <f t="shared" si="304"/>
        <v>17.193999999999996</v>
      </c>
      <c r="AH1449" s="390">
        <f t="shared" si="305"/>
        <v>17.105999999999998</v>
      </c>
      <c r="AI1449" s="390">
        <f t="shared" si="306"/>
        <v>17.637999999999998</v>
      </c>
      <c r="AJ1449" s="390">
        <f t="shared" si="307"/>
        <v>16.920999999999996</v>
      </c>
      <c r="AK1449" s="390">
        <f t="shared" si="308"/>
        <v>17.204999999999998</v>
      </c>
      <c r="AL1449" s="390">
        <f t="shared" si="309"/>
        <v>17.314999999999998</v>
      </c>
      <c r="AM1449" s="390">
        <f t="shared" si="310"/>
        <v>17.195999999999998</v>
      </c>
      <c r="AN1449" s="390">
        <f t="shared" si="311"/>
        <v>16.79</v>
      </c>
      <c r="AO1449" s="390">
        <f t="shared" si="312"/>
        <v>17.692999999999998</v>
      </c>
    </row>
    <row r="1450" spans="1:41" ht="15" customHeight="1" x14ac:dyDescent="0.25">
      <c r="A1450" s="127" t="s">
        <v>4302</v>
      </c>
      <c r="B1450" s="125" t="s">
        <v>2077</v>
      </c>
      <c r="C1450" s="125" t="s">
        <v>4002</v>
      </c>
      <c r="D1450" s="125" t="s">
        <v>4230</v>
      </c>
      <c r="E1450" s="125" t="s">
        <v>4051</v>
      </c>
      <c r="F1450" s="126">
        <v>20.66</v>
      </c>
      <c r="G1450" s="126">
        <v>20.86</v>
      </c>
      <c r="H1450" s="126">
        <v>16.53</v>
      </c>
      <c r="I1450" s="126"/>
      <c r="J1450" s="317"/>
      <c r="K1450" s="323">
        <f>ROUND(SUMIF('VGT-Bewegungsdaten'!B:B,A1450,'VGT-Bewegungsdaten'!C:C),3)</f>
        <v>0</v>
      </c>
      <c r="L1450" s="324">
        <f>ROUND(SUMIF('VGT-Bewegungsdaten'!B:B,$A1450,'VGT-Bewegungsdaten'!D:D),2)</f>
        <v>0</v>
      </c>
      <c r="N1450" s="376" t="s">
        <v>4930</v>
      </c>
      <c r="O1450" s="376" t="s">
        <v>4940</v>
      </c>
      <c r="P1450" s="326">
        <f>ROUND(SUMIF('AV-Bewegungsdaten'!B:B,A1450,'AV-Bewegungsdaten'!C:C),3)</f>
        <v>0</v>
      </c>
      <c r="Q1450" s="324">
        <f>ROUND(SUMIF('AV-Bewegungsdaten'!B:B,$A1450,'AV-Bewegungsdaten'!D:D),2)</f>
        <v>0</v>
      </c>
      <c r="T1450" s="327"/>
      <c r="U1450" s="326">
        <f>ROUND(SUMIF('DV-Bewegungsdaten'!B:B,Kategorien!A1450,'DV-Bewegungsdaten'!D:D),3)</f>
        <v>0</v>
      </c>
      <c r="V1450" s="324">
        <f>ROUND(SUMIF('DV-Bewegungsdaten'!B:B,Kategorien!A1450,'DV-Bewegungsdaten'!E:E),3)</f>
        <v>0</v>
      </c>
      <c r="AD1450" s="390">
        <f t="shared" si="301"/>
        <v>15.920999999999999</v>
      </c>
      <c r="AE1450" s="390">
        <f t="shared" si="302"/>
        <v>16.577999999999999</v>
      </c>
      <c r="AF1450" s="390">
        <f t="shared" si="303"/>
        <v>17.797000000000001</v>
      </c>
      <c r="AG1450" s="390">
        <f t="shared" si="304"/>
        <v>17.163999999999998</v>
      </c>
      <c r="AH1450" s="390">
        <f t="shared" si="305"/>
        <v>17.076000000000001</v>
      </c>
      <c r="AI1450" s="390">
        <f t="shared" si="306"/>
        <v>17.608000000000001</v>
      </c>
      <c r="AJ1450" s="390">
        <f t="shared" si="307"/>
        <v>16.890999999999998</v>
      </c>
      <c r="AK1450" s="390">
        <f t="shared" si="308"/>
        <v>17.175000000000001</v>
      </c>
      <c r="AL1450" s="390">
        <f t="shared" si="309"/>
        <v>17.285</v>
      </c>
      <c r="AM1450" s="390">
        <f t="shared" si="310"/>
        <v>17.166</v>
      </c>
      <c r="AN1450" s="390">
        <f t="shared" si="311"/>
        <v>16.759999999999998</v>
      </c>
      <c r="AO1450" s="390">
        <f t="shared" si="312"/>
        <v>17.663</v>
      </c>
    </row>
    <row r="1451" spans="1:41" ht="15" customHeight="1" x14ac:dyDescent="0.25">
      <c r="A1451" s="127" t="s">
        <v>314</v>
      </c>
      <c r="B1451" s="125" t="s">
        <v>2077</v>
      </c>
      <c r="C1451" s="125" t="s">
        <v>4002</v>
      </c>
      <c r="D1451" s="125" t="s">
        <v>1826</v>
      </c>
      <c r="E1451" s="125" t="s">
        <v>2452</v>
      </c>
      <c r="F1451" s="126">
        <v>18.75</v>
      </c>
      <c r="G1451" s="126">
        <v>18.95</v>
      </c>
      <c r="H1451" s="126">
        <v>15</v>
      </c>
      <c r="I1451" s="126"/>
      <c r="J1451" s="317"/>
      <c r="K1451" s="323">
        <f>ROUND(SUMIF('VGT-Bewegungsdaten'!B:B,A1451,'VGT-Bewegungsdaten'!C:C),3)</f>
        <v>0</v>
      </c>
      <c r="L1451" s="324">
        <f>ROUND(SUMIF('VGT-Bewegungsdaten'!B:B,$A1451,'VGT-Bewegungsdaten'!D:D),2)</f>
        <v>0</v>
      </c>
      <c r="N1451" s="376" t="s">
        <v>4930</v>
      </c>
      <c r="O1451" s="376" t="s">
        <v>4940</v>
      </c>
      <c r="P1451" s="326">
        <f>ROUND(SUMIF('AV-Bewegungsdaten'!B:B,A1451,'AV-Bewegungsdaten'!C:C),3)</f>
        <v>0</v>
      </c>
      <c r="Q1451" s="324">
        <f>ROUND(SUMIF('AV-Bewegungsdaten'!B:B,$A1451,'AV-Bewegungsdaten'!D:D),2)</f>
        <v>0</v>
      </c>
      <c r="T1451" s="327"/>
      <c r="U1451" s="326">
        <f>ROUND(SUMIF('DV-Bewegungsdaten'!B:B,Kategorien!A1451,'DV-Bewegungsdaten'!D:D),3)</f>
        <v>0</v>
      </c>
      <c r="V1451" s="324">
        <f>ROUND(SUMIF('DV-Bewegungsdaten'!B:B,Kategorien!A1451,'DV-Bewegungsdaten'!E:E),3)</f>
        <v>0</v>
      </c>
      <c r="AD1451" s="390">
        <f t="shared" si="301"/>
        <v>14.010999999999999</v>
      </c>
      <c r="AE1451" s="390">
        <f t="shared" si="302"/>
        <v>14.667999999999999</v>
      </c>
      <c r="AF1451" s="390">
        <f t="shared" si="303"/>
        <v>15.886999999999999</v>
      </c>
      <c r="AG1451" s="390">
        <f t="shared" si="304"/>
        <v>15.254</v>
      </c>
      <c r="AH1451" s="390">
        <f t="shared" si="305"/>
        <v>15.166</v>
      </c>
      <c r="AI1451" s="390">
        <f t="shared" si="306"/>
        <v>15.698</v>
      </c>
      <c r="AJ1451" s="390">
        <f t="shared" si="307"/>
        <v>14.981</v>
      </c>
      <c r="AK1451" s="390">
        <f t="shared" si="308"/>
        <v>15.264999999999999</v>
      </c>
      <c r="AL1451" s="390">
        <f t="shared" si="309"/>
        <v>15.375</v>
      </c>
      <c r="AM1451" s="390">
        <f t="shared" si="310"/>
        <v>15.256</v>
      </c>
      <c r="AN1451" s="390">
        <f t="shared" si="311"/>
        <v>14.85</v>
      </c>
      <c r="AO1451" s="390">
        <f t="shared" si="312"/>
        <v>15.753</v>
      </c>
    </row>
    <row r="1452" spans="1:41" ht="15" customHeight="1" x14ac:dyDescent="0.25">
      <c r="A1452" s="127" t="s">
        <v>315</v>
      </c>
      <c r="B1452" s="125" t="s">
        <v>2077</v>
      </c>
      <c r="C1452" s="125" t="s">
        <v>4002</v>
      </c>
      <c r="D1452" s="125" t="s">
        <v>1828</v>
      </c>
      <c r="E1452" s="125" t="s">
        <v>2455</v>
      </c>
      <c r="F1452" s="126">
        <v>20.75</v>
      </c>
      <c r="G1452" s="126">
        <v>20.95</v>
      </c>
      <c r="H1452" s="126">
        <v>16.600000000000001</v>
      </c>
      <c r="I1452" s="126"/>
      <c r="J1452" s="317"/>
      <c r="K1452" s="323">
        <f>ROUND(SUMIF('VGT-Bewegungsdaten'!B:B,A1452,'VGT-Bewegungsdaten'!C:C),3)</f>
        <v>0</v>
      </c>
      <c r="L1452" s="324">
        <f>ROUND(SUMIF('VGT-Bewegungsdaten'!B:B,$A1452,'VGT-Bewegungsdaten'!D:D),2)</f>
        <v>0</v>
      </c>
      <c r="N1452" s="376" t="s">
        <v>4930</v>
      </c>
      <c r="O1452" s="376" t="s">
        <v>4940</v>
      </c>
      <c r="P1452" s="326">
        <f>ROUND(SUMIF('AV-Bewegungsdaten'!B:B,A1452,'AV-Bewegungsdaten'!C:C),3)</f>
        <v>0</v>
      </c>
      <c r="Q1452" s="324">
        <f>ROUND(SUMIF('AV-Bewegungsdaten'!B:B,$A1452,'AV-Bewegungsdaten'!D:D),2)</f>
        <v>0</v>
      </c>
      <c r="T1452" s="327"/>
      <c r="U1452" s="326">
        <f>ROUND(SUMIF('DV-Bewegungsdaten'!B:B,Kategorien!A1452,'DV-Bewegungsdaten'!D:D),3)</f>
        <v>0</v>
      </c>
      <c r="V1452" s="324">
        <f>ROUND(SUMIF('DV-Bewegungsdaten'!B:B,Kategorien!A1452,'DV-Bewegungsdaten'!E:E),3)</f>
        <v>0</v>
      </c>
      <c r="AD1452" s="390">
        <f t="shared" si="301"/>
        <v>16.010999999999999</v>
      </c>
      <c r="AE1452" s="390">
        <f t="shared" si="302"/>
        <v>16.667999999999999</v>
      </c>
      <c r="AF1452" s="390">
        <f t="shared" si="303"/>
        <v>17.887</v>
      </c>
      <c r="AG1452" s="390">
        <f t="shared" si="304"/>
        <v>17.253999999999998</v>
      </c>
      <c r="AH1452" s="390">
        <f t="shared" si="305"/>
        <v>17.166</v>
      </c>
      <c r="AI1452" s="390">
        <f t="shared" si="306"/>
        <v>17.698</v>
      </c>
      <c r="AJ1452" s="390">
        <f t="shared" si="307"/>
        <v>16.980999999999998</v>
      </c>
      <c r="AK1452" s="390">
        <f t="shared" si="308"/>
        <v>17.265000000000001</v>
      </c>
      <c r="AL1452" s="390">
        <f t="shared" si="309"/>
        <v>17.375</v>
      </c>
      <c r="AM1452" s="390">
        <f t="shared" si="310"/>
        <v>17.256</v>
      </c>
      <c r="AN1452" s="390">
        <f t="shared" si="311"/>
        <v>16.850000000000001</v>
      </c>
      <c r="AO1452" s="390">
        <f t="shared" si="312"/>
        <v>17.753</v>
      </c>
    </row>
    <row r="1453" spans="1:41" ht="15" customHeight="1" x14ac:dyDescent="0.25">
      <c r="A1453" s="127" t="s">
        <v>316</v>
      </c>
      <c r="B1453" s="125" t="s">
        <v>2077</v>
      </c>
      <c r="C1453" s="125" t="s">
        <v>4002</v>
      </c>
      <c r="D1453" s="125" t="s">
        <v>1830</v>
      </c>
      <c r="E1453" s="125" t="s">
        <v>1538</v>
      </c>
      <c r="F1453" s="126">
        <v>21.75</v>
      </c>
      <c r="G1453" s="126">
        <v>21.95</v>
      </c>
      <c r="H1453" s="126">
        <v>17.399999999999999</v>
      </c>
      <c r="I1453" s="126"/>
      <c r="J1453" s="317"/>
      <c r="K1453" s="323">
        <f>ROUND(SUMIF('VGT-Bewegungsdaten'!B:B,A1453,'VGT-Bewegungsdaten'!C:C),3)</f>
        <v>0</v>
      </c>
      <c r="L1453" s="324">
        <f>ROUND(SUMIF('VGT-Bewegungsdaten'!B:B,$A1453,'VGT-Bewegungsdaten'!D:D),2)</f>
        <v>0</v>
      </c>
      <c r="N1453" s="376" t="s">
        <v>4930</v>
      </c>
      <c r="O1453" s="376" t="s">
        <v>4940</v>
      </c>
      <c r="P1453" s="326">
        <f>ROUND(SUMIF('AV-Bewegungsdaten'!B:B,A1453,'AV-Bewegungsdaten'!C:C),3)</f>
        <v>0</v>
      </c>
      <c r="Q1453" s="324">
        <f>ROUND(SUMIF('AV-Bewegungsdaten'!B:B,$A1453,'AV-Bewegungsdaten'!D:D),2)</f>
        <v>0</v>
      </c>
      <c r="T1453" s="327"/>
      <c r="U1453" s="326">
        <f>ROUND(SUMIF('DV-Bewegungsdaten'!B:B,Kategorien!A1453,'DV-Bewegungsdaten'!D:D),3)</f>
        <v>0</v>
      </c>
      <c r="V1453" s="324">
        <f>ROUND(SUMIF('DV-Bewegungsdaten'!B:B,Kategorien!A1453,'DV-Bewegungsdaten'!E:E),3)</f>
        <v>0</v>
      </c>
      <c r="AD1453" s="390">
        <f t="shared" si="301"/>
        <v>17.010999999999999</v>
      </c>
      <c r="AE1453" s="390">
        <f t="shared" si="302"/>
        <v>17.667999999999999</v>
      </c>
      <c r="AF1453" s="390">
        <f t="shared" si="303"/>
        <v>18.887</v>
      </c>
      <c r="AG1453" s="390">
        <f t="shared" si="304"/>
        <v>18.253999999999998</v>
      </c>
      <c r="AH1453" s="390">
        <f t="shared" si="305"/>
        <v>18.166</v>
      </c>
      <c r="AI1453" s="390">
        <f t="shared" si="306"/>
        <v>18.698</v>
      </c>
      <c r="AJ1453" s="390">
        <f t="shared" si="307"/>
        <v>17.980999999999998</v>
      </c>
      <c r="AK1453" s="390">
        <f t="shared" si="308"/>
        <v>18.265000000000001</v>
      </c>
      <c r="AL1453" s="390">
        <f t="shared" si="309"/>
        <v>18.375</v>
      </c>
      <c r="AM1453" s="390">
        <f t="shared" si="310"/>
        <v>18.256</v>
      </c>
      <c r="AN1453" s="390">
        <f t="shared" si="311"/>
        <v>17.850000000000001</v>
      </c>
      <c r="AO1453" s="390">
        <f t="shared" si="312"/>
        <v>18.753</v>
      </c>
    </row>
    <row r="1454" spans="1:41" ht="15" customHeight="1" x14ac:dyDescent="0.25">
      <c r="A1454" s="127" t="s">
        <v>317</v>
      </c>
      <c r="B1454" s="125" t="s">
        <v>2077</v>
      </c>
      <c r="C1454" s="125" t="s">
        <v>4002</v>
      </c>
      <c r="D1454" s="125" t="s">
        <v>1832</v>
      </c>
      <c r="E1454" s="125" t="s">
        <v>1541</v>
      </c>
      <c r="F1454" s="126">
        <v>21.75</v>
      </c>
      <c r="G1454" s="126">
        <v>21.95</v>
      </c>
      <c r="H1454" s="126">
        <v>17.399999999999999</v>
      </c>
      <c r="I1454" s="126"/>
      <c r="J1454" s="317"/>
      <c r="K1454" s="323">
        <f>ROUND(SUMIF('VGT-Bewegungsdaten'!B:B,A1454,'VGT-Bewegungsdaten'!C:C),3)</f>
        <v>0</v>
      </c>
      <c r="L1454" s="324">
        <f>ROUND(SUMIF('VGT-Bewegungsdaten'!B:B,$A1454,'VGT-Bewegungsdaten'!D:D),2)</f>
        <v>0</v>
      </c>
      <c r="N1454" s="376" t="s">
        <v>4930</v>
      </c>
      <c r="O1454" s="376" t="s">
        <v>4940</v>
      </c>
      <c r="P1454" s="326">
        <f>ROUND(SUMIF('AV-Bewegungsdaten'!B:B,A1454,'AV-Bewegungsdaten'!C:C),3)</f>
        <v>0</v>
      </c>
      <c r="Q1454" s="324">
        <f>ROUND(SUMIF('AV-Bewegungsdaten'!B:B,$A1454,'AV-Bewegungsdaten'!D:D),2)</f>
        <v>0</v>
      </c>
      <c r="T1454" s="327"/>
      <c r="U1454" s="326">
        <f>ROUND(SUMIF('DV-Bewegungsdaten'!B:B,Kategorien!A1454,'DV-Bewegungsdaten'!D:D),3)</f>
        <v>0</v>
      </c>
      <c r="V1454" s="324">
        <f>ROUND(SUMIF('DV-Bewegungsdaten'!B:B,Kategorien!A1454,'DV-Bewegungsdaten'!E:E),3)</f>
        <v>0</v>
      </c>
      <c r="AD1454" s="390">
        <f t="shared" si="301"/>
        <v>17.010999999999999</v>
      </c>
      <c r="AE1454" s="390">
        <f t="shared" si="302"/>
        <v>17.667999999999999</v>
      </c>
      <c r="AF1454" s="390">
        <f t="shared" si="303"/>
        <v>18.887</v>
      </c>
      <c r="AG1454" s="390">
        <f t="shared" si="304"/>
        <v>18.253999999999998</v>
      </c>
      <c r="AH1454" s="390">
        <f t="shared" si="305"/>
        <v>18.166</v>
      </c>
      <c r="AI1454" s="390">
        <f t="shared" si="306"/>
        <v>18.698</v>
      </c>
      <c r="AJ1454" s="390">
        <f t="shared" si="307"/>
        <v>17.980999999999998</v>
      </c>
      <c r="AK1454" s="390">
        <f t="shared" si="308"/>
        <v>18.265000000000001</v>
      </c>
      <c r="AL1454" s="390">
        <f t="shared" si="309"/>
        <v>18.375</v>
      </c>
      <c r="AM1454" s="390">
        <f t="shared" si="310"/>
        <v>18.256</v>
      </c>
      <c r="AN1454" s="390">
        <f t="shared" si="311"/>
        <v>17.850000000000001</v>
      </c>
      <c r="AO1454" s="390">
        <f t="shared" si="312"/>
        <v>18.753</v>
      </c>
    </row>
    <row r="1455" spans="1:41" ht="15" customHeight="1" x14ac:dyDescent="0.25">
      <c r="A1455" s="127" t="s">
        <v>2795</v>
      </c>
      <c r="B1455" s="125" t="s">
        <v>2077</v>
      </c>
      <c r="C1455" s="125" t="s">
        <v>4002</v>
      </c>
      <c r="D1455" s="125" t="s">
        <v>2725</v>
      </c>
      <c r="E1455" s="125" t="s">
        <v>2545</v>
      </c>
      <c r="F1455" s="126">
        <v>21.72</v>
      </c>
      <c r="G1455" s="126">
        <v>21.919999999999998</v>
      </c>
      <c r="H1455" s="126">
        <v>17.38</v>
      </c>
      <c r="I1455" s="126"/>
      <c r="J1455" s="317"/>
      <c r="K1455" s="323">
        <f>ROUND(SUMIF('VGT-Bewegungsdaten'!B:B,A1455,'VGT-Bewegungsdaten'!C:C),3)</f>
        <v>0</v>
      </c>
      <c r="L1455" s="324">
        <f>ROUND(SUMIF('VGT-Bewegungsdaten'!B:B,$A1455,'VGT-Bewegungsdaten'!D:D),2)</f>
        <v>0</v>
      </c>
      <c r="N1455" s="376" t="s">
        <v>4930</v>
      </c>
      <c r="O1455" s="376" t="s">
        <v>4940</v>
      </c>
      <c r="P1455" s="326">
        <f>ROUND(SUMIF('AV-Bewegungsdaten'!B:B,A1455,'AV-Bewegungsdaten'!C:C),3)</f>
        <v>0</v>
      </c>
      <c r="Q1455" s="324">
        <f>ROUND(SUMIF('AV-Bewegungsdaten'!B:B,$A1455,'AV-Bewegungsdaten'!D:D),2)</f>
        <v>0</v>
      </c>
      <c r="T1455" s="327"/>
      <c r="U1455" s="326">
        <f>ROUND(SUMIF('DV-Bewegungsdaten'!B:B,Kategorien!A1455,'DV-Bewegungsdaten'!D:D),3)</f>
        <v>0</v>
      </c>
      <c r="V1455" s="324">
        <f>ROUND(SUMIF('DV-Bewegungsdaten'!B:B,Kategorien!A1455,'DV-Bewegungsdaten'!E:E),3)</f>
        <v>0</v>
      </c>
      <c r="AD1455" s="390">
        <f t="shared" si="301"/>
        <v>16.980999999999998</v>
      </c>
      <c r="AE1455" s="390">
        <f t="shared" si="302"/>
        <v>17.637999999999998</v>
      </c>
      <c r="AF1455" s="390">
        <f t="shared" si="303"/>
        <v>18.856999999999999</v>
      </c>
      <c r="AG1455" s="390">
        <f t="shared" si="304"/>
        <v>18.223999999999997</v>
      </c>
      <c r="AH1455" s="390">
        <f t="shared" si="305"/>
        <v>18.135999999999999</v>
      </c>
      <c r="AI1455" s="390">
        <f t="shared" si="306"/>
        <v>18.667999999999999</v>
      </c>
      <c r="AJ1455" s="390">
        <f t="shared" si="307"/>
        <v>17.950999999999997</v>
      </c>
      <c r="AK1455" s="390">
        <f t="shared" si="308"/>
        <v>18.234999999999999</v>
      </c>
      <c r="AL1455" s="390">
        <f t="shared" si="309"/>
        <v>18.344999999999999</v>
      </c>
      <c r="AM1455" s="390">
        <f t="shared" si="310"/>
        <v>18.225999999999999</v>
      </c>
      <c r="AN1455" s="390">
        <f t="shared" si="311"/>
        <v>17.82</v>
      </c>
      <c r="AO1455" s="390">
        <f t="shared" si="312"/>
        <v>18.722999999999999</v>
      </c>
    </row>
    <row r="1456" spans="1:41" ht="15" customHeight="1" x14ac:dyDescent="0.25">
      <c r="A1456" s="127" t="s">
        <v>3539</v>
      </c>
      <c r="B1456" s="125" t="s">
        <v>2077</v>
      </c>
      <c r="C1456" s="125" t="s">
        <v>4002</v>
      </c>
      <c r="D1456" s="125" t="s">
        <v>3469</v>
      </c>
      <c r="E1456" s="125" t="s">
        <v>3289</v>
      </c>
      <c r="F1456" s="126">
        <v>21.689999999999998</v>
      </c>
      <c r="G1456" s="126">
        <v>21.889999999999997</v>
      </c>
      <c r="H1456" s="126">
        <v>17.350000000000001</v>
      </c>
      <c r="I1456" s="126"/>
      <c r="J1456" s="317"/>
      <c r="K1456" s="323">
        <f>ROUND(SUMIF('VGT-Bewegungsdaten'!B:B,A1456,'VGT-Bewegungsdaten'!C:C),3)</f>
        <v>0</v>
      </c>
      <c r="L1456" s="324">
        <f>ROUND(SUMIF('VGT-Bewegungsdaten'!B:B,$A1456,'VGT-Bewegungsdaten'!D:D),2)</f>
        <v>0</v>
      </c>
      <c r="N1456" s="376" t="s">
        <v>4930</v>
      </c>
      <c r="O1456" s="376" t="s">
        <v>4940</v>
      </c>
      <c r="P1456" s="326">
        <f>ROUND(SUMIF('AV-Bewegungsdaten'!B:B,A1456,'AV-Bewegungsdaten'!C:C),3)</f>
        <v>0</v>
      </c>
      <c r="Q1456" s="324">
        <f>ROUND(SUMIF('AV-Bewegungsdaten'!B:B,$A1456,'AV-Bewegungsdaten'!D:D),2)</f>
        <v>0</v>
      </c>
      <c r="T1456" s="327"/>
      <c r="U1456" s="326">
        <f>ROUND(SUMIF('DV-Bewegungsdaten'!B:B,Kategorien!A1456,'DV-Bewegungsdaten'!D:D),3)</f>
        <v>0</v>
      </c>
      <c r="V1456" s="324">
        <f>ROUND(SUMIF('DV-Bewegungsdaten'!B:B,Kategorien!A1456,'DV-Bewegungsdaten'!E:E),3)</f>
        <v>0</v>
      </c>
      <c r="AD1456" s="390">
        <f t="shared" si="301"/>
        <v>16.950999999999997</v>
      </c>
      <c r="AE1456" s="390">
        <f t="shared" si="302"/>
        <v>17.607999999999997</v>
      </c>
      <c r="AF1456" s="390">
        <f t="shared" si="303"/>
        <v>18.826999999999998</v>
      </c>
      <c r="AG1456" s="390">
        <f t="shared" si="304"/>
        <v>18.193999999999996</v>
      </c>
      <c r="AH1456" s="390">
        <f t="shared" si="305"/>
        <v>18.105999999999998</v>
      </c>
      <c r="AI1456" s="390">
        <f t="shared" si="306"/>
        <v>18.637999999999998</v>
      </c>
      <c r="AJ1456" s="390">
        <f t="shared" si="307"/>
        <v>17.920999999999996</v>
      </c>
      <c r="AK1456" s="390">
        <f t="shared" si="308"/>
        <v>18.204999999999998</v>
      </c>
      <c r="AL1456" s="390">
        <f t="shared" si="309"/>
        <v>18.314999999999998</v>
      </c>
      <c r="AM1456" s="390">
        <f t="shared" si="310"/>
        <v>18.195999999999998</v>
      </c>
      <c r="AN1456" s="390">
        <f t="shared" si="311"/>
        <v>17.79</v>
      </c>
      <c r="AO1456" s="390">
        <f t="shared" si="312"/>
        <v>18.692999999999998</v>
      </c>
    </row>
    <row r="1457" spans="1:41" ht="15" customHeight="1" x14ac:dyDescent="0.25">
      <c r="A1457" s="127" t="s">
        <v>4303</v>
      </c>
      <c r="B1457" s="125" t="s">
        <v>2077</v>
      </c>
      <c r="C1457" s="125" t="s">
        <v>4002</v>
      </c>
      <c r="D1457" s="125" t="s">
        <v>4232</v>
      </c>
      <c r="E1457" s="125" t="s">
        <v>4051</v>
      </c>
      <c r="F1457" s="126">
        <v>21.66</v>
      </c>
      <c r="G1457" s="126">
        <v>21.86</v>
      </c>
      <c r="H1457" s="126">
        <v>17.329999999999998</v>
      </c>
      <c r="I1457" s="126"/>
      <c r="J1457" s="317"/>
      <c r="K1457" s="323">
        <f>ROUND(SUMIF('VGT-Bewegungsdaten'!B:B,A1457,'VGT-Bewegungsdaten'!C:C),3)</f>
        <v>0</v>
      </c>
      <c r="L1457" s="324">
        <f>ROUND(SUMIF('VGT-Bewegungsdaten'!B:B,$A1457,'VGT-Bewegungsdaten'!D:D),2)</f>
        <v>0</v>
      </c>
      <c r="N1457" s="376" t="s">
        <v>4930</v>
      </c>
      <c r="O1457" s="376" t="s">
        <v>4940</v>
      </c>
      <c r="P1457" s="326">
        <f>ROUND(SUMIF('AV-Bewegungsdaten'!B:B,A1457,'AV-Bewegungsdaten'!C:C),3)</f>
        <v>0</v>
      </c>
      <c r="Q1457" s="324">
        <f>ROUND(SUMIF('AV-Bewegungsdaten'!B:B,$A1457,'AV-Bewegungsdaten'!D:D),2)</f>
        <v>0</v>
      </c>
      <c r="T1457" s="327"/>
      <c r="U1457" s="326">
        <f>ROUND(SUMIF('DV-Bewegungsdaten'!B:B,Kategorien!A1457,'DV-Bewegungsdaten'!D:D),3)</f>
        <v>0</v>
      </c>
      <c r="V1457" s="324">
        <f>ROUND(SUMIF('DV-Bewegungsdaten'!B:B,Kategorien!A1457,'DV-Bewegungsdaten'!E:E),3)</f>
        <v>0</v>
      </c>
      <c r="AD1457" s="390">
        <f t="shared" si="301"/>
        <v>16.920999999999999</v>
      </c>
      <c r="AE1457" s="390">
        <f t="shared" si="302"/>
        <v>17.577999999999999</v>
      </c>
      <c r="AF1457" s="390">
        <f t="shared" si="303"/>
        <v>18.797000000000001</v>
      </c>
      <c r="AG1457" s="390">
        <f t="shared" si="304"/>
        <v>18.163999999999998</v>
      </c>
      <c r="AH1457" s="390">
        <f t="shared" si="305"/>
        <v>18.076000000000001</v>
      </c>
      <c r="AI1457" s="390">
        <f t="shared" si="306"/>
        <v>18.608000000000001</v>
      </c>
      <c r="AJ1457" s="390">
        <f t="shared" si="307"/>
        <v>17.890999999999998</v>
      </c>
      <c r="AK1457" s="390">
        <f t="shared" si="308"/>
        <v>18.175000000000001</v>
      </c>
      <c r="AL1457" s="390">
        <f t="shared" si="309"/>
        <v>18.285</v>
      </c>
      <c r="AM1457" s="390">
        <f t="shared" si="310"/>
        <v>18.166</v>
      </c>
      <c r="AN1457" s="390">
        <f t="shared" si="311"/>
        <v>17.759999999999998</v>
      </c>
      <c r="AO1457" s="390">
        <f t="shared" si="312"/>
        <v>18.663</v>
      </c>
    </row>
    <row r="1458" spans="1:41" ht="15" customHeight="1" x14ac:dyDescent="0.25">
      <c r="A1458" s="127" t="s">
        <v>318</v>
      </c>
      <c r="B1458" s="125" t="s">
        <v>2077</v>
      </c>
      <c r="C1458" s="125" t="s">
        <v>4002</v>
      </c>
      <c r="D1458" s="125" t="s">
        <v>1834</v>
      </c>
      <c r="E1458" s="125" t="s">
        <v>2452</v>
      </c>
      <c r="F1458" s="126">
        <v>18.75</v>
      </c>
      <c r="G1458" s="126">
        <v>18.95</v>
      </c>
      <c r="H1458" s="126">
        <v>15</v>
      </c>
      <c r="I1458" s="126"/>
      <c r="J1458" s="317"/>
      <c r="K1458" s="323">
        <f>ROUND(SUMIF('VGT-Bewegungsdaten'!B:B,A1458,'VGT-Bewegungsdaten'!C:C),3)</f>
        <v>0</v>
      </c>
      <c r="L1458" s="324">
        <f>ROUND(SUMIF('VGT-Bewegungsdaten'!B:B,$A1458,'VGT-Bewegungsdaten'!D:D),2)</f>
        <v>0</v>
      </c>
      <c r="N1458" s="376" t="s">
        <v>4930</v>
      </c>
      <c r="O1458" s="376" t="s">
        <v>4940</v>
      </c>
      <c r="P1458" s="326">
        <f>ROUND(SUMIF('AV-Bewegungsdaten'!B:B,A1458,'AV-Bewegungsdaten'!C:C),3)</f>
        <v>0</v>
      </c>
      <c r="Q1458" s="324">
        <f>ROUND(SUMIF('AV-Bewegungsdaten'!B:B,$A1458,'AV-Bewegungsdaten'!D:D),2)</f>
        <v>0</v>
      </c>
      <c r="T1458" s="327"/>
      <c r="U1458" s="326">
        <f>ROUND(SUMIF('DV-Bewegungsdaten'!B:B,Kategorien!A1458,'DV-Bewegungsdaten'!D:D),3)</f>
        <v>0</v>
      </c>
      <c r="V1458" s="324">
        <f>ROUND(SUMIF('DV-Bewegungsdaten'!B:B,Kategorien!A1458,'DV-Bewegungsdaten'!E:E),3)</f>
        <v>0</v>
      </c>
      <c r="AD1458" s="390">
        <f t="shared" si="301"/>
        <v>14.010999999999999</v>
      </c>
      <c r="AE1458" s="390">
        <f t="shared" si="302"/>
        <v>14.667999999999999</v>
      </c>
      <c r="AF1458" s="390">
        <f t="shared" si="303"/>
        <v>15.886999999999999</v>
      </c>
      <c r="AG1458" s="390">
        <f t="shared" si="304"/>
        <v>15.254</v>
      </c>
      <c r="AH1458" s="390">
        <f t="shared" si="305"/>
        <v>15.166</v>
      </c>
      <c r="AI1458" s="390">
        <f t="shared" si="306"/>
        <v>15.698</v>
      </c>
      <c r="AJ1458" s="390">
        <f t="shared" si="307"/>
        <v>14.981</v>
      </c>
      <c r="AK1458" s="390">
        <f t="shared" si="308"/>
        <v>15.264999999999999</v>
      </c>
      <c r="AL1458" s="390">
        <f t="shared" si="309"/>
        <v>15.375</v>
      </c>
      <c r="AM1458" s="390">
        <f t="shared" si="310"/>
        <v>15.256</v>
      </c>
      <c r="AN1458" s="390">
        <f t="shared" si="311"/>
        <v>14.85</v>
      </c>
      <c r="AO1458" s="390">
        <f t="shared" si="312"/>
        <v>15.753</v>
      </c>
    </row>
    <row r="1459" spans="1:41" ht="15" customHeight="1" x14ac:dyDescent="0.25">
      <c r="A1459" s="127" t="s">
        <v>319</v>
      </c>
      <c r="B1459" s="125" t="s">
        <v>2077</v>
      </c>
      <c r="C1459" s="125" t="s">
        <v>4002</v>
      </c>
      <c r="D1459" s="125" t="s">
        <v>1836</v>
      </c>
      <c r="E1459" s="125" t="s">
        <v>2455</v>
      </c>
      <c r="F1459" s="126">
        <v>20.75</v>
      </c>
      <c r="G1459" s="126">
        <v>20.95</v>
      </c>
      <c r="H1459" s="126">
        <v>16.600000000000001</v>
      </c>
      <c r="I1459" s="126"/>
      <c r="J1459" s="317"/>
      <c r="K1459" s="323">
        <f>ROUND(SUMIF('VGT-Bewegungsdaten'!B:B,A1459,'VGT-Bewegungsdaten'!C:C),3)</f>
        <v>0</v>
      </c>
      <c r="L1459" s="324">
        <f>ROUND(SUMIF('VGT-Bewegungsdaten'!B:B,$A1459,'VGT-Bewegungsdaten'!D:D),2)</f>
        <v>0</v>
      </c>
      <c r="N1459" s="376" t="s">
        <v>4930</v>
      </c>
      <c r="O1459" s="376" t="s">
        <v>4940</v>
      </c>
      <c r="P1459" s="326">
        <f>ROUND(SUMIF('AV-Bewegungsdaten'!B:B,A1459,'AV-Bewegungsdaten'!C:C),3)</f>
        <v>0</v>
      </c>
      <c r="Q1459" s="324">
        <f>ROUND(SUMIF('AV-Bewegungsdaten'!B:B,$A1459,'AV-Bewegungsdaten'!D:D),2)</f>
        <v>0</v>
      </c>
      <c r="T1459" s="327"/>
      <c r="U1459" s="326">
        <f>ROUND(SUMIF('DV-Bewegungsdaten'!B:B,Kategorien!A1459,'DV-Bewegungsdaten'!D:D),3)</f>
        <v>0</v>
      </c>
      <c r="V1459" s="324">
        <f>ROUND(SUMIF('DV-Bewegungsdaten'!B:B,Kategorien!A1459,'DV-Bewegungsdaten'!E:E),3)</f>
        <v>0</v>
      </c>
      <c r="AD1459" s="390">
        <f t="shared" si="301"/>
        <v>16.010999999999999</v>
      </c>
      <c r="AE1459" s="390">
        <f t="shared" si="302"/>
        <v>16.667999999999999</v>
      </c>
      <c r="AF1459" s="390">
        <f t="shared" si="303"/>
        <v>17.887</v>
      </c>
      <c r="AG1459" s="390">
        <f t="shared" si="304"/>
        <v>17.253999999999998</v>
      </c>
      <c r="AH1459" s="390">
        <f t="shared" si="305"/>
        <v>17.166</v>
      </c>
      <c r="AI1459" s="390">
        <f t="shared" si="306"/>
        <v>17.698</v>
      </c>
      <c r="AJ1459" s="390">
        <f t="shared" si="307"/>
        <v>16.980999999999998</v>
      </c>
      <c r="AK1459" s="390">
        <f t="shared" si="308"/>
        <v>17.265000000000001</v>
      </c>
      <c r="AL1459" s="390">
        <f t="shared" si="309"/>
        <v>17.375</v>
      </c>
      <c r="AM1459" s="390">
        <f t="shared" si="310"/>
        <v>17.256</v>
      </c>
      <c r="AN1459" s="390">
        <f t="shared" si="311"/>
        <v>16.850000000000001</v>
      </c>
      <c r="AO1459" s="390">
        <f t="shared" si="312"/>
        <v>17.753</v>
      </c>
    </row>
    <row r="1460" spans="1:41" ht="15" customHeight="1" x14ac:dyDescent="0.25">
      <c r="A1460" s="127" t="s">
        <v>320</v>
      </c>
      <c r="B1460" s="125" t="s">
        <v>2077</v>
      </c>
      <c r="C1460" s="125" t="s">
        <v>4002</v>
      </c>
      <c r="D1460" s="125" t="s">
        <v>1838</v>
      </c>
      <c r="E1460" s="125" t="s">
        <v>1538</v>
      </c>
      <c r="F1460" s="126">
        <v>21.75</v>
      </c>
      <c r="G1460" s="126">
        <v>21.95</v>
      </c>
      <c r="H1460" s="126">
        <v>17.399999999999999</v>
      </c>
      <c r="I1460" s="126"/>
      <c r="J1460" s="317"/>
      <c r="K1460" s="323">
        <f>ROUND(SUMIF('VGT-Bewegungsdaten'!B:B,A1460,'VGT-Bewegungsdaten'!C:C),3)</f>
        <v>0</v>
      </c>
      <c r="L1460" s="324">
        <f>ROUND(SUMIF('VGT-Bewegungsdaten'!B:B,$A1460,'VGT-Bewegungsdaten'!D:D),2)</f>
        <v>0</v>
      </c>
      <c r="N1460" s="376" t="s">
        <v>4930</v>
      </c>
      <c r="O1460" s="376" t="s">
        <v>4940</v>
      </c>
      <c r="P1460" s="326">
        <f>ROUND(SUMIF('AV-Bewegungsdaten'!B:B,A1460,'AV-Bewegungsdaten'!C:C),3)</f>
        <v>0</v>
      </c>
      <c r="Q1460" s="324">
        <f>ROUND(SUMIF('AV-Bewegungsdaten'!B:B,$A1460,'AV-Bewegungsdaten'!D:D),2)</f>
        <v>0</v>
      </c>
      <c r="T1460" s="327"/>
      <c r="U1460" s="326">
        <f>ROUND(SUMIF('DV-Bewegungsdaten'!B:B,Kategorien!A1460,'DV-Bewegungsdaten'!D:D),3)</f>
        <v>0</v>
      </c>
      <c r="V1460" s="324">
        <f>ROUND(SUMIF('DV-Bewegungsdaten'!B:B,Kategorien!A1460,'DV-Bewegungsdaten'!E:E),3)</f>
        <v>0</v>
      </c>
      <c r="AD1460" s="390">
        <f t="shared" si="301"/>
        <v>17.010999999999999</v>
      </c>
      <c r="AE1460" s="390">
        <f t="shared" si="302"/>
        <v>17.667999999999999</v>
      </c>
      <c r="AF1460" s="390">
        <f t="shared" si="303"/>
        <v>18.887</v>
      </c>
      <c r="AG1460" s="390">
        <f t="shared" si="304"/>
        <v>18.253999999999998</v>
      </c>
      <c r="AH1460" s="390">
        <f t="shared" si="305"/>
        <v>18.166</v>
      </c>
      <c r="AI1460" s="390">
        <f t="shared" si="306"/>
        <v>18.698</v>
      </c>
      <c r="AJ1460" s="390">
        <f t="shared" si="307"/>
        <v>17.980999999999998</v>
      </c>
      <c r="AK1460" s="390">
        <f t="shared" si="308"/>
        <v>18.265000000000001</v>
      </c>
      <c r="AL1460" s="390">
        <f t="shared" si="309"/>
        <v>18.375</v>
      </c>
      <c r="AM1460" s="390">
        <f t="shared" si="310"/>
        <v>18.256</v>
      </c>
      <c r="AN1460" s="390">
        <f t="shared" si="311"/>
        <v>17.850000000000001</v>
      </c>
      <c r="AO1460" s="390">
        <f t="shared" si="312"/>
        <v>18.753</v>
      </c>
    </row>
    <row r="1461" spans="1:41" ht="15" customHeight="1" x14ac:dyDescent="0.25">
      <c r="A1461" s="127" t="s">
        <v>321</v>
      </c>
      <c r="B1461" s="125" t="s">
        <v>2077</v>
      </c>
      <c r="C1461" s="125" t="s">
        <v>4002</v>
      </c>
      <c r="D1461" s="125" t="s">
        <v>1840</v>
      </c>
      <c r="E1461" s="125" t="s">
        <v>1541</v>
      </c>
      <c r="F1461" s="126">
        <v>21.75</v>
      </c>
      <c r="G1461" s="126">
        <v>21.95</v>
      </c>
      <c r="H1461" s="126">
        <v>17.399999999999999</v>
      </c>
      <c r="I1461" s="126"/>
      <c r="J1461" s="317"/>
      <c r="K1461" s="323">
        <f>ROUND(SUMIF('VGT-Bewegungsdaten'!B:B,A1461,'VGT-Bewegungsdaten'!C:C),3)</f>
        <v>0</v>
      </c>
      <c r="L1461" s="324">
        <f>ROUND(SUMIF('VGT-Bewegungsdaten'!B:B,$A1461,'VGT-Bewegungsdaten'!D:D),2)</f>
        <v>0</v>
      </c>
      <c r="N1461" s="376" t="s">
        <v>4930</v>
      </c>
      <c r="O1461" s="376" t="s">
        <v>4940</v>
      </c>
      <c r="P1461" s="326">
        <f>ROUND(SUMIF('AV-Bewegungsdaten'!B:B,A1461,'AV-Bewegungsdaten'!C:C),3)</f>
        <v>0</v>
      </c>
      <c r="Q1461" s="324">
        <f>ROUND(SUMIF('AV-Bewegungsdaten'!B:B,$A1461,'AV-Bewegungsdaten'!D:D),2)</f>
        <v>0</v>
      </c>
      <c r="T1461" s="327"/>
      <c r="U1461" s="326">
        <f>ROUND(SUMIF('DV-Bewegungsdaten'!B:B,Kategorien!A1461,'DV-Bewegungsdaten'!D:D),3)</f>
        <v>0</v>
      </c>
      <c r="V1461" s="324">
        <f>ROUND(SUMIF('DV-Bewegungsdaten'!B:B,Kategorien!A1461,'DV-Bewegungsdaten'!E:E),3)</f>
        <v>0</v>
      </c>
      <c r="AD1461" s="390">
        <f t="shared" si="301"/>
        <v>17.010999999999999</v>
      </c>
      <c r="AE1461" s="390">
        <f t="shared" si="302"/>
        <v>17.667999999999999</v>
      </c>
      <c r="AF1461" s="390">
        <f t="shared" si="303"/>
        <v>18.887</v>
      </c>
      <c r="AG1461" s="390">
        <f t="shared" si="304"/>
        <v>18.253999999999998</v>
      </c>
      <c r="AH1461" s="390">
        <f t="shared" si="305"/>
        <v>18.166</v>
      </c>
      <c r="AI1461" s="390">
        <f t="shared" si="306"/>
        <v>18.698</v>
      </c>
      <c r="AJ1461" s="390">
        <f t="shared" si="307"/>
        <v>17.980999999999998</v>
      </c>
      <c r="AK1461" s="390">
        <f t="shared" si="308"/>
        <v>18.265000000000001</v>
      </c>
      <c r="AL1461" s="390">
        <f t="shared" si="309"/>
        <v>18.375</v>
      </c>
      <c r="AM1461" s="390">
        <f t="shared" si="310"/>
        <v>18.256</v>
      </c>
      <c r="AN1461" s="390">
        <f t="shared" si="311"/>
        <v>17.850000000000001</v>
      </c>
      <c r="AO1461" s="390">
        <f t="shared" si="312"/>
        <v>18.753</v>
      </c>
    </row>
    <row r="1462" spans="1:41" ht="15" customHeight="1" x14ac:dyDescent="0.25">
      <c r="A1462" s="127" t="s">
        <v>2796</v>
      </c>
      <c r="B1462" s="125" t="s">
        <v>2077</v>
      </c>
      <c r="C1462" s="125" t="s">
        <v>4002</v>
      </c>
      <c r="D1462" s="125" t="s">
        <v>2727</v>
      </c>
      <c r="E1462" s="125" t="s">
        <v>2545</v>
      </c>
      <c r="F1462" s="126">
        <v>21.72</v>
      </c>
      <c r="G1462" s="126">
        <v>21.919999999999998</v>
      </c>
      <c r="H1462" s="126">
        <v>17.38</v>
      </c>
      <c r="I1462" s="126"/>
      <c r="J1462" s="317"/>
      <c r="K1462" s="323">
        <f>ROUND(SUMIF('VGT-Bewegungsdaten'!B:B,A1462,'VGT-Bewegungsdaten'!C:C),3)</f>
        <v>0</v>
      </c>
      <c r="L1462" s="324">
        <f>ROUND(SUMIF('VGT-Bewegungsdaten'!B:B,$A1462,'VGT-Bewegungsdaten'!D:D),2)</f>
        <v>0</v>
      </c>
      <c r="N1462" s="376" t="s">
        <v>4930</v>
      </c>
      <c r="O1462" s="376" t="s">
        <v>4940</v>
      </c>
      <c r="P1462" s="326">
        <f>ROUND(SUMIF('AV-Bewegungsdaten'!B:B,A1462,'AV-Bewegungsdaten'!C:C),3)</f>
        <v>0</v>
      </c>
      <c r="Q1462" s="324">
        <f>ROUND(SUMIF('AV-Bewegungsdaten'!B:B,$A1462,'AV-Bewegungsdaten'!D:D),2)</f>
        <v>0</v>
      </c>
      <c r="T1462" s="327"/>
      <c r="U1462" s="326">
        <f>ROUND(SUMIF('DV-Bewegungsdaten'!B:B,Kategorien!A1462,'DV-Bewegungsdaten'!D:D),3)</f>
        <v>0</v>
      </c>
      <c r="V1462" s="324">
        <f>ROUND(SUMIF('DV-Bewegungsdaten'!B:B,Kategorien!A1462,'DV-Bewegungsdaten'!E:E),3)</f>
        <v>0</v>
      </c>
      <c r="AD1462" s="390">
        <f t="shared" si="301"/>
        <v>16.980999999999998</v>
      </c>
      <c r="AE1462" s="390">
        <f t="shared" si="302"/>
        <v>17.637999999999998</v>
      </c>
      <c r="AF1462" s="390">
        <f t="shared" si="303"/>
        <v>18.856999999999999</v>
      </c>
      <c r="AG1462" s="390">
        <f t="shared" si="304"/>
        <v>18.223999999999997</v>
      </c>
      <c r="AH1462" s="390">
        <f t="shared" si="305"/>
        <v>18.135999999999999</v>
      </c>
      <c r="AI1462" s="390">
        <f t="shared" si="306"/>
        <v>18.667999999999999</v>
      </c>
      <c r="AJ1462" s="390">
        <f t="shared" si="307"/>
        <v>17.950999999999997</v>
      </c>
      <c r="AK1462" s="390">
        <f t="shared" si="308"/>
        <v>18.234999999999999</v>
      </c>
      <c r="AL1462" s="390">
        <f t="shared" si="309"/>
        <v>18.344999999999999</v>
      </c>
      <c r="AM1462" s="390">
        <f t="shared" si="310"/>
        <v>18.225999999999999</v>
      </c>
      <c r="AN1462" s="390">
        <f t="shared" si="311"/>
        <v>17.82</v>
      </c>
      <c r="AO1462" s="390">
        <f t="shared" si="312"/>
        <v>18.722999999999999</v>
      </c>
    </row>
    <row r="1463" spans="1:41" ht="15" customHeight="1" x14ac:dyDescent="0.25">
      <c r="A1463" s="127" t="s">
        <v>3540</v>
      </c>
      <c r="B1463" s="125" t="s">
        <v>2077</v>
      </c>
      <c r="C1463" s="125" t="s">
        <v>4002</v>
      </c>
      <c r="D1463" s="125" t="s">
        <v>3471</v>
      </c>
      <c r="E1463" s="125" t="s">
        <v>3289</v>
      </c>
      <c r="F1463" s="126">
        <v>21.689999999999998</v>
      </c>
      <c r="G1463" s="126">
        <v>21.889999999999997</v>
      </c>
      <c r="H1463" s="126">
        <v>17.350000000000001</v>
      </c>
      <c r="I1463" s="126"/>
      <c r="J1463" s="317"/>
      <c r="K1463" s="323">
        <f>ROUND(SUMIF('VGT-Bewegungsdaten'!B:B,A1463,'VGT-Bewegungsdaten'!C:C),3)</f>
        <v>0</v>
      </c>
      <c r="L1463" s="324">
        <f>ROUND(SUMIF('VGT-Bewegungsdaten'!B:B,$A1463,'VGT-Bewegungsdaten'!D:D),2)</f>
        <v>0</v>
      </c>
      <c r="N1463" s="376" t="s">
        <v>4930</v>
      </c>
      <c r="O1463" s="376" t="s">
        <v>4940</v>
      </c>
      <c r="P1463" s="326">
        <f>ROUND(SUMIF('AV-Bewegungsdaten'!B:B,A1463,'AV-Bewegungsdaten'!C:C),3)</f>
        <v>0</v>
      </c>
      <c r="Q1463" s="324">
        <f>ROUND(SUMIF('AV-Bewegungsdaten'!B:B,$A1463,'AV-Bewegungsdaten'!D:D),2)</f>
        <v>0</v>
      </c>
      <c r="T1463" s="327"/>
      <c r="U1463" s="326">
        <f>ROUND(SUMIF('DV-Bewegungsdaten'!B:B,Kategorien!A1463,'DV-Bewegungsdaten'!D:D),3)</f>
        <v>0</v>
      </c>
      <c r="V1463" s="324">
        <f>ROUND(SUMIF('DV-Bewegungsdaten'!B:B,Kategorien!A1463,'DV-Bewegungsdaten'!E:E),3)</f>
        <v>0</v>
      </c>
      <c r="AD1463" s="390">
        <f t="shared" si="301"/>
        <v>16.950999999999997</v>
      </c>
      <c r="AE1463" s="390">
        <f t="shared" si="302"/>
        <v>17.607999999999997</v>
      </c>
      <c r="AF1463" s="390">
        <f t="shared" si="303"/>
        <v>18.826999999999998</v>
      </c>
      <c r="AG1463" s="390">
        <f t="shared" si="304"/>
        <v>18.193999999999996</v>
      </c>
      <c r="AH1463" s="390">
        <f t="shared" si="305"/>
        <v>18.105999999999998</v>
      </c>
      <c r="AI1463" s="390">
        <f t="shared" si="306"/>
        <v>18.637999999999998</v>
      </c>
      <c r="AJ1463" s="390">
        <f t="shared" si="307"/>
        <v>17.920999999999996</v>
      </c>
      <c r="AK1463" s="390">
        <f t="shared" si="308"/>
        <v>18.204999999999998</v>
      </c>
      <c r="AL1463" s="390">
        <f t="shared" si="309"/>
        <v>18.314999999999998</v>
      </c>
      <c r="AM1463" s="390">
        <f t="shared" si="310"/>
        <v>18.195999999999998</v>
      </c>
      <c r="AN1463" s="390">
        <f t="shared" si="311"/>
        <v>17.79</v>
      </c>
      <c r="AO1463" s="390">
        <f t="shared" si="312"/>
        <v>18.692999999999998</v>
      </c>
    </row>
    <row r="1464" spans="1:41" ht="15" customHeight="1" x14ac:dyDescent="0.25">
      <c r="A1464" s="127" t="s">
        <v>4304</v>
      </c>
      <c r="B1464" s="125" t="s">
        <v>2077</v>
      </c>
      <c r="C1464" s="125" t="s">
        <v>4002</v>
      </c>
      <c r="D1464" s="125" t="s">
        <v>4234</v>
      </c>
      <c r="E1464" s="125" t="s">
        <v>4051</v>
      </c>
      <c r="F1464" s="126">
        <v>21.66</v>
      </c>
      <c r="G1464" s="126">
        <v>21.86</v>
      </c>
      <c r="H1464" s="126">
        <v>17.329999999999998</v>
      </c>
      <c r="I1464" s="126"/>
      <c r="J1464" s="317"/>
      <c r="K1464" s="323">
        <f>ROUND(SUMIF('VGT-Bewegungsdaten'!B:B,A1464,'VGT-Bewegungsdaten'!C:C),3)</f>
        <v>0</v>
      </c>
      <c r="L1464" s="324">
        <f>ROUND(SUMIF('VGT-Bewegungsdaten'!B:B,$A1464,'VGT-Bewegungsdaten'!D:D),2)</f>
        <v>0</v>
      </c>
      <c r="N1464" s="376" t="s">
        <v>4930</v>
      </c>
      <c r="O1464" s="376" t="s">
        <v>4940</v>
      </c>
      <c r="P1464" s="326">
        <f>ROUND(SUMIF('AV-Bewegungsdaten'!B:B,A1464,'AV-Bewegungsdaten'!C:C),3)</f>
        <v>0</v>
      </c>
      <c r="Q1464" s="324">
        <f>ROUND(SUMIF('AV-Bewegungsdaten'!B:B,$A1464,'AV-Bewegungsdaten'!D:D),2)</f>
        <v>0</v>
      </c>
      <c r="T1464" s="327"/>
      <c r="U1464" s="326">
        <f>ROUND(SUMIF('DV-Bewegungsdaten'!B:B,Kategorien!A1464,'DV-Bewegungsdaten'!D:D),3)</f>
        <v>0</v>
      </c>
      <c r="V1464" s="324">
        <f>ROUND(SUMIF('DV-Bewegungsdaten'!B:B,Kategorien!A1464,'DV-Bewegungsdaten'!E:E),3)</f>
        <v>0</v>
      </c>
      <c r="AD1464" s="390">
        <f t="shared" si="301"/>
        <v>16.920999999999999</v>
      </c>
      <c r="AE1464" s="390">
        <f t="shared" si="302"/>
        <v>17.577999999999999</v>
      </c>
      <c r="AF1464" s="390">
        <f t="shared" si="303"/>
        <v>18.797000000000001</v>
      </c>
      <c r="AG1464" s="390">
        <f t="shared" si="304"/>
        <v>18.163999999999998</v>
      </c>
      <c r="AH1464" s="390">
        <f t="shared" si="305"/>
        <v>18.076000000000001</v>
      </c>
      <c r="AI1464" s="390">
        <f t="shared" si="306"/>
        <v>18.608000000000001</v>
      </c>
      <c r="AJ1464" s="390">
        <f t="shared" si="307"/>
        <v>17.890999999999998</v>
      </c>
      <c r="AK1464" s="390">
        <f t="shared" si="308"/>
        <v>18.175000000000001</v>
      </c>
      <c r="AL1464" s="390">
        <f t="shared" si="309"/>
        <v>18.285</v>
      </c>
      <c r="AM1464" s="390">
        <f t="shared" si="310"/>
        <v>18.166</v>
      </c>
      <c r="AN1464" s="390">
        <f t="shared" si="311"/>
        <v>17.759999999999998</v>
      </c>
      <c r="AO1464" s="390">
        <f t="shared" si="312"/>
        <v>18.663</v>
      </c>
    </row>
    <row r="1465" spans="1:41" ht="15" customHeight="1" x14ac:dyDescent="0.25">
      <c r="A1465" s="127" t="s">
        <v>322</v>
      </c>
      <c r="B1465" s="125" t="s">
        <v>2077</v>
      </c>
      <c r="C1465" s="125" t="s">
        <v>4002</v>
      </c>
      <c r="D1465" s="125" t="s">
        <v>1842</v>
      </c>
      <c r="E1465" s="125" t="s">
        <v>2452</v>
      </c>
      <c r="F1465" s="126">
        <v>19.75</v>
      </c>
      <c r="G1465" s="126">
        <v>19.95</v>
      </c>
      <c r="H1465" s="126">
        <v>15.8</v>
      </c>
      <c r="I1465" s="126"/>
      <c r="J1465" s="317"/>
      <c r="K1465" s="323">
        <f>ROUND(SUMIF('VGT-Bewegungsdaten'!B:B,A1465,'VGT-Bewegungsdaten'!C:C),3)</f>
        <v>0</v>
      </c>
      <c r="L1465" s="324">
        <f>ROUND(SUMIF('VGT-Bewegungsdaten'!B:B,$A1465,'VGT-Bewegungsdaten'!D:D),2)</f>
        <v>0</v>
      </c>
      <c r="N1465" s="376" t="s">
        <v>4930</v>
      </c>
      <c r="O1465" s="376" t="s">
        <v>4940</v>
      </c>
      <c r="P1465" s="326">
        <f>ROUND(SUMIF('AV-Bewegungsdaten'!B:B,A1465,'AV-Bewegungsdaten'!C:C),3)</f>
        <v>0</v>
      </c>
      <c r="Q1465" s="324">
        <f>ROUND(SUMIF('AV-Bewegungsdaten'!B:B,$A1465,'AV-Bewegungsdaten'!D:D),2)</f>
        <v>0</v>
      </c>
      <c r="T1465" s="327"/>
      <c r="U1465" s="326">
        <f>ROUND(SUMIF('DV-Bewegungsdaten'!B:B,Kategorien!A1465,'DV-Bewegungsdaten'!D:D),3)</f>
        <v>0</v>
      </c>
      <c r="V1465" s="324">
        <f>ROUND(SUMIF('DV-Bewegungsdaten'!B:B,Kategorien!A1465,'DV-Bewegungsdaten'!E:E),3)</f>
        <v>0</v>
      </c>
      <c r="AD1465" s="390">
        <f t="shared" si="301"/>
        <v>15.010999999999999</v>
      </c>
      <c r="AE1465" s="390">
        <f t="shared" si="302"/>
        <v>15.667999999999999</v>
      </c>
      <c r="AF1465" s="390">
        <f t="shared" si="303"/>
        <v>16.887</v>
      </c>
      <c r="AG1465" s="390">
        <f t="shared" si="304"/>
        <v>16.253999999999998</v>
      </c>
      <c r="AH1465" s="390">
        <f t="shared" si="305"/>
        <v>16.166</v>
      </c>
      <c r="AI1465" s="390">
        <f t="shared" si="306"/>
        <v>16.698</v>
      </c>
      <c r="AJ1465" s="390">
        <f t="shared" si="307"/>
        <v>15.981</v>
      </c>
      <c r="AK1465" s="390">
        <f t="shared" si="308"/>
        <v>16.265000000000001</v>
      </c>
      <c r="AL1465" s="390">
        <f t="shared" si="309"/>
        <v>16.375</v>
      </c>
      <c r="AM1465" s="390">
        <f t="shared" si="310"/>
        <v>16.256</v>
      </c>
      <c r="AN1465" s="390">
        <f t="shared" si="311"/>
        <v>15.85</v>
      </c>
      <c r="AO1465" s="390">
        <f t="shared" si="312"/>
        <v>16.753</v>
      </c>
    </row>
    <row r="1466" spans="1:41" ht="15" customHeight="1" x14ac:dyDescent="0.25">
      <c r="A1466" s="127" t="s">
        <v>323</v>
      </c>
      <c r="B1466" s="125" t="s">
        <v>2077</v>
      </c>
      <c r="C1466" s="125" t="s">
        <v>4002</v>
      </c>
      <c r="D1466" s="125" t="s">
        <v>1844</v>
      </c>
      <c r="E1466" s="125" t="s">
        <v>2455</v>
      </c>
      <c r="F1466" s="126">
        <v>21.75</v>
      </c>
      <c r="G1466" s="126">
        <v>21.95</v>
      </c>
      <c r="H1466" s="126">
        <v>17.399999999999999</v>
      </c>
      <c r="I1466" s="126"/>
      <c r="J1466" s="317"/>
      <c r="K1466" s="323">
        <f>ROUND(SUMIF('VGT-Bewegungsdaten'!B:B,A1466,'VGT-Bewegungsdaten'!C:C),3)</f>
        <v>0</v>
      </c>
      <c r="L1466" s="324">
        <f>ROUND(SUMIF('VGT-Bewegungsdaten'!B:B,$A1466,'VGT-Bewegungsdaten'!D:D),2)</f>
        <v>0</v>
      </c>
      <c r="N1466" s="376" t="s">
        <v>4930</v>
      </c>
      <c r="O1466" s="376" t="s">
        <v>4940</v>
      </c>
      <c r="P1466" s="326">
        <f>ROUND(SUMIF('AV-Bewegungsdaten'!B:B,A1466,'AV-Bewegungsdaten'!C:C),3)</f>
        <v>0</v>
      </c>
      <c r="Q1466" s="324">
        <f>ROUND(SUMIF('AV-Bewegungsdaten'!B:B,$A1466,'AV-Bewegungsdaten'!D:D),2)</f>
        <v>0</v>
      </c>
      <c r="T1466" s="327"/>
      <c r="U1466" s="326">
        <f>ROUND(SUMIF('DV-Bewegungsdaten'!B:B,Kategorien!A1466,'DV-Bewegungsdaten'!D:D),3)</f>
        <v>0</v>
      </c>
      <c r="V1466" s="324">
        <f>ROUND(SUMIF('DV-Bewegungsdaten'!B:B,Kategorien!A1466,'DV-Bewegungsdaten'!E:E),3)</f>
        <v>0</v>
      </c>
      <c r="AD1466" s="390">
        <f t="shared" si="301"/>
        <v>17.010999999999999</v>
      </c>
      <c r="AE1466" s="390">
        <f t="shared" si="302"/>
        <v>17.667999999999999</v>
      </c>
      <c r="AF1466" s="390">
        <f t="shared" si="303"/>
        <v>18.887</v>
      </c>
      <c r="AG1466" s="390">
        <f t="shared" si="304"/>
        <v>18.253999999999998</v>
      </c>
      <c r="AH1466" s="390">
        <f t="shared" si="305"/>
        <v>18.166</v>
      </c>
      <c r="AI1466" s="390">
        <f t="shared" si="306"/>
        <v>18.698</v>
      </c>
      <c r="AJ1466" s="390">
        <f t="shared" si="307"/>
        <v>17.980999999999998</v>
      </c>
      <c r="AK1466" s="390">
        <f t="shared" si="308"/>
        <v>18.265000000000001</v>
      </c>
      <c r="AL1466" s="390">
        <f t="shared" si="309"/>
        <v>18.375</v>
      </c>
      <c r="AM1466" s="390">
        <f t="shared" si="310"/>
        <v>18.256</v>
      </c>
      <c r="AN1466" s="390">
        <f t="shared" si="311"/>
        <v>17.850000000000001</v>
      </c>
      <c r="AO1466" s="390">
        <f t="shared" si="312"/>
        <v>18.753</v>
      </c>
    </row>
    <row r="1467" spans="1:41" ht="15" customHeight="1" x14ac:dyDescent="0.25">
      <c r="A1467" s="127" t="s">
        <v>324</v>
      </c>
      <c r="B1467" s="125" t="s">
        <v>2077</v>
      </c>
      <c r="C1467" s="125" t="s">
        <v>4002</v>
      </c>
      <c r="D1467" s="125" t="s">
        <v>1846</v>
      </c>
      <c r="E1467" s="125" t="s">
        <v>1538</v>
      </c>
      <c r="F1467" s="126">
        <v>22.75</v>
      </c>
      <c r="G1467" s="126">
        <v>22.95</v>
      </c>
      <c r="H1467" s="126">
        <v>18.2</v>
      </c>
      <c r="I1467" s="126"/>
      <c r="J1467" s="317"/>
      <c r="K1467" s="323">
        <f>ROUND(SUMIF('VGT-Bewegungsdaten'!B:B,A1467,'VGT-Bewegungsdaten'!C:C),3)</f>
        <v>0</v>
      </c>
      <c r="L1467" s="324">
        <f>ROUND(SUMIF('VGT-Bewegungsdaten'!B:B,$A1467,'VGT-Bewegungsdaten'!D:D),2)</f>
        <v>0</v>
      </c>
      <c r="N1467" s="376" t="s">
        <v>4930</v>
      </c>
      <c r="O1467" s="376" t="s">
        <v>4940</v>
      </c>
      <c r="P1467" s="326">
        <f>ROUND(SUMIF('AV-Bewegungsdaten'!B:B,A1467,'AV-Bewegungsdaten'!C:C),3)</f>
        <v>0</v>
      </c>
      <c r="Q1467" s="324">
        <f>ROUND(SUMIF('AV-Bewegungsdaten'!B:B,$A1467,'AV-Bewegungsdaten'!D:D),2)</f>
        <v>0</v>
      </c>
      <c r="T1467" s="327"/>
      <c r="U1467" s="326">
        <f>ROUND(SUMIF('DV-Bewegungsdaten'!B:B,Kategorien!A1467,'DV-Bewegungsdaten'!D:D),3)</f>
        <v>0</v>
      </c>
      <c r="V1467" s="324">
        <f>ROUND(SUMIF('DV-Bewegungsdaten'!B:B,Kategorien!A1467,'DV-Bewegungsdaten'!E:E),3)</f>
        <v>0</v>
      </c>
      <c r="AD1467" s="390">
        <f t="shared" si="301"/>
        <v>18.010999999999999</v>
      </c>
      <c r="AE1467" s="390">
        <f t="shared" si="302"/>
        <v>18.667999999999999</v>
      </c>
      <c r="AF1467" s="390">
        <f t="shared" si="303"/>
        <v>19.887</v>
      </c>
      <c r="AG1467" s="390">
        <f t="shared" si="304"/>
        <v>19.253999999999998</v>
      </c>
      <c r="AH1467" s="390">
        <f t="shared" si="305"/>
        <v>19.166</v>
      </c>
      <c r="AI1467" s="390">
        <f t="shared" si="306"/>
        <v>19.698</v>
      </c>
      <c r="AJ1467" s="390">
        <f t="shared" si="307"/>
        <v>18.980999999999998</v>
      </c>
      <c r="AK1467" s="390">
        <f t="shared" si="308"/>
        <v>19.265000000000001</v>
      </c>
      <c r="AL1467" s="390">
        <f t="shared" si="309"/>
        <v>19.375</v>
      </c>
      <c r="AM1467" s="390">
        <f t="shared" si="310"/>
        <v>19.256</v>
      </c>
      <c r="AN1467" s="390">
        <f t="shared" si="311"/>
        <v>18.850000000000001</v>
      </c>
      <c r="AO1467" s="390">
        <f t="shared" si="312"/>
        <v>19.753</v>
      </c>
    </row>
    <row r="1468" spans="1:41" ht="15" customHeight="1" x14ac:dyDescent="0.25">
      <c r="A1468" s="127" t="s">
        <v>325</v>
      </c>
      <c r="B1468" s="125" t="s">
        <v>2077</v>
      </c>
      <c r="C1468" s="125" t="s">
        <v>4002</v>
      </c>
      <c r="D1468" s="125" t="s">
        <v>1848</v>
      </c>
      <c r="E1468" s="125" t="s">
        <v>1541</v>
      </c>
      <c r="F1468" s="126">
        <v>22.75</v>
      </c>
      <c r="G1468" s="126">
        <v>22.95</v>
      </c>
      <c r="H1468" s="126">
        <v>18.2</v>
      </c>
      <c r="I1468" s="126"/>
      <c r="J1468" s="317"/>
      <c r="K1468" s="323">
        <f>ROUND(SUMIF('VGT-Bewegungsdaten'!B:B,A1468,'VGT-Bewegungsdaten'!C:C),3)</f>
        <v>0</v>
      </c>
      <c r="L1468" s="324">
        <f>ROUND(SUMIF('VGT-Bewegungsdaten'!B:B,$A1468,'VGT-Bewegungsdaten'!D:D),2)</f>
        <v>0</v>
      </c>
      <c r="N1468" s="376" t="s">
        <v>4930</v>
      </c>
      <c r="O1468" s="376" t="s">
        <v>4940</v>
      </c>
      <c r="P1468" s="326">
        <f>ROUND(SUMIF('AV-Bewegungsdaten'!B:B,A1468,'AV-Bewegungsdaten'!C:C),3)</f>
        <v>0</v>
      </c>
      <c r="Q1468" s="324">
        <f>ROUND(SUMIF('AV-Bewegungsdaten'!B:B,$A1468,'AV-Bewegungsdaten'!D:D),2)</f>
        <v>0</v>
      </c>
      <c r="T1468" s="327"/>
      <c r="U1468" s="326">
        <f>ROUND(SUMIF('DV-Bewegungsdaten'!B:B,Kategorien!A1468,'DV-Bewegungsdaten'!D:D),3)</f>
        <v>0</v>
      </c>
      <c r="V1468" s="324">
        <f>ROUND(SUMIF('DV-Bewegungsdaten'!B:B,Kategorien!A1468,'DV-Bewegungsdaten'!E:E),3)</f>
        <v>0</v>
      </c>
      <c r="AD1468" s="390">
        <f t="shared" si="301"/>
        <v>18.010999999999999</v>
      </c>
      <c r="AE1468" s="390">
        <f t="shared" si="302"/>
        <v>18.667999999999999</v>
      </c>
      <c r="AF1468" s="390">
        <f t="shared" si="303"/>
        <v>19.887</v>
      </c>
      <c r="AG1468" s="390">
        <f t="shared" si="304"/>
        <v>19.253999999999998</v>
      </c>
      <c r="AH1468" s="390">
        <f t="shared" si="305"/>
        <v>19.166</v>
      </c>
      <c r="AI1468" s="390">
        <f t="shared" si="306"/>
        <v>19.698</v>
      </c>
      <c r="AJ1468" s="390">
        <f t="shared" si="307"/>
        <v>18.980999999999998</v>
      </c>
      <c r="AK1468" s="390">
        <f t="shared" si="308"/>
        <v>19.265000000000001</v>
      </c>
      <c r="AL1468" s="390">
        <f t="shared" si="309"/>
        <v>19.375</v>
      </c>
      <c r="AM1468" s="390">
        <f t="shared" si="310"/>
        <v>19.256</v>
      </c>
      <c r="AN1468" s="390">
        <f t="shared" si="311"/>
        <v>18.850000000000001</v>
      </c>
      <c r="AO1468" s="390">
        <f t="shared" si="312"/>
        <v>19.753</v>
      </c>
    </row>
    <row r="1469" spans="1:41" ht="15" customHeight="1" x14ac:dyDescent="0.25">
      <c r="A1469" s="127" t="s">
        <v>2797</v>
      </c>
      <c r="B1469" s="125" t="s">
        <v>2077</v>
      </c>
      <c r="C1469" s="125" t="s">
        <v>4002</v>
      </c>
      <c r="D1469" s="125" t="s">
        <v>2729</v>
      </c>
      <c r="E1469" s="125" t="s">
        <v>2545</v>
      </c>
      <c r="F1469" s="126">
        <v>22.72</v>
      </c>
      <c r="G1469" s="126">
        <v>22.919999999999998</v>
      </c>
      <c r="H1469" s="126">
        <v>18.18</v>
      </c>
      <c r="I1469" s="126"/>
      <c r="J1469" s="317"/>
      <c r="K1469" s="323">
        <f>ROUND(SUMIF('VGT-Bewegungsdaten'!B:B,A1469,'VGT-Bewegungsdaten'!C:C),3)</f>
        <v>0</v>
      </c>
      <c r="L1469" s="324">
        <f>ROUND(SUMIF('VGT-Bewegungsdaten'!B:B,$A1469,'VGT-Bewegungsdaten'!D:D),2)</f>
        <v>0</v>
      </c>
      <c r="N1469" s="376" t="s">
        <v>4930</v>
      </c>
      <c r="O1469" s="376" t="s">
        <v>4940</v>
      </c>
      <c r="P1469" s="326">
        <f>ROUND(SUMIF('AV-Bewegungsdaten'!B:B,A1469,'AV-Bewegungsdaten'!C:C),3)</f>
        <v>0</v>
      </c>
      <c r="Q1469" s="324">
        <f>ROUND(SUMIF('AV-Bewegungsdaten'!B:B,$A1469,'AV-Bewegungsdaten'!D:D),2)</f>
        <v>0</v>
      </c>
      <c r="T1469" s="327"/>
      <c r="U1469" s="326">
        <f>ROUND(SUMIF('DV-Bewegungsdaten'!B:B,Kategorien!A1469,'DV-Bewegungsdaten'!D:D),3)</f>
        <v>0</v>
      </c>
      <c r="V1469" s="324">
        <f>ROUND(SUMIF('DV-Bewegungsdaten'!B:B,Kategorien!A1469,'DV-Bewegungsdaten'!E:E),3)</f>
        <v>0</v>
      </c>
      <c r="AD1469" s="390">
        <f t="shared" si="301"/>
        <v>17.980999999999998</v>
      </c>
      <c r="AE1469" s="390">
        <f t="shared" si="302"/>
        <v>18.637999999999998</v>
      </c>
      <c r="AF1469" s="390">
        <f t="shared" si="303"/>
        <v>19.856999999999999</v>
      </c>
      <c r="AG1469" s="390">
        <f t="shared" si="304"/>
        <v>19.223999999999997</v>
      </c>
      <c r="AH1469" s="390">
        <f t="shared" si="305"/>
        <v>19.135999999999999</v>
      </c>
      <c r="AI1469" s="390">
        <f t="shared" si="306"/>
        <v>19.667999999999999</v>
      </c>
      <c r="AJ1469" s="390">
        <f t="shared" si="307"/>
        <v>18.950999999999997</v>
      </c>
      <c r="AK1469" s="390">
        <f t="shared" si="308"/>
        <v>19.234999999999999</v>
      </c>
      <c r="AL1469" s="390">
        <f t="shared" si="309"/>
        <v>19.344999999999999</v>
      </c>
      <c r="AM1469" s="390">
        <f t="shared" si="310"/>
        <v>19.225999999999999</v>
      </c>
      <c r="AN1469" s="390">
        <f t="shared" si="311"/>
        <v>18.82</v>
      </c>
      <c r="AO1469" s="390">
        <f t="shared" si="312"/>
        <v>19.722999999999999</v>
      </c>
    </row>
    <row r="1470" spans="1:41" ht="15" customHeight="1" x14ac:dyDescent="0.25">
      <c r="A1470" s="127" t="s">
        <v>3541</v>
      </c>
      <c r="B1470" s="125" t="s">
        <v>2077</v>
      </c>
      <c r="C1470" s="125" t="s">
        <v>4002</v>
      </c>
      <c r="D1470" s="125" t="s">
        <v>3473</v>
      </c>
      <c r="E1470" s="125" t="s">
        <v>3289</v>
      </c>
      <c r="F1470" s="126">
        <v>22.689999999999998</v>
      </c>
      <c r="G1470" s="126">
        <v>22.889999999999997</v>
      </c>
      <c r="H1470" s="126">
        <v>18.149999999999999</v>
      </c>
      <c r="I1470" s="126"/>
      <c r="J1470" s="317"/>
      <c r="K1470" s="323">
        <f>ROUND(SUMIF('VGT-Bewegungsdaten'!B:B,A1470,'VGT-Bewegungsdaten'!C:C),3)</f>
        <v>0</v>
      </c>
      <c r="L1470" s="324">
        <f>ROUND(SUMIF('VGT-Bewegungsdaten'!B:B,$A1470,'VGT-Bewegungsdaten'!D:D),2)</f>
        <v>0</v>
      </c>
      <c r="N1470" s="376" t="s">
        <v>4930</v>
      </c>
      <c r="O1470" s="376" t="s">
        <v>4940</v>
      </c>
      <c r="P1470" s="326">
        <f>ROUND(SUMIF('AV-Bewegungsdaten'!B:B,A1470,'AV-Bewegungsdaten'!C:C),3)</f>
        <v>0</v>
      </c>
      <c r="Q1470" s="324">
        <f>ROUND(SUMIF('AV-Bewegungsdaten'!B:B,$A1470,'AV-Bewegungsdaten'!D:D),2)</f>
        <v>0</v>
      </c>
      <c r="T1470" s="327"/>
      <c r="U1470" s="326">
        <f>ROUND(SUMIF('DV-Bewegungsdaten'!B:B,Kategorien!A1470,'DV-Bewegungsdaten'!D:D),3)</f>
        <v>0</v>
      </c>
      <c r="V1470" s="324">
        <f>ROUND(SUMIF('DV-Bewegungsdaten'!B:B,Kategorien!A1470,'DV-Bewegungsdaten'!E:E),3)</f>
        <v>0</v>
      </c>
      <c r="AD1470" s="390">
        <f t="shared" si="301"/>
        <v>17.950999999999997</v>
      </c>
      <c r="AE1470" s="390">
        <f t="shared" si="302"/>
        <v>18.607999999999997</v>
      </c>
      <c r="AF1470" s="390">
        <f t="shared" si="303"/>
        <v>19.826999999999998</v>
      </c>
      <c r="AG1470" s="390">
        <f t="shared" si="304"/>
        <v>19.193999999999996</v>
      </c>
      <c r="AH1470" s="390">
        <f t="shared" si="305"/>
        <v>19.105999999999998</v>
      </c>
      <c r="AI1470" s="390">
        <f t="shared" si="306"/>
        <v>19.637999999999998</v>
      </c>
      <c r="AJ1470" s="390">
        <f t="shared" si="307"/>
        <v>18.920999999999996</v>
      </c>
      <c r="AK1470" s="390">
        <f t="shared" si="308"/>
        <v>19.204999999999998</v>
      </c>
      <c r="AL1470" s="390">
        <f t="shared" si="309"/>
        <v>19.314999999999998</v>
      </c>
      <c r="AM1470" s="390">
        <f t="shared" si="310"/>
        <v>19.195999999999998</v>
      </c>
      <c r="AN1470" s="390">
        <f t="shared" si="311"/>
        <v>18.79</v>
      </c>
      <c r="AO1470" s="390">
        <f t="shared" si="312"/>
        <v>19.692999999999998</v>
      </c>
    </row>
    <row r="1471" spans="1:41" ht="15" customHeight="1" x14ac:dyDescent="0.25">
      <c r="A1471" s="127" t="s">
        <v>4305</v>
      </c>
      <c r="B1471" s="125" t="s">
        <v>2077</v>
      </c>
      <c r="C1471" s="125" t="s">
        <v>4002</v>
      </c>
      <c r="D1471" s="125" t="s">
        <v>4236</v>
      </c>
      <c r="E1471" s="125" t="s">
        <v>4051</v>
      </c>
      <c r="F1471" s="126">
        <v>22.66</v>
      </c>
      <c r="G1471" s="126">
        <v>22.86</v>
      </c>
      <c r="H1471" s="126">
        <v>18.13</v>
      </c>
      <c r="I1471" s="126"/>
      <c r="J1471" s="317"/>
      <c r="K1471" s="323">
        <f>ROUND(SUMIF('VGT-Bewegungsdaten'!B:B,A1471,'VGT-Bewegungsdaten'!C:C),3)</f>
        <v>0</v>
      </c>
      <c r="L1471" s="324">
        <f>ROUND(SUMIF('VGT-Bewegungsdaten'!B:B,$A1471,'VGT-Bewegungsdaten'!D:D),2)</f>
        <v>0</v>
      </c>
      <c r="N1471" s="376" t="s">
        <v>4930</v>
      </c>
      <c r="O1471" s="376" t="s">
        <v>4940</v>
      </c>
      <c r="P1471" s="326">
        <f>ROUND(SUMIF('AV-Bewegungsdaten'!B:B,A1471,'AV-Bewegungsdaten'!C:C),3)</f>
        <v>0</v>
      </c>
      <c r="Q1471" s="324">
        <f>ROUND(SUMIF('AV-Bewegungsdaten'!B:B,$A1471,'AV-Bewegungsdaten'!D:D),2)</f>
        <v>0</v>
      </c>
      <c r="T1471" s="327"/>
      <c r="U1471" s="326">
        <f>ROUND(SUMIF('DV-Bewegungsdaten'!B:B,Kategorien!A1471,'DV-Bewegungsdaten'!D:D),3)</f>
        <v>0</v>
      </c>
      <c r="V1471" s="324">
        <f>ROUND(SUMIF('DV-Bewegungsdaten'!B:B,Kategorien!A1471,'DV-Bewegungsdaten'!E:E),3)</f>
        <v>0</v>
      </c>
      <c r="AD1471" s="390">
        <f t="shared" si="301"/>
        <v>17.920999999999999</v>
      </c>
      <c r="AE1471" s="390">
        <f t="shared" si="302"/>
        <v>18.577999999999999</v>
      </c>
      <c r="AF1471" s="390">
        <f t="shared" si="303"/>
        <v>19.797000000000001</v>
      </c>
      <c r="AG1471" s="390">
        <f t="shared" si="304"/>
        <v>19.163999999999998</v>
      </c>
      <c r="AH1471" s="390">
        <f t="shared" si="305"/>
        <v>19.076000000000001</v>
      </c>
      <c r="AI1471" s="390">
        <f t="shared" si="306"/>
        <v>19.608000000000001</v>
      </c>
      <c r="AJ1471" s="390">
        <f t="shared" si="307"/>
        <v>18.890999999999998</v>
      </c>
      <c r="AK1471" s="390">
        <f t="shared" si="308"/>
        <v>19.175000000000001</v>
      </c>
      <c r="AL1471" s="390">
        <f t="shared" si="309"/>
        <v>19.285</v>
      </c>
      <c r="AM1471" s="390">
        <f t="shared" si="310"/>
        <v>19.166</v>
      </c>
      <c r="AN1471" s="390">
        <f t="shared" si="311"/>
        <v>18.759999999999998</v>
      </c>
      <c r="AO1471" s="390">
        <f t="shared" si="312"/>
        <v>19.663</v>
      </c>
    </row>
    <row r="1472" spans="1:41" ht="15" customHeight="1" x14ac:dyDescent="0.25">
      <c r="A1472" s="127" t="s">
        <v>326</v>
      </c>
      <c r="B1472" s="125" t="s">
        <v>2077</v>
      </c>
      <c r="C1472" s="125" t="s">
        <v>4002</v>
      </c>
      <c r="D1472" s="125" t="s">
        <v>1850</v>
      </c>
      <c r="E1472" s="125" t="s">
        <v>2452</v>
      </c>
      <c r="F1472" s="126">
        <v>19.75</v>
      </c>
      <c r="G1472" s="126">
        <v>19.95</v>
      </c>
      <c r="H1472" s="126">
        <v>15.8</v>
      </c>
      <c r="I1472" s="126"/>
      <c r="J1472" s="317"/>
      <c r="K1472" s="323">
        <f>ROUND(SUMIF('VGT-Bewegungsdaten'!B:B,A1472,'VGT-Bewegungsdaten'!C:C),3)</f>
        <v>0</v>
      </c>
      <c r="L1472" s="324">
        <f>ROUND(SUMIF('VGT-Bewegungsdaten'!B:B,$A1472,'VGT-Bewegungsdaten'!D:D),2)</f>
        <v>0</v>
      </c>
      <c r="N1472" s="376" t="s">
        <v>4930</v>
      </c>
      <c r="O1472" s="376" t="s">
        <v>4940</v>
      </c>
      <c r="P1472" s="326">
        <f>ROUND(SUMIF('AV-Bewegungsdaten'!B:B,A1472,'AV-Bewegungsdaten'!C:C),3)</f>
        <v>0</v>
      </c>
      <c r="Q1472" s="324">
        <f>ROUND(SUMIF('AV-Bewegungsdaten'!B:B,$A1472,'AV-Bewegungsdaten'!D:D),2)</f>
        <v>0</v>
      </c>
      <c r="T1472" s="327"/>
      <c r="U1472" s="326">
        <f>ROUND(SUMIF('DV-Bewegungsdaten'!B:B,Kategorien!A1472,'DV-Bewegungsdaten'!D:D),3)</f>
        <v>0</v>
      </c>
      <c r="V1472" s="324">
        <f>ROUND(SUMIF('DV-Bewegungsdaten'!B:B,Kategorien!A1472,'DV-Bewegungsdaten'!E:E),3)</f>
        <v>0</v>
      </c>
      <c r="AD1472" s="390">
        <f t="shared" si="301"/>
        <v>15.010999999999999</v>
      </c>
      <c r="AE1472" s="390">
        <f t="shared" si="302"/>
        <v>15.667999999999999</v>
      </c>
      <c r="AF1472" s="390">
        <f t="shared" si="303"/>
        <v>16.887</v>
      </c>
      <c r="AG1472" s="390">
        <f t="shared" si="304"/>
        <v>16.253999999999998</v>
      </c>
      <c r="AH1472" s="390">
        <f t="shared" si="305"/>
        <v>16.166</v>
      </c>
      <c r="AI1472" s="390">
        <f t="shared" si="306"/>
        <v>16.698</v>
      </c>
      <c r="AJ1472" s="390">
        <f t="shared" si="307"/>
        <v>15.981</v>
      </c>
      <c r="AK1472" s="390">
        <f t="shared" si="308"/>
        <v>16.265000000000001</v>
      </c>
      <c r="AL1472" s="390">
        <f t="shared" si="309"/>
        <v>16.375</v>
      </c>
      <c r="AM1472" s="390">
        <f t="shared" si="310"/>
        <v>16.256</v>
      </c>
      <c r="AN1472" s="390">
        <f t="shared" si="311"/>
        <v>15.85</v>
      </c>
      <c r="AO1472" s="390">
        <f t="shared" si="312"/>
        <v>16.753</v>
      </c>
    </row>
    <row r="1473" spans="1:41" ht="15" customHeight="1" x14ac:dyDescent="0.25">
      <c r="A1473" s="127" t="s">
        <v>327</v>
      </c>
      <c r="B1473" s="125" t="s">
        <v>2077</v>
      </c>
      <c r="C1473" s="125" t="s">
        <v>4002</v>
      </c>
      <c r="D1473" s="125" t="s">
        <v>1852</v>
      </c>
      <c r="E1473" s="125" t="s">
        <v>2455</v>
      </c>
      <c r="F1473" s="126">
        <v>21.75</v>
      </c>
      <c r="G1473" s="126">
        <v>21.95</v>
      </c>
      <c r="H1473" s="126">
        <v>17.399999999999999</v>
      </c>
      <c r="I1473" s="126"/>
      <c r="J1473" s="317"/>
      <c r="K1473" s="323">
        <f>ROUND(SUMIF('VGT-Bewegungsdaten'!B:B,A1473,'VGT-Bewegungsdaten'!C:C),3)</f>
        <v>0</v>
      </c>
      <c r="L1473" s="324">
        <f>ROUND(SUMIF('VGT-Bewegungsdaten'!B:B,$A1473,'VGT-Bewegungsdaten'!D:D),2)</f>
        <v>0</v>
      </c>
      <c r="N1473" s="376" t="s">
        <v>4930</v>
      </c>
      <c r="O1473" s="376" t="s">
        <v>4940</v>
      </c>
      <c r="P1473" s="326">
        <f>ROUND(SUMIF('AV-Bewegungsdaten'!B:B,A1473,'AV-Bewegungsdaten'!C:C),3)</f>
        <v>0</v>
      </c>
      <c r="Q1473" s="324">
        <f>ROUND(SUMIF('AV-Bewegungsdaten'!B:B,$A1473,'AV-Bewegungsdaten'!D:D),2)</f>
        <v>0</v>
      </c>
      <c r="T1473" s="327"/>
      <c r="U1473" s="326">
        <f>ROUND(SUMIF('DV-Bewegungsdaten'!B:B,Kategorien!A1473,'DV-Bewegungsdaten'!D:D),3)</f>
        <v>0</v>
      </c>
      <c r="V1473" s="324">
        <f>ROUND(SUMIF('DV-Bewegungsdaten'!B:B,Kategorien!A1473,'DV-Bewegungsdaten'!E:E),3)</f>
        <v>0</v>
      </c>
      <c r="AD1473" s="390">
        <f t="shared" si="301"/>
        <v>17.010999999999999</v>
      </c>
      <c r="AE1473" s="390">
        <f t="shared" si="302"/>
        <v>17.667999999999999</v>
      </c>
      <c r="AF1473" s="390">
        <f t="shared" si="303"/>
        <v>18.887</v>
      </c>
      <c r="AG1473" s="390">
        <f t="shared" si="304"/>
        <v>18.253999999999998</v>
      </c>
      <c r="AH1473" s="390">
        <f t="shared" si="305"/>
        <v>18.166</v>
      </c>
      <c r="AI1473" s="390">
        <f t="shared" si="306"/>
        <v>18.698</v>
      </c>
      <c r="AJ1473" s="390">
        <f t="shared" si="307"/>
        <v>17.980999999999998</v>
      </c>
      <c r="AK1473" s="390">
        <f t="shared" si="308"/>
        <v>18.265000000000001</v>
      </c>
      <c r="AL1473" s="390">
        <f t="shared" si="309"/>
        <v>18.375</v>
      </c>
      <c r="AM1473" s="390">
        <f t="shared" si="310"/>
        <v>18.256</v>
      </c>
      <c r="AN1473" s="390">
        <f t="shared" si="311"/>
        <v>17.850000000000001</v>
      </c>
      <c r="AO1473" s="390">
        <f t="shared" si="312"/>
        <v>18.753</v>
      </c>
    </row>
    <row r="1474" spans="1:41" ht="15" customHeight="1" x14ac:dyDescent="0.25">
      <c r="A1474" s="127" t="s">
        <v>328</v>
      </c>
      <c r="B1474" s="125" t="s">
        <v>2077</v>
      </c>
      <c r="C1474" s="125" t="s">
        <v>4002</v>
      </c>
      <c r="D1474" s="125" t="s">
        <v>1854</v>
      </c>
      <c r="E1474" s="125" t="s">
        <v>1538</v>
      </c>
      <c r="F1474" s="126">
        <v>22.75</v>
      </c>
      <c r="G1474" s="126">
        <v>22.95</v>
      </c>
      <c r="H1474" s="126">
        <v>18.2</v>
      </c>
      <c r="I1474" s="126"/>
      <c r="J1474" s="317"/>
      <c r="K1474" s="323">
        <f>ROUND(SUMIF('VGT-Bewegungsdaten'!B:B,A1474,'VGT-Bewegungsdaten'!C:C),3)</f>
        <v>0</v>
      </c>
      <c r="L1474" s="324">
        <f>ROUND(SUMIF('VGT-Bewegungsdaten'!B:B,$A1474,'VGT-Bewegungsdaten'!D:D),2)</f>
        <v>0</v>
      </c>
      <c r="N1474" s="376" t="s">
        <v>4930</v>
      </c>
      <c r="O1474" s="376" t="s">
        <v>4940</v>
      </c>
      <c r="P1474" s="326">
        <f>ROUND(SUMIF('AV-Bewegungsdaten'!B:B,A1474,'AV-Bewegungsdaten'!C:C),3)</f>
        <v>0</v>
      </c>
      <c r="Q1474" s="324">
        <f>ROUND(SUMIF('AV-Bewegungsdaten'!B:B,$A1474,'AV-Bewegungsdaten'!D:D),2)</f>
        <v>0</v>
      </c>
      <c r="T1474" s="327"/>
      <c r="U1474" s="326">
        <f>ROUND(SUMIF('DV-Bewegungsdaten'!B:B,Kategorien!A1474,'DV-Bewegungsdaten'!D:D),3)</f>
        <v>0</v>
      </c>
      <c r="V1474" s="324">
        <f>ROUND(SUMIF('DV-Bewegungsdaten'!B:B,Kategorien!A1474,'DV-Bewegungsdaten'!E:E),3)</f>
        <v>0</v>
      </c>
      <c r="AD1474" s="390">
        <f t="shared" si="301"/>
        <v>18.010999999999999</v>
      </c>
      <c r="AE1474" s="390">
        <f t="shared" si="302"/>
        <v>18.667999999999999</v>
      </c>
      <c r="AF1474" s="390">
        <f t="shared" si="303"/>
        <v>19.887</v>
      </c>
      <c r="AG1474" s="390">
        <f t="shared" si="304"/>
        <v>19.253999999999998</v>
      </c>
      <c r="AH1474" s="390">
        <f t="shared" si="305"/>
        <v>19.166</v>
      </c>
      <c r="AI1474" s="390">
        <f t="shared" si="306"/>
        <v>19.698</v>
      </c>
      <c r="AJ1474" s="390">
        <f t="shared" si="307"/>
        <v>18.980999999999998</v>
      </c>
      <c r="AK1474" s="390">
        <f t="shared" si="308"/>
        <v>19.265000000000001</v>
      </c>
      <c r="AL1474" s="390">
        <f t="shared" si="309"/>
        <v>19.375</v>
      </c>
      <c r="AM1474" s="390">
        <f t="shared" si="310"/>
        <v>19.256</v>
      </c>
      <c r="AN1474" s="390">
        <f t="shared" si="311"/>
        <v>18.850000000000001</v>
      </c>
      <c r="AO1474" s="390">
        <f t="shared" si="312"/>
        <v>19.753</v>
      </c>
    </row>
    <row r="1475" spans="1:41" ht="15" customHeight="1" x14ac:dyDescent="0.25">
      <c r="A1475" s="127" t="s">
        <v>329</v>
      </c>
      <c r="B1475" s="125" t="s">
        <v>2077</v>
      </c>
      <c r="C1475" s="125" t="s">
        <v>4002</v>
      </c>
      <c r="D1475" s="125" t="s">
        <v>1856</v>
      </c>
      <c r="E1475" s="125" t="s">
        <v>1541</v>
      </c>
      <c r="F1475" s="126">
        <v>22.75</v>
      </c>
      <c r="G1475" s="126">
        <v>22.95</v>
      </c>
      <c r="H1475" s="126">
        <v>18.2</v>
      </c>
      <c r="I1475" s="126"/>
      <c r="J1475" s="317"/>
      <c r="K1475" s="323">
        <f>ROUND(SUMIF('VGT-Bewegungsdaten'!B:B,A1475,'VGT-Bewegungsdaten'!C:C),3)</f>
        <v>0</v>
      </c>
      <c r="L1475" s="324">
        <f>ROUND(SUMIF('VGT-Bewegungsdaten'!B:B,$A1475,'VGT-Bewegungsdaten'!D:D),2)</f>
        <v>0</v>
      </c>
      <c r="N1475" s="376" t="s">
        <v>4930</v>
      </c>
      <c r="O1475" s="376" t="s">
        <v>4940</v>
      </c>
      <c r="P1475" s="326">
        <f>ROUND(SUMIF('AV-Bewegungsdaten'!B:B,A1475,'AV-Bewegungsdaten'!C:C),3)</f>
        <v>0</v>
      </c>
      <c r="Q1475" s="324">
        <f>ROUND(SUMIF('AV-Bewegungsdaten'!B:B,$A1475,'AV-Bewegungsdaten'!D:D),2)</f>
        <v>0</v>
      </c>
      <c r="T1475" s="327"/>
      <c r="U1475" s="326">
        <f>ROUND(SUMIF('DV-Bewegungsdaten'!B:B,Kategorien!A1475,'DV-Bewegungsdaten'!D:D),3)</f>
        <v>0</v>
      </c>
      <c r="V1475" s="324">
        <f>ROUND(SUMIF('DV-Bewegungsdaten'!B:B,Kategorien!A1475,'DV-Bewegungsdaten'!E:E),3)</f>
        <v>0</v>
      </c>
      <c r="AD1475" s="390">
        <f t="shared" si="301"/>
        <v>18.010999999999999</v>
      </c>
      <c r="AE1475" s="390">
        <f t="shared" si="302"/>
        <v>18.667999999999999</v>
      </c>
      <c r="AF1475" s="390">
        <f t="shared" si="303"/>
        <v>19.887</v>
      </c>
      <c r="AG1475" s="390">
        <f t="shared" si="304"/>
        <v>19.253999999999998</v>
      </c>
      <c r="AH1475" s="390">
        <f t="shared" si="305"/>
        <v>19.166</v>
      </c>
      <c r="AI1475" s="390">
        <f t="shared" si="306"/>
        <v>19.698</v>
      </c>
      <c r="AJ1475" s="390">
        <f t="shared" si="307"/>
        <v>18.980999999999998</v>
      </c>
      <c r="AK1475" s="390">
        <f t="shared" si="308"/>
        <v>19.265000000000001</v>
      </c>
      <c r="AL1475" s="390">
        <f t="shared" si="309"/>
        <v>19.375</v>
      </c>
      <c r="AM1475" s="390">
        <f t="shared" si="310"/>
        <v>19.256</v>
      </c>
      <c r="AN1475" s="390">
        <f t="shared" si="311"/>
        <v>18.850000000000001</v>
      </c>
      <c r="AO1475" s="390">
        <f t="shared" si="312"/>
        <v>19.753</v>
      </c>
    </row>
    <row r="1476" spans="1:41" ht="15" customHeight="1" x14ac:dyDescent="0.25">
      <c r="A1476" s="127" t="s">
        <v>2798</v>
      </c>
      <c r="B1476" s="125" t="s">
        <v>2077</v>
      </c>
      <c r="C1476" s="125" t="s">
        <v>4002</v>
      </c>
      <c r="D1476" s="125" t="s">
        <v>2731</v>
      </c>
      <c r="E1476" s="125" t="s">
        <v>2545</v>
      </c>
      <c r="F1476" s="126">
        <v>22.72</v>
      </c>
      <c r="G1476" s="126">
        <v>22.919999999999998</v>
      </c>
      <c r="H1476" s="126">
        <v>18.18</v>
      </c>
      <c r="I1476" s="126"/>
      <c r="J1476" s="317"/>
      <c r="K1476" s="323">
        <f>ROUND(SUMIF('VGT-Bewegungsdaten'!B:B,A1476,'VGT-Bewegungsdaten'!C:C),3)</f>
        <v>0</v>
      </c>
      <c r="L1476" s="324">
        <f>ROUND(SUMIF('VGT-Bewegungsdaten'!B:B,$A1476,'VGT-Bewegungsdaten'!D:D),2)</f>
        <v>0</v>
      </c>
      <c r="N1476" s="376" t="s">
        <v>4930</v>
      </c>
      <c r="O1476" s="376" t="s">
        <v>4940</v>
      </c>
      <c r="P1476" s="326">
        <f>ROUND(SUMIF('AV-Bewegungsdaten'!B:B,A1476,'AV-Bewegungsdaten'!C:C),3)</f>
        <v>0</v>
      </c>
      <c r="Q1476" s="324">
        <f>ROUND(SUMIF('AV-Bewegungsdaten'!B:B,$A1476,'AV-Bewegungsdaten'!D:D),2)</f>
        <v>0</v>
      </c>
      <c r="T1476" s="327"/>
      <c r="U1476" s="326">
        <f>ROUND(SUMIF('DV-Bewegungsdaten'!B:B,Kategorien!A1476,'DV-Bewegungsdaten'!D:D),3)</f>
        <v>0</v>
      </c>
      <c r="V1476" s="324">
        <f>ROUND(SUMIF('DV-Bewegungsdaten'!B:B,Kategorien!A1476,'DV-Bewegungsdaten'!E:E),3)</f>
        <v>0</v>
      </c>
      <c r="AD1476" s="390">
        <f t="shared" si="301"/>
        <v>17.980999999999998</v>
      </c>
      <c r="AE1476" s="390">
        <f t="shared" si="302"/>
        <v>18.637999999999998</v>
      </c>
      <c r="AF1476" s="390">
        <f t="shared" si="303"/>
        <v>19.856999999999999</v>
      </c>
      <c r="AG1476" s="390">
        <f t="shared" si="304"/>
        <v>19.223999999999997</v>
      </c>
      <c r="AH1476" s="390">
        <f t="shared" si="305"/>
        <v>19.135999999999999</v>
      </c>
      <c r="AI1476" s="390">
        <f t="shared" si="306"/>
        <v>19.667999999999999</v>
      </c>
      <c r="AJ1476" s="390">
        <f t="shared" si="307"/>
        <v>18.950999999999997</v>
      </c>
      <c r="AK1476" s="390">
        <f t="shared" si="308"/>
        <v>19.234999999999999</v>
      </c>
      <c r="AL1476" s="390">
        <f t="shared" si="309"/>
        <v>19.344999999999999</v>
      </c>
      <c r="AM1476" s="390">
        <f t="shared" si="310"/>
        <v>19.225999999999999</v>
      </c>
      <c r="AN1476" s="390">
        <f t="shared" si="311"/>
        <v>18.82</v>
      </c>
      <c r="AO1476" s="390">
        <f t="shared" si="312"/>
        <v>19.722999999999999</v>
      </c>
    </row>
    <row r="1477" spans="1:41" ht="15" customHeight="1" x14ac:dyDescent="0.25">
      <c r="A1477" s="127" t="s">
        <v>3542</v>
      </c>
      <c r="B1477" s="125" t="s">
        <v>2077</v>
      </c>
      <c r="C1477" s="125" t="s">
        <v>4002</v>
      </c>
      <c r="D1477" s="125" t="s">
        <v>3475</v>
      </c>
      <c r="E1477" s="125" t="s">
        <v>3289</v>
      </c>
      <c r="F1477" s="126">
        <v>22.689999999999998</v>
      </c>
      <c r="G1477" s="126">
        <v>22.889999999999997</v>
      </c>
      <c r="H1477" s="126">
        <v>18.149999999999999</v>
      </c>
      <c r="I1477" s="126"/>
      <c r="J1477" s="317"/>
      <c r="K1477" s="323">
        <f>ROUND(SUMIF('VGT-Bewegungsdaten'!B:B,A1477,'VGT-Bewegungsdaten'!C:C),3)</f>
        <v>0</v>
      </c>
      <c r="L1477" s="324">
        <f>ROUND(SUMIF('VGT-Bewegungsdaten'!B:B,$A1477,'VGT-Bewegungsdaten'!D:D),2)</f>
        <v>0</v>
      </c>
      <c r="N1477" s="376" t="s">
        <v>4930</v>
      </c>
      <c r="O1477" s="376" t="s">
        <v>4940</v>
      </c>
      <c r="P1477" s="326">
        <f>ROUND(SUMIF('AV-Bewegungsdaten'!B:B,A1477,'AV-Bewegungsdaten'!C:C),3)</f>
        <v>0</v>
      </c>
      <c r="Q1477" s="324">
        <f>ROUND(SUMIF('AV-Bewegungsdaten'!B:B,$A1477,'AV-Bewegungsdaten'!D:D),2)</f>
        <v>0</v>
      </c>
      <c r="T1477" s="327"/>
      <c r="U1477" s="326">
        <f>ROUND(SUMIF('DV-Bewegungsdaten'!B:B,Kategorien!A1477,'DV-Bewegungsdaten'!D:D),3)</f>
        <v>0</v>
      </c>
      <c r="V1477" s="324">
        <f>ROUND(SUMIF('DV-Bewegungsdaten'!B:B,Kategorien!A1477,'DV-Bewegungsdaten'!E:E),3)</f>
        <v>0</v>
      </c>
      <c r="AD1477" s="390">
        <f t="shared" si="301"/>
        <v>17.950999999999997</v>
      </c>
      <c r="AE1477" s="390">
        <f t="shared" si="302"/>
        <v>18.607999999999997</v>
      </c>
      <c r="AF1477" s="390">
        <f t="shared" si="303"/>
        <v>19.826999999999998</v>
      </c>
      <c r="AG1477" s="390">
        <f t="shared" si="304"/>
        <v>19.193999999999996</v>
      </c>
      <c r="AH1477" s="390">
        <f t="shared" si="305"/>
        <v>19.105999999999998</v>
      </c>
      <c r="AI1477" s="390">
        <f t="shared" si="306"/>
        <v>19.637999999999998</v>
      </c>
      <c r="AJ1477" s="390">
        <f t="shared" si="307"/>
        <v>18.920999999999996</v>
      </c>
      <c r="AK1477" s="390">
        <f t="shared" si="308"/>
        <v>19.204999999999998</v>
      </c>
      <c r="AL1477" s="390">
        <f t="shared" si="309"/>
        <v>19.314999999999998</v>
      </c>
      <c r="AM1477" s="390">
        <f t="shared" si="310"/>
        <v>19.195999999999998</v>
      </c>
      <c r="AN1477" s="390">
        <f t="shared" si="311"/>
        <v>18.79</v>
      </c>
      <c r="AO1477" s="390">
        <f t="shared" si="312"/>
        <v>19.692999999999998</v>
      </c>
    </row>
    <row r="1478" spans="1:41" ht="15" customHeight="1" x14ac:dyDescent="0.25">
      <c r="A1478" s="127" t="s">
        <v>4306</v>
      </c>
      <c r="B1478" s="125" t="s">
        <v>2077</v>
      </c>
      <c r="C1478" s="125" t="s">
        <v>4002</v>
      </c>
      <c r="D1478" s="125" t="s">
        <v>4238</v>
      </c>
      <c r="E1478" s="125" t="s">
        <v>4051</v>
      </c>
      <c r="F1478" s="126">
        <v>22.66</v>
      </c>
      <c r="G1478" s="126">
        <v>22.86</v>
      </c>
      <c r="H1478" s="126">
        <v>18.13</v>
      </c>
      <c r="I1478" s="126"/>
      <c r="J1478" s="317"/>
      <c r="K1478" s="323">
        <f>ROUND(SUMIF('VGT-Bewegungsdaten'!B:B,A1478,'VGT-Bewegungsdaten'!C:C),3)</f>
        <v>0</v>
      </c>
      <c r="L1478" s="324">
        <f>ROUND(SUMIF('VGT-Bewegungsdaten'!B:B,$A1478,'VGT-Bewegungsdaten'!D:D),2)</f>
        <v>0</v>
      </c>
      <c r="N1478" s="376" t="s">
        <v>4930</v>
      </c>
      <c r="O1478" s="376" t="s">
        <v>4940</v>
      </c>
      <c r="P1478" s="326">
        <f>ROUND(SUMIF('AV-Bewegungsdaten'!B:B,A1478,'AV-Bewegungsdaten'!C:C),3)</f>
        <v>0</v>
      </c>
      <c r="Q1478" s="324">
        <f>ROUND(SUMIF('AV-Bewegungsdaten'!B:B,$A1478,'AV-Bewegungsdaten'!D:D),2)</f>
        <v>0</v>
      </c>
      <c r="T1478" s="327"/>
      <c r="U1478" s="326">
        <f>ROUND(SUMIF('DV-Bewegungsdaten'!B:B,Kategorien!A1478,'DV-Bewegungsdaten'!D:D),3)</f>
        <v>0</v>
      </c>
      <c r="V1478" s="324">
        <f>ROUND(SUMIF('DV-Bewegungsdaten'!B:B,Kategorien!A1478,'DV-Bewegungsdaten'!E:E),3)</f>
        <v>0</v>
      </c>
      <c r="AD1478" s="390">
        <f t="shared" si="301"/>
        <v>17.920999999999999</v>
      </c>
      <c r="AE1478" s="390">
        <f t="shared" si="302"/>
        <v>18.577999999999999</v>
      </c>
      <c r="AF1478" s="390">
        <f t="shared" si="303"/>
        <v>19.797000000000001</v>
      </c>
      <c r="AG1478" s="390">
        <f t="shared" si="304"/>
        <v>19.163999999999998</v>
      </c>
      <c r="AH1478" s="390">
        <f t="shared" si="305"/>
        <v>19.076000000000001</v>
      </c>
      <c r="AI1478" s="390">
        <f t="shared" si="306"/>
        <v>19.608000000000001</v>
      </c>
      <c r="AJ1478" s="390">
        <f t="shared" si="307"/>
        <v>18.890999999999998</v>
      </c>
      <c r="AK1478" s="390">
        <f t="shared" si="308"/>
        <v>19.175000000000001</v>
      </c>
      <c r="AL1478" s="390">
        <f t="shared" si="309"/>
        <v>19.285</v>
      </c>
      <c r="AM1478" s="390">
        <f t="shared" si="310"/>
        <v>19.166</v>
      </c>
      <c r="AN1478" s="390">
        <f t="shared" si="311"/>
        <v>18.759999999999998</v>
      </c>
      <c r="AO1478" s="390">
        <f t="shared" si="312"/>
        <v>19.663</v>
      </c>
    </row>
    <row r="1479" spans="1:41" ht="15" customHeight="1" x14ac:dyDescent="0.25">
      <c r="A1479" s="127" t="s">
        <v>6472</v>
      </c>
      <c r="B1479" s="125" t="s">
        <v>2077</v>
      </c>
      <c r="C1479" s="125" t="s">
        <v>4002</v>
      </c>
      <c r="D1479" s="125" t="s">
        <v>5944</v>
      </c>
      <c r="E1479" s="125" t="s">
        <v>5855</v>
      </c>
      <c r="F1479" s="126">
        <v>23.57</v>
      </c>
      <c r="G1479" s="126">
        <v>23.77</v>
      </c>
      <c r="H1479" s="126">
        <v>18.86</v>
      </c>
      <c r="I1479" s="126"/>
      <c r="J1479" s="317"/>
      <c r="K1479" s="323">
        <f>ROUND(SUMIF('VGT-Bewegungsdaten'!B:B,A1479,'VGT-Bewegungsdaten'!C:C),3)</f>
        <v>0</v>
      </c>
      <c r="L1479" s="324">
        <f>ROUND(SUMIF('VGT-Bewegungsdaten'!B:B,$A1479,'VGT-Bewegungsdaten'!D:D),2)</f>
        <v>0</v>
      </c>
      <c r="N1479" s="376" t="s">
        <v>4930</v>
      </c>
      <c r="O1479" s="376" t="s">
        <v>4940</v>
      </c>
      <c r="P1479" s="326">
        <f>ROUND(SUMIF('AV-Bewegungsdaten'!B:B,A1479,'AV-Bewegungsdaten'!C:C),3)</f>
        <v>0</v>
      </c>
      <c r="Q1479" s="324">
        <f>ROUND(SUMIF('AV-Bewegungsdaten'!B:B,$A1479,'AV-Bewegungsdaten'!D:D),2)</f>
        <v>0</v>
      </c>
      <c r="T1479" s="327"/>
      <c r="U1479" s="326">
        <f>ROUND(SUMIF('DV-Bewegungsdaten'!B:B,Kategorien!A1479,'DV-Bewegungsdaten'!D:D),3)</f>
        <v>0</v>
      </c>
      <c r="V1479" s="324">
        <f>ROUND(SUMIF('DV-Bewegungsdaten'!B:B,Kategorien!A1479,'DV-Bewegungsdaten'!E:E),3)</f>
        <v>0</v>
      </c>
      <c r="AD1479" s="390">
        <f t="shared" si="301"/>
        <v>18.831</v>
      </c>
      <c r="AE1479" s="390">
        <f t="shared" si="302"/>
        <v>19.488</v>
      </c>
      <c r="AF1479" s="390">
        <f t="shared" si="303"/>
        <v>20.707000000000001</v>
      </c>
      <c r="AG1479" s="390">
        <f t="shared" si="304"/>
        <v>20.073999999999998</v>
      </c>
      <c r="AH1479" s="390">
        <f t="shared" si="305"/>
        <v>19.986000000000001</v>
      </c>
      <c r="AI1479" s="390">
        <f t="shared" si="306"/>
        <v>20.518000000000001</v>
      </c>
      <c r="AJ1479" s="390">
        <f t="shared" si="307"/>
        <v>19.800999999999998</v>
      </c>
      <c r="AK1479" s="390">
        <f t="shared" si="308"/>
        <v>20.085000000000001</v>
      </c>
      <c r="AL1479" s="390">
        <f t="shared" si="309"/>
        <v>20.195</v>
      </c>
      <c r="AM1479" s="390">
        <f t="shared" si="310"/>
        <v>20.076000000000001</v>
      </c>
      <c r="AN1479" s="390">
        <f t="shared" si="311"/>
        <v>19.670000000000002</v>
      </c>
      <c r="AO1479" s="390">
        <f t="shared" si="312"/>
        <v>20.573</v>
      </c>
    </row>
    <row r="1480" spans="1:41" ht="15" customHeight="1" x14ac:dyDescent="0.25">
      <c r="A1480" s="127" t="s">
        <v>330</v>
      </c>
      <c r="B1480" s="125" t="s">
        <v>2077</v>
      </c>
      <c r="C1480" s="125" t="s">
        <v>4002</v>
      </c>
      <c r="D1480" s="125" t="s">
        <v>1858</v>
      </c>
      <c r="E1480" s="125" t="s">
        <v>2452</v>
      </c>
      <c r="F1480" s="126">
        <v>20.75</v>
      </c>
      <c r="G1480" s="126">
        <v>20.95</v>
      </c>
      <c r="H1480" s="126">
        <v>16.600000000000001</v>
      </c>
      <c r="I1480" s="126"/>
      <c r="J1480" s="317"/>
      <c r="K1480" s="323">
        <f>ROUND(SUMIF('VGT-Bewegungsdaten'!B:B,A1480,'VGT-Bewegungsdaten'!C:C),3)</f>
        <v>0</v>
      </c>
      <c r="L1480" s="324">
        <f>ROUND(SUMIF('VGT-Bewegungsdaten'!B:B,$A1480,'VGT-Bewegungsdaten'!D:D),2)</f>
        <v>0</v>
      </c>
      <c r="N1480" s="376" t="s">
        <v>4930</v>
      </c>
      <c r="O1480" s="376" t="s">
        <v>4940</v>
      </c>
      <c r="P1480" s="326">
        <f>ROUND(SUMIF('AV-Bewegungsdaten'!B:B,A1480,'AV-Bewegungsdaten'!C:C),3)</f>
        <v>0</v>
      </c>
      <c r="Q1480" s="324">
        <f>ROUND(SUMIF('AV-Bewegungsdaten'!B:B,$A1480,'AV-Bewegungsdaten'!D:D),2)</f>
        <v>0</v>
      </c>
      <c r="T1480" s="327"/>
      <c r="U1480" s="326">
        <f>ROUND(SUMIF('DV-Bewegungsdaten'!B:B,Kategorien!A1480,'DV-Bewegungsdaten'!D:D),3)</f>
        <v>0</v>
      </c>
      <c r="V1480" s="324">
        <f>ROUND(SUMIF('DV-Bewegungsdaten'!B:B,Kategorien!A1480,'DV-Bewegungsdaten'!E:E),3)</f>
        <v>0</v>
      </c>
      <c r="AD1480" s="390">
        <f t="shared" si="301"/>
        <v>16.010999999999999</v>
      </c>
      <c r="AE1480" s="390">
        <f t="shared" si="302"/>
        <v>16.667999999999999</v>
      </c>
      <c r="AF1480" s="390">
        <f t="shared" si="303"/>
        <v>17.887</v>
      </c>
      <c r="AG1480" s="390">
        <f t="shared" si="304"/>
        <v>17.253999999999998</v>
      </c>
      <c r="AH1480" s="390">
        <f t="shared" si="305"/>
        <v>17.166</v>
      </c>
      <c r="AI1480" s="390">
        <f t="shared" si="306"/>
        <v>17.698</v>
      </c>
      <c r="AJ1480" s="390">
        <f t="shared" si="307"/>
        <v>16.980999999999998</v>
      </c>
      <c r="AK1480" s="390">
        <f t="shared" si="308"/>
        <v>17.265000000000001</v>
      </c>
      <c r="AL1480" s="390">
        <f t="shared" si="309"/>
        <v>17.375</v>
      </c>
      <c r="AM1480" s="390">
        <f t="shared" si="310"/>
        <v>17.256</v>
      </c>
      <c r="AN1480" s="390">
        <f t="shared" si="311"/>
        <v>16.850000000000001</v>
      </c>
      <c r="AO1480" s="390">
        <f t="shared" si="312"/>
        <v>17.753</v>
      </c>
    </row>
    <row r="1481" spans="1:41" ht="15" customHeight="1" x14ac:dyDescent="0.25">
      <c r="A1481" s="127" t="s">
        <v>331</v>
      </c>
      <c r="B1481" s="125" t="s">
        <v>2077</v>
      </c>
      <c r="C1481" s="125" t="s">
        <v>4002</v>
      </c>
      <c r="D1481" s="125" t="s">
        <v>1860</v>
      </c>
      <c r="E1481" s="125" t="s">
        <v>2455</v>
      </c>
      <c r="F1481" s="126">
        <v>22.75</v>
      </c>
      <c r="G1481" s="126">
        <v>22.95</v>
      </c>
      <c r="H1481" s="126">
        <v>18.2</v>
      </c>
      <c r="I1481" s="126"/>
      <c r="J1481" s="317"/>
      <c r="K1481" s="323">
        <f>ROUND(SUMIF('VGT-Bewegungsdaten'!B:B,A1481,'VGT-Bewegungsdaten'!C:C),3)</f>
        <v>0</v>
      </c>
      <c r="L1481" s="324">
        <f>ROUND(SUMIF('VGT-Bewegungsdaten'!B:B,$A1481,'VGT-Bewegungsdaten'!D:D),2)</f>
        <v>0</v>
      </c>
      <c r="N1481" s="376" t="s">
        <v>4930</v>
      </c>
      <c r="O1481" s="376" t="s">
        <v>4940</v>
      </c>
      <c r="P1481" s="326">
        <f>ROUND(SUMIF('AV-Bewegungsdaten'!B:B,A1481,'AV-Bewegungsdaten'!C:C),3)</f>
        <v>0</v>
      </c>
      <c r="Q1481" s="324">
        <f>ROUND(SUMIF('AV-Bewegungsdaten'!B:B,$A1481,'AV-Bewegungsdaten'!D:D),2)</f>
        <v>0</v>
      </c>
      <c r="T1481" s="327"/>
      <c r="U1481" s="326">
        <f>ROUND(SUMIF('DV-Bewegungsdaten'!B:B,Kategorien!A1481,'DV-Bewegungsdaten'!D:D),3)</f>
        <v>0</v>
      </c>
      <c r="V1481" s="324">
        <f>ROUND(SUMIF('DV-Bewegungsdaten'!B:B,Kategorien!A1481,'DV-Bewegungsdaten'!E:E),3)</f>
        <v>0</v>
      </c>
      <c r="AD1481" s="390">
        <f t="shared" si="301"/>
        <v>18.010999999999999</v>
      </c>
      <c r="AE1481" s="390">
        <f t="shared" si="302"/>
        <v>18.667999999999999</v>
      </c>
      <c r="AF1481" s="390">
        <f t="shared" si="303"/>
        <v>19.887</v>
      </c>
      <c r="AG1481" s="390">
        <f t="shared" si="304"/>
        <v>19.253999999999998</v>
      </c>
      <c r="AH1481" s="390">
        <f t="shared" si="305"/>
        <v>19.166</v>
      </c>
      <c r="AI1481" s="390">
        <f t="shared" si="306"/>
        <v>19.698</v>
      </c>
      <c r="AJ1481" s="390">
        <f t="shared" si="307"/>
        <v>18.980999999999998</v>
      </c>
      <c r="AK1481" s="390">
        <f t="shared" si="308"/>
        <v>19.265000000000001</v>
      </c>
      <c r="AL1481" s="390">
        <f t="shared" si="309"/>
        <v>19.375</v>
      </c>
      <c r="AM1481" s="390">
        <f t="shared" si="310"/>
        <v>19.256</v>
      </c>
      <c r="AN1481" s="390">
        <f t="shared" si="311"/>
        <v>18.850000000000001</v>
      </c>
      <c r="AO1481" s="390">
        <f t="shared" si="312"/>
        <v>19.753</v>
      </c>
    </row>
    <row r="1482" spans="1:41" ht="15" customHeight="1" x14ac:dyDescent="0.25">
      <c r="A1482" s="127" t="s">
        <v>332</v>
      </c>
      <c r="B1482" s="125" t="s">
        <v>2077</v>
      </c>
      <c r="C1482" s="125" t="s">
        <v>4002</v>
      </c>
      <c r="D1482" s="125" t="s">
        <v>1862</v>
      </c>
      <c r="E1482" s="125" t="s">
        <v>1538</v>
      </c>
      <c r="F1482" s="126">
        <v>23.75</v>
      </c>
      <c r="G1482" s="126">
        <v>23.95</v>
      </c>
      <c r="H1482" s="126">
        <v>19</v>
      </c>
      <c r="I1482" s="126"/>
      <c r="J1482" s="317"/>
      <c r="K1482" s="323">
        <f>ROUND(SUMIF('VGT-Bewegungsdaten'!B:B,A1482,'VGT-Bewegungsdaten'!C:C),3)</f>
        <v>0</v>
      </c>
      <c r="L1482" s="324">
        <f>ROUND(SUMIF('VGT-Bewegungsdaten'!B:B,$A1482,'VGT-Bewegungsdaten'!D:D),2)</f>
        <v>0</v>
      </c>
      <c r="N1482" s="376" t="s">
        <v>4930</v>
      </c>
      <c r="O1482" s="376" t="s">
        <v>4940</v>
      </c>
      <c r="P1482" s="326">
        <f>ROUND(SUMIF('AV-Bewegungsdaten'!B:B,A1482,'AV-Bewegungsdaten'!C:C),3)</f>
        <v>0</v>
      </c>
      <c r="Q1482" s="324">
        <f>ROUND(SUMIF('AV-Bewegungsdaten'!B:B,$A1482,'AV-Bewegungsdaten'!D:D),2)</f>
        <v>0</v>
      </c>
      <c r="T1482" s="327"/>
      <c r="U1482" s="326">
        <f>ROUND(SUMIF('DV-Bewegungsdaten'!B:B,Kategorien!A1482,'DV-Bewegungsdaten'!D:D),3)</f>
        <v>0</v>
      </c>
      <c r="V1482" s="324">
        <f>ROUND(SUMIF('DV-Bewegungsdaten'!B:B,Kategorien!A1482,'DV-Bewegungsdaten'!E:E),3)</f>
        <v>0</v>
      </c>
      <c r="AD1482" s="390">
        <f t="shared" si="301"/>
        <v>19.010999999999999</v>
      </c>
      <c r="AE1482" s="390">
        <f t="shared" si="302"/>
        <v>19.667999999999999</v>
      </c>
      <c r="AF1482" s="390">
        <f t="shared" si="303"/>
        <v>20.887</v>
      </c>
      <c r="AG1482" s="390">
        <f t="shared" si="304"/>
        <v>20.253999999999998</v>
      </c>
      <c r="AH1482" s="390">
        <f t="shared" si="305"/>
        <v>20.166</v>
      </c>
      <c r="AI1482" s="390">
        <f t="shared" si="306"/>
        <v>20.698</v>
      </c>
      <c r="AJ1482" s="390">
        <f t="shared" si="307"/>
        <v>19.980999999999998</v>
      </c>
      <c r="AK1482" s="390">
        <f t="shared" si="308"/>
        <v>20.265000000000001</v>
      </c>
      <c r="AL1482" s="390">
        <f t="shared" si="309"/>
        <v>20.375</v>
      </c>
      <c r="AM1482" s="390">
        <f t="shared" si="310"/>
        <v>20.256</v>
      </c>
      <c r="AN1482" s="390">
        <f t="shared" si="311"/>
        <v>19.850000000000001</v>
      </c>
      <c r="AO1482" s="390">
        <f t="shared" si="312"/>
        <v>20.753</v>
      </c>
    </row>
    <row r="1483" spans="1:41" ht="15" customHeight="1" x14ac:dyDescent="0.25">
      <c r="A1483" s="127" t="s">
        <v>333</v>
      </c>
      <c r="B1483" s="125" t="s">
        <v>2077</v>
      </c>
      <c r="C1483" s="125" t="s">
        <v>4002</v>
      </c>
      <c r="D1483" s="125" t="s">
        <v>1864</v>
      </c>
      <c r="E1483" s="125" t="s">
        <v>1541</v>
      </c>
      <c r="F1483" s="126">
        <v>23.75</v>
      </c>
      <c r="G1483" s="126">
        <v>23.95</v>
      </c>
      <c r="H1483" s="126">
        <v>19</v>
      </c>
      <c r="I1483" s="126"/>
      <c r="J1483" s="317"/>
      <c r="K1483" s="323">
        <f>ROUND(SUMIF('VGT-Bewegungsdaten'!B:B,A1483,'VGT-Bewegungsdaten'!C:C),3)</f>
        <v>0</v>
      </c>
      <c r="L1483" s="324">
        <f>ROUND(SUMIF('VGT-Bewegungsdaten'!B:B,$A1483,'VGT-Bewegungsdaten'!D:D),2)</f>
        <v>0</v>
      </c>
      <c r="N1483" s="376" t="s">
        <v>4930</v>
      </c>
      <c r="O1483" s="376" t="s">
        <v>4940</v>
      </c>
      <c r="P1483" s="326">
        <f>ROUND(SUMIF('AV-Bewegungsdaten'!B:B,A1483,'AV-Bewegungsdaten'!C:C),3)</f>
        <v>0</v>
      </c>
      <c r="Q1483" s="324">
        <f>ROUND(SUMIF('AV-Bewegungsdaten'!B:B,$A1483,'AV-Bewegungsdaten'!D:D),2)</f>
        <v>0</v>
      </c>
      <c r="T1483" s="327"/>
      <c r="U1483" s="326">
        <f>ROUND(SUMIF('DV-Bewegungsdaten'!B:B,Kategorien!A1483,'DV-Bewegungsdaten'!D:D),3)</f>
        <v>0</v>
      </c>
      <c r="V1483" s="324">
        <f>ROUND(SUMIF('DV-Bewegungsdaten'!B:B,Kategorien!A1483,'DV-Bewegungsdaten'!E:E),3)</f>
        <v>0</v>
      </c>
      <c r="AD1483" s="390">
        <f t="shared" si="301"/>
        <v>19.010999999999999</v>
      </c>
      <c r="AE1483" s="390">
        <f t="shared" si="302"/>
        <v>19.667999999999999</v>
      </c>
      <c r="AF1483" s="390">
        <f t="shared" si="303"/>
        <v>20.887</v>
      </c>
      <c r="AG1483" s="390">
        <f t="shared" si="304"/>
        <v>20.253999999999998</v>
      </c>
      <c r="AH1483" s="390">
        <f t="shared" si="305"/>
        <v>20.166</v>
      </c>
      <c r="AI1483" s="390">
        <f t="shared" si="306"/>
        <v>20.698</v>
      </c>
      <c r="AJ1483" s="390">
        <f t="shared" si="307"/>
        <v>19.980999999999998</v>
      </c>
      <c r="AK1483" s="390">
        <f t="shared" si="308"/>
        <v>20.265000000000001</v>
      </c>
      <c r="AL1483" s="390">
        <f t="shared" si="309"/>
        <v>20.375</v>
      </c>
      <c r="AM1483" s="390">
        <f t="shared" si="310"/>
        <v>20.256</v>
      </c>
      <c r="AN1483" s="390">
        <f t="shared" si="311"/>
        <v>19.850000000000001</v>
      </c>
      <c r="AO1483" s="390">
        <f t="shared" si="312"/>
        <v>20.753</v>
      </c>
    </row>
    <row r="1484" spans="1:41" ht="15" customHeight="1" x14ac:dyDescent="0.25">
      <c r="A1484" s="127" t="s">
        <v>2799</v>
      </c>
      <c r="B1484" s="125" t="s">
        <v>2077</v>
      </c>
      <c r="C1484" s="125" t="s">
        <v>4002</v>
      </c>
      <c r="D1484" s="125" t="s">
        <v>2733</v>
      </c>
      <c r="E1484" s="125" t="s">
        <v>2545</v>
      </c>
      <c r="F1484" s="126">
        <v>23.72</v>
      </c>
      <c r="G1484" s="126">
        <v>23.919999999999998</v>
      </c>
      <c r="H1484" s="126">
        <v>18.98</v>
      </c>
      <c r="I1484" s="126"/>
      <c r="J1484" s="317"/>
      <c r="K1484" s="323">
        <f>ROUND(SUMIF('VGT-Bewegungsdaten'!B:B,A1484,'VGT-Bewegungsdaten'!C:C),3)</f>
        <v>0</v>
      </c>
      <c r="L1484" s="324">
        <f>ROUND(SUMIF('VGT-Bewegungsdaten'!B:B,$A1484,'VGT-Bewegungsdaten'!D:D),2)</f>
        <v>0</v>
      </c>
      <c r="N1484" s="376" t="s">
        <v>4930</v>
      </c>
      <c r="O1484" s="376" t="s">
        <v>4940</v>
      </c>
      <c r="P1484" s="326">
        <f>ROUND(SUMIF('AV-Bewegungsdaten'!B:B,A1484,'AV-Bewegungsdaten'!C:C),3)</f>
        <v>0</v>
      </c>
      <c r="Q1484" s="324">
        <f>ROUND(SUMIF('AV-Bewegungsdaten'!B:B,$A1484,'AV-Bewegungsdaten'!D:D),2)</f>
        <v>0</v>
      </c>
      <c r="T1484" s="327"/>
      <c r="U1484" s="326">
        <f>ROUND(SUMIF('DV-Bewegungsdaten'!B:B,Kategorien!A1484,'DV-Bewegungsdaten'!D:D),3)</f>
        <v>0</v>
      </c>
      <c r="V1484" s="324">
        <f>ROUND(SUMIF('DV-Bewegungsdaten'!B:B,Kategorien!A1484,'DV-Bewegungsdaten'!E:E),3)</f>
        <v>0</v>
      </c>
      <c r="AD1484" s="390">
        <f t="shared" si="301"/>
        <v>18.980999999999998</v>
      </c>
      <c r="AE1484" s="390">
        <f t="shared" si="302"/>
        <v>19.637999999999998</v>
      </c>
      <c r="AF1484" s="390">
        <f t="shared" si="303"/>
        <v>20.856999999999999</v>
      </c>
      <c r="AG1484" s="390">
        <f t="shared" si="304"/>
        <v>20.223999999999997</v>
      </c>
      <c r="AH1484" s="390">
        <f t="shared" si="305"/>
        <v>20.135999999999999</v>
      </c>
      <c r="AI1484" s="390">
        <f t="shared" si="306"/>
        <v>20.667999999999999</v>
      </c>
      <c r="AJ1484" s="390">
        <f t="shared" si="307"/>
        <v>19.950999999999997</v>
      </c>
      <c r="AK1484" s="390">
        <f t="shared" si="308"/>
        <v>20.234999999999999</v>
      </c>
      <c r="AL1484" s="390">
        <f t="shared" si="309"/>
        <v>20.344999999999999</v>
      </c>
      <c r="AM1484" s="390">
        <f t="shared" si="310"/>
        <v>20.225999999999999</v>
      </c>
      <c r="AN1484" s="390">
        <f t="shared" si="311"/>
        <v>19.82</v>
      </c>
      <c r="AO1484" s="390">
        <f t="shared" si="312"/>
        <v>20.722999999999999</v>
      </c>
    </row>
    <row r="1485" spans="1:41" ht="15" customHeight="1" x14ac:dyDescent="0.25">
      <c r="A1485" s="127" t="s">
        <v>3543</v>
      </c>
      <c r="B1485" s="125" t="s">
        <v>2077</v>
      </c>
      <c r="C1485" s="125" t="s">
        <v>4002</v>
      </c>
      <c r="D1485" s="125" t="s">
        <v>3477</v>
      </c>
      <c r="E1485" s="125" t="s">
        <v>3289</v>
      </c>
      <c r="F1485" s="126">
        <v>23.689999999999998</v>
      </c>
      <c r="G1485" s="126">
        <v>23.889999999999997</v>
      </c>
      <c r="H1485" s="126">
        <v>18.95</v>
      </c>
      <c r="I1485" s="126"/>
      <c r="J1485" s="317"/>
      <c r="K1485" s="323">
        <f>ROUND(SUMIF('VGT-Bewegungsdaten'!B:B,A1485,'VGT-Bewegungsdaten'!C:C),3)</f>
        <v>0</v>
      </c>
      <c r="L1485" s="324">
        <f>ROUND(SUMIF('VGT-Bewegungsdaten'!B:B,$A1485,'VGT-Bewegungsdaten'!D:D),2)</f>
        <v>0</v>
      </c>
      <c r="N1485" s="376" t="s">
        <v>4930</v>
      </c>
      <c r="O1485" s="376" t="s">
        <v>4940</v>
      </c>
      <c r="P1485" s="326">
        <f>ROUND(SUMIF('AV-Bewegungsdaten'!B:B,A1485,'AV-Bewegungsdaten'!C:C),3)</f>
        <v>0</v>
      </c>
      <c r="Q1485" s="324">
        <f>ROUND(SUMIF('AV-Bewegungsdaten'!B:B,$A1485,'AV-Bewegungsdaten'!D:D),2)</f>
        <v>0</v>
      </c>
      <c r="T1485" s="327"/>
      <c r="U1485" s="326">
        <f>ROUND(SUMIF('DV-Bewegungsdaten'!B:B,Kategorien!A1485,'DV-Bewegungsdaten'!D:D),3)</f>
        <v>0</v>
      </c>
      <c r="V1485" s="324">
        <f>ROUND(SUMIF('DV-Bewegungsdaten'!B:B,Kategorien!A1485,'DV-Bewegungsdaten'!E:E),3)</f>
        <v>0</v>
      </c>
      <c r="AD1485" s="390">
        <f t="shared" si="301"/>
        <v>18.950999999999997</v>
      </c>
      <c r="AE1485" s="390">
        <f t="shared" si="302"/>
        <v>19.607999999999997</v>
      </c>
      <c r="AF1485" s="390">
        <f t="shared" si="303"/>
        <v>20.826999999999998</v>
      </c>
      <c r="AG1485" s="390">
        <f t="shared" si="304"/>
        <v>20.193999999999996</v>
      </c>
      <c r="AH1485" s="390">
        <f t="shared" si="305"/>
        <v>20.105999999999998</v>
      </c>
      <c r="AI1485" s="390">
        <f t="shared" si="306"/>
        <v>20.637999999999998</v>
      </c>
      <c r="AJ1485" s="390">
        <f t="shared" si="307"/>
        <v>19.920999999999996</v>
      </c>
      <c r="AK1485" s="390">
        <f t="shared" si="308"/>
        <v>20.204999999999998</v>
      </c>
      <c r="AL1485" s="390">
        <f t="shared" si="309"/>
        <v>20.314999999999998</v>
      </c>
      <c r="AM1485" s="390">
        <f t="shared" si="310"/>
        <v>20.195999999999998</v>
      </c>
      <c r="AN1485" s="390">
        <f t="shared" si="311"/>
        <v>19.79</v>
      </c>
      <c r="AO1485" s="390">
        <f t="shared" si="312"/>
        <v>20.692999999999998</v>
      </c>
    </row>
    <row r="1486" spans="1:41" ht="15" customHeight="1" x14ac:dyDescent="0.25">
      <c r="A1486" s="127" t="s">
        <v>4307</v>
      </c>
      <c r="B1486" s="125" t="s">
        <v>2077</v>
      </c>
      <c r="C1486" s="125" t="s">
        <v>4002</v>
      </c>
      <c r="D1486" s="125" t="s">
        <v>4240</v>
      </c>
      <c r="E1486" s="125" t="s">
        <v>4051</v>
      </c>
      <c r="F1486" s="126">
        <v>23.66</v>
      </c>
      <c r="G1486" s="126">
        <v>23.86</v>
      </c>
      <c r="H1486" s="126">
        <v>18.93</v>
      </c>
      <c r="I1486" s="126"/>
      <c r="J1486" s="317"/>
      <c r="K1486" s="323">
        <f>ROUND(SUMIF('VGT-Bewegungsdaten'!B:B,A1486,'VGT-Bewegungsdaten'!C:C),3)</f>
        <v>0</v>
      </c>
      <c r="L1486" s="324">
        <f>ROUND(SUMIF('VGT-Bewegungsdaten'!B:B,$A1486,'VGT-Bewegungsdaten'!D:D),2)</f>
        <v>0</v>
      </c>
      <c r="N1486" s="376" t="s">
        <v>4930</v>
      </c>
      <c r="O1486" s="376" t="s">
        <v>4940</v>
      </c>
      <c r="P1486" s="326">
        <f>ROUND(SUMIF('AV-Bewegungsdaten'!B:B,A1486,'AV-Bewegungsdaten'!C:C),3)</f>
        <v>0</v>
      </c>
      <c r="Q1486" s="324">
        <f>ROUND(SUMIF('AV-Bewegungsdaten'!B:B,$A1486,'AV-Bewegungsdaten'!D:D),2)</f>
        <v>0</v>
      </c>
      <c r="T1486" s="327"/>
      <c r="U1486" s="326">
        <f>ROUND(SUMIF('DV-Bewegungsdaten'!B:B,Kategorien!A1486,'DV-Bewegungsdaten'!D:D),3)</f>
        <v>0</v>
      </c>
      <c r="V1486" s="324">
        <f>ROUND(SUMIF('DV-Bewegungsdaten'!B:B,Kategorien!A1486,'DV-Bewegungsdaten'!E:E),3)</f>
        <v>0</v>
      </c>
      <c r="AD1486" s="390">
        <f t="shared" si="301"/>
        <v>18.920999999999999</v>
      </c>
      <c r="AE1486" s="390">
        <f t="shared" si="302"/>
        <v>19.577999999999999</v>
      </c>
      <c r="AF1486" s="390">
        <f t="shared" si="303"/>
        <v>20.797000000000001</v>
      </c>
      <c r="AG1486" s="390">
        <f t="shared" si="304"/>
        <v>20.163999999999998</v>
      </c>
      <c r="AH1486" s="390">
        <f t="shared" si="305"/>
        <v>20.076000000000001</v>
      </c>
      <c r="AI1486" s="390">
        <f t="shared" si="306"/>
        <v>20.608000000000001</v>
      </c>
      <c r="AJ1486" s="390">
        <f t="shared" si="307"/>
        <v>19.890999999999998</v>
      </c>
      <c r="AK1486" s="390">
        <f t="shared" si="308"/>
        <v>20.175000000000001</v>
      </c>
      <c r="AL1486" s="390">
        <f t="shared" si="309"/>
        <v>20.285</v>
      </c>
      <c r="AM1486" s="390">
        <f t="shared" si="310"/>
        <v>20.166</v>
      </c>
      <c r="AN1486" s="390">
        <f t="shared" si="311"/>
        <v>19.759999999999998</v>
      </c>
      <c r="AO1486" s="390">
        <f t="shared" si="312"/>
        <v>20.663</v>
      </c>
    </row>
    <row r="1487" spans="1:41" ht="15" customHeight="1" x14ac:dyDescent="0.25">
      <c r="A1487" s="127" t="s">
        <v>334</v>
      </c>
      <c r="B1487" s="125" t="s">
        <v>2077</v>
      </c>
      <c r="C1487" s="125" t="s">
        <v>4002</v>
      </c>
      <c r="D1487" s="125" t="s">
        <v>1866</v>
      </c>
      <c r="E1487" s="125" t="s">
        <v>2452</v>
      </c>
      <c r="F1487" s="126">
        <v>20.75</v>
      </c>
      <c r="G1487" s="126">
        <v>20.95</v>
      </c>
      <c r="H1487" s="126">
        <v>16.600000000000001</v>
      </c>
      <c r="I1487" s="126"/>
      <c r="J1487" s="317"/>
      <c r="K1487" s="323">
        <f>ROUND(SUMIF('VGT-Bewegungsdaten'!B:B,A1487,'VGT-Bewegungsdaten'!C:C),3)</f>
        <v>0</v>
      </c>
      <c r="L1487" s="324">
        <f>ROUND(SUMIF('VGT-Bewegungsdaten'!B:B,$A1487,'VGT-Bewegungsdaten'!D:D),2)</f>
        <v>0</v>
      </c>
      <c r="N1487" s="376" t="s">
        <v>4930</v>
      </c>
      <c r="O1487" s="376" t="s">
        <v>4940</v>
      </c>
      <c r="P1487" s="326">
        <f>ROUND(SUMIF('AV-Bewegungsdaten'!B:B,A1487,'AV-Bewegungsdaten'!C:C),3)</f>
        <v>0</v>
      </c>
      <c r="Q1487" s="324">
        <f>ROUND(SUMIF('AV-Bewegungsdaten'!B:B,$A1487,'AV-Bewegungsdaten'!D:D),2)</f>
        <v>0</v>
      </c>
      <c r="T1487" s="327"/>
      <c r="U1487" s="326">
        <f>ROUND(SUMIF('DV-Bewegungsdaten'!B:B,Kategorien!A1487,'DV-Bewegungsdaten'!D:D),3)</f>
        <v>0</v>
      </c>
      <c r="V1487" s="324">
        <f>ROUND(SUMIF('DV-Bewegungsdaten'!B:B,Kategorien!A1487,'DV-Bewegungsdaten'!E:E),3)</f>
        <v>0</v>
      </c>
      <c r="AD1487" s="390">
        <f t="shared" si="301"/>
        <v>16.010999999999999</v>
      </c>
      <c r="AE1487" s="390">
        <f t="shared" si="302"/>
        <v>16.667999999999999</v>
      </c>
      <c r="AF1487" s="390">
        <f t="shared" si="303"/>
        <v>17.887</v>
      </c>
      <c r="AG1487" s="390">
        <f t="shared" si="304"/>
        <v>17.253999999999998</v>
      </c>
      <c r="AH1487" s="390">
        <f t="shared" si="305"/>
        <v>17.166</v>
      </c>
      <c r="AI1487" s="390">
        <f t="shared" si="306"/>
        <v>17.698</v>
      </c>
      <c r="AJ1487" s="390">
        <f t="shared" si="307"/>
        <v>16.980999999999998</v>
      </c>
      <c r="AK1487" s="390">
        <f t="shared" si="308"/>
        <v>17.265000000000001</v>
      </c>
      <c r="AL1487" s="390">
        <f t="shared" si="309"/>
        <v>17.375</v>
      </c>
      <c r="AM1487" s="390">
        <f t="shared" si="310"/>
        <v>17.256</v>
      </c>
      <c r="AN1487" s="390">
        <f t="shared" si="311"/>
        <v>16.850000000000001</v>
      </c>
      <c r="AO1487" s="390">
        <f t="shared" si="312"/>
        <v>17.753</v>
      </c>
    </row>
    <row r="1488" spans="1:41" ht="15" customHeight="1" x14ac:dyDescent="0.25">
      <c r="A1488" s="127" t="s">
        <v>335</v>
      </c>
      <c r="B1488" s="125" t="s">
        <v>2077</v>
      </c>
      <c r="C1488" s="125" t="s">
        <v>4002</v>
      </c>
      <c r="D1488" s="125" t="s">
        <v>1868</v>
      </c>
      <c r="E1488" s="125" t="s">
        <v>2455</v>
      </c>
      <c r="F1488" s="126">
        <v>22.75</v>
      </c>
      <c r="G1488" s="126">
        <v>22.95</v>
      </c>
      <c r="H1488" s="126">
        <v>18.2</v>
      </c>
      <c r="I1488" s="126"/>
      <c r="J1488" s="317"/>
      <c r="K1488" s="323">
        <f>ROUND(SUMIF('VGT-Bewegungsdaten'!B:B,A1488,'VGT-Bewegungsdaten'!C:C),3)</f>
        <v>0</v>
      </c>
      <c r="L1488" s="324">
        <f>ROUND(SUMIF('VGT-Bewegungsdaten'!B:B,$A1488,'VGT-Bewegungsdaten'!D:D),2)</f>
        <v>0</v>
      </c>
      <c r="N1488" s="376" t="s">
        <v>4930</v>
      </c>
      <c r="O1488" s="376" t="s">
        <v>4940</v>
      </c>
      <c r="P1488" s="326">
        <f>ROUND(SUMIF('AV-Bewegungsdaten'!B:B,A1488,'AV-Bewegungsdaten'!C:C),3)</f>
        <v>0</v>
      </c>
      <c r="Q1488" s="324">
        <f>ROUND(SUMIF('AV-Bewegungsdaten'!B:B,$A1488,'AV-Bewegungsdaten'!D:D),2)</f>
        <v>0</v>
      </c>
      <c r="T1488" s="327"/>
      <c r="U1488" s="326">
        <f>ROUND(SUMIF('DV-Bewegungsdaten'!B:B,Kategorien!A1488,'DV-Bewegungsdaten'!D:D),3)</f>
        <v>0</v>
      </c>
      <c r="V1488" s="324">
        <f>ROUND(SUMIF('DV-Bewegungsdaten'!B:B,Kategorien!A1488,'DV-Bewegungsdaten'!E:E),3)</f>
        <v>0</v>
      </c>
      <c r="AD1488" s="390">
        <f t="shared" si="301"/>
        <v>18.010999999999999</v>
      </c>
      <c r="AE1488" s="390">
        <f t="shared" si="302"/>
        <v>18.667999999999999</v>
      </c>
      <c r="AF1488" s="390">
        <f t="shared" si="303"/>
        <v>19.887</v>
      </c>
      <c r="AG1488" s="390">
        <f t="shared" si="304"/>
        <v>19.253999999999998</v>
      </c>
      <c r="AH1488" s="390">
        <f t="shared" si="305"/>
        <v>19.166</v>
      </c>
      <c r="AI1488" s="390">
        <f t="shared" si="306"/>
        <v>19.698</v>
      </c>
      <c r="AJ1488" s="390">
        <f t="shared" si="307"/>
        <v>18.980999999999998</v>
      </c>
      <c r="AK1488" s="390">
        <f t="shared" si="308"/>
        <v>19.265000000000001</v>
      </c>
      <c r="AL1488" s="390">
        <f t="shared" si="309"/>
        <v>19.375</v>
      </c>
      <c r="AM1488" s="390">
        <f t="shared" si="310"/>
        <v>19.256</v>
      </c>
      <c r="AN1488" s="390">
        <f t="shared" si="311"/>
        <v>18.850000000000001</v>
      </c>
      <c r="AO1488" s="390">
        <f t="shared" si="312"/>
        <v>19.753</v>
      </c>
    </row>
    <row r="1489" spans="1:41" ht="15" customHeight="1" x14ac:dyDescent="0.25">
      <c r="A1489" s="127" t="s">
        <v>336</v>
      </c>
      <c r="B1489" s="125" t="s">
        <v>2077</v>
      </c>
      <c r="C1489" s="125" t="s">
        <v>4002</v>
      </c>
      <c r="D1489" s="125" t="s">
        <v>1870</v>
      </c>
      <c r="E1489" s="125" t="s">
        <v>1538</v>
      </c>
      <c r="F1489" s="126">
        <v>23.75</v>
      </c>
      <c r="G1489" s="126">
        <v>23.95</v>
      </c>
      <c r="H1489" s="126">
        <v>19</v>
      </c>
      <c r="I1489" s="126"/>
      <c r="J1489" s="317"/>
      <c r="K1489" s="323">
        <f>ROUND(SUMIF('VGT-Bewegungsdaten'!B:B,A1489,'VGT-Bewegungsdaten'!C:C),3)</f>
        <v>0</v>
      </c>
      <c r="L1489" s="324">
        <f>ROUND(SUMIF('VGT-Bewegungsdaten'!B:B,$A1489,'VGT-Bewegungsdaten'!D:D),2)</f>
        <v>0</v>
      </c>
      <c r="N1489" s="376" t="s">
        <v>4930</v>
      </c>
      <c r="O1489" s="376" t="s">
        <v>4940</v>
      </c>
      <c r="P1489" s="326">
        <f>ROUND(SUMIF('AV-Bewegungsdaten'!B:B,A1489,'AV-Bewegungsdaten'!C:C),3)</f>
        <v>0</v>
      </c>
      <c r="Q1489" s="324">
        <f>ROUND(SUMIF('AV-Bewegungsdaten'!B:B,$A1489,'AV-Bewegungsdaten'!D:D),2)</f>
        <v>0</v>
      </c>
      <c r="T1489" s="327"/>
      <c r="U1489" s="326">
        <f>ROUND(SUMIF('DV-Bewegungsdaten'!B:B,Kategorien!A1489,'DV-Bewegungsdaten'!D:D),3)</f>
        <v>0</v>
      </c>
      <c r="V1489" s="324">
        <f>ROUND(SUMIF('DV-Bewegungsdaten'!B:B,Kategorien!A1489,'DV-Bewegungsdaten'!E:E),3)</f>
        <v>0</v>
      </c>
      <c r="AD1489" s="390">
        <f t="shared" si="301"/>
        <v>19.010999999999999</v>
      </c>
      <c r="AE1489" s="390">
        <f t="shared" si="302"/>
        <v>19.667999999999999</v>
      </c>
      <c r="AF1489" s="390">
        <f t="shared" si="303"/>
        <v>20.887</v>
      </c>
      <c r="AG1489" s="390">
        <f t="shared" si="304"/>
        <v>20.253999999999998</v>
      </c>
      <c r="AH1489" s="390">
        <f t="shared" si="305"/>
        <v>20.166</v>
      </c>
      <c r="AI1489" s="390">
        <f t="shared" si="306"/>
        <v>20.698</v>
      </c>
      <c r="AJ1489" s="390">
        <f t="shared" si="307"/>
        <v>19.980999999999998</v>
      </c>
      <c r="AK1489" s="390">
        <f t="shared" si="308"/>
        <v>20.265000000000001</v>
      </c>
      <c r="AL1489" s="390">
        <f t="shared" si="309"/>
        <v>20.375</v>
      </c>
      <c r="AM1489" s="390">
        <f t="shared" si="310"/>
        <v>20.256</v>
      </c>
      <c r="AN1489" s="390">
        <f t="shared" si="311"/>
        <v>19.850000000000001</v>
      </c>
      <c r="AO1489" s="390">
        <f t="shared" si="312"/>
        <v>20.753</v>
      </c>
    </row>
    <row r="1490" spans="1:41" ht="15" customHeight="1" x14ac:dyDescent="0.25">
      <c r="A1490" s="127" t="s">
        <v>337</v>
      </c>
      <c r="B1490" s="125" t="s">
        <v>2077</v>
      </c>
      <c r="C1490" s="125" t="s">
        <v>4002</v>
      </c>
      <c r="D1490" s="125" t="s">
        <v>1872</v>
      </c>
      <c r="E1490" s="125" t="s">
        <v>1541</v>
      </c>
      <c r="F1490" s="126">
        <v>23.75</v>
      </c>
      <c r="G1490" s="126">
        <v>23.95</v>
      </c>
      <c r="H1490" s="126">
        <v>19</v>
      </c>
      <c r="I1490" s="126"/>
      <c r="J1490" s="317"/>
      <c r="K1490" s="323">
        <f>ROUND(SUMIF('VGT-Bewegungsdaten'!B:B,A1490,'VGT-Bewegungsdaten'!C:C),3)</f>
        <v>0</v>
      </c>
      <c r="L1490" s="324">
        <f>ROUND(SUMIF('VGT-Bewegungsdaten'!B:B,$A1490,'VGT-Bewegungsdaten'!D:D),2)</f>
        <v>0</v>
      </c>
      <c r="N1490" s="376" t="s">
        <v>4930</v>
      </c>
      <c r="O1490" s="376" t="s">
        <v>4940</v>
      </c>
      <c r="P1490" s="326">
        <f>ROUND(SUMIF('AV-Bewegungsdaten'!B:B,A1490,'AV-Bewegungsdaten'!C:C),3)</f>
        <v>0</v>
      </c>
      <c r="Q1490" s="324">
        <f>ROUND(SUMIF('AV-Bewegungsdaten'!B:B,$A1490,'AV-Bewegungsdaten'!D:D),2)</f>
        <v>0</v>
      </c>
      <c r="T1490" s="327"/>
      <c r="U1490" s="326">
        <f>ROUND(SUMIF('DV-Bewegungsdaten'!B:B,Kategorien!A1490,'DV-Bewegungsdaten'!D:D),3)</f>
        <v>0</v>
      </c>
      <c r="V1490" s="324">
        <f>ROUND(SUMIF('DV-Bewegungsdaten'!B:B,Kategorien!A1490,'DV-Bewegungsdaten'!E:E),3)</f>
        <v>0</v>
      </c>
      <c r="AD1490" s="390">
        <f t="shared" si="301"/>
        <v>19.010999999999999</v>
      </c>
      <c r="AE1490" s="390">
        <f t="shared" si="302"/>
        <v>19.667999999999999</v>
      </c>
      <c r="AF1490" s="390">
        <f t="shared" si="303"/>
        <v>20.887</v>
      </c>
      <c r="AG1490" s="390">
        <f t="shared" si="304"/>
        <v>20.253999999999998</v>
      </c>
      <c r="AH1490" s="390">
        <f t="shared" si="305"/>
        <v>20.166</v>
      </c>
      <c r="AI1490" s="390">
        <f t="shared" si="306"/>
        <v>20.698</v>
      </c>
      <c r="AJ1490" s="390">
        <f t="shared" si="307"/>
        <v>19.980999999999998</v>
      </c>
      <c r="AK1490" s="390">
        <f t="shared" si="308"/>
        <v>20.265000000000001</v>
      </c>
      <c r="AL1490" s="390">
        <f t="shared" si="309"/>
        <v>20.375</v>
      </c>
      <c r="AM1490" s="390">
        <f t="shared" si="310"/>
        <v>20.256</v>
      </c>
      <c r="AN1490" s="390">
        <f t="shared" si="311"/>
        <v>19.850000000000001</v>
      </c>
      <c r="AO1490" s="390">
        <f t="shared" si="312"/>
        <v>20.753</v>
      </c>
    </row>
    <row r="1491" spans="1:41" ht="15" customHeight="1" x14ac:dyDescent="0.25">
      <c r="A1491" s="127" t="s">
        <v>2800</v>
      </c>
      <c r="B1491" s="125" t="s">
        <v>2077</v>
      </c>
      <c r="C1491" s="125" t="s">
        <v>4002</v>
      </c>
      <c r="D1491" s="125" t="s">
        <v>2735</v>
      </c>
      <c r="E1491" s="125" t="s">
        <v>2545</v>
      </c>
      <c r="F1491" s="126">
        <v>23.72</v>
      </c>
      <c r="G1491" s="126">
        <v>23.919999999999998</v>
      </c>
      <c r="H1491" s="126">
        <v>18.98</v>
      </c>
      <c r="I1491" s="126"/>
      <c r="J1491" s="317"/>
      <c r="K1491" s="323">
        <f>ROUND(SUMIF('VGT-Bewegungsdaten'!B:B,A1491,'VGT-Bewegungsdaten'!C:C),3)</f>
        <v>0</v>
      </c>
      <c r="L1491" s="324">
        <f>ROUND(SUMIF('VGT-Bewegungsdaten'!B:B,$A1491,'VGT-Bewegungsdaten'!D:D),2)</f>
        <v>0</v>
      </c>
      <c r="N1491" s="376" t="s">
        <v>4930</v>
      </c>
      <c r="O1491" s="376" t="s">
        <v>4940</v>
      </c>
      <c r="P1491" s="326">
        <f>ROUND(SUMIF('AV-Bewegungsdaten'!B:B,A1491,'AV-Bewegungsdaten'!C:C),3)</f>
        <v>0</v>
      </c>
      <c r="Q1491" s="324">
        <f>ROUND(SUMIF('AV-Bewegungsdaten'!B:B,$A1491,'AV-Bewegungsdaten'!D:D),2)</f>
        <v>0</v>
      </c>
      <c r="T1491" s="327"/>
      <c r="U1491" s="326">
        <f>ROUND(SUMIF('DV-Bewegungsdaten'!B:B,Kategorien!A1491,'DV-Bewegungsdaten'!D:D),3)</f>
        <v>0</v>
      </c>
      <c r="V1491" s="324">
        <f>ROUND(SUMIF('DV-Bewegungsdaten'!B:B,Kategorien!A1491,'DV-Bewegungsdaten'!E:E),3)</f>
        <v>0</v>
      </c>
      <c r="AD1491" s="390">
        <f t="shared" ref="AD1491:AD1555" si="313">MAX(0,$G1491-AR$9)</f>
        <v>18.980999999999998</v>
      </c>
      <c r="AE1491" s="390">
        <f t="shared" ref="AE1491:AE1555" si="314">MAX(0,$G1491-AS$9)</f>
        <v>19.637999999999998</v>
      </c>
      <c r="AF1491" s="390">
        <f t="shared" ref="AF1491:AF1555" si="315">MAX(0,$G1491-AT$9)</f>
        <v>20.856999999999999</v>
      </c>
      <c r="AG1491" s="390">
        <f t="shared" ref="AG1491:AG1555" si="316">MAX(0,$G1491-AU$9)</f>
        <v>20.223999999999997</v>
      </c>
      <c r="AH1491" s="390">
        <f t="shared" ref="AH1491:AH1555" si="317">MAX(0,$G1491-AV$9)</f>
        <v>20.135999999999999</v>
      </c>
      <c r="AI1491" s="390">
        <f t="shared" ref="AI1491:AI1555" si="318">MAX(0,$G1491-AW$9)</f>
        <v>20.667999999999999</v>
      </c>
      <c r="AJ1491" s="390">
        <f t="shared" ref="AJ1491:AJ1555" si="319">MAX(0,$G1491-AX$9)</f>
        <v>19.950999999999997</v>
      </c>
      <c r="AK1491" s="390">
        <f t="shared" ref="AK1491:AK1555" si="320">MAX(0,$G1491-AY$9)</f>
        <v>20.234999999999999</v>
      </c>
      <c r="AL1491" s="390">
        <f t="shared" ref="AL1491:AL1555" si="321">MAX(0,$G1491-AZ$9)</f>
        <v>20.344999999999999</v>
      </c>
      <c r="AM1491" s="390">
        <f t="shared" ref="AM1491:AM1555" si="322">MAX(0,$G1491-BA$9)</f>
        <v>20.225999999999999</v>
      </c>
      <c r="AN1491" s="390">
        <f t="shared" ref="AN1491:AN1555" si="323">MAX(0,$G1491-BB$9)</f>
        <v>19.82</v>
      </c>
      <c r="AO1491" s="390">
        <f t="shared" ref="AO1491:AO1555" si="324">MAX(0,$G1491-BC$9)</f>
        <v>20.722999999999999</v>
      </c>
    </row>
    <row r="1492" spans="1:41" ht="15" customHeight="1" x14ac:dyDescent="0.25">
      <c r="A1492" s="127" t="s">
        <v>3544</v>
      </c>
      <c r="B1492" s="125" t="s">
        <v>2077</v>
      </c>
      <c r="C1492" s="125" t="s">
        <v>4002</v>
      </c>
      <c r="D1492" s="125" t="s">
        <v>3479</v>
      </c>
      <c r="E1492" s="125" t="s">
        <v>3289</v>
      </c>
      <c r="F1492" s="126">
        <v>23.689999999999998</v>
      </c>
      <c r="G1492" s="126">
        <v>23.889999999999997</v>
      </c>
      <c r="H1492" s="126">
        <v>18.95</v>
      </c>
      <c r="I1492" s="126"/>
      <c r="J1492" s="317"/>
      <c r="K1492" s="323">
        <f>ROUND(SUMIF('VGT-Bewegungsdaten'!B:B,A1492,'VGT-Bewegungsdaten'!C:C),3)</f>
        <v>0</v>
      </c>
      <c r="L1492" s="324">
        <f>ROUND(SUMIF('VGT-Bewegungsdaten'!B:B,$A1492,'VGT-Bewegungsdaten'!D:D),2)</f>
        <v>0</v>
      </c>
      <c r="N1492" s="376" t="s">
        <v>4930</v>
      </c>
      <c r="O1492" s="376" t="s">
        <v>4940</v>
      </c>
      <c r="P1492" s="326">
        <f>ROUND(SUMIF('AV-Bewegungsdaten'!B:B,A1492,'AV-Bewegungsdaten'!C:C),3)</f>
        <v>0</v>
      </c>
      <c r="Q1492" s="324">
        <f>ROUND(SUMIF('AV-Bewegungsdaten'!B:B,$A1492,'AV-Bewegungsdaten'!D:D),2)</f>
        <v>0</v>
      </c>
      <c r="T1492" s="327"/>
      <c r="U1492" s="326">
        <f>ROUND(SUMIF('DV-Bewegungsdaten'!B:B,Kategorien!A1492,'DV-Bewegungsdaten'!D:D),3)</f>
        <v>0</v>
      </c>
      <c r="V1492" s="324">
        <f>ROUND(SUMIF('DV-Bewegungsdaten'!B:B,Kategorien!A1492,'DV-Bewegungsdaten'!E:E),3)</f>
        <v>0</v>
      </c>
      <c r="AD1492" s="390">
        <f t="shared" si="313"/>
        <v>18.950999999999997</v>
      </c>
      <c r="AE1492" s="390">
        <f t="shared" si="314"/>
        <v>19.607999999999997</v>
      </c>
      <c r="AF1492" s="390">
        <f t="shared" si="315"/>
        <v>20.826999999999998</v>
      </c>
      <c r="AG1492" s="390">
        <f t="shared" si="316"/>
        <v>20.193999999999996</v>
      </c>
      <c r="AH1492" s="390">
        <f t="shared" si="317"/>
        <v>20.105999999999998</v>
      </c>
      <c r="AI1492" s="390">
        <f t="shared" si="318"/>
        <v>20.637999999999998</v>
      </c>
      <c r="AJ1492" s="390">
        <f t="shared" si="319"/>
        <v>19.920999999999996</v>
      </c>
      <c r="AK1492" s="390">
        <f t="shared" si="320"/>
        <v>20.204999999999998</v>
      </c>
      <c r="AL1492" s="390">
        <f t="shared" si="321"/>
        <v>20.314999999999998</v>
      </c>
      <c r="AM1492" s="390">
        <f t="shared" si="322"/>
        <v>20.195999999999998</v>
      </c>
      <c r="AN1492" s="390">
        <f t="shared" si="323"/>
        <v>19.79</v>
      </c>
      <c r="AO1492" s="390">
        <f t="shared" si="324"/>
        <v>20.692999999999998</v>
      </c>
    </row>
    <row r="1493" spans="1:41" ht="15" customHeight="1" x14ac:dyDescent="0.25">
      <c r="A1493" s="127" t="s">
        <v>4308</v>
      </c>
      <c r="B1493" s="125" t="s">
        <v>2077</v>
      </c>
      <c r="C1493" s="125" t="s">
        <v>4002</v>
      </c>
      <c r="D1493" s="125" t="s">
        <v>4242</v>
      </c>
      <c r="E1493" s="125" t="s">
        <v>4051</v>
      </c>
      <c r="F1493" s="126">
        <v>23.66</v>
      </c>
      <c r="G1493" s="126">
        <v>23.86</v>
      </c>
      <c r="H1493" s="126">
        <v>18.93</v>
      </c>
      <c r="I1493" s="126"/>
      <c r="J1493" s="317"/>
      <c r="K1493" s="323">
        <f>ROUND(SUMIF('VGT-Bewegungsdaten'!B:B,A1493,'VGT-Bewegungsdaten'!C:C),3)</f>
        <v>0</v>
      </c>
      <c r="L1493" s="324">
        <f>ROUND(SUMIF('VGT-Bewegungsdaten'!B:B,$A1493,'VGT-Bewegungsdaten'!D:D),2)</f>
        <v>0</v>
      </c>
      <c r="N1493" s="376" t="s">
        <v>4930</v>
      </c>
      <c r="O1493" s="376" t="s">
        <v>4940</v>
      </c>
      <c r="P1493" s="326">
        <f>ROUND(SUMIF('AV-Bewegungsdaten'!B:B,A1493,'AV-Bewegungsdaten'!C:C),3)</f>
        <v>0</v>
      </c>
      <c r="Q1493" s="324">
        <f>ROUND(SUMIF('AV-Bewegungsdaten'!B:B,$A1493,'AV-Bewegungsdaten'!D:D),2)</f>
        <v>0</v>
      </c>
      <c r="T1493" s="327"/>
      <c r="U1493" s="326">
        <f>ROUND(SUMIF('DV-Bewegungsdaten'!B:B,Kategorien!A1493,'DV-Bewegungsdaten'!D:D),3)</f>
        <v>0</v>
      </c>
      <c r="V1493" s="324">
        <f>ROUND(SUMIF('DV-Bewegungsdaten'!B:B,Kategorien!A1493,'DV-Bewegungsdaten'!E:E),3)</f>
        <v>0</v>
      </c>
      <c r="AD1493" s="390">
        <f t="shared" si="313"/>
        <v>18.920999999999999</v>
      </c>
      <c r="AE1493" s="390">
        <f t="shared" si="314"/>
        <v>19.577999999999999</v>
      </c>
      <c r="AF1493" s="390">
        <f t="shared" si="315"/>
        <v>20.797000000000001</v>
      </c>
      <c r="AG1493" s="390">
        <f t="shared" si="316"/>
        <v>20.163999999999998</v>
      </c>
      <c r="AH1493" s="390">
        <f t="shared" si="317"/>
        <v>20.076000000000001</v>
      </c>
      <c r="AI1493" s="390">
        <f t="shared" si="318"/>
        <v>20.608000000000001</v>
      </c>
      <c r="AJ1493" s="390">
        <f t="shared" si="319"/>
        <v>19.890999999999998</v>
      </c>
      <c r="AK1493" s="390">
        <f t="shared" si="320"/>
        <v>20.175000000000001</v>
      </c>
      <c r="AL1493" s="390">
        <f t="shared" si="321"/>
        <v>20.285</v>
      </c>
      <c r="AM1493" s="390">
        <f t="shared" si="322"/>
        <v>20.166</v>
      </c>
      <c r="AN1493" s="390">
        <f t="shared" si="323"/>
        <v>19.759999999999998</v>
      </c>
      <c r="AO1493" s="390">
        <f t="shared" si="324"/>
        <v>20.663</v>
      </c>
    </row>
    <row r="1494" spans="1:41" ht="15" customHeight="1" x14ac:dyDescent="0.25">
      <c r="A1494" s="127" t="s">
        <v>338</v>
      </c>
      <c r="B1494" s="125" t="s">
        <v>2077</v>
      </c>
      <c r="C1494" s="125" t="s">
        <v>4002</v>
      </c>
      <c r="D1494" s="125" t="s">
        <v>1874</v>
      </c>
      <c r="E1494" s="125" t="s">
        <v>2452</v>
      </c>
      <c r="F1494" s="126">
        <v>21.75</v>
      </c>
      <c r="G1494" s="126">
        <v>21.95</v>
      </c>
      <c r="H1494" s="126">
        <v>17.399999999999999</v>
      </c>
      <c r="I1494" s="126"/>
      <c r="J1494" s="317"/>
      <c r="K1494" s="323">
        <f>ROUND(SUMIF('VGT-Bewegungsdaten'!B:B,A1494,'VGT-Bewegungsdaten'!C:C),3)</f>
        <v>0</v>
      </c>
      <c r="L1494" s="324">
        <f>ROUND(SUMIF('VGT-Bewegungsdaten'!B:B,$A1494,'VGT-Bewegungsdaten'!D:D),2)</f>
        <v>0</v>
      </c>
      <c r="N1494" s="376" t="s">
        <v>4930</v>
      </c>
      <c r="O1494" s="376" t="s">
        <v>4940</v>
      </c>
      <c r="P1494" s="326">
        <f>ROUND(SUMIF('AV-Bewegungsdaten'!B:B,A1494,'AV-Bewegungsdaten'!C:C),3)</f>
        <v>0</v>
      </c>
      <c r="Q1494" s="324">
        <f>ROUND(SUMIF('AV-Bewegungsdaten'!B:B,$A1494,'AV-Bewegungsdaten'!D:D),2)</f>
        <v>0</v>
      </c>
      <c r="T1494" s="327"/>
      <c r="U1494" s="326">
        <f>ROUND(SUMIF('DV-Bewegungsdaten'!B:B,Kategorien!A1494,'DV-Bewegungsdaten'!D:D),3)</f>
        <v>0</v>
      </c>
      <c r="V1494" s="324">
        <f>ROUND(SUMIF('DV-Bewegungsdaten'!B:B,Kategorien!A1494,'DV-Bewegungsdaten'!E:E),3)</f>
        <v>0</v>
      </c>
      <c r="AD1494" s="390">
        <f t="shared" si="313"/>
        <v>17.010999999999999</v>
      </c>
      <c r="AE1494" s="390">
        <f t="shared" si="314"/>
        <v>17.667999999999999</v>
      </c>
      <c r="AF1494" s="390">
        <f t="shared" si="315"/>
        <v>18.887</v>
      </c>
      <c r="AG1494" s="390">
        <f t="shared" si="316"/>
        <v>18.253999999999998</v>
      </c>
      <c r="AH1494" s="390">
        <f t="shared" si="317"/>
        <v>18.166</v>
      </c>
      <c r="AI1494" s="390">
        <f t="shared" si="318"/>
        <v>18.698</v>
      </c>
      <c r="AJ1494" s="390">
        <f t="shared" si="319"/>
        <v>17.980999999999998</v>
      </c>
      <c r="AK1494" s="390">
        <f t="shared" si="320"/>
        <v>18.265000000000001</v>
      </c>
      <c r="AL1494" s="390">
        <f t="shared" si="321"/>
        <v>18.375</v>
      </c>
      <c r="AM1494" s="390">
        <f t="shared" si="322"/>
        <v>18.256</v>
      </c>
      <c r="AN1494" s="390">
        <f t="shared" si="323"/>
        <v>17.850000000000001</v>
      </c>
      <c r="AO1494" s="390">
        <f t="shared" si="324"/>
        <v>18.753</v>
      </c>
    </row>
    <row r="1495" spans="1:41" ht="15" customHeight="1" x14ac:dyDescent="0.25">
      <c r="A1495" s="127" t="s">
        <v>339</v>
      </c>
      <c r="B1495" s="125" t="s">
        <v>2077</v>
      </c>
      <c r="C1495" s="125" t="s">
        <v>4002</v>
      </c>
      <c r="D1495" s="125" t="s">
        <v>1876</v>
      </c>
      <c r="E1495" s="125" t="s">
        <v>2455</v>
      </c>
      <c r="F1495" s="126">
        <v>23.75</v>
      </c>
      <c r="G1495" s="126">
        <v>23.95</v>
      </c>
      <c r="H1495" s="126">
        <v>19</v>
      </c>
      <c r="I1495" s="126"/>
      <c r="J1495" s="317"/>
      <c r="K1495" s="323">
        <f>ROUND(SUMIF('VGT-Bewegungsdaten'!B:B,A1495,'VGT-Bewegungsdaten'!C:C),3)</f>
        <v>0</v>
      </c>
      <c r="L1495" s="324">
        <f>ROUND(SUMIF('VGT-Bewegungsdaten'!B:B,$A1495,'VGT-Bewegungsdaten'!D:D),2)</f>
        <v>0</v>
      </c>
      <c r="N1495" s="376" t="s">
        <v>4930</v>
      </c>
      <c r="O1495" s="376" t="s">
        <v>4940</v>
      </c>
      <c r="P1495" s="326">
        <f>ROUND(SUMIF('AV-Bewegungsdaten'!B:B,A1495,'AV-Bewegungsdaten'!C:C),3)</f>
        <v>0</v>
      </c>
      <c r="Q1495" s="324">
        <f>ROUND(SUMIF('AV-Bewegungsdaten'!B:B,$A1495,'AV-Bewegungsdaten'!D:D),2)</f>
        <v>0</v>
      </c>
      <c r="T1495" s="327"/>
      <c r="U1495" s="326">
        <f>ROUND(SUMIF('DV-Bewegungsdaten'!B:B,Kategorien!A1495,'DV-Bewegungsdaten'!D:D),3)</f>
        <v>0</v>
      </c>
      <c r="V1495" s="324">
        <f>ROUND(SUMIF('DV-Bewegungsdaten'!B:B,Kategorien!A1495,'DV-Bewegungsdaten'!E:E),3)</f>
        <v>0</v>
      </c>
      <c r="AD1495" s="390">
        <f t="shared" si="313"/>
        <v>19.010999999999999</v>
      </c>
      <c r="AE1495" s="390">
        <f t="shared" si="314"/>
        <v>19.667999999999999</v>
      </c>
      <c r="AF1495" s="390">
        <f t="shared" si="315"/>
        <v>20.887</v>
      </c>
      <c r="AG1495" s="390">
        <f t="shared" si="316"/>
        <v>20.253999999999998</v>
      </c>
      <c r="AH1495" s="390">
        <f t="shared" si="317"/>
        <v>20.166</v>
      </c>
      <c r="AI1495" s="390">
        <f t="shared" si="318"/>
        <v>20.698</v>
      </c>
      <c r="AJ1495" s="390">
        <f t="shared" si="319"/>
        <v>19.980999999999998</v>
      </c>
      <c r="AK1495" s="390">
        <f t="shared" si="320"/>
        <v>20.265000000000001</v>
      </c>
      <c r="AL1495" s="390">
        <f t="shared" si="321"/>
        <v>20.375</v>
      </c>
      <c r="AM1495" s="390">
        <f t="shared" si="322"/>
        <v>20.256</v>
      </c>
      <c r="AN1495" s="390">
        <f t="shared" si="323"/>
        <v>19.850000000000001</v>
      </c>
      <c r="AO1495" s="390">
        <f t="shared" si="324"/>
        <v>20.753</v>
      </c>
    </row>
    <row r="1496" spans="1:41" ht="15" customHeight="1" x14ac:dyDescent="0.25">
      <c r="A1496" s="127" t="s">
        <v>340</v>
      </c>
      <c r="B1496" s="125" t="s">
        <v>2077</v>
      </c>
      <c r="C1496" s="125" t="s">
        <v>4002</v>
      </c>
      <c r="D1496" s="125" t="s">
        <v>1878</v>
      </c>
      <c r="E1496" s="125" t="s">
        <v>1538</v>
      </c>
      <c r="F1496" s="126">
        <v>24.75</v>
      </c>
      <c r="G1496" s="126">
        <v>24.95</v>
      </c>
      <c r="H1496" s="126">
        <v>19.8</v>
      </c>
      <c r="I1496" s="126"/>
      <c r="J1496" s="317"/>
      <c r="K1496" s="323">
        <f>ROUND(SUMIF('VGT-Bewegungsdaten'!B:B,A1496,'VGT-Bewegungsdaten'!C:C),3)</f>
        <v>0</v>
      </c>
      <c r="L1496" s="324">
        <f>ROUND(SUMIF('VGT-Bewegungsdaten'!B:B,$A1496,'VGT-Bewegungsdaten'!D:D),2)</f>
        <v>0</v>
      </c>
      <c r="N1496" s="376" t="s">
        <v>4930</v>
      </c>
      <c r="O1496" s="376" t="s">
        <v>4940</v>
      </c>
      <c r="P1496" s="326">
        <f>ROUND(SUMIF('AV-Bewegungsdaten'!B:B,A1496,'AV-Bewegungsdaten'!C:C),3)</f>
        <v>0</v>
      </c>
      <c r="Q1496" s="324">
        <f>ROUND(SUMIF('AV-Bewegungsdaten'!B:B,$A1496,'AV-Bewegungsdaten'!D:D),2)</f>
        <v>0</v>
      </c>
      <c r="T1496" s="327"/>
      <c r="U1496" s="326">
        <f>ROUND(SUMIF('DV-Bewegungsdaten'!B:B,Kategorien!A1496,'DV-Bewegungsdaten'!D:D),3)</f>
        <v>0</v>
      </c>
      <c r="V1496" s="324">
        <f>ROUND(SUMIF('DV-Bewegungsdaten'!B:B,Kategorien!A1496,'DV-Bewegungsdaten'!E:E),3)</f>
        <v>0</v>
      </c>
      <c r="AD1496" s="390">
        <f t="shared" si="313"/>
        <v>20.010999999999999</v>
      </c>
      <c r="AE1496" s="390">
        <f t="shared" si="314"/>
        <v>20.667999999999999</v>
      </c>
      <c r="AF1496" s="390">
        <f t="shared" si="315"/>
        <v>21.887</v>
      </c>
      <c r="AG1496" s="390">
        <f t="shared" si="316"/>
        <v>21.253999999999998</v>
      </c>
      <c r="AH1496" s="390">
        <f t="shared" si="317"/>
        <v>21.166</v>
      </c>
      <c r="AI1496" s="390">
        <f t="shared" si="318"/>
        <v>21.698</v>
      </c>
      <c r="AJ1496" s="390">
        <f t="shared" si="319"/>
        <v>20.980999999999998</v>
      </c>
      <c r="AK1496" s="390">
        <f t="shared" si="320"/>
        <v>21.265000000000001</v>
      </c>
      <c r="AL1496" s="390">
        <f t="shared" si="321"/>
        <v>21.375</v>
      </c>
      <c r="AM1496" s="390">
        <f t="shared" si="322"/>
        <v>21.256</v>
      </c>
      <c r="AN1496" s="390">
        <f t="shared" si="323"/>
        <v>20.85</v>
      </c>
      <c r="AO1496" s="390">
        <f t="shared" si="324"/>
        <v>21.753</v>
      </c>
    </row>
    <row r="1497" spans="1:41" ht="15" customHeight="1" x14ac:dyDescent="0.25">
      <c r="A1497" s="127" t="s">
        <v>341</v>
      </c>
      <c r="B1497" s="125" t="s">
        <v>2077</v>
      </c>
      <c r="C1497" s="125" t="s">
        <v>4002</v>
      </c>
      <c r="D1497" s="125" t="s">
        <v>546</v>
      </c>
      <c r="E1497" s="125" t="s">
        <v>1541</v>
      </c>
      <c r="F1497" s="126">
        <v>24.75</v>
      </c>
      <c r="G1497" s="126">
        <v>24.95</v>
      </c>
      <c r="H1497" s="126">
        <v>19.8</v>
      </c>
      <c r="I1497" s="126"/>
      <c r="J1497" s="317"/>
      <c r="K1497" s="323">
        <f>ROUND(SUMIF('VGT-Bewegungsdaten'!B:B,A1497,'VGT-Bewegungsdaten'!C:C),3)</f>
        <v>0</v>
      </c>
      <c r="L1497" s="324">
        <f>ROUND(SUMIF('VGT-Bewegungsdaten'!B:B,$A1497,'VGT-Bewegungsdaten'!D:D),2)</f>
        <v>0</v>
      </c>
      <c r="N1497" s="376" t="s">
        <v>4930</v>
      </c>
      <c r="O1497" s="376" t="s">
        <v>4940</v>
      </c>
      <c r="P1497" s="326">
        <f>ROUND(SUMIF('AV-Bewegungsdaten'!B:B,A1497,'AV-Bewegungsdaten'!C:C),3)</f>
        <v>0</v>
      </c>
      <c r="Q1497" s="324">
        <f>ROUND(SUMIF('AV-Bewegungsdaten'!B:B,$A1497,'AV-Bewegungsdaten'!D:D),2)</f>
        <v>0</v>
      </c>
      <c r="T1497" s="327"/>
      <c r="U1497" s="326">
        <f>ROUND(SUMIF('DV-Bewegungsdaten'!B:B,Kategorien!A1497,'DV-Bewegungsdaten'!D:D),3)</f>
        <v>0</v>
      </c>
      <c r="V1497" s="324">
        <f>ROUND(SUMIF('DV-Bewegungsdaten'!B:B,Kategorien!A1497,'DV-Bewegungsdaten'!E:E),3)</f>
        <v>0</v>
      </c>
      <c r="AD1497" s="390">
        <f t="shared" si="313"/>
        <v>20.010999999999999</v>
      </c>
      <c r="AE1497" s="390">
        <f t="shared" si="314"/>
        <v>20.667999999999999</v>
      </c>
      <c r="AF1497" s="390">
        <f t="shared" si="315"/>
        <v>21.887</v>
      </c>
      <c r="AG1497" s="390">
        <f t="shared" si="316"/>
        <v>21.253999999999998</v>
      </c>
      <c r="AH1497" s="390">
        <f t="shared" si="317"/>
        <v>21.166</v>
      </c>
      <c r="AI1497" s="390">
        <f t="shared" si="318"/>
        <v>21.698</v>
      </c>
      <c r="AJ1497" s="390">
        <f t="shared" si="319"/>
        <v>20.980999999999998</v>
      </c>
      <c r="AK1497" s="390">
        <f t="shared" si="320"/>
        <v>21.265000000000001</v>
      </c>
      <c r="AL1497" s="390">
        <f t="shared" si="321"/>
        <v>21.375</v>
      </c>
      <c r="AM1497" s="390">
        <f t="shared" si="322"/>
        <v>21.256</v>
      </c>
      <c r="AN1497" s="390">
        <f t="shared" si="323"/>
        <v>20.85</v>
      </c>
      <c r="AO1497" s="390">
        <f t="shared" si="324"/>
        <v>21.753</v>
      </c>
    </row>
    <row r="1498" spans="1:41" ht="15" customHeight="1" x14ac:dyDescent="0.25">
      <c r="A1498" s="127" t="s">
        <v>2801</v>
      </c>
      <c r="B1498" s="125" t="s">
        <v>2077</v>
      </c>
      <c r="C1498" s="125" t="s">
        <v>4002</v>
      </c>
      <c r="D1498" s="125" t="s">
        <v>2737</v>
      </c>
      <c r="E1498" s="125" t="s">
        <v>2545</v>
      </c>
      <c r="F1498" s="126">
        <v>24.72</v>
      </c>
      <c r="G1498" s="126">
        <v>24.919999999999998</v>
      </c>
      <c r="H1498" s="126">
        <v>19.78</v>
      </c>
      <c r="I1498" s="126"/>
      <c r="J1498" s="317"/>
      <c r="K1498" s="323">
        <f>ROUND(SUMIF('VGT-Bewegungsdaten'!B:B,A1498,'VGT-Bewegungsdaten'!C:C),3)</f>
        <v>0</v>
      </c>
      <c r="L1498" s="324">
        <f>ROUND(SUMIF('VGT-Bewegungsdaten'!B:B,$A1498,'VGT-Bewegungsdaten'!D:D),2)</f>
        <v>0</v>
      </c>
      <c r="N1498" s="376" t="s">
        <v>4930</v>
      </c>
      <c r="O1498" s="376" t="s">
        <v>4940</v>
      </c>
      <c r="P1498" s="326">
        <f>ROUND(SUMIF('AV-Bewegungsdaten'!B:B,A1498,'AV-Bewegungsdaten'!C:C),3)</f>
        <v>0</v>
      </c>
      <c r="Q1498" s="324">
        <f>ROUND(SUMIF('AV-Bewegungsdaten'!B:B,$A1498,'AV-Bewegungsdaten'!D:D),2)</f>
        <v>0</v>
      </c>
      <c r="T1498" s="327"/>
      <c r="U1498" s="326">
        <f>ROUND(SUMIF('DV-Bewegungsdaten'!B:B,Kategorien!A1498,'DV-Bewegungsdaten'!D:D),3)</f>
        <v>0</v>
      </c>
      <c r="V1498" s="324">
        <f>ROUND(SUMIF('DV-Bewegungsdaten'!B:B,Kategorien!A1498,'DV-Bewegungsdaten'!E:E),3)</f>
        <v>0</v>
      </c>
      <c r="AD1498" s="390">
        <f t="shared" si="313"/>
        <v>19.980999999999998</v>
      </c>
      <c r="AE1498" s="390">
        <f t="shared" si="314"/>
        <v>20.637999999999998</v>
      </c>
      <c r="AF1498" s="390">
        <f t="shared" si="315"/>
        <v>21.856999999999999</v>
      </c>
      <c r="AG1498" s="390">
        <f t="shared" si="316"/>
        <v>21.223999999999997</v>
      </c>
      <c r="AH1498" s="390">
        <f t="shared" si="317"/>
        <v>21.135999999999999</v>
      </c>
      <c r="AI1498" s="390">
        <f t="shared" si="318"/>
        <v>21.667999999999999</v>
      </c>
      <c r="AJ1498" s="390">
        <f t="shared" si="319"/>
        <v>20.950999999999997</v>
      </c>
      <c r="AK1498" s="390">
        <f t="shared" si="320"/>
        <v>21.234999999999999</v>
      </c>
      <c r="AL1498" s="390">
        <f t="shared" si="321"/>
        <v>21.344999999999999</v>
      </c>
      <c r="AM1498" s="390">
        <f t="shared" si="322"/>
        <v>21.225999999999999</v>
      </c>
      <c r="AN1498" s="390">
        <f t="shared" si="323"/>
        <v>20.82</v>
      </c>
      <c r="AO1498" s="390">
        <f t="shared" si="324"/>
        <v>21.722999999999999</v>
      </c>
    </row>
    <row r="1499" spans="1:41" ht="15" customHeight="1" x14ac:dyDescent="0.25">
      <c r="A1499" s="127" t="s">
        <v>3545</v>
      </c>
      <c r="B1499" s="125" t="s">
        <v>2077</v>
      </c>
      <c r="C1499" s="125" t="s">
        <v>4002</v>
      </c>
      <c r="D1499" s="125" t="s">
        <v>3481</v>
      </c>
      <c r="E1499" s="125" t="s">
        <v>3289</v>
      </c>
      <c r="F1499" s="126">
        <v>24.689999999999998</v>
      </c>
      <c r="G1499" s="126">
        <v>24.889999999999997</v>
      </c>
      <c r="H1499" s="126">
        <v>19.75</v>
      </c>
      <c r="I1499" s="126"/>
      <c r="J1499" s="317"/>
      <c r="K1499" s="323">
        <f>ROUND(SUMIF('VGT-Bewegungsdaten'!B:B,A1499,'VGT-Bewegungsdaten'!C:C),3)</f>
        <v>0</v>
      </c>
      <c r="L1499" s="324">
        <f>ROUND(SUMIF('VGT-Bewegungsdaten'!B:B,$A1499,'VGT-Bewegungsdaten'!D:D),2)</f>
        <v>0</v>
      </c>
      <c r="N1499" s="376" t="s">
        <v>4930</v>
      </c>
      <c r="O1499" s="376" t="s">
        <v>4940</v>
      </c>
      <c r="P1499" s="326">
        <f>ROUND(SUMIF('AV-Bewegungsdaten'!B:B,A1499,'AV-Bewegungsdaten'!C:C),3)</f>
        <v>0</v>
      </c>
      <c r="Q1499" s="324">
        <f>ROUND(SUMIF('AV-Bewegungsdaten'!B:B,$A1499,'AV-Bewegungsdaten'!D:D),2)</f>
        <v>0</v>
      </c>
      <c r="T1499" s="327"/>
      <c r="U1499" s="326">
        <f>ROUND(SUMIF('DV-Bewegungsdaten'!B:B,Kategorien!A1499,'DV-Bewegungsdaten'!D:D),3)</f>
        <v>0</v>
      </c>
      <c r="V1499" s="324">
        <f>ROUND(SUMIF('DV-Bewegungsdaten'!B:B,Kategorien!A1499,'DV-Bewegungsdaten'!E:E),3)</f>
        <v>0</v>
      </c>
      <c r="AD1499" s="390">
        <f t="shared" si="313"/>
        <v>19.950999999999997</v>
      </c>
      <c r="AE1499" s="390">
        <f t="shared" si="314"/>
        <v>20.607999999999997</v>
      </c>
      <c r="AF1499" s="390">
        <f t="shared" si="315"/>
        <v>21.826999999999998</v>
      </c>
      <c r="AG1499" s="390">
        <f t="shared" si="316"/>
        <v>21.193999999999996</v>
      </c>
      <c r="AH1499" s="390">
        <f t="shared" si="317"/>
        <v>21.105999999999998</v>
      </c>
      <c r="AI1499" s="390">
        <f t="shared" si="318"/>
        <v>21.637999999999998</v>
      </c>
      <c r="AJ1499" s="390">
        <f t="shared" si="319"/>
        <v>20.920999999999996</v>
      </c>
      <c r="AK1499" s="390">
        <f t="shared" si="320"/>
        <v>21.204999999999998</v>
      </c>
      <c r="AL1499" s="390">
        <f t="shared" si="321"/>
        <v>21.314999999999998</v>
      </c>
      <c r="AM1499" s="390">
        <f t="shared" si="322"/>
        <v>21.195999999999998</v>
      </c>
      <c r="AN1499" s="390">
        <f t="shared" si="323"/>
        <v>20.79</v>
      </c>
      <c r="AO1499" s="390">
        <f t="shared" si="324"/>
        <v>21.692999999999998</v>
      </c>
    </row>
    <row r="1500" spans="1:41" ht="15" customHeight="1" x14ac:dyDescent="0.25">
      <c r="A1500" s="127" t="s">
        <v>4309</v>
      </c>
      <c r="B1500" s="125" t="s">
        <v>2077</v>
      </c>
      <c r="C1500" s="125" t="s">
        <v>4002</v>
      </c>
      <c r="D1500" s="125" t="s">
        <v>4244</v>
      </c>
      <c r="E1500" s="125" t="s">
        <v>4051</v>
      </c>
      <c r="F1500" s="126">
        <v>24.66</v>
      </c>
      <c r="G1500" s="126">
        <v>24.86</v>
      </c>
      <c r="H1500" s="126">
        <v>19.73</v>
      </c>
      <c r="I1500" s="126"/>
      <c r="J1500" s="317"/>
      <c r="K1500" s="323">
        <f>ROUND(SUMIF('VGT-Bewegungsdaten'!B:B,A1500,'VGT-Bewegungsdaten'!C:C),3)</f>
        <v>0</v>
      </c>
      <c r="L1500" s="324">
        <f>ROUND(SUMIF('VGT-Bewegungsdaten'!B:B,$A1500,'VGT-Bewegungsdaten'!D:D),2)</f>
        <v>0</v>
      </c>
      <c r="N1500" s="376" t="s">
        <v>4930</v>
      </c>
      <c r="O1500" s="376" t="s">
        <v>4940</v>
      </c>
      <c r="P1500" s="326">
        <f>ROUND(SUMIF('AV-Bewegungsdaten'!B:B,A1500,'AV-Bewegungsdaten'!C:C),3)</f>
        <v>0</v>
      </c>
      <c r="Q1500" s="324">
        <f>ROUND(SUMIF('AV-Bewegungsdaten'!B:B,$A1500,'AV-Bewegungsdaten'!D:D),2)</f>
        <v>0</v>
      </c>
      <c r="T1500" s="327"/>
      <c r="U1500" s="326">
        <f>ROUND(SUMIF('DV-Bewegungsdaten'!B:B,Kategorien!A1500,'DV-Bewegungsdaten'!D:D),3)</f>
        <v>0</v>
      </c>
      <c r="V1500" s="324">
        <f>ROUND(SUMIF('DV-Bewegungsdaten'!B:B,Kategorien!A1500,'DV-Bewegungsdaten'!E:E),3)</f>
        <v>0</v>
      </c>
      <c r="AD1500" s="390">
        <f t="shared" si="313"/>
        <v>19.920999999999999</v>
      </c>
      <c r="AE1500" s="390">
        <f t="shared" si="314"/>
        <v>20.577999999999999</v>
      </c>
      <c r="AF1500" s="390">
        <f t="shared" si="315"/>
        <v>21.797000000000001</v>
      </c>
      <c r="AG1500" s="390">
        <f t="shared" si="316"/>
        <v>21.163999999999998</v>
      </c>
      <c r="AH1500" s="390">
        <f t="shared" si="317"/>
        <v>21.076000000000001</v>
      </c>
      <c r="AI1500" s="390">
        <f t="shared" si="318"/>
        <v>21.608000000000001</v>
      </c>
      <c r="AJ1500" s="390">
        <f t="shared" si="319"/>
        <v>20.890999999999998</v>
      </c>
      <c r="AK1500" s="390">
        <f t="shared" si="320"/>
        <v>21.175000000000001</v>
      </c>
      <c r="AL1500" s="390">
        <f t="shared" si="321"/>
        <v>21.285</v>
      </c>
      <c r="AM1500" s="390">
        <f t="shared" si="322"/>
        <v>21.166</v>
      </c>
      <c r="AN1500" s="390">
        <f t="shared" si="323"/>
        <v>20.759999999999998</v>
      </c>
      <c r="AO1500" s="390">
        <f t="shared" si="324"/>
        <v>21.663</v>
      </c>
    </row>
    <row r="1501" spans="1:41" ht="15" customHeight="1" x14ac:dyDescent="0.25">
      <c r="A1501" s="127" t="s">
        <v>342</v>
      </c>
      <c r="B1501" s="125" t="s">
        <v>2077</v>
      </c>
      <c r="C1501" s="125" t="s">
        <v>4002</v>
      </c>
      <c r="D1501" s="125" t="s">
        <v>548</v>
      </c>
      <c r="E1501" s="125" t="s">
        <v>2452</v>
      </c>
      <c r="F1501" s="126">
        <v>21.75</v>
      </c>
      <c r="G1501" s="126">
        <v>21.95</v>
      </c>
      <c r="H1501" s="126">
        <v>17.399999999999999</v>
      </c>
      <c r="I1501" s="126"/>
      <c r="J1501" s="317"/>
      <c r="K1501" s="323">
        <f>ROUND(SUMIF('VGT-Bewegungsdaten'!B:B,A1501,'VGT-Bewegungsdaten'!C:C),3)</f>
        <v>0</v>
      </c>
      <c r="L1501" s="324">
        <f>ROUND(SUMIF('VGT-Bewegungsdaten'!B:B,$A1501,'VGT-Bewegungsdaten'!D:D),2)</f>
        <v>0</v>
      </c>
      <c r="N1501" s="376" t="s">
        <v>4930</v>
      </c>
      <c r="O1501" s="376" t="s">
        <v>4940</v>
      </c>
      <c r="P1501" s="326">
        <f>ROUND(SUMIF('AV-Bewegungsdaten'!B:B,A1501,'AV-Bewegungsdaten'!C:C),3)</f>
        <v>0</v>
      </c>
      <c r="Q1501" s="324">
        <f>ROUND(SUMIF('AV-Bewegungsdaten'!B:B,$A1501,'AV-Bewegungsdaten'!D:D),2)</f>
        <v>0</v>
      </c>
      <c r="T1501" s="327"/>
      <c r="U1501" s="326">
        <f>ROUND(SUMIF('DV-Bewegungsdaten'!B:B,Kategorien!A1501,'DV-Bewegungsdaten'!D:D),3)</f>
        <v>0</v>
      </c>
      <c r="V1501" s="324">
        <f>ROUND(SUMIF('DV-Bewegungsdaten'!B:B,Kategorien!A1501,'DV-Bewegungsdaten'!E:E),3)</f>
        <v>0</v>
      </c>
      <c r="AD1501" s="390">
        <f t="shared" si="313"/>
        <v>17.010999999999999</v>
      </c>
      <c r="AE1501" s="390">
        <f t="shared" si="314"/>
        <v>17.667999999999999</v>
      </c>
      <c r="AF1501" s="390">
        <f t="shared" si="315"/>
        <v>18.887</v>
      </c>
      <c r="AG1501" s="390">
        <f t="shared" si="316"/>
        <v>18.253999999999998</v>
      </c>
      <c r="AH1501" s="390">
        <f t="shared" si="317"/>
        <v>18.166</v>
      </c>
      <c r="AI1501" s="390">
        <f t="shared" si="318"/>
        <v>18.698</v>
      </c>
      <c r="AJ1501" s="390">
        <f t="shared" si="319"/>
        <v>17.980999999999998</v>
      </c>
      <c r="AK1501" s="390">
        <f t="shared" si="320"/>
        <v>18.265000000000001</v>
      </c>
      <c r="AL1501" s="390">
        <f t="shared" si="321"/>
        <v>18.375</v>
      </c>
      <c r="AM1501" s="390">
        <f t="shared" si="322"/>
        <v>18.256</v>
      </c>
      <c r="AN1501" s="390">
        <f t="shared" si="323"/>
        <v>17.850000000000001</v>
      </c>
      <c r="AO1501" s="390">
        <f t="shared" si="324"/>
        <v>18.753</v>
      </c>
    </row>
    <row r="1502" spans="1:41" ht="15" customHeight="1" x14ac:dyDescent="0.25">
      <c r="A1502" s="127" t="s">
        <v>343</v>
      </c>
      <c r="B1502" s="125" t="s">
        <v>2077</v>
      </c>
      <c r="C1502" s="125" t="s">
        <v>4002</v>
      </c>
      <c r="D1502" s="125" t="s">
        <v>550</v>
      </c>
      <c r="E1502" s="125" t="s">
        <v>2455</v>
      </c>
      <c r="F1502" s="126">
        <v>23.75</v>
      </c>
      <c r="G1502" s="126">
        <v>23.95</v>
      </c>
      <c r="H1502" s="126">
        <v>19</v>
      </c>
      <c r="I1502" s="126"/>
      <c r="J1502" s="317"/>
      <c r="K1502" s="323">
        <f>ROUND(SUMIF('VGT-Bewegungsdaten'!B:B,A1502,'VGT-Bewegungsdaten'!C:C),3)</f>
        <v>0</v>
      </c>
      <c r="L1502" s="324">
        <f>ROUND(SUMIF('VGT-Bewegungsdaten'!B:B,$A1502,'VGT-Bewegungsdaten'!D:D),2)</f>
        <v>0</v>
      </c>
      <c r="N1502" s="376" t="s">
        <v>4930</v>
      </c>
      <c r="O1502" s="376" t="s">
        <v>4940</v>
      </c>
      <c r="P1502" s="326">
        <f>ROUND(SUMIF('AV-Bewegungsdaten'!B:B,A1502,'AV-Bewegungsdaten'!C:C),3)</f>
        <v>0</v>
      </c>
      <c r="Q1502" s="324">
        <f>ROUND(SUMIF('AV-Bewegungsdaten'!B:B,$A1502,'AV-Bewegungsdaten'!D:D),2)</f>
        <v>0</v>
      </c>
      <c r="T1502" s="327"/>
      <c r="U1502" s="326">
        <f>ROUND(SUMIF('DV-Bewegungsdaten'!B:B,Kategorien!A1502,'DV-Bewegungsdaten'!D:D),3)</f>
        <v>0</v>
      </c>
      <c r="V1502" s="324">
        <f>ROUND(SUMIF('DV-Bewegungsdaten'!B:B,Kategorien!A1502,'DV-Bewegungsdaten'!E:E),3)</f>
        <v>0</v>
      </c>
      <c r="AD1502" s="390">
        <f t="shared" si="313"/>
        <v>19.010999999999999</v>
      </c>
      <c r="AE1502" s="390">
        <f t="shared" si="314"/>
        <v>19.667999999999999</v>
      </c>
      <c r="AF1502" s="390">
        <f t="shared" si="315"/>
        <v>20.887</v>
      </c>
      <c r="AG1502" s="390">
        <f t="shared" si="316"/>
        <v>20.253999999999998</v>
      </c>
      <c r="AH1502" s="390">
        <f t="shared" si="317"/>
        <v>20.166</v>
      </c>
      <c r="AI1502" s="390">
        <f t="shared" si="318"/>
        <v>20.698</v>
      </c>
      <c r="AJ1502" s="390">
        <f t="shared" si="319"/>
        <v>19.980999999999998</v>
      </c>
      <c r="AK1502" s="390">
        <f t="shared" si="320"/>
        <v>20.265000000000001</v>
      </c>
      <c r="AL1502" s="390">
        <f t="shared" si="321"/>
        <v>20.375</v>
      </c>
      <c r="AM1502" s="390">
        <f t="shared" si="322"/>
        <v>20.256</v>
      </c>
      <c r="AN1502" s="390">
        <f t="shared" si="323"/>
        <v>19.850000000000001</v>
      </c>
      <c r="AO1502" s="390">
        <f t="shared" si="324"/>
        <v>20.753</v>
      </c>
    </row>
    <row r="1503" spans="1:41" ht="15" customHeight="1" x14ac:dyDescent="0.25">
      <c r="A1503" s="127" t="s">
        <v>344</v>
      </c>
      <c r="B1503" s="125" t="s">
        <v>2077</v>
      </c>
      <c r="C1503" s="125" t="s">
        <v>4002</v>
      </c>
      <c r="D1503" s="125" t="s">
        <v>552</v>
      </c>
      <c r="E1503" s="125" t="s">
        <v>1538</v>
      </c>
      <c r="F1503" s="126">
        <v>24.75</v>
      </c>
      <c r="G1503" s="126">
        <v>24.95</v>
      </c>
      <c r="H1503" s="126">
        <v>19.8</v>
      </c>
      <c r="I1503" s="126"/>
      <c r="J1503" s="317"/>
      <c r="K1503" s="323">
        <f>ROUND(SUMIF('VGT-Bewegungsdaten'!B:B,A1503,'VGT-Bewegungsdaten'!C:C),3)</f>
        <v>0</v>
      </c>
      <c r="L1503" s="324">
        <f>ROUND(SUMIF('VGT-Bewegungsdaten'!B:B,$A1503,'VGT-Bewegungsdaten'!D:D),2)</f>
        <v>0</v>
      </c>
      <c r="N1503" s="376" t="s">
        <v>4930</v>
      </c>
      <c r="O1503" s="376" t="s">
        <v>4940</v>
      </c>
      <c r="P1503" s="326">
        <f>ROUND(SUMIF('AV-Bewegungsdaten'!B:B,A1503,'AV-Bewegungsdaten'!C:C),3)</f>
        <v>0</v>
      </c>
      <c r="Q1503" s="324">
        <f>ROUND(SUMIF('AV-Bewegungsdaten'!B:B,$A1503,'AV-Bewegungsdaten'!D:D),2)</f>
        <v>0</v>
      </c>
      <c r="T1503" s="327"/>
      <c r="U1503" s="326">
        <f>ROUND(SUMIF('DV-Bewegungsdaten'!B:B,Kategorien!A1503,'DV-Bewegungsdaten'!D:D),3)</f>
        <v>0</v>
      </c>
      <c r="V1503" s="324">
        <f>ROUND(SUMIF('DV-Bewegungsdaten'!B:B,Kategorien!A1503,'DV-Bewegungsdaten'!E:E),3)</f>
        <v>0</v>
      </c>
      <c r="AD1503" s="390">
        <f t="shared" si="313"/>
        <v>20.010999999999999</v>
      </c>
      <c r="AE1503" s="390">
        <f t="shared" si="314"/>
        <v>20.667999999999999</v>
      </c>
      <c r="AF1503" s="390">
        <f t="shared" si="315"/>
        <v>21.887</v>
      </c>
      <c r="AG1503" s="390">
        <f t="shared" si="316"/>
        <v>21.253999999999998</v>
      </c>
      <c r="AH1503" s="390">
        <f t="shared" si="317"/>
        <v>21.166</v>
      </c>
      <c r="AI1503" s="390">
        <f t="shared" si="318"/>
        <v>21.698</v>
      </c>
      <c r="AJ1503" s="390">
        <f t="shared" si="319"/>
        <v>20.980999999999998</v>
      </c>
      <c r="AK1503" s="390">
        <f t="shared" si="320"/>
        <v>21.265000000000001</v>
      </c>
      <c r="AL1503" s="390">
        <f t="shared" si="321"/>
        <v>21.375</v>
      </c>
      <c r="AM1503" s="390">
        <f t="shared" si="322"/>
        <v>21.256</v>
      </c>
      <c r="AN1503" s="390">
        <f t="shared" si="323"/>
        <v>20.85</v>
      </c>
      <c r="AO1503" s="390">
        <f t="shared" si="324"/>
        <v>21.753</v>
      </c>
    </row>
    <row r="1504" spans="1:41" ht="15" customHeight="1" x14ac:dyDescent="0.25">
      <c r="A1504" s="127" t="s">
        <v>345</v>
      </c>
      <c r="B1504" s="125" t="s">
        <v>2077</v>
      </c>
      <c r="C1504" s="125" t="s">
        <v>4002</v>
      </c>
      <c r="D1504" s="125" t="s">
        <v>554</v>
      </c>
      <c r="E1504" s="125" t="s">
        <v>1541</v>
      </c>
      <c r="F1504" s="126">
        <v>24.75</v>
      </c>
      <c r="G1504" s="126">
        <v>24.95</v>
      </c>
      <c r="H1504" s="126">
        <v>19.8</v>
      </c>
      <c r="I1504" s="126"/>
      <c r="J1504" s="317"/>
      <c r="K1504" s="323">
        <f>ROUND(SUMIF('VGT-Bewegungsdaten'!B:B,A1504,'VGT-Bewegungsdaten'!C:C),3)</f>
        <v>0</v>
      </c>
      <c r="L1504" s="324">
        <f>ROUND(SUMIF('VGT-Bewegungsdaten'!B:B,$A1504,'VGT-Bewegungsdaten'!D:D),2)</f>
        <v>0</v>
      </c>
      <c r="N1504" s="376" t="s">
        <v>4930</v>
      </c>
      <c r="O1504" s="376" t="s">
        <v>4940</v>
      </c>
      <c r="P1504" s="326">
        <f>ROUND(SUMIF('AV-Bewegungsdaten'!B:B,A1504,'AV-Bewegungsdaten'!C:C),3)</f>
        <v>0</v>
      </c>
      <c r="Q1504" s="324">
        <f>ROUND(SUMIF('AV-Bewegungsdaten'!B:B,$A1504,'AV-Bewegungsdaten'!D:D),2)</f>
        <v>0</v>
      </c>
      <c r="T1504" s="327"/>
      <c r="U1504" s="326">
        <f>ROUND(SUMIF('DV-Bewegungsdaten'!B:B,Kategorien!A1504,'DV-Bewegungsdaten'!D:D),3)</f>
        <v>0</v>
      </c>
      <c r="V1504" s="324">
        <f>ROUND(SUMIF('DV-Bewegungsdaten'!B:B,Kategorien!A1504,'DV-Bewegungsdaten'!E:E),3)</f>
        <v>0</v>
      </c>
      <c r="AD1504" s="390">
        <f t="shared" si="313"/>
        <v>20.010999999999999</v>
      </c>
      <c r="AE1504" s="390">
        <f t="shared" si="314"/>
        <v>20.667999999999999</v>
      </c>
      <c r="AF1504" s="390">
        <f t="shared" si="315"/>
        <v>21.887</v>
      </c>
      <c r="AG1504" s="390">
        <f t="shared" si="316"/>
        <v>21.253999999999998</v>
      </c>
      <c r="AH1504" s="390">
        <f t="shared" si="317"/>
        <v>21.166</v>
      </c>
      <c r="AI1504" s="390">
        <f t="shared" si="318"/>
        <v>21.698</v>
      </c>
      <c r="AJ1504" s="390">
        <f t="shared" si="319"/>
        <v>20.980999999999998</v>
      </c>
      <c r="AK1504" s="390">
        <f t="shared" si="320"/>
        <v>21.265000000000001</v>
      </c>
      <c r="AL1504" s="390">
        <f t="shared" si="321"/>
        <v>21.375</v>
      </c>
      <c r="AM1504" s="390">
        <f t="shared" si="322"/>
        <v>21.256</v>
      </c>
      <c r="AN1504" s="390">
        <f t="shared" si="323"/>
        <v>20.85</v>
      </c>
      <c r="AO1504" s="390">
        <f t="shared" si="324"/>
        <v>21.753</v>
      </c>
    </row>
    <row r="1505" spans="1:41" ht="15" customHeight="1" x14ac:dyDescent="0.25">
      <c r="A1505" s="127" t="s">
        <v>2802</v>
      </c>
      <c r="B1505" s="125" t="s">
        <v>2077</v>
      </c>
      <c r="C1505" s="125" t="s">
        <v>4002</v>
      </c>
      <c r="D1505" s="125" t="s">
        <v>2739</v>
      </c>
      <c r="E1505" s="125" t="s">
        <v>2545</v>
      </c>
      <c r="F1505" s="126">
        <v>24.72</v>
      </c>
      <c r="G1505" s="126">
        <v>24.919999999999998</v>
      </c>
      <c r="H1505" s="126">
        <v>19.78</v>
      </c>
      <c r="I1505" s="126"/>
      <c r="J1505" s="317"/>
      <c r="K1505" s="323">
        <f>ROUND(SUMIF('VGT-Bewegungsdaten'!B:B,A1505,'VGT-Bewegungsdaten'!C:C),3)</f>
        <v>0</v>
      </c>
      <c r="L1505" s="324">
        <f>ROUND(SUMIF('VGT-Bewegungsdaten'!B:B,$A1505,'VGT-Bewegungsdaten'!D:D),2)</f>
        <v>0</v>
      </c>
      <c r="N1505" s="376" t="s">
        <v>4930</v>
      </c>
      <c r="O1505" s="376" t="s">
        <v>4940</v>
      </c>
      <c r="P1505" s="326">
        <f>ROUND(SUMIF('AV-Bewegungsdaten'!B:B,A1505,'AV-Bewegungsdaten'!C:C),3)</f>
        <v>0</v>
      </c>
      <c r="Q1505" s="324">
        <f>ROUND(SUMIF('AV-Bewegungsdaten'!B:B,$A1505,'AV-Bewegungsdaten'!D:D),2)</f>
        <v>0</v>
      </c>
      <c r="T1505" s="327"/>
      <c r="U1505" s="326">
        <f>ROUND(SUMIF('DV-Bewegungsdaten'!B:B,Kategorien!A1505,'DV-Bewegungsdaten'!D:D),3)</f>
        <v>0</v>
      </c>
      <c r="V1505" s="324">
        <f>ROUND(SUMIF('DV-Bewegungsdaten'!B:B,Kategorien!A1505,'DV-Bewegungsdaten'!E:E),3)</f>
        <v>0</v>
      </c>
      <c r="AD1505" s="390">
        <f t="shared" si="313"/>
        <v>19.980999999999998</v>
      </c>
      <c r="AE1505" s="390">
        <f t="shared" si="314"/>
        <v>20.637999999999998</v>
      </c>
      <c r="AF1505" s="390">
        <f t="shared" si="315"/>
        <v>21.856999999999999</v>
      </c>
      <c r="AG1505" s="390">
        <f t="shared" si="316"/>
        <v>21.223999999999997</v>
      </c>
      <c r="AH1505" s="390">
        <f t="shared" si="317"/>
        <v>21.135999999999999</v>
      </c>
      <c r="AI1505" s="390">
        <f t="shared" si="318"/>
        <v>21.667999999999999</v>
      </c>
      <c r="AJ1505" s="390">
        <f t="shared" si="319"/>
        <v>20.950999999999997</v>
      </c>
      <c r="AK1505" s="390">
        <f t="shared" si="320"/>
        <v>21.234999999999999</v>
      </c>
      <c r="AL1505" s="390">
        <f t="shared" si="321"/>
        <v>21.344999999999999</v>
      </c>
      <c r="AM1505" s="390">
        <f t="shared" si="322"/>
        <v>21.225999999999999</v>
      </c>
      <c r="AN1505" s="390">
        <f t="shared" si="323"/>
        <v>20.82</v>
      </c>
      <c r="AO1505" s="390">
        <f t="shared" si="324"/>
        <v>21.722999999999999</v>
      </c>
    </row>
    <row r="1506" spans="1:41" ht="15" customHeight="1" x14ac:dyDescent="0.25">
      <c r="A1506" s="127" t="s">
        <v>3546</v>
      </c>
      <c r="B1506" s="125" t="s">
        <v>2077</v>
      </c>
      <c r="C1506" s="125" t="s">
        <v>4002</v>
      </c>
      <c r="D1506" s="125" t="s">
        <v>3483</v>
      </c>
      <c r="E1506" s="125" t="s">
        <v>3289</v>
      </c>
      <c r="F1506" s="126">
        <v>24.689999999999998</v>
      </c>
      <c r="G1506" s="126">
        <v>24.889999999999997</v>
      </c>
      <c r="H1506" s="126">
        <v>19.75</v>
      </c>
      <c r="I1506" s="126"/>
      <c r="J1506" s="317"/>
      <c r="K1506" s="323">
        <f>ROUND(SUMIF('VGT-Bewegungsdaten'!B:B,A1506,'VGT-Bewegungsdaten'!C:C),3)</f>
        <v>0</v>
      </c>
      <c r="L1506" s="324">
        <f>ROUND(SUMIF('VGT-Bewegungsdaten'!B:B,$A1506,'VGT-Bewegungsdaten'!D:D),2)</f>
        <v>0</v>
      </c>
      <c r="N1506" s="376" t="s">
        <v>4930</v>
      </c>
      <c r="O1506" s="376" t="s">
        <v>4940</v>
      </c>
      <c r="P1506" s="326">
        <f>ROUND(SUMIF('AV-Bewegungsdaten'!B:B,A1506,'AV-Bewegungsdaten'!C:C),3)</f>
        <v>0</v>
      </c>
      <c r="Q1506" s="324">
        <f>ROUND(SUMIF('AV-Bewegungsdaten'!B:B,$A1506,'AV-Bewegungsdaten'!D:D),2)</f>
        <v>0</v>
      </c>
      <c r="T1506" s="327"/>
      <c r="U1506" s="326">
        <f>ROUND(SUMIF('DV-Bewegungsdaten'!B:B,Kategorien!A1506,'DV-Bewegungsdaten'!D:D),3)</f>
        <v>0</v>
      </c>
      <c r="V1506" s="324">
        <f>ROUND(SUMIF('DV-Bewegungsdaten'!B:B,Kategorien!A1506,'DV-Bewegungsdaten'!E:E),3)</f>
        <v>0</v>
      </c>
      <c r="AD1506" s="390">
        <f t="shared" si="313"/>
        <v>19.950999999999997</v>
      </c>
      <c r="AE1506" s="390">
        <f t="shared" si="314"/>
        <v>20.607999999999997</v>
      </c>
      <c r="AF1506" s="390">
        <f t="shared" si="315"/>
        <v>21.826999999999998</v>
      </c>
      <c r="AG1506" s="390">
        <f t="shared" si="316"/>
        <v>21.193999999999996</v>
      </c>
      <c r="AH1506" s="390">
        <f t="shared" si="317"/>
        <v>21.105999999999998</v>
      </c>
      <c r="AI1506" s="390">
        <f t="shared" si="318"/>
        <v>21.637999999999998</v>
      </c>
      <c r="AJ1506" s="390">
        <f t="shared" si="319"/>
        <v>20.920999999999996</v>
      </c>
      <c r="AK1506" s="390">
        <f t="shared" si="320"/>
        <v>21.204999999999998</v>
      </c>
      <c r="AL1506" s="390">
        <f t="shared" si="321"/>
        <v>21.314999999999998</v>
      </c>
      <c r="AM1506" s="390">
        <f t="shared" si="322"/>
        <v>21.195999999999998</v>
      </c>
      <c r="AN1506" s="390">
        <f t="shared" si="323"/>
        <v>20.79</v>
      </c>
      <c r="AO1506" s="390">
        <f t="shared" si="324"/>
        <v>21.692999999999998</v>
      </c>
    </row>
    <row r="1507" spans="1:41" ht="15" customHeight="1" x14ac:dyDescent="0.25">
      <c r="A1507" s="127" t="s">
        <v>4310</v>
      </c>
      <c r="B1507" s="125" t="s">
        <v>2077</v>
      </c>
      <c r="C1507" s="125" t="s">
        <v>4002</v>
      </c>
      <c r="D1507" s="125" t="s">
        <v>4246</v>
      </c>
      <c r="E1507" s="125" t="s">
        <v>4051</v>
      </c>
      <c r="F1507" s="126">
        <v>24.66</v>
      </c>
      <c r="G1507" s="126">
        <v>24.86</v>
      </c>
      <c r="H1507" s="126">
        <v>19.73</v>
      </c>
      <c r="I1507" s="126"/>
      <c r="J1507" s="317"/>
      <c r="K1507" s="323">
        <f>ROUND(SUMIF('VGT-Bewegungsdaten'!B:B,A1507,'VGT-Bewegungsdaten'!C:C),3)</f>
        <v>0</v>
      </c>
      <c r="L1507" s="324">
        <f>ROUND(SUMIF('VGT-Bewegungsdaten'!B:B,$A1507,'VGT-Bewegungsdaten'!D:D),2)</f>
        <v>0</v>
      </c>
      <c r="N1507" s="376" t="s">
        <v>4930</v>
      </c>
      <c r="O1507" s="376" t="s">
        <v>4940</v>
      </c>
      <c r="P1507" s="326">
        <f>ROUND(SUMIF('AV-Bewegungsdaten'!B:B,A1507,'AV-Bewegungsdaten'!C:C),3)</f>
        <v>0</v>
      </c>
      <c r="Q1507" s="324">
        <f>ROUND(SUMIF('AV-Bewegungsdaten'!B:B,$A1507,'AV-Bewegungsdaten'!D:D),2)</f>
        <v>0</v>
      </c>
      <c r="T1507" s="327"/>
      <c r="U1507" s="326">
        <f>ROUND(SUMIF('DV-Bewegungsdaten'!B:B,Kategorien!A1507,'DV-Bewegungsdaten'!D:D),3)</f>
        <v>0</v>
      </c>
      <c r="V1507" s="324">
        <f>ROUND(SUMIF('DV-Bewegungsdaten'!B:B,Kategorien!A1507,'DV-Bewegungsdaten'!E:E),3)</f>
        <v>0</v>
      </c>
      <c r="AD1507" s="390">
        <f t="shared" si="313"/>
        <v>19.920999999999999</v>
      </c>
      <c r="AE1507" s="390">
        <f t="shared" si="314"/>
        <v>20.577999999999999</v>
      </c>
      <c r="AF1507" s="390">
        <f t="shared" si="315"/>
        <v>21.797000000000001</v>
      </c>
      <c r="AG1507" s="390">
        <f t="shared" si="316"/>
        <v>21.163999999999998</v>
      </c>
      <c r="AH1507" s="390">
        <f t="shared" si="317"/>
        <v>21.076000000000001</v>
      </c>
      <c r="AI1507" s="390">
        <f t="shared" si="318"/>
        <v>21.608000000000001</v>
      </c>
      <c r="AJ1507" s="390">
        <f t="shared" si="319"/>
        <v>20.890999999999998</v>
      </c>
      <c r="AK1507" s="390">
        <f t="shared" si="320"/>
        <v>21.175000000000001</v>
      </c>
      <c r="AL1507" s="390">
        <f t="shared" si="321"/>
        <v>21.285</v>
      </c>
      <c r="AM1507" s="390">
        <f t="shared" si="322"/>
        <v>21.166</v>
      </c>
      <c r="AN1507" s="390">
        <f t="shared" si="323"/>
        <v>20.759999999999998</v>
      </c>
      <c r="AO1507" s="390">
        <f t="shared" si="324"/>
        <v>21.663</v>
      </c>
    </row>
    <row r="1508" spans="1:41" ht="15" customHeight="1" x14ac:dyDescent="0.25">
      <c r="A1508" s="127" t="s">
        <v>346</v>
      </c>
      <c r="B1508" s="125" t="s">
        <v>2077</v>
      </c>
      <c r="C1508" s="125" t="s">
        <v>4002</v>
      </c>
      <c r="D1508" s="125" t="s">
        <v>556</v>
      </c>
      <c r="E1508" s="125" t="s">
        <v>2452</v>
      </c>
      <c r="F1508" s="126">
        <v>22.75</v>
      </c>
      <c r="G1508" s="126">
        <v>22.95</v>
      </c>
      <c r="H1508" s="126">
        <v>18.2</v>
      </c>
      <c r="I1508" s="126"/>
      <c r="J1508" s="317"/>
      <c r="K1508" s="323">
        <f>ROUND(SUMIF('VGT-Bewegungsdaten'!B:B,A1508,'VGT-Bewegungsdaten'!C:C),3)</f>
        <v>0</v>
      </c>
      <c r="L1508" s="324">
        <f>ROUND(SUMIF('VGT-Bewegungsdaten'!B:B,$A1508,'VGT-Bewegungsdaten'!D:D),2)</f>
        <v>0</v>
      </c>
      <c r="N1508" s="376" t="s">
        <v>4930</v>
      </c>
      <c r="O1508" s="376" t="s">
        <v>4940</v>
      </c>
      <c r="P1508" s="326">
        <f>ROUND(SUMIF('AV-Bewegungsdaten'!B:B,A1508,'AV-Bewegungsdaten'!C:C),3)</f>
        <v>0</v>
      </c>
      <c r="Q1508" s="324">
        <f>ROUND(SUMIF('AV-Bewegungsdaten'!B:B,$A1508,'AV-Bewegungsdaten'!D:D),2)</f>
        <v>0</v>
      </c>
      <c r="T1508" s="327"/>
      <c r="U1508" s="326">
        <f>ROUND(SUMIF('DV-Bewegungsdaten'!B:B,Kategorien!A1508,'DV-Bewegungsdaten'!D:D),3)</f>
        <v>0</v>
      </c>
      <c r="V1508" s="324">
        <f>ROUND(SUMIF('DV-Bewegungsdaten'!B:B,Kategorien!A1508,'DV-Bewegungsdaten'!E:E),3)</f>
        <v>0</v>
      </c>
      <c r="AD1508" s="390">
        <f t="shared" si="313"/>
        <v>18.010999999999999</v>
      </c>
      <c r="AE1508" s="390">
        <f t="shared" si="314"/>
        <v>18.667999999999999</v>
      </c>
      <c r="AF1508" s="390">
        <f t="shared" si="315"/>
        <v>19.887</v>
      </c>
      <c r="AG1508" s="390">
        <f t="shared" si="316"/>
        <v>19.253999999999998</v>
      </c>
      <c r="AH1508" s="390">
        <f t="shared" si="317"/>
        <v>19.166</v>
      </c>
      <c r="AI1508" s="390">
        <f t="shared" si="318"/>
        <v>19.698</v>
      </c>
      <c r="AJ1508" s="390">
        <f t="shared" si="319"/>
        <v>18.980999999999998</v>
      </c>
      <c r="AK1508" s="390">
        <f t="shared" si="320"/>
        <v>19.265000000000001</v>
      </c>
      <c r="AL1508" s="390">
        <f t="shared" si="321"/>
        <v>19.375</v>
      </c>
      <c r="AM1508" s="390">
        <f t="shared" si="322"/>
        <v>19.256</v>
      </c>
      <c r="AN1508" s="390">
        <f t="shared" si="323"/>
        <v>18.850000000000001</v>
      </c>
      <c r="AO1508" s="390">
        <f t="shared" si="324"/>
        <v>19.753</v>
      </c>
    </row>
    <row r="1509" spans="1:41" ht="15" customHeight="1" x14ac:dyDescent="0.25">
      <c r="A1509" s="127" t="s">
        <v>347</v>
      </c>
      <c r="B1509" s="125" t="s">
        <v>2077</v>
      </c>
      <c r="C1509" s="125" t="s">
        <v>4002</v>
      </c>
      <c r="D1509" s="125" t="s">
        <v>558</v>
      </c>
      <c r="E1509" s="125" t="s">
        <v>2455</v>
      </c>
      <c r="F1509" s="126">
        <v>24.75</v>
      </c>
      <c r="G1509" s="126">
        <v>24.95</v>
      </c>
      <c r="H1509" s="126">
        <v>19.8</v>
      </c>
      <c r="I1509" s="126"/>
      <c r="J1509" s="317"/>
      <c r="K1509" s="323">
        <f>ROUND(SUMIF('VGT-Bewegungsdaten'!B:B,A1509,'VGT-Bewegungsdaten'!C:C),3)</f>
        <v>0</v>
      </c>
      <c r="L1509" s="324">
        <f>ROUND(SUMIF('VGT-Bewegungsdaten'!B:B,$A1509,'VGT-Bewegungsdaten'!D:D),2)</f>
        <v>0</v>
      </c>
      <c r="N1509" s="376" t="s">
        <v>4930</v>
      </c>
      <c r="O1509" s="376" t="s">
        <v>4940</v>
      </c>
      <c r="P1509" s="326">
        <f>ROUND(SUMIF('AV-Bewegungsdaten'!B:B,A1509,'AV-Bewegungsdaten'!C:C),3)</f>
        <v>0</v>
      </c>
      <c r="Q1509" s="324">
        <f>ROUND(SUMIF('AV-Bewegungsdaten'!B:B,$A1509,'AV-Bewegungsdaten'!D:D),2)</f>
        <v>0</v>
      </c>
      <c r="T1509" s="327"/>
      <c r="U1509" s="326">
        <f>ROUND(SUMIF('DV-Bewegungsdaten'!B:B,Kategorien!A1509,'DV-Bewegungsdaten'!D:D),3)</f>
        <v>0</v>
      </c>
      <c r="V1509" s="324">
        <f>ROUND(SUMIF('DV-Bewegungsdaten'!B:B,Kategorien!A1509,'DV-Bewegungsdaten'!E:E),3)</f>
        <v>0</v>
      </c>
      <c r="AD1509" s="390">
        <f t="shared" si="313"/>
        <v>20.010999999999999</v>
      </c>
      <c r="AE1509" s="390">
        <f t="shared" si="314"/>
        <v>20.667999999999999</v>
      </c>
      <c r="AF1509" s="390">
        <f t="shared" si="315"/>
        <v>21.887</v>
      </c>
      <c r="AG1509" s="390">
        <f t="shared" si="316"/>
        <v>21.253999999999998</v>
      </c>
      <c r="AH1509" s="390">
        <f t="shared" si="317"/>
        <v>21.166</v>
      </c>
      <c r="AI1509" s="390">
        <f t="shared" si="318"/>
        <v>21.698</v>
      </c>
      <c r="AJ1509" s="390">
        <f t="shared" si="319"/>
        <v>20.980999999999998</v>
      </c>
      <c r="AK1509" s="390">
        <f t="shared" si="320"/>
        <v>21.265000000000001</v>
      </c>
      <c r="AL1509" s="390">
        <f t="shared" si="321"/>
        <v>21.375</v>
      </c>
      <c r="AM1509" s="390">
        <f t="shared" si="322"/>
        <v>21.256</v>
      </c>
      <c r="AN1509" s="390">
        <f t="shared" si="323"/>
        <v>20.85</v>
      </c>
      <c r="AO1509" s="390">
        <f t="shared" si="324"/>
        <v>21.753</v>
      </c>
    </row>
    <row r="1510" spans="1:41" ht="15" customHeight="1" x14ac:dyDescent="0.25">
      <c r="A1510" s="127" t="s">
        <v>348</v>
      </c>
      <c r="B1510" s="125" t="s">
        <v>2077</v>
      </c>
      <c r="C1510" s="125" t="s">
        <v>4002</v>
      </c>
      <c r="D1510" s="125" t="s">
        <v>560</v>
      </c>
      <c r="E1510" s="125" t="s">
        <v>1538</v>
      </c>
      <c r="F1510" s="126">
        <v>25.75</v>
      </c>
      <c r="G1510" s="126">
        <v>25.95</v>
      </c>
      <c r="H1510" s="126">
        <v>20.6</v>
      </c>
      <c r="I1510" s="126"/>
      <c r="J1510" s="317"/>
      <c r="K1510" s="323">
        <f>ROUND(SUMIF('VGT-Bewegungsdaten'!B:B,A1510,'VGT-Bewegungsdaten'!C:C),3)</f>
        <v>0</v>
      </c>
      <c r="L1510" s="324">
        <f>ROUND(SUMIF('VGT-Bewegungsdaten'!B:B,$A1510,'VGT-Bewegungsdaten'!D:D),2)</f>
        <v>0</v>
      </c>
      <c r="N1510" s="376" t="s">
        <v>4930</v>
      </c>
      <c r="O1510" s="376" t="s">
        <v>4940</v>
      </c>
      <c r="P1510" s="326">
        <f>ROUND(SUMIF('AV-Bewegungsdaten'!B:B,A1510,'AV-Bewegungsdaten'!C:C),3)</f>
        <v>0</v>
      </c>
      <c r="Q1510" s="324">
        <f>ROUND(SUMIF('AV-Bewegungsdaten'!B:B,$A1510,'AV-Bewegungsdaten'!D:D),2)</f>
        <v>0</v>
      </c>
      <c r="T1510" s="327"/>
      <c r="U1510" s="326">
        <f>ROUND(SUMIF('DV-Bewegungsdaten'!B:B,Kategorien!A1510,'DV-Bewegungsdaten'!D:D),3)</f>
        <v>0</v>
      </c>
      <c r="V1510" s="324">
        <f>ROUND(SUMIF('DV-Bewegungsdaten'!B:B,Kategorien!A1510,'DV-Bewegungsdaten'!E:E),3)</f>
        <v>0</v>
      </c>
      <c r="AD1510" s="390">
        <f t="shared" si="313"/>
        <v>21.010999999999999</v>
      </c>
      <c r="AE1510" s="390">
        <f t="shared" si="314"/>
        <v>21.667999999999999</v>
      </c>
      <c r="AF1510" s="390">
        <f t="shared" si="315"/>
        <v>22.887</v>
      </c>
      <c r="AG1510" s="390">
        <f t="shared" si="316"/>
        <v>22.253999999999998</v>
      </c>
      <c r="AH1510" s="390">
        <f t="shared" si="317"/>
        <v>22.166</v>
      </c>
      <c r="AI1510" s="390">
        <f t="shared" si="318"/>
        <v>22.698</v>
      </c>
      <c r="AJ1510" s="390">
        <f t="shared" si="319"/>
        <v>21.980999999999998</v>
      </c>
      <c r="AK1510" s="390">
        <f t="shared" si="320"/>
        <v>22.265000000000001</v>
      </c>
      <c r="AL1510" s="390">
        <f t="shared" si="321"/>
        <v>22.375</v>
      </c>
      <c r="AM1510" s="390">
        <f t="shared" si="322"/>
        <v>22.256</v>
      </c>
      <c r="AN1510" s="390">
        <f t="shared" si="323"/>
        <v>21.85</v>
      </c>
      <c r="AO1510" s="390">
        <f t="shared" si="324"/>
        <v>22.753</v>
      </c>
    </row>
    <row r="1511" spans="1:41" ht="15" customHeight="1" x14ac:dyDescent="0.25">
      <c r="A1511" s="127" t="s">
        <v>349</v>
      </c>
      <c r="B1511" s="125" t="s">
        <v>2077</v>
      </c>
      <c r="C1511" s="125" t="s">
        <v>4002</v>
      </c>
      <c r="D1511" s="125" t="s">
        <v>562</v>
      </c>
      <c r="E1511" s="125" t="s">
        <v>1541</v>
      </c>
      <c r="F1511" s="126">
        <v>25.75</v>
      </c>
      <c r="G1511" s="126">
        <v>25.95</v>
      </c>
      <c r="H1511" s="126">
        <v>20.6</v>
      </c>
      <c r="I1511" s="126"/>
      <c r="J1511" s="317"/>
      <c r="K1511" s="323">
        <f>ROUND(SUMIF('VGT-Bewegungsdaten'!B:B,A1511,'VGT-Bewegungsdaten'!C:C),3)</f>
        <v>0</v>
      </c>
      <c r="L1511" s="324">
        <f>ROUND(SUMIF('VGT-Bewegungsdaten'!B:B,$A1511,'VGT-Bewegungsdaten'!D:D),2)</f>
        <v>0</v>
      </c>
      <c r="N1511" s="376" t="s">
        <v>4930</v>
      </c>
      <c r="O1511" s="376" t="s">
        <v>4940</v>
      </c>
      <c r="P1511" s="326">
        <f>ROUND(SUMIF('AV-Bewegungsdaten'!B:B,A1511,'AV-Bewegungsdaten'!C:C),3)</f>
        <v>0</v>
      </c>
      <c r="Q1511" s="324">
        <f>ROUND(SUMIF('AV-Bewegungsdaten'!B:B,$A1511,'AV-Bewegungsdaten'!D:D),2)</f>
        <v>0</v>
      </c>
      <c r="T1511" s="327"/>
      <c r="U1511" s="326">
        <f>ROUND(SUMIF('DV-Bewegungsdaten'!B:B,Kategorien!A1511,'DV-Bewegungsdaten'!D:D),3)</f>
        <v>0</v>
      </c>
      <c r="V1511" s="324">
        <f>ROUND(SUMIF('DV-Bewegungsdaten'!B:B,Kategorien!A1511,'DV-Bewegungsdaten'!E:E),3)</f>
        <v>0</v>
      </c>
      <c r="AD1511" s="390">
        <f t="shared" si="313"/>
        <v>21.010999999999999</v>
      </c>
      <c r="AE1511" s="390">
        <f t="shared" si="314"/>
        <v>21.667999999999999</v>
      </c>
      <c r="AF1511" s="390">
        <f t="shared" si="315"/>
        <v>22.887</v>
      </c>
      <c r="AG1511" s="390">
        <f t="shared" si="316"/>
        <v>22.253999999999998</v>
      </c>
      <c r="AH1511" s="390">
        <f t="shared" si="317"/>
        <v>22.166</v>
      </c>
      <c r="AI1511" s="390">
        <f t="shared" si="318"/>
        <v>22.698</v>
      </c>
      <c r="AJ1511" s="390">
        <f t="shared" si="319"/>
        <v>21.980999999999998</v>
      </c>
      <c r="AK1511" s="390">
        <f t="shared" si="320"/>
        <v>22.265000000000001</v>
      </c>
      <c r="AL1511" s="390">
        <f t="shared" si="321"/>
        <v>22.375</v>
      </c>
      <c r="AM1511" s="390">
        <f t="shared" si="322"/>
        <v>22.256</v>
      </c>
      <c r="AN1511" s="390">
        <f t="shared" si="323"/>
        <v>21.85</v>
      </c>
      <c r="AO1511" s="390">
        <f t="shared" si="324"/>
        <v>22.753</v>
      </c>
    </row>
    <row r="1512" spans="1:41" ht="15" customHeight="1" x14ac:dyDescent="0.25">
      <c r="A1512" s="127" t="s">
        <v>2803</v>
      </c>
      <c r="B1512" s="125" t="s">
        <v>2077</v>
      </c>
      <c r="C1512" s="125" t="s">
        <v>4002</v>
      </c>
      <c r="D1512" s="125" t="s">
        <v>2741</v>
      </c>
      <c r="E1512" s="125" t="s">
        <v>2545</v>
      </c>
      <c r="F1512" s="126">
        <v>25.72</v>
      </c>
      <c r="G1512" s="126">
        <v>25.919999999999998</v>
      </c>
      <c r="H1512" s="126">
        <v>20.58</v>
      </c>
      <c r="I1512" s="126"/>
      <c r="J1512" s="317"/>
      <c r="K1512" s="323">
        <f>ROUND(SUMIF('VGT-Bewegungsdaten'!B:B,A1512,'VGT-Bewegungsdaten'!C:C),3)</f>
        <v>0</v>
      </c>
      <c r="L1512" s="324">
        <f>ROUND(SUMIF('VGT-Bewegungsdaten'!B:B,$A1512,'VGT-Bewegungsdaten'!D:D),2)</f>
        <v>0</v>
      </c>
      <c r="N1512" s="376" t="s">
        <v>4930</v>
      </c>
      <c r="O1512" s="376" t="s">
        <v>4940</v>
      </c>
      <c r="P1512" s="326">
        <f>ROUND(SUMIF('AV-Bewegungsdaten'!B:B,A1512,'AV-Bewegungsdaten'!C:C),3)</f>
        <v>0</v>
      </c>
      <c r="Q1512" s="324">
        <f>ROUND(SUMIF('AV-Bewegungsdaten'!B:B,$A1512,'AV-Bewegungsdaten'!D:D),2)</f>
        <v>0</v>
      </c>
      <c r="T1512" s="327"/>
      <c r="U1512" s="326">
        <f>ROUND(SUMIF('DV-Bewegungsdaten'!B:B,Kategorien!A1512,'DV-Bewegungsdaten'!D:D),3)</f>
        <v>0</v>
      </c>
      <c r="V1512" s="324">
        <f>ROUND(SUMIF('DV-Bewegungsdaten'!B:B,Kategorien!A1512,'DV-Bewegungsdaten'!E:E),3)</f>
        <v>0</v>
      </c>
      <c r="AD1512" s="390">
        <f t="shared" si="313"/>
        <v>20.980999999999998</v>
      </c>
      <c r="AE1512" s="390">
        <f t="shared" si="314"/>
        <v>21.637999999999998</v>
      </c>
      <c r="AF1512" s="390">
        <f t="shared" si="315"/>
        <v>22.856999999999999</v>
      </c>
      <c r="AG1512" s="390">
        <f t="shared" si="316"/>
        <v>22.223999999999997</v>
      </c>
      <c r="AH1512" s="390">
        <f t="shared" si="317"/>
        <v>22.135999999999999</v>
      </c>
      <c r="AI1512" s="390">
        <f t="shared" si="318"/>
        <v>22.667999999999999</v>
      </c>
      <c r="AJ1512" s="390">
        <f t="shared" si="319"/>
        <v>21.950999999999997</v>
      </c>
      <c r="AK1512" s="390">
        <f t="shared" si="320"/>
        <v>22.234999999999999</v>
      </c>
      <c r="AL1512" s="390">
        <f t="shared" si="321"/>
        <v>22.344999999999999</v>
      </c>
      <c r="AM1512" s="390">
        <f t="shared" si="322"/>
        <v>22.225999999999999</v>
      </c>
      <c r="AN1512" s="390">
        <f t="shared" si="323"/>
        <v>21.82</v>
      </c>
      <c r="AO1512" s="390">
        <f t="shared" si="324"/>
        <v>22.722999999999999</v>
      </c>
    </row>
    <row r="1513" spans="1:41" ht="15" customHeight="1" x14ac:dyDescent="0.25">
      <c r="A1513" s="127" t="s">
        <v>3547</v>
      </c>
      <c r="B1513" s="125" t="s">
        <v>2077</v>
      </c>
      <c r="C1513" s="125" t="s">
        <v>4002</v>
      </c>
      <c r="D1513" s="125" t="s">
        <v>3485</v>
      </c>
      <c r="E1513" s="125" t="s">
        <v>3289</v>
      </c>
      <c r="F1513" s="126">
        <v>25.689999999999998</v>
      </c>
      <c r="G1513" s="126">
        <v>25.889999999999997</v>
      </c>
      <c r="H1513" s="126">
        <v>20.55</v>
      </c>
      <c r="I1513" s="126"/>
      <c r="J1513" s="317"/>
      <c r="K1513" s="323">
        <f>ROUND(SUMIF('VGT-Bewegungsdaten'!B:B,A1513,'VGT-Bewegungsdaten'!C:C),3)</f>
        <v>0</v>
      </c>
      <c r="L1513" s="324">
        <f>ROUND(SUMIF('VGT-Bewegungsdaten'!B:B,$A1513,'VGT-Bewegungsdaten'!D:D),2)</f>
        <v>0</v>
      </c>
      <c r="N1513" s="376" t="s">
        <v>4930</v>
      </c>
      <c r="O1513" s="376" t="s">
        <v>4940</v>
      </c>
      <c r="P1513" s="326">
        <f>ROUND(SUMIF('AV-Bewegungsdaten'!B:B,A1513,'AV-Bewegungsdaten'!C:C),3)</f>
        <v>0</v>
      </c>
      <c r="Q1513" s="324">
        <f>ROUND(SUMIF('AV-Bewegungsdaten'!B:B,$A1513,'AV-Bewegungsdaten'!D:D),2)</f>
        <v>0</v>
      </c>
      <c r="T1513" s="327"/>
      <c r="U1513" s="326">
        <f>ROUND(SUMIF('DV-Bewegungsdaten'!B:B,Kategorien!A1513,'DV-Bewegungsdaten'!D:D),3)</f>
        <v>0</v>
      </c>
      <c r="V1513" s="324">
        <f>ROUND(SUMIF('DV-Bewegungsdaten'!B:B,Kategorien!A1513,'DV-Bewegungsdaten'!E:E),3)</f>
        <v>0</v>
      </c>
      <c r="AD1513" s="390">
        <f t="shared" si="313"/>
        <v>20.950999999999997</v>
      </c>
      <c r="AE1513" s="390">
        <f t="shared" si="314"/>
        <v>21.607999999999997</v>
      </c>
      <c r="AF1513" s="390">
        <f t="shared" si="315"/>
        <v>22.826999999999998</v>
      </c>
      <c r="AG1513" s="390">
        <f t="shared" si="316"/>
        <v>22.193999999999996</v>
      </c>
      <c r="AH1513" s="390">
        <f t="shared" si="317"/>
        <v>22.105999999999998</v>
      </c>
      <c r="AI1513" s="390">
        <f t="shared" si="318"/>
        <v>22.637999999999998</v>
      </c>
      <c r="AJ1513" s="390">
        <f t="shared" si="319"/>
        <v>21.920999999999996</v>
      </c>
      <c r="AK1513" s="390">
        <f t="shared" si="320"/>
        <v>22.204999999999998</v>
      </c>
      <c r="AL1513" s="390">
        <f t="shared" si="321"/>
        <v>22.314999999999998</v>
      </c>
      <c r="AM1513" s="390">
        <f t="shared" si="322"/>
        <v>22.195999999999998</v>
      </c>
      <c r="AN1513" s="390">
        <f t="shared" si="323"/>
        <v>21.79</v>
      </c>
      <c r="AO1513" s="390">
        <f t="shared" si="324"/>
        <v>22.692999999999998</v>
      </c>
    </row>
    <row r="1514" spans="1:41" ht="15" customHeight="1" x14ac:dyDescent="0.25">
      <c r="A1514" s="127" t="s">
        <v>4311</v>
      </c>
      <c r="B1514" s="125" t="s">
        <v>2077</v>
      </c>
      <c r="C1514" s="125" t="s">
        <v>4002</v>
      </c>
      <c r="D1514" s="125" t="s">
        <v>4248</v>
      </c>
      <c r="E1514" s="125" t="s">
        <v>4051</v>
      </c>
      <c r="F1514" s="126">
        <v>25.66</v>
      </c>
      <c r="G1514" s="126">
        <v>25.86</v>
      </c>
      <c r="H1514" s="126">
        <v>20.53</v>
      </c>
      <c r="I1514" s="126"/>
      <c r="J1514" s="317"/>
      <c r="K1514" s="323">
        <f>ROUND(SUMIF('VGT-Bewegungsdaten'!B:B,A1514,'VGT-Bewegungsdaten'!C:C),3)</f>
        <v>0</v>
      </c>
      <c r="L1514" s="324">
        <f>ROUND(SUMIF('VGT-Bewegungsdaten'!B:B,$A1514,'VGT-Bewegungsdaten'!D:D),2)</f>
        <v>0</v>
      </c>
      <c r="N1514" s="376" t="s">
        <v>4930</v>
      </c>
      <c r="O1514" s="376" t="s">
        <v>4940</v>
      </c>
      <c r="P1514" s="326">
        <f>ROUND(SUMIF('AV-Bewegungsdaten'!B:B,A1514,'AV-Bewegungsdaten'!C:C),3)</f>
        <v>0</v>
      </c>
      <c r="Q1514" s="324">
        <f>ROUND(SUMIF('AV-Bewegungsdaten'!B:B,$A1514,'AV-Bewegungsdaten'!D:D),2)</f>
        <v>0</v>
      </c>
      <c r="T1514" s="327"/>
      <c r="U1514" s="326">
        <f>ROUND(SUMIF('DV-Bewegungsdaten'!B:B,Kategorien!A1514,'DV-Bewegungsdaten'!D:D),3)</f>
        <v>0</v>
      </c>
      <c r="V1514" s="324">
        <f>ROUND(SUMIF('DV-Bewegungsdaten'!B:B,Kategorien!A1514,'DV-Bewegungsdaten'!E:E),3)</f>
        <v>0</v>
      </c>
      <c r="AD1514" s="390">
        <f t="shared" si="313"/>
        <v>20.920999999999999</v>
      </c>
      <c r="AE1514" s="390">
        <f t="shared" si="314"/>
        <v>21.577999999999999</v>
      </c>
      <c r="AF1514" s="390">
        <f t="shared" si="315"/>
        <v>22.797000000000001</v>
      </c>
      <c r="AG1514" s="390">
        <f t="shared" si="316"/>
        <v>22.163999999999998</v>
      </c>
      <c r="AH1514" s="390">
        <f t="shared" si="317"/>
        <v>22.076000000000001</v>
      </c>
      <c r="AI1514" s="390">
        <f t="shared" si="318"/>
        <v>22.608000000000001</v>
      </c>
      <c r="AJ1514" s="390">
        <f t="shared" si="319"/>
        <v>21.890999999999998</v>
      </c>
      <c r="AK1514" s="390">
        <f t="shared" si="320"/>
        <v>22.175000000000001</v>
      </c>
      <c r="AL1514" s="390">
        <f t="shared" si="321"/>
        <v>22.285</v>
      </c>
      <c r="AM1514" s="390">
        <f t="shared" si="322"/>
        <v>22.166</v>
      </c>
      <c r="AN1514" s="390">
        <f t="shared" si="323"/>
        <v>21.759999999999998</v>
      </c>
      <c r="AO1514" s="390">
        <f t="shared" si="324"/>
        <v>22.663</v>
      </c>
    </row>
    <row r="1515" spans="1:41" ht="15" customHeight="1" x14ac:dyDescent="0.25">
      <c r="A1515" s="127" t="s">
        <v>2522</v>
      </c>
      <c r="B1515" s="125" t="s">
        <v>2077</v>
      </c>
      <c r="C1515" s="125" t="s">
        <v>4002</v>
      </c>
      <c r="D1515" s="125" t="s">
        <v>2380</v>
      </c>
      <c r="E1515" s="125" t="s">
        <v>2452</v>
      </c>
      <c r="F1515" s="126">
        <v>8.77</v>
      </c>
      <c r="G1515" s="126">
        <v>8.9699999999999989</v>
      </c>
      <c r="H1515" s="126">
        <v>7.02</v>
      </c>
      <c r="I1515" s="126"/>
      <c r="J1515" s="317"/>
      <c r="K1515" s="323">
        <f>ROUND(SUMIF('VGT-Bewegungsdaten'!B:B,A1515,'VGT-Bewegungsdaten'!C:C),3)</f>
        <v>0</v>
      </c>
      <c r="L1515" s="324">
        <f>ROUND(SUMIF('VGT-Bewegungsdaten'!B:B,$A1515,'VGT-Bewegungsdaten'!D:D),2)</f>
        <v>0</v>
      </c>
      <c r="N1515" s="376" t="s">
        <v>4930</v>
      </c>
      <c r="O1515" s="376" t="s">
        <v>4940</v>
      </c>
      <c r="P1515" s="326">
        <f>ROUND(SUMIF('AV-Bewegungsdaten'!B:B,A1515,'AV-Bewegungsdaten'!C:C),3)</f>
        <v>0</v>
      </c>
      <c r="Q1515" s="324">
        <f>ROUND(SUMIF('AV-Bewegungsdaten'!B:B,$A1515,'AV-Bewegungsdaten'!D:D),2)</f>
        <v>0</v>
      </c>
      <c r="T1515" s="327"/>
      <c r="U1515" s="326">
        <f>ROUND(SUMIF('DV-Bewegungsdaten'!B:B,Kategorien!A1515,'DV-Bewegungsdaten'!D:D),3)</f>
        <v>0</v>
      </c>
      <c r="V1515" s="324">
        <f>ROUND(SUMIF('DV-Bewegungsdaten'!B:B,Kategorien!A1515,'DV-Bewegungsdaten'!E:E),3)</f>
        <v>0</v>
      </c>
      <c r="AD1515" s="390">
        <f t="shared" si="313"/>
        <v>4.0309999999999988</v>
      </c>
      <c r="AE1515" s="390">
        <f t="shared" si="314"/>
        <v>4.6879999999999988</v>
      </c>
      <c r="AF1515" s="390">
        <f t="shared" si="315"/>
        <v>5.9069999999999983</v>
      </c>
      <c r="AG1515" s="390">
        <f t="shared" si="316"/>
        <v>5.2739999999999991</v>
      </c>
      <c r="AH1515" s="390">
        <f t="shared" si="317"/>
        <v>5.1859999999999991</v>
      </c>
      <c r="AI1515" s="390">
        <f t="shared" si="318"/>
        <v>5.7179999999999991</v>
      </c>
      <c r="AJ1515" s="390">
        <f t="shared" si="319"/>
        <v>5.0009999999999994</v>
      </c>
      <c r="AK1515" s="390">
        <f t="shared" si="320"/>
        <v>5.2849999999999984</v>
      </c>
      <c r="AL1515" s="390">
        <f t="shared" si="321"/>
        <v>5.3949999999999987</v>
      </c>
      <c r="AM1515" s="390">
        <f t="shared" si="322"/>
        <v>5.2759999999999989</v>
      </c>
      <c r="AN1515" s="390">
        <f t="shared" si="323"/>
        <v>4.8699999999999992</v>
      </c>
      <c r="AO1515" s="390">
        <f t="shared" si="324"/>
        <v>5.7729999999999988</v>
      </c>
    </row>
    <row r="1516" spans="1:41" ht="15" customHeight="1" x14ac:dyDescent="0.25">
      <c r="A1516" s="127" t="s">
        <v>2523</v>
      </c>
      <c r="B1516" s="125" t="s">
        <v>2077</v>
      </c>
      <c r="C1516" s="125" t="s">
        <v>4002</v>
      </c>
      <c r="D1516" s="125" t="s">
        <v>2483</v>
      </c>
      <c r="E1516" s="125" t="s">
        <v>2455</v>
      </c>
      <c r="F1516" s="126">
        <v>10.77</v>
      </c>
      <c r="G1516" s="126">
        <v>10.969999999999999</v>
      </c>
      <c r="H1516" s="126">
        <v>8.6199999999999992</v>
      </c>
      <c r="I1516" s="126"/>
      <c r="J1516" s="317"/>
      <c r="K1516" s="323">
        <f>ROUND(SUMIF('VGT-Bewegungsdaten'!B:B,A1516,'VGT-Bewegungsdaten'!C:C),3)</f>
        <v>0</v>
      </c>
      <c r="L1516" s="324">
        <f>ROUND(SUMIF('VGT-Bewegungsdaten'!B:B,$A1516,'VGT-Bewegungsdaten'!D:D),2)</f>
        <v>0</v>
      </c>
      <c r="N1516" s="376" t="s">
        <v>4930</v>
      </c>
      <c r="O1516" s="376" t="s">
        <v>4940</v>
      </c>
      <c r="P1516" s="326">
        <f>ROUND(SUMIF('AV-Bewegungsdaten'!B:B,A1516,'AV-Bewegungsdaten'!C:C),3)</f>
        <v>0</v>
      </c>
      <c r="Q1516" s="324">
        <f>ROUND(SUMIF('AV-Bewegungsdaten'!B:B,$A1516,'AV-Bewegungsdaten'!D:D),2)</f>
        <v>0</v>
      </c>
      <c r="T1516" s="327"/>
      <c r="U1516" s="326">
        <f>ROUND(SUMIF('DV-Bewegungsdaten'!B:B,Kategorien!A1516,'DV-Bewegungsdaten'!D:D),3)</f>
        <v>0</v>
      </c>
      <c r="V1516" s="324">
        <f>ROUND(SUMIF('DV-Bewegungsdaten'!B:B,Kategorien!A1516,'DV-Bewegungsdaten'!E:E),3)</f>
        <v>0</v>
      </c>
      <c r="AD1516" s="390">
        <f t="shared" si="313"/>
        <v>6.0309999999999988</v>
      </c>
      <c r="AE1516" s="390">
        <f t="shared" si="314"/>
        <v>6.6879999999999988</v>
      </c>
      <c r="AF1516" s="390">
        <f t="shared" si="315"/>
        <v>7.9069999999999983</v>
      </c>
      <c r="AG1516" s="390">
        <f t="shared" si="316"/>
        <v>7.2739999999999991</v>
      </c>
      <c r="AH1516" s="390">
        <f t="shared" si="317"/>
        <v>7.1859999999999991</v>
      </c>
      <c r="AI1516" s="390">
        <f t="shared" si="318"/>
        <v>7.7179999999999991</v>
      </c>
      <c r="AJ1516" s="390">
        <f t="shared" si="319"/>
        <v>7.0009999999999994</v>
      </c>
      <c r="AK1516" s="390">
        <f t="shared" si="320"/>
        <v>7.2849999999999984</v>
      </c>
      <c r="AL1516" s="390">
        <f t="shared" si="321"/>
        <v>7.3949999999999987</v>
      </c>
      <c r="AM1516" s="390">
        <f t="shared" si="322"/>
        <v>7.2759999999999989</v>
      </c>
      <c r="AN1516" s="390">
        <f t="shared" si="323"/>
        <v>6.8699999999999992</v>
      </c>
      <c r="AO1516" s="390">
        <f t="shared" si="324"/>
        <v>7.7729999999999988</v>
      </c>
    </row>
    <row r="1517" spans="1:41" ht="15" customHeight="1" x14ac:dyDescent="0.25">
      <c r="A1517" s="127" t="s">
        <v>350</v>
      </c>
      <c r="B1517" s="125" t="s">
        <v>2077</v>
      </c>
      <c r="C1517" s="125" t="s">
        <v>4002</v>
      </c>
      <c r="D1517" s="125" t="s">
        <v>1638</v>
      </c>
      <c r="E1517" s="125" t="s">
        <v>1541</v>
      </c>
      <c r="F1517" s="126">
        <v>11.77</v>
      </c>
      <c r="G1517" s="126">
        <v>11.969999999999999</v>
      </c>
      <c r="H1517" s="126">
        <v>9.42</v>
      </c>
      <c r="I1517" s="126"/>
      <c r="J1517" s="317"/>
      <c r="K1517" s="323">
        <f>ROUND(SUMIF('VGT-Bewegungsdaten'!B:B,A1517,'VGT-Bewegungsdaten'!C:C),3)</f>
        <v>0</v>
      </c>
      <c r="L1517" s="324">
        <f>ROUND(SUMIF('VGT-Bewegungsdaten'!B:B,$A1517,'VGT-Bewegungsdaten'!D:D),2)</f>
        <v>0</v>
      </c>
      <c r="N1517" s="376" t="s">
        <v>4930</v>
      </c>
      <c r="O1517" s="376" t="s">
        <v>4940</v>
      </c>
      <c r="P1517" s="326">
        <f>ROUND(SUMIF('AV-Bewegungsdaten'!B:B,A1517,'AV-Bewegungsdaten'!C:C),3)</f>
        <v>0</v>
      </c>
      <c r="Q1517" s="324">
        <f>ROUND(SUMIF('AV-Bewegungsdaten'!B:B,$A1517,'AV-Bewegungsdaten'!D:D),2)</f>
        <v>0</v>
      </c>
      <c r="T1517" s="327"/>
      <c r="U1517" s="326">
        <f>ROUND(SUMIF('DV-Bewegungsdaten'!B:B,Kategorien!A1517,'DV-Bewegungsdaten'!D:D),3)</f>
        <v>0</v>
      </c>
      <c r="V1517" s="324">
        <f>ROUND(SUMIF('DV-Bewegungsdaten'!B:B,Kategorien!A1517,'DV-Bewegungsdaten'!E:E),3)</f>
        <v>0</v>
      </c>
      <c r="AD1517" s="390">
        <f t="shared" si="313"/>
        <v>7.0309999999999988</v>
      </c>
      <c r="AE1517" s="390">
        <f t="shared" si="314"/>
        <v>7.6879999999999988</v>
      </c>
      <c r="AF1517" s="390">
        <f t="shared" si="315"/>
        <v>8.9069999999999983</v>
      </c>
      <c r="AG1517" s="390">
        <f t="shared" si="316"/>
        <v>8.2739999999999991</v>
      </c>
      <c r="AH1517" s="390">
        <f t="shared" si="317"/>
        <v>8.1859999999999999</v>
      </c>
      <c r="AI1517" s="390">
        <f t="shared" si="318"/>
        <v>8.718</v>
      </c>
      <c r="AJ1517" s="390">
        <f t="shared" si="319"/>
        <v>8.0009999999999994</v>
      </c>
      <c r="AK1517" s="390">
        <f t="shared" si="320"/>
        <v>8.2849999999999984</v>
      </c>
      <c r="AL1517" s="390">
        <f t="shared" si="321"/>
        <v>8.3949999999999996</v>
      </c>
      <c r="AM1517" s="390">
        <f t="shared" si="322"/>
        <v>8.2759999999999998</v>
      </c>
      <c r="AN1517" s="390">
        <f t="shared" si="323"/>
        <v>7.8699999999999992</v>
      </c>
      <c r="AO1517" s="390">
        <f t="shared" si="324"/>
        <v>8.7729999999999997</v>
      </c>
    </row>
    <row r="1518" spans="1:41" ht="15" customHeight="1" x14ac:dyDescent="0.25">
      <c r="A1518" s="127" t="s">
        <v>2804</v>
      </c>
      <c r="B1518" s="125" t="s">
        <v>2077</v>
      </c>
      <c r="C1518" s="125" t="s">
        <v>4002</v>
      </c>
      <c r="D1518" s="125" t="s">
        <v>2593</v>
      </c>
      <c r="E1518" s="125" t="s">
        <v>2545</v>
      </c>
      <c r="F1518" s="126">
        <v>11.74</v>
      </c>
      <c r="G1518" s="126">
        <v>11.94</v>
      </c>
      <c r="H1518" s="126">
        <v>9.39</v>
      </c>
      <c r="I1518" s="126"/>
      <c r="J1518" s="317"/>
      <c r="K1518" s="323">
        <f>ROUND(SUMIF('VGT-Bewegungsdaten'!B:B,A1518,'VGT-Bewegungsdaten'!C:C),3)</f>
        <v>0</v>
      </c>
      <c r="L1518" s="324">
        <f>ROUND(SUMIF('VGT-Bewegungsdaten'!B:B,$A1518,'VGT-Bewegungsdaten'!D:D),2)</f>
        <v>0</v>
      </c>
      <c r="N1518" s="376" t="s">
        <v>4930</v>
      </c>
      <c r="O1518" s="376" t="s">
        <v>4940</v>
      </c>
      <c r="P1518" s="326">
        <f>ROUND(SUMIF('AV-Bewegungsdaten'!B:B,A1518,'AV-Bewegungsdaten'!C:C),3)</f>
        <v>0</v>
      </c>
      <c r="Q1518" s="324">
        <f>ROUND(SUMIF('AV-Bewegungsdaten'!B:B,$A1518,'AV-Bewegungsdaten'!D:D),2)</f>
        <v>0</v>
      </c>
      <c r="T1518" s="327"/>
      <c r="U1518" s="326">
        <f>ROUND(SUMIF('DV-Bewegungsdaten'!B:B,Kategorien!A1518,'DV-Bewegungsdaten'!D:D),3)</f>
        <v>0</v>
      </c>
      <c r="V1518" s="324">
        <f>ROUND(SUMIF('DV-Bewegungsdaten'!B:B,Kategorien!A1518,'DV-Bewegungsdaten'!E:E),3)</f>
        <v>0</v>
      </c>
      <c r="AD1518" s="390">
        <f t="shared" si="313"/>
        <v>7.0009999999999994</v>
      </c>
      <c r="AE1518" s="390">
        <f t="shared" si="314"/>
        <v>7.6579999999999995</v>
      </c>
      <c r="AF1518" s="390">
        <f t="shared" si="315"/>
        <v>8.8769999999999989</v>
      </c>
      <c r="AG1518" s="390">
        <f t="shared" si="316"/>
        <v>8.2439999999999998</v>
      </c>
      <c r="AH1518" s="390">
        <f t="shared" si="317"/>
        <v>8.1559999999999988</v>
      </c>
      <c r="AI1518" s="390">
        <f t="shared" si="318"/>
        <v>8.6879999999999988</v>
      </c>
      <c r="AJ1518" s="390">
        <f t="shared" si="319"/>
        <v>7.9710000000000001</v>
      </c>
      <c r="AK1518" s="390">
        <f t="shared" si="320"/>
        <v>8.254999999999999</v>
      </c>
      <c r="AL1518" s="390">
        <f t="shared" si="321"/>
        <v>8.3649999999999984</v>
      </c>
      <c r="AM1518" s="390">
        <f t="shared" si="322"/>
        <v>8.2459999999999987</v>
      </c>
      <c r="AN1518" s="390">
        <f t="shared" si="323"/>
        <v>7.84</v>
      </c>
      <c r="AO1518" s="390">
        <f t="shared" si="324"/>
        <v>8.7429999999999986</v>
      </c>
    </row>
    <row r="1519" spans="1:41" ht="15" customHeight="1" x14ac:dyDescent="0.25">
      <c r="A1519" s="127" t="s">
        <v>3548</v>
      </c>
      <c r="B1519" s="125" t="s">
        <v>2077</v>
      </c>
      <c r="C1519" s="125" t="s">
        <v>4002</v>
      </c>
      <c r="D1519" s="125" t="s">
        <v>3337</v>
      </c>
      <c r="E1519" s="125" t="s">
        <v>3289</v>
      </c>
      <c r="F1519" s="126">
        <v>11.709999999999999</v>
      </c>
      <c r="G1519" s="126">
        <v>11.909999999999998</v>
      </c>
      <c r="H1519" s="126">
        <v>9.3699999999999992</v>
      </c>
      <c r="I1519" s="126"/>
      <c r="J1519" s="317"/>
      <c r="K1519" s="323">
        <f>ROUND(SUMIF('VGT-Bewegungsdaten'!B:B,A1519,'VGT-Bewegungsdaten'!C:C),3)</f>
        <v>0</v>
      </c>
      <c r="L1519" s="324">
        <f>ROUND(SUMIF('VGT-Bewegungsdaten'!B:B,$A1519,'VGT-Bewegungsdaten'!D:D),2)</f>
        <v>0</v>
      </c>
      <c r="N1519" s="376" t="s">
        <v>4930</v>
      </c>
      <c r="O1519" s="376" t="s">
        <v>4940</v>
      </c>
      <c r="P1519" s="326">
        <f>ROUND(SUMIF('AV-Bewegungsdaten'!B:B,A1519,'AV-Bewegungsdaten'!C:C),3)</f>
        <v>0</v>
      </c>
      <c r="Q1519" s="324">
        <f>ROUND(SUMIF('AV-Bewegungsdaten'!B:B,$A1519,'AV-Bewegungsdaten'!D:D),2)</f>
        <v>0</v>
      </c>
      <c r="T1519" s="327"/>
      <c r="U1519" s="326">
        <f>ROUND(SUMIF('DV-Bewegungsdaten'!B:B,Kategorien!A1519,'DV-Bewegungsdaten'!D:D),3)</f>
        <v>0</v>
      </c>
      <c r="V1519" s="324">
        <f>ROUND(SUMIF('DV-Bewegungsdaten'!B:B,Kategorien!A1519,'DV-Bewegungsdaten'!E:E),3)</f>
        <v>0</v>
      </c>
      <c r="AD1519" s="390">
        <f t="shared" si="313"/>
        <v>6.9709999999999983</v>
      </c>
      <c r="AE1519" s="390">
        <f t="shared" si="314"/>
        <v>7.6279999999999983</v>
      </c>
      <c r="AF1519" s="390">
        <f t="shared" si="315"/>
        <v>8.8469999999999978</v>
      </c>
      <c r="AG1519" s="390">
        <f t="shared" si="316"/>
        <v>8.2139999999999986</v>
      </c>
      <c r="AH1519" s="390">
        <f t="shared" si="317"/>
        <v>8.1259999999999977</v>
      </c>
      <c r="AI1519" s="390">
        <f t="shared" si="318"/>
        <v>8.6579999999999977</v>
      </c>
      <c r="AJ1519" s="390">
        <f t="shared" si="319"/>
        <v>7.9409999999999989</v>
      </c>
      <c r="AK1519" s="390">
        <f t="shared" si="320"/>
        <v>8.2249999999999979</v>
      </c>
      <c r="AL1519" s="390">
        <f t="shared" si="321"/>
        <v>8.3349999999999973</v>
      </c>
      <c r="AM1519" s="390">
        <f t="shared" si="322"/>
        <v>8.2159999999999975</v>
      </c>
      <c r="AN1519" s="390">
        <f t="shared" si="323"/>
        <v>7.8099999999999987</v>
      </c>
      <c r="AO1519" s="390">
        <f t="shared" si="324"/>
        <v>8.7129999999999974</v>
      </c>
    </row>
    <row r="1520" spans="1:41" ht="15" customHeight="1" x14ac:dyDescent="0.25">
      <c r="A1520" s="127" t="s">
        <v>4312</v>
      </c>
      <c r="B1520" s="125" t="s">
        <v>2077</v>
      </c>
      <c r="C1520" s="125" t="s">
        <v>4002</v>
      </c>
      <c r="D1520" s="125" t="s">
        <v>4099</v>
      </c>
      <c r="E1520" s="125" t="s">
        <v>4051</v>
      </c>
      <c r="F1520" s="126">
        <v>11.68</v>
      </c>
      <c r="G1520" s="126">
        <v>11.879999999999999</v>
      </c>
      <c r="H1520" s="126">
        <v>9.34</v>
      </c>
      <c r="I1520" s="126"/>
      <c r="J1520" s="317"/>
      <c r="K1520" s="323">
        <f>ROUND(SUMIF('VGT-Bewegungsdaten'!B:B,A1520,'VGT-Bewegungsdaten'!C:C),3)</f>
        <v>0</v>
      </c>
      <c r="L1520" s="324">
        <f>ROUND(SUMIF('VGT-Bewegungsdaten'!B:B,$A1520,'VGT-Bewegungsdaten'!D:D),2)</f>
        <v>0</v>
      </c>
      <c r="N1520" s="376" t="s">
        <v>4930</v>
      </c>
      <c r="O1520" s="376" t="s">
        <v>4940</v>
      </c>
      <c r="P1520" s="326">
        <f>ROUND(SUMIF('AV-Bewegungsdaten'!B:B,A1520,'AV-Bewegungsdaten'!C:C),3)</f>
        <v>0</v>
      </c>
      <c r="Q1520" s="324">
        <f>ROUND(SUMIF('AV-Bewegungsdaten'!B:B,$A1520,'AV-Bewegungsdaten'!D:D),2)</f>
        <v>0</v>
      </c>
      <c r="T1520" s="327"/>
      <c r="U1520" s="326">
        <f>ROUND(SUMIF('DV-Bewegungsdaten'!B:B,Kategorien!A1520,'DV-Bewegungsdaten'!D:D),3)</f>
        <v>0</v>
      </c>
      <c r="V1520" s="324">
        <f>ROUND(SUMIF('DV-Bewegungsdaten'!B:B,Kategorien!A1520,'DV-Bewegungsdaten'!E:E),3)</f>
        <v>0</v>
      </c>
      <c r="AD1520" s="390">
        <f t="shared" si="313"/>
        <v>6.9409999999999989</v>
      </c>
      <c r="AE1520" s="390">
        <f t="shared" si="314"/>
        <v>7.597999999999999</v>
      </c>
      <c r="AF1520" s="390">
        <f t="shared" si="315"/>
        <v>8.8169999999999984</v>
      </c>
      <c r="AG1520" s="390">
        <f t="shared" si="316"/>
        <v>8.1839999999999993</v>
      </c>
      <c r="AH1520" s="390">
        <f t="shared" si="317"/>
        <v>8.0960000000000001</v>
      </c>
      <c r="AI1520" s="390">
        <f t="shared" si="318"/>
        <v>8.6280000000000001</v>
      </c>
      <c r="AJ1520" s="390">
        <f t="shared" si="319"/>
        <v>7.9109999999999996</v>
      </c>
      <c r="AK1520" s="390">
        <f t="shared" si="320"/>
        <v>8.1949999999999985</v>
      </c>
      <c r="AL1520" s="390">
        <f t="shared" si="321"/>
        <v>8.3049999999999997</v>
      </c>
      <c r="AM1520" s="390">
        <f t="shared" si="322"/>
        <v>8.1859999999999999</v>
      </c>
      <c r="AN1520" s="390">
        <f t="shared" si="323"/>
        <v>7.7799999999999994</v>
      </c>
      <c r="AO1520" s="390">
        <f t="shared" si="324"/>
        <v>8.6829999999999998</v>
      </c>
    </row>
    <row r="1521" spans="1:41" ht="15" customHeight="1" x14ac:dyDescent="0.25">
      <c r="A1521" s="127" t="s">
        <v>2524</v>
      </c>
      <c r="B1521" s="125" t="s">
        <v>2077</v>
      </c>
      <c r="C1521" s="125" t="s">
        <v>4002</v>
      </c>
      <c r="D1521" s="125" t="s">
        <v>2433</v>
      </c>
      <c r="E1521" s="125" t="s">
        <v>2452</v>
      </c>
      <c r="F1521" s="126">
        <v>12.77</v>
      </c>
      <c r="G1521" s="126">
        <v>12.969999999999999</v>
      </c>
      <c r="H1521" s="126">
        <v>10.220000000000001</v>
      </c>
      <c r="I1521" s="126"/>
      <c r="J1521" s="317"/>
      <c r="K1521" s="323">
        <f>ROUND(SUMIF('VGT-Bewegungsdaten'!B:B,A1521,'VGT-Bewegungsdaten'!C:C),3)</f>
        <v>0</v>
      </c>
      <c r="L1521" s="324">
        <f>ROUND(SUMIF('VGT-Bewegungsdaten'!B:B,$A1521,'VGT-Bewegungsdaten'!D:D),2)</f>
        <v>0</v>
      </c>
      <c r="N1521" s="376" t="s">
        <v>4930</v>
      </c>
      <c r="O1521" s="376" t="s">
        <v>4940</v>
      </c>
      <c r="P1521" s="326">
        <f>ROUND(SUMIF('AV-Bewegungsdaten'!B:B,A1521,'AV-Bewegungsdaten'!C:C),3)</f>
        <v>0</v>
      </c>
      <c r="Q1521" s="324">
        <f>ROUND(SUMIF('AV-Bewegungsdaten'!B:B,$A1521,'AV-Bewegungsdaten'!D:D),2)</f>
        <v>0</v>
      </c>
      <c r="T1521" s="327"/>
      <c r="U1521" s="326">
        <f>ROUND(SUMIF('DV-Bewegungsdaten'!B:B,Kategorien!A1521,'DV-Bewegungsdaten'!D:D),3)</f>
        <v>0</v>
      </c>
      <c r="V1521" s="324">
        <f>ROUND(SUMIF('DV-Bewegungsdaten'!B:B,Kategorien!A1521,'DV-Bewegungsdaten'!E:E),3)</f>
        <v>0</v>
      </c>
      <c r="AD1521" s="390">
        <f t="shared" si="313"/>
        <v>8.0309999999999988</v>
      </c>
      <c r="AE1521" s="390">
        <f t="shared" si="314"/>
        <v>8.6879999999999988</v>
      </c>
      <c r="AF1521" s="390">
        <f t="shared" si="315"/>
        <v>9.9069999999999983</v>
      </c>
      <c r="AG1521" s="390">
        <f t="shared" si="316"/>
        <v>9.2739999999999991</v>
      </c>
      <c r="AH1521" s="390">
        <f t="shared" si="317"/>
        <v>9.1859999999999999</v>
      </c>
      <c r="AI1521" s="390">
        <f t="shared" si="318"/>
        <v>9.718</v>
      </c>
      <c r="AJ1521" s="390">
        <f t="shared" si="319"/>
        <v>9.0009999999999994</v>
      </c>
      <c r="AK1521" s="390">
        <f t="shared" si="320"/>
        <v>9.2849999999999984</v>
      </c>
      <c r="AL1521" s="390">
        <f t="shared" si="321"/>
        <v>9.3949999999999996</v>
      </c>
      <c r="AM1521" s="390">
        <f t="shared" si="322"/>
        <v>9.2759999999999998</v>
      </c>
      <c r="AN1521" s="390">
        <f t="shared" si="323"/>
        <v>8.8699999999999992</v>
      </c>
      <c r="AO1521" s="390">
        <f t="shared" si="324"/>
        <v>9.7729999999999997</v>
      </c>
    </row>
    <row r="1522" spans="1:41" ht="15" customHeight="1" x14ac:dyDescent="0.25">
      <c r="A1522" s="127" t="s">
        <v>6945</v>
      </c>
      <c r="B1522" s="125" t="s">
        <v>2077</v>
      </c>
      <c r="C1522" s="125" t="s">
        <v>4002</v>
      </c>
      <c r="D1522" s="125" t="s">
        <v>6691</v>
      </c>
      <c r="E1522" s="125" t="s">
        <v>6484</v>
      </c>
      <c r="F1522" s="126">
        <v>15.54</v>
      </c>
      <c r="G1522" s="126">
        <v>15.74</v>
      </c>
      <c r="H1522" s="126">
        <v>12.43</v>
      </c>
      <c r="I1522" s="126"/>
      <c r="J1522" s="317"/>
      <c r="K1522" s="323">
        <f>ROUND(SUMIF('VGT-Bewegungsdaten'!B:B,A1522,'VGT-Bewegungsdaten'!C:C),3)</f>
        <v>0</v>
      </c>
      <c r="L1522" s="324">
        <f>ROUND(SUMIF('VGT-Bewegungsdaten'!B:B,$A1522,'VGT-Bewegungsdaten'!D:D),2)</f>
        <v>0</v>
      </c>
      <c r="N1522" s="376" t="s">
        <v>4930</v>
      </c>
      <c r="O1522" s="376" t="s">
        <v>4940</v>
      </c>
      <c r="P1522" s="326">
        <f>ROUND(SUMIF('AV-Bewegungsdaten'!B:B,A1522,'AV-Bewegungsdaten'!C:C),3)</f>
        <v>0</v>
      </c>
      <c r="Q1522" s="324">
        <f>ROUND(SUMIF('AV-Bewegungsdaten'!B:B,$A1522,'AV-Bewegungsdaten'!D:D),2)</f>
        <v>0</v>
      </c>
      <c r="T1522" s="327"/>
      <c r="U1522" s="326">
        <f>ROUND(SUMIF('DV-Bewegungsdaten'!B:B,Kategorien!A1522,'DV-Bewegungsdaten'!D:D),3)</f>
        <v>0</v>
      </c>
      <c r="V1522" s="324">
        <f>ROUND(SUMIF('DV-Bewegungsdaten'!B:B,Kategorien!A1522,'DV-Bewegungsdaten'!E:E),3)</f>
        <v>0</v>
      </c>
      <c r="AD1522" s="390">
        <f t="shared" ref="AD1522" si="325">MAX(0,$G1522-AR$9)</f>
        <v>10.801</v>
      </c>
      <c r="AE1522" s="390">
        <f t="shared" ref="AE1522" si="326">MAX(0,$G1522-AS$9)</f>
        <v>11.458</v>
      </c>
      <c r="AF1522" s="390">
        <f t="shared" ref="AF1522" si="327">MAX(0,$G1522-AT$9)</f>
        <v>12.677</v>
      </c>
      <c r="AG1522" s="390">
        <f t="shared" ref="AG1522" si="328">MAX(0,$G1522-AU$9)</f>
        <v>12.044</v>
      </c>
      <c r="AH1522" s="390">
        <f t="shared" ref="AH1522" si="329">MAX(0,$G1522-AV$9)</f>
        <v>11.956</v>
      </c>
      <c r="AI1522" s="390">
        <f t="shared" ref="AI1522" si="330">MAX(0,$G1522-AW$9)</f>
        <v>12.488</v>
      </c>
      <c r="AJ1522" s="390">
        <f t="shared" ref="AJ1522" si="331">MAX(0,$G1522-AX$9)</f>
        <v>11.771000000000001</v>
      </c>
      <c r="AK1522" s="390">
        <f t="shared" ref="AK1522" si="332">MAX(0,$G1522-AY$9)</f>
        <v>12.055</v>
      </c>
      <c r="AL1522" s="390">
        <f t="shared" ref="AL1522" si="333">MAX(0,$G1522-AZ$9)</f>
        <v>12.164999999999999</v>
      </c>
      <c r="AM1522" s="390">
        <f t="shared" ref="AM1522" si="334">MAX(0,$G1522-BA$9)</f>
        <v>12.045999999999999</v>
      </c>
      <c r="AN1522" s="390">
        <f t="shared" ref="AN1522" si="335">MAX(0,$G1522-BB$9)</f>
        <v>11.64</v>
      </c>
      <c r="AO1522" s="390">
        <f t="shared" ref="AO1522" si="336">MAX(0,$G1522-BC$9)</f>
        <v>12.542999999999999</v>
      </c>
    </row>
    <row r="1523" spans="1:41" ht="15" customHeight="1" x14ac:dyDescent="0.25">
      <c r="A1523" s="127" t="s">
        <v>2525</v>
      </c>
      <c r="B1523" s="125" t="s">
        <v>2077</v>
      </c>
      <c r="C1523" s="125" t="s">
        <v>4002</v>
      </c>
      <c r="D1523" s="125" t="s">
        <v>2486</v>
      </c>
      <c r="E1523" s="125" t="s">
        <v>2455</v>
      </c>
      <c r="F1523" s="126">
        <v>14.77</v>
      </c>
      <c r="G1523" s="126">
        <v>14.969999999999999</v>
      </c>
      <c r="H1523" s="126">
        <v>11.82</v>
      </c>
      <c r="I1523" s="126"/>
      <c r="J1523" s="317"/>
      <c r="K1523" s="323">
        <f>ROUND(SUMIF('VGT-Bewegungsdaten'!B:B,A1523,'VGT-Bewegungsdaten'!C:C),3)</f>
        <v>0</v>
      </c>
      <c r="L1523" s="324">
        <f>ROUND(SUMIF('VGT-Bewegungsdaten'!B:B,$A1523,'VGT-Bewegungsdaten'!D:D),2)</f>
        <v>0</v>
      </c>
      <c r="N1523" s="376" t="s">
        <v>4930</v>
      </c>
      <c r="O1523" s="376" t="s">
        <v>4940</v>
      </c>
      <c r="P1523" s="326">
        <f>ROUND(SUMIF('AV-Bewegungsdaten'!B:B,A1523,'AV-Bewegungsdaten'!C:C),3)</f>
        <v>0</v>
      </c>
      <c r="Q1523" s="324">
        <f>ROUND(SUMIF('AV-Bewegungsdaten'!B:B,$A1523,'AV-Bewegungsdaten'!D:D),2)</f>
        <v>0</v>
      </c>
      <c r="T1523" s="327"/>
      <c r="U1523" s="326">
        <f>ROUND(SUMIF('DV-Bewegungsdaten'!B:B,Kategorien!A1523,'DV-Bewegungsdaten'!D:D),3)</f>
        <v>0</v>
      </c>
      <c r="V1523" s="324">
        <f>ROUND(SUMIF('DV-Bewegungsdaten'!B:B,Kategorien!A1523,'DV-Bewegungsdaten'!E:E),3)</f>
        <v>0</v>
      </c>
      <c r="AD1523" s="390">
        <f t="shared" si="313"/>
        <v>10.030999999999999</v>
      </c>
      <c r="AE1523" s="390">
        <f t="shared" si="314"/>
        <v>10.687999999999999</v>
      </c>
      <c r="AF1523" s="390">
        <f t="shared" si="315"/>
        <v>11.906999999999998</v>
      </c>
      <c r="AG1523" s="390">
        <f t="shared" si="316"/>
        <v>11.273999999999999</v>
      </c>
      <c r="AH1523" s="390">
        <f t="shared" si="317"/>
        <v>11.186</v>
      </c>
      <c r="AI1523" s="390">
        <f t="shared" si="318"/>
        <v>11.718</v>
      </c>
      <c r="AJ1523" s="390">
        <f t="shared" si="319"/>
        <v>11.000999999999999</v>
      </c>
      <c r="AK1523" s="390">
        <f t="shared" si="320"/>
        <v>11.284999999999998</v>
      </c>
      <c r="AL1523" s="390">
        <f t="shared" si="321"/>
        <v>11.395</v>
      </c>
      <c r="AM1523" s="390">
        <f t="shared" si="322"/>
        <v>11.276</v>
      </c>
      <c r="AN1523" s="390">
        <f t="shared" si="323"/>
        <v>10.87</v>
      </c>
      <c r="AO1523" s="390">
        <f t="shared" si="324"/>
        <v>11.773</v>
      </c>
    </row>
    <row r="1524" spans="1:41" ht="15" customHeight="1" x14ac:dyDescent="0.25">
      <c r="A1524" s="127" t="s">
        <v>351</v>
      </c>
      <c r="B1524" s="125" t="s">
        <v>2077</v>
      </c>
      <c r="C1524" s="125" t="s">
        <v>4002</v>
      </c>
      <c r="D1524" s="125" t="s">
        <v>565</v>
      </c>
      <c r="E1524" s="125" t="s">
        <v>1541</v>
      </c>
      <c r="F1524" s="126">
        <v>15.77</v>
      </c>
      <c r="G1524" s="126">
        <v>15.969999999999999</v>
      </c>
      <c r="H1524" s="126">
        <v>12.62</v>
      </c>
      <c r="I1524" s="126"/>
      <c r="J1524" s="317"/>
      <c r="K1524" s="323">
        <f>ROUND(SUMIF('VGT-Bewegungsdaten'!B:B,A1524,'VGT-Bewegungsdaten'!C:C),3)</f>
        <v>0</v>
      </c>
      <c r="L1524" s="324">
        <f>ROUND(SUMIF('VGT-Bewegungsdaten'!B:B,$A1524,'VGT-Bewegungsdaten'!D:D),2)</f>
        <v>0</v>
      </c>
      <c r="N1524" s="376" t="s">
        <v>4930</v>
      </c>
      <c r="O1524" s="376" t="s">
        <v>4940</v>
      </c>
      <c r="P1524" s="326">
        <f>ROUND(SUMIF('AV-Bewegungsdaten'!B:B,A1524,'AV-Bewegungsdaten'!C:C),3)</f>
        <v>0</v>
      </c>
      <c r="Q1524" s="324">
        <f>ROUND(SUMIF('AV-Bewegungsdaten'!B:B,$A1524,'AV-Bewegungsdaten'!D:D),2)</f>
        <v>0</v>
      </c>
      <c r="T1524" s="327"/>
      <c r="U1524" s="326">
        <f>ROUND(SUMIF('DV-Bewegungsdaten'!B:B,Kategorien!A1524,'DV-Bewegungsdaten'!D:D),3)</f>
        <v>0</v>
      </c>
      <c r="V1524" s="324">
        <f>ROUND(SUMIF('DV-Bewegungsdaten'!B:B,Kategorien!A1524,'DV-Bewegungsdaten'!E:E),3)</f>
        <v>0</v>
      </c>
      <c r="AD1524" s="390">
        <f t="shared" si="313"/>
        <v>11.030999999999999</v>
      </c>
      <c r="AE1524" s="390">
        <f t="shared" si="314"/>
        <v>11.687999999999999</v>
      </c>
      <c r="AF1524" s="390">
        <f t="shared" si="315"/>
        <v>12.906999999999998</v>
      </c>
      <c r="AG1524" s="390">
        <f t="shared" si="316"/>
        <v>12.273999999999999</v>
      </c>
      <c r="AH1524" s="390">
        <f t="shared" si="317"/>
        <v>12.186</v>
      </c>
      <c r="AI1524" s="390">
        <f t="shared" si="318"/>
        <v>12.718</v>
      </c>
      <c r="AJ1524" s="390">
        <f t="shared" si="319"/>
        <v>12.000999999999999</v>
      </c>
      <c r="AK1524" s="390">
        <f t="shared" si="320"/>
        <v>12.284999999999998</v>
      </c>
      <c r="AL1524" s="390">
        <f t="shared" si="321"/>
        <v>12.395</v>
      </c>
      <c r="AM1524" s="390">
        <f t="shared" si="322"/>
        <v>12.276</v>
      </c>
      <c r="AN1524" s="390">
        <f t="shared" si="323"/>
        <v>11.87</v>
      </c>
      <c r="AO1524" s="390">
        <f t="shared" si="324"/>
        <v>12.773</v>
      </c>
    </row>
    <row r="1525" spans="1:41" ht="15" customHeight="1" x14ac:dyDescent="0.25">
      <c r="A1525" s="127" t="s">
        <v>2805</v>
      </c>
      <c r="B1525" s="125" t="s">
        <v>2077</v>
      </c>
      <c r="C1525" s="125" t="s">
        <v>4002</v>
      </c>
      <c r="D1525" s="125" t="s">
        <v>2744</v>
      </c>
      <c r="E1525" s="125" t="s">
        <v>2545</v>
      </c>
      <c r="F1525" s="126">
        <v>15.74</v>
      </c>
      <c r="G1525" s="126">
        <v>15.94</v>
      </c>
      <c r="H1525" s="126">
        <v>12.59</v>
      </c>
      <c r="I1525" s="126"/>
      <c r="J1525" s="317"/>
      <c r="K1525" s="323">
        <f>ROUND(SUMIF('VGT-Bewegungsdaten'!B:B,A1525,'VGT-Bewegungsdaten'!C:C),3)</f>
        <v>0</v>
      </c>
      <c r="L1525" s="324">
        <f>ROUND(SUMIF('VGT-Bewegungsdaten'!B:B,$A1525,'VGT-Bewegungsdaten'!D:D),2)</f>
        <v>0</v>
      </c>
      <c r="N1525" s="376" t="s">
        <v>4930</v>
      </c>
      <c r="O1525" s="376" t="s">
        <v>4940</v>
      </c>
      <c r="P1525" s="326">
        <f>ROUND(SUMIF('AV-Bewegungsdaten'!B:B,A1525,'AV-Bewegungsdaten'!C:C),3)</f>
        <v>0</v>
      </c>
      <c r="Q1525" s="324">
        <f>ROUND(SUMIF('AV-Bewegungsdaten'!B:B,$A1525,'AV-Bewegungsdaten'!D:D),2)</f>
        <v>0</v>
      </c>
      <c r="T1525" s="327"/>
      <c r="U1525" s="326">
        <f>ROUND(SUMIF('DV-Bewegungsdaten'!B:B,Kategorien!A1525,'DV-Bewegungsdaten'!D:D),3)</f>
        <v>0</v>
      </c>
      <c r="V1525" s="324">
        <f>ROUND(SUMIF('DV-Bewegungsdaten'!B:B,Kategorien!A1525,'DV-Bewegungsdaten'!E:E),3)</f>
        <v>0</v>
      </c>
      <c r="AD1525" s="390">
        <f t="shared" si="313"/>
        <v>11.000999999999999</v>
      </c>
      <c r="AE1525" s="390">
        <f t="shared" si="314"/>
        <v>11.657999999999999</v>
      </c>
      <c r="AF1525" s="390">
        <f t="shared" si="315"/>
        <v>12.876999999999999</v>
      </c>
      <c r="AG1525" s="390">
        <f t="shared" si="316"/>
        <v>12.244</v>
      </c>
      <c r="AH1525" s="390">
        <f t="shared" si="317"/>
        <v>12.155999999999999</v>
      </c>
      <c r="AI1525" s="390">
        <f t="shared" si="318"/>
        <v>12.687999999999999</v>
      </c>
      <c r="AJ1525" s="390">
        <f t="shared" si="319"/>
        <v>11.971</v>
      </c>
      <c r="AK1525" s="390">
        <f t="shared" si="320"/>
        <v>12.254999999999999</v>
      </c>
      <c r="AL1525" s="390">
        <f t="shared" si="321"/>
        <v>12.364999999999998</v>
      </c>
      <c r="AM1525" s="390">
        <f t="shared" si="322"/>
        <v>12.245999999999999</v>
      </c>
      <c r="AN1525" s="390">
        <f t="shared" si="323"/>
        <v>11.84</v>
      </c>
      <c r="AO1525" s="390">
        <f t="shared" si="324"/>
        <v>12.742999999999999</v>
      </c>
    </row>
    <row r="1526" spans="1:41" ht="15" customHeight="1" x14ac:dyDescent="0.25">
      <c r="A1526" s="127" t="s">
        <v>3549</v>
      </c>
      <c r="B1526" s="125" t="s">
        <v>2077</v>
      </c>
      <c r="C1526" s="125" t="s">
        <v>4002</v>
      </c>
      <c r="D1526" s="125" t="s">
        <v>3488</v>
      </c>
      <c r="E1526" s="125" t="s">
        <v>3289</v>
      </c>
      <c r="F1526" s="126">
        <v>15.709999999999999</v>
      </c>
      <c r="G1526" s="126">
        <v>15.909999999999998</v>
      </c>
      <c r="H1526" s="126">
        <v>12.57</v>
      </c>
      <c r="I1526" s="126"/>
      <c r="J1526" s="317"/>
      <c r="K1526" s="323">
        <f>ROUND(SUMIF('VGT-Bewegungsdaten'!B:B,A1526,'VGT-Bewegungsdaten'!C:C),3)</f>
        <v>0</v>
      </c>
      <c r="L1526" s="324">
        <f>ROUND(SUMIF('VGT-Bewegungsdaten'!B:B,$A1526,'VGT-Bewegungsdaten'!D:D),2)</f>
        <v>0</v>
      </c>
      <c r="N1526" s="376" t="s">
        <v>4930</v>
      </c>
      <c r="O1526" s="376" t="s">
        <v>4940</v>
      </c>
      <c r="P1526" s="326">
        <f>ROUND(SUMIF('AV-Bewegungsdaten'!B:B,A1526,'AV-Bewegungsdaten'!C:C),3)</f>
        <v>0</v>
      </c>
      <c r="Q1526" s="324">
        <f>ROUND(SUMIF('AV-Bewegungsdaten'!B:B,$A1526,'AV-Bewegungsdaten'!D:D),2)</f>
        <v>0</v>
      </c>
      <c r="T1526" s="327"/>
      <c r="U1526" s="326">
        <f>ROUND(SUMIF('DV-Bewegungsdaten'!B:B,Kategorien!A1526,'DV-Bewegungsdaten'!D:D),3)</f>
        <v>0</v>
      </c>
      <c r="V1526" s="324">
        <f>ROUND(SUMIF('DV-Bewegungsdaten'!B:B,Kategorien!A1526,'DV-Bewegungsdaten'!E:E),3)</f>
        <v>0</v>
      </c>
      <c r="AD1526" s="390">
        <f t="shared" si="313"/>
        <v>10.970999999999998</v>
      </c>
      <c r="AE1526" s="390">
        <f t="shared" si="314"/>
        <v>11.627999999999998</v>
      </c>
      <c r="AF1526" s="390">
        <f t="shared" si="315"/>
        <v>12.846999999999998</v>
      </c>
      <c r="AG1526" s="390">
        <f t="shared" si="316"/>
        <v>12.213999999999999</v>
      </c>
      <c r="AH1526" s="390">
        <f t="shared" si="317"/>
        <v>12.125999999999998</v>
      </c>
      <c r="AI1526" s="390">
        <f t="shared" si="318"/>
        <v>12.657999999999998</v>
      </c>
      <c r="AJ1526" s="390">
        <f t="shared" si="319"/>
        <v>11.940999999999999</v>
      </c>
      <c r="AK1526" s="390">
        <f t="shared" si="320"/>
        <v>12.224999999999998</v>
      </c>
      <c r="AL1526" s="390">
        <f t="shared" si="321"/>
        <v>12.334999999999997</v>
      </c>
      <c r="AM1526" s="390">
        <f t="shared" si="322"/>
        <v>12.215999999999998</v>
      </c>
      <c r="AN1526" s="390">
        <f t="shared" si="323"/>
        <v>11.809999999999999</v>
      </c>
      <c r="AO1526" s="390">
        <f t="shared" si="324"/>
        <v>12.712999999999997</v>
      </c>
    </row>
    <row r="1527" spans="1:41" ht="15" customHeight="1" x14ac:dyDescent="0.25">
      <c r="A1527" s="127" t="s">
        <v>4313</v>
      </c>
      <c r="B1527" s="125" t="s">
        <v>2077</v>
      </c>
      <c r="C1527" s="125" t="s">
        <v>4002</v>
      </c>
      <c r="D1527" s="125" t="s">
        <v>4251</v>
      </c>
      <c r="E1527" s="125" t="s">
        <v>4051</v>
      </c>
      <c r="F1527" s="126">
        <v>15.68</v>
      </c>
      <c r="G1527" s="126">
        <v>15.879999999999999</v>
      </c>
      <c r="H1527" s="126">
        <v>12.54</v>
      </c>
      <c r="I1527" s="126"/>
      <c r="J1527" s="317"/>
      <c r="K1527" s="323">
        <f>ROUND(SUMIF('VGT-Bewegungsdaten'!B:B,A1527,'VGT-Bewegungsdaten'!C:C),3)</f>
        <v>0</v>
      </c>
      <c r="L1527" s="324">
        <f>ROUND(SUMIF('VGT-Bewegungsdaten'!B:B,$A1527,'VGT-Bewegungsdaten'!D:D),2)</f>
        <v>0</v>
      </c>
      <c r="N1527" s="376" t="s">
        <v>4930</v>
      </c>
      <c r="O1527" s="376" t="s">
        <v>4940</v>
      </c>
      <c r="P1527" s="326">
        <f>ROUND(SUMIF('AV-Bewegungsdaten'!B:B,A1527,'AV-Bewegungsdaten'!C:C),3)</f>
        <v>0</v>
      </c>
      <c r="Q1527" s="324">
        <f>ROUND(SUMIF('AV-Bewegungsdaten'!B:B,$A1527,'AV-Bewegungsdaten'!D:D),2)</f>
        <v>0</v>
      </c>
      <c r="T1527" s="327"/>
      <c r="U1527" s="326">
        <f>ROUND(SUMIF('DV-Bewegungsdaten'!B:B,Kategorien!A1527,'DV-Bewegungsdaten'!D:D),3)</f>
        <v>0</v>
      </c>
      <c r="V1527" s="324">
        <f>ROUND(SUMIF('DV-Bewegungsdaten'!B:B,Kategorien!A1527,'DV-Bewegungsdaten'!E:E),3)</f>
        <v>0</v>
      </c>
      <c r="AD1527" s="390">
        <f t="shared" si="313"/>
        <v>10.940999999999999</v>
      </c>
      <c r="AE1527" s="390">
        <f t="shared" si="314"/>
        <v>11.597999999999999</v>
      </c>
      <c r="AF1527" s="390">
        <f t="shared" si="315"/>
        <v>12.816999999999998</v>
      </c>
      <c r="AG1527" s="390">
        <f t="shared" si="316"/>
        <v>12.183999999999999</v>
      </c>
      <c r="AH1527" s="390">
        <f t="shared" si="317"/>
        <v>12.096</v>
      </c>
      <c r="AI1527" s="390">
        <f t="shared" si="318"/>
        <v>12.628</v>
      </c>
      <c r="AJ1527" s="390">
        <f t="shared" si="319"/>
        <v>11.911</v>
      </c>
      <c r="AK1527" s="390">
        <f t="shared" si="320"/>
        <v>12.194999999999999</v>
      </c>
      <c r="AL1527" s="390">
        <f t="shared" si="321"/>
        <v>12.305</v>
      </c>
      <c r="AM1527" s="390">
        <f t="shared" si="322"/>
        <v>12.186</v>
      </c>
      <c r="AN1527" s="390">
        <f t="shared" si="323"/>
        <v>11.78</v>
      </c>
      <c r="AO1527" s="390">
        <f t="shared" si="324"/>
        <v>12.683</v>
      </c>
    </row>
    <row r="1528" spans="1:41" ht="15" customHeight="1" x14ac:dyDescent="0.25">
      <c r="A1528" s="127" t="s">
        <v>2526</v>
      </c>
      <c r="B1528" s="125" t="s">
        <v>2077</v>
      </c>
      <c r="C1528" s="125" t="s">
        <v>4002</v>
      </c>
      <c r="D1528" s="125" t="s">
        <v>2435</v>
      </c>
      <c r="E1528" s="125" t="s">
        <v>2452</v>
      </c>
      <c r="F1528" s="126">
        <v>11.27</v>
      </c>
      <c r="G1528" s="126">
        <v>11.469999999999999</v>
      </c>
      <c r="H1528" s="126">
        <v>9.02</v>
      </c>
      <c r="I1528" s="126"/>
      <c r="J1528" s="317"/>
      <c r="K1528" s="323">
        <f>ROUND(SUMIF('VGT-Bewegungsdaten'!B:B,A1528,'VGT-Bewegungsdaten'!C:C),3)</f>
        <v>0</v>
      </c>
      <c r="L1528" s="324">
        <f>ROUND(SUMIF('VGT-Bewegungsdaten'!B:B,$A1528,'VGT-Bewegungsdaten'!D:D),2)</f>
        <v>0</v>
      </c>
      <c r="N1528" s="376" t="s">
        <v>4930</v>
      </c>
      <c r="O1528" s="376" t="s">
        <v>4940</v>
      </c>
      <c r="P1528" s="326">
        <f>ROUND(SUMIF('AV-Bewegungsdaten'!B:B,A1528,'AV-Bewegungsdaten'!C:C),3)</f>
        <v>0</v>
      </c>
      <c r="Q1528" s="324">
        <f>ROUND(SUMIF('AV-Bewegungsdaten'!B:B,$A1528,'AV-Bewegungsdaten'!D:D),2)</f>
        <v>0</v>
      </c>
      <c r="T1528" s="327"/>
      <c r="U1528" s="326">
        <f>ROUND(SUMIF('DV-Bewegungsdaten'!B:B,Kategorien!A1528,'DV-Bewegungsdaten'!D:D),3)</f>
        <v>0</v>
      </c>
      <c r="V1528" s="324">
        <f>ROUND(SUMIF('DV-Bewegungsdaten'!B:B,Kategorien!A1528,'DV-Bewegungsdaten'!E:E),3)</f>
        <v>0</v>
      </c>
      <c r="AD1528" s="390">
        <f t="shared" si="313"/>
        <v>6.5309999999999988</v>
      </c>
      <c r="AE1528" s="390">
        <f t="shared" si="314"/>
        <v>7.1879999999999988</v>
      </c>
      <c r="AF1528" s="390">
        <f t="shared" si="315"/>
        <v>8.4069999999999983</v>
      </c>
      <c r="AG1528" s="390">
        <f t="shared" si="316"/>
        <v>7.7739999999999991</v>
      </c>
      <c r="AH1528" s="390">
        <f t="shared" si="317"/>
        <v>7.6859999999999991</v>
      </c>
      <c r="AI1528" s="390">
        <f t="shared" si="318"/>
        <v>8.218</v>
      </c>
      <c r="AJ1528" s="390">
        <f t="shared" si="319"/>
        <v>7.5009999999999994</v>
      </c>
      <c r="AK1528" s="390">
        <f t="shared" si="320"/>
        <v>7.7849999999999984</v>
      </c>
      <c r="AL1528" s="390">
        <f t="shared" si="321"/>
        <v>7.8949999999999987</v>
      </c>
      <c r="AM1528" s="390">
        <f t="shared" si="322"/>
        <v>7.7759999999999989</v>
      </c>
      <c r="AN1528" s="390">
        <f t="shared" si="323"/>
        <v>7.3699999999999992</v>
      </c>
      <c r="AO1528" s="390">
        <f t="shared" si="324"/>
        <v>8.2729999999999997</v>
      </c>
    </row>
    <row r="1529" spans="1:41" ht="15" customHeight="1" x14ac:dyDescent="0.25">
      <c r="A1529" s="127" t="s">
        <v>2527</v>
      </c>
      <c r="B1529" s="125" t="s">
        <v>2077</v>
      </c>
      <c r="C1529" s="125" t="s">
        <v>4002</v>
      </c>
      <c r="D1529" s="125" t="s">
        <v>2489</v>
      </c>
      <c r="E1529" s="125" t="s">
        <v>2455</v>
      </c>
      <c r="F1529" s="126">
        <v>13.27</v>
      </c>
      <c r="G1529" s="126">
        <v>13.469999999999999</v>
      </c>
      <c r="H1529" s="126">
        <v>10.62</v>
      </c>
      <c r="I1529" s="126"/>
      <c r="J1529" s="317"/>
      <c r="K1529" s="323">
        <f>ROUND(SUMIF('VGT-Bewegungsdaten'!B:B,A1529,'VGT-Bewegungsdaten'!C:C),3)</f>
        <v>0</v>
      </c>
      <c r="L1529" s="324">
        <f>ROUND(SUMIF('VGT-Bewegungsdaten'!B:B,$A1529,'VGT-Bewegungsdaten'!D:D),2)</f>
        <v>0</v>
      </c>
      <c r="N1529" s="376" t="s">
        <v>4930</v>
      </c>
      <c r="O1529" s="376" t="s">
        <v>4940</v>
      </c>
      <c r="P1529" s="326">
        <f>ROUND(SUMIF('AV-Bewegungsdaten'!B:B,A1529,'AV-Bewegungsdaten'!C:C),3)</f>
        <v>0</v>
      </c>
      <c r="Q1529" s="324">
        <f>ROUND(SUMIF('AV-Bewegungsdaten'!B:B,$A1529,'AV-Bewegungsdaten'!D:D),2)</f>
        <v>0</v>
      </c>
      <c r="T1529" s="327"/>
      <c r="U1529" s="326">
        <f>ROUND(SUMIF('DV-Bewegungsdaten'!B:B,Kategorien!A1529,'DV-Bewegungsdaten'!D:D),3)</f>
        <v>0</v>
      </c>
      <c r="V1529" s="324">
        <f>ROUND(SUMIF('DV-Bewegungsdaten'!B:B,Kategorien!A1529,'DV-Bewegungsdaten'!E:E),3)</f>
        <v>0</v>
      </c>
      <c r="AD1529" s="390">
        <f t="shared" si="313"/>
        <v>8.5309999999999988</v>
      </c>
      <c r="AE1529" s="390">
        <f t="shared" si="314"/>
        <v>9.1879999999999988</v>
      </c>
      <c r="AF1529" s="390">
        <f t="shared" si="315"/>
        <v>10.406999999999998</v>
      </c>
      <c r="AG1529" s="390">
        <f t="shared" si="316"/>
        <v>9.7739999999999991</v>
      </c>
      <c r="AH1529" s="390">
        <f t="shared" si="317"/>
        <v>9.6859999999999999</v>
      </c>
      <c r="AI1529" s="390">
        <f t="shared" si="318"/>
        <v>10.218</v>
      </c>
      <c r="AJ1529" s="390">
        <f t="shared" si="319"/>
        <v>9.5009999999999994</v>
      </c>
      <c r="AK1529" s="390">
        <f t="shared" si="320"/>
        <v>9.7849999999999984</v>
      </c>
      <c r="AL1529" s="390">
        <f t="shared" si="321"/>
        <v>9.8949999999999996</v>
      </c>
      <c r="AM1529" s="390">
        <f t="shared" si="322"/>
        <v>9.7759999999999998</v>
      </c>
      <c r="AN1529" s="390">
        <f t="shared" si="323"/>
        <v>9.3699999999999992</v>
      </c>
      <c r="AO1529" s="390">
        <f t="shared" si="324"/>
        <v>10.273</v>
      </c>
    </row>
    <row r="1530" spans="1:41" ht="15" customHeight="1" x14ac:dyDescent="0.25">
      <c r="A1530" s="127" t="s">
        <v>352</v>
      </c>
      <c r="B1530" s="125" t="s">
        <v>2077</v>
      </c>
      <c r="C1530" s="125" t="s">
        <v>4002</v>
      </c>
      <c r="D1530" s="125" t="s">
        <v>567</v>
      </c>
      <c r="E1530" s="125" t="s">
        <v>1541</v>
      </c>
      <c r="F1530" s="126">
        <v>14.27</v>
      </c>
      <c r="G1530" s="126">
        <v>14.469999999999999</v>
      </c>
      <c r="H1530" s="126">
        <v>11.42</v>
      </c>
      <c r="I1530" s="126"/>
      <c r="J1530" s="317"/>
      <c r="K1530" s="323">
        <f>ROUND(SUMIF('VGT-Bewegungsdaten'!B:B,A1530,'VGT-Bewegungsdaten'!C:C),3)</f>
        <v>0</v>
      </c>
      <c r="L1530" s="324">
        <f>ROUND(SUMIF('VGT-Bewegungsdaten'!B:B,$A1530,'VGT-Bewegungsdaten'!D:D),2)</f>
        <v>0</v>
      </c>
      <c r="N1530" s="376" t="s">
        <v>4930</v>
      </c>
      <c r="O1530" s="376" t="s">
        <v>4940</v>
      </c>
      <c r="P1530" s="326">
        <f>ROUND(SUMIF('AV-Bewegungsdaten'!B:B,A1530,'AV-Bewegungsdaten'!C:C),3)</f>
        <v>0</v>
      </c>
      <c r="Q1530" s="324">
        <f>ROUND(SUMIF('AV-Bewegungsdaten'!B:B,$A1530,'AV-Bewegungsdaten'!D:D),2)</f>
        <v>0</v>
      </c>
      <c r="T1530" s="327"/>
      <c r="U1530" s="326">
        <f>ROUND(SUMIF('DV-Bewegungsdaten'!B:B,Kategorien!A1530,'DV-Bewegungsdaten'!D:D),3)</f>
        <v>0</v>
      </c>
      <c r="V1530" s="324">
        <f>ROUND(SUMIF('DV-Bewegungsdaten'!B:B,Kategorien!A1530,'DV-Bewegungsdaten'!E:E),3)</f>
        <v>0</v>
      </c>
      <c r="AD1530" s="390">
        <f t="shared" si="313"/>
        <v>9.5309999999999988</v>
      </c>
      <c r="AE1530" s="390">
        <f t="shared" si="314"/>
        <v>10.187999999999999</v>
      </c>
      <c r="AF1530" s="390">
        <f t="shared" si="315"/>
        <v>11.406999999999998</v>
      </c>
      <c r="AG1530" s="390">
        <f t="shared" si="316"/>
        <v>10.773999999999999</v>
      </c>
      <c r="AH1530" s="390">
        <f t="shared" si="317"/>
        <v>10.686</v>
      </c>
      <c r="AI1530" s="390">
        <f t="shared" si="318"/>
        <v>11.218</v>
      </c>
      <c r="AJ1530" s="390">
        <f t="shared" si="319"/>
        <v>10.500999999999999</v>
      </c>
      <c r="AK1530" s="390">
        <f t="shared" si="320"/>
        <v>10.784999999999998</v>
      </c>
      <c r="AL1530" s="390">
        <f t="shared" si="321"/>
        <v>10.895</v>
      </c>
      <c r="AM1530" s="390">
        <f t="shared" si="322"/>
        <v>10.776</v>
      </c>
      <c r="AN1530" s="390">
        <f t="shared" si="323"/>
        <v>10.37</v>
      </c>
      <c r="AO1530" s="390">
        <f t="shared" si="324"/>
        <v>11.273</v>
      </c>
    </row>
    <row r="1531" spans="1:41" ht="15" customHeight="1" x14ac:dyDescent="0.25">
      <c r="A1531" s="127" t="s">
        <v>2806</v>
      </c>
      <c r="B1531" s="125" t="s">
        <v>2077</v>
      </c>
      <c r="C1531" s="125" t="s">
        <v>4002</v>
      </c>
      <c r="D1531" s="125" t="s">
        <v>2746</v>
      </c>
      <c r="E1531" s="125" t="s">
        <v>2545</v>
      </c>
      <c r="F1531" s="126">
        <v>14.24</v>
      </c>
      <c r="G1531" s="126">
        <v>14.44</v>
      </c>
      <c r="H1531" s="126">
        <v>11.39</v>
      </c>
      <c r="I1531" s="126"/>
      <c r="J1531" s="317"/>
      <c r="K1531" s="323">
        <f>ROUND(SUMIF('VGT-Bewegungsdaten'!B:B,A1531,'VGT-Bewegungsdaten'!C:C),3)</f>
        <v>0</v>
      </c>
      <c r="L1531" s="324">
        <f>ROUND(SUMIF('VGT-Bewegungsdaten'!B:B,$A1531,'VGT-Bewegungsdaten'!D:D),2)</f>
        <v>0</v>
      </c>
      <c r="N1531" s="376" t="s">
        <v>4930</v>
      </c>
      <c r="O1531" s="376" t="s">
        <v>4940</v>
      </c>
      <c r="P1531" s="326">
        <f>ROUND(SUMIF('AV-Bewegungsdaten'!B:B,A1531,'AV-Bewegungsdaten'!C:C),3)</f>
        <v>0</v>
      </c>
      <c r="Q1531" s="324">
        <f>ROUND(SUMIF('AV-Bewegungsdaten'!B:B,$A1531,'AV-Bewegungsdaten'!D:D),2)</f>
        <v>0</v>
      </c>
      <c r="T1531" s="327"/>
      <c r="U1531" s="326">
        <f>ROUND(SUMIF('DV-Bewegungsdaten'!B:B,Kategorien!A1531,'DV-Bewegungsdaten'!D:D),3)</f>
        <v>0</v>
      </c>
      <c r="V1531" s="324">
        <f>ROUND(SUMIF('DV-Bewegungsdaten'!B:B,Kategorien!A1531,'DV-Bewegungsdaten'!E:E),3)</f>
        <v>0</v>
      </c>
      <c r="AD1531" s="390">
        <f t="shared" si="313"/>
        <v>9.5009999999999994</v>
      </c>
      <c r="AE1531" s="390">
        <f t="shared" si="314"/>
        <v>10.157999999999999</v>
      </c>
      <c r="AF1531" s="390">
        <f t="shared" si="315"/>
        <v>11.376999999999999</v>
      </c>
      <c r="AG1531" s="390">
        <f t="shared" si="316"/>
        <v>10.744</v>
      </c>
      <c r="AH1531" s="390">
        <f t="shared" si="317"/>
        <v>10.655999999999999</v>
      </c>
      <c r="AI1531" s="390">
        <f t="shared" si="318"/>
        <v>11.187999999999999</v>
      </c>
      <c r="AJ1531" s="390">
        <f t="shared" si="319"/>
        <v>10.471</v>
      </c>
      <c r="AK1531" s="390">
        <f t="shared" si="320"/>
        <v>10.754999999999999</v>
      </c>
      <c r="AL1531" s="390">
        <f t="shared" si="321"/>
        <v>10.864999999999998</v>
      </c>
      <c r="AM1531" s="390">
        <f t="shared" si="322"/>
        <v>10.745999999999999</v>
      </c>
      <c r="AN1531" s="390">
        <f t="shared" si="323"/>
        <v>10.34</v>
      </c>
      <c r="AO1531" s="390">
        <f t="shared" si="324"/>
        <v>11.242999999999999</v>
      </c>
    </row>
    <row r="1532" spans="1:41" ht="15" customHeight="1" x14ac:dyDescent="0.25">
      <c r="A1532" s="127" t="s">
        <v>3550</v>
      </c>
      <c r="B1532" s="125" t="s">
        <v>2077</v>
      </c>
      <c r="C1532" s="125" t="s">
        <v>4002</v>
      </c>
      <c r="D1532" s="125" t="s">
        <v>3490</v>
      </c>
      <c r="E1532" s="125" t="s">
        <v>3289</v>
      </c>
      <c r="F1532" s="126">
        <v>14.209999999999999</v>
      </c>
      <c r="G1532" s="126">
        <v>14.409999999999998</v>
      </c>
      <c r="H1532" s="126">
        <v>11.37</v>
      </c>
      <c r="I1532" s="126"/>
      <c r="J1532" s="317"/>
      <c r="K1532" s="323">
        <f>ROUND(SUMIF('VGT-Bewegungsdaten'!B:B,A1532,'VGT-Bewegungsdaten'!C:C),3)</f>
        <v>0</v>
      </c>
      <c r="L1532" s="324">
        <f>ROUND(SUMIF('VGT-Bewegungsdaten'!B:B,$A1532,'VGT-Bewegungsdaten'!D:D),2)</f>
        <v>0</v>
      </c>
      <c r="N1532" s="376" t="s">
        <v>4930</v>
      </c>
      <c r="O1532" s="376" t="s">
        <v>4940</v>
      </c>
      <c r="P1532" s="326">
        <f>ROUND(SUMIF('AV-Bewegungsdaten'!B:B,A1532,'AV-Bewegungsdaten'!C:C),3)</f>
        <v>0</v>
      </c>
      <c r="Q1532" s="324">
        <f>ROUND(SUMIF('AV-Bewegungsdaten'!B:B,$A1532,'AV-Bewegungsdaten'!D:D),2)</f>
        <v>0</v>
      </c>
      <c r="T1532" s="327"/>
      <c r="U1532" s="326">
        <f>ROUND(SUMIF('DV-Bewegungsdaten'!B:B,Kategorien!A1532,'DV-Bewegungsdaten'!D:D),3)</f>
        <v>0</v>
      </c>
      <c r="V1532" s="324">
        <f>ROUND(SUMIF('DV-Bewegungsdaten'!B:B,Kategorien!A1532,'DV-Bewegungsdaten'!E:E),3)</f>
        <v>0</v>
      </c>
      <c r="AD1532" s="390">
        <f t="shared" si="313"/>
        <v>9.4709999999999983</v>
      </c>
      <c r="AE1532" s="390">
        <f t="shared" si="314"/>
        <v>10.127999999999998</v>
      </c>
      <c r="AF1532" s="390">
        <f t="shared" si="315"/>
        <v>11.346999999999998</v>
      </c>
      <c r="AG1532" s="390">
        <f t="shared" si="316"/>
        <v>10.713999999999999</v>
      </c>
      <c r="AH1532" s="390">
        <f t="shared" si="317"/>
        <v>10.625999999999998</v>
      </c>
      <c r="AI1532" s="390">
        <f t="shared" si="318"/>
        <v>11.157999999999998</v>
      </c>
      <c r="AJ1532" s="390">
        <f t="shared" si="319"/>
        <v>10.440999999999999</v>
      </c>
      <c r="AK1532" s="390">
        <f t="shared" si="320"/>
        <v>10.724999999999998</v>
      </c>
      <c r="AL1532" s="390">
        <f t="shared" si="321"/>
        <v>10.834999999999997</v>
      </c>
      <c r="AM1532" s="390">
        <f t="shared" si="322"/>
        <v>10.715999999999998</v>
      </c>
      <c r="AN1532" s="390">
        <f t="shared" si="323"/>
        <v>10.309999999999999</v>
      </c>
      <c r="AO1532" s="390">
        <f t="shared" si="324"/>
        <v>11.212999999999997</v>
      </c>
    </row>
    <row r="1533" spans="1:41" ht="15" customHeight="1" x14ac:dyDescent="0.25">
      <c r="A1533" s="127" t="s">
        <v>4314</v>
      </c>
      <c r="B1533" s="125" t="s">
        <v>2077</v>
      </c>
      <c r="C1533" s="125" t="s">
        <v>4002</v>
      </c>
      <c r="D1533" s="125" t="s">
        <v>4253</v>
      </c>
      <c r="E1533" s="125" t="s">
        <v>4051</v>
      </c>
      <c r="F1533" s="126">
        <v>14.18</v>
      </c>
      <c r="G1533" s="126">
        <v>14.379999999999999</v>
      </c>
      <c r="H1533" s="126">
        <v>11.34</v>
      </c>
      <c r="I1533" s="126"/>
      <c r="J1533" s="317"/>
      <c r="K1533" s="323">
        <f>ROUND(SUMIF('VGT-Bewegungsdaten'!B:B,A1533,'VGT-Bewegungsdaten'!C:C),3)</f>
        <v>0</v>
      </c>
      <c r="L1533" s="324">
        <f>ROUND(SUMIF('VGT-Bewegungsdaten'!B:B,$A1533,'VGT-Bewegungsdaten'!D:D),2)</f>
        <v>0</v>
      </c>
      <c r="N1533" s="376" t="s">
        <v>4930</v>
      </c>
      <c r="O1533" s="376" t="s">
        <v>4940</v>
      </c>
      <c r="P1533" s="326">
        <f>ROUND(SUMIF('AV-Bewegungsdaten'!B:B,A1533,'AV-Bewegungsdaten'!C:C),3)</f>
        <v>0</v>
      </c>
      <c r="Q1533" s="324">
        <f>ROUND(SUMIF('AV-Bewegungsdaten'!B:B,$A1533,'AV-Bewegungsdaten'!D:D),2)</f>
        <v>0</v>
      </c>
      <c r="T1533" s="327"/>
      <c r="U1533" s="326">
        <f>ROUND(SUMIF('DV-Bewegungsdaten'!B:B,Kategorien!A1533,'DV-Bewegungsdaten'!D:D),3)</f>
        <v>0</v>
      </c>
      <c r="V1533" s="324">
        <f>ROUND(SUMIF('DV-Bewegungsdaten'!B:B,Kategorien!A1533,'DV-Bewegungsdaten'!E:E),3)</f>
        <v>0</v>
      </c>
      <c r="AD1533" s="390">
        <f t="shared" si="313"/>
        <v>9.4409999999999989</v>
      </c>
      <c r="AE1533" s="390">
        <f t="shared" si="314"/>
        <v>10.097999999999999</v>
      </c>
      <c r="AF1533" s="390">
        <f t="shared" si="315"/>
        <v>11.316999999999998</v>
      </c>
      <c r="AG1533" s="390">
        <f t="shared" si="316"/>
        <v>10.683999999999999</v>
      </c>
      <c r="AH1533" s="390">
        <f t="shared" si="317"/>
        <v>10.596</v>
      </c>
      <c r="AI1533" s="390">
        <f t="shared" si="318"/>
        <v>11.128</v>
      </c>
      <c r="AJ1533" s="390">
        <f t="shared" si="319"/>
        <v>10.411</v>
      </c>
      <c r="AK1533" s="390">
        <f t="shared" si="320"/>
        <v>10.694999999999999</v>
      </c>
      <c r="AL1533" s="390">
        <f t="shared" si="321"/>
        <v>10.805</v>
      </c>
      <c r="AM1533" s="390">
        <f t="shared" si="322"/>
        <v>10.686</v>
      </c>
      <c r="AN1533" s="390">
        <f t="shared" si="323"/>
        <v>10.28</v>
      </c>
      <c r="AO1533" s="390">
        <f t="shared" si="324"/>
        <v>11.183</v>
      </c>
    </row>
    <row r="1534" spans="1:41" ht="15" customHeight="1" x14ac:dyDescent="0.25">
      <c r="A1534" s="127" t="s">
        <v>2528</v>
      </c>
      <c r="B1534" s="125" t="s">
        <v>2077</v>
      </c>
      <c r="C1534" s="125" t="s">
        <v>4002</v>
      </c>
      <c r="D1534" s="125" t="s">
        <v>2491</v>
      </c>
      <c r="E1534" s="125" t="s">
        <v>2452</v>
      </c>
      <c r="F1534" s="126">
        <v>10.77</v>
      </c>
      <c r="G1534" s="126">
        <v>10.969999999999999</v>
      </c>
      <c r="H1534" s="126">
        <v>8.6199999999999992</v>
      </c>
      <c r="I1534" s="126"/>
      <c r="J1534" s="317"/>
      <c r="K1534" s="323">
        <f>ROUND(SUMIF('VGT-Bewegungsdaten'!B:B,A1534,'VGT-Bewegungsdaten'!C:C),3)</f>
        <v>0</v>
      </c>
      <c r="L1534" s="324">
        <f>ROUND(SUMIF('VGT-Bewegungsdaten'!B:B,$A1534,'VGT-Bewegungsdaten'!D:D),2)</f>
        <v>0</v>
      </c>
      <c r="N1534" s="376" t="s">
        <v>4930</v>
      </c>
      <c r="O1534" s="376" t="s">
        <v>4940</v>
      </c>
      <c r="P1534" s="326">
        <f>ROUND(SUMIF('AV-Bewegungsdaten'!B:B,A1534,'AV-Bewegungsdaten'!C:C),3)</f>
        <v>0</v>
      </c>
      <c r="Q1534" s="324">
        <f>ROUND(SUMIF('AV-Bewegungsdaten'!B:B,$A1534,'AV-Bewegungsdaten'!D:D),2)</f>
        <v>0</v>
      </c>
      <c r="T1534" s="327"/>
      <c r="U1534" s="326">
        <f>ROUND(SUMIF('DV-Bewegungsdaten'!B:B,Kategorien!A1534,'DV-Bewegungsdaten'!D:D),3)</f>
        <v>0</v>
      </c>
      <c r="V1534" s="324">
        <f>ROUND(SUMIF('DV-Bewegungsdaten'!B:B,Kategorien!A1534,'DV-Bewegungsdaten'!E:E),3)</f>
        <v>0</v>
      </c>
      <c r="AD1534" s="390">
        <f t="shared" si="313"/>
        <v>6.0309999999999988</v>
      </c>
      <c r="AE1534" s="390">
        <f t="shared" si="314"/>
        <v>6.6879999999999988</v>
      </c>
      <c r="AF1534" s="390">
        <f t="shared" si="315"/>
        <v>7.9069999999999983</v>
      </c>
      <c r="AG1534" s="390">
        <f t="shared" si="316"/>
        <v>7.2739999999999991</v>
      </c>
      <c r="AH1534" s="390">
        <f t="shared" si="317"/>
        <v>7.1859999999999991</v>
      </c>
      <c r="AI1534" s="390">
        <f t="shared" si="318"/>
        <v>7.7179999999999991</v>
      </c>
      <c r="AJ1534" s="390">
        <f t="shared" si="319"/>
        <v>7.0009999999999994</v>
      </c>
      <c r="AK1534" s="390">
        <f t="shared" si="320"/>
        <v>7.2849999999999984</v>
      </c>
      <c r="AL1534" s="390">
        <f t="shared" si="321"/>
        <v>7.3949999999999987</v>
      </c>
      <c r="AM1534" s="390">
        <f t="shared" si="322"/>
        <v>7.2759999999999989</v>
      </c>
      <c r="AN1534" s="390">
        <f t="shared" si="323"/>
        <v>6.8699999999999992</v>
      </c>
      <c r="AO1534" s="390">
        <f t="shared" si="324"/>
        <v>7.7729999999999988</v>
      </c>
    </row>
    <row r="1535" spans="1:41" ht="15" customHeight="1" x14ac:dyDescent="0.25">
      <c r="A1535" s="127" t="s">
        <v>2529</v>
      </c>
      <c r="B1535" s="125" t="s">
        <v>2077</v>
      </c>
      <c r="C1535" s="125" t="s">
        <v>4002</v>
      </c>
      <c r="D1535" s="125" t="s">
        <v>2493</v>
      </c>
      <c r="E1535" s="125" t="s">
        <v>2455</v>
      </c>
      <c r="F1535" s="126">
        <v>12.77</v>
      </c>
      <c r="G1535" s="126">
        <v>12.969999999999999</v>
      </c>
      <c r="H1535" s="126">
        <v>10.220000000000001</v>
      </c>
      <c r="I1535" s="126"/>
      <c r="J1535" s="317"/>
      <c r="K1535" s="323">
        <f>ROUND(SUMIF('VGT-Bewegungsdaten'!B:B,A1535,'VGT-Bewegungsdaten'!C:C),3)</f>
        <v>0</v>
      </c>
      <c r="L1535" s="324">
        <f>ROUND(SUMIF('VGT-Bewegungsdaten'!B:B,$A1535,'VGT-Bewegungsdaten'!D:D),2)</f>
        <v>0</v>
      </c>
      <c r="N1535" s="376" t="s">
        <v>4930</v>
      </c>
      <c r="O1535" s="376" t="s">
        <v>4940</v>
      </c>
      <c r="P1535" s="326">
        <f>ROUND(SUMIF('AV-Bewegungsdaten'!B:B,A1535,'AV-Bewegungsdaten'!C:C),3)</f>
        <v>0</v>
      </c>
      <c r="Q1535" s="324">
        <f>ROUND(SUMIF('AV-Bewegungsdaten'!B:B,$A1535,'AV-Bewegungsdaten'!D:D),2)</f>
        <v>0</v>
      </c>
      <c r="T1535" s="327"/>
      <c r="U1535" s="326">
        <f>ROUND(SUMIF('DV-Bewegungsdaten'!B:B,Kategorien!A1535,'DV-Bewegungsdaten'!D:D),3)</f>
        <v>0</v>
      </c>
      <c r="V1535" s="324">
        <f>ROUND(SUMIF('DV-Bewegungsdaten'!B:B,Kategorien!A1535,'DV-Bewegungsdaten'!E:E),3)</f>
        <v>0</v>
      </c>
      <c r="AD1535" s="390">
        <f t="shared" si="313"/>
        <v>8.0309999999999988</v>
      </c>
      <c r="AE1535" s="390">
        <f t="shared" si="314"/>
        <v>8.6879999999999988</v>
      </c>
      <c r="AF1535" s="390">
        <f t="shared" si="315"/>
        <v>9.9069999999999983</v>
      </c>
      <c r="AG1535" s="390">
        <f t="shared" si="316"/>
        <v>9.2739999999999991</v>
      </c>
      <c r="AH1535" s="390">
        <f t="shared" si="317"/>
        <v>9.1859999999999999</v>
      </c>
      <c r="AI1535" s="390">
        <f t="shared" si="318"/>
        <v>9.718</v>
      </c>
      <c r="AJ1535" s="390">
        <f t="shared" si="319"/>
        <v>9.0009999999999994</v>
      </c>
      <c r="AK1535" s="390">
        <f t="shared" si="320"/>
        <v>9.2849999999999984</v>
      </c>
      <c r="AL1535" s="390">
        <f t="shared" si="321"/>
        <v>9.3949999999999996</v>
      </c>
      <c r="AM1535" s="390">
        <f t="shared" si="322"/>
        <v>9.2759999999999998</v>
      </c>
      <c r="AN1535" s="390">
        <f t="shared" si="323"/>
        <v>8.8699999999999992</v>
      </c>
      <c r="AO1535" s="390">
        <f t="shared" si="324"/>
        <v>9.7729999999999997</v>
      </c>
    </row>
    <row r="1536" spans="1:41" ht="15" customHeight="1" x14ac:dyDescent="0.25">
      <c r="A1536" s="127" t="s">
        <v>353</v>
      </c>
      <c r="B1536" s="125" t="s">
        <v>2077</v>
      </c>
      <c r="C1536" s="125" t="s">
        <v>4002</v>
      </c>
      <c r="D1536" s="125" t="s">
        <v>569</v>
      </c>
      <c r="E1536" s="125" t="s">
        <v>1541</v>
      </c>
      <c r="F1536" s="126">
        <v>13.77</v>
      </c>
      <c r="G1536" s="126">
        <v>13.969999999999999</v>
      </c>
      <c r="H1536" s="126">
        <v>11.02</v>
      </c>
      <c r="I1536" s="126"/>
      <c r="J1536" s="317"/>
      <c r="K1536" s="323">
        <f>ROUND(SUMIF('VGT-Bewegungsdaten'!B:B,A1536,'VGT-Bewegungsdaten'!C:C),3)</f>
        <v>0</v>
      </c>
      <c r="L1536" s="324">
        <f>ROUND(SUMIF('VGT-Bewegungsdaten'!B:B,$A1536,'VGT-Bewegungsdaten'!D:D),2)</f>
        <v>0</v>
      </c>
      <c r="N1536" s="376" t="s">
        <v>4930</v>
      </c>
      <c r="O1536" s="376" t="s">
        <v>4940</v>
      </c>
      <c r="P1536" s="326">
        <f>ROUND(SUMIF('AV-Bewegungsdaten'!B:B,A1536,'AV-Bewegungsdaten'!C:C),3)</f>
        <v>0</v>
      </c>
      <c r="Q1536" s="324">
        <f>ROUND(SUMIF('AV-Bewegungsdaten'!B:B,$A1536,'AV-Bewegungsdaten'!D:D),2)</f>
        <v>0</v>
      </c>
      <c r="T1536" s="327"/>
      <c r="U1536" s="326">
        <f>ROUND(SUMIF('DV-Bewegungsdaten'!B:B,Kategorien!A1536,'DV-Bewegungsdaten'!D:D),3)</f>
        <v>0</v>
      </c>
      <c r="V1536" s="324">
        <f>ROUND(SUMIF('DV-Bewegungsdaten'!B:B,Kategorien!A1536,'DV-Bewegungsdaten'!E:E),3)</f>
        <v>0</v>
      </c>
      <c r="AD1536" s="390">
        <f t="shared" si="313"/>
        <v>9.0309999999999988</v>
      </c>
      <c r="AE1536" s="390">
        <f t="shared" si="314"/>
        <v>9.6879999999999988</v>
      </c>
      <c r="AF1536" s="390">
        <f t="shared" si="315"/>
        <v>10.906999999999998</v>
      </c>
      <c r="AG1536" s="390">
        <f t="shared" si="316"/>
        <v>10.273999999999999</v>
      </c>
      <c r="AH1536" s="390">
        <f t="shared" si="317"/>
        <v>10.186</v>
      </c>
      <c r="AI1536" s="390">
        <f t="shared" si="318"/>
        <v>10.718</v>
      </c>
      <c r="AJ1536" s="390">
        <f t="shared" si="319"/>
        <v>10.000999999999999</v>
      </c>
      <c r="AK1536" s="390">
        <f t="shared" si="320"/>
        <v>10.284999999999998</v>
      </c>
      <c r="AL1536" s="390">
        <f t="shared" si="321"/>
        <v>10.395</v>
      </c>
      <c r="AM1536" s="390">
        <f t="shared" si="322"/>
        <v>10.276</v>
      </c>
      <c r="AN1536" s="390">
        <f t="shared" si="323"/>
        <v>9.8699999999999992</v>
      </c>
      <c r="AO1536" s="390">
        <f t="shared" si="324"/>
        <v>10.773</v>
      </c>
    </row>
    <row r="1537" spans="1:41" ht="15" customHeight="1" x14ac:dyDescent="0.25">
      <c r="A1537" s="127" t="s">
        <v>2807</v>
      </c>
      <c r="B1537" s="125" t="s">
        <v>2077</v>
      </c>
      <c r="C1537" s="125" t="s">
        <v>4002</v>
      </c>
      <c r="D1537" s="125" t="s">
        <v>2748</v>
      </c>
      <c r="E1537" s="125" t="s">
        <v>2545</v>
      </c>
      <c r="F1537" s="126">
        <v>13.74</v>
      </c>
      <c r="G1537" s="126">
        <v>13.94</v>
      </c>
      <c r="H1537" s="126">
        <v>10.99</v>
      </c>
      <c r="I1537" s="126"/>
      <c r="J1537" s="317"/>
      <c r="K1537" s="323">
        <f>ROUND(SUMIF('VGT-Bewegungsdaten'!B:B,A1537,'VGT-Bewegungsdaten'!C:C),3)</f>
        <v>0</v>
      </c>
      <c r="L1537" s="324">
        <f>ROUND(SUMIF('VGT-Bewegungsdaten'!B:B,$A1537,'VGT-Bewegungsdaten'!D:D),2)</f>
        <v>0</v>
      </c>
      <c r="N1537" s="376" t="s">
        <v>4930</v>
      </c>
      <c r="O1537" s="376" t="s">
        <v>4940</v>
      </c>
      <c r="P1537" s="326">
        <f>ROUND(SUMIF('AV-Bewegungsdaten'!B:B,A1537,'AV-Bewegungsdaten'!C:C),3)</f>
        <v>0</v>
      </c>
      <c r="Q1537" s="324">
        <f>ROUND(SUMIF('AV-Bewegungsdaten'!B:B,$A1537,'AV-Bewegungsdaten'!D:D),2)</f>
        <v>0</v>
      </c>
      <c r="T1537" s="327"/>
      <c r="U1537" s="326">
        <f>ROUND(SUMIF('DV-Bewegungsdaten'!B:B,Kategorien!A1537,'DV-Bewegungsdaten'!D:D),3)</f>
        <v>0</v>
      </c>
      <c r="V1537" s="324">
        <f>ROUND(SUMIF('DV-Bewegungsdaten'!B:B,Kategorien!A1537,'DV-Bewegungsdaten'!E:E),3)</f>
        <v>0</v>
      </c>
      <c r="AD1537" s="390">
        <f t="shared" si="313"/>
        <v>9.0009999999999994</v>
      </c>
      <c r="AE1537" s="390">
        <f t="shared" si="314"/>
        <v>9.6579999999999995</v>
      </c>
      <c r="AF1537" s="390">
        <f t="shared" si="315"/>
        <v>10.876999999999999</v>
      </c>
      <c r="AG1537" s="390">
        <f t="shared" si="316"/>
        <v>10.244</v>
      </c>
      <c r="AH1537" s="390">
        <f t="shared" si="317"/>
        <v>10.155999999999999</v>
      </c>
      <c r="AI1537" s="390">
        <f t="shared" si="318"/>
        <v>10.687999999999999</v>
      </c>
      <c r="AJ1537" s="390">
        <f t="shared" si="319"/>
        <v>9.9710000000000001</v>
      </c>
      <c r="AK1537" s="390">
        <f t="shared" si="320"/>
        <v>10.254999999999999</v>
      </c>
      <c r="AL1537" s="390">
        <f t="shared" si="321"/>
        <v>10.364999999999998</v>
      </c>
      <c r="AM1537" s="390">
        <f t="shared" si="322"/>
        <v>10.245999999999999</v>
      </c>
      <c r="AN1537" s="390">
        <f t="shared" si="323"/>
        <v>9.84</v>
      </c>
      <c r="AO1537" s="390">
        <f t="shared" si="324"/>
        <v>10.742999999999999</v>
      </c>
    </row>
    <row r="1538" spans="1:41" ht="15" customHeight="1" x14ac:dyDescent="0.25">
      <c r="A1538" s="127" t="s">
        <v>3551</v>
      </c>
      <c r="B1538" s="125" t="s">
        <v>2077</v>
      </c>
      <c r="C1538" s="125" t="s">
        <v>4002</v>
      </c>
      <c r="D1538" s="125" t="s">
        <v>3492</v>
      </c>
      <c r="E1538" s="125" t="s">
        <v>3289</v>
      </c>
      <c r="F1538" s="126">
        <v>13.709999999999999</v>
      </c>
      <c r="G1538" s="126">
        <v>13.909999999999998</v>
      </c>
      <c r="H1538" s="126">
        <v>10.97</v>
      </c>
      <c r="I1538" s="126"/>
      <c r="J1538" s="317"/>
      <c r="K1538" s="323">
        <f>ROUND(SUMIF('VGT-Bewegungsdaten'!B:B,A1538,'VGT-Bewegungsdaten'!C:C),3)</f>
        <v>0</v>
      </c>
      <c r="L1538" s="324">
        <f>ROUND(SUMIF('VGT-Bewegungsdaten'!B:B,$A1538,'VGT-Bewegungsdaten'!D:D),2)</f>
        <v>0</v>
      </c>
      <c r="N1538" s="376" t="s">
        <v>4930</v>
      </c>
      <c r="O1538" s="376" t="s">
        <v>4940</v>
      </c>
      <c r="P1538" s="326">
        <f>ROUND(SUMIF('AV-Bewegungsdaten'!B:B,A1538,'AV-Bewegungsdaten'!C:C),3)</f>
        <v>0</v>
      </c>
      <c r="Q1538" s="324">
        <f>ROUND(SUMIF('AV-Bewegungsdaten'!B:B,$A1538,'AV-Bewegungsdaten'!D:D),2)</f>
        <v>0</v>
      </c>
      <c r="T1538" s="327"/>
      <c r="U1538" s="326">
        <f>ROUND(SUMIF('DV-Bewegungsdaten'!B:B,Kategorien!A1538,'DV-Bewegungsdaten'!D:D),3)</f>
        <v>0</v>
      </c>
      <c r="V1538" s="324">
        <f>ROUND(SUMIF('DV-Bewegungsdaten'!B:B,Kategorien!A1538,'DV-Bewegungsdaten'!E:E),3)</f>
        <v>0</v>
      </c>
      <c r="AD1538" s="390">
        <f t="shared" si="313"/>
        <v>8.9709999999999983</v>
      </c>
      <c r="AE1538" s="390">
        <f t="shared" si="314"/>
        <v>9.6279999999999983</v>
      </c>
      <c r="AF1538" s="390">
        <f t="shared" si="315"/>
        <v>10.846999999999998</v>
      </c>
      <c r="AG1538" s="390">
        <f t="shared" si="316"/>
        <v>10.213999999999999</v>
      </c>
      <c r="AH1538" s="390">
        <f t="shared" si="317"/>
        <v>10.125999999999998</v>
      </c>
      <c r="AI1538" s="390">
        <f t="shared" si="318"/>
        <v>10.657999999999998</v>
      </c>
      <c r="AJ1538" s="390">
        <f t="shared" si="319"/>
        <v>9.9409999999999989</v>
      </c>
      <c r="AK1538" s="390">
        <f t="shared" si="320"/>
        <v>10.224999999999998</v>
      </c>
      <c r="AL1538" s="390">
        <f t="shared" si="321"/>
        <v>10.334999999999997</v>
      </c>
      <c r="AM1538" s="390">
        <f t="shared" si="322"/>
        <v>10.215999999999998</v>
      </c>
      <c r="AN1538" s="390">
        <f t="shared" si="323"/>
        <v>9.8099999999999987</v>
      </c>
      <c r="AO1538" s="390">
        <f t="shared" si="324"/>
        <v>10.712999999999997</v>
      </c>
    </row>
    <row r="1539" spans="1:41" ht="15" customHeight="1" x14ac:dyDescent="0.25">
      <c r="A1539" s="127" t="s">
        <v>4315</v>
      </c>
      <c r="B1539" s="125" t="s">
        <v>2077</v>
      </c>
      <c r="C1539" s="125" t="s">
        <v>4002</v>
      </c>
      <c r="D1539" s="125" t="s">
        <v>4255</v>
      </c>
      <c r="E1539" s="125" t="s">
        <v>4051</v>
      </c>
      <c r="F1539" s="126">
        <v>13.68</v>
      </c>
      <c r="G1539" s="126">
        <v>13.879999999999999</v>
      </c>
      <c r="H1539" s="126">
        <v>10.94</v>
      </c>
      <c r="I1539" s="126"/>
      <c r="J1539" s="317"/>
      <c r="K1539" s="323">
        <f>ROUND(SUMIF('VGT-Bewegungsdaten'!B:B,A1539,'VGT-Bewegungsdaten'!C:C),3)</f>
        <v>0</v>
      </c>
      <c r="L1539" s="324">
        <f>ROUND(SUMIF('VGT-Bewegungsdaten'!B:B,$A1539,'VGT-Bewegungsdaten'!D:D),2)</f>
        <v>0</v>
      </c>
      <c r="N1539" s="376" t="s">
        <v>4930</v>
      </c>
      <c r="O1539" s="376" t="s">
        <v>4940</v>
      </c>
      <c r="P1539" s="326">
        <f>ROUND(SUMIF('AV-Bewegungsdaten'!B:B,A1539,'AV-Bewegungsdaten'!C:C),3)</f>
        <v>0</v>
      </c>
      <c r="Q1539" s="324">
        <f>ROUND(SUMIF('AV-Bewegungsdaten'!B:B,$A1539,'AV-Bewegungsdaten'!D:D),2)</f>
        <v>0</v>
      </c>
      <c r="T1539" s="327"/>
      <c r="U1539" s="326">
        <f>ROUND(SUMIF('DV-Bewegungsdaten'!B:B,Kategorien!A1539,'DV-Bewegungsdaten'!D:D),3)</f>
        <v>0</v>
      </c>
      <c r="V1539" s="324">
        <f>ROUND(SUMIF('DV-Bewegungsdaten'!B:B,Kategorien!A1539,'DV-Bewegungsdaten'!E:E),3)</f>
        <v>0</v>
      </c>
      <c r="AD1539" s="390">
        <f t="shared" si="313"/>
        <v>8.9409999999999989</v>
      </c>
      <c r="AE1539" s="390">
        <f t="shared" si="314"/>
        <v>9.597999999999999</v>
      </c>
      <c r="AF1539" s="390">
        <f t="shared" si="315"/>
        <v>10.816999999999998</v>
      </c>
      <c r="AG1539" s="390">
        <f t="shared" si="316"/>
        <v>10.183999999999999</v>
      </c>
      <c r="AH1539" s="390">
        <f t="shared" si="317"/>
        <v>10.096</v>
      </c>
      <c r="AI1539" s="390">
        <f t="shared" si="318"/>
        <v>10.628</v>
      </c>
      <c r="AJ1539" s="390">
        <f t="shared" si="319"/>
        <v>9.9109999999999996</v>
      </c>
      <c r="AK1539" s="390">
        <f t="shared" si="320"/>
        <v>10.194999999999999</v>
      </c>
      <c r="AL1539" s="390">
        <f t="shared" si="321"/>
        <v>10.305</v>
      </c>
      <c r="AM1539" s="390">
        <f t="shared" si="322"/>
        <v>10.186</v>
      </c>
      <c r="AN1539" s="390">
        <f t="shared" si="323"/>
        <v>9.7799999999999994</v>
      </c>
      <c r="AO1539" s="390">
        <f t="shared" si="324"/>
        <v>10.683</v>
      </c>
    </row>
    <row r="1540" spans="1:41" ht="15" customHeight="1" x14ac:dyDescent="0.25">
      <c r="A1540" s="127" t="s">
        <v>2530</v>
      </c>
      <c r="B1540" s="125" t="s">
        <v>2077</v>
      </c>
      <c r="C1540" s="125" t="s">
        <v>4002</v>
      </c>
      <c r="D1540" s="125" t="s">
        <v>2495</v>
      </c>
      <c r="E1540" s="125" t="s">
        <v>2452</v>
      </c>
      <c r="F1540" s="126">
        <v>14.77</v>
      </c>
      <c r="G1540" s="126">
        <v>14.969999999999999</v>
      </c>
      <c r="H1540" s="126">
        <v>11.82</v>
      </c>
      <c r="I1540" s="126"/>
      <c r="J1540" s="317"/>
      <c r="K1540" s="323">
        <f>ROUND(SUMIF('VGT-Bewegungsdaten'!B:B,A1540,'VGT-Bewegungsdaten'!C:C),3)</f>
        <v>0</v>
      </c>
      <c r="L1540" s="324">
        <f>ROUND(SUMIF('VGT-Bewegungsdaten'!B:B,$A1540,'VGT-Bewegungsdaten'!D:D),2)</f>
        <v>0</v>
      </c>
      <c r="N1540" s="376" t="s">
        <v>4930</v>
      </c>
      <c r="O1540" s="376" t="s">
        <v>4940</v>
      </c>
      <c r="P1540" s="326">
        <f>ROUND(SUMIF('AV-Bewegungsdaten'!B:B,A1540,'AV-Bewegungsdaten'!C:C),3)</f>
        <v>0</v>
      </c>
      <c r="Q1540" s="324">
        <f>ROUND(SUMIF('AV-Bewegungsdaten'!B:B,$A1540,'AV-Bewegungsdaten'!D:D),2)</f>
        <v>0</v>
      </c>
      <c r="T1540" s="327"/>
      <c r="U1540" s="326">
        <f>ROUND(SUMIF('DV-Bewegungsdaten'!B:B,Kategorien!A1540,'DV-Bewegungsdaten'!D:D),3)</f>
        <v>0</v>
      </c>
      <c r="V1540" s="324">
        <f>ROUND(SUMIF('DV-Bewegungsdaten'!B:B,Kategorien!A1540,'DV-Bewegungsdaten'!E:E),3)</f>
        <v>0</v>
      </c>
      <c r="AD1540" s="390">
        <f t="shared" si="313"/>
        <v>10.030999999999999</v>
      </c>
      <c r="AE1540" s="390">
        <f t="shared" si="314"/>
        <v>10.687999999999999</v>
      </c>
      <c r="AF1540" s="390">
        <f t="shared" si="315"/>
        <v>11.906999999999998</v>
      </c>
      <c r="AG1540" s="390">
        <f t="shared" si="316"/>
        <v>11.273999999999999</v>
      </c>
      <c r="AH1540" s="390">
        <f t="shared" si="317"/>
        <v>11.186</v>
      </c>
      <c r="AI1540" s="390">
        <f t="shared" si="318"/>
        <v>11.718</v>
      </c>
      <c r="AJ1540" s="390">
        <f t="shared" si="319"/>
        <v>11.000999999999999</v>
      </c>
      <c r="AK1540" s="390">
        <f t="shared" si="320"/>
        <v>11.284999999999998</v>
      </c>
      <c r="AL1540" s="390">
        <f t="shared" si="321"/>
        <v>11.395</v>
      </c>
      <c r="AM1540" s="390">
        <f t="shared" si="322"/>
        <v>11.276</v>
      </c>
      <c r="AN1540" s="390">
        <f t="shared" si="323"/>
        <v>10.87</v>
      </c>
      <c r="AO1540" s="390">
        <f t="shared" si="324"/>
        <v>11.773</v>
      </c>
    </row>
    <row r="1541" spans="1:41" ht="15" customHeight="1" x14ac:dyDescent="0.25">
      <c r="A1541" s="127" t="s">
        <v>2531</v>
      </c>
      <c r="B1541" s="125" t="s">
        <v>2077</v>
      </c>
      <c r="C1541" s="125" t="s">
        <v>4002</v>
      </c>
      <c r="D1541" s="125" t="s">
        <v>2497</v>
      </c>
      <c r="E1541" s="125" t="s">
        <v>2455</v>
      </c>
      <c r="F1541" s="126">
        <v>16.77</v>
      </c>
      <c r="G1541" s="126">
        <v>16.97</v>
      </c>
      <c r="H1541" s="126">
        <v>13.42</v>
      </c>
      <c r="I1541" s="126"/>
      <c r="J1541" s="317"/>
      <c r="K1541" s="323">
        <f>ROUND(SUMIF('VGT-Bewegungsdaten'!B:B,A1541,'VGT-Bewegungsdaten'!C:C),3)</f>
        <v>0</v>
      </c>
      <c r="L1541" s="324">
        <f>ROUND(SUMIF('VGT-Bewegungsdaten'!B:B,$A1541,'VGT-Bewegungsdaten'!D:D),2)</f>
        <v>0</v>
      </c>
      <c r="N1541" s="376" t="s">
        <v>4930</v>
      </c>
      <c r="O1541" s="376" t="s">
        <v>4940</v>
      </c>
      <c r="P1541" s="326">
        <f>ROUND(SUMIF('AV-Bewegungsdaten'!B:B,A1541,'AV-Bewegungsdaten'!C:C),3)</f>
        <v>0</v>
      </c>
      <c r="Q1541" s="324">
        <f>ROUND(SUMIF('AV-Bewegungsdaten'!B:B,$A1541,'AV-Bewegungsdaten'!D:D),2)</f>
        <v>0</v>
      </c>
      <c r="T1541" s="327"/>
      <c r="U1541" s="326">
        <f>ROUND(SUMIF('DV-Bewegungsdaten'!B:B,Kategorien!A1541,'DV-Bewegungsdaten'!D:D),3)</f>
        <v>0</v>
      </c>
      <c r="V1541" s="324">
        <f>ROUND(SUMIF('DV-Bewegungsdaten'!B:B,Kategorien!A1541,'DV-Bewegungsdaten'!E:E),3)</f>
        <v>0</v>
      </c>
      <c r="AD1541" s="390">
        <f t="shared" si="313"/>
        <v>12.030999999999999</v>
      </c>
      <c r="AE1541" s="390">
        <f t="shared" si="314"/>
        <v>12.687999999999999</v>
      </c>
      <c r="AF1541" s="390">
        <f t="shared" si="315"/>
        <v>13.906999999999998</v>
      </c>
      <c r="AG1541" s="390">
        <f t="shared" si="316"/>
        <v>13.273999999999999</v>
      </c>
      <c r="AH1541" s="390">
        <f t="shared" si="317"/>
        <v>13.186</v>
      </c>
      <c r="AI1541" s="390">
        <f t="shared" si="318"/>
        <v>13.718</v>
      </c>
      <c r="AJ1541" s="390">
        <f t="shared" si="319"/>
        <v>13.000999999999999</v>
      </c>
      <c r="AK1541" s="390">
        <f t="shared" si="320"/>
        <v>13.284999999999998</v>
      </c>
      <c r="AL1541" s="390">
        <f t="shared" si="321"/>
        <v>13.395</v>
      </c>
      <c r="AM1541" s="390">
        <f t="shared" si="322"/>
        <v>13.276</v>
      </c>
      <c r="AN1541" s="390">
        <f t="shared" si="323"/>
        <v>12.87</v>
      </c>
      <c r="AO1541" s="390">
        <f t="shared" si="324"/>
        <v>13.773</v>
      </c>
    </row>
    <row r="1542" spans="1:41" ht="15" customHeight="1" x14ac:dyDescent="0.25">
      <c r="A1542" s="127" t="s">
        <v>354</v>
      </c>
      <c r="B1542" s="125" t="s">
        <v>2077</v>
      </c>
      <c r="C1542" s="125" t="s">
        <v>4002</v>
      </c>
      <c r="D1542" s="125" t="s">
        <v>571</v>
      </c>
      <c r="E1542" s="125" t="s">
        <v>1541</v>
      </c>
      <c r="F1542" s="126">
        <v>17.77</v>
      </c>
      <c r="G1542" s="126">
        <v>17.97</v>
      </c>
      <c r="H1542" s="126">
        <v>14.22</v>
      </c>
      <c r="I1542" s="126"/>
      <c r="J1542" s="317"/>
      <c r="K1542" s="323">
        <f>ROUND(SUMIF('VGT-Bewegungsdaten'!B:B,A1542,'VGT-Bewegungsdaten'!C:C),3)</f>
        <v>0</v>
      </c>
      <c r="L1542" s="324">
        <f>ROUND(SUMIF('VGT-Bewegungsdaten'!B:B,$A1542,'VGT-Bewegungsdaten'!D:D),2)</f>
        <v>0</v>
      </c>
      <c r="N1542" s="376" t="s">
        <v>4930</v>
      </c>
      <c r="O1542" s="376" t="s">
        <v>4940</v>
      </c>
      <c r="P1542" s="326">
        <f>ROUND(SUMIF('AV-Bewegungsdaten'!B:B,A1542,'AV-Bewegungsdaten'!C:C),3)</f>
        <v>0</v>
      </c>
      <c r="Q1542" s="324">
        <f>ROUND(SUMIF('AV-Bewegungsdaten'!B:B,$A1542,'AV-Bewegungsdaten'!D:D),2)</f>
        <v>0</v>
      </c>
      <c r="T1542" s="327"/>
      <c r="U1542" s="326">
        <f>ROUND(SUMIF('DV-Bewegungsdaten'!B:B,Kategorien!A1542,'DV-Bewegungsdaten'!D:D),3)</f>
        <v>0</v>
      </c>
      <c r="V1542" s="324">
        <f>ROUND(SUMIF('DV-Bewegungsdaten'!B:B,Kategorien!A1542,'DV-Bewegungsdaten'!E:E),3)</f>
        <v>0</v>
      </c>
      <c r="AD1542" s="390">
        <f t="shared" si="313"/>
        <v>13.030999999999999</v>
      </c>
      <c r="AE1542" s="390">
        <f t="shared" si="314"/>
        <v>13.687999999999999</v>
      </c>
      <c r="AF1542" s="390">
        <f t="shared" si="315"/>
        <v>14.906999999999998</v>
      </c>
      <c r="AG1542" s="390">
        <f t="shared" si="316"/>
        <v>14.273999999999999</v>
      </c>
      <c r="AH1542" s="390">
        <f t="shared" si="317"/>
        <v>14.186</v>
      </c>
      <c r="AI1542" s="390">
        <f t="shared" si="318"/>
        <v>14.718</v>
      </c>
      <c r="AJ1542" s="390">
        <f t="shared" si="319"/>
        <v>14.000999999999999</v>
      </c>
      <c r="AK1542" s="390">
        <f t="shared" si="320"/>
        <v>14.284999999999998</v>
      </c>
      <c r="AL1542" s="390">
        <f t="shared" si="321"/>
        <v>14.395</v>
      </c>
      <c r="AM1542" s="390">
        <f t="shared" si="322"/>
        <v>14.276</v>
      </c>
      <c r="AN1542" s="390">
        <f t="shared" si="323"/>
        <v>13.87</v>
      </c>
      <c r="AO1542" s="390">
        <f t="shared" si="324"/>
        <v>14.773</v>
      </c>
    </row>
    <row r="1543" spans="1:41" ht="15" customHeight="1" x14ac:dyDescent="0.25">
      <c r="A1543" s="127" t="s">
        <v>2808</v>
      </c>
      <c r="B1543" s="125" t="s">
        <v>2077</v>
      </c>
      <c r="C1543" s="125" t="s">
        <v>4002</v>
      </c>
      <c r="D1543" s="125" t="s">
        <v>2750</v>
      </c>
      <c r="E1543" s="125" t="s">
        <v>2545</v>
      </c>
      <c r="F1543" s="126">
        <v>17.740000000000002</v>
      </c>
      <c r="G1543" s="126">
        <v>17.940000000000001</v>
      </c>
      <c r="H1543" s="126">
        <v>14.19</v>
      </c>
      <c r="I1543" s="126"/>
      <c r="J1543" s="317"/>
      <c r="K1543" s="323">
        <f>ROUND(SUMIF('VGT-Bewegungsdaten'!B:B,A1543,'VGT-Bewegungsdaten'!C:C),3)</f>
        <v>0</v>
      </c>
      <c r="L1543" s="324">
        <f>ROUND(SUMIF('VGT-Bewegungsdaten'!B:B,$A1543,'VGT-Bewegungsdaten'!D:D),2)</f>
        <v>0</v>
      </c>
      <c r="N1543" s="376" t="s">
        <v>4930</v>
      </c>
      <c r="O1543" s="376" t="s">
        <v>4940</v>
      </c>
      <c r="P1543" s="326">
        <f>ROUND(SUMIF('AV-Bewegungsdaten'!B:B,A1543,'AV-Bewegungsdaten'!C:C),3)</f>
        <v>0</v>
      </c>
      <c r="Q1543" s="324">
        <f>ROUND(SUMIF('AV-Bewegungsdaten'!B:B,$A1543,'AV-Bewegungsdaten'!D:D),2)</f>
        <v>0</v>
      </c>
      <c r="T1543" s="327"/>
      <c r="U1543" s="326">
        <f>ROUND(SUMIF('DV-Bewegungsdaten'!B:B,Kategorien!A1543,'DV-Bewegungsdaten'!D:D),3)</f>
        <v>0</v>
      </c>
      <c r="V1543" s="324">
        <f>ROUND(SUMIF('DV-Bewegungsdaten'!B:B,Kategorien!A1543,'DV-Bewegungsdaten'!E:E),3)</f>
        <v>0</v>
      </c>
      <c r="AD1543" s="390">
        <f t="shared" si="313"/>
        <v>13.001000000000001</v>
      </c>
      <c r="AE1543" s="390">
        <f t="shared" si="314"/>
        <v>13.658000000000001</v>
      </c>
      <c r="AF1543" s="390">
        <f t="shared" si="315"/>
        <v>14.877000000000001</v>
      </c>
      <c r="AG1543" s="390">
        <f t="shared" si="316"/>
        <v>14.244000000000002</v>
      </c>
      <c r="AH1543" s="390">
        <f t="shared" si="317"/>
        <v>14.156000000000002</v>
      </c>
      <c r="AI1543" s="390">
        <f t="shared" si="318"/>
        <v>14.688000000000002</v>
      </c>
      <c r="AJ1543" s="390">
        <f t="shared" si="319"/>
        <v>13.971000000000002</v>
      </c>
      <c r="AK1543" s="390">
        <f t="shared" si="320"/>
        <v>14.255000000000001</v>
      </c>
      <c r="AL1543" s="390">
        <f t="shared" si="321"/>
        <v>14.365000000000002</v>
      </c>
      <c r="AM1543" s="390">
        <f t="shared" si="322"/>
        <v>14.246000000000002</v>
      </c>
      <c r="AN1543" s="390">
        <f t="shared" si="323"/>
        <v>13.840000000000002</v>
      </c>
      <c r="AO1543" s="390">
        <f t="shared" si="324"/>
        <v>14.743000000000002</v>
      </c>
    </row>
    <row r="1544" spans="1:41" ht="15" customHeight="1" x14ac:dyDescent="0.25">
      <c r="A1544" s="127" t="s">
        <v>3552</v>
      </c>
      <c r="B1544" s="125" t="s">
        <v>2077</v>
      </c>
      <c r="C1544" s="125" t="s">
        <v>4002</v>
      </c>
      <c r="D1544" s="125" t="s">
        <v>3494</v>
      </c>
      <c r="E1544" s="125" t="s">
        <v>3289</v>
      </c>
      <c r="F1544" s="126">
        <v>17.71</v>
      </c>
      <c r="G1544" s="126">
        <v>17.91</v>
      </c>
      <c r="H1544" s="126">
        <v>14.17</v>
      </c>
      <c r="I1544" s="126"/>
      <c r="J1544" s="317"/>
      <c r="K1544" s="323">
        <f>ROUND(SUMIF('VGT-Bewegungsdaten'!B:B,A1544,'VGT-Bewegungsdaten'!C:C),3)</f>
        <v>0</v>
      </c>
      <c r="L1544" s="324">
        <f>ROUND(SUMIF('VGT-Bewegungsdaten'!B:B,$A1544,'VGT-Bewegungsdaten'!D:D),2)</f>
        <v>0</v>
      </c>
      <c r="N1544" s="376" t="s">
        <v>4930</v>
      </c>
      <c r="O1544" s="376" t="s">
        <v>4940</v>
      </c>
      <c r="P1544" s="326">
        <f>ROUND(SUMIF('AV-Bewegungsdaten'!B:B,A1544,'AV-Bewegungsdaten'!C:C),3)</f>
        <v>0</v>
      </c>
      <c r="Q1544" s="324">
        <f>ROUND(SUMIF('AV-Bewegungsdaten'!B:B,$A1544,'AV-Bewegungsdaten'!D:D),2)</f>
        <v>0</v>
      </c>
      <c r="T1544" s="327"/>
      <c r="U1544" s="326">
        <f>ROUND(SUMIF('DV-Bewegungsdaten'!B:B,Kategorien!A1544,'DV-Bewegungsdaten'!D:D),3)</f>
        <v>0</v>
      </c>
      <c r="V1544" s="324">
        <f>ROUND(SUMIF('DV-Bewegungsdaten'!B:B,Kategorien!A1544,'DV-Bewegungsdaten'!E:E),3)</f>
        <v>0</v>
      </c>
      <c r="AD1544" s="390">
        <f t="shared" si="313"/>
        <v>12.971</v>
      </c>
      <c r="AE1544" s="390">
        <f t="shared" si="314"/>
        <v>13.628</v>
      </c>
      <c r="AF1544" s="390">
        <f t="shared" si="315"/>
        <v>14.847</v>
      </c>
      <c r="AG1544" s="390">
        <f t="shared" si="316"/>
        <v>14.214</v>
      </c>
      <c r="AH1544" s="390">
        <f t="shared" si="317"/>
        <v>14.126000000000001</v>
      </c>
      <c r="AI1544" s="390">
        <f t="shared" si="318"/>
        <v>14.658000000000001</v>
      </c>
      <c r="AJ1544" s="390">
        <f t="shared" si="319"/>
        <v>13.941000000000001</v>
      </c>
      <c r="AK1544" s="390">
        <f t="shared" si="320"/>
        <v>14.225</v>
      </c>
      <c r="AL1544" s="390">
        <f t="shared" si="321"/>
        <v>14.335000000000001</v>
      </c>
      <c r="AM1544" s="390">
        <f t="shared" si="322"/>
        <v>14.216000000000001</v>
      </c>
      <c r="AN1544" s="390">
        <f t="shared" si="323"/>
        <v>13.81</v>
      </c>
      <c r="AO1544" s="390">
        <f t="shared" si="324"/>
        <v>14.713000000000001</v>
      </c>
    </row>
    <row r="1545" spans="1:41" ht="15" customHeight="1" x14ac:dyDescent="0.25">
      <c r="A1545" s="127" t="s">
        <v>4316</v>
      </c>
      <c r="B1545" s="125" t="s">
        <v>2077</v>
      </c>
      <c r="C1545" s="125" t="s">
        <v>4002</v>
      </c>
      <c r="D1545" s="125" t="s">
        <v>4257</v>
      </c>
      <c r="E1545" s="125" t="s">
        <v>4051</v>
      </c>
      <c r="F1545" s="126">
        <v>17.68</v>
      </c>
      <c r="G1545" s="126">
        <v>17.88</v>
      </c>
      <c r="H1545" s="126">
        <v>14.14</v>
      </c>
      <c r="I1545" s="126"/>
      <c r="J1545" s="317"/>
      <c r="K1545" s="323">
        <f>ROUND(SUMIF('VGT-Bewegungsdaten'!B:B,A1545,'VGT-Bewegungsdaten'!C:C),3)</f>
        <v>0</v>
      </c>
      <c r="L1545" s="324">
        <f>ROUND(SUMIF('VGT-Bewegungsdaten'!B:B,$A1545,'VGT-Bewegungsdaten'!D:D),2)</f>
        <v>0</v>
      </c>
      <c r="N1545" s="376" t="s">
        <v>4930</v>
      </c>
      <c r="O1545" s="376" t="s">
        <v>4940</v>
      </c>
      <c r="P1545" s="326">
        <f>ROUND(SUMIF('AV-Bewegungsdaten'!B:B,A1545,'AV-Bewegungsdaten'!C:C),3)</f>
        <v>0</v>
      </c>
      <c r="Q1545" s="324">
        <f>ROUND(SUMIF('AV-Bewegungsdaten'!B:B,$A1545,'AV-Bewegungsdaten'!D:D),2)</f>
        <v>0</v>
      </c>
      <c r="T1545" s="327"/>
      <c r="U1545" s="326">
        <f>ROUND(SUMIF('DV-Bewegungsdaten'!B:B,Kategorien!A1545,'DV-Bewegungsdaten'!D:D),3)</f>
        <v>0</v>
      </c>
      <c r="V1545" s="324">
        <f>ROUND(SUMIF('DV-Bewegungsdaten'!B:B,Kategorien!A1545,'DV-Bewegungsdaten'!E:E),3)</f>
        <v>0</v>
      </c>
      <c r="AD1545" s="390">
        <f t="shared" si="313"/>
        <v>12.940999999999999</v>
      </c>
      <c r="AE1545" s="390">
        <f t="shared" si="314"/>
        <v>13.597999999999999</v>
      </c>
      <c r="AF1545" s="390">
        <f t="shared" si="315"/>
        <v>14.816999999999998</v>
      </c>
      <c r="AG1545" s="390">
        <f t="shared" si="316"/>
        <v>14.183999999999999</v>
      </c>
      <c r="AH1545" s="390">
        <f t="shared" si="317"/>
        <v>14.096</v>
      </c>
      <c r="AI1545" s="390">
        <f t="shared" si="318"/>
        <v>14.628</v>
      </c>
      <c r="AJ1545" s="390">
        <f t="shared" si="319"/>
        <v>13.911</v>
      </c>
      <c r="AK1545" s="390">
        <f t="shared" si="320"/>
        <v>14.194999999999999</v>
      </c>
      <c r="AL1545" s="390">
        <f t="shared" si="321"/>
        <v>14.305</v>
      </c>
      <c r="AM1545" s="390">
        <f t="shared" si="322"/>
        <v>14.186</v>
      </c>
      <c r="AN1545" s="390">
        <f t="shared" si="323"/>
        <v>13.78</v>
      </c>
      <c r="AO1545" s="390">
        <f t="shared" si="324"/>
        <v>14.683</v>
      </c>
    </row>
    <row r="1546" spans="1:41" ht="15" customHeight="1" x14ac:dyDescent="0.25">
      <c r="A1546" s="127" t="s">
        <v>6473</v>
      </c>
      <c r="B1546" s="125" t="s">
        <v>2077</v>
      </c>
      <c r="C1546" s="125" t="s">
        <v>4002</v>
      </c>
      <c r="D1546" s="125" t="s">
        <v>5938</v>
      </c>
      <c r="E1546" s="125" t="s">
        <v>5855</v>
      </c>
      <c r="F1546" s="126">
        <v>17.59</v>
      </c>
      <c r="G1546" s="126">
        <v>17.79</v>
      </c>
      <c r="H1546" s="126">
        <v>14.07</v>
      </c>
      <c r="I1546" s="126"/>
      <c r="J1546" s="317"/>
      <c r="K1546" s="323">
        <f>ROUND(SUMIF('VGT-Bewegungsdaten'!B:B,A1546,'VGT-Bewegungsdaten'!C:C),3)</f>
        <v>0</v>
      </c>
      <c r="L1546" s="324">
        <f>ROUND(SUMIF('VGT-Bewegungsdaten'!B:B,$A1546,'VGT-Bewegungsdaten'!D:D),2)</f>
        <v>0</v>
      </c>
      <c r="N1546" s="376" t="s">
        <v>4930</v>
      </c>
      <c r="O1546" s="376" t="s">
        <v>4940</v>
      </c>
      <c r="P1546" s="326">
        <f>ROUND(SUMIF('AV-Bewegungsdaten'!B:B,A1546,'AV-Bewegungsdaten'!C:C),3)</f>
        <v>0</v>
      </c>
      <c r="Q1546" s="324">
        <f>ROUND(SUMIF('AV-Bewegungsdaten'!B:B,$A1546,'AV-Bewegungsdaten'!D:D),2)</f>
        <v>0</v>
      </c>
      <c r="T1546" s="327"/>
      <c r="U1546" s="326">
        <f>ROUND(SUMIF('DV-Bewegungsdaten'!B:B,Kategorien!A1546,'DV-Bewegungsdaten'!D:D),3)</f>
        <v>0</v>
      </c>
      <c r="V1546" s="324">
        <f>ROUND(SUMIF('DV-Bewegungsdaten'!B:B,Kategorien!A1546,'DV-Bewegungsdaten'!E:E),3)</f>
        <v>0</v>
      </c>
      <c r="AD1546" s="390">
        <f t="shared" si="313"/>
        <v>12.850999999999999</v>
      </c>
      <c r="AE1546" s="390">
        <f t="shared" si="314"/>
        <v>13.507999999999999</v>
      </c>
      <c r="AF1546" s="390">
        <f t="shared" si="315"/>
        <v>14.726999999999999</v>
      </c>
      <c r="AG1546" s="390">
        <f t="shared" si="316"/>
        <v>14.093999999999999</v>
      </c>
      <c r="AH1546" s="390">
        <f t="shared" si="317"/>
        <v>14.006</v>
      </c>
      <c r="AI1546" s="390">
        <f t="shared" si="318"/>
        <v>14.538</v>
      </c>
      <c r="AJ1546" s="390">
        <f t="shared" si="319"/>
        <v>13.821</v>
      </c>
      <c r="AK1546" s="390">
        <f t="shared" si="320"/>
        <v>14.104999999999999</v>
      </c>
      <c r="AL1546" s="390">
        <f t="shared" si="321"/>
        <v>14.215</v>
      </c>
      <c r="AM1546" s="390">
        <f t="shared" si="322"/>
        <v>14.096</v>
      </c>
      <c r="AN1546" s="390">
        <f t="shared" si="323"/>
        <v>13.69</v>
      </c>
      <c r="AO1546" s="390">
        <f t="shared" si="324"/>
        <v>14.593</v>
      </c>
    </row>
    <row r="1547" spans="1:41" ht="15" customHeight="1" x14ac:dyDescent="0.25">
      <c r="A1547" s="127" t="s">
        <v>6474</v>
      </c>
      <c r="B1547" s="125" t="s">
        <v>2077</v>
      </c>
      <c r="C1547" s="125" t="s">
        <v>4002</v>
      </c>
      <c r="D1547" s="125" t="s">
        <v>6475</v>
      </c>
      <c r="E1547" s="125" t="s">
        <v>6003</v>
      </c>
      <c r="F1547" s="126">
        <v>25.47</v>
      </c>
      <c r="G1547" s="126">
        <v>25.669999999999998</v>
      </c>
      <c r="H1547" s="126">
        <v>20.38</v>
      </c>
      <c r="I1547" s="126"/>
      <c r="J1547" s="317"/>
      <c r="K1547" s="323">
        <f>ROUND(SUMIF('VGT-Bewegungsdaten'!B:B,A1547,'VGT-Bewegungsdaten'!C:C),3)</f>
        <v>0</v>
      </c>
      <c r="L1547" s="324">
        <f>ROUND(SUMIF('VGT-Bewegungsdaten'!B:B,$A1547,'VGT-Bewegungsdaten'!D:D),2)</f>
        <v>0</v>
      </c>
      <c r="N1547" s="376" t="s">
        <v>4930</v>
      </c>
      <c r="O1547" s="376" t="s">
        <v>4940</v>
      </c>
      <c r="P1547" s="326">
        <f>ROUND(SUMIF('AV-Bewegungsdaten'!B:B,A1547,'AV-Bewegungsdaten'!C:C),3)</f>
        <v>0</v>
      </c>
      <c r="Q1547" s="324">
        <f>ROUND(SUMIF('AV-Bewegungsdaten'!B:B,$A1547,'AV-Bewegungsdaten'!D:D),2)</f>
        <v>0</v>
      </c>
      <c r="T1547" s="327"/>
      <c r="U1547" s="326">
        <f>ROUND(SUMIF('DV-Bewegungsdaten'!B:B,Kategorien!A1547,'DV-Bewegungsdaten'!D:D),3)</f>
        <v>0</v>
      </c>
      <c r="V1547" s="324">
        <f>ROUND(SUMIF('DV-Bewegungsdaten'!B:B,Kategorien!A1547,'DV-Bewegungsdaten'!E:E),3)</f>
        <v>0</v>
      </c>
      <c r="AD1547" s="390">
        <f t="shared" si="313"/>
        <v>20.730999999999998</v>
      </c>
      <c r="AE1547" s="390">
        <f t="shared" si="314"/>
        <v>21.387999999999998</v>
      </c>
      <c r="AF1547" s="390">
        <f t="shared" si="315"/>
        <v>22.606999999999999</v>
      </c>
      <c r="AG1547" s="390">
        <f t="shared" si="316"/>
        <v>21.973999999999997</v>
      </c>
      <c r="AH1547" s="390">
        <f t="shared" si="317"/>
        <v>21.885999999999999</v>
      </c>
      <c r="AI1547" s="390">
        <f t="shared" si="318"/>
        <v>22.417999999999999</v>
      </c>
      <c r="AJ1547" s="390">
        <f t="shared" si="319"/>
        <v>21.700999999999997</v>
      </c>
      <c r="AK1547" s="390">
        <f t="shared" si="320"/>
        <v>21.984999999999999</v>
      </c>
      <c r="AL1547" s="390">
        <f t="shared" si="321"/>
        <v>22.094999999999999</v>
      </c>
      <c r="AM1547" s="390">
        <f t="shared" si="322"/>
        <v>21.975999999999999</v>
      </c>
      <c r="AN1547" s="390">
        <f t="shared" si="323"/>
        <v>21.57</v>
      </c>
      <c r="AO1547" s="390">
        <f t="shared" si="324"/>
        <v>22.472999999999999</v>
      </c>
    </row>
    <row r="1548" spans="1:41" ht="15" customHeight="1" x14ac:dyDescent="0.25">
      <c r="A1548" s="127" t="s">
        <v>6476</v>
      </c>
      <c r="B1548" s="125" t="s">
        <v>2077</v>
      </c>
      <c r="C1548" s="125" t="s">
        <v>4002</v>
      </c>
      <c r="D1548" s="125" t="s">
        <v>6477</v>
      </c>
      <c r="E1548" s="125" t="s">
        <v>6003</v>
      </c>
      <c r="F1548" s="126">
        <v>28.47</v>
      </c>
      <c r="G1548" s="126">
        <v>28.669999999999998</v>
      </c>
      <c r="H1548" s="126">
        <v>22.78</v>
      </c>
      <c r="I1548" s="126"/>
      <c r="J1548" s="317"/>
      <c r="K1548" s="323">
        <f>ROUND(SUMIF('VGT-Bewegungsdaten'!B:B,A1548,'VGT-Bewegungsdaten'!C:C),3)</f>
        <v>0</v>
      </c>
      <c r="L1548" s="324">
        <f>ROUND(SUMIF('VGT-Bewegungsdaten'!B:B,$A1548,'VGT-Bewegungsdaten'!D:D),2)</f>
        <v>0</v>
      </c>
      <c r="N1548" s="376" t="s">
        <v>4930</v>
      </c>
      <c r="O1548" s="376" t="s">
        <v>4940</v>
      </c>
      <c r="P1548" s="326">
        <f>ROUND(SUMIF('AV-Bewegungsdaten'!B:B,A1548,'AV-Bewegungsdaten'!C:C),3)</f>
        <v>0</v>
      </c>
      <c r="Q1548" s="324">
        <f>ROUND(SUMIF('AV-Bewegungsdaten'!B:B,$A1548,'AV-Bewegungsdaten'!D:D),2)</f>
        <v>0</v>
      </c>
      <c r="T1548" s="327"/>
      <c r="U1548" s="326">
        <f>ROUND(SUMIF('DV-Bewegungsdaten'!B:B,Kategorien!A1548,'DV-Bewegungsdaten'!D:D),3)</f>
        <v>0</v>
      </c>
      <c r="V1548" s="324">
        <f>ROUND(SUMIF('DV-Bewegungsdaten'!B:B,Kategorien!A1548,'DV-Bewegungsdaten'!E:E),3)</f>
        <v>0</v>
      </c>
      <c r="AD1548" s="390">
        <f t="shared" si="313"/>
        <v>23.730999999999998</v>
      </c>
      <c r="AE1548" s="390">
        <f t="shared" si="314"/>
        <v>24.387999999999998</v>
      </c>
      <c r="AF1548" s="390">
        <f t="shared" si="315"/>
        <v>25.606999999999999</v>
      </c>
      <c r="AG1548" s="390">
        <f t="shared" si="316"/>
        <v>24.973999999999997</v>
      </c>
      <c r="AH1548" s="390">
        <f t="shared" si="317"/>
        <v>24.885999999999999</v>
      </c>
      <c r="AI1548" s="390">
        <f t="shared" si="318"/>
        <v>25.417999999999999</v>
      </c>
      <c r="AJ1548" s="390">
        <f t="shared" si="319"/>
        <v>24.700999999999997</v>
      </c>
      <c r="AK1548" s="390">
        <f t="shared" si="320"/>
        <v>24.984999999999999</v>
      </c>
      <c r="AL1548" s="390">
        <f t="shared" si="321"/>
        <v>25.094999999999999</v>
      </c>
      <c r="AM1548" s="390">
        <f t="shared" si="322"/>
        <v>24.975999999999999</v>
      </c>
      <c r="AN1548" s="390">
        <f t="shared" si="323"/>
        <v>24.57</v>
      </c>
      <c r="AO1548" s="390">
        <f t="shared" si="324"/>
        <v>25.472999999999999</v>
      </c>
    </row>
    <row r="1549" spans="1:41" ht="15" customHeight="1" x14ac:dyDescent="0.25">
      <c r="A1549" s="127" t="s">
        <v>6478</v>
      </c>
      <c r="B1549" s="125" t="s">
        <v>2077</v>
      </c>
      <c r="C1549" s="125" t="s">
        <v>4002</v>
      </c>
      <c r="D1549" s="125" t="s">
        <v>6479</v>
      </c>
      <c r="E1549" s="125" t="s">
        <v>6003</v>
      </c>
      <c r="F1549" s="126">
        <v>20.55</v>
      </c>
      <c r="G1549" s="126">
        <v>20.75</v>
      </c>
      <c r="H1549" s="126">
        <v>16.440000000000001</v>
      </c>
      <c r="I1549" s="126"/>
      <c r="J1549" s="317"/>
      <c r="K1549" s="323">
        <f>ROUND(SUMIF('VGT-Bewegungsdaten'!B:B,A1549,'VGT-Bewegungsdaten'!C:C),3)</f>
        <v>0</v>
      </c>
      <c r="L1549" s="324">
        <f>ROUND(SUMIF('VGT-Bewegungsdaten'!B:B,$A1549,'VGT-Bewegungsdaten'!D:D),2)</f>
        <v>0</v>
      </c>
      <c r="N1549" s="376" t="s">
        <v>4930</v>
      </c>
      <c r="O1549" s="376" t="s">
        <v>4940</v>
      </c>
      <c r="P1549" s="326">
        <f>ROUND(SUMIF('AV-Bewegungsdaten'!B:B,A1549,'AV-Bewegungsdaten'!C:C),3)</f>
        <v>0</v>
      </c>
      <c r="Q1549" s="324">
        <f>ROUND(SUMIF('AV-Bewegungsdaten'!B:B,$A1549,'AV-Bewegungsdaten'!D:D),2)</f>
        <v>0</v>
      </c>
      <c r="T1549" s="327"/>
      <c r="U1549" s="326">
        <f>ROUND(SUMIF('DV-Bewegungsdaten'!B:B,Kategorien!A1549,'DV-Bewegungsdaten'!D:D),3)</f>
        <v>0</v>
      </c>
      <c r="V1549" s="324">
        <f>ROUND(SUMIF('DV-Bewegungsdaten'!B:B,Kategorien!A1549,'DV-Bewegungsdaten'!E:E),3)</f>
        <v>0</v>
      </c>
      <c r="AD1549" s="390">
        <f t="shared" si="313"/>
        <v>15.811</v>
      </c>
      <c r="AE1549" s="390">
        <f t="shared" si="314"/>
        <v>16.468</v>
      </c>
      <c r="AF1549" s="390">
        <f t="shared" si="315"/>
        <v>17.687000000000001</v>
      </c>
      <c r="AG1549" s="390">
        <f t="shared" si="316"/>
        <v>17.053999999999998</v>
      </c>
      <c r="AH1549" s="390">
        <f t="shared" si="317"/>
        <v>16.966000000000001</v>
      </c>
      <c r="AI1549" s="390">
        <f t="shared" si="318"/>
        <v>17.498000000000001</v>
      </c>
      <c r="AJ1549" s="390">
        <f t="shared" si="319"/>
        <v>16.780999999999999</v>
      </c>
      <c r="AK1549" s="390">
        <f t="shared" si="320"/>
        <v>17.065000000000001</v>
      </c>
      <c r="AL1549" s="390">
        <f t="shared" si="321"/>
        <v>17.175000000000001</v>
      </c>
      <c r="AM1549" s="390">
        <f t="shared" si="322"/>
        <v>17.056000000000001</v>
      </c>
      <c r="AN1549" s="390">
        <f t="shared" si="323"/>
        <v>16.649999999999999</v>
      </c>
      <c r="AO1549" s="390">
        <f t="shared" si="324"/>
        <v>17.553000000000001</v>
      </c>
    </row>
    <row r="1550" spans="1:41" ht="15" customHeight="1" x14ac:dyDescent="0.25">
      <c r="A1550" s="127" t="s">
        <v>6480</v>
      </c>
      <c r="B1550" s="125" t="s">
        <v>2077</v>
      </c>
      <c r="C1550" s="125" t="s">
        <v>4002</v>
      </c>
      <c r="D1550" s="125" t="s">
        <v>6481</v>
      </c>
      <c r="E1550" s="125" t="s">
        <v>6003</v>
      </c>
      <c r="F1550" s="126">
        <v>23.55</v>
      </c>
      <c r="G1550" s="126">
        <v>23.75</v>
      </c>
      <c r="H1550" s="126">
        <v>18.84</v>
      </c>
      <c r="I1550" s="126"/>
      <c r="J1550" s="317"/>
      <c r="K1550" s="323">
        <f>ROUND(SUMIF('VGT-Bewegungsdaten'!B:B,A1550,'VGT-Bewegungsdaten'!C:C),3)</f>
        <v>0</v>
      </c>
      <c r="L1550" s="324">
        <f>ROUND(SUMIF('VGT-Bewegungsdaten'!B:B,$A1550,'VGT-Bewegungsdaten'!D:D),2)</f>
        <v>0</v>
      </c>
      <c r="N1550" s="376" t="s">
        <v>4930</v>
      </c>
      <c r="O1550" s="376" t="s">
        <v>4940</v>
      </c>
      <c r="P1550" s="326">
        <f>ROUND(SUMIF('AV-Bewegungsdaten'!B:B,A1550,'AV-Bewegungsdaten'!C:C),3)</f>
        <v>0</v>
      </c>
      <c r="Q1550" s="324">
        <f>ROUND(SUMIF('AV-Bewegungsdaten'!B:B,$A1550,'AV-Bewegungsdaten'!D:D),2)</f>
        <v>0</v>
      </c>
      <c r="T1550" s="327"/>
      <c r="U1550" s="326">
        <f>ROUND(SUMIF('DV-Bewegungsdaten'!B:B,Kategorien!A1550,'DV-Bewegungsdaten'!D:D),3)</f>
        <v>0</v>
      </c>
      <c r="V1550" s="324">
        <f>ROUND(SUMIF('DV-Bewegungsdaten'!B:B,Kategorien!A1550,'DV-Bewegungsdaten'!E:E),3)</f>
        <v>0</v>
      </c>
      <c r="AD1550" s="390">
        <f t="shared" si="313"/>
        <v>18.811</v>
      </c>
      <c r="AE1550" s="390">
        <f t="shared" si="314"/>
        <v>19.468</v>
      </c>
      <c r="AF1550" s="390">
        <f t="shared" si="315"/>
        <v>20.687000000000001</v>
      </c>
      <c r="AG1550" s="390">
        <f t="shared" si="316"/>
        <v>20.053999999999998</v>
      </c>
      <c r="AH1550" s="390">
        <f t="shared" si="317"/>
        <v>19.966000000000001</v>
      </c>
      <c r="AI1550" s="390">
        <f t="shared" si="318"/>
        <v>20.498000000000001</v>
      </c>
      <c r="AJ1550" s="390">
        <f t="shared" si="319"/>
        <v>19.780999999999999</v>
      </c>
      <c r="AK1550" s="390">
        <f t="shared" si="320"/>
        <v>20.065000000000001</v>
      </c>
      <c r="AL1550" s="390">
        <f t="shared" si="321"/>
        <v>20.175000000000001</v>
      </c>
      <c r="AM1550" s="390">
        <f t="shared" si="322"/>
        <v>20.056000000000001</v>
      </c>
      <c r="AN1550" s="390">
        <f t="shared" si="323"/>
        <v>19.649999999999999</v>
      </c>
      <c r="AO1550" s="390">
        <f t="shared" si="324"/>
        <v>20.553000000000001</v>
      </c>
    </row>
    <row r="1551" spans="1:41" ht="15" customHeight="1" x14ac:dyDescent="0.25">
      <c r="A1551" s="127" t="s">
        <v>6482</v>
      </c>
      <c r="B1551" s="125" t="s">
        <v>2077</v>
      </c>
      <c r="C1551" s="125" t="s">
        <v>4002</v>
      </c>
      <c r="D1551" s="125" t="s">
        <v>6483</v>
      </c>
      <c r="E1551" s="125" t="s">
        <v>6484</v>
      </c>
      <c r="F1551" s="126">
        <v>28.44</v>
      </c>
      <c r="G1551" s="126">
        <v>28.64</v>
      </c>
      <c r="H1551" s="126">
        <v>22.75</v>
      </c>
      <c r="I1551" s="126"/>
      <c r="J1551" s="317"/>
      <c r="K1551" s="323">
        <f>ROUND(SUMIF('VGT-Bewegungsdaten'!B:B,A1551,'VGT-Bewegungsdaten'!C:C),3)</f>
        <v>0</v>
      </c>
      <c r="L1551" s="324">
        <f>ROUND(SUMIF('VGT-Bewegungsdaten'!B:B,$A1551,'VGT-Bewegungsdaten'!D:D),2)</f>
        <v>0</v>
      </c>
      <c r="N1551" s="376" t="s">
        <v>4930</v>
      </c>
      <c r="O1551" s="376" t="s">
        <v>4940</v>
      </c>
      <c r="P1551" s="326">
        <f>ROUND(SUMIF('AV-Bewegungsdaten'!B:B,A1551,'AV-Bewegungsdaten'!C:C),3)</f>
        <v>0</v>
      </c>
      <c r="Q1551" s="324">
        <f>ROUND(SUMIF('AV-Bewegungsdaten'!B:B,$A1551,'AV-Bewegungsdaten'!D:D),2)</f>
        <v>0</v>
      </c>
      <c r="T1551" s="327"/>
      <c r="U1551" s="326">
        <f>ROUND(SUMIF('DV-Bewegungsdaten'!B:B,Kategorien!A1551,'DV-Bewegungsdaten'!D:D),3)</f>
        <v>0</v>
      </c>
      <c r="V1551" s="324">
        <f>ROUND(SUMIF('DV-Bewegungsdaten'!B:B,Kategorien!A1551,'DV-Bewegungsdaten'!E:E),3)</f>
        <v>0</v>
      </c>
      <c r="AD1551" s="390">
        <f t="shared" si="313"/>
        <v>23.701000000000001</v>
      </c>
      <c r="AE1551" s="390">
        <f t="shared" si="314"/>
        <v>24.358000000000001</v>
      </c>
      <c r="AF1551" s="390">
        <f t="shared" si="315"/>
        <v>25.577000000000002</v>
      </c>
      <c r="AG1551" s="390">
        <f t="shared" si="316"/>
        <v>24.943999999999999</v>
      </c>
      <c r="AH1551" s="390">
        <f t="shared" si="317"/>
        <v>24.856000000000002</v>
      </c>
      <c r="AI1551" s="390">
        <f t="shared" si="318"/>
        <v>25.388000000000002</v>
      </c>
      <c r="AJ1551" s="390">
        <f t="shared" si="319"/>
        <v>24.670999999999999</v>
      </c>
      <c r="AK1551" s="390">
        <f t="shared" si="320"/>
        <v>24.955000000000002</v>
      </c>
      <c r="AL1551" s="390">
        <f t="shared" si="321"/>
        <v>25.065000000000001</v>
      </c>
      <c r="AM1551" s="390">
        <f t="shared" si="322"/>
        <v>24.946000000000002</v>
      </c>
      <c r="AN1551" s="390">
        <f t="shared" si="323"/>
        <v>24.54</v>
      </c>
      <c r="AO1551" s="390">
        <f t="shared" si="324"/>
        <v>25.443000000000001</v>
      </c>
    </row>
    <row r="1552" spans="1:41" ht="15" customHeight="1" x14ac:dyDescent="0.25">
      <c r="A1552" s="127" t="s">
        <v>6485</v>
      </c>
      <c r="B1552" s="125" t="s">
        <v>2077</v>
      </c>
      <c r="C1552" s="125" t="s">
        <v>4002</v>
      </c>
      <c r="D1552" s="125" t="s">
        <v>6486</v>
      </c>
      <c r="E1552" s="125" t="s">
        <v>6484</v>
      </c>
      <c r="F1552" s="126">
        <v>23.52</v>
      </c>
      <c r="G1552" s="126">
        <v>23.72</v>
      </c>
      <c r="H1552" s="126">
        <v>18.82</v>
      </c>
      <c r="I1552" s="126"/>
      <c r="J1552" s="317"/>
      <c r="K1552" s="323">
        <f>ROUND(SUMIF('VGT-Bewegungsdaten'!B:B,A1552,'VGT-Bewegungsdaten'!C:C),3)</f>
        <v>0</v>
      </c>
      <c r="L1552" s="324">
        <f>ROUND(SUMIF('VGT-Bewegungsdaten'!B:B,$A1552,'VGT-Bewegungsdaten'!D:D),2)</f>
        <v>0</v>
      </c>
      <c r="N1552" s="376" t="s">
        <v>4930</v>
      </c>
      <c r="O1552" s="376" t="s">
        <v>4940</v>
      </c>
      <c r="P1552" s="326">
        <f>ROUND(SUMIF('AV-Bewegungsdaten'!B:B,A1552,'AV-Bewegungsdaten'!C:C),3)</f>
        <v>0</v>
      </c>
      <c r="Q1552" s="324">
        <f>ROUND(SUMIF('AV-Bewegungsdaten'!B:B,$A1552,'AV-Bewegungsdaten'!D:D),2)</f>
        <v>0</v>
      </c>
      <c r="T1552" s="327"/>
      <c r="U1552" s="326">
        <f>ROUND(SUMIF('DV-Bewegungsdaten'!B:B,Kategorien!A1552,'DV-Bewegungsdaten'!D:D),3)</f>
        <v>0</v>
      </c>
      <c r="V1552" s="324">
        <f>ROUND(SUMIF('DV-Bewegungsdaten'!B:B,Kategorien!A1552,'DV-Bewegungsdaten'!E:E),3)</f>
        <v>0</v>
      </c>
      <c r="AD1552" s="390">
        <f t="shared" si="313"/>
        <v>18.780999999999999</v>
      </c>
      <c r="AE1552" s="390">
        <f t="shared" si="314"/>
        <v>19.437999999999999</v>
      </c>
      <c r="AF1552" s="390">
        <f t="shared" si="315"/>
        <v>20.657</v>
      </c>
      <c r="AG1552" s="390">
        <f t="shared" si="316"/>
        <v>20.023999999999997</v>
      </c>
      <c r="AH1552" s="390">
        <f t="shared" si="317"/>
        <v>19.936</v>
      </c>
      <c r="AI1552" s="390">
        <f t="shared" si="318"/>
        <v>20.468</v>
      </c>
      <c r="AJ1552" s="390">
        <f t="shared" si="319"/>
        <v>19.750999999999998</v>
      </c>
      <c r="AK1552" s="390">
        <f t="shared" si="320"/>
        <v>20.035</v>
      </c>
      <c r="AL1552" s="390">
        <f t="shared" si="321"/>
        <v>20.145</v>
      </c>
      <c r="AM1552" s="390">
        <f t="shared" si="322"/>
        <v>20.026</v>
      </c>
      <c r="AN1552" s="390">
        <f t="shared" si="323"/>
        <v>19.619999999999997</v>
      </c>
      <c r="AO1552" s="390">
        <f t="shared" si="324"/>
        <v>20.523</v>
      </c>
    </row>
    <row r="1553" spans="1:41" ht="15" customHeight="1" x14ac:dyDescent="0.25">
      <c r="A1553" s="127" t="s">
        <v>6720</v>
      </c>
      <c r="B1553" s="125" t="s">
        <v>2077</v>
      </c>
      <c r="C1553" s="125" t="s">
        <v>4002</v>
      </c>
      <c r="D1553" s="125" t="s">
        <v>6721</v>
      </c>
      <c r="E1553" s="125" t="s">
        <v>6694</v>
      </c>
      <c r="F1553" s="126">
        <v>25.410000000000004</v>
      </c>
      <c r="G1553" s="126">
        <v>25.610000000000003</v>
      </c>
      <c r="H1553" s="126">
        <v>20.329999999999998</v>
      </c>
      <c r="I1553" s="126"/>
      <c r="J1553" s="317"/>
      <c r="K1553" s="323">
        <f>ROUND(SUMIF('VGT-Bewegungsdaten'!B:B,A1553,'VGT-Bewegungsdaten'!C:C),3)</f>
        <v>0</v>
      </c>
      <c r="L1553" s="324">
        <f>ROUND(SUMIF('VGT-Bewegungsdaten'!B:B,$A1553,'VGT-Bewegungsdaten'!D:D),2)</f>
        <v>0</v>
      </c>
      <c r="N1553" s="376" t="s">
        <v>4930</v>
      </c>
      <c r="O1553" s="376" t="s">
        <v>4940</v>
      </c>
      <c r="P1553" s="326">
        <f>ROUND(SUMIF('AV-Bewegungsdaten'!B:B,A1553,'AV-Bewegungsdaten'!C:C),3)</f>
        <v>0</v>
      </c>
      <c r="Q1553" s="324">
        <f>ROUND(SUMIF('AV-Bewegungsdaten'!B:B,$A1553,'AV-Bewegungsdaten'!D:D),2)</f>
        <v>0</v>
      </c>
      <c r="T1553" s="327"/>
      <c r="U1553" s="326">
        <f>ROUND(SUMIF('DV-Bewegungsdaten'!B:B,Kategorien!A1553,'DV-Bewegungsdaten'!D:D),3)</f>
        <v>0</v>
      </c>
      <c r="V1553" s="324">
        <f>ROUND(SUMIF('DV-Bewegungsdaten'!B:B,Kategorien!A1553,'DV-Bewegungsdaten'!E:E),3)</f>
        <v>0</v>
      </c>
      <c r="AD1553" s="390">
        <f t="shared" si="313"/>
        <v>20.671000000000003</v>
      </c>
      <c r="AE1553" s="390">
        <f t="shared" si="314"/>
        <v>21.328000000000003</v>
      </c>
      <c r="AF1553" s="390">
        <f t="shared" si="315"/>
        <v>22.547000000000004</v>
      </c>
      <c r="AG1553" s="390">
        <f t="shared" si="316"/>
        <v>21.914000000000001</v>
      </c>
      <c r="AH1553" s="390">
        <f t="shared" si="317"/>
        <v>21.826000000000004</v>
      </c>
      <c r="AI1553" s="390">
        <f t="shared" si="318"/>
        <v>22.358000000000004</v>
      </c>
      <c r="AJ1553" s="390">
        <f t="shared" si="319"/>
        <v>21.641000000000002</v>
      </c>
      <c r="AK1553" s="390">
        <f t="shared" si="320"/>
        <v>21.925000000000004</v>
      </c>
      <c r="AL1553" s="390">
        <f t="shared" si="321"/>
        <v>22.035000000000004</v>
      </c>
      <c r="AM1553" s="390">
        <f t="shared" si="322"/>
        <v>21.916000000000004</v>
      </c>
      <c r="AN1553" s="390">
        <f t="shared" si="323"/>
        <v>21.510000000000005</v>
      </c>
      <c r="AO1553" s="390">
        <f t="shared" si="324"/>
        <v>22.413000000000004</v>
      </c>
    </row>
    <row r="1554" spans="1:41" ht="15" customHeight="1" x14ac:dyDescent="0.25">
      <c r="A1554" s="127" t="s">
        <v>6722</v>
      </c>
      <c r="B1554" s="125" t="s">
        <v>2077</v>
      </c>
      <c r="C1554" s="125" t="s">
        <v>4002</v>
      </c>
      <c r="D1554" s="125" t="s">
        <v>6723</v>
      </c>
      <c r="E1554" s="125" t="s">
        <v>6694</v>
      </c>
      <c r="F1554" s="126">
        <v>20.490000000000002</v>
      </c>
      <c r="G1554" s="126">
        <v>20.69</v>
      </c>
      <c r="H1554" s="126">
        <v>16.39</v>
      </c>
      <c r="I1554" s="126"/>
      <c r="J1554" s="317"/>
      <c r="K1554" s="323">
        <f>ROUND(SUMIF('VGT-Bewegungsdaten'!B:B,A1554,'VGT-Bewegungsdaten'!C:C),3)</f>
        <v>0</v>
      </c>
      <c r="L1554" s="324">
        <f>ROUND(SUMIF('VGT-Bewegungsdaten'!B:B,$A1554,'VGT-Bewegungsdaten'!D:D),2)</f>
        <v>0</v>
      </c>
      <c r="N1554" s="376" t="s">
        <v>4930</v>
      </c>
      <c r="O1554" s="376" t="s">
        <v>4940</v>
      </c>
      <c r="P1554" s="326">
        <f>ROUND(SUMIF('AV-Bewegungsdaten'!B:B,A1554,'AV-Bewegungsdaten'!C:C),3)</f>
        <v>0</v>
      </c>
      <c r="Q1554" s="324">
        <f>ROUND(SUMIF('AV-Bewegungsdaten'!B:B,$A1554,'AV-Bewegungsdaten'!D:D),2)</f>
        <v>0</v>
      </c>
      <c r="T1554" s="327"/>
      <c r="U1554" s="326">
        <f>ROUND(SUMIF('DV-Bewegungsdaten'!B:B,Kategorien!A1554,'DV-Bewegungsdaten'!D:D),3)</f>
        <v>0</v>
      </c>
      <c r="V1554" s="324">
        <f>ROUND(SUMIF('DV-Bewegungsdaten'!B:B,Kategorien!A1554,'DV-Bewegungsdaten'!E:E),3)</f>
        <v>0</v>
      </c>
      <c r="AD1554" s="390">
        <f t="shared" si="313"/>
        <v>15.751000000000001</v>
      </c>
      <c r="AE1554" s="390">
        <f t="shared" si="314"/>
        <v>16.408000000000001</v>
      </c>
      <c r="AF1554" s="390">
        <f t="shared" si="315"/>
        <v>17.627000000000002</v>
      </c>
      <c r="AG1554" s="390">
        <f t="shared" si="316"/>
        <v>16.994</v>
      </c>
      <c r="AH1554" s="390">
        <f t="shared" si="317"/>
        <v>16.906000000000002</v>
      </c>
      <c r="AI1554" s="390">
        <f t="shared" si="318"/>
        <v>17.438000000000002</v>
      </c>
      <c r="AJ1554" s="390">
        <f t="shared" si="319"/>
        <v>16.721</v>
      </c>
      <c r="AK1554" s="390">
        <f t="shared" si="320"/>
        <v>17.005000000000003</v>
      </c>
      <c r="AL1554" s="390">
        <f t="shared" si="321"/>
        <v>17.115000000000002</v>
      </c>
      <c r="AM1554" s="390">
        <f t="shared" si="322"/>
        <v>16.996000000000002</v>
      </c>
      <c r="AN1554" s="390">
        <f t="shared" si="323"/>
        <v>16.590000000000003</v>
      </c>
      <c r="AO1554" s="390">
        <f t="shared" si="324"/>
        <v>17.493000000000002</v>
      </c>
    </row>
    <row r="1555" spans="1:41" ht="15" customHeight="1" x14ac:dyDescent="0.25">
      <c r="A1555" s="127" t="s">
        <v>6724</v>
      </c>
      <c r="B1555" s="125" t="s">
        <v>2077</v>
      </c>
      <c r="C1555" s="125" t="s">
        <v>4002</v>
      </c>
      <c r="D1555" s="125" t="s">
        <v>6725</v>
      </c>
      <c r="E1555" s="125" t="s">
        <v>6694</v>
      </c>
      <c r="F1555" s="126">
        <v>15.51</v>
      </c>
      <c r="G1555" s="126">
        <v>15.709999999999999</v>
      </c>
      <c r="H1555" s="126">
        <v>12.41</v>
      </c>
      <c r="I1555" s="126"/>
      <c r="J1555" s="317"/>
      <c r="K1555" s="323">
        <f>ROUND(SUMIF('VGT-Bewegungsdaten'!B:B,A1555,'VGT-Bewegungsdaten'!C:C),3)</f>
        <v>0</v>
      </c>
      <c r="L1555" s="324">
        <f>ROUND(SUMIF('VGT-Bewegungsdaten'!B:B,$A1555,'VGT-Bewegungsdaten'!D:D),2)</f>
        <v>0</v>
      </c>
      <c r="N1555" s="376" t="s">
        <v>4930</v>
      </c>
      <c r="O1555" s="376" t="s">
        <v>4940</v>
      </c>
      <c r="P1555" s="326">
        <f>ROUND(SUMIF('AV-Bewegungsdaten'!B:B,A1555,'AV-Bewegungsdaten'!C:C),3)</f>
        <v>0</v>
      </c>
      <c r="Q1555" s="324">
        <f>ROUND(SUMIF('AV-Bewegungsdaten'!B:B,$A1555,'AV-Bewegungsdaten'!D:D),2)</f>
        <v>0</v>
      </c>
      <c r="T1555" s="327"/>
      <c r="U1555" s="326">
        <f>ROUND(SUMIF('DV-Bewegungsdaten'!B:B,Kategorien!A1555,'DV-Bewegungsdaten'!D:D),3)</f>
        <v>0</v>
      </c>
      <c r="V1555" s="324">
        <f>ROUND(SUMIF('DV-Bewegungsdaten'!B:B,Kategorien!A1555,'DV-Bewegungsdaten'!E:E),3)</f>
        <v>0</v>
      </c>
      <c r="AD1555" s="390">
        <f t="shared" si="313"/>
        <v>10.770999999999999</v>
      </c>
      <c r="AE1555" s="390">
        <f t="shared" si="314"/>
        <v>11.427999999999999</v>
      </c>
      <c r="AF1555" s="390">
        <f t="shared" si="315"/>
        <v>12.646999999999998</v>
      </c>
      <c r="AG1555" s="390">
        <f t="shared" si="316"/>
        <v>12.013999999999999</v>
      </c>
      <c r="AH1555" s="390">
        <f t="shared" si="317"/>
        <v>11.925999999999998</v>
      </c>
      <c r="AI1555" s="390">
        <f t="shared" si="318"/>
        <v>12.457999999999998</v>
      </c>
      <c r="AJ1555" s="390">
        <f t="shared" si="319"/>
        <v>11.741</v>
      </c>
      <c r="AK1555" s="390">
        <f t="shared" si="320"/>
        <v>12.024999999999999</v>
      </c>
      <c r="AL1555" s="390">
        <f t="shared" si="321"/>
        <v>12.134999999999998</v>
      </c>
      <c r="AM1555" s="390">
        <f t="shared" si="322"/>
        <v>12.015999999999998</v>
      </c>
      <c r="AN1555" s="390">
        <f t="shared" si="323"/>
        <v>11.61</v>
      </c>
      <c r="AO1555" s="390">
        <f t="shared" si="324"/>
        <v>12.512999999999998</v>
      </c>
    </row>
    <row r="1556" spans="1:41" ht="15" customHeight="1" x14ac:dyDescent="0.25">
      <c r="A1556" s="127" t="s">
        <v>687</v>
      </c>
      <c r="B1556" s="125" t="s">
        <v>2077</v>
      </c>
      <c r="C1556" s="125" t="s">
        <v>4002</v>
      </c>
      <c r="D1556" s="125" t="s">
        <v>2499</v>
      </c>
      <c r="E1556" s="125" t="s">
        <v>2452</v>
      </c>
      <c r="F1556" s="126">
        <v>13.27</v>
      </c>
      <c r="G1556" s="126">
        <v>13.469999999999999</v>
      </c>
      <c r="H1556" s="126">
        <v>10.62</v>
      </c>
      <c r="I1556" s="126"/>
      <c r="J1556" s="317"/>
      <c r="K1556" s="323">
        <f>ROUND(SUMIF('VGT-Bewegungsdaten'!B:B,A1556,'VGT-Bewegungsdaten'!C:C),3)</f>
        <v>0</v>
      </c>
      <c r="L1556" s="324">
        <f>ROUND(SUMIF('VGT-Bewegungsdaten'!B:B,$A1556,'VGT-Bewegungsdaten'!D:D),2)</f>
        <v>0</v>
      </c>
      <c r="N1556" s="376" t="s">
        <v>4930</v>
      </c>
      <c r="O1556" s="376" t="s">
        <v>4940</v>
      </c>
      <c r="P1556" s="326">
        <f>ROUND(SUMIF('AV-Bewegungsdaten'!B:B,A1556,'AV-Bewegungsdaten'!C:C),3)</f>
        <v>0</v>
      </c>
      <c r="Q1556" s="324">
        <f>ROUND(SUMIF('AV-Bewegungsdaten'!B:B,$A1556,'AV-Bewegungsdaten'!D:D),2)</f>
        <v>0</v>
      </c>
      <c r="T1556" s="327"/>
      <c r="U1556" s="326">
        <f>ROUND(SUMIF('DV-Bewegungsdaten'!B:B,Kategorien!A1556,'DV-Bewegungsdaten'!D:D),3)</f>
        <v>0</v>
      </c>
      <c r="V1556" s="324">
        <f>ROUND(SUMIF('DV-Bewegungsdaten'!B:B,Kategorien!A1556,'DV-Bewegungsdaten'!E:E),3)</f>
        <v>0</v>
      </c>
      <c r="AD1556" s="390">
        <f t="shared" ref="AD1556:AD1582" si="337">MAX(0,$G1556-AR$9)</f>
        <v>8.5309999999999988</v>
      </c>
      <c r="AE1556" s="390">
        <f t="shared" ref="AE1556:AE1582" si="338">MAX(0,$G1556-AS$9)</f>
        <v>9.1879999999999988</v>
      </c>
      <c r="AF1556" s="390">
        <f t="shared" ref="AF1556:AF1582" si="339">MAX(0,$G1556-AT$9)</f>
        <v>10.406999999999998</v>
      </c>
      <c r="AG1556" s="390">
        <f t="shared" ref="AG1556:AG1582" si="340">MAX(0,$G1556-AU$9)</f>
        <v>9.7739999999999991</v>
      </c>
      <c r="AH1556" s="390">
        <f t="shared" ref="AH1556:AH1582" si="341">MAX(0,$G1556-AV$9)</f>
        <v>9.6859999999999999</v>
      </c>
      <c r="AI1556" s="390">
        <f t="shared" ref="AI1556:AI1582" si="342">MAX(0,$G1556-AW$9)</f>
        <v>10.218</v>
      </c>
      <c r="AJ1556" s="390">
        <f t="shared" ref="AJ1556:AJ1582" si="343">MAX(0,$G1556-AX$9)</f>
        <v>9.5009999999999994</v>
      </c>
      <c r="AK1556" s="390">
        <f t="shared" ref="AK1556:AK1582" si="344">MAX(0,$G1556-AY$9)</f>
        <v>9.7849999999999984</v>
      </c>
      <c r="AL1556" s="390">
        <f t="shared" ref="AL1556:AL1582" si="345">MAX(0,$G1556-AZ$9)</f>
        <v>9.8949999999999996</v>
      </c>
      <c r="AM1556" s="390">
        <f t="shared" ref="AM1556:AM1582" si="346">MAX(0,$G1556-BA$9)</f>
        <v>9.7759999999999998</v>
      </c>
      <c r="AN1556" s="390">
        <f t="shared" ref="AN1556:AN1582" si="347">MAX(0,$G1556-BB$9)</f>
        <v>9.3699999999999992</v>
      </c>
      <c r="AO1556" s="390">
        <f t="shared" ref="AO1556:AO1582" si="348">MAX(0,$G1556-BC$9)</f>
        <v>10.273</v>
      </c>
    </row>
    <row r="1557" spans="1:41" ht="15" customHeight="1" x14ac:dyDescent="0.25">
      <c r="A1557" s="127" t="s">
        <v>688</v>
      </c>
      <c r="B1557" s="125" t="s">
        <v>2077</v>
      </c>
      <c r="C1557" s="125" t="s">
        <v>4002</v>
      </c>
      <c r="D1557" s="125" t="s">
        <v>2501</v>
      </c>
      <c r="E1557" s="125" t="s">
        <v>2455</v>
      </c>
      <c r="F1557" s="126">
        <v>15.27</v>
      </c>
      <c r="G1557" s="126">
        <v>15.469999999999999</v>
      </c>
      <c r="H1557" s="126">
        <v>12.22</v>
      </c>
      <c r="I1557" s="126"/>
      <c r="J1557" s="317"/>
      <c r="K1557" s="323">
        <f>ROUND(SUMIF('VGT-Bewegungsdaten'!B:B,A1557,'VGT-Bewegungsdaten'!C:C),3)</f>
        <v>0</v>
      </c>
      <c r="L1557" s="324">
        <f>ROUND(SUMIF('VGT-Bewegungsdaten'!B:B,$A1557,'VGT-Bewegungsdaten'!D:D),2)</f>
        <v>0</v>
      </c>
      <c r="N1557" s="376" t="s">
        <v>4930</v>
      </c>
      <c r="O1557" s="376" t="s">
        <v>4940</v>
      </c>
      <c r="P1557" s="326">
        <f>ROUND(SUMIF('AV-Bewegungsdaten'!B:B,A1557,'AV-Bewegungsdaten'!C:C),3)</f>
        <v>0</v>
      </c>
      <c r="Q1557" s="324">
        <f>ROUND(SUMIF('AV-Bewegungsdaten'!B:B,$A1557,'AV-Bewegungsdaten'!D:D),2)</f>
        <v>0</v>
      </c>
      <c r="T1557" s="327"/>
      <c r="U1557" s="326">
        <f>ROUND(SUMIF('DV-Bewegungsdaten'!B:B,Kategorien!A1557,'DV-Bewegungsdaten'!D:D),3)</f>
        <v>0</v>
      </c>
      <c r="V1557" s="324">
        <f>ROUND(SUMIF('DV-Bewegungsdaten'!B:B,Kategorien!A1557,'DV-Bewegungsdaten'!E:E),3)</f>
        <v>0</v>
      </c>
      <c r="AD1557" s="390">
        <f t="shared" si="337"/>
        <v>10.530999999999999</v>
      </c>
      <c r="AE1557" s="390">
        <f t="shared" si="338"/>
        <v>11.187999999999999</v>
      </c>
      <c r="AF1557" s="390">
        <f t="shared" si="339"/>
        <v>12.406999999999998</v>
      </c>
      <c r="AG1557" s="390">
        <f t="shared" si="340"/>
        <v>11.773999999999999</v>
      </c>
      <c r="AH1557" s="390">
        <f t="shared" si="341"/>
        <v>11.686</v>
      </c>
      <c r="AI1557" s="390">
        <f t="shared" si="342"/>
        <v>12.218</v>
      </c>
      <c r="AJ1557" s="390">
        <f t="shared" si="343"/>
        <v>11.500999999999999</v>
      </c>
      <c r="AK1557" s="390">
        <f t="shared" si="344"/>
        <v>11.784999999999998</v>
      </c>
      <c r="AL1557" s="390">
        <f t="shared" si="345"/>
        <v>11.895</v>
      </c>
      <c r="AM1557" s="390">
        <f t="shared" si="346"/>
        <v>11.776</v>
      </c>
      <c r="AN1557" s="390">
        <f t="shared" si="347"/>
        <v>11.37</v>
      </c>
      <c r="AO1557" s="390">
        <f t="shared" si="348"/>
        <v>12.273</v>
      </c>
    </row>
    <row r="1558" spans="1:41" ht="15" customHeight="1" x14ac:dyDescent="0.25">
      <c r="A1558" s="127" t="s">
        <v>355</v>
      </c>
      <c r="B1558" s="125" t="s">
        <v>2077</v>
      </c>
      <c r="C1558" s="125" t="s">
        <v>4002</v>
      </c>
      <c r="D1558" s="125" t="s">
        <v>573</v>
      </c>
      <c r="E1558" s="125" t="s">
        <v>1541</v>
      </c>
      <c r="F1558" s="126">
        <v>16.27</v>
      </c>
      <c r="G1558" s="126">
        <v>16.47</v>
      </c>
      <c r="H1558" s="126">
        <v>13.02</v>
      </c>
      <c r="I1558" s="126"/>
      <c r="J1558" s="317"/>
      <c r="K1558" s="323">
        <f>ROUND(SUMIF('VGT-Bewegungsdaten'!B:B,A1558,'VGT-Bewegungsdaten'!C:C),3)</f>
        <v>0</v>
      </c>
      <c r="L1558" s="324">
        <f>ROUND(SUMIF('VGT-Bewegungsdaten'!B:B,$A1558,'VGT-Bewegungsdaten'!D:D),2)</f>
        <v>0</v>
      </c>
      <c r="N1558" s="376" t="s">
        <v>4930</v>
      </c>
      <c r="O1558" s="376" t="s">
        <v>4940</v>
      </c>
      <c r="P1558" s="326">
        <f>ROUND(SUMIF('AV-Bewegungsdaten'!B:B,A1558,'AV-Bewegungsdaten'!C:C),3)</f>
        <v>0</v>
      </c>
      <c r="Q1558" s="324">
        <f>ROUND(SUMIF('AV-Bewegungsdaten'!B:B,$A1558,'AV-Bewegungsdaten'!D:D),2)</f>
        <v>0</v>
      </c>
      <c r="T1558" s="327"/>
      <c r="U1558" s="326">
        <f>ROUND(SUMIF('DV-Bewegungsdaten'!B:B,Kategorien!A1558,'DV-Bewegungsdaten'!D:D),3)</f>
        <v>0</v>
      </c>
      <c r="V1558" s="324">
        <f>ROUND(SUMIF('DV-Bewegungsdaten'!B:B,Kategorien!A1558,'DV-Bewegungsdaten'!E:E),3)</f>
        <v>0</v>
      </c>
      <c r="AD1558" s="390">
        <f t="shared" si="337"/>
        <v>11.530999999999999</v>
      </c>
      <c r="AE1558" s="390">
        <f t="shared" si="338"/>
        <v>12.187999999999999</v>
      </c>
      <c r="AF1558" s="390">
        <f t="shared" si="339"/>
        <v>13.406999999999998</v>
      </c>
      <c r="AG1558" s="390">
        <f t="shared" si="340"/>
        <v>12.773999999999999</v>
      </c>
      <c r="AH1558" s="390">
        <f t="shared" si="341"/>
        <v>12.686</v>
      </c>
      <c r="AI1558" s="390">
        <f t="shared" si="342"/>
        <v>13.218</v>
      </c>
      <c r="AJ1558" s="390">
        <f t="shared" si="343"/>
        <v>12.500999999999999</v>
      </c>
      <c r="AK1558" s="390">
        <f t="shared" si="344"/>
        <v>12.784999999999998</v>
      </c>
      <c r="AL1558" s="390">
        <f t="shared" si="345"/>
        <v>12.895</v>
      </c>
      <c r="AM1558" s="390">
        <f t="shared" si="346"/>
        <v>12.776</v>
      </c>
      <c r="AN1558" s="390">
        <f t="shared" si="347"/>
        <v>12.37</v>
      </c>
      <c r="AO1558" s="390">
        <f t="shared" si="348"/>
        <v>13.273</v>
      </c>
    </row>
    <row r="1559" spans="1:41" ht="15" customHeight="1" x14ac:dyDescent="0.25">
      <c r="A1559" s="127" t="s">
        <v>2809</v>
      </c>
      <c r="B1559" s="125" t="s">
        <v>2077</v>
      </c>
      <c r="C1559" s="125" t="s">
        <v>4002</v>
      </c>
      <c r="D1559" s="125" t="s">
        <v>2752</v>
      </c>
      <c r="E1559" s="125" t="s">
        <v>2545</v>
      </c>
      <c r="F1559" s="126">
        <v>16.240000000000002</v>
      </c>
      <c r="G1559" s="126">
        <v>16.440000000000001</v>
      </c>
      <c r="H1559" s="126">
        <v>12.99</v>
      </c>
      <c r="I1559" s="126"/>
      <c r="J1559" s="317"/>
      <c r="K1559" s="323">
        <f>ROUND(SUMIF('VGT-Bewegungsdaten'!B:B,A1559,'VGT-Bewegungsdaten'!C:C),3)</f>
        <v>0</v>
      </c>
      <c r="L1559" s="324">
        <f>ROUND(SUMIF('VGT-Bewegungsdaten'!B:B,$A1559,'VGT-Bewegungsdaten'!D:D),2)</f>
        <v>0</v>
      </c>
      <c r="N1559" s="376" t="s">
        <v>4930</v>
      </c>
      <c r="O1559" s="376" t="s">
        <v>4940</v>
      </c>
      <c r="P1559" s="326">
        <f>ROUND(SUMIF('AV-Bewegungsdaten'!B:B,A1559,'AV-Bewegungsdaten'!C:C),3)</f>
        <v>0</v>
      </c>
      <c r="Q1559" s="324">
        <f>ROUND(SUMIF('AV-Bewegungsdaten'!B:B,$A1559,'AV-Bewegungsdaten'!D:D),2)</f>
        <v>0</v>
      </c>
      <c r="T1559" s="327"/>
      <c r="U1559" s="326">
        <f>ROUND(SUMIF('DV-Bewegungsdaten'!B:B,Kategorien!A1559,'DV-Bewegungsdaten'!D:D),3)</f>
        <v>0</v>
      </c>
      <c r="V1559" s="324">
        <f>ROUND(SUMIF('DV-Bewegungsdaten'!B:B,Kategorien!A1559,'DV-Bewegungsdaten'!E:E),3)</f>
        <v>0</v>
      </c>
      <c r="AD1559" s="390">
        <f t="shared" si="337"/>
        <v>11.501000000000001</v>
      </c>
      <c r="AE1559" s="390">
        <f t="shared" si="338"/>
        <v>12.158000000000001</v>
      </c>
      <c r="AF1559" s="390">
        <f t="shared" si="339"/>
        <v>13.377000000000001</v>
      </c>
      <c r="AG1559" s="390">
        <f t="shared" si="340"/>
        <v>12.744000000000002</v>
      </c>
      <c r="AH1559" s="390">
        <f t="shared" si="341"/>
        <v>12.656000000000002</v>
      </c>
      <c r="AI1559" s="390">
        <f t="shared" si="342"/>
        <v>13.188000000000002</v>
      </c>
      <c r="AJ1559" s="390">
        <f t="shared" si="343"/>
        <v>12.471000000000002</v>
      </c>
      <c r="AK1559" s="390">
        <f t="shared" si="344"/>
        <v>12.755000000000001</v>
      </c>
      <c r="AL1559" s="390">
        <f t="shared" si="345"/>
        <v>12.865000000000002</v>
      </c>
      <c r="AM1559" s="390">
        <f t="shared" si="346"/>
        <v>12.746000000000002</v>
      </c>
      <c r="AN1559" s="390">
        <f t="shared" si="347"/>
        <v>12.340000000000002</v>
      </c>
      <c r="AO1559" s="390">
        <f t="shared" si="348"/>
        <v>13.243000000000002</v>
      </c>
    </row>
    <row r="1560" spans="1:41" ht="15" customHeight="1" x14ac:dyDescent="0.25">
      <c r="A1560" s="127" t="s">
        <v>3553</v>
      </c>
      <c r="B1560" s="125" t="s">
        <v>2077</v>
      </c>
      <c r="C1560" s="125" t="s">
        <v>4002</v>
      </c>
      <c r="D1560" s="125" t="s">
        <v>3496</v>
      </c>
      <c r="E1560" s="125" t="s">
        <v>3289</v>
      </c>
      <c r="F1560" s="126">
        <v>16.21</v>
      </c>
      <c r="G1560" s="126">
        <v>16.41</v>
      </c>
      <c r="H1560" s="126">
        <v>12.97</v>
      </c>
      <c r="I1560" s="126"/>
      <c r="J1560" s="317"/>
      <c r="K1560" s="323">
        <f>ROUND(SUMIF('VGT-Bewegungsdaten'!B:B,A1560,'VGT-Bewegungsdaten'!C:C),3)</f>
        <v>0</v>
      </c>
      <c r="L1560" s="324">
        <f>ROUND(SUMIF('VGT-Bewegungsdaten'!B:B,$A1560,'VGT-Bewegungsdaten'!D:D),2)</f>
        <v>0</v>
      </c>
      <c r="N1560" s="376" t="s">
        <v>4930</v>
      </c>
      <c r="O1560" s="376" t="s">
        <v>4940</v>
      </c>
      <c r="P1560" s="326">
        <f>ROUND(SUMIF('AV-Bewegungsdaten'!B:B,A1560,'AV-Bewegungsdaten'!C:C),3)</f>
        <v>0</v>
      </c>
      <c r="Q1560" s="324">
        <f>ROUND(SUMIF('AV-Bewegungsdaten'!B:B,$A1560,'AV-Bewegungsdaten'!D:D),2)</f>
        <v>0</v>
      </c>
      <c r="T1560" s="327"/>
      <c r="U1560" s="326">
        <f>ROUND(SUMIF('DV-Bewegungsdaten'!B:B,Kategorien!A1560,'DV-Bewegungsdaten'!D:D),3)</f>
        <v>0</v>
      </c>
      <c r="V1560" s="324">
        <f>ROUND(SUMIF('DV-Bewegungsdaten'!B:B,Kategorien!A1560,'DV-Bewegungsdaten'!E:E),3)</f>
        <v>0</v>
      </c>
      <c r="AD1560" s="390">
        <f t="shared" si="337"/>
        <v>11.471</v>
      </c>
      <c r="AE1560" s="390">
        <f t="shared" si="338"/>
        <v>12.128</v>
      </c>
      <c r="AF1560" s="390">
        <f t="shared" si="339"/>
        <v>13.347</v>
      </c>
      <c r="AG1560" s="390">
        <f t="shared" si="340"/>
        <v>12.714</v>
      </c>
      <c r="AH1560" s="390">
        <f t="shared" si="341"/>
        <v>12.626000000000001</v>
      </c>
      <c r="AI1560" s="390">
        <f t="shared" si="342"/>
        <v>13.158000000000001</v>
      </c>
      <c r="AJ1560" s="390">
        <f t="shared" si="343"/>
        <v>12.441000000000001</v>
      </c>
      <c r="AK1560" s="390">
        <f t="shared" si="344"/>
        <v>12.725</v>
      </c>
      <c r="AL1560" s="390">
        <f t="shared" si="345"/>
        <v>12.835000000000001</v>
      </c>
      <c r="AM1560" s="390">
        <f t="shared" si="346"/>
        <v>12.716000000000001</v>
      </c>
      <c r="AN1560" s="390">
        <f t="shared" si="347"/>
        <v>12.31</v>
      </c>
      <c r="AO1560" s="390">
        <f t="shared" si="348"/>
        <v>13.213000000000001</v>
      </c>
    </row>
    <row r="1561" spans="1:41" ht="15" customHeight="1" x14ac:dyDescent="0.25">
      <c r="A1561" s="127" t="s">
        <v>4317</v>
      </c>
      <c r="B1561" s="125" t="s">
        <v>2077</v>
      </c>
      <c r="C1561" s="125" t="s">
        <v>4002</v>
      </c>
      <c r="D1561" s="125" t="s">
        <v>4259</v>
      </c>
      <c r="E1561" s="125" t="s">
        <v>4051</v>
      </c>
      <c r="F1561" s="126">
        <v>16.18</v>
      </c>
      <c r="G1561" s="126">
        <v>16.38</v>
      </c>
      <c r="H1561" s="126">
        <v>12.94</v>
      </c>
      <c r="I1561" s="126"/>
      <c r="J1561" s="317"/>
      <c r="K1561" s="323">
        <f>ROUND(SUMIF('VGT-Bewegungsdaten'!B:B,A1561,'VGT-Bewegungsdaten'!C:C),3)</f>
        <v>0</v>
      </c>
      <c r="L1561" s="324">
        <f>ROUND(SUMIF('VGT-Bewegungsdaten'!B:B,$A1561,'VGT-Bewegungsdaten'!D:D),2)</f>
        <v>0</v>
      </c>
      <c r="N1561" s="376" t="s">
        <v>4930</v>
      </c>
      <c r="O1561" s="376" t="s">
        <v>4940</v>
      </c>
      <c r="P1561" s="326">
        <f>ROUND(SUMIF('AV-Bewegungsdaten'!B:B,A1561,'AV-Bewegungsdaten'!C:C),3)</f>
        <v>0</v>
      </c>
      <c r="Q1561" s="324">
        <f>ROUND(SUMIF('AV-Bewegungsdaten'!B:B,$A1561,'AV-Bewegungsdaten'!D:D),2)</f>
        <v>0</v>
      </c>
      <c r="T1561" s="327"/>
      <c r="U1561" s="326">
        <f>ROUND(SUMIF('DV-Bewegungsdaten'!B:B,Kategorien!A1561,'DV-Bewegungsdaten'!D:D),3)</f>
        <v>0</v>
      </c>
      <c r="V1561" s="324">
        <f>ROUND(SUMIF('DV-Bewegungsdaten'!B:B,Kategorien!A1561,'DV-Bewegungsdaten'!E:E),3)</f>
        <v>0</v>
      </c>
      <c r="AD1561" s="390">
        <f t="shared" si="337"/>
        <v>11.440999999999999</v>
      </c>
      <c r="AE1561" s="390">
        <f t="shared" si="338"/>
        <v>12.097999999999999</v>
      </c>
      <c r="AF1561" s="390">
        <f t="shared" si="339"/>
        <v>13.316999999999998</v>
      </c>
      <c r="AG1561" s="390">
        <f t="shared" si="340"/>
        <v>12.683999999999999</v>
      </c>
      <c r="AH1561" s="390">
        <f t="shared" si="341"/>
        <v>12.596</v>
      </c>
      <c r="AI1561" s="390">
        <f t="shared" si="342"/>
        <v>13.128</v>
      </c>
      <c r="AJ1561" s="390">
        <f t="shared" si="343"/>
        <v>12.411</v>
      </c>
      <c r="AK1561" s="390">
        <f t="shared" si="344"/>
        <v>12.694999999999999</v>
      </c>
      <c r="AL1561" s="390">
        <f t="shared" si="345"/>
        <v>12.805</v>
      </c>
      <c r="AM1561" s="390">
        <f t="shared" si="346"/>
        <v>12.686</v>
      </c>
      <c r="AN1561" s="390">
        <f t="shared" si="347"/>
        <v>12.28</v>
      </c>
      <c r="AO1561" s="390">
        <f t="shared" si="348"/>
        <v>13.183</v>
      </c>
    </row>
    <row r="1562" spans="1:41" ht="15" customHeight="1" x14ac:dyDescent="0.25">
      <c r="A1562" s="127" t="s">
        <v>689</v>
      </c>
      <c r="B1562" s="125" t="s">
        <v>2077</v>
      </c>
      <c r="C1562" s="125" t="s">
        <v>4002</v>
      </c>
      <c r="D1562" s="125" t="s">
        <v>2503</v>
      </c>
      <c r="E1562" s="125" t="s">
        <v>2452</v>
      </c>
      <c r="F1562" s="126">
        <v>8.27</v>
      </c>
      <c r="G1562" s="126">
        <v>8.4699999999999989</v>
      </c>
      <c r="H1562" s="126">
        <v>6.62</v>
      </c>
      <c r="I1562" s="126"/>
      <c r="J1562" s="317"/>
      <c r="K1562" s="323">
        <f>ROUND(SUMIF('VGT-Bewegungsdaten'!B:B,A1562,'VGT-Bewegungsdaten'!C:C),3)</f>
        <v>0</v>
      </c>
      <c r="L1562" s="324">
        <f>ROUND(SUMIF('VGT-Bewegungsdaten'!B:B,$A1562,'VGT-Bewegungsdaten'!D:D),2)</f>
        <v>0</v>
      </c>
      <c r="N1562" s="376" t="s">
        <v>4930</v>
      </c>
      <c r="O1562" s="376" t="s">
        <v>4940</v>
      </c>
      <c r="P1562" s="326">
        <f>ROUND(SUMIF('AV-Bewegungsdaten'!B:B,A1562,'AV-Bewegungsdaten'!C:C),3)</f>
        <v>0</v>
      </c>
      <c r="Q1562" s="324">
        <f>ROUND(SUMIF('AV-Bewegungsdaten'!B:B,$A1562,'AV-Bewegungsdaten'!D:D),2)</f>
        <v>0</v>
      </c>
      <c r="T1562" s="327"/>
      <c r="U1562" s="326">
        <f>ROUND(SUMIF('DV-Bewegungsdaten'!B:B,Kategorien!A1562,'DV-Bewegungsdaten'!D:D),3)</f>
        <v>0</v>
      </c>
      <c r="V1562" s="324">
        <f>ROUND(SUMIF('DV-Bewegungsdaten'!B:B,Kategorien!A1562,'DV-Bewegungsdaten'!E:E),3)</f>
        <v>0</v>
      </c>
      <c r="AD1562" s="390">
        <f t="shared" si="337"/>
        <v>3.5309999999999988</v>
      </c>
      <c r="AE1562" s="390">
        <f t="shared" si="338"/>
        <v>4.1879999999999988</v>
      </c>
      <c r="AF1562" s="390">
        <f t="shared" si="339"/>
        <v>5.4069999999999983</v>
      </c>
      <c r="AG1562" s="390">
        <f t="shared" si="340"/>
        <v>4.7739999999999991</v>
      </c>
      <c r="AH1562" s="390">
        <f t="shared" si="341"/>
        <v>4.6859999999999991</v>
      </c>
      <c r="AI1562" s="390">
        <f t="shared" si="342"/>
        <v>5.2179999999999991</v>
      </c>
      <c r="AJ1562" s="390">
        <f t="shared" si="343"/>
        <v>4.5009999999999994</v>
      </c>
      <c r="AK1562" s="390">
        <f t="shared" si="344"/>
        <v>4.7849999999999984</v>
      </c>
      <c r="AL1562" s="390">
        <f t="shared" si="345"/>
        <v>4.8949999999999987</v>
      </c>
      <c r="AM1562" s="390">
        <f t="shared" si="346"/>
        <v>4.7759999999999989</v>
      </c>
      <c r="AN1562" s="390">
        <f t="shared" si="347"/>
        <v>4.3699999999999992</v>
      </c>
      <c r="AO1562" s="390">
        <f t="shared" si="348"/>
        <v>5.2729999999999988</v>
      </c>
    </row>
    <row r="1563" spans="1:41" ht="15" customHeight="1" x14ac:dyDescent="0.25">
      <c r="A1563" s="127" t="s">
        <v>690</v>
      </c>
      <c r="B1563" s="125" t="s">
        <v>2077</v>
      </c>
      <c r="C1563" s="125" t="s">
        <v>4002</v>
      </c>
      <c r="D1563" s="125" t="s">
        <v>2505</v>
      </c>
      <c r="E1563" s="125" t="s">
        <v>2455</v>
      </c>
      <c r="F1563" s="126">
        <v>10.27</v>
      </c>
      <c r="G1563" s="126">
        <v>10.469999999999999</v>
      </c>
      <c r="H1563" s="126">
        <v>8.2200000000000006</v>
      </c>
      <c r="I1563" s="126"/>
      <c r="J1563" s="317"/>
      <c r="K1563" s="323">
        <f>ROUND(SUMIF('VGT-Bewegungsdaten'!B:B,A1563,'VGT-Bewegungsdaten'!C:C),3)</f>
        <v>0</v>
      </c>
      <c r="L1563" s="324">
        <f>ROUND(SUMIF('VGT-Bewegungsdaten'!B:B,$A1563,'VGT-Bewegungsdaten'!D:D),2)</f>
        <v>0</v>
      </c>
      <c r="N1563" s="376" t="s">
        <v>4930</v>
      </c>
      <c r="O1563" s="376" t="s">
        <v>4940</v>
      </c>
      <c r="P1563" s="326">
        <f>ROUND(SUMIF('AV-Bewegungsdaten'!B:B,A1563,'AV-Bewegungsdaten'!C:C),3)</f>
        <v>0</v>
      </c>
      <c r="Q1563" s="324">
        <f>ROUND(SUMIF('AV-Bewegungsdaten'!B:B,$A1563,'AV-Bewegungsdaten'!D:D),2)</f>
        <v>0</v>
      </c>
      <c r="T1563" s="327"/>
      <c r="U1563" s="326">
        <f>ROUND(SUMIF('DV-Bewegungsdaten'!B:B,Kategorien!A1563,'DV-Bewegungsdaten'!D:D),3)</f>
        <v>0</v>
      </c>
      <c r="V1563" s="324">
        <f>ROUND(SUMIF('DV-Bewegungsdaten'!B:B,Kategorien!A1563,'DV-Bewegungsdaten'!E:E),3)</f>
        <v>0</v>
      </c>
      <c r="AD1563" s="390">
        <f t="shared" si="337"/>
        <v>5.5309999999999988</v>
      </c>
      <c r="AE1563" s="390">
        <f t="shared" si="338"/>
        <v>6.1879999999999988</v>
      </c>
      <c r="AF1563" s="390">
        <f t="shared" si="339"/>
        <v>7.4069999999999983</v>
      </c>
      <c r="AG1563" s="390">
        <f t="shared" si="340"/>
        <v>6.7739999999999991</v>
      </c>
      <c r="AH1563" s="390">
        <f t="shared" si="341"/>
        <v>6.6859999999999991</v>
      </c>
      <c r="AI1563" s="390">
        <f t="shared" si="342"/>
        <v>7.2179999999999991</v>
      </c>
      <c r="AJ1563" s="390">
        <f t="shared" si="343"/>
        <v>6.5009999999999994</v>
      </c>
      <c r="AK1563" s="390">
        <f t="shared" si="344"/>
        <v>6.7849999999999984</v>
      </c>
      <c r="AL1563" s="390">
        <f t="shared" si="345"/>
        <v>6.8949999999999987</v>
      </c>
      <c r="AM1563" s="390">
        <f t="shared" si="346"/>
        <v>6.7759999999999989</v>
      </c>
      <c r="AN1563" s="390">
        <f t="shared" si="347"/>
        <v>6.3699999999999992</v>
      </c>
      <c r="AO1563" s="390">
        <f t="shared" si="348"/>
        <v>7.2729999999999988</v>
      </c>
    </row>
    <row r="1564" spans="1:41" ht="15" customHeight="1" x14ac:dyDescent="0.25">
      <c r="A1564" s="127" t="s">
        <v>356</v>
      </c>
      <c r="B1564" s="125" t="s">
        <v>2077</v>
      </c>
      <c r="C1564" s="125" t="s">
        <v>4002</v>
      </c>
      <c r="D1564" s="125" t="s">
        <v>1644</v>
      </c>
      <c r="E1564" s="125" t="s">
        <v>1541</v>
      </c>
      <c r="F1564" s="126">
        <v>11.27</v>
      </c>
      <c r="G1564" s="126">
        <v>11.469999999999999</v>
      </c>
      <c r="H1564" s="126">
        <v>9.02</v>
      </c>
      <c r="I1564" s="126"/>
      <c r="J1564" s="317"/>
      <c r="K1564" s="323">
        <f>ROUND(SUMIF('VGT-Bewegungsdaten'!B:B,A1564,'VGT-Bewegungsdaten'!C:C),3)</f>
        <v>0</v>
      </c>
      <c r="L1564" s="324">
        <f>ROUND(SUMIF('VGT-Bewegungsdaten'!B:B,$A1564,'VGT-Bewegungsdaten'!D:D),2)</f>
        <v>0</v>
      </c>
      <c r="N1564" s="376" t="s">
        <v>4930</v>
      </c>
      <c r="O1564" s="376" t="s">
        <v>4940</v>
      </c>
      <c r="P1564" s="326">
        <f>ROUND(SUMIF('AV-Bewegungsdaten'!B:B,A1564,'AV-Bewegungsdaten'!C:C),3)</f>
        <v>0</v>
      </c>
      <c r="Q1564" s="324">
        <f>ROUND(SUMIF('AV-Bewegungsdaten'!B:B,$A1564,'AV-Bewegungsdaten'!D:D),2)</f>
        <v>0</v>
      </c>
      <c r="T1564" s="327"/>
      <c r="U1564" s="326">
        <f>ROUND(SUMIF('DV-Bewegungsdaten'!B:B,Kategorien!A1564,'DV-Bewegungsdaten'!D:D),3)</f>
        <v>0</v>
      </c>
      <c r="V1564" s="324">
        <f>ROUND(SUMIF('DV-Bewegungsdaten'!B:B,Kategorien!A1564,'DV-Bewegungsdaten'!E:E),3)</f>
        <v>0</v>
      </c>
      <c r="AD1564" s="390">
        <f t="shared" si="337"/>
        <v>6.5309999999999988</v>
      </c>
      <c r="AE1564" s="390">
        <f t="shared" si="338"/>
        <v>7.1879999999999988</v>
      </c>
      <c r="AF1564" s="390">
        <f t="shared" si="339"/>
        <v>8.4069999999999983</v>
      </c>
      <c r="AG1564" s="390">
        <f t="shared" si="340"/>
        <v>7.7739999999999991</v>
      </c>
      <c r="AH1564" s="390">
        <f t="shared" si="341"/>
        <v>7.6859999999999991</v>
      </c>
      <c r="AI1564" s="390">
        <f t="shared" si="342"/>
        <v>8.218</v>
      </c>
      <c r="AJ1564" s="390">
        <f t="shared" si="343"/>
        <v>7.5009999999999994</v>
      </c>
      <c r="AK1564" s="390">
        <f t="shared" si="344"/>
        <v>7.7849999999999984</v>
      </c>
      <c r="AL1564" s="390">
        <f t="shared" si="345"/>
        <v>7.8949999999999987</v>
      </c>
      <c r="AM1564" s="390">
        <f t="shared" si="346"/>
        <v>7.7759999999999989</v>
      </c>
      <c r="AN1564" s="390">
        <f t="shared" si="347"/>
        <v>7.3699999999999992</v>
      </c>
      <c r="AO1564" s="390">
        <f t="shared" si="348"/>
        <v>8.2729999999999997</v>
      </c>
    </row>
    <row r="1565" spans="1:41" ht="15" customHeight="1" x14ac:dyDescent="0.25">
      <c r="A1565" s="127" t="s">
        <v>2810</v>
      </c>
      <c r="B1565" s="125" t="s">
        <v>2077</v>
      </c>
      <c r="C1565" s="125" t="s">
        <v>4002</v>
      </c>
      <c r="D1565" s="125" t="s">
        <v>2599</v>
      </c>
      <c r="E1565" s="125" t="s">
        <v>2545</v>
      </c>
      <c r="F1565" s="126">
        <v>11.24</v>
      </c>
      <c r="G1565" s="126">
        <v>11.44</v>
      </c>
      <c r="H1565" s="126">
        <v>8.99</v>
      </c>
      <c r="I1565" s="126"/>
      <c r="J1565" s="317"/>
      <c r="K1565" s="323">
        <f>ROUND(SUMIF('VGT-Bewegungsdaten'!B:B,A1565,'VGT-Bewegungsdaten'!C:C),3)</f>
        <v>0</v>
      </c>
      <c r="L1565" s="324">
        <f>ROUND(SUMIF('VGT-Bewegungsdaten'!B:B,$A1565,'VGT-Bewegungsdaten'!D:D),2)</f>
        <v>0</v>
      </c>
      <c r="N1565" s="376" t="s">
        <v>4930</v>
      </c>
      <c r="O1565" s="376" t="s">
        <v>4940</v>
      </c>
      <c r="P1565" s="326">
        <f>ROUND(SUMIF('AV-Bewegungsdaten'!B:B,A1565,'AV-Bewegungsdaten'!C:C),3)</f>
        <v>0</v>
      </c>
      <c r="Q1565" s="324">
        <f>ROUND(SUMIF('AV-Bewegungsdaten'!B:B,$A1565,'AV-Bewegungsdaten'!D:D),2)</f>
        <v>0</v>
      </c>
      <c r="T1565" s="327"/>
      <c r="U1565" s="326">
        <f>ROUND(SUMIF('DV-Bewegungsdaten'!B:B,Kategorien!A1565,'DV-Bewegungsdaten'!D:D),3)</f>
        <v>0</v>
      </c>
      <c r="V1565" s="324">
        <f>ROUND(SUMIF('DV-Bewegungsdaten'!B:B,Kategorien!A1565,'DV-Bewegungsdaten'!E:E),3)</f>
        <v>0</v>
      </c>
      <c r="AD1565" s="390">
        <f t="shared" si="337"/>
        <v>6.5009999999999994</v>
      </c>
      <c r="AE1565" s="390">
        <f t="shared" si="338"/>
        <v>7.1579999999999995</v>
      </c>
      <c r="AF1565" s="390">
        <f t="shared" si="339"/>
        <v>8.3769999999999989</v>
      </c>
      <c r="AG1565" s="390">
        <f t="shared" si="340"/>
        <v>7.7439999999999998</v>
      </c>
      <c r="AH1565" s="390">
        <f t="shared" si="341"/>
        <v>7.6559999999999997</v>
      </c>
      <c r="AI1565" s="390">
        <f t="shared" si="342"/>
        <v>8.1879999999999988</v>
      </c>
      <c r="AJ1565" s="390">
        <f t="shared" si="343"/>
        <v>7.4710000000000001</v>
      </c>
      <c r="AK1565" s="390">
        <f t="shared" si="344"/>
        <v>7.754999999999999</v>
      </c>
      <c r="AL1565" s="390">
        <f t="shared" si="345"/>
        <v>7.8649999999999993</v>
      </c>
      <c r="AM1565" s="390">
        <f t="shared" si="346"/>
        <v>7.7459999999999996</v>
      </c>
      <c r="AN1565" s="390">
        <f t="shared" si="347"/>
        <v>7.34</v>
      </c>
      <c r="AO1565" s="390">
        <f t="shared" si="348"/>
        <v>8.2429999999999986</v>
      </c>
    </row>
    <row r="1566" spans="1:41" ht="15" customHeight="1" x14ac:dyDescent="0.25">
      <c r="A1566" s="127" t="s">
        <v>3554</v>
      </c>
      <c r="B1566" s="125" t="s">
        <v>2077</v>
      </c>
      <c r="C1566" s="125" t="s">
        <v>4002</v>
      </c>
      <c r="D1566" s="125" t="s">
        <v>3343</v>
      </c>
      <c r="E1566" s="125" t="s">
        <v>3289</v>
      </c>
      <c r="F1566" s="126">
        <v>11.209999999999999</v>
      </c>
      <c r="G1566" s="126">
        <v>11.409999999999998</v>
      </c>
      <c r="H1566" s="126">
        <v>8.9700000000000006</v>
      </c>
      <c r="I1566" s="126"/>
      <c r="J1566" s="317"/>
      <c r="K1566" s="323">
        <f>ROUND(SUMIF('VGT-Bewegungsdaten'!B:B,A1566,'VGT-Bewegungsdaten'!C:C),3)</f>
        <v>0</v>
      </c>
      <c r="L1566" s="324">
        <f>ROUND(SUMIF('VGT-Bewegungsdaten'!B:B,$A1566,'VGT-Bewegungsdaten'!D:D),2)</f>
        <v>0</v>
      </c>
      <c r="N1566" s="376" t="s">
        <v>4930</v>
      </c>
      <c r="O1566" s="376" t="s">
        <v>4940</v>
      </c>
      <c r="P1566" s="326">
        <f>ROUND(SUMIF('AV-Bewegungsdaten'!B:B,A1566,'AV-Bewegungsdaten'!C:C),3)</f>
        <v>0</v>
      </c>
      <c r="Q1566" s="324">
        <f>ROUND(SUMIF('AV-Bewegungsdaten'!B:B,$A1566,'AV-Bewegungsdaten'!D:D),2)</f>
        <v>0</v>
      </c>
      <c r="T1566" s="327"/>
      <c r="U1566" s="326">
        <f>ROUND(SUMIF('DV-Bewegungsdaten'!B:B,Kategorien!A1566,'DV-Bewegungsdaten'!D:D),3)</f>
        <v>0</v>
      </c>
      <c r="V1566" s="324">
        <f>ROUND(SUMIF('DV-Bewegungsdaten'!B:B,Kategorien!A1566,'DV-Bewegungsdaten'!E:E),3)</f>
        <v>0</v>
      </c>
      <c r="AD1566" s="390">
        <f t="shared" si="337"/>
        <v>6.4709999999999983</v>
      </c>
      <c r="AE1566" s="390">
        <f t="shared" si="338"/>
        <v>7.1279999999999983</v>
      </c>
      <c r="AF1566" s="390">
        <f t="shared" si="339"/>
        <v>8.3469999999999978</v>
      </c>
      <c r="AG1566" s="390">
        <f t="shared" si="340"/>
        <v>7.7139999999999986</v>
      </c>
      <c r="AH1566" s="390">
        <f t="shared" si="341"/>
        <v>7.6259999999999986</v>
      </c>
      <c r="AI1566" s="390">
        <f t="shared" si="342"/>
        <v>8.1579999999999977</v>
      </c>
      <c r="AJ1566" s="390">
        <f t="shared" si="343"/>
        <v>7.4409999999999989</v>
      </c>
      <c r="AK1566" s="390">
        <f t="shared" si="344"/>
        <v>7.7249999999999979</v>
      </c>
      <c r="AL1566" s="390">
        <f t="shared" si="345"/>
        <v>7.8349999999999982</v>
      </c>
      <c r="AM1566" s="390">
        <f t="shared" si="346"/>
        <v>7.7159999999999984</v>
      </c>
      <c r="AN1566" s="390">
        <f t="shared" si="347"/>
        <v>7.3099999999999987</v>
      </c>
      <c r="AO1566" s="390">
        <f t="shared" si="348"/>
        <v>8.2129999999999974</v>
      </c>
    </row>
    <row r="1567" spans="1:41" ht="15" customHeight="1" x14ac:dyDescent="0.25">
      <c r="A1567" s="127" t="s">
        <v>4318</v>
      </c>
      <c r="B1567" s="125" t="s">
        <v>2077</v>
      </c>
      <c r="C1567" s="125" t="s">
        <v>4002</v>
      </c>
      <c r="D1567" s="125" t="s">
        <v>4105</v>
      </c>
      <c r="E1567" s="125" t="s">
        <v>4051</v>
      </c>
      <c r="F1567" s="126">
        <v>11.18</v>
      </c>
      <c r="G1567" s="126">
        <v>11.379999999999999</v>
      </c>
      <c r="H1567" s="126">
        <v>8.94</v>
      </c>
      <c r="I1567" s="126"/>
      <c r="J1567" s="317"/>
      <c r="K1567" s="323">
        <f>ROUND(SUMIF('VGT-Bewegungsdaten'!B:B,A1567,'VGT-Bewegungsdaten'!C:C),3)</f>
        <v>0</v>
      </c>
      <c r="L1567" s="324">
        <f>ROUND(SUMIF('VGT-Bewegungsdaten'!B:B,$A1567,'VGT-Bewegungsdaten'!D:D),2)</f>
        <v>0</v>
      </c>
      <c r="N1567" s="376" t="s">
        <v>4930</v>
      </c>
      <c r="O1567" s="376" t="s">
        <v>4940</v>
      </c>
      <c r="P1567" s="326">
        <f>ROUND(SUMIF('AV-Bewegungsdaten'!B:B,A1567,'AV-Bewegungsdaten'!C:C),3)</f>
        <v>0</v>
      </c>
      <c r="Q1567" s="324">
        <f>ROUND(SUMIF('AV-Bewegungsdaten'!B:B,$A1567,'AV-Bewegungsdaten'!D:D),2)</f>
        <v>0</v>
      </c>
      <c r="T1567" s="327"/>
      <c r="U1567" s="326">
        <f>ROUND(SUMIF('DV-Bewegungsdaten'!B:B,Kategorien!A1567,'DV-Bewegungsdaten'!D:D),3)</f>
        <v>0</v>
      </c>
      <c r="V1567" s="324">
        <f>ROUND(SUMIF('DV-Bewegungsdaten'!B:B,Kategorien!A1567,'DV-Bewegungsdaten'!E:E),3)</f>
        <v>0</v>
      </c>
      <c r="AD1567" s="390">
        <f t="shared" si="337"/>
        <v>6.4409999999999989</v>
      </c>
      <c r="AE1567" s="390">
        <f t="shared" si="338"/>
        <v>7.097999999999999</v>
      </c>
      <c r="AF1567" s="390">
        <f t="shared" si="339"/>
        <v>8.3169999999999984</v>
      </c>
      <c r="AG1567" s="390">
        <f t="shared" si="340"/>
        <v>7.6839999999999993</v>
      </c>
      <c r="AH1567" s="390">
        <f t="shared" si="341"/>
        <v>7.5959999999999992</v>
      </c>
      <c r="AI1567" s="390">
        <f t="shared" si="342"/>
        <v>8.1280000000000001</v>
      </c>
      <c r="AJ1567" s="390">
        <f t="shared" si="343"/>
        <v>7.4109999999999996</v>
      </c>
      <c r="AK1567" s="390">
        <f t="shared" si="344"/>
        <v>7.6949999999999985</v>
      </c>
      <c r="AL1567" s="390">
        <f t="shared" si="345"/>
        <v>7.8049999999999988</v>
      </c>
      <c r="AM1567" s="390">
        <f t="shared" si="346"/>
        <v>7.6859999999999991</v>
      </c>
      <c r="AN1567" s="390">
        <f t="shared" si="347"/>
        <v>7.2799999999999994</v>
      </c>
      <c r="AO1567" s="390">
        <f t="shared" si="348"/>
        <v>8.1829999999999998</v>
      </c>
    </row>
    <row r="1568" spans="1:41" ht="15" customHeight="1" x14ac:dyDescent="0.25">
      <c r="A1568" s="127" t="s">
        <v>5297</v>
      </c>
      <c r="B1568" s="125" t="s">
        <v>2077</v>
      </c>
      <c r="C1568" s="125" t="s">
        <v>4002</v>
      </c>
      <c r="D1568" s="125" t="s">
        <v>5298</v>
      </c>
      <c r="E1568" s="125" t="s">
        <v>4998</v>
      </c>
      <c r="F1568" s="126">
        <v>21.55</v>
      </c>
      <c r="G1568" s="126">
        <v>21.75</v>
      </c>
      <c r="H1568" s="126">
        <v>17.239999999999998</v>
      </c>
      <c r="I1568" s="126"/>
      <c r="J1568" s="317"/>
      <c r="K1568" s="323">
        <f>ROUND(SUMIF('VGT-Bewegungsdaten'!B:B,A1568,'VGT-Bewegungsdaten'!C:C),3)</f>
        <v>0</v>
      </c>
      <c r="L1568" s="324">
        <f>ROUND(SUMIF('VGT-Bewegungsdaten'!B:B,$A1568,'VGT-Bewegungsdaten'!D:D),2)</f>
        <v>0</v>
      </c>
      <c r="N1568" s="376" t="s">
        <v>4930</v>
      </c>
      <c r="O1568" s="376" t="s">
        <v>4940</v>
      </c>
      <c r="P1568" s="326">
        <f>ROUND(SUMIF('AV-Bewegungsdaten'!B:B,A1568,'AV-Bewegungsdaten'!C:C),3)</f>
        <v>0</v>
      </c>
      <c r="Q1568" s="324">
        <f>ROUND(SUMIF('AV-Bewegungsdaten'!B:B,$A1568,'AV-Bewegungsdaten'!D:D),2)</f>
        <v>0</v>
      </c>
      <c r="T1568" s="327"/>
      <c r="U1568" s="326">
        <f>ROUND(SUMIF('DV-Bewegungsdaten'!B:B,Kategorien!A1568,'DV-Bewegungsdaten'!D:D),3)</f>
        <v>0</v>
      </c>
      <c r="V1568" s="324">
        <f>ROUND(SUMIF('DV-Bewegungsdaten'!B:B,Kategorien!A1568,'DV-Bewegungsdaten'!E:E),3)</f>
        <v>0</v>
      </c>
      <c r="AD1568" s="390">
        <f t="shared" si="337"/>
        <v>16.811</v>
      </c>
      <c r="AE1568" s="390">
        <f t="shared" si="338"/>
        <v>17.468</v>
      </c>
      <c r="AF1568" s="390">
        <f t="shared" si="339"/>
        <v>18.687000000000001</v>
      </c>
      <c r="AG1568" s="390">
        <f t="shared" si="340"/>
        <v>18.053999999999998</v>
      </c>
      <c r="AH1568" s="390">
        <f t="shared" si="341"/>
        <v>17.966000000000001</v>
      </c>
      <c r="AI1568" s="390">
        <f t="shared" si="342"/>
        <v>18.498000000000001</v>
      </c>
      <c r="AJ1568" s="390">
        <f t="shared" si="343"/>
        <v>17.780999999999999</v>
      </c>
      <c r="AK1568" s="390">
        <f t="shared" si="344"/>
        <v>18.065000000000001</v>
      </c>
      <c r="AL1568" s="390">
        <f t="shared" si="345"/>
        <v>18.175000000000001</v>
      </c>
      <c r="AM1568" s="390">
        <f t="shared" si="346"/>
        <v>18.056000000000001</v>
      </c>
      <c r="AN1568" s="390">
        <f t="shared" si="347"/>
        <v>17.649999999999999</v>
      </c>
      <c r="AO1568" s="390">
        <f t="shared" si="348"/>
        <v>18.553000000000001</v>
      </c>
    </row>
    <row r="1569" spans="1:41" ht="15" customHeight="1" x14ac:dyDescent="0.25">
      <c r="A1569" s="127" t="s">
        <v>5858</v>
      </c>
      <c r="B1569" s="125" t="s">
        <v>2077</v>
      </c>
      <c r="C1569" s="125" t="s">
        <v>4002</v>
      </c>
      <c r="D1569" s="125" t="s">
        <v>5290</v>
      </c>
      <c r="E1569" s="125" t="s">
        <v>4998</v>
      </c>
      <c r="F1569" s="126">
        <v>24.55</v>
      </c>
      <c r="G1569" s="126">
        <v>24.75</v>
      </c>
      <c r="H1569" s="126">
        <v>19.64</v>
      </c>
      <c r="I1569" s="126"/>
      <c r="J1569" s="317"/>
      <c r="K1569" s="323">
        <f>ROUND(SUMIF('VGT-Bewegungsdaten'!B:B,A1569,'VGT-Bewegungsdaten'!C:C),3)</f>
        <v>0</v>
      </c>
      <c r="L1569" s="324">
        <f>ROUND(SUMIF('VGT-Bewegungsdaten'!B:B,$A1569,'VGT-Bewegungsdaten'!D:D),2)</f>
        <v>0</v>
      </c>
      <c r="N1569" s="376" t="s">
        <v>4930</v>
      </c>
      <c r="O1569" s="376" t="s">
        <v>4940</v>
      </c>
      <c r="P1569" s="326">
        <f>ROUND(SUMIF('AV-Bewegungsdaten'!B:B,A1569,'AV-Bewegungsdaten'!C:C),3)</f>
        <v>0</v>
      </c>
      <c r="Q1569" s="324">
        <f>ROUND(SUMIF('AV-Bewegungsdaten'!B:B,$A1569,'AV-Bewegungsdaten'!D:D),2)</f>
        <v>0</v>
      </c>
      <c r="T1569" s="327"/>
      <c r="U1569" s="326">
        <f>ROUND(SUMIF('DV-Bewegungsdaten'!B:B,Kategorien!A1569,'DV-Bewegungsdaten'!D:D),3)</f>
        <v>0</v>
      </c>
      <c r="V1569" s="324">
        <f>ROUND(SUMIF('DV-Bewegungsdaten'!B:B,Kategorien!A1569,'DV-Bewegungsdaten'!E:E),3)</f>
        <v>0</v>
      </c>
      <c r="AD1569" s="390">
        <f t="shared" si="337"/>
        <v>19.811</v>
      </c>
      <c r="AE1569" s="390">
        <f t="shared" si="338"/>
        <v>20.468</v>
      </c>
      <c r="AF1569" s="390">
        <f t="shared" si="339"/>
        <v>21.687000000000001</v>
      </c>
      <c r="AG1569" s="390">
        <f t="shared" si="340"/>
        <v>21.053999999999998</v>
      </c>
      <c r="AH1569" s="390">
        <f t="shared" si="341"/>
        <v>20.966000000000001</v>
      </c>
      <c r="AI1569" s="390">
        <f t="shared" si="342"/>
        <v>21.498000000000001</v>
      </c>
      <c r="AJ1569" s="390">
        <f t="shared" si="343"/>
        <v>20.780999999999999</v>
      </c>
      <c r="AK1569" s="390">
        <f t="shared" si="344"/>
        <v>21.065000000000001</v>
      </c>
      <c r="AL1569" s="390">
        <f t="shared" si="345"/>
        <v>21.175000000000001</v>
      </c>
      <c r="AM1569" s="390">
        <f t="shared" si="346"/>
        <v>21.056000000000001</v>
      </c>
      <c r="AN1569" s="390">
        <f t="shared" si="347"/>
        <v>20.65</v>
      </c>
      <c r="AO1569" s="390">
        <f t="shared" si="348"/>
        <v>21.553000000000001</v>
      </c>
    </row>
    <row r="1570" spans="1:41" ht="15" customHeight="1" x14ac:dyDescent="0.25">
      <c r="A1570" s="127" t="s">
        <v>5299</v>
      </c>
      <c r="B1570" s="125" t="s">
        <v>2077</v>
      </c>
      <c r="C1570" s="125" t="s">
        <v>4002</v>
      </c>
      <c r="D1570" s="125" t="s">
        <v>5300</v>
      </c>
      <c r="E1570" s="125" t="s">
        <v>4998</v>
      </c>
      <c r="F1570" s="126">
        <v>25.55</v>
      </c>
      <c r="G1570" s="126">
        <v>25.75</v>
      </c>
      <c r="H1570" s="126">
        <v>20.440000000000001</v>
      </c>
      <c r="I1570" s="126"/>
      <c r="J1570" s="317"/>
      <c r="K1570" s="323">
        <f>ROUND(SUMIF('VGT-Bewegungsdaten'!B:B,A1570,'VGT-Bewegungsdaten'!C:C),3)</f>
        <v>0</v>
      </c>
      <c r="L1570" s="324">
        <f>ROUND(SUMIF('VGT-Bewegungsdaten'!B:B,$A1570,'VGT-Bewegungsdaten'!D:D),2)</f>
        <v>0</v>
      </c>
      <c r="N1570" s="376" t="s">
        <v>4930</v>
      </c>
      <c r="O1570" s="376" t="s">
        <v>4940</v>
      </c>
      <c r="P1570" s="326">
        <f>ROUND(SUMIF('AV-Bewegungsdaten'!B:B,A1570,'AV-Bewegungsdaten'!C:C),3)</f>
        <v>0</v>
      </c>
      <c r="Q1570" s="324">
        <f>ROUND(SUMIF('AV-Bewegungsdaten'!B:B,$A1570,'AV-Bewegungsdaten'!D:D),2)</f>
        <v>0</v>
      </c>
      <c r="T1570" s="327"/>
      <c r="U1570" s="326">
        <f>ROUND(SUMIF('DV-Bewegungsdaten'!B:B,Kategorien!A1570,'DV-Bewegungsdaten'!D:D),3)</f>
        <v>0</v>
      </c>
      <c r="V1570" s="324">
        <f>ROUND(SUMIF('DV-Bewegungsdaten'!B:B,Kategorien!A1570,'DV-Bewegungsdaten'!E:E),3)</f>
        <v>0</v>
      </c>
      <c r="AD1570" s="390">
        <f t="shared" si="337"/>
        <v>20.811</v>
      </c>
      <c r="AE1570" s="390">
        <f t="shared" si="338"/>
        <v>21.468</v>
      </c>
      <c r="AF1570" s="390">
        <f t="shared" si="339"/>
        <v>22.687000000000001</v>
      </c>
      <c r="AG1570" s="390">
        <f t="shared" si="340"/>
        <v>22.053999999999998</v>
      </c>
      <c r="AH1570" s="390">
        <f t="shared" si="341"/>
        <v>21.966000000000001</v>
      </c>
      <c r="AI1570" s="390">
        <f t="shared" si="342"/>
        <v>22.498000000000001</v>
      </c>
      <c r="AJ1570" s="390">
        <f t="shared" si="343"/>
        <v>21.780999999999999</v>
      </c>
      <c r="AK1570" s="390">
        <f t="shared" si="344"/>
        <v>22.065000000000001</v>
      </c>
      <c r="AL1570" s="390">
        <f t="shared" si="345"/>
        <v>22.175000000000001</v>
      </c>
      <c r="AM1570" s="390">
        <f t="shared" si="346"/>
        <v>22.056000000000001</v>
      </c>
      <c r="AN1570" s="390">
        <f t="shared" si="347"/>
        <v>21.65</v>
      </c>
      <c r="AO1570" s="390">
        <f t="shared" si="348"/>
        <v>22.553000000000001</v>
      </c>
    </row>
    <row r="1571" spans="1:41" ht="15" customHeight="1" x14ac:dyDescent="0.25">
      <c r="A1571" s="127" t="s">
        <v>5301</v>
      </c>
      <c r="B1571" s="125" t="s">
        <v>2077</v>
      </c>
      <c r="C1571" s="125" t="s">
        <v>4002</v>
      </c>
      <c r="D1571" s="125" t="s">
        <v>5004</v>
      </c>
      <c r="E1571" s="125" t="s">
        <v>4998</v>
      </c>
      <c r="F1571" s="126">
        <v>26.55</v>
      </c>
      <c r="G1571" s="126">
        <v>26.75</v>
      </c>
      <c r="H1571" s="126">
        <v>21.24</v>
      </c>
      <c r="I1571" s="126"/>
      <c r="J1571" s="317"/>
      <c r="K1571" s="323">
        <f>ROUND(SUMIF('VGT-Bewegungsdaten'!B:B,A1571,'VGT-Bewegungsdaten'!C:C),3)</f>
        <v>0</v>
      </c>
      <c r="L1571" s="324">
        <f>ROUND(SUMIF('VGT-Bewegungsdaten'!B:B,$A1571,'VGT-Bewegungsdaten'!D:D),2)</f>
        <v>0</v>
      </c>
      <c r="N1571" s="376" t="s">
        <v>4930</v>
      </c>
      <c r="O1571" s="376" t="s">
        <v>4940</v>
      </c>
      <c r="P1571" s="326">
        <f>ROUND(SUMIF('AV-Bewegungsdaten'!B:B,A1571,'AV-Bewegungsdaten'!C:C),3)</f>
        <v>0</v>
      </c>
      <c r="Q1571" s="324">
        <f>ROUND(SUMIF('AV-Bewegungsdaten'!B:B,$A1571,'AV-Bewegungsdaten'!D:D),2)</f>
        <v>0</v>
      </c>
      <c r="T1571" s="327"/>
      <c r="U1571" s="326">
        <f>ROUND(SUMIF('DV-Bewegungsdaten'!B:B,Kategorien!A1571,'DV-Bewegungsdaten'!D:D),3)</f>
        <v>0</v>
      </c>
      <c r="V1571" s="324">
        <f>ROUND(SUMIF('DV-Bewegungsdaten'!B:B,Kategorien!A1571,'DV-Bewegungsdaten'!E:E),3)</f>
        <v>0</v>
      </c>
      <c r="AD1571" s="390">
        <f t="shared" si="337"/>
        <v>21.811</v>
      </c>
      <c r="AE1571" s="390">
        <f t="shared" si="338"/>
        <v>22.468</v>
      </c>
      <c r="AF1571" s="390">
        <f t="shared" si="339"/>
        <v>23.687000000000001</v>
      </c>
      <c r="AG1571" s="390">
        <f t="shared" si="340"/>
        <v>23.053999999999998</v>
      </c>
      <c r="AH1571" s="390">
        <f t="shared" si="341"/>
        <v>22.966000000000001</v>
      </c>
      <c r="AI1571" s="390">
        <f t="shared" si="342"/>
        <v>23.498000000000001</v>
      </c>
      <c r="AJ1571" s="390">
        <f t="shared" si="343"/>
        <v>22.780999999999999</v>
      </c>
      <c r="AK1571" s="390">
        <f t="shared" si="344"/>
        <v>23.065000000000001</v>
      </c>
      <c r="AL1571" s="390">
        <f t="shared" si="345"/>
        <v>23.175000000000001</v>
      </c>
      <c r="AM1571" s="390">
        <f t="shared" si="346"/>
        <v>23.056000000000001</v>
      </c>
      <c r="AN1571" s="390">
        <f t="shared" si="347"/>
        <v>22.65</v>
      </c>
      <c r="AO1571" s="390">
        <f t="shared" si="348"/>
        <v>23.553000000000001</v>
      </c>
    </row>
    <row r="1572" spans="1:41" ht="15" customHeight="1" x14ac:dyDescent="0.25">
      <c r="A1572" s="127" t="s">
        <v>6487</v>
      </c>
      <c r="B1572" s="125" t="s">
        <v>2077</v>
      </c>
      <c r="C1572" s="125" t="s">
        <v>4002</v>
      </c>
      <c r="D1572" s="125" t="s">
        <v>6488</v>
      </c>
      <c r="E1572" s="125" t="s">
        <v>4998</v>
      </c>
      <c r="F1572" s="126">
        <v>23.55</v>
      </c>
      <c r="G1572" s="126">
        <v>23.75</v>
      </c>
      <c r="H1572" s="126">
        <v>18.84</v>
      </c>
      <c r="I1572" s="126"/>
      <c r="J1572" s="317"/>
      <c r="K1572" s="323">
        <f>ROUND(SUMIF('VGT-Bewegungsdaten'!B:B,A1572,'VGT-Bewegungsdaten'!C:C),3)</f>
        <v>0</v>
      </c>
      <c r="L1572" s="324">
        <f>ROUND(SUMIF('VGT-Bewegungsdaten'!B:B,$A1572,'VGT-Bewegungsdaten'!D:D),2)</f>
        <v>0</v>
      </c>
      <c r="N1572" s="376" t="s">
        <v>4930</v>
      </c>
      <c r="O1572" s="376" t="s">
        <v>4940</v>
      </c>
      <c r="P1572" s="326">
        <f>ROUND(SUMIF('AV-Bewegungsdaten'!B:B,A1572,'AV-Bewegungsdaten'!C:C),3)</f>
        <v>0</v>
      </c>
      <c r="Q1572" s="324">
        <f>ROUND(SUMIF('AV-Bewegungsdaten'!B:B,$A1572,'AV-Bewegungsdaten'!D:D),2)</f>
        <v>0</v>
      </c>
      <c r="T1572" s="327"/>
      <c r="U1572" s="326">
        <f>ROUND(SUMIF('DV-Bewegungsdaten'!B:B,Kategorien!A1572,'DV-Bewegungsdaten'!D:D),3)</f>
        <v>0</v>
      </c>
      <c r="V1572" s="324">
        <f>ROUND(SUMIF('DV-Bewegungsdaten'!B:B,Kategorien!A1572,'DV-Bewegungsdaten'!E:E),3)</f>
        <v>0</v>
      </c>
      <c r="AD1572" s="390">
        <f t="shared" si="337"/>
        <v>18.811</v>
      </c>
      <c r="AE1572" s="390">
        <f t="shared" si="338"/>
        <v>19.468</v>
      </c>
      <c r="AF1572" s="390">
        <f t="shared" si="339"/>
        <v>20.687000000000001</v>
      </c>
      <c r="AG1572" s="390">
        <f t="shared" si="340"/>
        <v>20.053999999999998</v>
      </c>
      <c r="AH1572" s="390">
        <f t="shared" si="341"/>
        <v>19.966000000000001</v>
      </c>
      <c r="AI1572" s="390">
        <f t="shared" si="342"/>
        <v>20.498000000000001</v>
      </c>
      <c r="AJ1572" s="390">
        <f t="shared" si="343"/>
        <v>19.780999999999999</v>
      </c>
      <c r="AK1572" s="390">
        <f t="shared" si="344"/>
        <v>20.065000000000001</v>
      </c>
      <c r="AL1572" s="390">
        <f t="shared" si="345"/>
        <v>20.175000000000001</v>
      </c>
      <c r="AM1572" s="390">
        <f t="shared" si="346"/>
        <v>20.056000000000001</v>
      </c>
      <c r="AN1572" s="390">
        <f t="shared" si="347"/>
        <v>19.649999999999999</v>
      </c>
      <c r="AO1572" s="390">
        <f t="shared" si="348"/>
        <v>20.553000000000001</v>
      </c>
    </row>
    <row r="1573" spans="1:41" ht="15" customHeight="1" x14ac:dyDescent="0.25">
      <c r="A1573" s="127" t="s">
        <v>5302</v>
      </c>
      <c r="B1573" s="125" t="s">
        <v>2077</v>
      </c>
      <c r="C1573" s="125" t="s">
        <v>4002</v>
      </c>
      <c r="D1573" s="125" t="s">
        <v>5303</v>
      </c>
      <c r="E1573" s="125" t="s">
        <v>4998</v>
      </c>
      <c r="F1573" s="126">
        <v>19.63</v>
      </c>
      <c r="G1573" s="126">
        <v>19.829999999999998</v>
      </c>
      <c r="H1573" s="126">
        <v>15.7</v>
      </c>
      <c r="I1573" s="126"/>
      <c r="J1573" s="317"/>
      <c r="K1573" s="323">
        <f>ROUND(SUMIF('VGT-Bewegungsdaten'!B:B,A1573,'VGT-Bewegungsdaten'!C:C),3)</f>
        <v>0</v>
      </c>
      <c r="L1573" s="324">
        <f>ROUND(SUMIF('VGT-Bewegungsdaten'!B:B,$A1573,'VGT-Bewegungsdaten'!D:D),2)</f>
        <v>0</v>
      </c>
      <c r="N1573" s="376" t="s">
        <v>4930</v>
      </c>
      <c r="O1573" s="376" t="s">
        <v>4940</v>
      </c>
      <c r="P1573" s="326">
        <f>ROUND(SUMIF('AV-Bewegungsdaten'!B:B,A1573,'AV-Bewegungsdaten'!C:C),3)</f>
        <v>0</v>
      </c>
      <c r="Q1573" s="324">
        <f>ROUND(SUMIF('AV-Bewegungsdaten'!B:B,$A1573,'AV-Bewegungsdaten'!D:D),2)</f>
        <v>0</v>
      </c>
      <c r="T1573" s="327"/>
      <c r="U1573" s="326">
        <f>ROUND(SUMIF('DV-Bewegungsdaten'!B:B,Kategorien!A1573,'DV-Bewegungsdaten'!D:D),3)</f>
        <v>0</v>
      </c>
      <c r="V1573" s="324">
        <f>ROUND(SUMIF('DV-Bewegungsdaten'!B:B,Kategorien!A1573,'DV-Bewegungsdaten'!E:E),3)</f>
        <v>0</v>
      </c>
      <c r="AD1573" s="390">
        <f t="shared" si="337"/>
        <v>14.890999999999998</v>
      </c>
      <c r="AE1573" s="390">
        <f t="shared" si="338"/>
        <v>15.547999999999998</v>
      </c>
      <c r="AF1573" s="390">
        <f t="shared" si="339"/>
        <v>16.766999999999999</v>
      </c>
      <c r="AG1573" s="390">
        <f t="shared" si="340"/>
        <v>16.133999999999997</v>
      </c>
      <c r="AH1573" s="390">
        <f t="shared" si="341"/>
        <v>16.045999999999999</v>
      </c>
      <c r="AI1573" s="390">
        <f t="shared" si="342"/>
        <v>16.577999999999999</v>
      </c>
      <c r="AJ1573" s="390">
        <f t="shared" si="343"/>
        <v>15.860999999999999</v>
      </c>
      <c r="AK1573" s="390">
        <f t="shared" si="344"/>
        <v>16.145</v>
      </c>
      <c r="AL1573" s="390">
        <f t="shared" si="345"/>
        <v>16.254999999999999</v>
      </c>
      <c r="AM1573" s="390">
        <f t="shared" si="346"/>
        <v>16.135999999999999</v>
      </c>
      <c r="AN1573" s="390">
        <f t="shared" si="347"/>
        <v>15.729999999999999</v>
      </c>
      <c r="AO1573" s="390">
        <f t="shared" si="348"/>
        <v>16.632999999999999</v>
      </c>
    </row>
    <row r="1574" spans="1:41" ht="15" customHeight="1" x14ac:dyDescent="0.25">
      <c r="A1574" s="127" t="s">
        <v>5859</v>
      </c>
      <c r="B1574" s="125" t="s">
        <v>2077</v>
      </c>
      <c r="C1574" s="125" t="s">
        <v>4002</v>
      </c>
      <c r="D1574" s="125" t="s">
        <v>5292</v>
      </c>
      <c r="E1574" s="125" t="s">
        <v>4998</v>
      </c>
      <c r="F1574" s="126">
        <v>22.63</v>
      </c>
      <c r="G1574" s="126">
        <v>22.83</v>
      </c>
      <c r="H1574" s="126">
        <v>18.100000000000001</v>
      </c>
      <c r="I1574" s="126"/>
      <c r="J1574" s="317"/>
      <c r="K1574" s="323">
        <f>ROUND(SUMIF('VGT-Bewegungsdaten'!B:B,A1574,'VGT-Bewegungsdaten'!C:C),3)</f>
        <v>0</v>
      </c>
      <c r="L1574" s="324">
        <f>ROUND(SUMIF('VGT-Bewegungsdaten'!B:B,$A1574,'VGT-Bewegungsdaten'!D:D),2)</f>
        <v>0</v>
      </c>
      <c r="N1574" s="376" t="s">
        <v>4930</v>
      </c>
      <c r="O1574" s="376" t="s">
        <v>4940</v>
      </c>
      <c r="P1574" s="326">
        <f>ROUND(SUMIF('AV-Bewegungsdaten'!B:B,A1574,'AV-Bewegungsdaten'!C:C),3)</f>
        <v>0</v>
      </c>
      <c r="Q1574" s="324">
        <f>ROUND(SUMIF('AV-Bewegungsdaten'!B:B,$A1574,'AV-Bewegungsdaten'!D:D),2)</f>
        <v>0</v>
      </c>
      <c r="T1574" s="327"/>
      <c r="U1574" s="326">
        <f>ROUND(SUMIF('DV-Bewegungsdaten'!B:B,Kategorien!A1574,'DV-Bewegungsdaten'!D:D),3)</f>
        <v>0</v>
      </c>
      <c r="V1574" s="324">
        <f>ROUND(SUMIF('DV-Bewegungsdaten'!B:B,Kategorien!A1574,'DV-Bewegungsdaten'!E:E),3)</f>
        <v>0</v>
      </c>
      <c r="AD1574" s="390">
        <f t="shared" si="337"/>
        <v>17.890999999999998</v>
      </c>
      <c r="AE1574" s="390">
        <f t="shared" si="338"/>
        <v>18.547999999999998</v>
      </c>
      <c r="AF1574" s="390">
        <f t="shared" si="339"/>
        <v>19.766999999999999</v>
      </c>
      <c r="AG1574" s="390">
        <f t="shared" si="340"/>
        <v>19.133999999999997</v>
      </c>
      <c r="AH1574" s="390">
        <f t="shared" si="341"/>
        <v>19.045999999999999</v>
      </c>
      <c r="AI1574" s="390">
        <f t="shared" si="342"/>
        <v>19.577999999999999</v>
      </c>
      <c r="AJ1574" s="390">
        <f t="shared" si="343"/>
        <v>18.860999999999997</v>
      </c>
      <c r="AK1574" s="390">
        <f t="shared" si="344"/>
        <v>19.145</v>
      </c>
      <c r="AL1574" s="390">
        <f t="shared" si="345"/>
        <v>19.254999999999999</v>
      </c>
      <c r="AM1574" s="390">
        <f t="shared" si="346"/>
        <v>19.135999999999999</v>
      </c>
      <c r="AN1574" s="390">
        <f t="shared" si="347"/>
        <v>18.729999999999997</v>
      </c>
      <c r="AO1574" s="390">
        <f t="shared" si="348"/>
        <v>19.632999999999999</v>
      </c>
    </row>
    <row r="1575" spans="1:41" ht="15" customHeight="1" x14ac:dyDescent="0.25">
      <c r="A1575" s="127" t="s">
        <v>5304</v>
      </c>
      <c r="B1575" s="125" t="s">
        <v>2077</v>
      </c>
      <c r="C1575" s="125" t="s">
        <v>4002</v>
      </c>
      <c r="D1575" s="125" t="s">
        <v>5305</v>
      </c>
      <c r="E1575" s="125" t="s">
        <v>4998</v>
      </c>
      <c r="F1575" s="126">
        <v>20.63</v>
      </c>
      <c r="G1575" s="126">
        <v>20.83</v>
      </c>
      <c r="H1575" s="126">
        <v>16.5</v>
      </c>
      <c r="I1575" s="126"/>
      <c r="J1575" s="317"/>
      <c r="K1575" s="323">
        <f>ROUND(SUMIF('VGT-Bewegungsdaten'!B:B,A1575,'VGT-Bewegungsdaten'!C:C),3)</f>
        <v>0</v>
      </c>
      <c r="L1575" s="324">
        <f>ROUND(SUMIF('VGT-Bewegungsdaten'!B:B,$A1575,'VGT-Bewegungsdaten'!D:D),2)</f>
        <v>0</v>
      </c>
      <c r="N1575" s="376" t="s">
        <v>4930</v>
      </c>
      <c r="O1575" s="376" t="s">
        <v>4940</v>
      </c>
      <c r="P1575" s="326">
        <f>ROUND(SUMIF('AV-Bewegungsdaten'!B:B,A1575,'AV-Bewegungsdaten'!C:C),3)</f>
        <v>0</v>
      </c>
      <c r="Q1575" s="324">
        <f>ROUND(SUMIF('AV-Bewegungsdaten'!B:B,$A1575,'AV-Bewegungsdaten'!D:D),2)</f>
        <v>0</v>
      </c>
      <c r="T1575" s="327"/>
      <c r="U1575" s="326">
        <f>ROUND(SUMIF('DV-Bewegungsdaten'!B:B,Kategorien!A1575,'DV-Bewegungsdaten'!D:D),3)</f>
        <v>0</v>
      </c>
      <c r="V1575" s="324">
        <f>ROUND(SUMIF('DV-Bewegungsdaten'!B:B,Kategorien!A1575,'DV-Bewegungsdaten'!E:E),3)</f>
        <v>0</v>
      </c>
      <c r="AD1575" s="390">
        <f t="shared" si="337"/>
        <v>15.890999999999998</v>
      </c>
      <c r="AE1575" s="390">
        <f t="shared" si="338"/>
        <v>16.547999999999998</v>
      </c>
      <c r="AF1575" s="390">
        <f t="shared" si="339"/>
        <v>17.766999999999999</v>
      </c>
      <c r="AG1575" s="390">
        <f t="shared" si="340"/>
        <v>17.133999999999997</v>
      </c>
      <c r="AH1575" s="390">
        <f t="shared" si="341"/>
        <v>17.045999999999999</v>
      </c>
      <c r="AI1575" s="390">
        <f t="shared" si="342"/>
        <v>17.577999999999999</v>
      </c>
      <c r="AJ1575" s="390">
        <f t="shared" si="343"/>
        <v>16.860999999999997</v>
      </c>
      <c r="AK1575" s="390">
        <f t="shared" si="344"/>
        <v>17.145</v>
      </c>
      <c r="AL1575" s="390">
        <f t="shared" si="345"/>
        <v>17.254999999999999</v>
      </c>
      <c r="AM1575" s="390">
        <f t="shared" si="346"/>
        <v>17.135999999999999</v>
      </c>
      <c r="AN1575" s="390">
        <f t="shared" si="347"/>
        <v>16.729999999999997</v>
      </c>
      <c r="AO1575" s="390">
        <f t="shared" si="348"/>
        <v>17.632999999999999</v>
      </c>
    </row>
    <row r="1576" spans="1:41" ht="15" customHeight="1" x14ac:dyDescent="0.25">
      <c r="A1576" s="127" t="s">
        <v>5306</v>
      </c>
      <c r="B1576" s="125" t="s">
        <v>2077</v>
      </c>
      <c r="C1576" s="125" t="s">
        <v>4002</v>
      </c>
      <c r="D1576" s="125" t="s">
        <v>5008</v>
      </c>
      <c r="E1576" s="125" t="s">
        <v>4998</v>
      </c>
      <c r="F1576" s="126">
        <v>21.63</v>
      </c>
      <c r="G1576" s="126">
        <v>21.83</v>
      </c>
      <c r="H1576" s="126">
        <v>17.3</v>
      </c>
      <c r="I1576" s="126"/>
      <c r="J1576" s="317"/>
      <c r="K1576" s="323">
        <f>ROUND(SUMIF('VGT-Bewegungsdaten'!B:B,A1576,'VGT-Bewegungsdaten'!C:C),3)</f>
        <v>0</v>
      </c>
      <c r="L1576" s="324">
        <f>ROUND(SUMIF('VGT-Bewegungsdaten'!B:B,$A1576,'VGT-Bewegungsdaten'!D:D),2)</f>
        <v>0</v>
      </c>
      <c r="N1576" s="376" t="s">
        <v>4930</v>
      </c>
      <c r="O1576" s="376" t="s">
        <v>4940</v>
      </c>
      <c r="P1576" s="326">
        <f>ROUND(SUMIF('AV-Bewegungsdaten'!B:B,A1576,'AV-Bewegungsdaten'!C:C),3)</f>
        <v>0</v>
      </c>
      <c r="Q1576" s="324">
        <f>ROUND(SUMIF('AV-Bewegungsdaten'!B:B,$A1576,'AV-Bewegungsdaten'!D:D),2)</f>
        <v>0</v>
      </c>
      <c r="T1576" s="327"/>
      <c r="U1576" s="326">
        <f>ROUND(SUMIF('DV-Bewegungsdaten'!B:B,Kategorien!A1576,'DV-Bewegungsdaten'!D:D),3)</f>
        <v>0</v>
      </c>
      <c r="V1576" s="324">
        <f>ROUND(SUMIF('DV-Bewegungsdaten'!B:B,Kategorien!A1576,'DV-Bewegungsdaten'!E:E),3)</f>
        <v>0</v>
      </c>
      <c r="AD1576" s="390">
        <f t="shared" si="337"/>
        <v>16.890999999999998</v>
      </c>
      <c r="AE1576" s="390">
        <f t="shared" si="338"/>
        <v>17.547999999999998</v>
      </c>
      <c r="AF1576" s="390">
        <f t="shared" si="339"/>
        <v>18.766999999999999</v>
      </c>
      <c r="AG1576" s="390">
        <f t="shared" si="340"/>
        <v>18.133999999999997</v>
      </c>
      <c r="AH1576" s="390">
        <f t="shared" si="341"/>
        <v>18.045999999999999</v>
      </c>
      <c r="AI1576" s="390">
        <f t="shared" si="342"/>
        <v>18.577999999999999</v>
      </c>
      <c r="AJ1576" s="390">
        <f t="shared" si="343"/>
        <v>17.860999999999997</v>
      </c>
      <c r="AK1576" s="390">
        <f t="shared" si="344"/>
        <v>18.145</v>
      </c>
      <c r="AL1576" s="390">
        <f t="shared" si="345"/>
        <v>18.254999999999999</v>
      </c>
      <c r="AM1576" s="390">
        <f t="shared" si="346"/>
        <v>18.135999999999999</v>
      </c>
      <c r="AN1576" s="390">
        <f t="shared" si="347"/>
        <v>17.729999999999997</v>
      </c>
      <c r="AO1576" s="390">
        <f t="shared" si="348"/>
        <v>18.632999999999999</v>
      </c>
    </row>
    <row r="1577" spans="1:41" ht="15" customHeight="1" x14ac:dyDescent="0.25">
      <c r="A1577" s="127" t="s">
        <v>6489</v>
      </c>
      <c r="B1577" s="125" t="s">
        <v>2077</v>
      </c>
      <c r="C1577" s="125" t="s">
        <v>4002</v>
      </c>
      <c r="D1577" s="125" t="s">
        <v>6490</v>
      </c>
      <c r="E1577" s="125" t="s">
        <v>4998</v>
      </c>
      <c r="F1577" s="126">
        <v>21.63</v>
      </c>
      <c r="G1577" s="126">
        <v>21.83</v>
      </c>
      <c r="H1577" s="126">
        <v>17.3</v>
      </c>
      <c r="I1577" s="126"/>
      <c r="J1577" s="317"/>
      <c r="K1577" s="323">
        <f>ROUND(SUMIF('VGT-Bewegungsdaten'!B:B,A1577,'VGT-Bewegungsdaten'!C:C),3)</f>
        <v>0</v>
      </c>
      <c r="L1577" s="324">
        <f>ROUND(SUMIF('VGT-Bewegungsdaten'!B:B,$A1577,'VGT-Bewegungsdaten'!D:D),2)</f>
        <v>0</v>
      </c>
      <c r="N1577" s="376" t="s">
        <v>4930</v>
      </c>
      <c r="O1577" s="376" t="s">
        <v>4940</v>
      </c>
      <c r="P1577" s="326">
        <f>ROUND(SUMIF('AV-Bewegungsdaten'!B:B,A1577,'AV-Bewegungsdaten'!C:C),3)</f>
        <v>0</v>
      </c>
      <c r="Q1577" s="324">
        <f>ROUND(SUMIF('AV-Bewegungsdaten'!B:B,$A1577,'AV-Bewegungsdaten'!D:D),2)</f>
        <v>0</v>
      </c>
      <c r="T1577" s="327"/>
      <c r="U1577" s="326">
        <f>ROUND(SUMIF('DV-Bewegungsdaten'!B:B,Kategorien!A1577,'DV-Bewegungsdaten'!D:D),3)</f>
        <v>0</v>
      </c>
      <c r="V1577" s="324">
        <f>ROUND(SUMIF('DV-Bewegungsdaten'!B:B,Kategorien!A1577,'DV-Bewegungsdaten'!E:E),3)</f>
        <v>0</v>
      </c>
      <c r="AD1577" s="390">
        <f t="shared" si="337"/>
        <v>16.890999999999998</v>
      </c>
      <c r="AE1577" s="390">
        <f t="shared" si="338"/>
        <v>17.547999999999998</v>
      </c>
      <c r="AF1577" s="390">
        <f t="shared" si="339"/>
        <v>18.766999999999999</v>
      </c>
      <c r="AG1577" s="390">
        <f t="shared" si="340"/>
        <v>18.133999999999997</v>
      </c>
      <c r="AH1577" s="390">
        <f t="shared" si="341"/>
        <v>18.045999999999999</v>
      </c>
      <c r="AI1577" s="390">
        <f t="shared" si="342"/>
        <v>18.577999999999999</v>
      </c>
      <c r="AJ1577" s="390">
        <f t="shared" si="343"/>
        <v>17.860999999999997</v>
      </c>
      <c r="AK1577" s="390">
        <f t="shared" si="344"/>
        <v>18.145</v>
      </c>
      <c r="AL1577" s="390">
        <f t="shared" si="345"/>
        <v>18.254999999999999</v>
      </c>
      <c r="AM1577" s="390">
        <f t="shared" si="346"/>
        <v>18.135999999999999</v>
      </c>
      <c r="AN1577" s="390">
        <f t="shared" si="347"/>
        <v>17.729999999999997</v>
      </c>
      <c r="AO1577" s="390">
        <f t="shared" si="348"/>
        <v>18.632999999999999</v>
      </c>
    </row>
    <row r="1578" spans="1:41" ht="15" customHeight="1" x14ac:dyDescent="0.25">
      <c r="A1578" s="127" t="s">
        <v>5307</v>
      </c>
      <c r="B1578" s="125" t="s">
        <v>2077</v>
      </c>
      <c r="C1578" s="125" t="s">
        <v>4002</v>
      </c>
      <c r="D1578" s="125" t="s">
        <v>5012</v>
      </c>
      <c r="E1578" s="125" t="s">
        <v>4998</v>
      </c>
      <c r="F1578" s="126">
        <v>15.649999999999999</v>
      </c>
      <c r="G1578" s="126">
        <v>15.849999999999998</v>
      </c>
      <c r="H1578" s="126">
        <v>12.52</v>
      </c>
      <c r="I1578" s="126"/>
      <c r="J1578" s="317"/>
      <c r="K1578" s="323">
        <f>ROUND(SUMIF('VGT-Bewegungsdaten'!B:B,A1578,'VGT-Bewegungsdaten'!C:C),3)</f>
        <v>0</v>
      </c>
      <c r="L1578" s="324">
        <f>ROUND(SUMIF('VGT-Bewegungsdaten'!B:B,$A1578,'VGT-Bewegungsdaten'!D:D),2)</f>
        <v>0</v>
      </c>
      <c r="N1578" s="376" t="s">
        <v>4930</v>
      </c>
      <c r="O1578" s="376" t="s">
        <v>4940</v>
      </c>
      <c r="P1578" s="326">
        <f>ROUND(SUMIF('AV-Bewegungsdaten'!B:B,A1578,'AV-Bewegungsdaten'!C:C),3)</f>
        <v>0</v>
      </c>
      <c r="Q1578" s="324">
        <f>ROUND(SUMIF('AV-Bewegungsdaten'!B:B,$A1578,'AV-Bewegungsdaten'!D:D),2)</f>
        <v>0</v>
      </c>
      <c r="T1578" s="327"/>
      <c r="U1578" s="326">
        <f>ROUND(SUMIF('DV-Bewegungsdaten'!B:B,Kategorien!A1578,'DV-Bewegungsdaten'!D:D),3)</f>
        <v>0</v>
      </c>
      <c r="V1578" s="324">
        <f>ROUND(SUMIF('DV-Bewegungsdaten'!B:B,Kategorien!A1578,'DV-Bewegungsdaten'!E:E),3)</f>
        <v>0</v>
      </c>
      <c r="AD1578" s="390">
        <f t="shared" si="337"/>
        <v>10.910999999999998</v>
      </c>
      <c r="AE1578" s="390">
        <f t="shared" si="338"/>
        <v>11.567999999999998</v>
      </c>
      <c r="AF1578" s="390">
        <f t="shared" si="339"/>
        <v>12.786999999999997</v>
      </c>
      <c r="AG1578" s="390">
        <f t="shared" si="340"/>
        <v>12.153999999999998</v>
      </c>
      <c r="AH1578" s="390">
        <f t="shared" si="341"/>
        <v>12.065999999999999</v>
      </c>
      <c r="AI1578" s="390">
        <f t="shared" si="342"/>
        <v>12.597999999999999</v>
      </c>
      <c r="AJ1578" s="390">
        <f t="shared" si="343"/>
        <v>11.880999999999998</v>
      </c>
      <c r="AK1578" s="390">
        <f t="shared" si="344"/>
        <v>12.164999999999997</v>
      </c>
      <c r="AL1578" s="390">
        <f t="shared" si="345"/>
        <v>12.274999999999999</v>
      </c>
      <c r="AM1578" s="390">
        <f t="shared" si="346"/>
        <v>12.155999999999999</v>
      </c>
      <c r="AN1578" s="390">
        <f t="shared" si="347"/>
        <v>11.749999999999998</v>
      </c>
      <c r="AO1578" s="390">
        <f t="shared" si="348"/>
        <v>12.652999999999999</v>
      </c>
    </row>
    <row r="1579" spans="1:41" ht="15" customHeight="1" x14ac:dyDescent="0.25">
      <c r="A1579" s="127" t="s">
        <v>5860</v>
      </c>
      <c r="B1579" s="125" t="s">
        <v>2077</v>
      </c>
      <c r="C1579" s="125" t="s">
        <v>4002</v>
      </c>
      <c r="D1579" s="125" t="s">
        <v>5861</v>
      </c>
      <c r="E1579" s="125" t="s">
        <v>5279</v>
      </c>
      <c r="F1579" s="126">
        <v>14.52</v>
      </c>
      <c r="G1579" s="126">
        <v>14.719999999999999</v>
      </c>
      <c r="H1579" s="126">
        <v>11.62</v>
      </c>
      <c r="I1579" s="126"/>
      <c r="J1579" s="317"/>
      <c r="K1579" s="323">
        <f>ROUND(SUMIF('VGT-Bewegungsdaten'!B:B,A1579,'VGT-Bewegungsdaten'!C:C),3)</f>
        <v>0</v>
      </c>
      <c r="L1579" s="324">
        <f>ROUND(SUMIF('VGT-Bewegungsdaten'!B:B,$A1579,'VGT-Bewegungsdaten'!D:D),2)</f>
        <v>0</v>
      </c>
      <c r="N1579" s="376" t="s">
        <v>4930</v>
      </c>
      <c r="O1579" s="376" t="s">
        <v>4940</v>
      </c>
      <c r="P1579" s="326">
        <f>ROUND(SUMIF('AV-Bewegungsdaten'!B:B,A1579,'AV-Bewegungsdaten'!C:C),3)</f>
        <v>0</v>
      </c>
      <c r="Q1579" s="324">
        <f>ROUND(SUMIF('AV-Bewegungsdaten'!B:B,$A1579,'AV-Bewegungsdaten'!D:D),2)</f>
        <v>0</v>
      </c>
      <c r="T1579" s="327"/>
      <c r="U1579" s="326">
        <f>ROUND(SUMIF('DV-Bewegungsdaten'!B:B,Kategorien!A1579,'DV-Bewegungsdaten'!D:D),3)</f>
        <v>0</v>
      </c>
      <c r="V1579" s="324">
        <f>ROUND(SUMIF('DV-Bewegungsdaten'!B:B,Kategorien!A1579,'DV-Bewegungsdaten'!E:E),3)</f>
        <v>0</v>
      </c>
      <c r="AD1579" s="390">
        <f t="shared" si="337"/>
        <v>9.7809999999999988</v>
      </c>
      <c r="AE1579" s="390">
        <f t="shared" si="338"/>
        <v>10.437999999999999</v>
      </c>
      <c r="AF1579" s="390">
        <f t="shared" si="339"/>
        <v>11.656999999999998</v>
      </c>
      <c r="AG1579" s="390">
        <f t="shared" si="340"/>
        <v>11.023999999999999</v>
      </c>
      <c r="AH1579" s="390">
        <f t="shared" si="341"/>
        <v>10.936</v>
      </c>
      <c r="AI1579" s="390">
        <f t="shared" si="342"/>
        <v>11.468</v>
      </c>
      <c r="AJ1579" s="390">
        <f t="shared" si="343"/>
        <v>10.750999999999999</v>
      </c>
      <c r="AK1579" s="390">
        <f t="shared" si="344"/>
        <v>11.034999999999998</v>
      </c>
      <c r="AL1579" s="390">
        <f t="shared" si="345"/>
        <v>11.145</v>
      </c>
      <c r="AM1579" s="390">
        <f t="shared" si="346"/>
        <v>11.026</v>
      </c>
      <c r="AN1579" s="390">
        <f t="shared" si="347"/>
        <v>10.62</v>
      </c>
      <c r="AO1579" s="390">
        <f t="shared" si="348"/>
        <v>11.523</v>
      </c>
    </row>
    <row r="1580" spans="1:41" ht="15" customHeight="1" x14ac:dyDescent="0.25">
      <c r="A1580" s="127" t="s">
        <v>5862</v>
      </c>
      <c r="B1580" s="125" t="s">
        <v>2077</v>
      </c>
      <c r="C1580" s="125" t="s">
        <v>4002</v>
      </c>
      <c r="D1580" s="125" t="s">
        <v>5863</v>
      </c>
      <c r="E1580" s="125" t="s">
        <v>5279</v>
      </c>
      <c r="F1580" s="126">
        <v>12.6</v>
      </c>
      <c r="G1580" s="126">
        <v>12.799999999999999</v>
      </c>
      <c r="H1580" s="126">
        <v>10.08</v>
      </c>
      <c r="I1580" s="126"/>
      <c r="J1580" s="317"/>
      <c r="K1580" s="323">
        <f>ROUND(SUMIF('VGT-Bewegungsdaten'!B:B,A1580,'VGT-Bewegungsdaten'!C:C),3)</f>
        <v>0</v>
      </c>
      <c r="L1580" s="324">
        <f>ROUND(SUMIF('VGT-Bewegungsdaten'!B:B,$A1580,'VGT-Bewegungsdaten'!D:D),2)</f>
        <v>0</v>
      </c>
      <c r="N1580" s="376" t="s">
        <v>4930</v>
      </c>
      <c r="O1580" s="376" t="s">
        <v>4940</v>
      </c>
      <c r="P1580" s="326">
        <f>ROUND(SUMIF('AV-Bewegungsdaten'!B:B,A1580,'AV-Bewegungsdaten'!C:C),3)</f>
        <v>0</v>
      </c>
      <c r="Q1580" s="324">
        <f>ROUND(SUMIF('AV-Bewegungsdaten'!B:B,$A1580,'AV-Bewegungsdaten'!D:D),2)</f>
        <v>0</v>
      </c>
      <c r="T1580" s="327"/>
      <c r="U1580" s="326">
        <f>ROUND(SUMIF('DV-Bewegungsdaten'!B:B,Kategorien!A1580,'DV-Bewegungsdaten'!D:D),3)</f>
        <v>0</v>
      </c>
      <c r="V1580" s="324">
        <f>ROUND(SUMIF('DV-Bewegungsdaten'!B:B,Kategorien!A1580,'DV-Bewegungsdaten'!E:E),3)</f>
        <v>0</v>
      </c>
      <c r="AD1580" s="390">
        <f t="shared" si="337"/>
        <v>7.8609999999999989</v>
      </c>
      <c r="AE1580" s="390">
        <f t="shared" si="338"/>
        <v>8.5179999999999989</v>
      </c>
      <c r="AF1580" s="390">
        <f t="shared" si="339"/>
        <v>9.7369999999999983</v>
      </c>
      <c r="AG1580" s="390">
        <f t="shared" si="340"/>
        <v>9.1039999999999992</v>
      </c>
      <c r="AH1580" s="390">
        <f t="shared" si="341"/>
        <v>9.0159999999999982</v>
      </c>
      <c r="AI1580" s="390">
        <f t="shared" si="342"/>
        <v>9.5479999999999983</v>
      </c>
      <c r="AJ1580" s="390">
        <f t="shared" si="343"/>
        <v>8.8309999999999995</v>
      </c>
      <c r="AK1580" s="390">
        <f t="shared" si="344"/>
        <v>9.1149999999999984</v>
      </c>
      <c r="AL1580" s="390">
        <f t="shared" si="345"/>
        <v>9.2249999999999979</v>
      </c>
      <c r="AM1580" s="390">
        <f t="shared" si="346"/>
        <v>9.1059999999999981</v>
      </c>
      <c r="AN1580" s="390">
        <f t="shared" si="347"/>
        <v>8.6999999999999993</v>
      </c>
      <c r="AO1580" s="390">
        <f t="shared" si="348"/>
        <v>9.602999999999998</v>
      </c>
    </row>
    <row r="1581" spans="1:41" ht="15" customHeight="1" x14ac:dyDescent="0.25">
      <c r="A1581" s="127" t="s">
        <v>5864</v>
      </c>
      <c r="B1581" s="125" t="s">
        <v>2077</v>
      </c>
      <c r="C1581" s="125" t="s">
        <v>4002</v>
      </c>
      <c r="D1581" s="125" t="s">
        <v>5865</v>
      </c>
      <c r="E1581" s="125" t="s">
        <v>5279</v>
      </c>
      <c r="F1581" s="126">
        <v>11.62</v>
      </c>
      <c r="G1581" s="126">
        <v>11.819999999999999</v>
      </c>
      <c r="H1581" s="126">
        <v>9.3000000000000007</v>
      </c>
      <c r="I1581" s="126"/>
      <c r="J1581" s="317"/>
      <c r="K1581" s="323">
        <f>ROUND(SUMIF('VGT-Bewegungsdaten'!B:B,A1581,'VGT-Bewegungsdaten'!C:C),3)</f>
        <v>0</v>
      </c>
      <c r="L1581" s="324">
        <f>ROUND(SUMIF('VGT-Bewegungsdaten'!B:B,$A1581,'VGT-Bewegungsdaten'!D:D),2)</f>
        <v>0</v>
      </c>
      <c r="N1581" s="376" t="s">
        <v>4930</v>
      </c>
      <c r="O1581" s="376" t="s">
        <v>4940</v>
      </c>
      <c r="P1581" s="326">
        <f>ROUND(SUMIF('AV-Bewegungsdaten'!B:B,A1581,'AV-Bewegungsdaten'!C:C),3)</f>
        <v>0</v>
      </c>
      <c r="Q1581" s="324">
        <f>ROUND(SUMIF('AV-Bewegungsdaten'!B:B,$A1581,'AV-Bewegungsdaten'!D:D),2)</f>
        <v>0</v>
      </c>
      <c r="T1581" s="327"/>
      <c r="U1581" s="326">
        <f>ROUND(SUMIF('DV-Bewegungsdaten'!B:B,Kategorien!A1581,'DV-Bewegungsdaten'!D:D),3)</f>
        <v>0</v>
      </c>
      <c r="V1581" s="324">
        <f>ROUND(SUMIF('DV-Bewegungsdaten'!B:B,Kategorien!A1581,'DV-Bewegungsdaten'!E:E),3)</f>
        <v>0</v>
      </c>
      <c r="AD1581" s="390">
        <f t="shared" si="337"/>
        <v>6.8809999999999985</v>
      </c>
      <c r="AE1581" s="390">
        <f t="shared" si="338"/>
        <v>7.5379999999999985</v>
      </c>
      <c r="AF1581" s="390">
        <f t="shared" si="339"/>
        <v>8.7569999999999979</v>
      </c>
      <c r="AG1581" s="390">
        <f t="shared" si="340"/>
        <v>8.1239999999999988</v>
      </c>
      <c r="AH1581" s="390">
        <f t="shared" si="341"/>
        <v>8.0359999999999978</v>
      </c>
      <c r="AI1581" s="390">
        <f t="shared" si="342"/>
        <v>8.5679999999999978</v>
      </c>
      <c r="AJ1581" s="390">
        <f t="shared" si="343"/>
        <v>7.8509999999999991</v>
      </c>
      <c r="AK1581" s="390">
        <f t="shared" si="344"/>
        <v>8.134999999999998</v>
      </c>
      <c r="AL1581" s="390">
        <f t="shared" si="345"/>
        <v>8.2449999999999974</v>
      </c>
      <c r="AM1581" s="390">
        <f t="shared" si="346"/>
        <v>8.1259999999999977</v>
      </c>
      <c r="AN1581" s="390">
        <f t="shared" si="347"/>
        <v>7.7199999999999989</v>
      </c>
      <c r="AO1581" s="390">
        <f t="shared" si="348"/>
        <v>8.6229999999999976</v>
      </c>
    </row>
    <row r="1582" spans="1:41" ht="15" customHeight="1" x14ac:dyDescent="0.25">
      <c r="A1582" s="127" t="s">
        <v>6674</v>
      </c>
      <c r="B1582" s="125" t="s">
        <v>2077</v>
      </c>
      <c r="C1582" s="125" t="s">
        <v>4002</v>
      </c>
      <c r="D1582" s="125" t="s">
        <v>6675</v>
      </c>
      <c r="E1582" s="125" t="s">
        <v>5279</v>
      </c>
      <c r="F1582" s="126">
        <v>11.12</v>
      </c>
      <c r="G1582" s="126">
        <v>11.319999999999999</v>
      </c>
      <c r="H1582" s="126">
        <v>8.9</v>
      </c>
      <c r="I1582" s="126"/>
      <c r="J1582" s="317"/>
      <c r="K1582" s="323">
        <f>ROUND(SUMIF('VGT-Bewegungsdaten'!B:B,A1582,'VGT-Bewegungsdaten'!C:C),3)</f>
        <v>0</v>
      </c>
      <c r="L1582" s="324">
        <f>ROUND(SUMIF('VGT-Bewegungsdaten'!B:B,$A1582,'VGT-Bewegungsdaten'!D:D),2)</f>
        <v>0</v>
      </c>
      <c r="N1582" s="376" t="s">
        <v>4930</v>
      </c>
      <c r="O1582" s="376" t="s">
        <v>4940</v>
      </c>
      <c r="P1582" s="326">
        <f>ROUND(SUMIF('AV-Bewegungsdaten'!B:B,A1582,'AV-Bewegungsdaten'!C:C),3)</f>
        <v>0</v>
      </c>
      <c r="Q1582" s="324">
        <f>ROUND(SUMIF('AV-Bewegungsdaten'!B:B,$A1582,'AV-Bewegungsdaten'!D:D),2)</f>
        <v>0</v>
      </c>
      <c r="T1582" s="327"/>
      <c r="U1582" s="326">
        <f>ROUND(SUMIF('DV-Bewegungsdaten'!B:B,Kategorien!A1582,'DV-Bewegungsdaten'!D:D),3)</f>
        <v>0</v>
      </c>
      <c r="V1582" s="324">
        <f>ROUND(SUMIF('DV-Bewegungsdaten'!B:B,Kategorien!A1582,'DV-Bewegungsdaten'!E:E),3)</f>
        <v>0</v>
      </c>
      <c r="AD1582" s="390">
        <f t="shared" si="337"/>
        <v>6.3809999999999985</v>
      </c>
      <c r="AE1582" s="390">
        <f t="shared" si="338"/>
        <v>7.0379999999999985</v>
      </c>
      <c r="AF1582" s="390">
        <f t="shared" si="339"/>
        <v>8.2569999999999979</v>
      </c>
      <c r="AG1582" s="390">
        <f t="shared" si="340"/>
        <v>7.6239999999999988</v>
      </c>
      <c r="AH1582" s="390">
        <f t="shared" si="341"/>
        <v>7.5359999999999987</v>
      </c>
      <c r="AI1582" s="390">
        <f t="shared" si="342"/>
        <v>8.0679999999999978</v>
      </c>
      <c r="AJ1582" s="390">
        <f t="shared" si="343"/>
        <v>7.3509999999999991</v>
      </c>
      <c r="AK1582" s="390">
        <f t="shared" si="344"/>
        <v>7.634999999999998</v>
      </c>
      <c r="AL1582" s="390">
        <f t="shared" si="345"/>
        <v>7.7449999999999983</v>
      </c>
      <c r="AM1582" s="390">
        <f t="shared" si="346"/>
        <v>7.6259999999999986</v>
      </c>
      <c r="AN1582" s="390">
        <f t="shared" si="347"/>
        <v>7.2199999999999989</v>
      </c>
      <c r="AO1582" s="390">
        <f t="shared" si="348"/>
        <v>8.1229999999999976</v>
      </c>
    </row>
    <row r="1583" spans="1:41" ht="15" customHeight="1" x14ac:dyDescent="0.25">
      <c r="A1583" s="127" t="s">
        <v>691</v>
      </c>
      <c r="B1583" s="125" t="s">
        <v>2077</v>
      </c>
      <c r="C1583" s="125" t="s">
        <v>4003</v>
      </c>
      <c r="D1583" s="125" t="s">
        <v>2451</v>
      </c>
      <c r="E1583" s="125" t="s">
        <v>2452</v>
      </c>
      <c r="F1583" s="126">
        <v>11.67</v>
      </c>
      <c r="G1583" s="126">
        <v>11.87</v>
      </c>
      <c r="H1583" s="126">
        <v>9.34</v>
      </c>
      <c r="I1583" s="126"/>
      <c r="J1583" s="317"/>
      <c r="K1583" s="323">
        <f>ROUND(SUMIF('VGT-Bewegungsdaten'!B:B,A1583,'VGT-Bewegungsdaten'!C:C),3)</f>
        <v>0</v>
      </c>
      <c r="L1583" s="324">
        <f>ROUND(SUMIF('VGT-Bewegungsdaten'!B:B,$A1583,'VGT-Bewegungsdaten'!D:D),2)</f>
        <v>0</v>
      </c>
      <c r="N1583" s="376" t="s">
        <v>4930</v>
      </c>
      <c r="O1583" s="376" t="s">
        <v>4940</v>
      </c>
      <c r="P1583" s="326">
        <f>ROUND(SUMIF('AV-Bewegungsdaten'!B:B,A1583,'AV-Bewegungsdaten'!C:C),3)</f>
        <v>0</v>
      </c>
      <c r="Q1583" s="324">
        <f>ROUND(SUMIF('AV-Bewegungsdaten'!B:B,$A1583,'AV-Bewegungsdaten'!D:D),2)</f>
        <v>0</v>
      </c>
      <c r="T1583" s="327"/>
      <c r="U1583" s="326">
        <f>ROUND(SUMIF('DV-Bewegungsdaten'!B:B,Kategorien!A1583,'DV-Bewegungsdaten'!D:D),3)</f>
        <v>0</v>
      </c>
      <c r="V1583" s="324">
        <f>ROUND(SUMIF('DV-Bewegungsdaten'!B:B,Kategorien!A1583,'DV-Bewegungsdaten'!E:E),3)</f>
        <v>0</v>
      </c>
      <c r="AD1583" s="390">
        <f t="shared" ref="AD1583:AD1646" si="349">MAX(0,$G1583-AR$9)</f>
        <v>6.9309999999999992</v>
      </c>
      <c r="AE1583" s="390">
        <f t="shared" ref="AE1583:AE1646" si="350">MAX(0,$G1583-AS$9)</f>
        <v>7.5879999999999992</v>
      </c>
      <c r="AF1583" s="390">
        <f t="shared" ref="AF1583:AF1646" si="351">MAX(0,$G1583-AT$9)</f>
        <v>8.8069999999999986</v>
      </c>
      <c r="AG1583" s="390">
        <f t="shared" ref="AG1583:AG1646" si="352">MAX(0,$G1583-AU$9)</f>
        <v>8.1739999999999995</v>
      </c>
      <c r="AH1583" s="390">
        <f t="shared" ref="AH1583:AH1646" si="353">MAX(0,$G1583-AV$9)</f>
        <v>8.0859999999999985</v>
      </c>
      <c r="AI1583" s="390">
        <f t="shared" ref="AI1583:AI1646" si="354">MAX(0,$G1583-AW$9)</f>
        <v>8.6179999999999986</v>
      </c>
      <c r="AJ1583" s="390">
        <f t="shared" ref="AJ1583:AJ1646" si="355">MAX(0,$G1583-AX$9)</f>
        <v>7.9009999999999998</v>
      </c>
      <c r="AK1583" s="390">
        <f t="shared" ref="AK1583:AK1646" si="356">MAX(0,$G1583-AY$9)</f>
        <v>8.1849999999999987</v>
      </c>
      <c r="AL1583" s="390">
        <f t="shared" ref="AL1583:AL1646" si="357">MAX(0,$G1583-AZ$9)</f>
        <v>8.2949999999999982</v>
      </c>
      <c r="AM1583" s="390">
        <f t="shared" ref="AM1583:AM1646" si="358">MAX(0,$G1583-BA$9)</f>
        <v>8.1759999999999984</v>
      </c>
      <c r="AN1583" s="390">
        <f t="shared" ref="AN1583:AN1646" si="359">MAX(0,$G1583-BB$9)</f>
        <v>7.77</v>
      </c>
      <c r="AO1583" s="390">
        <f t="shared" ref="AO1583:AO1646" si="360">MAX(0,$G1583-BC$9)</f>
        <v>8.6729999999999983</v>
      </c>
    </row>
    <row r="1584" spans="1:41" ht="15" customHeight="1" x14ac:dyDescent="0.25">
      <c r="A1584" s="127" t="s">
        <v>693</v>
      </c>
      <c r="B1584" s="125" t="s">
        <v>2077</v>
      </c>
      <c r="C1584" s="125" t="s">
        <v>4003</v>
      </c>
      <c r="D1584" s="125" t="s">
        <v>2457</v>
      </c>
      <c r="E1584" s="125" t="s">
        <v>2452</v>
      </c>
      <c r="F1584" s="126">
        <v>17.670000000000002</v>
      </c>
      <c r="G1584" s="126">
        <v>17.87</v>
      </c>
      <c r="H1584" s="126">
        <v>14.14</v>
      </c>
      <c r="I1584" s="126"/>
      <c r="J1584" s="317"/>
      <c r="K1584" s="323">
        <f>ROUND(SUMIF('VGT-Bewegungsdaten'!B:B,A1584,'VGT-Bewegungsdaten'!C:C),3)</f>
        <v>0</v>
      </c>
      <c r="L1584" s="324">
        <f>ROUND(SUMIF('VGT-Bewegungsdaten'!B:B,$A1584,'VGT-Bewegungsdaten'!D:D),2)</f>
        <v>0</v>
      </c>
      <c r="N1584" s="376" t="s">
        <v>4930</v>
      </c>
      <c r="O1584" s="376" t="s">
        <v>4940</v>
      </c>
      <c r="P1584" s="326">
        <f>ROUND(SUMIF('AV-Bewegungsdaten'!B:B,A1584,'AV-Bewegungsdaten'!C:C),3)</f>
        <v>0</v>
      </c>
      <c r="Q1584" s="324">
        <f>ROUND(SUMIF('AV-Bewegungsdaten'!B:B,$A1584,'AV-Bewegungsdaten'!D:D),2)</f>
        <v>0</v>
      </c>
      <c r="T1584" s="327"/>
      <c r="U1584" s="326">
        <f>ROUND(SUMIF('DV-Bewegungsdaten'!B:B,Kategorien!A1584,'DV-Bewegungsdaten'!D:D),3)</f>
        <v>0</v>
      </c>
      <c r="V1584" s="324">
        <f>ROUND(SUMIF('DV-Bewegungsdaten'!B:B,Kategorien!A1584,'DV-Bewegungsdaten'!E:E),3)</f>
        <v>0</v>
      </c>
      <c r="AD1584" s="390">
        <f t="shared" si="349"/>
        <v>12.931000000000001</v>
      </c>
      <c r="AE1584" s="390">
        <f t="shared" si="350"/>
        <v>13.588000000000001</v>
      </c>
      <c r="AF1584" s="390">
        <f t="shared" si="351"/>
        <v>14.807</v>
      </c>
      <c r="AG1584" s="390">
        <f t="shared" si="352"/>
        <v>14.174000000000001</v>
      </c>
      <c r="AH1584" s="390">
        <f t="shared" si="353"/>
        <v>14.086000000000002</v>
      </c>
      <c r="AI1584" s="390">
        <f t="shared" si="354"/>
        <v>14.618000000000002</v>
      </c>
      <c r="AJ1584" s="390">
        <f t="shared" si="355"/>
        <v>13.901000000000002</v>
      </c>
      <c r="AK1584" s="390">
        <f t="shared" si="356"/>
        <v>14.185</v>
      </c>
      <c r="AL1584" s="390">
        <f t="shared" si="357"/>
        <v>14.295000000000002</v>
      </c>
      <c r="AM1584" s="390">
        <f t="shared" si="358"/>
        <v>14.176000000000002</v>
      </c>
      <c r="AN1584" s="390">
        <f t="shared" si="359"/>
        <v>13.770000000000001</v>
      </c>
      <c r="AO1584" s="390">
        <f t="shared" si="360"/>
        <v>14.673000000000002</v>
      </c>
    </row>
    <row r="1585" spans="1:41" ht="15" customHeight="1" x14ac:dyDescent="0.25">
      <c r="A1585" s="127" t="s">
        <v>697</v>
      </c>
      <c r="B1585" s="125" t="s">
        <v>2077</v>
      </c>
      <c r="C1585" s="125" t="s">
        <v>4003</v>
      </c>
      <c r="D1585" s="125" t="s">
        <v>2463</v>
      </c>
      <c r="E1585" s="125" t="s">
        <v>2452</v>
      </c>
      <c r="F1585" s="126">
        <v>19.670000000000002</v>
      </c>
      <c r="G1585" s="126">
        <v>19.87</v>
      </c>
      <c r="H1585" s="126">
        <v>15.74</v>
      </c>
      <c r="I1585" s="126"/>
      <c r="J1585" s="317"/>
      <c r="K1585" s="323">
        <f>ROUND(SUMIF('VGT-Bewegungsdaten'!B:B,A1585,'VGT-Bewegungsdaten'!C:C),3)</f>
        <v>0</v>
      </c>
      <c r="L1585" s="324">
        <f>ROUND(SUMIF('VGT-Bewegungsdaten'!B:B,$A1585,'VGT-Bewegungsdaten'!D:D),2)</f>
        <v>0</v>
      </c>
      <c r="N1585" s="376" t="s">
        <v>4930</v>
      </c>
      <c r="O1585" s="376" t="s">
        <v>4940</v>
      </c>
      <c r="P1585" s="326">
        <f>ROUND(SUMIF('AV-Bewegungsdaten'!B:B,A1585,'AV-Bewegungsdaten'!C:C),3)</f>
        <v>0</v>
      </c>
      <c r="Q1585" s="324">
        <f>ROUND(SUMIF('AV-Bewegungsdaten'!B:B,$A1585,'AV-Bewegungsdaten'!D:D),2)</f>
        <v>0</v>
      </c>
      <c r="T1585" s="327"/>
      <c r="U1585" s="326">
        <f>ROUND(SUMIF('DV-Bewegungsdaten'!B:B,Kategorien!A1585,'DV-Bewegungsdaten'!D:D),3)</f>
        <v>0</v>
      </c>
      <c r="V1585" s="324">
        <f>ROUND(SUMIF('DV-Bewegungsdaten'!B:B,Kategorien!A1585,'DV-Bewegungsdaten'!E:E),3)</f>
        <v>0</v>
      </c>
      <c r="AD1585" s="390">
        <f t="shared" si="349"/>
        <v>14.931000000000001</v>
      </c>
      <c r="AE1585" s="390">
        <f t="shared" si="350"/>
        <v>15.588000000000001</v>
      </c>
      <c r="AF1585" s="390">
        <f t="shared" si="351"/>
        <v>16.807000000000002</v>
      </c>
      <c r="AG1585" s="390">
        <f t="shared" si="352"/>
        <v>16.173999999999999</v>
      </c>
      <c r="AH1585" s="390">
        <f t="shared" si="353"/>
        <v>16.086000000000002</v>
      </c>
      <c r="AI1585" s="390">
        <f t="shared" si="354"/>
        <v>16.618000000000002</v>
      </c>
      <c r="AJ1585" s="390">
        <f t="shared" si="355"/>
        <v>15.901000000000002</v>
      </c>
      <c r="AK1585" s="390">
        <f t="shared" si="356"/>
        <v>16.185000000000002</v>
      </c>
      <c r="AL1585" s="390">
        <f t="shared" si="357"/>
        <v>16.295000000000002</v>
      </c>
      <c r="AM1585" s="390">
        <f t="shared" si="358"/>
        <v>16.176000000000002</v>
      </c>
      <c r="AN1585" s="390">
        <f t="shared" si="359"/>
        <v>15.770000000000001</v>
      </c>
      <c r="AO1585" s="390">
        <f t="shared" si="360"/>
        <v>16.673000000000002</v>
      </c>
    </row>
    <row r="1586" spans="1:41" ht="15" customHeight="1" x14ac:dyDescent="0.25">
      <c r="A1586" s="127" t="s">
        <v>408</v>
      </c>
      <c r="B1586" s="125" t="s">
        <v>2077</v>
      </c>
      <c r="C1586" s="125" t="s">
        <v>4003</v>
      </c>
      <c r="D1586" s="125" t="s">
        <v>1889</v>
      </c>
      <c r="E1586" s="125" t="s">
        <v>1541</v>
      </c>
      <c r="F1586" s="126">
        <v>22.67</v>
      </c>
      <c r="G1586" s="126">
        <v>22.87</v>
      </c>
      <c r="H1586" s="126">
        <v>18.14</v>
      </c>
      <c r="I1586" s="126"/>
      <c r="J1586" s="317"/>
      <c r="K1586" s="323">
        <f>ROUND(SUMIF('VGT-Bewegungsdaten'!B:B,A1586,'VGT-Bewegungsdaten'!C:C),3)</f>
        <v>0</v>
      </c>
      <c r="L1586" s="324">
        <f>ROUND(SUMIF('VGT-Bewegungsdaten'!B:B,$A1586,'VGT-Bewegungsdaten'!D:D),2)</f>
        <v>0</v>
      </c>
      <c r="N1586" s="376" t="s">
        <v>4930</v>
      </c>
      <c r="O1586" s="376" t="s">
        <v>4940</v>
      </c>
      <c r="P1586" s="326">
        <f>ROUND(SUMIF('AV-Bewegungsdaten'!B:B,A1586,'AV-Bewegungsdaten'!C:C),3)</f>
        <v>0</v>
      </c>
      <c r="Q1586" s="324">
        <f>ROUND(SUMIF('AV-Bewegungsdaten'!B:B,$A1586,'AV-Bewegungsdaten'!D:D),2)</f>
        <v>0</v>
      </c>
      <c r="T1586" s="327"/>
      <c r="U1586" s="326">
        <f>ROUND(SUMIF('DV-Bewegungsdaten'!B:B,Kategorien!A1586,'DV-Bewegungsdaten'!D:D),3)</f>
        <v>0</v>
      </c>
      <c r="V1586" s="324">
        <f>ROUND(SUMIF('DV-Bewegungsdaten'!B:B,Kategorien!A1586,'DV-Bewegungsdaten'!E:E),3)</f>
        <v>0</v>
      </c>
      <c r="AD1586" s="390">
        <f t="shared" si="349"/>
        <v>17.931000000000001</v>
      </c>
      <c r="AE1586" s="390">
        <f t="shared" si="350"/>
        <v>18.588000000000001</v>
      </c>
      <c r="AF1586" s="390">
        <f t="shared" si="351"/>
        <v>19.807000000000002</v>
      </c>
      <c r="AG1586" s="390">
        <f t="shared" si="352"/>
        <v>19.173999999999999</v>
      </c>
      <c r="AH1586" s="390">
        <f t="shared" si="353"/>
        <v>19.086000000000002</v>
      </c>
      <c r="AI1586" s="390">
        <f t="shared" si="354"/>
        <v>19.618000000000002</v>
      </c>
      <c r="AJ1586" s="390">
        <f t="shared" si="355"/>
        <v>18.901</v>
      </c>
      <c r="AK1586" s="390">
        <f t="shared" si="356"/>
        <v>19.185000000000002</v>
      </c>
      <c r="AL1586" s="390">
        <f t="shared" si="357"/>
        <v>19.295000000000002</v>
      </c>
      <c r="AM1586" s="390">
        <f t="shared" si="358"/>
        <v>19.176000000000002</v>
      </c>
      <c r="AN1586" s="390">
        <f t="shared" si="359"/>
        <v>18.770000000000003</v>
      </c>
      <c r="AO1586" s="390">
        <f t="shared" si="360"/>
        <v>19.673000000000002</v>
      </c>
    </row>
    <row r="1587" spans="1:41" ht="15" customHeight="1" x14ac:dyDescent="0.25">
      <c r="A1587" s="127" t="s">
        <v>412</v>
      </c>
      <c r="B1587" s="125" t="s">
        <v>2077</v>
      </c>
      <c r="C1587" s="125" t="s">
        <v>4003</v>
      </c>
      <c r="D1587" s="125" t="s">
        <v>1897</v>
      </c>
      <c r="E1587" s="125" t="s">
        <v>1541</v>
      </c>
      <c r="F1587" s="126">
        <v>23.67</v>
      </c>
      <c r="G1587" s="126">
        <v>23.87</v>
      </c>
      <c r="H1587" s="126">
        <v>18.940000000000001</v>
      </c>
      <c r="I1587" s="126"/>
      <c r="J1587" s="317"/>
      <c r="K1587" s="323">
        <f>ROUND(SUMIF('VGT-Bewegungsdaten'!B:B,A1587,'VGT-Bewegungsdaten'!C:C),3)</f>
        <v>0</v>
      </c>
      <c r="L1587" s="324">
        <f>ROUND(SUMIF('VGT-Bewegungsdaten'!B:B,$A1587,'VGT-Bewegungsdaten'!D:D),2)</f>
        <v>0</v>
      </c>
      <c r="N1587" s="376" t="s">
        <v>4930</v>
      </c>
      <c r="O1587" s="376" t="s">
        <v>4940</v>
      </c>
      <c r="P1587" s="326">
        <f>ROUND(SUMIF('AV-Bewegungsdaten'!B:B,A1587,'AV-Bewegungsdaten'!C:C),3)</f>
        <v>0</v>
      </c>
      <c r="Q1587" s="324">
        <f>ROUND(SUMIF('AV-Bewegungsdaten'!B:B,$A1587,'AV-Bewegungsdaten'!D:D),2)</f>
        <v>0</v>
      </c>
      <c r="T1587" s="327"/>
      <c r="U1587" s="326">
        <f>ROUND(SUMIF('DV-Bewegungsdaten'!B:B,Kategorien!A1587,'DV-Bewegungsdaten'!D:D),3)</f>
        <v>0</v>
      </c>
      <c r="V1587" s="324">
        <f>ROUND(SUMIF('DV-Bewegungsdaten'!B:B,Kategorien!A1587,'DV-Bewegungsdaten'!E:E),3)</f>
        <v>0</v>
      </c>
      <c r="AD1587" s="390">
        <f t="shared" si="349"/>
        <v>18.931000000000001</v>
      </c>
      <c r="AE1587" s="390">
        <f t="shared" si="350"/>
        <v>19.588000000000001</v>
      </c>
      <c r="AF1587" s="390">
        <f t="shared" si="351"/>
        <v>20.807000000000002</v>
      </c>
      <c r="AG1587" s="390">
        <f t="shared" si="352"/>
        <v>20.173999999999999</v>
      </c>
      <c r="AH1587" s="390">
        <f t="shared" si="353"/>
        <v>20.086000000000002</v>
      </c>
      <c r="AI1587" s="390">
        <f t="shared" si="354"/>
        <v>20.618000000000002</v>
      </c>
      <c r="AJ1587" s="390">
        <f t="shared" si="355"/>
        <v>19.901</v>
      </c>
      <c r="AK1587" s="390">
        <f t="shared" si="356"/>
        <v>20.185000000000002</v>
      </c>
      <c r="AL1587" s="390">
        <f t="shared" si="357"/>
        <v>20.295000000000002</v>
      </c>
      <c r="AM1587" s="390">
        <f t="shared" si="358"/>
        <v>20.176000000000002</v>
      </c>
      <c r="AN1587" s="390">
        <f t="shared" si="359"/>
        <v>19.770000000000003</v>
      </c>
      <c r="AO1587" s="390">
        <f t="shared" si="360"/>
        <v>20.673000000000002</v>
      </c>
    </row>
    <row r="1588" spans="1:41" ht="15" customHeight="1" x14ac:dyDescent="0.25">
      <c r="A1588" s="127" t="s">
        <v>2825</v>
      </c>
      <c r="B1588" s="125" t="s">
        <v>2077</v>
      </c>
      <c r="C1588" s="125" t="s">
        <v>4003</v>
      </c>
      <c r="D1588" s="125" t="s">
        <v>2682</v>
      </c>
      <c r="E1588" s="125" t="s">
        <v>2545</v>
      </c>
      <c r="F1588" s="126">
        <v>22.64</v>
      </c>
      <c r="G1588" s="126">
        <v>22.84</v>
      </c>
      <c r="H1588" s="126">
        <v>18.11</v>
      </c>
      <c r="I1588" s="126"/>
      <c r="J1588" s="317"/>
      <c r="K1588" s="323">
        <f>ROUND(SUMIF('VGT-Bewegungsdaten'!B:B,A1588,'VGT-Bewegungsdaten'!C:C),3)</f>
        <v>0</v>
      </c>
      <c r="L1588" s="324">
        <f>ROUND(SUMIF('VGT-Bewegungsdaten'!B:B,$A1588,'VGT-Bewegungsdaten'!D:D),2)</f>
        <v>0</v>
      </c>
      <c r="N1588" s="376" t="s">
        <v>4930</v>
      </c>
      <c r="O1588" s="376" t="s">
        <v>4940</v>
      </c>
      <c r="P1588" s="326">
        <f>ROUND(SUMIF('AV-Bewegungsdaten'!B:B,A1588,'AV-Bewegungsdaten'!C:C),3)</f>
        <v>0</v>
      </c>
      <c r="Q1588" s="324">
        <f>ROUND(SUMIF('AV-Bewegungsdaten'!B:B,$A1588,'AV-Bewegungsdaten'!D:D),2)</f>
        <v>0</v>
      </c>
      <c r="T1588" s="327"/>
      <c r="U1588" s="326">
        <f>ROUND(SUMIF('DV-Bewegungsdaten'!B:B,Kategorien!A1588,'DV-Bewegungsdaten'!D:D),3)</f>
        <v>0</v>
      </c>
      <c r="V1588" s="324">
        <f>ROUND(SUMIF('DV-Bewegungsdaten'!B:B,Kategorien!A1588,'DV-Bewegungsdaten'!E:E),3)</f>
        <v>0</v>
      </c>
      <c r="AD1588" s="390">
        <f t="shared" si="349"/>
        <v>17.901</v>
      </c>
      <c r="AE1588" s="390">
        <f t="shared" si="350"/>
        <v>18.558</v>
      </c>
      <c r="AF1588" s="390">
        <f t="shared" si="351"/>
        <v>19.777000000000001</v>
      </c>
      <c r="AG1588" s="390">
        <f t="shared" si="352"/>
        <v>19.143999999999998</v>
      </c>
      <c r="AH1588" s="390">
        <f t="shared" si="353"/>
        <v>19.056000000000001</v>
      </c>
      <c r="AI1588" s="390">
        <f t="shared" si="354"/>
        <v>19.588000000000001</v>
      </c>
      <c r="AJ1588" s="390">
        <f t="shared" si="355"/>
        <v>18.870999999999999</v>
      </c>
      <c r="AK1588" s="390">
        <f t="shared" si="356"/>
        <v>19.155000000000001</v>
      </c>
      <c r="AL1588" s="390">
        <f t="shared" si="357"/>
        <v>19.265000000000001</v>
      </c>
      <c r="AM1588" s="390">
        <f t="shared" si="358"/>
        <v>19.146000000000001</v>
      </c>
      <c r="AN1588" s="390">
        <f t="shared" si="359"/>
        <v>18.740000000000002</v>
      </c>
      <c r="AO1588" s="390">
        <f t="shared" si="360"/>
        <v>19.643000000000001</v>
      </c>
    </row>
    <row r="1589" spans="1:41" ht="15" customHeight="1" x14ac:dyDescent="0.25">
      <c r="A1589" s="127" t="s">
        <v>2826</v>
      </c>
      <c r="B1589" s="125" t="s">
        <v>2077</v>
      </c>
      <c r="C1589" s="125" t="s">
        <v>4003</v>
      </c>
      <c r="D1589" s="125" t="s">
        <v>2684</v>
      </c>
      <c r="E1589" s="125" t="s">
        <v>2545</v>
      </c>
      <c r="F1589" s="126">
        <v>23.64</v>
      </c>
      <c r="G1589" s="126">
        <v>23.84</v>
      </c>
      <c r="H1589" s="126">
        <v>18.91</v>
      </c>
      <c r="I1589" s="126"/>
      <c r="J1589" s="317"/>
      <c r="K1589" s="323">
        <f>ROUND(SUMIF('VGT-Bewegungsdaten'!B:B,A1589,'VGT-Bewegungsdaten'!C:C),3)</f>
        <v>0</v>
      </c>
      <c r="L1589" s="324">
        <f>ROUND(SUMIF('VGT-Bewegungsdaten'!B:B,$A1589,'VGT-Bewegungsdaten'!D:D),2)</f>
        <v>0</v>
      </c>
      <c r="N1589" s="376" t="s">
        <v>4930</v>
      </c>
      <c r="O1589" s="376" t="s">
        <v>4940</v>
      </c>
      <c r="P1589" s="326">
        <f>ROUND(SUMIF('AV-Bewegungsdaten'!B:B,A1589,'AV-Bewegungsdaten'!C:C),3)</f>
        <v>0</v>
      </c>
      <c r="Q1589" s="324">
        <f>ROUND(SUMIF('AV-Bewegungsdaten'!B:B,$A1589,'AV-Bewegungsdaten'!D:D),2)</f>
        <v>0</v>
      </c>
      <c r="T1589" s="327"/>
      <c r="U1589" s="326">
        <f>ROUND(SUMIF('DV-Bewegungsdaten'!B:B,Kategorien!A1589,'DV-Bewegungsdaten'!D:D),3)</f>
        <v>0</v>
      </c>
      <c r="V1589" s="324">
        <f>ROUND(SUMIF('DV-Bewegungsdaten'!B:B,Kategorien!A1589,'DV-Bewegungsdaten'!E:E),3)</f>
        <v>0</v>
      </c>
      <c r="AD1589" s="390">
        <f t="shared" si="349"/>
        <v>18.901</v>
      </c>
      <c r="AE1589" s="390">
        <f t="shared" si="350"/>
        <v>19.558</v>
      </c>
      <c r="AF1589" s="390">
        <f t="shared" si="351"/>
        <v>20.777000000000001</v>
      </c>
      <c r="AG1589" s="390">
        <f t="shared" si="352"/>
        <v>20.143999999999998</v>
      </c>
      <c r="AH1589" s="390">
        <f t="shared" si="353"/>
        <v>20.056000000000001</v>
      </c>
      <c r="AI1589" s="390">
        <f t="shared" si="354"/>
        <v>20.588000000000001</v>
      </c>
      <c r="AJ1589" s="390">
        <f t="shared" si="355"/>
        <v>19.870999999999999</v>
      </c>
      <c r="AK1589" s="390">
        <f t="shared" si="356"/>
        <v>20.155000000000001</v>
      </c>
      <c r="AL1589" s="390">
        <f t="shared" si="357"/>
        <v>20.265000000000001</v>
      </c>
      <c r="AM1589" s="390">
        <f t="shared" si="358"/>
        <v>20.146000000000001</v>
      </c>
      <c r="AN1589" s="390">
        <f t="shared" si="359"/>
        <v>19.740000000000002</v>
      </c>
      <c r="AO1589" s="390">
        <f t="shared" si="360"/>
        <v>20.643000000000001</v>
      </c>
    </row>
    <row r="1590" spans="1:41" ht="15" customHeight="1" x14ac:dyDescent="0.25">
      <c r="A1590" s="127" t="s">
        <v>3569</v>
      </c>
      <c r="B1590" s="125" t="s">
        <v>2077</v>
      </c>
      <c r="C1590" s="125" t="s">
        <v>4003</v>
      </c>
      <c r="D1590" s="125" t="s">
        <v>3426</v>
      </c>
      <c r="E1590" s="125" t="s">
        <v>3289</v>
      </c>
      <c r="F1590" s="126">
        <v>22.61</v>
      </c>
      <c r="G1590" s="126">
        <v>22.81</v>
      </c>
      <c r="H1590" s="126">
        <v>18.09</v>
      </c>
      <c r="I1590" s="126"/>
      <c r="J1590" s="317"/>
      <c r="K1590" s="323">
        <f>ROUND(SUMIF('VGT-Bewegungsdaten'!B:B,A1590,'VGT-Bewegungsdaten'!C:C),3)</f>
        <v>0</v>
      </c>
      <c r="L1590" s="324">
        <f>ROUND(SUMIF('VGT-Bewegungsdaten'!B:B,$A1590,'VGT-Bewegungsdaten'!D:D),2)</f>
        <v>0</v>
      </c>
      <c r="N1590" s="376" t="s">
        <v>4930</v>
      </c>
      <c r="O1590" s="376" t="s">
        <v>4940</v>
      </c>
      <c r="P1590" s="326">
        <f>ROUND(SUMIF('AV-Bewegungsdaten'!B:B,A1590,'AV-Bewegungsdaten'!C:C),3)</f>
        <v>0</v>
      </c>
      <c r="Q1590" s="324">
        <f>ROUND(SUMIF('AV-Bewegungsdaten'!B:B,$A1590,'AV-Bewegungsdaten'!D:D),2)</f>
        <v>0</v>
      </c>
      <c r="T1590" s="327"/>
      <c r="U1590" s="326">
        <f>ROUND(SUMIF('DV-Bewegungsdaten'!B:B,Kategorien!A1590,'DV-Bewegungsdaten'!D:D),3)</f>
        <v>0</v>
      </c>
      <c r="V1590" s="324">
        <f>ROUND(SUMIF('DV-Bewegungsdaten'!B:B,Kategorien!A1590,'DV-Bewegungsdaten'!E:E),3)</f>
        <v>0</v>
      </c>
      <c r="AD1590" s="390">
        <f t="shared" si="349"/>
        <v>17.870999999999999</v>
      </c>
      <c r="AE1590" s="390">
        <f t="shared" si="350"/>
        <v>18.527999999999999</v>
      </c>
      <c r="AF1590" s="390">
        <f t="shared" si="351"/>
        <v>19.747</v>
      </c>
      <c r="AG1590" s="390">
        <f t="shared" si="352"/>
        <v>19.113999999999997</v>
      </c>
      <c r="AH1590" s="390">
        <f t="shared" si="353"/>
        <v>19.026</v>
      </c>
      <c r="AI1590" s="390">
        <f t="shared" si="354"/>
        <v>19.558</v>
      </c>
      <c r="AJ1590" s="390">
        <f t="shared" si="355"/>
        <v>18.840999999999998</v>
      </c>
      <c r="AK1590" s="390">
        <f t="shared" si="356"/>
        <v>19.125</v>
      </c>
      <c r="AL1590" s="390">
        <f t="shared" si="357"/>
        <v>19.234999999999999</v>
      </c>
      <c r="AM1590" s="390">
        <f t="shared" si="358"/>
        <v>19.116</v>
      </c>
      <c r="AN1590" s="390">
        <f t="shared" si="359"/>
        <v>18.71</v>
      </c>
      <c r="AO1590" s="390">
        <f t="shared" si="360"/>
        <v>19.613</v>
      </c>
    </row>
    <row r="1591" spans="1:41" ht="15" customHeight="1" x14ac:dyDescent="0.25">
      <c r="A1591" s="127" t="s">
        <v>3570</v>
      </c>
      <c r="B1591" s="125" t="s">
        <v>2077</v>
      </c>
      <c r="C1591" s="125" t="s">
        <v>4003</v>
      </c>
      <c r="D1591" s="125" t="s">
        <v>3428</v>
      </c>
      <c r="E1591" s="125" t="s">
        <v>3289</v>
      </c>
      <c r="F1591" s="126">
        <v>23.61</v>
      </c>
      <c r="G1591" s="126">
        <v>23.81</v>
      </c>
      <c r="H1591" s="126">
        <v>18.89</v>
      </c>
      <c r="I1591" s="126"/>
      <c r="J1591" s="317"/>
      <c r="K1591" s="323">
        <f>ROUND(SUMIF('VGT-Bewegungsdaten'!B:B,A1591,'VGT-Bewegungsdaten'!C:C),3)</f>
        <v>0</v>
      </c>
      <c r="L1591" s="324">
        <f>ROUND(SUMIF('VGT-Bewegungsdaten'!B:B,$A1591,'VGT-Bewegungsdaten'!D:D),2)</f>
        <v>0</v>
      </c>
      <c r="N1591" s="376" t="s">
        <v>4930</v>
      </c>
      <c r="O1591" s="376" t="s">
        <v>4940</v>
      </c>
      <c r="P1591" s="326">
        <f>ROUND(SUMIF('AV-Bewegungsdaten'!B:B,A1591,'AV-Bewegungsdaten'!C:C),3)</f>
        <v>0</v>
      </c>
      <c r="Q1591" s="324">
        <f>ROUND(SUMIF('AV-Bewegungsdaten'!B:B,$A1591,'AV-Bewegungsdaten'!D:D),2)</f>
        <v>0</v>
      </c>
      <c r="T1591" s="327"/>
      <c r="U1591" s="326">
        <f>ROUND(SUMIF('DV-Bewegungsdaten'!B:B,Kategorien!A1591,'DV-Bewegungsdaten'!D:D),3)</f>
        <v>0</v>
      </c>
      <c r="V1591" s="324">
        <f>ROUND(SUMIF('DV-Bewegungsdaten'!B:B,Kategorien!A1591,'DV-Bewegungsdaten'!E:E),3)</f>
        <v>0</v>
      </c>
      <c r="AD1591" s="390">
        <f t="shared" si="349"/>
        <v>18.870999999999999</v>
      </c>
      <c r="AE1591" s="390">
        <f t="shared" si="350"/>
        <v>19.527999999999999</v>
      </c>
      <c r="AF1591" s="390">
        <f t="shared" si="351"/>
        <v>20.747</v>
      </c>
      <c r="AG1591" s="390">
        <f t="shared" si="352"/>
        <v>20.113999999999997</v>
      </c>
      <c r="AH1591" s="390">
        <f t="shared" si="353"/>
        <v>20.026</v>
      </c>
      <c r="AI1591" s="390">
        <f t="shared" si="354"/>
        <v>20.558</v>
      </c>
      <c r="AJ1591" s="390">
        <f t="shared" si="355"/>
        <v>19.840999999999998</v>
      </c>
      <c r="AK1591" s="390">
        <f t="shared" si="356"/>
        <v>20.125</v>
      </c>
      <c r="AL1591" s="390">
        <f t="shared" si="357"/>
        <v>20.234999999999999</v>
      </c>
      <c r="AM1591" s="390">
        <f t="shared" si="358"/>
        <v>20.116</v>
      </c>
      <c r="AN1591" s="390">
        <f t="shared" si="359"/>
        <v>19.71</v>
      </c>
      <c r="AO1591" s="390">
        <f t="shared" si="360"/>
        <v>20.613</v>
      </c>
    </row>
    <row r="1592" spans="1:41" ht="15" customHeight="1" x14ac:dyDescent="0.25">
      <c r="A1592" s="127" t="s">
        <v>4333</v>
      </c>
      <c r="B1592" s="125" t="s">
        <v>2077</v>
      </c>
      <c r="C1592" s="125" t="s">
        <v>4003</v>
      </c>
      <c r="D1592" s="125" t="s">
        <v>4189</v>
      </c>
      <c r="E1592" s="125" t="s">
        <v>4051</v>
      </c>
      <c r="F1592" s="126">
        <v>22.58</v>
      </c>
      <c r="G1592" s="126">
        <v>22.779999999999998</v>
      </c>
      <c r="H1592" s="126">
        <v>18.059999999999999</v>
      </c>
      <c r="I1592" s="126"/>
      <c r="J1592" s="317"/>
      <c r="K1592" s="323">
        <f>ROUND(SUMIF('VGT-Bewegungsdaten'!B:B,A1592,'VGT-Bewegungsdaten'!C:C),3)</f>
        <v>0</v>
      </c>
      <c r="L1592" s="324">
        <f>ROUND(SUMIF('VGT-Bewegungsdaten'!B:B,$A1592,'VGT-Bewegungsdaten'!D:D),2)</f>
        <v>0</v>
      </c>
      <c r="N1592" s="376" t="s">
        <v>4930</v>
      </c>
      <c r="O1592" s="376" t="s">
        <v>4940</v>
      </c>
      <c r="P1592" s="326">
        <f>ROUND(SUMIF('AV-Bewegungsdaten'!B:B,A1592,'AV-Bewegungsdaten'!C:C),3)</f>
        <v>0</v>
      </c>
      <c r="Q1592" s="324">
        <f>ROUND(SUMIF('AV-Bewegungsdaten'!B:B,$A1592,'AV-Bewegungsdaten'!D:D),2)</f>
        <v>0</v>
      </c>
      <c r="T1592" s="327"/>
      <c r="U1592" s="326">
        <f>ROUND(SUMIF('DV-Bewegungsdaten'!B:B,Kategorien!A1592,'DV-Bewegungsdaten'!D:D),3)</f>
        <v>0</v>
      </c>
      <c r="V1592" s="324">
        <f>ROUND(SUMIF('DV-Bewegungsdaten'!B:B,Kategorien!A1592,'DV-Bewegungsdaten'!E:E),3)</f>
        <v>0</v>
      </c>
      <c r="AD1592" s="390">
        <f t="shared" si="349"/>
        <v>17.840999999999998</v>
      </c>
      <c r="AE1592" s="390">
        <f t="shared" si="350"/>
        <v>18.497999999999998</v>
      </c>
      <c r="AF1592" s="390">
        <f t="shared" si="351"/>
        <v>19.716999999999999</v>
      </c>
      <c r="AG1592" s="390">
        <f t="shared" si="352"/>
        <v>19.083999999999996</v>
      </c>
      <c r="AH1592" s="390">
        <f t="shared" si="353"/>
        <v>18.995999999999999</v>
      </c>
      <c r="AI1592" s="390">
        <f t="shared" si="354"/>
        <v>19.527999999999999</v>
      </c>
      <c r="AJ1592" s="390">
        <f t="shared" si="355"/>
        <v>18.810999999999996</v>
      </c>
      <c r="AK1592" s="390">
        <f t="shared" si="356"/>
        <v>19.094999999999999</v>
      </c>
      <c r="AL1592" s="390">
        <f t="shared" si="357"/>
        <v>19.204999999999998</v>
      </c>
      <c r="AM1592" s="390">
        <f t="shared" si="358"/>
        <v>19.085999999999999</v>
      </c>
      <c r="AN1592" s="390">
        <f t="shared" si="359"/>
        <v>18.68</v>
      </c>
      <c r="AO1592" s="390">
        <f t="shared" si="360"/>
        <v>19.582999999999998</v>
      </c>
    </row>
    <row r="1593" spans="1:41" ht="15" customHeight="1" x14ac:dyDescent="0.25">
      <c r="A1593" s="127" t="s">
        <v>4334</v>
      </c>
      <c r="B1593" s="125" t="s">
        <v>2077</v>
      </c>
      <c r="C1593" s="125" t="s">
        <v>4003</v>
      </c>
      <c r="D1593" s="125" t="s">
        <v>4191</v>
      </c>
      <c r="E1593" s="125" t="s">
        <v>4051</v>
      </c>
      <c r="F1593" s="126">
        <v>23.58</v>
      </c>
      <c r="G1593" s="126">
        <v>23.779999999999998</v>
      </c>
      <c r="H1593" s="126">
        <v>18.86</v>
      </c>
      <c r="I1593" s="126"/>
      <c r="J1593" s="317"/>
      <c r="K1593" s="323">
        <f>ROUND(SUMIF('VGT-Bewegungsdaten'!B:B,A1593,'VGT-Bewegungsdaten'!C:C),3)</f>
        <v>0</v>
      </c>
      <c r="L1593" s="324">
        <f>ROUND(SUMIF('VGT-Bewegungsdaten'!B:B,$A1593,'VGT-Bewegungsdaten'!D:D),2)</f>
        <v>0</v>
      </c>
      <c r="N1593" s="376" t="s">
        <v>4930</v>
      </c>
      <c r="O1593" s="376" t="s">
        <v>4940</v>
      </c>
      <c r="P1593" s="326">
        <f>ROUND(SUMIF('AV-Bewegungsdaten'!B:B,A1593,'AV-Bewegungsdaten'!C:C),3)</f>
        <v>0</v>
      </c>
      <c r="Q1593" s="324">
        <f>ROUND(SUMIF('AV-Bewegungsdaten'!B:B,$A1593,'AV-Bewegungsdaten'!D:D),2)</f>
        <v>0</v>
      </c>
      <c r="T1593" s="327"/>
      <c r="U1593" s="326">
        <f>ROUND(SUMIF('DV-Bewegungsdaten'!B:B,Kategorien!A1593,'DV-Bewegungsdaten'!D:D),3)</f>
        <v>0</v>
      </c>
      <c r="V1593" s="324">
        <f>ROUND(SUMIF('DV-Bewegungsdaten'!B:B,Kategorien!A1593,'DV-Bewegungsdaten'!E:E),3)</f>
        <v>0</v>
      </c>
      <c r="AD1593" s="390">
        <f t="shared" si="349"/>
        <v>18.840999999999998</v>
      </c>
      <c r="AE1593" s="390">
        <f t="shared" si="350"/>
        <v>19.497999999999998</v>
      </c>
      <c r="AF1593" s="390">
        <f t="shared" si="351"/>
        <v>20.716999999999999</v>
      </c>
      <c r="AG1593" s="390">
        <f t="shared" si="352"/>
        <v>20.083999999999996</v>
      </c>
      <c r="AH1593" s="390">
        <f t="shared" si="353"/>
        <v>19.995999999999999</v>
      </c>
      <c r="AI1593" s="390">
        <f t="shared" si="354"/>
        <v>20.527999999999999</v>
      </c>
      <c r="AJ1593" s="390">
        <f t="shared" si="355"/>
        <v>19.810999999999996</v>
      </c>
      <c r="AK1593" s="390">
        <f t="shared" si="356"/>
        <v>20.094999999999999</v>
      </c>
      <c r="AL1593" s="390">
        <f t="shared" si="357"/>
        <v>20.204999999999998</v>
      </c>
      <c r="AM1593" s="390">
        <f t="shared" si="358"/>
        <v>20.085999999999999</v>
      </c>
      <c r="AN1593" s="390">
        <f t="shared" si="359"/>
        <v>19.68</v>
      </c>
      <c r="AO1593" s="390">
        <f t="shared" si="360"/>
        <v>20.582999999999998</v>
      </c>
    </row>
    <row r="1594" spans="1:41" ht="15" customHeight="1" x14ac:dyDescent="0.25">
      <c r="A1594" s="127" t="s">
        <v>407</v>
      </c>
      <c r="B1594" s="125" t="s">
        <v>2077</v>
      </c>
      <c r="C1594" s="125" t="s">
        <v>4003</v>
      </c>
      <c r="D1594" s="125" t="s">
        <v>1887</v>
      </c>
      <c r="E1594" s="125" t="s">
        <v>1538</v>
      </c>
      <c r="F1594" s="126">
        <v>22.67</v>
      </c>
      <c r="G1594" s="126">
        <v>22.87</v>
      </c>
      <c r="H1594" s="126">
        <v>18.14</v>
      </c>
      <c r="I1594" s="126"/>
      <c r="J1594" s="317"/>
      <c r="K1594" s="323">
        <f>ROUND(SUMIF('VGT-Bewegungsdaten'!B:B,A1594,'VGT-Bewegungsdaten'!C:C),3)</f>
        <v>0</v>
      </c>
      <c r="L1594" s="324">
        <f>ROUND(SUMIF('VGT-Bewegungsdaten'!B:B,$A1594,'VGT-Bewegungsdaten'!D:D),2)</f>
        <v>0</v>
      </c>
      <c r="N1594" s="376" t="s">
        <v>4930</v>
      </c>
      <c r="O1594" s="376" t="s">
        <v>4940</v>
      </c>
      <c r="P1594" s="326">
        <f>ROUND(SUMIF('AV-Bewegungsdaten'!B:B,A1594,'AV-Bewegungsdaten'!C:C),3)</f>
        <v>0</v>
      </c>
      <c r="Q1594" s="324">
        <f>ROUND(SUMIF('AV-Bewegungsdaten'!B:B,$A1594,'AV-Bewegungsdaten'!D:D),2)</f>
        <v>0</v>
      </c>
      <c r="T1594" s="327"/>
      <c r="U1594" s="326">
        <f>ROUND(SUMIF('DV-Bewegungsdaten'!B:B,Kategorien!A1594,'DV-Bewegungsdaten'!D:D),3)</f>
        <v>0</v>
      </c>
      <c r="V1594" s="324">
        <f>ROUND(SUMIF('DV-Bewegungsdaten'!B:B,Kategorien!A1594,'DV-Bewegungsdaten'!E:E),3)</f>
        <v>0</v>
      </c>
      <c r="AD1594" s="390">
        <f t="shared" si="349"/>
        <v>17.931000000000001</v>
      </c>
      <c r="AE1594" s="390">
        <f t="shared" si="350"/>
        <v>18.588000000000001</v>
      </c>
      <c r="AF1594" s="390">
        <f t="shared" si="351"/>
        <v>19.807000000000002</v>
      </c>
      <c r="AG1594" s="390">
        <f t="shared" si="352"/>
        <v>19.173999999999999</v>
      </c>
      <c r="AH1594" s="390">
        <f t="shared" si="353"/>
        <v>19.086000000000002</v>
      </c>
      <c r="AI1594" s="390">
        <f t="shared" si="354"/>
        <v>19.618000000000002</v>
      </c>
      <c r="AJ1594" s="390">
        <f t="shared" si="355"/>
        <v>18.901</v>
      </c>
      <c r="AK1594" s="390">
        <f t="shared" si="356"/>
        <v>19.185000000000002</v>
      </c>
      <c r="AL1594" s="390">
        <f t="shared" si="357"/>
        <v>19.295000000000002</v>
      </c>
      <c r="AM1594" s="390">
        <f t="shared" si="358"/>
        <v>19.176000000000002</v>
      </c>
      <c r="AN1594" s="390">
        <f t="shared" si="359"/>
        <v>18.770000000000003</v>
      </c>
      <c r="AO1594" s="390">
        <f t="shared" si="360"/>
        <v>19.673000000000002</v>
      </c>
    </row>
    <row r="1595" spans="1:41" ht="15" customHeight="1" x14ac:dyDescent="0.25">
      <c r="A1595" s="127" t="s">
        <v>411</v>
      </c>
      <c r="B1595" s="125" t="s">
        <v>2077</v>
      </c>
      <c r="C1595" s="125" t="s">
        <v>4003</v>
      </c>
      <c r="D1595" s="125" t="s">
        <v>1895</v>
      </c>
      <c r="E1595" s="125" t="s">
        <v>1538</v>
      </c>
      <c r="F1595" s="126">
        <v>23.67</v>
      </c>
      <c r="G1595" s="126">
        <v>23.87</v>
      </c>
      <c r="H1595" s="126">
        <v>18.940000000000001</v>
      </c>
      <c r="I1595" s="126"/>
      <c r="J1595" s="317"/>
      <c r="K1595" s="323">
        <f>ROUND(SUMIF('VGT-Bewegungsdaten'!B:B,A1595,'VGT-Bewegungsdaten'!C:C),3)</f>
        <v>0</v>
      </c>
      <c r="L1595" s="324">
        <f>ROUND(SUMIF('VGT-Bewegungsdaten'!B:B,$A1595,'VGT-Bewegungsdaten'!D:D),2)</f>
        <v>0</v>
      </c>
      <c r="N1595" s="376" t="s">
        <v>4930</v>
      </c>
      <c r="O1595" s="376" t="s">
        <v>4940</v>
      </c>
      <c r="P1595" s="326">
        <f>ROUND(SUMIF('AV-Bewegungsdaten'!B:B,A1595,'AV-Bewegungsdaten'!C:C),3)</f>
        <v>0</v>
      </c>
      <c r="Q1595" s="324">
        <f>ROUND(SUMIF('AV-Bewegungsdaten'!B:B,$A1595,'AV-Bewegungsdaten'!D:D),2)</f>
        <v>0</v>
      </c>
      <c r="T1595" s="327"/>
      <c r="U1595" s="326">
        <f>ROUND(SUMIF('DV-Bewegungsdaten'!B:B,Kategorien!A1595,'DV-Bewegungsdaten'!D:D),3)</f>
        <v>0</v>
      </c>
      <c r="V1595" s="324">
        <f>ROUND(SUMIF('DV-Bewegungsdaten'!B:B,Kategorien!A1595,'DV-Bewegungsdaten'!E:E),3)</f>
        <v>0</v>
      </c>
      <c r="AD1595" s="390">
        <f t="shared" si="349"/>
        <v>18.931000000000001</v>
      </c>
      <c r="AE1595" s="390">
        <f t="shared" si="350"/>
        <v>19.588000000000001</v>
      </c>
      <c r="AF1595" s="390">
        <f t="shared" si="351"/>
        <v>20.807000000000002</v>
      </c>
      <c r="AG1595" s="390">
        <f t="shared" si="352"/>
        <v>20.173999999999999</v>
      </c>
      <c r="AH1595" s="390">
        <f t="shared" si="353"/>
        <v>20.086000000000002</v>
      </c>
      <c r="AI1595" s="390">
        <f t="shared" si="354"/>
        <v>20.618000000000002</v>
      </c>
      <c r="AJ1595" s="390">
        <f t="shared" si="355"/>
        <v>19.901</v>
      </c>
      <c r="AK1595" s="390">
        <f t="shared" si="356"/>
        <v>20.185000000000002</v>
      </c>
      <c r="AL1595" s="390">
        <f t="shared" si="357"/>
        <v>20.295000000000002</v>
      </c>
      <c r="AM1595" s="390">
        <f t="shared" si="358"/>
        <v>20.176000000000002</v>
      </c>
      <c r="AN1595" s="390">
        <f t="shared" si="359"/>
        <v>19.770000000000003</v>
      </c>
      <c r="AO1595" s="390">
        <f t="shared" si="360"/>
        <v>20.673000000000002</v>
      </c>
    </row>
    <row r="1596" spans="1:41" ht="15" customHeight="1" x14ac:dyDescent="0.25">
      <c r="A1596" s="127" t="s">
        <v>698</v>
      </c>
      <c r="B1596" s="125" t="s">
        <v>2077</v>
      </c>
      <c r="C1596" s="125" t="s">
        <v>4003</v>
      </c>
      <c r="D1596" s="125" t="s">
        <v>2465</v>
      </c>
      <c r="E1596" s="125" t="s">
        <v>2455</v>
      </c>
      <c r="F1596" s="126">
        <v>21.67</v>
      </c>
      <c r="G1596" s="126">
        <v>21.87</v>
      </c>
      <c r="H1596" s="126">
        <v>17.34</v>
      </c>
      <c r="I1596" s="126"/>
      <c r="J1596" s="317"/>
      <c r="K1596" s="323">
        <f>ROUND(SUMIF('VGT-Bewegungsdaten'!B:B,A1596,'VGT-Bewegungsdaten'!C:C),3)</f>
        <v>0</v>
      </c>
      <c r="L1596" s="324">
        <f>ROUND(SUMIF('VGT-Bewegungsdaten'!B:B,$A1596,'VGT-Bewegungsdaten'!D:D),2)</f>
        <v>0</v>
      </c>
      <c r="N1596" s="376" t="s">
        <v>4930</v>
      </c>
      <c r="O1596" s="376" t="s">
        <v>4940</v>
      </c>
      <c r="P1596" s="326">
        <f>ROUND(SUMIF('AV-Bewegungsdaten'!B:B,A1596,'AV-Bewegungsdaten'!C:C),3)</f>
        <v>0</v>
      </c>
      <c r="Q1596" s="324">
        <f>ROUND(SUMIF('AV-Bewegungsdaten'!B:B,$A1596,'AV-Bewegungsdaten'!D:D),2)</f>
        <v>0</v>
      </c>
      <c r="T1596" s="327"/>
      <c r="U1596" s="326">
        <f>ROUND(SUMIF('DV-Bewegungsdaten'!B:B,Kategorien!A1596,'DV-Bewegungsdaten'!D:D),3)</f>
        <v>0</v>
      </c>
      <c r="V1596" s="324">
        <f>ROUND(SUMIF('DV-Bewegungsdaten'!B:B,Kategorien!A1596,'DV-Bewegungsdaten'!E:E),3)</f>
        <v>0</v>
      </c>
      <c r="AD1596" s="390">
        <f t="shared" si="349"/>
        <v>16.931000000000001</v>
      </c>
      <c r="AE1596" s="390">
        <f t="shared" si="350"/>
        <v>17.588000000000001</v>
      </c>
      <c r="AF1596" s="390">
        <f t="shared" si="351"/>
        <v>18.807000000000002</v>
      </c>
      <c r="AG1596" s="390">
        <f t="shared" si="352"/>
        <v>18.173999999999999</v>
      </c>
      <c r="AH1596" s="390">
        <f t="shared" si="353"/>
        <v>18.086000000000002</v>
      </c>
      <c r="AI1596" s="390">
        <f t="shared" si="354"/>
        <v>18.618000000000002</v>
      </c>
      <c r="AJ1596" s="390">
        <f t="shared" si="355"/>
        <v>17.901</v>
      </c>
      <c r="AK1596" s="390">
        <f t="shared" si="356"/>
        <v>18.185000000000002</v>
      </c>
      <c r="AL1596" s="390">
        <f t="shared" si="357"/>
        <v>18.295000000000002</v>
      </c>
      <c r="AM1596" s="390">
        <f t="shared" si="358"/>
        <v>18.176000000000002</v>
      </c>
      <c r="AN1596" s="390">
        <f t="shared" si="359"/>
        <v>17.770000000000003</v>
      </c>
      <c r="AO1596" s="390">
        <f t="shared" si="360"/>
        <v>18.673000000000002</v>
      </c>
    </row>
    <row r="1597" spans="1:41" ht="15" customHeight="1" x14ac:dyDescent="0.25">
      <c r="A1597" s="127" t="s">
        <v>410</v>
      </c>
      <c r="B1597" s="125" t="s">
        <v>2077</v>
      </c>
      <c r="C1597" s="125" t="s">
        <v>4003</v>
      </c>
      <c r="D1597" s="125" t="s">
        <v>1893</v>
      </c>
      <c r="E1597" s="125" t="s">
        <v>2455</v>
      </c>
      <c r="F1597" s="126">
        <v>22.67</v>
      </c>
      <c r="G1597" s="126">
        <v>22.87</v>
      </c>
      <c r="H1597" s="126">
        <v>18.14</v>
      </c>
      <c r="I1597" s="126"/>
      <c r="J1597" s="317"/>
      <c r="K1597" s="323">
        <f>ROUND(SUMIF('VGT-Bewegungsdaten'!B:B,A1597,'VGT-Bewegungsdaten'!C:C),3)</f>
        <v>0</v>
      </c>
      <c r="L1597" s="324">
        <f>ROUND(SUMIF('VGT-Bewegungsdaten'!B:B,$A1597,'VGT-Bewegungsdaten'!D:D),2)</f>
        <v>0</v>
      </c>
      <c r="N1597" s="376" t="s">
        <v>4930</v>
      </c>
      <c r="O1597" s="376" t="s">
        <v>4940</v>
      </c>
      <c r="P1597" s="326">
        <f>ROUND(SUMIF('AV-Bewegungsdaten'!B:B,A1597,'AV-Bewegungsdaten'!C:C),3)</f>
        <v>0</v>
      </c>
      <c r="Q1597" s="324">
        <f>ROUND(SUMIF('AV-Bewegungsdaten'!B:B,$A1597,'AV-Bewegungsdaten'!D:D),2)</f>
        <v>0</v>
      </c>
      <c r="T1597" s="327"/>
      <c r="U1597" s="326">
        <f>ROUND(SUMIF('DV-Bewegungsdaten'!B:B,Kategorien!A1597,'DV-Bewegungsdaten'!D:D),3)</f>
        <v>0</v>
      </c>
      <c r="V1597" s="324">
        <f>ROUND(SUMIF('DV-Bewegungsdaten'!B:B,Kategorien!A1597,'DV-Bewegungsdaten'!E:E),3)</f>
        <v>0</v>
      </c>
      <c r="AD1597" s="390">
        <f t="shared" si="349"/>
        <v>17.931000000000001</v>
      </c>
      <c r="AE1597" s="390">
        <f t="shared" si="350"/>
        <v>18.588000000000001</v>
      </c>
      <c r="AF1597" s="390">
        <f t="shared" si="351"/>
        <v>19.807000000000002</v>
      </c>
      <c r="AG1597" s="390">
        <f t="shared" si="352"/>
        <v>19.173999999999999</v>
      </c>
      <c r="AH1597" s="390">
        <f t="shared" si="353"/>
        <v>19.086000000000002</v>
      </c>
      <c r="AI1597" s="390">
        <f t="shared" si="354"/>
        <v>19.618000000000002</v>
      </c>
      <c r="AJ1597" s="390">
        <f t="shared" si="355"/>
        <v>18.901</v>
      </c>
      <c r="AK1597" s="390">
        <f t="shared" si="356"/>
        <v>19.185000000000002</v>
      </c>
      <c r="AL1597" s="390">
        <f t="shared" si="357"/>
        <v>19.295000000000002</v>
      </c>
      <c r="AM1597" s="390">
        <f t="shared" si="358"/>
        <v>19.176000000000002</v>
      </c>
      <c r="AN1597" s="390">
        <f t="shared" si="359"/>
        <v>18.770000000000003</v>
      </c>
      <c r="AO1597" s="390">
        <f t="shared" si="360"/>
        <v>19.673000000000002</v>
      </c>
    </row>
    <row r="1598" spans="1:41" ht="15" customHeight="1" x14ac:dyDescent="0.25">
      <c r="A1598" s="127" t="s">
        <v>409</v>
      </c>
      <c r="B1598" s="125" t="s">
        <v>2077</v>
      </c>
      <c r="C1598" s="125" t="s">
        <v>4003</v>
      </c>
      <c r="D1598" s="125" t="s">
        <v>1891</v>
      </c>
      <c r="E1598" s="125" t="s">
        <v>2452</v>
      </c>
      <c r="F1598" s="126">
        <v>20.67</v>
      </c>
      <c r="G1598" s="126">
        <v>20.87</v>
      </c>
      <c r="H1598" s="126">
        <v>16.54</v>
      </c>
      <c r="I1598" s="126"/>
      <c r="J1598" s="317"/>
      <c r="K1598" s="323">
        <f>ROUND(SUMIF('VGT-Bewegungsdaten'!B:B,A1598,'VGT-Bewegungsdaten'!C:C),3)</f>
        <v>0</v>
      </c>
      <c r="L1598" s="324">
        <f>ROUND(SUMIF('VGT-Bewegungsdaten'!B:B,$A1598,'VGT-Bewegungsdaten'!D:D),2)</f>
        <v>0</v>
      </c>
      <c r="N1598" s="376" t="s">
        <v>4930</v>
      </c>
      <c r="O1598" s="376" t="s">
        <v>4940</v>
      </c>
      <c r="P1598" s="326">
        <f>ROUND(SUMIF('AV-Bewegungsdaten'!B:B,A1598,'AV-Bewegungsdaten'!C:C),3)</f>
        <v>0</v>
      </c>
      <c r="Q1598" s="324">
        <f>ROUND(SUMIF('AV-Bewegungsdaten'!B:B,$A1598,'AV-Bewegungsdaten'!D:D),2)</f>
        <v>0</v>
      </c>
      <c r="T1598" s="327"/>
      <c r="U1598" s="326">
        <f>ROUND(SUMIF('DV-Bewegungsdaten'!B:B,Kategorien!A1598,'DV-Bewegungsdaten'!D:D),3)</f>
        <v>0</v>
      </c>
      <c r="V1598" s="324">
        <f>ROUND(SUMIF('DV-Bewegungsdaten'!B:B,Kategorien!A1598,'DV-Bewegungsdaten'!E:E),3)</f>
        <v>0</v>
      </c>
      <c r="AD1598" s="390">
        <f t="shared" si="349"/>
        <v>15.931000000000001</v>
      </c>
      <c r="AE1598" s="390">
        <f t="shared" si="350"/>
        <v>16.588000000000001</v>
      </c>
      <c r="AF1598" s="390">
        <f t="shared" si="351"/>
        <v>17.807000000000002</v>
      </c>
      <c r="AG1598" s="390">
        <f t="shared" si="352"/>
        <v>17.173999999999999</v>
      </c>
      <c r="AH1598" s="390">
        <f t="shared" si="353"/>
        <v>17.086000000000002</v>
      </c>
      <c r="AI1598" s="390">
        <f t="shared" si="354"/>
        <v>17.618000000000002</v>
      </c>
      <c r="AJ1598" s="390">
        <f t="shared" si="355"/>
        <v>16.901</v>
      </c>
      <c r="AK1598" s="390">
        <f t="shared" si="356"/>
        <v>17.185000000000002</v>
      </c>
      <c r="AL1598" s="390">
        <f t="shared" si="357"/>
        <v>17.295000000000002</v>
      </c>
      <c r="AM1598" s="390">
        <f t="shared" si="358"/>
        <v>17.176000000000002</v>
      </c>
      <c r="AN1598" s="390">
        <f t="shared" si="359"/>
        <v>16.770000000000003</v>
      </c>
      <c r="AO1598" s="390">
        <f t="shared" si="360"/>
        <v>17.673000000000002</v>
      </c>
    </row>
    <row r="1599" spans="1:41" ht="15" customHeight="1" x14ac:dyDescent="0.25">
      <c r="A1599" s="127" t="s">
        <v>364</v>
      </c>
      <c r="B1599" s="125" t="s">
        <v>2077</v>
      </c>
      <c r="C1599" s="125" t="s">
        <v>4003</v>
      </c>
      <c r="D1599" s="125" t="s">
        <v>585</v>
      </c>
      <c r="E1599" s="125" t="s">
        <v>1541</v>
      </c>
      <c r="F1599" s="126">
        <v>20.67</v>
      </c>
      <c r="G1599" s="126">
        <v>20.87</v>
      </c>
      <c r="H1599" s="126">
        <v>16.54</v>
      </c>
      <c r="I1599" s="126"/>
      <c r="J1599" s="317"/>
      <c r="K1599" s="323">
        <f>ROUND(SUMIF('VGT-Bewegungsdaten'!B:B,A1599,'VGT-Bewegungsdaten'!C:C),3)</f>
        <v>0</v>
      </c>
      <c r="L1599" s="324">
        <f>ROUND(SUMIF('VGT-Bewegungsdaten'!B:B,$A1599,'VGT-Bewegungsdaten'!D:D),2)</f>
        <v>0</v>
      </c>
      <c r="N1599" s="376" t="s">
        <v>4930</v>
      </c>
      <c r="O1599" s="376" t="s">
        <v>4940</v>
      </c>
      <c r="P1599" s="326">
        <f>ROUND(SUMIF('AV-Bewegungsdaten'!B:B,A1599,'AV-Bewegungsdaten'!C:C),3)</f>
        <v>0</v>
      </c>
      <c r="Q1599" s="324">
        <f>ROUND(SUMIF('AV-Bewegungsdaten'!B:B,$A1599,'AV-Bewegungsdaten'!D:D),2)</f>
        <v>0</v>
      </c>
      <c r="T1599" s="327"/>
      <c r="U1599" s="326">
        <f>ROUND(SUMIF('DV-Bewegungsdaten'!B:B,Kategorien!A1599,'DV-Bewegungsdaten'!D:D),3)</f>
        <v>0</v>
      </c>
      <c r="V1599" s="324">
        <f>ROUND(SUMIF('DV-Bewegungsdaten'!B:B,Kategorien!A1599,'DV-Bewegungsdaten'!E:E),3)</f>
        <v>0</v>
      </c>
      <c r="AD1599" s="390">
        <f t="shared" si="349"/>
        <v>15.931000000000001</v>
      </c>
      <c r="AE1599" s="390">
        <f t="shared" si="350"/>
        <v>16.588000000000001</v>
      </c>
      <c r="AF1599" s="390">
        <f t="shared" si="351"/>
        <v>17.807000000000002</v>
      </c>
      <c r="AG1599" s="390">
        <f t="shared" si="352"/>
        <v>17.173999999999999</v>
      </c>
      <c r="AH1599" s="390">
        <f t="shared" si="353"/>
        <v>17.086000000000002</v>
      </c>
      <c r="AI1599" s="390">
        <f t="shared" si="354"/>
        <v>17.618000000000002</v>
      </c>
      <c r="AJ1599" s="390">
        <f t="shared" si="355"/>
        <v>16.901</v>
      </c>
      <c r="AK1599" s="390">
        <f t="shared" si="356"/>
        <v>17.185000000000002</v>
      </c>
      <c r="AL1599" s="390">
        <f t="shared" si="357"/>
        <v>17.295000000000002</v>
      </c>
      <c r="AM1599" s="390">
        <f t="shared" si="358"/>
        <v>17.176000000000002</v>
      </c>
      <c r="AN1599" s="390">
        <f t="shared" si="359"/>
        <v>16.770000000000003</v>
      </c>
      <c r="AO1599" s="390">
        <f t="shared" si="360"/>
        <v>17.673000000000002</v>
      </c>
    </row>
    <row r="1600" spans="1:41" ht="15" customHeight="1" x14ac:dyDescent="0.25">
      <c r="A1600" s="127" t="s">
        <v>368</v>
      </c>
      <c r="B1600" s="125" t="s">
        <v>2077</v>
      </c>
      <c r="C1600" s="125" t="s">
        <v>4003</v>
      </c>
      <c r="D1600" s="125" t="s">
        <v>24</v>
      </c>
      <c r="E1600" s="125" t="s">
        <v>1541</v>
      </c>
      <c r="F1600" s="126">
        <v>21.67</v>
      </c>
      <c r="G1600" s="126">
        <v>21.87</v>
      </c>
      <c r="H1600" s="126">
        <v>17.34</v>
      </c>
      <c r="I1600" s="126"/>
      <c r="J1600" s="317"/>
      <c r="K1600" s="323">
        <f>ROUND(SUMIF('VGT-Bewegungsdaten'!B:B,A1600,'VGT-Bewegungsdaten'!C:C),3)</f>
        <v>0</v>
      </c>
      <c r="L1600" s="324">
        <f>ROUND(SUMIF('VGT-Bewegungsdaten'!B:B,$A1600,'VGT-Bewegungsdaten'!D:D),2)</f>
        <v>0</v>
      </c>
      <c r="N1600" s="376" t="s">
        <v>4930</v>
      </c>
      <c r="O1600" s="376" t="s">
        <v>4940</v>
      </c>
      <c r="P1600" s="326">
        <f>ROUND(SUMIF('AV-Bewegungsdaten'!B:B,A1600,'AV-Bewegungsdaten'!C:C),3)</f>
        <v>0</v>
      </c>
      <c r="Q1600" s="324">
        <f>ROUND(SUMIF('AV-Bewegungsdaten'!B:B,$A1600,'AV-Bewegungsdaten'!D:D),2)</f>
        <v>0</v>
      </c>
      <c r="T1600" s="327"/>
      <c r="U1600" s="326">
        <f>ROUND(SUMIF('DV-Bewegungsdaten'!B:B,Kategorien!A1600,'DV-Bewegungsdaten'!D:D),3)</f>
        <v>0</v>
      </c>
      <c r="V1600" s="324">
        <f>ROUND(SUMIF('DV-Bewegungsdaten'!B:B,Kategorien!A1600,'DV-Bewegungsdaten'!E:E),3)</f>
        <v>0</v>
      </c>
      <c r="AD1600" s="390">
        <f t="shared" si="349"/>
        <v>16.931000000000001</v>
      </c>
      <c r="AE1600" s="390">
        <f t="shared" si="350"/>
        <v>17.588000000000001</v>
      </c>
      <c r="AF1600" s="390">
        <f t="shared" si="351"/>
        <v>18.807000000000002</v>
      </c>
      <c r="AG1600" s="390">
        <f t="shared" si="352"/>
        <v>18.173999999999999</v>
      </c>
      <c r="AH1600" s="390">
        <f t="shared" si="353"/>
        <v>18.086000000000002</v>
      </c>
      <c r="AI1600" s="390">
        <f t="shared" si="354"/>
        <v>18.618000000000002</v>
      </c>
      <c r="AJ1600" s="390">
        <f t="shared" si="355"/>
        <v>17.901</v>
      </c>
      <c r="AK1600" s="390">
        <f t="shared" si="356"/>
        <v>18.185000000000002</v>
      </c>
      <c r="AL1600" s="390">
        <f t="shared" si="357"/>
        <v>18.295000000000002</v>
      </c>
      <c r="AM1600" s="390">
        <f t="shared" si="358"/>
        <v>18.176000000000002</v>
      </c>
      <c r="AN1600" s="390">
        <f t="shared" si="359"/>
        <v>17.770000000000003</v>
      </c>
      <c r="AO1600" s="390">
        <f t="shared" si="360"/>
        <v>18.673000000000002</v>
      </c>
    </row>
    <row r="1601" spans="1:41" ht="15" customHeight="1" x14ac:dyDescent="0.25">
      <c r="A1601" s="127" t="s">
        <v>2813</v>
      </c>
      <c r="B1601" s="125" t="s">
        <v>2077</v>
      </c>
      <c r="C1601" s="125" t="s">
        <v>4003</v>
      </c>
      <c r="D1601" s="125" t="s">
        <v>2758</v>
      </c>
      <c r="E1601" s="125" t="s">
        <v>2545</v>
      </c>
      <c r="F1601" s="126">
        <v>20.64</v>
      </c>
      <c r="G1601" s="126">
        <v>20.84</v>
      </c>
      <c r="H1601" s="126">
        <v>16.510000000000002</v>
      </c>
      <c r="I1601" s="126"/>
      <c r="J1601" s="317"/>
      <c r="K1601" s="323">
        <f>ROUND(SUMIF('VGT-Bewegungsdaten'!B:B,A1601,'VGT-Bewegungsdaten'!C:C),3)</f>
        <v>0</v>
      </c>
      <c r="L1601" s="324">
        <f>ROUND(SUMIF('VGT-Bewegungsdaten'!B:B,$A1601,'VGT-Bewegungsdaten'!D:D),2)</f>
        <v>0</v>
      </c>
      <c r="N1601" s="376" t="s">
        <v>4930</v>
      </c>
      <c r="O1601" s="376" t="s">
        <v>4940</v>
      </c>
      <c r="P1601" s="326">
        <f>ROUND(SUMIF('AV-Bewegungsdaten'!B:B,A1601,'AV-Bewegungsdaten'!C:C),3)</f>
        <v>0</v>
      </c>
      <c r="Q1601" s="324">
        <f>ROUND(SUMIF('AV-Bewegungsdaten'!B:B,$A1601,'AV-Bewegungsdaten'!D:D),2)</f>
        <v>0</v>
      </c>
      <c r="T1601" s="327"/>
      <c r="U1601" s="326">
        <f>ROUND(SUMIF('DV-Bewegungsdaten'!B:B,Kategorien!A1601,'DV-Bewegungsdaten'!D:D),3)</f>
        <v>0</v>
      </c>
      <c r="V1601" s="324">
        <f>ROUND(SUMIF('DV-Bewegungsdaten'!B:B,Kategorien!A1601,'DV-Bewegungsdaten'!E:E),3)</f>
        <v>0</v>
      </c>
      <c r="AD1601" s="390">
        <f t="shared" si="349"/>
        <v>15.901</v>
      </c>
      <c r="AE1601" s="390">
        <f t="shared" si="350"/>
        <v>16.558</v>
      </c>
      <c r="AF1601" s="390">
        <f t="shared" si="351"/>
        <v>17.777000000000001</v>
      </c>
      <c r="AG1601" s="390">
        <f t="shared" si="352"/>
        <v>17.143999999999998</v>
      </c>
      <c r="AH1601" s="390">
        <f t="shared" si="353"/>
        <v>17.056000000000001</v>
      </c>
      <c r="AI1601" s="390">
        <f t="shared" si="354"/>
        <v>17.588000000000001</v>
      </c>
      <c r="AJ1601" s="390">
        <f t="shared" si="355"/>
        <v>16.870999999999999</v>
      </c>
      <c r="AK1601" s="390">
        <f t="shared" si="356"/>
        <v>17.155000000000001</v>
      </c>
      <c r="AL1601" s="390">
        <f t="shared" si="357"/>
        <v>17.265000000000001</v>
      </c>
      <c r="AM1601" s="390">
        <f t="shared" si="358"/>
        <v>17.146000000000001</v>
      </c>
      <c r="AN1601" s="390">
        <f t="shared" si="359"/>
        <v>16.740000000000002</v>
      </c>
      <c r="AO1601" s="390">
        <f t="shared" si="360"/>
        <v>17.643000000000001</v>
      </c>
    </row>
    <row r="1602" spans="1:41" ht="15" customHeight="1" x14ac:dyDescent="0.25">
      <c r="A1602" s="127" t="s">
        <v>2814</v>
      </c>
      <c r="B1602" s="125" t="s">
        <v>2077</v>
      </c>
      <c r="C1602" s="125" t="s">
        <v>4003</v>
      </c>
      <c r="D1602" s="125" t="s">
        <v>2667</v>
      </c>
      <c r="E1602" s="125" t="s">
        <v>2545</v>
      </c>
      <c r="F1602" s="126">
        <v>21.64</v>
      </c>
      <c r="G1602" s="126">
        <v>21.84</v>
      </c>
      <c r="H1602" s="126">
        <v>17.309999999999999</v>
      </c>
      <c r="I1602" s="126"/>
      <c r="J1602" s="317"/>
      <c r="K1602" s="323">
        <f>ROUND(SUMIF('VGT-Bewegungsdaten'!B:B,A1602,'VGT-Bewegungsdaten'!C:C),3)</f>
        <v>0</v>
      </c>
      <c r="L1602" s="324">
        <f>ROUND(SUMIF('VGT-Bewegungsdaten'!B:B,$A1602,'VGT-Bewegungsdaten'!D:D),2)</f>
        <v>0</v>
      </c>
      <c r="N1602" s="376" t="s">
        <v>4930</v>
      </c>
      <c r="O1602" s="376" t="s">
        <v>4940</v>
      </c>
      <c r="P1602" s="326">
        <f>ROUND(SUMIF('AV-Bewegungsdaten'!B:B,A1602,'AV-Bewegungsdaten'!C:C),3)</f>
        <v>0</v>
      </c>
      <c r="Q1602" s="324">
        <f>ROUND(SUMIF('AV-Bewegungsdaten'!B:B,$A1602,'AV-Bewegungsdaten'!D:D),2)</f>
        <v>0</v>
      </c>
      <c r="T1602" s="327"/>
      <c r="U1602" s="326">
        <f>ROUND(SUMIF('DV-Bewegungsdaten'!B:B,Kategorien!A1602,'DV-Bewegungsdaten'!D:D),3)</f>
        <v>0</v>
      </c>
      <c r="V1602" s="324">
        <f>ROUND(SUMIF('DV-Bewegungsdaten'!B:B,Kategorien!A1602,'DV-Bewegungsdaten'!E:E),3)</f>
        <v>0</v>
      </c>
      <c r="AD1602" s="390">
        <f t="shared" si="349"/>
        <v>16.901</v>
      </c>
      <c r="AE1602" s="390">
        <f t="shared" si="350"/>
        <v>17.558</v>
      </c>
      <c r="AF1602" s="390">
        <f t="shared" si="351"/>
        <v>18.777000000000001</v>
      </c>
      <c r="AG1602" s="390">
        <f t="shared" si="352"/>
        <v>18.143999999999998</v>
      </c>
      <c r="AH1602" s="390">
        <f t="shared" si="353"/>
        <v>18.056000000000001</v>
      </c>
      <c r="AI1602" s="390">
        <f t="shared" si="354"/>
        <v>18.588000000000001</v>
      </c>
      <c r="AJ1602" s="390">
        <f t="shared" si="355"/>
        <v>17.870999999999999</v>
      </c>
      <c r="AK1602" s="390">
        <f t="shared" si="356"/>
        <v>18.155000000000001</v>
      </c>
      <c r="AL1602" s="390">
        <f t="shared" si="357"/>
        <v>18.265000000000001</v>
      </c>
      <c r="AM1602" s="390">
        <f t="shared" si="358"/>
        <v>18.146000000000001</v>
      </c>
      <c r="AN1602" s="390">
        <f t="shared" si="359"/>
        <v>17.740000000000002</v>
      </c>
      <c r="AO1602" s="390">
        <f t="shared" si="360"/>
        <v>18.643000000000001</v>
      </c>
    </row>
    <row r="1603" spans="1:41" ht="15" customHeight="1" x14ac:dyDescent="0.25">
      <c r="A1603" s="127" t="s">
        <v>3557</v>
      </c>
      <c r="B1603" s="125" t="s">
        <v>2077</v>
      </c>
      <c r="C1603" s="125" t="s">
        <v>4003</v>
      </c>
      <c r="D1603" s="125" t="s">
        <v>3502</v>
      </c>
      <c r="E1603" s="125" t="s">
        <v>3289</v>
      </c>
      <c r="F1603" s="126">
        <v>20.61</v>
      </c>
      <c r="G1603" s="126">
        <v>20.81</v>
      </c>
      <c r="H1603" s="126">
        <v>16.489999999999998</v>
      </c>
      <c r="I1603" s="126"/>
      <c r="J1603" s="317"/>
      <c r="K1603" s="323">
        <f>ROUND(SUMIF('VGT-Bewegungsdaten'!B:B,A1603,'VGT-Bewegungsdaten'!C:C),3)</f>
        <v>0</v>
      </c>
      <c r="L1603" s="324">
        <f>ROUND(SUMIF('VGT-Bewegungsdaten'!B:B,$A1603,'VGT-Bewegungsdaten'!D:D),2)</f>
        <v>0</v>
      </c>
      <c r="N1603" s="376" t="s">
        <v>4930</v>
      </c>
      <c r="O1603" s="376" t="s">
        <v>4940</v>
      </c>
      <c r="P1603" s="326">
        <f>ROUND(SUMIF('AV-Bewegungsdaten'!B:B,A1603,'AV-Bewegungsdaten'!C:C),3)</f>
        <v>0</v>
      </c>
      <c r="Q1603" s="324">
        <f>ROUND(SUMIF('AV-Bewegungsdaten'!B:B,$A1603,'AV-Bewegungsdaten'!D:D),2)</f>
        <v>0</v>
      </c>
      <c r="T1603" s="327"/>
      <c r="U1603" s="326">
        <f>ROUND(SUMIF('DV-Bewegungsdaten'!B:B,Kategorien!A1603,'DV-Bewegungsdaten'!D:D),3)</f>
        <v>0</v>
      </c>
      <c r="V1603" s="324">
        <f>ROUND(SUMIF('DV-Bewegungsdaten'!B:B,Kategorien!A1603,'DV-Bewegungsdaten'!E:E),3)</f>
        <v>0</v>
      </c>
      <c r="AD1603" s="390">
        <f t="shared" si="349"/>
        <v>15.870999999999999</v>
      </c>
      <c r="AE1603" s="390">
        <f t="shared" si="350"/>
        <v>16.527999999999999</v>
      </c>
      <c r="AF1603" s="390">
        <f t="shared" si="351"/>
        <v>17.747</v>
      </c>
      <c r="AG1603" s="390">
        <f t="shared" si="352"/>
        <v>17.113999999999997</v>
      </c>
      <c r="AH1603" s="390">
        <f t="shared" si="353"/>
        <v>17.026</v>
      </c>
      <c r="AI1603" s="390">
        <f t="shared" si="354"/>
        <v>17.558</v>
      </c>
      <c r="AJ1603" s="390">
        <f t="shared" si="355"/>
        <v>16.840999999999998</v>
      </c>
      <c r="AK1603" s="390">
        <f t="shared" si="356"/>
        <v>17.125</v>
      </c>
      <c r="AL1603" s="390">
        <f t="shared" si="357"/>
        <v>17.234999999999999</v>
      </c>
      <c r="AM1603" s="390">
        <f t="shared" si="358"/>
        <v>17.116</v>
      </c>
      <c r="AN1603" s="390">
        <f t="shared" si="359"/>
        <v>16.71</v>
      </c>
      <c r="AO1603" s="390">
        <f t="shared" si="360"/>
        <v>17.613</v>
      </c>
    </row>
    <row r="1604" spans="1:41" ht="15" customHeight="1" x14ac:dyDescent="0.25">
      <c r="A1604" s="127" t="s">
        <v>3558</v>
      </c>
      <c r="B1604" s="125" t="s">
        <v>2077</v>
      </c>
      <c r="C1604" s="125" t="s">
        <v>4003</v>
      </c>
      <c r="D1604" s="125" t="s">
        <v>3411</v>
      </c>
      <c r="E1604" s="125" t="s">
        <v>3289</v>
      </c>
      <c r="F1604" s="126">
        <v>21.61</v>
      </c>
      <c r="G1604" s="126">
        <v>21.81</v>
      </c>
      <c r="H1604" s="126">
        <v>17.29</v>
      </c>
      <c r="I1604" s="126"/>
      <c r="J1604" s="317"/>
      <c r="K1604" s="323">
        <f>ROUND(SUMIF('VGT-Bewegungsdaten'!B:B,A1604,'VGT-Bewegungsdaten'!C:C),3)</f>
        <v>0</v>
      </c>
      <c r="L1604" s="324">
        <f>ROUND(SUMIF('VGT-Bewegungsdaten'!B:B,$A1604,'VGT-Bewegungsdaten'!D:D),2)</f>
        <v>0</v>
      </c>
      <c r="N1604" s="376" t="s">
        <v>4930</v>
      </c>
      <c r="O1604" s="376" t="s">
        <v>4940</v>
      </c>
      <c r="P1604" s="326">
        <f>ROUND(SUMIF('AV-Bewegungsdaten'!B:B,A1604,'AV-Bewegungsdaten'!C:C),3)</f>
        <v>0</v>
      </c>
      <c r="Q1604" s="324">
        <f>ROUND(SUMIF('AV-Bewegungsdaten'!B:B,$A1604,'AV-Bewegungsdaten'!D:D),2)</f>
        <v>0</v>
      </c>
      <c r="T1604" s="327"/>
      <c r="U1604" s="326">
        <f>ROUND(SUMIF('DV-Bewegungsdaten'!B:B,Kategorien!A1604,'DV-Bewegungsdaten'!D:D),3)</f>
        <v>0</v>
      </c>
      <c r="V1604" s="324">
        <f>ROUND(SUMIF('DV-Bewegungsdaten'!B:B,Kategorien!A1604,'DV-Bewegungsdaten'!E:E),3)</f>
        <v>0</v>
      </c>
      <c r="AD1604" s="390">
        <f t="shared" si="349"/>
        <v>16.870999999999999</v>
      </c>
      <c r="AE1604" s="390">
        <f t="shared" si="350"/>
        <v>17.527999999999999</v>
      </c>
      <c r="AF1604" s="390">
        <f t="shared" si="351"/>
        <v>18.747</v>
      </c>
      <c r="AG1604" s="390">
        <f t="shared" si="352"/>
        <v>18.113999999999997</v>
      </c>
      <c r="AH1604" s="390">
        <f t="shared" si="353"/>
        <v>18.026</v>
      </c>
      <c r="AI1604" s="390">
        <f t="shared" si="354"/>
        <v>18.558</v>
      </c>
      <c r="AJ1604" s="390">
        <f t="shared" si="355"/>
        <v>17.840999999999998</v>
      </c>
      <c r="AK1604" s="390">
        <f t="shared" si="356"/>
        <v>18.125</v>
      </c>
      <c r="AL1604" s="390">
        <f t="shared" si="357"/>
        <v>18.234999999999999</v>
      </c>
      <c r="AM1604" s="390">
        <f t="shared" si="358"/>
        <v>18.116</v>
      </c>
      <c r="AN1604" s="390">
        <f t="shared" si="359"/>
        <v>17.71</v>
      </c>
      <c r="AO1604" s="390">
        <f t="shared" si="360"/>
        <v>18.613</v>
      </c>
    </row>
    <row r="1605" spans="1:41" ht="15" customHeight="1" x14ac:dyDescent="0.25">
      <c r="A1605" s="127" t="s">
        <v>4321</v>
      </c>
      <c r="B1605" s="125" t="s">
        <v>2077</v>
      </c>
      <c r="C1605" s="125" t="s">
        <v>4003</v>
      </c>
      <c r="D1605" s="125" t="s">
        <v>4266</v>
      </c>
      <c r="E1605" s="125" t="s">
        <v>4051</v>
      </c>
      <c r="F1605" s="126">
        <v>20.58</v>
      </c>
      <c r="G1605" s="126">
        <v>20.779999999999998</v>
      </c>
      <c r="H1605" s="126">
        <v>16.46</v>
      </c>
      <c r="I1605" s="126"/>
      <c r="J1605" s="317"/>
      <c r="K1605" s="323">
        <f>ROUND(SUMIF('VGT-Bewegungsdaten'!B:B,A1605,'VGT-Bewegungsdaten'!C:C),3)</f>
        <v>0</v>
      </c>
      <c r="L1605" s="324">
        <f>ROUND(SUMIF('VGT-Bewegungsdaten'!B:B,$A1605,'VGT-Bewegungsdaten'!D:D),2)</f>
        <v>0</v>
      </c>
      <c r="N1605" s="376" t="s">
        <v>4930</v>
      </c>
      <c r="O1605" s="376" t="s">
        <v>4940</v>
      </c>
      <c r="P1605" s="326">
        <f>ROUND(SUMIF('AV-Bewegungsdaten'!B:B,A1605,'AV-Bewegungsdaten'!C:C),3)</f>
        <v>0</v>
      </c>
      <c r="Q1605" s="324">
        <f>ROUND(SUMIF('AV-Bewegungsdaten'!B:B,$A1605,'AV-Bewegungsdaten'!D:D),2)</f>
        <v>0</v>
      </c>
      <c r="T1605" s="327"/>
      <c r="U1605" s="326">
        <f>ROUND(SUMIF('DV-Bewegungsdaten'!B:B,Kategorien!A1605,'DV-Bewegungsdaten'!D:D),3)</f>
        <v>0</v>
      </c>
      <c r="V1605" s="324">
        <f>ROUND(SUMIF('DV-Bewegungsdaten'!B:B,Kategorien!A1605,'DV-Bewegungsdaten'!E:E),3)</f>
        <v>0</v>
      </c>
      <c r="AD1605" s="390">
        <f t="shared" si="349"/>
        <v>15.840999999999998</v>
      </c>
      <c r="AE1605" s="390">
        <f t="shared" si="350"/>
        <v>16.497999999999998</v>
      </c>
      <c r="AF1605" s="390">
        <f t="shared" si="351"/>
        <v>17.716999999999999</v>
      </c>
      <c r="AG1605" s="390">
        <f t="shared" si="352"/>
        <v>17.083999999999996</v>
      </c>
      <c r="AH1605" s="390">
        <f t="shared" si="353"/>
        <v>16.995999999999999</v>
      </c>
      <c r="AI1605" s="390">
        <f t="shared" si="354"/>
        <v>17.527999999999999</v>
      </c>
      <c r="AJ1605" s="390">
        <f t="shared" si="355"/>
        <v>16.810999999999996</v>
      </c>
      <c r="AK1605" s="390">
        <f t="shared" si="356"/>
        <v>17.094999999999999</v>
      </c>
      <c r="AL1605" s="390">
        <f t="shared" si="357"/>
        <v>17.204999999999998</v>
      </c>
      <c r="AM1605" s="390">
        <f t="shared" si="358"/>
        <v>17.085999999999999</v>
      </c>
      <c r="AN1605" s="390">
        <f t="shared" si="359"/>
        <v>16.68</v>
      </c>
      <c r="AO1605" s="390">
        <f t="shared" si="360"/>
        <v>17.582999999999998</v>
      </c>
    </row>
    <row r="1606" spans="1:41" ht="15" customHeight="1" x14ac:dyDescent="0.25">
      <c r="A1606" s="127" t="s">
        <v>4322</v>
      </c>
      <c r="B1606" s="125" t="s">
        <v>2077</v>
      </c>
      <c r="C1606" s="125" t="s">
        <v>4003</v>
      </c>
      <c r="D1606" s="125" t="s">
        <v>4174</v>
      </c>
      <c r="E1606" s="125" t="s">
        <v>4051</v>
      </c>
      <c r="F1606" s="126">
        <v>21.58</v>
      </c>
      <c r="G1606" s="126">
        <v>21.779999999999998</v>
      </c>
      <c r="H1606" s="126">
        <v>17.260000000000002</v>
      </c>
      <c r="I1606" s="126"/>
      <c r="J1606" s="317"/>
      <c r="K1606" s="323">
        <f>ROUND(SUMIF('VGT-Bewegungsdaten'!B:B,A1606,'VGT-Bewegungsdaten'!C:C),3)</f>
        <v>0</v>
      </c>
      <c r="L1606" s="324">
        <f>ROUND(SUMIF('VGT-Bewegungsdaten'!B:B,$A1606,'VGT-Bewegungsdaten'!D:D),2)</f>
        <v>0</v>
      </c>
      <c r="N1606" s="376" t="s">
        <v>4930</v>
      </c>
      <c r="O1606" s="376" t="s">
        <v>4940</v>
      </c>
      <c r="P1606" s="326">
        <f>ROUND(SUMIF('AV-Bewegungsdaten'!B:B,A1606,'AV-Bewegungsdaten'!C:C),3)</f>
        <v>0</v>
      </c>
      <c r="Q1606" s="324">
        <f>ROUND(SUMIF('AV-Bewegungsdaten'!B:B,$A1606,'AV-Bewegungsdaten'!D:D),2)</f>
        <v>0</v>
      </c>
      <c r="T1606" s="327"/>
      <c r="U1606" s="326">
        <f>ROUND(SUMIF('DV-Bewegungsdaten'!B:B,Kategorien!A1606,'DV-Bewegungsdaten'!D:D),3)</f>
        <v>0</v>
      </c>
      <c r="V1606" s="324">
        <f>ROUND(SUMIF('DV-Bewegungsdaten'!B:B,Kategorien!A1606,'DV-Bewegungsdaten'!E:E),3)</f>
        <v>0</v>
      </c>
      <c r="AD1606" s="390">
        <f t="shared" si="349"/>
        <v>16.840999999999998</v>
      </c>
      <c r="AE1606" s="390">
        <f t="shared" si="350"/>
        <v>17.497999999999998</v>
      </c>
      <c r="AF1606" s="390">
        <f t="shared" si="351"/>
        <v>18.716999999999999</v>
      </c>
      <c r="AG1606" s="390">
        <f t="shared" si="352"/>
        <v>18.083999999999996</v>
      </c>
      <c r="AH1606" s="390">
        <f t="shared" si="353"/>
        <v>17.995999999999999</v>
      </c>
      <c r="AI1606" s="390">
        <f t="shared" si="354"/>
        <v>18.527999999999999</v>
      </c>
      <c r="AJ1606" s="390">
        <f t="shared" si="355"/>
        <v>17.810999999999996</v>
      </c>
      <c r="AK1606" s="390">
        <f t="shared" si="356"/>
        <v>18.094999999999999</v>
      </c>
      <c r="AL1606" s="390">
        <f t="shared" si="357"/>
        <v>18.204999999999998</v>
      </c>
      <c r="AM1606" s="390">
        <f t="shared" si="358"/>
        <v>18.085999999999999</v>
      </c>
      <c r="AN1606" s="390">
        <f t="shared" si="359"/>
        <v>17.68</v>
      </c>
      <c r="AO1606" s="390">
        <f t="shared" si="360"/>
        <v>18.582999999999998</v>
      </c>
    </row>
    <row r="1607" spans="1:41" ht="15" customHeight="1" x14ac:dyDescent="0.25">
      <c r="A1607" s="127" t="s">
        <v>363</v>
      </c>
      <c r="B1607" s="125" t="s">
        <v>2077</v>
      </c>
      <c r="C1607" s="125" t="s">
        <v>4003</v>
      </c>
      <c r="D1607" s="125" t="s">
        <v>14</v>
      </c>
      <c r="E1607" s="125" t="s">
        <v>1538</v>
      </c>
      <c r="F1607" s="126">
        <v>20.67</v>
      </c>
      <c r="G1607" s="126">
        <v>20.87</v>
      </c>
      <c r="H1607" s="126">
        <v>16.54</v>
      </c>
      <c r="I1607" s="126"/>
      <c r="J1607" s="317"/>
      <c r="K1607" s="323">
        <f>ROUND(SUMIF('VGT-Bewegungsdaten'!B:B,A1607,'VGT-Bewegungsdaten'!C:C),3)</f>
        <v>0</v>
      </c>
      <c r="L1607" s="324">
        <f>ROUND(SUMIF('VGT-Bewegungsdaten'!B:B,$A1607,'VGT-Bewegungsdaten'!D:D),2)</f>
        <v>0</v>
      </c>
      <c r="N1607" s="376" t="s">
        <v>4930</v>
      </c>
      <c r="O1607" s="376" t="s">
        <v>4940</v>
      </c>
      <c r="P1607" s="326">
        <f>ROUND(SUMIF('AV-Bewegungsdaten'!B:B,A1607,'AV-Bewegungsdaten'!C:C),3)</f>
        <v>0</v>
      </c>
      <c r="Q1607" s="324">
        <f>ROUND(SUMIF('AV-Bewegungsdaten'!B:B,$A1607,'AV-Bewegungsdaten'!D:D),2)</f>
        <v>0</v>
      </c>
      <c r="T1607" s="327"/>
      <c r="U1607" s="326">
        <f>ROUND(SUMIF('DV-Bewegungsdaten'!B:B,Kategorien!A1607,'DV-Bewegungsdaten'!D:D),3)</f>
        <v>0</v>
      </c>
      <c r="V1607" s="324">
        <f>ROUND(SUMIF('DV-Bewegungsdaten'!B:B,Kategorien!A1607,'DV-Bewegungsdaten'!E:E),3)</f>
        <v>0</v>
      </c>
      <c r="AD1607" s="390">
        <f t="shared" si="349"/>
        <v>15.931000000000001</v>
      </c>
      <c r="AE1607" s="390">
        <f t="shared" si="350"/>
        <v>16.588000000000001</v>
      </c>
      <c r="AF1607" s="390">
        <f t="shared" si="351"/>
        <v>17.807000000000002</v>
      </c>
      <c r="AG1607" s="390">
        <f t="shared" si="352"/>
        <v>17.173999999999999</v>
      </c>
      <c r="AH1607" s="390">
        <f t="shared" si="353"/>
        <v>17.086000000000002</v>
      </c>
      <c r="AI1607" s="390">
        <f t="shared" si="354"/>
        <v>17.618000000000002</v>
      </c>
      <c r="AJ1607" s="390">
        <f t="shared" si="355"/>
        <v>16.901</v>
      </c>
      <c r="AK1607" s="390">
        <f t="shared" si="356"/>
        <v>17.185000000000002</v>
      </c>
      <c r="AL1607" s="390">
        <f t="shared" si="357"/>
        <v>17.295000000000002</v>
      </c>
      <c r="AM1607" s="390">
        <f t="shared" si="358"/>
        <v>17.176000000000002</v>
      </c>
      <c r="AN1607" s="390">
        <f t="shared" si="359"/>
        <v>16.770000000000003</v>
      </c>
      <c r="AO1607" s="390">
        <f t="shared" si="360"/>
        <v>17.673000000000002</v>
      </c>
    </row>
    <row r="1608" spans="1:41" ht="15" customHeight="1" x14ac:dyDescent="0.25">
      <c r="A1608" s="127" t="s">
        <v>367</v>
      </c>
      <c r="B1608" s="125" t="s">
        <v>2077</v>
      </c>
      <c r="C1608" s="125" t="s">
        <v>4003</v>
      </c>
      <c r="D1608" s="125" t="s">
        <v>22</v>
      </c>
      <c r="E1608" s="125" t="s">
        <v>1538</v>
      </c>
      <c r="F1608" s="126">
        <v>21.67</v>
      </c>
      <c r="G1608" s="126">
        <v>21.87</v>
      </c>
      <c r="H1608" s="126">
        <v>17.34</v>
      </c>
      <c r="I1608" s="126"/>
      <c r="J1608" s="317"/>
      <c r="K1608" s="323">
        <f>ROUND(SUMIF('VGT-Bewegungsdaten'!B:B,A1608,'VGT-Bewegungsdaten'!C:C),3)</f>
        <v>0</v>
      </c>
      <c r="L1608" s="324">
        <f>ROUND(SUMIF('VGT-Bewegungsdaten'!B:B,$A1608,'VGT-Bewegungsdaten'!D:D),2)</f>
        <v>0</v>
      </c>
      <c r="N1608" s="376" t="s">
        <v>4930</v>
      </c>
      <c r="O1608" s="376" t="s">
        <v>4940</v>
      </c>
      <c r="P1608" s="326">
        <f>ROUND(SUMIF('AV-Bewegungsdaten'!B:B,A1608,'AV-Bewegungsdaten'!C:C),3)</f>
        <v>0</v>
      </c>
      <c r="Q1608" s="324">
        <f>ROUND(SUMIF('AV-Bewegungsdaten'!B:B,$A1608,'AV-Bewegungsdaten'!D:D),2)</f>
        <v>0</v>
      </c>
      <c r="T1608" s="327"/>
      <c r="U1608" s="326">
        <f>ROUND(SUMIF('DV-Bewegungsdaten'!B:B,Kategorien!A1608,'DV-Bewegungsdaten'!D:D),3)</f>
        <v>0</v>
      </c>
      <c r="V1608" s="324">
        <f>ROUND(SUMIF('DV-Bewegungsdaten'!B:B,Kategorien!A1608,'DV-Bewegungsdaten'!E:E),3)</f>
        <v>0</v>
      </c>
      <c r="AD1608" s="390">
        <f t="shared" si="349"/>
        <v>16.931000000000001</v>
      </c>
      <c r="AE1608" s="390">
        <f t="shared" si="350"/>
        <v>17.588000000000001</v>
      </c>
      <c r="AF1608" s="390">
        <f t="shared" si="351"/>
        <v>18.807000000000002</v>
      </c>
      <c r="AG1608" s="390">
        <f t="shared" si="352"/>
        <v>18.173999999999999</v>
      </c>
      <c r="AH1608" s="390">
        <f t="shared" si="353"/>
        <v>18.086000000000002</v>
      </c>
      <c r="AI1608" s="390">
        <f t="shared" si="354"/>
        <v>18.618000000000002</v>
      </c>
      <c r="AJ1608" s="390">
        <f t="shared" si="355"/>
        <v>17.901</v>
      </c>
      <c r="AK1608" s="390">
        <f t="shared" si="356"/>
        <v>18.185000000000002</v>
      </c>
      <c r="AL1608" s="390">
        <f t="shared" si="357"/>
        <v>18.295000000000002</v>
      </c>
      <c r="AM1608" s="390">
        <f t="shared" si="358"/>
        <v>18.176000000000002</v>
      </c>
      <c r="AN1608" s="390">
        <f t="shared" si="359"/>
        <v>17.770000000000003</v>
      </c>
      <c r="AO1608" s="390">
        <f t="shared" si="360"/>
        <v>18.673000000000002</v>
      </c>
    </row>
    <row r="1609" spans="1:41" ht="15" customHeight="1" x14ac:dyDescent="0.25">
      <c r="A1609" s="127" t="s">
        <v>694</v>
      </c>
      <c r="B1609" s="125" t="s">
        <v>2077</v>
      </c>
      <c r="C1609" s="125" t="s">
        <v>4003</v>
      </c>
      <c r="D1609" s="125" t="s">
        <v>12</v>
      </c>
      <c r="E1609" s="125" t="s">
        <v>2455</v>
      </c>
      <c r="F1609" s="126">
        <v>19.670000000000002</v>
      </c>
      <c r="G1609" s="126">
        <v>19.87</v>
      </c>
      <c r="H1609" s="126">
        <v>15.74</v>
      </c>
      <c r="I1609" s="126"/>
      <c r="J1609" s="317"/>
      <c r="K1609" s="323">
        <f>ROUND(SUMIF('VGT-Bewegungsdaten'!B:B,A1609,'VGT-Bewegungsdaten'!C:C),3)</f>
        <v>0</v>
      </c>
      <c r="L1609" s="324">
        <f>ROUND(SUMIF('VGT-Bewegungsdaten'!B:B,$A1609,'VGT-Bewegungsdaten'!D:D),2)</f>
        <v>0</v>
      </c>
      <c r="N1609" s="376" t="s">
        <v>4930</v>
      </c>
      <c r="O1609" s="376" t="s">
        <v>4940</v>
      </c>
      <c r="P1609" s="326">
        <f>ROUND(SUMIF('AV-Bewegungsdaten'!B:B,A1609,'AV-Bewegungsdaten'!C:C),3)</f>
        <v>0</v>
      </c>
      <c r="Q1609" s="324">
        <f>ROUND(SUMIF('AV-Bewegungsdaten'!B:B,$A1609,'AV-Bewegungsdaten'!D:D),2)</f>
        <v>0</v>
      </c>
      <c r="T1609" s="327"/>
      <c r="U1609" s="326">
        <f>ROUND(SUMIF('DV-Bewegungsdaten'!B:B,Kategorien!A1609,'DV-Bewegungsdaten'!D:D),3)</f>
        <v>0</v>
      </c>
      <c r="V1609" s="324">
        <f>ROUND(SUMIF('DV-Bewegungsdaten'!B:B,Kategorien!A1609,'DV-Bewegungsdaten'!E:E),3)</f>
        <v>0</v>
      </c>
      <c r="AD1609" s="390">
        <f t="shared" si="349"/>
        <v>14.931000000000001</v>
      </c>
      <c r="AE1609" s="390">
        <f t="shared" si="350"/>
        <v>15.588000000000001</v>
      </c>
      <c r="AF1609" s="390">
        <f t="shared" si="351"/>
        <v>16.807000000000002</v>
      </c>
      <c r="AG1609" s="390">
        <f t="shared" si="352"/>
        <v>16.173999999999999</v>
      </c>
      <c r="AH1609" s="390">
        <f t="shared" si="353"/>
        <v>16.086000000000002</v>
      </c>
      <c r="AI1609" s="390">
        <f t="shared" si="354"/>
        <v>16.618000000000002</v>
      </c>
      <c r="AJ1609" s="390">
        <f t="shared" si="355"/>
        <v>15.901000000000002</v>
      </c>
      <c r="AK1609" s="390">
        <f t="shared" si="356"/>
        <v>16.185000000000002</v>
      </c>
      <c r="AL1609" s="390">
        <f t="shared" si="357"/>
        <v>16.295000000000002</v>
      </c>
      <c r="AM1609" s="390">
        <f t="shared" si="358"/>
        <v>16.176000000000002</v>
      </c>
      <c r="AN1609" s="390">
        <f t="shared" si="359"/>
        <v>15.770000000000001</v>
      </c>
      <c r="AO1609" s="390">
        <f t="shared" si="360"/>
        <v>16.673000000000002</v>
      </c>
    </row>
    <row r="1610" spans="1:41" ht="15" customHeight="1" x14ac:dyDescent="0.25">
      <c r="A1610" s="127" t="s">
        <v>366</v>
      </c>
      <c r="B1610" s="125" t="s">
        <v>2077</v>
      </c>
      <c r="C1610" s="125" t="s">
        <v>4003</v>
      </c>
      <c r="D1610" s="125" t="s">
        <v>20</v>
      </c>
      <c r="E1610" s="125" t="s">
        <v>2455</v>
      </c>
      <c r="F1610" s="126">
        <v>20.67</v>
      </c>
      <c r="G1610" s="126">
        <v>20.87</v>
      </c>
      <c r="H1610" s="126">
        <v>16.54</v>
      </c>
      <c r="I1610" s="126"/>
      <c r="J1610" s="317"/>
      <c r="K1610" s="323">
        <f>ROUND(SUMIF('VGT-Bewegungsdaten'!B:B,A1610,'VGT-Bewegungsdaten'!C:C),3)</f>
        <v>0</v>
      </c>
      <c r="L1610" s="324">
        <f>ROUND(SUMIF('VGT-Bewegungsdaten'!B:B,$A1610,'VGT-Bewegungsdaten'!D:D),2)</f>
        <v>0</v>
      </c>
      <c r="N1610" s="376" t="s">
        <v>4930</v>
      </c>
      <c r="O1610" s="376" t="s">
        <v>4940</v>
      </c>
      <c r="P1610" s="326">
        <f>ROUND(SUMIF('AV-Bewegungsdaten'!B:B,A1610,'AV-Bewegungsdaten'!C:C),3)</f>
        <v>0</v>
      </c>
      <c r="Q1610" s="324">
        <f>ROUND(SUMIF('AV-Bewegungsdaten'!B:B,$A1610,'AV-Bewegungsdaten'!D:D),2)</f>
        <v>0</v>
      </c>
      <c r="T1610" s="327"/>
      <c r="U1610" s="326">
        <f>ROUND(SUMIF('DV-Bewegungsdaten'!B:B,Kategorien!A1610,'DV-Bewegungsdaten'!D:D),3)</f>
        <v>0</v>
      </c>
      <c r="V1610" s="324">
        <f>ROUND(SUMIF('DV-Bewegungsdaten'!B:B,Kategorien!A1610,'DV-Bewegungsdaten'!E:E),3)</f>
        <v>0</v>
      </c>
      <c r="AD1610" s="390">
        <f t="shared" si="349"/>
        <v>15.931000000000001</v>
      </c>
      <c r="AE1610" s="390">
        <f t="shared" si="350"/>
        <v>16.588000000000001</v>
      </c>
      <c r="AF1610" s="390">
        <f t="shared" si="351"/>
        <v>17.807000000000002</v>
      </c>
      <c r="AG1610" s="390">
        <f t="shared" si="352"/>
        <v>17.173999999999999</v>
      </c>
      <c r="AH1610" s="390">
        <f t="shared" si="353"/>
        <v>17.086000000000002</v>
      </c>
      <c r="AI1610" s="390">
        <f t="shared" si="354"/>
        <v>17.618000000000002</v>
      </c>
      <c r="AJ1610" s="390">
        <f t="shared" si="355"/>
        <v>16.901</v>
      </c>
      <c r="AK1610" s="390">
        <f t="shared" si="356"/>
        <v>17.185000000000002</v>
      </c>
      <c r="AL1610" s="390">
        <f t="shared" si="357"/>
        <v>17.295000000000002</v>
      </c>
      <c r="AM1610" s="390">
        <f t="shared" si="358"/>
        <v>17.176000000000002</v>
      </c>
      <c r="AN1610" s="390">
        <f t="shared" si="359"/>
        <v>16.770000000000003</v>
      </c>
      <c r="AO1610" s="390">
        <f t="shared" si="360"/>
        <v>17.673000000000002</v>
      </c>
    </row>
    <row r="1611" spans="1:41" ht="15" customHeight="1" x14ac:dyDescent="0.25">
      <c r="A1611" s="127" t="s">
        <v>365</v>
      </c>
      <c r="B1611" s="125" t="s">
        <v>2077</v>
      </c>
      <c r="C1611" s="125" t="s">
        <v>4003</v>
      </c>
      <c r="D1611" s="125" t="s">
        <v>18</v>
      </c>
      <c r="E1611" s="125" t="s">
        <v>2452</v>
      </c>
      <c r="F1611" s="126">
        <v>18.670000000000002</v>
      </c>
      <c r="G1611" s="126">
        <v>18.87</v>
      </c>
      <c r="H1611" s="126">
        <v>14.94</v>
      </c>
      <c r="I1611" s="126"/>
      <c r="J1611" s="317"/>
      <c r="K1611" s="323">
        <f>ROUND(SUMIF('VGT-Bewegungsdaten'!B:B,A1611,'VGT-Bewegungsdaten'!C:C),3)</f>
        <v>0</v>
      </c>
      <c r="L1611" s="324">
        <f>ROUND(SUMIF('VGT-Bewegungsdaten'!B:B,$A1611,'VGT-Bewegungsdaten'!D:D),2)</f>
        <v>0</v>
      </c>
      <c r="N1611" s="376" t="s">
        <v>4930</v>
      </c>
      <c r="O1611" s="376" t="s">
        <v>4940</v>
      </c>
      <c r="P1611" s="326">
        <f>ROUND(SUMIF('AV-Bewegungsdaten'!B:B,A1611,'AV-Bewegungsdaten'!C:C),3)</f>
        <v>0</v>
      </c>
      <c r="Q1611" s="324">
        <f>ROUND(SUMIF('AV-Bewegungsdaten'!B:B,$A1611,'AV-Bewegungsdaten'!D:D),2)</f>
        <v>0</v>
      </c>
      <c r="T1611" s="327"/>
      <c r="U1611" s="326">
        <f>ROUND(SUMIF('DV-Bewegungsdaten'!B:B,Kategorien!A1611,'DV-Bewegungsdaten'!D:D),3)</f>
        <v>0</v>
      </c>
      <c r="V1611" s="324">
        <f>ROUND(SUMIF('DV-Bewegungsdaten'!B:B,Kategorien!A1611,'DV-Bewegungsdaten'!E:E),3)</f>
        <v>0</v>
      </c>
      <c r="AD1611" s="390">
        <f t="shared" si="349"/>
        <v>13.931000000000001</v>
      </c>
      <c r="AE1611" s="390">
        <f t="shared" si="350"/>
        <v>14.588000000000001</v>
      </c>
      <c r="AF1611" s="390">
        <f t="shared" si="351"/>
        <v>15.807</v>
      </c>
      <c r="AG1611" s="390">
        <f t="shared" si="352"/>
        <v>15.174000000000001</v>
      </c>
      <c r="AH1611" s="390">
        <f t="shared" si="353"/>
        <v>15.086000000000002</v>
      </c>
      <c r="AI1611" s="390">
        <f t="shared" si="354"/>
        <v>15.618000000000002</v>
      </c>
      <c r="AJ1611" s="390">
        <f t="shared" si="355"/>
        <v>14.901000000000002</v>
      </c>
      <c r="AK1611" s="390">
        <f t="shared" si="356"/>
        <v>15.185</v>
      </c>
      <c r="AL1611" s="390">
        <f t="shared" si="357"/>
        <v>15.295000000000002</v>
      </c>
      <c r="AM1611" s="390">
        <f t="shared" si="358"/>
        <v>15.176000000000002</v>
      </c>
      <c r="AN1611" s="390">
        <f t="shared" si="359"/>
        <v>14.770000000000001</v>
      </c>
      <c r="AO1611" s="390">
        <f t="shared" si="360"/>
        <v>15.673000000000002</v>
      </c>
    </row>
    <row r="1612" spans="1:41" ht="15" customHeight="1" x14ac:dyDescent="0.25">
      <c r="A1612" s="127" t="s">
        <v>695</v>
      </c>
      <c r="B1612" s="125" t="s">
        <v>2077</v>
      </c>
      <c r="C1612" s="125" t="s">
        <v>4003</v>
      </c>
      <c r="D1612" s="125" t="s">
        <v>2460</v>
      </c>
      <c r="E1612" s="125" t="s">
        <v>2452</v>
      </c>
      <c r="F1612" s="126">
        <v>13.67</v>
      </c>
      <c r="G1612" s="126">
        <v>13.87</v>
      </c>
      <c r="H1612" s="126">
        <v>10.94</v>
      </c>
      <c r="I1612" s="126"/>
      <c r="J1612" s="317"/>
      <c r="K1612" s="323">
        <f>ROUND(SUMIF('VGT-Bewegungsdaten'!B:B,A1612,'VGT-Bewegungsdaten'!C:C),3)</f>
        <v>0</v>
      </c>
      <c r="L1612" s="324">
        <f>ROUND(SUMIF('VGT-Bewegungsdaten'!B:B,$A1612,'VGT-Bewegungsdaten'!D:D),2)</f>
        <v>0</v>
      </c>
      <c r="N1612" s="376" t="s">
        <v>4930</v>
      </c>
      <c r="O1612" s="376" t="s">
        <v>4940</v>
      </c>
      <c r="P1612" s="326">
        <f>ROUND(SUMIF('AV-Bewegungsdaten'!B:B,A1612,'AV-Bewegungsdaten'!C:C),3)</f>
        <v>0</v>
      </c>
      <c r="Q1612" s="324">
        <f>ROUND(SUMIF('AV-Bewegungsdaten'!B:B,$A1612,'AV-Bewegungsdaten'!D:D),2)</f>
        <v>0</v>
      </c>
      <c r="T1612" s="327"/>
      <c r="U1612" s="326">
        <f>ROUND(SUMIF('DV-Bewegungsdaten'!B:B,Kategorien!A1612,'DV-Bewegungsdaten'!D:D),3)</f>
        <v>0</v>
      </c>
      <c r="V1612" s="324">
        <f>ROUND(SUMIF('DV-Bewegungsdaten'!B:B,Kategorien!A1612,'DV-Bewegungsdaten'!E:E),3)</f>
        <v>0</v>
      </c>
      <c r="AD1612" s="390">
        <f t="shared" si="349"/>
        <v>8.9309999999999992</v>
      </c>
      <c r="AE1612" s="390">
        <f t="shared" si="350"/>
        <v>9.5879999999999992</v>
      </c>
      <c r="AF1612" s="390">
        <f t="shared" si="351"/>
        <v>10.806999999999999</v>
      </c>
      <c r="AG1612" s="390">
        <f t="shared" si="352"/>
        <v>10.173999999999999</v>
      </c>
      <c r="AH1612" s="390">
        <f t="shared" si="353"/>
        <v>10.085999999999999</v>
      </c>
      <c r="AI1612" s="390">
        <f t="shared" si="354"/>
        <v>10.617999999999999</v>
      </c>
      <c r="AJ1612" s="390">
        <f t="shared" si="355"/>
        <v>9.9009999999999998</v>
      </c>
      <c r="AK1612" s="390">
        <f t="shared" si="356"/>
        <v>10.184999999999999</v>
      </c>
      <c r="AL1612" s="390">
        <f t="shared" si="357"/>
        <v>10.294999999999998</v>
      </c>
      <c r="AM1612" s="390">
        <f t="shared" si="358"/>
        <v>10.175999999999998</v>
      </c>
      <c r="AN1612" s="390">
        <f t="shared" si="359"/>
        <v>9.77</v>
      </c>
      <c r="AO1612" s="390">
        <f t="shared" si="360"/>
        <v>10.672999999999998</v>
      </c>
    </row>
    <row r="1613" spans="1:41" ht="15" customHeight="1" x14ac:dyDescent="0.25">
      <c r="A1613" s="127" t="s">
        <v>402</v>
      </c>
      <c r="B1613" s="125" t="s">
        <v>2077</v>
      </c>
      <c r="C1613" s="125" t="s">
        <v>4003</v>
      </c>
      <c r="D1613" s="125" t="s">
        <v>70</v>
      </c>
      <c r="E1613" s="125" t="s">
        <v>1541</v>
      </c>
      <c r="F1613" s="126">
        <v>16.670000000000002</v>
      </c>
      <c r="G1613" s="126">
        <v>16.87</v>
      </c>
      <c r="H1613" s="126">
        <v>13.34</v>
      </c>
      <c r="I1613" s="126"/>
      <c r="J1613" s="317"/>
      <c r="K1613" s="323">
        <f>ROUND(SUMIF('VGT-Bewegungsdaten'!B:B,A1613,'VGT-Bewegungsdaten'!C:C),3)</f>
        <v>0</v>
      </c>
      <c r="L1613" s="324">
        <f>ROUND(SUMIF('VGT-Bewegungsdaten'!B:B,$A1613,'VGT-Bewegungsdaten'!D:D),2)</f>
        <v>0</v>
      </c>
      <c r="N1613" s="376" t="s">
        <v>4930</v>
      </c>
      <c r="O1613" s="376" t="s">
        <v>4940</v>
      </c>
      <c r="P1613" s="326">
        <f>ROUND(SUMIF('AV-Bewegungsdaten'!B:B,A1613,'AV-Bewegungsdaten'!C:C),3)</f>
        <v>0</v>
      </c>
      <c r="Q1613" s="324">
        <f>ROUND(SUMIF('AV-Bewegungsdaten'!B:B,$A1613,'AV-Bewegungsdaten'!D:D),2)</f>
        <v>0</v>
      </c>
      <c r="T1613" s="327"/>
      <c r="U1613" s="326">
        <f>ROUND(SUMIF('DV-Bewegungsdaten'!B:B,Kategorien!A1613,'DV-Bewegungsdaten'!D:D),3)</f>
        <v>0</v>
      </c>
      <c r="V1613" s="324">
        <f>ROUND(SUMIF('DV-Bewegungsdaten'!B:B,Kategorien!A1613,'DV-Bewegungsdaten'!E:E),3)</f>
        <v>0</v>
      </c>
      <c r="AD1613" s="390">
        <f t="shared" si="349"/>
        <v>11.931000000000001</v>
      </c>
      <c r="AE1613" s="390">
        <f t="shared" si="350"/>
        <v>12.588000000000001</v>
      </c>
      <c r="AF1613" s="390">
        <f t="shared" si="351"/>
        <v>13.807</v>
      </c>
      <c r="AG1613" s="390">
        <f t="shared" si="352"/>
        <v>13.174000000000001</v>
      </c>
      <c r="AH1613" s="390">
        <f t="shared" si="353"/>
        <v>13.086000000000002</v>
      </c>
      <c r="AI1613" s="390">
        <f t="shared" si="354"/>
        <v>13.618000000000002</v>
      </c>
      <c r="AJ1613" s="390">
        <f t="shared" si="355"/>
        <v>12.901000000000002</v>
      </c>
      <c r="AK1613" s="390">
        <f t="shared" si="356"/>
        <v>13.185</v>
      </c>
      <c r="AL1613" s="390">
        <f t="shared" si="357"/>
        <v>13.295000000000002</v>
      </c>
      <c r="AM1613" s="390">
        <f t="shared" si="358"/>
        <v>13.176000000000002</v>
      </c>
      <c r="AN1613" s="390">
        <f t="shared" si="359"/>
        <v>12.770000000000001</v>
      </c>
      <c r="AO1613" s="390">
        <f t="shared" si="360"/>
        <v>13.673000000000002</v>
      </c>
    </row>
    <row r="1614" spans="1:41" ht="15" customHeight="1" x14ac:dyDescent="0.25">
      <c r="A1614" s="127" t="s">
        <v>406</v>
      </c>
      <c r="B1614" s="125" t="s">
        <v>2077</v>
      </c>
      <c r="C1614" s="125" t="s">
        <v>4003</v>
      </c>
      <c r="D1614" s="125" t="s">
        <v>1885</v>
      </c>
      <c r="E1614" s="125" t="s">
        <v>1541</v>
      </c>
      <c r="F1614" s="126">
        <v>17.670000000000002</v>
      </c>
      <c r="G1614" s="126">
        <v>17.87</v>
      </c>
      <c r="H1614" s="126">
        <v>14.14</v>
      </c>
      <c r="I1614" s="126"/>
      <c r="J1614" s="317"/>
      <c r="K1614" s="323">
        <f>ROUND(SUMIF('VGT-Bewegungsdaten'!B:B,A1614,'VGT-Bewegungsdaten'!C:C),3)</f>
        <v>0</v>
      </c>
      <c r="L1614" s="324">
        <f>ROUND(SUMIF('VGT-Bewegungsdaten'!B:B,$A1614,'VGT-Bewegungsdaten'!D:D),2)</f>
        <v>0</v>
      </c>
      <c r="N1614" s="376" t="s">
        <v>4930</v>
      </c>
      <c r="O1614" s="376" t="s">
        <v>4940</v>
      </c>
      <c r="P1614" s="326">
        <f>ROUND(SUMIF('AV-Bewegungsdaten'!B:B,A1614,'AV-Bewegungsdaten'!C:C),3)</f>
        <v>0</v>
      </c>
      <c r="Q1614" s="324">
        <f>ROUND(SUMIF('AV-Bewegungsdaten'!B:B,$A1614,'AV-Bewegungsdaten'!D:D),2)</f>
        <v>0</v>
      </c>
      <c r="T1614" s="327"/>
      <c r="U1614" s="326">
        <f>ROUND(SUMIF('DV-Bewegungsdaten'!B:B,Kategorien!A1614,'DV-Bewegungsdaten'!D:D),3)</f>
        <v>0</v>
      </c>
      <c r="V1614" s="324">
        <f>ROUND(SUMIF('DV-Bewegungsdaten'!B:B,Kategorien!A1614,'DV-Bewegungsdaten'!E:E),3)</f>
        <v>0</v>
      </c>
      <c r="AD1614" s="390">
        <f t="shared" si="349"/>
        <v>12.931000000000001</v>
      </c>
      <c r="AE1614" s="390">
        <f t="shared" si="350"/>
        <v>13.588000000000001</v>
      </c>
      <c r="AF1614" s="390">
        <f t="shared" si="351"/>
        <v>14.807</v>
      </c>
      <c r="AG1614" s="390">
        <f t="shared" si="352"/>
        <v>14.174000000000001</v>
      </c>
      <c r="AH1614" s="390">
        <f t="shared" si="353"/>
        <v>14.086000000000002</v>
      </c>
      <c r="AI1614" s="390">
        <f t="shared" si="354"/>
        <v>14.618000000000002</v>
      </c>
      <c r="AJ1614" s="390">
        <f t="shared" si="355"/>
        <v>13.901000000000002</v>
      </c>
      <c r="AK1614" s="390">
        <f t="shared" si="356"/>
        <v>14.185</v>
      </c>
      <c r="AL1614" s="390">
        <f t="shared" si="357"/>
        <v>14.295000000000002</v>
      </c>
      <c r="AM1614" s="390">
        <f t="shared" si="358"/>
        <v>14.176000000000002</v>
      </c>
      <c r="AN1614" s="390">
        <f t="shared" si="359"/>
        <v>13.770000000000001</v>
      </c>
      <c r="AO1614" s="390">
        <f t="shared" si="360"/>
        <v>14.673000000000002</v>
      </c>
    </row>
    <row r="1615" spans="1:41" ht="15" customHeight="1" x14ac:dyDescent="0.25">
      <c r="A1615" s="127" t="s">
        <v>2823</v>
      </c>
      <c r="B1615" s="125" t="s">
        <v>2077</v>
      </c>
      <c r="C1615" s="125" t="s">
        <v>4003</v>
      </c>
      <c r="D1615" s="125" t="s">
        <v>2678</v>
      </c>
      <c r="E1615" s="125" t="s">
        <v>2545</v>
      </c>
      <c r="F1615" s="126">
        <v>16.64</v>
      </c>
      <c r="G1615" s="126">
        <v>16.84</v>
      </c>
      <c r="H1615" s="126">
        <v>13.31</v>
      </c>
      <c r="I1615" s="126"/>
      <c r="J1615" s="317"/>
      <c r="K1615" s="323">
        <f>ROUND(SUMIF('VGT-Bewegungsdaten'!B:B,A1615,'VGT-Bewegungsdaten'!C:C),3)</f>
        <v>0</v>
      </c>
      <c r="L1615" s="324">
        <f>ROUND(SUMIF('VGT-Bewegungsdaten'!B:B,$A1615,'VGT-Bewegungsdaten'!D:D),2)</f>
        <v>0</v>
      </c>
      <c r="N1615" s="376" t="s">
        <v>4930</v>
      </c>
      <c r="O1615" s="376" t="s">
        <v>4940</v>
      </c>
      <c r="P1615" s="326">
        <f>ROUND(SUMIF('AV-Bewegungsdaten'!B:B,A1615,'AV-Bewegungsdaten'!C:C),3)</f>
        <v>0</v>
      </c>
      <c r="Q1615" s="324">
        <f>ROUND(SUMIF('AV-Bewegungsdaten'!B:B,$A1615,'AV-Bewegungsdaten'!D:D),2)</f>
        <v>0</v>
      </c>
      <c r="T1615" s="327"/>
      <c r="U1615" s="326">
        <f>ROUND(SUMIF('DV-Bewegungsdaten'!B:B,Kategorien!A1615,'DV-Bewegungsdaten'!D:D),3)</f>
        <v>0</v>
      </c>
      <c r="V1615" s="324">
        <f>ROUND(SUMIF('DV-Bewegungsdaten'!B:B,Kategorien!A1615,'DV-Bewegungsdaten'!E:E),3)</f>
        <v>0</v>
      </c>
      <c r="AD1615" s="390">
        <f t="shared" si="349"/>
        <v>11.901</v>
      </c>
      <c r="AE1615" s="390">
        <f t="shared" si="350"/>
        <v>12.558</v>
      </c>
      <c r="AF1615" s="390">
        <f t="shared" si="351"/>
        <v>13.776999999999999</v>
      </c>
      <c r="AG1615" s="390">
        <f t="shared" si="352"/>
        <v>13.144</v>
      </c>
      <c r="AH1615" s="390">
        <f t="shared" si="353"/>
        <v>13.056000000000001</v>
      </c>
      <c r="AI1615" s="390">
        <f t="shared" si="354"/>
        <v>13.588000000000001</v>
      </c>
      <c r="AJ1615" s="390">
        <f t="shared" si="355"/>
        <v>12.871</v>
      </c>
      <c r="AK1615" s="390">
        <f t="shared" si="356"/>
        <v>13.154999999999999</v>
      </c>
      <c r="AL1615" s="390">
        <f t="shared" si="357"/>
        <v>13.265000000000001</v>
      </c>
      <c r="AM1615" s="390">
        <f t="shared" si="358"/>
        <v>13.146000000000001</v>
      </c>
      <c r="AN1615" s="390">
        <f t="shared" si="359"/>
        <v>12.74</v>
      </c>
      <c r="AO1615" s="390">
        <f t="shared" si="360"/>
        <v>13.643000000000001</v>
      </c>
    </row>
    <row r="1616" spans="1:41" ht="15" customHeight="1" x14ac:dyDescent="0.25">
      <c r="A1616" s="127" t="s">
        <v>2824</v>
      </c>
      <c r="B1616" s="125" t="s">
        <v>2077</v>
      </c>
      <c r="C1616" s="125" t="s">
        <v>4003</v>
      </c>
      <c r="D1616" s="125" t="s">
        <v>2680</v>
      </c>
      <c r="E1616" s="125" t="s">
        <v>2545</v>
      </c>
      <c r="F1616" s="126">
        <v>17.64</v>
      </c>
      <c r="G1616" s="126">
        <v>17.84</v>
      </c>
      <c r="H1616" s="126">
        <v>14.11</v>
      </c>
      <c r="I1616" s="126"/>
      <c r="J1616" s="317"/>
      <c r="K1616" s="323">
        <f>ROUND(SUMIF('VGT-Bewegungsdaten'!B:B,A1616,'VGT-Bewegungsdaten'!C:C),3)</f>
        <v>0</v>
      </c>
      <c r="L1616" s="324">
        <f>ROUND(SUMIF('VGT-Bewegungsdaten'!B:B,$A1616,'VGT-Bewegungsdaten'!D:D),2)</f>
        <v>0</v>
      </c>
      <c r="N1616" s="376" t="s">
        <v>4930</v>
      </c>
      <c r="O1616" s="376" t="s">
        <v>4940</v>
      </c>
      <c r="P1616" s="326">
        <f>ROUND(SUMIF('AV-Bewegungsdaten'!B:B,A1616,'AV-Bewegungsdaten'!C:C),3)</f>
        <v>0</v>
      </c>
      <c r="Q1616" s="324">
        <f>ROUND(SUMIF('AV-Bewegungsdaten'!B:B,$A1616,'AV-Bewegungsdaten'!D:D),2)</f>
        <v>0</v>
      </c>
      <c r="T1616" s="327"/>
      <c r="U1616" s="326">
        <f>ROUND(SUMIF('DV-Bewegungsdaten'!B:B,Kategorien!A1616,'DV-Bewegungsdaten'!D:D),3)</f>
        <v>0</v>
      </c>
      <c r="V1616" s="324">
        <f>ROUND(SUMIF('DV-Bewegungsdaten'!B:B,Kategorien!A1616,'DV-Bewegungsdaten'!E:E),3)</f>
        <v>0</v>
      </c>
      <c r="AD1616" s="390">
        <f t="shared" si="349"/>
        <v>12.901</v>
      </c>
      <c r="AE1616" s="390">
        <f t="shared" si="350"/>
        <v>13.558</v>
      </c>
      <c r="AF1616" s="390">
        <f t="shared" si="351"/>
        <v>14.776999999999999</v>
      </c>
      <c r="AG1616" s="390">
        <f t="shared" si="352"/>
        <v>14.144</v>
      </c>
      <c r="AH1616" s="390">
        <f t="shared" si="353"/>
        <v>14.056000000000001</v>
      </c>
      <c r="AI1616" s="390">
        <f t="shared" si="354"/>
        <v>14.588000000000001</v>
      </c>
      <c r="AJ1616" s="390">
        <f t="shared" si="355"/>
        <v>13.871</v>
      </c>
      <c r="AK1616" s="390">
        <f t="shared" si="356"/>
        <v>14.154999999999999</v>
      </c>
      <c r="AL1616" s="390">
        <f t="shared" si="357"/>
        <v>14.265000000000001</v>
      </c>
      <c r="AM1616" s="390">
        <f t="shared" si="358"/>
        <v>14.146000000000001</v>
      </c>
      <c r="AN1616" s="390">
        <f t="shared" si="359"/>
        <v>13.74</v>
      </c>
      <c r="AO1616" s="390">
        <f t="shared" si="360"/>
        <v>14.643000000000001</v>
      </c>
    </row>
    <row r="1617" spans="1:41" ht="15" customHeight="1" x14ac:dyDescent="0.25">
      <c r="A1617" s="127" t="s">
        <v>3567</v>
      </c>
      <c r="B1617" s="125" t="s">
        <v>2077</v>
      </c>
      <c r="C1617" s="125" t="s">
        <v>4003</v>
      </c>
      <c r="D1617" s="125" t="s">
        <v>3422</v>
      </c>
      <c r="E1617" s="125" t="s">
        <v>3289</v>
      </c>
      <c r="F1617" s="126">
        <v>16.61</v>
      </c>
      <c r="G1617" s="126">
        <v>16.809999999999999</v>
      </c>
      <c r="H1617" s="126">
        <v>13.29</v>
      </c>
      <c r="I1617" s="126"/>
      <c r="J1617" s="317"/>
      <c r="K1617" s="323">
        <f>ROUND(SUMIF('VGT-Bewegungsdaten'!B:B,A1617,'VGT-Bewegungsdaten'!C:C),3)</f>
        <v>0</v>
      </c>
      <c r="L1617" s="324">
        <f>ROUND(SUMIF('VGT-Bewegungsdaten'!B:B,$A1617,'VGT-Bewegungsdaten'!D:D),2)</f>
        <v>0</v>
      </c>
      <c r="N1617" s="376" t="s">
        <v>4930</v>
      </c>
      <c r="O1617" s="376" t="s">
        <v>4940</v>
      </c>
      <c r="P1617" s="326">
        <f>ROUND(SUMIF('AV-Bewegungsdaten'!B:B,A1617,'AV-Bewegungsdaten'!C:C),3)</f>
        <v>0</v>
      </c>
      <c r="Q1617" s="324">
        <f>ROUND(SUMIF('AV-Bewegungsdaten'!B:B,$A1617,'AV-Bewegungsdaten'!D:D),2)</f>
        <v>0</v>
      </c>
      <c r="T1617" s="327"/>
      <c r="U1617" s="326">
        <f>ROUND(SUMIF('DV-Bewegungsdaten'!B:B,Kategorien!A1617,'DV-Bewegungsdaten'!D:D),3)</f>
        <v>0</v>
      </c>
      <c r="V1617" s="324">
        <f>ROUND(SUMIF('DV-Bewegungsdaten'!B:B,Kategorien!A1617,'DV-Bewegungsdaten'!E:E),3)</f>
        <v>0</v>
      </c>
      <c r="AD1617" s="390">
        <f t="shared" si="349"/>
        <v>11.870999999999999</v>
      </c>
      <c r="AE1617" s="390">
        <f t="shared" si="350"/>
        <v>12.527999999999999</v>
      </c>
      <c r="AF1617" s="390">
        <f t="shared" si="351"/>
        <v>13.746999999999998</v>
      </c>
      <c r="AG1617" s="390">
        <f t="shared" si="352"/>
        <v>13.113999999999999</v>
      </c>
      <c r="AH1617" s="390">
        <f t="shared" si="353"/>
        <v>13.026</v>
      </c>
      <c r="AI1617" s="390">
        <f t="shared" si="354"/>
        <v>13.558</v>
      </c>
      <c r="AJ1617" s="390">
        <f t="shared" si="355"/>
        <v>12.840999999999999</v>
      </c>
      <c r="AK1617" s="390">
        <f t="shared" si="356"/>
        <v>13.124999999999998</v>
      </c>
      <c r="AL1617" s="390">
        <f t="shared" si="357"/>
        <v>13.234999999999999</v>
      </c>
      <c r="AM1617" s="390">
        <f t="shared" si="358"/>
        <v>13.116</v>
      </c>
      <c r="AN1617" s="390">
        <f t="shared" si="359"/>
        <v>12.709999999999999</v>
      </c>
      <c r="AO1617" s="390">
        <f t="shared" si="360"/>
        <v>13.613</v>
      </c>
    </row>
    <row r="1618" spans="1:41" ht="15" customHeight="1" x14ac:dyDescent="0.25">
      <c r="A1618" s="127" t="s">
        <v>3568</v>
      </c>
      <c r="B1618" s="125" t="s">
        <v>2077</v>
      </c>
      <c r="C1618" s="125" t="s">
        <v>4003</v>
      </c>
      <c r="D1618" s="125" t="s">
        <v>3424</v>
      </c>
      <c r="E1618" s="125" t="s">
        <v>3289</v>
      </c>
      <c r="F1618" s="126">
        <v>17.61</v>
      </c>
      <c r="G1618" s="126">
        <v>17.809999999999999</v>
      </c>
      <c r="H1618" s="126">
        <v>14.09</v>
      </c>
      <c r="I1618" s="126"/>
      <c r="J1618" s="317"/>
      <c r="K1618" s="323">
        <f>ROUND(SUMIF('VGT-Bewegungsdaten'!B:B,A1618,'VGT-Bewegungsdaten'!C:C),3)</f>
        <v>0</v>
      </c>
      <c r="L1618" s="324">
        <f>ROUND(SUMIF('VGT-Bewegungsdaten'!B:B,$A1618,'VGT-Bewegungsdaten'!D:D),2)</f>
        <v>0</v>
      </c>
      <c r="N1618" s="376" t="s">
        <v>4930</v>
      </c>
      <c r="O1618" s="376" t="s">
        <v>4940</v>
      </c>
      <c r="P1618" s="326">
        <f>ROUND(SUMIF('AV-Bewegungsdaten'!B:B,A1618,'AV-Bewegungsdaten'!C:C),3)</f>
        <v>0</v>
      </c>
      <c r="Q1618" s="324">
        <f>ROUND(SUMIF('AV-Bewegungsdaten'!B:B,$A1618,'AV-Bewegungsdaten'!D:D),2)</f>
        <v>0</v>
      </c>
      <c r="T1618" s="327"/>
      <c r="U1618" s="326">
        <f>ROUND(SUMIF('DV-Bewegungsdaten'!B:B,Kategorien!A1618,'DV-Bewegungsdaten'!D:D),3)</f>
        <v>0</v>
      </c>
      <c r="V1618" s="324">
        <f>ROUND(SUMIF('DV-Bewegungsdaten'!B:B,Kategorien!A1618,'DV-Bewegungsdaten'!E:E),3)</f>
        <v>0</v>
      </c>
      <c r="AD1618" s="390">
        <f t="shared" si="349"/>
        <v>12.870999999999999</v>
      </c>
      <c r="AE1618" s="390">
        <f t="shared" si="350"/>
        <v>13.527999999999999</v>
      </c>
      <c r="AF1618" s="390">
        <f t="shared" si="351"/>
        <v>14.746999999999998</v>
      </c>
      <c r="AG1618" s="390">
        <f t="shared" si="352"/>
        <v>14.113999999999999</v>
      </c>
      <c r="AH1618" s="390">
        <f t="shared" si="353"/>
        <v>14.026</v>
      </c>
      <c r="AI1618" s="390">
        <f t="shared" si="354"/>
        <v>14.558</v>
      </c>
      <c r="AJ1618" s="390">
        <f t="shared" si="355"/>
        <v>13.840999999999999</v>
      </c>
      <c r="AK1618" s="390">
        <f t="shared" si="356"/>
        <v>14.124999999999998</v>
      </c>
      <c r="AL1618" s="390">
        <f t="shared" si="357"/>
        <v>14.234999999999999</v>
      </c>
      <c r="AM1618" s="390">
        <f t="shared" si="358"/>
        <v>14.116</v>
      </c>
      <c r="AN1618" s="390">
        <f t="shared" si="359"/>
        <v>13.709999999999999</v>
      </c>
      <c r="AO1618" s="390">
        <f t="shared" si="360"/>
        <v>14.613</v>
      </c>
    </row>
    <row r="1619" spans="1:41" ht="15" customHeight="1" x14ac:dyDescent="0.25">
      <c r="A1619" s="127" t="s">
        <v>4331</v>
      </c>
      <c r="B1619" s="125" t="s">
        <v>2077</v>
      </c>
      <c r="C1619" s="125" t="s">
        <v>4003</v>
      </c>
      <c r="D1619" s="125" t="s">
        <v>4185</v>
      </c>
      <c r="E1619" s="125" t="s">
        <v>4051</v>
      </c>
      <c r="F1619" s="126">
        <v>16.579999999999998</v>
      </c>
      <c r="G1619" s="126">
        <v>16.779999999999998</v>
      </c>
      <c r="H1619" s="126">
        <v>13.26</v>
      </c>
      <c r="I1619" s="126"/>
      <c r="J1619" s="317"/>
      <c r="K1619" s="323">
        <f>ROUND(SUMIF('VGT-Bewegungsdaten'!B:B,A1619,'VGT-Bewegungsdaten'!C:C),3)</f>
        <v>0</v>
      </c>
      <c r="L1619" s="324">
        <f>ROUND(SUMIF('VGT-Bewegungsdaten'!B:B,$A1619,'VGT-Bewegungsdaten'!D:D),2)</f>
        <v>0</v>
      </c>
      <c r="N1619" s="376" t="s">
        <v>4930</v>
      </c>
      <c r="O1619" s="376" t="s">
        <v>4940</v>
      </c>
      <c r="P1619" s="326">
        <f>ROUND(SUMIF('AV-Bewegungsdaten'!B:B,A1619,'AV-Bewegungsdaten'!C:C),3)</f>
        <v>0</v>
      </c>
      <c r="Q1619" s="324">
        <f>ROUND(SUMIF('AV-Bewegungsdaten'!B:B,$A1619,'AV-Bewegungsdaten'!D:D),2)</f>
        <v>0</v>
      </c>
      <c r="T1619" s="327"/>
      <c r="U1619" s="326">
        <f>ROUND(SUMIF('DV-Bewegungsdaten'!B:B,Kategorien!A1619,'DV-Bewegungsdaten'!D:D),3)</f>
        <v>0</v>
      </c>
      <c r="V1619" s="324">
        <f>ROUND(SUMIF('DV-Bewegungsdaten'!B:B,Kategorien!A1619,'DV-Bewegungsdaten'!E:E),3)</f>
        <v>0</v>
      </c>
      <c r="AD1619" s="390">
        <f t="shared" si="349"/>
        <v>11.840999999999998</v>
      </c>
      <c r="AE1619" s="390">
        <f t="shared" si="350"/>
        <v>12.497999999999998</v>
      </c>
      <c r="AF1619" s="390">
        <f t="shared" si="351"/>
        <v>13.716999999999997</v>
      </c>
      <c r="AG1619" s="390">
        <f t="shared" si="352"/>
        <v>13.083999999999998</v>
      </c>
      <c r="AH1619" s="390">
        <f t="shared" si="353"/>
        <v>12.995999999999999</v>
      </c>
      <c r="AI1619" s="390">
        <f t="shared" si="354"/>
        <v>13.527999999999999</v>
      </c>
      <c r="AJ1619" s="390">
        <f t="shared" si="355"/>
        <v>12.810999999999998</v>
      </c>
      <c r="AK1619" s="390">
        <f t="shared" si="356"/>
        <v>13.094999999999997</v>
      </c>
      <c r="AL1619" s="390">
        <f t="shared" si="357"/>
        <v>13.204999999999998</v>
      </c>
      <c r="AM1619" s="390">
        <f t="shared" si="358"/>
        <v>13.085999999999999</v>
      </c>
      <c r="AN1619" s="390">
        <f t="shared" si="359"/>
        <v>12.679999999999998</v>
      </c>
      <c r="AO1619" s="390">
        <f t="shared" si="360"/>
        <v>13.582999999999998</v>
      </c>
    </row>
    <row r="1620" spans="1:41" ht="15" customHeight="1" x14ac:dyDescent="0.25">
      <c r="A1620" s="127" t="s">
        <v>4332</v>
      </c>
      <c r="B1620" s="125" t="s">
        <v>2077</v>
      </c>
      <c r="C1620" s="125" t="s">
        <v>4003</v>
      </c>
      <c r="D1620" s="125" t="s">
        <v>4187</v>
      </c>
      <c r="E1620" s="125" t="s">
        <v>4051</v>
      </c>
      <c r="F1620" s="126">
        <v>17.579999999999998</v>
      </c>
      <c r="G1620" s="126">
        <v>17.779999999999998</v>
      </c>
      <c r="H1620" s="126">
        <v>14.06</v>
      </c>
      <c r="I1620" s="126"/>
      <c r="J1620" s="317"/>
      <c r="K1620" s="323">
        <f>ROUND(SUMIF('VGT-Bewegungsdaten'!B:B,A1620,'VGT-Bewegungsdaten'!C:C),3)</f>
        <v>0</v>
      </c>
      <c r="L1620" s="324">
        <f>ROUND(SUMIF('VGT-Bewegungsdaten'!B:B,$A1620,'VGT-Bewegungsdaten'!D:D),2)</f>
        <v>0</v>
      </c>
      <c r="N1620" s="376" t="s">
        <v>4930</v>
      </c>
      <c r="O1620" s="376" t="s">
        <v>4940</v>
      </c>
      <c r="P1620" s="326">
        <f>ROUND(SUMIF('AV-Bewegungsdaten'!B:B,A1620,'AV-Bewegungsdaten'!C:C),3)</f>
        <v>0</v>
      </c>
      <c r="Q1620" s="324">
        <f>ROUND(SUMIF('AV-Bewegungsdaten'!B:B,$A1620,'AV-Bewegungsdaten'!D:D),2)</f>
        <v>0</v>
      </c>
      <c r="T1620" s="327"/>
      <c r="U1620" s="326">
        <f>ROUND(SUMIF('DV-Bewegungsdaten'!B:B,Kategorien!A1620,'DV-Bewegungsdaten'!D:D),3)</f>
        <v>0</v>
      </c>
      <c r="V1620" s="324">
        <f>ROUND(SUMIF('DV-Bewegungsdaten'!B:B,Kategorien!A1620,'DV-Bewegungsdaten'!E:E),3)</f>
        <v>0</v>
      </c>
      <c r="AD1620" s="390">
        <f t="shared" si="349"/>
        <v>12.840999999999998</v>
      </c>
      <c r="AE1620" s="390">
        <f t="shared" si="350"/>
        <v>13.497999999999998</v>
      </c>
      <c r="AF1620" s="390">
        <f t="shared" si="351"/>
        <v>14.716999999999997</v>
      </c>
      <c r="AG1620" s="390">
        <f t="shared" si="352"/>
        <v>14.083999999999998</v>
      </c>
      <c r="AH1620" s="390">
        <f t="shared" si="353"/>
        <v>13.995999999999999</v>
      </c>
      <c r="AI1620" s="390">
        <f t="shared" si="354"/>
        <v>14.527999999999999</v>
      </c>
      <c r="AJ1620" s="390">
        <f t="shared" si="355"/>
        <v>13.810999999999998</v>
      </c>
      <c r="AK1620" s="390">
        <f t="shared" si="356"/>
        <v>14.094999999999997</v>
      </c>
      <c r="AL1620" s="390">
        <f t="shared" si="357"/>
        <v>14.204999999999998</v>
      </c>
      <c r="AM1620" s="390">
        <f t="shared" si="358"/>
        <v>14.085999999999999</v>
      </c>
      <c r="AN1620" s="390">
        <f t="shared" si="359"/>
        <v>13.679999999999998</v>
      </c>
      <c r="AO1620" s="390">
        <f t="shared" si="360"/>
        <v>14.582999999999998</v>
      </c>
    </row>
    <row r="1621" spans="1:41" ht="15" customHeight="1" x14ac:dyDescent="0.25">
      <c r="A1621" s="127" t="s">
        <v>401</v>
      </c>
      <c r="B1621" s="125" t="s">
        <v>2077</v>
      </c>
      <c r="C1621" s="125" t="s">
        <v>4003</v>
      </c>
      <c r="D1621" s="125" t="s">
        <v>68</v>
      </c>
      <c r="E1621" s="125" t="s">
        <v>1538</v>
      </c>
      <c r="F1621" s="126">
        <v>16.670000000000002</v>
      </c>
      <c r="G1621" s="126">
        <v>16.87</v>
      </c>
      <c r="H1621" s="126">
        <v>13.34</v>
      </c>
      <c r="I1621" s="126"/>
      <c r="J1621" s="317"/>
      <c r="K1621" s="323">
        <f>ROUND(SUMIF('VGT-Bewegungsdaten'!B:B,A1621,'VGT-Bewegungsdaten'!C:C),3)</f>
        <v>0</v>
      </c>
      <c r="L1621" s="324">
        <f>ROUND(SUMIF('VGT-Bewegungsdaten'!B:B,$A1621,'VGT-Bewegungsdaten'!D:D),2)</f>
        <v>0</v>
      </c>
      <c r="N1621" s="376" t="s">
        <v>4930</v>
      </c>
      <c r="O1621" s="376" t="s">
        <v>4940</v>
      </c>
      <c r="P1621" s="326">
        <f>ROUND(SUMIF('AV-Bewegungsdaten'!B:B,A1621,'AV-Bewegungsdaten'!C:C),3)</f>
        <v>0</v>
      </c>
      <c r="Q1621" s="324">
        <f>ROUND(SUMIF('AV-Bewegungsdaten'!B:B,$A1621,'AV-Bewegungsdaten'!D:D),2)</f>
        <v>0</v>
      </c>
      <c r="T1621" s="327"/>
      <c r="U1621" s="326">
        <f>ROUND(SUMIF('DV-Bewegungsdaten'!B:B,Kategorien!A1621,'DV-Bewegungsdaten'!D:D),3)</f>
        <v>0</v>
      </c>
      <c r="V1621" s="324">
        <f>ROUND(SUMIF('DV-Bewegungsdaten'!B:B,Kategorien!A1621,'DV-Bewegungsdaten'!E:E),3)</f>
        <v>0</v>
      </c>
      <c r="AD1621" s="390">
        <f t="shared" si="349"/>
        <v>11.931000000000001</v>
      </c>
      <c r="AE1621" s="390">
        <f t="shared" si="350"/>
        <v>12.588000000000001</v>
      </c>
      <c r="AF1621" s="390">
        <f t="shared" si="351"/>
        <v>13.807</v>
      </c>
      <c r="AG1621" s="390">
        <f t="shared" si="352"/>
        <v>13.174000000000001</v>
      </c>
      <c r="AH1621" s="390">
        <f t="shared" si="353"/>
        <v>13.086000000000002</v>
      </c>
      <c r="AI1621" s="390">
        <f t="shared" si="354"/>
        <v>13.618000000000002</v>
      </c>
      <c r="AJ1621" s="390">
        <f t="shared" si="355"/>
        <v>12.901000000000002</v>
      </c>
      <c r="AK1621" s="390">
        <f t="shared" si="356"/>
        <v>13.185</v>
      </c>
      <c r="AL1621" s="390">
        <f t="shared" si="357"/>
        <v>13.295000000000002</v>
      </c>
      <c r="AM1621" s="390">
        <f t="shared" si="358"/>
        <v>13.176000000000002</v>
      </c>
      <c r="AN1621" s="390">
        <f t="shared" si="359"/>
        <v>12.770000000000001</v>
      </c>
      <c r="AO1621" s="390">
        <f t="shared" si="360"/>
        <v>13.673000000000002</v>
      </c>
    </row>
    <row r="1622" spans="1:41" ht="15" customHeight="1" x14ac:dyDescent="0.25">
      <c r="A1622" s="127" t="s">
        <v>405</v>
      </c>
      <c r="B1622" s="125" t="s">
        <v>2077</v>
      </c>
      <c r="C1622" s="125" t="s">
        <v>4003</v>
      </c>
      <c r="D1622" s="125" t="s">
        <v>1883</v>
      </c>
      <c r="E1622" s="125" t="s">
        <v>1538</v>
      </c>
      <c r="F1622" s="126">
        <v>17.670000000000002</v>
      </c>
      <c r="G1622" s="126">
        <v>17.87</v>
      </c>
      <c r="H1622" s="126">
        <v>14.14</v>
      </c>
      <c r="I1622" s="126"/>
      <c r="J1622" s="317"/>
      <c r="K1622" s="323">
        <f>ROUND(SUMIF('VGT-Bewegungsdaten'!B:B,A1622,'VGT-Bewegungsdaten'!C:C),3)</f>
        <v>0</v>
      </c>
      <c r="L1622" s="324">
        <f>ROUND(SUMIF('VGT-Bewegungsdaten'!B:B,$A1622,'VGT-Bewegungsdaten'!D:D),2)</f>
        <v>0</v>
      </c>
      <c r="N1622" s="376" t="s">
        <v>4930</v>
      </c>
      <c r="O1622" s="376" t="s">
        <v>4940</v>
      </c>
      <c r="P1622" s="326">
        <f>ROUND(SUMIF('AV-Bewegungsdaten'!B:B,A1622,'AV-Bewegungsdaten'!C:C),3)</f>
        <v>0</v>
      </c>
      <c r="Q1622" s="324">
        <f>ROUND(SUMIF('AV-Bewegungsdaten'!B:B,$A1622,'AV-Bewegungsdaten'!D:D),2)</f>
        <v>0</v>
      </c>
      <c r="T1622" s="327"/>
      <c r="U1622" s="326">
        <f>ROUND(SUMIF('DV-Bewegungsdaten'!B:B,Kategorien!A1622,'DV-Bewegungsdaten'!D:D),3)</f>
        <v>0</v>
      </c>
      <c r="V1622" s="324">
        <f>ROUND(SUMIF('DV-Bewegungsdaten'!B:B,Kategorien!A1622,'DV-Bewegungsdaten'!E:E),3)</f>
        <v>0</v>
      </c>
      <c r="AD1622" s="390">
        <f t="shared" si="349"/>
        <v>12.931000000000001</v>
      </c>
      <c r="AE1622" s="390">
        <f t="shared" si="350"/>
        <v>13.588000000000001</v>
      </c>
      <c r="AF1622" s="390">
        <f t="shared" si="351"/>
        <v>14.807</v>
      </c>
      <c r="AG1622" s="390">
        <f t="shared" si="352"/>
        <v>14.174000000000001</v>
      </c>
      <c r="AH1622" s="390">
        <f t="shared" si="353"/>
        <v>14.086000000000002</v>
      </c>
      <c r="AI1622" s="390">
        <f t="shared" si="354"/>
        <v>14.618000000000002</v>
      </c>
      <c r="AJ1622" s="390">
        <f t="shared" si="355"/>
        <v>13.901000000000002</v>
      </c>
      <c r="AK1622" s="390">
        <f t="shared" si="356"/>
        <v>14.185</v>
      </c>
      <c r="AL1622" s="390">
        <f t="shared" si="357"/>
        <v>14.295000000000002</v>
      </c>
      <c r="AM1622" s="390">
        <f t="shared" si="358"/>
        <v>14.176000000000002</v>
      </c>
      <c r="AN1622" s="390">
        <f t="shared" si="359"/>
        <v>13.770000000000001</v>
      </c>
      <c r="AO1622" s="390">
        <f t="shared" si="360"/>
        <v>14.673000000000002</v>
      </c>
    </row>
    <row r="1623" spans="1:41" ht="15" customHeight="1" x14ac:dyDescent="0.25">
      <c r="A1623" s="127" t="s">
        <v>696</v>
      </c>
      <c r="B1623" s="125" t="s">
        <v>2077</v>
      </c>
      <c r="C1623" s="125" t="s">
        <v>4003</v>
      </c>
      <c r="D1623" s="125" t="s">
        <v>66</v>
      </c>
      <c r="E1623" s="125" t="s">
        <v>2455</v>
      </c>
      <c r="F1623" s="126">
        <v>15.67</v>
      </c>
      <c r="G1623" s="126">
        <v>15.87</v>
      </c>
      <c r="H1623" s="126">
        <v>12.54</v>
      </c>
      <c r="I1623" s="126"/>
      <c r="J1623" s="317"/>
      <c r="K1623" s="323">
        <f>ROUND(SUMIF('VGT-Bewegungsdaten'!B:B,A1623,'VGT-Bewegungsdaten'!C:C),3)</f>
        <v>0</v>
      </c>
      <c r="L1623" s="324">
        <f>ROUND(SUMIF('VGT-Bewegungsdaten'!B:B,$A1623,'VGT-Bewegungsdaten'!D:D),2)</f>
        <v>0</v>
      </c>
      <c r="N1623" s="376" t="s">
        <v>4930</v>
      </c>
      <c r="O1623" s="376" t="s">
        <v>4940</v>
      </c>
      <c r="P1623" s="326">
        <f>ROUND(SUMIF('AV-Bewegungsdaten'!B:B,A1623,'AV-Bewegungsdaten'!C:C),3)</f>
        <v>0</v>
      </c>
      <c r="Q1623" s="324">
        <f>ROUND(SUMIF('AV-Bewegungsdaten'!B:B,$A1623,'AV-Bewegungsdaten'!D:D),2)</f>
        <v>0</v>
      </c>
      <c r="T1623" s="327"/>
      <c r="U1623" s="326">
        <f>ROUND(SUMIF('DV-Bewegungsdaten'!B:B,Kategorien!A1623,'DV-Bewegungsdaten'!D:D),3)</f>
        <v>0</v>
      </c>
      <c r="V1623" s="324">
        <f>ROUND(SUMIF('DV-Bewegungsdaten'!B:B,Kategorien!A1623,'DV-Bewegungsdaten'!E:E),3)</f>
        <v>0</v>
      </c>
      <c r="AD1623" s="390">
        <f t="shared" si="349"/>
        <v>10.930999999999999</v>
      </c>
      <c r="AE1623" s="390">
        <f t="shared" si="350"/>
        <v>11.587999999999999</v>
      </c>
      <c r="AF1623" s="390">
        <f t="shared" si="351"/>
        <v>12.806999999999999</v>
      </c>
      <c r="AG1623" s="390">
        <f t="shared" si="352"/>
        <v>12.173999999999999</v>
      </c>
      <c r="AH1623" s="390">
        <f t="shared" si="353"/>
        <v>12.085999999999999</v>
      </c>
      <c r="AI1623" s="390">
        <f t="shared" si="354"/>
        <v>12.617999999999999</v>
      </c>
      <c r="AJ1623" s="390">
        <f t="shared" si="355"/>
        <v>11.901</v>
      </c>
      <c r="AK1623" s="390">
        <f t="shared" si="356"/>
        <v>12.184999999999999</v>
      </c>
      <c r="AL1623" s="390">
        <f t="shared" si="357"/>
        <v>12.294999999999998</v>
      </c>
      <c r="AM1623" s="390">
        <f t="shared" si="358"/>
        <v>12.175999999999998</v>
      </c>
      <c r="AN1623" s="390">
        <f t="shared" si="359"/>
        <v>11.77</v>
      </c>
      <c r="AO1623" s="390">
        <f t="shared" si="360"/>
        <v>12.672999999999998</v>
      </c>
    </row>
    <row r="1624" spans="1:41" ht="15" customHeight="1" x14ac:dyDescent="0.25">
      <c r="A1624" s="127" t="s">
        <v>404</v>
      </c>
      <c r="B1624" s="125" t="s">
        <v>2077</v>
      </c>
      <c r="C1624" s="125" t="s">
        <v>4003</v>
      </c>
      <c r="D1624" s="125" t="s">
        <v>1881</v>
      </c>
      <c r="E1624" s="125" t="s">
        <v>2455</v>
      </c>
      <c r="F1624" s="126">
        <v>16.670000000000002</v>
      </c>
      <c r="G1624" s="126">
        <v>16.87</v>
      </c>
      <c r="H1624" s="126">
        <v>13.34</v>
      </c>
      <c r="I1624" s="126"/>
      <c r="J1624" s="317"/>
      <c r="K1624" s="323">
        <f>ROUND(SUMIF('VGT-Bewegungsdaten'!B:B,A1624,'VGT-Bewegungsdaten'!C:C),3)</f>
        <v>0</v>
      </c>
      <c r="L1624" s="324">
        <f>ROUND(SUMIF('VGT-Bewegungsdaten'!B:B,$A1624,'VGT-Bewegungsdaten'!D:D),2)</f>
        <v>0</v>
      </c>
      <c r="N1624" s="376" t="s">
        <v>4930</v>
      </c>
      <c r="O1624" s="376" t="s">
        <v>4940</v>
      </c>
      <c r="P1624" s="326">
        <f>ROUND(SUMIF('AV-Bewegungsdaten'!B:B,A1624,'AV-Bewegungsdaten'!C:C),3)</f>
        <v>0</v>
      </c>
      <c r="Q1624" s="324">
        <f>ROUND(SUMIF('AV-Bewegungsdaten'!B:B,$A1624,'AV-Bewegungsdaten'!D:D),2)</f>
        <v>0</v>
      </c>
      <c r="T1624" s="327"/>
      <c r="U1624" s="326">
        <f>ROUND(SUMIF('DV-Bewegungsdaten'!B:B,Kategorien!A1624,'DV-Bewegungsdaten'!D:D),3)</f>
        <v>0</v>
      </c>
      <c r="V1624" s="324">
        <f>ROUND(SUMIF('DV-Bewegungsdaten'!B:B,Kategorien!A1624,'DV-Bewegungsdaten'!E:E),3)</f>
        <v>0</v>
      </c>
      <c r="AD1624" s="390">
        <f t="shared" si="349"/>
        <v>11.931000000000001</v>
      </c>
      <c r="AE1624" s="390">
        <f t="shared" si="350"/>
        <v>12.588000000000001</v>
      </c>
      <c r="AF1624" s="390">
        <f t="shared" si="351"/>
        <v>13.807</v>
      </c>
      <c r="AG1624" s="390">
        <f t="shared" si="352"/>
        <v>13.174000000000001</v>
      </c>
      <c r="AH1624" s="390">
        <f t="shared" si="353"/>
        <v>13.086000000000002</v>
      </c>
      <c r="AI1624" s="390">
        <f t="shared" si="354"/>
        <v>13.618000000000002</v>
      </c>
      <c r="AJ1624" s="390">
        <f t="shared" si="355"/>
        <v>12.901000000000002</v>
      </c>
      <c r="AK1624" s="390">
        <f t="shared" si="356"/>
        <v>13.185</v>
      </c>
      <c r="AL1624" s="390">
        <f t="shared" si="357"/>
        <v>13.295000000000002</v>
      </c>
      <c r="AM1624" s="390">
        <f t="shared" si="358"/>
        <v>13.176000000000002</v>
      </c>
      <c r="AN1624" s="390">
        <f t="shared" si="359"/>
        <v>12.770000000000001</v>
      </c>
      <c r="AO1624" s="390">
        <f t="shared" si="360"/>
        <v>13.673000000000002</v>
      </c>
    </row>
    <row r="1625" spans="1:41" ht="15" customHeight="1" x14ac:dyDescent="0.25">
      <c r="A1625" s="127" t="s">
        <v>403</v>
      </c>
      <c r="B1625" s="125" t="s">
        <v>2077</v>
      </c>
      <c r="C1625" s="125" t="s">
        <v>4003</v>
      </c>
      <c r="D1625" s="125" t="s">
        <v>1879</v>
      </c>
      <c r="E1625" s="125" t="s">
        <v>2452</v>
      </c>
      <c r="F1625" s="126">
        <v>14.67</v>
      </c>
      <c r="G1625" s="126">
        <v>14.87</v>
      </c>
      <c r="H1625" s="126">
        <v>11.74</v>
      </c>
      <c r="I1625" s="126"/>
      <c r="J1625" s="317"/>
      <c r="K1625" s="323">
        <f>ROUND(SUMIF('VGT-Bewegungsdaten'!B:B,A1625,'VGT-Bewegungsdaten'!C:C),3)</f>
        <v>0</v>
      </c>
      <c r="L1625" s="324">
        <f>ROUND(SUMIF('VGT-Bewegungsdaten'!B:B,$A1625,'VGT-Bewegungsdaten'!D:D),2)</f>
        <v>0</v>
      </c>
      <c r="N1625" s="376" t="s">
        <v>4930</v>
      </c>
      <c r="O1625" s="376" t="s">
        <v>4940</v>
      </c>
      <c r="P1625" s="326">
        <f>ROUND(SUMIF('AV-Bewegungsdaten'!B:B,A1625,'AV-Bewegungsdaten'!C:C),3)</f>
        <v>0</v>
      </c>
      <c r="Q1625" s="324">
        <f>ROUND(SUMIF('AV-Bewegungsdaten'!B:B,$A1625,'AV-Bewegungsdaten'!D:D),2)</f>
        <v>0</v>
      </c>
      <c r="T1625" s="327"/>
      <c r="U1625" s="326">
        <f>ROUND(SUMIF('DV-Bewegungsdaten'!B:B,Kategorien!A1625,'DV-Bewegungsdaten'!D:D),3)</f>
        <v>0</v>
      </c>
      <c r="V1625" s="324">
        <f>ROUND(SUMIF('DV-Bewegungsdaten'!B:B,Kategorien!A1625,'DV-Bewegungsdaten'!E:E),3)</f>
        <v>0</v>
      </c>
      <c r="AD1625" s="390">
        <f t="shared" si="349"/>
        <v>9.9309999999999992</v>
      </c>
      <c r="AE1625" s="390">
        <f t="shared" si="350"/>
        <v>10.587999999999999</v>
      </c>
      <c r="AF1625" s="390">
        <f t="shared" si="351"/>
        <v>11.806999999999999</v>
      </c>
      <c r="AG1625" s="390">
        <f t="shared" si="352"/>
        <v>11.173999999999999</v>
      </c>
      <c r="AH1625" s="390">
        <f t="shared" si="353"/>
        <v>11.085999999999999</v>
      </c>
      <c r="AI1625" s="390">
        <f t="shared" si="354"/>
        <v>11.617999999999999</v>
      </c>
      <c r="AJ1625" s="390">
        <f t="shared" si="355"/>
        <v>10.901</v>
      </c>
      <c r="AK1625" s="390">
        <f t="shared" si="356"/>
        <v>11.184999999999999</v>
      </c>
      <c r="AL1625" s="390">
        <f t="shared" si="357"/>
        <v>11.294999999999998</v>
      </c>
      <c r="AM1625" s="390">
        <f t="shared" si="358"/>
        <v>11.175999999999998</v>
      </c>
      <c r="AN1625" s="390">
        <f t="shared" si="359"/>
        <v>10.77</v>
      </c>
      <c r="AO1625" s="390">
        <f t="shared" si="360"/>
        <v>11.672999999999998</v>
      </c>
    </row>
    <row r="1626" spans="1:41" ht="15" customHeight="1" x14ac:dyDescent="0.25">
      <c r="A1626" s="127" t="s">
        <v>369</v>
      </c>
      <c r="B1626" s="125" t="s">
        <v>2077</v>
      </c>
      <c r="C1626" s="125" t="s">
        <v>4003</v>
      </c>
      <c r="D1626" s="125" t="s">
        <v>1561</v>
      </c>
      <c r="E1626" s="125" t="s">
        <v>2452</v>
      </c>
      <c r="F1626" s="126">
        <v>18.670000000000002</v>
      </c>
      <c r="G1626" s="126">
        <v>18.87</v>
      </c>
      <c r="H1626" s="126">
        <v>14.94</v>
      </c>
      <c r="I1626" s="126"/>
      <c r="J1626" s="317"/>
      <c r="K1626" s="323">
        <f>ROUND(SUMIF('VGT-Bewegungsdaten'!B:B,A1626,'VGT-Bewegungsdaten'!C:C),3)</f>
        <v>0</v>
      </c>
      <c r="L1626" s="324">
        <f>ROUND(SUMIF('VGT-Bewegungsdaten'!B:B,$A1626,'VGT-Bewegungsdaten'!D:D),2)</f>
        <v>0</v>
      </c>
      <c r="N1626" s="376" t="s">
        <v>4930</v>
      </c>
      <c r="O1626" s="376" t="s">
        <v>4940</v>
      </c>
      <c r="P1626" s="326">
        <f>ROUND(SUMIF('AV-Bewegungsdaten'!B:B,A1626,'AV-Bewegungsdaten'!C:C),3)</f>
        <v>0</v>
      </c>
      <c r="Q1626" s="324">
        <f>ROUND(SUMIF('AV-Bewegungsdaten'!B:B,$A1626,'AV-Bewegungsdaten'!D:D),2)</f>
        <v>0</v>
      </c>
      <c r="T1626" s="327"/>
      <c r="U1626" s="326">
        <f>ROUND(SUMIF('DV-Bewegungsdaten'!B:B,Kategorien!A1626,'DV-Bewegungsdaten'!D:D),3)</f>
        <v>0</v>
      </c>
      <c r="V1626" s="324">
        <f>ROUND(SUMIF('DV-Bewegungsdaten'!B:B,Kategorien!A1626,'DV-Bewegungsdaten'!E:E),3)</f>
        <v>0</v>
      </c>
      <c r="AD1626" s="390">
        <f t="shared" si="349"/>
        <v>13.931000000000001</v>
      </c>
      <c r="AE1626" s="390">
        <f t="shared" si="350"/>
        <v>14.588000000000001</v>
      </c>
      <c r="AF1626" s="390">
        <f t="shared" si="351"/>
        <v>15.807</v>
      </c>
      <c r="AG1626" s="390">
        <f t="shared" si="352"/>
        <v>15.174000000000001</v>
      </c>
      <c r="AH1626" s="390">
        <f t="shared" si="353"/>
        <v>15.086000000000002</v>
      </c>
      <c r="AI1626" s="390">
        <f t="shared" si="354"/>
        <v>15.618000000000002</v>
      </c>
      <c r="AJ1626" s="390">
        <f t="shared" si="355"/>
        <v>14.901000000000002</v>
      </c>
      <c r="AK1626" s="390">
        <f t="shared" si="356"/>
        <v>15.185</v>
      </c>
      <c r="AL1626" s="390">
        <f t="shared" si="357"/>
        <v>15.295000000000002</v>
      </c>
      <c r="AM1626" s="390">
        <f t="shared" si="358"/>
        <v>15.176000000000002</v>
      </c>
      <c r="AN1626" s="390">
        <f t="shared" si="359"/>
        <v>14.770000000000001</v>
      </c>
      <c r="AO1626" s="390">
        <f t="shared" si="360"/>
        <v>15.673000000000002</v>
      </c>
    </row>
    <row r="1627" spans="1:41" ht="15" customHeight="1" x14ac:dyDescent="0.25">
      <c r="A1627" s="127" t="s">
        <v>413</v>
      </c>
      <c r="B1627" s="125" t="s">
        <v>2077</v>
      </c>
      <c r="C1627" s="125" t="s">
        <v>4003</v>
      </c>
      <c r="D1627" s="125" t="s">
        <v>1899</v>
      </c>
      <c r="E1627" s="125" t="s">
        <v>2452</v>
      </c>
      <c r="F1627" s="126">
        <v>20.67</v>
      </c>
      <c r="G1627" s="126">
        <v>20.87</v>
      </c>
      <c r="H1627" s="126">
        <v>16.54</v>
      </c>
      <c r="I1627" s="126"/>
      <c r="J1627" s="317"/>
      <c r="K1627" s="323">
        <f>ROUND(SUMIF('VGT-Bewegungsdaten'!B:B,A1627,'VGT-Bewegungsdaten'!C:C),3)</f>
        <v>0</v>
      </c>
      <c r="L1627" s="324">
        <f>ROUND(SUMIF('VGT-Bewegungsdaten'!B:B,$A1627,'VGT-Bewegungsdaten'!D:D),2)</f>
        <v>0</v>
      </c>
      <c r="N1627" s="376" t="s">
        <v>4930</v>
      </c>
      <c r="O1627" s="376" t="s">
        <v>4940</v>
      </c>
      <c r="P1627" s="326">
        <f>ROUND(SUMIF('AV-Bewegungsdaten'!B:B,A1627,'AV-Bewegungsdaten'!C:C),3)</f>
        <v>0</v>
      </c>
      <c r="Q1627" s="324">
        <f>ROUND(SUMIF('AV-Bewegungsdaten'!B:B,$A1627,'AV-Bewegungsdaten'!D:D),2)</f>
        <v>0</v>
      </c>
      <c r="T1627" s="327"/>
      <c r="U1627" s="326">
        <f>ROUND(SUMIF('DV-Bewegungsdaten'!B:B,Kategorien!A1627,'DV-Bewegungsdaten'!D:D),3)</f>
        <v>0</v>
      </c>
      <c r="V1627" s="324">
        <f>ROUND(SUMIF('DV-Bewegungsdaten'!B:B,Kategorien!A1627,'DV-Bewegungsdaten'!E:E),3)</f>
        <v>0</v>
      </c>
      <c r="AD1627" s="390">
        <f t="shared" si="349"/>
        <v>15.931000000000001</v>
      </c>
      <c r="AE1627" s="390">
        <f t="shared" si="350"/>
        <v>16.588000000000001</v>
      </c>
      <c r="AF1627" s="390">
        <f t="shared" si="351"/>
        <v>17.807000000000002</v>
      </c>
      <c r="AG1627" s="390">
        <f t="shared" si="352"/>
        <v>17.173999999999999</v>
      </c>
      <c r="AH1627" s="390">
        <f t="shared" si="353"/>
        <v>17.086000000000002</v>
      </c>
      <c r="AI1627" s="390">
        <f t="shared" si="354"/>
        <v>17.618000000000002</v>
      </c>
      <c r="AJ1627" s="390">
        <f t="shared" si="355"/>
        <v>16.901</v>
      </c>
      <c r="AK1627" s="390">
        <f t="shared" si="356"/>
        <v>17.185000000000002</v>
      </c>
      <c r="AL1627" s="390">
        <f t="shared" si="357"/>
        <v>17.295000000000002</v>
      </c>
      <c r="AM1627" s="390">
        <f t="shared" si="358"/>
        <v>17.176000000000002</v>
      </c>
      <c r="AN1627" s="390">
        <f t="shared" si="359"/>
        <v>16.770000000000003</v>
      </c>
      <c r="AO1627" s="390">
        <f t="shared" si="360"/>
        <v>17.673000000000002</v>
      </c>
    </row>
    <row r="1628" spans="1:41" ht="15" customHeight="1" x14ac:dyDescent="0.25">
      <c r="A1628" s="127" t="s">
        <v>416</v>
      </c>
      <c r="B1628" s="125" t="s">
        <v>2077</v>
      </c>
      <c r="C1628" s="125" t="s">
        <v>4003</v>
      </c>
      <c r="D1628" s="125" t="s">
        <v>1905</v>
      </c>
      <c r="E1628" s="125" t="s">
        <v>1541</v>
      </c>
      <c r="F1628" s="126">
        <v>23.67</v>
      </c>
      <c r="G1628" s="126">
        <v>23.87</v>
      </c>
      <c r="H1628" s="126">
        <v>18.940000000000001</v>
      </c>
      <c r="I1628" s="126"/>
      <c r="J1628" s="317"/>
      <c r="K1628" s="323">
        <f>ROUND(SUMIF('VGT-Bewegungsdaten'!B:B,A1628,'VGT-Bewegungsdaten'!C:C),3)</f>
        <v>0</v>
      </c>
      <c r="L1628" s="324">
        <f>ROUND(SUMIF('VGT-Bewegungsdaten'!B:B,$A1628,'VGT-Bewegungsdaten'!D:D),2)</f>
        <v>0</v>
      </c>
      <c r="N1628" s="376" t="s">
        <v>4930</v>
      </c>
      <c r="O1628" s="376" t="s">
        <v>4940</v>
      </c>
      <c r="P1628" s="326">
        <f>ROUND(SUMIF('AV-Bewegungsdaten'!B:B,A1628,'AV-Bewegungsdaten'!C:C),3)</f>
        <v>0</v>
      </c>
      <c r="Q1628" s="324">
        <f>ROUND(SUMIF('AV-Bewegungsdaten'!B:B,$A1628,'AV-Bewegungsdaten'!D:D),2)</f>
        <v>0</v>
      </c>
      <c r="T1628" s="327"/>
      <c r="U1628" s="326">
        <f>ROUND(SUMIF('DV-Bewegungsdaten'!B:B,Kategorien!A1628,'DV-Bewegungsdaten'!D:D),3)</f>
        <v>0</v>
      </c>
      <c r="V1628" s="324">
        <f>ROUND(SUMIF('DV-Bewegungsdaten'!B:B,Kategorien!A1628,'DV-Bewegungsdaten'!E:E),3)</f>
        <v>0</v>
      </c>
      <c r="AD1628" s="390">
        <f t="shared" si="349"/>
        <v>18.931000000000001</v>
      </c>
      <c r="AE1628" s="390">
        <f t="shared" si="350"/>
        <v>19.588000000000001</v>
      </c>
      <c r="AF1628" s="390">
        <f t="shared" si="351"/>
        <v>20.807000000000002</v>
      </c>
      <c r="AG1628" s="390">
        <f t="shared" si="352"/>
        <v>20.173999999999999</v>
      </c>
      <c r="AH1628" s="390">
        <f t="shared" si="353"/>
        <v>20.086000000000002</v>
      </c>
      <c r="AI1628" s="390">
        <f t="shared" si="354"/>
        <v>20.618000000000002</v>
      </c>
      <c r="AJ1628" s="390">
        <f t="shared" si="355"/>
        <v>19.901</v>
      </c>
      <c r="AK1628" s="390">
        <f t="shared" si="356"/>
        <v>20.185000000000002</v>
      </c>
      <c r="AL1628" s="390">
        <f t="shared" si="357"/>
        <v>20.295000000000002</v>
      </c>
      <c r="AM1628" s="390">
        <f t="shared" si="358"/>
        <v>20.176000000000002</v>
      </c>
      <c r="AN1628" s="390">
        <f t="shared" si="359"/>
        <v>19.770000000000003</v>
      </c>
      <c r="AO1628" s="390">
        <f t="shared" si="360"/>
        <v>20.673000000000002</v>
      </c>
    </row>
    <row r="1629" spans="1:41" ht="15" customHeight="1" x14ac:dyDescent="0.25">
      <c r="A1629" s="127" t="s">
        <v>420</v>
      </c>
      <c r="B1629" s="125" t="s">
        <v>2077</v>
      </c>
      <c r="C1629" s="125" t="s">
        <v>4003</v>
      </c>
      <c r="D1629" s="125" t="s">
        <v>1913</v>
      </c>
      <c r="E1629" s="125" t="s">
        <v>1541</v>
      </c>
      <c r="F1629" s="126">
        <v>24.67</v>
      </c>
      <c r="G1629" s="126">
        <v>24.87</v>
      </c>
      <c r="H1629" s="126">
        <v>19.739999999999998</v>
      </c>
      <c r="I1629" s="126"/>
      <c r="J1629" s="317"/>
      <c r="K1629" s="323">
        <f>ROUND(SUMIF('VGT-Bewegungsdaten'!B:B,A1629,'VGT-Bewegungsdaten'!C:C),3)</f>
        <v>0</v>
      </c>
      <c r="L1629" s="324">
        <f>ROUND(SUMIF('VGT-Bewegungsdaten'!B:B,$A1629,'VGT-Bewegungsdaten'!D:D),2)</f>
        <v>0</v>
      </c>
      <c r="N1629" s="376" t="s">
        <v>4930</v>
      </c>
      <c r="O1629" s="376" t="s">
        <v>4940</v>
      </c>
      <c r="P1629" s="326">
        <f>ROUND(SUMIF('AV-Bewegungsdaten'!B:B,A1629,'AV-Bewegungsdaten'!C:C),3)</f>
        <v>0</v>
      </c>
      <c r="Q1629" s="324">
        <f>ROUND(SUMIF('AV-Bewegungsdaten'!B:B,$A1629,'AV-Bewegungsdaten'!D:D),2)</f>
        <v>0</v>
      </c>
      <c r="T1629" s="327"/>
      <c r="U1629" s="326">
        <f>ROUND(SUMIF('DV-Bewegungsdaten'!B:B,Kategorien!A1629,'DV-Bewegungsdaten'!D:D),3)</f>
        <v>0</v>
      </c>
      <c r="V1629" s="324">
        <f>ROUND(SUMIF('DV-Bewegungsdaten'!B:B,Kategorien!A1629,'DV-Bewegungsdaten'!E:E),3)</f>
        <v>0</v>
      </c>
      <c r="AD1629" s="390">
        <f t="shared" si="349"/>
        <v>19.931000000000001</v>
      </c>
      <c r="AE1629" s="390">
        <f t="shared" si="350"/>
        <v>20.588000000000001</v>
      </c>
      <c r="AF1629" s="390">
        <f t="shared" si="351"/>
        <v>21.807000000000002</v>
      </c>
      <c r="AG1629" s="390">
        <f t="shared" si="352"/>
        <v>21.173999999999999</v>
      </c>
      <c r="AH1629" s="390">
        <f t="shared" si="353"/>
        <v>21.086000000000002</v>
      </c>
      <c r="AI1629" s="390">
        <f t="shared" si="354"/>
        <v>21.618000000000002</v>
      </c>
      <c r="AJ1629" s="390">
        <f t="shared" si="355"/>
        <v>20.901</v>
      </c>
      <c r="AK1629" s="390">
        <f t="shared" si="356"/>
        <v>21.185000000000002</v>
      </c>
      <c r="AL1629" s="390">
        <f t="shared" si="357"/>
        <v>21.295000000000002</v>
      </c>
      <c r="AM1629" s="390">
        <f t="shared" si="358"/>
        <v>21.176000000000002</v>
      </c>
      <c r="AN1629" s="390">
        <f t="shared" si="359"/>
        <v>20.770000000000003</v>
      </c>
      <c r="AO1629" s="390">
        <f t="shared" si="360"/>
        <v>21.673000000000002</v>
      </c>
    </row>
    <row r="1630" spans="1:41" ht="15" customHeight="1" x14ac:dyDescent="0.25">
      <c r="A1630" s="127" t="s">
        <v>2827</v>
      </c>
      <c r="B1630" s="125" t="s">
        <v>2077</v>
      </c>
      <c r="C1630" s="125" t="s">
        <v>4003</v>
      </c>
      <c r="D1630" s="125" t="s">
        <v>2686</v>
      </c>
      <c r="E1630" s="125" t="s">
        <v>2545</v>
      </c>
      <c r="F1630" s="126">
        <v>23.64</v>
      </c>
      <c r="G1630" s="126">
        <v>23.84</v>
      </c>
      <c r="H1630" s="126">
        <v>18.91</v>
      </c>
      <c r="I1630" s="126"/>
      <c r="J1630" s="317"/>
      <c r="K1630" s="323">
        <f>ROUND(SUMIF('VGT-Bewegungsdaten'!B:B,A1630,'VGT-Bewegungsdaten'!C:C),3)</f>
        <v>0</v>
      </c>
      <c r="L1630" s="324">
        <f>ROUND(SUMIF('VGT-Bewegungsdaten'!B:B,$A1630,'VGT-Bewegungsdaten'!D:D),2)</f>
        <v>0</v>
      </c>
      <c r="N1630" s="376" t="s">
        <v>4930</v>
      </c>
      <c r="O1630" s="376" t="s">
        <v>4940</v>
      </c>
      <c r="P1630" s="326">
        <f>ROUND(SUMIF('AV-Bewegungsdaten'!B:B,A1630,'AV-Bewegungsdaten'!C:C),3)</f>
        <v>0</v>
      </c>
      <c r="Q1630" s="324">
        <f>ROUND(SUMIF('AV-Bewegungsdaten'!B:B,$A1630,'AV-Bewegungsdaten'!D:D),2)</f>
        <v>0</v>
      </c>
      <c r="T1630" s="327"/>
      <c r="U1630" s="326">
        <f>ROUND(SUMIF('DV-Bewegungsdaten'!B:B,Kategorien!A1630,'DV-Bewegungsdaten'!D:D),3)</f>
        <v>0</v>
      </c>
      <c r="V1630" s="324">
        <f>ROUND(SUMIF('DV-Bewegungsdaten'!B:B,Kategorien!A1630,'DV-Bewegungsdaten'!E:E),3)</f>
        <v>0</v>
      </c>
      <c r="AD1630" s="390">
        <f t="shared" si="349"/>
        <v>18.901</v>
      </c>
      <c r="AE1630" s="390">
        <f t="shared" si="350"/>
        <v>19.558</v>
      </c>
      <c r="AF1630" s="390">
        <f t="shared" si="351"/>
        <v>20.777000000000001</v>
      </c>
      <c r="AG1630" s="390">
        <f t="shared" si="352"/>
        <v>20.143999999999998</v>
      </c>
      <c r="AH1630" s="390">
        <f t="shared" si="353"/>
        <v>20.056000000000001</v>
      </c>
      <c r="AI1630" s="390">
        <f t="shared" si="354"/>
        <v>20.588000000000001</v>
      </c>
      <c r="AJ1630" s="390">
        <f t="shared" si="355"/>
        <v>19.870999999999999</v>
      </c>
      <c r="AK1630" s="390">
        <f t="shared" si="356"/>
        <v>20.155000000000001</v>
      </c>
      <c r="AL1630" s="390">
        <f t="shared" si="357"/>
        <v>20.265000000000001</v>
      </c>
      <c r="AM1630" s="390">
        <f t="shared" si="358"/>
        <v>20.146000000000001</v>
      </c>
      <c r="AN1630" s="390">
        <f t="shared" si="359"/>
        <v>19.740000000000002</v>
      </c>
      <c r="AO1630" s="390">
        <f t="shared" si="360"/>
        <v>20.643000000000001</v>
      </c>
    </row>
    <row r="1631" spans="1:41" ht="15" customHeight="1" x14ac:dyDescent="0.25">
      <c r="A1631" s="127" t="s">
        <v>2828</v>
      </c>
      <c r="B1631" s="125" t="s">
        <v>2077</v>
      </c>
      <c r="C1631" s="125" t="s">
        <v>4003</v>
      </c>
      <c r="D1631" s="125" t="s">
        <v>2688</v>
      </c>
      <c r="E1631" s="125" t="s">
        <v>2545</v>
      </c>
      <c r="F1631" s="126">
        <v>24.64</v>
      </c>
      <c r="G1631" s="126">
        <v>24.84</v>
      </c>
      <c r="H1631" s="126">
        <v>19.71</v>
      </c>
      <c r="I1631" s="126"/>
      <c r="J1631" s="317"/>
      <c r="K1631" s="323">
        <f>ROUND(SUMIF('VGT-Bewegungsdaten'!B:B,A1631,'VGT-Bewegungsdaten'!C:C),3)</f>
        <v>0</v>
      </c>
      <c r="L1631" s="324">
        <f>ROUND(SUMIF('VGT-Bewegungsdaten'!B:B,$A1631,'VGT-Bewegungsdaten'!D:D),2)</f>
        <v>0</v>
      </c>
      <c r="N1631" s="376" t="s">
        <v>4930</v>
      </c>
      <c r="O1631" s="376" t="s">
        <v>4940</v>
      </c>
      <c r="P1631" s="326">
        <f>ROUND(SUMIF('AV-Bewegungsdaten'!B:B,A1631,'AV-Bewegungsdaten'!C:C),3)</f>
        <v>0</v>
      </c>
      <c r="Q1631" s="324">
        <f>ROUND(SUMIF('AV-Bewegungsdaten'!B:B,$A1631,'AV-Bewegungsdaten'!D:D),2)</f>
        <v>0</v>
      </c>
      <c r="T1631" s="327"/>
      <c r="U1631" s="326">
        <f>ROUND(SUMIF('DV-Bewegungsdaten'!B:B,Kategorien!A1631,'DV-Bewegungsdaten'!D:D),3)</f>
        <v>0</v>
      </c>
      <c r="V1631" s="324">
        <f>ROUND(SUMIF('DV-Bewegungsdaten'!B:B,Kategorien!A1631,'DV-Bewegungsdaten'!E:E),3)</f>
        <v>0</v>
      </c>
      <c r="AD1631" s="390">
        <f t="shared" si="349"/>
        <v>19.901</v>
      </c>
      <c r="AE1631" s="390">
        <f t="shared" si="350"/>
        <v>20.558</v>
      </c>
      <c r="AF1631" s="390">
        <f t="shared" si="351"/>
        <v>21.777000000000001</v>
      </c>
      <c r="AG1631" s="390">
        <f t="shared" si="352"/>
        <v>21.143999999999998</v>
      </c>
      <c r="AH1631" s="390">
        <f t="shared" si="353"/>
        <v>21.056000000000001</v>
      </c>
      <c r="AI1631" s="390">
        <f t="shared" si="354"/>
        <v>21.588000000000001</v>
      </c>
      <c r="AJ1631" s="390">
        <f t="shared" si="355"/>
        <v>20.870999999999999</v>
      </c>
      <c r="AK1631" s="390">
        <f t="shared" si="356"/>
        <v>21.155000000000001</v>
      </c>
      <c r="AL1631" s="390">
        <f t="shared" si="357"/>
        <v>21.265000000000001</v>
      </c>
      <c r="AM1631" s="390">
        <f t="shared" si="358"/>
        <v>21.146000000000001</v>
      </c>
      <c r="AN1631" s="390">
        <f t="shared" si="359"/>
        <v>20.740000000000002</v>
      </c>
      <c r="AO1631" s="390">
        <f t="shared" si="360"/>
        <v>21.643000000000001</v>
      </c>
    </row>
    <row r="1632" spans="1:41" ht="15" customHeight="1" x14ac:dyDescent="0.25">
      <c r="A1632" s="127" t="s">
        <v>3571</v>
      </c>
      <c r="B1632" s="125" t="s">
        <v>2077</v>
      </c>
      <c r="C1632" s="125" t="s">
        <v>4003</v>
      </c>
      <c r="D1632" s="125" t="s">
        <v>3430</v>
      </c>
      <c r="E1632" s="125" t="s">
        <v>3289</v>
      </c>
      <c r="F1632" s="126">
        <v>23.61</v>
      </c>
      <c r="G1632" s="126">
        <v>23.81</v>
      </c>
      <c r="H1632" s="126">
        <v>18.89</v>
      </c>
      <c r="I1632" s="126"/>
      <c r="J1632" s="317"/>
      <c r="K1632" s="323">
        <f>ROUND(SUMIF('VGT-Bewegungsdaten'!B:B,A1632,'VGT-Bewegungsdaten'!C:C),3)</f>
        <v>0</v>
      </c>
      <c r="L1632" s="324">
        <f>ROUND(SUMIF('VGT-Bewegungsdaten'!B:B,$A1632,'VGT-Bewegungsdaten'!D:D),2)</f>
        <v>0</v>
      </c>
      <c r="N1632" s="376" t="s">
        <v>4930</v>
      </c>
      <c r="O1632" s="376" t="s">
        <v>4940</v>
      </c>
      <c r="P1632" s="326">
        <f>ROUND(SUMIF('AV-Bewegungsdaten'!B:B,A1632,'AV-Bewegungsdaten'!C:C),3)</f>
        <v>0</v>
      </c>
      <c r="Q1632" s="324">
        <f>ROUND(SUMIF('AV-Bewegungsdaten'!B:B,$A1632,'AV-Bewegungsdaten'!D:D),2)</f>
        <v>0</v>
      </c>
      <c r="T1632" s="327"/>
      <c r="U1632" s="326">
        <f>ROUND(SUMIF('DV-Bewegungsdaten'!B:B,Kategorien!A1632,'DV-Bewegungsdaten'!D:D),3)</f>
        <v>0</v>
      </c>
      <c r="V1632" s="324">
        <f>ROUND(SUMIF('DV-Bewegungsdaten'!B:B,Kategorien!A1632,'DV-Bewegungsdaten'!E:E),3)</f>
        <v>0</v>
      </c>
      <c r="AD1632" s="390">
        <f t="shared" si="349"/>
        <v>18.870999999999999</v>
      </c>
      <c r="AE1632" s="390">
        <f t="shared" si="350"/>
        <v>19.527999999999999</v>
      </c>
      <c r="AF1632" s="390">
        <f t="shared" si="351"/>
        <v>20.747</v>
      </c>
      <c r="AG1632" s="390">
        <f t="shared" si="352"/>
        <v>20.113999999999997</v>
      </c>
      <c r="AH1632" s="390">
        <f t="shared" si="353"/>
        <v>20.026</v>
      </c>
      <c r="AI1632" s="390">
        <f t="shared" si="354"/>
        <v>20.558</v>
      </c>
      <c r="AJ1632" s="390">
        <f t="shared" si="355"/>
        <v>19.840999999999998</v>
      </c>
      <c r="AK1632" s="390">
        <f t="shared" si="356"/>
        <v>20.125</v>
      </c>
      <c r="AL1632" s="390">
        <f t="shared" si="357"/>
        <v>20.234999999999999</v>
      </c>
      <c r="AM1632" s="390">
        <f t="shared" si="358"/>
        <v>20.116</v>
      </c>
      <c r="AN1632" s="390">
        <f t="shared" si="359"/>
        <v>19.71</v>
      </c>
      <c r="AO1632" s="390">
        <f t="shared" si="360"/>
        <v>20.613</v>
      </c>
    </row>
    <row r="1633" spans="1:41" ht="15" customHeight="1" x14ac:dyDescent="0.25">
      <c r="A1633" s="127" t="s">
        <v>3572</v>
      </c>
      <c r="B1633" s="125" t="s">
        <v>2077</v>
      </c>
      <c r="C1633" s="125" t="s">
        <v>4003</v>
      </c>
      <c r="D1633" s="125" t="s">
        <v>3432</v>
      </c>
      <c r="E1633" s="125" t="s">
        <v>3289</v>
      </c>
      <c r="F1633" s="126">
        <v>24.61</v>
      </c>
      <c r="G1633" s="126">
        <v>24.81</v>
      </c>
      <c r="H1633" s="126">
        <v>19.690000000000001</v>
      </c>
      <c r="I1633" s="126"/>
      <c r="J1633" s="317"/>
      <c r="K1633" s="323">
        <f>ROUND(SUMIF('VGT-Bewegungsdaten'!B:B,A1633,'VGT-Bewegungsdaten'!C:C),3)</f>
        <v>0</v>
      </c>
      <c r="L1633" s="324">
        <f>ROUND(SUMIF('VGT-Bewegungsdaten'!B:B,$A1633,'VGT-Bewegungsdaten'!D:D),2)</f>
        <v>0</v>
      </c>
      <c r="N1633" s="376" t="s">
        <v>4930</v>
      </c>
      <c r="O1633" s="376" t="s">
        <v>4940</v>
      </c>
      <c r="P1633" s="326">
        <f>ROUND(SUMIF('AV-Bewegungsdaten'!B:B,A1633,'AV-Bewegungsdaten'!C:C),3)</f>
        <v>0</v>
      </c>
      <c r="Q1633" s="324">
        <f>ROUND(SUMIF('AV-Bewegungsdaten'!B:B,$A1633,'AV-Bewegungsdaten'!D:D),2)</f>
        <v>0</v>
      </c>
      <c r="T1633" s="327"/>
      <c r="U1633" s="326">
        <f>ROUND(SUMIF('DV-Bewegungsdaten'!B:B,Kategorien!A1633,'DV-Bewegungsdaten'!D:D),3)</f>
        <v>0</v>
      </c>
      <c r="V1633" s="324">
        <f>ROUND(SUMIF('DV-Bewegungsdaten'!B:B,Kategorien!A1633,'DV-Bewegungsdaten'!E:E),3)</f>
        <v>0</v>
      </c>
      <c r="AD1633" s="390">
        <f t="shared" si="349"/>
        <v>19.870999999999999</v>
      </c>
      <c r="AE1633" s="390">
        <f t="shared" si="350"/>
        <v>20.527999999999999</v>
      </c>
      <c r="AF1633" s="390">
        <f t="shared" si="351"/>
        <v>21.747</v>
      </c>
      <c r="AG1633" s="390">
        <f t="shared" si="352"/>
        <v>21.113999999999997</v>
      </c>
      <c r="AH1633" s="390">
        <f t="shared" si="353"/>
        <v>21.026</v>
      </c>
      <c r="AI1633" s="390">
        <f t="shared" si="354"/>
        <v>21.558</v>
      </c>
      <c r="AJ1633" s="390">
        <f t="shared" si="355"/>
        <v>20.840999999999998</v>
      </c>
      <c r="AK1633" s="390">
        <f t="shared" si="356"/>
        <v>21.125</v>
      </c>
      <c r="AL1633" s="390">
        <f t="shared" si="357"/>
        <v>21.234999999999999</v>
      </c>
      <c r="AM1633" s="390">
        <f t="shared" si="358"/>
        <v>21.116</v>
      </c>
      <c r="AN1633" s="390">
        <f t="shared" si="359"/>
        <v>20.71</v>
      </c>
      <c r="AO1633" s="390">
        <f t="shared" si="360"/>
        <v>21.613</v>
      </c>
    </row>
    <row r="1634" spans="1:41" ht="15" customHeight="1" x14ac:dyDescent="0.25">
      <c r="A1634" s="127" t="s">
        <v>4335</v>
      </c>
      <c r="B1634" s="125" t="s">
        <v>2077</v>
      </c>
      <c r="C1634" s="125" t="s">
        <v>4003</v>
      </c>
      <c r="D1634" s="125" t="s">
        <v>4193</v>
      </c>
      <c r="E1634" s="125" t="s">
        <v>4051</v>
      </c>
      <c r="F1634" s="126">
        <v>23.58</v>
      </c>
      <c r="G1634" s="126">
        <v>23.779999999999998</v>
      </c>
      <c r="H1634" s="126">
        <v>18.86</v>
      </c>
      <c r="I1634" s="126"/>
      <c r="J1634" s="317"/>
      <c r="K1634" s="323">
        <f>ROUND(SUMIF('VGT-Bewegungsdaten'!B:B,A1634,'VGT-Bewegungsdaten'!C:C),3)</f>
        <v>0</v>
      </c>
      <c r="L1634" s="324">
        <f>ROUND(SUMIF('VGT-Bewegungsdaten'!B:B,$A1634,'VGT-Bewegungsdaten'!D:D),2)</f>
        <v>0</v>
      </c>
      <c r="N1634" s="376" t="s">
        <v>4930</v>
      </c>
      <c r="O1634" s="376" t="s">
        <v>4940</v>
      </c>
      <c r="P1634" s="326">
        <f>ROUND(SUMIF('AV-Bewegungsdaten'!B:B,A1634,'AV-Bewegungsdaten'!C:C),3)</f>
        <v>0</v>
      </c>
      <c r="Q1634" s="324">
        <f>ROUND(SUMIF('AV-Bewegungsdaten'!B:B,$A1634,'AV-Bewegungsdaten'!D:D),2)</f>
        <v>0</v>
      </c>
      <c r="T1634" s="327"/>
      <c r="U1634" s="326">
        <f>ROUND(SUMIF('DV-Bewegungsdaten'!B:B,Kategorien!A1634,'DV-Bewegungsdaten'!D:D),3)</f>
        <v>0</v>
      </c>
      <c r="V1634" s="324">
        <f>ROUND(SUMIF('DV-Bewegungsdaten'!B:B,Kategorien!A1634,'DV-Bewegungsdaten'!E:E),3)</f>
        <v>0</v>
      </c>
      <c r="AD1634" s="390">
        <f t="shared" si="349"/>
        <v>18.840999999999998</v>
      </c>
      <c r="AE1634" s="390">
        <f t="shared" si="350"/>
        <v>19.497999999999998</v>
      </c>
      <c r="AF1634" s="390">
        <f t="shared" si="351"/>
        <v>20.716999999999999</v>
      </c>
      <c r="AG1634" s="390">
        <f t="shared" si="352"/>
        <v>20.083999999999996</v>
      </c>
      <c r="AH1634" s="390">
        <f t="shared" si="353"/>
        <v>19.995999999999999</v>
      </c>
      <c r="AI1634" s="390">
        <f t="shared" si="354"/>
        <v>20.527999999999999</v>
      </c>
      <c r="AJ1634" s="390">
        <f t="shared" si="355"/>
        <v>19.810999999999996</v>
      </c>
      <c r="AK1634" s="390">
        <f t="shared" si="356"/>
        <v>20.094999999999999</v>
      </c>
      <c r="AL1634" s="390">
        <f t="shared" si="357"/>
        <v>20.204999999999998</v>
      </c>
      <c r="AM1634" s="390">
        <f t="shared" si="358"/>
        <v>20.085999999999999</v>
      </c>
      <c r="AN1634" s="390">
        <f t="shared" si="359"/>
        <v>19.68</v>
      </c>
      <c r="AO1634" s="390">
        <f t="shared" si="360"/>
        <v>20.582999999999998</v>
      </c>
    </row>
    <row r="1635" spans="1:41" ht="15" customHeight="1" x14ac:dyDescent="0.25">
      <c r="A1635" s="127" t="s">
        <v>4336</v>
      </c>
      <c r="B1635" s="125" t="s">
        <v>2077</v>
      </c>
      <c r="C1635" s="125" t="s">
        <v>4003</v>
      </c>
      <c r="D1635" s="125" t="s">
        <v>4195</v>
      </c>
      <c r="E1635" s="125" t="s">
        <v>4051</v>
      </c>
      <c r="F1635" s="126">
        <v>24.58</v>
      </c>
      <c r="G1635" s="126">
        <v>24.779999999999998</v>
      </c>
      <c r="H1635" s="126">
        <v>19.66</v>
      </c>
      <c r="I1635" s="126"/>
      <c r="J1635" s="317"/>
      <c r="K1635" s="323">
        <f>ROUND(SUMIF('VGT-Bewegungsdaten'!B:B,A1635,'VGT-Bewegungsdaten'!C:C),3)</f>
        <v>0</v>
      </c>
      <c r="L1635" s="324">
        <f>ROUND(SUMIF('VGT-Bewegungsdaten'!B:B,$A1635,'VGT-Bewegungsdaten'!D:D),2)</f>
        <v>0</v>
      </c>
      <c r="N1635" s="376" t="s">
        <v>4930</v>
      </c>
      <c r="O1635" s="376" t="s">
        <v>4940</v>
      </c>
      <c r="P1635" s="326">
        <f>ROUND(SUMIF('AV-Bewegungsdaten'!B:B,A1635,'AV-Bewegungsdaten'!C:C),3)</f>
        <v>0</v>
      </c>
      <c r="Q1635" s="324">
        <f>ROUND(SUMIF('AV-Bewegungsdaten'!B:B,$A1635,'AV-Bewegungsdaten'!D:D),2)</f>
        <v>0</v>
      </c>
      <c r="T1635" s="327"/>
      <c r="U1635" s="326">
        <f>ROUND(SUMIF('DV-Bewegungsdaten'!B:B,Kategorien!A1635,'DV-Bewegungsdaten'!D:D),3)</f>
        <v>0</v>
      </c>
      <c r="V1635" s="324">
        <f>ROUND(SUMIF('DV-Bewegungsdaten'!B:B,Kategorien!A1635,'DV-Bewegungsdaten'!E:E),3)</f>
        <v>0</v>
      </c>
      <c r="AD1635" s="390">
        <f t="shared" si="349"/>
        <v>19.840999999999998</v>
      </c>
      <c r="AE1635" s="390">
        <f t="shared" si="350"/>
        <v>20.497999999999998</v>
      </c>
      <c r="AF1635" s="390">
        <f t="shared" si="351"/>
        <v>21.716999999999999</v>
      </c>
      <c r="AG1635" s="390">
        <f t="shared" si="352"/>
        <v>21.083999999999996</v>
      </c>
      <c r="AH1635" s="390">
        <f t="shared" si="353"/>
        <v>20.995999999999999</v>
      </c>
      <c r="AI1635" s="390">
        <f t="shared" si="354"/>
        <v>21.527999999999999</v>
      </c>
      <c r="AJ1635" s="390">
        <f t="shared" si="355"/>
        <v>20.810999999999996</v>
      </c>
      <c r="AK1635" s="390">
        <f t="shared" si="356"/>
        <v>21.094999999999999</v>
      </c>
      <c r="AL1635" s="390">
        <f t="shared" si="357"/>
        <v>21.204999999999998</v>
      </c>
      <c r="AM1635" s="390">
        <f t="shared" si="358"/>
        <v>21.085999999999999</v>
      </c>
      <c r="AN1635" s="390">
        <f t="shared" si="359"/>
        <v>20.68</v>
      </c>
      <c r="AO1635" s="390">
        <f t="shared" si="360"/>
        <v>21.582999999999998</v>
      </c>
    </row>
    <row r="1636" spans="1:41" ht="15" customHeight="1" x14ac:dyDescent="0.25">
      <c r="A1636" s="127" t="s">
        <v>6491</v>
      </c>
      <c r="B1636" s="125" t="s">
        <v>2077</v>
      </c>
      <c r="C1636" s="125" t="s">
        <v>4003</v>
      </c>
      <c r="D1636" s="125" t="s">
        <v>6492</v>
      </c>
      <c r="E1636" s="125" t="s">
        <v>4998</v>
      </c>
      <c r="F1636" s="126">
        <v>23.55</v>
      </c>
      <c r="G1636" s="126">
        <v>23.75</v>
      </c>
      <c r="H1636" s="126">
        <v>18.84</v>
      </c>
      <c r="I1636" s="126"/>
      <c r="J1636" s="317"/>
      <c r="K1636" s="323">
        <f>ROUND(SUMIF('VGT-Bewegungsdaten'!B:B,A1636,'VGT-Bewegungsdaten'!C:C),3)</f>
        <v>0</v>
      </c>
      <c r="L1636" s="324">
        <f>ROUND(SUMIF('VGT-Bewegungsdaten'!B:B,$A1636,'VGT-Bewegungsdaten'!D:D),2)</f>
        <v>0</v>
      </c>
      <c r="N1636" s="376" t="s">
        <v>4930</v>
      </c>
      <c r="O1636" s="376" t="s">
        <v>4940</v>
      </c>
      <c r="P1636" s="326">
        <f>ROUND(SUMIF('AV-Bewegungsdaten'!B:B,A1636,'AV-Bewegungsdaten'!C:C),3)</f>
        <v>0</v>
      </c>
      <c r="Q1636" s="324">
        <f>ROUND(SUMIF('AV-Bewegungsdaten'!B:B,$A1636,'AV-Bewegungsdaten'!D:D),2)</f>
        <v>0</v>
      </c>
      <c r="T1636" s="327"/>
      <c r="U1636" s="326">
        <f>ROUND(SUMIF('DV-Bewegungsdaten'!B:B,Kategorien!A1636,'DV-Bewegungsdaten'!D:D),3)</f>
        <v>0</v>
      </c>
      <c r="V1636" s="324">
        <f>ROUND(SUMIF('DV-Bewegungsdaten'!B:B,Kategorien!A1636,'DV-Bewegungsdaten'!E:E),3)</f>
        <v>0</v>
      </c>
      <c r="AD1636" s="390">
        <f t="shared" si="349"/>
        <v>18.811</v>
      </c>
      <c r="AE1636" s="390">
        <f t="shared" si="350"/>
        <v>19.468</v>
      </c>
      <c r="AF1636" s="390">
        <f t="shared" si="351"/>
        <v>20.687000000000001</v>
      </c>
      <c r="AG1636" s="390">
        <f t="shared" si="352"/>
        <v>20.053999999999998</v>
      </c>
      <c r="AH1636" s="390">
        <f t="shared" si="353"/>
        <v>19.966000000000001</v>
      </c>
      <c r="AI1636" s="390">
        <f t="shared" si="354"/>
        <v>20.498000000000001</v>
      </c>
      <c r="AJ1636" s="390">
        <f t="shared" si="355"/>
        <v>19.780999999999999</v>
      </c>
      <c r="AK1636" s="390">
        <f t="shared" si="356"/>
        <v>20.065000000000001</v>
      </c>
      <c r="AL1636" s="390">
        <f t="shared" si="357"/>
        <v>20.175000000000001</v>
      </c>
      <c r="AM1636" s="390">
        <f t="shared" si="358"/>
        <v>20.056000000000001</v>
      </c>
      <c r="AN1636" s="390">
        <f t="shared" si="359"/>
        <v>19.649999999999999</v>
      </c>
      <c r="AO1636" s="390">
        <f t="shared" si="360"/>
        <v>20.553000000000001</v>
      </c>
    </row>
    <row r="1637" spans="1:41" ht="15" customHeight="1" x14ac:dyDescent="0.25">
      <c r="A1637" s="127" t="s">
        <v>5310</v>
      </c>
      <c r="B1637" s="125" t="s">
        <v>2077</v>
      </c>
      <c r="C1637" s="125" t="s">
        <v>4003</v>
      </c>
      <c r="D1637" s="125" t="s">
        <v>5290</v>
      </c>
      <c r="E1637" s="125" t="s">
        <v>4998</v>
      </c>
      <c r="F1637" s="126">
        <v>24.55</v>
      </c>
      <c r="G1637" s="126">
        <v>24.75</v>
      </c>
      <c r="H1637" s="126">
        <v>19.64</v>
      </c>
      <c r="I1637" s="126"/>
      <c r="J1637" s="317"/>
      <c r="K1637" s="323">
        <f>ROUND(SUMIF('VGT-Bewegungsdaten'!B:B,A1637,'VGT-Bewegungsdaten'!C:C),3)</f>
        <v>0</v>
      </c>
      <c r="L1637" s="324">
        <f>ROUND(SUMIF('VGT-Bewegungsdaten'!B:B,$A1637,'VGT-Bewegungsdaten'!D:D),2)</f>
        <v>0</v>
      </c>
      <c r="N1637" s="376" t="s">
        <v>4930</v>
      </c>
      <c r="O1637" s="376" t="s">
        <v>4940</v>
      </c>
      <c r="P1637" s="326">
        <f>ROUND(SUMIF('AV-Bewegungsdaten'!B:B,A1637,'AV-Bewegungsdaten'!C:C),3)</f>
        <v>0</v>
      </c>
      <c r="Q1637" s="324">
        <f>ROUND(SUMIF('AV-Bewegungsdaten'!B:B,$A1637,'AV-Bewegungsdaten'!D:D),2)</f>
        <v>0</v>
      </c>
      <c r="T1637" s="327"/>
      <c r="U1637" s="326">
        <f>ROUND(SUMIF('DV-Bewegungsdaten'!B:B,Kategorien!A1637,'DV-Bewegungsdaten'!D:D),3)</f>
        <v>0</v>
      </c>
      <c r="V1637" s="324">
        <f>ROUND(SUMIF('DV-Bewegungsdaten'!B:B,Kategorien!A1637,'DV-Bewegungsdaten'!E:E),3)</f>
        <v>0</v>
      </c>
      <c r="AD1637" s="390">
        <f t="shared" si="349"/>
        <v>19.811</v>
      </c>
      <c r="AE1637" s="390">
        <f t="shared" si="350"/>
        <v>20.468</v>
      </c>
      <c r="AF1637" s="390">
        <f t="shared" si="351"/>
        <v>21.687000000000001</v>
      </c>
      <c r="AG1637" s="390">
        <f t="shared" si="352"/>
        <v>21.053999999999998</v>
      </c>
      <c r="AH1637" s="390">
        <f t="shared" si="353"/>
        <v>20.966000000000001</v>
      </c>
      <c r="AI1637" s="390">
        <f t="shared" si="354"/>
        <v>21.498000000000001</v>
      </c>
      <c r="AJ1637" s="390">
        <f t="shared" si="355"/>
        <v>20.780999999999999</v>
      </c>
      <c r="AK1637" s="390">
        <f t="shared" si="356"/>
        <v>21.065000000000001</v>
      </c>
      <c r="AL1637" s="390">
        <f t="shared" si="357"/>
        <v>21.175000000000001</v>
      </c>
      <c r="AM1637" s="390">
        <f t="shared" si="358"/>
        <v>21.056000000000001</v>
      </c>
      <c r="AN1637" s="390">
        <f t="shared" si="359"/>
        <v>20.65</v>
      </c>
      <c r="AO1637" s="390">
        <f t="shared" si="360"/>
        <v>21.553000000000001</v>
      </c>
    </row>
    <row r="1638" spans="1:41" ht="15" customHeight="1" x14ac:dyDescent="0.25">
      <c r="A1638" s="127" t="s">
        <v>5933</v>
      </c>
      <c r="B1638" s="125" t="s">
        <v>2077</v>
      </c>
      <c r="C1638" s="125" t="s">
        <v>4003</v>
      </c>
      <c r="D1638" s="125" t="s">
        <v>5934</v>
      </c>
      <c r="E1638" s="125" t="s">
        <v>5855</v>
      </c>
      <c r="F1638" s="126">
        <v>24.490000000000002</v>
      </c>
      <c r="G1638" s="126">
        <v>24.69</v>
      </c>
      <c r="H1638" s="126">
        <v>19.59</v>
      </c>
      <c r="I1638" s="126"/>
      <c r="J1638" s="317"/>
      <c r="K1638" s="323">
        <f>ROUND(SUMIF('VGT-Bewegungsdaten'!B:B,A1638,'VGT-Bewegungsdaten'!C:C),3)</f>
        <v>0</v>
      </c>
      <c r="L1638" s="324">
        <f>ROUND(SUMIF('VGT-Bewegungsdaten'!B:B,$A1638,'VGT-Bewegungsdaten'!D:D),2)</f>
        <v>0</v>
      </c>
      <c r="N1638" s="376" t="s">
        <v>4930</v>
      </c>
      <c r="O1638" s="376" t="s">
        <v>4940</v>
      </c>
      <c r="P1638" s="326">
        <f>ROUND(SUMIF('AV-Bewegungsdaten'!B:B,A1638,'AV-Bewegungsdaten'!C:C),3)</f>
        <v>0</v>
      </c>
      <c r="Q1638" s="324">
        <f>ROUND(SUMIF('AV-Bewegungsdaten'!B:B,$A1638,'AV-Bewegungsdaten'!D:D),2)</f>
        <v>0</v>
      </c>
      <c r="T1638" s="327"/>
      <c r="U1638" s="326">
        <f>ROUND(SUMIF('DV-Bewegungsdaten'!B:B,Kategorien!A1638,'DV-Bewegungsdaten'!D:D),3)</f>
        <v>0</v>
      </c>
      <c r="V1638" s="324">
        <f>ROUND(SUMIF('DV-Bewegungsdaten'!B:B,Kategorien!A1638,'DV-Bewegungsdaten'!E:E),3)</f>
        <v>0</v>
      </c>
      <c r="AD1638" s="390">
        <f t="shared" si="349"/>
        <v>19.751000000000001</v>
      </c>
      <c r="AE1638" s="390">
        <f t="shared" si="350"/>
        <v>20.408000000000001</v>
      </c>
      <c r="AF1638" s="390">
        <f t="shared" si="351"/>
        <v>21.627000000000002</v>
      </c>
      <c r="AG1638" s="390">
        <f t="shared" si="352"/>
        <v>20.994</v>
      </c>
      <c r="AH1638" s="390">
        <f t="shared" si="353"/>
        <v>20.906000000000002</v>
      </c>
      <c r="AI1638" s="390">
        <f t="shared" si="354"/>
        <v>21.438000000000002</v>
      </c>
      <c r="AJ1638" s="390">
        <f t="shared" si="355"/>
        <v>20.721</v>
      </c>
      <c r="AK1638" s="390">
        <f t="shared" si="356"/>
        <v>21.005000000000003</v>
      </c>
      <c r="AL1638" s="390">
        <f t="shared" si="357"/>
        <v>21.115000000000002</v>
      </c>
      <c r="AM1638" s="390">
        <f t="shared" si="358"/>
        <v>20.996000000000002</v>
      </c>
      <c r="AN1638" s="390">
        <f t="shared" si="359"/>
        <v>20.590000000000003</v>
      </c>
      <c r="AO1638" s="390">
        <f t="shared" si="360"/>
        <v>21.493000000000002</v>
      </c>
    </row>
    <row r="1639" spans="1:41" ht="15" customHeight="1" x14ac:dyDescent="0.25">
      <c r="A1639" s="127" t="s">
        <v>6714</v>
      </c>
      <c r="B1639" s="125" t="s">
        <v>2077</v>
      </c>
      <c r="C1639" s="125" t="s">
        <v>4003</v>
      </c>
      <c r="D1639" s="125" t="s">
        <v>6715</v>
      </c>
      <c r="E1639" s="125" t="s">
        <v>6484</v>
      </c>
      <c r="F1639" s="126">
        <v>24.44</v>
      </c>
      <c r="G1639" s="126">
        <v>24.64</v>
      </c>
      <c r="H1639" s="126">
        <v>19.55</v>
      </c>
      <c r="I1639" s="126"/>
      <c r="J1639" s="317"/>
      <c r="K1639" s="323">
        <f>ROUND(SUMIF('VGT-Bewegungsdaten'!B:B,A1639,'VGT-Bewegungsdaten'!C:C),3)</f>
        <v>0</v>
      </c>
      <c r="L1639" s="324">
        <f>ROUND(SUMIF('VGT-Bewegungsdaten'!B:B,$A1639,'VGT-Bewegungsdaten'!D:D),2)</f>
        <v>0</v>
      </c>
      <c r="N1639" s="376" t="s">
        <v>4930</v>
      </c>
      <c r="O1639" s="376" t="s">
        <v>4940</v>
      </c>
      <c r="P1639" s="326">
        <f>ROUND(SUMIF('AV-Bewegungsdaten'!B:B,A1639,'AV-Bewegungsdaten'!C:C),3)</f>
        <v>0</v>
      </c>
      <c r="Q1639" s="324">
        <f>ROUND(SUMIF('AV-Bewegungsdaten'!B:B,$A1639,'AV-Bewegungsdaten'!D:D),2)</f>
        <v>0</v>
      </c>
      <c r="T1639" s="327"/>
      <c r="U1639" s="326">
        <f>ROUND(SUMIF('DV-Bewegungsdaten'!B:B,Kategorien!A1639,'DV-Bewegungsdaten'!D:D),3)</f>
        <v>0</v>
      </c>
      <c r="V1639" s="324">
        <f>ROUND(SUMIF('DV-Bewegungsdaten'!B:B,Kategorien!A1639,'DV-Bewegungsdaten'!E:E),3)</f>
        <v>0</v>
      </c>
      <c r="AD1639" s="390">
        <f t="shared" si="349"/>
        <v>19.701000000000001</v>
      </c>
      <c r="AE1639" s="390">
        <f t="shared" si="350"/>
        <v>20.358000000000001</v>
      </c>
      <c r="AF1639" s="390">
        <f t="shared" si="351"/>
        <v>21.577000000000002</v>
      </c>
      <c r="AG1639" s="390">
        <f t="shared" si="352"/>
        <v>20.943999999999999</v>
      </c>
      <c r="AH1639" s="390">
        <f t="shared" si="353"/>
        <v>20.856000000000002</v>
      </c>
      <c r="AI1639" s="390">
        <f t="shared" si="354"/>
        <v>21.388000000000002</v>
      </c>
      <c r="AJ1639" s="390">
        <f t="shared" si="355"/>
        <v>20.670999999999999</v>
      </c>
      <c r="AK1639" s="390">
        <f t="shared" si="356"/>
        <v>20.955000000000002</v>
      </c>
      <c r="AL1639" s="390">
        <f t="shared" si="357"/>
        <v>21.065000000000001</v>
      </c>
      <c r="AM1639" s="390">
        <f t="shared" si="358"/>
        <v>20.946000000000002</v>
      </c>
      <c r="AN1639" s="390">
        <f t="shared" si="359"/>
        <v>20.54</v>
      </c>
      <c r="AO1639" s="390">
        <f t="shared" si="360"/>
        <v>21.443000000000001</v>
      </c>
    </row>
    <row r="1640" spans="1:41" ht="15" customHeight="1" x14ac:dyDescent="0.25">
      <c r="A1640" s="127" t="s">
        <v>415</v>
      </c>
      <c r="B1640" s="125" t="s">
        <v>2077</v>
      </c>
      <c r="C1640" s="125" t="s">
        <v>4003</v>
      </c>
      <c r="D1640" s="125" t="s">
        <v>1903</v>
      </c>
      <c r="E1640" s="125" t="s">
        <v>1538</v>
      </c>
      <c r="F1640" s="126">
        <v>23.67</v>
      </c>
      <c r="G1640" s="126">
        <v>23.87</v>
      </c>
      <c r="H1640" s="126">
        <v>18.940000000000001</v>
      </c>
      <c r="I1640" s="126"/>
      <c r="J1640" s="317"/>
      <c r="K1640" s="323">
        <f>ROUND(SUMIF('VGT-Bewegungsdaten'!B:B,A1640,'VGT-Bewegungsdaten'!C:C),3)</f>
        <v>0</v>
      </c>
      <c r="L1640" s="324">
        <f>ROUND(SUMIF('VGT-Bewegungsdaten'!B:B,$A1640,'VGT-Bewegungsdaten'!D:D),2)</f>
        <v>0</v>
      </c>
      <c r="N1640" s="376" t="s">
        <v>4930</v>
      </c>
      <c r="O1640" s="376" t="s">
        <v>4940</v>
      </c>
      <c r="P1640" s="326">
        <f>ROUND(SUMIF('AV-Bewegungsdaten'!B:B,A1640,'AV-Bewegungsdaten'!C:C),3)</f>
        <v>0</v>
      </c>
      <c r="Q1640" s="324">
        <f>ROUND(SUMIF('AV-Bewegungsdaten'!B:B,$A1640,'AV-Bewegungsdaten'!D:D),2)</f>
        <v>0</v>
      </c>
      <c r="T1640" s="327"/>
      <c r="U1640" s="326">
        <f>ROUND(SUMIF('DV-Bewegungsdaten'!B:B,Kategorien!A1640,'DV-Bewegungsdaten'!D:D),3)</f>
        <v>0</v>
      </c>
      <c r="V1640" s="324">
        <f>ROUND(SUMIF('DV-Bewegungsdaten'!B:B,Kategorien!A1640,'DV-Bewegungsdaten'!E:E),3)</f>
        <v>0</v>
      </c>
      <c r="AD1640" s="390">
        <f t="shared" si="349"/>
        <v>18.931000000000001</v>
      </c>
      <c r="AE1640" s="390">
        <f t="shared" si="350"/>
        <v>19.588000000000001</v>
      </c>
      <c r="AF1640" s="390">
        <f t="shared" si="351"/>
        <v>20.807000000000002</v>
      </c>
      <c r="AG1640" s="390">
        <f t="shared" si="352"/>
        <v>20.173999999999999</v>
      </c>
      <c r="AH1640" s="390">
        <f t="shared" si="353"/>
        <v>20.086000000000002</v>
      </c>
      <c r="AI1640" s="390">
        <f t="shared" si="354"/>
        <v>20.618000000000002</v>
      </c>
      <c r="AJ1640" s="390">
        <f t="shared" si="355"/>
        <v>19.901</v>
      </c>
      <c r="AK1640" s="390">
        <f t="shared" si="356"/>
        <v>20.185000000000002</v>
      </c>
      <c r="AL1640" s="390">
        <f t="shared" si="357"/>
        <v>20.295000000000002</v>
      </c>
      <c r="AM1640" s="390">
        <f t="shared" si="358"/>
        <v>20.176000000000002</v>
      </c>
      <c r="AN1640" s="390">
        <f t="shared" si="359"/>
        <v>19.770000000000003</v>
      </c>
      <c r="AO1640" s="390">
        <f t="shared" si="360"/>
        <v>20.673000000000002</v>
      </c>
    </row>
    <row r="1641" spans="1:41" ht="15" customHeight="1" x14ac:dyDescent="0.25">
      <c r="A1641" s="127" t="s">
        <v>419</v>
      </c>
      <c r="B1641" s="125" t="s">
        <v>2077</v>
      </c>
      <c r="C1641" s="125" t="s">
        <v>4003</v>
      </c>
      <c r="D1641" s="125" t="s">
        <v>1911</v>
      </c>
      <c r="E1641" s="125" t="s">
        <v>1538</v>
      </c>
      <c r="F1641" s="126">
        <v>24.67</v>
      </c>
      <c r="G1641" s="126">
        <v>24.87</v>
      </c>
      <c r="H1641" s="126">
        <v>19.739999999999998</v>
      </c>
      <c r="I1641" s="126"/>
      <c r="J1641" s="317"/>
      <c r="K1641" s="323">
        <f>ROUND(SUMIF('VGT-Bewegungsdaten'!B:B,A1641,'VGT-Bewegungsdaten'!C:C),3)</f>
        <v>0</v>
      </c>
      <c r="L1641" s="324">
        <f>ROUND(SUMIF('VGT-Bewegungsdaten'!B:B,$A1641,'VGT-Bewegungsdaten'!D:D),2)</f>
        <v>0</v>
      </c>
      <c r="N1641" s="376" t="s">
        <v>4930</v>
      </c>
      <c r="O1641" s="376" t="s">
        <v>4940</v>
      </c>
      <c r="P1641" s="326">
        <f>ROUND(SUMIF('AV-Bewegungsdaten'!B:B,A1641,'AV-Bewegungsdaten'!C:C),3)</f>
        <v>0</v>
      </c>
      <c r="Q1641" s="324">
        <f>ROUND(SUMIF('AV-Bewegungsdaten'!B:B,$A1641,'AV-Bewegungsdaten'!D:D),2)</f>
        <v>0</v>
      </c>
      <c r="T1641" s="327"/>
      <c r="U1641" s="326">
        <f>ROUND(SUMIF('DV-Bewegungsdaten'!B:B,Kategorien!A1641,'DV-Bewegungsdaten'!D:D),3)</f>
        <v>0</v>
      </c>
      <c r="V1641" s="324">
        <f>ROUND(SUMIF('DV-Bewegungsdaten'!B:B,Kategorien!A1641,'DV-Bewegungsdaten'!E:E),3)</f>
        <v>0</v>
      </c>
      <c r="AD1641" s="390">
        <f t="shared" si="349"/>
        <v>19.931000000000001</v>
      </c>
      <c r="AE1641" s="390">
        <f t="shared" si="350"/>
        <v>20.588000000000001</v>
      </c>
      <c r="AF1641" s="390">
        <f t="shared" si="351"/>
        <v>21.807000000000002</v>
      </c>
      <c r="AG1641" s="390">
        <f t="shared" si="352"/>
        <v>21.173999999999999</v>
      </c>
      <c r="AH1641" s="390">
        <f t="shared" si="353"/>
        <v>21.086000000000002</v>
      </c>
      <c r="AI1641" s="390">
        <f t="shared" si="354"/>
        <v>21.618000000000002</v>
      </c>
      <c r="AJ1641" s="390">
        <f t="shared" si="355"/>
        <v>20.901</v>
      </c>
      <c r="AK1641" s="390">
        <f t="shared" si="356"/>
        <v>21.185000000000002</v>
      </c>
      <c r="AL1641" s="390">
        <f t="shared" si="357"/>
        <v>21.295000000000002</v>
      </c>
      <c r="AM1641" s="390">
        <f t="shared" si="358"/>
        <v>21.176000000000002</v>
      </c>
      <c r="AN1641" s="390">
        <f t="shared" si="359"/>
        <v>20.770000000000003</v>
      </c>
      <c r="AO1641" s="390">
        <f t="shared" si="360"/>
        <v>21.673000000000002</v>
      </c>
    </row>
    <row r="1642" spans="1:41" ht="15" customHeight="1" x14ac:dyDescent="0.25">
      <c r="A1642" s="127" t="s">
        <v>414</v>
      </c>
      <c r="B1642" s="125" t="s">
        <v>2077</v>
      </c>
      <c r="C1642" s="125" t="s">
        <v>4003</v>
      </c>
      <c r="D1642" s="125" t="s">
        <v>1901</v>
      </c>
      <c r="E1642" s="125" t="s">
        <v>2455</v>
      </c>
      <c r="F1642" s="126">
        <v>22.67</v>
      </c>
      <c r="G1642" s="126">
        <v>22.87</v>
      </c>
      <c r="H1642" s="126">
        <v>18.14</v>
      </c>
      <c r="I1642" s="126"/>
      <c r="J1642" s="317"/>
      <c r="K1642" s="323">
        <f>ROUND(SUMIF('VGT-Bewegungsdaten'!B:B,A1642,'VGT-Bewegungsdaten'!C:C),3)</f>
        <v>0</v>
      </c>
      <c r="L1642" s="324">
        <f>ROUND(SUMIF('VGT-Bewegungsdaten'!B:B,$A1642,'VGT-Bewegungsdaten'!D:D),2)</f>
        <v>0</v>
      </c>
      <c r="N1642" s="376" t="s">
        <v>4930</v>
      </c>
      <c r="O1642" s="376" t="s">
        <v>4940</v>
      </c>
      <c r="P1642" s="326">
        <f>ROUND(SUMIF('AV-Bewegungsdaten'!B:B,A1642,'AV-Bewegungsdaten'!C:C),3)</f>
        <v>0</v>
      </c>
      <c r="Q1642" s="324">
        <f>ROUND(SUMIF('AV-Bewegungsdaten'!B:B,$A1642,'AV-Bewegungsdaten'!D:D),2)</f>
        <v>0</v>
      </c>
      <c r="T1642" s="327"/>
      <c r="U1642" s="326">
        <f>ROUND(SUMIF('DV-Bewegungsdaten'!B:B,Kategorien!A1642,'DV-Bewegungsdaten'!D:D),3)</f>
        <v>0</v>
      </c>
      <c r="V1642" s="324">
        <f>ROUND(SUMIF('DV-Bewegungsdaten'!B:B,Kategorien!A1642,'DV-Bewegungsdaten'!E:E),3)</f>
        <v>0</v>
      </c>
      <c r="AD1642" s="390">
        <f t="shared" si="349"/>
        <v>17.931000000000001</v>
      </c>
      <c r="AE1642" s="390">
        <f t="shared" si="350"/>
        <v>18.588000000000001</v>
      </c>
      <c r="AF1642" s="390">
        <f t="shared" si="351"/>
        <v>19.807000000000002</v>
      </c>
      <c r="AG1642" s="390">
        <f t="shared" si="352"/>
        <v>19.173999999999999</v>
      </c>
      <c r="AH1642" s="390">
        <f t="shared" si="353"/>
        <v>19.086000000000002</v>
      </c>
      <c r="AI1642" s="390">
        <f t="shared" si="354"/>
        <v>19.618000000000002</v>
      </c>
      <c r="AJ1642" s="390">
        <f t="shared" si="355"/>
        <v>18.901</v>
      </c>
      <c r="AK1642" s="390">
        <f t="shared" si="356"/>
        <v>19.185000000000002</v>
      </c>
      <c r="AL1642" s="390">
        <f t="shared" si="357"/>
        <v>19.295000000000002</v>
      </c>
      <c r="AM1642" s="390">
        <f t="shared" si="358"/>
        <v>19.176000000000002</v>
      </c>
      <c r="AN1642" s="390">
        <f t="shared" si="359"/>
        <v>18.770000000000003</v>
      </c>
      <c r="AO1642" s="390">
        <f t="shared" si="360"/>
        <v>19.673000000000002</v>
      </c>
    </row>
    <row r="1643" spans="1:41" ht="15" customHeight="1" x14ac:dyDescent="0.25">
      <c r="A1643" s="127" t="s">
        <v>418</v>
      </c>
      <c r="B1643" s="125" t="s">
        <v>2077</v>
      </c>
      <c r="C1643" s="125" t="s">
        <v>4003</v>
      </c>
      <c r="D1643" s="125" t="s">
        <v>1909</v>
      </c>
      <c r="E1643" s="125" t="s">
        <v>2455</v>
      </c>
      <c r="F1643" s="126">
        <v>23.67</v>
      </c>
      <c r="G1643" s="126">
        <v>23.87</v>
      </c>
      <c r="H1643" s="126">
        <v>18.940000000000001</v>
      </c>
      <c r="I1643" s="126"/>
      <c r="J1643" s="317"/>
      <c r="K1643" s="323">
        <f>ROUND(SUMIF('VGT-Bewegungsdaten'!B:B,A1643,'VGT-Bewegungsdaten'!C:C),3)</f>
        <v>0</v>
      </c>
      <c r="L1643" s="324">
        <f>ROUND(SUMIF('VGT-Bewegungsdaten'!B:B,$A1643,'VGT-Bewegungsdaten'!D:D),2)</f>
        <v>0</v>
      </c>
      <c r="N1643" s="376" t="s">
        <v>4930</v>
      </c>
      <c r="O1643" s="376" t="s">
        <v>4940</v>
      </c>
      <c r="P1643" s="326">
        <f>ROUND(SUMIF('AV-Bewegungsdaten'!B:B,A1643,'AV-Bewegungsdaten'!C:C),3)</f>
        <v>0</v>
      </c>
      <c r="Q1643" s="324">
        <f>ROUND(SUMIF('AV-Bewegungsdaten'!B:B,$A1643,'AV-Bewegungsdaten'!D:D),2)</f>
        <v>0</v>
      </c>
      <c r="T1643" s="327"/>
      <c r="U1643" s="326">
        <f>ROUND(SUMIF('DV-Bewegungsdaten'!B:B,Kategorien!A1643,'DV-Bewegungsdaten'!D:D),3)</f>
        <v>0</v>
      </c>
      <c r="V1643" s="324">
        <f>ROUND(SUMIF('DV-Bewegungsdaten'!B:B,Kategorien!A1643,'DV-Bewegungsdaten'!E:E),3)</f>
        <v>0</v>
      </c>
      <c r="AD1643" s="390">
        <f t="shared" si="349"/>
        <v>18.931000000000001</v>
      </c>
      <c r="AE1643" s="390">
        <f t="shared" si="350"/>
        <v>19.588000000000001</v>
      </c>
      <c r="AF1643" s="390">
        <f t="shared" si="351"/>
        <v>20.807000000000002</v>
      </c>
      <c r="AG1643" s="390">
        <f t="shared" si="352"/>
        <v>20.173999999999999</v>
      </c>
      <c r="AH1643" s="390">
        <f t="shared" si="353"/>
        <v>20.086000000000002</v>
      </c>
      <c r="AI1643" s="390">
        <f t="shared" si="354"/>
        <v>20.618000000000002</v>
      </c>
      <c r="AJ1643" s="390">
        <f t="shared" si="355"/>
        <v>19.901</v>
      </c>
      <c r="AK1643" s="390">
        <f t="shared" si="356"/>
        <v>20.185000000000002</v>
      </c>
      <c r="AL1643" s="390">
        <f t="shared" si="357"/>
        <v>20.295000000000002</v>
      </c>
      <c r="AM1643" s="390">
        <f t="shared" si="358"/>
        <v>20.176000000000002</v>
      </c>
      <c r="AN1643" s="390">
        <f t="shared" si="359"/>
        <v>19.770000000000003</v>
      </c>
      <c r="AO1643" s="390">
        <f t="shared" si="360"/>
        <v>20.673000000000002</v>
      </c>
    </row>
    <row r="1644" spans="1:41" ht="15" customHeight="1" x14ac:dyDescent="0.25">
      <c r="A1644" s="127" t="s">
        <v>417</v>
      </c>
      <c r="B1644" s="125" t="s">
        <v>2077</v>
      </c>
      <c r="C1644" s="125" t="s">
        <v>4003</v>
      </c>
      <c r="D1644" s="125" t="s">
        <v>1907</v>
      </c>
      <c r="E1644" s="125" t="s">
        <v>2452</v>
      </c>
      <c r="F1644" s="126">
        <v>21.67</v>
      </c>
      <c r="G1644" s="126">
        <v>21.87</v>
      </c>
      <c r="H1644" s="126">
        <v>17.34</v>
      </c>
      <c r="I1644" s="126"/>
      <c r="J1644" s="317"/>
      <c r="K1644" s="323">
        <f>ROUND(SUMIF('VGT-Bewegungsdaten'!B:B,A1644,'VGT-Bewegungsdaten'!C:C),3)</f>
        <v>0</v>
      </c>
      <c r="L1644" s="324">
        <f>ROUND(SUMIF('VGT-Bewegungsdaten'!B:B,$A1644,'VGT-Bewegungsdaten'!D:D),2)</f>
        <v>0</v>
      </c>
      <c r="N1644" s="376" t="s">
        <v>4930</v>
      </c>
      <c r="O1644" s="376" t="s">
        <v>4940</v>
      </c>
      <c r="P1644" s="326">
        <f>ROUND(SUMIF('AV-Bewegungsdaten'!B:B,A1644,'AV-Bewegungsdaten'!C:C),3)</f>
        <v>0</v>
      </c>
      <c r="Q1644" s="324">
        <f>ROUND(SUMIF('AV-Bewegungsdaten'!B:B,$A1644,'AV-Bewegungsdaten'!D:D),2)</f>
        <v>0</v>
      </c>
      <c r="T1644" s="327"/>
      <c r="U1644" s="326">
        <f>ROUND(SUMIF('DV-Bewegungsdaten'!B:B,Kategorien!A1644,'DV-Bewegungsdaten'!D:D),3)</f>
        <v>0</v>
      </c>
      <c r="V1644" s="324">
        <f>ROUND(SUMIF('DV-Bewegungsdaten'!B:B,Kategorien!A1644,'DV-Bewegungsdaten'!E:E),3)</f>
        <v>0</v>
      </c>
      <c r="AD1644" s="390">
        <f t="shared" si="349"/>
        <v>16.931000000000001</v>
      </c>
      <c r="AE1644" s="390">
        <f t="shared" si="350"/>
        <v>17.588000000000001</v>
      </c>
      <c r="AF1644" s="390">
        <f t="shared" si="351"/>
        <v>18.807000000000002</v>
      </c>
      <c r="AG1644" s="390">
        <f t="shared" si="352"/>
        <v>18.173999999999999</v>
      </c>
      <c r="AH1644" s="390">
        <f t="shared" si="353"/>
        <v>18.086000000000002</v>
      </c>
      <c r="AI1644" s="390">
        <f t="shared" si="354"/>
        <v>18.618000000000002</v>
      </c>
      <c r="AJ1644" s="390">
        <f t="shared" si="355"/>
        <v>17.901</v>
      </c>
      <c r="AK1644" s="390">
        <f t="shared" si="356"/>
        <v>18.185000000000002</v>
      </c>
      <c r="AL1644" s="390">
        <f t="shared" si="357"/>
        <v>18.295000000000002</v>
      </c>
      <c r="AM1644" s="390">
        <f t="shared" si="358"/>
        <v>18.176000000000002</v>
      </c>
      <c r="AN1644" s="390">
        <f t="shared" si="359"/>
        <v>17.770000000000003</v>
      </c>
      <c r="AO1644" s="390">
        <f t="shared" si="360"/>
        <v>18.673000000000002</v>
      </c>
    </row>
    <row r="1645" spans="1:41" ht="15" customHeight="1" x14ac:dyDescent="0.25">
      <c r="A1645" s="127" t="s">
        <v>372</v>
      </c>
      <c r="B1645" s="125" t="s">
        <v>2077</v>
      </c>
      <c r="C1645" s="125" t="s">
        <v>4003</v>
      </c>
      <c r="D1645" s="125" t="s">
        <v>1565</v>
      </c>
      <c r="E1645" s="125" t="s">
        <v>1541</v>
      </c>
      <c r="F1645" s="126">
        <v>21.67</v>
      </c>
      <c r="G1645" s="126">
        <v>21.87</v>
      </c>
      <c r="H1645" s="126">
        <v>17.34</v>
      </c>
      <c r="I1645" s="126"/>
      <c r="J1645" s="317"/>
      <c r="K1645" s="323">
        <f>ROUND(SUMIF('VGT-Bewegungsdaten'!B:B,A1645,'VGT-Bewegungsdaten'!C:C),3)</f>
        <v>0</v>
      </c>
      <c r="L1645" s="324">
        <f>ROUND(SUMIF('VGT-Bewegungsdaten'!B:B,$A1645,'VGT-Bewegungsdaten'!D:D),2)</f>
        <v>0</v>
      </c>
      <c r="N1645" s="376" t="s">
        <v>4930</v>
      </c>
      <c r="O1645" s="376" t="s">
        <v>4940</v>
      </c>
      <c r="P1645" s="326">
        <f>ROUND(SUMIF('AV-Bewegungsdaten'!B:B,A1645,'AV-Bewegungsdaten'!C:C),3)</f>
        <v>0</v>
      </c>
      <c r="Q1645" s="324">
        <f>ROUND(SUMIF('AV-Bewegungsdaten'!B:B,$A1645,'AV-Bewegungsdaten'!D:D),2)</f>
        <v>0</v>
      </c>
      <c r="T1645" s="327"/>
      <c r="U1645" s="326">
        <f>ROUND(SUMIF('DV-Bewegungsdaten'!B:B,Kategorien!A1645,'DV-Bewegungsdaten'!D:D),3)</f>
        <v>0</v>
      </c>
      <c r="V1645" s="324">
        <f>ROUND(SUMIF('DV-Bewegungsdaten'!B:B,Kategorien!A1645,'DV-Bewegungsdaten'!E:E),3)</f>
        <v>0</v>
      </c>
      <c r="AD1645" s="390">
        <f t="shared" si="349"/>
        <v>16.931000000000001</v>
      </c>
      <c r="AE1645" s="390">
        <f t="shared" si="350"/>
        <v>17.588000000000001</v>
      </c>
      <c r="AF1645" s="390">
        <f t="shared" si="351"/>
        <v>18.807000000000002</v>
      </c>
      <c r="AG1645" s="390">
        <f t="shared" si="352"/>
        <v>18.173999999999999</v>
      </c>
      <c r="AH1645" s="390">
        <f t="shared" si="353"/>
        <v>18.086000000000002</v>
      </c>
      <c r="AI1645" s="390">
        <f t="shared" si="354"/>
        <v>18.618000000000002</v>
      </c>
      <c r="AJ1645" s="390">
        <f t="shared" si="355"/>
        <v>17.901</v>
      </c>
      <c r="AK1645" s="390">
        <f t="shared" si="356"/>
        <v>18.185000000000002</v>
      </c>
      <c r="AL1645" s="390">
        <f t="shared" si="357"/>
        <v>18.295000000000002</v>
      </c>
      <c r="AM1645" s="390">
        <f t="shared" si="358"/>
        <v>18.176000000000002</v>
      </c>
      <c r="AN1645" s="390">
        <f t="shared" si="359"/>
        <v>17.770000000000003</v>
      </c>
      <c r="AO1645" s="390">
        <f t="shared" si="360"/>
        <v>18.673000000000002</v>
      </c>
    </row>
    <row r="1646" spans="1:41" ht="15" customHeight="1" x14ac:dyDescent="0.25">
      <c r="A1646" s="127" t="s">
        <v>376</v>
      </c>
      <c r="B1646" s="125" t="s">
        <v>2077</v>
      </c>
      <c r="C1646" s="125" t="s">
        <v>4003</v>
      </c>
      <c r="D1646" s="125" t="s">
        <v>1571</v>
      </c>
      <c r="E1646" s="125" t="s">
        <v>1541</v>
      </c>
      <c r="F1646" s="126">
        <v>22.67</v>
      </c>
      <c r="G1646" s="126">
        <v>22.87</v>
      </c>
      <c r="H1646" s="126">
        <v>18.14</v>
      </c>
      <c r="I1646" s="126"/>
      <c r="J1646" s="317"/>
      <c r="K1646" s="323">
        <f>ROUND(SUMIF('VGT-Bewegungsdaten'!B:B,A1646,'VGT-Bewegungsdaten'!C:C),3)</f>
        <v>0</v>
      </c>
      <c r="L1646" s="324">
        <f>ROUND(SUMIF('VGT-Bewegungsdaten'!B:B,$A1646,'VGT-Bewegungsdaten'!D:D),2)</f>
        <v>0</v>
      </c>
      <c r="N1646" s="376" t="s">
        <v>4930</v>
      </c>
      <c r="O1646" s="376" t="s">
        <v>4940</v>
      </c>
      <c r="P1646" s="326">
        <f>ROUND(SUMIF('AV-Bewegungsdaten'!B:B,A1646,'AV-Bewegungsdaten'!C:C),3)</f>
        <v>0</v>
      </c>
      <c r="Q1646" s="324">
        <f>ROUND(SUMIF('AV-Bewegungsdaten'!B:B,$A1646,'AV-Bewegungsdaten'!D:D),2)</f>
        <v>0</v>
      </c>
      <c r="T1646" s="327"/>
      <c r="U1646" s="326">
        <f>ROUND(SUMIF('DV-Bewegungsdaten'!B:B,Kategorien!A1646,'DV-Bewegungsdaten'!D:D),3)</f>
        <v>0</v>
      </c>
      <c r="V1646" s="324">
        <f>ROUND(SUMIF('DV-Bewegungsdaten'!B:B,Kategorien!A1646,'DV-Bewegungsdaten'!E:E),3)</f>
        <v>0</v>
      </c>
      <c r="AD1646" s="390">
        <f t="shared" si="349"/>
        <v>17.931000000000001</v>
      </c>
      <c r="AE1646" s="390">
        <f t="shared" si="350"/>
        <v>18.588000000000001</v>
      </c>
      <c r="AF1646" s="390">
        <f t="shared" si="351"/>
        <v>19.807000000000002</v>
      </c>
      <c r="AG1646" s="390">
        <f t="shared" si="352"/>
        <v>19.173999999999999</v>
      </c>
      <c r="AH1646" s="390">
        <f t="shared" si="353"/>
        <v>19.086000000000002</v>
      </c>
      <c r="AI1646" s="390">
        <f t="shared" si="354"/>
        <v>19.618000000000002</v>
      </c>
      <c r="AJ1646" s="390">
        <f t="shared" si="355"/>
        <v>18.901</v>
      </c>
      <c r="AK1646" s="390">
        <f t="shared" si="356"/>
        <v>19.185000000000002</v>
      </c>
      <c r="AL1646" s="390">
        <f t="shared" si="357"/>
        <v>19.295000000000002</v>
      </c>
      <c r="AM1646" s="390">
        <f t="shared" si="358"/>
        <v>19.176000000000002</v>
      </c>
      <c r="AN1646" s="390">
        <f t="shared" si="359"/>
        <v>18.770000000000003</v>
      </c>
      <c r="AO1646" s="390">
        <f t="shared" si="360"/>
        <v>19.673000000000002</v>
      </c>
    </row>
    <row r="1647" spans="1:41" ht="15" customHeight="1" x14ac:dyDescent="0.25">
      <c r="A1647" s="127" t="s">
        <v>2815</v>
      </c>
      <c r="B1647" s="125" t="s">
        <v>2077</v>
      </c>
      <c r="C1647" s="125" t="s">
        <v>4003</v>
      </c>
      <c r="D1647" s="125" t="s">
        <v>2553</v>
      </c>
      <c r="E1647" s="125" t="s">
        <v>2545</v>
      </c>
      <c r="F1647" s="126">
        <v>21.64</v>
      </c>
      <c r="G1647" s="126">
        <v>21.84</v>
      </c>
      <c r="H1647" s="126">
        <v>17.309999999999999</v>
      </c>
      <c r="I1647" s="126"/>
      <c r="J1647" s="317"/>
      <c r="K1647" s="323">
        <f>ROUND(SUMIF('VGT-Bewegungsdaten'!B:B,A1647,'VGT-Bewegungsdaten'!C:C),3)</f>
        <v>0</v>
      </c>
      <c r="L1647" s="324">
        <f>ROUND(SUMIF('VGT-Bewegungsdaten'!B:B,$A1647,'VGT-Bewegungsdaten'!D:D),2)</f>
        <v>0</v>
      </c>
      <c r="N1647" s="376" t="s">
        <v>4930</v>
      </c>
      <c r="O1647" s="376" t="s">
        <v>4940</v>
      </c>
      <c r="P1647" s="326">
        <f>ROUND(SUMIF('AV-Bewegungsdaten'!B:B,A1647,'AV-Bewegungsdaten'!C:C),3)</f>
        <v>0</v>
      </c>
      <c r="Q1647" s="324">
        <f>ROUND(SUMIF('AV-Bewegungsdaten'!B:B,$A1647,'AV-Bewegungsdaten'!D:D),2)</f>
        <v>0</v>
      </c>
      <c r="T1647" s="327"/>
      <c r="U1647" s="326">
        <f>ROUND(SUMIF('DV-Bewegungsdaten'!B:B,Kategorien!A1647,'DV-Bewegungsdaten'!D:D),3)</f>
        <v>0</v>
      </c>
      <c r="V1647" s="324">
        <f>ROUND(SUMIF('DV-Bewegungsdaten'!B:B,Kategorien!A1647,'DV-Bewegungsdaten'!E:E),3)</f>
        <v>0</v>
      </c>
      <c r="AD1647" s="390">
        <f t="shared" ref="AD1647:AD1710" si="361">MAX(0,$G1647-AR$9)</f>
        <v>16.901</v>
      </c>
      <c r="AE1647" s="390">
        <f t="shared" ref="AE1647:AE1710" si="362">MAX(0,$G1647-AS$9)</f>
        <v>17.558</v>
      </c>
      <c r="AF1647" s="390">
        <f t="shared" ref="AF1647:AF1710" si="363">MAX(0,$G1647-AT$9)</f>
        <v>18.777000000000001</v>
      </c>
      <c r="AG1647" s="390">
        <f t="shared" ref="AG1647:AG1710" si="364">MAX(0,$G1647-AU$9)</f>
        <v>18.143999999999998</v>
      </c>
      <c r="AH1647" s="390">
        <f t="shared" ref="AH1647:AH1710" si="365">MAX(0,$G1647-AV$9)</f>
        <v>18.056000000000001</v>
      </c>
      <c r="AI1647" s="390">
        <f t="shared" ref="AI1647:AI1710" si="366">MAX(0,$G1647-AW$9)</f>
        <v>18.588000000000001</v>
      </c>
      <c r="AJ1647" s="390">
        <f t="shared" ref="AJ1647:AJ1710" si="367">MAX(0,$G1647-AX$9)</f>
        <v>17.870999999999999</v>
      </c>
      <c r="AK1647" s="390">
        <f t="shared" ref="AK1647:AK1710" si="368">MAX(0,$G1647-AY$9)</f>
        <v>18.155000000000001</v>
      </c>
      <c r="AL1647" s="390">
        <f t="shared" ref="AL1647:AL1710" si="369">MAX(0,$G1647-AZ$9)</f>
        <v>18.265000000000001</v>
      </c>
      <c r="AM1647" s="390">
        <f t="shared" ref="AM1647:AM1710" si="370">MAX(0,$G1647-BA$9)</f>
        <v>18.146000000000001</v>
      </c>
      <c r="AN1647" s="390">
        <f t="shared" ref="AN1647:AN1710" si="371">MAX(0,$G1647-BB$9)</f>
        <v>17.740000000000002</v>
      </c>
      <c r="AO1647" s="390">
        <f t="shared" ref="AO1647:AO1710" si="372">MAX(0,$G1647-BC$9)</f>
        <v>18.643000000000001</v>
      </c>
    </row>
    <row r="1648" spans="1:41" ht="15" customHeight="1" x14ac:dyDescent="0.25">
      <c r="A1648" s="127" t="s">
        <v>2816</v>
      </c>
      <c r="B1648" s="125" t="s">
        <v>2077</v>
      </c>
      <c r="C1648" s="125" t="s">
        <v>4003</v>
      </c>
      <c r="D1648" s="125" t="s">
        <v>2555</v>
      </c>
      <c r="E1648" s="125" t="s">
        <v>2545</v>
      </c>
      <c r="F1648" s="126">
        <v>22.64</v>
      </c>
      <c r="G1648" s="126">
        <v>22.84</v>
      </c>
      <c r="H1648" s="126">
        <v>18.11</v>
      </c>
      <c r="I1648" s="126"/>
      <c r="J1648" s="317"/>
      <c r="K1648" s="323">
        <f>ROUND(SUMIF('VGT-Bewegungsdaten'!B:B,A1648,'VGT-Bewegungsdaten'!C:C),3)</f>
        <v>0</v>
      </c>
      <c r="L1648" s="324">
        <f>ROUND(SUMIF('VGT-Bewegungsdaten'!B:B,$A1648,'VGT-Bewegungsdaten'!D:D),2)</f>
        <v>0</v>
      </c>
      <c r="N1648" s="376" t="s">
        <v>4930</v>
      </c>
      <c r="O1648" s="376" t="s">
        <v>4940</v>
      </c>
      <c r="P1648" s="326">
        <f>ROUND(SUMIF('AV-Bewegungsdaten'!B:B,A1648,'AV-Bewegungsdaten'!C:C),3)</f>
        <v>0</v>
      </c>
      <c r="Q1648" s="324">
        <f>ROUND(SUMIF('AV-Bewegungsdaten'!B:B,$A1648,'AV-Bewegungsdaten'!D:D),2)</f>
        <v>0</v>
      </c>
      <c r="T1648" s="327"/>
      <c r="U1648" s="326">
        <f>ROUND(SUMIF('DV-Bewegungsdaten'!B:B,Kategorien!A1648,'DV-Bewegungsdaten'!D:D),3)</f>
        <v>0</v>
      </c>
      <c r="V1648" s="324">
        <f>ROUND(SUMIF('DV-Bewegungsdaten'!B:B,Kategorien!A1648,'DV-Bewegungsdaten'!E:E),3)</f>
        <v>0</v>
      </c>
      <c r="AD1648" s="390">
        <f t="shared" si="361"/>
        <v>17.901</v>
      </c>
      <c r="AE1648" s="390">
        <f t="shared" si="362"/>
        <v>18.558</v>
      </c>
      <c r="AF1648" s="390">
        <f t="shared" si="363"/>
        <v>19.777000000000001</v>
      </c>
      <c r="AG1648" s="390">
        <f t="shared" si="364"/>
        <v>19.143999999999998</v>
      </c>
      <c r="AH1648" s="390">
        <f t="shared" si="365"/>
        <v>19.056000000000001</v>
      </c>
      <c r="AI1648" s="390">
        <f t="shared" si="366"/>
        <v>19.588000000000001</v>
      </c>
      <c r="AJ1648" s="390">
        <f t="shared" si="367"/>
        <v>18.870999999999999</v>
      </c>
      <c r="AK1648" s="390">
        <f t="shared" si="368"/>
        <v>19.155000000000001</v>
      </c>
      <c r="AL1648" s="390">
        <f t="shared" si="369"/>
        <v>19.265000000000001</v>
      </c>
      <c r="AM1648" s="390">
        <f t="shared" si="370"/>
        <v>19.146000000000001</v>
      </c>
      <c r="AN1648" s="390">
        <f t="shared" si="371"/>
        <v>18.740000000000002</v>
      </c>
      <c r="AO1648" s="390">
        <f t="shared" si="372"/>
        <v>19.643000000000001</v>
      </c>
    </row>
    <row r="1649" spans="1:41" ht="15" customHeight="1" x14ac:dyDescent="0.25">
      <c r="A1649" s="127" t="s">
        <v>3559</v>
      </c>
      <c r="B1649" s="125" t="s">
        <v>2077</v>
      </c>
      <c r="C1649" s="125" t="s">
        <v>4003</v>
      </c>
      <c r="D1649" s="125" t="s">
        <v>3297</v>
      </c>
      <c r="E1649" s="125" t="s">
        <v>3289</v>
      </c>
      <c r="F1649" s="126">
        <v>21.61</v>
      </c>
      <c r="G1649" s="126">
        <v>21.81</v>
      </c>
      <c r="H1649" s="126">
        <v>17.29</v>
      </c>
      <c r="I1649" s="126"/>
      <c r="J1649" s="317"/>
      <c r="K1649" s="323">
        <f>ROUND(SUMIF('VGT-Bewegungsdaten'!B:B,A1649,'VGT-Bewegungsdaten'!C:C),3)</f>
        <v>0</v>
      </c>
      <c r="L1649" s="324">
        <f>ROUND(SUMIF('VGT-Bewegungsdaten'!B:B,$A1649,'VGT-Bewegungsdaten'!D:D),2)</f>
        <v>0</v>
      </c>
      <c r="N1649" s="376" t="s">
        <v>4930</v>
      </c>
      <c r="O1649" s="376" t="s">
        <v>4940</v>
      </c>
      <c r="P1649" s="326">
        <f>ROUND(SUMIF('AV-Bewegungsdaten'!B:B,A1649,'AV-Bewegungsdaten'!C:C),3)</f>
        <v>0</v>
      </c>
      <c r="Q1649" s="324">
        <f>ROUND(SUMIF('AV-Bewegungsdaten'!B:B,$A1649,'AV-Bewegungsdaten'!D:D),2)</f>
        <v>0</v>
      </c>
      <c r="T1649" s="327"/>
      <c r="U1649" s="326">
        <f>ROUND(SUMIF('DV-Bewegungsdaten'!B:B,Kategorien!A1649,'DV-Bewegungsdaten'!D:D),3)</f>
        <v>0</v>
      </c>
      <c r="V1649" s="324">
        <f>ROUND(SUMIF('DV-Bewegungsdaten'!B:B,Kategorien!A1649,'DV-Bewegungsdaten'!E:E),3)</f>
        <v>0</v>
      </c>
      <c r="AD1649" s="390">
        <f t="shared" si="361"/>
        <v>16.870999999999999</v>
      </c>
      <c r="AE1649" s="390">
        <f t="shared" si="362"/>
        <v>17.527999999999999</v>
      </c>
      <c r="AF1649" s="390">
        <f t="shared" si="363"/>
        <v>18.747</v>
      </c>
      <c r="AG1649" s="390">
        <f t="shared" si="364"/>
        <v>18.113999999999997</v>
      </c>
      <c r="AH1649" s="390">
        <f t="shared" si="365"/>
        <v>18.026</v>
      </c>
      <c r="AI1649" s="390">
        <f t="shared" si="366"/>
        <v>18.558</v>
      </c>
      <c r="AJ1649" s="390">
        <f t="shared" si="367"/>
        <v>17.840999999999998</v>
      </c>
      <c r="AK1649" s="390">
        <f t="shared" si="368"/>
        <v>18.125</v>
      </c>
      <c r="AL1649" s="390">
        <f t="shared" si="369"/>
        <v>18.234999999999999</v>
      </c>
      <c r="AM1649" s="390">
        <f t="shared" si="370"/>
        <v>18.116</v>
      </c>
      <c r="AN1649" s="390">
        <f t="shared" si="371"/>
        <v>17.71</v>
      </c>
      <c r="AO1649" s="390">
        <f t="shared" si="372"/>
        <v>18.613</v>
      </c>
    </row>
    <row r="1650" spans="1:41" ht="15" customHeight="1" x14ac:dyDescent="0.25">
      <c r="A1650" s="127" t="s">
        <v>3560</v>
      </c>
      <c r="B1650" s="125" t="s">
        <v>2077</v>
      </c>
      <c r="C1650" s="125" t="s">
        <v>4003</v>
      </c>
      <c r="D1650" s="125" t="s">
        <v>3299</v>
      </c>
      <c r="E1650" s="125" t="s">
        <v>3289</v>
      </c>
      <c r="F1650" s="126">
        <v>22.61</v>
      </c>
      <c r="G1650" s="126">
        <v>22.81</v>
      </c>
      <c r="H1650" s="126">
        <v>18.09</v>
      </c>
      <c r="I1650" s="126"/>
      <c r="J1650" s="317"/>
      <c r="K1650" s="323">
        <f>ROUND(SUMIF('VGT-Bewegungsdaten'!B:B,A1650,'VGT-Bewegungsdaten'!C:C),3)</f>
        <v>0</v>
      </c>
      <c r="L1650" s="324">
        <f>ROUND(SUMIF('VGT-Bewegungsdaten'!B:B,$A1650,'VGT-Bewegungsdaten'!D:D),2)</f>
        <v>0</v>
      </c>
      <c r="N1650" s="376" t="s">
        <v>4930</v>
      </c>
      <c r="O1650" s="376" t="s">
        <v>4940</v>
      </c>
      <c r="P1650" s="326">
        <f>ROUND(SUMIF('AV-Bewegungsdaten'!B:B,A1650,'AV-Bewegungsdaten'!C:C),3)</f>
        <v>0</v>
      </c>
      <c r="Q1650" s="324">
        <f>ROUND(SUMIF('AV-Bewegungsdaten'!B:B,$A1650,'AV-Bewegungsdaten'!D:D),2)</f>
        <v>0</v>
      </c>
      <c r="T1650" s="327"/>
      <c r="U1650" s="326">
        <f>ROUND(SUMIF('DV-Bewegungsdaten'!B:B,Kategorien!A1650,'DV-Bewegungsdaten'!D:D),3)</f>
        <v>0</v>
      </c>
      <c r="V1650" s="324">
        <f>ROUND(SUMIF('DV-Bewegungsdaten'!B:B,Kategorien!A1650,'DV-Bewegungsdaten'!E:E),3)</f>
        <v>0</v>
      </c>
      <c r="AD1650" s="390">
        <f t="shared" si="361"/>
        <v>17.870999999999999</v>
      </c>
      <c r="AE1650" s="390">
        <f t="shared" si="362"/>
        <v>18.527999999999999</v>
      </c>
      <c r="AF1650" s="390">
        <f t="shared" si="363"/>
        <v>19.747</v>
      </c>
      <c r="AG1650" s="390">
        <f t="shared" si="364"/>
        <v>19.113999999999997</v>
      </c>
      <c r="AH1650" s="390">
        <f t="shared" si="365"/>
        <v>19.026</v>
      </c>
      <c r="AI1650" s="390">
        <f t="shared" si="366"/>
        <v>19.558</v>
      </c>
      <c r="AJ1650" s="390">
        <f t="shared" si="367"/>
        <v>18.840999999999998</v>
      </c>
      <c r="AK1650" s="390">
        <f t="shared" si="368"/>
        <v>19.125</v>
      </c>
      <c r="AL1650" s="390">
        <f t="shared" si="369"/>
        <v>19.234999999999999</v>
      </c>
      <c r="AM1650" s="390">
        <f t="shared" si="370"/>
        <v>19.116</v>
      </c>
      <c r="AN1650" s="390">
        <f t="shared" si="371"/>
        <v>18.71</v>
      </c>
      <c r="AO1650" s="390">
        <f t="shared" si="372"/>
        <v>19.613</v>
      </c>
    </row>
    <row r="1651" spans="1:41" ht="15" customHeight="1" x14ac:dyDescent="0.25">
      <c r="A1651" s="127" t="s">
        <v>4323</v>
      </c>
      <c r="B1651" s="125" t="s">
        <v>2077</v>
      </c>
      <c r="C1651" s="125" t="s">
        <v>4003</v>
      </c>
      <c r="D1651" s="125" t="s">
        <v>4059</v>
      </c>
      <c r="E1651" s="125" t="s">
        <v>4051</v>
      </c>
      <c r="F1651" s="126">
        <v>21.58</v>
      </c>
      <c r="G1651" s="126">
        <v>21.779999999999998</v>
      </c>
      <c r="H1651" s="126">
        <v>17.260000000000002</v>
      </c>
      <c r="I1651" s="126"/>
      <c r="J1651" s="317"/>
      <c r="K1651" s="323">
        <f>ROUND(SUMIF('VGT-Bewegungsdaten'!B:B,A1651,'VGT-Bewegungsdaten'!C:C),3)</f>
        <v>0</v>
      </c>
      <c r="L1651" s="324">
        <f>ROUND(SUMIF('VGT-Bewegungsdaten'!B:B,$A1651,'VGT-Bewegungsdaten'!D:D),2)</f>
        <v>0</v>
      </c>
      <c r="N1651" s="376" t="s">
        <v>4930</v>
      </c>
      <c r="O1651" s="376" t="s">
        <v>4940</v>
      </c>
      <c r="P1651" s="326">
        <f>ROUND(SUMIF('AV-Bewegungsdaten'!B:B,A1651,'AV-Bewegungsdaten'!C:C),3)</f>
        <v>0</v>
      </c>
      <c r="Q1651" s="324">
        <f>ROUND(SUMIF('AV-Bewegungsdaten'!B:B,$A1651,'AV-Bewegungsdaten'!D:D),2)</f>
        <v>0</v>
      </c>
      <c r="T1651" s="327"/>
      <c r="U1651" s="326">
        <f>ROUND(SUMIF('DV-Bewegungsdaten'!B:B,Kategorien!A1651,'DV-Bewegungsdaten'!D:D),3)</f>
        <v>0</v>
      </c>
      <c r="V1651" s="324">
        <f>ROUND(SUMIF('DV-Bewegungsdaten'!B:B,Kategorien!A1651,'DV-Bewegungsdaten'!E:E),3)</f>
        <v>0</v>
      </c>
      <c r="AD1651" s="390">
        <f t="shared" si="361"/>
        <v>16.840999999999998</v>
      </c>
      <c r="AE1651" s="390">
        <f t="shared" si="362"/>
        <v>17.497999999999998</v>
      </c>
      <c r="AF1651" s="390">
        <f t="shared" si="363"/>
        <v>18.716999999999999</v>
      </c>
      <c r="AG1651" s="390">
        <f t="shared" si="364"/>
        <v>18.083999999999996</v>
      </c>
      <c r="AH1651" s="390">
        <f t="shared" si="365"/>
        <v>17.995999999999999</v>
      </c>
      <c r="AI1651" s="390">
        <f t="shared" si="366"/>
        <v>18.527999999999999</v>
      </c>
      <c r="AJ1651" s="390">
        <f t="shared" si="367"/>
        <v>17.810999999999996</v>
      </c>
      <c r="AK1651" s="390">
        <f t="shared" si="368"/>
        <v>18.094999999999999</v>
      </c>
      <c r="AL1651" s="390">
        <f t="shared" si="369"/>
        <v>18.204999999999998</v>
      </c>
      <c r="AM1651" s="390">
        <f t="shared" si="370"/>
        <v>18.085999999999999</v>
      </c>
      <c r="AN1651" s="390">
        <f t="shared" si="371"/>
        <v>17.68</v>
      </c>
      <c r="AO1651" s="390">
        <f t="shared" si="372"/>
        <v>18.582999999999998</v>
      </c>
    </row>
    <row r="1652" spans="1:41" ht="15" customHeight="1" x14ac:dyDescent="0.25">
      <c r="A1652" s="127" t="s">
        <v>4324</v>
      </c>
      <c r="B1652" s="125" t="s">
        <v>2077</v>
      </c>
      <c r="C1652" s="125" t="s">
        <v>4003</v>
      </c>
      <c r="D1652" s="125" t="s">
        <v>4061</v>
      </c>
      <c r="E1652" s="125" t="s">
        <v>4051</v>
      </c>
      <c r="F1652" s="126">
        <v>22.58</v>
      </c>
      <c r="G1652" s="126">
        <v>22.779999999999998</v>
      </c>
      <c r="H1652" s="126">
        <v>18.059999999999999</v>
      </c>
      <c r="I1652" s="126"/>
      <c r="J1652" s="317"/>
      <c r="K1652" s="323">
        <f>ROUND(SUMIF('VGT-Bewegungsdaten'!B:B,A1652,'VGT-Bewegungsdaten'!C:C),3)</f>
        <v>0</v>
      </c>
      <c r="L1652" s="324">
        <f>ROUND(SUMIF('VGT-Bewegungsdaten'!B:B,$A1652,'VGT-Bewegungsdaten'!D:D),2)</f>
        <v>0</v>
      </c>
      <c r="N1652" s="376" t="s">
        <v>4930</v>
      </c>
      <c r="O1652" s="376" t="s">
        <v>4940</v>
      </c>
      <c r="P1652" s="326">
        <f>ROUND(SUMIF('AV-Bewegungsdaten'!B:B,A1652,'AV-Bewegungsdaten'!C:C),3)</f>
        <v>0</v>
      </c>
      <c r="Q1652" s="324">
        <f>ROUND(SUMIF('AV-Bewegungsdaten'!B:B,$A1652,'AV-Bewegungsdaten'!D:D),2)</f>
        <v>0</v>
      </c>
      <c r="T1652" s="327"/>
      <c r="U1652" s="326">
        <f>ROUND(SUMIF('DV-Bewegungsdaten'!B:B,Kategorien!A1652,'DV-Bewegungsdaten'!D:D),3)</f>
        <v>0</v>
      </c>
      <c r="V1652" s="324">
        <f>ROUND(SUMIF('DV-Bewegungsdaten'!B:B,Kategorien!A1652,'DV-Bewegungsdaten'!E:E),3)</f>
        <v>0</v>
      </c>
      <c r="AD1652" s="390">
        <f t="shared" si="361"/>
        <v>17.840999999999998</v>
      </c>
      <c r="AE1652" s="390">
        <f t="shared" si="362"/>
        <v>18.497999999999998</v>
      </c>
      <c r="AF1652" s="390">
        <f t="shared" si="363"/>
        <v>19.716999999999999</v>
      </c>
      <c r="AG1652" s="390">
        <f t="shared" si="364"/>
        <v>19.083999999999996</v>
      </c>
      <c r="AH1652" s="390">
        <f t="shared" si="365"/>
        <v>18.995999999999999</v>
      </c>
      <c r="AI1652" s="390">
        <f t="shared" si="366"/>
        <v>19.527999999999999</v>
      </c>
      <c r="AJ1652" s="390">
        <f t="shared" si="367"/>
        <v>18.810999999999996</v>
      </c>
      <c r="AK1652" s="390">
        <f t="shared" si="368"/>
        <v>19.094999999999999</v>
      </c>
      <c r="AL1652" s="390">
        <f t="shared" si="369"/>
        <v>19.204999999999998</v>
      </c>
      <c r="AM1652" s="390">
        <f t="shared" si="370"/>
        <v>19.085999999999999</v>
      </c>
      <c r="AN1652" s="390">
        <f t="shared" si="371"/>
        <v>18.68</v>
      </c>
      <c r="AO1652" s="390">
        <f t="shared" si="372"/>
        <v>19.582999999999998</v>
      </c>
    </row>
    <row r="1653" spans="1:41" ht="15" customHeight="1" x14ac:dyDescent="0.25">
      <c r="A1653" s="127" t="s">
        <v>371</v>
      </c>
      <c r="B1653" s="125" t="s">
        <v>2077</v>
      </c>
      <c r="C1653" s="125" t="s">
        <v>4003</v>
      </c>
      <c r="D1653" s="125" t="s">
        <v>1563</v>
      </c>
      <c r="E1653" s="125" t="s">
        <v>1538</v>
      </c>
      <c r="F1653" s="126">
        <v>21.67</v>
      </c>
      <c r="G1653" s="126">
        <v>21.87</v>
      </c>
      <c r="H1653" s="126">
        <v>17.34</v>
      </c>
      <c r="I1653" s="126"/>
      <c r="J1653" s="317"/>
      <c r="K1653" s="323">
        <f>ROUND(SUMIF('VGT-Bewegungsdaten'!B:B,A1653,'VGT-Bewegungsdaten'!C:C),3)</f>
        <v>0</v>
      </c>
      <c r="L1653" s="324">
        <f>ROUND(SUMIF('VGT-Bewegungsdaten'!B:B,$A1653,'VGT-Bewegungsdaten'!D:D),2)</f>
        <v>0</v>
      </c>
      <c r="N1653" s="376" t="s">
        <v>4930</v>
      </c>
      <c r="O1653" s="376" t="s">
        <v>4940</v>
      </c>
      <c r="P1653" s="326">
        <f>ROUND(SUMIF('AV-Bewegungsdaten'!B:B,A1653,'AV-Bewegungsdaten'!C:C),3)</f>
        <v>0</v>
      </c>
      <c r="Q1653" s="324">
        <f>ROUND(SUMIF('AV-Bewegungsdaten'!B:B,$A1653,'AV-Bewegungsdaten'!D:D),2)</f>
        <v>0</v>
      </c>
      <c r="T1653" s="327"/>
      <c r="U1653" s="326">
        <f>ROUND(SUMIF('DV-Bewegungsdaten'!B:B,Kategorien!A1653,'DV-Bewegungsdaten'!D:D),3)</f>
        <v>0</v>
      </c>
      <c r="V1653" s="324">
        <f>ROUND(SUMIF('DV-Bewegungsdaten'!B:B,Kategorien!A1653,'DV-Bewegungsdaten'!E:E),3)</f>
        <v>0</v>
      </c>
      <c r="AD1653" s="390">
        <f t="shared" si="361"/>
        <v>16.931000000000001</v>
      </c>
      <c r="AE1653" s="390">
        <f t="shared" si="362"/>
        <v>17.588000000000001</v>
      </c>
      <c r="AF1653" s="390">
        <f t="shared" si="363"/>
        <v>18.807000000000002</v>
      </c>
      <c r="AG1653" s="390">
        <f t="shared" si="364"/>
        <v>18.173999999999999</v>
      </c>
      <c r="AH1653" s="390">
        <f t="shared" si="365"/>
        <v>18.086000000000002</v>
      </c>
      <c r="AI1653" s="390">
        <f t="shared" si="366"/>
        <v>18.618000000000002</v>
      </c>
      <c r="AJ1653" s="390">
        <f t="shared" si="367"/>
        <v>17.901</v>
      </c>
      <c r="AK1653" s="390">
        <f t="shared" si="368"/>
        <v>18.185000000000002</v>
      </c>
      <c r="AL1653" s="390">
        <f t="shared" si="369"/>
        <v>18.295000000000002</v>
      </c>
      <c r="AM1653" s="390">
        <f t="shared" si="370"/>
        <v>18.176000000000002</v>
      </c>
      <c r="AN1653" s="390">
        <f t="shared" si="371"/>
        <v>17.770000000000003</v>
      </c>
      <c r="AO1653" s="390">
        <f t="shared" si="372"/>
        <v>18.673000000000002</v>
      </c>
    </row>
    <row r="1654" spans="1:41" ht="15" customHeight="1" x14ac:dyDescent="0.25">
      <c r="A1654" s="127" t="s">
        <v>375</v>
      </c>
      <c r="B1654" s="125" t="s">
        <v>2077</v>
      </c>
      <c r="C1654" s="125" t="s">
        <v>4003</v>
      </c>
      <c r="D1654" s="125" t="s">
        <v>1569</v>
      </c>
      <c r="E1654" s="125" t="s">
        <v>1538</v>
      </c>
      <c r="F1654" s="126">
        <v>22.67</v>
      </c>
      <c r="G1654" s="126">
        <v>22.87</v>
      </c>
      <c r="H1654" s="126">
        <v>18.14</v>
      </c>
      <c r="I1654" s="126"/>
      <c r="J1654" s="317"/>
      <c r="K1654" s="323">
        <f>ROUND(SUMIF('VGT-Bewegungsdaten'!B:B,A1654,'VGT-Bewegungsdaten'!C:C),3)</f>
        <v>0</v>
      </c>
      <c r="L1654" s="324">
        <f>ROUND(SUMIF('VGT-Bewegungsdaten'!B:B,$A1654,'VGT-Bewegungsdaten'!D:D),2)</f>
        <v>0</v>
      </c>
      <c r="N1654" s="376" t="s">
        <v>4930</v>
      </c>
      <c r="O1654" s="376" t="s">
        <v>4940</v>
      </c>
      <c r="P1654" s="326">
        <f>ROUND(SUMIF('AV-Bewegungsdaten'!B:B,A1654,'AV-Bewegungsdaten'!C:C),3)</f>
        <v>0</v>
      </c>
      <c r="Q1654" s="324">
        <f>ROUND(SUMIF('AV-Bewegungsdaten'!B:B,$A1654,'AV-Bewegungsdaten'!D:D),2)</f>
        <v>0</v>
      </c>
      <c r="T1654" s="327"/>
      <c r="U1654" s="326">
        <f>ROUND(SUMIF('DV-Bewegungsdaten'!B:B,Kategorien!A1654,'DV-Bewegungsdaten'!D:D),3)</f>
        <v>0</v>
      </c>
      <c r="V1654" s="324">
        <f>ROUND(SUMIF('DV-Bewegungsdaten'!B:B,Kategorien!A1654,'DV-Bewegungsdaten'!E:E),3)</f>
        <v>0</v>
      </c>
      <c r="AD1654" s="390">
        <f t="shared" si="361"/>
        <v>17.931000000000001</v>
      </c>
      <c r="AE1654" s="390">
        <f t="shared" si="362"/>
        <v>18.588000000000001</v>
      </c>
      <c r="AF1654" s="390">
        <f t="shared" si="363"/>
        <v>19.807000000000002</v>
      </c>
      <c r="AG1654" s="390">
        <f t="shared" si="364"/>
        <v>19.173999999999999</v>
      </c>
      <c r="AH1654" s="390">
        <f t="shared" si="365"/>
        <v>19.086000000000002</v>
      </c>
      <c r="AI1654" s="390">
        <f t="shared" si="366"/>
        <v>19.618000000000002</v>
      </c>
      <c r="AJ1654" s="390">
        <f t="shared" si="367"/>
        <v>18.901</v>
      </c>
      <c r="AK1654" s="390">
        <f t="shared" si="368"/>
        <v>19.185000000000002</v>
      </c>
      <c r="AL1654" s="390">
        <f t="shared" si="369"/>
        <v>19.295000000000002</v>
      </c>
      <c r="AM1654" s="390">
        <f t="shared" si="370"/>
        <v>19.176000000000002</v>
      </c>
      <c r="AN1654" s="390">
        <f t="shared" si="371"/>
        <v>18.770000000000003</v>
      </c>
      <c r="AO1654" s="390">
        <f t="shared" si="372"/>
        <v>19.673000000000002</v>
      </c>
    </row>
    <row r="1655" spans="1:41" ht="15" customHeight="1" x14ac:dyDescent="0.25">
      <c r="A1655" s="127" t="s">
        <v>370</v>
      </c>
      <c r="B1655" s="125" t="s">
        <v>2077</v>
      </c>
      <c r="C1655" s="125" t="s">
        <v>4003</v>
      </c>
      <c r="D1655" s="125" t="s">
        <v>27</v>
      </c>
      <c r="E1655" s="125" t="s">
        <v>2455</v>
      </c>
      <c r="F1655" s="126">
        <v>20.67</v>
      </c>
      <c r="G1655" s="126">
        <v>20.87</v>
      </c>
      <c r="H1655" s="126">
        <v>16.54</v>
      </c>
      <c r="I1655" s="126"/>
      <c r="J1655" s="317"/>
      <c r="K1655" s="323">
        <f>ROUND(SUMIF('VGT-Bewegungsdaten'!B:B,A1655,'VGT-Bewegungsdaten'!C:C),3)</f>
        <v>0</v>
      </c>
      <c r="L1655" s="324">
        <f>ROUND(SUMIF('VGT-Bewegungsdaten'!B:B,$A1655,'VGT-Bewegungsdaten'!D:D),2)</f>
        <v>0</v>
      </c>
      <c r="N1655" s="376" t="s">
        <v>4930</v>
      </c>
      <c r="O1655" s="376" t="s">
        <v>4940</v>
      </c>
      <c r="P1655" s="326">
        <f>ROUND(SUMIF('AV-Bewegungsdaten'!B:B,A1655,'AV-Bewegungsdaten'!C:C),3)</f>
        <v>0</v>
      </c>
      <c r="Q1655" s="324">
        <f>ROUND(SUMIF('AV-Bewegungsdaten'!B:B,$A1655,'AV-Bewegungsdaten'!D:D),2)</f>
        <v>0</v>
      </c>
      <c r="T1655" s="327"/>
      <c r="U1655" s="326">
        <f>ROUND(SUMIF('DV-Bewegungsdaten'!B:B,Kategorien!A1655,'DV-Bewegungsdaten'!D:D),3)</f>
        <v>0</v>
      </c>
      <c r="V1655" s="324">
        <f>ROUND(SUMIF('DV-Bewegungsdaten'!B:B,Kategorien!A1655,'DV-Bewegungsdaten'!E:E),3)</f>
        <v>0</v>
      </c>
      <c r="AD1655" s="390">
        <f t="shared" si="361"/>
        <v>15.931000000000001</v>
      </c>
      <c r="AE1655" s="390">
        <f t="shared" si="362"/>
        <v>16.588000000000001</v>
      </c>
      <c r="AF1655" s="390">
        <f t="shared" si="363"/>
        <v>17.807000000000002</v>
      </c>
      <c r="AG1655" s="390">
        <f t="shared" si="364"/>
        <v>17.173999999999999</v>
      </c>
      <c r="AH1655" s="390">
        <f t="shared" si="365"/>
        <v>17.086000000000002</v>
      </c>
      <c r="AI1655" s="390">
        <f t="shared" si="366"/>
        <v>17.618000000000002</v>
      </c>
      <c r="AJ1655" s="390">
        <f t="shared" si="367"/>
        <v>16.901</v>
      </c>
      <c r="AK1655" s="390">
        <f t="shared" si="368"/>
        <v>17.185000000000002</v>
      </c>
      <c r="AL1655" s="390">
        <f t="shared" si="369"/>
        <v>17.295000000000002</v>
      </c>
      <c r="AM1655" s="390">
        <f t="shared" si="370"/>
        <v>17.176000000000002</v>
      </c>
      <c r="AN1655" s="390">
        <f t="shared" si="371"/>
        <v>16.770000000000003</v>
      </c>
      <c r="AO1655" s="390">
        <f t="shared" si="372"/>
        <v>17.673000000000002</v>
      </c>
    </row>
    <row r="1656" spans="1:41" ht="15" customHeight="1" x14ac:dyDescent="0.25">
      <c r="A1656" s="127" t="s">
        <v>374</v>
      </c>
      <c r="B1656" s="125" t="s">
        <v>2077</v>
      </c>
      <c r="C1656" s="125" t="s">
        <v>4003</v>
      </c>
      <c r="D1656" s="125" t="s">
        <v>32</v>
      </c>
      <c r="E1656" s="125" t="s">
        <v>2455</v>
      </c>
      <c r="F1656" s="126">
        <v>21.67</v>
      </c>
      <c r="G1656" s="126">
        <v>21.87</v>
      </c>
      <c r="H1656" s="126">
        <v>17.34</v>
      </c>
      <c r="I1656" s="126"/>
      <c r="J1656" s="317"/>
      <c r="K1656" s="323">
        <f>ROUND(SUMIF('VGT-Bewegungsdaten'!B:B,A1656,'VGT-Bewegungsdaten'!C:C),3)</f>
        <v>0</v>
      </c>
      <c r="L1656" s="324">
        <f>ROUND(SUMIF('VGT-Bewegungsdaten'!B:B,$A1656,'VGT-Bewegungsdaten'!D:D),2)</f>
        <v>0</v>
      </c>
      <c r="N1656" s="376" t="s">
        <v>4930</v>
      </c>
      <c r="O1656" s="376" t="s">
        <v>4940</v>
      </c>
      <c r="P1656" s="326">
        <f>ROUND(SUMIF('AV-Bewegungsdaten'!B:B,A1656,'AV-Bewegungsdaten'!C:C),3)</f>
        <v>0</v>
      </c>
      <c r="Q1656" s="324">
        <f>ROUND(SUMIF('AV-Bewegungsdaten'!B:B,$A1656,'AV-Bewegungsdaten'!D:D),2)</f>
        <v>0</v>
      </c>
      <c r="T1656" s="327"/>
      <c r="U1656" s="326">
        <f>ROUND(SUMIF('DV-Bewegungsdaten'!B:B,Kategorien!A1656,'DV-Bewegungsdaten'!D:D),3)</f>
        <v>0</v>
      </c>
      <c r="V1656" s="324">
        <f>ROUND(SUMIF('DV-Bewegungsdaten'!B:B,Kategorien!A1656,'DV-Bewegungsdaten'!E:E),3)</f>
        <v>0</v>
      </c>
      <c r="AD1656" s="390">
        <f t="shared" si="361"/>
        <v>16.931000000000001</v>
      </c>
      <c r="AE1656" s="390">
        <f t="shared" si="362"/>
        <v>17.588000000000001</v>
      </c>
      <c r="AF1656" s="390">
        <f t="shared" si="363"/>
        <v>18.807000000000002</v>
      </c>
      <c r="AG1656" s="390">
        <f t="shared" si="364"/>
        <v>18.173999999999999</v>
      </c>
      <c r="AH1656" s="390">
        <f t="shared" si="365"/>
        <v>18.086000000000002</v>
      </c>
      <c r="AI1656" s="390">
        <f t="shared" si="366"/>
        <v>18.618000000000002</v>
      </c>
      <c r="AJ1656" s="390">
        <f t="shared" si="367"/>
        <v>17.901</v>
      </c>
      <c r="AK1656" s="390">
        <f t="shared" si="368"/>
        <v>18.185000000000002</v>
      </c>
      <c r="AL1656" s="390">
        <f t="shared" si="369"/>
        <v>18.295000000000002</v>
      </c>
      <c r="AM1656" s="390">
        <f t="shared" si="370"/>
        <v>18.176000000000002</v>
      </c>
      <c r="AN1656" s="390">
        <f t="shared" si="371"/>
        <v>17.770000000000003</v>
      </c>
      <c r="AO1656" s="390">
        <f t="shared" si="372"/>
        <v>18.673000000000002</v>
      </c>
    </row>
    <row r="1657" spans="1:41" ht="15" customHeight="1" x14ac:dyDescent="0.25">
      <c r="A1657" s="127" t="s">
        <v>373</v>
      </c>
      <c r="B1657" s="125" t="s">
        <v>2077</v>
      </c>
      <c r="C1657" s="125" t="s">
        <v>4003</v>
      </c>
      <c r="D1657" s="125" t="s">
        <v>1567</v>
      </c>
      <c r="E1657" s="125" t="s">
        <v>2452</v>
      </c>
      <c r="F1657" s="126">
        <v>19.670000000000002</v>
      </c>
      <c r="G1657" s="126">
        <v>19.87</v>
      </c>
      <c r="H1657" s="126">
        <v>15.74</v>
      </c>
      <c r="I1657" s="126"/>
      <c r="J1657" s="317"/>
      <c r="K1657" s="323">
        <f>ROUND(SUMIF('VGT-Bewegungsdaten'!B:B,A1657,'VGT-Bewegungsdaten'!C:C),3)</f>
        <v>0</v>
      </c>
      <c r="L1657" s="324">
        <f>ROUND(SUMIF('VGT-Bewegungsdaten'!B:B,$A1657,'VGT-Bewegungsdaten'!D:D),2)</f>
        <v>0</v>
      </c>
      <c r="N1657" s="376" t="s">
        <v>4930</v>
      </c>
      <c r="O1657" s="376" t="s">
        <v>4940</v>
      </c>
      <c r="P1657" s="326">
        <f>ROUND(SUMIF('AV-Bewegungsdaten'!B:B,A1657,'AV-Bewegungsdaten'!C:C),3)</f>
        <v>0</v>
      </c>
      <c r="Q1657" s="324">
        <f>ROUND(SUMIF('AV-Bewegungsdaten'!B:B,$A1657,'AV-Bewegungsdaten'!D:D),2)</f>
        <v>0</v>
      </c>
      <c r="T1657" s="327"/>
      <c r="U1657" s="326">
        <f>ROUND(SUMIF('DV-Bewegungsdaten'!B:B,Kategorien!A1657,'DV-Bewegungsdaten'!D:D),3)</f>
        <v>0</v>
      </c>
      <c r="V1657" s="324">
        <f>ROUND(SUMIF('DV-Bewegungsdaten'!B:B,Kategorien!A1657,'DV-Bewegungsdaten'!E:E),3)</f>
        <v>0</v>
      </c>
      <c r="AD1657" s="390">
        <f t="shared" si="361"/>
        <v>14.931000000000001</v>
      </c>
      <c r="AE1657" s="390">
        <f t="shared" si="362"/>
        <v>15.588000000000001</v>
      </c>
      <c r="AF1657" s="390">
        <f t="shared" si="363"/>
        <v>16.807000000000002</v>
      </c>
      <c r="AG1657" s="390">
        <f t="shared" si="364"/>
        <v>16.173999999999999</v>
      </c>
      <c r="AH1657" s="390">
        <f t="shared" si="365"/>
        <v>16.086000000000002</v>
      </c>
      <c r="AI1657" s="390">
        <f t="shared" si="366"/>
        <v>16.618000000000002</v>
      </c>
      <c r="AJ1657" s="390">
        <f t="shared" si="367"/>
        <v>15.901000000000002</v>
      </c>
      <c r="AK1657" s="390">
        <f t="shared" si="368"/>
        <v>16.185000000000002</v>
      </c>
      <c r="AL1657" s="390">
        <f t="shared" si="369"/>
        <v>16.295000000000002</v>
      </c>
      <c r="AM1657" s="390">
        <f t="shared" si="370"/>
        <v>16.176000000000002</v>
      </c>
      <c r="AN1657" s="390">
        <f t="shared" si="371"/>
        <v>15.770000000000001</v>
      </c>
      <c r="AO1657" s="390">
        <f t="shared" si="372"/>
        <v>16.673000000000002</v>
      </c>
    </row>
    <row r="1658" spans="1:41" ht="15" customHeight="1" x14ac:dyDescent="0.25">
      <c r="A1658" s="127" t="s">
        <v>358</v>
      </c>
      <c r="B1658" s="125" t="s">
        <v>2077</v>
      </c>
      <c r="C1658" s="125" t="s">
        <v>4003</v>
      </c>
      <c r="D1658" s="125" t="s">
        <v>3</v>
      </c>
      <c r="E1658" s="125" t="s">
        <v>1541</v>
      </c>
      <c r="F1658" s="126">
        <v>14.67</v>
      </c>
      <c r="G1658" s="126">
        <v>14.87</v>
      </c>
      <c r="H1658" s="126">
        <v>11.74</v>
      </c>
      <c r="I1658" s="126"/>
      <c r="J1658" s="317"/>
      <c r="K1658" s="323">
        <f>ROUND(SUMIF('VGT-Bewegungsdaten'!B:B,A1658,'VGT-Bewegungsdaten'!C:C),3)</f>
        <v>0</v>
      </c>
      <c r="L1658" s="324">
        <f>ROUND(SUMIF('VGT-Bewegungsdaten'!B:B,$A1658,'VGT-Bewegungsdaten'!D:D),2)</f>
        <v>0</v>
      </c>
      <c r="N1658" s="376" t="s">
        <v>4930</v>
      </c>
      <c r="O1658" s="376" t="s">
        <v>4940</v>
      </c>
      <c r="P1658" s="326">
        <f>ROUND(SUMIF('AV-Bewegungsdaten'!B:B,A1658,'AV-Bewegungsdaten'!C:C),3)</f>
        <v>0</v>
      </c>
      <c r="Q1658" s="324">
        <f>ROUND(SUMIF('AV-Bewegungsdaten'!B:B,$A1658,'AV-Bewegungsdaten'!D:D),2)</f>
        <v>0</v>
      </c>
      <c r="T1658" s="327"/>
      <c r="U1658" s="326">
        <f>ROUND(SUMIF('DV-Bewegungsdaten'!B:B,Kategorien!A1658,'DV-Bewegungsdaten'!D:D),3)</f>
        <v>0</v>
      </c>
      <c r="V1658" s="324">
        <f>ROUND(SUMIF('DV-Bewegungsdaten'!B:B,Kategorien!A1658,'DV-Bewegungsdaten'!E:E),3)</f>
        <v>0</v>
      </c>
      <c r="AD1658" s="390">
        <f t="shared" si="361"/>
        <v>9.9309999999999992</v>
      </c>
      <c r="AE1658" s="390">
        <f t="shared" si="362"/>
        <v>10.587999999999999</v>
      </c>
      <c r="AF1658" s="390">
        <f t="shared" si="363"/>
        <v>11.806999999999999</v>
      </c>
      <c r="AG1658" s="390">
        <f t="shared" si="364"/>
        <v>11.173999999999999</v>
      </c>
      <c r="AH1658" s="390">
        <f t="shared" si="365"/>
        <v>11.085999999999999</v>
      </c>
      <c r="AI1658" s="390">
        <f t="shared" si="366"/>
        <v>11.617999999999999</v>
      </c>
      <c r="AJ1658" s="390">
        <f t="shared" si="367"/>
        <v>10.901</v>
      </c>
      <c r="AK1658" s="390">
        <f t="shared" si="368"/>
        <v>11.184999999999999</v>
      </c>
      <c r="AL1658" s="390">
        <f t="shared" si="369"/>
        <v>11.294999999999998</v>
      </c>
      <c r="AM1658" s="390">
        <f t="shared" si="370"/>
        <v>11.175999999999998</v>
      </c>
      <c r="AN1658" s="390">
        <f t="shared" si="371"/>
        <v>10.77</v>
      </c>
      <c r="AO1658" s="390">
        <f t="shared" si="372"/>
        <v>11.672999999999998</v>
      </c>
    </row>
    <row r="1659" spans="1:41" ht="15" customHeight="1" x14ac:dyDescent="0.25">
      <c r="A1659" s="127" t="s">
        <v>362</v>
      </c>
      <c r="B1659" s="125" t="s">
        <v>2077</v>
      </c>
      <c r="C1659" s="125" t="s">
        <v>4003</v>
      </c>
      <c r="D1659" s="125" t="s">
        <v>11</v>
      </c>
      <c r="E1659" s="125" t="s">
        <v>1541</v>
      </c>
      <c r="F1659" s="126">
        <v>15.67</v>
      </c>
      <c r="G1659" s="126">
        <v>15.87</v>
      </c>
      <c r="H1659" s="126">
        <v>12.54</v>
      </c>
      <c r="I1659" s="126"/>
      <c r="J1659" s="317"/>
      <c r="K1659" s="323">
        <f>ROUND(SUMIF('VGT-Bewegungsdaten'!B:B,A1659,'VGT-Bewegungsdaten'!C:C),3)</f>
        <v>0</v>
      </c>
      <c r="L1659" s="324">
        <f>ROUND(SUMIF('VGT-Bewegungsdaten'!B:B,$A1659,'VGT-Bewegungsdaten'!D:D),2)</f>
        <v>0</v>
      </c>
      <c r="N1659" s="376" t="s">
        <v>4930</v>
      </c>
      <c r="O1659" s="376" t="s">
        <v>4940</v>
      </c>
      <c r="P1659" s="326">
        <f>ROUND(SUMIF('AV-Bewegungsdaten'!B:B,A1659,'AV-Bewegungsdaten'!C:C),3)</f>
        <v>0</v>
      </c>
      <c r="Q1659" s="324">
        <f>ROUND(SUMIF('AV-Bewegungsdaten'!B:B,$A1659,'AV-Bewegungsdaten'!D:D),2)</f>
        <v>0</v>
      </c>
      <c r="T1659" s="327"/>
      <c r="U1659" s="326">
        <f>ROUND(SUMIF('DV-Bewegungsdaten'!B:B,Kategorien!A1659,'DV-Bewegungsdaten'!D:D),3)</f>
        <v>0</v>
      </c>
      <c r="V1659" s="324">
        <f>ROUND(SUMIF('DV-Bewegungsdaten'!B:B,Kategorien!A1659,'DV-Bewegungsdaten'!E:E),3)</f>
        <v>0</v>
      </c>
      <c r="AD1659" s="390">
        <f t="shared" si="361"/>
        <v>10.930999999999999</v>
      </c>
      <c r="AE1659" s="390">
        <f t="shared" si="362"/>
        <v>11.587999999999999</v>
      </c>
      <c r="AF1659" s="390">
        <f t="shared" si="363"/>
        <v>12.806999999999999</v>
      </c>
      <c r="AG1659" s="390">
        <f t="shared" si="364"/>
        <v>12.173999999999999</v>
      </c>
      <c r="AH1659" s="390">
        <f t="shared" si="365"/>
        <v>12.085999999999999</v>
      </c>
      <c r="AI1659" s="390">
        <f t="shared" si="366"/>
        <v>12.617999999999999</v>
      </c>
      <c r="AJ1659" s="390">
        <f t="shared" si="367"/>
        <v>11.901</v>
      </c>
      <c r="AK1659" s="390">
        <f t="shared" si="368"/>
        <v>12.184999999999999</v>
      </c>
      <c r="AL1659" s="390">
        <f t="shared" si="369"/>
        <v>12.294999999999998</v>
      </c>
      <c r="AM1659" s="390">
        <f t="shared" si="370"/>
        <v>12.175999999999998</v>
      </c>
      <c r="AN1659" s="390">
        <f t="shared" si="371"/>
        <v>11.77</v>
      </c>
      <c r="AO1659" s="390">
        <f t="shared" si="372"/>
        <v>12.672999999999998</v>
      </c>
    </row>
    <row r="1660" spans="1:41" ht="15" customHeight="1" x14ac:dyDescent="0.25">
      <c r="A1660" s="127" t="s">
        <v>2811</v>
      </c>
      <c r="B1660" s="125" t="s">
        <v>2077</v>
      </c>
      <c r="C1660" s="125" t="s">
        <v>4003</v>
      </c>
      <c r="D1660" s="125" t="s">
        <v>2661</v>
      </c>
      <c r="E1660" s="125" t="s">
        <v>2545</v>
      </c>
      <c r="F1660" s="126">
        <v>14.64</v>
      </c>
      <c r="G1660" s="126">
        <v>14.84</v>
      </c>
      <c r="H1660" s="126">
        <v>11.71</v>
      </c>
      <c r="I1660" s="126"/>
      <c r="J1660" s="317"/>
      <c r="K1660" s="323">
        <f>ROUND(SUMIF('VGT-Bewegungsdaten'!B:B,A1660,'VGT-Bewegungsdaten'!C:C),3)</f>
        <v>0</v>
      </c>
      <c r="L1660" s="324">
        <f>ROUND(SUMIF('VGT-Bewegungsdaten'!B:B,$A1660,'VGT-Bewegungsdaten'!D:D),2)</f>
        <v>0</v>
      </c>
      <c r="N1660" s="376" t="s">
        <v>4930</v>
      </c>
      <c r="O1660" s="376" t="s">
        <v>4940</v>
      </c>
      <c r="P1660" s="326">
        <f>ROUND(SUMIF('AV-Bewegungsdaten'!B:B,A1660,'AV-Bewegungsdaten'!C:C),3)</f>
        <v>0</v>
      </c>
      <c r="Q1660" s="324">
        <f>ROUND(SUMIF('AV-Bewegungsdaten'!B:B,$A1660,'AV-Bewegungsdaten'!D:D),2)</f>
        <v>0</v>
      </c>
      <c r="T1660" s="327"/>
      <c r="U1660" s="326">
        <f>ROUND(SUMIF('DV-Bewegungsdaten'!B:B,Kategorien!A1660,'DV-Bewegungsdaten'!D:D),3)</f>
        <v>0</v>
      </c>
      <c r="V1660" s="324">
        <f>ROUND(SUMIF('DV-Bewegungsdaten'!B:B,Kategorien!A1660,'DV-Bewegungsdaten'!E:E),3)</f>
        <v>0</v>
      </c>
      <c r="AD1660" s="390">
        <f t="shared" si="361"/>
        <v>9.9009999999999998</v>
      </c>
      <c r="AE1660" s="390">
        <f t="shared" si="362"/>
        <v>10.558</v>
      </c>
      <c r="AF1660" s="390">
        <f t="shared" si="363"/>
        <v>11.776999999999999</v>
      </c>
      <c r="AG1660" s="390">
        <f t="shared" si="364"/>
        <v>11.144</v>
      </c>
      <c r="AH1660" s="390">
        <f t="shared" si="365"/>
        <v>11.056000000000001</v>
      </c>
      <c r="AI1660" s="390">
        <f t="shared" si="366"/>
        <v>11.588000000000001</v>
      </c>
      <c r="AJ1660" s="390">
        <f t="shared" si="367"/>
        <v>10.871</v>
      </c>
      <c r="AK1660" s="390">
        <f t="shared" si="368"/>
        <v>11.154999999999999</v>
      </c>
      <c r="AL1660" s="390">
        <f t="shared" si="369"/>
        <v>11.265000000000001</v>
      </c>
      <c r="AM1660" s="390">
        <f t="shared" si="370"/>
        <v>11.146000000000001</v>
      </c>
      <c r="AN1660" s="390">
        <f t="shared" si="371"/>
        <v>10.74</v>
      </c>
      <c r="AO1660" s="390">
        <f t="shared" si="372"/>
        <v>11.643000000000001</v>
      </c>
    </row>
    <row r="1661" spans="1:41" ht="15" customHeight="1" x14ac:dyDescent="0.25">
      <c r="A1661" s="127" t="s">
        <v>2812</v>
      </c>
      <c r="B1661" s="125" t="s">
        <v>2077</v>
      </c>
      <c r="C1661" s="125" t="s">
        <v>4003</v>
      </c>
      <c r="D1661" s="125" t="s">
        <v>2663</v>
      </c>
      <c r="E1661" s="125" t="s">
        <v>2545</v>
      </c>
      <c r="F1661" s="126">
        <v>15.64</v>
      </c>
      <c r="G1661" s="126">
        <v>15.84</v>
      </c>
      <c r="H1661" s="126">
        <v>12.51</v>
      </c>
      <c r="I1661" s="126"/>
      <c r="J1661" s="317"/>
      <c r="K1661" s="323">
        <f>ROUND(SUMIF('VGT-Bewegungsdaten'!B:B,A1661,'VGT-Bewegungsdaten'!C:C),3)</f>
        <v>0</v>
      </c>
      <c r="L1661" s="324">
        <f>ROUND(SUMIF('VGT-Bewegungsdaten'!B:B,$A1661,'VGT-Bewegungsdaten'!D:D),2)</f>
        <v>0</v>
      </c>
      <c r="N1661" s="376" t="s">
        <v>4930</v>
      </c>
      <c r="O1661" s="376" t="s">
        <v>4940</v>
      </c>
      <c r="P1661" s="326">
        <f>ROUND(SUMIF('AV-Bewegungsdaten'!B:B,A1661,'AV-Bewegungsdaten'!C:C),3)</f>
        <v>0</v>
      </c>
      <c r="Q1661" s="324">
        <f>ROUND(SUMIF('AV-Bewegungsdaten'!B:B,$A1661,'AV-Bewegungsdaten'!D:D),2)</f>
        <v>0</v>
      </c>
      <c r="T1661" s="327"/>
      <c r="U1661" s="326">
        <f>ROUND(SUMIF('DV-Bewegungsdaten'!B:B,Kategorien!A1661,'DV-Bewegungsdaten'!D:D),3)</f>
        <v>0</v>
      </c>
      <c r="V1661" s="324">
        <f>ROUND(SUMIF('DV-Bewegungsdaten'!B:B,Kategorien!A1661,'DV-Bewegungsdaten'!E:E),3)</f>
        <v>0</v>
      </c>
      <c r="AD1661" s="390">
        <f t="shared" si="361"/>
        <v>10.901</v>
      </c>
      <c r="AE1661" s="390">
        <f t="shared" si="362"/>
        <v>11.558</v>
      </c>
      <c r="AF1661" s="390">
        <f t="shared" si="363"/>
        <v>12.776999999999999</v>
      </c>
      <c r="AG1661" s="390">
        <f t="shared" si="364"/>
        <v>12.144</v>
      </c>
      <c r="AH1661" s="390">
        <f t="shared" si="365"/>
        <v>12.056000000000001</v>
      </c>
      <c r="AI1661" s="390">
        <f t="shared" si="366"/>
        <v>12.588000000000001</v>
      </c>
      <c r="AJ1661" s="390">
        <f t="shared" si="367"/>
        <v>11.871</v>
      </c>
      <c r="AK1661" s="390">
        <f t="shared" si="368"/>
        <v>12.154999999999999</v>
      </c>
      <c r="AL1661" s="390">
        <f t="shared" si="369"/>
        <v>12.265000000000001</v>
      </c>
      <c r="AM1661" s="390">
        <f t="shared" si="370"/>
        <v>12.146000000000001</v>
      </c>
      <c r="AN1661" s="390">
        <f t="shared" si="371"/>
        <v>11.74</v>
      </c>
      <c r="AO1661" s="390">
        <f t="shared" si="372"/>
        <v>12.643000000000001</v>
      </c>
    </row>
    <row r="1662" spans="1:41" ht="15" customHeight="1" x14ac:dyDescent="0.25">
      <c r="A1662" s="127" t="s">
        <v>3555</v>
      </c>
      <c r="B1662" s="125" t="s">
        <v>2077</v>
      </c>
      <c r="C1662" s="125" t="s">
        <v>4003</v>
      </c>
      <c r="D1662" s="125" t="s">
        <v>3405</v>
      </c>
      <c r="E1662" s="125" t="s">
        <v>3289</v>
      </c>
      <c r="F1662" s="126">
        <v>14.61</v>
      </c>
      <c r="G1662" s="126">
        <v>14.809999999999999</v>
      </c>
      <c r="H1662" s="126">
        <v>11.69</v>
      </c>
      <c r="I1662" s="126"/>
      <c r="J1662" s="317"/>
      <c r="K1662" s="323">
        <f>ROUND(SUMIF('VGT-Bewegungsdaten'!B:B,A1662,'VGT-Bewegungsdaten'!C:C),3)</f>
        <v>0</v>
      </c>
      <c r="L1662" s="324">
        <f>ROUND(SUMIF('VGT-Bewegungsdaten'!B:B,$A1662,'VGT-Bewegungsdaten'!D:D),2)</f>
        <v>0</v>
      </c>
      <c r="N1662" s="376" t="s">
        <v>4930</v>
      </c>
      <c r="O1662" s="376" t="s">
        <v>4940</v>
      </c>
      <c r="P1662" s="326">
        <f>ROUND(SUMIF('AV-Bewegungsdaten'!B:B,A1662,'AV-Bewegungsdaten'!C:C),3)</f>
        <v>0</v>
      </c>
      <c r="Q1662" s="324">
        <f>ROUND(SUMIF('AV-Bewegungsdaten'!B:B,$A1662,'AV-Bewegungsdaten'!D:D),2)</f>
        <v>0</v>
      </c>
      <c r="T1662" s="327"/>
      <c r="U1662" s="326">
        <f>ROUND(SUMIF('DV-Bewegungsdaten'!B:B,Kategorien!A1662,'DV-Bewegungsdaten'!D:D),3)</f>
        <v>0</v>
      </c>
      <c r="V1662" s="324">
        <f>ROUND(SUMIF('DV-Bewegungsdaten'!B:B,Kategorien!A1662,'DV-Bewegungsdaten'!E:E),3)</f>
        <v>0</v>
      </c>
      <c r="AD1662" s="390">
        <f t="shared" si="361"/>
        <v>9.8709999999999987</v>
      </c>
      <c r="AE1662" s="390">
        <f t="shared" si="362"/>
        <v>10.527999999999999</v>
      </c>
      <c r="AF1662" s="390">
        <f t="shared" si="363"/>
        <v>11.746999999999998</v>
      </c>
      <c r="AG1662" s="390">
        <f t="shared" si="364"/>
        <v>11.113999999999999</v>
      </c>
      <c r="AH1662" s="390">
        <f t="shared" si="365"/>
        <v>11.026</v>
      </c>
      <c r="AI1662" s="390">
        <f t="shared" si="366"/>
        <v>11.558</v>
      </c>
      <c r="AJ1662" s="390">
        <f t="shared" si="367"/>
        <v>10.840999999999999</v>
      </c>
      <c r="AK1662" s="390">
        <f t="shared" si="368"/>
        <v>11.124999999999998</v>
      </c>
      <c r="AL1662" s="390">
        <f t="shared" si="369"/>
        <v>11.234999999999999</v>
      </c>
      <c r="AM1662" s="390">
        <f t="shared" si="370"/>
        <v>11.116</v>
      </c>
      <c r="AN1662" s="390">
        <f t="shared" si="371"/>
        <v>10.709999999999999</v>
      </c>
      <c r="AO1662" s="390">
        <f t="shared" si="372"/>
        <v>11.613</v>
      </c>
    </row>
    <row r="1663" spans="1:41" ht="15" customHeight="1" x14ac:dyDescent="0.25">
      <c r="A1663" s="127" t="s">
        <v>3556</v>
      </c>
      <c r="B1663" s="125" t="s">
        <v>2077</v>
      </c>
      <c r="C1663" s="125" t="s">
        <v>4003</v>
      </c>
      <c r="D1663" s="125" t="s">
        <v>3407</v>
      </c>
      <c r="E1663" s="125" t="s">
        <v>3289</v>
      </c>
      <c r="F1663" s="126">
        <v>15.61</v>
      </c>
      <c r="G1663" s="126">
        <v>15.809999999999999</v>
      </c>
      <c r="H1663" s="126">
        <v>12.49</v>
      </c>
      <c r="I1663" s="126"/>
      <c r="J1663" s="317"/>
      <c r="K1663" s="323">
        <f>ROUND(SUMIF('VGT-Bewegungsdaten'!B:B,A1663,'VGT-Bewegungsdaten'!C:C),3)</f>
        <v>0</v>
      </c>
      <c r="L1663" s="324">
        <f>ROUND(SUMIF('VGT-Bewegungsdaten'!B:B,$A1663,'VGT-Bewegungsdaten'!D:D),2)</f>
        <v>0</v>
      </c>
      <c r="N1663" s="376" t="s">
        <v>4930</v>
      </c>
      <c r="O1663" s="376" t="s">
        <v>4940</v>
      </c>
      <c r="P1663" s="326">
        <f>ROUND(SUMIF('AV-Bewegungsdaten'!B:B,A1663,'AV-Bewegungsdaten'!C:C),3)</f>
        <v>0</v>
      </c>
      <c r="Q1663" s="324">
        <f>ROUND(SUMIF('AV-Bewegungsdaten'!B:B,$A1663,'AV-Bewegungsdaten'!D:D),2)</f>
        <v>0</v>
      </c>
      <c r="T1663" s="327"/>
      <c r="U1663" s="326">
        <f>ROUND(SUMIF('DV-Bewegungsdaten'!B:B,Kategorien!A1663,'DV-Bewegungsdaten'!D:D),3)</f>
        <v>0</v>
      </c>
      <c r="V1663" s="324">
        <f>ROUND(SUMIF('DV-Bewegungsdaten'!B:B,Kategorien!A1663,'DV-Bewegungsdaten'!E:E),3)</f>
        <v>0</v>
      </c>
      <c r="AD1663" s="390">
        <f t="shared" si="361"/>
        <v>10.870999999999999</v>
      </c>
      <c r="AE1663" s="390">
        <f t="shared" si="362"/>
        <v>11.527999999999999</v>
      </c>
      <c r="AF1663" s="390">
        <f t="shared" si="363"/>
        <v>12.746999999999998</v>
      </c>
      <c r="AG1663" s="390">
        <f t="shared" si="364"/>
        <v>12.113999999999999</v>
      </c>
      <c r="AH1663" s="390">
        <f t="shared" si="365"/>
        <v>12.026</v>
      </c>
      <c r="AI1663" s="390">
        <f t="shared" si="366"/>
        <v>12.558</v>
      </c>
      <c r="AJ1663" s="390">
        <f t="shared" si="367"/>
        <v>11.840999999999999</v>
      </c>
      <c r="AK1663" s="390">
        <f t="shared" si="368"/>
        <v>12.124999999999998</v>
      </c>
      <c r="AL1663" s="390">
        <f t="shared" si="369"/>
        <v>12.234999999999999</v>
      </c>
      <c r="AM1663" s="390">
        <f t="shared" si="370"/>
        <v>12.116</v>
      </c>
      <c r="AN1663" s="390">
        <f t="shared" si="371"/>
        <v>11.709999999999999</v>
      </c>
      <c r="AO1663" s="390">
        <f t="shared" si="372"/>
        <v>12.613</v>
      </c>
    </row>
    <row r="1664" spans="1:41" ht="15" customHeight="1" x14ac:dyDescent="0.25">
      <c r="A1664" s="127" t="s">
        <v>4319</v>
      </c>
      <c r="B1664" s="125" t="s">
        <v>2077</v>
      </c>
      <c r="C1664" s="125" t="s">
        <v>4003</v>
      </c>
      <c r="D1664" s="125" t="s">
        <v>4168</v>
      </c>
      <c r="E1664" s="125" t="s">
        <v>4051</v>
      </c>
      <c r="F1664" s="126">
        <v>14.58</v>
      </c>
      <c r="G1664" s="126">
        <v>14.78</v>
      </c>
      <c r="H1664" s="126">
        <v>11.66</v>
      </c>
      <c r="I1664" s="126"/>
      <c r="J1664" s="317"/>
      <c r="K1664" s="323">
        <f>ROUND(SUMIF('VGT-Bewegungsdaten'!B:B,A1664,'VGT-Bewegungsdaten'!C:C),3)</f>
        <v>0</v>
      </c>
      <c r="L1664" s="324">
        <f>ROUND(SUMIF('VGT-Bewegungsdaten'!B:B,$A1664,'VGT-Bewegungsdaten'!D:D),2)</f>
        <v>0</v>
      </c>
      <c r="N1664" s="376" t="s">
        <v>4930</v>
      </c>
      <c r="O1664" s="376" t="s">
        <v>4940</v>
      </c>
      <c r="P1664" s="326">
        <f>ROUND(SUMIF('AV-Bewegungsdaten'!B:B,A1664,'AV-Bewegungsdaten'!C:C),3)</f>
        <v>0</v>
      </c>
      <c r="Q1664" s="324">
        <f>ROUND(SUMIF('AV-Bewegungsdaten'!B:B,$A1664,'AV-Bewegungsdaten'!D:D),2)</f>
        <v>0</v>
      </c>
      <c r="T1664" s="327"/>
      <c r="U1664" s="326">
        <f>ROUND(SUMIF('DV-Bewegungsdaten'!B:B,Kategorien!A1664,'DV-Bewegungsdaten'!D:D),3)</f>
        <v>0</v>
      </c>
      <c r="V1664" s="324">
        <f>ROUND(SUMIF('DV-Bewegungsdaten'!B:B,Kategorien!A1664,'DV-Bewegungsdaten'!E:E),3)</f>
        <v>0</v>
      </c>
      <c r="AD1664" s="390">
        <f t="shared" si="361"/>
        <v>9.8409999999999993</v>
      </c>
      <c r="AE1664" s="390">
        <f t="shared" si="362"/>
        <v>10.497999999999999</v>
      </c>
      <c r="AF1664" s="390">
        <f t="shared" si="363"/>
        <v>11.716999999999999</v>
      </c>
      <c r="AG1664" s="390">
        <f t="shared" si="364"/>
        <v>11.084</v>
      </c>
      <c r="AH1664" s="390">
        <f t="shared" si="365"/>
        <v>10.995999999999999</v>
      </c>
      <c r="AI1664" s="390">
        <f t="shared" si="366"/>
        <v>11.527999999999999</v>
      </c>
      <c r="AJ1664" s="390">
        <f t="shared" si="367"/>
        <v>10.811</v>
      </c>
      <c r="AK1664" s="390">
        <f t="shared" si="368"/>
        <v>11.094999999999999</v>
      </c>
      <c r="AL1664" s="390">
        <f t="shared" si="369"/>
        <v>11.204999999999998</v>
      </c>
      <c r="AM1664" s="390">
        <f t="shared" si="370"/>
        <v>11.085999999999999</v>
      </c>
      <c r="AN1664" s="390">
        <f t="shared" si="371"/>
        <v>10.68</v>
      </c>
      <c r="AO1664" s="390">
        <f t="shared" si="372"/>
        <v>11.582999999999998</v>
      </c>
    </row>
    <row r="1665" spans="1:41" ht="15" customHeight="1" x14ac:dyDescent="0.25">
      <c r="A1665" s="127" t="s">
        <v>4320</v>
      </c>
      <c r="B1665" s="125" t="s">
        <v>2077</v>
      </c>
      <c r="C1665" s="125" t="s">
        <v>4003</v>
      </c>
      <c r="D1665" s="125" t="s">
        <v>4170</v>
      </c>
      <c r="E1665" s="125" t="s">
        <v>4051</v>
      </c>
      <c r="F1665" s="126">
        <v>15.58</v>
      </c>
      <c r="G1665" s="126">
        <v>15.78</v>
      </c>
      <c r="H1665" s="126">
        <v>12.46</v>
      </c>
      <c r="I1665" s="126"/>
      <c r="J1665" s="317"/>
      <c r="K1665" s="323">
        <f>ROUND(SUMIF('VGT-Bewegungsdaten'!B:B,A1665,'VGT-Bewegungsdaten'!C:C),3)</f>
        <v>0</v>
      </c>
      <c r="L1665" s="324">
        <f>ROUND(SUMIF('VGT-Bewegungsdaten'!B:B,$A1665,'VGT-Bewegungsdaten'!D:D),2)</f>
        <v>0</v>
      </c>
      <c r="N1665" s="376" t="s">
        <v>4930</v>
      </c>
      <c r="O1665" s="376" t="s">
        <v>4940</v>
      </c>
      <c r="P1665" s="326">
        <f>ROUND(SUMIF('AV-Bewegungsdaten'!B:B,A1665,'AV-Bewegungsdaten'!C:C),3)</f>
        <v>0</v>
      </c>
      <c r="Q1665" s="324">
        <f>ROUND(SUMIF('AV-Bewegungsdaten'!B:B,$A1665,'AV-Bewegungsdaten'!D:D),2)</f>
        <v>0</v>
      </c>
      <c r="T1665" s="327"/>
      <c r="U1665" s="326">
        <f>ROUND(SUMIF('DV-Bewegungsdaten'!B:B,Kategorien!A1665,'DV-Bewegungsdaten'!D:D),3)</f>
        <v>0</v>
      </c>
      <c r="V1665" s="324">
        <f>ROUND(SUMIF('DV-Bewegungsdaten'!B:B,Kategorien!A1665,'DV-Bewegungsdaten'!E:E),3)</f>
        <v>0</v>
      </c>
      <c r="AD1665" s="390">
        <f t="shared" si="361"/>
        <v>10.840999999999999</v>
      </c>
      <c r="AE1665" s="390">
        <f t="shared" si="362"/>
        <v>11.497999999999999</v>
      </c>
      <c r="AF1665" s="390">
        <f t="shared" si="363"/>
        <v>12.716999999999999</v>
      </c>
      <c r="AG1665" s="390">
        <f t="shared" si="364"/>
        <v>12.084</v>
      </c>
      <c r="AH1665" s="390">
        <f t="shared" si="365"/>
        <v>11.995999999999999</v>
      </c>
      <c r="AI1665" s="390">
        <f t="shared" si="366"/>
        <v>12.527999999999999</v>
      </c>
      <c r="AJ1665" s="390">
        <f t="shared" si="367"/>
        <v>11.811</v>
      </c>
      <c r="AK1665" s="390">
        <f t="shared" si="368"/>
        <v>12.094999999999999</v>
      </c>
      <c r="AL1665" s="390">
        <f t="shared" si="369"/>
        <v>12.204999999999998</v>
      </c>
      <c r="AM1665" s="390">
        <f t="shared" si="370"/>
        <v>12.085999999999999</v>
      </c>
      <c r="AN1665" s="390">
        <f t="shared" si="371"/>
        <v>11.68</v>
      </c>
      <c r="AO1665" s="390">
        <f t="shared" si="372"/>
        <v>12.582999999999998</v>
      </c>
    </row>
    <row r="1666" spans="1:41" ht="15" customHeight="1" x14ac:dyDescent="0.25">
      <c r="A1666" s="127" t="s">
        <v>5308</v>
      </c>
      <c r="B1666" s="125" t="s">
        <v>2077</v>
      </c>
      <c r="C1666" s="125" t="s">
        <v>4003</v>
      </c>
      <c r="D1666" s="125" t="s">
        <v>5309</v>
      </c>
      <c r="E1666" s="125" t="s">
        <v>4998</v>
      </c>
      <c r="F1666" s="126">
        <v>14.55</v>
      </c>
      <c r="G1666" s="126">
        <v>14.75</v>
      </c>
      <c r="H1666" s="126">
        <v>11.64</v>
      </c>
      <c r="I1666" s="126"/>
      <c r="J1666" s="317"/>
      <c r="K1666" s="323">
        <f>ROUND(SUMIF('VGT-Bewegungsdaten'!B:B,A1666,'VGT-Bewegungsdaten'!C:C),3)</f>
        <v>0</v>
      </c>
      <c r="L1666" s="324">
        <f>ROUND(SUMIF('VGT-Bewegungsdaten'!B:B,$A1666,'VGT-Bewegungsdaten'!D:D),2)</f>
        <v>0</v>
      </c>
      <c r="N1666" s="376" t="s">
        <v>4930</v>
      </c>
      <c r="O1666" s="376" t="s">
        <v>4940</v>
      </c>
      <c r="P1666" s="326">
        <f>ROUND(SUMIF('AV-Bewegungsdaten'!B:B,A1666,'AV-Bewegungsdaten'!C:C),3)</f>
        <v>0</v>
      </c>
      <c r="Q1666" s="324">
        <f>ROUND(SUMIF('AV-Bewegungsdaten'!B:B,$A1666,'AV-Bewegungsdaten'!D:D),2)</f>
        <v>0</v>
      </c>
      <c r="T1666" s="327"/>
      <c r="U1666" s="326">
        <f>ROUND(SUMIF('DV-Bewegungsdaten'!B:B,Kategorien!A1666,'DV-Bewegungsdaten'!D:D),3)</f>
        <v>0</v>
      </c>
      <c r="V1666" s="324">
        <f>ROUND(SUMIF('DV-Bewegungsdaten'!B:B,Kategorien!A1666,'DV-Bewegungsdaten'!E:E),3)</f>
        <v>0</v>
      </c>
      <c r="AD1666" s="390">
        <f t="shared" si="361"/>
        <v>9.8109999999999999</v>
      </c>
      <c r="AE1666" s="390">
        <f t="shared" si="362"/>
        <v>10.468</v>
      </c>
      <c r="AF1666" s="390">
        <f t="shared" si="363"/>
        <v>11.686999999999999</v>
      </c>
      <c r="AG1666" s="390">
        <f t="shared" si="364"/>
        <v>11.054</v>
      </c>
      <c r="AH1666" s="390">
        <f t="shared" si="365"/>
        <v>10.966000000000001</v>
      </c>
      <c r="AI1666" s="390">
        <f t="shared" si="366"/>
        <v>11.498000000000001</v>
      </c>
      <c r="AJ1666" s="390">
        <f t="shared" si="367"/>
        <v>10.781000000000001</v>
      </c>
      <c r="AK1666" s="390">
        <f t="shared" si="368"/>
        <v>11.065</v>
      </c>
      <c r="AL1666" s="390">
        <f t="shared" si="369"/>
        <v>11.175000000000001</v>
      </c>
      <c r="AM1666" s="390">
        <f t="shared" si="370"/>
        <v>11.056000000000001</v>
      </c>
      <c r="AN1666" s="390">
        <f t="shared" si="371"/>
        <v>10.65</v>
      </c>
      <c r="AO1666" s="390">
        <f t="shared" si="372"/>
        <v>11.553000000000001</v>
      </c>
    </row>
    <row r="1667" spans="1:41" ht="15" customHeight="1" x14ac:dyDescent="0.25">
      <c r="A1667" s="127" t="s">
        <v>357</v>
      </c>
      <c r="B1667" s="125" t="s">
        <v>2077</v>
      </c>
      <c r="C1667" s="125" t="s">
        <v>4003</v>
      </c>
      <c r="D1667" s="125" t="s">
        <v>1</v>
      </c>
      <c r="E1667" s="125" t="s">
        <v>1538</v>
      </c>
      <c r="F1667" s="126">
        <v>14.67</v>
      </c>
      <c r="G1667" s="126">
        <v>14.87</v>
      </c>
      <c r="H1667" s="126">
        <v>11.74</v>
      </c>
      <c r="I1667" s="126"/>
      <c r="J1667" s="317"/>
      <c r="K1667" s="323">
        <f>ROUND(SUMIF('VGT-Bewegungsdaten'!B:B,A1667,'VGT-Bewegungsdaten'!C:C),3)</f>
        <v>0</v>
      </c>
      <c r="L1667" s="324">
        <f>ROUND(SUMIF('VGT-Bewegungsdaten'!B:B,$A1667,'VGT-Bewegungsdaten'!D:D),2)</f>
        <v>0</v>
      </c>
      <c r="N1667" s="376" t="s">
        <v>4930</v>
      </c>
      <c r="O1667" s="376" t="s">
        <v>4940</v>
      </c>
      <c r="P1667" s="326">
        <f>ROUND(SUMIF('AV-Bewegungsdaten'!B:B,A1667,'AV-Bewegungsdaten'!C:C),3)</f>
        <v>0</v>
      </c>
      <c r="Q1667" s="324">
        <f>ROUND(SUMIF('AV-Bewegungsdaten'!B:B,$A1667,'AV-Bewegungsdaten'!D:D),2)</f>
        <v>0</v>
      </c>
      <c r="T1667" s="327"/>
      <c r="U1667" s="326">
        <f>ROUND(SUMIF('DV-Bewegungsdaten'!B:B,Kategorien!A1667,'DV-Bewegungsdaten'!D:D),3)</f>
        <v>0</v>
      </c>
      <c r="V1667" s="324">
        <f>ROUND(SUMIF('DV-Bewegungsdaten'!B:B,Kategorien!A1667,'DV-Bewegungsdaten'!E:E),3)</f>
        <v>0</v>
      </c>
      <c r="AD1667" s="390">
        <f t="shared" si="361"/>
        <v>9.9309999999999992</v>
      </c>
      <c r="AE1667" s="390">
        <f t="shared" si="362"/>
        <v>10.587999999999999</v>
      </c>
      <c r="AF1667" s="390">
        <f t="shared" si="363"/>
        <v>11.806999999999999</v>
      </c>
      <c r="AG1667" s="390">
        <f t="shared" si="364"/>
        <v>11.173999999999999</v>
      </c>
      <c r="AH1667" s="390">
        <f t="shared" si="365"/>
        <v>11.085999999999999</v>
      </c>
      <c r="AI1667" s="390">
        <f t="shared" si="366"/>
        <v>11.617999999999999</v>
      </c>
      <c r="AJ1667" s="390">
        <f t="shared" si="367"/>
        <v>10.901</v>
      </c>
      <c r="AK1667" s="390">
        <f t="shared" si="368"/>
        <v>11.184999999999999</v>
      </c>
      <c r="AL1667" s="390">
        <f t="shared" si="369"/>
        <v>11.294999999999998</v>
      </c>
      <c r="AM1667" s="390">
        <f t="shared" si="370"/>
        <v>11.175999999999998</v>
      </c>
      <c r="AN1667" s="390">
        <f t="shared" si="371"/>
        <v>10.77</v>
      </c>
      <c r="AO1667" s="390">
        <f t="shared" si="372"/>
        <v>11.672999999999998</v>
      </c>
    </row>
    <row r="1668" spans="1:41" ht="15" customHeight="1" x14ac:dyDescent="0.25">
      <c r="A1668" s="127" t="s">
        <v>361</v>
      </c>
      <c r="B1668" s="125" t="s">
        <v>2077</v>
      </c>
      <c r="C1668" s="125" t="s">
        <v>4003</v>
      </c>
      <c r="D1668" s="125" t="s">
        <v>9</v>
      </c>
      <c r="E1668" s="125" t="s">
        <v>1538</v>
      </c>
      <c r="F1668" s="126">
        <v>15.67</v>
      </c>
      <c r="G1668" s="126">
        <v>15.87</v>
      </c>
      <c r="H1668" s="126">
        <v>12.54</v>
      </c>
      <c r="I1668" s="126"/>
      <c r="J1668" s="317"/>
      <c r="K1668" s="323">
        <f>ROUND(SUMIF('VGT-Bewegungsdaten'!B:B,A1668,'VGT-Bewegungsdaten'!C:C),3)</f>
        <v>0</v>
      </c>
      <c r="L1668" s="324">
        <f>ROUND(SUMIF('VGT-Bewegungsdaten'!B:B,$A1668,'VGT-Bewegungsdaten'!D:D),2)</f>
        <v>0</v>
      </c>
      <c r="N1668" s="376" t="s">
        <v>4930</v>
      </c>
      <c r="O1668" s="376" t="s">
        <v>4940</v>
      </c>
      <c r="P1668" s="326">
        <f>ROUND(SUMIF('AV-Bewegungsdaten'!B:B,A1668,'AV-Bewegungsdaten'!C:C),3)</f>
        <v>0</v>
      </c>
      <c r="Q1668" s="324">
        <f>ROUND(SUMIF('AV-Bewegungsdaten'!B:B,$A1668,'AV-Bewegungsdaten'!D:D),2)</f>
        <v>0</v>
      </c>
      <c r="T1668" s="327"/>
      <c r="U1668" s="326">
        <f>ROUND(SUMIF('DV-Bewegungsdaten'!B:B,Kategorien!A1668,'DV-Bewegungsdaten'!D:D),3)</f>
        <v>0</v>
      </c>
      <c r="V1668" s="324">
        <f>ROUND(SUMIF('DV-Bewegungsdaten'!B:B,Kategorien!A1668,'DV-Bewegungsdaten'!E:E),3)</f>
        <v>0</v>
      </c>
      <c r="AD1668" s="390">
        <f t="shared" si="361"/>
        <v>10.930999999999999</v>
      </c>
      <c r="AE1668" s="390">
        <f t="shared" si="362"/>
        <v>11.587999999999999</v>
      </c>
      <c r="AF1668" s="390">
        <f t="shared" si="363"/>
        <v>12.806999999999999</v>
      </c>
      <c r="AG1668" s="390">
        <f t="shared" si="364"/>
        <v>12.173999999999999</v>
      </c>
      <c r="AH1668" s="390">
        <f t="shared" si="365"/>
        <v>12.085999999999999</v>
      </c>
      <c r="AI1668" s="390">
        <f t="shared" si="366"/>
        <v>12.617999999999999</v>
      </c>
      <c r="AJ1668" s="390">
        <f t="shared" si="367"/>
        <v>11.901</v>
      </c>
      <c r="AK1668" s="390">
        <f t="shared" si="368"/>
        <v>12.184999999999999</v>
      </c>
      <c r="AL1668" s="390">
        <f t="shared" si="369"/>
        <v>12.294999999999998</v>
      </c>
      <c r="AM1668" s="390">
        <f t="shared" si="370"/>
        <v>12.175999999999998</v>
      </c>
      <c r="AN1668" s="390">
        <f t="shared" si="371"/>
        <v>11.77</v>
      </c>
      <c r="AO1668" s="390">
        <f t="shared" si="372"/>
        <v>12.672999999999998</v>
      </c>
    </row>
    <row r="1669" spans="1:41" ht="15" customHeight="1" x14ac:dyDescent="0.25">
      <c r="A1669" s="127" t="s">
        <v>692</v>
      </c>
      <c r="B1669" s="125" t="s">
        <v>2077</v>
      </c>
      <c r="C1669" s="125" t="s">
        <v>4003</v>
      </c>
      <c r="D1669" s="125" t="s">
        <v>2454</v>
      </c>
      <c r="E1669" s="125" t="s">
        <v>2455</v>
      </c>
      <c r="F1669" s="126">
        <v>13.67</v>
      </c>
      <c r="G1669" s="126">
        <v>13.87</v>
      </c>
      <c r="H1669" s="126">
        <v>10.94</v>
      </c>
      <c r="I1669" s="126"/>
      <c r="J1669" s="317"/>
      <c r="K1669" s="323">
        <f>ROUND(SUMIF('VGT-Bewegungsdaten'!B:B,A1669,'VGT-Bewegungsdaten'!C:C),3)</f>
        <v>0</v>
      </c>
      <c r="L1669" s="324">
        <f>ROUND(SUMIF('VGT-Bewegungsdaten'!B:B,$A1669,'VGT-Bewegungsdaten'!D:D),2)</f>
        <v>0</v>
      </c>
      <c r="N1669" s="376" t="s">
        <v>4930</v>
      </c>
      <c r="O1669" s="376" t="s">
        <v>4940</v>
      </c>
      <c r="P1669" s="326">
        <f>ROUND(SUMIF('AV-Bewegungsdaten'!B:B,A1669,'AV-Bewegungsdaten'!C:C),3)</f>
        <v>0</v>
      </c>
      <c r="Q1669" s="324">
        <f>ROUND(SUMIF('AV-Bewegungsdaten'!B:B,$A1669,'AV-Bewegungsdaten'!D:D),2)</f>
        <v>0</v>
      </c>
      <c r="T1669" s="327"/>
      <c r="U1669" s="326">
        <f>ROUND(SUMIF('DV-Bewegungsdaten'!B:B,Kategorien!A1669,'DV-Bewegungsdaten'!D:D),3)</f>
        <v>0</v>
      </c>
      <c r="V1669" s="324">
        <f>ROUND(SUMIF('DV-Bewegungsdaten'!B:B,Kategorien!A1669,'DV-Bewegungsdaten'!E:E),3)</f>
        <v>0</v>
      </c>
      <c r="AD1669" s="390">
        <f t="shared" si="361"/>
        <v>8.9309999999999992</v>
      </c>
      <c r="AE1669" s="390">
        <f t="shared" si="362"/>
        <v>9.5879999999999992</v>
      </c>
      <c r="AF1669" s="390">
        <f t="shared" si="363"/>
        <v>10.806999999999999</v>
      </c>
      <c r="AG1669" s="390">
        <f t="shared" si="364"/>
        <v>10.173999999999999</v>
      </c>
      <c r="AH1669" s="390">
        <f t="shared" si="365"/>
        <v>10.085999999999999</v>
      </c>
      <c r="AI1669" s="390">
        <f t="shared" si="366"/>
        <v>10.617999999999999</v>
      </c>
      <c r="AJ1669" s="390">
        <f t="shared" si="367"/>
        <v>9.9009999999999998</v>
      </c>
      <c r="AK1669" s="390">
        <f t="shared" si="368"/>
        <v>10.184999999999999</v>
      </c>
      <c r="AL1669" s="390">
        <f t="shared" si="369"/>
        <v>10.294999999999998</v>
      </c>
      <c r="AM1669" s="390">
        <f t="shared" si="370"/>
        <v>10.175999999999998</v>
      </c>
      <c r="AN1669" s="390">
        <f t="shared" si="371"/>
        <v>9.77</v>
      </c>
      <c r="AO1669" s="390">
        <f t="shared" si="372"/>
        <v>10.672999999999998</v>
      </c>
    </row>
    <row r="1670" spans="1:41" ht="15" customHeight="1" x14ac:dyDescent="0.25">
      <c r="A1670" s="127" t="s">
        <v>360</v>
      </c>
      <c r="B1670" s="125" t="s">
        <v>2077</v>
      </c>
      <c r="C1670" s="125" t="s">
        <v>4003</v>
      </c>
      <c r="D1670" s="125" t="s">
        <v>7</v>
      </c>
      <c r="E1670" s="125" t="s">
        <v>2455</v>
      </c>
      <c r="F1670" s="126">
        <v>14.67</v>
      </c>
      <c r="G1670" s="126">
        <v>14.87</v>
      </c>
      <c r="H1670" s="126">
        <v>11.74</v>
      </c>
      <c r="I1670" s="126"/>
      <c r="J1670" s="317"/>
      <c r="K1670" s="323">
        <f>ROUND(SUMIF('VGT-Bewegungsdaten'!B:B,A1670,'VGT-Bewegungsdaten'!C:C),3)</f>
        <v>0</v>
      </c>
      <c r="L1670" s="324">
        <f>ROUND(SUMIF('VGT-Bewegungsdaten'!B:B,$A1670,'VGT-Bewegungsdaten'!D:D),2)</f>
        <v>0</v>
      </c>
      <c r="N1670" s="376" t="s">
        <v>4930</v>
      </c>
      <c r="O1670" s="376" t="s">
        <v>4940</v>
      </c>
      <c r="P1670" s="326">
        <f>ROUND(SUMIF('AV-Bewegungsdaten'!B:B,A1670,'AV-Bewegungsdaten'!C:C),3)</f>
        <v>0</v>
      </c>
      <c r="Q1670" s="324">
        <f>ROUND(SUMIF('AV-Bewegungsdaten'!B:B,$A1670,'AV-Bewegungsdaten'!D:D),2)</f>
        <v>0</v>
      </c>
      <c r="T1670" s="327"/>
      <c r="U1670" s="326">
        <f>ROUND(SUMIF('DV-Bewegungsdaten'!B:B,Kategorien!A1670,'DV-Bewegungsdaten'!D:D),3)</f>
        <v>0</v>
      </c>
      <c r="V1670" s="324">
        <f>ROUND(SUMIF('DV-Bewegungsdaten'!B:B,Kategorien!A1670,'DV-Bewegungsdaten'!E:E),3)</f>
        <v>0</v>
      </c>
      <c r="AD1670" s="390">
        <f t="shared" si="361"/>
        <v>9.9309999999999992</v>
      </c>
      <c r="AE1670" s="390">
        <f t="shared" si="362"/>
        <v>10.587999999999999</v>
      </c>
      <c r="AF1670" s="390">
        <f t="shared" si="363"/>
        <v>11.806999999999999</v>
      </c>
      <c r="AG1670" s="390">
        <f t="shared" si="364"/>
        <v>11.173999999999999</v>
      </c>
      <c r="AH1670" s="390">
        <f t="shared" si="365"/>
        <v>11.085999999999999</v>
      </c>
      <c r="AI1670" s="390">
        <f t="shared" si="366"/>
        <v>11.617999999999999</v>
      </c>
      <c r="AJ1670" s="390">
        <f t="shared" si="367"/>
        <v>10.901</v>
      </c>
      <c r="AK1670" s="390">
        <f t="shared" si="368"/>
        <v>11.184999999999999</v>
      </c>
      <c r="AL1670" s="390">
        <f t="shared" si="369"/>
        <v>11.294999999999998</v>
      </c>
      <c r="AM1670" s="390">
        <f t="shared" si="370"/>
        <v>11.175999999999998</v>
      </c>
      <c r="AN1670" s="390">
        <f t="shared" si="371"/>
        <v>10.77</v>
      </c>
      <c r="AO1670" s="390">
        <f t="shared" si="372"/>
        <v>11.672999999999998</v>
      </c>
    </row>
    <row r="1671" spans="1:41" ht="15" customHeight="1" x14ac:dyDescent="0.25">
      <c r="A1671" s="127" t="s">
        <v>385</v>
      </c>
      <c r="B1671" s="125" t="s">
        <v>2077</v>
      </c>
      <c r="C1671" s="125" t="s">
        <v>4003</v>
      </c>
      <c r="D1671" s="125" t="s">
        <v>1585</v>
      </c>
      <c r="E1671" s="125" t="s">
        <v>2452</v>
      </c>
      <c r="F1671" s="126">
        <v>20.67</v>
      </c>
      <c r="G1671" s="126">
        <v>20.87</v>
      </c>
      <c r="H1671" s="126">
        <v>16.54</v>
      </c>
      <c r="I1671" s="126"/>
      <c r="J1671" s="317"/>
      <c r="K1671" s="323">
        <f>ROUND(SUMIF('VGT-Bewegungsdaten'!B:B,A1671,'VGT-Bewegungsdaten'!C:C),3)</f>
        <v>0</v>
      </c>
      <c r="L1671" s="324">
        <f>ROUND(SUMIF('VGT-Bewegungsdaten'!B:B,$A1671,'VGT-Bewegungsdaten'!D:D),2)</f>
        <v>0</v>
      </c>
      <c r="N1671" s="376" t="s">
        <v>4930</v>
      </c>
      <c r="O1671" s="376" t="s">
        <v>4940</v>
      </c>
      <c r="P1671" s="326">
        <f>ROUND(SUMIF('AV-Bewegungsdaten'!B:B,A1671,'AV-Bewegungsdaten'!C:C),3)</f>
        <v>0</v>
      </c>
      <c r="Q1671" s="324">
        <f>ROUND(SUMIF('AV-Bewegungsdaten'!B:B,$A1671,'AV-Bewegungsdaten'!D:D),2)</f>
        <v>0</v>
      </c>
      <c r="T1671" s="327"/>
      <c r="U1671" s="326">
        <f>ROUND(SUMIF('DV-Bewegungsdaten'!B:B,Kategorien!A1671,'DV-Bewegungsdaten'!D:D),3)</f>
        <v>0</v>
      </c>
      <c r="V1671" s="324">
        <f>ROUND(SUMIF('DV-Bewegungsdaten'!B:B,Kategorien!A1671,'DV-Bewegungsdaten'!E:E),3)</f>
        <v>0</v>
      </c>
      <c r="AD1671" s="390">
        <f t="shared" si="361"/>
        <v>15.931000000000001</v>
      </c>
      <c r="AE1671" s="390">
        <f t="shared" si="362"/>
        <v>16.588000000000001</v>
      </c>
      <c r="AF1671" s="390">
        <f t="shared" si="363"/>
        <v>17.807000000000002</v>
      </c>
      <c r="AG1671" s="390">
        <f t="shared" si="364"/>
        <v>17.173999999999999</v>
      </c>
      <c r="AH1671" s="390">
        <f t="shared" si="365"/>
        <v>17.086000000000002</v>
      </c>
      <c r="AI1671" s="390">
        <f t="shared" si="366"/>
        <v>17.618000000000002</v>
      </c>
      <c r="AJ1671" s="390">
        <f t="shared" si="367"/>
        <v>16.901</v>
      </c>
      <c r="AK1671" s="390">
        <f t="shared" si="368"/>
        <v>17.185000000000002</v>
      </c>
      <c r="AL1671" s="390">
        <f t="shared" si="369"/>
        <v>17.295000000000002</v>
      </c>
      <c r="AM1671" s="390">
        <f t="shared" si="370"/>
        <v>17.176000000000002</v>
      </c>
      <c r="AN1671" s="390">
        <f t="shared" si="371"/>
        <v>16.770000000000003</v>
      </c>
      <c r="AO1671" s="390">
        <f t="shared" si="372"/>
        <v>17.673000000000002</v>
      </c>
    </row>
    <row r="1672" spans="1:41" ht="15" customHeight="1" x14ac:dyDescent="0.25">
      <c r="A1672" s="127" t="s">
        <v>429</v>
      </c>
      <c r="B1672" s="125" t="s">
        <v>2077</v>
      </c>
      <c r="C1672" s="125" t="s">
        <v>4003</v>
      </c>
      <c r="D1672" s="125" t="s">
        <v>1931</v>
      </c>
      <c r="E1672" s="125" t="s">
        <v>2452</v>
      </c>
      <c r="F1672" s="126">
        <v>22.67</v>
      </c>
      <c r="G1672" s="126">
        <v>22.87</v>
      </c>
      <c r="H1672" s="126">
        <v>18.14</v>
      </c>
      <c r="I1672" s="126"/>
      <c r="J1672" s="317"/>
      <c r="K1672" s="323">
        <f>ROUND(SUMIF('VGT-Bewegungsdaten'!B:B,A1672,'VGT-Bewegungsdaten'!C:C),3)</f>
        <v>0</v>
      </c>
      <c r="L1672" s="324">
        <f>ROUND(SUMIF('VGT-Bewegungsdaten'!B:B,$A1672,'VGT-Bewegungsdaten'!D:D),2)</f>
        <v>0</v>
      </c>
      <c r="N1672" s="376" t="s">
        <v>4930</v>
      </c>
      <c r="O1672" s="376" t="s">
        <v>4940</v>
      </c>
      <c r="P1672" s="326">
        <f>ROUND(SUMIF('AV-Bewegungsdaten'!B:B,A1672,'AV-Bewegungsdaten'!C:C),3)</f>
        <v>0</v>
      </c>
      <c r="Q1672" s="324">
        <f>ROUND(SUMIF('AV-Bewegungsdaten'!B:B,$A1672,'AV-Bewegungsdaten'!D:D),2)</f>
        <v>0</v>
      </c>
      <c r="T1672" s="327"/>
      <c r="U1672" s="326">
        <f>ROUND(SUMIF('DV-Bewegungsdaten'!B:B,Kategorien!A1672,'DV-Bewegungsdaten'!D:D),3)</f>
        <v>0</v>
      </c>
      <c r="V1672" s="324">
        <f>ROUND(SUMIF('DV-Bewegungsdaten'!B:B,Kategorien!A1672,'DV-Bewegungsdaten'!E:E),3)</f>
        <v>0</v>
      </c>
      <c r="AD1672" s="390">
        <f t="shared" si="361"/>
        <v>17.931000000000001</v>
      </c>
      <c r="AE1672" s="390">
        <f t="shared" si="362"/>
        <v>18.588000000000001</v>
      </c>
      <c r="AF1672" s="390">
        <f t="shared" si="363"/>
        <v>19.807000000000002</v>
      </c>
      <c r="AG1672" s="390">
        <f t="shared" si="364"/>
        <v>19.173999999999999</v>
      </c>
      <c r="AH1672" s="390">
        <f t="shared" si="365"/>
        <v>19.086000000000002</v>
      </c>
      <c r="AI1672" s="390">
        <f t="shared" si="366"/>
        <v>19.618000000000002</v>
      </c>
      <c r="AJ1672" s="390">
        <f t="shared" si="367"/>
        <v>18.901</v>
      </c>
      <c r="AK1672" s="390">
        <f t="shared" si="368"/>
        <v>19.185000000000002</v>
      </c>
      <c r="AL1672" s="390">
        <f t="shared" si="369"/>
        <v>19.295000000000002</v>
      </c>
      <c r="AM1672" s="390">
        <f t="shared" si="370"/>
        <v>19.176000000000002</v>
      </c>
      <c r="AN1672" s="390">
        <f t="shared" si="371"/>
        <v>18.770000000000003</v>
      </c>
      <c r="AO1672" s="390">
        <f t="shared" si="372"/>
        <v>19.673000000000002</v>
      </c>
    </row>
    <row r="1673" spans="1:41" ht="15" customHeight="1" x14ac:dyDescent="0.25">
      <c r="A1673" s="127" t="s">
        <v>432</v>
      </c>
      <c r="B1673" s="125" t="s">
        <v>2077</v>
      </c>
      <c r="C1673" s="125" t="s">
        <v>4003</v>
      </c>
      <c r="D1673" s="125" t="s">
        <v>1937</v>
      </c>
      <c r="E1673" s="125" t="s">
        <v>1541</v>
      </c>
      <c r="F1673" s="126">
        <v>25.67</v>
      </c>
      <c r="G1673" s="126">
        <v>25.87</v>
      </c>
      <c r="H1673" s="126">
        <v>20.54</v>
      </c>
      <c r="I1673" s="126"/>
      <c r="J1673" s="317"/>
      <c r="K1673" s="323">
        <f>ROUND(SUMIF('VGT-Bewegungsdaten'!B:B,A1673,'VGT-Bewegungsdaten'!C:C),3)</f>
        <v>0</v>
      </c>
      <c r="L1673" s="324">
        <f>ROUND(SUMIF('VGT-Bewegungsdaten'!B:B,$A1673,'VGT-Bewegungsdaten'!D:D),2)</f>
        <v>0</v>
      </c>
      <c r="N1673" s="376" t="s">
        <v>4930</v>
      </c>
      <c r="O1673" s="376" t="s">
        <v>4940</v>
      </c>
      <c r="P1673" s="326">
        <f>ROUND(SUMIF('AV-Bewegungsdaten'!B:B,A1673,'AV-Bewegungsdaten'!C:C),3)</f>
        <v>0</v>
      </c>
      <c r="Q1673" s="324">
        <f>ROUND(SUMIF('AV-Bewegungsdaten'!B:B,$A1673,'AV-Bewegungsdaten'!D:D),2)</f>
        <v>0</v>
      </c>
      <c r="T1673" s="327"/>
      <c r="U1673" s="326">
        <f>ROUND(SUMIF('DV-Bewegungsdaten'!B:B,Kategorien!A1673,'DV-Bewegungsdaten'!D:D),3)</f>
        <v>0</v>
      </c>
      <c r="V1673" s="324">
        <f>ROUND(SUMIF('DV-Bewegungsdaten'!B:B,Kategorien!A1673,'DV-Bewegungsdaten'!E:E),3)</f>
        <v>0</v>
      </c>
      <c r="AD1673" s="390">
        <f t="shared" si="361"/>
        <v>20.931000000000001</v>
      </c>
      <c r="AE1673" s="390">
        <f t="shared" si="362"/>
        <v>21.588000000000001</v>
      </c>
      <c r="AF1673" s="390">
        <f t="shared" si="363"/>
        <v>22.807000000000002</v>
      </c>
      <c r="AG1673" s="390">
        <f t="shared" si="364"/>
        <v>22.173999999999999</v>
      </c>
      <c r="AH1673" s="390">
        <f t="shared" si="365"/>
        <v>22.086000000000002</v>
      </c>
      <c r="AI1673" s="390">
        <f t="shared" si="366"/>
        <v>22.618000000000002</v>
      </c>
      <c r="AJ1673" s="390">
        <f t="shared" si="367"/>
        <v>21.901</v>
      </c>
      <c r="AK1673" s="390">
        <f t="shared" si="368"/>
        <v>22.185000000000002</v>
      </c>
      <c r="AL1673" s="390">
        <f t="shared" si="369"/>
        <v>22.295000000000002</v>
      </c>
      <c r="AM1673" s="390">
        <f t="shared" si="370"/>
        <v>22.176000000000002</v>
      </c>
      <c r="AN1673" s="390">
        <f t="shared" si="371"/>
        <v>21.770000000000003</v>
      </c>
      <c r="AO1673" s="390">
        <f t="shared" si="372"/>
        <v>22.673000000000002</v>
      </c>
    </row>
    <row r="1674" spans="1:41" ht="15" customHeight="1" x14ac:dyDescent="0.25">
      <c r="A1674" s="127" t="s">
        <v>436</v>
      </c>
      <c r="B1674" s="125" t="s">
        <v>2077</v>
      </c>
      <c r="C1674" s="125" t="s">
        <v>4003</v>
      </c>
      <c r="D1674" s="125" t="s">
        <v>1945</v>
      </c>
      <c r="E1674" s="125" t="s">
        <v>1541</v>
      </c>
      <c r="F1674" s="126">
        <v>26.67</v>
      </c>
      <c r="G1674" s="126">
        <v>26.87</v>
      </c>
      <c r="H1674" s="126">
        <v>21.34</v>
      </c>
      <c r="I1674" s="126"/>
      <c r="J1674" s="317"/>
      <c r="K1674" s="323">
        <f>ROUND(SUMIF('VGT-Bewegungsdaten'!B:B,A1674,'VGT-Bewegungsdaten'!C:C),3)</f>
        <v>0</v>
      </c>
      <c r="L1674" s="324">
        <f>ROUND(SUMIF('VGT-Bewegungsdaten'!B:B,$A1674,'VGT-Bewegungsdaten'!D:D),2)</f>
        <v>0</v>
      </c>
      <c r="N1674" s="376" t="s">
        <v>4930</v>
      </c>
      <c r="O1674" s="376" t="s">
        <v>4940</v>
      </c>
      <c r="P1674" s="326">
        <f>ROUND(SUMIF('AV-Bewegungsdaten'!B:B,A1674,'AV-Bewegungsdaten'!C:C),3)</f>
        <v>0</v>
      </c>
      <c r="Q1674" s="324">
        <f>ROUND(SUMIF('AV-Bewegungsdaten'!B:B,$A1674,'AV-Bewegungsdaten'!D:D),2)</f>
        <v>0</v>
      </c>
      <c r="T1674" s="327"/>
      <c r="U1674" s="326">
        <f>ROUND(SUMIF('DV-Bewegungsdaten'!B:B,Kategorien!A1674,'DV-Bewegungsdaten'!D:D),3)</f>
        <v>0</v>
      </c>
      <c r="V1674" s="324">
        <f>ROUND(SUMIF('DV-Bewegungsdaten'!B:B,Kategorien!A1674,'DV-Bewegungsdaten'!E:E),3)</f>
        <v>0</v>
      </c>
      <c r="AD1674" s="390">
        <f t="shared" si="361"/>
        <v>21.931000000000001</v>
      </c>
      <c r="AE1674" s="390">
        <f t="shared" si="362"/>
        <v>22.588000000000001</v>
      </c>
      <c r="AF1674" s="390">
        <f t="shared" si="363"/>
        <v>23.807000000000002</v>
      </c>
      <c r="AG1674" s="390">
        <f t="shared" si="364"/>
        <v>23.173999999999999</v>
      </c>
      <c r="AH1674" s="390">
        <f t="shared" si="365"/>
        <v>23.086000000000002</v>
      </c>
      <c r="AI1674" s="390">
        <f t="shared" si="366"/>
        <v>23.618000000000002</v>
      </c>
      <c r="AJ1674" s="390">
        <f t="shared" si="367"/>
        <v>22.901</v>
      </c>
      <c r="AK1674" s="390">
        <f t="shared" si="368"/>
        <v>23.185000000000002</v>
      </c>
      <c r="AL1674" s="390">
        <f t="shared" si="369"/>
        <v>23.295000000000002</v>
      </c>
      <c r="AM1674" s="390">
        <f t="shared" si="370"/>
        <v>23.176000000000002</v>
      </c>
      <c r="AN1674" s="390">
        <f t="shared" si="371"/>
        <v>22.770000000000003</v>
      </c>
      <c r="AO1674" s="390">
        <f t="shared" si="372"/>
        <v>23.673000000000002</v>
      </c>
    </row>
    <row r="1675" spans="1:41" ht="15" customHeight="1" x14ac:dyDescent="0.25">
      <c r="A1675" s="127" t="s">
        <v>2831</v>
      </c>
      <c r="B1675" s="125" t="s">
        <v>2077</v>
      </c>
      <c r="C1675" s="125" t="s">
        <v>4003</v>
      </c>
      <c r="D1675" s="125" t="s">
        <v>2694</v>
      </c>
      <c r="E1675" s="125" t="s">
        <v>2545</v>
      </c>
      <c r="F1675" s="126">
        <v>25.64</v>
      </c>
      <c r="G1675" s="126">
        <v>25.84</v>
      </c>
      <c r="H1675" s="126">
        <v>20.51</v>
      </c>
      <c r="I1675" s="126"/>
      <c r="J1675" s="317"/>
      <c r="K1675" s="323">
        <f>ROUND(SUMIF('VGT-Bewegungsdaten'!B:B,A1675,'VGT-Bewegungsdaten'!C:C),3)</f>
        <v>0</v>
      </c>
      <c r="L1675" s="324">
        <f>ROUND(SUMIF('VGT-Bewegungsdaten'!B:B,$A1675,'VGT-Bewegungsdaten'!D:D),2)</f>
        <v>0</v>
      </c>
      <c r="N1675" s="376" t="s">
        <v>4930</v>
      </c>
      <c r="O1675" s="376" t="s">
        <v>4940</v>
      </c>
      <c r="P1675" s="326">
        <f>ROUND(SUMIF('AV-Bewegungsdaten'!B:B,A1675,'AV-Bewegungsdaten'!C:C),3)</f>
        <v>0</v>
      </c>
      <c r="Q1675" s="324">
        <f>ROUND(SUMIF('AV-Bewegungsdaten'!B:B,$A1675,'AV-Bewegungsdaten'!D:D),2)</f>
        <v>0</v>
      </c>
      <c r="T1675" s="327"/>
      <c r="U1675" s="326">
        <f>ROUND(SUMIF('DV-Bewegungsdaten'!B:B,Kategorien!A1675,'DV-Bewegungsdaten'!D:D),3)</f>
        <v>0</v>
      </c>
      <c r="V1675" s="324">
        <f>ROUND(SUMIF('DV-Bewegungsdaten'!B:B,Kategorien!A1675,'DV-Bewegungsdaten'!E:E),3)</f>
        <v>0</v>
      </c>
      <c r="AD1675" s="390">
        <f t="shared" si="361"/>
        <v>20.901</v>
      </c>
      <c r="AE1675" s="390">
        <f t="shared" si="362"/>
        <v>21.558</v>
      </c>
      <c r="AF1675" s="390">
        <f t="shared" si="363"/>
        <v>22.777000000000001</v>
      </c>
      <c r="AG1675" s="390">
        <f t="shared" si="364"/>
        <v>22.143999999999998</v>
      </c>
      <c r="AH1675" s="390">
        <f t="shared" si="365"/>
        <v>22.056000000000001</v>
      </c>
      <c r="AI1675" s="390">
        <f t="shared" si="366"/>
        <v>22.588000000000001</v>
      </c>
      <c r="AJ1675" s="390">
        <f t="shared" si="367"/>
        <v>21.870999999999999</v>
      </c>
      <c r="AK1675" s="390">
        <f t="shared" si="368"/>
        <v>22.155000000000001</v>
      </c>
      <c r="AL1675" s="390">
        <f t="shared" si="369"/>
        <v>22.265000000000001</v>
      </c>
      <c r="AM1675" s="390">
        <f t="shared" si="370"/>
        <v>22.146000000000001</v>
      </c>
      <c r="AN1675" s="390">
        <f t="shared" si="371"/>
        <v>21.740000000000002</v>
      </c>
      <c r="AO1675" s="390">
        <f t="shared" si="372"/>
        <v>22.643000000000001</v>
      </c>
    </row>
    <row r="1676" spans="1:41" ht="15" customHeight="1" x14ac:dyDescent="0.25">
      <c r="A1676" s="127" t="s">
        <v>2832</v>
      </c>
      <c r="B1676" s="125" t="s">
        <v>2077</v>
      </c>
      <c r="C1676" s="125" t="s">
        <v>4003</v>
      </c>
      <c r="D1676" s="125" t="s">
        <v>2696</v>
      </c>
      <c r="E1676" s="125" t="s">
        <v>2545</v>
      </c>
      <c r="F1676" s="126">
        <v>26.64</v>
      </c>
      <c r="G1676" s="126">
        <v>26.84</v>
      </c>
      <c r="H1676" s="126">
        <v>21.31</v>
      </c>
      <c r="I1676" s="126"/>
      <c r="J1676" s="317"/>
      <c r="K1676" s="323">
        <f>ROUND(SUMIF('VGT-Bewegungsdaten'!B:B,A1676,'VGT-Bewegungsdaten'!C:C),3)</f>
        <v>0</v>
      </c>
      <c r="L1676" s="324">
        <f>ROUND(SUMIF('VGT-Bewegungsdaten'!B:B,$A1676,'VGT-Bewegungsdaten'!D:D),2)</f>
        <v>0</v>
      </c>
      <c r="N1676" s="376" t="s">
        <v>4930</v>
      </c>
      <c r="O1676" s="376" t="s">
        <v>4940</v>
      </c>
      <c r="P1676" s="326">
        <f>ROUND(SUMIF('AV-Bewegungsdaten'!B:B,A1676,'AV-Bewegungsdaten'!C:C),3)</f>
        <v>0</v>
      </c>
      <c r="Q1676" s="324">
        <f>ROUND(SUMIF('AV-Bewegungsdaten'!B:B,$A1676,'AV-Bewegungsdaten'!D:D),2)</f>
        <v>0</v>
      </c>
      <c r="T1676" s="327"/>
      <c r="U1676" s="326">
        <f>ROUND(SUMIF('DV-Bewegungsdaten'!B:B,Kategorien!A1676,'DV-Bewegungsdaten'!D:D),3)</f>
        <v>0</v>
      </c>
      <c r="V1676" s="324">
        <f>ROUND(SUMIF('DV-Bewegungsdaten'!B:B,Kategorien!A1676,'DV-Bewegungsdaten'!E:E),3)</f>
        <v>0</v>
      </c>
      <c r="AD1676" s="390">
        <f t="shared" si="361"/>
        <v>21.901</v>
      </c>
      <c r="AE1676" s="390">
        <f t="shared" si="362"/>
        <v>22.558</v>
      </c>
      <c r="AF1676" s="390">
        <f t="shared" si="363"/>
        <v>23.777000000000001</v>
      </c>
      <c r="AG1676" s="390">
        <f t="shared" si="364"/>
        <v>23.143999999999998</v>
      </c>
      <c r="AH1676" s="390">
        <f t="shared" si="365"/>
        <v>23.056000000000001</v>
      </c>
      <c r="AI1676" s="390">
        <f t="shared" si="366"/>
        <v>23.588000000000001</v>
      </c>
      <c r="AJ1676" s="390">
        <f t="shared" si="367"/>
        <v>22.870999999999999</v>
      </c>
      <c r="AK1676" s="390">
        <f t="shared" si="368"/>
        <v>23.155000000000001</v>
      </c>
      <c r="AL1676" s="390">
        <f t="shared" si="369"/>
        <v>23.265000000000001</v>
      </c>
      <c r="AM1676" s="390">
        <f t="shared" si="370"/>
        <v>23.146000000000001</v>
      </c>
      <c r="AN1676" s="390">
        <f t="shared" si="371"/>
        <v>22.740000000000002</v>
      </c>
      <c r="AO1676" s="390">
        <f t="shared" si="372"/>
        <v>23.643000000000001</v>
      </c>
    </row>
    <row r="1677" spans="1:41" ht="15" customHeight="1" x14ac:dyDescent="0.25">
      <c r="A1677" s="127" t="s">
        <v>3575</v>
      </c>
      <c r="B1677" s="125" t="s">
        <v>2077</v>
      </c>
      <c r="C1677" s="125" t="s">
        <v>4003</v>
      </c>
      <c r="D1677" s="125" t="s">
        <v>3438</v>
      </c>
      <c r="E1677" s="125" t="s">
        <v>3289</v>
      </c>
      <c r="F1677" s="126">
        <v>25.61</v>
      </c>
      <c r="G1677" s="126">
        <v>25.81</v>
      </c>
      <c r="H1677" s="126">
        <v>20.49</v>
      </c>
      <c r="I1677" s="126"/>
      <c r="J1677" s="317"/>
      <c r="K1677" s="323">
        <f>ROUND(SUMIF('VGT-Bewegungsdaten'!B:B,A1677,'VGT-Bewegungsdaten'!C:C),3)</f>
        <v>0</v>
      </c>
      <c r="L1677" s="324">
        <f>ROUND(SUMIF('VGT-Bewegungsdaten'!B:B,$A1677,'VGT-Bewegungsdaten'!D:D),2)</f>
        <v>0</v>
      </c>
      <c r="N1677" s="376" t="s">
        <v>4930</v>
      </c>
      <c r="O1677" s="376" t="s">
        <v>4940</v>
      </c>
      <c r="P1677" s="326">
        <f>ROUND(SUMIF('AV-Bewegungsdaten'!B:B,A1677,'AV-Bewegungsdaten'!C:C),3)</f>
        <v>0</v>
      </c>
      <c r="Q1677" s="324">
        <f>ROUND(SUMIF('AV-Bewegungsdaten'!B:B,$A1677,'AV-Bewegungsdaten'!D:D),2)</f>
        <v>0</v>
      </c>
      <c r="T1677" s="327"/>
      <c r="U1677" s="326">
        <f>ROUND(SUMIF('DV-Bewegungsdaten'!B:B,Kategorien!A1677,'DV-Bewegungsdaten'!D:D),3)</f>
        <v>0</v>
      </c>
      <c r="V1677" s="324">
        <f>ROUND(SUMIF('DV-Bewegungsdaten'!B:B,Kategorien!A1677,'DV-Bewegungsdaten'!E:E),3)</f>
        <v>0</v>
      </c>
      <c r="AD1677" s="390">
        <f t="shared" si="361"/>
        <v>20.870999999999999</v>
      </c>
      <c r="AE1677" s="390">
        <f t="shared" si="362"/>
        <v>21.527999999999999</v>
      </c>
      <c r="AF1677" s="390">
        <f t="shared" si="363"/>
        <v>22.747</v>
      </c>
      <c r="AG1677" s="390">
        <f t="shared" si="364"/>
        <v>22.113999999999997</v>
      </c>
      <c r="AH1677" s="390">
        <f t="shared" si="365"/>
        <v>22.026</v>
      </c>
      <c r="AI1677" s="390">
        <f t="shared" si="366"/>
        <v>22.558</v>
      </c>
      <c r="AJ1677" s="390">
        <f t="shared" si="367"/>
        <v>21.840999999999998</v>
      </c>
      <c r="AK1677" s="390">
        <f t="shared" si="368"/>
        <v>22.125</v>
      </c>
      <c r="AL1677" s="390">
        <f t="shared" si="369"/>
        <v>22.234999999999999</v>
      </c>
      <c r="AM1677" s="390">
        <f t="shared" si="370"/>
        <v>22.116</v>
      </c>
      <c r="AN1677" s="390">
        <f t="shared" si="371"/>
        <v>21.71</v>
      </c>
      <c r="AO1677" s="390">
        <f t="shared" si="372"/>
        <v>22.613</v>
      </c>
    </row>
    <row r="1678" spans="1:41" ht="15" customHeight="1" x14ac:dyDescent="0.25">
      <c r="A1678" s="127" t="s">
        <v>3576</v>
      </c>
      <c r="B1678" s="125" t="s">
        <v>2077</v>
      </c>
      <c r="C1678" s="125" t="s">
        <v>4003</v>
      </c>
      <c r="D1678" s="125" t="s">
        <v>3440</v>
      </c>
      <c r="E1678" s="125" t="s">
        <v>3289</v>
      </c>
      <c r="F1678" s="126">
        <v>26.61</v>
      </c>
      <c r="G1678" s="126">
        <v>26.81</v>
      </c>
      <c r="H1678" s="126">
        <v>21.29</v>
      </c>
      <c r="I1678" s="126"/>
      <c r="J1678" s="317"/>
      <c r="K1678" s="323">
        <f>ROUND(SUMIF('VGT-Bewegungsdaten'!B:B,A1678,'VGT-Bewegungsdaten'!C:C),3)</f>
        <v>0</v>
      </c>
      <c r="L1678" s="324">
        <f>ROUND(SUMIF('VGT-Bewegungsdaten'!B:B,$A1678,'VGT-Bewegungsdaten'!D:D),2)</f>
        <v>0</v>
      </c>
      <c r="N1678" s="376" t="s">
        <v>4930</v>
      </c>
      <c r="O1678" s="376" t="s">
        <v>4940</v>
      </c>
      <c r="P1678" s="326">
        <f>ROUND(SUMIF('AV-Bewegungsdaten'!B:B,A1678,'AV-Bewegungsdaten'!C:C),3)</f>
        <v>0</v>
      </c>
      <c r="Q1678" s="324">
        <f>ROUND(SUMIF('AV-Bewegungsdaten'!B:B,$A1678,'AV-Bewegungsdaten'!D:D),2)</f>
        <v>0</v>
      </c>
      <c r="T1678" s="327"/>
      <c r="U1678" s="326">
        <f>ROUND(SUMIF('DV-Bewegungsdaten'!B:B,Kategorien!A1678,'DV-Bewegungsdaten'!D:D),3)</f>
        <v>0</v>
      </c>
      <c r="V1678" s="324">
        <f>ROUND(SUMIF('DV-Bewegungsdaten'!B:B,Kategorien!A1678,'DV-Bewegungsdaten'!E:E),3)</f>
        <v>0</v>
      </c>
      <c r="AD1678" s="390">
        <f t="shared" si="361"/>
        <v>21.870999999999999</v>
      </c>
      <c r="AE1678" s="390">
        <f t="shared" si="362"/>
        <v>22.527999999999999</v>
      </c>
      <c r="AF1678" s="390">
        <f t="shared" si="363"/>
        <v>23.747</v>
      </c>
      <c r="AG1678" s="390">
        <f t="shared" si="364"/>
        <v>23.113999999999997</v>
      </c>
      <c r="AH1678" s="390">
        <f t="shared" si="365"/>
        <v>23.026</v>
      </c>
      <c r="AI1678" s="390">
        <f t="shared" si="366"/>
        <v>23.558</v>
      </c>
      <c r="AJ1678" s="390">
        <f t="shared" si="367"/>
        <v>22.840999999999998</v>
      </c>
      <c r="AK1678" s="390">
        <f t="shared" si="368"/>
        <v>23.125</v>
      </c>
      <c r="AL1678" s="390">
        <f t="shared" si="369"/>
        <v>23.234999999999999</v>
      </c>
      <c r="AM1678" s="390">
        <f t="shared" si="370"/>
        <v>23.116</v>
      </c>
      <c r="AN1678" s="390">
        <f t="shared" si="371"/>
        <v>22.71</v>
      </c>
      <c r="AO1678" s="390">
        <f t="shared" si="372"/>
        <v>23.613</v>
      </c>
    </row>
    <row r="1679" spans="1:41" ht="15" customHeight="1" x14ac:dyDescent="0.25">
      <c r="A1679" s="127" t="s">
        <v>4339</v>
      </c>
      <c r="B1679" s="125" t="s">
        <v>2077</v>
      </c>
      <c r="C1679" s="125" t="s">
        <v>4003</v>
      </c>
      <c r="D1679" s="125" t="s">
        <v>4201</v>
      </c>
      <c r="E1679" s="125" t="s">
        <v>4051</v>
      </c>
      <c r="F1679" s="126">
        <v>25.58</v>
      </c>
      <c r="G1679" s="126">
        <v>25.779999999999998</v>
      </c>
      <c r="H1679" s="126">
        <v>20.46</v>
      </c>
      <c r="I1679" s="126"/>
      <c r="J1679" s="317"/>
      <c r="K1679" s="323">
        <f>ROUND(SUMIF('VGT-Bewegungsdaten'!B:B,A1679,'VGT-Bewegungsdaten'!C:C),3)</f>
        <v>0</v>
      </c>
      <c r="L1679" s="324">
        <f>ROUND(SUMIF('VGT-Bewegungsdaten'!B:B,$A1679,'VGT-Bewegungsdaten'!D:D),2)</f>
        <v>0</v>
      </c>
      <c r="N1679" s="376" t="s">
        <v>4930</v>
      </c>
      <c r="O1679" s="376" t="s">
        <v>4940</v>
      </c>
      <c r="P1679" s="326">
        <f>ROUND(SUMIF('AV-Bewegungsdaten'!B:B,A1679,'AV-Bewegungsdaten'!C:C),3)</f>
        <v>0</v>
      </c>
      <c r="Q1679" s="324">
        <f>ROUND(SUMIF('AV-Bewegungsdaten'!B:B,$A1679,'AV-Bewegungsdaten'!D:D),2)</f>
        <v>0</v>
      </c>
      <c r="T1679" s="327"/>
      <c r="U1679" s="326">
        <f>ROUND(SUMIF('DV-Bewegungsdaten'!B:B,Kategorien!A1679,'DV-Bewegungsdaten'!D:D),3)</f>
        <v>0</v>
      </c>
      <c r="V1679" s="324">
        <f>ROUND(SUMIF('DV-Bewegungsdaten'!B:B,Kategorien!A1679,'DV-Bewegungsdaten'!E:E),3)</f>
        <v>0</v>
      </c>
      <c r="AD1679" s="390">
        <f t="shared" si="361"/>
        <v>20.840999999999998</v>
      </c>
      <c r="AE1679" s="390">
        <f t="shared" si="362"/>
        <v>21.497999999999998</v>
      </c>
      <c r="AF1679" s="390">
        <f t="shared" si="363"/>
        <v>22.716999999999999</v>
      </c>
      <c r="AG1679" s="390">
        <f t="shared" si="364"/>
        <v>22.083999999999996</v>
      </c>
      <c r="AH1679" s="390">
        <f t="shared" si="365"/>
        <v>21.995999999999999</v>
      </c>
      <c r="AI1679" s="390">
        <f t="shared" si="366"/>
        <v>22.527999999999999</v>
      </c>
      <c r="AJ1679" s="390">
        <f t="shared" si="367"/>
        <v>21.810999999999996</v>
      </c>
      <c r="AK1679" s="390">
        <f t="shared" si="368"/>
        <v>22.094999999999999</v>
      </c>
      <c r="AL1679" s="390">
        <f t="shared" si="369"/>
        <v>22.204999999999998</v>
      </c>
      <c r="AM1679" s="390">
        <f t="shared" si="370"/>
        <v>22.085999999999999</v>
      </c>
      <c r="AN1679" s="390">
        <f t="shared" si="371"/>
        <v>21.68</v>
      </c>
      <c r="AO1679" s="390">
        <f t="shared" si="372"/>
        <v>22.582999999999998</v>
      </c>
    </row>
    <row r="1680" spans="1:41" ht="15" customHeight="1" x14ac:dyDescent="0.25">
      <c r="A1680" s="127" t="s">
        <v>4340</v>
      </c>
      <c r="B1680" s="125" t="s">
        <v>2077</v>
      </c>
      <c r="C1680" s="125" t="s">
        <v>4003</v>
      </c>
      <c r="D1680" s="125" t="s">
        <v>4203</v>
      </c>
      <c r="E1680" s="125" t="s">
        <v>4051</v>
      </c>
      <c r="F1680" s="126">
        <v>26.58</v>
      </c>
      <c r="G1680" s="126">
        <v>26.779999999999998</v>
      </c>
      <c r="H1680" s="126">
        <v>21.26</v>
      </c>
      <c r="I1680" s="126"/>
      <c r="J1680" s="317"/>
      <c r="K1680" s="323">
        <f>ROUND(SUMIF('VGT-Bewegungsdaten'!B:B,A1680,'VGT-Bewegungsdaten'!C:C),3)</f>
        <v>0</v>
      </c>
      <c r="L1680" s="324">
        <f>ROUND(SUMIF('VGT-Bewegungsdaten'!B:B,$A1680,'VGT-Bewegungsdaten'!D:D),2)</f>
        <v>0</v>
      </c>
      <c r="N1680" s="376" t="s">
        <v>4930</v>
      </c>
      <c r="O1680" s="376" t="s">
        <v>4940</v>
      </c>
      <c r="P1680" s="326">
        <f>ROUND(SUMIF('AV-Bewegungsdaten'!B:B,A1680,'AV-Bewegungsdaten'!C:C),3)</f>
        <v>0</v>
      </c>
      <c r="Q1680" s="324">
        <f>ROUND(SUMIF('AV-Bewegungsdaten'!B:B,$A1680,'AV-Bewegungsdaten'!D:D),2)</f>
        <v>0</v>
      </c>
      <c r="T1680" s="327"/>
      <c r="U1680" s="326">
        <f>ROUND(SUMIF('DV-Bewegungsdaten'!B:B,Kategorien!A1680,'DV-Bewegungsdaten'!D:D),3)</f>
        <v>0</v>
      </c>
      <c r="V1680" s="324">
        <f>ROUND(SUMIF('DV-Bewegungsdaten'!B:B,Kategorien!A1680,'DV-Bewegungsdaten'!E:E),3)</f>
        <v>0</v>
      </c>
      <c r="AD1680" s="390">
        <f t="shared" si="361"/>
        <v>21.840999999999998</v>
      </c>
      <c r="AE1680" s="390">
        <f t="shared" si="362"/>
        <v>22.497999999999998</v>
      </c>
      <c r="AF1680" s="390">
        <f t="shared" si="363"/>
        <v>23.716999999999999</v>
      </c>
      <c r="AG1680" s="390">
        <f t="shared" si="364"/>
        <v>23.083999999999996</v>
      </c>
      <c r="AH1680" s="390">
        <f t="shared" si="365"/>
        <v>22.995999999999999</v>
      </c>
      <c r="AI1680" s="390">
        <f t="shared" si="366"/>
        <v>23.527999999999999</v>
      </c>
      <c r="AJ1680" s="390">
        <f t="shared" si="367"/>
        <v>22.810999999999996</v>
      </c>
      <c r="AK1680" s="390">
        <f t="shared" si="368"/>
        <v>23.094999999999999</v>
      </c>
      <c r="AL1680" s="390">
        <f t="shared" si="369"/>
        <v>23.204999999999998</v>
      </c>
      <c r="AM1680" s="390">
        <f t="shared" si="370"/>
        <v>23.085999999999999</v>
      </c>
      <c r="AN1680" s="390">
        <f t="shared" si="371"/>
        <v>22.68</v>
      </c>
      <c r="AO1680" s="390">
        <f t="shared" si="372"/>
        <v>23.582999999999998</v>
      </c>
    </row>
    <row r="1681" spans="1:41" ht="15" customHeight="1" x14ac:dyDescent="0.25">
      <c r="A1681" s="127" t="s">
        <v>431</v>
      </c>
      <c r="B1681" s="125" t="s">
        <v>2077</v>
      </c>
      <c r="C1681" s="125" t="s">
        <v>4003</v>
      </c>
      <c r="D1681" s="125" t="s">
        <v>1935</v>
      </c>
      <c r="E1681" s="125" t="s">
        <v>1538</v>
      </c>
      <c r="F1681" s="126">
        <v>25.67</v>
      </c>
      <c r="G1681" s="126">
        <v>25.87</v>
      </c>
      <c r="H1681" s="126">
        <v>20.54</v>
      </c>
      <c r="I1681" s="126"/>
      <c r="J1681" s="317"/>
      <c r="K1681" s="323">
        <f>ROUND(SUMIF('VGT-Bewegungsdaten'!B:B,A1681,'VGT-Bewegungsdaten'!C:C),3)</f>
        <v>0</v>
      </c>
      <c r="L1681" s="324">
        <f>ROUND(SUMIF('VGT-Bewegungsdaten'!B:B,$A1681,'VGT-Bewegungsdaten'!D:D),2)</f>
        <v>0</v>
      </c>
      <c r="N1681" s="376" t="s">
        <v>4930</v>
      </c>
      <c r="O1681" s="376" t="s">
        <v>4940</v>
      </c>
      <c r="P1681" s="326">
        <f>ROUND(SUMIF('AV-Bewegungsdaten'!B:B,A1681,'AV-Bewegungsdaten'!C:C),3)</f>
        <v>0</v>
      </c>
      <c r="Q1681" s="324">
        <f>ROUND(SUMIF('AV-Bewegungsdaten'!B:B,$A1681,'AV-Bewegungsdaten'!D:D),2)</f>
        <v>0</v>
      </c>
      <c r="T1681" s="327"/>
      <c r="U1681" s="326">
        <f>ROUND(SUMIF('DV-Bewegungsdaten'!B:B,Kategorien!A1681,'DV-Bewegungsdaten'!D:D),3)</f>
        <v>0</v>
      </c>
      <c r="V1681" s="324">
        <f>ROUND(SUMIF('DV-Bewegungsdaten'!B:B,Kategorien!A1681,'DV-Bewegungsdaten'!E:E),3)</f>
        <v>0</v>
      </c>
      <c r="AD1681" s="390">
        <f t="shared" si="361"/>
        <v>20.931000000000001</v>
      </c>
      <c r="AE1681" s="390">
        <f t="shared" si="362"/>
        <v>21.588000000000001</v>
      </c>
      <c r="AF1681" s="390">
        <f t="shared" si="363"/>
        <v>22.807000000000002</v>
      </c>
      <c r="AG1681" s="390">
        <f t="shared" si="364"/>
        <v>22.173999999999999</v>
      </c>
      <c r="AH1681" s="390">
        <f t="shared" si="365"/>
        <v>22.086000000000002</v>
      </c>
      <c r="AI1681" s="390">
        <f t="shared" si="366"/>
        <v>22.618000000000002</v>
      </c>
      <c r="AJ1681" s="390">
        <f t="shared" si="367"/>
        <v>21.901</v>
      </c>
      <c r="AK1681" s="390">
        <f t="shared" si="368"/>
        <v>22.185000000000002</v>
      </c>
      <c r="AL1681" s="390">
        <f t="shared" si="369"/>
        <v>22.295000000000002</v>
      </c>
      <c r="AM1681" s="390">
        <f t="shared" si="370"/>
        <v>22.176000000000002</v>
      </c>
      <c r="AN1681" s="390">
        <f t="shared" si="371"/>
        <v>21.770000000000003</v>
      </c>
      <c r="AO1681" s="390">
        <f t="shared" si="372"/>
        <v>22.673000000000002</v>
      </c>
    </row>
    <row r="1682" spans="1:41" ht="15" customHeight="1" x14ac:dyDescent="0.25">
      <c r="A1682" s="127" t="s">
        <v>435</v>
      </c>
      <c r="B1682" s="125" t="s">
        <v>2077</v>
      </c>
      <c r="C1682" s="125" t="s">
        <v>4003</v>
      </c>
      <c r="D1682" s="125" t="s">
        <v>1943</v>
      </c>
      <c r="E1682" s="125" t="s">
        <v>1538</v>
      </c>
      <c r="F1682" s="126">
        <v>26.67</v>
      </c>
      <c r="G1682" s="126">
        <v>26.87</v>
      </c>
      <c r="H1682" s="126">
        <v>21.34</v>
      </c>
      <c r="I1682" s="126"/>
      <c r="J1682" s="317"/>
      <c r="K1682" s="323">
        <f>ROUND(SUMIF('VGT-Bewegungsdaten'!B:B,A1682,'VGT-Bewegungsdaten'!C:C),3)</f>
        <v>0</v>
      </c>
      <c r="L1682" s="324">
        <f>ROUND(SUMIF('VGT-Bewegungsdaten'!B:B,$A1682,'VGT-Bewegungsdaten'!D:D),2)</f>
        <v>0</v>
      </c>
      <c r="N1682" s="376" t="s">
        <v>4930</v>
      </c>
      <c r="O1682" s="376" t="s">
        <v>4940</v>
      </c>
      <c r="P1682" s="326">
        <f>ROUND(SUMIF('AV-Bewegungsdaten'!B:B,A1682,'AV-Bewegungsdaten'!C:C),3)</f>
        <v>0</v>
      </c>
      <c r="Q1682" s="324">
        <f>ROUND(SUMIF('AV-Bewegungsdaten'!B:B,$A1682,'AV-Bewegungsdaten'!D:D),2)</f>
        <v>0</v>
      </c>
      <c r="T1682" s="327"/>
      <c r="U1682" s="326">
        <f>ROUND(SUMIF('DV-Bewegungsdaten'!B:B,Kategorien!A1682,'DV-Bewegungsdaten'!D:D),3)</f>
        <v>0</v>
      </c>
      <c r="V1682" s="324">
        <f>ROUND(SUMIF('DV-Bewegungsdaten'!B:B,Kategorien!A1682,'DV-Bewegungsdaten'!E:E),3)</f>
        <v>0</v>
      </c>
      <c r="AD1682" s="390">
        <f t="shared" si="361"/>
        <v>21.931000000000001</v>
      </c>
      <c r="AE1682" s="390">
        <f t="shared" si="362"/>
        <v>22.588000000000001</v>
      </c>
      <c r="AF1682" s="390">
        <f t="shared" si="363"/>
        <v>23.807000000000002</v>
      </c>
      <c r="AG1682" s="390">
        <f t="shared" si="364"/>
        <v>23.173999999999999</v>
      </c>
      <c r="AH1682" s="390">
        <f t="shared" si="365"/>
        <v>23.086000000000002</v>
      </c>
      <c r="AI1682" s="390">
        <f t="shared" si="366"/>
        <v>23.618000000000002</v>
      </c>
      <c r="AJ1682" s="390">
        <f t="shared" si="367"/>
        <v>22.901</v>
      </c>
      <c r="AK1682" s="390">
        <f t="shared" si="368"/>
        <v>23.185000000000002</v>
      </c>
      <c r="AL1682" s="390">
        <f t="shared" si="369"/>
        <v>23.295000000000002</v>
      </c>
      <c r="AM1682" s="390">
        <f t="shared" si="370"/>
        <v>23.176000000000002</v>
      </c>
      <c r="AN1682" s="390">
        <f t="shared" si="371"/>
        <v>22.770000000000003</v>
      </c>
      <c r="AO1682" s="390">
        <f t="shared" si="372"/>
        <v>23.673000000000002</v>
      </c>
    </row>
    <row r="1683" spans="1:41" ht="15" customHeight="1" x14ac:dyDescent="0.25">
      <c r="A1683" s="127" t="s">
        <v>430</v>
      </c>
      <c r="B1683" s="125" t="s">
        <v>2077</v>
      </c>
      <c r="C1683" s="125" t="s">
        <v>4003</v>
      </c>
      <c r="D1683" s="125" t="s">
        <v>1933</v>
      </c>
      <c r="E1683" s="125" t="s">
        <v>2455</v>
      </c>
      <c r="F1683" s="126">
        <v>24.67</v>
      </c>
      <c r="G1683" s="126">
        <v>24.87</v>
      </c>
      <c r="H1683" s="126">
        <v>19.739999999999998</v>
      </c>
      <c r="I1683" s="126"/>
      <c r="J1683" s="317"/>
      <c r="K1683" s="323">
        <f>ROUND(SUMIF('VGT-Bewegungsdaten'!B:B,A1683,'VGT-Bewegungsdaten'!C:C),3)</f>
        <v>0</v>
      </c>
      <c r="L1683" s="324">
        <f>ROUND(SUMIF('VGT-Bewegungsdaten'!B:B,$A1683,'VGT-Bewegungsdaten'!D:D),2)</f>
        <v>0</v>
      </c>
      <c r="N1683" s="376" t="s">
        <v>4930</v>
      </c>
      <c r="O1683" s="376" t="s">
        <v>4940</v>
      </c>
      <c r="P1683" s="326">
        <f>ROUND(SUMIF('AV-Bewegungsdaten'!B:B,A1683,'AV-Bewegungsdaten'!C:C),3)</f>
        <v>0</v>
      </c>
      <c r="Q1683" s="324">
        <f>ROUND(SUMIF('AV-Bewegungsdaten'!B:B,$A1683,'AV-Bewegungsdaten'!D:D),2)</f>
        <v>0</v>
      </c>
      <c r="T1683" s="327"/>
      <c r="U1683" s="326">
        <f>ROUND(SUMIF('DV-Bewegungsdaten'!B:B,Kategorien!A1683,'DV-Bewegungsdaten'!D:D),3)</f>
        <v>0</v>
      </c>
      <c r="V1683" s="324">
        <f>ROUND(SUMIF('DV-Bewegungsdaten'!B:B,Kategorien!A1683,'DV-Bewegungsdaten'!E:E),3)</f>
        <v>0</v>
      </c>
      <c r="AD1683" s="390">
        <f t="shared" si="361"/>
        <v>19.931000000000001</v>
      </c>
      <c r="AE1683" s="390">
        <f t="shared" si="362"/>
        <v>20.588000000000001</v>
      </c>
      <c r="AF1683" s="390">
        <f t="shared" si="363"/>
        <v>21.807000000000002</v>
      </c>
      <c r="AG1683" s="390">
        <f t="shared" si="364"/>
        <v>21.173999999999999</v>
      </c>
      <c r="AH1683" s="390">
        <f t="shared" si="365"/>
        <v>21.086000000000002</v>
      </c>
      <c r="AI1683" s="390">
        <f t="shared" si="366"/>
        <v>21.618000000000002</v>
      </c>
      <c r="AJ1683" s="390">
        <f t="shared" si="367"/>
        <v>20.901</v>
      </c>
      <c r="AK1683" s="390">
        <f t="shared" si="368"/>
        <v>21.185000000000002</v>
      </c>
      <c r="AL1683" s="390">
        <f t="shared" si="369"/>
        <v>21.295000000000002</v>
      </c>
      <c r="AM1683" s="390">
        <f t="shared" si="370"/>
        <v>21.176000000000002</v>
      </c>
      <c r="AN1683" s="390">
        <f t="shared" si="371"/>
        <v>20.770000000000003</v>
      </c>
      <c r="AO1683" s="390">
        <f t="shared" si="372"/>
        <v>21.673000000000002</v>
      </c>
    </row>
    <row r="1684" spans="1:41" ht="15" customHeight="1" x14ac:dyDescent="0.25">
      <c r="A1684" s="127" t="s">
        <v>434</v>
      </c>
      <c r="B1684" s="125" t="s">
        <v>2077</v>
      </c>
      <c r="C1684" s="125" t="s">
        <v>4003</v>
      </c>
      <c r="D1684" s="125" t="s">
        <v>1941</v>
      </c>
      <c r="E1684" s="125" t="s">
        <v>2455</v>
      </c>
      <c r="F1684" s="126">
        <v>25.67</v>
      </c>
      <c r="G1684" s="126">
        <v>25.87</v>
      </c>
      <c r="H1684" s="126">
        <v>20.54</v>
      </c>
      <c r="I1684" s="126"/>
      <c r="J1684" s="317"/>
      <c r="K1684" s="323">
        <f>ROUND(SUMIF('VGT-Bewegungsdaten'!B:B,A1684,'VGT-Bewegungsdaten'!C:C),3)</f>
        <v>0</v>
      </c>
      <c r="L1684" s="324">
        <f>ROUND(SUMIF('VGT-Bewegungsdaten'!B:B,$A1684,'VGT-Bewegungsdaten'!D:D),2)</f>
        <v>0</v>
      </c>
      <c r="N1684" s="376" t="s">
        <v>4930</v>
      </c>
      <c r="O1684" s="376" t="s">
        <v>4940</v>
      </c>
      <c r="P1684" s="326">
        <f>ROUND(SUMIF('AV-Bewegungsdaten'!B:B,A1684,'AV-Bewegungsdaten'!C:C),3)</f>
        <v>0</v>
      </c>
      <c r="Q1684" s="324">
        <f>ROUND(SUMIF('AV-Bewegungsdaten'!B:B,$A1684,'AV-Bewegungsdaten'!D:D),2)</f>
        <v>0</v>
      </c>
      <c r="T1684" s="327"/>
      <c r="U1684" s="326">
        <f>ROUND(SUMIF('DV-Bewegungsdaten'!B:B,Kategorien!A1684,'DV-Bewegungsdaten'!D:D),3)</f>
        <v>0</v>
      </c>
      <c r="V1684" s="324">
        <f>ROUND(SUMIF('DV-Bewegungsdaten'!B:B,Kategorien!A1684,'DV-Bewegungsdaten'!E:E),3)</f>
        <v>0</v>
      </c>
      <c r="AD1684" s="390">
        <f t="shared" si="361"/>
        <v>20.931000000000001</v>
      </c>
      <c r="AE1684" s="390">
        <f t="shared" si="362"/>
        <v>21.588000000000001</v>
      </c>
      <c r="AF1684" s="390">
        <f t="shared" si="363"/>
        <v>22.807000000000002</v>
      </c>
      <c r="AG1684" s="390">
        <f t="shared" si="364"/>
        <v>22.173999999999999</v>
      </c>
      <c r="AH1684" s="390">
        <f t="shared" si="365"/>
        <v>22.086000000000002</v>
      </c>
      <c r="AI1684" s="390">
        <f t="shared" si="366"/>
        <v>22.618000000000002</v>
      </c>
      <c r="AJ1684" s="390">
        <f t="shared" si="367"/>
        <v>21.901</v>
      </c>
      <c r="AK1684" s="390">
        <f t="shared" si="368"/>
        <v>22.185000000000002</v>
      </c>
      <c r="AL1684" s="390">
        <f t="shared" si="369"/>
        <v>22.295000000000002</v>
      </c>
      <c r="AM1684" s="390">
        <f t="shared" si="370"/>
        <v>22.176000000000002</v>
      </c>
      <c r="AN1684" s="390">
        <f t="shared" si="371"/>
        <v>21.770000000000003</v>
      </c>
      <c r="AO1684" s="390">
        <f t="shared" si="372"/>
        <v>22.673000000000002</v>
      </c>
    </row>
    <row r="1685" spans="1:41" ht="15" customHeight="1" x14ac:dyDescent="0.25">
      <c r="A1685" s="127" t="s">
        <v>433</v>
      </c>
      <c r="B1685" s="125" t="s">
        <v>2077</v>
      </c>
      <c r="C1685" s="125" t="s">
        <v>4003</v>
      </c>
      <c r="D1685" s="125" t="s">
        <v>1939</v>
      </c>
      <c r="E1685" s="125" t="s">
        <v>2452</v>
      </c>
      <c r="F1685" s="126">
        <v>23.67</v>
      </c>
      <c r="G1685" s="126">
        <v>23.87</v>
      </c>
      <c r="H1685" s="126">
        <v>18.940000000000001</v>
      </c>
      <c r="I1685" s="126"/>
      <c r="J1685" s="317"/>
      <c r="K1685" s="323">
        <f>ROUND(SUMIF('VGT-Bewegungsdaten'!B:B,A1685,'VGT-Bewegungsdaten'!C:C),3)</f>
        <v>0</v>
      </c>
      <c r="L1685" s="324">
        <f>ROUND(SUMIF('VGT-Bewegungsdaten'!B:B,$A1685,'VGT-Bewegungsdaten'!D:D),2)</f>
        <v>0</v>
      </c>
      <c r="N1685" s="376" t="s">
        <v>4930</v>
      </c>
      <c r="O1685" s="376" t="s">
        <v>4940</v>
      </c>
      <c r="P1685" s="326">
        <f>ROUND(SUMIF('AV-Bewegungsdaten'!B:B,A1685,'AV-Bewegungsdaten'!C:C),3)</f>
        <v>0</v>
      </c>
      <c r="Q1685" s="324">
        <f>ROUND(SUMIF('AV-Bewegungsdaten'!B:B,$A1685,'AV-Bewegungsdaten'!D:D),2)</f>
        <v>0</v>
      </c>
      <c r="T1685" s="327"/>
      <c r="U1685" s="326">
        <f>ROUND(SUMIF('DV-Bewegungsdaten'!B:B,Kategorien!A1685,'DV-Bewegungsdaten'!D:D),3)</f>
        <v>0</v>
      </c>
      <c r="V1685" s="324">
        <f>ROUND(SUMIF('DV-Bewegungsdaten'!B:B,Kategorien!A1685,'DV-Bewegungsdaten'!E:E),3)</f>
        <v>0</v>
      </c>
      <c r="AD1685" s="390">
        <f t="shared" si="361"/>
        <v>18.931000000000001</v>
      </c>
      <c r="AE1685" s="390">
        <f t="shared" si="362"/>
        <v>19.588000000000001</v>
      </c>
      <c r="AF1685" s="390">
        <f t="shared" si="363"/>
        <v>20.807000000000002</v>
      </c>
      <c r="AG1685" s="390">
        <f t="shared" si="364"/>
        <v>20.173999999999999</v>
      </c>
      <c r="AH1685" s="390">
        <f t="shared" si="365"/>
        <v>20.086000000000002</v>
      </c>
      <c r="AI1685" s="390">
        <f t="shared" si="366"/>
        <v>20.618000000000002</v>
      </c>
      <c r="AJ1685" s="390">
        <f t="shared" si="367"/>
        <v>19.901</v>
      </c>
      <c r="AK1685" s="390">
        <f t="shared" si="368"/>
        <v>20.185000000000002</v>
      </c>
      <c r="AL1685" s="390">
        <f t="shared" si="369"/>
        <v>20.295000000000002</v>
      </c>
      <c r="AM1685" s="390">
        <f t="shared" si="370"/>
        <v>20.176000000000002</v>
      </c>
      <c r="AN1685" s="390">
        <f t="shared" si="371"/>
        <v>19.770000000000003</v>
      </c>
      <c r="AO1685" s="390">
        <f t="shared" si="372"/>
        <v>20.673000000000002</v>
      </c>
    </row>
    <row r="1686" spans="1:41" ht="15" customHeight="1" x14ac:dyDescent="0.25">
      <c r="A1686" s="127" t="s">
        <v>388</v>
      </c>
      <c r="B1686" s="125" t="s">
        <v>2077</v>
      </c>
      <c r="C1686" s="125" t="s">
        <v>4003</v>
      </c>
      <c r="D1686" s="125" t="s">
        <v>1589</v>
      </c>
      <c r="E1686" s="125" t="s">
        <v>1541</v>
      </c>
      <c r="F1686" s="126">
        <v>23.67</v>
      </c>
      <c r="G1686" s="126">
        <v>23.87</v>
      </c>
      <c r="H1686" s="126">
        <v>18.940000000000001</v>
      </c>
      <c r="I1686" s="126"/>
      <c r="J1686" s="317"/>
      <c r="K1686" s="323">
        <f>ROUND(SUMIF('VGT-Bewegungsdaten'!B:B,A1686,'VGT-Bewegungsdaten'!C:C),3)</f>
        <v>0</v>
      </c>
      <c r="L1686" s="324">
        <f>ROUND(SUMIF('VGT-Bewegungsdaten'!B:B,$A1686,'VGT-Bewegungsdaten'!D:D),2)</f>
        <v>0</v>
      </c>
      <c r="N1686" s="376" t="s">
        <v>4930</v>
      </c>
      <c r="O1686" s="376" t="s">
        <v>4940</v>
      </c>
      <c r="P1686" s="326">
        <f>ROUND(SUMIF('AV-Bewegungsdaten'!B:B,A1686,'AV-Bewegungsdaten'!C:C),3)</f>
        <v>0</v>
      </c>
      <c r="Q1686" s="324">
        <f>ROUND(SUMIF('AV-Bewegungsdaten'!B:B,$A1686,'AV-Bewegungsdaten'!D:D),2)</f>
        <v>0</v>
      </c>
      <c r="T1686" s="327"/>
      <c r="U1686" s="326">
        <f>ROUND(SUMIF('DV-Bewegungsdaten'!B:B,Kategorien!A1686,'DV-Bewegungsdaten'!D:D),3)</f>
        <v>0</v>
      </c>
      <c r="V1686" s="324">
        <f>ROUND(SUMIF('DV-Bewegungsdaten'!B:B,Kategorien!A1686,'DV-Bewegungsdaten'!E:E),3)</f>
        <v>0</v>
      </c>
      <c r="AD1686" s="390">
        <f t="shared" si="361"/>
        <v>18.931000000000001</v>
      </c>
      <c r="AE1686" s="390">
        <f t="shared" si="362"/>
        <v>19.588000000000001</v>
      </c>
      <c r="AF1686" s="390">
        <f t="shared" si="363"/>
        <v>20.807000000000002</v>
      </c>
      <c r="AG1686" s="390">
        <f t="shared" si="364"/>
        <v>20.173999999999999</v>
      </c>
      <c r="AH1686" s="390">
        <f t="shared" si="365"/>
        <v>20.086000000000002</v>
      </c>
      <c r="AI1686" s="390">
        <f t="shared" si="366"/>
        <v>20.618000000000002</v>
      </c>
      <c r="AJ1686" s="390">
        <f t="shared" si="367"/>
        <v>19.901</v>
      </c>
      <c r="AK1686" s="390">
        <f t="shared" si="368"/>
        <v>20.185000000000002</v>
      </c>
      <c r="AL1686" s="390">
        <f t="shared" si="369"/>
        <v>20.295000000000002</v>
      </c>
      <c r="AM1686" s="390">
        <f t="shared" si="370"/>
        <v>20.176000000000002</v>
      </c>
      <c r="AN1686" s="390">
        <f t="shared" si="371"/>
        <v>19.770000000000003</v>
      </c>
      <c r="AO1686" s="390">
        <f t="shared" si="372"/>
        <v>20.673000000000002</v>
      </c>
    </row>
    <row r="1687" spans="1:41" ht="15" customHeight="1" x14ac:dyDescent="0.25">
      <c r="A1687" s="127" t="s">
        <v>392</v>
      </c>
      <c r="B1687" s="125" t="s">
        <v>2077</v>
      </c>
      <c r="C1687" s="125" t="s">
        <v>4003</v>
      </c>
      <c r="D1687" s="125" t="s">
        <v>1595</v>
      </c>
      <c r="E1687" s="125" t="s">
        <v>1541</v>
      </c>
      <c r="F1687" s="126">
        <v>24.67</v>
      </c>
      <c r="G1687" s="126">
        <v>24.87</v>
      </c>
      <c r="H1687" s="126">
        <v>19.739999999999998</v>
      </c>
      <c r="I1687" s="126"/>
      <c r="J1687" s="317"/>
      <c r="K1687" s="323">
        <f>ROUND(SUMIF('VGT-Bewegungsdaten'!B:B,A1687,'VGT-Bewegungsdaten'!C:C),3)</f>
        <v>0</v>
      </c>
      <c r="L1687" s="324">
        <f>ROUND(SUMIF('VGT-Bewegungsdaten'!B:B,$A1687,'VGT-Bewegungsdaten'!D:D),2)</f>
        <v>0</v>
      </c>
      <c r="N1687" s="376" t="s">
        <v>4930</v>
      </c>
      <c r="O1687" s="376" t="s">
        <v>4940</v>
      </c>
      <c r="P1687" s="326">
        <f>ROUND(SUMIF('AV-Bewegungsdaten'!B:B,A1687,'AV-Bewegungsdaten'!C:C),3)</f>
        <v>0</v>
      </c>
      <c r="Q1687" s="324">
        <f>ROUND(SUMIF('AV-Bewegungsdaten'!B:B,$A1687,'AV-Bewegungsdaten'!D:D),2)</f>
        <v>0</v>
      </c>
      <c r="T1687" s="327"/>
      <c r="U1687" s="326">
        <f>ROUND(SUMIF('DV-Bewegungsdaten'!B:B,Kategorien!A1687,'DV-Bewegungsdaten'!D:D),3)</f>
        <v>0</v>
      </c>
      <c r="V1687" s="324">
        <f>ROUND(SUMIF('DV-Bewegungsdaten'!B:B,Kategorien!A1687,'DV-Bewegungsdaten'!E:E),3)</f>
        <v>0</v>
      </c>
      <c r="AD1687" s="390">
        <f t="shared" si="361"/>
        <v>19.931000000000001</v>
      </c>
      <c r="AE1687" s="390">
        <f t="shared" si="362"/>
        <v>20.588000000000001</v>
      </c>
      <c r="AF1687" s="390">
        <f t="shared" si="363"/>
        <v>21.807000000000002</v>
      </c>
      <c r="AG1687" s="390">
        <f t="shared" si="364"/>
        <v>21.173999999999999</v>
      </c>
      <c r="AH1687" s="390">
        <f t="shared" si="365"/>
        <v>21.086000000000002</v>
      </c>
      <c r="AI1687" s="390">
        <f t="shared" si="366"/>
        <v>21.618000000000002</v>
      </c>
      <c r="AJ1687" s="390">
        <f t="shared" si="367"/>
        <v>20.901</v>
      </c>
      <c r="AK1687" s="390">
        <f t="shared" si="368"/>
        <v>21.185000000000002</v>
      </c>
      <c r="AL1687" s="390">
        <f t="shared" si="369"/>
        <v>21.295000000000002</v>
      </c>
      <c r="AM1687" s="390">
        <f t="shared" si="370"/>
        <v>21.176000000000002</v>
      </c>
      <c r="AN1687" s="390">
        <f t="shared" si="371"/>
        <v>20.770000000000003</v>
      </c>
      <c r="AO1687" s="390">
        <f t="shared" si="372"/>
        <v>21.673000000000002</v>
      </c>
    </row>
    <row r="1688" spans="1:41" ht="15" customHeight="1" x14ac:dyDescent="0.25">
      <c r="A1688" s="127" t="s">
        <v>2819</v>
      </c>
      <c r="B1688" s="125" t="s">
        <v>2077</v>
      </c>
      <c r="C1688" s="125" t="s">
        <v>4003</v>
      </c>
      <c r="D1688" s="125" t="s">
        <v>2561</v>
      </c>
      <c r="E1688" s="125" t="s">
        <v>2545</v>
      </c>
      <c r="F1688" s="126">
        <v>23.64</v>
      </c>
      <c r="G1688" s="126">
        <v>23.84</v>
      </c>
      <c r="H1688" s="126">
        <v>18.91</v>
      </c>
      <c r="I1688" s="126"/>
      <c r="J1688" s="317"/>
      <c r="K1688" s="323">
        <f>ROUND(SUMIF('VGT-Bewegungsdaten'!B:B,A1688,'VGT-Bewegungsdaten'!C:C),3)</f>
        <v>0</v>
      </c>
      <c r="L1688" s="324">
        <f>ROUND(SUMIF('VGT-Bewegungsdaten'!B:B,$A1688,'VGT-Bewegungsdaten'!D:D),2)</f>
        <v>0</v>
      </c>
      <c r="N1688" s="376" t="s">
        <v>4930</v>
      </c>
      <c r="O1688" s="376" t="s">
        <v>4940</v>
      </c>
      <c r="P1688" s="326">
        <f>ROUND(SUMIF('AV-Bewegungsdaten'!B:B,A1688,'AV-Bewegungsdaten'!C:C),3)</f>
        <v>0</v>
      </c>
      <c r="Q1688" s="324">
        <f>ROUND(SUMIF('AV-Bewegungsdaten'!B:B,$A1688,'AV-Bewegungsdaten'!D:D),2)</f>
        <v>0</v>
      </c>
      <c r="T1688" s="327"/>
      <c r="U1688" s="326">
        <f>ROUND(SUMIF('DV-Bewegungsdaten'!B:B,Kategorien!A1688,'DV-Bewegungsdaten'!D:D),3)</f>
        <v>0</v>
      </c>
      <c r="V1688" s="324">
        <f>ROUND(SUMIF('DV-Bewegungsdaten'!B:B,Kategorien!A1688,'DV-Bewegungsdaten'!E:E),3)</f>
        <v>0</v>
      </c>
      <c r="AD1688" s="390">
        <f t="shared" si="361"/>
        <v>18.901</v>
      </c>
      <c r="AE1688" s="390">
        <f t="shared" si="362"/>
        <v>19.558</v>
      </c>
      <c r="AF1688" s="390">
        <f t="shared" si="363"/>
        <v>20.777000000000001</v>
      </c>
      <c r="AG1688" s="390">
        <f t="shared" si="364"/>
        <v>20.143999999999998</v>
      </c>
      <c r="AH1688" s="390">
        <f t="shared" si="365"/>
        <v>20.056000000000001</v>
      </c>
      <c r="AI1688" s="390">
        <f t="shared" si="366"/>
        <v>20.588000000000001</v>
      </c>
      <c r="AJ1688" s="390">
        <f t="shared" si="367"/>
        <v>19.870999999999999</v>
      </c>
      <c r="AK1688" s="390">
        <f t="shared" si="368"/>
        <v>20.155000000000001</v>
      </c>
      <c r="AL1688" s="390">
        <f t="shared" si="369"/>
        <v>20.265000000000001</v>
      </c>
      <c r="AM1688" s="390">
        <f t="shared" si="370"/>
        <v>20.146000000000001</v>
      </c>
      <c r="AN1688" s="390">
        <f t="shared" si="371"/>
        <v>19.740000000000002</v>
      </c>
      <c r="AO1688" s="390">
        <f t="shared" si="372"/>
        <v>20.643000000000001</v>
      </c>
    </row>
    <row r="1689" spans="1:41" ht="15" customHeight="1" x14ac:dyDescent="0.25">
      <c r="A1689" s="127" t="s">
        <v>2820</v>
      </c>
      <c r="B1689" s="125" t="s">
        <v>2077</v>
      </c>
      <c r="C1689" s="125" t="s">
        <v>4003</v>
      </c>
      <c r="D1689" s="125" t="s">
        <v>2563</v>
      </c>
      <c r="E1689" s="125" t="s">
        <v>2545</v>
      </c>
      <c r="F1689" s="126">
        <v>24.64</v>
      </c>
      <c r="G1689" s="126">
        <v>24.84</v>
      </c>
      <c r="H1689" s="126">
        <v>19.71</v>
      </c>
      <c r="I1689" s="126"/>
      <c r="J1689" s="317"/>
      <c r="K1689" s="323">
        <f>ROUND(SUMIF('VGT-Bewegungsdaten'!B:B,A1689,'VGT-Bewegungsdaten'!C:C),3)</f>
        <v>0</v>
      </c>
      <c r="L1689" s="324">
        <f>ROUND(SUMIF('VGT-Bewegungsdaten'!B:B,$A1689,'VGT-Bewegungsdaten'!D:D),2)</f>
        <v>0</v>
      </c>
      <c r="N1689" s="376" t="s">
        <v>4930</v>
      </c>
      <c r="O1689" s="376" t="s">
        <v>4940</v>
      </c>
      <c r="P1689" s="326">
        <f>ROUND(SUMIF('AV-Bewegungsdaten'!B:B,A1689,'AV-Bewegungsdaten'!C:C),3)</f>
        <v>0</v>
      </c>
      <c r="Q1689" s="324">
        <f>ROUND(SUMIF('AV-Bewegungsdaten'!B:B,$A1689,'AV-Bewegungsdaten'!D:D),2)</f>
        <v>0</v>
      </c>
      <c r="T1689" s="327"/>
      <c r="U1689" s="326">
        <f>ROUND(SUMIF('DV-Bewegungsdaten'!B:B,Kategorien!A1689,'DV-Bewegungsdaten'!D:D),3)</f>
        <v>0</v>
      </c>
      <c r="V1689" s="324">
        <f>ROUND(SUMIF('DV-Bewegungsdaten'!B:B,Kategorien!A1689,'DV-Bewegungsdaten'!E:E),3)</f>
        <v>0</v>
      </c>
      <c r="AD1689" s="390">
        <f t="shared" si="361"/>
        <v>19.901</v>
      </c>
      <c r="AE1689" s="390">
        <f t="shared" si="362"/>
        <v>20.558</v>
      </c>
      <c r="AF1689" s="390">
        <f t="shared" si="363"/>
        <v>21.777000000000001</v>
      </c>
      <c r="AG1689" s="390">
        <f t="shared" si="364"/>
        <v>21.143999999999998</v>
      </c>
      <c r="AH1689" s="390">
        <f t="shared" si="365"/>
        <v>21.056000000000001</v>
      </c>
      <c r="AI1689" s="390">
        <f t="shared" si="366"/>
        <v>21.588000000000001</v>
      </c>
      <c r="AJ1689" s="390">
        <f t="shared" si="367"/>
        <v>20.870999999999999</v>
      </c>
      <c r="AK1689" s="390">
        <f t="shared" si="368"/>
        <v>21.155000000000001</v>
      </c>
      <c r="AL1689" s="390">
        <f t="shared" si="369"/>
        <v>21.265000000000001</v>
      </c>
      <c r="AM1689" s="390">
        <f t="shared" si="370"/>
        <v>21.146000000000001</v>
      </c>
      <c r="AN1689" s="390">
        <f t="shared" si="371"/>
        <v>20.740000000000002</v>
      </c>
      <c r="AO1689" s="390">
        <f t="shared" si="372"/>
        <v>21.643000000000001</v>
      </c>
    </row>
    <row r="1690" spans="1:41" ht="15" customHeight="1" x14ac:dyDescent="0.25">
      <c r="A1690" s="127" t="s">
        <v>3563</v>
      </c>
      <c r="B1690" s="125" t="s">
        <v>2077</v>
      </c>
      <c r="C1690" s="125" t="s">
        <v>4003</v>
      </c>
      <c r="D1690" s="125" t="s">
        <v>3305</v>
      </c>
      <c r="E1690" s="125" t="s">
        <v>3289</v>
      </c>
      <c r="F1690" s="126">
        <v>23.61</v>
      </c>
      <c r="G1690" s="126">
        <v>23.81</v>
      </c>
      <c r="H1690" s="126">
        <v>18.89</v>
      </c>
      <c r="I1690" s="126"/>
      <c r="J1690" s="317"/>
      <c r="K1690" s="323">
        <f>ROUND(SUMIF('VGT-Bewegungsdaten'!B:B,A1690,'VGT-Bewegungsdaten'!C:C),3)</f>
        <v>0</v>
      </c>
      <c r="L1690" s="324">
        <f>ROUND(SUMIF('VGT-Bewegungsdaten'!B:B,$A1690,'VGT-Bewegungsdaten'!D:D),2)</f>
        <v>0</v>
      </c>
      <c r="N1690" s="376" t="s">
        <v>4930</v>
      </c>
      <c r="O1690" s="376" t="s">
        <v>4940</v>
      </c>
      <c r="P1690" s="326">
        <f>ROUND(SUMIF('AV-Bewegungsdaten'!B:B,A1690,'AV-Bewegungsdaten'!C:C),3)</f>
        <v>0</v>
      </c>
      <c r="Q1690" s="324">
        <f>ROUND(SUMIF('AV-Bewegungsdaten'!B:B,$A1690,'AV-Bewegungsdaten'!D:D),2)</f>
        <v>0</v>
      </c>
      <c r="T1690" s="327"/>
      <c r="U1690" s="326">
        <f>ROUND(SUMIF('DV-Bewegungsdaten'!B:B,Kategorien!A1690,'DV-Bewegungsdaten'!D:D),3)</f>
        <v>0</v>
      </c>
      <c r="V1690" s="324">
        <f>ROUND(SUMIF('DV-Bewegungsdaten'!B:B,Kategorien!A1690,'DV-Bewegungsdaten'!E:E),3)</f>
        <v>0</v>
      </c>
      <c r="AD1690" s="390">
        <f t="shared" si="361"/>
        <v>18.870999999999999</v>
      </c>
      <c r="AE1690" s="390">
        <f t="shared" si="362"/>
        <v>19.527999999999999</v>
      </c>
      <c r="AF1690" s="390">
        <f t="shared" si="363"/>
        <v>20.747</v>
      </c>
      <c r="AG1690" s="390">
        <f t="shared" si="364"/>
        <v>20.113999999999997</v>
      </c>
      <c r="AH1690" s="390">
        <f t="shared" si="365"/>
        <v>20.026</v>
      </c>
      <c r="AI1690" s="390">
        <f t="shared" si="366"/>
        <v>20.558</v>
      </c>
      <c r="AJ1690" s="390">
        <f t="shared" si="367"/>
        <v>19.840999999999998</v>
      </c>
      <c r="AK1690" s="390">
        <f t="shared" si="368"/>
        <v>20.125</v>
      </c>
      <c r="AL1690" s="390">
        <f t="shared" si="369"/>
        <v>20.234999999999999</v>
      </c>
      <c r="AM1690" s="390">
        <f t="shared" si="370"/>
        <v>20.116</v>
      </c>
      <c r="AN1690" s="390">
        <f t="shared" si="371"/>
        <v>19.71</v>
      </c>
      <c r="AO1690" s="390">
        <f t="shared" si="372"/>
        <v>20.613</v>
      </c>
    </row>
    <row r="1691" spans="1:41" ht="15" customHeight="1" x14ac:dyDescent="0.25">
      <c r="A1691" s="127" t="s">
        <v>3564</v>
      </c>
      <c r="B1691" s="125" t="s">
        <v>2077</v>
      </c>
      <c r="C1691" s="125" t="s">
        <v>4003</v>
      </c>
      <c r="D1691" s="125" t="s">
        <v>3307</v>
      </c>
      <c r="E1691" s="125" t="s">
        <v>3289</v>
      </c>
      <c r="F1691" s="126">
        <v>24.61</v>
      </c>
      <c r="G1691" s="126">
        <v>24.81</v>
      </c>
      <c r="H1691" s="126">
        <v>19.690000000000001</v>
      </c>
      <c r="I1691" s="126"/>
      <c r="J1691" s="317"/>
      <c r="K1691" s="323">
        <f>ROUND(SUMIF('VGT-Bewegungsdaten'!B:B,A1691,'VGT-Bewegungsdaten'!C:C),3)</f>
        <v>0</v>
      </c>
      <c r="L1691" s="324">
        <f>ROUND(SUMIF('VGT-Bewegungsdaten'!B:B,$A1691,'VGT-Bewegungsdaten'!D:D),2)</f>
        <v>0</v>
      </c>
      <c r="N1691" s="376" t="s">
        <v>4930</v>
      </c>
      <c r="O1691" s="376" t="s">
        <v>4940</v>
      </c>
      <c r="P1691" s="326">
        <f>ROUND(SUMIF('AV-Bewegungsdaten'!B:B,A1691,'AV-Bewegungsdaten'!C:C),3)</f>
        <v>0</v>
      </c>
      <c r="Q1691" s="324">
        <f>ROUND(SUMIF('AV-Bewegungsdaten'!B:B,$A1691,'AV-Bewegungsdaten'!D:D),2)</f>
        <v>0</v>
      </c>
      <c r="T1691" s="327"/>
      <c r="U1691" s="326">
        <f>ROUND(SUMIF('DV-Bewegungsdaten'!B:B,Kategorien!A1691,'DV-Bewegungsdaten'!D:D),3)</f>
        <v>0</v>
      </c>
      <c r="V1691" s="324">
        <f>ROUND(SUMIF('DV-Bewegungsdaten'!B:B,Kategorien!A1691,'DV-Bewegungsdaten'!E:E),3)</f>
        <v>0</v>
      </c>
      <c r="AD1691" s="390">
        <f t="shared" si="361"/>
        <v>19.870999999999999</v>
      </c>
      <c r="AE1691" s="390">
        <f t="shared" si="362"/>
        <v>20.527999999999999</v>
      </c>
      <c r="AF1691" s="390">
        <f t="shared" si="363"/>
        <v>21.747</v>
      </c>
      <c r="AG1691" s="390">
        <f t="shared" si="364"/>
        <v>21.113999999999997</v>
      </c>
      <c r="AH1691" s="390">
        <f t="shared" si="365"/>
        <v>21.026</v>
      </c>
      <c r="AI1691" s="390">
        <f t="shared" si="366"/>
        <v>21.558</v>
      </c>
      <c r="AJ1691" s="390">
        <f t="shared" si="367"/>
        <v>20.840999999999998</v>
      </c>
      <c r="AK1691" s="390">
        <f t="shared" si="368"/>
        <v>21.125</v>
      </c>
      <c r="AL1691" s="390">
        <f t="shared" si="369"/>
        <v>21.234999999999999</v>
      </c>
      <c r="AM1691" s="390">
        <f t="shared" si="370"/>
        <v>21.116</v>
      </c>
      <c r="AN1691" s="390">
        <f t="shared" si="371"/>
        <v>20.71</v>
      </c>
      <c r="AO1691" s="390">
        <f t="shared" si="372"/>
        <v>21.613</v>
      </c>
    </row>
    <row r="1692" spans="1:41" ht="15" customHeight="1" x14ac:dyDescent="0.25">
      <c r="A1692" s="127" t="s">
        <v>4327</v>
      </c>
      <c r="B1692" s="125" t="s">
        <v>2077</v>
      </c>
      <c r="C1692" s="125" t="s">
        <v>4003</v>
      </c>
      <c r="D1692" s="125" t="s">
        <v>4067</v>
      </c>
      <c r="E1692" s="125" t="s">
        <v>4051</v>
      </c>
      <c r="F1692" s="126">
        <v>23.58</v>
      </c>
      <c r="G1692" s="126">
        <v>23.779999999999998</v>
      </c>
      <c r="H1692" s="126">
        <v>18.86</v>
      </c>
      <c r="I1692" s="126"/>
      <c r="J1692" s="317"/>
      <c r="K1692" s="323">
        <f>ROUND(SUMIF('VGT-Bewegungsdaten'!B:B,A1692,'VGT-Bewegungsdaten'!C:C),3)</f>
        <v>0</v>
      </c>
      <c r="L1692" s="324">
        <f>ROUND(SUMIF('VGT-Bewegungsdaten'!B:B,$A1692,'VGT-Bewegungsdaten'!D:D),2)</f>
        <v>0</v>
      </c>
      <c r="N1692" s="376" t="s">
        <v>4930</v>
      </c>
      <c r="O1692" s="376" t="s">
        <v>4940</v>
      </c>
      <c r="P1692" s="326">
        <f>ROUND(SUMIF('AV-Bewegungsdaten'!B:B,A1692,'AV-Bewegungsdaten'!C:C),3)</f>
        <v>0</v>
      </c>
      <c r="Q1692" s="324">
        <f>ROUND(SUMIF('AV-Bewegungsdaten'!B:B,$A1692,'AV-Bewegungsdaten'!D:D),2)</f>
        <v>0</v>
      </c>
      <c r="T1692" s="327"/>
      <c r="U1692" s="326">
        <f>ROUND(SUMIF('DV-Bewegungsdaten'!B:B,Kategorien!A1692,'DV-Bewegungsdaten'!D:D),3)</f>
        <v>0</v>
      </c>
      <c r="V1692" s="324">
        <f>ROUND(SUMIF('DV-Bewegungsdaten'!B:B,Kategorien!A1692,'DV-Bewegungsdaten'!E:E),3)</f>
        <v>0</v>
      </c>
      <c r="AD1692" s="390">
        <f t="shared" si="361"/>
        <v>18.840999999999998</v>
      </c>
      <c r="AE1692" s="390">
        <f t="shared" si="362"/>
        <v>19.497999999999998</v>
      </c>
      <c r="AF1692" s="390">
        <f t="shared" si="363"/>
        <v>20.716999999999999</v>
      </c>
      <c r="AG1692" s="390">
        <f t="shared" si="364"/>
        <v>20.083999999999996</v>
      </c>
      <c r="AH1692" s="390">
        <f t="shared" si="365"/>
        <v>19.995999999999999</v>
      </c>
      <c r="AI1692" s="390">
        <f t="shared" si="366"/>
        <v>20.527999999999999</v>
      </c>
      <c r="AJ1692" s="390">
        <f t="shared" si="367"/>
        <v>19.810999999999996</v>
      </c>
      <c r="AK1692" s="390">
        <f t="shared" si="368"/>
        <v>20.094999999999999</v>
      </c>
      <c r="AL1692" s="390">
        <f t="shared" si="369"/>
        <v>20.204999999999998</v>
      </c>
      <c r="AM1692" s="390">
        <f t="shared" si="370"/>
        <v>20.085999999999999</v>
      </c>
      <c r="AN1692" s="390">
        <f t="shared" si="371"/>
        <v>19.68</v>
      </c>
      <c r="AO1692" s="390">
        <f t="shared" si="372"/>
        <v>20.582999999999998</v>
      </c>
    </row>
    <row r="1693" spans="1:41" ht="15" customHeight="1" x14ac:dyDescent="0.25">
      <c r="A1693" s="127" t="s">
        <v>4328</v>
      </c>
      <c r="B1693" s="125" t="s">
        <v>2077</v>
      </c>
      <c r="C1693" s="125" t="s">
        <v>4003</v>
      </c>
      <c r="D1693" s="125" t="s">
        <v>4069</v>
      </c>
      <c r="E1693" s="125" t="s">
        <v>4051</v>
      </c>
      <c r="F1693" s="126">
        <v>24.58</v>
      </c>
      <c r="G1693" s="126">
        <v>24.779999999999998</v>
      </c>
      <c r="H1693" s="126">
        <v>19.66</v>
      </c>
      <c r="I1693" s="126"/>
      <c r="J1693" s="317"/>
      <c r="K1693" s="323">
        <f>ROUND(SUMIF('VGT-Bewegungsdaten'!B:B,A1693,'VGT-Bewegungsdaten'!C:C),3)</f>
        <v>0</v>
      </c>
      <c r="L1693" s="324">
        <f>ROUND(SUMIF('VGT-Bewegungsdaten'!B:B,$A1693,'VGT-Bewegungsdaten'!D:D),2)</f>
        <v>0</v>
      </c>
      <c r="N1693" s="376" t="s">
        <v>4930</v>
      </c>
      <c r="O1693" s="376" t="s">
        <v>4940</v>
      </c>
      <c r="P1693" s="326">
        <f>ROUND(SUMIF('AV-Bewegungsdaten'!B:B,A1693,'AV-Bewegungsdaten'!C:C),3)</f>
        <v>0</v>
      </c>
      <c r="Q1693" s="324">
        <f>ROUND(SUMIF('AV-Bewegungsdaten'!B:B,$A1693,'AV-Bewegungsdaten'!D:D),2)</f>
        <v>0</v>
      </c>
      <c r="T1693" s="327"/>
      <c r="U1693" s="326">
        <f>ROUND(SUMIF('DV-Bewegungsdaten'!B:B,Kategorien!A1693,'DV-Bewegungsdaten'!D:D),3)</f>
        <v>0</v>
      </c>
      <c r="V1693" s="324">
        <f>ROUND(SUMIF('DV-Bewegungsdaten'!B:B,Kategorien!A1693,'DV-Bewegungsdaten'!E:E),3)</f>
        <v>0</v>
      </c>
      <c r="AD1693" s="390">
        <f t="shared" si="361"/>
        <v>19.840999999999998</v>
      </c>
      <c r="AE1693" s="390">
        <f t="shared" si="362"/>
        <v>20.497999999999998</v>
      </c>
      <c r="AF1693" s="390">
        <f t="shared" si="363"/>
        <v>21.716999999999999</v>
      </c>
      <c r="AG1693" s="390">
        <f t="shared" si="364"/>
        <v>21.083999999999996</v>
      </c>
      <c r="AH1693" s="390">
        <f t="shared" si="365"/>
        <v>20.995999999999999</v>
      </c>
      <c r="AI1693" s="390">
        <f t="shared" si="366"/>
        <v>21.527999999999999</v>
      </c>
      <c r="AJ1693" s="390">
        <f t="shared" si="367"/>
        <v>20.810999999999996</v>
      </c>
      <c r="AK1693" s="390">
        <f t="shared" si="368"/>
        <v>21.094999999999999</v>
      </c>
      <c r="AL1693" s="390">
        <f t="shared" si="369"/>
        <v>21.204999999999998</v>
      </c>
      <c r="AM1693" s="390">
        <f t="shared" si="370"/>
        <v>21.085999999999999</v>
      </c>
      <c r="AN1693" s="390">
        <f t="shared" si="371"/>
        <v>20.68</v>
      </c>
      <c r="AO1693" s="390">
        <f t="shared" si="372"/>
        <v>21.582999999999998</v>
      </c>
    </row>
    <row r="1694" spans="1:41" ht="15" customHeight="1" x14ac:dyDescent="0.25">
      <c r="A1694" s="127" t="s">
        <v>387</v>
      </c>
      <c r="B1694" s="125" t="s">
        <v>2077</v>
      </c>
      <c r="C1694" s="125" t="s">
        <v>4003</v>
      </c>
      <c r="D1694" s="125" t="s">
        <v>1587</v>
      </c>
      <c r="E1694" s="125" t="s">
        <v>1538</v>
      </c>
      <c r="F1694" s="126">
        <v>23.67</v>
      </c>
      <c r="G1694" s="126">
        <v>23.87</v>
      </c>
      <c r="H1694" s="126">
        <v>18.940000000000001</v>
      </c>
      <c r="I1694" s="126"/>
      <c r="J1694" s="317"/>
      <c r="K1694" s="323">
        <f>ROUND(SUMIF('VGT-Bewegungsdaten'!B:B,A1694,'VGT-Bewegungsdaten'!C:C),3)</f>
        <v>0</v>
      </c>
      <c r="L1694" s="324">
        <f>ROUND(SUMIF('VGT-Bewegungsdaten'!B:B,$A1694,'VGT-Bewegungsdaten'!D:D),2)</f>
        <v>0</v>
      </c>
      <c r="N1694" s="376" t="s">
        <v>4930</v>
      </c>
      <c r="O1694" s="376" t="s">
        <v>4940</v>
      </c>
      <c r="P1694" s="326">
        <f>ROUND(SUMIF('AV-Bewegungsdaten'!B:B,A1694,'AV-Bewegungsdaten'!C:C),3)</f>
        <v>0</v>
      </c>
      <c r="Q1694" s="324">
        <f>ROUND(SUMIF('AV-Bewegungsdaten'!B:B,$A1694,'AV-Bewegungsdaten'!D:D),2)</f>
        <v>0</v>
      </c>
      <c r="T1694" s="327"/>
      <c r="U1694" s="326">
        <f>ROUND(SUMIF('DV-Bewegungsdaten'!B:B,Kategorien!A1694,'DV-Bewegungsdaten'!D:D),3)</f>
        <v>0</v>
      </c>
      <c r="V1694" s="324">
        <f>ROUND(SUMIF('DV-Bewegungsdaten'!B:B,Kategorien!A1694,'DV-Bewegungsdaten'!E:E),3)</f>
        <v>0</v>
      </c>
      <c r="AD1694" s="390">
        <f t="shared" si="361"/>
        <v>18.931000000000001</v>
      </c>
      <c r="AE1694" s="390">
        <f t="shared" si="362"/>
        <v>19.588000000000001</v>
      </c>
      <c r="AF1694" s="390">
        <f t="shared" si="363"/>
        <v>20.807000000000002</v>
      </c>
      <c r="AG1694" s="390">
        <f t="shared" si="364"/>
        <v>20.173999999999999</v>
      </c>
      <c r="AH1694" s="390">
        <f t="shared" si="365"/>
        <v>20.086000000000002</v>
      </c>
      <c r="AI1694" s="390">
        <f t="shared" si="366"/>
        <v>20.618000000000002</v>
      </c>
      <c r="AJ1694" s="390">
        <f t="shared" si="367"/>
        <v>19.901</v>
      </c>
      <c r="AK1694" s="390">
        <f t="shared" si="368"/>
        <v>20.185000000000002</v>
      </c>
      <c r="AL1694" s="390">
        <f t="shared" si="369"/>
        <v>20.295000000000002</v>
      </c>
      <c r="AM1694" s="390">
        <f t="shared" si="370"/>
        <v>20.176000000000002</v>
      </c>
      <c r="AN1694" s="390">
        <f t="shared" si="371"/>
        <v>19.770000000000003</v>
      </c>
      <c r="AO1694" s="390">
        <f t="shared" si="372"/>
        <v>20.673000000000002</v>
      </c>
    </row>
    <row r="1695" spans="1:41" ht="15" customHeight="1" x14ac:dyDescent="0.25">
      <c r="A1695" s="127" t="s">
        <v>391</v>
      </c>
      <c r="B1695" s="125" t="s">
        <v>2077</v>
      </c>
      <c r="C1695" s="125" t="s">
        <v>4003</v>
      </c>
      <c r="D1695" s="125" t="s">
        <v>1593</v>
      </c>
      <c r="E1695" s="125" t="s">
        <v>1538</v>
      </c>
      <c r="F1695" s="126">
        <v>24.67</v>
      </c>
      <c r="G1695" s="126">
        <v>24.87</v>
      </c>
      <c r="H1695" s="126">
        <v>19.739999999999998</v>
      </c>
      <c r="I1695" s="126"/>
      <c r="J1695" s="317"/>
      <c r="K1695" s="323">
        <f>ROUND(SUMIF('VGT-Bewegungsdaten'!B:B,A1695,'VGT-Bewegungsdaten'!C:C),3)</f>
        <v>0</v>
      </c>
      <c r="L1695" s="324">
        <f>ROUND(SUMIF('VGT-Bewegungsdaten'!B:B,$A1695,'VGT-Bewegungsdaten'!D:D),2)</f>
        <v>0</v>
      </c>
      <c r="N1695" s="376" t="s">
        <v>4930</v>
      </c>
      <c r="O1695" s="376" t="s">
        <v>4940</v>
      </c>
      <c r="P1695" s="326">
        <f>ROUND(SUMIF('AV-Bewegungsdaten'!B:B,A1695,'AV-Bewegungsdaten'!C:C),3)</f>
        <v>0</v>
      </c>
      <c r="Q1695" s="324">
        <f>ROUND(SUMIF('AV-Bewegungsdaten'!B:B,$A1695,'AV-Bewegungsdaten'!D:D),2)</f>
        <v>0</v>
      </c>
      <c r="T1695" s="327"/>
      <c r="U1695" s="326">
        <f>ROUND(SUMIF('DV-Bewegungsdaten'!B:B,Kategorien!A1695,'DV-Bewegungsdaten'!D:D),3)</f>
        <v>0</v>
      </c>
      <c r="V1695" s="324">
        <f>ROUND(SUMIF('DV-Bewegungsdaten'!B:B,Kategorien!A1695,'DV-Bewegungsdaten'!E:E),3)</f>
        <v>0</v>
      </c>
      <c r="AD1695" s="390">
        <f t="shared" si="361"/>
        <v>19.931000000000001</v>
      </c>
      <c r="AE1695" s="390">
        <f t="shared" si="362"/>
        <v>20.588000000000001</v>
      </c>
      <c r="AF1695" s="390">
        <f t="shared" si="363"/>
        <v>21.807000000000002</v>
      </c>
      <c r="AG1695" s="390">
        <f t="shared" si="364"/>
        <v>21.173999999999999</v>
      </c>
      <c r="AH1695" s="390">
        <f t="shared" si="365"/>
        <v>21.086000000000002</v>
      </c>
      <c r="AI1695" s="390">
        <f t="shared" si="366"/>
        <v>21.618000000000002</v>
      </c>
      <c r="AJ1695" s="390">
        <f t="shared" si="367"/>
        <v>20.901</v>
      </c>
      <c r="AK1695" s="390">
        <f t="shared" si="368"/>
        <v>21.185000000000002</v>
      </c>
      <c r="AL1695" s="390">
        <f t="shared" si="369"/>
        <v>21.295000000000002</v>
      </c>
      <c r="AM1695" s="390">
        <f t="shared" si="370"/>
        <v>21.176000000000002</v>
      </c>
      <c r="AN1695" s="390">
        <f t="shared" si="371"/>
        <v>20.770000000000003</v>
      </c>
      <c r="AO1695" s="390">
        <f t="shared" si="372"/>
        <v>21.673000000000002</v>
      </c>
    </row>
    <row r="1696" spans="1:41" ht="15" customHeight="1" x14ac:dyDescent="0.25">
      <c r="A1696" s="127" t="s">
        <v>386</v>
      </c>
      <c r="B1696" s="125" t="s">
        <v>2077</v>
      </c>
      <c r="C1696" s="125" t="s">
        <v>4003</v>
      </c>
      <c r="D1696" s="125" t="s">
        <v>48</v>
      </c>
      <c r="E1696" s="125" t="s">
        <v>2455</v>
      </c>
      <c r="F1696" s="126">
        <v>22.67</v>
      </c>
      <c r="G1696" s="126">
        <v>22.87</v>
      </c>
      <c r="H1696" s="126">
        <v>18.14</v>
      </c>
      <c r="I1696" s="126"/>
      <c r="J1696" s="317"/>
      <c r="K1696" s="323">
        <f>ROUND(SUMIF('VGT-Bewegungsdaten'!B:B,A1696,'VGT-Bewegungsdaten'!C:C),3)</f>
        <v>0</v>
      </c>
      <c r="L1696" s="324">
        <f>ROUND(SUMIF('VGT-Bewegungsdaten'!B:B,$A1696,'VGT-Bewegungsdaten'!D:D),2)</f>
        <v>0</v>
      </c>
      <c r="N1696" s="376" t="s">
        <v>4930</v>
      </c>
      <c r="O1696" s="376" t="s">
        <v>4940</v>
      </c>
      <c r="P1696" s="326">
        <f>ROUND(SUMIF('AV-Bewegungsdaten'!B:B,A1696,'AV-Bewegungsdaten'!C:C),3)</f>
        <v>0</v>
      </c>
      <c r="Q1696" s="324">
        <f>ROUND(SUMIF('AV-Bewegungsdaten'!B:B,$A1696,'AV-Bewegungsdaten'!D:D),2)</f>
        <v>0</v>
      </c>
      <c r="T1696" s="327"/>
      <c r="U1696" s="326">
        <f>ROUND(SUMIF('DV-Bewegungsdaten'!B:B,Kategorien!A1696,'DV-Bewegungsdaten'!D:D),3)</f>
        <v>0</v>
      </c>
      <c r="V1696" s="324">
        <f>ROUND(SUMIF('DV-Bewegungsdaten'!B:B,Kategorien!A1696,'DV-Bewegungsdaten'!E:E),3)</f>
        <v>0</v>
      </c>
      <c r="AD1696" s="390">
        <f t="shared" si="361"/>
        <v>17.931000000000001</v>
      </c>
      <c r="AE1696" s="390">
        <f t="shared" si="362"/>
        <v>18.588000000000001</v>
      </c>
      <c r="AF1696" s="390">
        <f t="shared" si="363"/>
        <v>19.807000000000002</v>
      </c>
      <c r="AG1696" s="390">
        <f t="shared" si="364"/>
        <v>19.173999999999999</v>
      </c>
      <c r="AH1696" s="390">
        <f t="shared" si="365"/>
        <v>19.086000000000002</v>
      </c>
      <c r="AI1696" s="390">
        <f t="shared" si="366"/>
        <v>19.618000000000002</v>
      </c>
      <c r="AJ1696" s="390">
        <f t="shared" si="367"/>
        <v>18.901</v>
      </c>
      <c r="AK1696" s="390">
        <f t="shared" si="368"/>
        <v>19.185000000000002</v>
      </c>
      <c r="AL1696" s="390">
        <f t="shared" si="369"/>
        <v>19.295000000000002</v>
      </c>
      <c r="AM1696" s="390">
        <f t="shared" si="370"/>
        <v>19.176000000000002</v>
      </c>
      <c r="AN1696" s="390">
        <f t="shared" si="371"/>
        <v>18.770000000000003</v>
      </c>
      <c r="AO1696" s="390">
        <f t="shared" si="372"/>
        <v>19.673000000000002</v>
      </c>
    </row>
    <row r="1697" spans="1:41" ht="15" customHeight="1" x14ac:dyDescent="0.25">
      <c r="A1697" s="127" t="s">
        <v>390</v>
      </c>
      <c r="B1697" s="125" t="s">
        <v>2077</v>
      </c>
      <c r="C1697" s="125" t="s">
        <v>4003</v>
      </c>
      <c r="D1697" s="125" t="s">
        <v>53</v>
      </c>
      <c r="E1697" s="125" t="s">
        <v>2455</v>
      </c>
      <c r="F1697" s="126">
        <v>23.67</v>
      </c>
      <c r="G1697" s="126">
        <v>23.87</v>
      </c>
      <c r="H1697" s="126">
        <v>18.940000000000001</v>
      </c>
      <c r="I1697" s="126"/>
      <c r="J1697" s="317"/>
      <c r="K1697" s="323">
        <f>ROUND(SUMIF('VGT-Bewegungsdaten'!B:B,A1697,'VGT-Bewegungsdaten'!C:C),3)</f>
        <v>0</v>
      </c>
      <c r="L1697" s="324">
        <f>ROUND(SUMIF('VGT-Bewegungsdaten'!B:B,$A1697,'VGT-Bewegungsdaten'!D:D),2)</f>
        <v>0</v>
      </c>
      <c r="N1697" s="376" t="s">
        <v>4930</v>
      </c>
      <c r="O1697" s="376" t="s">
        <v>4940</v>
      </c>
      <c r="P1697" s="326">
        <f>ROUND(SUMIF('AV-Bewegungsdaten'!B:B,A1697,'AV-Bewegungsdaten'!C:C),3)</f>
        <v>0</v>
      </c>
      <c r="Q1697" s="324">
        <f>ROUND(SUMIF('AV-Bewegungsdaten'!B:B,$A1697,'AV-Bewegungsdaten'!D:D),2)</f>
        <v>0</v>
      </c>
      <c r="T1697" s="327"/>
      <c r="U1697" s="326">
        <f>ROUND(SUMIF('DV-Bewegungsdaten'!B:B,Kategorien!A1697,'DV-Bewegungsdaten'!D:D),3)</f>
        <v>0</v>
      </c>
      <c r="V1697" s="324">
        <f>ROUND(SUMIF('DV-Bewegungsdaten'!B:B,Kategorien!A1697,'DV-Bewegungsdaten'!E:E),3)</f>
        <v>0</v>
      </c>
      <c r="AD1697" s="390">
        <f t="shared" si="361"/>
        <v>18.931000000000001</v>
      </c>
      <c r="AE1697" s="390">
        <f t="shared" si="362"/>
        <v>19.588000000000001</v>
      </c>
      <c r="AF1697" s="390">
        <f t="shared" si="363"/>
        <v>20.807000000000002</v>
      </c>
      <c r="AG1697" s="390">
        <f t="shared" si="364"/>
        <v>20.173999999999999</v>
      </c>
      <c r="AH1697" s="390">
        <f t="shared" si="365"/>
        <v>20.086000000000002</v>
      </c>
      <c r="AI1697" s="390">
        <f t="shared" si="366"/>
        <v>20.618000000000002</v>
      </c>
      <c r="AJ1697" s="390">
        <f t="shared" si="367"/>
        <v>19.901</v>
      </c>
      <c r="AK1697" s="390">
        <f t="shared" si="368"/>
        <v>20.185000000000002</v>
      </c>
      <c r="AL1697" s="390">
        <f t="shared" si="369"/>
        <v>20.295000000000002</v>
      </c>
      <c r="AM1697" s="390">
        <f t="shared" si="370"/>
        <v>20.176000000000002</v>
      </c>
      <c r="AN1697" s="390">
        <f t="shared" si="371"/>
        <v>19.770000000000003</v>
      </c>
      <c r="AO1697" s="390">
        <f t="shared" si="372"/>
        <v>20.673000000000002</v>
      </c>
    </row>
    <row r="1698" spans="1:41" ht="15" customHeight="1" x14ac:dyDescent="0.25">
      <c r="A1698" s="127" t="s">
        <v>389</v>
      </c>
      <c r="B1698" s="125" t="s">
        <v>2077</v>
      </c>
      <c r="C1698" s="125" t="s">
        <v>4003</v>
      </c>
      <c r="D1698" s="125" t="s">
        <v>1591</v>
      </c>
      <c r="E1698" s="125" t="s">
        <v>2452</v>
      </c>
      <c r="F1698" s="126">
        <v>21.67</v>
      </c>
      <c r="G1698" s="126">
        <v>21.87</v>
      </c>
      <c r="H1698" s="126">
        <v>17.34</v>
      </c>
      <c r="I1698" s="126"/>
      <c r="J1698" s="317"/>
      <c r="K1698" s="323">
        <f>ROUND(SUMIF('VGT-Bewegungsdaten'!B:B,A1698,'VGT-Bewegungsdaten'!C:C),3)</f>
        <v>0</v>
      </c>
      <c r="L1698" s="324">
        <f>ROUND(SUMIF('VGT-Bewegungsdaten'!B:B,$A1698,'VGT-Bewegungsdaten'!D:D),2)</f>
        <v>0</v>
      </c>
      <c r="N1698" s="376" t="s">
        <v>4930</v>
      </c>
      <c r="O1698" s="376" t="s">
        <v>4940</v>
      </c>
      <c r="P1698" s="326">
        <f>ROUND(SUMIF('AV-Bewegungsdaten'!B:B,A1698,'AV-Bewegungsdaten'!C:C),3)</f>
        <v>0</v>
      </c>
      <c r="Q1698" s="324">
        <f>ROUND(SUMIF('AV-Bewegungsdaten'!B:B,$A1698,'AV-Bewegungsdaten'!D:D),2)</f>
        <v>0</v>
      </c>
      <c r="T1698" s="327"/>
      <c r="U1698" s="326">
        <f>ROUND(SUMIF('DV-Bewegungsdaten'!B:B,Kategorien!A1698,'DV-Bewegungsdaten'!D:D),3)</f>
        <v>0</v>
      </c>
      <c r="V1698" s="324">
        <f>ROUND(SUMIF('DV-Bewegungsdaten'!B:B,Kategorien!A1698,'DV-Bewegungsdaten'!E:E),3)</f>
        <v>0</v>
      </c>
      <c r="AD1698" s="390">
        <f t="shared" si="361"/>
        <v>16.931000000000001</v>
      </c>
      <c r="AE1698" s="390">
        <f t="shared" si="362"/>
        <v>17.588000000000001</v>
      </c>
      <c r="AF1698" s="390">
        <f t="shared" si="363"/>
        <v>18.807000000000002</v>
      </c>
      <c r="AG1698" s="390">
        <f t="shared" si="364"/>
        <v>18.173999999999999</v>
      </c>
      <c r="AH1698" s="390">
        <f t="shared" si="365"/>
        <v>18.086000000000002</v>
      </c>
      <c r="AI1698" s="390">
        <f t="shared" si="366"/>
        <v>18.618000000000002</v>
      </c>
      <c r="AJ1698" s="390">
        <f t="shared" si="367"/>
        <v>17.901</v>
      </c>
      <c r="AK1698" s="390">
        <f t="shared" si="368"/>
        <v>18.185000000000002</v>
      </c>
      <c r="AL1698" s="390">
        <f t="shared" si="369"/>
        <v>18.295000000000002</v>
      </c>
      <c r="AM1698" s="390">
        <f t="shared" si="370"/>
        <v>18.176000000000002</v>
      </c>
      <c r="AN1698" s="390">
        <f t="shared" si="371"/>
        <v>17.770000000000003</v>
      </c>
      <c r="AO1698" s="390">
        <f t="shared" si="372"/>
        <v>18.673000000000002</v>
      </c>
    </row>
    <row r="1699" spans="1:41" ht="15" customHeight="1" x14ac:dyDescent="0.25">
      <c r="A1699" s="127" t="s">
        <v>377</v>
      </c>
      <c r="B1699" s="125" t="s">
        <v>2077</v>
      </c>
      <c r="C1699" s="125" t="s">
        <v>4003</v>
      </c>
      <c r="D1699" s="125" t="s">
        <v>1573</v>
      </c>
      <c r="E1699" s="125" t="s">
        <v>2452</v>
      </c>
      <c r="F1699" s="126">
        <v>22.67</v>
      </c>
      <c r="G1699" s="126">
        <v>22.87</v>
      </c>
      <c r="H1699" s="126">
        <v>18.14</v>
      </c>
      <c r="I1699" s="126"/>
      <c r="J1699" s="317"/>
      <c r="K1699" s="323">
        <f>ROUND(SUMIF('VGT-Bewegungsdaten'!B:B,A1699,'VGT-Bewegungsdaten'!C:C),3)</f>
        <v>0</v>
      </c>
      <c r="L1699" s="324">
        <f>ROUND(SUMIF('VGT-Bewegungsdaten'!B:B,$A1699,'VGT-Bewegungsdaten'!D:D),2)</f>
        <v>0</v>
      </c>
      <c r="N1699" s="376" t="s">
        <v>4930</v>
      </c>
      <c r="O1699" s="376" t="s">
        <v>4940</v>
      </c>
      <c r="P1699" s="326">
        <f>ROUND(SUMIF('AV-Bewegungsdaten'!B:B,A1699,'AV-Bewegungsdaten'!C:C),3)</f>
        <v>0</v>
      </c>
      <c r="Q1699" s="324">
        <f>ROUND(SUMIF('AV-Bewegungsdaten'!B:B,$A1699,'AV-Bewegungsdaten'!D:D),2)</f>
        <v>0</v>
      </c>
      <c r="T1699" s="327"/>
      <c r="U1699" s="326">
        <f>ROUND(SUMIF('DV-Bewegungsdaten'!B:B,Kategorien!A1699,'DV-Bewegungsdaten'!D:D),3)</f>
        <v>0</v>
      </c>
      <c r="V1699" s="324">
        <f>ROUND(SUMIF('DV-Bewegungsdaten'!B:B,Kategorien!A1699,'DV-Bewegungsdaten'!E:E),3)</f>
        <v>0</v>
      </c>
      <c r="AD1699" s="390">
        <f t="shared" si="361"/>
        <v>17.931000000000001</v>
      </c>
      <c r="AE1699" s="390">
        <f t="shared" si="362"/>
        <v>18.588000000000001</v>
      </c>
      <c r="AF1699" s="390">
        <f t="shared" si="363"/>
        <v>19.807000000000002</v>
      </c>
      <c r="AG1699" s="390">
        <f t="shared" si="364"/>
        <v>19.173999999999999</v>
      </c>
      <c r="AH1699" s="390">
        <f t="shared" si="365"/>
        <v>19.086000000000002</v>
      </c>
      <c r="AI1699" s="390">
        <f t="shared" si="366"/>
        <v>19.618000000000002</v>
      </c>
      <c r="AJ1699" s="390">
        <f t="shared" si="367"/>
        <v>18.901</v>
      </c>
      <c r="AK1699" s="390">
        <f t="shared" si="368"/>
        <v>19.185000000000002</v>
      </c>
      <c r="AL1699" s="390">
        <f t="shared" si="369"/>
        <v>19.295000000000002</v>
      </c>
      <c r="AM1699" s="390">
        <f t="shared" si="370"/>
        <v>19.176000000000002</v>
      </c>
      <c r="AN1699" s="390">
        <f t="shared" si="371"/>
        <v>18.770000000000003</v>
      </c>
      <c r="AO1699" s="390">
        <f t="shared" si="372"/>
        <v>19.673000000000002</v>
      </c>
    </row>
    <row r="1700" spans="1:41" ht="15" customHeight="1" x14ac:dyDescent="0.25">
      <c r="A1700" s="127" t="s">
        <v>421</v>
      </c>
      <c r="B1700" s="125" t="s">
        <v>2077</v>
      </c>
      <c r="C1700" s="125" t="s">
        <v>4003</v>
      </c>
      <c r="D1700" s="125" t="s">
        <v>1915</v>
      </c>
      <c r="E1700" s="125" t="s">
        <v>2452</v>
      </c>
      <c r="F1700" s="126">
        <v>24.67</v>
      </c>
      <c r="G1700" s="126">
        <v>24.87</v>
      </c>
      <c r="H1700" s="126">
        <v>19.739999999999998</v>
      </c>
      <c r="I1700" s="126"/>
      <c r="J1700" s="317"/>
      <c r="K1700" s="323">
        <f>ROUND(SUMIF('VGT-Bewegungsdaten'!B:B,A1700,'VGT-Bewegungsdaten'!C:C),3)</f>
        <v>0</v>
      </c>
      <c r="L1700" s="324">
        <f>ROUND(SUMIF('VGT-Bewegungsdaten'!B:B,$A1700,'VGT-Bewegungsdaten'!D:D),2)</f>
        <v>0</v>
      </c>
      <c r="N1700" s="376" t="s">
        <v>4930</v>
      </c>
      <c r="O1700" s="376" t="s">
        <v>4940</v>
      </c>
      <c r="P1700" s="326">
        <f>ROUND(SUMIF('AV-Bewegungsdaten'!B:B,A1700,'AV-Bewegungsdaten'!C:C),3)</f>
        <v>0</v>
      </c>
      <c r="Q1700" s="324">
        <f>ROUND(SUMIF('AV-Bewegungsdaten'!B:B,$A1700,'AV-Bewegungsdaten'!D:D),2)</f>
        <v>0</v>
      </c>
      <c r="T1700" s="327"/>
      <c r="U1700" s="326">
        <f>ROUND(SUMIF('DV-Bewegungsdaten'!B:B,Kategorien!A1700,'DV-Bewegungsdaten'!D:D),3)</f>
        <v>0</v>
      </c>
      <c r="V1700" s="324">
        <f>ROUND(SUMIF('DV-Bewegungsdaten'!B:B,Kategorien!A1700,'DV-Bewegungsdaten'!E:E),3)</f>
        <v>0</v>
      </c>
      <c r="AD1700" s="390">
        <f t="shared" si="361"/>
        <v>19.931000000000001</v>
      </c>
      <c r="AE1700" s="390">
        <f t="shared" si="362"/>
        <v>20.588000000000001</v>
      </c>
      <c r="AF1700" s="390">
        <f t="shared" si="363"/>
        <v>21.807000000000002</v>
      </c>
      <c r="AG1700" s="390">
        <f t="shared" si="364"/>
        <v>21.173999999999999</v>
      </c>
      <c r="AH1700" s="390">
        <f t="shared" si="365"/>
        <v>21.086000000000002</v>
      </c>
      <c r="AI1700" s="390">
        <f t="shared" si="366"/>
        <v>21.618000000000002</v>
      </c>
      <c r="AJ1700" s="390">
        <f t="shared" si="367"/>
        <v>20.901</v>
      </c>
      <c r="AK1700" s="390">
        <f t="shared" si="368"/>
        <v>21.185000000000002</v>
      </c>
      <c r="AL1700" s="390">
        <f t="shared" si="369"/>
        <v>21.295000000000002</v>
      </c>
      <c r="AM1700" s="390">
        <f t="shared" si="370"/>
        <v>21.176000000000002</v>
      </c>
      <c r="AN1700" s="390">
        <f t="shared" si="371"/>
        <v>20.770000000000003</v>
      </c>
      <c r="AO1700" s="390">
        <f t="shared" si="372"/>
        <v>21.673000000000002</v>
      </c>
    </row>
    <row r="1701" spans="1:41" ht="15" customHeight="1" x14ac:dyDescent="0.25">
      <c r="A1701" s="127" t="s">
        <v>424</v>
      </c>
      <c r="B1701" s="125" t="s">
        <v>2077</v>
      </c>
      <c r="C1701" s="125" t="s">
        <v>4003</v>
      </c>
      <c r="D1701" s="125" t="s">
        <v>1921</v>
      </c>
      <c r="E1701" s="125" t="s">
        <v>1541</v>
      </c>
      <c r="F1701" s="126">
        <v>27.67</v>
      </c>
      <c r="G1701" s="126">
        <v>27.87</v>
      </c>
      <c r="H1701" s="126">
        <v>22.14</v>
      </c>
      <c r="I1701" s="126"/>
      <c r="J1701" s="317"/>
      <c r="K1701" s="323">
        <f>ROUND(SUMIF('VGT-Bewegungsdaten'!B:B,A1701,'VGT-Bewegungsdaten'!C:C),3)</f>
        <v>0</v>
      </c>
      <c r="L1701" s="324">
        <f>ROUND(SUMIF('VGT-Bewegungsdaten'!B:B,$A1701,'VGT-Bewegungsdaten'!D:D),2)</f>
        <v>0</v>
      </c>
      <c r="N1701" s="376" t="s">
        <v>4930</v>
      </c>
      <c r="O1701" s="376" t="s">
        <v>4940</v>
      </c>
      <c r="P1701" s="326">
        <f>ROUND(SUMIF('AV-Bewegungsdaten'!B:B,A1701,'AV-Bewegungsdaten'!C:C),3)</f>
        <v>0</v>
      </c>
      <c r="Q1701" s="324">
        <f>ROUND(SUMIF('AV-Bewegungsdaten'!B:B,$A1701,'AV-Bewegungsdaten'!D:D),2)</f>
        <v>0</v>
      </c>
      <c r="T1701" s="327"/>
      <c r="U1701" s="326">
        <f>ROUND(SUMIF('DV-Bewegungsdaten'!B:B,Kategorien!A1701,'DV-Bewegungsdaten'!D:D),3)</f>
        <v>0</v>
      </c>
      <c r="V1701" s="324">
        <f>ROUND(SUMIF('DV-Bewegungsdaten'!B:B,Kategorien!A1701,'DV-Bewegungsdaten'!E:E),3)</f>
        <v>0</v>
      </c>
      <c r="AD1701" s="390">
        <f t="shared" si="361"/>
        <v>22.931000000000001</v>
      </c>
      <c r="AE1701" s="390">
        <f t="shared" si="362"/>
        <v>23.588000000000001</v>
      </c>
      <c r="AF1701" s="390">
        <f t="shared" si="363"/>
        <v>24.807000000000002</v>
      </c>
      <c r="AG1701" s="390">
        <f t="shared" si="364"/>
        <v>24.173999999999999</v>
      </c>
      <c r="AH1701" s="390">
        <f t="shared" si="365"/>
        <v>24.086000000000002</v>
      </c>
      <c r="AI1701" s="390">
        <f t="shared" si="366"/>
        <v>24.618000000000002</v>
      </c>
      <c r="AJ1701" s="390">
        <f t="shared" si="367"/>
        <v>23.901</v>
      </c>
      <c r="AK1701" s="390">
        <f t="shared" si="368"/>
        <v>24.185000000000002</v>
      </c>
      <c r="AL1701" s="390">
        <f t="shared" si="369"/>
        <v>24.295000000000002</v>
      </c>
      <c r="AM1701" s="390">
        <f t="shared" si="370"/>
        <v>24.176000000000002</v>
      </c>
      <c r="AN1701" s="390">
        <f t="shared" si="371"/>
        <v>23.770000000000003</v>
      </c>
      <c r="AO1701" s="390">
        <f t="shared" si="372"/>
        <v>24.673000000000002</v>
      </c>
    </row>
    <row r="1702" spans="1:41" ht="15" customHeight="1" x14ac:dyDescent="0.25">
      <c r="A1702" s="127" t="s">
        <v>428</v>
      </c>
      <c r="B1702" s="125" t="s">
        <v>2077</v>
      </c>
      <c r="C1702" s="125" t="s">
        <v>4003</v>
      </c>
      <c r="D1702" s="125" t="s">
        <v>1929</v>
      </c>
      <c r="E1702" s="125" t="s">
        <v>1541</v>
      </c>
      <c r="F1702" s="126">
        <v>28.67</v>
      </c>
      <c r="G1702" s="126">
        <v>28.87</v>
      </c>
      <c r="H1702" s="126">
        <v>22.94</v>
      </c>
      <c r="I1702" s="126"/>
      <c r="J1702" s="317"/>
      <c r="K1702" s="323">
        <f>ROUND(SUMIF('VGT-Bewegungsdaten'!B:B,A1702,'VGT-Bewegungsdaten'!C:C),3)</f>
        <v>0</v>
      </c>
      <c r="L1702" s="324">
        <f>ROUND(SUMIF('VGT-Bewegungsdaten'!B:B,$A1702,'VGT-Bewegungsdaten'!D:D),2)</f>
        <v>0</v>
      </c>
      <c r="N1702" s="376" t="s">
        <v>4930</v>
      </c>
      <c r="O1702" s="376" t="s">
        <v>4940</v>
      </c>
      <c r="P1702" s="326">
        <f>ROUND(SUMIF('AV-Bewegungsdaten'!B:B,A1702,'AV-Bewegungsdaten'!C:C),3)</f>
        <v>0</v>
      </c>
      <c r="Q1702" s="324">
        <f>ROUND(SUMIF('AV-Bewegungsdaten'!B:B,$A1702,'AV-Bewegungsdaten'!D:D),2)</f>
        <v>0</v>
      </c>
      <c r="T1702" s="327"/>
      <c r="U1702" s="326">
        <f>ROUND(SUMIF('DV-Bewegungsdaten'!B:B,Kategorien!A1702,'DV-Bewegungsdaten'!D:D),3)</f>
        <v>0</v>
      </c>
      <c r="V1702" s="324">
        <f>ROUND(SUMIF('DV-Bewegungsdaten'!B:B,Kategorien!A1702,'DV-Bewegungsdaten'!E:E),3)</f>
        <v>0</v>
      </c>
      <c r="AD1702" s="390">
        <f t="shared" si="361"/>
        <v>23.931000000000001</v>
      </c>
      <c r="AE1702" s="390">
        <f t="shared" si="362"/>
        <v>24.588000000000001</v>
      </c>
      <c r="AF1702" s="390">
        <f t="shared" si="363"/>
        <v>25.807000000000002</v>
      </c>
      <c r="AG1702" s="390">
        <f t="shared" si="364"/>
        <v>25.173999999999999</v>
      </c>
      <c r="AH1702" s="390">
        <f t="shared" si="365"/>
        <v>25.086000000000002</v>
      </c>
      <c r="AI1702" s="390">
        <f t="shared" si="366"/>
        <v>25.618000000000002</v>
      </c>
      <c r="AJ1702" s="390">
        <f t="shared" si="367"/>
        <v>24.901</v>
      </c>
      <c r="AK1702" s="390">
        <f t="shared" si="368"/>
        <v>25.185000000000002</v>
      </c>
      <c r="AL1702" s="390">
        <f t="shared" si="369"/>
        <v>25.295000000000002</v>
      </c>
      <c r="AM1702" s="390">
        <f t="shared" si="370"/>
        <v>25.176000000000002</v>
      </c>
      <c r="AN1702" s="390">
        <f t="shared" si="371"/>
        <v>24.770000000000003</v>
      </c>
      <c r="AO1702" s="390">
        <f t="shared" si="372"/>
        <v>25.673000000000002</v>
      </c>
    </row>
    <row r="1703" spans="1:41" ht="15" customHeight="1" x14ac:dyDescent="0.25">
      <c r="A1703" s="127" t="s">
        <v>2829</v>
      </c>
      <c r="B1703" s="125" t="s">
        <v>2077</v>
      </c>
      <c r="C1703" s="125" t="s">
        <v>4003</v>
      </c>
      <c r="D1703" s="125" t="s">
        <v>2690</v>
      </c>
      <c r="E1703" s="125" t="s">
        <v>2545</v>
      </c>
      <c r="F1703" s="126">
        <v>27.64</v>
      </c>
      <c r="G1703" s="126">
        <v>27.84</v>
      </c>
      <c r="H1703" s="126">
        <v>22.11</v>
      </c>
      <c r="I1703" s="126"/>
      <c r="J1703" s="317"/>
      <c r="K1703" s="323">
        <f>ROUND(SUMIF('VGT-Bewegungsdaten'!B:B,A1703,'VGT-Bewegungsdaten'!C:C),3)</f>
        <v>0</v>
      </c>
      <c r="L1703" s="324">
        <f>ROUND(SUMIF('VGT-Bewegungsdaten'!B:B,$A1703,'VGT-Bewegungsdaten'!D:D),2)</f>
        <v>0</v>
      </c>
      <c r="N1703" s="376" t="s">
        <v>4930</v>
      </c>
      <c r="O1703" s="376" t="s">
        <v>4940</v>
      </c>
      <c r="P1703" s="326">
        <f>ROUND(SUMIF('AV-Bewegungsdaten'!B:B,A1703,'AV-Bewegungsdaten'!C:C),3)</f>
        <v>0</v>
      </c>
      <c r="Q1703" s="324">
        <f>ROUND(SUMIF('AV-Bewegungsdaten'!B:B,$A1703,'AV-Bewegungsdaten'!D:D),2)</f>
        <v>0</v>
      </c>
      <c r="T1703" s="327"/>
      <c r="U1703" s="326">
        <f>ROUND(SUMIF('DV-Bewegungsdaten'!B:B,Kategorien!A1703,'DV-Bewegungsdaten'!D:D),3)</f>
        <v>0</v>
      </c>
      <c r="V1703" s="324">
        <f>ROUND(SUMIF('DV-Bewegungsdaten'!B:B,Kategorien!A1703,'DV-Bewegungsdaten'!E:E),3)</f>
        <v>0</v>
      </c>
      <c r="AD1703" s="390">
        <f t="shared" si="361"/>
        <v>22.901</v>
      </c>
      <c r="AE1703" s="390">
        <f t="shared" si="362"/>
        <v>23.558</v>
      </c>
      <c r="AF1703" s="390">
        <f t="shared" si="363"/>
        <v>24.777000000000001</v>
      </c>
      <c r="AG1703" s="390">
        <f t="shared" si="364"/>
        <v>24.143999999999998</v>
      </c>
      <c r="AH1703" s="390">
        <f t="shared" si="365"/>
        <v>24.056000000000001</v>
      </c>
      <c r="AI1703" s="390">
        <f t="shared" si="366"/>
        <v>24.588000000000001</v>
      </c>
      <c r="AJ1703" s="390">
        <f t="shared" si="367"/>
        <v>23.870999999999999</v>
      </c>
      <c r="AK1703" s="390">
        <f t="shared" si="368"/>
        <v>24.155000000000001</v>
      </c>
      <c r="AL1703" s="390">
        <f t="shared" si="369"/>
        <v>24.265000000000001</v>
      </c>
      <c r="AM1703" s="390">
        <f t="shared" si="370"/>
        <v>24.146000000000001</v>
      </c>
      <c r="AN1703" s="390">
        <f t="shared" si="371"/>
        <v>23.740000000000002</v>
      </c>
      <c r="AO1703" s="390">
        <f t="shared" si="372"/>
        <v>24.643000000000001</v>
      </c>
    </row>
    <row r="1704" spans="1:41" ht="15" customHeight="1" x14ac:dyDescent="0.25">
      <c r="A1704" s="127" t="s">
        <v>2830</v>
      </c>
      <c r="B1704" s="125" t="s">
        <v>2077</v>
      </c>
      <c r="C1704" s="125" t="s">
        <v>4003</v>
      </c>
      <c r="D1704" s="125" t="s">
        <v>2692</v>
      </c>
      <c r="E1704" s="125" t="s">
        <v>2545</v>
      </c>
      <c r="F1704" s="126">
        <v>28.64</v>
      </c>
      <c r="G1704" s="126">
        <v>28.84</v>
      </c>
      <c r="H1704" s="126">
        <v>22.91</v>
      </c>
      <c r="I1704" s="126"/>
      <c r="J1704" s="317"/>
      <c r="K1704" s="323">
        <f>ROUND(SUMIF('VGT-Bewegungsdaten'!B:B,A1704,'VGT-Bewegungsdaten'!C:C),3)</f>
        <v>0</v>
      </c>
      <c r="L1704" s="324">
        <f>ROUND(SUMIF('VGT-Bewegungsdaten'!B:B,$A1704,'VGT-Bewegungsdaten'!D:D),2)</f>
        <v>0</v>
      </c>
      <c r="N1704" s="376" t="s">
        <v>4930</v>
      </c>
      <c r="O1704" s="376" t="s">
        <v>4940</v>
      </c>
      <c r="P1704" s="326">
        <f>ROUND(SUMIF('AV-Bewegungsdaten'!B:B,A1704,'AV-Bewegungsdaten'!C:C),3)</f>
        <v>0</v>
      </c>
      <c r="Q1704" s="324">
        <f>ROUND(SUMIF('AV-Bewegungsdaten'!B:B,$A1704,'AV-Bewegungsdaten'!D:D),2)</f>
        <v>0</v>
      </c>
      <c r="T1704" s="327"/>
      <c r="U1704" s="326">
        <f>ROUND(SUMIF('DV-Bewegungsdaten'!B:B,Kategorien!A1704,'DV-Bewegungsdaten'!D:D),3)</f>
        <v>0</v>
      </c>
      <c r="V1704" s="324">
        <f>ROUND(SUMIF('DV-Bewegungsdaten'!B:B,Kategorien!A1704,'DV-Bewegungsdaten'!E:E),3)</f>
        <v>0</v>
      </c>
      <c r="AD1704" s="390">
        <f t="shared" si="361"/>
        <v>23.901</v>
      </c>
      <c r="AE1704" s="390">
        <f t="shared" si="362"/>
        <v>24.558</v>
      </c>
      <c r="AF1704" s="390">
        <f t="shared" si="363"/>
        <v>25.777000000000001</v>
      </c>
      <c r="AG1704" s="390">
        <f t="shared" si="364"/>
        <v>25.143999999999998</v>
      </c>
      <c r="AH1704" s="390">
        <f t="shared" si="365"/>
        <v>25.056000000000001</v>
      </c>
      <c r="AI1704" s="390">
        <f t="shared" si="366"/>
        <v>25.588000000000001</v>
      </c>
      <c r="AJ1704" s="390">
        <f t="shared" si="367"/>
        <v>24.870999999999999</v>
      </c>
      <c r="AK1704" s="390">
        <f t="shared" si="368"/>
        <v>25.155000000000001</v>
      </c>
      <c r="AL1704" s="390">
        <f t="shared" si="369"/>
        <v>25.265000000000001</v>
      </c>
      <c r="AM1704" s="390">
        <f t="shared" si="370"/>
        <v>25.146000000000001</v>
      </c>
      <c r="AN1704" s="390">
        <f t="shared" si="371"/>
        <v>24.740000000000002</v>
      </c>
      <c r="AO1704" s="390">
        <f t="shared" si="372"/>
        <v>25.643000000000001</v>
      </c>
    </row>
    <row r="1705" spans="1:41" ht="15" customHeight="1" x14ac:dyDescent="0.25">
      <c r="A1705" s="127" t="s">
        <v>3573</v>
      </c>
      <c r="B1705" s="125" t="s">
        <v>2077</v>
      </c>
      <c r="C1705" s="125" t="s">
        <v>4003</v>
      </c>
      <c r="D1705" s="125" t="s">
        <v>3434</v>
      </c>
      <c r="E1705" s="125" t="s">
        <v>3289</v>
      </c>
      <c r="F1705" s="126">
        <v>27.61</v>
      </c>
      <c r="G1705" s="126">
        <v>27.81</v>
      </c>
      <c r="H1705" s="126">
        <v>22.09</v>
      </c>
      <c r="I1705" s="126"/>
      <c r="J1705" s="317"/>
      <c r="K1705" s="323">
        <f>ROUND(SUMIF('VGT-Bewegungsdaten'!B:B,A1705,'VGT-Bewegungsdaten'!C:C),3)</f>
        <v>0</v>
      </c>
      <c r="L1705" s="324">
        <f>ROUND(SUMIF('VGT-Bewegungsdaten'!B:B,$A1705,'VGT-Bewegungsdaten'!D:D),2)</f>
        <v>0</v>
      </c>
      <c r="N1705" s="376" t="s">
        <v>4930</v>
      </c>
      <c r="O1705" s="376" t="s">
        <v>4940</v>
      </c>
      <c r="P1705" s="326">
        <f>ROUND(SUMIF('AV-Bewegungsdaten'!B:B,A1705,'AV-Bewegungsdaten'!C:C),3)</f>
        <v>0</v>
      </c>
      <c r="Q1705" s="324">
        <f>ROUND(SUMIF('AV-Bewegungsdaten'!B:B,$A1705,'AV-Bewegungsdaten'!D:D),2)</f>
        <v>0</v>
      </c>
      <c r="T1705" s="327"/>
      <c r="U1705" s="326">
        <f>ROUND(SUMIF('DV-Bewegungsdaten'!B:B,Kategorien!A1705,'DV-Bewegungsdaten'!D:D),3)</f>
        <v>0</v>
      </c>
      <c r="V1705" s="324">
        <f>ROUND(SUMIF('DV-Bewegungsdaten'!B:B,Kategorien!A1705,'DV-Bewegungsdaten'!E:E),3)</f>
        <v>0</v>
      </c>
      <c r="AD1705" s="390">
        <f t="shared" si="361"/>
        <v>22.870999999999999</v>
      </c>
      <c r="AE1705" s="390">
        <f t="shared" si="362"/>
        <v>23.527999999999999</v>
      </c>
      <c r="AF1705" s="390">
        <f t="shared" si="363"/>
        <v>24.747</v>
      </c>
      <c r="AG1705" s="390">
        <f t="shared" si="364"/>
        <v>24.113999999999997</v>
      </c>
      <c r="AH1705" s="390">
        <f t="shared" si="365"/>
        <v>24.026</v>
      </c>
      <c r="AI1705" s="390">
        <f t="shared" si="366"/>
        <v>24.558</v>
      </c>
      <c r="AJ1705" s="390">
        <f t="shared" si="367"/>
        <v>23.840999999999998</v>
      </c>
      <c r="AK1705" s="390">
        <f t="shared" si="368"/>
        <v>24.125</v>
      </c>
      <c r="AL1705" s="390">
        <f t="shared" si="369"/>
        <v>24.234999999999999</v>
      </c>
      <c r="AM1705" s="390">
        <f t="shared" si="370"/>
        <v>24.116</v>
      </c>
      <c r="AN1705" s="390">
        <f t="shared" si="371"/>
        <v>23.71</v>
      </c>
      <c r="AO1705" s="390">
        <f t="shared" si="372"/>
        <v>24.613</v>
      </c>
    </row>
    <row r="1706" spans="1:41" ht="15" customHeight="1" x14ac:dyDescent="0.25">
      <c r="A1706" s="127" t="s">
        <v>3574</v>
      </c>
      <c r="B1706" s="125" t="s">
        <v>2077</v>
      </c>
      <c r="C1706" s="125" t="s">
        <v>4003</v>
      </c>
      <c r="D1706" s="125" t="s">
        <v>3436</v>
      </c>
      <c r="E1706" s="125" t="s">
        <v>3289</v>
      </c>
      <c r="F1706" s="126">
        <v>28.61</v>
      </c>
      <c r="G1706" s="126">
        <v>28.81</v>
      </c>
      <c r="H1706" s="126">
        <v>22.89</v>
      </c>
      <c r="I1706" s="126"/>
      <c r="J1706" s="317"/>
      <c r="K1706" s="323">
        <f>ROUND(SUMIF('VGT-Bewegungsdaten'!B:B,A1706,'VGT-Bewegungsdaten'!C:C),3)</f>
        <v>0</v>
      </c>
      <c r="L1706" s="324">
        <f>ROUND(SUMIF('VGT-Bewegungsdaten'!B:B,$A1706,'VGT-Bewegungsdaten'!D:D),2)</f>
        <v>0</v>
      </c>
      <c r="N1706" s="376" t="s">
        <v>4930</v>
      </c>
      <c r="O1706" s="376" t="s">
        <v>4940</v>
      </c>
      <c r="P1706" s="326">
        <f>ROUND(SUMIF('AV-Bewegungsdaten'!B:B,A1706,'AV-Bewegungsdaten'!C:C),3)</f>
        <v>0</v>
      </c>
      <c r="Q1706" s="324">
        <f>ROUND(SUMIF('AV-Bewegungsdaten'!B:B,$A1706,'AV-Bewegungsdaten'!D:D),2)</f>
        <v>0</v>
      </c>
      <c r="T1706" s="327"/>
      <c r="U1706" s="326">
        <f>ROUND(SUMIF('DV-Bewegungsdaten'!B:B,Kategorien!A1706,'DV-Bewegungsdaten'!D:D),3)</f>
        <v>0</v>
      </c>
      <c r="V1706" s="324">
        <f>ROUND(SUMIF('DV-Bewegungsdaten'!B:B,Kategorien!A1706,'DV-Bewegungsdaten'!E:E),3)</f>
        <v>0</v>
      </c>
      <c r="AD1706" s="390">
        <f t="shared" si="361"/>
        <v>23.870999999999999</v>
      </c>
      <c r="AE1706" s="390">
        <f t="shared" si="362"/>
        <v>24.527999999999999</v>
      </c>
      <c r="AF1706" s="390">
        <f t="shared" si="363"/>
        <v>25.747</v>
      </c>
      <c r="AG1706" s="390">
        <f t="shared" si="364"/>
        <v>25.113999999999997</v>
      </c>
      <c r="AH1706" s="390">
        <f t="shared" si="365"/>
        <v>25.026</v>
      </c>
      <c r="AI1706" s="390">
        <f t="shared" si="366"/>
        <v>25.558</v>
      </c>
      <c r="AJ1706" s="390">
        <f t="shared" si="367"/>
        <v>24.840999999999998</v>
      </c>
      <c r="AK1706" s="390">
        <f t="shared" si="368"/>
        <v>25.125</v>
      </c>
      <c r="AL1706" s="390">
        <f t="shared" si="369"/>
        <v>25.234999999999999</v>
      </c>
      <c r="AM1706" s="390">
        <f t="shared" si="370"/>
        <v>25.116</v>
      </c>
      <c r="AN1706" s="390">
        <f t="shared" si="371"/>
        <v>24.71</v>
      </c>
      <c r="AO1706" s="390">
        <f t="shared" si="372"/>
        <v>25.613</v>
      </c>
    </row>
    <row r="1707" spans="1:41" ht="15" customHeight="1" x14ac:dyDescent="0.25">
      <c r="A1707" s="127" t="s">
        <v>4337</v>
      </c>
      <c r="B1707" s="125" t="s">
        <v>2077</v>
      </c>
      <c r="C1707" s="125" t="s">
        <v>4003</v>
      </c>
      <c r="D1707" s="125" t="s">
        <v>4197</v>
      </c>
      <c r="E1707" s="125" t="s">
        <v>4051</v>
      </c>
      <c r="F1707" s="126">
        <v>27.58</v>
      </c>
      <c r="G1707" s="126">
        <v>27.779999999999998</v>
      </c>
      <c r="H1707" s="126">
        <v>22.06</v>
      </c>
      <c r="I1707" s="126"/>
      <c r="J1707" s="317"/>
      <c r="K1707" s="323">
        <f>ROUND(SUMIF('VGT-Bewegungsdaten'!B:B,A1707,'VGT-Bewegungsdaten'!C:C),3)</f>
        <v>0</v>
      </c>
      <c r="L1707" s="324">
        <f>ROUND(SUMIF('VGT-Bewegungsdaten'!B:B,$A1707,'VGT-Bewegungsdaten'!D:D),2)</f>
        <v>0</v>
      </c>
      <c r="N1707" s="376" t="s">
        <v>4930</v>
      </c>
      <c r="O1707" s="376" t="s">
        <v>4940</v>
      </c>
      <c r="P1707" s="326">
        <f>ROUND(SUMIF('AV-Bewegungsdaten'!B:B,A1707,'AV-Bewegungsdaten'!C:C),3)</f>
        <v>0</v>
      </c>
      <c r="Q1707" s="324">
        <f>ROUND(SUMIF('AV-Bewegungsdaten'!B:B,$A1707,'AV-Bewegungsdaten'!D:D),2)</f>
        <v>0</v>
      </c>
      <c r="T1707" s="327"/>
      <c r="U1707" s="326">
        <f>ROUND(SUMIF('DV-Bewegungsdaten'!B:B,Kategorien!A1707,'DV-Bewegungsdaten'!D:D),3)</f>
        <v>0</v>
      </c>
      <c r="V1707" s="324">
        <f>ROUND(SUMIF('DV-Bewegungsdaten'!B:B,Kategorien!A1707,'DV-Bewegungsdaten'!E:E),3)</f>
        <v>0</v>
      </c>
      <c r="AD1707" s="390">
        <f t="shared" si="361"/>
        <v>22.840999999999998</v>
      </c>
      <c r="AE1707" s="390">
        <f t="shared" si="362"/>
        <v>23.497999999999998</v>
      </c>
      <c r="AF1707" s="390">
        <f t="shared" si="363"/>
        <v>24.716999999999999</v>
      </c>
      <c r="AG1707" s="390">
        <f t="shared" si="364"/>
        <v>24.083999999999996</v>
      </c>
      <c r="AH1707" s="390">
        <f t="shared" si="365"/>
        <v>23.995999999999999</v>
      </c>
      <c r="AI1707" s="390">
        <f t="shared" si="366"/>
        <v>24.527999999999999</v>
      </c>
      <c r="AJ1707" s="390">
        <f t="shared" si="367"/>
        <v>23.810999999999996</v>
      </c>
      <c r="AK1707" s="390">
        <f t="shared" si="368"/>
        <v>24.094999999999999</v>
      </c>
      <c r="AL1707" s="390">
        <f t="shared" si="369"/>
        <v>24.204999999999998</v>
      </c>
      <c r="AM1707" s="390">
        <f t="shared" si="370"/>
        <v>24.085999999999999</v>
      </c>
      <c r="AN1707" s="390">
        <f t="shared" si="371"/>
        <v>23.68</v>
      </c>
      <c r="AO1707" s="390">
        <f t="shared" si="372"/>
        <v>24.582999999999998</v>
      </c>
    </row>
    <row r="1708" spans="1:41" ht="15" customHeight="1" x14ac:dyDescent="0.25">
      <c r="A1708" s="127" t="s">
        <v>4338</v>
      </c>
      <c r="B1708" s="125" t="s">
        <v>2077</v>
      </c>
      <c r="C1708" s="125" t="s">
        <v>4003</v>
      </c>
      <c r="D1708" s="125" t="s">
        <v>4199</v>
      </c>
      <c r="E1708" s="125" t="s">
        <v>4051</v>
      </c>
      <c r="F1708" s="126">
        <v>28.58</v>
      </c>
      <c r="G1708" s="126">
        <v>28.779999999999998</v>
      </c>
      <c r="H1708" s="126">
        <v>22.86</v>
      </c>
      <c r="I1708" s="126"/>
      <c r="J1708" s="317"/>
      <c r="K1708" s="323">
        <f>ROUND(SUMIF('VGT-Bewegungsdaten'!B:B,A1708,'VGT-Bewegungsdaten'!C:C),3)</f>
        <v>0</v>
      </c>
      <c r="L1708" s="324">
        <f>ROUND(SUMIF('VGT-Bewegungsdaten'!B:B,$A1708,'VGT-Bewegungsdaten'!D:D),2)</f>
        <v>0</v>
      </c>
      <c r="N1708" s="376" t="s">
        <v>4930</v>
      </c>
      <c r="O1708" s="376" t="s">
        <v>4940</v>
      </c>
      <c r="P1708" s="326">
        <f>ROUND(SUMIF('AV-Bewegungsdaten'!B:B,A1708,'AV-Bewegungsdaten'!C:C),3)</f>
        <v>0</v>
      </c>
      <c r="Q1708" s="324">
        <f>ROUND(SUMIF('AV-Bewegungsdaten'!B:B,$A1708,'AV-Bewegungsdaten'!D:D),2)</f>
        <v>0</v>
      </c>
      <c r="T1708" s="327"/>
      <c r="U1708" s="326">
        <f>ROUND(SUMIF('DV-Bewegungsdaten'!B:B,Kategorien!A1708,'DV-Bewegungsdaten'!D:D),3)</f>
        <v>0</v>
      </c>
      <c r="V1708" s="324">
        <f>ROUND(SUMIF('DV-Bewegungsdaten'!B:B,Kategorien!A1708,'DV-Bewegungsdaten'!E:E),3)</f>
        <v>0</v>
      </c>
      <c r="AD1708" s="390">
        <f t="shared" si="361"/>
        <v>23.840999999999998</v>
      </c>
      <c r="AE1708" s="390">
        <f t="shared" si="362"/>
        <v>24.497999999999998</v>
      </c>
      <c r="AF1708" s="390">
        <f t="shared" si="363"/>
        <v>25.716999999999999</v>
      </c>
      <c r="AG1708" s="390">
        <f t="shared" si="364"/>
        <v>25.083999999999996</v>
      </c>
      <c r="AH1708" s="390">
        <f t="shared" si="365"/>
        <v>24.995999999999999</v>
      </c>
      <c r="AI1708" s="390">
        <f t="shared" si="366"/>
        <v>25.527999999999999</v>
      </c>
      <c r="AJ1708" s="390">
        <f t="shared" si="367"/>
        <v>24.810999999999996</v>
      </c>
      <c r="AK1708" s="390">
        <f t="shared" si="368"/>
        <v>25.094999999999999</v>
      </c>
      <c r="AL1708" s="390">
        <f t="shared" si="369"/>
        <v>25.204999999999998</v>
      </c>
      <c r="AM1708" s="390">
        <f t="shared" si="370"/>
        <v>25.085999999999999</v>
      </c>
      <c r="AN1708" s="390">
        <f t="shared" si="371"/>
        <v>24.68</v>
      </c>
      <c r="AO1708" s="390">
        <f t="shared" si="372"/>
        <v>25.582999999999998</v>
      </c>
    </row>
    <row r="1709" spans="1:41" ht="15" customHeight="1" x14ac:dyDescent="0.25">
      <c r="A1709" s="127" t="s">
        <v>5866</v>
      </c>
      <c r="B1709" s="125" t="s">
        <v>2077</v>
      </c>
      <c r="C1709" s="125" t="s">
        <v>4003</v>
      </c>
      <c r="D1709" s="125" t="s">
        <v>5867</v>
      </c>
      <c r="E1709" s="125" t="s">
        <v>4998</v>
      </c>
      <c r="F1709" s="126">
        <v>28.55</v>
      </c>
      <c r="G1709" s="126">
        <v>28.75</v>
      </c>
      <c r="H1709" s="126">
        <v>22.84</v>
      </c>
      <c r="I1709" s="126"/>
      <c r="J1709" s="317"/>
      <c r="K1709" s="323">
        <f>ROUND(SUMIF('VGT-Bewegungsdaten'!B:B,A1709,'VGT-Bewegungsdaten'!C:C),3)</f>
        <v>0</v>
      </c>
      <c r="L1709" s="324">
        <f>ROUND(SUMIF('VGT-Bewegungsdaten'!B:B,$A1709,'VGT-Bewegungsdaten'!D:D),2)</f>
        <v>0</v>
      </c>
      <c r="N1709" s="376" t="s">
        <v>4930</v>
      </c>
      <c r="O1709" s="376" t="s">
        <v>4940</v>
      </c>
      <c r="P1709" s="326">
        <f>ROUND(SUMIF('AV-Bewegungsdaten'!B:B,A1709,'AV-Bewegungsdaten'!C:C),3)</f>
        <v>0</v>
      </c>
      <c r="Q1709" s="324">
        <f>ROUND(SUMIF('AV-Bewegungsdaten'!B:B,$A1709,'AV-Bewegungsdaten'!D:D),2)</f>
        <v>0</v>
      </c>
      <c r="T1709" s="327"/>
      <c r="U1709" s="326">
        <f>ROUND(SUMIF('DV-Bewegungsdaten'!B:B,Kategorien!A1709,'DV-Bewegungsdaten'!D:D),3)</f>
        <v>0</v>
      </c>
      <c r="V1709" s="324">
        <f>ROUND(SUMIF('DV-Bewegungsdaten'!B:B,Kategorien!A1709,'DV-Bewegungsdaten'!E:E),3)</f>
        <v>0</v>
      </c>
      <c r="AD1709" s="390">
        <f t="shared" si="361"/>
        <v>23.811</v>
      </c>
      <c r="AE1709" s="390">
        <f t="shared" si="362"/>
        <v>24.468</v>
      </c>
      <c r="AF1709" s="390">
        <f t="shared" si="363"/>
        <v>25.687000000000001</v>
      </c>
      <c r="AG1709" s="390">
        <f t="shared" si="364"/>
        <v>25.053999999999998</v>
      </c>
      <c r="AH1709" s="390">
        <f t="shared" si="365"/>
        <v>24.966000000000001</v>
      </c>
      <c r="AI1709" s="390">
        <f t="shared" si="366"/>
        <v>25.498000000000001</v>
      </c>
      <c r="AJ1709" s="390">
        <f t="shared" si="367"/>
        <v>24.780999999999999</v>
      </c>
      <c r="AK1709" s="390">
        <f t="shared" si="368"/>
        <v>25.065000000000001</v>
      </c>
      <c r="AL1709" s="390">
        <f t="shared" si="369"/>
        <v>25.175000000000001</v>
      </c>
      <c r="AM1709" s="390">
        <f t="shared" si="370"/>
        <v>25.056000000000001</v>
      </c>
      <c r="AN1709" s="390">
        <f t="shared" si="371"/>
        <v>24.65</v>
      </c>
      <c r="AO1709" s="390">
        <f t="shared" si="372"/>
        <v>25.553000000000001</v>
      </c>
    </row>
    <row r="1710" spans="1:41" ht="15" customHeight="1" x14ac:dyDescent="0.25">
      <c r="A1710" s="127" t="s">
        <v>423</v>
      </c>
      <c r="B1710" s="125" t="s">
        <v>2077</v>
      </c>
      <c r="C1710" s="125" t="s">
        <v>4003</v>
      </c>
      <c r="D1710" s="125" t="s">
        <v>1919</v>
      </c>
      <c r="E1710" s="125" t="s">
        <v>1538</v>
      </c>
      <c r="F1710" s="126">
        <v>27.67</v>
      </c>
      <c r="G1710" s="126">
        <v>27.87</v>
      </c>
      <c r="H1710" s="126">
        <v>22.14</v>
      </c>
      <c r="I1710" s="126"/>
      <c r="J1710" s="317"/>
      <c r="K1710" s="323">
        <f>ROUND(SUMIF('VGT-Bewegungsdaten'!B:B,A1710,'VGT-Bewegungsdaten'!C:C),3)</f>
        <v>0</v>
      </c>
      <c r="L1710" s="324">
        <f>ROUND(SUMIF('VGT-Bewegungsdaten'!B:B,$A1710,'VGT-Bewegungsdaten'!D:D),2)</f>
        <v>0</v>
      </c>
      <c r="N1710" s="376" t="s">
        <v>4930</v>
      </c>
      <c r="O1710" s="376" t="s">
        <v>4940</v>
      </c>
      <c r="P1710" s="326">
        <f>ROUND(SUMIF('AV-Bewegungsdaten'!B:B,A1710,'AV-Bewegungsdaten'!C:C),3)</f>
        <v>0</v>
      </c>
      <c r="Q1710" s="324">
        <f>ROUND(SUMIF('AV-Bewegungsdaten'!B:B,$A1710,'AV-Bewegungsdaten'!D:D),2)</f>
        <v>0</v>
      </c>
      <c r="T1710" s="327"/>
      <c r="U1710" s="326">
        <f>ROUND(SUMIF('DV-Bewegungsdaten'!B:B,Kategorien!A1710,'DV-Bewegungsdaten'!D:D),3)</f>
        <v>0</v>
      </c>
      <c r="V1710" s="324">
        <f>ROUND(SUMIF('DV-Bewegungsdaten'!B:B,Kategorien!A1710,'DV-Bewegungsdaten'!E:E),3)</f>
        <v>0</v>
      </c>
      <c r="AD1710" s="390">
        <f t="shared" si="361"/>
        <v>22.931000000000001</v>
      </c>
      <c r="AE1710" s="390">
        <f t="shared" si="362"/>
        <v>23.588000000000001</v>
      </c>
      <c r="AF1710" s="390">
        <f t="shared" si="363"/>
        <v>24.807000000000002</v>
      </c>
      <c r="AG1710" s="390">
        <f t="shared" si="364"/>
        <v>24.173999999999999</v>
      </c>
      <c r="AH1710" s="390">
        <f t="shared" si="365"/>
        <v>24.086000000000002</v>
      </c>
      <c r="AI1710" s="390">
        <f t="shared" si="366"/>
        <v>24.618000000000002</v>
      </c>
      <c r="AJ1710" s="390">
        <f t="shared" si="367"/>
        <v>23.901</v>
      </c>
      <c r="AK1710" s="390">
        <f t="shared" si="368"/>
        <v>24.185000000000002</v>
      </c>
      <c r="AL1710" s="390">
        <f t="shared" si="369"/>
        <v>24.295000000000002</v>
      </c>
      <c r="AM1710" s="390">
        <f t="shared" si="370"/>
        <v>24.176000000000002</v>
      </c>
      <c r="AN1710" s="390">
        <f t="shared" si="371"/>
        <v>23.770000000000003</v>
      </c>
      <c r="AO1710" s="390">
        <f t="shared" si="372"/>
        <v>24.673000000000002</v>
      </c>
    </row>
    <row r="1711" spans="1:41" ht="15" customHeight="1" x14ac:dyDescent="0.25">
      <c r="A1711" s="127" t="s">
        <v>427</v>
      </c>
      <c r="B1711" s="125" t="s">
        <v>2077</v>
      </c>
      <c r="C1711" s="125" t="s">
        <v>4003</v>
      </c>
      <c r="D1711" s="125" t="s">
        <v>1927</v>
      </c>
      <c r="E1711" s="125" t="s">
        <v>1538</v>
      </c>
      <c r="F1711" s="126">
        <v>28.67</v>
      </c>
      <c r="G1711" s="126">
        <v>28.87</v>
      </c>
      <c r="H1711" s="126">
        <v>22.94</v>
      </c>
      <c r="I1711" s="126"/>
      <c r="J1711" s="317"/>
      <c r="K1711" s="323">
        <f>ROUND(SUMIF('VGT-Bewegungsdaten'!B:B,A1711,'VGT-Bewegungsdaten'!C:C),3)</f>
        <v>0</v>
      </c>
      <c r="L1711" s="324">
        <f>ROUND(SUMIF('VGT-Bewegungsdaten'!B:B,$A1711,'VGT-Bewegungsdaten'!D:D),2)</f>
        <v>0</v>
      </c>
      <c r="N1711" s="376" t="s">
        <v>4930</v>
      </c>
      <c r="O1711" s="376" t="s">
        <v>4940</v>
      </c>
      <c r="P1711" s="326">
        <f>ROUND(SUMIF('AV-Bewegungsdaten'!B:B,A1711,'AV-Bewegungsdaten'!C:C),3)</f>
        <v>0</v>
      </c>
      <c r="Q1711" s="324">
        <f>ROUND(SUMIF('AV-Bewegungsdaten'!B:B,$A1711,'AV-Bewegungsdaten'!D:D),2)</f>
        <v>0</v>
      </c>
      <c r="T1711" s="327"/>
      <c r="U1711" s="326">
        <f>ROUND(SUMIF('DV-Bewegungsdaten'!B:B,Kategorien!A1711,'DV-Bewegungsdaten'!D:D),3)</f>
        <v>0</v>
      </c>
      <c r="V1711" s="324">
        <f>ROUND(SUMIF('DV-Bewegungsdaten'!B:B,Kategorien!A1711,'DV-Bewegungsdaten'!E:E),3)</f>
        <v>0</v>
      </c>
      <c r="AD1711" s="390">
        <f t="shared" ref="AD1711:AD1774" si="373">MAX(0,$G1711-AR$9)</f>
        <v>23.931000000000001</v>
      </c>
      <c r="AE1711" s="390">
        <f t="shared" ref="AE1711:AE1774" si="374">MAX(0,$G1711-AS$9)</f>
        <v>24.588000000000001</v>
      </c>
      <c r="AF1711" s="390">
        <f t="shared" ref="AF1711:AF1774" si="375">MAX(0,$G1711-AT$9)</f>
        <v>25.807000000000002</v>
      </c>
      <c r="AG1711" s="390">
        <f t="shared" ref="AG1711:AG1774" si="376">MAX(0,$G1711-AU$9)</f>
        <v>25.173999999999999</v>
      </c>
      <c r="AH1711" s="390">
        <f t="shared" ref="AH1711:AH1774" si="377">MAX(0,$G1711-AV$9)</f>
        <v>25.086000000000002</v>
      </c>
      <c r="AI1711" s="390">
        <f t="shared" ref="AI1711:AI1774" si="378">MAX(0,$G1711-AW$9)</f>
        <v>25.618000000000002</v>
      </c>
      <c r="AJ1711" s="390">
        <f t="shared" ref="AJ1711:AJ1774" si="379">MAX(0,$G1711-AX$9)</f>
        <v>24.901</v>
      </c>
      <c r="AK1711" s="390">
        <f t="shared" ref="AK1711:AK1774" si="380">MAX(0,$G1711-AY$9)</f>
        <v>25.185000000000002</v>
      </c>
      <c r="AL1711" s="390">
        <f t="shared" ref="AL1711:AL1774" si="381">MAX(0,$G1711-AZ$9)</f>
        <v>25.295000000000002</v>
      </c>
      <c r="AM1711" s="390">
        <f t="shared" ref="AM1711:AM1774" si="382">MAX(0,$G1711-BA$9)</f>
        <v>25.176000000000002</v>
      </c>
      <c r="AN1711" s="390">
        <f t="shared" ref="AN1711:AN1774" si="383">MAX(0,$G1711-BB$9)</f>
        <v>24.770000000000003</v>
      </c>
      <c r="AO1711" s="390">
        <f t="shared" ref="AO1711:AO1774" si="384">MAX(0,$G1711-BC$9)</f>
        <v>25.673000000000002</v>
      </c>
    </row>
    <row r="1712" spans="1:41" ht="15" customHeight="1" x14ac:dyDescent="0.25">
      <c r="A1712" s="127" t="s">
        <v>422</v>
      </c>
      <c r="B1712" s="125" t="s">
        <v>2077</v>
      </c>
      <c r="C1712" s="125" t="s">
        <v>4003</v>
      </c>
      <c r="D1712" s="125" t="s">
        <v>1917</v>
      </c>
      <c r="E1712" s="125" t="s">
        <v>2455</v>
      </c>
      <c r="F1712" s="126">
        <v>26.67</v>
      </c>
      <c r="G1712" s="126">
        <v>26.87</v>
      </c>
      <c r="H1712" s="126">
        <v>21.34</v>
      </c>
      <c r="I1712" s="126"/>
      <c r="J1712" s="317"/>
      <c r="K1712" s="323">
        <f>ROUND(SUMIF('VGT-Bewegungsdaten'!B:B,A1712,'VGT-Bewegungsdaten'!C:C),3)</f>
        <v>0</v>
      </c>
      <c r="L1712" s="324">
        <f>ROUND(SUMIF('VGT-Bewegungsdaten'!B:B,$A1712,'VGT-Bewegungsdaten'!D:D),2)</f>
        <v>0</v>
      </c>
      <c r="N1712" s="376" t="s">
        <v>4930</v>
      </c>
      <c r="O1712" s="376" t="s">
        <v>4940</v>
      </c>
      <c r="P1712" s="326">
        <f>ROUND(SUMIF('AV-Bewegungsdaten'!B:B,A1712,'AV-Bewegungsdaten'!C:C),3)</f>
        <v>0</v>
      </c>
      <c r="Q1712" s="324">
        <f>ROUND(SUMIF('AV-Bewegungsdaten'!B:B,$A1712,'AV-Bewegungsdaten'!D:D),2)</f>
        <v>0</v>
      </c>
      <c r="T1712" s="327"/>
      <c r="U1712" s="326">
        <f>ROUND(SUMIF('DV-Bewegungsdaten'!B:B,Kategorien!A1712,'DV-Bewegungsdaten'!D:D),3)</f>
        <v>0</v>
      </c>
      <c r="V1712" s="324">
        <f>ROUND(SUMIF('DV-Bewegungsdaten'!B:B,Kategorien!A1712,'DV-Bewegungsdaten'!E:E),3)</f>
        <v>0</v>
      </c>
      <c r="AD1712" s="390">
        <f t="shared" si="373"/>
        <v>21.931000000000001</v>
      </c>
      <c r="AE1712" s="390">
        <f t="shared" si="374"/>
        <v>22.588000000000001</v>
      </c>
      <c r="AF1712" s="390">
        <f t="shared" si="375"/>
        <v>23.807000000000002</v>
      </c>
      <c r="AG1712" s="390">
        <f t="shared" si="376"/>
        <v>23.173999999999999</v>
      </c>
      <c r="AH1712" s="390">
        <f t="shared" si="377"/>
        <v>23.086000000000002</v>
      </c>
      <c r="AI1712" s="390">
        <f t="shared" si="378"/>
        <v>23.618000000000002</v>
      </c>
      <c r="AJ1712" s="390">
        <f t="shared" si="379"/>
        <v>22.901</v>
      </c>
      <c r="AK1712" s="390">
        <f t="shared" si="380"/>
        <v>23.185000000000002</v>
      </c>
      <c r="AL1712" s="390">
        <f t="shared" si="381"/>
        <v>23.295000000000002</v>
      </c>
      <c r="AM1712" s="390">
        <f t="shared" si="382"/>
        <v>23.176000000000002</v>
      </c>
      <c r="AN1712" s="390">
        <f t="shared" si="383"/>
        <v>22.770000000000003</v>
      </c>
      <c r="AO1712" s="390">
        <f t="shared" si="384"/>
        <v>23.673000000000002</v>
      </c>
    </row>
    <row r="1713" spans="1:41" ht="15" customHeight="1" x14ac:dyDescent="0.25">
      <c r="A1713" s="127" t="s">
        <v>426</v>
      </c>
      <c r="B1713" s="125" t="s">
        <v>2077</v>
      </c>
      <c r="C1713" s="125" t="s">
        <v>4003</v>
      </c>
      <c r="D1713" s="125" t="s">
        <v>1925</v>
      </c>
      <c r="E1713" s="125" t="s">
        <v>2455</v>
      </c>
      <c r="F1713" s="126">
        <v>27.67</v>
      </c>
      <c r="G1713" s="126">
        <v>27.87</v>
      </c>
      <c r="H1713" s="126">
        <v>22.14</v>
      </c>
      <c r="I1713" s="126"/>
      <c r="J1713" s="317"/>
      <c r="K1713" s="323">
        <f>ROUND(SUMIF('VGT-Bewegungsdaten'!B:B,A1713,'VGT-Bewegungsdaten'!C:C),3)</f>
        <v>0</v>
      </c>
      <c r="L1713" s="324">
        <f>ROUND(SUMIF('VGT-Bewegungsdaten'!B:B,$A1713,'VGT-Bewegungsdaten'!D:D),2)</f>
        <v>0</v>
      </c>
      <c r="N1713" s="376" t="s">
        <v>4930</v>
      </c>
      <c r="O1713" s="376" t="s">
        <v>4940</v>
      </c>
      <c r="P1713" s="326">
        <f>ROUND(SUMIF('AV-Bewegungsdaten'!B:B,A1713,'AV-Bewegungsdaten'!C:C),3)</f>
        <v>0</v>
      </c>
      <c r="Q1713" s="324">
        <f>ROUND(SUMIF('AV-Bewegungsdaten'!B:B,$A1713,'AV-Bewegungsdaten'!D:D),2)</f>
        <v>0</v>
      </c>
      <c r="T1713" s="327"/>
      <c r="U1713" s="326">
        <f>ROUND(SUMIF('DV-Bewegungsdaten'!B:B,Kategorien!A1713,'DV-Bewegungsdaten'!D:D),3)</f>
        <v>0</v>
      </c>
      <c r="V1713" s="324">
        <f>ROUND(SUMIF('DV-Bewegungsdaten'!B:B,Kategorien!A1713,'DV-Bewegungsdaten'!E:E),3)</f>
        <v>0</v>
      </c>
      <c r="AD1713" s="390">
        <f t="shared" si="373"/>
        <v>22.931000000000001</v>
      </c>
      <c r="AE1713" s="390">
        <f t="shared" si="374"/>
        <v>23.588000000000001</v>
      </c>
      <c r="AF1713" s="390">
        <f t="shared" si="375"/>
        <v>24.807000000000002</v>
      </c>
      <c r="AG1713" s="390">
        <f t="shared" si="376"/>
        <v>24.173999999999999</v>
      </c>
      <c r="AH1713" s="390">
        <f t="shared" si="377"/>
        <v>24.086000000000002</v>
      </c>
      <c r="AI1713" s="390">
        <f t="shared" si="378"/>
        <v>24.618000000000002</v>
      </c>
      <c r="AJ1713" s="390">
        <f t="shared" si="379"/>
        <v>23.901</v>
      </c>
      <c r="AK1713" s="390">
        <f t="shared" si="380"/>
        <v>24.185000000000002</v>
      </c>
      <c r="AL1713" s="390">
        <f t="shared" si="381"/>
        <v>24.295000000000002</v>
      </c>
      <c r="AM1713" s="390">
        <f t="shared" si="382"/>
        <v>24.176000000000002</v>
      </c>
      <c r="AN1713" s="390">
        <f t="shared" si="383"/>
        <v>23.770000000000003</v>
      </c>
      <c r="AO1713" s="390">
        <f t="shared" si="384"/>
        <v>24.673000000000002</v>
      </c>
    </row>
    <row r="1714" spans="1:41" ht="15" customHeight="1" x14ac:dyDescent="0.25">
      <c r="A1714" s="127" t="s">
        <v>425</v>
      </c>
      <c r="B1714" s="125" t="s">
        <v>2077</v>
      </c>
      <c r="C1714" s="125" t="s">
        <v>4003</v>
      </c>
      <c r="D1714" s="125" t="s">
        <v>1923</v>
      </c>
      <c r="E1714" s="125" t="s">
        <v>2452</v>
      </c>
      <c r="F1714" s="126">
        <v>25.67</v>
      </c>
      <c r="G1714" s="126">
        <v>25.87</v>
      </c>
      <c r="H1714" s="126">
        <v>20.54</v>
      </c>
      <c r="I1714" s="126"/>
      <c r="J1714" s="317"/>
      <c r="K1714" s="323">
        <f>ROUND(SUMIF('VGT-Bewegungsdaten'!B:B,A1714,'VGT-Bewegungsdaten'!C:C),3)</f>
        <v>0</v>
      </c>
      <c r="L1714" s="324">
        <f>ROUND(SUMIF('VGT-Bewegungsdaten'!B:B,$A1714,'VGT-Bewegungsdaten'!D:D),2)</f>
        <v>0</v>
      </c>
      <c r="N1714" s="376" t="s">
        <v>4930</v>
      </c>
      <c r="O1714" s="376" t="s">
        <v>4940</v>
      </c>
      <c r="P1714" s="326">
        <f>ROUND(SUMIF('AV-Bewegungsdaten'!B:B,A1714,'AV-Bewegungsdaten'!C:C),3)</f>
        <v>0</v>
      </c>
      <c r="Q1714" s="324">
        <f>ROUND(SUMIF('AV-Bewegungsdaten'!B:B,$A1714,'AV-Bewegungsdaten'!D:D),2)</f>
        <v>0</v>
      </c>
      <c r="T1714" s="327"/>
      <c r="U1714" s="326">
        <f>ROUND(SUMIF('DV-Bewegungsdaten'!B:B,Kategorien!A1714,'DV-Bewegungsdaten'!D:D),3)</f>
        <v>0</v>
      </c>
      <c r="V1714" s="324">
        <f>ROUND(SUMIF('DV-Bewegungsdaten'!B:B,Kategorien!A1714,'DV-Bewegungsdaten'!E:E),3)</f>
        <v>0</v>
      </c>
      <c r="AD1714" s="390">
        <f t="shared" si="373"/>
        <v>20.931000000000001</v>
      </c>
      <c r="AE1714" s="390">
        <f t="shared" si="374"/>
        <v>21.588000000000001</v>
      </c>
      <c r="AF1714" s="390">
        <f t="shared" si="375"/>
        <v>22.807000000000002</v>
      </c>
      <c r="AG1714" s="390">
        <f t="shared" si="376"/>
        <v>22.173999999999999</v>
      </c>
      <c r="AH1714" s="390">
        <f t="shared" si="377"/>
        <v>22.086000000000002</v>
      </c>
      <c r="AI1714" s="390">
        <f t="shared" si="378"/>
        <v>22.618000000000002</v>
      </c>
      <c r="AJ1714" s="390">
        <f t="shared" si="379"/>
        <v>21.901</v>
      </c>
      <c r="AK1714" s="390">
        <f t="shared" si="380"/>
        <v>22.185000000000002</v>
      </c>
      <c r="AL1714" s="390">
        <f t="shared" si="381"/>
        <v>22.295000000000002</v>
      </c>
      <c r="AM1714" s="390">
        <f t="shared" si="382"/>
        <v>22.176000000000002</v>
      </c>
      <c r="AN1714" s="390">
        <f t="shared" si="383"/>
        <v>21.770000000000003</v>
      </c>
      <c r="AO1714" s="390">
        <f t="shared" si="384"/>
        <v>22.673000000000002</v>
      </c>
    </row>
    <row r="1715" spans="1:41" ht="15" customHeight="1" x14ac:dyDescent="0.25">
      <c r="A1715" s="127" t="s">
        <v>380</v>
      </c>
      <c r="B1715" s="125" t="s">
        <v>2077</v>
      </c>
      <c r="C1715" s="125" t="s">
        <v>4003</v>
      </c>
      <c r="D1715" s="125" t="s">
        <v>40</v>
      </c>
      <c r="E1715" s="125" t="s">
        <v>1541</v>
      </c>
      <c r="F1715" s="126">
        <v>25.67</v>
      </c>
      <c r="G1715" s="126">
        <v>25.87</v>
      </c>
      <c r="H1715" s="126">
        <v>20.54</v>
      </c>
      <c r="I1715" s="126"/>
      <c r="J1715" s="317"/>
      <c r="K1715" s="323">
        <f>ROUND(SUMIF('VGT-Bewegungsdaten'!B:B,A1715,'VGT-Bewegungsdaten'!C:C),3)</f>
        <v>0</v>
      </c>
      <c r="L1715" s="324">
        <f>ROUND(SUMIF('VGT-Bewegungsdaten'!B:B,$A1715,'VGT-Bewegungsdaten'!D:D),2)</f>
        <v>0</v>
      </c>
      <c r="N1715" s="376" t="s">
        <v>4930</v>
      </c>
      <c r="O1715" s="376" t="s">
        <v>4940</v>
      </c>
      <c r="P1715" s="326">
        <f>ROUND(SUMIF('AV-Bewegungsdaten'!B:B,A1715,'AV-Bewegungsdaten'!C:C),3)</f>
        <v>0</v>
      </c>
      <c r="Q1715" s="324">
        <f>ROUND(SUMIF('AV-Bewegungsdaten'!B:B,$A1715,'AV-Bewegungsdaten'!D:D),2)</f>
        <v>0</v>
      </c>
      <c r="T1715" s="327"/>
      <c r="U1715" s="326">
        <f>ROUND(SUMIF('DV-Bewegungsdaten'!B:B,Kategorien!A1715,'DV-Bewegungsdaten'!D:D),3)</f>
        <v>0</v>
      </c>
      <c r="V1715" s="324">
        <f>ROUND(SUMIF('DV-Bewegungsdaten'!B:B,Kategorien!A1715,'DV-Bewegungsdaten'!E:E),3)</f>
        <v>0</v>
      </c>
      <c r="AD1715" s="390">
        <f t="shared" si="373"/>
        <v>20.931000000000001</v>
      </c>
      <c r="AE1715" s="390">
        <f t="shared" si="374"/>
        <v>21.588000000000001</v>
      </c>
      <c r="AF1715" s="390">
        <f t="shared" si="375"/>
        <v>22.807000000000002</v>
      </c>
      <c r="AG1715" s="390">
        <f t="shared" si="376"/>
        <v>22.173999999999999</v>
      </c>
      <c r="AH1715" s="390">
        <f t="shared" si="377"/>
        <v>22.086000000000002</v>
      </c>
      <c r="AI1715" s="390">
        <f t="shared" si="378"/>
        <v>22.618000000000002</v>
      </c>
      <c r="AJ1715" s="390">
        <f t="shared" si="379"/>
        <v>21.901</v>
      </c>
      <c r="AK1715" s="390">
        <f t="shared" si="380"/>
        <v>22.185000000000002</v>
      </c>
      <c r="AL1715" s="390">
        <f t="shared" si="381"/>
        <v>22.295000000000002</v>
      </c>
      <c r="AM1715" s="390">
        <f t="shared" si="382"/>
        <v>22.176000000000002</v>
      </c>
      <c r="AN1715" s="390">
        <f t="shared" si="383"/>
        <v>21.770000000000003</v>
      </c>
      <c r="AO1715" s="390">
        <f t="shared" si="384"/>
        <v>22.673000000000002</v>
      </c>
    </row>
    <row r="1716" spans="1:41" ht="15" customHeight="1" x14ac:dyDescent="0.25">
      <c r="A1716" s="127" t="s">
        <v>384</v>
      </c>
      <c r="B1716" s="125" t="s">
        <v>2077</v>
      </c>
      <c r="C1716" s="125" t="s">
        <v>4003</v>
      </c>
      <c r="D1716" s="125" t="s">
        <v>1583</v>
      </c>
      <c r="E1716" s="125" t="s">
        <v>1541</v>
      </c>
      <c r="F1716" s="126">
        <v>26.67</v>
      </c>
      <c r="G1716" s="126">
        <v>26.87</v>
      </c>
      <c r="H1716" s="126">
        <v>21.34</v>
      </c>
      <c r="I1716" s="126"/>
      <c r="J1716" s="317"/>
      <c r="K1716" s="323">
        <f>ROUND(SUMIF('VGT-Bewegungsdaten'!B:B,A1716,'VGT-Bewegungsdaten'!C:C),3)</f>
        <v>0</v>
      </c>
      <c r="L1716" s="324">
        <f>ROUND(SUMIF('VGT-Bewegungsdaten'!B:B,$A1716,'VGT-Bewegungsdaten'!D:D),2)</f>
        <v>0</v>
      </c>
      <c r="N1716" s="376" t="s">
        <v>4930</v>
      </c>
      <c r="O1716" s="376" t="s">
        <v>4940</v>
      </c>
      <c r="P1716" s="326">
        <f>ROUND(SUMIF('AV-Bewegungsdaten'!B:B,A1716,'AV-Bewegungsdaten'!C:C),3)</f>
        <v>0</v>
      </c>
      <c r="Q1716" s="324">
        <f>ROUND(SUMIF('AV-Bewegungsdaten'!B:B,$A1716,'AV-Bewegungsdaten'!D:D),2)</f>
        <v>0</v>
      </c>
      <c r="T1716" s="327"/>
      <c r="U1716" s="326">
        <f>ROUND(SUMIF('DV-Bewegungsdaten'!B:B,Kategorien!A1716,'DV-Bewegungsdaten'!D:D),3)</f>
        <v>0</v>
      </c>
      <c r="V1716" s="324">
        <f>ROUND(SUMIF('DV-Bewegungsdaten'!B:B,Kategorien!A1716,'DV-Bewegungsdaten'!E:E),3)</f>
        <v>0</v>
      </c>
      <c r="AD1716" s="390">
        <f t="shared" si="373"/>
        <v>21.931000000000001</v>
      </c>
      <c r="AE1716" s="390">
        <f t="shared" si="374"/>
        <v>22.588000000000001</v>
      </c>
      <c r="AF1716" s="390">
        <f t="shared" si="375"/>
        <v>23.807000000000002</v>
      </c>
      <c r="AG1716" s="390">
        <f t="shared" si="376"/>
        <v>23.173999999999999</v>
      </c>
      <c r="AH1716" s="390">
        <f t="shared" si="377"/>
        <v>23.086000000000002</v>
      </c>
      <c r="AI1716" s="390">
        <f t="shared" si="378"/>
        <v>23.618000000000002</v>
      </c>
      <c r="AJ1716" s="390">
        <f t="shared" si="379"/>
        <v>22.901</v>
      </c>
      <c r="AK1716" s="390">
        <f t="shared" si="380"/>
        <v>23.185000000000002</v>
      </c>
      <c r="AL1716" s="390">
        <f t="shared" si="381"/>
        <v>23.295000000000002</v>
      </c>
      <c r="AM1716" s="390">
        <f t="shared" si="382"/>
        <v>23.176000000000002</v>
      </c>
      <c r="AN1716" s="390">
        <f t="shared" si="383"/>
        <v>22.770000000000003</v>
      </c>
      <c r="AO1716" s="390">
        <f t="shared" si="384"/>
        <v>23.673000000000002</v>
      </c>
    </row>
    <row r="1717" spans="1:41" ht="15" customHeight="1" x14ac:dyDescent="0.25">
      <c r="A1717" s="127" t="s">
        <v>2817</v>
      </c>
      <c r="B1717" s="125" t="s">
        <v>2077</v>
      </c>
      <c r="C1717" s="125" t="s">
        <v>4003</v>
      </c>
      <c r="D1717" s="125" t="s">
        <v>2671</v>
      </c>
      <c r="E1717" s="125" t="s">
        <v>2545</v>
      </c>
      <c r="F1717" s="126">
        <v>25.64</v>
      </c>
      <c r="G1717" s="126">
        <v>25.84</v>
      </c>
      <c r="H1717" s="126">
        <v>20.51</v>
      </c>
      <c r="I1717" s="126"/>
      <c r="J1717" s="317"/>
      <c r="K1717" s="323">
        <f>ROUND(SUMIF('VGT-Bewegungsdaten'!B:B,A1717,'VGT-Bewegungsdaten'!C:C),3)</f>
        <v>0</v>
      </c>
      <c r="L1717" s="324">
        <f>ROUND(SUMIF('VGT-Bewegungsdaten'!B:B,$A1717,'VGT-Bewegungsdaten'!D:D),2)</f>
        <v>0</v>
      </c>
      <c r="N1717" s="376" t="s">
        <v>4930</v>
      </c>
      <c r="O1717" s="376" t="s">
        <v>4940</v>
      </c>
      <c r="P1717" s="326">
        <f>ROUND(SUMIF('AV-Bewegungsdaten'!B:B,A1717,'AV-Bewegungsdaten'!C:C),3)</f>
        <v>0</v>
      </c>
      <c r="Q1717" s="324">
        <f>ROUND(SUMIF('AV-Bewegungsdaten'!B:B,$A1717,'AV-Bewegungsdaten'!D:D),2)</f>
        <v>0</v>
      </c>
      <c r="T1717" s="327"/>
      <c r="U1717" s="326">
        <f>ROUND(SUMIF('DV-Bewegungsdaten'!B:B,Kategorien!A1717,'DV-Bewegungsdaten'!D:D),3)</f>
        <v>0</v>
      </c>
      <c r="V1717" s="324">
        <f>ROUND(SUMIF('DV-Bewegungsdaten'!B:B,Kategorien!A1717,'DV-Bewegungsdaten'!E:E),3)</f>
        <v>0</v>
      </c>
      <c r="AD1717" s="390">
        <f t="shared" si="373"/>
        <v>20.901</v>
      </c>
      <c r="AE1717" s="390">
        <f t="shared" si="374"/>
        <v>21.558</v>
      </c>
      <c r="AF1717" s="390">
        <f t="shared" si="375"/>
        <v>22.777000000000001</v>
      </c>
      <c r="AG1717" s="390">
        <f t="shared" si="376"/>
        <v>22.143999999999998</v>
      </c>
      <c r="AH1717" s="390">
        <f t="shared" si="377"/>
        <v>22.056000000000001</v>
      </c>
      <c r="AI1717" s="390">
        <f t="shared" si="378"/>
        <v>22.588000000000001</v>
      </c>
      <c r="AJ1717" s="390">
        <f t="shared" si="379"/>
        <v>21.870999999999999</v>
      </c>
      <c r="AK1717" s="390">
        <f t="shared" si="380"/>
        <v>22.155000000000001</v>
      </c>
      <c r="AL1717" s="390">
        <f t="shared" si="381"/>
        <v>22.265000000000001</v>
      </c>
      <c r="AM1717" s="390">
        <f t="shared" si="382"/>
        <v>22.146000000000001</v>
      </c>
      <c r="AN1717" s="390">
        <f t="shared" si="383"/>
        <v>21.740000000000002</v>
      </c>
      <c r="AO1717" s="390">
        <f t="shared" si="384"/>
        <v>22.643000000000001</v>
      </c>
    </row>
    <row r="1718" spans="1:41" ht="15" customHeight="1" x14ac:dyDescent="0.25">
      <c r="A1718" s="127" t="s">
        <v>2818</v>
      </c>
      <c r="B1718" s="125" t="s">
        <v>2077</v>
      </c>
      <c r="C1718" s="125" t="s">
        <v>4003</v>
      </c>
      <c r="D1718" s="125" t="s">
        <v>2559</v>
      </c>
      <c r="E1718" s="125" t="s">
        <v>2545</v>
      </c>
      <c r="F1718" s="126">
        <v>26.64</v>
      </c>
      <c r="G1718" s="126">
        <v>26.84</v>
      </c>
      <c r="H1718" s="126">
        <v>21.31</v>
      </c>
      <c r="I1718" s="126"/>
      <c r="J1718" s="317"/>
      <c r="K1718" s="323">
        <f>ROUND(SUMIF('VGT-Bewegungsdaten'!B:B,A1718,'VGT-Bewegungsdaten'!C:C),3)</f>
        <v>0</v>
      </c>
      <c r="L1718" s="324">
        <f>ROUND(SUMIF('VGT-Bewegungsdaten'!B:B,$A1718,'VGT-Bewegungsdaten'!D:D),2)</f>
        <v>0</v>
      </c>
      <c r="N1718" s="376" t="s">
        <v>4930</v>
      </c>
      <c r="O1718" s="376" t="s">
        <v>4940</v>
      </c>
      <c r="P1718" s="326">
        <f>ROUND(SUMIF('AV-Bewegungsdaten'!B:B,A1718,'AV-Bewegungsdaten'!C:C),3)</f>
        <v>0</v>
      </c>
      <c r="Q1718" s="324">
        <f>ROUND(SUMIF('AV-Bewegungsdaten'!B:B,$A1718,'AV-Bewegungsdaten'!D:D),2)</f>
        <v>0</v>
      </c>
      <c r="T1718" s="327"/>
      <c r="U1718" s="326">
        <f>ROUND(SUMIF('DV-Bewegungsdaten'!B:B,Kategorien!A1718,'DV-Bewegungsdaten'!D:D),3)</f>
        <v>0</v>
      </c>
      <c r="V1718" s="324">
        <f>ROUND(SUMIF('DV-Bewegungsdaten'!B:B,Kategorien!A1718,'DV-Bewegungsdaten'!E:E),3)</f>
        <v>0</v>
      </c>
      <c r="AD1718" s="390">
        <f t="shared" si="373"/>
        <v>21.901</v>
      </c>
      <c r="AE1718" s="390">
        <f t="shared" si="374"/>
        <v>22.558</v>
      </c>
      <c r="AF1718" s="390">
        <f t="shared" si="375"/>
        <v>23.777000000000001</v>
      </c>
      <c r="AG1718" s="390">
        <f t="shared" si="376"/>
        <v>23.143999999999998</v>
      </c>
      <c r="AH1718" s="390">
        <f t="shared" si="377"/>
        <v>23.056000000000001</v>
      </c>
      <c r="AI1718" s="390">
        <f t="shared" si="378"/>
        <v>23.588000000000001</v>
      </c>
      <c r="AJ1718" s="390">
        <f t="shared" si="379"/>
        <v>22.870999999999999</v>
      </c>
      <c r="AK1718" s="390">
        <f t="shared" si="380"/>
        <v>23.155000000000001</v>
      </c>
      <c r="AL1718" s="390">
        <f t="shared" si="381"/>
        <v>23.265000000000001</v>
      </c>
      <c r="AM1718" s="390">
        <f t="shared" si="382"/>
        <v>23.146000000000001</v>
      </c>
      <c r="AN1718" s="390">
        <f t="shared" si="383"/>
        <v>22.740000000000002</v>
      </c>
      <c r="AO1718" s="390">
        <f t="shared" si="384"/>
        <v>23.643000000000001</v>
      </c>
    </row>
    <row r="1719" spans="1:41" ht="15" customHeight="1" x14ac:dyDescent="0.25">
      <c r="A1719" s="127" t="s">
        <v>3561</v>
      </c>
      <c r="B1719" s="125" t="s">
        <v>2077</v>
      </c>
      <c r="C1719" s="125" t="s">
        <v>4003</v>
      </c>
      <c r="D1719" s="125" t="s">
        <v>3415</v>
      </c>
      <c r="E1719" s="125" t="s">
        <v>3289</v>
      </c>
      <c r="F1719" s="126">
        <v>25.61</v>
      </c>
      <c r="G1719" s="126">
        <v>25.81</v>
      </c>
      <c r="H1719" s="126">
        <v>20.49</v>
      </c>
      <c r="I1719" s="126"/>
      <c r="J1719" s="317"/>
      <c r="K1719" s="323">
        <f>ROUND(SUMIF('VGT-Bewegungsdaten'!B:B,A1719,'VGT-Bewegungsdaten'!C:C),3)</f>
        <v>0</v>
      </c>
      <c r="L1719" s="324">
        <f>ROUND(SUMIF('VGT-Bewegungsdaten'!B:B,$A1719,'VGT-Bewegungsdaten'!D:D),2)</f>
        <v>0</v>
      </c>
      <c r="N1719" s="376" t="s">
        <v>4930</v>
      </c>
      <c r="O1719" s="376" t="s">
        <v>4940</v>
      </c>
      <c r="P1719" s="326">
        <f>ROUND(SUMIF('AV-Bewegungsdaten'!B:B,A1719,'AV-Bewegungsdaten'!C:C),3)</f>
        <v>0</v>
      </c>
      <c r="Q1719" s="324">
        <f>ROUND(SUMIF('AV-Bewegungsdaten'!B:B,$A1719,'AV-Bewegungsdaten'!D:D),2)</f>
        <v>0</v>
      </c>
      <c r="T1719" s="327"/>
      <c r="U1719" s="326">
        <f>ROUND(SUMIF('DV-Bewegungsdaten'!B:B,Kategorien!A1719,'DV-Bewegungsdaten'!D:D),3)</f>
        <v>0</v>
      </c>
      <c r="V1719" s="324">
        <f>ROUND(SUMIF('DV-Bewegungsdaten'!B:B,Kategorien!A1719,'DV-Bewegungsdaten'!E:E),3)</f>
        <v>0</v>
      </c>
      <c r="AD1719" s="390">
        <f t="shared" si="373"/>
        <v>20.870999999999999</v>
      </c>
      <c r="AE1719" s="390">
        <f t="shared" si="374"/>
        <v>21.527999999999999</v>
      </c>
      <c r="AF1719" s="390">
        <f t="shared" si="375"/>
        <v>22.747</v>
      </c>
      <c r="AG1719" s="390">
        <f t="shared" si="376"/>
        <v>22.113999999999997</v>
      </c>
      <c r="AH1719" s="390">
        <f t="shared" si="377"/>
        <v>22.026</v>
      </c>
      <c r="AI1719" s="390">
        <f t="shared" si="378"/>
        <v>22.558</v>
      </c>
      <c r="AJ1719" s="390">
        <f t="shared" si="379"/>
        <v>21.840999999999998</v>
      </c>
      <c r="AK1719" s="390">
        <f t="shared" si="380"/>
        <v>22.125</v>
      </c>
      <c r="AL1719" s="390">
        <f t="shared" si="381"/>
        <v>22.234999999999999</v>
      </c>
      <c r="AM1719" s="390">
        <f t="shared" si="382"/>
        <v>22.116</v>
      </c>
      <c r="AN1719" s="390">
        <f t="shared" si="383"/>
        <v>21.71</v>
      </c>
      <c r="AO1719" s="390">
        <f t="shared" si="384"/>
        <v>22.613</v>
      </c>
    </row>
    <row r="1720" spans="1:41" ht="15" customHeight="1" x14ac:dyDescent="0.25">
      <c r="A1720" s="127" t="s">
        <v>3562</v>
      </c>
      <c r="B1720" s="125" t="s">
        <v>2077</v>
      </c>
      <c r="C1720" s="125" t="s">
        <v>4003</v>
      </c>
      <c r="D1720" s="125" t="s">
        <v>3303</v>
      </c>
      <c r="E1720" s="125" t="s">
        <v>3289</v>
      </c>
      <c r="F1720" s="126">
        <v>26.61</v>
      </c>
      <c r="G1720" s="126">
        <v>26.81</v>
      </c>
      <c r="H1720" s="126">
        <v>21.29</v>
      </c>
      <c r="I1720" s="126"/>
      <c r="J1720" s="317"/>
      <c r="K1720" s="323">
        <f>ROUND(SUMIF('VGT-Bewegungsdaten'!B:B,A1720,'VGT-Bewegungsdaten'!C:C),3)</f>
        <v>0</v>
      </c>
      <c r="L1720" s="324">
        <f>ROUND(SUMIF('VGT-Bewegungsdaten'!B:B,$A1720,'VGT-Bewegungsdaten'!D:D),2)</f>
        <v>0</v>
      </c>
      <c r="N1720" s="376" t="s">
        <v>4930</v>
      </c>
      <c r="O1720" s="376" t="s">
        <v>4940</v>
      </c>
      <c r="P1720" s="326">
        <f>ROUND(SUMIF('AV-Bewegungsdaten'!B:B,A1720,'AV-Bewegungsdaten'!C:C),3)</f>
        <v>0</v>
      </c>
      <c r="Q1720" s="324">
        <f>ROUND(SUMIF('AV-Bewegungsdaten'!B:B,$A1720,'AV-Bewegungsdaten'!D:D),2)</f>
        <v>0</v>
      </c>
      <c r="T1720" s="327"/>
      <c r="U1720" s="326">
        <f>ROUND(SUMIF('DV-Bewegungsdaten'!B:B,Kategorien!A1720,'DV-Bewegungsdaten'!D:D),3)</f>
        <v>0</v>
      </c>
      <c r="V1720" s="324">
        <f>ROUND(SUMIF('DV-Bewegungsdaten'!B:B,Kategorien!A1720,'DV-Bewegungsdaten'!E:E),3)</f>
        <v>0</v>
      </c>
      <c r="AD1720" s="390">
        <f t="shared" si="373"/>
        <v>21.870999999999999</v>
      </c>
      <c r="AE1720" s="390">
        <f t="shared" si="374"/>
        <v>22.527999999999999</v>
      </c>
      <c r="AF1720" s="390">
        <f t="shared" si="375"/>
        <v>23.747</v>
      </c>
      <c r="AG1720" s="390">
        <f t="shared" si="376"/>
        <v>23.113999999999997</v>
      </c>
      <c r="AH1720" s="390">
        <f t="shared" si="377"/>
        <v>23.026</v>
      </c>
      <c r="AI1720" s="390">
        <f t="shared" si="378"/>
        <v>23.558</v>
      </c>
      <c r="AJ1720" s="390">
        <f t="shared" si="379"/>
        <v>22.840999999999998</v>
      </c>
      <c r="AK1720" s="390">
        <f t="shared" si="380"/>
        <v>23.125</v>
      </c>
      <c r="AL1720" s="390">
        <f t="shared" si="381"/>
        <v>23.234999999999999</v>
      </c>
      <c r="AM1720" s="390">
        <f t="shared" si="382"/>
        <v>23.116</v>
      </c>
      <c r="AN1720" s="390">
        <f t="shared" si="383"/>
        <v>22.71</v>
      </c>
      <c r="AO1720" s="390">
        <f t="shared" si="384"/>
        <v>23.613</v>
      </c>
    </row>
    <row r="1721" spans="1:41" ht="15" customHeight="1" x14ac:dyDescent="0.25">
      <c r="A1721" s="127" t="s">
        <v>4325</v>
      </c>
      <c r="B1721" s="125" t="s">
        <v>2077</v>
      </c>
      <c r="C1721" s="125" t="s">
        <v>4003</v>
      </c>
      <c r="D1721" s="125" t="s">
        <v>4178</v>
      </c>
      <c r="E1721" s="125" t="s">
        <v>4051</v>
      </c>
      <c r="F1721" s="126">
        <v>25.58</v>
      </c>
      <c r="G1721" s="126">
        <v>25.779999999999998</v>
      </c>
      <c r="H1721" s="126">
        <v>20.46</v>
      </c>
      <c r="I1721" s="126"/>
      <c r="J1721" s="317"/>
      <c r="K1721" s="323">
        <f>ROUND(SUMIF('VGT-Bewegungsdaten'!B:B,A1721,'VGT-Bewegungsdaten'!C:C),3)</f>
        <v>0</v>
      </c>
      <c r="L1721" s="324">
        <f>ROUND(SUMIF('VGT-Bewegungsdaten'!B:B,$A1721,'VGT-Bewegungsdaten'!D:D),2)</f>
        <v>0</v>
      </c>
      <c r="N1721" s="376" t="s">
        <v>4930</v>
      </c>
      <c r="O1721" s="376" t="s">
        <v>4940</v>
      </c>
      <c r="P1721" s="326">
        <f>ROUND(SUMIF('AV-Bewegungsdaten'!B:B,A1721,'AV-Bewegungsdaten'!C:C),3)</f>
        <v>0</v>
      </c>
      <c r="Q1721" s="324">
        <f>ROUND(SUMIF('AV-Bewegungsdaten'!B:B,$A1721,'AV-Bewegungsdaten'!D:D),2)</f>
        <v>0</v>
      </c>
      <c r="T1721" s="327"/>
      <c r="U1721" s="326">
        <f>ROUND(SUMIF('DV-Bewegungsdaten'!B:B,Kategorien!A1721,'DV-Bewegungsdaten'!D:D),3)</f>
        <v>0</v>
      </c>
      <c r="V1721" s="324">
        <f>ROUND(SUMIF('DV-Bewegungsdaten'!B:B,Kategorien!A1721,'DV-Bewegungsdaten'!E:E),3)</f>
        <v>0</v>
      </c>
      <c r="AD1721" s="390">
        <f t="shared" si="373"/>
        <v>20.840999999999998</v>
      </c>
      <c r="AE1721" s="390">
        <f t="shared" si="374"/>
        <v>21.497999999999998</v>
      </c>
      <c r="AF1721" s="390">
        <f t="shared" si="375"/>
        <v>22.716999999999999</v>
      </c>
      <c r="AG1721" s="390">
        <f t="shared" si="376"/>
        <v>22.083999999999996</v>
      </c>
      <c r="AH1721" s="390">
        <f t="shared" si="377"/>
        <v>21.995999999999999</v>
      </c>
      <c r="AI1721" s="390">
        <f t="shared" si="378"/>
        <v>22.527999999999999</v>
      </c>
      <c r="AJ1721" s="390">
        <f t="shared" si="379"/>
        <v>21.810999999999996</v>
      </c>
      <c r="AK1721" s="390">
        <f t="shared" si="380"/>
        <v>22.094999999999999</v>
      </c>
      <c r="AL1721" s="390">
        <f t="shared" si="381"/>
        <v>22.204999999999998</v>
      </c>
      <c r="AM1721" s="390">
        <f t="shared" si="382"/>
        <v>22.085999999999999</v>
      </c>
      <c r="AN1721" s="390">
        <f t="shared" si="383"/>
        <v>21.68</v>
      </c>
      <c r="AO1721" s="390">
        <f t="shared" si="384"/>
        <v>22.582999999999998</v>
      </c>
    </row>
    <row r="1722" spans="1:41" ht="15" customHeight="1" x14ac:dyDescent="0.25">
      <c r="A1722" s="127" t="s">
        <v>4326</v>
      </c>
      <c r="B1722" s="125" t="s">
        <v>2077</v>
      </c>
      <c r="C1722" s="125" t="s">
        <v>4003</v>
      </c>
      <c r="D1722" s="125" t="s">
        <v>4065</v>
      </c>
      <c r="E1722" s="125" t="s">
        <v>4051</v>
      </c>
      <c r="F1722" s="126">
        <v>26.58</v>
      </c>
      <c r="G1722" s="126">
        <v>26.779999999999998</v>
      </c>
      <c r="H1722" s="126">
        <v>21.26</v>
      </c>
      <c r="I1722" s="126"/>
      <c r="J1722" s="317"/>
      <c r="K1722" s="323">
        <f>ROUND(SUMIF('VGT-Bewegungsdaten'!B:B,A1722,'VGT-Bewegungsdaten'!C:C),3)</f>
        <v>0</v>
      </c>
      <c r="L1722" s="324">
        <f>ROUND(SUMIF('VGT-Bewegungsdaten'!B:B,$A1722,'VGT-Bewegungsdaten'!D:D),2)</f>
        <v>0</v>
      </c>
      <c r="N1722" s="376" t="s">
        <v>4930</v>
      </c>
      <c r="O1722" s="376" t="s">
        <v>4940</v>
      </c>
      <c r="P1722" s="326">
        <f>ROUND(SUMIF('AV-Bewegungsdaten'!B:B,A1722,'AV-Bewegungsdaten'!C:C),3)</f>
        <v>0</v>
      </c>
      <c r="Q1722" s="324">
        <f>ROUND(SUMIF('AV-Bewegungsdaten'!B:B,$A1722,'AV-Bewegungsdaten'!D:D),2)</f>
        <v>0</v>
      </c>
      <c r="T1722" s="327"/>
      <c r="U1722" s="326">
        <f>ROUND(SUMIF('DV-Bewegungsdaten'!B:B,Kategorien!A1722,'DV-Bewegungsdaten'!D:D),3)</f>
        <v>0</v>
      </c>
      <c r="V1722" s="324">
        <f>ROUND(SUMIF('DV-Bewegungsdaten'!B:B,Kategorien!A1722,'DV-Bewegungsdaten'!E:E),3)</f>
        <v>0</v>
      </c>
      <c r="AD1722" s="390">
        <f t="shared" si="373"/>
        <v>21.840999999999998</v>
      </c>
      <c r="AE1722" s="390">
        <f t="shared" si="374"/>
        <v>22.497999999999998</v>
      </c>
      <c r="AF1722" s="390">
        <f t="shared" si="375"/>
        <v>23.716999999999999</v>
      </c>
      <c r="AG1722" s="390">
        <f t="shared" si="376"/>
        <v>23.083999999999996</v>
      </c>
      <c r="AH1722" s="390">
        <f t="shared" si="377"/>
        <v>22.995999999999999</v>
      </c>
      <c r="AI1722" s="390">
        <f t="shared" si="378"/>
        <v>23.527999999999999</v>
      </c>
      <c r="AJ1722" s="390">
        <f t="shared" si="379"/>
        <v>22.810999999999996</v>
      </c>
      <c r="AK1722" s="390">
        <f t="shared" si="380"/>
        <v>23.094999999999999</v>
      </c>
      <c r="AL1722" s="390">
        <f t="shared" si="381"/>
        <v>23.204999999999998</v>
      </c>
      <c r="AM1722" s="390">
        <f t="shared" si="382"/>
        <v>23.085999999999999</v>
      </c>
      <c r="AN1722" s="390">
        <f t="shared" si="383"/>
        <v>22.68</v>
      </c>
      <c r="AO1722" s="390">
        <f t="shared" si="384"/>
        <v>23.582999999999998</v>
      </c>
    </row>
    <row r="1723" spans="1:41" ht="15" customHeight="1" x14ac:dyDescent="0.25">
      <c r="A1723" s="127" t="s">
        <v>5311</v>
      </c>
      <c r="B1723" s="125" t="s">
        <v>2077</v>
      </c>
      <c r="C1723" s="125" t="s">
        <v>4003</v>
      </c>
      <c r="D1723" s="125" t="s">
        <v>5300</v>
      </c>
      <c r="E1723" s="125" t="s">
        <v>4998</v>
      </c>
      <c r="F1723" s="126">
        <v>25.55</v>
      </c>
      <c r="G1723" s="126">
        <v>25.75</v>
      </c>
      <c r="H1723" s="126">
        <v>20.440000000000001</v>
      </c>
      <c r="I1723" s="126"/>
      <c r="J1723" s="317"/>
      <c r="K1723" s="323">
        <f>ROUND(SUMIF('VGT-Bewegungsdaten'!B:B,A1723,'VGT-Bewegungsdaten'!C:C),3)</f>
        <v>0</v>
      </c>
      <c r="L1723" s="324">
        <f>ROUND(SUMIF('VGT-Bewegungsdaten'!B:B,$A1723,'VGT-Bewegungsdaten'!D:D),2)</f>
        <v>0</v>
      </c>
      <c r="N1723" s="376" t="s">
        <v>4930</v>
      </c>
      <c r="O1723" s="376" t="s">
        <v>4940</v>
      </c>
      <c r="P1723" s="326">
        <f>ROUND(SUMIF('AV-Bewegungsdaten'!B:B,A1723,'AV-Bewegungsdaten'!C:C),3)</f>
        <v>0</v>
      </c>
      <c r="Q1723" s="324">
        <f>ROUND(SUMIF('AV-Bewegungsdaten'!B:B,$A1723,'AV-Bewegungsdaten'!D:D),2)</f>
        <v>0</v>
      </c>
      <c r="T1723" s="327"/>
      <c r="U1723" s="326">
        <f>ROUND(SUMIF('DV-Bewegungsdaten'!B:B,Kategorien!A1723,'DV-Bewegungsdaten'!D:D),3)</f>
        <v>0</v>
      </c>
      <c r="V1723" s="324">
        <f>ROUND(SUMIF('DV-Bewegungsdaten'!B:B,Kategorien!A1723,'DV-Bewegungsdaten'!E:E),3)</f>
        <v>0</v>
      </c>
      <c r="AD1723" s="390">
        <f t="shared" si="373"/>
        <v>20.811</v>
      </c>
      <c r="AE1723" s="390">
        <f t="shared" si="374"/>
        <v>21.468</v>
      </c>
      <c r="AF1723" s="390">
        <f t="shared" si="375"/>
        <v>22.687000000000001</v>
      </c>
      <c r="AG1723" s="390">
        <f t="shared" si="376"/>
        <v>22.053999999999998</v>
      </c>
      <c r="AH1723" s="390">
        <f t="shared" si="377"/>
        <v>21.966000000000001</v>
      </c>
      <c r="AI1723" s="390">
        <f t="shared" si="378"/>
        <v>22.498000000000001</v>
      </c>
      <c r="AJ1723" s="390">
        <f t="shared" si="379"/>
        <v>21.780999999999999</v>
      </c>
      <c r="AK1723" s="390">
        <f t="shared" si="380"/>
        <v>22.065000000000001</v>
      </c>
      <c r="AL1723" s="390">
        <f t="shared" si="381"/>
        <v>22.175000000000001</v>
      </c>
      <c r="AM1723" s="390">
        <f t="shared" si="382"/>
        <v>22.056000000000001</v>
      </c>
      <c r="AN1723" s="390">
        <f t="shared" si="383"/>
        <v>21.65</v>
      </c>
      <c r="AO1723" s="390">
        <f t="shared" si="384"/>
        <v>22.553000000000001</v>
      </c>
    </row>
    <row r="1724" spans="1:41" ht="15" customHeight="1" x14ac:dyDescent="0.25">
      <c r="A1724" s="127" t="s">
        <v>5003</v>
      </c>
      <c r="B1724" s="125" t="s">
        <v>2077</v>
      </c>
      <c r="C1724" s="125" t="s">
        <v>4003</v>
      </c>
      <c r="D1724" s="125" t="s">
        <v>5004</v>
      </c>
      <c r="E1724" s="125" t="s">
        <v>4998</v>
      </c>
      <c r="F1724" s="126">
        <v>26.55</v>
      </c>
      <c r="G1724" s="126">
        <v>26.75</v>
      </c>
      <c r="H1724" s="126">
        <v>21.24</v>
      </c>
      <c r="I1724" s="126"/>
      <c r="J1724" s="317"/>
      <c r="K1724" s="323">
        <f>ROUND(SUMIF('VGT-Bewegungsdaten'!B:B,A1724,'VGT-Bewegungsdaten'!C:C),3)</f>
        <v>0</v>
      </c>
      <c r="L1724" s="324">
        <f>ROUND(SUMIF('VGT-Bewegungsdaten'!B:B,$A1724,'VGT-Bewegungsdaten'!D:D),2)</f>
        <v>0</v>
      </c>
      <c r="N1724" s="376" t="s">
        <v>4930</v>
      </c>
      <c r="O1724" s="376" t="s">
        <v>4940</v>
      </c>
      <c r="P1724" s="326">
        <f>ROUND(SUMIF('AV-Bewegungsdaten'!B:B,A1724,'AV-Bewegungsdaten'!C:C),3)</f>
        <v>0</v>
      </c>
      <c r="Q1724" s="324">
        <f>ROUND(SUMIF('AV-Bewegungsdaten'!B:B,$A1724,'AV-Bewegungsdaten'!D:D),2)</f>
        <v>0</v>
      </c>
      <c r="T1724" s="327"/>
      <c r="U1724" s="326">
        <f>ROUND(SUMIF('DV-Bewegungsdaten'!B:B,Kategorien!A1724,'DV-Bewegungsdaten'!D:D),3)</f>
        <v>0</v>
      </c>
      <c r="V1724" s="324">
        <f>ROUND(SUMIF('DV-Bewegungsdaten'!B:B,Kategorien!A1724,'DV-Bewegungsdaten'!E:E),3)</f>
        <v>0</v>
      </c>
      <c r="AD1724" s="390">
        <f t="shared" si="373"/>
        <v>21.811</v>
      </c>
      <c r="AE1724" s="390">
        <f t="shared" si="374"/>
        <v>22.468</v>
      </c>
      <c r="AF1724" s="390">
        <f t="shared" si="375"/>
        <v>23.687000000000001</v>
      </c>
      <c r="AG1724" s="390">
        <f t="shared" si="376"/>
        <v>23.053999999999998</v>
      </c>
      <c r="AH1724" s="390">
        <f t="shared" si="377"/>
        <v>22.966000000000001</v>
      </c>
      <c r="AI1724" s="390">
        <f t="shared" si="378"/>
        <v>23.498000000000001</v>
      </c>
      <c r="AJ1724" s="390">
        <f t="shared" si="379"/>
        <v>22.780999999999999</v>
      </c>
      <c r="AK1724" s="390">
        <f t="shared" si="380"/>
        <v>23.065000000000001</v>
      </c>
      <c r="AL1724" s="390">
        <f t="shared" si="381"/>
        <v>23.175000000000001</v>
      </c>
      <c r="AM1724" s="390">
        <f t="shared" si="382"/>
        <v>23.056000000000001</v>
      </c>
      <c r="AN1724" s="390">
        <f t="shared" si="383"/>
        <v>22.65</v>
      </c>
      <c r="AO1724" s="390">
        <f t="shared" si="384"/>
        <v>23.553000000000001</v>
      </c>
    </row>
    <row r="1725" spans="1:41" ht="15" customHeight="1" x14ac:dyDescent="0.25">
      <c r="A1725" s="127" t="s">
        <v>5870</v>
      </c>
      <c r="B1725" s="125" t="s">
        <v>2077</v>
      </c>
      <c r="C1725" s="125" t="s">
        <v>4003</v>
      </c>
      <c r="D1725" s="125" t="s">
        <v>5871</v>
      </c>
      <c r="E1725" s="125" t="s">
        <v>5279</v>
      </c>
      <c r="F1725" s="126">
        <v>25.520000000000003</v>
      </c>
      <c r="G1725" s="126">
        <v>25.720000000000002</v>
      </c>
      <c r="H1725" s="126">
        <v>20.420000000000002</v>
      </c>
      <c r="I1725" s="126"/>
      <c r="J1725" s="317"/>
      <c r="K1725" s="323">
        <f>ROUND(SUMIF('VGT-Bewegungsdaten'!B:B,A1725,'VGT-Bewegungsdaten'!C:C),3)</f>
        <v>0</v>
      </c>
      <c r="L1725" s="324">
        <f>ROUND(SUMIF('VGT-Bewegungsdaten'!B:B,$A1725,'VGT-Bewegungsdaten'!D:D),2)</f>
        <v>0</v>
      </c>
      <c r="N1725" s="376" t="s">
        <v>4930</v>
      </c>
      <c r="O1725" s="376" t="s">
        <v>4940</v>
      </c>
      <c r="P1725" s="326">
        <f>ROUND(SUMIF('AV-Bewegungsdaten'!B:B,A1725,'AV-Bewegungsdaten'!C:C),3)</f>
        <v>0</v>
      </c>
      <c r="Q1725" s="324">
        <f>ROUND(SUMIF('AV-Bewegungsdaten'!B:B,$A1725,'AV-Bewegungsdaten'!D:D),2)</f>
        <v>0</v>
      </c>
      <c r="T1725" s="327"/>
      <c r="U1725" s="326">
        <f>ROUND(SUMIF('DV-Bewegungsdaten'!B:B,Kategorien!A1725,'DV-Bewegungsdaten'!D:D),3)</f>
        <v>0</v>
      </c>
      <c r="V1725" s="324">
        <f>ROUND(SUMIF('DV-Bewegungsdaten'!B:B,Kategorien!A1725,'DV-Bewegungsdaten'!E:E),3)</f>
        <v>0</v>
      </c>
      <c r="AD1725" s="390">
        <f t="shared" si="373"/>
        <v>20.781000000000002</v>
      </c>
      <c r="AE1725" s="390">
        <f t="shared" si="374"/>
        <v>21.438000000000002</v>
      </c>
      <c r="AF1725" s="390">
        <f t="shared" si="375"/>
        <v>22.657000000000004</v>
      </c>
      <c r="AG1725" s="390">
        <f t="shared" si="376"/>
        <v>22.024000000000001</v>
      </c>
      <c r="AH1725" s="390">
        <f t="shared" si="377"/>
        <v>21.936000000000003</v>
      </c>
      <c r="AI1725" s="390">
        <f t="shared" si="378"/>
        <v>22.468000000000004</v>
      </c>
      <c r="AJ1725" s="390">
        <f t="shared" si="379"/>
        <v>21.751000000000001</v>
      </c>
      <c r="AK1725" s="390">
        <f t="shared" si="380"/>
        <v>22.035000000000004</v>
      </c>
      <c r="AL1725" s="390">
        <f t="shared" si="381"/>
        <v>22.145000000000003</v>
      </c>
      <c r="AM1725" s="390">
        <f t="shared" si="382"/>
        <v>22.026000000000003</v>
      </c>
      <c r="AN1725" s="390">
        <f t="shared" si="383"/>
        <v>21.620000000000005</v>
      </c>
      <c r="AO1725" s="390">
        <f t="shared" si="384"/>
        <v>22.523000000000003</v>
      </c>
    </row>
    <row r="1726" spans="1:41" ht="15" customHeight="1" x14ac:dyDescent="0.25">
      <c r="A1726" s="127" t="s">
        <v>6004</v>
      </c>
      <c r="B1726" s="125" t="s">
        <v>2077</v>
      </c>
      <c r="C1726" s="125" t="s">
        <v>4003</v>
      </c>
      <c r="D1726" s="125" t="s">
        <v>6005</v>
      </c>
      <c r="E1726" s="125" t="s">
        <v>5279</v>
      </c>
      <c r="F1726" s="126">
        <v>26.520000000000003</v>
      </c>
      <c r="G1726" s="126">
        <v>26.720000000000002</v>
      </c>
      <c r="H1726" s="126">
        <v>21.22</v>
      </c>
      <c r="I1726" s="126"/>
      <c r="J1726" s="317"/>
      <c r="K1726" s="323">
        <f>ROUND(SUMIF('VGT-Bewegungsdaten'!B:B,A1726,'VGT-Bewegungsdaten'!C:C),3)</f>
        <v>0</v>
      </c>
      <c r="L1726" s="324">
        <f>ROUND(SUMIF('VGT-Bewegungsdaten'!B:B,$A1726,'VGT-Bewegungsdaten'!D:D),2)</f>
        <v>0</v>
      </c>
      <c r="N1726" s="376" t="s">
        <v>4930</v>
      </c>
      <c r="O1726" s="376" t="s">
        <v>4940</v>
      </c>
      <c r="P1726" s="326">
        <f>ROUND(SUMIF('AV-Bewegungsdaten'!B:B,A1726,'AV-Bewegungsdaten'!C:C),3)</f>
        <v>0</v>
      </c>
      <c r="Q1726" s="324">
        <f>ROUND(SUMIF('AV-Bewegungsdaten'!B:B,$A1726,'AV-Bewegungsdaten'!D:D),2)</f>
        <v>0</v>
      </c>
      <c r="T1726" s="327"/>
      <c r="U1726" s="326">
        <f>ROUND(SUMIF('DV-Bewegungsdaten'!B:B,Kategorien!A1726,'DV-Bewegungsdaten'!D:D),3)</f>
        <v>0</v>
      </c>
      <c r="V1726" s="324">
        <f>ROUND(SUMIF('DV-Bewegungsdaten'!B:B,Kategorien!A1726,'DV-Bewegungsdaten'!E:E),3)</f>
        <v>0</v>
      </c>
      <c r="AD1726" s="390">
        <f t="shared" si="373"/>
        <v>21.781000000000002</v>
      </c>
      <c r="AE1726" s="390">
        <f t="shared" si="374"/>
        <v>22.438000000000002</v>
      </c>
      <c r="AF1726" s="390">
        <f t="shared" si="375"/>
        <v>23.657000000000004</v>
      </c>
      <c r="AG1726" s="390">
        <f t="shared" si="376"/>
        <v>23.024000000000001</v>
      </c>
      <c r="AH1726" s="390">
        <f t="shared" si="377"/>
        <v>22.936000000000003</v>
      </c>
      <c r="AI1726" s="390">
        <f t="shared" si="378"/>
        <v>23.468000000000004</v>
      </c>
      <c r="AJ1726" s="390">
        <f t="shared" si="379"/>
        <v>22.751000000000001</v>
      </c>
      <c r="AK1726" s="390">
        <f t="shared" si="380"/>
        <v>23.035000000000004</v>
      </c>
      <c r="AL1726" s="390">
        <f t="shared" si="381"/>
        <v>23.145000000000003</v>
      </c>
      <c r="AM1726" s="390">
        <f t="shared" si="382"/>
        <v>23.026000000000003</v>
      </c>
      <c r="AN1726" s="390">
        <f t="shared" si="383"/>
        <v>22.620000000000005</v>
      </c>
      <c r="AO1726" s="390">
        <f t="shared" si="384"/>
        <v>23.523000000000003</v>
      </c>
    </row>
    <row r="1727" spans="1:41" ht="15" customHeight="1" x14ac:dyDescent="0.25">
      <c r="A1727" s="127" t="s">
        <v>6008</v>
      </c>
      <c r="B1727" s="125" t="s">
        <v>2077</v>
      </c>
      <c r="C1727" s="125" t="s">
        <v>4003</v>
      </c>
      <c r="D1727" s="125" t="s">
        <v>6009</v>
      </c>
      <c r="E1727" s="125" t="s">
        <v>6003</v>
      </c>
      <c r="F1727" s="126">
        <v>25.470000000000002</v>
      </c>
      <c r="G1727" s="126">
        <v>25.67</v>
      </c>
      <c r="H1727" s="126">
        <v>20.38</v>
      </c>
      <c r="I1727" s="126"/>
      <c r="J1727" s="317"/>
      <c r="K1727" s="323">
        <f>ROUND(SUMIF('VGT-Bewegungsdaten'!B:B,A1727,'VGT-Bewegungsdaten'!C:C),3)</f>
        <v>0</v>
      </c>
      <c r="L1727" s="324">
        <f>ROUND(SUMIF('VGT-Bewegungsdaten'!B:B,$A1727,'VGT-Bewegungsdaten'!D:D),2)</f>
        <v>0</v>
      </c>
      <c r="N1727" s="376" t="s">
        <v>4930</v>
      </c>
      <c r="O1727" s="376" t="s">
        <v>4940</v>
      </c>
      <c r="P1727" s="326">
        <f>ROUND(SUMIF('AV-Bewegungsdaten'!B:B,A1727,'AV-Bewegungsdaten'!C:C),3)</f>
        <v>0</v>
      </c>
      <c r="Q1727" s="324">
        <f>ROUND(SUMIF('AV-Bewegungsdaten'!B:B,$A1727,'AV-Bewegungsdaten'!D:D),2)</f>
        <v>0</v>
      </c>
      <c r="T1727" s="327"/>
      <c r="U1727" s="326">
        <f>ROUND(SUMIF('DV-Bewegungsdaten'!B:B,Kategorien!A1727,'DV-Bewegungsdaten'!D:D),3)</f>
        <v>0</v>
      </c>
      <c r="V1727" s="324">
        <f>ROUND(SUMIF('DV-Bewegungsdaten'!B:B,Kategorien!A1727,'DV-Bewegungsdaten'!E:E),3)</f>
        <v>0</v>
      </c>
      <c r="AD1727" s="390">
        <f t="shared" si="373"/>
        <v>20.731000000000002</v>
      </c>
      <c r="AE1727" s="390">
        <f t="shared" si="374"/>
        <v>21.388000000000002</v>
      </c>
      <c r="AF1727" s="390">
        <f t="shared" si="375"/>
        <v>22.607000000000003</v>
      </c>
      <c r="AG1727" s="390">
        <f t="shared" si="376"/>
        <v>21.974</v>
      </c>
      <c r="AH1727" s="390">
        <f t="shared" si="377"/>
        <v>21.886000000000003</v>
      </c>
      <c r="AI1727" s="390">
        <f t="shared" si="378"/>
        <v>22.418000000000003</v>
      </c>
      <c r="AJ1727" s="390">
        <f t="shared" si="379"/>
        <v>21.701000000000001</v>
      </c>
      <c r="AK1727" s="390">
        <f t="shared" si="380"/>
        <v>21.985000000000003</v>
      </c>
      <c r="AL1727" s="390">
        <f t="shared" si="381"/>
        <v>22.095000000000002</v>
      </c>
      <c r="AM1727" s="390">
        <f t="shared" si="382"/>
        <v>21.976000000000003</v>
      </c>
      <c r="AN1727" s="390">
        <f t="shared" si="383"/>
        <v>21.57</v>
      </c>
      <c r="AO1727" s="390">
        <f t="shared" si="384"/>
        <v>22.473000000000003</v>
      </c>
    </row>
    <row r="1728" spans="1:41" ht="15" customHeight="1" x14ac:dyDescent="0.25">
      <c r="A1728" s="127" t="s">
        <v>6946</v>
      </c>
      <c r="B1728" s="125" t="s">
        <v>2077</v>
      </c>
      <c r="C1728" s="125" t="s">
        <v>4003</v>
      </c>
      <c r="D1728" s="125" t="s">
        <v>6947</v>
      </c>
      <c r="E1728" s="125" t="s">
        <v>6694</v>
      </c>
      <c r="F1728" s="126">
        <v>25.410000000000004</v>
      </c>
      <c r="G1728" s="126">
        <v>25.61</v>
      </c>
      <c r="H1728" s="126">
        <v>20.329999999999998</v>
      </c>
      <c r="I1728" s="126"/>
      <c r="J1728" s="317"/>
      <c r="K1728" s="323">
        <f>ROUND(SUMIF('VGT-Bewegungsdaten'!B:B,A1728,'VGT-Bewegungsdaten'!C:C),3)</f>
        <v>0</v>
      </c>
      <c r="L1728" s="324">
        <f>ROUND(SUMIF('VGT-Bewegungsdaten'!B:B,$A1728,'VGT-Bewegungsdaten'!D:D),2)</f>
        <v>0</v>
      </c>
      <c r="N1728" s="376" t="s">
        <v>4930</v>
      </c>
      <c r="O1728" s="376" t="s">
        <v>4940</v>
      </c>
      <c r="P1728" s="326">
        <f>ROUND(SUMIF('AV-Bewegungsdaten'!B:B,A1728,'AV-Bewegungsdaten'!C:C),3)</f>
        <v>0</v>
      </c>
      <c r="Q1728" s="324">
        <f>ROUND(SUMIF('AV-Bewegungsdaten'!B:B,$A1728,'AV-Bewegungsdaten'!D:D),2)</f>
        <v>0</v>
      </c>
      <c r="T1728" s="327"/>
      <c r="U1728" s="326">
        <f>ROUND(SUMIF('DV-Bewegungsdaten'!B:B,Kategorien!A1728,'DV-Bewegungsdaten'!D:D),3)</f>
        <v>0</v>
      </c>
      <c r="V1728" s="324">
        <f>ROUND(SUMIF('DV-Bewegungsdaten'!B:B,Kategorien!A1728,'DV-Bewegungsdaten'!E:E),3)</f>
        <v>0</v>
      </c>
      <c r="AD1728" s="390">
        <f t="shared" si="373"/>
        <v>20.670999999999999</v>
      </c>
      <c r="AE1728" s="390">
        <f t="shared" si="374"/>
        <v>21.327999999999999</v>
      </c>
      <c r="AF1728" s="390">
        <f t="shared" si="375"/>
        <v>22.547000000000001</v>
      </c>
      <c r="AG1728" s="390">
        <f t="shared" si="376"/>
        <v>21.913999999999998</v>
      </c>
      <c r="AH1728" s="390">
        <f t="shared" si="377"/>
        <v>21.826000000000001</v>
      </c>
      <c r="AI1728" s="390">
        <f t="shared" si="378"/>
        <v>22.358000000000001</v>
      </c>
      <c r="AJ1728" s="390">
        <f t="shared" si="379"/>
        <v>21.640999999999998</v>
      </c>
      <c r="AK1728" s="390">
        <f t="shared" si="380"/>
        <v>21.925000000000001</v>
      </c>
      <c r="AL1728" s="390">
        <f t="shared" si="381"/>
        <v>22.035</v>
      </c>
      <c r="AM1728" s="390">
        <f t="shared" si="382"/>
        <v>21.916</v>
      </c>
      <c r="AN1728" s="390">
        <f t="shared" si="383"/>
        <v>21.509999999999998</v>
      </c>
      <c r="AO1728" s="390">
        <f t="shared" si="384"/>
        <v>22.413</v>
      </c>
    </row>
    <row r="1729" spans="1:41" ht="15" customHeight="1" x14ac:dyDescent="0.25">
      <c r="A1729" s="127" t="s">
        <v>7070</v>
      </c>
      <c r="B1729" s="125" t="s">
        <v>2077</v>
      </c>
      <c r="C1729" s="125" t="s">
        <v>4003</v>
      </c>
      <c r="D1729" s="125" t="s">
        <v>7076</v>
      </c>
      <c r="E1729" s="125" t="s">
        <v>7071</v>
      </c>
      <c r="F1729" s="126">
        <v>26.380000000000003</v>
      </c>
      <c r="G1729" s="126">
        <v>26.380000000000003</v>
      </c>
      <c r="H1729" s="126">
        <v>21.1</v>
      </c>
      <c r="I1729" s="126"/>
      <c r="J1729" s="317"/>
      <c r="K1729" s="323">
        <f>ROUND(SUMIF('VGT-Bewegungsdaten'!B:B,A1729,'VGT-Bewegungsdaten'!C:C),3)</f>
        <v>0</v>
      </c>
      <c r="L1729" s="324">
        <f>ROUND(SUMIF('VGT-Bewegungsdaten'!B:B,$A1729,'VGT-Bewegungsdaten'!D:D),2)</f>
        <v>0</v>
      </c>
      <c r="N1729" s="376" t="s">
        <v>4930</v>
      </c>
      <c r="O1729" s="376" t="s">
        <v>4940</v>
      </c>
      <c r="P1729" s="326">
        <f>ROUND(SUMIF('AV-Bewegungsdaten'!B:B,A1729,'AV-Bewegungsdaten'!C:C),3)</f>
        <v>0</v>
      </c>
      <c r="Q1729" s="324">
        <f>ROUND(SUMIF('AV-Bewegungsdaten'!B:B,$A1729,'AV-Bewegungsdaten'!D:D),2)</f>
        <v>0</v>
      </c>
      <c r="T1729" s="327"/>
      <c r="U1729" s="326">
        <f>ROUND(SUMIF('DV-Bewegungsdaten'!B:B,Kategorien!A1729,'DV-Bewegungsdaten'!D:D),3)</f>
        <v>0</v>
      </c>
      <c r="V1729" s="324">
        <f>ROUND(SUMIF('DV-Bewegungsdaten'!B:B,Kategorien!A1729,'DV-Bewegungsdaten'!E:E),3)</f>
        <v>0</v>
      </c>
      <c r="AD1729" s="390">
        <f t="shared" si="373"/>
        <v>21.441000000000003</v>
      </c>
      <c r="AE1729" s="390">
        <f t="shared" si="374"/>
        <v>22.098000000000003</v>
      </c>
      <c r="AF1729" s="390">
        <f t="shared" si="375"/>
        <v>23.317000000000004</v>
      </c>
      <c r="AG1729" s="390">
        <f t="shared" si="376"/>
        <v>22.684000000000001</v>
      </c>
      <c r="AH1729" s="390">
        <f t="shared" si="377"/>
        <v>22.596000000000004</v>
      </c>
      <c r="AI1729" s="390">
        <f t="shared" si="378"/>
        <v>23.128000000000004</v>
      </c>
      <c r="AJ1729" s="390">
        <f t="shared" si="379"/>
        <v>22.411000000000001</v>
      </c>
      <c r="AK1729" s="390">
        <f t="shared" si="380"/>
        <v>22.695000000000004</v>
      </c>
      <c r="AL1729" s="390">
        <f t="shared" si="381"/>
        <v>22.805000000000003</v>
      </c>
      <c r="AM1729" s="390">
        <f t="shared" si="382"/>
        <v>22.686000000000003</v>
      </c>
      <c r="AN1729" s="390">
        <f t="shared" si="383"/>
        <v>22.28</v>
      </c>
      <c r="AO1729" s="390">
        <f t="shared" si="384"/>
        <v>23.183000000000003</v>
      </c>
    </row>
    <row r="1730" spans="1:41" ht="15" customHeight="1" x14ac:dyDescent="0.25">
      <c r="A1730" s="127" t="s">
        <v>379</v>
      </c>
      <c r="B1730" s="125" t="s">
        <v>2077</v>
      </c>
      <c r="C1730" s="125" t="s">
        <v>4003</v>
      </c>
      <c r="D1730" s="125" t="s">
        <v>1575</v>
      </c>
      <c r="E1730" s="125" t="s">
        <v>1538</v>
      </c>
      <c r="F1730" s="126">
        <v>25.67</v>
      </c>
      <c r="G1730" s="126">
        <v>25.87</v>
      </c>
      <c r="H1730" s="126">
        <v>20.54</v>
      </c>
      <c r="I1730" s="126"/>
      <c r="J1730" s="317"/>
      <c r="K1730" s="323">
        <f>ROUND(SUMIF('VGT-Bewegungsdaten'!B:B,A1730,'VGT-Bewegungsdaten'!C:C),3)</f>
        <v>0</v>
      </c>
      <c r="L1730" s="324">
        <f>ROUND(SUMIF('VGT-Bewegungsdaten'!B:B,$A1730,'VGT-Bewegungsdaten'!D:D),2)</f>
        <v>0</v>
      </c>
      <c r="N1730" s="376" t="s">
        <v>4930</v>
      </c>
      <c r="O1730" s="376" t="s">
        <v>4940</v>
      </c>
      <c r="P1730" s="326">
        <f>ROUND(SUMIF('AV-Bewegungsdaten'!B:B,A1730,'AV-Bewegungsdaten'!C:C),3)</f>
        <v>0</v>
      </c>
      <c r="Q1730" s="324">
        <f>ROUND(SUMIF('AV-Bewegungsdaten'!B:B,$A1730,'AV-Bewegungsdaten'!D:D),2)</f>
        <v>0</v>
      </c>
      <c r="T1730" s="327"/>
      <c r="U1730" s="326">
        <f>ROUND(SUMIF('DV-Bewegungsdaten'!B:B,Kategorien!A1730,'DV-Bewegungsdaten'!D:D),3)</f>
        <v>0</v>
      </c>
      <c r="V1730" s="324">
        <f>ROUND(SUMIF('DV-Bewegungsdaten'!B:B,Kategorien!A1730,'DV-Bewegungsdaten'!E:E),3)</f>
        <v>0</v>
      </c>
      <c r="AD1730" s="390">
        <f t="shared" si="373"/>
        <v>20.931000000000001</v>
      </c>
      <c r="AE1730" s="390">
        <f t="shared" si="374"/>
        <v>21.588000000000001</v>
      </c>
      <c r="AF1730" s="390">
        <f t="shared" si="375"/>
        <v>22.807000000000002</v>
      </c>
      <c r="AG1730" s="390">
        <f t="shared" si="376"/>
        <v>22.173999999999999</v>
      </c>
      <c r="AH1730" s="390">
        <f t="shared" si="377"/>
        <v>22.086000000000002</v>
      </c>
      <c r="AI1730" s="390">
        <f t="shared" si="378"/>
        <v>22.618000000000002</v>
      </c>
      <c r="AJ1730" s="390">
        <f t="shared" si="379"/>
        <v>21.901</v>
      </c>
      <c r="AK1730" s="390">
        <f t="shared" si="380"/>
        <v>22.185000000000002</v>
      </c>
      <c r="AL1730" s="390">
        <f t="shared" si="381"/>
        <v>22.295000000000002</v>
      </c>
      <c r="AM1730" s="390">
        <f t="shared" si="382"/>
        <v>22.176000000000002</v>
      </c>
      <c r="AN1730" s="390">
        <f t="shared" si="383"/>
        <v>21.770000000000003</v>
      </c>
      <c r="AO1730" s="390">
        <f t="shared" si="384"/>
        <v>22.673000000000002</v>
      </c>
    </row>
    <row r="1731" spans="1:41" ht="15" customHeight="1" x14ac:dyDescent="0.25">
      <c r="A1731" s="127" t="s">
        <v>383</v>
      </c>
      <c r="B1731" s="125" t="s">
        <v>2077</v>
      </c>
      <c r="C1731" s="125" t="s">
        <v>4003</v>
      </c>
      <c r="D1731" s="125" t="s">
        <v>1581</v>
      </c>
      <c r="E1731" s="125" t="s">
        <v>1538</v>
      </c>
      <c r="F1731" s="126">
        <v>26.67</v>
      </c>
      <c r="G1731" s="126">
        <v>26.87</v>
      </c>
      <c r="H1731" s="126">
        <v>21.34</v>
      </c>
      <c r="I1731" s="126"/>
      <c r="J1731" s="317"/>
      <c r="K1731" s="323">
        <f>ROUND(SUMIF('VGT-Bewegungsdaten'!B:B,A1731,'VGT-Bewegungsdaten'!C:C),3)</f>
        <v>0</v>
      </c>
      <c r="L1731" s="324">
        <f>ROUND(SUMIF('VGT-Bewegungsdaten'!B:B,$A1731,'VGT-Bewegungsdaten'!D:D),2)</f>
        <v>0</v>
      </c>
      <c r="N1731" s="376" t="s">
        <v>4930</v>
      </c>
      <c r="O1731" s="376" t="s">
        <v>4940</v>
      </c>
      <c r="P1731" s="326">
        <f>ROUND(SUMIF('AV-Bewegungsdaten'!B:B,A1731,'AV-Bewegungsdaten'!C:C),3)</f>
        <v>0</v>
      </c>
      <c r="Q1731" s="324">
        <f>ROUND(SUMIF('AV-Bewegungsdaten'!B:B,$A1731,'AV-Bewegungsdaten'!D:D),2)</f>
        <v>0</v>
      </c>
      <c r="T1731" s="327"/>
      <c r="U1731" s="326">
        <f>ROUND(SUMIF('DV-Bewegungsdaten'!B:B,Kategorien!A1731,'DV-Bewegungsdaten'!D:D),3)</f>
        <v>0</v>
      </c>
      <c r="V1731" s="324">
        <f>ROUND(SUMIF('DV-Bewegungsdaten'!B:B,Kategorien!A1731,'DV-Bewegungsdaten'!E:E),3)</f>
        <v>0</v>
      </c>
      <c r="AD1731" s="390">
        <f t="shared" si="373"/>
        <v>21.931000000000001</v>
      </c>
      <c r="AE1731" s="390">
        <f t="shared" si="374"/>
        <v>22.588000000000001</v>
      </c>
      <c r="AF1731" s="390">
        <f t="shared" si="375"/>
        <v>23.807000000000002</v>
      </c>
      <c r="AG1731" s="390">
        <f t="shared" si="376"/>
        <v>23.173999999999999</v>
      </c>
      <c r="AH1731" s="390">
        <f t="shared" si="377"/>
        <v>23.086000000000002</v>
      </c>
      <c r="AI1731" s="390">
        <f t="shared" si="378"/>
        <v>23.618000000000002</v>
      </c>
      <c r="AJ1731" s="390">
        <f t="shared" si="379"/>
        <v>22.901</v>
      </c>
      <c r="AK1731" s="390">
        <f t="shared" si="380"/>
        <v>23.185000000000002</v>
      </c>
      <c r="AL1731" s="390">
        <f t="shared" si="381"/>
        <v>23.295000000000002</v>
      </c>
      <c r="AM1731" s="390">
        <f t="shared" si="382"/>
        <v>23.176000000000002</v>
      </c>
      <c r="AN1731" s="390">
        <f t="shared" si="383"/>
        <v>22.770000000000003</v>
      </c>
      <c r="AO1731" s="390">
        <f t="shared" si="384"/>
        <v>23.673000000000002</v>
      </c>
    </row>
    <row r="1732" spans="1:41" ht="15" customHeight="1" x14ac:dyDescent="0.25">
      <c r="A1732" s="127" t="s">
        <v>378</v>
      </c>
      <c r="B1732" s="125" t="s">
        <v>2077</v>
      </c>
      <c r="C1732" s="125" t="s">
        <v>4003</v>
      </c>
      <c r="D1732" s="125" t="s">
        <v>37</v>
      </c>
      <c r="E1732" s="125" t="s">
        <v>2455</v>
      </c>
      <c r="F1732" s="126">
        <v>24.67</v>
      </c>
      <c r="G1732" s="126">
        <v>24.87</v>
      </c>
      <c r="H1732" s="126">
        <v>19.739999999999998</v>
      </c>
      <c r="I1732" s="126"/>
      <c r="J1732" s="317"/>
      <c r="K1732" s="323">
        <f>ROUND(SUMIF('VGT-Bewegungsdaten'!B:B,A1732,'VGT-Bewegungsdaten'!C:C),3)</f>
        <v>0</v>
      </c>
      <c r="L1732" s="324">
        <f>ROUND(SUMIF('VGT-Bewegungsdaten'!B:B,$A1732,'VGT-Bewegungsdaten'!D:D),2)</f>
        <v>0</v>
      </c>
      <c r="N1732" s="376" t="s">
        <v>4930</v>
      </c>
      <c r="O1732" s="376" t="s">
        <v>4940</v>
      </c>
      <c r="P1732" s="326">
        <f>ROUND(SUMIF('AV-Bewegungsdaten'!B:B,A1732,'AV-Bewegungsdaten'!C:C),3)</f>
        <v>0</v>
      </c>
      <c r="Q1732" s="324">
        <f>ROUND(SUMIF('AV-Bewegungsdaten'!B:B,$A1732,'AV-Bewegungsdaten'!D:D),2)</f>
        <v>0</v>
      </c>
      <c r="T1732" s="327"/>
      <c r="U1732" s="326">
        <f>ROUND(SUMIF('DV-Bewegungsdaten'!B:B,Kategorien!A1732,'DV-Bewegungsdaten'!D:D),3)</f>
        <v>0</v>
      </c>
      <c r="V1732" s="324">
        <f>ROUND(SUMIF('DV-Bewegungsdaten'!B:B,Kategorien!A1732,'DV-Bewegungsdaten'!E:E),3)</f>
        <v>0</v>
      </c>
      <c r="AD1732" s="390">
        <f t="shared" si="373"/>
        <v>19.931000000000001</v>
      </c>
      <c r="AE1732" s="390">
        <f t="shared" si="374"/>
        <v>20.588000000000001</v>
      </c>
      <c r="AF1732" s="390">
        <f t="shared" si="375"/>
        <v>21.807000000000002</v>
      </c>
      <c r="AG1732" s="390">
        <f t="shared" si="376"/>
        <v>21.173999999999999</v>
      </c>
      <c r="AH1732" s="390">
        <f t="shared" si="377"/>
        <v>21.086000000000002</v>
      </c>
      <c r="AI1732" s="390">
        <f t="shared" si="378"/>
        <v>21.618000000000002</v>
      </c>
      <c r="AJ1732" s="390">
        <f t="shared" si="379"/>
        <v>20.901</v>
      </c>
      <c r="AK1732" s="390">
        <f t="shared" si="380"/>
        <v>21.185000000000002</v>
      </c>
      <c r="AL1732" s="390">
        <f t="shared" si="381"/>
        <v>21.295000000000002</v>
      </c>
      <c r="AM1732" s="390">
        <f t="shared" si="382"/>
        <v>21.176000000000002</v>
      </c>
      <c r="AN1732" s="390">
        <f t="shared" si="383"/>
        <v>20.770000000000003</v>
      </c>
      <c r="AO1732" s="390">
        <f t="shared" si="384"/>
        <v>21.673000000000002</v>
      </c>
    </row>
    <row r="1733" spans="1:41" ht="15" customHeight="1" x14ac:dyDescent="0.25">
      <c r="A1733" s="127" t="s">
        <v>382</v>
      </c>
      <c r="B1733" s="125" t="s">
        <v>2077</v>
      </c>
      <c r="C1733" s="125" t="s">
        <v>4003</v>
      </c>
      <c r="D1733" s="125" t="s">
        <v>43</v>
      </c>
      <c r="E1733" s="125" t="s">
        <v>2455</v>
      </c>
      <c r="F1733" s="126">
        <v>25.67</v>
      </c>
      <c r="G1733" s="126">
        <v>25.87</v>
      </c>
      <c r="H1733" s="126">
        <v>20.54</v>
      </c>
      <c r="I1733" s="126"/>
      <c r="J1733" s="317"/>
      <c r="K1733" s="323">
        <f>ROUND(SUMIF('VGT-Bewegungsdaten'!B:B,A1733,'VGT-Bewegungsdaten'!C:C),3)</f>
        <v>0</v>
      </c>
      <c r="L1733" s="324">
        <f>ROUND(SUMIF('VGT-Bewegungsdaten'!B:B,$A1733,'VGT-Bewegungsdaten'!D:D),2)</f>
        <v>0</v>
      </c>
      <c r="N1733" s="376" t="s">
        <v>4930</v>
      </c>
      <c r="O1733" s="376" t="s">
        <v>4940</v>
      </c>
      <c r="P1733" s="326">
        <f>ROUND(SUMIF('AV-Bewegungsdaten'!B:B,A1733,'AV-Bewegungsdaten'!C:C),3)</f>
        <v>0</v>
      </c>
      <c r="Q1733" s="324">
        <f>ROUND(SUMIF('AV-Bewegungsdaten'!B:B,$A1733,'AV-Bewegungsdaten'!D:D),2)</f>
        <v>0</v>
      </c>
      <c r="T1733" s="327"/>
      <c r="U1733" s="326">
        <f>ROUND(SUMIF('DV-Bewegungsdaten'!B:B,Kategorien!A1733,'DV-Bewegungsdaten'!D:D),3)</f>
        <v>0</v>
      </c>
      <c r="V1733" s="324">
        <f>ROUND(SUMIF('DV-Bewegungsdaten'!B:B,Kategorien!A1733,'DV-Bewegungsdaten'!E:E),3)</f>
        <v>0</v>
      </c>
      <c r="AD1733" s="390">
        <f t="shared" si="373"/>
        <v>20.931000000000001</v>
      </c>
      <c r="AE1733" s="390">
        <f t="shared" si="374"/>
        <v>21.588000000000001</v>
      </c>
      <c r="AF1733" s="390">
        <f t="shared" si="375"/>
        <v>22.807000000000002</v>
      </c>
      <c r="AG1733" s="390">
        <f t="shared" si="376"/>
        <v>22.173999999999999</v>
      </c>
      <c r="AH1733" s="390">
        <f t="shared" si="377"/>
        <v>22.086000000000002</v>
      </c>
      <c r="AI1733" s="390">
        <f t="shared" si="378"/>
        <v>22.618000000000002</v>
      </c>
      <c r="AJ1733" s="390">
        <f t="shared" si="379"/>
        <v>21.901</v>
      </c>
      <c r="AK1733" s="390">
        <f t="shared" si="380"/>
        <v>22.185000000000002</v>
      </c>
      <c r="AL1733" s="390">
        <f t="shared" si="381"/>
        <v>22.295000000000002</v>
      </c>
      <c r="AM1733" s="390">
        <f t="shared" si="382"/>
        <v>22.176000000000002</v>
      </c>
      <c r="AN1733" s="390">
        <f t="shared" si="383"/>
        <v>21.770000000000003</v>
      </c>
      <c r="AO1733" s="390">
        <f t="shared" si="384"/>
        <v>22.673000000000002</v>
      </c>
    </row>
    <row r="1734" spans="1:41" ht="15" customHeight="1" x14ac:dyDescent="0.25">
      <c r="A1734" s="127" t="s">
        <v>381</v>
      </c>
      <c r="B1734" s="125" t="s">
        <v>2077</v>
      </c>
      <c r="C1734" s="125" t="s">
        <v>4003</v>
      </c>
      <c r="D1734" s="125" t="s">
        <v>1579</v>
      </c>
      <c r="E1734" s="125" t="s">
        <v>2452</v>
      </c>
      <c r="F1734" s="126">
        <v>23.67</v>
      </c>
      <c r="G1734" s="126">
        <v>23.87</v>
      </c>
      <c r="H1734" s="126">
        <v>18.940000000000001</v>
      </c>
      <c r="I1734" s="126"/>
      <c r="J1734" s="317"/>
      <c r="K1734" s="323">
        <f>ROUND(SUMIF('VGT-Bewegungsdaten'!B:B,A1734,'VGT-Bewegungsdaten'!C:C),3)</f>
        <v>0</v>
      </c>
      <c r="L1734" s="324">
        <f>ROUND(SUMIF('VGT-Bewegungsdaten'!B:B,$A1734,'VGT-Bewegungsdaten'!D:D),2)</f>
        <v>0</v>
      </c>
      <c r="N1734" s="376" t="s">
        <v>4930</v>
      </c>
      <c r="O1734" s="376" t="s">
        <v>4940</v>
      </c>
      <c r="P1734" s="326">
        <f>ROUND(SUMIF('AV-Bewegungsdaten'!B:B,A1734,'AV-Bewegungsdaten'!C:C),3)</f>
        <v>0</v>
      </c>
      <c r="Q1734" s="324">
        <f>ROUND(SUMIF('AV-Bewegungsdaten'!B:B,$A1734,'AV-Bewegungsdaten'!D:D),2)</f>
        <v>0</v>
      </c>
      <c r="T1734" s="327"/>
      <c r="U1734" s="326">
        <f>ROUND(SUMIF('DV-Bewegungsdaten'!B:B,Kategorien!A1734,'DV-Bewegungsdaten'!D:D),3)</f>
        <v>0</v>
      </c>
      <c r="V1734" s="324">
        <f>ROUND(SUMIF('DV-Bewegungsdaten'!B:B,Kategorien!A1734,'DV-Bewegungsdaten'!E:E),3)</f>
        <v>0</v>
      </c>
      <c r="AD1734" s="390">
        <f t="shared" si="373"/>
        <v>18.931000000000001</v>
      </c>
      <c r="AE1734" s="390">
        <f t="shared" si="374"/>
        <v>19.588000000000001</v>
      </c>
      <c r="AF1734" s="390">
        <f t="shared" si="375"/>
        <v>20.807000000000002</v>
      </c>
      <c r="AG1734" s="390">
        <f t="shared" si="376"/>
        <v>20.173999999999999</v>
      </c>
      <c r="AH1734" s="390">
        <f t="shared" si="377"/>
        <v>20.086000000000002</v>
      </c>
      <c r="AI1734" s="390">
        <f t="shared" si="378"/>
        <v>20.618000000000002</v>
      </c>
      <c r="AJ1734" s="390">
        <f t="shared" si="379"/>
        <v>19.901</v>
      </c>
      <c r="AK1734" s="390">
        <f t="shared" si="380"/>
        <v>20.185000000000002</v>
      </c>
      <c r="AL1734" s="390">
        <f t="shared" si="381"/>
        <v>20.295000000000002</v>
      </c>
      <c r="AM1734" s="390">
        <f t="shared" si="382"/>
        <v>20.176000000000002</v>
      </c>
      <c r="AN1734" s="390">
        <f t="shared" si="383"/>
        <v>19.770000000000003</v>
      </c>
      <c r="AO1734" s="390">
        <f t="shared" si="384"/>
        <v>20.673000000000002</v>
      </c>
    </row>
    <row r="1735" spans="1:41" ht="15" customHeight="1" x14ac:dyDescent="0.25">
      <c r="A1735" s="127" t="s">
        <v>393</v>
      </c>
      <c r="B1735" s="125" t="s">
        <v>2077</v>
      </c>
      <c r="C1735" s="125" t="s">
        <v>4003</v>
      </c>
      <c r="D1735" s="125" t="s">
        <v>1597</v>
      </c>
      <c r="E1735" s="125" t="s">
        <v>2452</v>
      </c>
      <c r="F1735" s="126">
        <v>24.67</v>
      </c>
      <c r="G1735" s="126">
        <v>24.87</v>
      </c>
      <c r="H1735" s="126">
        <v>19.739999999999998</v>
      </c>
      <c r="I1735" s="126"/>
      <c r="J1735" s="317"/>
      <c r="K1735" s="323">
        <f>ROUND(SUMIF('VGT-Bewegungsdaten'!B:B,A1735,'VGT-Bewegungsdaten'!C:C),3)</f>
        <v>0</v>
      </c>
      <c r="L1735" s="324">
        <f>ROUND(SUMIF('VGT-Bewegungsdaten'!B:B,$A1735,'VGT-Bewegungsdaten'!D:D),2)</f>
        <v>0</v>
      </c>
      <c r="N1735" s="376" t="s">
        <v>4930</v>
      </c>
      <c r="O1735" s="376" t="s">
        <v>4940</v>
      </c>
      <c r="P1735" s="326">
        <f>ROUND(SUMIF('AV-Bewegungsdaten'!B:B,A1735,'AV-Bewegungsdaten'!C:C),3)</f>
        <v>0</v>
      </c>
      <c r="Q1735" s="324">
        <f>ROUND(SUMIF('AV-Bewegungsdaten'!B:B,$A1735,'AV-Bewegungsdaten'!D:D),2)</f>
        <v>0</v>
      </c>
      <c r="T1735" s="327"/>
      <c r="U1735" s="326">
        <f>ROUND(SUMIF('DV-Bewegungsdaten'!B:B,Kategorien!A1735,'DV-Bewegungsdaten'!D:D),3)</f>
        <v>0</v>
      </c>
      <c r="V1735" s="324">
        <f>ROUND(SUMIF('DV-Bewegungsdaten'!B:B,Kategorien!A1735,'DV-Bewegungsdaten'!E:E),3)</f>
        <v>0</v>
      </c>
      <c r="AD1735" s="390">
        <f t="shared" si="373"/>
        <v>19.931000000000001</v>
      </c>
      <c r="AE1735" s="390">
        <f t="shared" si="374"/>
        <v>20.588000000000001</v>
      </c>
      <c r="AF1735" s="390">
        <f t="shared" si="375"/>
        <v>21.807000000000002</v>
      </c>
      <c r="AG1735" s="390">
        <f t="shared" si="376"/>
        <v>21.173999999999999</v>
      </c>
      <c r="AH1735" s="390">
        <f t="shared" si="377"/>
        <v>21.086000000000002</v>
      </c>
      <c r="AI1735" s="390">
        <f t="shared" si="378"/>
        <v>21.618000000000002</v>
      </c>
      <c r="AJ1735" s="390">
        <f t="shared" si="379"/>
        <v>20.901</v>
      </c>
      <c r="AK1735" s="390">
        <f t="shared" si="380"/>
        <v>21.185000000000002</v>
      </c>
      <c r="AL1735" s="390">
        <f t="shared" si="381"/>
        <v>21.295000000000002</v>
      </c>
      <c r="AM1735" s="390">
        <f t="shared" si="382"/>
        <v>21.176000000000002</v>
      </c>
      <c r="AN1735" s="390">
        <f t="shared" si="383"/>
        <v>20.770000000000003</v>
      </c>
      <c r="AO1735" s="390">
        <f t="shared" si="384"/>
        <v>21.673000000000002</v>
      </c>
    </row>
    <row r="1736" spans="1:41" ht="15" customHeight="1" x14ac:dyDescent="0.25">
      <c r="A1736" s="127" t="s">
        <v>437</v>
      </c>
      <c r="B1736" s="125" t="s">
        <v>2077</v>
      </c>
      <c r="C1736" s="125" t="s">
        <v>4003</v>
      </c>
      <c r="D1736" s="125" t="s">
        <v>1947</v>
      </c>
      <c r="E1736" s="125" t="s">
        <v>2452</v>
      </c>
      <c r="F1736" s="126">
        <v>26.67</v>
      </c>
      <c r="G1736" s="126">
        <v>26.87</v>
      </c>
      <c r="H1736" s="126">
        <v>21.34</v>
      </c>
      <c r="I1736" s="126"/>
      <c r="J1736" s="317"/>
      <c r="K1736" s="323">
        <f>ROUND(SUMIF('VGT-Bewegungsdaten'!B:B,A1736,'VGT-Bewegungsdaten'!C:C),3)</f>
        <v>0</v>
      </c>
      <c r="L1736" s="324">
        <f>ROUND(SUMIF('VGT-Bewegungsdaten'!B:B,$A1736,'VGT-Bewegungsdaten'!D:D),2)</f>
        <v>0</v>
      </c>
      <c r="N1736" s="376" t="s">
        <v>4930</v>
      </c>
      <c r="O1736" s="376" t="s">
        <v>4940</v>
      </c>
      <c r="P1736" s="326">
        <f>ROUND(SUMIF('AV-Bewegungsdaten'!B:B,A1736,'AV-Bewegungsdaten'!C:C),3)</f>
        <v>0</v>
      </c>
      <c r="Q1736" s="324">
        <f>ROUND(SUMIF('AV-Bewegungsdaten'!B:B,$A1736,'AV-Bewegungsdaten'!D:D),2)</f>
        <v>0</v>
      </c>
      <c r="T1736" s="327"/>
      <c r="U1736" s="326">
        <f>ROUND(SUMIF('DV-Bewegungsdaten'!B:B,Kategorien!A1736,'DV-Bewegungsdaten'!D:D),3)</f>
        <v>0</v>
      </c>
      <c r="V1736" s="324">
        <f>ROUND(SUMIF('DV-Bewegungsdaten'!B:B,Kategorien!A1736,'DV-Bewegungsdaten'!E:E),3)</f>
        <v>0</v>
      </c>
      <c r="AD1736" s="390">
        <f t="shared" si="373"/>
        <v>21.931000000000001</v>
      </c>
      <c r="AE1736" s="390">
        <f t="shared" si="374"/>
        <v>22.588000000000001</v>
      </c>
      <c r="AF1736" s="390">
        <f t="shared" si="375"/>
        <v>23.807000000000002</v>
      </c>
      <c r="AG1736" s="390">
        <f t="shared" si="376"/>
        <v>23.173999999999999</v>
      </c>
      <c r="AH1736" s="390">
        <f t="shared" si="377"/>
        <v>23.086000000000002</v>
      </c>
      <c r="AI1736" s="390">
        <f t="shared" si="378"/>
        <v>23.618000000000002</v>
      </c>
      <c r="AJ1736" s="390">
        <f t="shared" si="379"/>
        <v>22.901</v>
      </c>
      <c r="AK1736" s="390">
        <f t="shared" si="380"/>
        <v>23.185000000000002</v>
      </c>
      <c r="AL1736" s="390">
        <f t="shared" si="381"/>
        <v>23.295000000000002</v>
      </c>
      <c r="AM1736" s="390">
        <f t="shared" si="382"/>
        <v>23.176000000000002</v>
      </c>
      <c r="AN1736" s="390">
        <f t="shared" si="383"/>
        <v>22.770000000000003</v>
      </c>
      <c r="AO1736" s="390">
        <f t="shared" si="384"/>
        <v>23.673000000000002</v>
      </c>
    </row>
    <row r="1737" spans="1:41" ht="15" customHeight="1" x14ac:dyDescent="0.25">
      <c r="A1737" s="127" t="s">
        <v>440</v>
      </c>
      <c r="B1737" s="125" t="s">
        <v>2077</v>
      </c>
      <c r="C1737" s="125" t="s">
        <v>4003</v>
      </c>
      <c r="D1737" s="125" t="s">
        <v>1953</v>
      </c>
      <c r="E1737" s="125" t="s">
        <v>1541</v>
      </c>
      <c r="F1737" s="126">
        <v>29.67</v>
      </c>
      <c r="G1737" s="126">
        <v>29.87</v>
      </c>
      <c r="H1737" s="126">
        <v>23.74</v>
      </c>
      <c r="I1737" s="126"/>
      <c r="J1737" s="317"/>
      <c r="K1737" s="323">
        <f>ROUND(SUMIF('VGT-Bewegungsdaten'!B:B,A1737,'VGT-Bewegungsdaten'!C:C),3)</f>
        <v>0</v>
      </c>
      <c r="L1737" s="324">
        <f>ROUND(SUMIF('VGT-Bewegungsdaten'!B:B,$A1737,'VGT-Bewegungsdaten'!D:D),2)</f>
        <v>0</v>
      </c>
      <c r="N1737" s="376" t="s">
        <v>4930</v>
      </c>
      <c r="O1737" s="376" t="s">
        <v>4940</v>
      </c>
      <c r="P1737" s="326">
        <f>ROUND(SUMIF('AV-Bewegungsdaten'!B:B,A1737,'AV-Bewegungsdaten'!C:C),3)</f>
        <v>0</v>
      </c>
      <c r="Q1737" s="324">
        <f>ROUND(SUMIF('AV-Bewegungsdaten'!B:B,$A1737,'AV-Bewegungsdaten'!D:D),2)</f>
        <v>0</v>
      </c>
      <c r="T1737" s="327"/>
      <c r="U1737" s="326">
        <f>ROUND(SUMIF('DV-Bewegungsdaten'!B:B,Kategorien!A1737,'DV-Bewegungsdaten'!D:D),3)</f>
        <v>0</v>
      </c>
      <c r="V1737" s="324">
        <f>ROUND(SUMIF('DV-Bewegungsdaten'!B:B,Kategorien!A1737,'DV-Bewegungsdaten'!E:E),3)</f>
        <v>0</v>
      </c>
      <c r="AD1737" s="390">
        <f t="shared" si="373"/>
        <v>24.931000000000001</v>
      </c>
      <c r="AE1737" s="390">
        <f t="shared" si="374"/>
        <v>25.588000000000001</v>
      </c>
      <c r="AF1737" s="390">
        <f t="shared" si="375"/>
        <v>26.807000000000002</v>
      </c>
      <c r="AG1737" s="390">
        <f t="shared" si="376"/>
        <v>26.173999999999999</v>
      </c>
      <c r="AH1737" s="390">
        <f t="shared" si="377"/>
        <v>26.086000000000002</v>
      </c>
      <c r="AI1737" s="390">
        <f t="shared" si="378"/>
        <v>26.618000000000002</v>
      </c>
      <c r="AJ1737" s="390">
        <f t="shared" si="379"/>
        <v>25.901</v>
      </c>
      <c r="AK1737" s="390">
        <f t="shared" si="380"/>
        <v>26.185000000000002</v>
      </c>
      <c r="AL1737" s="390">
        <f t="shared" si="381"/>
        <v>26.295000000000002</v>
      </c>
      <c r="AM1737" s="390">
        <f t="shared" si="382"/>
        <v>26.176000000000002</v>
      </c>
      <c r="AN1737" s="390">
        <f t="shared" si="383"/>
        <v>25.770000000000003</v>
      </c>
      <c r="AO1737" s="390">
        <f t="shared" si="384"/>
        <v>26.673000000000002</v>
      </c>
    </row>
    <row r="1738" spans="1:41" ht="15" customHeight="1" x14ac:dyDescent="0.25">
      <c r="A1738" s="127" t="s">
        <v>444</v>
      </c>
      <c r="B1738" s="125" t="s">
        <v>2077</v>
      </c>
      <c r="C1738" s="125" t="s">
        <v>4003</v>
      </c>
      <c r="D1738" s="125" t="s">
        <v>1961</v>
      </c>
      <c r="E1738" s="125" t="s">
        <v>1541</v>
      </c>
      <c r="F1738" s="126">
        <v>30.67</v>
      </c>
      <c r="G1738" s="126">
        <v>30.87</v>
      </c>
      <c r="H1738" s="126">
        <v>24.54</v>
      </c>
      <c r="I1738" s="126"/>
      <c r="J1738" s="317"/>
      <c r="K1738" s="323">
        <f>ROUND(SUMIF('VGT-Bewegungsdaten'!B:B,A1738,'VGT-Bewegungsdaten'!C:C),3)</f>
        <v>0</v>
      </c>
      <c r="L1738" s="324">
        <f>ROUND(SUMIF('VGT-Bewegungsdaten'!B:B,$A1738,'VGT-Bewegungsdaten'!D:D),2)</f>
        <v>0</v>
      </c>
      <c r="N1738" s="376" t="s">
        <v>4930</v>
      </c>
      <c r="O1738" s="376" t="s">
        <v>4940</v>
      </c>
      <c r="P1738" s="326">
        <f>ROUND(SUMIF('AV-Bewegungsdaten'!B:B,A1738,'AV-Bewegungsdaten'!C:C),3)</f>
        <v>0</v>
      </c>
      <c r="Q1738" s="324">
        <f>ROUND(SUMIF('AV-Bewegungsdaten'!B:B,$A1738,'AV-Bewegungsdaten'!D:D),2)</f>
        <v>0</v>
      </c>
      <c r="T1738" s="327"/>
      <c r="U1738" s="326">
        <f>ROUND(SUMIF('DV-Bewegungsdaten'!B:B,Kategorien!A1738,'DV-Bewegungsdaten'!D:D),3)</f>
        <v>0</v>
      </c>
      <c r="V1738" s="324">
        <f>ROUND(SUMIF('DV-Bewegungsdaten'!B:B,Kategorien!A1738,'DV-Bewegungsdaten'!E:E),3)</f>
        <v>0</v>
      </c>
      <c r="AD1738" s="390">
        <f t="shared" si="373"/>
        <v>25.931000000000001</v>
      </c>
      <c r="AE1738" s="390">
        <f t="shared" si="374"/>
        <v>26.588000000000001</v>
      </c>
      <c r="AF1738" s="390">
        <f t="shared" si="375"/>
        <v>27.807000000000002</v>
      </c>
      <c r="AG1738" s="390">
        <f t="shared" si="376"/>
        <v>27.173999999999999</v>
      </c>
      <c r="AH1738" s="390">
        <f t="shared" si="377"/>
        <v>27.086000000000002</v>
      </c>
      <c r="AI1738" s="390">
        <f t="shared" si="378"/>
        <v>27.618000000000002</v>
      </c>
      <c r="AJ1738" s="390">
        <f t="shared" si="379"/>
        <v>26.901</v>
      </c>
      <c r="AK1738" s="390">
        <f t="shared" si="380"/>
        <v>27.185000000000002</v>
      </c>
      <c r="AL1738" s="390">
        <f t="shared" si="381"/>
        <v>27.295000000000002</v>
      </c>
      <c r="AM1738" s="390">
        <f t="shared" si="382"/>
        <v>27.176000000000002</v>
      </c>
      <c r="AN1738" s="390">
        <f t="shared" si="383"/>
        <v>26.770000000000003</v>
      </c>
      <c r="AO1738" s="390">
        <f t="shared" si="384"/>
        <v>27.673000000000002</v>
      </c>
    </row>
    <row r="1739" spans="1:41" ht="15" customHeight="1" x14ac:dyDescent="0.25">
      <c r="A1739" s="127" t="s">
        <v>2833</v>
      </c>
      <c r="B1739" s="125" t="s">
        <v>2077</v>
      </c>
      <c r="C1739" s="125" t="s">
        <v>4003</v>
      </c>
      <c r="D1739" s="125" t="s">
        <v>2698</v>
      </c>
      <c r="E1739" s="125" t="s">
        <v>2545</v>
      </c>
      <c r="F1739" s="126">
        <v>29.64</v>
      </c>
      <c r="G1739" s="126">
        <v>29.84</v>
      </c>
      <c r="H1739" s="126">
        <v>23.71</v>
      </c>
      <c r="I1739" s="126"/>
      <c r="J1739" s="317"/>
      <c r="K1739" s="323">
        <f>ROUND(SUMIF('VGT-Bewegungsdaten'!B:B,A1739,'VGT-Bewegungsdaten'!C:C),3)</f>
        <v>0</v>
      </c>
      <c r="L1739" s="324">
        <f>ROUND(SUMIF('VGT-Bewegungsdaten'!B:B,$A1739,'VGT-Bewegungsdaten'!D:D),2)</f>
        <v>0</v>
      </c>
      <c r="N1739" s="376" t="s">
        <v>4930</v>
      </c>
      <c r="O1739" s="376" t="s">
        <v>4940</v>
      </c>
      <c r="P1739" s="326">
        <f>ROUND(SUMIF('AV-Bewegungsdaten'!B:B,A1739,'AV-Bewegungsdaten'!C:C),3)</f>
        <v>0</v>
      </c>
      <c r="Q1739" s="324">
        <f>ROUND(SUMIF('AV-Bewegungsdaten'!B:B,$A1739,'AV-Bewegungsdaten'!D:D),2)</f>
        <v>0</v>
      </c>
      <c r="T1739" s="327"/>
      <c r="U1739" s="326">
        <f>ROUND(SUMIF('DV-Bewegungsdaten'!B:B,Kategorien!A1739,'DV-Bewegungsdaten'!D:D),3)</f>
        <v>0</v>
      </c>
      <c r="V1739" s="324">
        <f>ROUND(SUMIF('DV-Bewegungsdaten'!B:B,Kategorien!A1739,'DV-Bewegungsdaten'!E:E),3)</f>
        <v>0</v>
      </c>
      <c r="AD1739" s="390">
        <f t="shared" si="373"/>
        <v>24.901</v>
      </c>
      <c r="AE1739" s="390">
        <f t="shared" si="374"/>
        <v>25.558</v>
      </c>
      <c r="AF1739" s="390">
        <f t="shared" si="375"/>
        <v>26.777000000000001</v>
      </c>
      <c r="AG1739" s="390">
        <f t="shared" si="376"/>
        <v>26.143999999999998</v>
      </c>
      <c r="AH1739" s="390">
        <f t="shared" si="377"/>
        <v>26.056000000000001</v>
      </c>
      <c r="AI1739" s="390">
        <f t="shared" si="378"/>
        <v>26.588000000000001</v>
      </c>
      <c r="AJ1739" s="390">
        <f t="shared" si="379"/>
        <v>25.870999999999999</v>
      </c>
      <c r="AK1739" s="390">
        <f t="shared" si="380"/>
        <v>26.155000000000001</v>
      </c>
      <c r="AL1739" s="390">
        <f t="shared" si="381"/>
        <v>26.265000000000001</v>
      </c>
      <c r="AM1739" s="390">
        <f t="shared" si="382"/>
        <v>26.146000000000001</v>
      </c>
      <c r="AN1739" s="390">
        <f t="shared" si="383"/>
        <v>25.740000000000002</v>
      </c>
      <c r="AO1739" s="390">
        <f t="shared" si="384"/>
        <v>26.643000000000001</v>
      </c>
    </row>
    <row r="1740" spans="1:41" ht="15" customHeight="1" x14ac:dyDescent="0.25">
      <c r="A1740" s="127" t="s">
        <v>2834</v>
      </c>
      <c r="B1740" s="125" t="s">
        <v>2077</v>
      </c>
      <c r="C1740" s="125" t="s">
        <v>4003</v>
      </c>
      <c r="D1740" s="125" t="s">
        <v>2700</v>
      </c>
      <c r="E1740" s="125" t="s">
        <v>2545</v>
      </c>
      <c r="F1740" s="126">
        <v>30.64</v>
      </c>
      <c r="G1740" s="126">
        <v>30.84</v>
      </c>
      <c r="H1740" s="126">
        <v>24.51</v>
      </c>
      <c r="I1740" s="126"/>
      <c r="J1740" s="317"/>
      <c r="K1740" s="323">
        <f>ROUND(SUMIF('VGT-Bewegungsdaten'!B:B,A1740,'VGT-Bewegungsdaten'!C:C),3)</f>
        <v>0</v>
      </c>
      <c r="L1740" s="324">
        <f>ROUND(SUMIF('VGT-Bewegungsdaten'!B:B,$A1740,'VGT-Bewegungsdaten'!D:D),2)</f>
        <v>0</v>
      </c>
      <c r="N1740" s="376" t="s">
        <v>4930</v>
      </c>
      <c r="O1740" s="376" t="s">
        <v>4940</v>
      </c>
      <c r="P1740" s="326">
        <f>ROUND(SUMIF('AV-Bewegungsdaten'!B:B,A1740,'AV-Bewegungsdaten'!C:C),3)</f>
        <v>0</v>
      </c>
      <c r="Q1740" s="324">
        <f>ROUND(SUMIF('AV-Bewegungsdaten'!B:B,$A1740,'AV-Bewegungsdaten'!D:D),2)</f>
        <v>0</v>
      </c>
      <c r="T1740" s="327"/>
      <c r="U1740" s="326">
        <f>ROUND(SUMIF('DV-Bewegungsdaten'!B:B,Kategorien!A1740,'DV-Bewegungsdaten'!D:D),3)</f>
        <v>0</v>
      </c>
      <c r="V1740" s="324">
        <f>ROUND(SUMIF('DV-Bewegungsdaten'!B:B,Kategorien!A1740,'DV-Bewegungsdaten'!E:E),3)</f>
        <v>0</v>
      </c>
      <c r="AD1740" s="390">
        <f t="shared" si="373"/>
        <v>25.901</v>
      </c>
      <c r="AE1740" s="390">
        <f t="shared" si="374"/>
        <v>26.558</v>
      </c>
      <c r="AF1740" s="390">
        <f t="shared" si="375"/>
        <v>27.777000000000001</v>
      </c>
      <c r="AG1740" s="390">
        <f t="shared" si="376"/>
        <v>27.143999999999998</v>
      </c>
      <c r="AH1740" s="390">
        <f t="shared" si="377"/>
        <v>27.056000000000001</v>
      </c>
      <c r="AI1740" s="390">
        <f t="shared" si="378"/>
        <v>27.588000000000001</v>
      </c>
      <c r="AJ1740" s="390">
        <f t="shared" si="379"/>
        <v>26.870999999999999</v>
      </c>
      <c r="AK1740" s="390">
        <f t="shared" si="380"/>
        <v>27.155000000000001</v>
      </c>
      <c r="AL1740" s="390">
        <f t="shared" si="381"/>
        <v>27.265000000000001</v>
      </c>
      <c r="AM1740" s="390">
        <f t="shared" si="382"/>
        <v>27.146000000000001</v>
      </c>
      <c r="AN1740" s="390">
        <f t="shared" si="383"/>
        <v>26.740000000000002</v>
      </c>
      <c r="AO1740" s="390">
        <f t="shared" si="384"/>
        <v>27.643000000000001</v>
      </c>
    </row>
    <row r="1741" spans="1:41" ht="15" customHeight="1" x14ac:dyDescent="0.25">
      <c r="A1741" s="127" t="s">
        <v>3577</v>
      </c>
      <c r="B1741" s="125" t="s">
        <v>2077</v>
      </c>
      <c r="C1741" s="125" t="s">
        <v>4003</v>
      </c>
      <c r="D1741" s="125" t="s">
        <v>3442</v>
      </c>
      <c r="E1741" s="125" t="s">
        <v>3289</v>
      </c>
      <c r="F1741" s="126">
        <v>29.61</v>
      </c>
      <c r="G1741" s="126">
        <v>29.81</v>
      </c>
      <c r="H1741" s="126">
        <v>23.69</v>
      </c>
      <c r="I1741" s="126"/>
      <c r="J1741" s="317"/>
      <c r="K1741" s="323">
        <f>ROUND(SUMIF('VGT-Bewegungsdaten'!B:B,A1741,'VGT-Bewegungsdaten'!C:C),3)</f>
        <v>0</v>
      </c>
      <c r="L1741" s="324">
        <f>ROUND(SUMIF('VGT-Bewegungsdaten'!B:B,$A1741,'VGT-Bewegungsdaten'!D:D),2)</f>
        <v>0</v>
      </c>
      <c r="N1741" s="376" t="s">
        <v>4930</v>
      </c>
      <c r="O1741" s="376" t="s">
        <v>4940</v>
      </c>
      <c r="P1741" s="326">
        <f>ROUND(SUMIF('AV-Bewegungsdaten'!B:B,A1741,'AV-Bewegungsdaten'!C:C),3)</f>
        <v>0</v>
      </c>
      <c r="Q1741" s="324">
        <f>ROUND(SUMIF('AV-Bewegungsdaten'!B:B,$A1741,'AV-Bewegungsdaten'!D:D),2)</f>
        <v>0</v>
      </c>
      <c r="T1741" s="327"/>
      <c r="U1741" s="326">
        <f>ROUND(SUMIF('DV-Bewegungsdaten'!B:B,Kategorien!A1741,'DV-Bewegungsdaten'!D:D),3)</f>
        <v>0</v>
      </c>
      <c r="V1741" s="324">
        <f>ROUND(SUMIF('DV-Bewegungsdaten'!B:B,Kategorien!A1741,'DV-Bewegungsdaten'!E:E),3)</f>
        <v>0</v>
      </c>
      <c r="AD1741" s="390">
        <f t="shared" si="373"/>
        <v>24.870999999999999</v>
      </c>
      <c r="AE1741" s="390">
        <f t="shared" si="374"/>
        <v>25.527999999999999</v>
      </c>
      <c r="AF1741" s="390">
        <f t="shared" si="375"/>
        <v>26.747</v>
      </c>
      <c r="AG1741" s="390">
        <f t="shared" si="376"/>
        <v>26.113999999999997</v>
      </c>
      <c r="AH1741" s="390">
        <f t="shared" si="377"/>
        <v>26.026</v>
      </c>
      <c r="AI1741" s="390">
        <f t="shared" si="378"/>
        <v>26.558</v>
      </c>
      <c r="AJ1741" s="390">
        <f t="shared" si="379"/>
        <v>25.840999999999998</v>
      </c>
      <c r="AK1741" s="390">
        <f t="shared" si="380"/>
        <v>26.125</v>
      </c>
      <c r="AL1741" s="390">
        <f t="shared" si="381"/>
        <v>26.234999999999999</v>
      </c>
      <c r="AM1741" s="390">
        <f t="shared" si="382"/>
        <v>26.116</v>
      </c>
      <c r="AN1741" s="390">
        <f t="shared" si="383"/>
        <v>25.71</v>
      </c>
      <c r="AO1741" s="390">
        <f t="shared" si="384"/>
        <v>26.613</v>
      </c>
    </row>
    <row r="1742" spans="1:41" ht="15" customHeight="1" x14ac:dyDescent="0.25">
      <c r="A1742" s="127" t="s">
        <v>3578</v>
      </c>
      <c r="B1742" s="125" t="s">
        <v>2077</v>
      </c>
      <c r="C1742" s="125" t="s">
        <v>4003</v>
      </c>
      <c r="D1742" s="125" t="s">
        <v>3444</v>
      </c>
      <c r="E1742" s="125" t="s">
        <v>3289</v>
      </c>
      <c r="F1742" s="126">
        <v>30.61</v>
      </c>
      <c r="G1742" s="126">
        <v>30.81</v>
      </c>
      <c r="H1742" s="126">
        <v>24.49</v>
      </c>
      <c r="I1742" s="126"/>
      <c r="J1742" s="317"/>
      <c r="K1742" s="323">
        <f>ROUND(SUMIF('VGT-Bewegungsdaten'!B:B,A1742,'VGT-Bewegungsdaten'!C:C),3)</f>
        <v>0</v>
      </c>
      <c r="L1742" s="324">
        <f>ROUND(SUMIF('VGT-Bewegungsdaten'!B:B,$A1742,'VGT-Bewegungsdaten'!D:D),2)</f>
        <v>0</v>
      </c>
      <c r="N1742" s="376" t="s">
        <v>4930</v>
      </c>
      <c r="O1742" s="376" t="s">
        <v>4940</v>
      </c>
      <c r="P1742" s="326">
        <f>ROUND(SUMIF('AV-Bewegungsdaten'!B:B,A1742,'AV-Bewegungsdaten'!C:C),3)</f>
        <v>0</v>
      </c>
      <c r="Q1742" s="324">
        <f>ROUND(SUMIF('AV-Bewegungsdaten'!B:B,$A1742,'AV-Bewegungsdaten'!D:D),2)</f>
        <v>0</v>
      </c>
      <c r="T1742" s="327"/>
      <c r="U1742" s="326">
        <f>ROUND(SUMIF('DV-Bewegungsdaten'!B:B,Kategorien!A1742,'DV-Bewegungsdaten'!D:D),3)</f>
        <v>0</v>
      </c>
      <c r="V1742" s="324">
        <f>ROUND(SUMIF('DV-Bewegungsdaten'!B:B,Kategorien!A1742,'DV-Bewegungsdaten'!E:E),3)</f>
        <v>0</v>
      </c>
      <c r="AD1742" s="390">
        <f t="shared" si="373"/>
        <v>25.870999999999999</v>
      </c>
      <c r="AE1742" s="390">
        <f t="shared" si="374"/>
        <v>26.527999999999999</v>
      </c>
      <c r="AF1742" s="390">
        <f t="shared" si="375"/>
        <v>27.747</v>
      </c>
      <c r="AG1742" s="390">
        <f t="shared" si="376"/>
        <v>27.113999999999997</v>
      </c>
      <c r="AH1742" s="390">
        <f t="shared" si="377"/>
        <v>27.026</v>
      </c>
      <c r="AI1742" s="390">
        <f t="shared" si="378"/>
        <v>27.558</v>
      </c>
      <c r="AJ1742" s="390">
        <f t="shared" si="379"/>
        <v>26.840999999999998</v>
      </c>
      <c r="AK1742" s="390">
        <f t="shared" si="380"/>
        <v>27.125</v>
      </c>
      <c r="AL1742" s="390">
        <f t="shared" si="381"/>
        <v>27.234999999999999</v>
      </c>
      <c r="AM1742" s="390">
        <f t="shared" si="382"/>
        <v>27.116</v>
      </c>
      <c r="AN1742" s="390">
        <f t="shared" si="383"/>
        <v>26.71</v>
      </c>
      <c r="AO1742" s="390">
        <f t="shared" si="384"/>
        <v>27.613</v>
      </c>
    </row>
    <row r="1743" spans="1:41" ht="15" customHeight="1" x14ac:dyDescent="0.25">
      <c r="A1743" s="127" t="s">
        <v>4341</v>
      </c>
      <c r="B1743" s="125" t="s">
        <v>2077</v>
      </c>
      <c r="C1743" s="125" t="s">
        <v>4003</v>
      </c>
      <c r="D1743" s="125" t="s">
        <v>4205</v>
      </c>
      <c r="E1743" s="125" t="s">
        <v>4051</v>
      </c>
      <c r="F1743" s="126">
        <v>29.58</v>
      </c>
      <c r="G1743" s="126">
        <v>29.779999999999998</v>
      </c>
      <c r="H1743" s="126">
        <v>23.66</v>
      </c>
      <c r="I1743" s="126"/>
      <c r="J1743" s="317"/>
      <c r="K1743" s="323">
        <f>ROUND(SUMIF('VGT-Bewegungsdaten'!B:B,A1743,'VGT-Bewegungsdaten'!C:C),3)</f>
        <v>0</v>
      </c>
      <c r="L1743" s="324">
        <f>ROUND(SUMIF('VGT-Bewegungsdaten'!B:B,$A1743,'VGT-Bewegungsdaten'!D:D),2)</f>
        <v>0</v>
      </c>
      <c r="N1743" s="376" t="s">
        <v>4930</v>
      </c>
      <c r="O1743" s="376" t="s">
        <v>4940</v>
      </c>
      <c r="P1743" s="326">
        <f>ROUND(SUMIF('AV-Bewegungsdaten'!B:B,A1743,'AV-Bewegungsdaten'!C:C),3)</f>
        <v>0</v>
      </c>
      <c r="Q1743" s="324">
        <f>ROUND(SUMIF('AV-Bewegungsdaten'!B:B,$A1743,'AV-Bewegungsdaten'!D:D),2)</f>
        <v>0</v>
      </c>
      <c r="T1743" s="327"/>
      <c r="U1743" s="326">
        <f>ROUND(SUMIF('DV-Bewegungsdaten'!B:B,Kategorien!A1743,'DV-Bewegungsdaten'!D:D),3)</f>
        <v>0</v>
      </c>
      <c r="V1743" s="324">
        <f>ROUND(SUMIF('DV-Bewegungsdaten'!B:B,Kategorien!A1743,'DV-Bewegungsdaten'!E:E),3)</f>
        <v>0</v>
      </c>
      <c r="AD1743" s="390">
        <f t="shared" si="373"/>
        <v>24.840999999999998</v>
      </c>
      <c r="AE1743" s="390">
        <f t="shared" si="374"/>
        <v>25.497999999999998</v>
      </c>
      <c r="AF1743" s="390">
        <f t="shared" si="375"/>
        <v>26.716999999999999</v>
      </c>
      <c r="AG1743" s="390">
        <f t="shared" si="376"/>
        <v>26.083999999999996</v>
      </c>
      <c r="AH1743" s="390">
        <f t="shared" si="377"/>
        <v>25.995999999999999</v>
      </c>
      <c r="AI1743" s="390">
        <f t="shared" si="378"/>
        <v>26.527999999999999</v>
      </c>
      <c r="AJ1743" s="390">
        <f t="shared" si="379"/>
        <v>25.810999999999996</v>
      </c>
      <c r="AK1743" s="390">
        <f t="shared" si="380"/>
        <v>26.094999999999999</v>
      </c>
      <c r="AL1743" s="390">
        <f t="shared" si="381"/>
        <v>26.204999999999998</v>
      </c>
      <c r="AM1743" s="390">
        <f t="shared" si="382"/>
        <v>26.085999999999999</v>
      </c>
      <c r="AN1743" s="390">
        <f t="shared" si="383"/>
        <v>25.68</v>
      </c>
      <c r="AO1743" s="390">
        <f t="shared" si="384"/>
        <v>26.582999999999998</v>
      </c>
    </row>
    <row r="1744" spans="1:41" ht="15" customHeight="1" x14ac:dyDescent="0.25">
      <c r="A1744" s="127" t="s">
        <v>4342</v>
      </c>
      <c r="B1744" s="125" t="s">
        <v>2077</v>
      </c>
      <c r="C1744" s="125" t="s">
        <v>4003</v>
      </c>
      <c r="D1744" s="125" t="s">
        <v>4207</v>
      </c>
      <c r="E1744" s="125" t="s">
        <v>4051</v>
      </c>
      <c r="F1744" s="126">
        <v>30.58</v>
      </c>
      <c r="G1744" s="126">
        <v>30.779999999999998</v>
      </c>
      <c r="H1744" s="126">
        <v>24.46</v>
      </c>
      <c r="I1744" s="126"/>
      <c r="J1744" s="317"/>
      <c r="K1744" s="323">
        <f>ROUND(SUMIF('VGT-Bewegungsdaten'!B:B,A1744,'VGT-Bewegungsdaten'!C:C),3)</f>
        <v>0</v>
      </c>
      <c r="L1744" s="324">
        <f>ROUND(SUMIF('VGT-Bewegungsdaten'!B:B,$A1744,'VGT-Bewegungsdaten'!D:D),2)</f>
        <v>0</v>
      </c>
      <c r="N1744" s="376" t="s">
        <v>4930</v>
      </c>
      <c r="O1744" s="376" t="s">
        <v>4940</v>
      </c>
      <c r="P1744" s="326">
        <f>ROUND(SUMIF('AV-Bewegungsdaten'!B:B,A1744,'AV-Bewegungsdaten'!C:C),3)</f>
        <v>0</v>
      </c>
      <c r="Q1744" s="324">
        <f>ROUND(SUMIF('AV-Bewegungsdaten'!B:B,$A1744,'AV-Bewegungsdaten'!D:D),2)</f>
        <v>0</v>
      </c>
      <c r="T1744" s="327"/>
      <c r="U1744" s="326">
        <f>ROUND(SUMIF('DV-Bewegungsdaten'!B:B,Kategorien!A1744,'DV-Bewegungsdaten'!D:D),3)</f>
        <v>0</v>
      </c>
      <c r="V1744" s="324">
        <f>ROUND(SUMIF('DV-Bewegungsdaten'!B:B,Kategorien!A1744,'DV-Bewegungsdaten'!E:E),3)</f>
        <v>0</v>
      </c>
      <c r="AD1744" s="390">
        <f t="shared" si="373"/>
        <v>25.840999999999998</v>
      </c>
      <c r="AE1744" s="390">
        <f t="shared" si="374"/>
        <v>26.497999999999998</v>
      </c>
      <c r="AF1744" s="390">
        <f t="shared" si="375"/>
        <v>27.716999999999999</v>
      </c>
      <c r="AG1744" s="390">
        <f t="shared" si="376"/>
        <v>27.083999999999996</v>
      </c>
      <c r="AH1744" s="390">
        <f t="shared" si="377"/>
        <v>26.995999999999999</v>
      </c>
      <c r="AI1744" s="390">
        <f t="shared" si="378"/>
        <v>27.527999999999999</v>
      </c>
      <c r="AJ1744" s="390">
        <f t="shared" si="379"/>
        <v>26.810999999999996</v>
      </c>
      <c r="AK1744" s="390">
        <f t="shared" si="380"/>
        <v>27.094999999999999</v>
      </c>
      <c r="AL1744" s="390">
        <f t="shared" si="381"/>
        <v>27.204999999999998</v>
      </c>
      <c r="AM1744" s="390">
        <f t="shared" si="382"/>
        <v>27.085999999999999</v>
      </c>
      <c r="AN1744" s="390">
        <f t="shared" si="383"/>
        <v>26.68</v>
      </c>
      <c r="AO1744" s="390">
        <f t="shared" si="384"/>
        <v>27.582999999999998</v>
      </c>
    </row>
    <row r="1745" spans="1:41" ht="15" customHeight="1" x14ac:dyDescent="0.25">
      <c r="A1745" s="127" t="s">
        <v>439</v>
      </c>
      <c r="B1745" s="125" t="s">
        <v>2077</v>
      </c>
      <c r="C1745" s="125" t="s">
        <v>4003</v>
      </c>
      <c r="D1745" s="125" t="s">
        <v>1951</v>
      </c>
      <c r="E1745" s="125" t="s">
        <v>1538</v>
      </c>
      <c r="F1745" s="126">
        <v>29.67</v>
      </c>
      <c r="G1745" s="126">
        <v>29.87</v>
      </c>
      <c r="H1745" s="126">
        <v>23.74</v>
      </c>
      <c r="I1745" s="126"/>
      <c r="J1745" s="317"/>
      <c r="K1745" s="323">
        <f>ROUND(SUMIF('VGT-Bewegungsdaten'!B:B,A1745,'VGT-Bewegungsdaten'!C:C),3)</f>
        <v>0</v>
      </c>
      <c r="L1745" s="324">
        <f>ROUND(SUMIF('VGT-Bewegungsdaten'!B:B,$A1745,'VGT-Bewegungsdaten'!D:D),2)</f>
        <v>0</v>
      </c>
      <c r="N1745" s="376" t="s">
        <v>4930</v>
      </c>
      <c r="O1745" s="376" t="s">
        <v>4940</v>
      </c>
      <c r="P1745" s="326">
        <f>ROUND(SUMIF('AV-Bewegungsdaten'!B:B,A1745,'AV-Bewegungsdaten'!C:C),3)</f>
        <v>0</v>
      </c>
      <c r="Q1745" s="324">
        <f>ROUND(SUMIF('AV-Bewegungsdaten'!B:B,$A1745,'AV-Bewegungsdaten'!D:D),2)</f>
        <v>0</v>
      </c>
      <c r="T1745" s="327"/>
      <c r="U1745" s="326">
        <f>ROUND(SUMIF('DV-Bewegungsdaten'!B:B,Kategorien!A1745,'DV-Bewegungsdaten'!D:D),3)</f>
        <v>0</v>
      </c>
      <c r="V1745" s="324">
        <f>ROUND(SUMIF('DV-Bewegungsdaten'!B:B,Kategorien!A1745,'DV-Bewegungsdaten'!E:E),3)</f>
        <v>0</v>
      </c>
      <c r="AD1745" s="390">
        <f t="shared" si="373"/>
        <v>24.931000000000001</v>
      </c>
      <c r="AE1745" s="390">
        <f t="shared" si="374"/>
        <v>25.588000000000001</v>
      </c>
      <c r="AF1745" s="390">
        <f t="shared" si="375"/>
        <v>26.807000000000002</v>
      </c>
      <c r="AG1745" s="390">
        <f t="shared" si="376"/>
        <v>26.173999999999999</v>
      </c>
      <c r="AH1745" s="390">
        <f t="shared" si="377"/>
        <v>26.086000000000002</v>
      </c>
      <c r="AI1745" s="390">
        <f t="shared" si="378"/>
        <v>26.618000000000002</v>
      </c>
      <c r="AJ1745" s="390">
        <f t="shared" si="379"/>
        <v>25.901</v>
      </c>
      <c r="AK1745" s="390">
        <f t="shared" si="380"/>
        <v>26.185000000000002</v>
      </c>
      <c r="AL1745" s="390">
        <f t="shared" si="381"/>
        <v>26.295000000000002</v>
      </c>
      <c r="AM1745" s="390">
        <f t="shared" si="382"/>
        <v>26.176000000000002</v>
      </c>
      <c r="AN1745" s="390">
        <f t="shared" si="383"/>
        <v>25.770000000000003</v>
      </c>
      <c r="AO1745" s="390">
        <f t="shared" si="384"/>
        <v>26.673000000000002</v>
      </c>
    </row>
    <row r="1746" spans="1:41" ht="15" customHeight="1" x14ac:dyDescent="0.25">
      <c r="A1746" s="127" t="s">
        <v>443</v>
      </c>
      <c r="B1746" s="125" t="s">
        <v>2077</v>
      </c>
      <c r="C1746" s="125" t="s">
        <v>4003</v>
      </c>
      <c r="D1746" s="125" t="s">
        <v>1959</v>
      </c>
      <c r="E1746" s="125" t="s">
        <v>1538</v>
      </c>
      <c r="F1746" s="126">
        <v>30.67</v>
      </c>
      <c r="G1746" s="126">
        <v>30.87</v>
      </c>
      <c r="H1746" s="126">
        <v>24.54</v>
      </c>
      <c r="I1746" s="126"/>
      <c r="J1746" s="317"/>
      <c r="K1746" s="323">
        <f>ROUND(SUMIF('VGT-Bewegungsdaten'!B:B,A1746,'VGT-Bewegungsdaten'!C:C),3)</f>
        <v>0</v>
      </c>
      <c r="L1746" s="324">
        <f>ROUND(SUMIF('VGT-Bewegungsdaten'!B:B,$A1746,'VGT-Bewegungsdaten'!D:D),2)</f>
        <v>0</v>
      </c>
      <c r="N1746" s="376" t="s">
        <v>4930</v>
      </c>
      <c r="O1746" s="376" t="s">
        <v>4940</v>
      </c>
      <c r="P1746" s="326">
        <f>ROUND(SUMIF('AV-Bewegungsdaten'!B:B,A1746,'AV-Bewegungsdaten'!C:C),3)</f>
        <v>0</v>
      </c>
      <c r="Q1746" s="324">
        <f>ROUND(SUMIF('AV-Bewegungsdaten'!B:B,$A1746,'AV-Bewegungsdaten'!D:D),2)</f>
        <v>0</v>
      </c>
      <c r="T1746" s="327"/>
      <c r="U1746" s="326">
        <f>ROUND(SUMIF('DV-Bewegungsdaten'!B:B,Kategorien!A1746,'DV-Bewegungsdaten'!D:D),3)</f>
        <v>0</v>
      </c>
      <c r="V1746" s="324">
        <f>ROUND(SUMIF('DV-Bewegungsdaten'!B:B,Kategorien!A1746,'DV-Bewegungsdaten'!E:E),3)</f>
        <v>0</v>
      </c>
      <c r="AD1746" s="390">
        <f t="shared" si="373"/>
        <v>25.931000000000001</v>
      </c>
      <c r="AE1746" s="390">
        <f t="shared" si="374"/>
        <v>26.588000000000001</v>
      </c>
      <c r="AF1746" s="390">
        <f t="shared" si="375"/>
        <v>27.807000000000002</v>
      </c>
      <c r="AG1746" s="390">
        <f t="shared" si="376"/>
        <v>27.173999999999999</v>
      </c>
      <c r="AH1746" s="390">
        <f t="shared" si="377"/>
        <v>27.086000000000002</v>
      </c>
      <c r="AI1746" s="390">
        <f t="shared" si="378"/>
        <v>27.618000000000002</v>
      </c>
      <c r="AJ1746" s="390">
        <f t="shared" si="379"/>
        <v>26.901</v>
      </c>
      <c r="AK1746" s="390">
        <f t="shared" si="380"/>
        <v>27.185000000000002</v>
      </c>
      <c r="AL1746" s="390">
        <f t="shared" si="381"/>
        <v>27.295000000000002</v>
      </c>
      <c r="AM1746" s="390">
        <f t="shared" si="382"/>
        <v>27.176000000000002</v>
      </c>
      <c r="AN1746" s="390">
        <f t="shared" si="383"/>
        <v>26.770000000000003</v>
      </c>
      <c r="AO1746" s="390">
        <f t="shared" si="384"/>
        <v>27.673000000000002</v>
      </c>
    </row>
    <row r="1747" spans="1:41" ht="15" customHeight="1" x14ac:dyDescent="0.25">
      <c r="A1747" s="127" t="s">
        <v>438</v>
      </c>
      <c r="B1747" s="125" t="s">
        <v>2077</v>
      </c>
      <c r="C1747" s="125" t="s">
        <v>4003</v>
      </c>
      <c r="D1747" s="125" t="s">
        <v>1949</v>
      </c>
      <c r="E1747" s="125" t="s">
        <v>2455</v>
      </c>
      <c r="F1747" s="126">
        <v>28.67</v>
      </c>
      <c r="G1747" s="126">
        <v>28.87</v>
      </c>
      <c r="H1747" s="126">
        <v>22.94</v>
      </c>
      <c r="I1747" s="126"/>
      <c r="J1747" s="317"/>
      <c r="K1747" s="323">
        <f>ROUND(SUMIF('VGT-Bewegungsdaten'!B:B,A1747,'VGT-Bewegungsdaten'!C:C),3)</f>
        <v>0</v>
      </c>
      <c r="L1747" s="324">
        <f>ROUND(SUMIF('VGT-Bewegungsdaten'!B:B,$A1747,'VGT-Bewegungsdaten'!D:D),2)</f>
        <v>0</v>
      </c>
      <c r="N1747" s="376" t="s">
        <v>4930</v>
      </c>
      <c r="O1747" s="376" t="s">
        <v>4940</v>
      </c>
      <c r="P1747" s="326">
        <f>ROUND(SUMIF('AV-Bewegungsdaten'!B:B,A1747,'AV-Bewegungsdaten'!C:C),3)</f>
        <v>0</v>
      </c>
      <c r="Q1747" s="324">
        <f>ROUND(SUMIF('AV-Bewegungsdaten'!B:B,$A1747,'AV-Bewegungsdaten'!D:D),2)</f>
        <v>0</v>
      </c>
      <c r="T1747" s="327"/>
      <c r="U1747" s="326">
        <f>ROUND(SUMIF('DV-Bewegungsdaten'!B:B,Kategorien!A1747,'DV-Bewegungsdaten'!D:D),3)</f>
        <v>0</v>
      </c>
      <c r="V1747" s="324">
        <f>ROUND(SUMIF('DV-Bewegungsdaten'!B:B,Kategorien!A1747,'DV-Bewegungsdaten'!E:E),3)</f>
        <v>0</v>
      </c>
      <c r="AD1747" s="390">
        <f t="shared" si="373"/>
        <v>23.931000000000001</v>
      </c>
      <c r="AE1747" s="390">
        <f t="shared" si="374"/>
        <v>24.588000000000001</v>
      </c>
      <c r="AF1747" s="390">
        <f t="shared" si="375"/>
        <v>25.807000000000002</v>
      </c>
      <c r="AG1747" s="390">
        <f t="shared" si="376"/>
        <v>25.173999999999999</v>
      </c>
      <c r="AH1747" s="390">
        <f t="shared" si="377"/>
        <v>25.086000000000002</v>
      </c>
      <c r="AI1747" s="390">
        <f t="shared" si="378"/>
        <v>25.618000000000002</v>
      </c>
      <c r="AJ1747" s="390">
        <f t="shared" si="379"/>
        <v>24.901</v>
      </c>
      <c r="AK1747" s="390">
        <f t="shared" si="380"/>
        <v>25.185000000000002</v>
      </c>
      <c r="AL1747" s="390">
        <f t="shared" si="381"/>
        <v>25.295000000000002</v>
      </c>
      <c r="AM1747" s="390">
        <f t="shared" si="382"/>
        <v>25.176000000000002</v>
      </c>
      <c r="AN1747" s="390">
        <f t="shared" si="383"/>
        <v>24.770000000000003</v>
      </c>
      <c r="AO1747" s="390">
        <f t="shared" si="384"/>
        <v>25.673000000000002</v>
      </c>
    </row>
    <row r="1748" spans="1:41" ht="15" customHeight="1" x14ac:dyDescent="0.25">
      <c r="A1748" s="127" t="s">
        <v>442</v>
      </c>
      <c r="B1748" s="125" t="s">
        <v>2077</v>
      </c>
      <c r="C1748" s="125" t="s">
        <v>4003</v>
      </c>
      <c r="D1748" s="125" t="s">
        <v>1957</v>
      </c>
      <c r="E1748" s="125" t="s">
        <v>2455</v>
      </c>
      <c r="F1748" s="126">
        <v>29.67</v>
      </c>
      <c r="G1748" s="126">
        <v>29.87</v>
      </c>
      <c r="H1748" s="126">
        <v>23.74</v>
      </c>
      <c r="I1748" s="126"/>
      <c r="J1748" s="317"/>
      <c r="K1748" s="323">
        <f>ROUND(SUMIF('VGT-Bewegungsdaten'!B:B,A1748,'VGT-Bewegungsdaten'!C:C),3)</f>
        <v>0</v>
      </c>
      <c r="L1748" s="324">
        <f>ROUND(SUMIF('VGT-Bewegungsdaten'!B:B,$A1748,'VGT-Bewegungsdaten'!D:D),2)</f>
        <v>0</v>
      </c>
      <c r="N1748" s="376" t="s">
        <v>4930</v>
      </c>
      <c r="O1748" s="376" t="s">
        <v>4940</v>
      </c>
      <c r="P1748" s="326">
        <f>ROUND(SUMIF('AV-Bewegungsdaten'!B:B,A1748,'AV-Bewegungsdaten'!C:C),3)</f>
        <v>0</v>
      </c>
      <c r="Q1748" s="324">
        <f>ROUND(SUMIF('AV-Bewegungsdaten'!B:B,$A1748,'AV-Bewegungsdaten'!D:D),2)</f>
        <v>0</v>
      </c>
      <c r="T1748" s="327"/>
      <c r="U1748" s="326">
        <f>ROUND(SUMIF('DV-Bewegungsdaten'!B:B,Kategorien!A1748,'DV-Bewegungsdaten'!D:D),3)</f>
        <v>0</v>
      </c>
      <c r="V1748" s="324">
        <f>ROUND(SUMIF('DV-Bewegungsdaten'!B:B,Kategorien!A1748,'DV-Bewegungsdaten'!E:E),3)</f>
        <v>0</v>
      </c>
      <c r="AD1748" s="390">
        <f t="shared" si="373"/>
        <v>24.931000000000001</v>
      </c>
      <c r="AE1748" s="390">
        <f t="shared" si="374"/>
        <v>25.588000000000001</v>
      </c>
      <c r="AF1748" s="390">
        <f t="shared" si="375"/>
        <v>26.807000000000002</v>
      </c>
      <c r="AG1748" s="390">
        <f t="shared" si="376"/>
        <v>26.173999999999999</v>
      </c>
      <c r="AH1748" s="390">
        <f t="shared" si="377"/>
        <v>26.086000000000002</v>
      </c>
      <c r="AI1748" s="390">
        <f t="shared" si="378"/>
        <v>26.618000000000002</v>
      </c>
      <c r="AJ1748" s="390">
        <f t="shared" si="379"/>
        <v>25.901</v>
      </c>
      <c r="AK1748" s="390">
        <f t="shared" si="380"/>
        <v>26.185000000000002</v>
      </c>
      <c r="AL1748" s="390">
        <f t="shared" si="381"/>
        <v>26.295000000000002</v>
      </c>
      <c r="AM1748" s="390">
        <f t="shared" si="382"/>
        <v>26.176000000000002</v>
      </c>
      <c r="AN1748" s="390">
        <f t="shared" si="383"/>
        <v>25.770000000000003</v>
      </c>
      <c r="AO1748" s="390">
        <f t="shared" si="384"/>
        <v>26.673000000000002</v>
      </c>
    </row>
    <row r="1749" spans="1:41" ht="15" customHeight="1" x14ac:dyDescent="0.25">
      <c r="A1749" s="127" t="s">
        <v>441</v>
      </c>
      <c r="B1749" s="125" t="s">
        <v>2077</v>
      </c>
      <c r="C1749" s="125" t="s">
        <v>4003</v>
      </c>
      <c r="D1749" s="125" t="s">
        <v>1955</v>
      </c>
      <c r="E1749" s="125" t="s">
        <v>2452</v>
      </c>
      <c r="F1749" s="126">
        <v>27.67</v>
      </c>
      <c r="G1749" s="126">
        <v>27.87</v>
      </c>
      <c r="H1749" s="126">
        <v>22.14</v>
      </c>
      <c r="I1749" s="126"/>
      <c r="J1749" s="317"/>
      <c r="K1749" s="323">
        <f>ROUND(SUMIF('VGT-Bewegungsdaten'!B:B,A1749,'VGT-Bewegungsdaten'!C:C),3)</f>
        <v>0</v>
      </c>
      <c r="L1749" s="324">
        <f>ROUND(SUMIF('VGT-Bewegungsdaten'!B:B,$A1749,'VGT-Bewegungsdaten'!D:D),2)</f>
        <v>0</v>
      </c>
      <c r="N1749" s="376" t="s">
        <v>4930</v>
      </c>
      <c r="O1749" s="376" t="s">
        <v>4940</v>
      </c>
      <c r="P1749" s="326">
        <f>ROUND(SUMIF('AV-Bewegungsdaten'!B:B,A1749,'AV-Bewegungsdaten'!C:C),3)</f>
        <v>0</v>
      </c>
      <c r="Q1749" s="324">
        <f>ROUND(SUMIF('AV-Bewegungsdaten'!B:B,$A1749,'AV-Bewegungsdaten'!D:D),2)</f>
        <v>0</v>
      </c>
      <c r="T1749" s="327"/>
      <c r="U1749" s="326">
        <f>ROUND(SUMIF('DV-Bewegungsdaten'!B:B,Kategorien!A1749,'DV-Bewegungsdaten'!D:D),3)</f>
        <v>0</v>
      </c>
      <c r="V1749" s="324">
        <f>ROUND(SUMIF('DV-Bewegungsdaten'!B:B,Kategorien!A1749,'DV-Bewegungsdaten'!E:E),3)</f>
        <v>0</v>
      </c>
      <c r="AD1749" s="390">
        <f t="shared" si="373"/>
        <v>22.931000000000001</v>
      </c>
      <c r="AE1749" s="390">
        <f t="shared" si="374"/>
        <v>23.588000000000001</v>
      </c>
      <c r="AF1749" s="390">
        <f t="shared" si="375"/>
        <v>24.807000000000002</v>
      </c>
      <c r="AG1749" s="390">
        <f t="shared" si="376"/>
        <v>24.173999999999999</v>
      </c>
      <c r="AH1749" s="390">
        <f t="shared" si="377"/>
        <v>24.086000000000002</v>
      </c>
      <c r="AI1749" s="390">
        <f t="shared" si="378"/>
        <v>24.618000000000002</v>
      </c>
      <c r="AJ1749" s="390">
        <f t="shared" si="379"/>
        <v>23.901</v>
      </c>
      <c r="AK1749" s="390">
        <f t="shared" si="380"/>
        <v>24.185000000000002</v>
      </c>
      <c r="AL1749" s="390">
        <f t="shared" si="381"/>
        <v>24.295000000000002</v>
      </c>
      <c r="AM1749" s="390">
        <f t="shared" si="382"/>
        <v>24.176000000000002</v>
      </c>
      <c r="AN1749" s="390">
        <f t="shared" si="383"/>
        <v>23.770000000000003</v>
      </c>
      <c r="AO1749" s="390">
        <f t="shared" si="384"/>
        <v>24.673000000000002</v>
      </c>
    </row>
    <row r="1750" spans="1:41" ht="15" customHeight="1" x14ac:dyDescent="0.25">
      <c r="A1750" s="127" t="s">
        <v>396</v>
      </c>
      <c r="B1750" s="125" t="s">
        <v>2077</v>
      </c>
      <c r="C1750" s="125" t="s">
        <v>4003</v>
      </c>
      <c r="D1750" s="125" t="s">
        <v>1601</v>
      </c>
      <c r="E1750" s="125" t="s">
        <v>1541</v>
      </c>
      <c r="F1750" s="126">
        <v>27.67</v>
      </c>
      <c r="G1750" s="126">
        <v>27.87</v>
      </c>
      <c r="H1750" s="126">
        <v>22.14</v>
      </c>
      <c r="I1750" s="126"/>
      <c r="J1750" s="317"/>
      <c r="K1750" s="323">
        <f>ROUND(SUMIF('VGT-Bewegungsdaten'!B:B,A1750,'VGT-Bewegungsdaten'!C:C),3)</f>
        <v>0</v>
      </c>
      <c r="L1750" s="324">
        <f>ROUND(SUMIF('VGT-Bewegungsdaten'!B:B,$A1750,'VGT-Bewegungsdaten'!D:D),2)</f>
        <v>0</v>
      </c>
      <c r="N1750" s="376" t="s">
        <v>4930</v>
      </c>
      <c r="O1750" s="376" t="s">
        <v>4940</v>
      </c>
      <c r="P1750" s="326">
        <f>ROUND(SUMIF('AV-Bewegungsdaten'!B:B,A1750,'AV-Bewegungsdaten'!C:C),3)</f>
        <v>0</v>
      </c>
      <c r="Q1750" s="324">
        <f>ROUND(SUMIF('AV-Bewegungsdaten'!B:B,$A1750,'AV-Bewegungsdaten'!D:D),2)</f>
        <v>0</v>
      </c>
      <c r="T1750" s="327"/>
      <c r="U1750" s="326">
        <f>ROUND(SUMIF('DV-Bewegungsdaten'!B:B,Kategorien!A1750,'DV-Bewegungsdaten'!D:D),3)</f>
        <v>0</v>
      </c>
      <c r="V1750" s="324">
        <f>ROUND(SUMIF('DV-Bewegungsdaten'!B:B,Kategorien!A1750,'DV-Bewegungsdaten'!E:E),3)</f>
        <v>0</v>
      </c>
      <c r="AD1750" s="390">
        <f t="shared" si="373"/>
        <v>22.931000000000001</v>
      </c>
      <c r="AE1750" s="390">
        <f t="shared" si="374"/>
        <v>23.588000000000001</v>
      </c>
      <c r="AF1750" s="390">
        <f t="shared" si="375"/>
        <v>24.807000000000002</v>
      </c>
      <c r="AG1750" s="390">
        <f t="shared" si="376"/>
        <v>24.173999999999999</v>
      </c>
      <c r="AH1750" s="390">
        <f t="shared" si="377"/>
        <v>24.086000000000002</v>
      </c>
      <c r="AI1750" s="390">
        <f t="shared" si="378"/>
        <v>24.618000000000002</v>
      </c>
      <c r="AJ1750" s="390">
        <f t="shared" si="379"/>
        <v>23.901</v>
      </c>
      <c r="AK1750" s="390">
        <f t="shared" si="380"/>
        <v>24.185000000000002</v>
      </c>
      <c r="AL1750" s="390">
        <f t="shared" si="381"/>
        <v>24.295000000000002</v>
      </c>
      <c r="AM1750" s="390">
        <f t="shared" si="382"/>
        <v>24.176000000000002</v>
      </c>
      <c r="AN1750" s="390">
        <f t="shared" si="383"/>
        <v>23.770000000000003</v>
      </c>
      <c r="AO1750" s="390">
        <f t="shared" si="384"/>
        <v>24.673000000000002</v>
      </c>
    </row>
    <row r="1751" spans="1:41" ht="15" customHeight="1" x14ac:dyDescent="0.25">
      <c r="A1751" s="127" t="s">
        <v>400</v>
      </c>
      <c r="B1751" s="125" t="s">
        <v>2077</v>
      </c>
      <c r="C1751" s="125" t="s">
        <v>4003</v>
      </c>
      <c r="D1751" s="125" t="s">
        <v>1607</v>
      </c>
      <c r="E1751" s="125" t="s">
        <v>1541</v>
      </c>
      <c r="F1751" s="126">
        <v>28.67</v>
      </c>
      <c r="G1751" s="126">
        <v>28.87</v>
      </c>
      <c r="H1751" s="126">
        <v>22.94</v>
      </c>
      <c r="I1751" s="126"/>
      <c r="J1751" s="317"/>
      <c r="K1751" s="323">
        <f>ROUND(SUMIF('VGT-Bewegungsdaten'!B:B,A1751,'VGT-Bewegungsdaten'!C:C),3)</f>
        <v>0</v>
      </c>
      <c r="L1751" s="324">
        <f>ROUND(SUMIF('VGT-Bewegungsdaten'!B:B,$A1751,'VGT-Bewegungsdaten'!D:D),2)</f>
        <v>0</v>
      </c>
      <c r="N1751" s="376" t="s">
        <v>4930</v>
      </c>
      <c r="O1751" s="376" t="s">
        <v>4940</v>
      </c>
      <c r="P1751" s="326">
        <f>ROUND(SUMIF('AV-Bewegungsdaten'!B:B,A1751,'AV-Bewegungsdaten'!C:C),3)</f>
        <v>0</v>
      </c>
      <c r="Q1751" s="324">
        <f>ROUND(SUMIF('AV-Bewegungsdaten'!B:B,$A1751,'AV-Bewegungsdaten'!D:D),2)</f>
        <v>0</v>
      </c>
      <c r="T1751" s="327"/>
      <c r="U1751" s="326">
        <f>ROUND(SUMIF('DV-Bewegungsdaten'!B:B,Kategorien!A1751,'DV-Bewegungsdaten'!D:D),3)</f>
        <v>0</v>
      </c>
      <c r="V1751" s="324">
        <f>ROUND(SUMIF('DV-Bewegungsdaten'!B:B,Kategorien!A1751,'DV-Bewegungsdaten'!E:E),3)</f>
        <v>0</v>
      </c>
      <c r="AD1751" s="390">
        <f t="shared" si="373"/>
        <v>23.931000000000001</v>
      </c>
      <c r="AE1751" s="390">
        <f t="shared" si="374"/>
        <v>24.588000000000001</v>
      </c>
      <c r="AF1751" s="390">
        <f t="shared" si="375"/>
        <v>25.807000000000002</v>
      </c>
      <c r="AG1751" s="390">
        <f t="shared" si="376"/>
        <v>25.173999999999999</v>
      </c>
      <c r="AH1751" s="390">
        <f t="shared" si="377"/>
        <v>25.086000000000002</v>
      </c>
      <c r="AI1751" s="390">
        <f t="shared" si="378"/>
        <v>25.618000000000002</v>
      </c>
      <c r="AJ1751" s="390">
        <f t="shared" si="379"/>
        <v>24.901</v>
      </c>
      <c r="AK1751" s="390">
        <f t="shared" si="380"/>
        <v>25.185000000000002</v>
      </c>
      <c r="AL1751" s="390">
        <f t="shared" si="381"/>
        <v>25.295000000000002</v>
      </c>
      <c r="AM1751" s="390">
        <f t="shared" si="382"/>
        <v>25.176000000000002</v>
      </c>
      <c r="AN1751" s="390">
        <f t="shared" si="383"/>
        <v>24.770000000000003</v>
      </c>
      <c r="AO1751" s="390">
        <f t="shared" si="384"/>
        <v>25.673000000000002</v>
      </c>
    </row>
    <row r="1752" spans="1:41" ht="15" customHeight="1" x14ac:dyDescent="0.25">
      <c r="A1752" s="127" t="s">
        <v>2821</v>
      </c>
      <c r="B1752" s="125" t="s">
        <v>2077</v>
      </c>
      <c r="C1752" s="125" t="s">
        <v>4003</v>
      </c>
      <c r="D1752" s="125" t="s">
        <v>2565</v>
      </c>
      <c r="E1752" s="125" t="s">
        <v>2545</v>
      </c>
      <c r="F1752" s="126">
        <v>27.64</v>
      </c>
      <c r="G1752" s="126">
        <v>27.84</v>
      </c>
      <c r="H1752" s="126">
        <v>22.11</v>
      </c>
      <c r="I1752" s="126"/>
      <c r="J1752" s="317"/>
      <c r="K1752" s="323">
        <f>ROUND(SUMIF('VGT-Bewegungsdaten'!B:B,A1752,'VGT-Bewegungsdaten'!C:C),3)</f>
        <v>0</v>
      </c>
      <c r="L1752" s="324">
        <f>ROUND(SUMIF('VGT-Bewegungsdaten'!B:B,$A1752,'VGT-Bewegungsdaten'!D:D),2)</f>
        <v>0</v>
      </c>
      <c r="N1752" s="376" t="s">
        <v>4930</v>
      </c>
      <c r="O1752" s="376" t="s">
        <v>4940</v>
      </c>
      <c r="P1752" s="326">
        <f>ROUND(SUMIF('AV-Bewegungsdaten'!B:B,A1752,'AV-Bewegungsdaten'!C:C),3)</f>
        <v>0</v>
      </c>
      <c r="Q1752" s="324">
        <f>ROUND(SUMIF('AV-Bewegungsdaten'!B:B,$A1752,'AV-Bewegungsdaten'!D:D),2)</f>
        <v>0</v>
      </c>
      <c r="T1752" s="327"/>
      <c r="U1752" s="326">
        <f>ROUND(SUMIF('DV-Bewegungsdaten'!B:B,Kategorien!A1752,'DV-Bewegungsdaten'!D:D),3)</f>
        <v>0</v>
      </c>
      <c r="V1752" s="324">
        <f>ROUND(SUMIF('DV-Bewegungsdaten'!B:B,Kategorien!A1752,'DV-Bewegungsdaten'!E:E),3)</f>
        <v>0</v>
      </c>
      <c r="AD1752" s="390">
        <f t="shared" si="373"/>
        <v>22.901</v>
      </c>
      <c r="AE1752" s="390">
        <f t="shared" si="374"/>
        <v>23.558</v>
      </c>
      <c r="AF1752" s="390">
        <f t="shared" si="375"/>
        <v>24.777000000000001</v>
      </c>
      <c r="AG1752" s="390">
        <f t="shared" si="376"/>
        <v>24.143999999999998</v>
      </c>
      <c r="AH1752" s="390">
        <f t="shared" si="377"/>
        <v>24.056000000000001</v>
      </c>
      <c r="AI1752" s="390">
        <f t="shared" si="378"/>
        <v>24.588000000000001</v>
      </c>
      <c r="AJ1752" s="390">
        <f t="shared" si="379"/>
        <v>23.870999999999999</v>
      </c>
      <c r="AK1752" s="390">
        <f t="shared" si="380"/>
        <v>24.155000000000001</v>
      </c>
      <c r="AL1752" s="390">
        <f t="shared" si="381"/>
        <v>24.265000000000001</v>
      </c>
      <c r="AM1752" s="390">
        <f t="shared" si="382"/>
        <v>24.146000000000001</v>
      </c>
      <c r="AN1752" s="390">
        <f t="shared" si="383"/>
        <v>23.740000000000002</v>
      </c>
      <c r="AO1752" s="390">
        <f t="shared" si="384"/>
        <v>24.643000000000001</v>
      </c>
    </row>
    <row r="1753" spans="1:41" ht="15" customHeight="1" x14ac:dyDescent="0.25">
      <c r="A1753" s="127" t="s">
        <v>2822</v>
      </c>
      <c r="B1753" s="125" t="s">
        <v>2077</v>
      </c>
      <c r="C1753" s="125" t="s">
        <v>4003</v>
      </c>
      <c r="D1753" s="125" t="s">
        <v>2567</v>
      </c>
      <c r="E1753" s="125" t="s">
        <v>2545</v>
      </c>
      <c r="F1753" s="126">
        <v>28.64</v>
      </c>
      <c r="G1753" s="126">
        <v>28.84</v>
      </c>
      <c r="H1753" s="126">
        <v>22.91</v>
      </c>
      <c r="I1753" s="126"/>
      <c r="J1753" s="317"/>
      <c r="K1753" s="323">
        <f>ROUND(SUMIF('VGT-Bewegungsdaten'!B:B,A1753,'VGT-Bewegungsdaten'!C:C),3)</f>
        <v>0</v>
      </c>
      <c r="L1753" s="324">
        <f>ROUND(SUMIF('VGT-Bewegungsdaten'!B:B,$A1753,'VGT-Bewegungsdaten'!D:D),2)</f>
        <v>0</v>
      </c>
      <c r="N1753" s="376" t="s">
        <v>4930</v>
      </c>
      <c r="O1753" s="376" t="s">
        <v>4940</v>
      </c>
      <c r="P1753" s="326">
        <f>ROUND(SUMIF('AV-Bewegungsdaten'!B:B,A1753,'AV-Bewegungsdaten'!C:C),3)</f>
        <v>0</v>
      </c>
      <c r="Q1753" s="324">
        <f>ROUND(SUMIF('AV-Bewegungsdaten'!B:B,$A1753,'AV-Bewegungsdaten'!D:D),2)</f>
        <v>0</v>
      </c>
      <c r="T1753" s="327"/>
      <c r="U1753" s="326">
        <f>ROUND(SUMIF('DV-Bewegungsdaten'!B:B,Kategorien!A1753,'DV-Bewegungsdaten'!D:D),3)</f>
        <v>0</v>
      </c>
      <c r="V1753" s="324">
        <f>ROUND(SUMIF('DV-Bewegungsdaten'!B:B,Kategorien!A1753,'DV-Bewegungsdaten'!E:E),3)</f>
        <v>0</v>
      </c>
      <c r="AD1753" s="390">
        <f t="shared" si="373"/>
        <v>23.901</v>
      </c>
      <c r="AE1753" s="390">
        <f t="shared" si="374"/>
        <v>24.558</v>
      </c>
      <c r="AF1753" s="390">
        <f t="shared" si="375"/>
        <v>25.777000000000001</v>
      </c>
      <c r="AG1753" s="390">
        <f t="shared" si="376"/>
        <v>25.143999999999998</v>
      </c>
      <c r="AH1753" s="390">
        <f t="shared" si="377"/>
        <v>25.056000000000001</v>
      </c>
      <c r="AI1753" s="390">
        <f t="shared" si="378"/>
        <v>25.588000000000001</v>
      </c>
      <c r="AJ1753" s="390">
        <f t="shared" si="379"/>
        <v>24.870999999999999</v>
      </c>
      <c r="AK1753" s="390">
        <f t="shared" si="380"/>
        <v>25.155000000000001</v>
      </c>
      <c r="AL1753" s="390">
        <f t="shared" si="381"/>
        <v>25.265000000000001</v>
      </c>
      <c r="AM1753" s="390">
        <f t="shared" si="382"/>
        <v>25.146000000000001</v>
      </c>
      <c r="AN1753" s="390">
        <f t="shared" si="383"/>
        <v>24.740000000000002</v>
      </c>
      <c r="AO1753" s="390">
        <f t="shared" si="384"/>
        <v>25.643000000000001</v>
      </c>
    </row>
    <row r="1754" spans="1:41" ht="15" customHeight="1" x14ac:dyDescent="0.25">
      <c r="A1754" s="127" t="s">
        <v>3565</v>
      </c>
      <c r="B1754" s="125" t="s">
        <v>2077</v>
      </c>
      <c r="C1754" s="125" t="s">
        <v>4003</v>
      </c>
      <c r="D1754" s="125" t="s">
        <v>3309</v>
      </c>
      <c r="E1754" s="125" t="s">
        <v>3289</v>
      </c>
      <c r="F1754" s="126">
        <v>27.61</v>
      </c>
      <c r="G1754" s="126">
        <v>27.81</v>
      </c>
      <c r="H1754" s="126">
        <v>22.09</v>
      </c>
      <c r="I1754" s="126"/>
      <c r="J1754" s="317"/>
      <c r="K1754" s="323">
        <f>ROUND(SUMIF('VGT-Bewegungsdaten'!B:B,A1754,'VGT-Bewegungsdaten'!C:C),3)</f>
        <v>0</v>
      </c>
      <c r="L1754" s="324">
        <f>ROUND(SUMIF('VGT-Bewegungsdaten'!B:B,$A1754,'VGT-Bewegungsdaten'!D:D),2)</f>
        <v>0</v>
      </c>
      <c r="N1754" s="376" t="s">
        <v>4930</v>
      </c>
      <c r="O1754" s="376" t="s">
        <v>4940</v>
      </c>
      <c r="P1754" s="326">
        <f>ROUND(SUMIF('AV-Bewegungsdaten'!B:B,A1754,'AV-Bewegungsdaten'!C:C),3)</f>
        <v>0</v>
      </c>
      <c r="Q1754" s="324">
        <f>ROUND(SUMIF('AV-Bewegungsdaten'!B:B,$A1754,'AV-Bewegungsdaten'!D:D),2)</f>
        <v>0</v>
      </c>
      <c r="T1754" s="327"/>
      <c r="U1754" s="326">
        <f>ROUND(SUMIF('DV-Bewegungsdaten'!B:B,Kategorien!A1754,'DV-Bewegungsdaten'!D:D),3)</f>
        <v>0</v>
      </c>
      <c r="V1754" s="324">
        <f>ROUND(SUMIF('DV-Bewegungsdaten'!B:B,Kategorien!A1754,'DV-Bewegungsdaten'!E:E),3)</f>
        <v>0</v>
      </c>
      <c r="AD1754" s="390">
        <f t="shared" si="373"/>
        <v>22.870999999999999</v>
      </c>
      <c r="AE1754" s="390">
        <f t="shared" si="374"/>
        <v>23.527999999999999</v>
      </c>
      <c r="AF1754" s="390">
        <f t="shared" si="375"/>
        <v>24.747</v>
      </c>
      <c r="AG1754" s="390">
        <f t="shared" si="376"/>
        <v>24.113999999999997</v>
      </c>
      <c r="AH1754" s="390">
        <f t="shared" si="377"/>
        <v>24.026</v>
      </c>
      <c r="AI1754" s="390">
        <f t="shared" si="378"/>
        <v>24.558</v>
      </c>
      <c r="AJ1754" s="390">
        <f t="shared" si="379"/>
        <v>23.840999999999998</v>
      </c>
      <c r="AK1754" s="390">
        <f t="shared" si="380"/>
        <v>24.125</v>
      </c>
      <c r="AL1754" s="390">
        <f t="shared" si="381"/>
        <v>24.234999999999999</v>
      </c>
      <c r="AM1754" s="390">
        <f t="shared" si="382"/>
        <v>24.116</v>
      </c>
      <c r="AN1754" s="390">
        <f t="shared" si="383"/>
        <v>23.71</v>
      </c>
      <c r="AO1754" s="390">
        <f t="shared" si="384"/>
        <v>24.613</v>
      </c>
    </row>
    <row r="1755" spans="1:41" ht="15" customHeight="1" x14ac:dyDescent="0.25">
      <c r="A1755" s="127" t="s">
        <v>3566</v>
      </c>
      <c r="B1755" s="125" t="s">
        <v>2077</v>
      </c>
      <c r="C1755" s="125" t="s">
        <v>4003</v>
      </c>
      <c r="D1755" s="125" t="s">
        <v>3311</v>
      </c>
      <c r="E1755" s="125" t="s">
        <v>3289</v>
      </c>
      <c r="F1755" s="126">
        <v>28.61</v>
      </c>
      <c r="G1755" s="126">
        <v>28.81</v>
      </c>
      <c r="H1755" s="126">
        <v>22.89</v>
      </c>
      <c r="I1755" s="126"/>
      <c r="J1755" s="317"/>
      <c r="K1755" s="323">
        <f>ROUND(SUMIF('VGT-Bewegungsdaten'!B:B,A1755,'VGT-Bewegungsdaten'!C:C),3)</f>
        <v>0</v>
      </c>
      <c r="L1755" s="324">
        <f>ROUND(SUMIF('VGT-Bewegungsdaten'!B:B,$A1755,'VGT-Bewegungsdaten'!D:D),2)</f>
        <v>0</v>
      </c>
      <c r="N1755" s="376" t="s">
        <v>4930</v>
      </c>
      <c r="O1755" s="376" t="s">
        <v>4940</v>
      </c>
      <c r="P1755" s="326">
        <f>ROUND(SUMIF('AV-Bewegungsdaten'!B:B,A1755,'AV-Bewegungsdaten'!C:C),3)</f>
        <v>0</v>
      </c>
      <c r="Q1755" s="324">
        <f>ROUND(SUMIF('AV-Bewegungsdaten'!B:B,$A1755,'AV-Bewegungsdaten'!D:D),2)</f>
        <v>0</v>
      </c>
      <c r="T1755" s="327"/>
      <c r="U1755" s="326">
        <f>ROUND(SUMIF('DV-Bewegungsdaten'!B:B,Kategorien!A1755,'DV-Bewegungsdaten'!D:D),3)</f>
        <v>0</v>
      </c>
      <c r="V1755" s="324">
        <f>ROUND(SUMIF('DV-Bewegungsdaten'!B:B,Kategorien!A1755,'DV-Bewegungsdaten'!E:E),3)</f>
        <v>0</v>
      </c>
      <c r="AD1755" s="390">
        <f t="shared" si="373"/>
        <v>23.870999999999999</v>
      </c>
      <c r="AE1755" s="390">
        <f t="shared" si="374"/>
        <v>24.527999999999999</v>
      </c>
      <c r="AF1755" s="390">
        <f t="shared" si="375"/>
        <v>25.747</v>
      </c>
      <c r="AG1755" s="390">
        <f t="shared" si="376"/>
        <v>25.113999999999997</v>
      </c>
      <c r="AH1755" s="390">
        <f t="shared" si="377"/>
        <v>25.026</v>
      </c>
      <c r="AI1755" s="390">
        <f t="shared" si="378"/>
        <v>25.558</v>
      </c>
      <c r="AJ1755" s="390">
        <f t="shared" si="379"/>
        <v>24.840999999999998</v>
      </c>
      <c r="AK1755" s="390">
        <f t="shared" si="380"/>
        <v>25.125</v>
      </c>
      <c r="AL1755" s="390">
        <f t="shared" si="381"/>
        <v>25.234999999999999</v>
      </c>
      <c r="AM1755" s="390">
        <f t="shared" si="382"/>
        <v>25.116</v>
      </c>
      <c r="AN1755" s="390">
        <f t="shared" si="383"/>
        <v>24.71</v>
      </c>
      <c r="AO1755" s="390">
        <f t="shared" si="384"/>
        <v>25.613</v>
      </c>
    </row>
    <row r="1756" spans="1:41" ht="15" customHeight="1" x14ac:dyDescent="0.25">
      <c r="A1756" s="127" t="s">
        <v>4329</v>
      </c>
      <c r="B1756" s="125" t="s">
        <v>2077</v>
      </c>
      <c r="C1756" s="125" t="s">
        <v>4003</v>
      </c>
      <c r="D1756" s="125" t="s">
        <v>4071</v>
      </c>
      <c r="E1756" s="125" t="s">
        <v>4051</v>
      </c>
      <c r="F1756" s="126">
        <v>27.58</v>
      </c>
      <c r="G1756" s="126">
        <v>27.779999999999998</v>
      </c>
      <c r="H1756" s="126">
        <v>22.06</v>
      </c>
      <c r="I1756" s="126"/>
      <c r="J1756" s="317"/>
      <c r="K1756" s="323">
        <f>ROUND(SUMIF('VGT-Bewegungsdaten'!B:B,A1756,'VGT-Bewegungsdaten'!C:C),3)</f>
        <v>0</v>
      </c>
      <c r="L1756" s="324">
        <f>ROUND(SUMIF('VGT-Bewegungsdaten'!B:B,$A1756,'VGT-Bewegungsdaten'!D:D),2)</f>
        <v>0</v>
      </c>
      <c r="N1756" s="376" t="s">
        <v>4930</v>
      </c>
      <c r="O1756" s="376" t="s">
        <v>4940</v>
      </c>
      <c r="P1756" s="326">
        <f>ROUND(SUMIF('AV-Bewegungsdaten'!B:B,A1756,'AV-Bewegungsdaten'!C:C),3)</f>
        <v>0</v>
      </c>
      <c r="Q1756" s="324">
        <f>ROUND(SUMIF('AV-Bewegungsdaten'!B:B,$A1756,'AV-Bewegungsdaten'!D:D),2)</f>
        <v>0</v>
      </c>
      <c r="T1756" s="327"/>
      <c r="U1756" s="326">
        <f>ROUND(SUMIF('DV-Bewegungsdaten'!B:B,Kategorien!A1756,'DV-Bewegungsdaten'!D:D),3)</f>
        <v>0</v>
      </c>
      <c r="V1756" s="324">
        <f>ROUND(SUMIF('DV-Bewegungsdaten'!B:B,Kategorien!A1756,'DV-Bewegungsdaten'!E:E),3)</f>
        <v>0</v>
      </c>
      <c r="AD1756" s="390">
        <f t="shared" si="373"/>
        <v>22.840999999999998</v>
      </c>
      <c r="AE1756" s="390">
        <f t="shared" si="374"/>
        <v>23.497999999999998</v>
      </c>
      <c r="AF1756" s="390">
        <f t="shared" si="375"/>
        <v>24.716999999999999</v>
      </c>
      <c r="AG1756" s="390">
        <f t="shared" si="376"/>
        <v>24.083999999999996</v>
      </c>
      <c r="AH1756" s="390">
        <f t="shared" si="377"/>
        <v>23.995999999999999</v>
      </c>
      <c r="AI1756" s="390">
        <f t="shared" si="378"/>
        <v>24.527999999999999</v>
      </c>
      <c r="AJ1756" s="390">
        <f t="shared" si="379"/>
        <v>23.810999999999996</v>
      </c>
      <c r="AK1756" s="390">
        <f t="shared" si="380"/>
        <v>24.094999999999999</v>
      </c>
      <c r="AL1756" s="390">
        <f t="shared" si="381"/>
        <v>24.204999999999998</v>
      </c>
      <c r="AM1756" s="390">
        <f t="shared" si="382"/>
        <v>24.085999999999999</v>
      </c>
      <c r="AN1756" s="390">
        <f t="shared" si="383"/>
        <v>23.68</v>
      </c>
      <c r="AO1756" s="390">
        <f t="shared" si="384"/>
        <v>24.582999999999998</v>
      </c>
    </row>
    <row r="1757" spans="1:41" ht="15" customHeight="1" x14ac:dyDescent="0.25">
      <c r="A1757" s="127" t="s">
        <v>4330</v>
      </c>
      <c r="B1757" s="125" t="s">
        <v>2077</v>
      </c>
      <c r="C1757" s="125" t="s">
        <v>4003</v>
      </c>
      <c r="D1757" s="125" t="s">
        <v>4073</v>
      </c>
      <c r="E1757" s="125" t="s">
        <v>4051</v>
      </c>
      <c r="F1757" s="126">
        <v>28.58</v>
      </c>
      <c r="G1757" s="126">
        <v>28.779999999999998</v>
      </c>
      <c r="H1757" s="126">
        <v>22.86</v>
      </c>
      <c r="I1757" s="126"/>
      <c r="J1757" s="317"/>
      <c r="K1757" s="323">
        <f>ROUND(SUMIF('VGT-Bewegungsdaten'!B:B,A1757,'VGT-Bewegungsdaten'!C:C),3)</f>
        <v>0</v>
      </c>
      <c r="L1757" s="324">
        <f>ROUND(SUMIF('VGT-Bewegungsdaten'!B:B,$A1757,'VGT-Bewegungsdaten'!D:D),2)</f>
        <v>0</v>
      </c>
      <c r="N1757" s="376" t="s">
        <v>4930</v>
      </c>
      <c r="O1757" s="376" t="s">
        <v>4940</v>
      </c>
      <c r="P1757" s="326">
        <f>ROUND(SUMIF('AV-Bewegungsdaten'!B:B,A1757,'AV-Bewegungsdaten'!C:C),3)</f>
        <v>0</v>
      </c>
      <c r="Q1757" s="324">
        <f>ROUND(SUMIF('AV-Bewegungsdaten'!B:B,$A1757,'AV-Bewegungsdaten'!D:D),2)</f>
        <v>0</v>
      </c>
      <c r="T1757" s="327"/>
      <c r="U1757" s="326">
        <f>ROUND(SUMIF('DV-Bewegungsdaten'!B:B,Kategorien!A1757,'DV-Bewegungsdaten'!D:D),3)</f>
        <v>0</v>
      </c>
      <c r="V1757" s="324">
        <f>ROUND(SUMIF('DV-Bewegungsdaten'!B:B,Kategorien!A1757,'DV-Bewegungsdaten'!E:E),3)</f>
        <v>0</v>
      </c>
      <c r="AD1757" s="390">
        <f t="shared" si="373"/>
        <v>23.840999999999998</v>
      </c>
      <c r="AE1757" s="390">
        <f t="shared" si="374"/>
        <v>24.497999999999998</v>
      </c>
      <c r="AF1757" s="390">
        <f t="shared" si="375"/>
        <v>25.716999999999999</v>
      </c>
      <c r="AG1757" s="390">
        <f t="shared" si="376"/>
        <v>25.083999999999996</v>
      </c>
      <c r="AH1757" s="390">
        <f t="shared" si="377"/>
        <v>24.995999999999999</v>
      </c>
      <c r="AI1757" s="390">
        <f t="shared" si="378"/>
        <v>25.527999999999999</v>
      </c>
      <c r="AJ1757" s="390">
        <f t="shared" si="379"/>
        <v>24.810999999999996</v>
      </c>
      <c r="AK1757" s="390">
        <f t="shared" si="380"/>
        <v>25.094999999999999</v>
      </c>
      <c r="AL1757" s="390">
        <f t="shared" si="381"/>
        <v>25.204999999999998</v>
      </c>
      <c r="AM1757" s="390">
        <f t="shared" si="382"/>
        <v>25.085999999999999</v>
      </c>
      <c r="AN1757" s="390">
        <f t="shared" si="383"/>
        <v>24.68</v>
      </c>
      <c r="AO1757" s="390">
        <f t="shared" si="384"/>
        <v>25.582999999999998</v>
      </c>
    </row>
    <row r="1758" spans="1:41" ht="15" customHeight="1" x14ac:dyDescent="0.25">
      <c r="A1758" s="127" t="s">
        <v>5005</v>
      </c>
      <c r="B1758" s="125" t="s">
        <v>2077</v>
      </c>
      <c r="C1758" s="125" t="s">
        <v>4003</v>
      </c>
      <c r="D1758" s="125" t="s">
        <v>5006</v>
      </c>
      <c r="E1758" s="125" t="s">
        <v>4998</v>
      </c>
      <c r="F1758" s="126">
        <v>28.55</v>
      </c>
      <c r="G1758" s="126">
        <v>28.75</v>
      </c>
      <c r="H1758" s="126">
        <v>22.84</v>
      </c>
      <c r="I1758" s="126"/>
      <c r="J1758" s="317"/>
      <c r="K1758" s="323">
        <f>ROUND(SUMIF('VGT-Bewegungsdaten'!B:B,A1758,'VGT-Bewegungsdaten'!C:C),3)</f>
        <v>0</v>
      </c>
      <c r="L1758" s="324">
        <f>ROUND(SUMIF('VGT-Bewegungsdaten'!B:B,$A1758,'VGT-Bewegungsdaten'!D:D),2)</f>
        <v>0</v>
      </c>
      <c r="N1758" s="376" t="s">
        <v>4930</v>
      </c>
      <c r="O1758" s="376" t="s">
        <v>4940</v>
      </c>
      <c r="P1758" s="326">
        <f>ROUND(SUMIF('AV-Bewegungsdaten'!B:B,A1758,'AV-Bewegungsdaten'!C:C),3)</f>
        <v>0</v>
      </c>
      <c r="Q1758" s="324">
        <f>ROUND(SUMIF('AV-Bewegungsdaten'!B:B,$A1758,'AV-Bewegungsdaten'!D:D),2)</f>
        <v>0</v>
      </c>
      <c r="T1758" s="327"/>
      <c r="U1758" s="326">
        <f>ROUND(SUMIF('DV-Bewegungsdaten'!B:B,Kategorien!A1758,'DV-Bewegungsdaten'!D:D),3)</f>
        <v>0</v>
      </c>
      <c r="V1758" s="324">
        <f>ROUND(SUMIF('DV-Bewegungsdaten'!B:B,Kategorien!A1758,'DV-Bewegungsdaten'!E:E),3)</f>
        <v>0</v>
      </c>
      <c r="AD1758" s="390">
        <f t="shared" si="373"/>
        <v>23.811</v>
      </c>
      <c r="AE1758" s="390">
        <f t="shared" si="374"/>
        <v>24.468</v>
      </c>
      <c r="AF1758" s="390">
        <f t="shared" si="375"/>
        <v>25.687000000000001</v>
      </c>
      <c r="AG1758" s="390">
        <f t="shared" si="376"/>
        <v>25.053999999999998</v>
      </c>
      <c r="AH1758" s="390">
        <f t="shared" si="377"/>
        <v>24.966000000000001</v>
      </c>
      <c r="AI1758" s="390">
        <f t="shared" si="378"/>
        <v>25.498000000000001</v>
      </c>
      <c r="AJ1758" s="390">
        <f t="shared" si="379"/>
        <v>24.780999999999999</v>
      </c>
      <c r="AK1758" s="390">
        <f t="shared" si="380"/>
        <v>25.065000000000001</v>
      </c>
      <c r="AL1758" s="390">
        <f t="shared" si="381"/>
        <v>25.175000000000001</v>
      </c>
      <c r="AM1758" s="390">
        <f t="shared" si="382"/>
        <v>25.056000000000001</v>
      </c>
      <c r="AN1758" s="390">
        <f t="shared" si="383"/>
        <v>24.65</v>
      </c>
      <c r="AO1758" s="390">
        <f t="shared" si="384"/>
        <v>25.553000000000001</v>
      </c>
    </row>
    <row r="1759" spans="1:41" ht="15" customHeight="1" x14ac:dyDescent="0.25">
      <c r="A1759" s="127" t="s">
        <v>395</v>
      </c>
      <c r="B1759" s="125" t="s">
        <v>2077</v>
      </c>
      <c r="C1759" s="125" t="s">
        <v>4003</v>
      </c>
      <c r="D1759" s="125" t="s">
        <v>1599</v>
      </c>
      <c r="E1759" s="125" t="s">
        <v>1538</v>
      </c>
      <c r="F1759" s="126">
        <v>27.67</v>
      </c>
      <c r="G1759" s="126">
        <v>27.87</v>
      </c>
      <c r="H1759" s="126">
        <v>22.14</v>
      </c>
      <c r="I1759" s="126"/>
      <c r="J1759" s="317"/>
      <c r="K1759" s="323">
        <f>ROUND(SUMIF('VGT-Bewegungsdaten'!B:B,A1759,'VGT-Bewegungsdaten'!C:C),3)</f>
        <v>0</v>
      </c>
      <c r="L1759" s="324">
        <f>ROUND(SUMIF('VGT-Bewegungsdaten'!B:B,$A1759,'VGT-Bewegungsdaten'!D:D),2)</f>
        <v>0</v>
      </c>
      <c r="N1759" s="376" t="s">
        <v>4930</v>
      </c>
      <c r="O1759" s="376" t="s">
        <v>4940</v>
      </c>
      <c r="P1759" s="326">
        <f>ROUND(SUMIF('AV-Bewegungsdaten'!B:B,A1759,'AV-Bewegungsdaten'!C:C),3)</f>
        <v>0</v>
      </c>
      <c r="Q1759" s="324">
        <f>ROUND(SUMIF('AV-Bewegungsdaten'!B:B,$A1759,'AV-Bewegungsdaten'!D:D),2)</f>
        <v>0</v>
      </c>
      <c r="T1759" s="327"/>
      <c r="U1759" s="326">
        <f>ROUND(SUMIF('DV-Bewegungsdaten'!B:B,Kategorien!A1759,'DV-Bewegungsdaten'!D:D),3)</f>
        <v>0</v>
      </c>
      <c r="V1759" s="324">
        <f>ROUND(SUMIF('DV-Bewegungsdaten'!B:B,Kategorien!A1759,'DV-Bewegungsdaten'!E:E),3)</f>
        <v>0</v>
      </c>
      <c r="AD1759" s="390">
        <f t="shared" si="373"/>
        <v>22.931000000000001</v>
      </c>
      <c r="AE1759" s="390">
        <f t="shared" si="374"/>
        <v>23.588000000000001</v>
      </c>
      <c r="AF1759" s="390">
        <f t="shared" si="375"/>
        <v>24.807000000000002</v>
      </c>
      <c r="AG1759" s="390">
        <f t="shared" si="376"/>
        <v>24.173999999999999</v>
      </c>
      <c r="AH1759" s="390">
        <f t="shared" si="377"/>
        <v>24.086000000000002</v>
      </c>
      <c r="AI1759" s="390">
        <f t="shared" si="378"/>
        <v>24.618000000000002</v>
      </c>
      <c r="AJ1759" s="390">
        <f t="shared" si="379"/>
        <v>23.901</v>
      </c>
      <c r="AK1759" s="390">
        <f t="shared" si="380"/>
        <v>24.185000000000002</v>
      </c>
      <c r="AL1759" s="390">
        <f t="shared" si="381"/>
        <v>24.295000000000002</v>
      </c>
      <c r="AM1759" s="390">
        <f t="shared" si="382"/>
        <v>24.176000000000002</v>
      </c>
      <c r="AN1759" s="390">
        <f t="shared" si="383"/>
        <v>23.770000000000003</v>
      </c>
      <c r="AO1759" s="390">
        <f t="shared" si="384"/>
        <v>24.673000000000002</v>
      </c>
    </row>
    <row r="1760" spans="1:41" ht="15" customHeight="1" x14ac:dyDescent="0.25">
      <c r="A1760" s="127" t="s">
        <v>399</v>
      </c>
      <c r="B1760" s="125" t="s">
        <v>2077</v>
      </c>
      <c r="C1760" s="125" t="s">
        <v>4003</v>
      </c>
      <c r="D1760" s="125" t="s">
        <v>1605</v>
      </c>
      <c r="E1760" s="125" t="s">
        <v>1538</v>
      </c>
      <c r="F1760" s="126">
        <v>28.67</v>
      </c>
      <c r="G1760" s="126">
        <v>28.87</v>
      </c>
      <c r="H1760" s="126">
        <v>22.94</v>
      </c>
      <c r="I1760" s="126"/>
      <c r="J1760" s="317"/>
      <c r="K1760" s="323">
        <f>ROUND(SUMIF('VGT-Bewegungsdaten'!B:B,A1760,'VGT-Bewegungsdaten'!C:C),3)</f>
        <v>0</v>
      </c>
      <c r="L1760" s="324">
        <f>ROUND(SUMIF('VGT-Bewegungsdaten'!B:B,$A1760,'VGT-Bewegungsdaten'!D:D),2)</f>
        <v>0</v>
      </c>
      <c r="N1760" s="376" t="s">
        <v>4930</v>
      </c>
      <c r="O1760" s="376" t="s">
        <v>4940</v>
      </c>
      <c r="P1760" s="326">
        <f>ROUND(SUMIF('AV-Bewegungsdaten'!B:B,A1760,'AV-Bewegungsdaten'!C:C),3)</f>
        <v>0</v>
      </c>
      <c r="Q1760" s="324">
        <f>ROUND(SUMIF('AV-Bewegungsdaten'!B:B,$A1760,'AV-Bewegungsdaten'!D:D),2)</f>
        <v>0</v>
      </c>
      <c r="T1760" s="327"/>
      <c r="U1760" s="326">
        <f>ROUND(SUMIF('DV-Bewegungsdaten'!B:B,Kategorien!A1760,'DV-Bewegungsdaten'!D:D),3)</f>
        <v>0</v>
      </c>
      <c r="V1760" s="324">
        <f>ROUND(SUMIF('DV-Bewegungsdaten'!B:B,Kategorien!A1760,'DV-Bewegungsdaten'!E:E),3)</f>
        <v>0</v>
      </c>
      <c r="AD1760" s="390">
        <f t="shared" si="373"/>
        <v>23.931000000000001</v>
      </c>
      <c r="AE1760" s="390">
        <f t="shared" si="374"/>
        <v>24.588000000000001</v>
      </c>
      <c r="AF1760" s="390">
        <f t="shared" si="375"/>
        <v>25.807000000000002</v>
      </c>
      <c r="AG1760" s="390">
        <f t="shared" si="376"/>
        <v>25.173999999999999</v>
      </c>
      <c r="AH1760" s="390">
        <f t="shared" si="377"/>
        <v>25.086000000000002</v>
      </c>
      <c r="AI1760" s="390">
        <f t="shared" si="378"/>
        <v>25.618000000000002</v>
      </c>
      <c r="AJ1760" s="390">
        <f t="shared" si="379"/>
        <v>24.901</v>
      </c>
      <c r="AK1760" s="390">
        <f t="shared" si="380"/>
        <v>25.185000000000002</v>
      </c>
      <c r="AL1760" s="390">
        <f t="shared" si="381"/>
        <v>25.295000000000002</v>
      </c>
      <c r="AM1760" s="390">
        <f t="shared" si="382"/>
        <v>25.176000000000002</v>
      </c>
      <c r="AN1760" s="390">
        <f t="shared" si="383"/>
        <v>24.770000000000003</v>
      </c>
      <c r="AO1760" s="390">
        <f t="shared" si="384"/>
        <v>25.673000000000002</v>
      </c>
    </row>
    <row r="1761" spans="1:41" ht="15" customHeight="1" x14ac:dyDescent="0.25">
      <c r="A1761" s="127" t="s">
        <v>394</v>
      </c>
      <c r="B1761" s="125" t="s">
        <v>2077</v>
      </c>
      <c r="C1761" s="125" t="s">
        <v>4003</v>
      </c>
      <c r="D1761" s="125" t="s">
        <v>58</v>
      </c>
      <c r="E1761" s="125" t="s">
        <v>2455</v>
      </c>
      <c r="F1761" s="126">
        <v>26.67</v>
      </c>
      <c r="G1761" s="126">
        <v>26.87</v>
      </c>
      <c r="H1761" s="126">
        <v>21.34</v>
      </c>
      <c r="I1761" s="126"/>
      <c r="J1761" s="317"/>
      <c r="K1761" s="323">
        <f>ROUND(SUMIF('VGT-Bewegungsdaten'!B:B,A1761,'VGT-Bewegungsdaten'!C:C),3)</f>
        <v>0</v>
      </c>
      <c r="L1761" s="324">
        <f>ROUND(SUMIF('VGT-Bewegungsdaten'!B:B,$A1761,'VGT-Bewegungsdaten'!D:D),2)</f>
        <v>0</v>
      </c>
      <c r="N1761" s="376" t="s">
        <v>4930</v>
      </c>
      <c r="O1761" s="376" t="s">
        <v>4940</v>
      </c>
      <c r="P1761" s="326">
        <f>ROUND(SUMIF('AV-Bewegungsdaten'!B:B,A1761,'AV-Bewegungsdaten'!C:C),3)</f>
        <v>0</v>
      </c>
      <c r="Q1761" s="324">
        <f>ROUND(SUMIF('AV-Bewegungsdaten'!B:B,$A1761,'AV-Bewegungsdaten'!D:D),2)</f>
        <v>0</v>
      </c>
      <c r="T1761" s="327"/>
      <c r="U1761" s="326">
        <f>ROUND(SUMIF('DV-Bewegungsdaten'!B:B,Kategorien!A1761,'DV-Bewegungsdaten'!D:D),3)</f>
        <v>0</v>
      </c>
      <c r="V1761" s="324">
        <f>ROUND(SUMIF('DV-Bewegungsdaten'!B:B,Kategorien!A1761,'DV-Bewegungsdaten'!E:E),3)</f>
        <v>0</v>
      </c>
      <c r="AD1761" s="390">
        <f t="shared" si="373"/>
        <v>21.931000000000001</v>
      </c>
      <c r="AE1761" s="390">
        <f t="shared" si="374"/>
        <v>22.588000000000001</v>
      </c>
      <c r="AF1761" s="390">
        <f t="shared" si="375"/>
        <v>23.807000000000002</v>
      </c>
      <c r="AG1761" s="390">
        <f t="shared" si="376"/>
        <v>23.173999999999999</v>
      </c>
      <c r="AH1761" s="390">
        <f t="shared" si="377"/>
        <v>23.086000000000002</v>
      </c>
      <c r="AI1761" s="390">
        <f t="shared" si="378"/>
        <v>23.618000000000002</v>
      </c>
      <c r="AJ1761" s="390">
        <f t="shared" si="379"/>
        <v>22.901</v>
      </c>
      <c r="AK1761" s="390">
        <f t="shared" si="380"/>
        <v>23.185000000000002</v>
      </c>
      <c r="AL1761" s="390">
        <f t="shared" si="381"/>
        <v>23.295000000000002</v>
      </c>
      <c r="AM1761" s="390">
        <f t="shared" si="382"/>
        <v>23.176000000000002</v>
      </c>
      <c r="AN1761" s="390">
        <f t="shared" si="383"/>
        <v>22.770000000000003</v>
      </c>
      <c r="AO1761" s="390">
        <f t="shared" si="384"/>
        <v>23.673000000000002</v>
      </c>
    </row>
    <row r="1762" spans="1:41" ht="15" customHeight="1" x14ac:dyDescent="0.25">
      <c r="A1762" s="127" t="s">
        <v>398</v>
      </c>
      <c r="B1762" s="125" t="s">
        <v>2077</v>
      </c>
      <c r="C1762" s="125" t="s">
        <v>4003</v>
      </c>
      <c r="D1762" s="125" t="s">
        <v>63</v>
      </c>
      <c r="E1762" s="125" t="s">
        <v>2455</v>
      </c>
      <c r="F1762" s="126">
        <v>27.67</v>
      </c>
      <c r="G1762" s="126">
        <v>27.87</v>
      </c>
      <c r="H1762" s="126">
        <v>22.14</v>
      </c>
      <c r="I1762" s="126"/>
      <c r="J1762" s="317"/>
      <c r="K1762" s="323">
        <f>ROUND(SUMIF('VGT-Bewegungsdaten'!B:B,A1762,'VGT-Bewegungsdaten'!C:C),3)</f>
        <v>0</v>
      </c>
      <c r="L1762" s="324">
        <f>ROUND(SUMIF('VGT-Bewegungsdaten'!B:B,$A1762,'VGT-Bewegungsdaten'!D:D),2)</f>
        <v>0</v>
      </c>
      <c r="N1762" s="376" t="s">
        <v>4930</v>
      </c>
      <c r="O1762" s="376" t="s">
        <v>4940</v>
      </c>
      <c r="P1762" s="326">
        <f>ROUND(SUMIF('AV-Bewegungsdaten'!B:B,A1762,'AV-Bewegungsdaten'!C:C),3)</f>
        <v>0</v>
      </c>
      <c r="Q1762" s="324">
        <f>ROUND(SUMIF('AV-Bewegungsdaten'!B:B,$A1762,'AV-Bewegungsdaten'!D:D),2)</f>
        <v>0</v>
      </c>
      <c r="T1762" s="327"/>
      <c r="U1762" s="326">
        <f>ROUND(SUMIF('DV-Bewegungsdaten'!B:B,Kategorien!A1762,'DV-Bewegungsdaten'!D:D),3)</f>
        <v>0</v>
      </c>
      <c r="V1762" s="324">
        <f>ROUND(SUMIF('DV-Bewegungsdaten'!B:B,Kategorien!A1762,'DV-Bewegungsdaten'!E:E),3)</f>
        <v>0</v>
      </c>
      <c r="AD1762" s="390">
        <f t="shared" si="373"/>
        <v>22.931000000000001</v>
      </c>
      <c r="AE1762" s="390">
        <f t="shared" si="374"/>
        <v>23.588000000000001</v>
      </c>
      <c r="AF1762" s="390">
        <f t="shared" si="375"/>
        <v>24.807000000000002</v>
      </c>
      <c r="AG1762" s="390">
        <f t="shared" si="376"/>
        <v>24.173999999999999</v>
      </c>
      <c r="AH1762" s="390">
        <f t="shared" si="377"/>
        <v>24.086000000000002</v>
      </c>
      <c r="AI1762" s="390">
        <f t="shared" si="378"/>
        <v>24.618000000000002</v>
      </c>
      <c r="AJ1762" s="390">
        <f t="shared" si="379"/>
        <v>23.901</v>
      </c>
      <c r="AK1762" s="390">
        <f t="shared" si="380"/>
        <v>24.185000000000002</v>
      </c>
      <c r="AL1762" s="390">
        <f t="shared" si="381"/>
        <v>24.295000000000002</v>
      </c>
      <c r="AM1762" s="390">
        <f t="shared" si="382"/>
        <v>24.176000000000002</v>
      </c>
      <c r="AN1762" s="390">
        <f t="shared" si="383"/>
        <v>23.770000000000003</v>
      </c>
      <c r="AO1762" s="390">
        <f t="shared" si="384"/>
        <v>24.673000000000002</v>
      </c>
    </row>
    <row r="1763" spans="1:41" ht="15" customHeight="1" x14ac:dyDescent="0.25">
      <c r="A1763" s="127" t="s">
        <v>397</v>
      </c>
      <c r="B1763" s="125" t="s">
        <v>2077</v>
      </c>
      <c r="C1763" s="125" t="s">
        <v>4003</v>
      </c>
      <c r="D1763" s="125" t="s">
        <v>1603</v>
      </c>
      <c r="E1763" s="125" t="s">
        <v>2452</v>
      </c>
      <c r="F1763" s="126">
        <v>25.67</v>
      </c>
      <c r="G1763" s="126">
        <v>25.87</v>
      </c>
      <c r="H1763" s="126">
        <v>20.54</v>
      </c>
      <c r="I1763" s="126"/>
      <c r="J1763" s="317"/>
      <c r="K1763" s="323">
        <f>ROUND(SUMIF('VGT-Bewegungsdaten'!B:B,A1763,'VGT-Bewegungsdaten'!C:C),3)</f>
        <v>0</v>
      </c>
      <c r="L1763" s="324">
        <f>ROUND(SUMIF('VGT-Bewegungsdaten'!B:B,$A1763,'VGT-Bewegungsdaten'!D:D),2)</f>
        <v>0</v>
      </c>
      <c r="N1763" s="376" t="s">
        <v>4930</v>
      </c>
      <c r="O1763" s="376" t="s">
        <v>4940</v>
      </c>
      <c r="P1763" s="326">
        <f>ROUND(SUMIF('AV-Bewegungsdaten'!B:B,A1763,'AV-Bewegungsdaten'!C:C),3)</f>
        <v>0</v>
      </c>
      <c r="Q1763" s="324">
        <f>ROUND(SUMIF('AV-Bewegungsdaten'!B:B,$A1763,'AV-Bewegungsdaten'!D:D),2)</f>
        <v>0</v>
      </c>
      <c r="T1763" s="327"/>
      <c r="U1763" s="326">
        <f>ROUND(SUMIF('DV-Bewegungsdaten'!B:B,Kategorien!A1763,'DV-Bewegungsdaten'!D:D),3)</f>
        <v>0</v>
      </c>
      <c r="V1763" s="324">
        <f>ROUND(SUMIF('DV-Bewegungsdaten'!B:B,Kategorien!A1763,'DV-Bewegungsdaten'!E:E),3)</f>
        <v>0</v>
      </c>
      <c r="AD1763" s="390">
        <f t="shared" si="373"/>
        <v>20.931000000000001</v>
      </c>
      <c r="AE1763" s="390">
        <f t="shared" si="374"/>
        <v>21.588000000000001</v>
      </c>
      <c r="AF1763" s="390">
        <f t="shared" si="375"/>
        <v>22.807000000000002</v>
      </c>
      <c r="AG1763" s="390">
        <f t="shared" si="376"/>
        <v>22.173999999999999</v>
      </c>
      <c r="AH1763" s="390">
        <f t="shared" si="377"/>
        <v>22.086000000000002</v>
      </c>
      <c r="AI1763" s="390">
        <f t="shared" si="378"/>
        <v>22.618000000000002</v>
      </c>
      <c r="AJ1763" s="390">
        <f t="shared" si="379"/>
        <v>21.901</v>
      </c>
      <c r="AK1763" s="390">
        <f t="shared" si="380"/>
        <v>22.185000000000002</v>
      </c>
      <c r="AL1763" s="390">
        <f t="shared" si="381"/>
        <v>22.295000000000002</v>
      </c>
      <c r="AM1763" s="390">
        <f t="shared" si="382"/>
        <v>22.176000000000002</v>
      </c>
      <c r="AN1763" s="390">
        <f t="shared" si="383"/>
        <v>21.770000000000003</v>
      </c>
      <c r="AO1763" s="390">
        <f t="shared" si="384"/>
        <v>22.673000000000002</v>
      </c>
    </row>
    <row r="1764" spans="1:41" ht="15" customHeight="1" x14ac:dyDescent="0.25">
      <c r="A1764" s="127" t="s">
        <v>359</v>
      </c>
      <c r="B1764" s="125" t="s">
        <v>2077</v>
      </c>
      <c r="C1764" s="125" t="s">
        <v>4003</v>
      </c>
      <c r="D1764" s="125" t="s">
        <v>5</v>
      </c>
      <c r="E1764" s="125" t="s">
        <v>2452</v>
      </c>
      <c r="F1764" s="126">
        <v>12.67</v>
      </c>
      <c r="G1764" s="126">
        <v>12.87</v>
      </c>
      <c r="H1764" s="126">
        <v>10.14</v>
      </c>
      <c r="I1764" s="126"/>
      <c r="J1764" s="317"/>
      <c r="K1764" s="323">
        <f>ROUND(SUMIF('VGT-Bewegungsdaten'!B:B,A1764,'VGT-Bewegungsdaten'!C:C),3)</f>
        <v>0</v>
      </c>
      <c r="L1764" s="324">
        <f>ROUND(SUMIF('VGT-Bewegungsdaten'!B:B,$A1764,'VGT-Bewegungsdaten'!D:D),2)</f>
        <v>0</v>
      </c>
      <c r="N1764" s="376" t="s">
        <v>4930</v>
      </c>
      <c r="O1764" s="376" t="s">
        <v>4940</v>
      </c>
      <c r="P1764" s="326">
        <f>ROUND(SUMIF('AV-Bewegungsdaten'!B:B,A1764,'AV-Bewegungsdaten'!C:C),3)</f>
        <v>0</v>
      </c>
      <c r="Q1764" s="324">
        <f>ROUND(SUMIF('AV-Bewegungsdaten'!B:B,$A1764,'AV-Bewegungsdaten'!D:D),2)</f>
        <v>0</v>
      </c>
      <c r="T1764" s="327"/>
      <c r="U1764" s="326">
        <f>ROUND(SUMIF('DV-Bewegungsdaten'!B:B,Kategorien!A1764,'DV-Bewegungsdaten'!D:D),3)</f>
        <v>0</v>
      </c>
      <c r="V1764" s="324">
        <f>ROUND(SUMIF('DV-Bewegungsdaten'!B:B,Kategorien!A1764,'DV-Bewegungsdaten'!E:E),3)</f>
        <v>0</v>
      </c>
      <c r="AD1764" s="390">
        <f t="shared" si="373"/>
        <v>7.9309999999999992</v>
      </c>
      <c r="AE1764" s="390">
        <f t="shared" si="374"/>
        <v>8.5879999999999992</v>
      </c>
      <c r="AF1764" s="390">
        <f t="shared" si="375"/>
        <v>9.8069999999999986</v>
      </c>
      <c r="AG1764" s="390">
        <f t="shared" si="376"/>
        <v>9.1739999999999995</v>
      </c>
      <c r="AH1764" s="390">
        <f t="shared" si="377"/>
        <v>9.0859999999999985</v>
      </c>
      <c r="AI1764" s="390">
        <f t="shared" si="378"/>
        <v>9.6179999999999986</v>
      </c>
      <c r="AJ1764" s="390">
        <f t="shared" si="379"/>
        <v>8.9009999999999998</v>
      </c>
      <c r="AK1764" s="390">
        <f t="shared" si="380"/>
        <v>9.1849999999999987</v>
      </c>
      <c r="AL1764" s="390">
        <f t="shared" si="381"/>
        <v>9.2949999999999982</v>
      </c>
      <c r="AM1764" s="390">
        <f t="shared" si="382"/>
        <v>9.1759999999999984</v>
      </c>
      <c r="AN1764" s="390">
        <f t="shared" si="383"/>
        <v>8.77</v>
      </c>
      <c r="AO1764" s="390">
        <f t="shared" si="384"/>
        <v>9.6729999999999983</v>
      </c>
    </row>
    <row r="1765" spans="1:41" ht="15" customHeight="1" x14ac:dyDescent="0.25">
      <c r="A1765" s="127" t="s">
        <v>699</v>
      </c>
      <c r="B1765" s="125" t="s">
        <v>2077</v>
      </c>
      <c r="C1765" s="125" t="s">
        <v>4003</v>
      </c>
      <c r="D1765" s="125" t="s">
        <v>2467</v>
      </c>
      <c r="E1765" s="125" t="s">
        <v>2452</v>
      </c>
      <c r="F1765" s="126">
        <v>9.6</v>
      </c>
      <c r="G1765" s="126">
        <v>9.7999999999999989</v>
      </c>
      <c r="H1765" s="126">
        <v>7.68</v>
      </c>
      <c r="I1765" s="126"/>
      <c r="J1765" s="317"/>
      <c r="K1765" s="323">
        <f>ROUND(SUMIF('VGT-Bewegungsdaten'!B:B,A1765,'VGT-Bewegungsdaten'!C:C),3)</f>
        <v>0</v>
      </c>
      <c r="L1765" s="324">
        <f>ROUND(SUMIF('VGT-Bewegungsdaten'!B:B,$A1765,'VGT-Bewegungsdaten'!D:D),2)</f>
        <v>0</v>
      </c>
      <c r="N1765" s="376" t="s">
        <v>4930</v>
      </c>
      <c r="O1765" s="376" t="s">
        <v>4940</v>
      </c>
      <c r="P1765" s="326">
        <f>ROUND(SUMIF('AV-Bewegungsdaten'!B:B,A1765,'AV-Bewegungsdaten'!C:C),3)</f>
        <v>0</v>
      </c>
      <c r="Q1765" s="324">
        <f>ROUND(SUMIF('AV-Bewegungsdaten'!B:B,$A1765,'AV-Bewegungsdaten'!D:D),2)</f>
        <v>0</v>
      </c>
      <c r="T1765" s="327"/>
      <c r="U1765" s="326">
        <f>ROUND(SUMIF('DV-Bewegungsdaten'!B:B,Kategorien!A1765,'DV-Bewegungsdaten'!D:D),3)</f>
        <v>0</v>
      </c>
      <c r="V1765" s="324">
        <f>ROUND(SUMIF('DV-Bewegungsdaten'!B:B,Kategorien!A1765,'DV-Bewegungsdaten'!E:E),3)</f>
        <v>0</v>
      </c>
      <c r="AD1765" s="390">
        <f t="shared" si="373"/>
        <v>4.8609999999999989</v>
      </c>
      <c r="AE1765" s="390">
        <f t="shared" si="374"/>
        <v>5.5179999999999989</v>
      </c>
      <c r="AF1765" s="390">
        <f t="shared" si="375"/>
        <v>6.7369999999999983</v>
      </c>
      <c r="AG1765" s="390">
        <f t="shared" si="376"/>
        <v>6.1039999999999992</v>
      </c>
      <c r="AH1765" s="390">
        <f t="shared" si="377"/>
        <v>6.0159999999999991</v>
      </c>
      <c r="AI1765" s="390">
        <f t="shared" si="378"/>
        <v>6.5479999999999992</v>
      </c>
      <c r="AJ1765" s="390">
        <f t="shared" si="379"/>
        <v>5.8309999999999995</v>
      </c>
      <c r="AK1765" s="390">
        <f t="shared" si="380"/>
        <v>6.1149999999999984</v>
      </c>
      <c r="AL1765" s="390">
        <f t="shared" si="381"/>
        <v>6.2249999999999988</v>
      </c>
      <c r="AM1765" s="390">
        <f t="shared" si="382"/>
        <v>6.105999999999999</v>
      </c>
      <c r="AN1765" s="390">
        <f t="shared" si="383"/>
        <v>5.6999999999999993</v>
      </c>
      <c r="AO1765" s="390">
        <f t="shared" si="384"/>
        <v>6.6029999999999989</v>
      </c>
    </row>
    <row r="1766" spans="1:41" ht="15" customHeight="1" x14ac:dyDescent="0.25">
      <c r="A1766" s="127" t="s">
        <v>701</v>
      </c>
      <c r="B1766" s="125" t="s">
        <v>2077</v>
      </c>
      <c r="C1766" s="125" t="s">
        <v>4003</v>
      </c>
      <c r="D1766" s="125" t="s">
        <v>2471</v>
      </c>
      <c r="E1766" s="125" t="s">
        <v>2452</v>
      </c>
      <c r="F1766" s="126">
        <v>15.6</v>
      </c>
      <c r="G1766" s="126">
        <v>15.799999999999999</v>
      </c>
      <c r="H1766" s="126">
        <v>12.48</v>
      </c>
      <c r="I1766" s="126"/>
      <c r="J1766" s="317"/>
      <c r="K1766" s="323">
        <f>ROUND(SUMIF('VGT-Bewegungsdaten'!B:B,A1766,'VGT-Bewegungsdaten'!C:C),3)</f>
        <v>0</v>
      </c>
      <c r="L1766" s="324">
        <f>ROUND(SUMIF('VGT-Bewegungsdaten'!B:B,$A1766,'VGT-Bewegungsdaten'!D:D),2)</f>
        <v>0</v>
      </c>
      <c r="N1766" s="376" t="s">
        <v>4930</v>
      </c>
      <c r="O1766" s="376" t="s">
        <v>4940</v>
      </c>
      <c r="P1766" s="326">
        <f>ROUND(SUMIF('AV-Bewegungsdaten'!B:B,A1766,'AV-Bewegungsdaten'!C:C),3)</f>
        <v>0</v>
      </c>
      <c r="Q1766" s="324">
        <f>ROUND(SUMIF('AV-Bewegungsdaten'!B:B,$A1766,'AV-Bewegungsdaten'!D:D),2)</f>
        <v>0</v>
      </c>
      <c r="T1766" s="327"/>
      <c r="U1766" s="326">
        <f>ROUND(SUMIF('DV-Bewegungsdaten'!B:B,Kategorien!A1766,'DV-Bewegungsdaten'!D:D),3)</f>
        <v>0</v>
      </c>
      <c r="V1766" s="324">
        <f>ROUND(SUMIF('DV-Bewegungsdaten'!B:B,Kategorien!A1766,'DV-Bewegungsdaten'!E:E),3)</f>
        <v>0</v>
      </c>
      <c r="AD1766" s="390">
        <f t="shared" si="373"/>
        <v>10.860999999999999</v>
      </c>
      <c r="AE1766" s="390">
        <f t="shared" si="374"/>
        <v>11.517999999999999</v>
      </c>
      <c r="AF1766" s="390">
        <f t="shared" si="375"/>
        <v>12.736999999999998</v>
      </c>
      <c r="AG1766" s="390">
        <f t="shared" si="376"/>
        <v>12.103999999999999</v>
      </c>
      <c r="AH1766" s="390">
        <f t="shared" si="377"/>
        <v>12.015999999999998</v>
      </c>
      <c r="AI1766" s="390">
        <f t="shared" si="378"/>
        <v>12.547999999999998</v>
      </c>
      <c r="AJ1766" s="390">
        <f t="shared" si="379"/>
        <v>11.831</v>
      </c>
      <c r="AK1766" s="390">
        <f t="shared" si="380"/>
        <v>12.114999999999998</v>
      </c>
      <c r="AL1766" s="390">
        <f t="shared" si="381"/>
        <v>12.224999999999998</v>
      </c>
      <c r="AM1766" s="390">
        <f t="shared" si="382"/>
        <v>12.105999999999998</v>
      </c>
      <c r="AN1766" s="390">
        <f t="shared" si="383"/>
        <v>11.7</v>
      </c>
      <c r="AO1766" s="390">
        <f t="shared" si="384"/>
        <v>12.602999999999998</v>
      </c>
    </row>
    <row r="1767" spans="1:41" ht="15" customHeight="1" x14ac:dyDescent="0.25">
      <c r="A1767" s="127" t="s">
        <v>705</v>
      </c>
      <c r="B1767" s="125" t="s">
        <v>2077</v>
      </c>
      <c r="C1767" s="125" t="s">
        <v>4003</v>
      </c>
      <c r="D1767" s="125" t="s">
        <v>2478</v>
      </c>
      <c r="E1767" s="125" t="s">
        <v>2452</v>
      </c>
      <c r="F1767" s="126">
        <v>17.600000000000001</v>
      </c>
      <c r="G1767" s="126">
        <v>17.8</v>
      </c>
      <c r="H1767" s="126">
        <v>14.08</v>
      </c>
      <c r="I1767" s="126"/>
      <c r="J1767" s="317"/>
      <c r="K1767" s="323">
        <f>ROUND(SUMIF('VGT-Bewegungsdaten'!B:B,A1767,'VGT-Bewegungsdaten'!C:C),3)</f>
        <v>0</v>
      </c>
      <c r="L1767" s="324">
        <f>ROUND(SUMIF('VGT-Bewegungsdaten'!B:B,$A1767,'VGT-Bewegungsdaten'!D:D),2)</f>
        <v>0</v>
      </c>
      <c r="N1767" s="376" t="s">
        <v>4930</v>
      </c>
      <c r="O1767" s="376" t="s">
        <v>4940</v>
      </c>
      <c r="P1767" s="326">
        <f>ROUND(SUMIF('AV-Bewegungsdaten'!B:B,A1767,'AV-Bewegungsdaten'!C:C),3)</f>
        <v>0</v>
      </c>
      <c r="Q1767" s="324">
        <f>ROUND(SUMIF('AV-Bewegungsdaten'!B:B,$A1767,'AV-Bewegungsdaten'!D:D),2)</f>
        <v>0</v>
      </c>
      <c r="T1767" s="327"/>
      <c r="U1767" s="326">
        <f>ROUND(SUMIF('DV-Bewegungsdaten'!B:B,Kategorien!A1767,'DV-Bewegungsdaten'!D:D),3)</f>
        <v>0</v>
      </c>
      <c r="V1767" s="324">
        <f>ROUND(SUMIF('DV-Bewegungsdaten'!B:B,Kategorien!A1767,'DV-Bewegungsdaten'!E:E),3)</f>
        <v>0</v>
      </c>
      <c r="AD1767" s="390">
        <f t="shared" si="373"/>
        <v>12.861000000000001</v>
      </c>
      <c r="AE1767" s="390">
        <f t="shared" si="374"/>
        <v>13.518000000000001</v>
      </c>
      <c r="AF1767" s="390">
        <f t="shared" si="375"/>
        <v>14.737</v>
      </c>
      <c r="AG1767" s="390">
        <f t="shared" si="376"/>
        <v>14.104000000000001</v>
      </c>
      <c r="AH1767" s="390">
        <f t="shared" si="377"/>
        <v>14.016000000000002</v>
      </c>
      <c r="AI1767" s="390">
        <f t="shared" si="378"/>
        <v>14.548000000000002</v>
      </c>
      <c r="AJ1767" s="390">
        <f t="shared" si="379"/>
        <v>13.831000000000001</v>
      </c>
      <c r="AK1767" s="390">
        <f t="shared" si="380"/>
        <v>14.115</v>
      </c>
      <c r="AL1767" s="390">
        <f t="shared" si="381"/>
        <v>14.225000000000001</v>
      </c>
      <c r="AM1767" s="390">
        <f t="shared" si="382"/>
        <v>14.106000000000002</v>
      </c>
      <c r="AN1767" s="390">
        <f t="shared" si="383"/>
        <v>13.700000000000001</v>
      </c>
      <c r="AO1767" s="390">
        <f t="shared" si="384"/>
        <v>14.603000000000002</v>
      </c>
    </row>
    <row r="1768" spans="1:41" ht="15" customHeight="1" x14ac:dyDescent="0.25">
      <c r="A1768" s="127" t="s">
        <v>496</v>
      </c>
      <c r="B1768" s="125" t="s">
        <v>2077</v>
      </c>
      <c r="C1768" s="125" t="s">
        <v>4003</v>
      </c>
      <c r="D1768" s="125" t="s">
        <v>1824</v>
      </c>
      <c r="E1768" s="125" t="s">
        <v>1541</v>
      </c>
      <c r="F1768" s="126">
        <v>20.6</v>
      </c>
      <c r="G1768" s="126">
        <v>20.8</v>
      </c>
      <c r="H1768" s="126">
        <v>16.48</v>
      </c>
      <c r="I1768" s="126"/>
      <c r="J1768" s="317"/>
      <c r="K1768" s="323">
        <f>ROUND(SUMIF('VGT-Bewegungsdaten'!B:B,A1768,'VGT-Bewegungsdaten'!C:C),3)</f>
        <v>0</v>
      </c>
      <c r="L1768" s="324">
        <f>ROUND(SUMIF('VGT-Bewegungsdaten'!B:B,$A1768,'VGT-Bewegungsdaten'!D:D),2)</f>
        <v>0</v>
      </c>
      <c r="N1768" s="376" t="s">
        <v>4930</v>
      </c>
      <c r="O1768" s="376" t="s">
        <v>4940</v>
      </c>
      <c r="P1768" s="326">
        <f>ROUND(SUMIF('AV-Bewegungsdaten'!B:B,A1768,'AV-Bewegungsdaten'!C:C),3)</f>
        <v>0</v>
      </c>
      <c r="Q1768" s="324">
        <f>ROUND(SUMIF('AV-Bewegungsdaten'!B:B,$A1768,'AV-Bewegungsdaten'!D:D),2)</f>
        <v>0</v>
      </c>
      <c r="T1768" s="327"/>
      <c r="U1768" s="326">
        <f>ROUND(SUMIF('DV-Bewegungsdaten'!B:B,Kategorien!A1768,'DV-Bewegungsdaten'!D:D),3)</f>
        <v>0</v>
      </c>
      <c r="V1768" s="324">
        <f>ROUND(SUMIF('DV-Bewegungsdaten'!B:B,Kategorien!A1768,'DV-Bewegungsdaten'!E:E),3)</f>
        <v>0</v>
      </c>
      <c r="AD1768" s="390">
        <f t="shared" si="373"/>
        <v>15.861000000000001</v>
      </c>
      <c r="AE1768" s="390">
        <f t="shared" si="374"/>
        <v>16.518000000000001</v>
      </c>
      <c r="AF1768" s="390">
        <f t="shared" si="375"/>
        <v>17.737000000000002</v>
      </c>
      <c r="AG1768" s="390">
        <f t="shared" si="376"/>
        <v>17.103999999999999</v>
      </c>
      <c r="AH1768" s="390">
        <f t="shared" si="377"/>
        <v>17.016000000000002</v>
      </c>
      <c r="AI1768" s="390">
        <f t="shared" si="378"/>
        <v>17.548000000000002</v>
      </c>
      <c r="AJ1768" s="390">
        <f t="shared" si="379"/>
        <v>16.831</v>
      </c>
      <c r="AK1768" s="390">
        <f t="shared" si="380"/>
        <v>17.115000000000002</v>
      </c>
      <c r="AL1768" s="390">
        <f t="shared" si="381"/>
        <v>17.225000000000001</v>
      </c>
      <c r="AM1768" s="390">
        <f t="shared" si="382"/>
        <v>17.106000000000002</v>
      </c>
      <c r="AN1768" s="390">
        <f t="shared" si="383"/>
        <v>16.700000000000003</v>
      </c>
      <c r="AO1768" s="390">
        <f t="shared" si="384"/>
        <v>17.603000000000002</v>
      </c>
    </row>
    <row r="1769" spans="1:41" ht="15" customHeight="1" x14ac:dyDescent="0.25">
      <c r="A1769" s="127" t="s">
        <v>500</v>
      </c>
      <c r="B1769" s="125" t="s">
        <v>2077</v>
      </c>
      <c r="C1769" s="125" t="s">
        <v>4003</v>
      </c>
      <c r="D1769" s="125" t="s">
        <v>1832</v>
      </c>
      <c r="E1769" s="125" t="s">
        <v>1541</v>
      </c>
      <c r="F1769" s="126">
        <v>21.6</v>
      </c>
      <c r="G1769" s="126">
        <v>21.8</v>
      </c>
      <c r="H1769" s="126">
        <v>17.28</v>
      </c>
      <c r="I1769" s="126"/>
      <c r="J1769" s="317"/>
      <c r="K1769" s="323">
        <f>ROUND(SUMIF('VGT-Bewegungsdaten'!B:B,A1769,'VGT-Bewegungsdaten'!C:C),3)</f>
        <v>0</v>
      </c>
      <c r="L1769" s="324">
        <f>ROUND(SUMIF('VGT-Bewegungsdaten'!B:B,$A1769,'VGT-Bewegungsdaten'!D:D),2)</f>
        <v>0</v>
      </c>
      <c r="N1769" s="376" t="s">
        <v>4930</v>
      </c>
      <c r="O1769" s="376" t="s">
        <v>4940</v>
      </c>
      <c r="P1769" s="326">
        <f>ROUND(SUMIF('AV-Bewegungsdaten'!B:B,A1769,'AV-Bewegungsdaten'!C:C),3)</f>
        <v>0</v>
      </c>
      <c r="Q1769" s="324">
        <f>ROUND(SUMIF('AV-Bewegungsdaten'!B:B,$A1769,'AV-Bewegungsdaten'!D:D),2)</f>
        <v>0</v>
      </c>
      <c r="T1769" s="327"/>
      <c r="U1769" s="326">
        <f>ROUND(SUMIF('DV-Bewegungsdaten'!B:B,Kategorien!A1769,'DV-Bewegungsdaten'!D:D),3)</f>
        <v>0</v>
      </c>
      <c r="V1769" s="324">
        <f>ROUND(SUMIF('DV-Bewegungsdaten'!B:B,Kategorien!A1769,'DV-Bewegungsdaten'!E:E),3)</f>
        <v>0</v>
      </c>
      <c r="AD1769" s="390">
        <f t="shared" si="373"/>
        <v>16.861000000000001</v>
      </c>
      <c r="AE1769" s="390">
        <f t="shared" si="374"/>
        <v>17.518000000000001</v>
      </c>
      <c r="AF1769" s="390">
        <f t="shared" si="375"/>
        <v>18.737000000000002</v>
      </c>
      <c r="AG1769" s="390">
        <f t="shared" si="376"/>
        <v>18.103999999999999</v>
      </c>
      <c r="AH1769" s="390">
        <f t="shared" si="377"/>
        <v>18.016000000000002</v>
      </c>
      <c r="AI1769" s="390">
        <f t="shared" si="378"/>
        <v>18.548000000000002</v>
      </c>
      <c r="AJ1769" s="390">
        <f t="shared" si="379"/>
        <v>17.831</v>
      </c>
      <c r="AK1769" s="390">
        <f t="shared" si="380"/>
        <v>18.115000000000002</v>
      </c>
      <c r="AL1769" s="390">
        <f t="shared" si="381"/>
        <v>18.225000000000001</v>
      </c>
      <c r="AM1769" s="390">
        <f t="shared" si="382"/>
        <v>18.106000000000002</v>
      </c>
      <c r="AN1769" s="390">
        <f t="shared" si="383"/>
        <v>17.700000000000003</v>
      </c>
      <c r="AO1769" s="390">
        <f t="shared" si="384"/>
        <v>18.603000000000002</v>
      </c>
    </row>
    <row r="1770" spans="1:41" ht="15" customHeight="1" x14ac:dyDescent="0.25">
      <c r="A1770" s="127" t="s">
        <v>2849</v>
      </c>
      <c r="B1770" s="125" t="s">
        <v>2077</v>
      </c>
      <c r="C1770" s="125" t="s">
        <v>4003</v>
      </c>
      <c r="D1770" s="125" t="s">
        <v>2723</v>
      </c>
      <c r="E1770" s="125" t="s">
        <v>2545</v>
      </c>
      <c r="F1770" s="126">
        <v>20.57</v>
      </c>
      <c r="G1770" s="126">
        <v>20.77</v>
      </c>
      <c r="H1770" s="126">
        <v>16.46</v>
      </c>
      <c r="I1770" s="126"/>
      <c r="J1770" s="317"/>
      <c r="K1770" s="323">
        <f>ROUND(SUMIF('VGT-Bewegungsdaten'!B:B,A1770,'VGT-Bewegungsdaten'!C:C),3)</f>
        <v>0</v>
      </c>
      <c r="L1770" s="324">
        <f>ROUND(SUMIF('VGT-Bewegungsdaten'!B:B,$A1770,'VGT-Bewegungsdaten'!D:D),2)</f>
        <v>0</v>
      </c>
      <c r="N1770" s="376" t="s">
        <v>4930</v>
      </c>
      <c r="O1770" s="376" t="s">
        <v>4940</v>
      </c>
      <c r="P1770" s="326">
        <f>ROUND(SUMIF('AV-Bewegungsdaten'!B:B,A1770,'AV-Bewegungsdaten'!C:C),3)</f>
        <v>0</v>
      </c>
      <c r="Q1770" s="324">
        <f>ROUND(SUMIF('AV-Bewegungsdaten'!B:B,$A1770,'AV-Bewegungsdaten'!D:D),2)</f>
        <v>0</v>
      </c>
      <c r="T1770" s="327"/>
      <c r="U1770" s="326">
        <f>ROUND(SUMIF('DV-Bewegungsdaten'!B:B,Kategorien!A1770,'DV-Bewegungsdaten'!D:D),3)</f>
        <v>0</v>
      </c>
      <c r="V1770" s="324">
        <f>ROUND(SUMIF('DV-Bewegungsdaten'!B:B,Kategorien!A1770,'DV-Bewegungsdaten'!E:E),3)</f>
        <v>0</v>
      </c>
      <c r="AD1770" s="390">
        <f t="shared" si="373"/>
        <v>15.831</v>
      </c>
      <c r="AE1770" s="390">
        <f t="shared" si="374"/>
        <v>16.488</v>
      </c>
      <c r="AF1770" s="390">
        <f t="shared" si="375"/>
        <v>17.707000000000001</v>
      </c>
      <c r="AG1770" s="390">
        <f t="shared" si="376"/>
        <v>17.073999999999998</v>
      </c>
      <c r="AH1770" s="390">
        <f t="shared" si="377"/>
        <v>16.986000000000001</v>
      </c>
      <c r="AI1770" s="390">
        <f t="shared" si="378"/>
        <v>17.518000000000001</v>
      </c>
      <c r="AJ1770" s="390">
        <f t="shared" si="379"/>
        <v>16.800999999999998</v>
      </c>
      <c r="AK1770" s="390">
        <f t="shared" si="380"/>
        <v>17.085000000000001</v>
      </c>
      <c r="AL1770" s="390">
        <f t="shared" si="381"/>
        <v>17.195</v>
      </c>
      <c r="AM1770" s="390">
        <f t="shared" si="382"/>
        <v>17.076000000000001</v>
      </c>
      <c r="AN1770" s="390">
        <f t="shared" si="383"/>
        <v>16.670000000000002</v>
      </c>
      <c r="AO1770" s="390">
        <f t="shared" si="384"/>
        <v>17.573</v>
      </c>
    </row>
    <row r="1771" spans="1:41" ht="15" customHeight="1" x14ac:dyDescent="0.25">
      <c r="A1771" s="127" t="s">
        <v>2850</v>
      </c>
      <c r="B1771" s="125" t="s">
        <v>2077</v>
      </c>
      <c r="C1771" s="125" t="s">
        <v>4003</v>
      </c>
      <c r="D1771" s="125" t="s">
        <v>2725</v>
      </c>
      <c r="E1771" s="125" t="s">
        <v>2545</v>
      </c>
      <c r="F1771" s="126">
        <v>21.57</v>
      </c>
      <c r="G1771" s="126">
        <v>21.77</v>
      </c>
      <c r="H1771" s="126">
        <v>17.260000000000002</v>
      </c>
      <c r="I1771" s="126"/>
      <c r="J1771" s="317"/>
      <c r="K1771" s="323">
        <f>ROUND(SUMIF('VGT-Bewegungsdaten'!B:B,A1771,'VGT-Bewegungsdaten'!C:C),3)</f>
        <v>0</v>
      </c>
      <c r="L1771" s="324">
        <f>ROUND(SUMIF('VGT-Bewegungsdaten'!B:B,$A1771,'VGT-Bewegungsdaten'!D:D),2)</f>
        <v>0</v>
      </c>
      <c r="N1771" s="376" t="s">
        <v>4930</v>
      </c>
      <c r="O1771" s="376" t="s">
        <v>4940</v>
      </c>
      <c r="P1771" s="326">
        <f>ROUND(SUMIF('AV-Bewegungsdaten'!B:B,A1771,'AV-Bewegungsdaten'!C:C),3)</f>
        <v>0</v>
      </c>
      <c r="Q1771" s="324">
        <f>ROUND(SUMIF('AV-Bewegungsdaten'!B:B,$A1771,'AV-Bewegungsdaten'!D:D),2)</f>
        <v>0</v>
      </c>
      <c r="T1771" s="327"/>
      <c r="U1771" s="326">
        <f>ROUND(SUMIF('DV-Bewegungsdaten'!B:B,Kategorien!A1771,'DV-Bewegungsdaten'!D:D),3)</f>
        <v>0</v>
      </c>
      <c r="V1771" s="324">
        <f>ROUND(SUMIF('DV-Bewegungsdaten'!B:B,Kategorien!A1771,'DV-Bewegungsdaten'!E:E),3)</f>
        <v>0</v>
      </c>
      <c r="AD1771" s="390">
        <f t="shared" si="373"/>
        <v>16.831</v>
      </c>
      <c r="AE1771" s="390">
        <f t="shared" si="374"/>
        <v>17.488</v>
      </c>
      <c r="AF1771" s="390">
        <f t="shared" si="375"/>
        <v>18.707000000000001</v>
      </c>
      <c r="AG1771" s="390">
        <f t="shared" si="376"/>
        <v>18.073999999999998</v>
      </c>
      <c r="AH1771" s="390">
        <f t="shared" si="377"/>
        <v>17.986000000000001</v>
      </c>
      <c r="AI1771" s="390">
        <f t="shared" si="378"/>
        <v>18.518000000000001</v>
      </c>
      <c r="AJ1771" s="390">
        <f t="shared" si="379"/>
        <v>17.800999999999998</v>
      </c>
      <c r="AK1771" s="390">
        <f t="shared" si="380"/>
        <v>18.085000000000001</v>
      </c>
      <c r="AL1771" s="390">
        <f t="shared" si="381"/>
        <v>18.195</v>
      </c>
      <c r="AM1771" s="390">
        <f t="shared" si="382"/>
        <v>18.076000000000001</v>
      </c>
      <c r="AN1771" s="390">
        <f t="shared" si="383"/>
        <v>17.670000000000002</v>
      </c>
      <c r="AO1771" s="390">
        <f t="shared" si="384"/>
        <v>18.573</v>
      </c>
    </row>
    <row r="1772" spans="1:41" ht="15" customHeight="1" x14ac:dyDescent="0.25">
      <c r="A1772" s="127" t="s">
        <v>3593</v>
      </c>
      <c r="B1772" s="125" t="s">
        <v>2077</v>
      </c>
      <c r="C1772" s="125" t="s">
        <v>4003</v>
      </c>
      <c r="D1772" s="125" t="s">
        <v>3467</v>
      </c>
      <c r="E1772" s="125" t="s">
        <v>3289</v>
      </c>
      <c r="F1772" s="126">
        <v>20.54</v>
      </c>
      <c r="G1772" s="126">
        <v>20.74</v>
      </c>
      <c r="H1772" s="126">
        <v>16.43</v>
      </c>
      <c r="I1772" s="126"/>
      <c r="J1772" s="317"/>
      <c r="K1772" s="323">
        <f>ROUND(SUMIF('VGT-Bewegungsdaten'!B:B,A1772,'VGT-Bewegungsdaten'!C:C),3)</f>
        <v>0</v>
      </c>
      <c r="L1772" s="324">
        <f>ROUND(SUMIF('VGT-Bewegungsdaten'!B:B,$A1772,'VGT-Bewegungsdaten'!D:D),2)</f>
        <v>0</v>
      </c>
      <c r="N1772" s="376" t="s">
        <v>4930</v>
      </c>
      <c r="O1772" s="376" t="s">
        <v>4940</v>
      </c>
      <c r="P1772" s="326">
        <f>ROUND(SUMIF('AV-Bewegungsdaten'!B:B,A1772,'AV-Bewegungsdaten'!C:C),3)</f>
        <v>0</v>
      </c>
      <c r="Q1772" s="324">
        <f>ROUND(SUMIF('AV-Bewegungsdaten'!B:B,$A1772,'AV-Bewegungsdaten'!D:D),2)</f>
        <v>0</v>
      </c>
      <c r="T1772" s="327"/>
      <c r="U1772" s="326">
        <f>ROUND(SUMIF('DV-Bewegungsdaten'!B:B,Kategorien!A1772,'DV-Bewegungsdaten'!D:D),3)</f>
        <v>0</v>
      </c>
      <c r="V1772" s="324">
        <f>ROUND(SUMIF('DV-Bewegungsdaten'!B:B,Kategorien!A1772,'DV-Bewegungsdaten'!E:E),3)</f>
        <v>0</v>
      </c>
      <c r="AD1772" s="390">
        <f t="shared" si="373"/>
        <v>15.800999999999998</v>
      </c>
      <c r="AE1772" s="390">
        <f t="shared" si="374"/>
        <v>16.457999999999998</v>
      </c>
      <c r="AF1772" s="390">
        <f t="shared" si="375"/>
        <v>17.677</v>
      </c>
      <c r="AG1772" s="390">
        <f t="shared" si="376"/>
        <v>17.043999999999997</v>
      </c>
      <c r="AH1772" s="390">
        <f t="shared" si="377"/>
        <v>16.956</v>
      </c>
      <c r="AI1772" s="390">
        <f t="shared" si="378"/>
        <v>17.488</v>
      </c>
      <c r="AJ1772" s="390">
        <f t="shared" si="379"/>
        <v>16.770999999999997</v>
      </c>
      <c r="AK1772" s="390">
        <f t="shared" si="380"/>
        <v>17.055</v>
      </c>
      <c r="AL1772" s="390">
        <f t="shared" si="381"/>
        <v>17.164999999999999</v>
      </c>
      <c r="AM1772" s="390">
        <f t="shared" si="382"/>
        <v>17.045999999999999</v>
      </c>
      <c r="AN1772" s="390">
        <f t="shared" si="383"/>
        <v>16.64</v>
      </c>
      <c r="AO1772" s="390">
        <f t="shared" si="384"/>
        <v>17.542999999999999</v>
      </c>
    </row>
    <row r="1773" spans="1:41" ht="15" customHeight="1" x14ac:dyDescent="0.25">
      <c r="A1773" s="127" t="s">
        <v>3594</v>
      </c>
      <c r="B1773" s="125" t="s">
        <v>2077</v>
      </c>
      <c r="C1773" s="125" t="s">
        <v>4003</v>
      </c>
      <c r="D1773" s="125" t="s">
        <v>3469</v>
      </c>
      <c r="E1773" s="125" t="s">
        <v>3289</v>
      </c>
      <c r="F1773" s="126">
        <v>21.54</v>
      </c>
      <c r="G1773" s="126">
        <v>21.74</v>
      </c>
      <c r="H1773" s="126">
        <v>17.23</v>
      </c>
      <c r="I1773" s="126"/>
      <c r="J1773" s="317"/>
      <c r="K1773" s="323">
        <f>ROUND(SUMIF('VGT-Bewegungsdaten'!B:B,A1773,'VGT-Bewegungsdaten'!C:C),3)</f>
        <v>0</v>
      </c>
      <c r="L1773" s="324">
        <f>ROUND(SUMIF('VGT-Bewegungsdaten'!B:B,$A1773,'VGT-Bewegungsdaten'!D:D),2)</f>
        <v>0</v>
      </c>
      <c r="N1773" s="376" t="s">
        <v>4930</v>
      </c>
      <c r="O1773" s="376" t="s">
        <v>4940</v>
      </c>
      <c r="P1773" s="326">
        <f>ROUND(SUMIF('AV-Bewegungsdaten'!B:B,A1773,'AV-Bewegungsdaten'!C:C),3)</f>
        <v>0</v>
      </c>
      <c r="Q1773" s="324">
        <f>ROUND(SUMIF('AV-Bewegungsdaten'!B:B,$A1773,'AV-Bewegungsdaten'!D:D),2)</f>
        <v>0</v>
      </c>
      <c r="T1773" s="327"/>
      <c r="U1773" s="326">
        <f>ROUND(SUMIF('DV-Bewegungsdaten'!B:B,Kategorien!A1773,'DV-Bewegungsdaten'!D:D),3)</f>
        <v>0</v>
      </c>
      <c r="V1773" s="324">
        <f>ROUND(SUMIF('DV-Bewegungsdaten'!B:B,Kategorien!A1773,'DV-Bewegungsdaten'!E:E),3)</f>
        <v>0</v>
      </c>
      <c r="AD1773" s="390">
        <f t="shared" si="373"/>
        <v>16.800999999999998</v>
      </c>
      <c r="AE1773" s="390">
        <f t="shared" si="374"/>
        <v>17.457999999999998</v>
      </c>
      <c r="AF1773" s="390">
        <f t="shared" si="375"/>
        <v>18.677</v>
      </c>
      <c r="AG1773" s="390">
        <f t="shared" si="376"/>
        <v>18.043999999999997</v>
      </c>
      <c r="AH1773" s="390">
        <f t="shared" si="377"/>
        <v>17.956</v>
      </c>
      <c r="AI1773" s="390">
        <f t="shared" si="378"/>
        <v>18.488</v>
      </c>
      <c r="AJ1773" s="390">
        <f t="shared" si="379"/>
        <v>17.770999999999997</v>
      </c>
      <c r="AK1773" s="390">
        <f t="shared" si="380"/>
        <v>18.055</v>
      </c>
      <c r="AL1773" s="390">
        <f t="shared" si="381"/>
        <v>18.164999999999999</v>
      </c>
      <c r="AM1773" s="390">
        <f t="shared" si="382"/>
        <v>18.045999999999999</v>
      </c>
      <c r="AN1773" s="390">
        <f t="shared" si="383"/>
        <v>17.64</v>
      </c>
      <c r="AO1773" s="390">
        <f t="shared" si="384"/>
        <v>18.542999999999999</v>
      </c>
    </row>
    <row r="1774" spans="1:41" ht="15" customHeight="1" x14ac:dyDescent="0.25">
      <c r="A1774" s="127" t="s">
        <v>4357</v>
      </c>
      <c r="B1774" s="125" t="s">
        <v>2077</v>
      </c>
      <c r="C1774" s="125" t="s">
        <v>4003</v>
      </c>
      <c r="D1774" s="125" t="s">
        <v>4230</v>
      </c>
      <c r="E1774" s="125" t="s">
        <v>4051</v>
      </c>
      <c r="F1774" s="126">
        <v>20.509999999999998</v>
      </c>
      <c r="G1774" s="126">
        <v>20.709999999999997</v>
      </c>
      <c r="H1774" s="126">
        <v>16.41</v>
      </c>
      <c r="I1774" s="126"/>
      <c r="J1774" s="317"/>
      <c r="K1774" s="323">
        <f>ROUND(SUMIF('VGT-Bewegungsdaten'!B:B,A1774,'VGT-Bewegungsdaten'!C:C),3)</f>
        <v>0</v>
      </c>
      <c r="L1774" s="324">
        <f>ROUND(SUMIF('VGT-Bewegungsdaten'!B:B,$A1774,'VGT-Bewegungsdaten'!D:D),2)</f>
        <v>0</v>
      </c>
      <c r="N1774" s="376" t="s">
        <v>4930</v>
      </c>
      <c r="O1774" s="376" t="s">
        <v>4940</v>
      </c>
      <c r="P1774" s="326">
        <f>ROUND(SUMIF('AV-Bewegungsdaten'!B:B,A1774,'AV-Bewegungsdaten'!C:C),3)</f>
        <v>0</v>
      </c>
      <c r="Q1774" s="324">
        <f>ROUND(SUMIF('AV-Bewegungsdaten'!B:B,$A1774,'AV-Bewegungsdaten'!D:D),2)</f>
        <v>0</v>
      </c>
      <c r="T1774" s="327"/>
      <c r="U1774" s="326">
        <f>ROUND(SUMIF('DV-Bewegungsdaten'!B:B,Kategorien!A1774,'DV-Bewegungsdaten'!D:D),3)</f>
        <v>0</v>
      </c>
      <c r="V1774" s="324">
        <f>ROUND(SUMIF('DV-Bewegungsdaten'!B:B,Kategorien!A1774,'DV-Bewegungsdaten'!E:E),3)</f>
        <v>0</v>
      </c>
      <c r="AD1774" s="390">
        <f t="shared" si="373"/>
        <v>15.770999999999997</v>
      </c>
      <c r="AE1774" s="390">
        <f t="shared" si="374"/>
        <v>16.427999999999997</v>
      </c>
      <c r="AF1774" s="390">
        <f t="shared" si="375"/>
        <v>17.646999999999998</v>
      </c>
      <c r="AG1774" s="390">
        <f t="shared" si="376"/>
        <v>17.013999999999996</v>
      </c>
      <c r="AH1774" s="390">
        <f t="shared" si="377"/>
        <v>16.925999999999998</v>
      </c>
      <c r="AI1774" s="390">
        <f t="shared" si="378"/>
        <v>17.457999999999998</v>
      </c>
      <c r="AJ1774" s="390">
        <f t="shared" si="379"/>
        <v>16.740999999999996</v>
      </c>
      <c r="AK1774" s="390">
        <f t="shared" si="380"/>
        <v>17.024999999999999</v>
      </c>
      <c r="AL1774" s="390">
        <f t="shared" si="381"/>
        <v>17.134999999999998</v>
      </c>
      <c r="AM1774" s="390">
        <f t="shared" si="382"/>
        <v>17.015999999999998</v>
      </c>
      <c r="AN1774" s="390">
        <f t="shared" si="383"/>
        <v>16.61</v>
      </c>
      <c r="AO1774" s="390">
        <f t="shared" si="384"/>
        <v>17.512999999999998</v>
      </c>
    </row>
    <row r="1775" spans="1:41" ht="15" customHeight="1" x14ac:dyDescent="0.25">
      <c r="A1775" s="127" t="s">
        <v>4358</v>
      </c>
      <c r="B1775" s="125" t="s">
        <v>2077</v>
      </c>
      <c r="C1775" s="125" t="s">
        <v>4003</v>
      </c>
      <c r="D1775" s="125" t="s">
        <v>4232</v>
      </c>
      <c r="E1775" s="125" t="s">
        <v>4051</v>
      </c>
      <c r="F1775" s="126">
        <v>21.509999999999998</v>
      </c>
      <c r="G1775" s="126">
        <v>21.709999999999997</v>
      </c>
      <c r="H1775" s="126">
        <v>17.21</v>
      </c>
      <c r="I1775" s="126"/>
      <c r="J1775" s="317"/>
      <c r="K1775" s="323">
        <f>ROUND(SUMIF('VGT-Bewegungsdaten'!B:B,A1775,'VGT-Bewegungsdaten'!C:C),3)</f>
        <v>0</v>
      </c>
      <c r="L1775" s="324">
        <f>ROUND(SUMIF('VGT-Bewegungsdaten'!B:B,$A1775,'VGT-Bewegungsdaten'!D:D),2)</f>
        <v>0</v>
      </c>
      <c r="N1775" s="376" t="s">
        <v>4930</v>
      </c>
      <c r="O1775" s="376" t="s">
        <v>4940</v>
      </c>
      <c r="P1775" s="326">
        <f>ROUND(SUMIF('AV-Bewegungsdaten'!B:B,A1775,'AV-Bewegungsdaten'!C:C),3)</f>
        <v>0</v>
      </c>
      <c r="Q1775" s="324">
        <f>ROUND(SUMIF('AV-Bewegungsdaten'!B:B,$A1775,'AV-Bewegungsdaten'!D:D),2)</f>
        <v>0</v>
      </c>
      <c r="T1775" s="327"/>
      <c r="U1775" s="326">
        <f>ROUND(SUMIF('DV-Bewegungsdaten'!B:B,Kategorien!A1775,'DV-Bewegungsdaten'!D:D),3)</f>
        <v>0</v>
      </c>
      <c r="V1775" s="324">
        <f>ROUND(SUMIF('DV-Bewegungsdaten'!B:B,Kategorien!A1775,'DV-Bewegungsdaten'!E:E),3)</f>
        <v>0</v>
      </c>
      <c r="AD1775" s="390">
        <f t="shared" ref="AD1775:AD1838" si="385">MAX(0,$G1775-AR$9)</f>
        <v>16.770999999999997</v>
      </c>
      <c r="AE1775" s="390">
        <f t="shared" ref="AE1775:AE1838" si="386">MAX(0,$G1775-AS$9)</f>
        <v>17.427999999999997</v>
      </c>
      <c r="AF1775" s="390">
        <f t="shared" ref="AF1775:AF1838" si="387">MAX(0,$G1775-AT$9)</f>
        <v>18.646999999999998</v>
      </c>
      <c r="AG1775" s="390">
        <f t="shared" ref="AG1775:AG1838" si="388">MAX(0,$G1775-AU$9)</f>
        <v>18.013999999999996</v>
      </c>
      <c r="AH1775" s="390">
        <f t="shared" ref="AH1775:AH1838" si="389">MAX(0,$G1775-AV$9)</f>
        <v>17.925999999999998</v>
      </c>
      <c r="AI1775" s="390">
        <f t="shared" ref="AI1775:AI1838" si="390">MAX(0,$G1775-AW$9)</f>
        <v>18.457999999999998</v>
      </c>
      <c r="AJ1775" s="390">
        <f t="shared" ref="AJ1775:AJ1838" si="391">MAX(0,$G1775-AX$9)</f>
        <v>17.740999999999996</v>
      </c>
      <c r="AK1775" s="390">
        <f t="shared" ref="AK1775:AK1838" si="392">MAX(0,$G1775-AY$9)</f>
        <v>18.024999999999999</v>
      </c>
      <c r="AL1775" s="390">
        <f t="shared" ref="AL1775:AL1838" si="393">MAX(0,$G1775-AZ$9)</f>
        <v>18.134999999999998</v>
      </c>
      <c r="AM1775" s="390">
        <f t="shared" ref="AM1775:AM1838" si="394">MAX(0,$G1775-BA$9)</f>
        <v>18.015999999999998</v>
      </c>
      <c r="AN1775" s="390">
        <f t="shared" ref="AN1775:AN1838" si="395">MAX(0,$G1775-BB$9)</f>
        <v>17.61</v>
      </c>
      <c r="AO1775" s="390">
        <f t="shared" ref="AO1775:AO1838" si="396">MAX(0,$G1775-BC$9)</f>
        <v>18.512999999999998</v>
      </c>
    </row>
    <row r="1776" spans="1:41" ht="15" customHeight="1" x14ac:dyDescent="0.25">
      <c r="A1776" s="127" t="s">
        <v>495</v>
      </c>
      <c r="B1776" s="125" t="s">
        <v>2077</v>
      </c>
      <c r="C1776" s="125" t="s">
        <v>4003</v>
      </c>
      <c r="D1776" s="125" t="s">
        <v>1822</v>
      </c>
      <c r="E1776" s="125" t="s">
        <v>1538</v>
      </c>
      <c r="F1776" s="126">
        <v>20.6</v>
      </c>
      <c r="G1776" s="126">
        <v>20.8</v>
      </c>
      <c r="H1776" s="126">
        <v>16.48</v>
      </c>
      <c r="I1776" s="126"/>
      <c r="J1776" s="317"/>
      <c r="K1776" s="323">
        <f>ROUND(SUMIF('VGT-Bewegungsdaten'!B:B,A1776,'VGT-Bewegungsdaten'!C:C),3)</f>
        <v>0</v>
      </c>
      <c r="L1776" s="324">
        <f>ROUND(SUMIF('VGT-Bewegungsdaten'!B:B,$A1776,'VGT-Bewegungsdaten'!D:D),2)</f>
        <v>0</v>
      </c>
      <c r="N1776" s="376" t="s">
        <v>4930</v>
      </c>
      <c r="O1776" s="376" t="s">
        <v>4940</v>
      </c>
      <c r="P1776" s="326">
        <f>ROUND(SUMIF('AV-Bewegungsdaten'!B:B,A1776,'AV-Bewegungsdaten'!C:C),3)</f>
        <v>0</v>
      </c>
      <c r="Q1776" s="324">
        <f>ROUND(SUMIF('AV-Bewegungsdaten'!B:B,$A1776,'AV-Bewegungsdaten'!D:D),2)</f>
        <v>0</v>
      </c>
      <c r="T1776" s="327"/>
      <c r="U1776" s="326">
        <f>ROUND(SUMIF('DV-Bewegungsdaten'!B:B,Kategorien!A1776,'DV-Bewegungsdaten'!D:D),3)</f>
        <v>0</v>
      </c>
      <c r="V1776" s="324">
        <f>ROUND(SUMIF('DV-Bewegungsdaten'!B:B,Kategorien!A1776,'DV-Bewegungsdaten'!E:E),3)</f>
        <v>0</v>
      </c>
      <c r="AD1776" s="390">
        <f t="shared" si="385"/>
        <v>15.861000000000001</v>
      </c>
      <c r="AE1776" s="390">
        <f t="shared" si="386"/>
        <v>16.518000000000001</v>
      </c>
      <c r="AF1776" s="390">
        <f t="shared" si="387"/>
        <v>17.737000000000002</v>
      </c>
      <c r="AG1776" s="390">
        <f t="shared" si="388"/>
        <v>17.103999999999999</v>
      </c>
      <c r="AH1776" s="390">
        <f t="shared" si="389"/>
        <v>17.016000000000002</v>
      </c>
      <c r="AI1776" s="390">
        <f t="shared" si="390"/>
        <v>17.548000000000002</v>
      </c>
      <c r="AJ1776" s="390">
        <f t="shared" si="391"/>
        <v>16.831</v>
      </c>
      <c r="AK1776" s="390">
        <f t="shared" si="392"/>
        <v>17.115000000000002</v>
      </c>
      <c r="AL1776" s="390">
        <f t="shared" si="393"/>
        <v>17.225000000000001</v>
      </c>
      <c r="AM1776" s="390">
        <f t="shared" si="394"/>
        <v>17.106000000000002</v>
      </c>
      <c r="AN1776" s="390">
        <f t="shared" si="395"/>
        <v>16.700000000000003</v>
      </c>
      <c r="AO1776" s="390">
        <f t="shared" si="396"/>
        <v>17.603000000000002</v>
      </c>
    </row>
    <row r="1777" spans="1:41" ht="15" customHeight="1" x14ac:dyDescent="0.25">
      <c r="A1777" s="127" t="s">
        <v>499</v>
      </c>
      <c r="B1777" s="125" t="s">
        <v>2077</v>
      </c>
      <c r="C1777" s="125" t="s">
        <v>4003</v>
      </c>
      <c r="D1777" s="125" t="s">
        <v>1830</v>
      </c>
      <c r="E1777" s="125" t="s">
        <v>1538</v>
      </c>
      <c r="F1777" s="126">
        <v>21.6</v>
      </c>
      <c r="G1777" s="126">
        <v>21.8</v>
      </c>
      <c r="H1777" s="126">
        <v>17.28</v>
      </c>
      <c r="I1777" s="126"/>
      <c r="J1777" s="317"/>
      <c r="K1777" s="323">
        <f>ROUND(SUMIF('VGT-Bewegungsdaten'!B:B,A1777,'VGT-Bewegungsdaten'!C:C),3)</f>
        <v>0</v>
      </c>
      <c r="L1777" s="324">
        <f>ROUND(SUMIF('VGT-Bewegungsdaten'!B:B,$A1777,'VGT-Bewegungsdaten'!D:D),2)</f>
        <v>0</v>
      </c>
      <c r="N1777" s="376" t="s">
        <v>4930</v>
      </c>
      <c r="O1777" s="376" t="s">
        <v>4940</v>
      </c>
      <c r="P1777" s="326">
        <f>ROUND(SUMIF('AV-Bewegungsdaten'!B:B,A1777,'AV-Bewegungsdaten'!C:C),3)</f>
        <v>0</v>
      </c>
      <c r="Q1777" s="324">
        <f>ROUND(SUMIF('AV-Bewegungsdaten'!B:B,$A1777,'AV-Bewegungsdaten'!D:D),2)</f>
        <v>0</v>
      </c>
      <c r="T1777" s="327"/>
      <c r="U1777" s="326">
        <f>ROUND(SUMIF('DV-Bewegungsdaten'!B:B,Kategorien!A1777,'DV-Bewegungsdaten'!D:D),3)</f>
        <v>0</v>
      </c>
      <c r="V1777" s="324">
        <f>ROUND(SUMIF('DV-Bewegungsdaten'!B:B,Kategorien!A1777,'DV-Bewegungsdaten'!E:E),3)</f>
        <v>0</v>
      </c>
      <c r="AD1777" s="390">
        <f t="shared" si="385"/>
        <v>16.861000000000001</v>
      </c>
      <c r="AE1777" s="390">
        <f t="shared" si="386"/>
        <v>17.518000000000001</v>
      </c>
      <c r="AF1777" s="390">
        <f t="shared" si="387"/>
        <v>18.737000000000002</v>
      </c>
      <c r="AG1777" s="390">
        <f t="shared" si="388"/>
        <v>18.103999999999999</v>
      </c>
      <c r="AH1777" s="390">
        <f t="shared" si="389"/>
        <v>18.016000000000002</v>
      </c>
      <c r="AI1777" s="390">
        <f t="shared" si="390"/>
        <v>18.548000000000002</v>
      </c>
      <c r="AJ1777" s="390">
        <f t="shared" si="391"/>
        <v>17.831</v>
      </c>
      <c r="AK1777" s="390">
        <f t="shared" si="392"/>
        <v>18.115000000000002</v>
      </c>
      <c r="AL1777" s="390">
        <f t="shared" si="393"/>
        <v>18.225000000000001</v>
      </c>
      <c r="AM1777" s="390">
        <f t="shared" si="394"/>
        <v>18.106000000000002</v>
      </c>
      <c r="AN1777" s="390">
        <f t="shared" si="395"/>
        <v>17.700000000000003</v>
      </c>
      <c r="AO1777" s="390">
        <f t="shared" si="396"/>
        <v>18.603000000000002</v>
      </c>
    </row>
    <row r="1778" spans="1:41" ht="15" customHeight="1" x14ac:dyDescent="0.25">
      <c r="A1778" s="127" t="s">
        <v>706</v>
      </c>
      <c r="B1778" s="125" t="s">
        <v>2077</v>
      </c>
      <c r="C1778" s="125" t="s">
        <v>4003</v>
      </c>
      <c r="D1778" s="125" t="s">
        <v>2480</v>
      </c>
      <c r="E1778" s="125" t="s">
        <v>2455</v>
      </c>
      <c r="F1778" s="126">
        <v>19.600000000000001</v>
      </c>
      <c r="G1778" s="126">
        <v>19.8</v>
      </c>
      <c r="H1778" s="126">
        <v>15.68</v>
      </c>
      <c r="I1778" s="126"/>
      <c r="J1778" s="317"/>
      <c r="K1778" s="323">
        <f>ROUND(SUMIF('VGT-Bewegungsdaten'!B:B,A1778,'VGT-Bewegungsdaten'!C:C),3)</f>
        <v>0</v>
      </c>
      <c r="L1778" s="324">
        <f>ROUND(SUMIF('VGT-Bewegungsdaten'!B:B,$A1778,'VGT-Bewegungsdaten'!D:D),2)</f>
        <v>0</v>
      </c>
      <c r="N1778" s="376" t="s">
        <v>4930</v>
      </c>
      <c r="O1778" s="376" t="s">
        <v>4940</v>
      </c>
      <c r="P1778" s="326">
        <f>ROUND(SUMIF('AV-Bewegungsdaten'!B:B,A1778,'AV-Bewegungsdaten'!C:C),3)</f>
        <v>0</v>
      </c>
      <c r="Q1778" s="324">
        <f>ROUND(SUMIF('AV-Bewegungsdaten'!B:B,$A1778,'AV-Bewegungsdaten'!D:D),2)</f>
        <v>0</v>
      </c>
      <c r="T1778" s="327"/>
      <c r="U1778" s="326">
        <f>ROUND(SUMIF('DV-Bewegungsdaten'!B:B,Kategorien!A1778,'DV-Bewegungsdaten'!D:D),3)</f>
        <v>0</v>
      </c>
      <c r="V1778" s="324">
        <f>ROUND(SUMIF('DV-Bewegungsdaten'!B:B,Kategorien!A1778,'DV-Bewegungsdaten'!E:E),3)</f>
        <v>0</v>
      </c>
      <c r="AD1778" s="390">
        <f t="shared" si="385"/>
        <v>14.861000000000001</v>
      </c>
      <c r="AE1778" s="390">
        <f t="shared" si="386"/>
        <v>15.518000000000001</v>
      </c>
      <c r="AF1778" s="390">
        <f t="shared" si="387"/>
        <v>16.737000000000002</v>
      </c>
      <c r="AG1778" s="390">
        <f t="shared" si="388"/>
        <v>16.103999999999999</v>
      </c>
      <c r="AH1778" s="390">
        <f t="shared" si="389"/>
        <v>16.016000000000002</v>
      </c>
      <c r="AI1778" s="390">
        <f t="shared" si="390"/>
        <v>16.548000000000002</v>
      </c>
      <c r="AJ1778" s="390">
        <f t="shared" si="391"/>
        <v>15.831000000000001</v>
      </c>
      <c r="AK1778" s="390">
        <f t="shared" si="392"/>
        <v>16.115000000000002</v>
      </c>
      <c r="AL1778" s="390">
        <f t="shared" si="393"/>
        <v>16.225000000000001</v>
      </c>
      <c r="AM1778" s="390">
        <f t="shared" si="394"/>
        <v>16.106000000000002</v>
      </c>
      <c r="AN1778" s="390">
        <f t="shared" si="395"/>
        <v>15.700000000000001</v>
      </c>
      <c r="AO1778" s="390">
        <f t="shared" si="396"/>
        <v>16.603000000000002</v>
      </c>
    </row>
    <row r="1779" spans="1:41" ht="15" customHeight="1" x14ac:dyDescent="0.25">
      <c r="A1779" s="127" t="s">
        <v>498</v>
      </c>
      <c r="B1779" s="125" t="s">
        <v>2077</v>
      </c>
      <c r="C1779" s="125" t="s">
        <v>4003</v>
      </c>
      <c r="D1779" s="125" t="s">
        <v>1828</v>
      </c>
      <c r="E1779" s="125" t="s">
        <v>2455</v>
      </c>
      <c r="F1779" s="126">
        <v>20.6</v>
      </c>
      <c r="G1779" s="126">
        <v>20.8</v>
      </c>
      <c r="H1779" s="126">
        <v>16.48</v>
      </c>
      <c r="I1779" s="126"/>
      <c r="J1779" s="317"/>
      <c r="K1779" s="323">
        <f>ROUND(SUMIF('VGT-Bewegungsdaten'!B:B,A1779,'VGT-Bewegungsdaten'!C:C),3)</f>
        <v>0</v>
      </c>
      <c r="L1779" s="324">
        <f>ROUND(SUMIF('VGT-Bewegungsdaten'!B:B,$A1779,'VGT-Bewegungsdaten'!D:D),2)</f>
        <v>0</v>
      </c>
      <c r="N1779" s="376" t="s">
        <v>4930</v>
      </c>
      <c r="O1779" s="376" t="s">
        <v>4940</v>
      </c>
      <c r="P1779" s="326">
        <f>ROUND(SUMIF('AV-Bewegungsdaten'!B:B,A1779,'AV-Bewegungsdaten'!C:C),3)</f>
        <v>0</v>
      </c>
      <c r="Q1779" s="324">
        <f>ROUND(SUMIF('AV-Bewegungsdaten'!B:B,$A1779,'AV-Bewegungsdaten'!D:D),2)</f>
        <v>0</v>
      </c>
      <c r="T1779" s="327"/>
      <c r="U1779" s="326">
        <f>ROUND(SUMIF('DV-Bewegungsdaten'!B:B,Kategorien!A1779,'DV-Bewegungsdaten'!D:D),3)</f>
        <v>0</v>
      </c>
      <c r="V1779" s="324">
        <f>ROUND(SUMIF('DV-Bewegungsdaten'!B:B,Kategorien!A1779,'DV-Bewegungsdaten'!E:E),3)</f>
        <v>0</v>
      </c>
      <c r="AD1779" s="390">
        <f t="shared" si="385"/>
        <v>15.861000000000001</v>
      </c>
      <c r="AE1779" s="390">
        <f t="shared" si="386"/>
        <v>16.518000000000001</v>
      </c>
      <c r="AF1779" s="390">
        <f t="shared" si="387"/>
        <v>17.737000000000002</v>
      </c>
      <c r="AG1779" s="390">
        <f t="shared" si="388"/>
        <v>17.103999999999999</v>
      </c>
      <c r="AH1779" s="390">
        <f t="shared" si="389"/>
        <v>17.016000000000002</v>
      </c>
      <c r="AI1779" s="390">
        <f t="shared" si="390"/>
        <v>17.548000000000002</v>
      </c>
      <c r="AJ1779" s="390">
        <f t="shared" si="391"/>
        <v>16.831</v>
      </c>
      <c r="AK1779" s="390">
        <f t="shared" si="392"/>
        <v>17.115000000000002</v>
      </c>
      <c r="AL1779" s="390">
        <f t="shared" si="393"/>
        <v>17.225000000000001</v>
      </c>
      <c r="AM1779" s="390">
        <f t="shared" si="394"/>
        <v>17.106000000000002</v>
      </c>
      <c r="AN1779" s="390">
        <f t="shared" si="395"/>
        <v>16.700000000000003</v>
      </c>
      <c r="AO1779" s="390">
        <f t="shared" si="396"/>
        <v>17.603000000000002</v>
      </c>
    </row>
    <row r="1780" spans="1:41" ht="15" customHeight="1" x14ac:dyDescent="0.25">
      <c r="A1780" s="127" t="s">
        <v>497</v>
      </c>
      <c r="B1780" s="125" t="s">
        <v>2077</v>
      </c>
      <c r="C1780" s="125" t="s">
        <v>4003</v>
      </c>
      <c r="D1780" s="125" t="s">
        <v>1826</v>
      </c>
      <c r="E1780" s="125" t="s">
        <v>2452</v>
      </c>
      <c r="F1780" s="126">
        <v>18.600000000000001</v>
      </c>
      <c r="G1780" s="126">
        <v>18.8</v>
      </c>
      <c r="H1780" s="126">
        <v>14.88</v>
      </c>
      <c r="I1780" s="126"/>
      <c r="J1780" s="317"/>
      <c r="K1780" s="323">
        <f>ROUND(SUMIF('VGT-Bewegungsdaten'!B:B,A1780,'VGT-Bewegungsdaten'!C:C),3)</f>
        <v>0</v>
      </c>
      <c r="L1780" s="324">
        <f>ROUND(SUMIF('VGT-Bewegungsdaten'!B:B,$A1780,'VGT-Bewegungsdaten'!D:D),2)</f>
        <v>0</v>
      </c>
      <c r="N1780" s="376" t="s">
        <v>4930</v>
      </c>
      <c r="O1780" s="376" t="s">
        <v>4940</v>
      </c>
      <c r="P1780" s="326">
        <f>ROUND(SUMIF('AV-Bewegungsdaten'!B:B,A1780,'AV-Bewegungsdaten'!C:C),3)</f>
        <v>0</v>
      </c>
      <c r="Q1780" s="324">
        <f>ROUND(SUMIF('AV-Bewegungsdaten'!B:B,$A1780,'AV-Bewegungsdaten'!D:D),2)</f>
        <v>0</v>
      </c>
      <c r="T1780" s="327"/>
      <c r="U1780" s="326">
        <f>ROUND(SUMIF('DV-Bewegungsdaten'!B:B,Kategorien!A1780,'DV-Bewegungsdaten'!D:D),3)</f>
        <v>0</v>
      </c>
      <c r="V1780" s="324">
        <f>ROUND(SUMIF('DV-Bewegungsdaten'!B:B,Kategorien!A1780,'DV-Bewegungsdaten'!E:E),3)</f>
        <v>0</v>
      </c>
      <c r="AD1780" s="390">
        <f t="shared" si="385"/>
        <v>13.861000000000001</v>
      </c>
      <c r="AE1780" s="390">
        <f t="shared" si="386"/>
        <v>14.518000000000001</v>
      </c>
      <c r="AF1780" s="390">
        <f t="shared" si="387"/>
        <v>15.737</v>
      </c>
      <c r="AG1780" s="390">
        <f t="shared" si="388"/>
        <v>15.104000000000001</v>
      </c>
      <c r="AH1780" s="390">
        <f t="shared" si="389"/>
        <v>15.016000000000002</v>
      </c>
      <c r="AI1780" s="390">
        <f t="shared" si="390"/>
        <v>15.548000000000002</v>
      </c>
      <c r="AJ1780" s="390">
        <f t="shared" si="391"/>
        <v>14.831000000000001</v>
      </c>
      <c r="AK1780" s="390">
        <f t="shared" si="392"/>
        <v>15.115</v>
      </c>
      <c r="AL1780" s="390">
        <f t="shared" si="393"/>
        <v>15.225000000000001</v>
      </c>
      <c r="AM1780" s="390">
        <f t="shared" si="394"/>
        <v>15.106000000000002</v>
      </c>
      <c r="AN1780" s="390">
        <f t="shared" si="395"/>
        <v>14.700000000000001</v>
      </c>
      <c r="AO1780" s="390">
        <f t="shared" si="396"/>
        <v>15.603000000000002</v>
      </c>
    </row>
    <row r="1781" spans="1:41" ht="15" customHeight="1" x14ac:dyDescent="0.25">
      <c r="A1781" s="127" t="s">
        <v>452</v>
      </c>
      <c r="B1781" s="125" t="s">
        <v>2077</v>
      </c>
      <c r="C1781" s="125" t="s">
        <v>4003</v>
      </c>
      <c r="D1781" s="125" t="s">
        <v>1977</v>
      </c>
      <c r="E1781" s="125" t="s">
        <v>1541</v>
      </c>
      <c r="F1781" s="126">
        <v>18.600000000000001</v>
      </c>
      <c r="G1781" s="126">
        <v>18.8</v>
      </c>
      <c r="H1781" s="126">
        <v>14.88</v>
      </c>
      <c r="I1781" s="126"/>
      <c r="J1781" s="317"/>
      <c r="K1781" s="323">
        <f>ROUND(SUMIF('VGT-Bewegungsdaten'!B:B,A1781,'VGT-Bewegungsdaten'!C:C),3)</f>
        <v>0</v>
      </c>
      <c r="L1781" s="324">
        <f>ROUND(SUMIF('VGT-Bewegungsdaten'!B:B,$A1781,'VGT-Bewegungsdaten'!D:D),2)</f>
        <v>0</v>
      </c>
      <c r="N1781" s="376" t="s">
        <v>4930</v>
      </c>
      <c r="O1781" s="376" t="s">
        <v>4940</v>
      </c>
      <c r="P1781" s="326">
        <f>ROUND(SUMIF('AV-Bewegungsdaten'!B:B,A1781,'AV-Bewegungsdaten'!C:C),3)</f>
        <v>0</v>
      </c>
      <c r="Q1781" s="324">
        <f>ROUND(SUMIF('AV-Bewegungsdaten'!B:B,$A1781,'AV-Bewegungsdaten'!D:D),2)</f>
        <v>0</v>
      </c>
      <c r="T1781" s="327"/>
      <c r="U1781" s="326">
        <f>ROUND(SUMIF('DV-Bewegungsdaten'!B:B,Kategorien!A1781,'DV-Bewegungsdaten'!D:D),3)</f>
        <v>0</v>
      </c>
      <c r="V1781" s="324">
        <f>ROUND(SUMIF('DV-Bewegungsdaten'!B:B,Kategorien!A1781,'DV-Bewegungsdaten'!E:E),3)</f>
        <v>0</v>
      </c>
      <c r="AD1781" s="390">
        <f t="shared" si="385"/>
        <v>13.861000000000001</v>
      </c>
      <c r="AE1781" s="390">
        <f t="shared" si="386"/>
        <v>14.518000000000001</v>
      </c>
      <c r="AF1781" s="390">
        <f t="shared" si="387"/>
        <v>15.737</v>
      </c>
      <c r="AG1781" s="390">
        <f t="shared" si="388"/>
        <v>15.104000000000001</v>
      </c>
      <c r="AH1781" s="390">
        <f t="shared" si="389"/>
        <v>15.016000000000002</v>
      </c>
      <c r="AI1781" s="390">
        <f t="shared" si="390"/>
        <v>15.548000000000002</v>
      </c>
      <c r="AJ1781" s="390">
        <f t="shared" si="391"/>
        <v>14.831000000000001</v>
      </c>
      <c r="AK1781" s="390">
        <f t="shared" si="392"/>
        <v>15.115</v>
      </c>
      <c r="AL1781" s="390">
        <f t="shared" si="393"/>
        <v>15.225000000000001</v>
      </c>
      <c r="AM1781" s="390">
        <f t="shared" si="394"/>
        <v>15.106000000000002</v>
      </c>
      <c r="AN1781" s="390">
        <f t="shared" si="395"/>
        <v>14.700000000000001</v>
      </c>
      <c r="AO1781" s="390">
        <f t="shared" si="396"/>
        <v>15.603000000000002</v>
      </c>
    </row>
    <row r="1782" spans="1:41" ht="15" customHeight="1" x14ac:dyDescent="0.25">
      <c r="A1782" s="127" t="s">
        <v>456</v>
      </c>
      <c r="B1782" s="125" t="s">
        <v>2077</v>
      </c>
      <c r="C1782" s="125" t="s">
        <v>4003</v>
      </c>
      <c r="D1782" s="125" t="s">
        <v>1985</v>
      </c>
      <c r="E1782" s="125" t="s">
        <v>1541</v>
      </c>
      <c r="F1782" s="126">
        <v>19.600000000000001</v>
      </c>
      <c r="G1782" s="126">
        <v>19.8</v>
      </c>
      <c r="H1782" s="126">
        <v>15.68</v>
      </c>
      <c r="I1782" s="126"/>
      <c r="J1782" s="317"/>
      <c r="K1782" s="323">
        <f>ROUND(SUMIF('VGT-Bewegungsdaten'!B:B,A1782,'VGT-Bewegungsdaten'!C:C),3)</f>
        <v>0</v>
      </c>
      <c r="L1782" s="324">
        <f>ROUND(SUMIF('VGT-Bewegungsdaten'!B:B,$A1782,'VGT-Bewegungsdaten'!D:D),2)</f>
        <v>0</v>
      </c>
      <c r="N1782" s="376" t="s">
        <v>4930</v>
      </c>
      <c r="O1782" s="376" t="s">
        <v>4940</v>
      </c>
      <c r="P1782" s="326">
        <f>ROUND(SUMIF('AV-Bewegungsdaten'!B:B,A1782,'AV-Bewegungsdaten'!C:C),3)</f>
        <v>0</v>
      </c>
      <c r="Q1782" s="324">
        <f>ROUND(SUMIF('AV-Bewegungsdaten'!B:B,$A1782,'AV-Bewegungsdaten'!D:D),2)</f>
        <v>0</v>
      </c>
      <c r="T1782" s="327"/>
      <c r="U1782" s="326">
        <f>ROUND(SUMIF('DV-Bewegungsdaten'!B:B,Kategorien!A1782,'DV-Bewegungsdaten'!D:D),3)</f>
        <v>0</v>
      </c>
      <c r="V1782" s="324">
        <f>ROUND(SUMIF('DV-Bewegungsdaten'!B:B,Kategorien!A1782,'DV-Bewegungsdaten'!E:E),3)</f>
        <v>0</v>
      </c>
      <c r="AD1782" s="390">
        <f t="shared" si="385"/>
        <v>14.861000000000001</v>
      </c>
      <c r="AE1782" s="390">
        <f t="shared" si="386"/>
        <v>15.518000000000001</v>
      </c>
      <c r="AF1782" s="390">
        <f t="shared" si="387"/>
        <v>16.737000000000002</v>
      </c>
      <c r="AG1782" s="390">
        <f t="shared" si="388"/>
        <v>16.103999999999999</v>
      </c>
      <c r="AH1782" s="390">
        <f t="shared" si="389"/>
        <v>16.016000000000002</v>
      </c>
      <c r="AI1782" s="390">
        <f t="shared" si="390"/>
        <v>16.548000000000002</v>
      </c>
      <c r="AJ1782" s="390">
        <f t="shared" si="391"/>
        <v>15.831000000000001</v>
      </c>
      <c r="AK1782" s="390">
        <f t="shared" si="392"/>
        <v>16.115000000000002</v>
      </c>
      <c r="AL1782" s="390">
        <f t="shared" si="393"/>
        <v>16.225000000000001</v>
      </c>
      <c r="AM1782" s="390">
        <f t="shared" si="394"/>
        <v>16.106000000000002</v>
      </c>
      <c r="AN1782" s="390">
        <f t="shared" si="395"/>
        <v>15.700000000000001</v>
      </c>
      <c r="AO1782" s="390">
        <f t="shared" si="396"/>
        <v>16.603000000000002</v>
      </c>
    </row>
    <row r="1783" spans="1:41" ht="15" customHeight="1" x14ac:dyDescent="0.25">
      <c r="A1783" s="127" t="s">
        <v>2837</v>
      </c>
      <c r="B1783" s="125" t="s">
        <v>2077</v>
      </c>
      <c r="C1783" s="125" t="s">
        <v>4003</v>
      </c>
      <c r="D1783" s="125" t="s">
        <v>2706</v>
      </c>
      <c r="E1783" s="125" t="s">
        <v>2545</v>
      </c>
      <c r="F1783" s="126">
        <v>18.57</v>
      </c>
      <c r="G1783" s="126">
        <v>18.77</v>
      </c>
      <c r="H1783" s="126">
        <v>14.86</v>
      </c>
      <c r="I1783" s="126"/>
      <c r="J1783" s="317"/>
      <c r="K1783" s="323">
        <f>ROUND(SUMIF('VGT-Bewegungsdaten'!B:B,A1783,'VGT-Bewegungsdaten'!C:C),3)</f>
        <v>0</v>
      </c>
      <c r="L1783" s="324">
        <f>ROUND(SUMIF('VGT-Bewegungsdaten'!B:B,$A1783,'VGT-Bewegungsdaten'!D:D),2)</f>
        <v>0</v>
      </c>
      <c r="N1783" s="376" t="s">
        <v>4930</v>
      </c>
      <c r="O1783" s="376" t="s">
        <v>4940</v>
      </c>
      <c r="P1783" s="326">
        <f>ROUND(SUMIF('AV-Bewegungsdaten'!B:B,A1783,'AV-Bewegungsdaten'!C:C),3)</f>
        <v>0</v>
      </c>
      <c r="Q1783" s="324">
        <f>ROUND(SUMIF('AV-Bewegungsdaten'!B:B,$A1783,'AV-Bewegungsdaten'!D:D),2)</f>
        <v>0</v>
      </c>
      <c r="T1783" s="327"/>
      <c r="U1783" s="326">
        <f>ROUND(SUMIF('DV-Bewegungsdaten'!B:B,Kategorien!A1783,'DV-Bewegungsdaten'!D:D),3)</f>
        <v>0</v>
      </c>
      <c r="V1783" s="324">
        <f>ROUND(SUMIF('DV-Bewegungsdaten'!B:B,Kategorien!A1783,'DV-Bewegungsdaten'!E:E),3)</f>
        <v>0</v>
      </c>
      <c r="AD1783" s="390">
        <f t="shared" si="385"/>
        <v>13.831</v>
      </c>
      <c r="AE1783" s="390">
        <f t="shared" si="386"/>
        <v>14.488</v>
      </c>
      <c r="AF1783" s="390">
        <f t="shared" si="387"/>
        <v>15.706999999999999</v>
      </c>
      <c r="AG1783" s="390">
        <f t="shared" si="388"/>
        <v>15.074</v>
      </c>
      <c r="AH1783" s="390">
        <f t="shared" si="389"/>
        <v>14.986000000000001</v>
      </c>
      <c r="AI1783" s="390">
        <f t="shared" si="390"/>
        <v>15.518000000000001</v>
      </c>
      <c r="AJ1783" s="390">
        <f t="shared" si="391"/>
        <v>14.801</v>
      </c>
      <c r="AK1783" s="390">
        <f t="shared" si="392"/>
        <v>15.084999999999999</v>
      </c>
      <c r="AL1783" s="390">
        <f t="shared" si="393"/>
        <v>15.195</v>
      </c>
      <c r="AM1783" s="390">
        <f t="shared" si="394"/>
        <v>15.076000000000001</v>
      </c>
      <c r="AN1783" s="390">
        <f t="shared" si="395"/>
        <v>14.67</v>
      </c>
      <c r="AO1783" s="390">
        <f t="shared" si="396"/>
        <v>15.573</v>
      </c>
    </row>
    <row r="1784" spans="1:41" ht="15" customHeight="1" x14ac:dyDescent="0.25">
      <c r="A1784" s="127" t="s">
        <v>2838</v>
      </c>
      <c r="B1784" s="125" t="s">
        <v>2077</v>
      </c>
      <c r="C1784" s="125" t="s">
        <v>4003</v>
      </c>
      <c r="D1784" s="125" t="s">
        <v>2708</v>
      </c>
      <c r="E1784" s="125" t="s">
        <v>2545</v>
      </c>
      <c r="F1784" s="126">
        <v>19.57</v>
      </c>
      <c r="G1784" s="126">
        <v>19.77</v>
      </c>
      <c r="H1784" s="126">
        <v>15.66</v>
      </c>
      <c r="I1784" s="126"/>
      <c r="J1784" s="317"/>
      <c r="K1784" s="323">
        <f>ROUND(SUMIF('VGT-Bewegungsdaten'!B:B,A1784,'VGT-Bewegungsdaten'!C:C),3)</f>
        <v>0</v>
      </c>
      <c r="L1784" s="324">
        <f>ROUND(SUMIF('VGT-Bewegungsdaten'!B:B,$A1784,'VGT-Bewegungsdaten'!D:D),2)</f>
        <v>0</v>
      </c>
      <c r="N1784" s="376" t="s">
        <v>4930</v>
      </c>
      <c r="O1784" s="376" t="s">
        <v>4940</v>
      </c>
      <c r="P1784" s="326">
        <f>ROUND(SUMIF('AV-Bewegungsdaten'!B:B,A1784,'AV-Bewegungsdaten'!C:C),3)</f>
        <v>0</v>
      </c>
      <c r="Q1784" s="324">
        <f>ROUND(SUMIF('AV-Bewegungsdaten'!B:B,$A1784,'AV-Bewegungsdaten'!D:D),2)</f>
        <v>0</v>
      </c>
      <c r="T1784" s="327"/>
      <c r="U1784" s="326">
        <f>ROUND(SUMIF('DV-Bewegungsdaten'!B:B,Kategorien!A1784,'DV-Bewegungsdaten'!D:D),3)</f>
        <v>0</v>
      </c>
      <c r="V1784" s="324">
        <f>ROUND(SUMIF('DV-Bewegungsdaten'!B:B,Kategorien!A1784,'DV-Bewegungsdaten'!E:E),3)</f>
        <v>0</v>
      </c>
      <c r="AD1784" s="390">
        <f t="shared" si="385"/>
        <v>14.831</v>
      </c>
      <c r="AE1784" s="390">
        <f t="shared" si="386"/>
        <v>15.488</v>
      </c>
      <c r="AF1784" s="390">
        <f t="shared" si="387"/>
        <v>16.707000000000001</v>
      </c>
      <c r="AG1784" s="390">
        <f t="shared" si="388"/>
        <v>16.073999999999998</v>
      </c>
      <c r="AH1784" s="390">
        <f t="shared" si="389"/>
        <v>15.986000000000001</v>
      </c>
      <c r="AI1784" s="390">
        <f t="shared" si="390"/>
        <v>16.518000000000001</v>
      </c>
      <c r="AJ1784" s="390">
        <f t="shared" si="391"/>
        <v>15.801</v>
      </c>
      <c r="AK1784" s="390">
        <f t="shared" si="392"/>
        <v>16.085000000000001</v>
      </c>
      <c r="AL1784" s="390">
        <f t="shared" si="393"/>
        <v>16.195</v>
      </c>
      <c r="AM1784" s="390">
        <f t="shared" si="394"/>
        <v>16.076000000000001</v>
      </c>
      <c r="AN1784" s="390">
        <f t="shared" si="395"/>
        <v>15.67</v>
      </c>
      <c r="AO1784" s="390">
        <f t="shared" si="396"/>
        <v>16.573</v>
      </c>
    </row>
    <row r="1785" spans="1:41" ht="15" customHeight="1" x14ac:dyDescent="0.25">
      <c r="A1785" s="127" t="s">
        <v>3581</v>
      </c>
      <c r="B1785" s="125" t="s">
        <v>2077</v>
      </c>
      <c r="C1785" s="125" t="s">
        <v>4003</v>
      </c>
      <c r="D1785" s="125" t="s">
        <v>3450</v>
      </c>
      <c r="E1785" s="125" t="s">
        <v>3289</v>
      </c>
      <c r="F1785" s="126">
        <v>18.54</v>
      </c>
      <c r="G1785" s="126">
        <v>18.739999999999998</v>
      </c>
      <c r="H1785" s="126">
        <v>14.83</v>
      </c>
      <c r="I1785" s="126"/>
      <c r="J1785" s="317"/>
      <c r="K1785" s="323">
        <f>ROUND(SUMIF('VGT-Bewegungsdaten'!B:B,A1785,'VGT-Bewegungsdaten'!C:C),3)</f>
        <v>0</v>
      </c>
      <c r="L1785" s="324">
        <f>ROUND(SUMIF('VGT-Bewegungsdaten'!B:B,$A1785,'VGT-Bewegungsdaten'!D:D),2)</f>
        <v>0</v>
      </c>
      <c r="N1785" s="376" t="s">
        <v>4930</v>
      </c>
      <c r="O1785" s="376" t="s">
        <v>4940</v>
      </c>
      <c r="P1785" s="326">
        <f>ROUND(SUMIF('AV-Bewegungsdaten'!B:B,A1785,'AV-Bewegungsdaten'!C:C),3)</f>
        <v>0</v>
      </c>
      <c r="Q1785" s="324">
        <f>ROUND(SUMIF('AV-Bewegungsdaten'!B:B,$A1785,'AV-Bewegungsdaten'!D:D),2)</f>
        <v>0</v>
      </c>
      <c r="T1785" s="327"/>
      <c r="U1785" s="326">
        <f>ROUND(SUMIF('DV-Bewegungsdaten'!B:B,Kategorien!A1785,'DV-Bewegungsdaten'!D:D),3)</f>
        <v>0</v>
      </c>
      <c r="V1785" s="324">
        <f>ROUND(SUMIF('DV-Bewegungsdaten'!B:B,Kategorien!A1785,'DV-Bewegungsdaten'!E:E),3)</f>
        <v>0</v>
      </c>
      <c r="AD1785" s="390">
        <f t="shared" si="385"/>
        <v>13.800999999999998</v>
      </c>
      <c r="AE1785" s="390">
        <f t="shared" si="386"/>
        <v>14.457999999999998</v>
      </c>
      <c r="AF1785" s="390">
        <f t="shared" si="387"/>
        <v>15.676999999999998</v>
      </c>
      <c r="AG1785" s="390">
        <f t="shared" si="388"/>
        <v>15.043999999999999</v>
      </c>
      <c r="AH1785" s="390">
        <f t="shared" si="389"/>
        <v>14.956</v>
      </c>
      <c r="AI1785" s="390">
        <f t="shared" si="390"/>
        <v>15.488</v>
      </c>
      <c r="AJ1785" s="390">
        <f t="shared" si="391"/>
        <v>14.770999999999999</v>
      </c>
      <c r="AK1785" s="390">
        <f t="shared" si="392"/>
        <v>15.054999999999998</v>
      </c>
      <c r="AL1785" s="390">
        <f t="shared" si="393"/>
        <v>15.164999999999999</v>
      </c>
      <c r="AM1785" s="390">
        <f t="shared" si="394"/>
        <v>15.045999999999999</v>
      </c>
      <c r="AN1785" s="390">
        <f t="shared" si="395"/>
        <v>14.639999999999999</v>
      </c>
      <c r="AO1785" s="390">
        <f t="shared" si="396"/>
        <v>15.542999999999999</v>
      </c>
    </row>
    <row r="1786" spans="1:41" ht="15" customHeight="1" x14ac:dyDescent="0.25">
      <c r="A1786" s="127" t="s">
        <v>3582</v>
      </c>
      <c r="B1786" s="125" t="s">
        <v>2077</v>
      </c>
      <c r="C1786" s="125" t="s">
        <v>4003</v>
      </c>
      <c r="D1786" s="125" t="s">
        <v>3452</v>
      </c>
      <c r="E1786" s="125" t="s">
        <v>3289</v>
      </c>
      <c r="F1786" s="126">
        <v>19.54</v>
      </c>
      <c r="G1786" s="126">
        <v>19.739999999999998</v>
      </c>
      <c r="H1786" s="126">
        <v>15.63</v>
      </c>
      <c r="I1786" s="126"/>
      <c r="J1786" s="317"/>
      <c r="K1786" s="323">
        <f>ROUND(SUMIF('VGT-Bewegungsdaten'!B:B,A1786,'VGT-Bewegungsdaten'!C:C),3)</f>
        <v>0</v>
      </c>
      <c r="L1786" s="324">
        <f>ROUND(SUMIF('VGT-Bewegungsdaten'!B:B,$A1786,'VGT-Bewegungsdaten'!D:D),2)</f>
        <v>0</v>
      </c>
      <c r="N1786" s="376" t="s">
        <v>4930</v>
      </c>
      <c r="O1786" s="376" t="s">
        <v>4940</v>
      </c>
      <c r="P1786" s="326">
        <f>ROUND(SUMIF('AV-Bewegungsdaten'!B:B,A1786,'AV-Bewegungsdaten'!C:C),3)</f>
        <v>0</v>
      </c>
      <c r="Q1786" s="324">
        <f>ROUND(SUMIF('AV-Bewegungsdaten'!B:B,$A1786,'AV-Bewegungsdaten'!D:D),2)</f>
        <v>0</v>
      </c>
      <c r="T1786" s="327"/>
      <c r="U1786" s="326">
        <f>ROUND(SUMIF('DV-Bewegungsdaten'!B:B,Kategorien!A1786,'DV-Bewegungsdaten'!D:D),3)</f>
        <v>0</v>
      </c>
      <c r="V1786" s="324">
        <f>ROUND(SUMIF('DV-Bewegungsdaten'!B:B,Kategorien!A1786,'DV-Bewegungsdaten'!E:E),3)</f>
        <v>0</v>
      </c>
      <c r="AD1786" s="390">
        <f t="shared" si="385"/>
        <v>14.800999999999998</v>
      </c>
      <c r="AE1786" s="390">
        <f t="shared" si="386"/>
        <v>15.457999999999998</v>
      </c>
      <c r="AF1786" s="390">
        <f t="shared" si="387"/>
        <v>16.677</v>
      </c>
      <c r="AG1786" s="390">
        <f t="shared" si="388"/>
        <v>16.043999999999997</v>
      </c>
      <c r="AH1786" s="390">
        <f t="shared" si="389"/>
        <v>15.956</v>
      </c>
      <c r="AI1786" s="390">
        <f t="shared" si="390"/>
        <v>16.488</v>
      </c>
      <c r="AJ1786" s="390">
        <f t="shared" si="391"/>
        <v>15.770999999999999</v>
      </c>
      <c r="AK1786" s="390">
        <f t="shared" si="392"/>
        <v>16.055</v>
      </c>
      <c r="AL1786" s="390">
        <f t="shared" si="393"/>
        <v>16.164999999999999</v>
      </c>
      <c r="AM1786" s="390">
        <f t="shared" si="394"/>
        <v>16.045999999999999</v>
      </c>
      <c r="AN1786" s="390">
        <f t="shared" si="395"/>
        <v>15.639999999999999</v>
      </c>
      <c r="AO1786" s="390">
        <f t="shared" si="396"/>
        <v>16.542999999999999</v>
      </c>
    </row>
    <row r="1787" spans="1:41" ht="15" customHeight="1" x14ac:dyDescent="0.25">
      <c r="A1787" s="127" t="s">
        <v>4345</v>
      </c>
      <c r="B1787" s="125" t="s">
        <v>2077</v>
      </c>
      <c r="C1787" s="125" t="s">
        <v>4003</v>
      </c>
      <c r="D1787" s="125" t="s">
        <v>4213</v>
      </c>
      <c r="E1787" s="125" t="s">
        <v>4051</v>
      </c>
      <c r="F1787" s="126">
        <v>18.509999999999998</v>
      </c>
      <c r="G1787" s="126">
        <v>18.709999999999997</v>
      </c>
      <c r="H1787" s="126">
        <v>14.81</v>
      </c>
      <c r="I1787" s="126"/>
      <c r="J1787" s="317"/>
      <c r="K1787" s="323">
        <f>ROUND(SUMIF('VGT-Bewegungsdaten'!B:B,A1787,'VGT-Bewegungsdaten'!C:C),3)</f>
        <v>0</v>
      </c>
      <c r="L1787" s="324">
        <f>ROUND(SUMIF('VGT-Bewegungsdaten'!B:B,$A1787,'VGT-Bewegungsdaten'!D:D),2)</f>
        <v>0</v>
      </c>
      <c r="N1787" s="376" t="s">
        <v>4930</v>
      </c>
      <c r="O1787" s="376" t="s">
        <v>4940</v>
      </c>
      <c r="P1787" s="326">
        <f>ROUND(SUMIF('AV-Bewegungsdaten'!B:B,A1787,'AV-Bewegungsdaten'!C:C),3)</f>
        <v>0</v>
      </c>
      <c r="Q1787" s="324">
        <f>ROUND(SUMIF('AV-Bewegungsdaten'!B:B,$A1787,'AV-Bewegungsdaten'!D:D),2)</f>
        <v>0</v>
      </c>
      <c r="T1787" s="327"/>
      <c r="U1787" s="326">
        <f>ROUND(SUMIF('DV-Bewegungsdaten'!B:B,Kategorien!A1787,'DV-Bewegungsdaten'!D:D),3)</f>
        <v>0</v>
      </c>
      <c r="V1787" s="324">
        <f>ROUND(SUMIF('DV-Bewegungsdaten'!B:B,Kategorien!A1787,'DV-Bewegungsdaten'!E:E),3)</f>
        <v>0</v>
      </c>
      <c r="AD1787" s="390">
        <f t="shared" si="385"/>
        <v>13.770999999999997</v>
      </c>
      <c r="AE1787" s="390">
        <f t="shared" si="386"/>
        <v>14.427999999999997</v>
      </c>
      <c r="AF1787" s="390">
        <f t="shared" si="387"/>
        <v>15.646999999999997</v>
      </c>
      <c r="AG1787" s="390">
        <f t="shared" si="388"/>
        <v>15.013999999999998</v>
      </c>
      <c r="AH1787" s="390">
        <f t="shared" si="389"/>
        <v>14.925999999999998</v>
      </c>
      <c r="AI1787" s="390">
        <f t="shared" si="390"/>
        <v>15.457999999999998</v>
      </c>
      <c r="AJ1787" s="390">
        <f t="shared" si="391"/>
        <v>14.740999999999998</v>
      </c>
      <c r="AK1787" s="390">
        <f t="shared" si="392"/>
        <v>15.024999999999997</v>
      </c>
      <c r="AL1787" s="390">
        <f t="shared" si="393"/>
        <v>15.134999999999998</v>
      </c>
      <c r="AM1787" s="390">
        <f t="shared" si="394"/>
        <v>15.015999999999998</v>
      </c>
      <c r="AN1787" s="390">
        <f t="shared" si="395"/>
        <v>14.609999999999998</v>
      </c>
      <c r="AO1787" s="390">
        <f t="shared" si="396"/>
        <v>15.512999999999998</v>
      </c>
    </row>
    <row r="1788" spans="1:41" ht="15" customHeight="1" x14ac:dyDescent="0.25">
      <c r="A1788" s="127" t="s">
        <v>4346</v>
      </c>
      <c r="B1788" s="125" t="s">
        <v>2077</v>
      </c>
      <c r="C1788" s="125" t="s">
        <v>4003</v>
      </c>
      <c r="D1788" s="125" t="s">
        <v>4215</v>
      </c>
      <c r="E1788" s="125" t="s">
        <v>4051</v>
      </c>
      <c r="F1788" s="126">
        <v>19.509999999999998</v>
      </c>
      <c r="G1788" s="126">
        <v>19.709999999999997</v>
      </c>
      <c r="H1788" s="126">
        <v>15.61</v>
      </c>
      <c r="I1788" s="126"/>
      <c r="J1788" s="317"/>
      <c r="K1788" s="323">
        <f>ROUND(SUMIF('VGT-Bewegungsdaten'!B:B,A1788,'VGT-Bewegungsdaten'!C:C),3)</f>
        <v>0</v>
      </c>
      <c r="L1788" s="324">
        <f>ROUND(SUMIF('VGT-Bewegungsdaten'!B:B,$A1788,'VGT-Bewegungsdaten'!D:D),2)</f>
        <v>0</v>
      </c>
      <c r="N1788" s="376" t="s">
        <v>4930</v>
      </c>
      <c r="O1788" s="376" t="s">
        <v>4940</v>
      </c>
      <c r="P1788" s="326">
        <f>ROUND(SUMIF('AV-Bewegungsdaten'!B:B,A1788,'AV-Bewegungsdaten'!C:C),3)</f>
        <v>0</v>
      </c>
      <c r="Q1788" s="324">
        <f>ROUND(SUMIF('AV-Bewegungsdaten'!B:B,$A1788,'AV-Bewegungsdaten'!D:D),2)</f>
        <v>0</v>
      </c>
      <c r="T1788" s="327"/>
      <c r="U1788" s="326">
        <f>ROUND(SUMIF('DV-Bewegungsdaten'!B:B,Kategorien!A1788,'DV-Bewegungsdaten'!D:D),3)</f>
        <v>0</v>
      </c>
      <c r="V1788" s="324">
        <f>ROUND(SUMIF('DV-Bewegungsdaten'!B:B,Kategorien!A1788,'DV-Bewegungsdaten'!E:E),3)</f>
        <v>0</v>
      </c>
      <c r="AD1788" s="390">
        <f t="shared" si="385"/>
        <v>14.770999999999997</v>
      </c>
      <c r="AE1788" s="390">
        <f t="shared" si="386"/>
        <v>15.427999999999997</v>
      </c>
      <c r="AF1788" s="390">
        <f t="shared" si="387"/>
        <v>16.646999999999998</v>
      </c>
      <c r="AG1788" s="390">
        <f t="shared" si="388"/>
        <v>16.013999999999996</v>
      </c>
      <c r="AH1788" s="390">
        <f t="shared" si="389"/>
        <v>15.925999999999998</v>
      </c>
      <c r="AI1788" s="390">
        <f t="shared" si="390"/>
        <v>16.457999999999998</v>
      </c>
      <c r="AJ1788" s="390">
        <f t="shared" si="391"/>
        <v>15.740999999999998</v>
      </c>
      <c r="AK1788" s="390">
        <f t="shared" si="392"/>
        <v>16.024999999999999</v>
      </c>
      <c r="AL1788" s="390">
        <f t="shared" si="393"/>
        <v>16.134999999999998</v>
      </c>
      <c r="AM1788" s="390">
        <f t="shared" si="394"/>
        <v>16.015999999999998</v>
      </c>
      <c r="AN1788" s="390">
        <f t="shared" si="395"/>
        <v>15.609999999999998</v>
      </c>
      <c r="AO1788" s="390">
        <f t="shared" si="396"/>
        <v>16.512999999999998</v>
      </c>
    </row>
    <row r="1789" spans="1:41" ht="15" customHeight="1" x14ac:dyDescent="0.25">
      <c r="A1789" s="127" t="s">
        <v>451</v>
      </c>
      <c r="B1789" s="125" t="s">
        <v>2077</v>
      </c>
      <c r="C1789" s="125" t="s">
        <v>4003</v>
      </c>
      <c r="D1789" s="125" t="s">
        <v>1975</v>
      </c>
      <c r="E1789" s="125" t="s">
        <v>1538</v>
      </c>
      <c r="F1789" s="126">
        <v>18.600000000000001</v>
      </c>
      <c r="G1789" s="126">
        <v>18.8</v>
      </c>
      <c r="H1789" s="126">
        <v>14.88</v>
      </c>
      <c r="I1789" s="126"/>
      <c r="J1789" s="317"/>
      <c r="K1789" s="323">
        <f>ROUND(SUMIF('VGT-Bewegungsdaten'!B:B,A1789,'VGT-Bewegungsdaten'!C:C),3)</f>
        <v>0</v>
      </c>
      <c r="L1789" s="324">
        <f>ROUND(SUMIF('VGT-Bewegungsdaten'!B:B,$A1789,'VGT-Bewegungsdaten'!D:D),2)</f>
        <v>0</v>
      </c>
      <c r="N1789" s="376" t="s">
        <v>4930</v>
      </c>
      <c r="O1789" s="376" t="s">
        <v>4940</v>
      </c>
      <c r="P1789" s="326">
        <f>ROUND(SUMIF('AV-Bewegungsdaten'!B:B,A1789,'AV-Bewegungsdaten'!C:C),3)</f>
        <v>0</v>
      </c>
      <c r="Q1789" s="324">
        <f>ROUND(SUMIF('AV-Bewegungsdaten'!B:B,$A1789,'AV-Bewegungsdaten'!D:D),2)</f>
        <v>0</v>
      </c>
      <c r="T1789" s="327"/>
      <c r="U1789" s="326">
        <f>ROUND(SUMIF('DV-Bewegungsdaten'!B:B,Kategorien!A1789,'DV-Bewegungsdaten'!D:D),3)</f>
        <v>0</v>
      </c>
      <c r="V1789" s="324">
        <f>ROUND(SUMIF('DV-Bewegungsdaten'!B:B,Kategorien!A1789,'DV-Bewegungsdaten'!E:E),3)</f>
        <v>0</v>
      </c>
      <c r="AD1789" s="390">
        <f t="shared" si="385"/>
        <v>13.861000000000001</v>
      </c>
      <c r="AE1789" s="390">
        <f t="shared" si="386"/>
        <v>14.518000000000001</v>
      </c>
      <c r="AF1789" s="390">
        <f t="shared" si="387"/>
        <v>15.737</v>
      </c>
      <c r="AG1789" s="390">
        <f t="shared" si="388"/>
        <v>15.104000000000001</v>
      </c>
      <c r="AH1789" s="390">
        <f t="shared" si="389"/>
        <v>15.016000000000002</v>
      </c>
      <c r="AI1789" s="390">
        <f t="shared" si="390"/>
        <v>15.548000000000002</v>
      </c>
      <c r="AJ1789" s="390">
        <f t="shared" si="391"/>
        <v>14.831000000000001</v>
      </c>
      <c r="AK1789" s="390">
        <f t="shared" si="392"/>
        <v>15.115</v>
      </c>
      <c r="AL1789" s="390">
        <f t="shared" si="393"/>
        <v>15.225000000000001</v>
      </c>
      <c r="AM1789" s="390">
        <f t="shared" si="394"/>
        <v>15.106000000000002</v>
      </c>
      <c r="AN1789" s="390">
        <f t="shared" si="395"/>
        <v>14.700000000000001</v>
      </c>
      <c r="AO1789" s="390">
        <f t="shared" si="396"/>
        <v>15.603000000000002</v>
      </c>
    </row>
    <row r="1790" spans="1:41" ht="15" customHeight="1" x14ac:dyDescent="0.25">
      <c r="A1790" s="127" t="s">
        <v>455</v>
      </c>
      <c r="B1790" s="125" t="s">
        <v>2077</v>
      </c>
      <c r="C1790" s="125" t="s">
        <v>4003</v>
      </c>
      <c r="D1790" s="125" t="s">
        <v>1983</v>
      </c>
      <c r="E1790" s="125" t="s">
        <v>1538</v>
      </c>
      <c r="F1790" s="126">
        <v>19.600000000000001</v>
      </c>
      <c r="G1790" s="126">
        <v>19.8</v>
      </c>
      <c r="H1790" s="126">
        <v>15.68</v>
      </c>
      <c r="I1790" s="126"/>
      <c r="J1790" s="317"/>
      <c r="K1790" s="323">
        <f>ROUND(SUMIF('VGT-Bewegungsdaten'!B:B,A1790,'VGT-Bewegungsdaten'!C:C),3)</f>
        <v>0</v>
      </c>
      <c r="L1790" s="324">
        <f>ROUND(SUMIF('VGT-Bewegungsdaten'!B:B,$A1790,'VGT-Bewegungsdaten'!D:D),2)</f>
        <v>0</v>
      </c>
      <c r="N1790" s="376" t="s">
        <v>4930</v>
      </c>
      <c r="O1790" s="376" t="s">
        <v>4940</v>
      </c>
      <c r="P1790" s="326">
        <f>ROUND(SUMIF('AV-Bewegungsdaten'!B:B,A1790,'AV-Bewegungsdaten'!C:C),3)</f>
        <v>0</v>
      </c>
      <c r="Q1790" s="324">
        <f>ROUND(SUMIF('AV-Bewegungsdaten'!B:B,$A1790,'AV-Bewegungsdaten'!D:D),2)</f>
        <v>0</v>
      </c>
      <c r="T1790" s="327"/>
      <c r="U1790" s="326">
        <f>ROUND(SUMIF('DV-Bewegungsdaten'!B:B,Kategorien!A1790,'DV-Bewegungsdaten'!D:D),3)</f>
        <v>0</v>
      </c>
      <c r="V1790" s="324">
        <f>ROUND(SUMIF('DV-Bewegungsdaten'!B:B,Kategorien!A1790,'DV-Bewegungsdaten'!E:E),3)</f>
        <v>0</v>
      </c>
      <c r="AD1790" s="390">
        <f t="shared" si="385"/>
        <v>14.861000000000001</v>
      </c>
      <c r="AE1790" s="390">
        <f t="shared" si="386"/>
        <v>15.518000000000001</v>
      </c>
      <c r="AF1790" s="390">
        <f t="shared" si="387"/>
        <v>16.737000000000002</v>
      </c>
      <c r="AG1790" s="390">
        <f t="shared" si="388"/>
        <v>16.103999999999999</v>
      </c>
      <c r="AH1790" s="390">
        <f t="shared" si="389"/>
        <v>16.016000000000002</v>
      </c>
      <c r="AI1790" s="390">
        <f t="shared" si="390"/>
        <v>16.548000000000002</v>
      </c>
      <c r="AJ1790" s="390">
        <f t="shared" si="391"/>
        <v>15.831000000000001</v>
      </c>
      <c r="AK1790" s="390">
        <f t="shared" si="392"/>
        <v>16.115000000000002</v>
      </c>
      <c r="AL1790" s="390">
        <f t="shared" si="393"/>
        <v>16.225000000000001</v>
      </c>
      <c r="AM1790" s="390">
        <f t="shared" si="394"/>
        <v>16.106000000000002</v>
      </c>
      <c r="AN1790" s="390">
        <f t="shared" si="395"/>
        <v>15.700000000000001</v>
      </c>
      <c r="AO1790" s="390">
        <f t="shared" si="396"/>
        <v>16.603000000000002</v>
      </c>
    </row>
    <row r="1791" spans="1:41" ht="15" customHeight="1" x14ac:dyDescent="0.25">
      <c r="A1791" s="127" t="s">
        <v>702</v>
      </c>
      <c r="B1791" s="125" t="s">
        <v>2077</v>
      </c>
      <c r="C1791" s="125" t="s">
        <v>4003</v>
      </c>
      <c r="D1791" s="125" t="s">
        <v>2473</v>
      </c>
      <c r="E1791" s="125" t="s">
        <v>2455</v>
      </c>
      <c r="F1791" s="126">
        <v>17.600000000000001</v>
      </c>
      <c r="G1791" s="126">
        <v>17.8</v>
      </c>
      <c r="H1791" s="126">
        <v>14.08</v>
      </c>
      <c r="I1791" s="126"/>
      <c r="J1791" s="317"/>
      <c r="K1791" s="323">
        <f>ROUND(SUMIF('VGT-Bewegungsdaten'!B:B,A1791,'VGT-Bewegungsdaten'!C:C),3)</f>
        <v>0</v>
      </c>
      <c r="L1791" s="324">
        <f>ROUND(SUMIF('VGT-Bewegungsdaten'!B:B,$A1791,'VGT-Bewegungsdaten'!D:D),2)</f>
        <v>0</v>
      </c>
      <c r="N1791" s="376" t="s">
        <v>4930</v>
      </c>
      <c r="O1791" s="376" t="s">
        <v>4940</v>
      </c>
      <c r="P1791" s="326">
        <f>ROUND(SUMIF('AV-Bewegungsdaten'!B:B,A1791,'AV-Bewegungsdaten'!C:C),3)</f>
        <v>0</v>
      </c>
      <c r="Q1791" s="324">
        <f>ROUND(SUMIF('AV-Bewegungsdaten'!B:B,$A1791,'AV-Bewegungsdaten'!D:D),2)</f>
        <v>0</v>
      </c>
      <c r="T1791" s="327"/>
      <c r="U1791" s="326">
        <f>ROUND(SUMIF('DV-Bewegungsdaten'!B:B,Kategorien!A1791,'DV-Bewegungsdaten'!D:D),3)</f>
        <v>0</v>
      </c>
      <c r="V1791" s="324">
        <f>ROUND(SUMIF('DV-Bewegungsdaten'!B:B,Kategorien!A1791,'DV-Bewegungsdaten'!E:E),3)</f>
        <v>0</v>
      </c>
      <c r="AD1791" s="390">
        <f t="shared" si="385"/>
        <v>12.861000000000001</v>
      </c>
      <c r="AE1791" s="390">
        <f t="shared" si="386"/>
        <v>13.518000000000001</v>
      </c>
      <c r="AF1791" s="390">
        <f t="shared" si="387"/>
        <v>14.737</v>
      </c>
      <c r="AG1791" s="390">
        <f t="shared" si="388"/>
        <v>14.104000000000001</v>
      </c>
      <c r="AH1791" s="390">
        <f t="shared" si="389"/>
        <v>14.016000000000002</v>
      </c>
      <c r="AI1791" s="390">
        <f t="shared" si="390"/>
        <v>14.548000000000002</v>
      </c>
      <c r="AJ1791" s="390">
        <f t="shared" si="391"/>
        <v>13.831000000000001</v>
      </c>
      <c r="AK1791" s="390">
        <f t="shared" si="392"/>
        <v>14.115</v>
      </c>
      <c r="AL1791" s="390">
        <f t="shared" si="393"/>
        <v>14.225000000000001</v>
      </c>
      <c r="AM1791" s="390">
        <f t="shared" si="394"/>
        <v>14.106000000000002</v>
      </c>
      <c r="AN1791" s="390">
        <f t="shared" si="395"/>
        <v>13.700000000000001</v>
      </c>
      <c r="AO1791" s="390">
        <f t="shared" si="396"/>
        <v>14.603000000000002</v>
      </c>
    </row>
    <row r="1792" spans="1:41" ht="15" customHeight="1" x14ac:dyDescent="0.25">
      <c r="A1792" s="127" t="s">
        <v>454</v>
      </c>
      <c r="B1792" s="125" t="s">
        <v>2077</v>
      </c>
      <c r="C1792" s="125" t="s">
        <v>4003</v>
      </c>
      <c r="D1792" s="125" t="s">
        <v>1981</v>
      </c>
      <c r="E1792" s="125" t="s">
        <v>2455</v>
      </c>
      <c r="F1792" s="126">
        <v>18.600000000000001</v>
      </c>
      <c r="G1792" s="126">
        <v>18.8</v>
      </c>
      <c r="H1792" s="126">
        <v>14.88</v>
      </c>
      <c r="I1792" s="126"/>
      <c r="J1792" s="317"/>
      <c r="K1792" s="323">
        <f>ROUND(SUMIF('VGT-Bewegungsdaten'!B:B,A1792,'VGT-Bewegungsdaten'!C:C),3)</f>
        <v>0</v>
      </c>
      <c r="L1792" s="324">
        <f>ROUND(SUMIF('VGT-Bewegungsdaten'!B:B,$A1792,'VGT-Bewegungsdaten'!D:D),2)</f>
        <v>0</v>
      </c>
      <c r="N1792" s="376" t="s">
        <v>4930</v>
      </c>
      <c r="O1792" s="376" t="s">
        <v>4940</v>
      </c>
      <c r="P1792" s="326">
        <f>ROUND(SUMIF('AV-Bewegungsdaten'!B:B,A1792,'AV-Bewegungsdaten'!C:C),3)</f>
        <v>0</v>
      </c>
      <c r="Q1792" s="324">
        <f>ROUND(SUMIF('AV-Bewegungsdaten'!B:B,$A1792,'AV-Bewegungsdaten'!D:D),2)</f>
        <v>0</v>
      </c>
      <c r="T1792" s="327"/>
      <c r="U1792" s="326">
        <f>ROUND(SUMIF('DV-Bewegungsdaten'!B:B,Kategorien!A1792,'DV-Bewegungsdaten'!D:D),3)</f>
        <v>0</v>
      </c>
      <c r="V1792" s="324">
        <f>ROUND(SUMIF('DV-Bewegungsdaten'!B:B,Kategorien!A1792,'DV-Bewegungsdaten'!E:E),3)</f>
        <v>0</v>
      </c>
      <c r="AD1792" s="390">
        <f t="shared" si="385"/>
        <v>13.861000000000001</v>
      </c>
      <c r="AE1792" s="390">
        <f t="shared" si="386"/>
        <v>14.518000000000001</v>
      </c>
      <c r="AF1792" s="390">
        <f t="shared" si="387"/>
        <v>15.737</v>
      </c>
      <c r="AG1792" s="390">
        <f t="shared" si="388"/>
        <v>15.104000000000001</v>
      </c>
      <c r="AH1792" s="390">
        <f t="shared" si="389"/>
        <v>15.016000000000002</v>
      </c>
      <c r="AI1792" s="390">
        <f t="shared" si="390"/>
        <v>15.548000000000002</v>
      </c>
      <c r="AJ1792" s="390">
        <f t="shared" si="391"/>
        <v>14.831000000000001</v>
      </c>
      <c r="AK1792" s="390">
        <f t="shared" si="392"/>
        <v>15.115</v>
      </c>
      <c r="AL1792" s="390">
        <f t="shared" si="393"/>
        <v>15.225000000000001</v>
      </c>
      <c r="AM1792" s="390">
        <f t="shared" si="394"/>
        <v>15.106000000000002</v>
      </c>
      <c r="AN1792" s="390">
        <f t="shared" si="395"/>
        <v>14.700000000000001</v>
      </c>
      <c r="AO1792" s="390">
        <f t="shared" si="396"/>
        <v>15.603000000000002</v>
      </c>
    </row>
    <row r="1793" spans="1:41" ht="15" customHeight="1" x14ac:dyDescent="0.25">
      <c r="A1793" s="127" t="s">
        <v>453</v>
      </c>
      <c r="B1793" s="125" t="s">
        <v>2077</v>
      </c>
      <c r="C1793" s="125" t="s">
        <v>4003</v>
      </c>
      <c r="D1793" s="125" t="s">
        <v>1979</v>
      </c>
      <c r="E1793" s="125" t="s">
        <v>2452</v>
      </c>
      <c r="F1793" s="126">
        <v>16.600000000000001</v>
      </c>
      <c r="G1793" s="126">
        <v>16.8</v>
      </c>
      <c r="H1793" s="126">
        <v>13.28</v>
      </c>
      <c r="I1793" s="126"/>
      <c r="J1793" s="317"/>
      <c r="K1793" s="323">
        <f>ROUND(SUMIF('VGT-Bewegungsdaten'!B:B,A1793,'VGT-Bewegungsdaten'!C:C),3)</f>
        <v>0</v>
      </c>
      <c r="L1793" s="324">
        <f>ROUND(SUMIF('VGT-Bewegungsdaten'!B:B,$A1793,'VGT-Bewegungsdaten'!D:D),2)</f>
        <v>0</v>
      </c>
      <c r="N1793" s="376" t="s">
        <v>4930</v>
      </c>
      <c r="O1793" s="376" t="s">
        <v>4940</v>
      </c>
      <c r="P1793" s="326">
        <f>ROUND(SUMIF('AV-Bewegungsdaten'!B:B,A1793,'AV-Bewegungsdaten'!C:C),3)</f>
        <v>0</v>
      </c>
      <c r="Q1793" s="324">
        <f>ROUND(SUMIF('AV-Bewegungsdaten'!B:B,$A1793,'AV-Bewegungsdaten'!D:D),2)</f>
        <v>0</v>
      </c>
      <c r="T1793" s="327"/>
      <c r="U1793" s="326">
        <f>ROUND(SUMIF('DV-Bewegungsdaten'!B:B,Kategorien!A1793,'DV-Bewegungsdaten'!D:D),3)</f>
        <v>0</v>
      </c>
      <c r="V1793" s="324">
        <f>ROUND(SUMIF('DV-Bewegungsdaten'!B:B,Kategorien!A1793,'DV-Bewegungsdaten'!E:E),3)</f>
        <v>0</v>
      </c>
      <c r="AD1793" s="390">
        <f t="shared" si="385"/>
        <v>11.861000000000001</v>
      </c>
      <c r="AE1793" s="390">
        <f t="shared" si="386"/>
        <v>12.518000000000001</v>
      </c>
      <c r="AF1793" s="390">
        <f t="shared" si="387"/>
        <v>13.737</v>
      </c>
      <c r="AG1793" s="390">
        <f t="shared" si="388"/>
        <v>13.104000000000001</v>
      </c>
      <c r="AH1793" s="390">
        <f t="shared" si="389"/>
        <v>13.016000000000002</v>
      </c>
      <c r="AI1793" s="390">
        <f t="shared" si="390"/>
        <v>13.548000000000002</v>
      </c>
      <c r="AJ1793" s="390">
        <f t="shared" si="391"/>
        <v>12.831000000000001</v>
      </c>
      <c r="AK1793" s="390">
        <f t="shared" si="392"/>
        <v>13.115</v>
      </c>
      <c r="AL1793" s="390">
        <f t="shared" si="393"/>
        <v>13.225000000000001</v>
      </c>
      <c r="AM1793" s="390">
        <f t="shared" si="394"/>
        <v>13.106000000000002</v>
      </c>
      <c r="AN1793" s="390">
        <f t="shared" si="395"/>
        <v>12.700000000000001</v>
      </c>
      <c r="AO1793" s="390">
        <f t="shared" si="396"/>
        <v>13.603000000000002</v>
      </c>
    </row>
    <row r="1794" spans="1:41" ht="15" customHeight="1" x14ac:dyDescent="0.25">
      <c r="A1794" s="127" t="s">
        <v>703</v>
      </c>
      <c r="B1794" s="125" t="s">
        <v>2077</v>
      </c>
      <c r="C1794" s="125" t="s">
        <v>4003</v>
      </c>
      <c r="D1794" s="125" t="s">
        <v>2475</v>
      </c>
      <c r="E1794" s="125" t="s">
        <v>2452</v>
      </c>
      <c r="F1794" s="126">
        <v>11.6</v>
      </c>
      <c r="G1794" s="126">
        <v>11.799999999999999</v>
      </c>
      <c r="H1794" s="126">
        <v>9.2799999999999994</v>
      </c>
      <c r="I1794" s="126"/>
      <c r="J1794" s="317"/>
      <c r="K1794" s="323">
        <f>ROUND(SUMIF('VGT-Bewegungsdaten'!B:B,A1794,'VGT-Bewegungsdaten'!C:C),3)</f>
        <v>0</v>
      </c>
      <c r="L1794" s="324">
        <f>ROUND(SUMIF('VGT-Bewegungsdaten'!B:B,$A1794,'VGT-Bewegungsdaten'!D:D),2)</f>
        <v>0</v>
      </c>
      <c r="N1794" s="376" t="s">
        <v>4930</v>
      </c>
      <c r="O1794" s="376" t="s">
        <v>4940</v>
      </c>
      <c r="P1794" s="326">
        <f>ROUND(SUMIF('AV-Bewegungsdaten'!B:B,A1794,'AV-Bewegungsdaten'!C:C),3)</f>
        <v>0</v>
      </c>
      <c r="Q1794" s="324">
        <f>ROUND(SUMIF('AV-Bewegungsdaten'!B:B,$A1794,'AV-Bewegungsdaten'!D:D),2)</f>
        <v>0</v>
      </c>
      <c r="T1794" s="327"/>
      <c r="U1794" s="326">
        <f>ROUND(SUMIF('DV-Bewegungsdaten'!B:B,Kategorien!A1794,'DV-Bewegungsdaten'!D:D),3)</f>
        <v>0</v>
      </c>
      <c r="V1794" s="324">
        <f>ROUND(SUMIF('DV-Bewegungsdaten'!B:B,Kategorien!A1794,'DV-Bewegungsdaten'!E:E),3)</f>
        <v>0</v>
      </c>
      <c r="AD1794" s="390">
        <f t="shared" si="385"/>
        <v>6.8609999999999989</v>
      </c>
      <c r="AE1794" s="390">
        <f t="shared" si="386"/>
        <v>7.5179999999999989</v>
      </c>
      <c r="AF1794" s="390">
        <f t="shared" si="387"/>
        <v>8.7369999999999983</v>
      </c>
      <c r="AG1794" s="390">
        <f t="shared" si="388"/>
        <v>8.1039999999999992</v>
      </c>
      <c r="AH1794" s="390">
        <f t="shared" si="389"/>
        <v>8.0159999999999982</v>
      </c>
      <c r="AI1794" s="390">
        <f t="shared" si="390"/>
        <v>8.5479999999999983</v>
      </c>
      <c r="AJ1794" s="390">
        <f t="shared" si="391"/>
        <v>7.8309999999999995</v>
      </c>
      <c r="AK1794" s="390">
        <f t="shared" si="392"/>
        <v>8.1149999999999984</v>
      </c>
      <c r="AL1794" s="390">
        <f t="shared" si="393"/>
        <v>8.2249999999999979</v>
      </c>
      <c r="AM1794" s="390">
        <f t="shared" si="394"/>
        <v>8.1059999999999981</v>
      </c>
      <c r="AN1794" s="390">
        <f t="shared" si="395"/>
        <v>7.6999999999999993</v>
      </c>
      <c r="AO1794" s="390">
        <f t="shared" si="396"/>
        <v>8.602999999999998</v>
      </c>
    </row>
    <row r="1795" spans="1:41" ht="15" customHeight="1" x14ac:dyDescent="0.25">
      <c r="A1795" s="127" t="s">
        <v>490</v>
      </c>
      <c r="B1795" s="125" t="s">
        <v>2077</v>
      </c>
      <c r="C1795" s="125" t="s">
        <v>4003</v>
      </c>
      <c r="D1795" s="125" t="s">
        <v>1812</v>
      </c>
      <c r="E1795" s="125" t="s">
        <v>1541</v>
      </c>
      <c r="F1795" s="126">
        <v>14.6</v>
      </c>
      <c r="G1795" s="126">
        <v>14.799999999999999</v>
      </c>
      <c r="H1795" s="126">
        <v>11.68</v>
      </c>
      <c r="I1795" s="126"/>
      <c r="J1795" s="317"/>
      <c r="K1795" s="323">
        <f>ROUND(SUMIF('VGT-Bewegungsdaten'!B:B,A1795,'VGT-Bewegungsdaten'!C:C),3)</f>
        <v>0</v>
      </c>
      <c r="L1795" s="324">
        <f>ROUND(SUMIF('VGT-Bewegungsdaten'!B:B,$A1795,'VGT-Bewegungsdaten'!D:D),2)</f>
        <v>0</v>
      </c>
      <c r="N1795" s="376" t="s">
        <v>4930</v>
      </c>
      <c r="O1795" s="376" t="s">
        <v>4940</v>
      </c>
      <c r="P1795" s="326">
        <f>ROUND(SUMIF('AV-Bewegungsdaten'!B:B,A1795,'AV-Bewegungsdaten'!C:C),3)</f>
        <v>0</v>
      </c>
      <c r="Q1795" s="324">
        <f>ROUND(SUMIF('AV-Bewegungsdaten'!B:B,$A1795,'AV-Bewegungsdaten'!D:D),2)</f>
        <v>0</v>
      </c>
      <c r="T1795" s="327"/>
      <c r="U1795" s="326">
        <f>ROUND(SUMIF('DV-Bewegungsdaten'!B:B,Kategorien!A1795,'DV-Bewegungsdaten'!D:D),3)</f>
        <v>0</v>
      </c>
      <c r="V1795" s="324">
        <f>ROUND(SUMIF('DV-Bewegungsdaten'!B:B,Kategorien!A1795,'DV-Bewegungsdaten'!E:E),3)</f>
        <v>0</v>
      </c>
      <c r="AD1795" s="390">
        <f t="shared" si="385"/>
        <v>9.8609999999999989</v>
      </c>
      <c r="AE1795" s="390">
        <f t="shared" si="386"/>
        <v>10.517999999999999</v>
      </c>
      <c r="AF1795" s="390">
        <f t="shared" si="387"/>
        <v>11.736999999999998</v>
      </c>
      <c r="AG1795" s="390">
        <f t="shared" si="388"/>
        <v>11.103999999999999</v>
      </c>
      <c r="AH1795" s="390">
        <f t="shared" si="389"/>
        <v>11.015999999999998</v>
      </c>
      <c r="AI1795" s="390">
        <f t="shared" si="390"/>
        <v>11.547999999999998</v>
      </c>
      <c r="AJ1795" s="390">
        <f t="shared" si="391"/>
        <v>10.831</v>
      </c>
      <c r="AK1795" s="390">
        <f t="shared" si="392"/>
        <v>11.114999999999998</v>
      </c>
      <c r="AL1795" s="390">
        <f t="shared" si="393"/>
        <v>11.224999999999998</v>
      </c>
      <c r="AM1795" s="390">
        <f t="shared" si="394"/>
        <v>11.105999999999998</v>
      </c>
      <c r="AN1795" s="390">
        <f t="shared" si="395"/>
        <v>10.7</v>
      </c>
      <c r="AO1795" s="390">
        <f t="shared" si="396"/>
        <v>11.602999999999998</v>
      </c>
    </row>
    <row r="1796" spans="1:41" ht="15" customHeight="1" x14ac:dyDescent="0.25">
      <c r="A1796" s="127" t="s">
        <v>494</v>
      </c>
      <c r="B1796" s="125" t="s">
        <v>2077</v>
      </c>
      <c r="C1796" s="125" t="s">
        <v>4003</v>
      </c>
      <c r="D1796" s="125" t="s">
        <v>1820</v>
      </c>
      <c r="E1796" s="125" t="s">
        <v>1541</v>
      </c>
      <c r="F1796" s="126">
        <v>15.6</v>
      </c>
      <c r="G1796" s="126">
        <v>15.799999999999999</v>
      </c>
      <c r="H1796" s="126">
        <v>12.48</v>
      </c>
      <c r="I1796" s="126"/>
      <c r="J1796" s="317"/>
      <c r="K1796" s="323">
        <f>ROUND(SUMIF('VGT-Bewegungsdaten'!B:B,A1796,'VGT-Bewegungsdaten'!C:C),3)</f>
        <v>0</v>
      </c>
      <c r="L1796" s="324">
        <f>ROUND(SUMIF('VGT-Bewegungsdaten'!B:B,$A1796,'VGT-Bewegungsdaten'!D:D),2)</f>
        <v>0</v>
      </c>
      <c r="N1796" s="376" t="s">
        <v>4930</v>
      </c>
      <c r="O1796" s="376" t="s">
        <v>4940</v>
      </c>
      <c r="P1796" s="326">
        <f>ROUND(SUMIF('AV-Bewegungsdaten'!B:B,A1796,'AV-Bewegungsdaten'!C:C),3)</f>
        <v>0</v>
      </c>
      <c r="Q1796" s="324">
        <f>ROUND(SUMIF('AV-Bewegungsdaten'!B:B,$A1796,'AV-Bewegungsdaten'!D:D),2)</f>
        <v>0</v>
      </c>
      <c r="T1796" s="327"/>
      <c r="U1796" s="326">
        <f>ROUND(SUMIF('DV-Bewegungsdaten'!B:B,Kategorien!A1796,'DV-Bewegungsdaten'!D:D),3)</f>
        <v>0</v>
      </c>
      <c r="V1796" s="324">
        <f>ROUND(SUMIF('DV-Bewegungsdaten'!B:B,Kategorien!A1796,'DV-Bewegungsdaten'!E:E),3)</f>
        <v>0</v>
      </c>
      <c r="AD1796" s="390">
        <f t="shared" si="385"/>
        <v>10.860999999999999</v>
      </c>
      <c r="AE1796" s="390">
        <f t="shared" si="386"/>
        <v>11.517999999999999</v>
      </c>
      <c r="AF1796" s="390">
        <f t="shared" si="387"/>
        <v>12.736999999999998</v>
      </c>
      <c r="AG1796" s="390">
        <f t="shared" si="388"/>
        <v>12.103999999999999</v>
      </c>
      <c r="AH1796" s="390">
        <f t="shared" si="389"/>
        <v>12.015999999999998</v>
      </c>
      <c r="AI1796" s="390">
        <f t="shared" si="390"/>
        <v>12.547999999999998</v>
      </c>
      <c r="AJ1796" s="390">
        <f t="shared" si="391"/>
        <v>11.831</v>
      </c>
      <c r="AK1796" s="390">
        <f t="shared" si="392"/>
        <v>12.114999999999998</v>
      </c>
      <c r="AL1796" s="390">
        <f t="shared" si="393"/>
        <v>12.224999999999998</v>
      </c>
      <c r="AM1796" s="390">
        <f t="shared" si="394"/>
        <v>12.105999999999998</v>
      </c>
      <c r="AN1796" s="390">
        <f t="shared" si="395"/>
        <v>11.7</v>
      </c>
      <c r="AO1796" s="390">
        <f t="shared" si="396"/>
        <v>12.602999999999998</v>
      </c>
    </row>
    <row r="1797" spans="1:41" ht="15" customHeight="1" x14ac:dyDescent="0.25">
      <c r="A1797" s="127" t="s">
        <v>2847</v>
      </c>
      <c r="B1797" s="125" t="s">
        <v>2077</v>
      </c>
      <c r="C1797" s="125" t="s">
        <v>4003</v>
      </c>
      <c r="D1797" s="125" t="s">
        <v>2719</v>
      </c>
      <c r="E1797" s="125" t="s">
        <v>2545</v>
      </c>
      <c r="F1797" s="126">
        <v>14.57</v>
      </c>
      <c r="G1797" s="126">
        <v>14.77</v>
      </c>
      <c r="H1797" s="126">
        <v>11.66</v>
      </c>
      <c r="I1797" s="126"/>
      <c r="J1797" s="317"/>
      <c r="K1797" s="323">
        <f>ROUND(SUMIF('VGT-Bewegungsdaten'!B:B,A1797,'VGT-Bewegungsdaten'!C:C),3)</f>
        <v>0</v>
      </c>
      <c r="L1797" s="324">
        <f>ROUND(SUMIF('VGT-Bewegungsdaten'!B:B,$A1797,'VGT-Bewegungsdaten'!D:D),2)</f>
        <v>0</v>
      </c>
      <c r="N1797" s="376" t="s">
        <v>4930</v>
      </c>
      <c r="O1797" s="376" t="s">
        <v>4940</v>
      </c>
      <c r="P1797" s="326">
        <f>ROUND(SUMIF('AV-Bewegungsdaten'!B:B,A1797,'AV-Bewegungsdaten'!C:C),3)</f>
        <v>0</v>
      </c>
      <c r="Q1797" s="324">
        <f>ROUND(SUMIF('AV-Bewegungsdaten'!B:B,$A1797,'AV-Bewegungsdaten'!D:D),2)</f>
        <v>0</v>
      </c>
      <c r="T1797" s="327"/>
      <c r="U1797" s="326">
        <f>ROUND(SUMIF('DV-Bewegungsdaten'!B:B,Kategorien!A1797,'DV-Bewegungsdaten'!D:D),3)</f>
        <v>0</v>
      </c>
      <c r="V1797" s="324">
        <f>ROUND(SUMIF('DV-Bewegungsdaten'!B:B,Kategorien!A1797,'DV-Bewegungsdaten'!E:E),3)</f>
        <v>0</v>
      </c>
      <c r="AD1797" s="390">
        <f t="shared" si="385"/>
        <v>9.8309999999999995</v>
      </c>
      <c r="AE1797" s="390">
        <f t="shared" si="386"/>
        <v>10.488</v>
      </c>
      <c r="AF1797" s="390">
        <f t="shared" si="387"/>
        <v>11.706999999999999</v>
      </c>
      <c r="AG1797" s="390">
        <f t="shared" si="388"/>
        <v>11.074</v>
      </c>
      <c r="AH1797" s="390">
        <f t="shared" si="389"/>
        <v>10.986000000000001</v>
      </c>
      <c r="AI1797" s="390">
        <f t="shared" si="390"/>
        <v>11.518000000000001</v>
      </c>
      <c r="AJ1797" s="390">
        <f t="shared" si="391"/>
        <v>10.801</v>
      </c>
      <c r="AK1797" s="390">
        <f t="shared" si="392"/>
        <v>11.084999999999999</v>
      </c>
      <c r="AL1797" s="390">
        <f t="shared" si="393"/>
        <v>11.195</v>
      </c>
      <c r="AM1797" s="390">
        <f t="shared" si="394"/>
        <v>11.076000000000001</v>
      </c>
      <c r="AN1797" s="390">
        <f t="shared" si="395"/>
        <v>10.67</v>
      </c>
      <c r="AO1797" s="390">
        <f t="shared" si="396"/>
        <v>11.573</v>
      </c>
    </row>
    <row r="1798" spans="1:41" ht="15" customHeight="1" x14ac:dyDescent="0.25">
      <c r="A1798" s="127" t="s">
        <v>2848</v>
      </c>
      <c r="B1798" s="125" t="s">
        <v>2077</v>
      </c>
      <c r="C1798" s="125" t="s">
        <v>4003</v>
      </c>
      <c r="D1798" s="125" t="s">
        <v>2721</v>
      </c>
      <c r="E1798" s="125" t="s">
        <v>2545</v>
      </c>
      <c r="F1798" s="126">
        <v>15.57</v>
      </c>
      <c r="G1798" s="126">
        <v>15.77</v>
      </c>
      <c r="H1798" s="126">
        <v>12.46</v>
      </c>
      <c r="I1798" s="126"/>
      <c r="J1798" s="317"/>
      <c r="K1798" s="323">
        <f>ROUND(SUMIF('VGT-Bewegungsdaten'!B:B,A1798,'VGT-Bewegungsdaten'!C:C),3)</f>
        <v>0</v>
      </c>
      <c r="L1798" s="324">
        <f>ROUND(SUMIF('VGT-Bewegungsdaten'!B:B,$A1798,'VGT-Bewegungsdaten'!D:D),2)</f>
        <v>0</v>
      </c>
      <c r="N1798" s="376" t="s">
        <v>4930</v>
      </c>
      <c r="O1798" s="376" t="s">
        <v>4940</v>
      </c>
      <c r="P1798" s="326">
        <f>ROUND(SUMIF('AV-Bewegungsdaten'!B:B,A1798,'AV-Bewegungsdaten'!C:C),3)</f>
        <v>0</v>
      </c>
      <c r="Q1798" s="324">
        <f>ROUND(SUMIF('AV-Bewegungsdaten'!B:B,$A1798,'AV-Bewegungsdaten'!D:D),2)</f>
        <v>0</v>
      </c>
      <c r="T1798" s="327"/>
      <c r="U1798" s="326">
        <f>ROUND(SUMIF('DV-Bewegungsdaten'!B:B,Kategorien!A1798,'DV-Bewegungsdaten'!D:D),3)</f>
        <v>0</v>
      </c>
      <c r="V1798" s="324">
        <f>ROUND(SUMIF('DV-Bewegungsdaten'!B:B,Kategorien!A1798,'DV-Bewegungsdaten'!E:E),3)</f>
        <v>0</v>
      </c>
      <c r="AD1798" s="390">
        <f t="shared" si="385"/>
        <v>10.831</v>
      </c>
      <c r="AE1798" s="390">
        <f t="shared" si="386"/>
        <v>11.488</v>
      </c>
      <c r="AF1798" s="390">
        <f t="shared" si="387"/>
        <v>12.706999999999999</v>
      </c>
      <c r="AG1798" s="390">
        <f t="shared" si="388"/>
        <v>12.074</v>
      </c>
      <c r="AH1798" s="390">
        <f t="shared" si="389"/>
        <v>11.986000000000001</v>
      </c>
      <c r="AI1798" s="390">
        <f t="shared" si="390"/>
        <v>12.518000000000001</v>
      </c>
      <c r="AJ1798" s="390">
        <f t="shared" si="391"/>
        <v>11.801</v>
      </c>
      <c r="AK1798" s="390">
        <f t="shared" si="392"/>
        <v>12.084999999999999</v>
      </c>
      <c r="AL1798" s="390">
        <f t="shared" si="393"/>
        <v>12.195</v>
      </c>
      <c r="AM1798" s="390">
        <f t="shared" si="394"/>
        <v>12.076000000000001</v>
      </c>
      <c r="AN1798" s="390">
        <f t="shared" si="395"/>
        <v>11.67</v>
      </c>
      <c r="AO1798" s="390">
        <f t="shared" si="396"/>
        <v>12.573</v>
      </c>
    </row>
    <row r="1799" spans="1:41" ht="15" customHeight="1" x14ac:dyDescent="0.25">
      <c r="A1799" s="127" t="s">
        <v>3591</v>
      </c>
      <c r="B1799" s="125" t="s">
        <v>2077</v>
      </c>
      <c r="C1799" s="125" t="s">
        <v>4003</v>
      </c>
      <c r="D1799" s="125" t="s">
        <v>3463</v>
      </c>
      <c r="E1799" s="125" t="s">
        <v>3289</v>
      </c>
      <c r="F1799" s="126">
        <v>14.54</v>
      </c>
      <c r="G1799" s="126">
        <v>14.739999999999998</v>
      </c>
      <c r="H1799" s="126">
        <v>11.63</v>
      </c>
      <c r="I1799" s="126"/>
      <c r="J1799" s="317"/>
      <c r="K1799" s="323">
        <f>ROUND(SUMIF('VGT-Bewegungsdaten'!B:B,A1799,'VGT-Bewegungsdaten'!C:C),3)</f>
        <v>0</v>
      </c>
      <c r="L1799" s="324">
        <f>ROUND(SUMIF('VGT-Bewegungsdaten'!B:B,$A1799,'VGT-Bewegungsdaten'!D:D),2)</f>
        <v>0</v>
      </c>
      <c r="N1799" s="376" t="s">
        <v>4930</v>
      </c>
      <c r="O1799" s="376" t="s">
        <v>4940</v>
      </c>
      <c r="P1799" s="326">
        <f>ROUND(SUMIF('AV-Bewegungsdaten'!B:B,A1799,'AV-Bewegungsdaten'!C:C),3)</f>
        <v>0</v>
      </c>
      <c r="Q1799" s="324">
        <f>ROUND(SUMIF('AV-Bewegungsdaten'!B:B,$A1799,'AV-Bewegungsdaten'!D:D),2)</f>
        <v>0</v>
      </c>
      <c r="T1799" s="327"/>
      <c r="U1799" s="326">
        <f>ROUND(SUMIF('DV-Bewegungsdaten'!B:B,Kategorien!A1799,'DV-Bewegungsdaten'!D:D),3)</f>
        <v>0</v>
      </c>
      <c r="V1799" s="324">
        <f>ROUND(SUMIF('DV-Bewegungsdaten'!B:B,Kategorien!A1799,'DV-Bewegungsdaten'!E:E),3)</f>
        <v>0</v>
      </c>
      <c r="AD1799" s="390">
        <f t="shared" si="385"/>
        <v>9.8009999999999984</v>
      </c>
      <c r="AE1799" s="390">
        <f t="shared" si="386"/>
        <v>10.457999999999998</v>
      </c>
      <c r="AF1799" s="390">
        <f t="shared" si="387"/>
        <v>11.676999999999998</v>
      </c>
      <c r="AG1799" s="390">
        <f t="shared" si="388"/>
        <v>11.043999999999999</v>
      </c>
      <c r="AH1799" s="390">
        <f t="shared" si="389"/>
        <v>10.956</v>
      </c>
      <c r="AI1799" s="390">
        <f t="shared" si="390"/>
        <v>11.488</v>
      </c>
      <c r="AJ1799" s="390">
        <f t="shared" si="391"/>
        <v>10.770999999999999</v>
      </c>
      <c r="AK1799" s="390">
        <f t="shared" si="392"/>
        <v>11.054999999999998</v>
      </c>
      <c r="AL1799" s="390">
        <f t="shared" si="393"/>
        <v>11.164999999999999</v>
      </c>
      <c r="AM1799" s="390">
        <f t="shared" si="394"/>
        <v>11.045999999999999</v>
      </c>
      <c r="AN1799" s="390">
        <f t="shared" si="395"/>
        <v>10.639999999999999</v>
      </c>
      <c r="AO1799" s="390">
        <f t="shared" si="396"/>
        <v>11.542999999999999</v>
      </c>
    </row>
    <row r="1800" spans="1:41" ht="15" customHeight="1" x14ac:dyDescent="0.25">
      <c r="A1800" s="127" t="s">
        <v>3592</v>
      </c>
      <c r="B1800" s="125" t="s">
        <v>2077</v>
      </c>
      <c r="C1800" s="125" t="s">
        <v>4003</v>
      </c>
      <c r="D1800" s="125" t="s">
        <v>3465</v>
      </c>
      <c r="E1800" s="125" t="s">
        <v>3289</v>
      </c>
      <c r="F1800" s="126">
        <v>15.54</v>
      </c>
      <c r="G1800" s="126">
        <v>15.739999999999998</v>
      </c>
      <c r="H1800" s="126">
        <v>12.43</v>
      </c>
      <c r="I1800" s="126"/>
      <c r="J1800" s="317"/>
      <c r="K1800" s="323">
        <f>ROUND(SUMIF('VGT-Bewegungsdaten'!B:B,A1800,'VGT-Bewegungsdaten'!C:C),3)</f>
        <v>0</v>
      </c>
      <c r="L1800" s="324">
        <f>ROUND(SUMIF('VGT-Bewegungsdaten'!B:B,$A1800,'VGT-Bewegungsdaten'!D:D),2)</f>
        <v>0</v>
      </c>
      <c r="N1800" s="376" t="s">
        <v>4930</v>
      </c>
      <c r="O1800" s="376" t="s">
        <v>4940</v>
      </c>
      <c r="P1800" s="326">
        <f>ROUND(SUMIF('AV-Bewegungsdaten'!B:B,A1800,'AV-Bewegungsdaten'!C:C),3)</f>
        <v>0</v>
      </c>
      <c r="Q1800" s="324">
        <f>ROUND(SUMIF('AV-Bewegungsdaten'!B:B,$A1800,'AV-Bewegungsdaten'!D:D),2)</f>
        <v>0</v>
      </c>
      <c r="T1800" s="327"/>
      <c r="U1800" s="326">
        <f>ROUND(SUMIF('DV-Bewegungsdaten'!B:B,Kategorien!A1800,'DV-Bewegungsdaten'!D:D),3)</f>
        <v>0</v>
      </c>
      <c r="V1800" s="324">
        <f>ROUND(SUMIF('DV-Bewegungsdaten'!B:B,Kategorien!A1800,'DV-Bewegungsdaten'!E:E),3)</f>
        <v>0</v>
      </c>
      <c r="AD1800" s="390">
        <f t="shared" si="385"/>
        <v>10.800999999999998</v>
      </c>
      <c r="AE1800" s="390">
        <f t="shared" si="386"/>
        <v>11.457999999999998</v>
      </c>
      <c r="AF1800" s="390">
        <f t="shared" si="387"/>
        <v>12.676999999999998</v>
      </c>
      <c r="AG1800" s="390">
        <f t="shared" si="388"/>
        <v>12.043999999999999</v>
      </c>
      <c r="AH1800" s="390">
        <f t="shared" si="389"/>
        <v>11.956</v>
      </c>
      <c r="AI1800" s="390">
        <f t="shared" si="390"/>
        <v>12.488</v>
      </c>
      <c r="AJ1800" s="390">
        <f t="shared" si="391"/>
        <v>11.770999999999999</v>
      </c>
      <c r="AK1800" s="390">
        <f t="shared" si="392"/>
        <v>12.054999999999998</v>
      </c>
      <c r="AL1800" s="390">
        <f t="shared" si="393"/>
        <v>12.164999999999999</v>
      </c>
      <c r="AM1800" s="390">
        <f t="shared" si="394"/>
        <v>12.045999999999999</v>
      </c>
      <c r="AN1800" s="390">
        <f t="shared" si="395"/>
        <v>11.639999999999999</v>
      </c>
      <c r="AO1800" s="390">
        <f t="shared" si="396"/>
        <v>12.542999999999999</v>
      </c>
    </row>
    <row r="1801" spans="1:41" ht="15" customHeight="1" x14ac:dyDescent="0.25">
      <c r="A1801" s="127" t="s">
        <v>4355</v>
      </c>
      <c r="B1801" s="125" t="s">
        <v>2077</v>
      </c>
      <c r="C1801" s="125" t="s">
        <v>4003</v>
      </c>
      <c r="D1801" s="125" t="s">
        <v>4226</v>
      </c>
      <c r="E1801" s="125" t="s">
        <v>4051</v>
      </c>
      <c r="F1801" s="126">
        <v>14.51</v>
      </c>
      <c r="G1801" s="126">
        <v>14.709999999999999</v>
      </c>
      <c r="H1801" s="126">
        <v>11.61</v>
      </c>
      <c r="I1801" s="126"/>
      <c r="J1801" s="317"/>
      <c r="K1801" s="323">
        <f>ROUND(SUMIF('VGT-Bewegungsdaten'!B:B,A1801,'VGT-Bewegungsdaten'!C:C),3)</f>
        <v>0</v>
      </c>
      <c r="L1801" s="324">
        <f>ROUND(SUMIF('VGT-Bewegungsdaten'!B:B,$A1801,'VGT-Bewegungsdaten'!D:D),2)</f>
        <v>0</v>
      </c>
      <c r="N1801" s="376" t="s">
        <v>4930</v>
      </c>
      <c r="O1801" s="376" t="s">
        <v>4940</v>
      </c>
      <c r="P1801" s="326">
        <f>ROUND(SUMIF('AV-Bewegungsdaten'!B:B,A1801,'AV-Bewegungsdaten'!C:C),3)</f>
        <v>0</v>
      </c>
      <c r="Q1801" s="324">
        <f>ROUND(SUMIF('AV-Bewegungsdaten'!B:B,$A1801,'AV-Bewegungsdaten'!D:D),2)</f>
        <v>0</v>
      </c>
      <c r="T1801" s="327"/>
      <c r="U1801" s="326">
        <f>ROUND(SUMIF('DV-Bewegungsdaten'!B:B,Kategorien!A1801,'DV-Bewegungsdaten'!D:D),3)</f>
        <v>0</v>
      </c>
      <c r="V1801" s="324">
        <f>ROUND(SUMIF('DV-Bewegungsdaten'!B:B,Kategorien!A1801,'DV-Bewegungsdaten'!E:E),3)</f>
        <v>0</v>
      </c>
      <c r="AD1801" s="390">
        <f t="shared" si="385"/>
        <v>9.770999999999999</v>
      </c>
      <c r="AE1801" s="390">
        <f t="shared" si="386"/>
        <v>10.427999999999999</v>
      </c>
      <c r="AF1801" s="390">
        <f t="shared" si="387"/>
        <v>11.646999999999998</v>
      </c>
      <c r="AG1801" s="390">
        <f t="shared" si="388"/>
        <v>11.013999999999999</v>
      </c>
      <c r="AH1801" s="390">
        <f t="shared" si="389"/>
        <v>10.925999999999998</v>
      </c>
      <c r="AI1801" s="390">
        <f t="shared" si="390"/>
        <v>11.457999999999998</v>
      </c>
      <c r="AJ1801" s="390">
        <f t="shared" si="391"/>
        <v>10.741</v>
      </c>
      <c r="AK1801" s="390">
        <f t="shared" si="392"/>
        <v>11.024999999999999</v>
      </c>
      <c r="AL1801" s="390">
        <f t="shared" si="393"/>
        <v>11.134999999999998</v>
      </c>
      <c r="AM1801" s="390">
        <f t="shared" si="394"/>
        <v>11.015999999999998</v>
      </c>
      <c r="AN1801" s="390">
        <f t="shared" si="395"/>
        <v>10.61</v>
      </c>
      <c r="AO1801" s="390">
        <f t="shared" si="396"/>
        <v>11.512999999999998</v>
      </c>
    </row>
    <row r="1802" spans="1:41" ht="15" customHeight="1" x14ac:dyDescent="0.25">
      <c r="A1802" s="127" t="s">
        <v>4356</v>
      </c>
      <c r="B1802" s="125" t="s">
        <v>2077</v>
      </c>
      <c r="C1802" s="125" t="s">
        <v>4003</v>
      </c>
      <c r="D1802" s="125" t="s">
        <v>4228</v>
      </c>
      <c r="E1802" s="125" t="s">
        <v>4051</v>
      </c>
      <c r="F1802" s="126">
        <v>15.51</v>
      </c>
      <c r="G1802" s="126">
        <v>15.709999999999999</v>
      </c>
      <c r="H1802" s="126">
        <v>12.41</v>
      </c>
      <c r="I1802" s="126"/>
      <c r="J1802" s="317"/>
      <c r="K1802" s="323">
        <f>ROUND(SUMIF('VGT-Bewegungsdaten'!B:B,A1802,'VGT-Bewegungsdaten'!C:C),3)</f>
        <v>0</v>
      </c>
      <c r="L1802" s="324">
        <f>ROUND(SUMIF('VGT-Bewegungsdaten'!B:B,$A1802,'VGT-Bewegungsdaten'!D:D),2)</f>
        <v>0</v>
      </c>
      <c r="N1802" s="376" t="s">
        <v>4930</v>
      </c>
      <c r="O1802" s="376" t="s">
        <v>4940</v>
      </c>
      <c r="P1802" s="326">
        <f>ROUND(SUMIF('AV-Bewegungsdaten'!B:B,A1802,'AV-Bewegungsdaten'!C:C),3)</f>
        <v>0</v>
      </c>
      <c r="Q1802" s="324">
        <f>ROUND(SUMIF('AV-Bewegungsdaten'!B:B,$A1802,'AV-Bewegungsdaten'!D:D),2)</f>
        <v>0</v>
      </c>
      <c r="T1802" s="327"/>
      <c r="U1802" s="326">
        <f>ROUND(SUMIF('DV-Bewegungsdaten'!B:B,Kategorien!A1802,'DV-Bewegungsdaten'!D:D),3)</f>
        <v>0</v>
      </c>
      <c r="V1802" s="324">
        <f>ROUND(SUMIF('DV-Bewegungsdaten'!B:B,Kategorien!A1802,'DV-Bewegungsdaten'!E:E),3)</f>
        <v>0</v>
      </c>
      <c r="AD1802" s="390">
        <f t="shared" si="385"/>
        <v>10.770999999999999</v>
      </c>
      <c r="AE1802" s="390">
        <f t="shared" si="386"/>
        <v>11.427999999999999</v>
      </c>
      <c r="AF1802" s="390">
        <f t="shared" si="387"/>
        <v>12.646999999999998</v>
      </c>
      <c r="AG1802" s="390">
        <f t="shared" si="388"/>
        <v>12.013999999999999</v>
      </c>
      <c r="AH1802" s="390">
        <f t="shared" si="389"/>
        <v>11.925999999999998</v>
      </c>
      <c r="AI1802" s="390">
        <f t="shared" si="390"/>
        <v>12.457999999999998</v>
      </c>
      <c r="AJ1802" s="390">
        <f t="shared" si="391"/>
        <v>11.741</v>
      </c>
      <c r="AK1802" s="390">
        <f t="shared" si="392"/>
        <v>12.024999999999999</v>
      </c>
      <c r="AL1802" s="390">
        <f t="shared" si="393"/>
        <v>12.134999999999998</v>
      </c>
      <c r="AM1802" s="390">
        <f t="shared" si="394"/>
        <v>12.015999999999998</v>
      </c>
      <c r="AN1802" s="390">
        <f t="shared" si="395"/>
        <v>11.61</v>
      </c>
      <c r="AO1802" s="390">
        <f t="shared" si="396"/>
        <v>12.512999999999998</v>
      </c>
    </row>
    <row r="1803" spans="1:41" ht="15" customHeight="1" x14ac:dyDescent="0.25">
      <c r="A1803" s="127" t="s">
        <v>489</v>
      </c>
      <c r="B1803" s="125" t="s">
        <v>2077</v>
      </c>
      <c r="C1803" s="125" t="s">
        <v>4003</v>
      </c>
      <c r="D1803" s="125" t="s">
        <v>1810</v>
      </c>
      <c r="E1803" s="125" t="s">
        <v>1538</v>
      </c>
      <c r="F1803" s="126">
        <v>14.6</v>
      </c>
      <c r="G1803" s="126">
        <v>14.799999999999999</v>
      </c>
      <c r="H1803" s="126">
        <v>11.68</v>
      </c>
      <c r="I1803" s="126"/>
      <c r="J1803" s="317"/>
      <c r="K1803" s="323">
        <f>ROUND(SUMIF('VGT-Bewegungsdaten'!B:B,A1803,'VGT-Bewegungsdaten'!C:C),3)</f>
        <v>0</v>
      </c>
      <c r="L1803" s="324">
        <f>ROUND(SUMIF('VGT-Bewegungsdaten'!B:B,$A1803,'VGT-Bewegungsdaten'!D:D),2)</f>
        <v>0</v>
      </c>
      <c r="N1803" s="376" t="s">
        <v>4930</v>
      </c>
      <c r="O1803" s="376" t="s">
        <v>4940</v>
      </c>
      <c r="P1803" s="326">
        <f>ROUND(SUMIF('AV-Bewegungsdaten'!B:B,A1803,'AV-Bewegungsdaten'!C:C),3)</f>
        <v>0</v>
      </c>
      <c r="Q1803" s="324">
        <f>ROUND(SUMIF('AV-Bewegungsdaten'!B:B,$A1803,'AV-Bewegungsdaten'!D:D),2)</f>
        <v>0</v>
      </c>
      <c r="T1803" s="327"/>
      <c r="U1803" s="326">
        <f>ROUND(SUMIF('DV-Bewegungsdaten'!B:B,Kategorien!A1803,'DV-Bewegungsdaten'!D:D),3)</f>
        <v>0</v>
      </c>
      <c r="V1803" s="324">
        <f>ROUND(SUMIF('DV-Bewegungsdaten'!B:B,Kategorien!A1803,'DV-Bewegungsdaten'!E:E),3)</f>
        <v>0</v>
      </c>
      <c r="AD1803" s="390">
        <f t="shared" si="385"/>
        <v>9.8609999999999989</v>
      </c>
      <c r="AE1803" s="390">
        <f t="shared" si="386"/>
        <v>10.517999999999999</v>
      </c>
      <c r="AF1803" s="390">
        <f t="shared" si="387"/>
        <v>11.736999999999998</v>
      </c>
      <c r="AG1803" s="390">
        <f t="shared" si="388"/>
        <v>11.103999999999999</v>
      </c>
      <c r="AH1803" s="390">
        <f t="shared" si="389"/>
        <v>11.015999999999998</v>
      </c>
      <c r="AI1803" s="390">
        <f t="shared" si="390"/>
        <v>11.547999999999998</v>
      </c>
      <c r="AJ1803" s="390">
        <f t="shared" si="391"/>
        <v>10.831</v>
      </c>
      <c r="AK1803" s="390">
        <f t="shared" si="392"/>
        <v>11.114999999999998</v>
      </c>
      <c r="AL1803" s="390">
        <f t="shared" si="393"/>
        <v>11.224999999999998</v>
      </c>
      <c r="AM1803" s="390">
        <f t="shared" si="394"/>
        <v>11.105999999999998</v>
      </c>
      <c r="AN1803" s="390">
        <f t="shared" si="395"/>
        <v>10.7</v>
      </c>
      <c r="AO1803" s="390">
        <f t="shared" si="396"/>
        <v>11.602999999999998</v>
      </c>
    </row>
    <row r="1804" spans="1:41" ht="15" customHeight="1" x14ac:dyDescent="0.25">
      <c r="A1804" s="127" t="s">
        <v>493</v>
      </c>
      <c r="B1804" s="125" t="s">
        <v>2077</v>
      </c>
      <c r="C1804" s="125" t="s">
        <v>4003</v>
      </c>
      <c r="D1804" s="125" t="s">
        <v>1818</v>
      </c>
      <c r="E1804" s="125" t="s">
        <v>1538</v>
      </c>
      <c r="F1804" s="126">
        <v>15.6</v>
      </c>
      <c r="G1804" s="126">
        <v>15.799999999999999</v>
      </c>
      <c r="H1804" s="126">
        <v>12.48</v>
      </c>
      <c r="I1804" s="126"/>
      <c r="J1804" s="317"/>
      <c r="K1804" s="323">
        <f>ROUND(SUMIF('VGT-Bewegungsdaten'!B:B,A1804,'VGT-Bewegungsdaten'!C:C),3)</f>
        <v>0</v>
      </c>
      <c r="L1804" s="324">
        <f>ROUND(SUMIF('VGT-Bewegungsdaten'!B:B,$A1804,'VGT-Bewegungsdaten'!D:D),2)</f>
        <v>0</v>
      </c>
      <c r="N1804" s="376" t="s">
        <v>4930</v>
      </c>
      <c r="O1804" s="376" t="s">
        <v>4940</v>
      </c>
      <c r="P1804" s="326">
        <f>ROUND(SUMIF('AV-Bewegungsdaten'!B:B,A1804,'AV-Bewegungsdaten'!C:C),3)</f>
        <v>0</v>
      </c>
      <c r="Q1804" s="324">
        <f>ROUND(SUMIF('AV-Bewegungsdaten'!B:B,$A1804,'AV-Bewegungsdaten'!D:D),2)</f>
        <v>0</v>
      </c>
      <c r="T1804" s="327"/>
      <c r="U1804" s="326">
        <f>ROUND(SUMIF('DV-Bewegungsdaten'!B:B,Kategorien!A1804,'DV-Bewegungsdaten'!D:D),3)</f>
        <v>0</v>
      </c>
      <c r="V1804" s="324">
        <f>ROUND(SUMIF('DV-Bewegungsdaten'!B:B,Kategorien!A1804,'DV-Bewegungsdaten'!E:E),3)</f>
        <v>0</v>
      </c>
      <c r="AD1804" s="390">
        <f t="shared" si="385"/>
        <v>10.860999999999999</v>
      </c>
      <c r="AE1804" s="390">
        <f t="shared" si="386"/>
        <v>11.517999999999999</v>
      </c>
      <c r="AF1804" s="390">
        <f t="shared" si="387"/>
        <v>12.736999999999998</v>
      </c>
      <c r="AG1804" s="390">
        <f t="shared" si="388"/>
        <v>12.103999999999999</v>
      </c>
      <c r="AH1804" s="390">
        <f t="shared" si="389"/>
        <v>12.015999999999998</v>
      </c>
      <c r="AI1804" s="390">
        <f t="shared" si="390"/>
        <v>12.547999999999998</v>
      </c>
      <c r="AJ1804" s="390">
        <f t="shared" si="391"/>
        <v>11.831</v>
      </c>
      <c r="AK1804" s="390">
        <f t="shared" si="392"/>
        <v>12.114999999999998</v>
      </c>
      <c r="AL1804" s="390">
        <f t="shared" si="393"/>
        <v>12.224999999999998</v>
      </c>
      <c r="AM1804" s="390">
        <f t="shared" si="394"/>
        <v>12.105999999999998</v>
      </c>
      <c r="AN1804" s="390">
        <f t="shared" si="395"/>
        <v>11.7</v>
      </c>
      <c r="AO1804" s="390">
        <f t="shared" si="396"/>
        <v>12.602999999999998</v>
      </c>
    </row>
    <row r="1805" spans="1:41" ht="15" customHeight="1" x14ac:dyDescent="0.25">
      <c r="A1805" s="127" t="s">
        <v>704</v>
      </c>
      <c r="B1805" s="125" t="s">
        <v>2077</v>
      </c>
      <c r="C1805" s="125" t="s">
        <v>4003</v>
      </c>
      <c r="D1805" s="125" t="s">
        <v>1808</v>
      </c>
      <c r="E1805" s="125" t="s">
        <v>2455</v>
      </c>
      <c r="F1805" s="126">
        <v>13.6</v>
      </c>
      <c r="G1805" s="126">
        <v>13.799999999999999</v>
      </c>
      <c r="H1805" s="126">
        <v>10.88</v>
      </c>
      <c r="I1805" s="126"/>
      <c r="J1805" s="317"/>
      <c r="K1805" s="323">
        <f>ROUND(SUMIF('VGT-Bewegungsdaten'!B:B,A1805,'VGT-Bewegungsdaten'!C:C),3)</f>
        <v>0</v>
      </c>
      <c r="L1805" s="324">
        <f>ROUND(SUMIF('VGT-Bewegungsdaten'!B:B,$A1805,'VGT-Bewegungsdaten'!D:D),2)</f>
        <v>0</v>
      </c>
      <c r="N1805" s="376" t="s">
        <v>4930</v>
      </c>
      <c r="O1805" s="376" t="s">
        <v>4940</v>
      </c>
      <c r="P1805" s="326">
        <f>ROUND(SUMIF('AV-Bewegungsdaten'!B:B,A1805,'AV-Bewegungsdaten'!C:C),3)</f>
        <v>0</v>
      </c>
      <c r="Q1805" s="324">
        <f>ROUND(SUMIF('AV-Bewegungsdaten'!B:B,$A1805,'AV-Bewegungsdaten'!D:D),2)</f>
        <v>0</v>
      </c>
      <c r="T1805" s="327"/>
      <c r="U1805" s="326">
        <f>ROUND(SUMIF('DV-Bewegungsdaten'!B:B,Kategorien!A1805,'DV-Bewegungsdaten'!D:D),3)</f>
        <v>0</v>
      </c>
      <c r="V1805" s="324">
        <f>ROUND(SUMIF('DV-Bewegungsdaten'!B:B,Kategorien!A1805,'DV-Bewegungsdaten'!E:E),3)</f>
        <v>0</v>
      </c>
      <c r="AD1805" s="390">
        <f t="shared" si="385"/>
        <v>8.8609999999999989</v>
      </c>
      <c r="AE1805" s="390">
        <f t="shared" si="386"/>
        <v>9.5179999999999989</v>
      </c>
      <c r="AF1805" s="390">
        <f t="shared" si="387"/>
        <v>10.736999999999998</v>
      </c>
      <c r="AG1805" s="390">
        <f t="shared" si="388"/>
        <v>10.103999999999999</v>
      </c>
      <c r="AH1805" s="390">
        <f t="shared" si="389"/>
        <v>10.015999999999998</v>
      </c>
      <c r="AI1805" s="390">
        <f t="shared" si="390"/>
        <v>10.547999999999998</v>
      </c>
      <c r="AJ1805" s="390">
        <f t="shared" si="391"/>
        <v>9.8309999999999995</v>
      </c>
      <c r="AK1805" s="390">
        <f t="shared" si="392"/>
        <v>10.114999999999998</v>
      </c>
      <c r="AL1805" s="390">
        <f t="shared" si="393"/>
        <v>10.224999999999998</v>
      </c>
      <c r="AM1805" s="390">
        <f t="shared" si="394"/>
        <v>10.105999999999998</v>
      </c>
      <c r="AN1805" s="390">
        <f t="shared" si="395"/>
        <v>9.6999999999999993</v>
      </c>
      <c r="AO1805" s="390">
        <f t="shared" si="396"/>
        <v>10.602999999999998</v>
      </c>
    </row>
    <row r="1806" spans="1:41" ht="15" customHeight="1" x14ac:dyDescent="0.25">
      <c r="A1806" s="127" t="s">
        <v>492</v>
      </c>
      <c r="B1806" s="125" t="s">
        <v>2077</v>
      </c>
      <c r="C1806" s="125" t="s">
        <v>4003</v>
      </c>
      <c r="D1806" s="125" t="s">
        <v>1816</v>
      </c>
      <c r="E1806" s="125" t="s">
        <v>2455</v>
      </c>
      <c r="F1806" s="126">
        <v>14.6</v>
      </c>
      <c r="G1806" s="126">
        <v>14.799999999999999</v>
      </c>
      <c r="H1806" s="126">
        <v>11.68</v>
      </c>
      <c r="I1806" s="126"/>
      <c r="J1806" s="317"/>
      <c r="K1806" s="323">
        <f>ROUND(SUMIF('VGT-Bewegungsdaten'!B:B,A1806,'VGT-Bewegungsdaten'!C:C),3)</f>
        <v>0</v>
      </c>
      <c r="L1806" s="324">
        <f>ROUND(SUMIF('VGT-Bewegungsdaten'!B:B,$A1806,'VGT-Bewegungsdaten'!D:D),2)</f>
        <v>0</v>
      </c>
      <c r="N1806" s="376" t="s">
        <v>4930</v>
      </c>
      <c r="O1806" s="376" t="s">
        <v>4940</v>
      </c>
      <c r="P1806" s="326">
        <f>ROUND(SUMIF('AV-Bewegungsdaten'!B:B,A1806,'AV-Bewegungsdaten'!C:C),3)</f>
        <v>0</v>
      </c>
      <c r="Q1806" s="324">
        <f>ROUND(SUMIF('AV-Bewegungsdaten'!B:B,$A1806,'AV-Bewegungsdaten'!D:D),2)</f>
        <v>0</v>
      </c>
      <c r="T1806" s="327"/>
      <c r="U1806" s="326">
        <f>ROUND(SUMIF('DV-Bewegungsdaten'!B:B,Kategorien!A1806,'DV-Bewegungsdaten'!D:D),3)</f>
        <v>0</v>
      </c>
      <c r="V1806" s="324">
        <f>ROUND(SUMIF('DV-Bewegungsdaten'!B:B,Kategorien!A1806,'DV-Bewegungsdaten'!E:E),3)</f>
        <v>0</v>
      </c>
      <c r="AD1806" s="390">
        <f t="shared" si="385"/>
        <v>9.8609999999999989</v>
      </c>
      <c r="AE1806" s="390">
        <f t="shared" si="386"/>
        <v>10.517999999999999</v>
      </c>
      <c r="AF1806" s="390">
        <f t="shared" si="387"/>
        <v>11.736999999999998</v>
      </c>
      <c r="AG1806" s="390">
        <f t="shared" si="388"/>
        <v>11.103999999999999</v>
      </c>
      <c r="AH1806" s="390">
        <f t="shared" si="389"/>
        <v>11.015999999999998</v>
      </c>
      <c r="AI1806" s="390">
        <f t="shared" si="390"/>
        <v>11.547999999999998</v>
      </c>
      <c r="AJ1806" s="390">
        <f t="shared" si="391"/>
        <v>10.831</v>
      </c>
      <c r="AK1806" s="390">
        <f t="shared" si="392"/>
        <v>11.114999999999998</v>
      </c>
      <c r="AL1806" s="390">
        <f t="shared" si="393"/>
        <v>11.224999999999998</v>
      </c>
      <c r="AM1806" s="390">
        <f t="shared" si="394"/>
        <v>11.105999999999998</v>
      </c>
      <c r="AN1806" s="390">
        <f t="shared" si="395"/>
        <v>10.7</v>
      </c>
      <c r="AO1806" s="390">
        <f t="shared" si="396"/>
        <v>11.602999999999998</v>
      </c>
    </row>
    <row r="1807" spans="1:41" ht="15" customHeight="1" x14ac:dyDescent="0.25">
      <c r="A1807" s="127" t="s">
        <v>491</v>
      </c>
      <c r="B1807" s="125" t="s">
        <v>2077</v>
      </c>
      <c r="C1807" s="125" t="s">
        <v>4003</v>
      </c>
      <c r="D1807" s="125" t="s">
        <v>1814</v>
      </c>
      <c r="E1807" s="125" t="s">
        <v>2452</v>
      </c>
      <c r="F1807" s="126">
        <v>12.6</v>
      </c>
      <c r="G1807" s="126">
        <v>12.799999999999999</v>
      </c>
      <c r="H1807" s="126">
        <v>10.08</v>
      </c>
      <c r="I1807" s="126"/>
      <c r="J1807" s="317"/>
      <c r="K1807" s="323">
        <f>ROUND(SUMIF('VGT-Bewegungsdaten'!B:B,A1807,'VGT-Bewegungsdaten'!C:C),3)</f>
        <v>0</v>
      </c>
      <c r="L1807" s="324">
        <f>ROUND(SUMIF('VGT-Bewegungsdaten'!B:B,$A1807,'VGT-Bewegungsdaten'!D:D),2)</f>
        <v>0</v>
      </c>
      <c r="N1807" s="376" t="s">
        <v>4930</v>
      </c>
      <c r="O1807" s="376" t="s">
        <v>4940</v>
      </c>
      <c r="P1807" s="326">
        <f>ROUND(SUMIF('AV-Bewegungsdaten'!B:B,A1807,'AV-Bewegungsdaten'!C:C),3)</f>
        <v>0</v>
      </c>
      <c r="Q1807" s="324">
        <f>ROUND(SUMIF('AV-Bewegungsdaten'!B:B,$A1807,'AV-Bewegungsdaten'!D:D),2)</f>
        <v>0</v>
      </c>
      <c r="T1807" s="327"/>
      <c r="U1807" s="326">
        <f>ROUND(SUMIF('DV-Bewegungsdaten'!B:B,Kategorien!A1807,'DV-Bewegungsdaten'!D:D),3)</f>
        <v>0</v>
      </c>
      <c r="V1807" s="324">
        <f>ROUND(SUMIF('DV-Bewegungsdaten'!B:B,Kategorien!A1807,'DV-Bewegungsdaten'!E:E),3)</f>
        <v>0</v>
      </c>
      <c r="AD1807" s="390">
        <f t="shared" si="385"/>
        <v>7.8609999999999989</v>
      </c>
      <c r="AE1807" s="390">
        <f t="shared" si="386"/>
        <v>8.5179999999999989</v>
      </c>
      <c r="AF1807" s="390">
        <f t="shared" si="387"/>
        <v>9.7369999999999983</v>
      </c>
      <c r="AG1807" s="390">
        <f t="shared" si="388"/>
        <v>9.1039999999999992</v>
      </c>
      <c r="AH1807" s="390">
        <f t="shared" si="389"/>
        <v>9.0159999999999982</v>
      </c>
      <c r="AI1807" s="390">
        <f t="shared" si="390"/>
        <v>9.5479999999999983</v>
      </c>
      <c r="AJ1807" s="390">
        <f t="shared" si="391"/>
        <v>8.8309999999999995</v>
      </c>
      <c r="AK1807" s="390">
        <f t="shared" si="392"/>
        <v>9.1149999999999984</v>
      </c>
      <c r="AL1807" s="390">
        <f t="shared" si="393"/>
        <v>9.2249999999999979</v>
      </c>
      <c r="AM1807" s="390">
        <f t="shared" si="394"/>
        <v>9.1059999999999981</v>
      </c>
      <c r="AN1807" s="390">
        <f t="shared" si="395"/>
        <v>8.6999999999999993</v>
      </c>
      <c r="AO1807" s="390">
        <f t="shared" si="396"/>
        <v>9.602999999999998</v>
      </c>
    </row>
    <row r="1808" spans="1:41" ht="15" customHeight="1" x14ac:dyDescent="0.25">
      <c r="A1808" s="127" t="s">
        <v>457</v>
      </c>
      <c r="B1808" s="125" t="s">
        <v>2077</v>
      </c>
      <c r="C1808" s="125" t="s">
        <v>4003</v>
      </c>
      <c r="D1808" s="125" t="s">
        <v>229</v>
      </c>
      <c r="E1808" s="125" t="s">
        <v>2452</v>
      </c>
      <c r="F1808" s="126">
        <v>16.600000000000001</v>
      </c>
      <c r="G1808" s="126">
        <v>16.8</v>
      </c>
      <c r="H1808" s="126">
        <v>13.28</v>
      </c>
      <c r="I1808" s="126"/>
      <c r="J1808" s="317"/>
      <c r="K1808" s="323">
        <f>ROUND(SUMIF('VGT-Bewegungsdaten'!B:B,A1808,'VGT-Bewegungsdaten'!C:C),3)</f>
        <v>0</v>
      </c>
      <c r="L1808" s="324">
        <f>ROUND(SUMIF('VGT-Bewegungsdaten'!B:B,$A1808,'VGT-Bewegungsdaten'!D:D),2)</f>
        <v>0</v>
      </c>
      <c r="N1808" s="376" t="s">
        <v>4930</v>
      </c>
      <c r="O1808" s="376" t="s">
        <v>4940</v>
      </c>
      <c r="P1808" s="326">
        <f>ROUND(SUMIF('AV-Bewegungsdaten'!B:B,A1808,'AV-Bewegungsdaten'!C:C),3)</f>
        <v>0</v>
      </c>
      <c r="Q1808" s="324">
        <f>ROUND(SUMIF('AV-Bewegungsdaten'!B:B,$A1808,'AV-Bewegungsdaten'!D:D),2)</f>
        <v>0</v>
      </c>
      <c r="T1808" s="327"/>
      <c r="U1808" s="326">
        <f>ROUND(SUMIF('DV-Bewegungsdaten'!B:B,Kategorien!A1808,'DV-Bewegungsdaten'!D:D),3)</f>
        <v>0</v>
      </c>
      <c r="V1808" s="324">
        <f>ROUND(SUMIF('DV-Bewegungsdaten'!B:B,Kategorien!A1808,'DV-Bewegungsdaten'!E:E),3)</f>
        <v>0</v>
      </c>
      <c r="AD1808" s="390">
        <f t="shared" si="385"/>
        <v>11.861000000000001</v>
      </c>
      <c r="AE1808" s="390">
        <f t="shared" si="386"/>
        <v>12.518000000000001</v>
      </c>
      <c r="AF1808" s="390">
        <f t="shared" si="387"/>
        <v>13.737</v>
      </c>
      <c r="AG1808" s="390">
        <f t="shared" si="388"/>
        <v>13.104000000000001</v>
      </c>
      <c r="AH1808" s="390">
        <f t="shared" si="389"/>
        <v>13.016000000000002</v>
      </c>
      <c r="AI1808" s="390">
        <f t="shared" si="390"/>
        <v>13.548000000000002</v>
      </c>
      <c r="AJ1808" s="390">
        <f t="shared" si="391"/>
        <v>12.831000000000001</v>
      </c>
      <c r="AK1808" s="390">
        <f t="shared" si="392"/>
        <v>13.115</v>
      </c>
      <c r="AL1808" s="390">
        <f t="shared" si="393"/>
        <v>13.225000000000001</v>
      </c>
      <c r="AM1808" s="390">
        <f t="shared" si="394"/>
        <v>13.106000000000002</v>
      </c>
      <c r="AN1808" s="390">
        <f t="shared" si="395"/>
        <v>12.700000000000001</v>
      </c>
      <c r="AO1808" s="390">
        <f t="shared" si="396"/>
        <v>13.603000000000002</v>
      </c>
    </row>
    <row r="1809" spans="1:41" ht="15" customHeight="1" x14ac:dyDescent="0.25">
      <c r="A1809" s="127" t="s">
        <v>501</v>
      </c>
      <c r="B1809" s="125" t="s">
        <v>2077</v>
      </c>
      <c r="C1809" s="125" t="s">
        <v>4003</v>
      </c>
      <c r="D1809" s="125" t="s">
        <v>1834</v>
      </c>
      <c r="E1809" s="125" t="s">
        <v>2452</v>
      </c>
      <c r="F1809" s="126">
        <v>18.600000000000001</v>
      </c>
      <c r="G1809" s="126">
        <v>18.8</v>
      </c>
      <c r="H1809" s="126">
        <v>14.88</v>
      </c>
      <c r="I1809" s="126"/>
      <c r="J1809" s="317"/>
      <c r="K1809" s="323">
        <f>ROUND(SUMIF('VGT-Bewegungsdaten'!B:B,A1809,'VGT-Bewegungsdaten'!C:C),3)</f>
        <v>0</v>
      </c>
      <c r="L1809" s="324">
        <f>ROUND(SUMIF('VGT-Bewegungsdaten'!B:B,$A1809,'VGT-Bewegungsdaten'!D:D),2)</f>
        <v>0</v>
      </c>
      <c r="N1809" s="376" t="s">
        <v>4930</v>
      </c>
      <c r="O1809" s="376" t="s">
        <v>4940</v>
      </c>
      <c r="P1809" s="326">
        <f>ROUND(SUMIF('AV-Bewegungsdaten'!B:B,A1809,'AV-Bewegungsdaten'!C:C),3)</f>
        <v>0</v>
      </c>
      <c r="Q1809" s="324">
        <f>ROUND(SUMIF('AV-Bewegungsdaten'!B:B,$A1809,'AV-Bewegungsdaten'!D:D),2)</f>
        <v>0</v>
      </c>
      <c r="T1809" s="327"/>
      <c r="U1809" s="326">
        <f>ROUND(SUMIF('DV-Bewegungsdaten'!B:B,Kategorien!A1809,'DV-Bewegungsdaten'!D:D),3)</f>
        <v>0</v>
      </c>
      <c r="V1809" s="324">
        <f>ROUND(SUMIF('DV-Bewegungsdaten'!B:B,Kategorien!A1809,'DV-Bewegungsdaten'!E:E),3)</f>
        <v>0</v>
      </c>
      <c r="AD1809" s="390">
        <f t="shared" si="385"/>
        <v>13.861000000000001</v>
      </c>
      <c r="AE1809" s="390">
        <f t="shared" si="386"/>
        <v>14.518000000000001</v>
      </c>
      <c r="AF1809" s="390">
        <f t="shared" si="387"/>
        <v>15.737</v>
      </c>
      <c r="AG1809" s="390">
        <f t="shared" si="388"/>
        <v>15.104000000000001</v>
      </c>
      <c r="AH1809" s="390">
        <f t="shared" si="389"/>
        <v>15.016000000000002</v>
      </c>
      <c r="AI1809" s="390">
        <f t="shared" si="390"/>
        <v>15.548000000000002</v>
      </c>
      <c r="AJ1809" s="390">
        <f t="shared" si="391"/>
        <v>14.831000000000001</v>
      </c>
      <c r="AK1809" s="390">
        <f t="shared" si="392"/>
        <v>15.115</v>
      </c>
      <c r="AL1809" s="390">
        <f t="shared" si="393"/>
        <v>15.225000000000001</v>
      </c>
      <c r="AM1809" s="390">
        <f t="shared" si="394"/>
        <v>15.106000000000002</v>
      </c>
      <c r="AN1809" s="390">
        <f t="shared" si="395"/>
        <v>14.700000000000001</v>
      </c>
      <c r="AO1809" s="390">
        <f t="shared" si="396"/>
        <v>15.603000000000002</v>
      </c>
    </row>
    <row r="1810" spans="1:41" ht="15" customHeight="1" x14ac:dyDescent="0.25">
      <c r="A1810" s="127" t="s">
        <v>504</v>
      </c>
      <c r="B1810" s="125" t="s">
        <v>2077</v>
      </c>
      <c r="C1810" s="125" t="s">
        <v>4003</v>
      </c>
      <c r="D1810" s="125" t="s">
        <v>1840</v>
      </c>
      <c r="E1810" s="125" t="s">
        <v>1541</v>
      </c>
      <c r="F1810" s="126">
        <v>21.6</v>
      </c>
      <c r="G1810" s="126">
        <v>21.8</v>
      </c>
      <c r="H1810" s="126">
        <v>17.28</v>
      </c>
      <c r="I1810" s="126"/>
      <c r="J1810" s="317"/>
      <c r="K1810" s="323">
        <f>ROUND(SUMIF('VGT-Bewegungsdaten'!B:B,A1810,'VGT-Bewegungsdaten'!C:C),3)</f>
        <v>0</v>
      </c>
      <c r="L1810" s="324">
        <f>ROUND(SUMIF('VGT-Bewegungsdaten'!B:B,$A1810,'VGT-Bewegungsdaten'!D:D),2)</f>
        <v>0</v>
      </c>
      <c r="N1810" s="376" t="s">
        <v>4930</v>
      </c>
      <c r="O1810" s="376" t="s">
        <v>4940</v>
      </c>
      <c r="P1810" s="326">
        <f>ROUND(SUMIF('AV-Bewegungsdaten'!B:B,A1810,'AV-Bewegungsdaten'!C:C),3)</f>
        <v>0</v>
      </c>
      <c r="Q1810" s="324">
        <f>ROUND(SUMIF('AV-Bewegungsdaten'!B:B,$A1810,'AV-Bewegungsdaten'!D:D),2)</f>
        <v>0</v>
      </c>
      <c r="T1810" s="327"/>
      <c r="U1810" s="326">
        <f>ROUND(SUMIF('DV-Bewegungsdaten'!B:B,Kategorien!A1810,'DV-Bewegungsdaten'!D:D),3)</f>
        <v>0</v>
      </c>
      <c r="V1810" s="324">
        <f>ROUND(SUMIF('DV-Bewegungsdaten'!B:B,Kategorien!A1810,'DV-Bewegungsdaten'!E:E),3)</f>
        <v>0</v>
      </c>
      <c r="AD1810" s="390">
        <f t="shared" si="385"/>
        <v>16.861000000000001</v>
      </c>
      <c r="AE1810" s="390">
        <f t="shared" si="386"/>
        <v>17.518000000000001</v>
      </c>
      <c r="AF1810" s="390">
        <f t="shared" si="387"/>
        <v>18.737000000000002</v>
      </c>
      <c r="AG1810" s="390">
        <f t="shared" si="388"/>
        <v>18.103999999999999</v>
      </c>
      <c r="AH1810" s="390">
        <f t="shared" si="389"/>
        <v>18.016000000000002</v>
      </c>
      <c r="AI1810" s="390">
        <f t="shared" si="390"/>
        <v>18.548000000000002</v>
      </c>
      <c r="AJ1810" s="390">
        <f t="shared" si="391"/>
        <v>17.831</v>
      </c>
      <c r="AK1810" s="390">
        <f t="shared" si="392"/>
        <v>18.115000000000002</v>
      </c>
      <c r="AL1810" s="390">
        <f t="shared" si="393"/>
        <v>18.225000000000001</v>
      </c>
      <c r="AM1810" s="390">
        <f t="shared" si="394"/>
        <v>18.106000000000002</v>
      </c>
      <c r="AN1810" s="390">
        <f t="shared" si="395"/>
        <v>17.700000000000003</v>
      </c>
      <c r="AO1810" s="390">
        <f t="shared" si="396"/>
        <v>18.603000000000002</v>
      </c>
    </row>
    <row r="1811" spans="1:41" ht="15" customHeight="1" x14ac:dyDescent="0.25">
      <c r="A1811" s="127" t="s">
        <v>508</v>
      </c>
      <c r="B1811" s="125" t="s">
        <v>2077</v>
      </c>
      <c r="C1811" s="125" t="s">
        <v>4003</v>
      </c>
      <c r="D1811" s="125" t="s">
        <v>1848</v>
      </c>
      <c r="E1811" s="125" t="s">
        <v>1541</v>
      </c>
      <c r="F1811" s="126">
        <v>22.6</v>
      </c>
      <c r="G1811" s="126">
        <v>22.8</v>
      </c>
      <c r="H1811" s="126">
        <v>18.079999999999998</v>
      </c>
      <c r="I1811" s="126"/>
      <c r="J1811" s="317"/>
      <c r="K1811" s="323">
        <f>ROUND(SUMIF('VGT-Bewegungsdaten'!B:B,A1811,'VGT-Bewegungsdaten'!C:C),3)</f>
        <v>0</v>
      </c>
      <c r="L1811" s="324">
        <f>ROUND(SUMIF('VGT-Bewegungsdaten'!B:B,$A1811,'VGT-Bewegungsdaten'!D:D),2)</f>
        <v>0</v>
      </c>
      <c r="N1811" s="376" t="s">
        <v>4930</v>
      </c>
      <c r="O1811" s="376" t="s">
        <v>4940</v>
      </c>
      <c r="P1811" s="326">
        <f>ROUND(SUMIF('AV-Bewegungsdaten'!B:B,A1811,'AV-Bewegungsdaten'!C:C),3)</f>
        <v>0</v>
      </c>
      <c r="Q1811" s="324">
        <f>ROUND(SUMIF('AV-Bewegungsdaten'!B:B,$A1811,'AV-Bewegungsdaten'!D:D),2)</f>
        <v>0</v>
      </c>
      <c r="T1811" s="327"/>
      <c r="U1811" s="326">
        <f>ROUND(SUMIF('DV-Bewegungsdaten'!B:B,Kategorien!A1811,'DV-Bewegungsdaten'!D:D),3)</f>
        <v>0</v>
      </c>
      <c r="V1811" s="324">
        <f>ROUND(SUMIF('DV-Bewegungsdaten'!B:B,Kategorien!A1811,'DV-Bewegungsdaten'!E:E),3)</f>
        <v>0</v>
      </c>
      <c r="AD1811" s="390">
        <f t="shared" si="385"/>
        <v>17.861000000000001</v>
      </c>
      <c r="AE1811" s="390">
        <f t="shared" si="386"/>
        <v>18.518000000000001</v>
      </c>
      <c r="AF1811" s="390">
        <f t="shared" si="387"/>
        <v>19.737000000000002</v>
      </c>
      <c r="AG1811" s="390">
        <f t="shared" si="388"/>
        <v>19.103999999999999</v>
      </c>
      <c r="AH1811" s="390">
        <f t="shared" si="389"/>
        <v>19.016000000000002</v>
      </c>
      <c r="AI1811" s="390">
        <f t="shared" si="390"/>
        <v>19.548000000000002</v>
      </c>
      <c r="AJ1811" s="390">
        <f t="shared" si="391"/>
        <v>18.831</v>
      </c>
      <c r="AK1811" s="390">
        <f t="shared" si="392"/>
        <v>19.115000000000002</v>
      </c>
      <c r="AL1811" s="390">
        <f t="shared" si="393"/>
        <v>19.225000000000001</v>
      </c>
      <c r="AM1811" s="390">
        <f t="shared" si="394"/>
        <v>19.106000000000002</v>
      </c>
      <c r="AN1811" s="390">
        <f t="shared" si="395"/>
        <v>18.700000000000003</v>
      </c>
      <c r="AO1811" s="390">
        <f t="shared" si="396"/>
        <v>19.603000000000002</v>
      </c>
    </row>
    <row r="1812" spans="1:41" ht="15" customHeight="1" x14ac:dyDescent="0.25">
      <c r="A1812" s="127" t="s">
        <v>2851</v>
      </c>
      <c r="B1812" s="125" t="s">
        <v>2077</v>
      </c>
      <c r="C1812" s="125" t="s">
        <v>4003</v>
      </c>
      <c r="D1812" s="125" t="s">
        <v>2727</v>
      </c>
      <c r="E1812" s="125" t="s">
        <v>2545</v>
      </c>
      <c r="F1812" s="126">
        <v>21.57</v>
      </c>
      <c r="G1812" s="126">
        <v>21.77</v>
      </c>
      <c r="H1812" s="126">
        <v>17.260000000000002</v>
      </c>
      <c r="I1812" s="126"/>
      <c r="J1812" s="317"/>
      <c r="K1812" s="323">
        <f>ROUND(SUMIF('VGT-Bewegungsdaten'!B:B,A1812,'VGT-Bewegungsdaten'!C:C),3)</f>
        <v>0</v>
      </c>
      <c r="L1812" s="324">
        <f>ROUND(SUMIF('VGT-Bewegungsdaten'!B:B,$A1812,'VGT-Bewegungsdaten'!D:D),2)</f>
        <v>0</v>
      </c>
      <c r="N1812" s="376" t="s">
        <v>4930</v>
      </c>
      <c r="O1812" s="376" t="s">
        <v>4940</v>
      </c>
      <c r="P1812" s="326">
        <f>ROUND(SUMIF('AV-Bewegungsdaten'!B:B,A1812,'AV-Bewegungsdaten'!C:C),3)</f>
        <v>0</v>
      </c>
      <c r="Q1812" s="324">
        <f>ROUND(SUMIF('AV-Bewegungsdaten'!B:B,$A1812,'AV-Bewegungsdaten'!D:D),2)</f>
        <v>0</v>
      </c>
      <c r="T1812" s="327"/>
      <c r="U1812" s="326">
        <f>ROUND(SUMIF('DV-Bewegungsdaten'!B:B,Kategorien!A1812,'DV-Bewegungsdaten'!D:D),3)</f>
        <v>0</v>
      </c>
      <c r="V1812" s="324">
        <f>ROUND(SUMIF('DV-Bewegungsdaten'!B:B,Kategorien!A1812,'DV-Bewegungsdaten'!E:E),3)</f>
        <v>0</v>
      </c>
      <c r="AD1812" s="390">
        <f t="shared" si="385"/>
        <v>16.831</v>
      </c>
      <c r="AE1812" s="390">
        <f t="shared" si="386"/>
        <v>17.488</v>
      </c>
      <c r="AF1812" s="390">
        <f t="shared" si="387"/>
        <v>18.707000000000001</v>
      </c>
      <c r="AG1812" s="390">
        <f t="shared" si="388"/>
        <v>18.073999999999998</v>
      </c>
      <c r="AH1812" s="390">
        <f t="shared" si="389"/>
        <v>17.986000000000001</v>
      </c>
      <c r="AI1812" s="390">
        <f t="shared" si="390"/>
        <v>18.518000000000001</v>
      </c>
      <c r="AJ1812" s="390">
        <f t="shared" si="391"/>
        <v>17.800999999999998</v>
      </c>
      <c r="AK1812" s="390">
        <f t="shared" si="392"/>
        <v>18.085000000000001</v>
      </c>
      <c r="AL1812" s="390">
        <f t="shared" si="393"/>
        <v>18.195</v>
      </c>
      <c r="AM1812" s="390">
        <f t="shared" si="394"/>
        <v>18.076000000000001</v>
      </c>
      <c r="AN1812" s="390">
        <f t="shared" si="395"/>
        <v>17.670000000000002</v>
      </c>
      <c r="AO1812" s="390">
        <f t="shared" si="396"/>
        <v>18.573</v>
      </c>
    </row>
    <row r="1813" spans="1:41" ht="15" customHeight="1" x14ac:dyDescent="0.25">
      <c r="A1813" s="127" t="s">
        <v>2852</v>
      </c>
      <c r="B1813" s="125" t="s">
        <v>2077</v>
      </c>
      <c r="C1813" s="125" t="s">
        <v>4003</v>
      </c>
      <c r="D1813" s="125" t="s">
        <v>2729</v>
      </c>
      <c r="E1813" s="125" t="s">
        <v>2545</v>
      </c>
      <c r="F1813" s="126">
        <v>22.57</v>
      </c>
      <c r="G1813" s="126">
        <v>22.77</v>
      </c>
      <c r="H1813" s="126">
        <v>18.059999999999999</v>
      </c>
      <c r="I1813" s="126"/>
      <c r="J1813" s="317"/>
      <c r="K1813" s="323">
        <f>ROUND(SUMIF('VGT-Bewegungsdaten'!B:B,A1813,'VGT-Bewegungsdaten'!C:C),3)</f>
        <v>0</v>
      </c>
      <c r="L1813" s="324">
        <f>ROUND(SUMIF('VGT-Bewegungsdaten'!B:B,$A1813,'VGT-Bewegungsdaten'!D:D),2)</f>
        <v>0</v>
      </c>
      <c r="N1813" s="376" t="s">
        <v>4930</v>
      </c>
      <c r="O1813" s="376" t="s">
        <v>4940</v>
      </c>
      <c r="P1813" s="326">
        <f>ROUND(SUMIF('AV-Bewegungsdaten'!B:B,A1813,'AV-Bewegungsdaten'!C:C),3)</f>
        <v>0</v>
      </c>
      <c r="Q1813" s="324">
        <f>ROUND(SUMIF('AV-Bewegungsdaten'!B:B,$A1813,'AV-Bewegungsdaten'!D:D),2)</f>
        <v>0</v>
      </c>
      <c r="T1813" s="327"/>
      <c r="U1813" s="326">
        <f>ROUND(SUMIF('DV-Bewegungsdaten'!B:B,Kategorien!A1813,'DV-Bewegungsdaten'!D:D),3)</f>
        <v>0</v>
      </c>
      <c r="V1813" s="324">
        <f>ROUND(SUMIF('DV-Bewegungsdaten'!B:B,Kategorien!A1813,'DV-Bewegungsdaten'!E:E),3)</f>
        <v>0</v>
      </c>
      <c r="AD1813" s="390">
        <f t="shared" si="385"/>
        <v>17.831</v>
      </c>
      <c r="AE1813" s="390">
        <f t="shared" si="386"/>
        <v>18.488</v>
      </c>
      <c r="AF1813" s="390">
        <f t="shared" si="387"/>
        <v>19.707000000000001</v>
      </c>
      <c r="AG1813" s="390">
        <f t="shared" si="388"/>
        <v>19.073999999999998</v>
      </c>
      <c r="AH1813" s="390">
        <f t="shared" si="389"/>
        <v>18.986000000000001</v>
      </c>
      <c r="AI1813" s="390">
        <f t="shared" si="390"/>
        <v>19.518000000000001</v>
      </c>
      <c r="AJ1813" s="390">
        <f t="shared" si="391"/>
        <v>18.800999999999998</v>
      </c>
      <c r="AK1813" s="390">
        <f t="shared" si="392"/>
        <v>19.085000000000001</v>
      </c>
      <c r="AL1813" s="390">
        <f t="shared" si="393"/>
        <v>19.195</v>
      </c>
      <c r="AM1813" s="390">
        <f t="shared" si="394"/>
        <v>19.076000000000001</v>
      </c>
      <c r="AN1813" s="390">
        <f t="shared" si="395"/>
        <v>18.670000000000002</v>
      </c>
      <c r="AO1813" s="390">
        <f t="shared" si="396"/>
        <v>19.573</v>
      </c>
    </row>
    <row r="1814" spans="1:41" ht="15" customHeight="1" x14ac:dyDescent="0.25">
      <c r="A1814" s="127" t="s">
        <v>3595</v>
      </c>
      <c r="B1814" s="125" t="s">
        <v>2077</v>
      </c>
      <c r="C1814" s="125" t="s">
        <v>4003</v>
      </c>
      <c r="D1814" s="125" t="s">
        <v>3471</v>
      </c>
      <c r="E1814" s="125" t="s">
        <v>3289</v>
      </c>
      <c r="F1814" s="126">
        <v>21.54</v>
      </c>
      <c r="G1814" s="126">
        <v>21.74</v>
      </c>
      <c r="H1814" s="126">
        <v>17.23</v>
      </c>
      <c r="I1814" s="126"/>
      <c r="J1814" s="317"/>
      <c r="K1814" s="323">
        <f>ROUND(SUMIF('VGT-Bewegungsdaten'!B:B,A1814,'VGT-Bewegungsdaten'!C:C),3)</f>
        <v>0</v>
      </c>
      <c r="L1814" s="324">
        <f>ROUND(SUMIF('VGT-Bewegungsdaten'!B:B,$A1814,'VGT-Bewegungsdaten'!D:D),2)</f>
        <v>0</v>
      </c>
      <c r="N1814" s="376" t="s">
        <v>4930</v>
      </c>
      <c r="O1814" s="376" t="s">
        <v>4940</v>
      </c>
      <c r="P1814" s="326">
        <f>ROUND(SUMIF('AV-Bewegungsdaten'!B:B,A1814,'AV-Bewegungsdaten'!C:C),3)</f>
        <v>0</v>
      </c>
      <c r="Q1814" s="324">
        <f>ROUND(SUMIF('AV-Bewegungsdaten'!B:B,$A1814,'AV-Bewegungsdaten'!D:D),2)</f>
        <v>0</v>
      </c>
      <c r="T1814" s="327"/>
      <c r="U1814" s="326">
        <f>ROUND(SUMIF('DV-Bewegungsdaten'!B:B,Kategorien!A1814,'DV-Bewegungsdaten'!D:D),3)</f>
        <v>0</v>
      </c>
      <c r="V1814" s="324">
        <f>ROUND(SUMIF('DV-Bewegungsdaten'!B:B,Kategorien!A1814,'DV-Bewegungsdaten'!E:E),3)</f>
        <v>0</v>
      </c>
      <c r="AD1814" s="390">
        <f t="shared" si="385"/>
        <v>16.800999999999998</v>
      </c>
      <c r="AE1814" s="390">
        <f t="shared" si="386"/>
        <v>17.457999999999998</v>
      </c>
      <c r="AF1814" s="390">
        <f t="shared" si="387"/>
        <v>18.677</v>
      </c>
      <c r="AG1814" s="390">
        <f t="shared" si="388"/>
        <v>18.043999999999997</v>
      </c>
      <c r="AH1814" s="390">
        <f t="shared" si="389"/>
        <v>17.956</v>
      </c>
      <c r="AI1814" s="390">
        <f t="shared" si="390"/>
        <v>18.488</v>
      </c>
      <c r="AJ1814" s="390">
        <f t="shared" si="391"/>
        <v>17.770999999999997</v>
      </c>
      <c r="AK1814" s="390">
        <f t="shared" si="392"/>
        <v>18.055</v>
      </c>
      <c r="AL1814" s="390">
        <f t="shared" si="393"/>
        <v>18.164999999999999</v>
      </c>
      <c r="AM1814" s="390">
        <f t="shared" si="394"/>
        <v>18.045999999999999</v>
      </c>
      <c r="AN1814" s="390">
        <f t="shared" si="395"/>
        <v>17.64</v>
      </c>
      <c r="AO1814" s="390">
        <f t="shared" si="396"/>
        <v>18.542999999999999</v>
      </c>
    </row>
    <row r="1815" spans="1:41" ht="15" customHeight="1" x14ac:dyDescent="0.25">
      <c r="A1815" s="127" t="s">
        <v>3596</v>
      </c>
      <c r="B1815" s="125" t="s">
        <v>2077</v>
      </c>
      <c r="C1815" s="125" t="s">
        <v>4003</v>
      </c>
      <c r="D1815" s="125" t="s">
        <v>3473</v>
      </c>
      <c r="E1815" s="125" t="s">
        <v>3289</v>
      </c>
      <c r="F1815" s="126">
        <v>22.54</v>
      </c>
      <c r="G1815" s="126">
        <v>22.74</v>
      </c>
      <c r="H1815" s="126">
        <v>18.03</v>
      </c>
      <c r="I1815" s="126"/>
      <c r="J1815" s="317"/>
      <c r="K1815" s="323">
        <f>ROUND(SUMIF('VGT-Bewegungsdaten'!B:B,A1815,'VGT-Bewegungsdaten'!C:C),3)</f>
        <v>0</v>
      </c>
      <c r="L1815" s="324">
        <f>ROUND(SUMIF('VGT-Bewegungsdaten'!B:B,$A1815,'VGT-Bewegungsdaten'!D:D),2)</f>
        <v>0</v>
      </c>
      <c r="N1815" s="376" t="s">
        <v>4930</v>
      </c>
      <c r="O1815" s="376" t="s">
        <v>4940</v>
      </c>
      <c r="P1815" s="326">
        <f>ROUND(SUMIF('AV-Bewegungsdaten'!B:B,A1815,'AV-Bewegungsdaten'!C:C),3)</f>
        <v>0</v>
      </c>
      <c r="Q1815" s="324">
        <f>ROUND(SUMIF('AV-Bewegungsdaten'!B:B,$A1815,'AV-Bewegungsdaten'!D:D),2)</f>
        <v>0</v>
      </c>
      <c r="T1815" s="327"/>
      <c r="U1815" s="326">
        <f>ROUND(SUMIF('DV-Bewegungsdaten'!B:B,Kategorien!A1815,'DV-Bewegungsdaten'!D:D),3)</f>
        <v>0</v>
      </c>
      <c r="V1815" s="324">
        <f>ROUND(SUMIF('DV-Bewegungsdaten'!B:B,Kategorien!A1815,'DV-Bewegungsdaten'!E:E),3)</f>
        <v>0</v>
      </c>
      <c r="AD1815" s="390">
        <f t="shared" si="385"/>
        <v>17.800999999999998</v>
      </c>
      <c r="AE1815" s="390">
        <f t="shared" si="386"/>
        <v>18.457999999999998</v>
      </c>
      <c r="AF1815" s="390">
        <f t="shared" si="387"/>
        <v>19.677</v>
      </c>
      <c r="AG1815" s="390">
        <f t="shared" si="388"/>
        <v>19.043999999999997</v>
      </c>
      <c r="AH1815" s="390">
        <f t="shared" si="389"/>
        <v>18.956</v>
      </c>
      <c r="AI1815" s="390">
        <f t="shared" si="390"/>
        <v>19.488</v>
      </c>
      <c r="AJ1815" s="390">
        <f t="shared" si="391"/>
        <v>18.770999999999997</v>
      </c>
      <c r="AK1815" s="390">
        <f t="shared" si="392"/>
        <v>19.055</v>
      </c>
      <c r="AL1815" s="390">
        <f t="shared" si="393"/>
        <v>19.164999999999999</v>
      </c>
      <c r="AM1815" s="390">
        <f t="shared" si="394"/>
        <v>19.045999999999999</v>
      </c>
      <c r="AN1815" s="390">
        <f t="shared" si="395"/>
        <v>18.64</v>
      </c>
      <c r="AO1815" s="390">
        <f t="shared" si="396"/>
        <v>19.542999999999999</v>
      </c>
    </row>
    <row r="1816" spans="1:41" ht="15" customHeight="1" x14ac:dyDescent="0.25">
      <c r="A1816" s="127" t="s">
        <v>4359</v>
      </c>
      <c r="B1816" s="125" t="s">
        <v>2077</v>
      </c>
      <c r="C1816" s="125" t="s">
        <v>4003</v>
      </c>
      <c r="D1816" s="125" t="s">
        <v>4234</v>
      </c>
      <c r="E1816" s="125" t="s">
        <v>4051</v>
      </c>
      <c r="F1816" s="126">
        <v>21.509999999999998</v>
      </c>
      <c r="G1816" s="126">
        <v>21.709999999999997</v>
      </c>
      <c r="H1816" s="126">
        <v>17.21</v>
      </c>
      <c r="I1816" s="126"/>
      <c r="J1816" s="317"/>
      <c r="K1816" s="323">
        <f>ROUND(SUMIF('VGT-Bewegungsdaten'!B:B,A1816,'VGT-Bewegungsdaten'!C:C),3)</f>
        <v>0</v>
      </c>
      <c r="L1816" s="324">
        <f>ROUND(SUMIF('VGT-Bewegungsdaten'!B:B,$A1816,'VGT-Bewegungsdaten'!D:D),2)</f>
        <v>0</v>
      </c>
      <c r="N1816" s="376" t="s">
        <v>4930</v>
      </c>
      <c r="O1816" s="376" t="s">
        <v>4940</v>
      </c>
      <c r="P1816" s="326">
        <f>ROUND(SUMIF('AV-Bewegungsdaten'!B:B,A1816,'AV-Bewegungsdaten'!C:C),3)</f>
        <v>0</v>
      </c>
      <c r="Q1816" s="324">
        <f>ROUND(SUMIF('AV-Bewegungsdaten'!B:B,$A1816,'AV-Bewegungsdaten'!D:D),2)</f>
        <v>0</v>
      </c>
      <c r="T1816" s="327"/>
      <c r="U1816" s="326">
        <f>ROUND(SUMIF('DV-Bewegungsdaten'!B:B,Kategorien!A1816,'DV-Bewegungsdaten'!D:D),3)</f>
        <v>0</v>
      </c>
      <c r="V1816" s="324">
        <f>ROUND(SUMIF('DV-Bewegungsdaten'!B:B,Kategorien!A1816,'DV-Bewegungsdaten'!E:E),3)</f>
        <v>0</v>
      </c>
      <c r="AD1816" s="390">
        <f t="shared" si="385"/>
        <v>16.770999999999997</v>
      </c>
      <c r="AE1816" s="390">
        <f t="shared" si="386"/>
        <v>17.427999999999997</v>
      </c>
      <c r="AF1816" s="390">
        <f t="shared" si="387"/>
        <v>18.646999999999998</v>
      </c>
      <c r="AG1816" s="390">
        <f t="shared" si="388"/>
        <v>18.013999999999996</v>
      </c>
      <c r="AH1816" s="390">
        <f t="shared" si="389"/>
        <v>17.925999999999998</v>
      </c>
      <c r="AI1816" s="390">
        <f t="shared" si="390"/>
        <v>18.457999999999998</v>
      </c>
      <c r="AJ1816" s="390">
        <f t="shared" si="391"/>
        <v>17.740999999999996</v>
      </c>
      <c r="AK1816" s="390">
        <f t="shared" si="392"/>
        <v>18.024999999999999</v>
      </c>
      <c r="AL1816" s="390">
        <f t="shared" si="393"/>
        <v>18.134999999999998</v>
      </c>
      <c r="AM1816" s="390">
        <f t="shared" si="394"/>
        <v>18.015999999999998</v>
      </c>
      <c r="AN1816" s="390">
        <f t="shared" si="395"/>
        <v>17.61</v>
      </c>
      <c r="AO1816" s="390">
        <f t="shared" si="396"/>
        <v>18.512999999999998</v>
      </c>
    </row>
    <row r="1817" spans="1:41" ht="15" customHeight="1" x14ac:dyDescent="0.25">
      <c r="A1817" s="127" t="s">
        <v>4360</v>
      </c>
      <c r="B1817" s="125" t="s">
        <v>2077</v>
      </c>
      <c r="C1817" s="125" t="s">
        <v>4003</v>
      </c>
      <c r="D1817" s="125" t="s">
        <v>4236</v>
      </c>
      <c r="E1817" s="125" t="s">
        <v>4051</v>
      </c>
      <c r="F1817" s="126">
        <v>22.509999999999998</v>
      </c>
      <c r="G1817" s="126">
        <v>22.709999999999997</v>
      </c>
      <c r="H1817" s="126">
        <v>18.010000000000002</v>
      </c>
      <c r="I1817" s="126"/>
      <c r="J1817" s="317"/>
      <c r="K1817" s="323">
        <f>ROUND(SUMIF('VGT-Bewegungsdaten'!B:B,A1817,'VGT-Bewegungsdaten'!C:C),3)</f>
        <v>0</v>
      </c>
      <c r="L1817" s="324">
        <f>ROUND(SUMIF('VGT-Bewegungsdaten'!B:B,$A1817,'VGT-Bewegungsdaten'!D:D),2)</f>
        <v>0</v>
      </c>
      <c r="N1817" s="376" t="s">
        <v>4930</v>
      </c>
      <c r="O1817" s="376" t="s">
        <v>4940</v>
      </c>
      <c r="P1817" s="326">
        <f>ROUND(SUMIF('AV-Bewegungsdaten'!B:B,A1817,'AV-Bewegungsdaten'!C:C),3)</f>
        <v>0</v>
      </c>
      <c r="Q1817" s="324">
        <f>ROUND(SUMIF('AV-Bewegungsdaten'!B:B,$A1817,'AV-Bewegungsdaten'!D:D),2)</f>
        <v>0</v>
      </c>
      <c r="T1817" s="327"/>
      <c r="U1817" s="326">
        <f>ROUND(SUMIF('DV-Bewegungsdaten'!B:B,Kategorien!A1817,'DV-Bewegungsdaten'!D:D),3)</f>
        <v>0</v>
      </c>
      <c r="V1817" s="324">
        <f>ROUND(SUMIF('DV-Bewegungsdaten'!B:B,Kategorien!A1817,'DV-Bewegungsdaten'!E:E),3)</f>
        <v>0</v>
      </c>
      <c r="AD1817" s="390">
        <f t="shared" si="385"/>
        <v>17.770999999999997</v>
      </c>
      <c r="AE1817" s="390">
        <f t="shared" si="386"/>
        <v>18.427999999999997</v>
      </c>
      <c r="AF1817" s="390">
        <f t="shared" si="387"/>
        <v>19.646999999999998</v>
      </c>
      <c r="AG1817" s="390">
        <f t="shared" si="388"/>
        <v>19.013999999999996</v>
      </c>
      <c r="AH1817" s="390">
        <f t="shared" si="389"/>
        <v>18.925999999999998</v>
      </c>
      <c r="AI1817" s="390">
        <f t="shared" si="390"/>
        <v>19.457999999999998</v>
      </c>
      <c r="AJ1817" s="390">
        <f t="shared" si="391"/>
        <v>18.740999999999996</v>
      </c>
      <c r="AK1817" s="390">
        <f t="shared" si="392"/>
        <v>19.024999999999999</v>
      </c>
      <c r="AL1817" s="390">
        <f t="shared" si="393"/>
        <v>19.134999999999998</v>
      </c>
      <c r="AM1817" s="390">
        <f t="shared" si="394"/>
        <v>19.015999999999998</v>
      </c>
      <c r="AN1817" s="390">
        <f t="shared" si="395"/>
        <v>18.61</v>
      </c>
      <c r="AO1817" s="390">
        <f t="shared" si="396"/>
        <v>19.512999999999998</v>
      </c>
    </row>
    <row r="1818" spans="1:41" ht="15" customHeight="1" x14ac:dyDescent="0.25">
      <c r="A1818" s="127" t="s">
        <v>6493</v>
      </c>
      <c r="B1818" s="125" t="s">
        <v>2077</v>
      </c>
      <c r="C1818" s="125" t="s">
        <v>4003</v>
      </c>
      <c r="D1818" s="125" t="s">
        <v>6494</v>
      </c>
      <c r="E1818" s="125" t="s">
        <v>4998</v>
      </c>
      <c r="F1818" s="126">
        <v>21.48</v>
      </c>
      <c r="G1818" s="126">
        <v>21.68</v>
      </c>
      <c r="H1818" s="126">
        <v>17.18</v>
      </c>
      <c r="I1818" s="126"/>
      <c r="J1818" s="317"/>
      <c r="K1818" s="323">
        <f>ROUND(SUMIF('VGT-Bewegungsdaten'!B:B,A1818,'VGT-Bewegungsdaten'!C:C),3)</f>
        <v>0</v>
      </c>
      <c r="L1818" s="324">
        <f>ROUND(SUMIF('VGT-Bewegungsdaten'!B:B,$A1818,'VGT-Bewegungsdaten'!D:D),2)</f>
        <v>0</v>
      </c>
      <c r="N1818" s="376" t="s">
        <v>4930</v>
      </c>
      <c r="O1818" s="376" t="s">
        <v>4940</v>
      </c>
      <c r="P1818" s="326">
        <f>ROUND(SUMIF('AV-Bewegungsdaten'!B:B,A1818,'AV-Bewegungsdaten'!C:C),3)</f>
        <v>0</v>
      </c>
      <c r="Q1818" s="324">
        <f>ROUND(SUMIF('AV-Bewegungsdaten'!B:B,$A1818,'AV-Bewegungsdaten'!D:D),2)</f>
        <v>0</v>
      </c>
      <c r="T1818" s="327"/>
      <c r="U1818" s="326">
        <f>ROUND(SUMIF('DV-Bewegungsdaten'!B:B,Kategorien!A1818,'DV-Bewegungsdaten'!D:D),3)</f>
        <v>0</v>
      </c>
      <c r="V1818" s="324">
        <f>ROUND(SUMIF('DV-Bewegungsdaten'!B:B,Kategorien!A1818,'DV-Bewegungsdaten'!E:E),3)</f>
        <v>0</v>
      </c>
      <c r="AD1818" s="390">
        <f t="shared" si="385"/>
        <v>16.741</v>
      </c>
      <c r="AE1818" s="390">
        <f t="shared" si="386"/>
        <v>17.398</v>
      </c>
      <c r="AF1818" s="390">
        <f t="shared" si="387"/>
        <v>18.617000000000001</v>
      </c>
      <c r="AG1818" s="390">
        <f t="shared" si="388"/>
        <v>17.983999999999998</v>
      </c>
      <c r="AH1818" s="390">
        <f t="shared" si="389"/>
        <v>17.896000000000001</v>
      </c>
      <c r="AI1818" s="390">
        <f t="shared" si="390"/>
        <v>18.428000000000001</v>
      </c>
      <c r="AJ1818" s="390">
        <f t="shared" si="391"/>
        <v>17.710999999999999</v>
      </c>
      <c r="AK1818" s="390">
        <f t="shared" si="392"/>
        <v>17.995000000000001</v>
      </c>
      <c r="AL1818" s="390">
        <f t="shared" si="393"/>
        <v>18.105</v>
      </c>
      <c r="AM1818" s="390">
        <f t="shared" si="394"/>
        <v>17.986000000000001</v>
      </c>
      <c r="AN1818" s="390">
        <f t="shared" si="395"/>
        <v>17.579999999999998</v>
      </c>
      <c r="AO1818" s="390">
        <f t="shared" si="396"/>
        <v>18.483000000000001</v>
      </c>
    </row>
    <row r="1819" spans="1:41" ht="15" customHeight="1" x14ac:dyDescent="0.25">
      <c r="A1819" s="127" t="s">
        <v>5314</v>
      </c>
      <c r="B1819" s="125" t="s">
        <v>2077</v>
      </c>
      <c r="C1819" s="125" t="s">
        <v>4003</v>
      </c>
      <c r="D1819" s="125" t="s">
        <v>5292</v>
      </c>
      <c r="E1819" s="125" t="s">
        <v>4998</v>
      </c>
      <c r="F1819" s="126">
        <v>22.48</v>
      </c>
      <c r="G1819" s="126">
        <v>22.68</v>
      </c>
      <c r="H1819" s="126">
        <v>17.98</v>
      </c>
      <c r="I1819" s="126"/>
      <c r="J1819" s="317"/>
      <c r="K1819" s="323">
        <f>ROUND(SUMIF('VGT-Bewegungsdaten'!B:B,A1819,'VGT-Bewegungsdaten'!C:C),3)</f>
        <v>0</v>
      </c>
      <c r="L1819" s="324">
        <f>ROUND(SUMIF('VGT-Bewegungsdaten'!B:B,$A1819,'VGT-Bewegungsdaten'!D:D),2)</f>
        <v>0</v>
      </c>
      <c r="N1819" s="376" t="s">
        <v>4930</v>
      </c>
      <c r="O1819" s="376" t="s">
        <v>4940</v>
      </c>
      <c r="P1819" s="326">
        <f>ROUND(SUMIF('AV-Bewegungsdaten'!B:B,A1819,'AV-Bewegungsdaten'!C:C),3)</f>
        <v>0</v>
      </c>
      <c r="Q1819" s="324">
        <f>ROUND(SUMIF('AV-Bewegungsdaten'!B:B,$A1819,'AV-Bewegungsdaten'!D:D),2)</f>
        <v>0</v>
      </c>
      <c r="T1819" s="327"/>
      <c r="U1819" s="326">
        <f>ROUND(SUMIF('DV-Bewegungsdaten'!B:B,Kategorien!A1819,'DV-Bewegungsdaten'!D:D),3)</f>
        <v>0</v>
      </c>
      <c r="V1819" s="324">
        <f>ROUND(SUMIF('DV-Bewegungsdaten'!B:B,Kategorien!A1819,'DV-Bewegungsdaten'!E:E),3)</f>
        <v>0</v>
      </c>
      <c r="AD1819" s="390">
        <f t="shared" si="385"/>
        <v>17.741</v>
      </c>
      <c r="AE1819" s="390">
        <f t="shared" si="386"/>
        <v>18.398</v>
      </c>
      <c r="AF1819" s="390">
        <f t="shared" si="387"/>
        <v>19.617000000000001</v>
      </c>
      <c r="AG1819" s="390">
        <f t="shared" si="388"/>
        <v>18.983999999999998</v>
      </c>
      <c r="AH1819" s="390">
        <f t="shared" si="389"/>
        <v>18.896000000000001</v>
      </c>
      <c r="AI1819" s="390">
        <f t="shared" si="390"/>
        <v>19.428000000000001</v>
      </c>
      <c r="AJ1819" s="390">
        <f t="shared" si="391"/>
        <v>18.710999999999999</v>
      </c>
      <c r="AK1819" s="390">
        <f t="shared" si="392"/>
        <v>18.995000000000001</v>
      </c>
      <c r="AL1819" s="390">
        <f t="shared" si="393"/>
        <v>19.105</v>
      </c>
      <c r="AM1819" s="390">
        <f t="shared" si="394"/>
        <v>18.986000000000001</v>
      </c>
      <c r="AN1819" s="390">
        <f t="shared" si="395"/>
        <v>18.579999999999998</v>
      </c>
      <c r="AO1819" s="390">
        <f t="shared" si="396"/>
        <v>19.483000000000001</v>
      </c>
    </row>
    <row r="1820" spans="1:41" ht="15" customHeight="1" x14ac:dyDescent="0.25">
      <c r="A1820" s="127" t="s">
        <v>5935</v>
      </c>
      <c r="B1820" s="125" t="s">
        <v>2077</v>
      </c>
      <c r="C1820" s="125" t="s">
        <v>4003</v>
      </c>
      <c r="D1820" s="125" t="s">
        <v>5936</v>
      </c>
      <c r="E1820" s="125" t="s">
        <v>5855</v>
      </c>
      <c r="F1820" s="126">
        <v>22.42</v>
      </c>
      <c r="G1820" s="126">
        <v>22.62</v>
      </c>
      <c r="H1820" s="126">
        <v>17.940000000000001</v>
      </c>
      <c r="I1820" s="126"/>
      <c r="J1820" s="317"/>
      <c r="K1820" s="323">
        <f>ROUND(SUMIF('VGT-Bewegungsdaten'!B:B,A1820,'VGT-Bewegungsdaten'!C:C),3)</f>
        <v>0</v>
      </c>
      <c r="L1820" s="324">
        <f>ROUND(SUMIF('VGT-Bewegungsdaten'!B:B,$A1820,'VGT-Bewegungsdaten'!D:D),2)</f>
        <v>0</v>
      </c>
      <c r="N1820" s="376" t="s">
        <v>4930</v>
      </c>
      <c r="O1820" s="376" t="s">
        <v>4940</v>
      </c>
      <c r="P1820" s="326">
        <f>ROUND(SUMIF('AV-Bewegungsdaten'!B:B,A1820,'AV-Bewegungsdaten'!C:C),3)</f>
        <v>0</v>
      </c>
      <c r="Q1820" s="324">
        <f>ROUND(SUMIF('AV-Bewegungsdaten'!B:B,$A1820,'AV-Bewegungsdaten'!D:D),2)</f>
        <v>0</v>
      </c>
      <c r="T1820" s="327"/>
      <c r="U1820" s="326">
        <f>ROUND(SUMIF('DV-Bewegungsdaten'!B:B,Kategorien!A1820,'DV-Bewegungsdaten'!D:D),3)</f>
        <v>0</v>
      </c>
      <c r="V1820" s="324">
        <f>ROUND(SUMIF('DV-Bewegungsdaten'!B:B,Kategorien!A1820,'DV-Bewegungsdaten'!E:E),3)</f>
        <v>0</v>
      </c>
      <c r="AD1820" s="390">
        <f t="shared" si="385"/>
        <v>17.681000000000001</v>
      </c>
      <c r="AE1820" s="390">
        <f t="shared" si="386"/>
        <v>18.338000000000001</v>
      </c>
      <c r="AF1820" s="390">
        <f t="shared" si="387"/>
        <v>19.557000000000002</v>
      </c>
      <c r="AG1820" s="390">
        <f t="shared" si="388"/>
        <v>18.923999999999999</v>
      </c>
      <c r="AH1820" s="390">
        <f t="shared" si="389"/>
        <v>18.836000000000002</v>
      </c>
      <c r="AI1820" s="390">
        <f t="shared" si="390"/>
        <v>19.368000000000002</v>
      </c>
      <c r="AJ1820" s="390">
        <f t="shared" si="391"/>
        <v>18.651</v>
      </c>
      <c r="AK1820" s="390">
        <f t="shared" si="392"/>
        <v>18.935000000000002</v>
      </c>
      <c r="AL1820" s="390">
        <f t="shared" si="393"/>
        <v>19.045000000000002</v>
      </c>
      <c r="AM1820" s="390">
        <f t="shared" si="394"/>
        <v>18.926000000000002</v>
      </c>
      <c r="AN1820" s="390">
        <f t="shared" si="395"/>
        <v>18.520000000000003</v>
      </c>
      <c r="AO1820" s="390">
        <f t="shared" si="396"/>
        <v>19.423000000000002</v>
      </c>
    </row>
    <row r="1821" spans="1:41" ht="15" customHeight="1" x14ac:dyDescent="0.25">
      <c r="A1821" s="127" t="s">
        <v>6716</v>
      </c>
      <c r="B1821" s="125" t="s">
        <v>2077</v>
      </c>
      <c r="C1821" s="125" t="s">
        <v>4003</v>
      </c>
      <c r="D1821" s="125" t="s">
        <v>6717</v>
      </c>
      <c r="E1821" s="125" t="s">
        <v>6484</v>
      </c>
      <c r="F1821" s="126">
        <v>22.37</v>
      </c>
      <c r="G1821" s="126">
        <v>22.57</v>
      </c>
      <c r="H1821" s="126">
        <v>17.899999999999999</v>
      </c>
      <c r="I1821" s="126"/>
      <c r="J1821" s="317"/>
      <c r="K1821" s="323">
        <f>ROUND(SUMIF('VGT-Bewegungsdaten'!B:B,A1821,'VGT-Bewegungsdaten'!C:C),3)</f>
        <v>0</v>
      </c>
      <c r="L1821" s="324">
        <f>ROUND(SUMIF('VGT-Bewegungsdaten'!B:B,$A1821,'VGT-Bewegungsdaten'!D:D),2)</f>
        <v>0</v>
      </c>
      <c r="N1821" s="376" t="s">
        <v>4930</v>
      </c>
      <c r="O1821" s="376" t="s">
        <v>4940</v>
      </c>
      <c r="P1821" s="326">
        <f>ROUND(SUMIF('AV-Bewegungsdaten'!B:B,A1821,'AV-Bewegungsdaten'!C:C),3)</f>
        <v>0</v>
      </c>
      <c r="Q1821" s="324">
        <f>ROUND(SUMIF('AV-Bewegungsdaten'!B:B,$A1821,'AV-Bewegungsdaten'!D:D),2)</f>
        <v>0</v>
      </c>
      <c r="T1821" s="327"/>
      <c r="U1821" s="326">
        <f>ROUND(SUMIF('DV-Bewegungsdaten'!B:B,Kategorien!A1821,'DV-Bewegungsdaten'!D:D),3)</f>
        <v>0</v>
      </c>
      <c r="V1821" s="324">
        <f>ROUND(SUMIF('DV-Bewegungsdaten'!B:B,Kategorien!A1821,'DV-Bewegungsdaten'!E:E),3)</f>
        <v>0</v>
      </c>
      <c r="AD1821" s="390">
        <f t="shared" si="385"/>
        <v>17.631</v>
      </c>
      <c r="AE1821" s="390">
        <f t="shared" si="386"/>
        <v>18.288</v>
      </c>
      <c r="AF1821" s="390">
        <f t="shared" si="387"/>
        <v>19.507000000000001</v>
      </c>
      <c r="AG1821" s="390">
        <f t="shared" si="388"/>
        <v>18.873999999999999</v>
      </c>
      <c r="AH1821" s="390">
        <f t="shared" si="389"/>
        <v>18.786000000000001</v>
      </c>
      <c r="AI1821" s="390">
        <f t="shared" si="390"/>
        <v>19.318000000000001</v>
      </c>
      <c r="AJ1821" s="390">
        <f t="shared" si="391"/>
        <v>18.600999999999999</v>
      </c>
      <c r="AK1821" s="390">
        <f t="shared" si="392"/>
        <v>18.885000000000002</v>
      </c>
      <c r="AL1821" s="390">
        <f t="shared" si="393"/>
        <v>18.995000000000001</v>
      </c>
      <c r="AM1821" s="390">
        <f t="shared" si="394"/>
        <v>18.876000000000001</v>
      </c>
      <c r="AN1821" s="390">
        <f t="shared" si="395"/>
        <v>18.47</v>
      </c>
      <c r="AO1821" s="390">
        <f t="shared" si="396"/>
        <v>19.373000000000001</v>
      </c>
    </row>
    <row r="1822" spans="1:41" ht="15" customHeight="1" x14ac:dyDescent="0.25">
      <c r="A1822" s="127" t="s">
        <v>503</v>
      </c>
      <c r="B1822" s="125" t="s">
        <v>2077</v>
      </c>
      <c r="C1822" s="125" t="s">
        <v>4003</v>
      </c>
      <c r="D1822" s="125" t="s">
        <v>1838</v>
      </c>
      <c r="E1822" s="125" t="s">
        <v>1538</v>
      </c>
      <c r="F1822" s="126">
        <v>21.6</v>
      </c>
      <c r="G1822" s="126">
        <v>21.8</v>
      </c>
      <c r="H1822" s="126">
        <v>17.28</v>
      </c>
      <c r="I1822" s="126"/>
      <c r="J1822" s="317"/>
      <c r="K1822" s="323">
        <f>ROUND(SUMIF('VGT-Bewegungsdaten'!B:B,A1822,'VGT-Bewegungsdaten'!C:C),3)</f>
        <v>0</v>
      </c>
      <c r="L1822" s="324">
        <f>ROUND(SUMIF('VGT-Bewegungsdaten'!B:B,$A1822,'VGT-Bewegungsdaten'!D:D),2)</f>
        <v>0</v>
      </c>
      <c r="N1822" s="376" t="s">
        <v>4930</v>
      </c>
      <c r="O1822" s="376" t="s">
        <v>4940</v>
      </c>
      <c r="P1822" s="326">
        <f>ROUND(SUMIF('AV-Bewegungsdaten'!B:B,A1822,'AV-Bewegungsdaten'!C:C),3)</f>
        <v>0</v>
      </c>
      <c r="Q1822" s="324">
        <f>ROUND(SUMIF('AV-Bewegungsdaten'!B:B,$A1822,'AV-Bewegungsdaten'!D:D),2)</f>
        <v>0</v>
      </c>
      <c r="T1822" s="327"/>
      <c r="U1822" s="326">
        <f>ROUND(SUMIF('DV-Bewegungsdaten'!B:B,Kategorien!A1822,'DV-Bewegungsdaten'!D:D),3)</f>
        <v>0</v>
      </c>
      <c r="V1822" s="324">
        <f>ROUND(SUMIF('DV-Bewegungsdaten'!B:B,Kategorien!A1822,'DV-Bewegungsdaten'!E:E),3)</f>
        <v>0</v>
      </c>
      <c r="AD1822" s="390">
        <f t="shared" si="385"/>
        <v>16.861000000000001</v>
      </c>
      <c r="AE1822" s="390">
        <f t="shared" si="386"/>
        <v>17.518000000000001</v>
      </c>
      <c r="AF1822" s="390">
        <f t="shared" si="387"/>
        <v>18.737000000000002</v>
      </c>
      <c r="AG1822" s="390">
        <f t="shared" si="388"/>
        <v>18.103999999999999</v>
      </c>
      <c r="AH1822" s="390">
        <f t="shared" si="389"/>
        <v>18.016000000000002</v>
      </c>
      <c r="AI1822" s="390">
        <f t="shared" si="390"/>
        <v>18.548000000000002</v>
      </c>
      <c r="AJ1822" s="390">
        <f t="shared" si="391"/>
        <v>17.831</v>
      </c>
      <c r="AK1822" s="390">
        <f t="shared" si="392"/>
        <v>18.115000000000002</v>
      </c>
      <c r="AL1822" s="390">
        <f t="shared" si="393"/>
        <v>18.225000000000001</v>
      </c>
      <c r="AM1822" s="390">
        <f t="shared" si="394"/>
        <v>18.106000000000002</v>
      </c>
      <c r="AN1822" s="390">
        <f t="shared" si="395"/>
        <v>17.700000000000003</v>
      </c>
      <c r="AO1822" s="390">
        <f t="shared" si="396"/>
        <v>18.603000000000002</v>
      </c>
    </row>
    <row r="1823" spans="1:41" ht="15" customHeight="1" x14ac:dyDescent="0.25">
      <c r="A1823" s="127" t="s">
        <v>507</v>
      </c>
      <c r="B1823" s="125" t="s">
        <v>2077</v>
      </c>
      <c r="C1823" s="125" t="s">
        <v>4003</v>
      </c>
      <c r="D1823" s="125" t="s">
        <v>1846</v>
      </c>
      <c r="E1823" s="125" t="s">
        <v>1538</v>
      </c>
      <c r="F1823" s="126">
        <v>22.6</v>
      </c>
      <c r="G1823" s="126">
        <v>22.8</v>
      </c>
      <c r="H1823" s="126">
        <v>18.079999999999998</v>
      </c>
      <c r="I1823" s="126"/>
      <c r="J1823" s="317"/>
      <c r="K1823" s="323">
        <f>ROUND(SUMIF('VGT-Bewegungsdaten'!B:B,A1823,'VGT-Bewegungsdaten'!C:C),3)</f>
        <v>0</v>
      </c>
      <c r="L1823" s="324">
        <f>ROUND(SUMIF('VGT-Bewegungsdaten'!B:B,$A1823,'VGT-Bewegungsdaten'!D:D),2)</f>
        <v>0</v>
      </c>
      <c r="N1823" s="376" t="s">
        <v>4930</v>
      </c>
      <c r="O1823" s="376" t="s">
        <v>4940</v>
      </c>
      <c r="P1823" s="326">
        <f>ROUND(SUMIF('AV-Bewegungsdaten'!B:B,A1823,'AV-Bewegungsdaten'!C:C),3)</f>
        <v>0</v>
      </c>
      <c r="Q1823" s="324">
        <f>ROUND(SUMIF('AV-Bewegungsdaten'!B:B,$A1823,'AV-Bewegungsdaten'!D:D),2)</f>
        <v>0</v>
      </c>
      <c r="T1823" s="327"/>
      <c r="U1823" s="326">
        <f>ROUND(SUMIF('DV-Bewegungsdaten'!B:B,Kategorien!A1823,'DV-Bewegungsdaten'!D:D),3)</f>
        <v>0</v>
      </c>
      <c r="V1823" s="324">
        <f>ROUND(SUMIF('DV-Bewegungsdaten'!B:B,Kategorien!A1823,'DV-Bewegungsdaten'!E:E),3)</f>
        <v>0</v>
      </c>
      <c r="AD1823" s="390">
        <f t="shared" si="385"/>
        <v>17.861000000000001</v>
      </c>
      <c r="AE1823" s="390">
        <f t="shared" si="386"/>
        <v>18.518000000000001</v>
      </c>
      <c r="AF1823" s="390">
        <f t="shared" si="387"/>
        <v>19.737000000000002</v>
      </c>
      <c r="AG1823" s="390">
        <f t="shared" si="388"/>
        <v>19.103999999999999</v>
      </c>
      <c r="AH1823" s="390">
        <f t="shared" si="389"/>
        <v>19.016000000000002</v>
      </c>
      <c r="AI1823" s="390">
        <f t="shared" si="390"/>
        <v>19.548000000000002</v>
      </c>
      <c r="AJ1823" s="390">
        <f t="shared" si="391"/>
        <v>18.831</v>
      </c>
      <c r="AK1823" s="390">
        <f t="shared" si="392"/>
        <v>19.115000000000002</v>
      </c>
      <c r="AL1823" s="390">
        <f t="shared" si="393"/>
        <v>19.225000000000001</v>
      </c>
      <c r="AM1823" s="390">
        <f t="shared" si="394"/>
        <v>19.106000000000002</v>
      </c>
      <c r="AN1823" s="390">
        <f t="shared" si="395"/>
        <v>18.700000000000003</v>
      </c>
      <c r="AO1823" s="390">
        <f t="shared" si="396"/>
        <v>19.603000000000002</v>
      </c>
    </row>
    <row r="1824" spans="1:41" ht="15" customHeight="1" x14ac:dyDescent="0.25">
      <c r="A1824" s="127" t="s">
        <v>502</v>
      </c>
      <c r="B1824" s="125" t="s">
        <v>2077</v>
      </c>
      <c r="C1824" s="125" t="s">
        <v>4003</v>
      </c>
      <c r="D1824" s="125" t="s">
        <v>1836</v>
      </c>
      <c r="E1824" s="125" t="s">
        <v>2455</v>
      </c>
      <c r="F1824" s="126">
        <v>20.6</v>
      </c>
      <c r="G1824" s="126">
        <v>20.8</v>
      </c>
      <c r="H1824" s="126">
        <v>16.48</v>
      </c>
      <c r="I1824" s="126"/>
      <c r="J1824" s="317"/>
      <c r="K1824" s="323">
        <f>ROUND(SUMIF('VGT-Bewegungsdaten'!B:B,A1824,'VGT-Bewegungsdaten'!C:C),3)</f>
        <v>0</v>
      </c>
      <c r="L1824" s="324">
        <f>ROUND(SUMIF('VGT-Bewegungsdaten'!B:B,$A1824,'VGT-Bewegungsdaten'!D:D),2)</f>
        <v>0</v>
      </c>
      <c r="N1824" s="376" t="s">
        <v>4930</v>
      </c>
      <c r="O1824" s="376" t="s">
        <v>4940</v>
      </c>
      <c r="P1824" s="326">
        <f>ROUND(SUMIF('AV-Bewegungsdaten'!B:B,A1824,'AV-Bewegungsdaten'!C:C),3)</f>
        <v>0</v>
      </c>
      <c r="Q1824" s="324">
        <f>ROUND(SUMIF('AV-Bewegungsdaten'!B:B,$A1824,'AV-Bewegungsdaten'!D:D),2)</f>
        <v>0</v>
      </c>
      <c r="T1824" s="327"/>
      <c r="U1824" s="326">
        <f>ROUND(SUMIF('DV-Bewegungsdaten'!B:B,Kategorien!A1824,'DV-Bewegungsdaten'!D:D),3)</f>
        <v>0</v>
      </c>
      <c r="V1824" s="324">
        <f>ROUND(SUMIF('DV-Bewegungsdaten'!B:B,Kategorien!A1824,'DV-Bewegungsdaten'!E:E),3)</f>
        <v>0</v>
      </c>
      <c r="AD1824" s="390">
        <f t="shared" si="385"/>
        <v>15.861000000000001</v>
      </c>
      <c r="AE1824" s="390">
        <f t="shared" si="386"/>
        <v>16.518000000000001</v>
      </c>
      <c r="AF1824" s="390">
        <f t="shared" si="387"/>
        <v>17.737000000000002</v>
      </c>
      <c r="AG1824" s="390">
        <f t="shared" si="388"/>
        <v>17.103999999999999</v>
      </c>
      <c r="AH1824" s="390">
        <f t="shared" si="389"/>
        <v>17.016000000000002</v>
      </c>
      <c r="AI1824" s="390">
        <f t="shared" si="390"/>
        <v>17.548000000000002</v>
      </c>
      <c r="AJ1824" s="390">
        <f t="shared" si="391"/>
        <v>16.831</v>
      </c>
      <c r="AK1824" s="390">
        <f t="shared" si="392"/>
        <v>17.115000000000002</v>
      </c>
      <c r="AL1824" s="390">
        <f t="shared" si="393"/>
        <v>17.225000000000001</v>
      </c>
      <c r="AM1824" s="390">
        <f t="shared" si="394"/>
        <v>17.106000000000002</v>
      </c>
      <c r="AN1824" s="390">
        <f t="shared" si="395"/>
        <v>16.700000000000003</v>
      </c>
      <c r="AO1824" s="390">
        <f t="shared" si="396"/>
        <v>17.603000000000002</v>
      </c>
    </row>
    <row r="1825" spans="1:41" ht="15" customHeight="1" x14ac:dyDescent="0.25">
      <c r="A1825" s="127" t="s">
        <v>506</v>
      </c>
      <c r="B1825" s="125" t="s">
        <v>2077</v>
      </c>
      <c r="C1825" s="125" t="s">
        <v>4003</v>
      </c>
      <c r="D1825" s="125" t="s">
        <v>1844</v>
      </c>
      <c r="E1825" s="125" t="s">
        <v>2455</v>
      </c>
      <c r="F1825" s="126">
        <v>21.6</v>
      </c>
      <c r="G1825" s="126">
        <v>21.8</v>
      </c>
      <c r="H1825" s="126">
        <v>17.28</v>
      </c>
      <c r="I1825" s="126"/>
      <c r="J1825" s="317"/>
      <c r="K1825" s="323">
        <f>ROUND(SUMIF('VGT-Bewegungsdaten'!B:B,A1825,'VGT-Bewegungsdaten'!C:C),3)</f>
        <v>0</v>
      </c>
      <c r="L1825" s="324">
        <f>ROUND(SUMIF('VGT-Bewegungsdaten'!B:B,$A1825,'VGT-Bewegungsdaten'!D:D),2)</f>
        <v>0</v>
      </c>
      <c r="N1825" s="376" t="s">
        <v>4930</v>
      </c>
      <c r="O1825" s="376" t="s">
        <v>4940</v>
      </c>
      <c r="P1825" s="326">
        <f>ROUND(SUMIF('AV-Bewegungsdaten'!B:B,A1825,'AV-Bewegungsdaten'!C:C),3)</f>
        <v>0</v>
      </c>
      <c r="Q1825" s="324">
        <f>ROUND(SUMIF('AV-Bewegungsdaten'!B:B,$A1825,'AV-Bewegungsdaten'!D:D),2)</f>
        <v>0</v>
      </c>
      <c r="T1825" s="327"/>
      <c r="U1825" s="326">
        <f>ROUND(SUMIF('DV-Bewegungsdaten'!B:B,Kategorien!A1825,'DV-Bewegungsdaten'!D:D),3)</f>
        <v>0</v>
      </c>
      <c r="V1825" s="324">
        <f>ROUND(SUMIF('DV-Bewegungsdaten'!B:B,Kategorien!A1825,'DV-Bewegungsdaten'!E:E),3)</f>
        <v>0</v>
      </c>
      <c r="AD1825" s="390">
        <f t="shared" si="385"/>
        <v>16.861000000000001</v>
      </c>
      <c r="AE1825" s="390">
        <f t="shared" si="386"/>
        <v>17.518000000000001</v>
      </c>
      <c r="AF1825" s="390">
        <f t="shared" si="387"/>
        <v>18.737000000000002</v>
      </c>
      <c r="AG1825" s="390">
        <f t="shared" si="388"/>
        <v>18.103999999999999</v>
      </c>
      <c r="AH1825" s="390">
        <f t="shared" si="389"/>
        <v>18.016000000000002</v>
      </c>
      <c r="AI1825" s="390">
        <f t="shared" si="390"/>
        <v>18.548000000000002</v>
      </c>
      <c r="AJ1825" s="390">
        <f t="shared" si="391"/>
        <v>17.831</v>
      </c>
      <c r="AK1825" s="390">
        <f t="shared" si="392"/>
        <v>18.115000000000002</v>
      </c>
      <c r="AL1825" s="390">
        <f t="shared" si="393"/>
        <v>18.225000000000001</v>
      </c>
      <c r="AM1825" s="390">
        <f t="shared" si="394"/>
        <v>18.106000000000002</v>
      </c>
      <c r="AN1825" s="390">
        <f t="shared" si="395"/>
        <v>17.700000000000003</v>
      </c>
      <c r="AO1825" s="390">
        <f t="shared" si="396"/>
        <v>18.603000000000002</v>
      </c>
    </row>
    <row r="1826" spans="1:41" ht="15" customHeight="1" x14ac:dyDescent="0.25">
      <c r="A1826" s="127" t="s">
        <v>505</v>
      </c>
      <c r="B1826" s="125" t="s">
        <v>2077</v>
      </c>
      <c r="C1826" s="125" t="s">
        <v>4003</v>
      </c>
      <c r="D1826" s="125" t="s">
        <v>1842</v>
      </c>
      <c r="E1826" s="125" t="s">
        <v>2452</v>
      </c>
      <c r="F1826" s="126">
        <v>19.600000000000001</v>
      </c>
      <c r="G1826" s="126">
        <v>19.8</v>
      </c>
      <c r="H1826" s="126">
        <v>15.68</v>
      </c>
      <c r="I1826" s="126"/>
      <c r="J1826" s="317"/>
      <c r="K1826" s="323">
        <f>ROUND(SUMIF('VGT-Bewegungsdaten'!B:B,A1826,'VGT-Bewegungsdaten'!C:C),3)</f>
        <v>0</v>
      </c>
      <c r="L1826" s="324">
        <f>ROUND(SUMIF('VGT-Bewegungsdaten'!B:B,$A1826,'VGT-Bewegungsdaten'!D:D),2)</f>
        <v>0</v>
      </c>
      <c r="N1826" s="376" t="s">
        <v>4930</v>
      </c>
      <c r="O1826" s="376" t="s">
        <v>4940</v>
      </c>
      <c r="P1826" s="326">
        <f>ROUND(SUMIF('AV-Bewegungsdaten'!B:B,A1826,'AV-Bewegungsdaten'!C:C),3)</f>
        <v>0</v>
      </c>
      <c r="Q1826" s="324">
        <f>ROUND(SUMIF('AV-Bewegungsdaten'!B:B,$A1826,'AV-Bewegungsdaten'!D:D),2)</f>
        <v>0</v>
      </c>
      <c r="T1826" s="327"/>
      <c r="U1826" s="326">
        <f>ROUND(SUMIF('DV-Bewegungsdaten'!B:B,Kategorien!A1826,'DV-Bewegungsdaten'!D:D),3)</f>
        <v>0</v>
      </c>
      <c r="V1826" s="324">
        <f>ROUND(SUMIF('DV-Bewegungsdaten'!B:B,Kategorien!A1826,'DV-Bewegungsdaten'!E:E),3)</f>
        <v>0</v>
      </c>
      <c r="AD1826" s="390">
        <f t="shared" si="385"/>
        <v>14.861000000000001</v>
      </c>
      <c r="AE1826" s="390">
        <f t="shared" si="386"/>
        <v>15.518000000000001</v>
      </c>
      <c r="AF1826" s="390">
        <f t="shared" si="387"/>
        <v>16.737000000000002</v>
      </c>
      <c r="AG1826" s="390">
        <f t="shared" si="388"/>
        <v>16.103999999999999</v>
      </c>
      <c r="AH1826" s="390">
        <f t="shared" si="389"/>
        <v>16.016000000000002</v>
      </c>
      <c r="AI1826" s="390">
        <f t="shared" si="390"/>
        <v>16.548000000000002</v>
      </c>
      <c r="AJ1826" s="390">
        <f t="shared" si="391"/>
        <v>15.831000000000001</v>
      </c>
      <c r="AK1826" s="390">
        <f t="shared" si="392"/>
        <v>16.115000000000002</v>
      </c>
      <c r="AL1826" s="390">
        <f t="shared" si="393"/>
        <v>16.225000000000001</v>
      </c>
      <c r="AM1826" s="390">
        <f t="shared" si="394"/>
        <v>16.106000000000002</v>
      </c>
      <c r="AN1826" s="390">
        <f t="shared" si="395"/>
        <v>15.700000000000001</v>
      </c>
      <c r="AO1826" s="390">
        <f t="shared" si="396"/>
        <v>16.603000000000002</v>
      </c>
    </row>
    <row r="1827" spans="1:41" ht="15" customHeight="1" x14ac:dyDescent="0.25">
      <c r="A1827" s="127" t="s">
        <v>460</v>
      </c>
      <c r="B1827" s="125" t="s">
        <v>2077</v>
      </c>
      <c r="C1827" s="125" t="s">
        <v>4003</v>
      </c>
      <c r="D1827" s="125" t="s">
        <v>233</v>
      </c>
      <c r="E1827" s="125" t="s">
        <v>1541</v>
      </c>
      <c r="F1827" s="126">
        <v>19.600000000000001</v>
      </c>
      <c r="G1827" s="126">
        <v>19.8</v>
      </c>
      <c r="H1827" s="126">
        <v>15.68</v>
      </c>
      <c r="I1827" s="126"/>
      <c r="J1827" s="317"/>
      <c r="K1827" s="323">
        <f>ROUND(SUMIF('VGT-Bewegungsdaten'!B:B,A1827,'VGT-Bewegungsdaten'!C:C),3)</f>
        <v>0</v>
      </c>
      <c r="L1827" s="324">
        <f>ROUND(SUMIF('VGT-Bewegungsdaten'!B:B,$A1827,'VGT-Bewegungsdaten'!D:D),2)</f>
        <v>0</v>
      </c>
      <c r="N1827" s="376" t="s">
        <v>4930</v>
      </c>
      <c r="O1827" s="376" t="s">
        <v>4940</v>
      </c>
      <c r="P1827" s="326">
        <f>ROUND(SUMIF('AV-Bewegungsdaten'!B:B,A1827,'AV-Bewegungsdaten'!C:C),3)</f>
        <v>0</v>
      </c>
      <c r="Q1827" s="324">
        <f>ROUND(SUMIF('AV-Bewegungsdaten'!B:B,$A1827,'AV-Bewegungsdaten'!D:D),2)</f>
        <v>0</v>
      </c>
      <c r="T1827" s="327"/>
      <c r="U1827" s="326">
        <f>ROUND(SUMIF('DV-Bewegungsdaten'!B:B,Kategorien!A1827,'DV-Bewegungsdaten'!D:D),3)</f>
        <v>0</v>
      </c>
      <c r="V1827" s="324">
        <f>ROUND(SUMIF('DV-Bewegungsdaten'!B:B,Kategorien!A1827,'DV-Bewegungsdaten'!E:E),3)</f>
        <v>0</v>
      </c>
      <c r="AD1827" s="390">
        <f t="shared" si="385"/>
        <v>14.861000000000001</v>
      </c>
      <c r="AE1827" s="390">
        <f t="shared" si="386"/>
        <v>15.518000000000001</v>
      </c>
      <c r="AF1827" s="390">
        <f t="shared" si="387"/>
        <v>16.737000000000002</v>
      </c>
      <c r="AG1827" s="390">
        <f t="shared" si="388"/>
        <v>16.103999999999999</v>
      </c>
      <c r="AH1827" s="390">
        <f t="shared" si="389"/>
        <v>16.016000000000002</v>
      </c>
      <c r="AI1827" s="390">
        <f t="shared" si="390"/>
        <v>16.548000000000002</v>
      </c>
      <c r="AJ1827" s="390">
        <f t="shared" si="391"/>
        <v>15.831000000000001</v>
      </c>
      <c r="AK1827" s="390">
        <f t="shared" si="392"/>
        <v>16.115000000000002</v>
      </c>
      <c r="AL1827" s="390">
        <f t="shared" si="393"/>
        <v>16.225000000000001</v>
      </c>
      <c r="AM1827" s="390">
        <f t="shared" si="394"/>
        <v>16.106000000000002</v>
      </c>
      <c r="AN1827" s="390">
        <f t="shared" si="395"/>
        <v>15.700000000000001</v>
      </c>
      <c r="AO1827" s="390">
        <f t="shared" si="396"/>
        <v>16.603000000000002</v>
      </c>
    </row>
    <row r="1828" spans="1:41" ht="15" customHeight="1" x14ac:dyDescent="0.25">
      <c r="A1828" s="127" t="s">
        <v>464</v>
      </c>
      <c r="B1828" s="125" t="s">
        <v>2077</v>
      </c>
      <c r="C1828" s="125" t="s">
        <v>4003</v>
      </c>
      <c r="D1828" s="125" t="s">
        <v>239</v>
      </c>
      <c r="E1828" s="125" t="s">
        <v>1541</v>
      </c>
      <c r="F1828" s="126">
        <v>20.6</v>
      </c>
      <c r="G1828" s="126">
        <v>20.8</v>
      </c>
      <c r="H1828" s="126">
        <v>16.48</v>
      </c>
      <c r="I1828" s="126"/>
      <c r="J1828" s="317"/>
      <c r="K1828" s="323">
        <f>ROUND(SUMIF('VGT-Bewegungsdaten'!B:B,A1828,'VGT-Bewegungsdaten'!C:C),3)</f>
        <v>0</v>
      </c>
      <c r="L1828" s="324">
        <f>ROUND(SUMIF('VGT-Bewegungsdaten'!B:B,$A1828,'VGT-Bewegungsdaten'!D:D),2)</f>
        <v>0</v>
      </c>
      <c r="N1828" s="376" t="s">
        <v>4930</v>
      </c>
      <c r="O1828" s="376" t="s">
        <v>4940</v>
      </c>
      <c r="P1828" s="326">
        <f>ROUND(SUMIF('AV-Bewegungsdaten'!B:B,A1828,'AV-Bewegungsdaten'!C:C),3)</f>
        <v>0</v>
      </c>
      <c r="Q1828" s="324">
        <f>ROUND(SUMIF('AV-Bewegungsdaten'!B:B,$A1828,'AV-Bewegungsdaten'!D:D),2)</f>
        <v>0</v>
      </c>
      <c r="T1828" s="327"/>
      <c r="U1828" s="326">
        <f>ROUND(SUMIF('DV-Bewegungsdaten'!B:B,Kategorien!A1828,'DV-Bewegungsdaten'!D:D),3)</f>
        <v>0</v>
      </c>
      <c r="V1828" s="324">
        <f>ROUND(SUMIF('DV-Bewegungsdaten'!B:B,Kategorien!A1828,'DV-Bewegungsdaten'!E:E),3)</f>
        <v>0</v>
      </c>
      <c r="AD1828" s="390">
        <f t="shared" si="385"/>
        <v>15.861000000000001</v>
      </c>
      <c r="AE1828" s="390">
        <f t="shared" si="386"/>
        <v>16.518000000000001</v>
      </c>
      <c r="AF1828" s="390">
        <f t="shared" si="387"/>
        <v>17.737000000000002</v>
      </c>
      <c r="AG1828" s="390">
        <f t="shared" si="388"/>
        <v>17.103999999999999</v>
      </c>
      <c r="AH1828" s="390">
        <f t="shared" si="389"/>
        <v>17.016000000000002</v>
      </c>
      <c r="AI1828" s="390">
        <f t="shared" si="390"/>
        <v>17.548000000000002</v>
      </c>
      <c r="AJ1828" s="390">
        <f t="shared" si="391"/>
        <v>16.831</v>
      </c>
      <c r="AK1828" s="390">
        <f t="shared" si="392"/>
        <v>17.115000000000002</v>
      </c>
      <c r="AL1828" s="390">
        <f t="shared" si="393"/>
        <v>17.225000000000001</v>
      </c>
      <c r="AM1828" s="390">
        <f t="shared" si="394"/>
        <v>17.106000000000002</v>
      </c>
      <c r="AN1828" s="390">
        <f t="shared" si="395"/>
        <v>16.700000000000003</v>
      </c>
      <c r="AO1828" s="390">
        <f t="shared" si="396"/>
        <v>17.603000000000002</v>
      </c>
    </row>
    <row r="1829" spans="1:41" ht="15" customHeight="1" x14ac:dyDescent="0.25">
      <c r="A1829" s="127" t="s">
        <v>2839</v>
      </c>
      <c r="B1829" s="125" t="s">
        <v>2077</v>
      </c>
      <c r="C1829" s="125" t="s">
        <v>4003</v>
      </c>
      <c r="D1829" s="125" t="s">
        <v>2577</v>
      </c>
      <c r="E1829" s="125" t="s">
        <v>2545</v>
      </c>
      <c r="F1829" s="126">
        <v>19.57</v>
      </c>
      <c r="G1829" s="126">
        <v>19.77</v>
      </c>
      <c r="H1829" s="126">
        <v>15.66</v>
      </c>
      <c r="I1829" s="126"/>
      <c r="J1829" s="317"/>
      <c r="K1829" s="323">
        <f>ROUND(SUMIF('VGT-Bewegungsdaten'!B:B,A1829,'VGT-Bewegungsdaten'!C:C),3)</f>
        <v>0</v>
      </c>
      <c r="L1829" s="324">
        <f>ROUND(SUMIF('VGT-Bewegungsdaten'!B:B,$A1829,'VGT-Bewegungsdaten'!D:D),2)</f>
        <v>0</v>
      </c>
      <c r="N1829" s="376" t="s">
        <v>4930</v>
      </c>
      <c r="O1829" s="376" t="s">
        <v>4940</v>
      </c>
      <c r="P1829" s="326">
        <f>ROUND(SUMIF('AV-Bewegungsdaten'!B:B,A1829,'AV-Bewegungsdaten'!C:C),3)</f>
        <v>0</v>
      </c>
      <c r="Q1829" s="324">
        <f>ROUND(SUMIF('AV-Bewegungsdaten'!B:B,$A1829,'AV-Bewegungsdaten'!D:D),2)</f>
        <v>0</v>
      </c>
      <c r="T1829" s="327"/>
      <c r="U1829" s="326">
        <f>ROUND(SUMIF('DV-Bewegungsdaten'!B:B,Kategorien!A1829,'DV-Bewegungsdaten'!D:D),3)</f>
        <v>0</v>
      </c>
      <c r="V1829" s="324">
        <f>ROUND(SUMIF('DV-Bewegungsdaten'!B:B,Kategorien!A1829,'DV-Bewegungsdaten'!E:E),3)</f>
        <v>0</v>
      </c>
      <c r="AD1829" s="390">
        <f t="shared" si="385"/>
        <v>14.831</v>
      </c>
      <c r="AE1829" s="390">
        <f t="shared" si="386"/>
        <v>15.488</v>
      </c>
      <c r="AF1829" s="390">
        <f t="shared" si="387"/>
        <v>16.707000000000001</v>
      </c>
      <c r="AG1829" s="390">
        <f t="shared" si="388"/>
        <v>16.073999999999998</v>
      </c>
      <c r="AH1829" s="390">
        <f t="shared" si="389"/>
        <v>15.986000000000001</v>
      </c>
      <c r="AI1829" s="390">
        <f t="shared" si="390"/>
        <v>16.518000000000001</v>
      </c>
      <c r="AJ1829" s="390">
        <f t="shared" si="391"/>
        <v>15.801</v>
      </c>
      <c r="AK1829" s="390">
        <f t="shared" si="392"/>
        <v>16.085000000000001</v>
      </c>
      <c r="AL1829" s="390">
        <f t="shared" si="393"/>
        <v>16.195</v>
      </c>
      <c r="AM1829" s="390">
        <f t="shared" si="394"/>
        <v>16.076000000000001</v>
      </c>
      <c r="AN1829" s="390">
        <f t="shared" si="395"/>
        <v>15.67</v>
      </c>
      <c r="AO1829" s="390">
        <f t="shared" si="396"/>
        <v>16.573</v>
      </c>
    </row>
    <row r="1830" spans="1:41" ht="15" customHeight="1" x14ac:dyDescent="0.25">
      <c r="A1830" s="127" t="s">
        <v>2840</v>
      </c>
      <c r="B1830" s="125" t="s">
        <v>2077</v>
      </c>
      <c r="C1830" s="125" t="s">
        <v>4003</v>
      </c>
      <c r="D1830" s="125" t="s">
        <v>2579</v>
      </c>
      <c r="E1830" s="125" t="s">
        <v>2545</v>
      </c>
      <c r="F1830" s="126">
        <v>20.57</v>
      </c>
      <c r="G1830" s="126">
        <v>20.77</v>
      </c>
      <c r="H1830" s="126">
        <v>16.46</v>
      </c>
      <c r="I1830" s="126"/>
      <c r="J1830" s="317"/>
      <c r="K1830" s="323">
        <f>ROUND(SUMIF('VGT-Bewegungsdaten'!B:B,A1830,'VGT-Bewegungsdaten'!C:C),3)</f>
        <v>0</v>
      </c>
      <c r="L1830" s="324">
        <f>ROUND(SUMIF('VGT-Bewegungsdaten'!B:B,$A1830,'VGT-Bewegungsdaten'!D:D),2)</f>
        <v>0</v>
      </c>
      <c r="N1830" s="376" t="s">
        <v>4930</v>
      </c>
      <c r="O1830" s="376" t="s">
        <v>4940</v>
      </c>
      <c r="P1830" s="326">
        <f>ROUND(SUMIF('AV-Bewegungsdaten'!B:B,A1830,'AV-Bewegungsdaten'!C:C),3)</f>
        <v>0</v>
      </c>
      <c r="Q1830" s="324">
        <f>ROUND(SUMIF('AV-Bewegungsdaten'!B:B,$A1830,'AV-Bewegungsdaten'!D:D),2)</f>
        <v>0</v>
      </c>
      <c r="T1830" s="327"/>
      <c r="U1830" s="326">
        <f>ROUND(SUMIF('DV-Bewegungsdaten'!B:B,Kategorien!A1830,'DV-Bewegungsdaten'!D:D),3)</f>
        <v>0</v>
      </c>
      <c r="V1830" s="324">
        <f>ROUND(SUMIF('DV-Bewegungsdaten'!B:B,Kategorien!A1830,'DV-Bewegungsdaten'!E:E),3)</f>
        <v>0</v>
      </c>
      <c r="AD1830" s="390">
        <f t="shared" si="385"/>
        <v>15.831</v>
      </c>
      <c r="AE1830" s="390">
        <f t="shared" si="386"/>
        <v>16.488</v>
      </c>
      <c r="AF1830" s="390">
        <f t="shared" si="387"/>
        <v>17.707000000000001</v>
      </c>
      <c r="AG1830" s="390">
        <f t="shared" si="388"/>
        <v>17.073999999999998</v>
      </c>
      <c r="AH1830" s="390">
        <f t="shared" si="389"/>
        <v>16.986000000000001</v>
      </c>
      <c r="AI1830" s="390">
        <f t="shared" si="390"/>
        <v>17.518000000000001</v>
      </c>
      <c r="AJ1830" s="390">
        <f t="shared" si="391"/>
        <v>16.800999999999998</v>
      </c>
      <c r="AK1830" s="390">
        <f t="shared" si="392"/>
        <v>17.085000000000001</v>
      </c>
      <c r="AL1830" s="390">
        <f t="shared" si="393"/>
        <v>17.195</v>
      </c>
      <c r="AM1830" s="390">
        <f t="shared" si="394"/>
        <v>17.076000000000001</v>
      </c>
      <c r="AN1830" s="390">
        <f t="shared" si="395"/>
        <v>16.670000000000002</v>
      </c>
      <c r="AO1830" s="390">
        <f t="shared" si="396"/>
        <v>17.573</v>
      </c>
    </row>
    <row r="1831" spans="1:41" ht="15" customHeight="1" x14ac:dyDescent="0.25">
      <c r="A1831" s="127" t="s">
        <v>3583</v>
      </c>
      <c r="B1831" s="125" t="s">
        <v>2077</v>
      </c>
      <c r="C1831" s="125" t="s">
        <v>4003</v>
      </c>
      <c r="D1831" s="125" t="s">
        <v>3321</v>
      </c>
      <c r="E1831" s="125" t="s">
        <v>3289</v>
      </c>
      <c r="F1831" s="126">
        <v>19.54</v>
      </c>
      <c r="G1831" s="126">
        <v>19.739999999999998</v>
      </c>
      <c r="H1831" s="126">
        <v>15.63</v>
      </c>
      <c r="I1831" s="126"/>
      <c r="J1831" s="317"/>
      <c r="K1831" s="323">
        <f>ROUND(SUMIF('VGT-Bewegungsdaten'!B:B,A1831,'VGT-Bewegungsdaten'!C:C),3)</f>
        <v>0</v>
      </c>
      <c r="L1831" s="324">
        <f>ROUND(SUMIF('VGT-Bewegungsdaten'!B:B,$A1831,'VGT-Bewegungsdaten'!D:D),2)</f>
        <v>0</v>
      </c>
      <c r="N1831" s="376" t="s">
        <v>4930</v>
      </c>
      <c r="O1831" s="376" t="s">
        <v>4940</v>
      </c>
      <c r="P1831" s="326">
        <f>ROUND(SUMIF('AV-Bewegungsdaten'!B:B,A1831,'AV-Bewegungsdaten'!C:C),3)</f>
        <v>0</v>
      </c>
      <c r="Q1831" s="324">
        <f>ROUND(SUMIF('AV-Bewegungsdaten'!B:B,$A1831,'AV-Bewegungsdaten'!D:D),2)</f>
        <v>0</v>
      </c>
      <c r="T1831" s="327"/>
      <c r="U1831" s="326">
        <f>ROUND(SUMIF('DV-Bewegungsdaten'!B:B,Kategorien!A1831,'DV-Bewegungsdaten'!D:D),3)</f>
        <v>0</v>
      </c>
      <c r="V1831" s="324">
        <f>ROUND(SUMIF('DV-Bewegungsdaten'!B:B,Kategorien!A1831,'DV-Bewegungsdaten'!E:E),3)</f>
        <v>0</v>
      </c>
      <c r="AD1831" s="390">
        <f t="shared" si="385"/>
        <v>14.800999999999998</v>
      </c>
      <c r="AE1831" s="390">
        <f t="shared" si="386"/>
        <v>15.457999999999998</v>
      </c>
      <c r="AF1831" s="390">
        <f t="shared" si="387"/>
        <v>16.677</v>
      </c>
      <c r="AG1831" s="390">
        <f t="shared" si="388"/>
        <v>16.043999999999997</v>
      </c>
      <c r="AH1831" s="390">
        <f t="shared" si="389"/>
        <v>15.956</v>
      </c>
      <c r="AI1831" s="390">
        <f t="shared" si="390"/>
        <v>16.488</v>
      </c>
      <c r="AJ1831" s="390">
        <f t="shared" si="391"/>
        <v>15.770999999999999</v>
      </c>
      <c r="AK1831" s="390">
        <f t="shared" si="392"/>
        <v>16.055</v>
      </c>
      <c r="AL1831" s="390">
        <f t="shared" si="393"/>
        <v>16.164999999999999</v>
      </c>
      <c r="AM1831" s="390">
        <f t="shared" si="394"/>
        <v>16.045999999999999</v>
      </c>
      <c r="AN1831" s="390">
        <f t="shared" si="395"/>
        <v>15.639999999999999</v>
      </c>
      <c r="AO1831" s="390">
        <f t="shared" si="396"/>
        <v>16.542999999999999</v>
      </c>
    </row>
    <row r="1832" spans="1:41" ht="15" customHeight="1" x14ac:dyDescent="0.25">
      <c r="A1832" s="127" t="s">
        <v>3584</v>
      </c>
      <c r="B1832" s="125" t="s">
        <v>2077</v>
      </c>
      <c r="C1832" s="125" t="s">
        <v>4003</v>
      </c>
      <c r="D1832" s="125" t="s">
        <v>3323</v>
      </c>
      <c r="E1832" s="125" t="s">
        <v>3289</v>
      </c>
      <c r="F1832" s="126">
        <v>20.54</v>
      </c>
      <c r="G1832" s="126">
        <v>20.74</v>
      </c>
      <c r="H1832" s="126">
        <v>16.43</v>
      </c>
      <c r="I1832" s="126"/>
      <c r="J1832" s="317"/>
      <c r="K1832" s="323">
        <f>ROUND(SUMIF('VGT-Bewegungsdaten'!B:B,A1832,'VGT-Bewegungsdaten'!C:C),3)</f>
        <v>0</v>
      </c>
      <c r="L1832" s="324">
        <f>ROUND(SUMIF('VGT-Bewegungsdaten'!B:B,$A1832,'VGT-Bewegungsdaten'!D:D),2)</f>
        <v>0</v>
      </c>
      <c r="N1832" s="376" t="s">
        <v>4930</v>
      </c>
      <c r="O1832" s="376" t="s">
        <v>4940</v>
      </c>
      <c r="P1832" s="326">
        <f>ROUND(SUMIF('AV-Bewegungsdaten'!B:B,A1832,'AV-Bewegungsdaten'!C:C),3)</f>
        <v>0</v>
      </c>
      <c r="Q1832" s="324">
        <f>ROUND(SUMIF('AV-Bewegungsdaten'!B:B,$A1832,'AV-Bewegungsdaten'!D:D),2)</f>
        <v>0</v>
      </c>
      <c r="T1832" s="327"/>
      <c r="U1832" s="326">
        <f>ROUND(SUMIF('DV-Bewegungsdaten'!B:B,Kategorien!A1832,'DV-Bewegungsdaten'!D:D),3)</f>
        <v>0</v>
      </c>
      <c r="V1832" s="324">
        <f>ROUND(SUMIF('DV-Bewegungsdaten'!B:B,Kategorien!A1832,'DV-Bewegungsdaten'!E:E),3)</f>
        <v>0</v>
      </c>
      <c r="AD1832" s="390">
        <f t="shared" si="385"/>
        <v>15.800999999999998</v>
      </c>
      <c r="AE1832" s="390">
        <f t="shared" si="386"/>
        <v>16.457999999999998</v>
      </c>
      <c r="AF1832" s="390">
        <f t="shared" si="387"/>
        <v>17.677</v>
      </c>
      <c r="AG1832" s="390">
        <f t="shared" si="388"/>
        <v>17.043999999999997</v>
      </c>
      <c r="AH1832" s="390">
        <f t="shared" si="389"/>
        <v>16.956</v>
      </c>
      <c r="AI1832" s="390">
        <f t="shared" si="390"/>
        <v>17.488</v>
      </c>
      <c r="AJ1832" s="390">
        <f t="shared" si="391"/>
        <v>16.770999999999997</v>
      </c>
      <c r="AK1832" s="390">
        <f t="shared" si="392"/>
        <v>17.055</v>
      </c>
      <c r="AL1832" s="390">
        <f t="shared" si="393"/>
        <v>17.164999999999999</v>
      </c>
      <c r="AM1832" s="390">
        <f t="shared" si="394"/>
        <v>17.045999999999999</v>
      </c>
      <c r="AN1832" s="390">
        <f t="shared" si="395"/>
        <v>16.64</v>
      </c>
      <c r="AO1832" s="390">
        <f t="shared" si="396"/>
        <v>17.542999999999999</v>
      </c>
    </row>
    <row r="1833" spans="1:41" ht="15" customHeight="1" x14ac:dyDescent="0.25">
      <c r="A1833" s="127" t="s">
        <v>4347</v>
      </c>
      <c r="B1833" s="125" t="s">
        <v>2077</v>
      </c>
      <c r="C1833" s="125" t="s">
        <v>4003</v>
      </c>
      <c r="D1833" s="125" t="s">
        <v>4083</v>
      </c>
      <c r="E1833" s="125" t="s">
        <v>4051</v>
      </c>
      <c r="F1833" s="126">
        <v>19.509999999999998</v>
      </c>
      <c r="G1833" s="126">
        <v>19.709999999999997</v>
      </c>
      <c r="H1833" s="126">
        <v>15.61</v>
      </c>
      <c r="I1833" s="126"/>
      <c r="J1833" s="317"/>
      <c r="K1833" s="323">
        <f>ROUND(SUMIF('VGT-Bewegungsdaten'!B:B,A1833,'VGT-Bewegungsdaten'!C:C),3)</f>
        <v>0</v>
      </c>
      <c r="L1833" s="324">
        <f>ROUND(SUMIF('VGT-Bewegungsdaten'!B:B,$A1833,'VGT-Bewegungsdaten'!D:D),2)</f>
        <v>0</v>
      </c>
      <c r="N1833" s="376" t="s">
        <v>4930</v>
      </c>
      <c r="O1833" s="376" t="s">
        <v>4940</v>
      </c>
      <c r="P1833" s="326">
        <f>ROUND(SUMIF('AV-Bewegungsdaten'!B:B,A1833,'AV-Bewegungsdaten'!C:C),3)</f>
        <v>0</v>
      </c>
      <c r="Q1833" s="324">
        <f>ROUND(SUMIF('AV-Bewegungsdaten'!B:B,$A1833,'AV-Bewegungsdaten'!D:D),2)</f>
        <v>0</v>
      </c>
      <c r="T1833" s="327"/>
      <c r="U1833" s="326">
        <f>ROUND(SUMIF('DV-Bewegungsdaten'!B:B,Kategorien!A1833,'DV-Bewegungsdaten'!D:D),3)</f>
        <v>0</v>
      </c>
      <c r="V1833" s="324">
        <f>ROUND(SUMIF('DV-Bewegungsdaten'!B:B,Kategorien!A1833,'DV-Bewegungsdaten'!E:E),3)</f>
        <v>0</v>
      </c>
      <c r="AD1833" s="390">
        <f t="shared" si="385"/>
        <v>14.770999999999997</v>
      </c>
      <c r="AE1833" s="390">
        <f t="shared" si="386"/>
        <v>15.427999999999997</v>
      </c>
      <c r="AF1833" s="390">
        <f t="shared" si="387"/>
        <v>16.646999999999998</v>
      </c>
      <c r="AG1833" s="390">
        <f t="shared" si="388"/>
        <v>16.013999999999996</v>
      </c>
      <c r="AH1833" s="390">
        <f t="shared" si="389"/>
        <v>15.925999999999998</v>
      </c>
      <c r="AI1833" s="390">
        <f t="shared" si="390"/>
        <v>16.457999999999998</v>
      </c>
      <c r="AJ1833" s="390">
        <f t="shared" si="391"/>
        <v>15.740999999999998</v>
      </c>
      <c r="AK1833" s="390">
        <f t="shared" si="392"/>
        <v>16.024999999999999</v>
      </c>
      <c r="AL1833" s="390">
        <f t="shared" si="393"/>
        <v>16.134999999999998</v>
      </c>
      <c r="AM1833" s="390">
        <f t="shared" si="394"/>
        <v>16.015999999999998</v>
      </c>
      <c r="AN1833" s="390">
        <f t="shared" si="395"/>
        <v>15.609999999999998</v>
      </c>
      <c r="AO1833" s="390">
        <f t="shared" si="396"/>
        <v>16.512999999999998</v>
      </c>
    </row>
    <row r="1834" spans="1:41" ht="15" customHeight="1" x14ac:dyDescent="0.25">
      <c r="A1834" s="127" t="s">
        <v>4348</v>
      </c>
      <c r="B1834" s="125" t="s">
        <v>2077</v>
      </c>
      <c r="C1834" s="125" t="s">
        <v>4003</v>
      </c>
      <c r="D1834" s="125" t="s">
        <v>4085</v>
      </c>
      <c r="E1834" s="125" t="s">
        <v>4051</v>
      </c>
      <c r="F1834" s="126">
        <v>20.509999999999998</v>
      </c>
      <c r="G1834" s="126">
        <v>20.709999999999997</v>
      </c>
      <c r="H1834" s="126">
        <v>16.41</v>
      </c>
      <c r="I1834" s="126"/>
      <c r="J1834" s="317"/>
      <c r="K1834" s="323">
        <f>ROUND(SUMIF('VGT-Bewegungsdaten'!B:B,A1834,'VGT-Bewegungsdaten'!C:C),3)</f>
        <v>0</v>
      </c>
      <c r="L1834" s="324">
        <f>ROUND(SUMIF('VGT-Bewegungsdaten'!B:B,$A1834,'VGT-Bewegungsdaten'!D:D),2)</f>
        <v>0</v>
      </c>
      <c r="N1834" s="376" t="s">
        <v>4930</v>
      </c>
      <c r="O1834" s="376" t="s">
        <v>4940</v>
      </c>
      <c r="P1834" s="326">
        <f>ROUND(SUMIF('AV-Bewegungsdaten'!B:B,A1834,'AV-Bewegungsdaten'!C:C),3)</f>
        <v>0</v>
      </c>
      <c r="Q1834" s="324">
        <f>ROUND(SUMIF('AV-Bewegungsdaten'!B:B,$A1834,'AV-Bewegungsdaten'!D:D),2)</f>
        <v>0</v>
      </c>
      <c r="T1834" s="327"/>
      <c r="U1834" s="326">
        <f>ROUND(SUMIF('DV-Bewegungsdaten'!B:B,Kategorien!A1834,'DV-Bewegungsdaten'!D:D),3)</f>
        <v>0</v>
      </c>
      <c r="V1834" s="324">
        <f>ROUND(SUMIF('DV-Bewegungsdaten'!B:B,Kategorien!A1834,'DV-Bewegungsdaten'!E:E),3)</f>
        <v>0</v>
      </c>
      <c r="AD1834" s="390">
        <f t="shared" si="385"/>
        <v>15.770999999999997</v>
      </c>
      <c r="AE1834" s="390">
        <f t="shared" si="386"/>
        <v>16.427999999999997</v>
      </c>
      <c r="AF1834" s="390">
        <f t="shared" si="387"/>
        <v>17.646999999999998</v>
      </c>
      <c r="AG1834" s="390">
        <f t="shared" si="388"/>
        <v>17.013999999999996</v>
      </c>
      <c r="AH1834" s="390">
        <f t="shared" si="389"/>
        <v>16.925999999999998</v>
      </c>
      <c r="AI1834" s="390">
        <f t="shared" si="390"/>
        <v>17.457999999999998</v>
      </c>
      <c r="AJ1834" s="390">
        <f t="shared" si="391"/>
        <v>16.740999999999996</v>
      </c>
      <c r="AK1834" s="390">
        <f t="shared" si="392"/>
        <v>17.024999999999999</v>
      </c>
      <c r="AL1834" s="390">
        <f t="shared" si="393"/>
        <v>17.134999999999998</v>
      </c>
      <c r="AM1834" s="390">
        <f t="shared" si="394"/>
        <v>17.015999999999998</v>
      </c>
      <c r="AN1834" s="390">
        <f t="shared" si="395"/>
        <v>16.61</v>
      </c>
      <c r="AO1834" s="390">
        <f t="shared" si="396"/>
        <v>17.512999999999998</v>
      </c>
    </row>
    <row r="1835" spans="1:41" ht="15" customHeight="1" x14ac:dyDescent="0.25">
      <c r="A1835" s="127" t="s">
        <v>459</v>
      </c>
      <c r="B1835" s="125" t="s">
        <v>2077</v>
      </c>
      <c r="C1835" s="125" t="s">
        <v>4003</v>
      </c>
      <c r="D1835" s="125" t="s">
        <v>231</v>
      </c>
      <c r="E1835" s="125" t="s">
        <v>1538</v>
      </c>
      <c r="F1835" s="126">
        <v>19.600000000000001</v>
      </c>
      <c r="G1835" s="126">
        <v>19.8</v>
      </c>
      <c r="H1835" s="126">
        <v>15.68</v>
      </c>
      <c r="I1835" s="126"/>
      <c r="J1835" s="317"/>
      <c r="K1835" s="323">
        <f>ROUND(SUMIF('VGT-Bewegungsdaten'!B:B,A1835,'VGT-Bewegungsdaten'!C:C),3)</f>
        <v>0</v>
      </c>
      <c r="L1835" s="324">
        <f>ROUND(SUMIF('VGT-Bewegungsdaten'!B:B,$A1835,'VGT-Bewegungsdaten'!D:D),2)</f>
        <v>0</v>
      </c>
      <c r="N1835" s="376" t="s">
        <v>4930</v>
      </c>
      <c r="O1835" s="376" t="s">
        <v>4940</v>
      </c>
      <c r="P1835" s="326">
        <f>ROUND(SUMIF('AV-Bewegungsdaten'!B:B,A1835,'AV-Bewegungsdaten'!C:C),3)</f>
        <v>0</v>
      </c>
      <c r="Q1835" s="324">
        <f>ROUND(SUMIF('AV-Bewegungsdaten'!B:B,$A1835,'AV-Bewegungsdaten'!D:D),2)</f>
        <v>0</v>
      </c>
      <c r="T1835" s="327"/>
      <c r="U1835" s="326">
        <f>ROUND(SUMIF('DV-Bewegungsdaten'!B:B,Kategorien!A1835,'DV-Bewegungsdaten'!D:D),3)</f>
        <v>0</v>
      </c>
      <c r="V1835" s="324">
        <f>ROUND(SUMIF('DV-Bewegungsdaten'!B:B,Kategorien!A1835,'DV-Bewegungsdaten'!E:E),3)</f>
        <v>0</v>
      </c>
      <c r="AD1835" s="390">
        <f t="shared" si="385"/>
        <v>14.861000000000001</v>
      </c>
      <c r="AE1835" s="390">
        <f t="shared" si="386"/>
        <v>15.518000000000001</v>
      </c>
      <c r="AF1835" s="390">
        <f t="shared" si="387"/>
        <v>16.737000000000002</v>
      </c>
      <c r="AG1835" s="390">
        <f t="shared" si="388"/>
        <v>16.103999999999999</v>
      </c>
      <c r="AH1835" s="390">
        <f t="shared" si="389"/>
        <v>16.016000000000002</v>
      </c>
      <c r="AI1835" s="390">
        <f t="shared" si="390"/>
        <v>16.548000000000002</v>
      </c>
      <c r="AJ1835" s="390">
        <f t="shared" si="391"/>
        <v>15.831000000000001</v>
      </c>
      <c r="AK1835" s="390">
        <f t="shared" si="392"/>
        <v>16.115000000000002</v>
      </c>
      <c r="AL1835" s="390">
        <f t="shared" si="393"/>
        <v>16.225000000000001</v>
      </c>
      <c r="AM1835" s="390">
        <f t="shared" si="394"/>
        <v>16.106000000000002</v>
      </c>
      <c r="AN1835" s="390">
        <f t="shared" si="395"/>
        <v>15.700000000000001</v>
      </c>
      <c r="AO1835" s="390">
        <f t="shared" si="396"/>
        <v>16.603000000000002</v>
      </c>
    </row>
    <row r="1836" spans="1:41" ht="15" customHeight="1" x14ac:dyDescent="0.25">
      <c r="A1836" s="127" t="s">
        <v>463</v>
      </c>
      <c r="B1836" s="125" t="s">
        <v>2077</v>
      </c>
      <c r="C1836" s="125" t="s">
        <v>4003</v>
      </c>
      <c r="D1836" s="125" t="s">
        <v>237</v>
      </c>
      <c r="E1836" s="125" t="s">
        <v>1538</v>
      </c>
      <c r="F1836" s="126">
        <v>20.6</v>
      </c>
      <c r="G1836" s="126">
        <v>20.8</v>
      </c>
      <c r="H1836" s="126">
        <v>16.48</v>
      </c>
      <c r="I1836" s="126"/>
      <c r="J1836" s="317"/>
      <c r="K1836" s="323">
        <f>ROUND(SUMIF('VGT-Bewegungsdaten'!B:B,A1836,'VGT-Bewegungsdaten'!C:C),3)</f>
        <v>0</v>
      </c>
      <c r="L1836" s="324">
        <f>ROUND(SUMIF('VGT-Bewegungsdaten'!B:B,$A1836,'VGT-Bewegungsdaten'!D:D),2)</f>
        <v>0</v>
      </c>
      <c r="N1836" s="376" t="s">
        <v>4930</v>
      </c>
      <c r="O1836" s="376" t="s">
        <v>4940</v>
      </c>
      <c r="P1836" s="326">
        <f>ROUND(SUMIF('AV-Bewegungsdaten'!B:B,A1836,'AV-Bewegungsdaten'!C:C),3)</f>
        <v>0</v>
      </c>
      <c r="Q1836" s="324">
        <f>ROUND(SUMIF('AV-Bewegungsdaten'!B:B,$A1836,'AV-Bewegungsdaten'!D:D),2)</f>
        <v>0</v>
      </c>
      <c r="T1836" s="327"/>
      <c r="U1836" s="326">
        <f>ROUND(SUMIF('DV-Bewegungsdaten'!B:B,Kategorien!A1836,'DV-Bewegungsdaten'!D:D),3)</f>
        <v>0</v>
      </c>
      <c r="V1836" s="324">
        <f>ROUND(SUMIF('DV-Bewegungsdaten'!B:B,Kategorien!A1836,'DV-Bewegungsdaten'!E:E),3)</f>
        <v>0</v>
      </c>
      <c r="AD1836" s="390">
        <f t="shared" si="385"/>
        <v>15.861000000000001</v>
      </c>
      <c r="AE1836" s="390">
        <f t="shared" si="386"/>
        <v>16.518000000000001</v>
      </c>
      <c r="AF1836" s="390">
        <f t="shared" si="387"/>
        <v>17.737000000000002</v>
      </c>
      <c r="AG1836" s="390">
        <f t="shared" si="388"/>
        <v>17.103999999999999</v>
      </c>
      <c r="AH1836" s="390">
        <f t="shared" si="389"/>
        <v>17.016000000000002</v>
      </c>
      <c r="AI1836" s="390">
        <f t="shared" si="390"/>
        <v>17.548000000000002</v>
      </c>
      <c r="AJ1836" s="390">
        <f t="shared" si="391"/>
        <v>16.831</v>
      </c>
      <c r="AK1836" s="390">
        <f t="shared" si="392"/>
        <v>17.115000000000002</v>
      </c>
      <c r="AL1836" s="390">
        <f t="shared" si="393"/>
        <v>17.225000000000001</v>
      </c>
      <c r="AM1836" s="390">
        <f t="shared" si="394"/>
        <v>17.106000000000002</v>
      </c>
      <c r="AN1836" s="390">
        <f t="shared" si="395"/>
        <v>16.700000000000003</v>
      </c>
      <c r="AO1836" s="390">
        <f t="shared" si="396"/>
        <v>17.603000000000002</v>
      </c>
    </row>
    <row r="1837" spans="1:41" ht="15" customHeight="1" x14ac:dyDescent="0.25">
      <c r="A1837" s="127" t="s">
        <v>458</v>
      </c>
      <c r="B1837" s="125" t="s">
        <v>2077</v>
      </c>
      <c r="C1837" s="125" t="s">
        <v>4003</v>
      </c>
      <c r="D1837" s="125" t="s">
        <v>1988</v>
      </c>
      <c r="E1837" s="125" t="s">
        <v>2455</v>
      </c>
      <c r="F1837" s="126">
        <v>18.600000000000001</v>
      </c>
      <c r="G1837" s="126">
        <v>18.8</v>
      </c>
      <c r="H1837" s="126">
        <v>14.88</v>
      </c>
      <c r="I1837" s="126"/>
      <c r="J1837" s="317"/>
      <c r="K1837" s="323">
        <f>ROUND(SUMIF('VGT-Bewegungsdaten'!B:B,A1837,'VGT-Bewegungsdaten'!C:C),3)</f>
        <v>0</v>
      </c>
      <c r="L1837" s="324">
        <f>ROUND(SUMIF('VGT-Bewegungsdaten'!B:B,$A1837,'VGT-Bewegungsdaten'!D:D),2)</f>
        <v>0</v>
      </c>
      <c r="N1837" s="376" t="s">
        <v>4930</v>
      </c>
      <c r="O1837" s="376" t="s">
        <v>4940</v>
      </c>
      <c r="P1837" s="326">
        <f>ROUND(SUMIF('AV-Bewegungsdaten'!B:B,A1837,'AV-Bewegungsdaten'!C:C),3)</f>
        <v>0</v>
      </c>
      <c r="Q1837" s="324">
        <f>ROUND(SUMIF('AV-Bewegungsdaten'!B:B,$A1837,'AV-Bewegungsdaten'!D:D),2)</f>
        <v>0</v>
      </c>
      <c r="T1837" s="327"/>
      <c r="U1837" s="326">
        <f>ROUND(SUMIF('DV-Bewegungsdaten'!B:B,Kategorien!A1837,'DV-Bewegungsdaten'!D:D),3)</f>
        <v>0</v>
      </c>
      <c r="V1837" s="324">
        <f>ROUND(SUMIF('DV-Bewegungsdaten'!B:B,Kategorien!A1837,'DV-Bewegungsdaten'!E:E),3)</f>
        <v>0</v>
      </c>
      <c r="AD1837" s="390">
        <f t="shared" si="385"/>
        <v>13.861000000000001</v>
      </c>
      <c r="AE1837" s="390">
        <f t="shared" si="386"/>
        <v>14.518000000000001</v>
      </c>
      <c r="AF1837" s="390">
        <f t="shared" si="387"/>
        <v>15.737</v>
      </c>
      <c r="AG1837" s="390">
        <f t="shared" si="388"/>
        <v>15.104000000000001</v>
      </c>
      <c r="AH1837" s="390">
        <f t="shared" si="389"/>
        <v>15.016000000000002</v>
      </c>
      <c r="AI1837" s="390">
        <f t="shared" si="390"/>
        <v>15.548000000000002</v>
      </c>
      <c r="AJ1837" s="390">
        <f t="shared" si="391"/>
        <v>14.831000000000001</v>
      </c>
      <c r="AK1837" s="390">
        <f t="shared" si="392"/>
        <v>15.115</v>
      </c>
      <c r="AL1837" s="390">
        <f t="shared" si="393"/>
        <v>15.225000000000001</v>
      </c>
      <c r="AM1837" s="390">
        <f t="shared" si="394"/>
        <v>15.106000000000002</v>
      </c>
      <c r="AN1837" s="390">
        <f t="shared" si="395"/>
        <v>14.700000000000001</v>
      </c>
      <c r="AO1837" s="390">
        <f t="shared" si="396"/>
        <v>15.603000000000002</v>
      </c>
    </row>
    <row r="1838" spans="1:41" ht="15" customHeight="1" x14ac:dyDescent="0.25">
      <c r="A1838" s="127" t="s">
        <v>462</v>
      </c>
      <c r="B1838" s="125" t="s">
        <v>2077</v>
      </c>
      <c r="C1838" s="125" t="s">
        <v>4003</v>
      </c>
      <c r="D1838" s="125" t="s">
        <v>1993</v>
      </c>
      <c r="E1838" s="125" t="s">
        <v>2455</v>
      </c>
      <c r="F1838" s="126">
        <v>19.600000000000001</v>
      </c>
      <c r="G1838" s="126">
        <v>19.8</v>
      </c>
      <c r="H1838" s="126">
        <v>15.68</v>
      </c>
      <c r="I1838" s="126"/>
      <c r="J1838" s="317"/>
      <c r="K1838" s="323">
        <f>ROUND(SUMIF('VGT-Bewegungsdaten'!B:B,A1838,'VGT-Bewegungsdaten'!C:C),3)</f>
        <v>0</v>
      </c>
      <c r="L1838" s="324">
        <f>ROUND(SUMIF('VGT-Bewegungsdaten'!B:B,$A1838,'VGT-Bewegungsdaten'!D:D),2)</f>
        <v>0</v>
      </c>
      <c r="N1838" s="376" t="s">
        <v>4930</v>
      </c>
      <c r="O1838" s="376" t="s">
        <v>4940</v>
      </c>
      <c r="P1838" s="326">
        <f>ROUND(SUMIF('AV-Bewegungsdaten'!B:B,A1838,'AV-Bewegungsdaten'!C:C),3)</f>
        <v>0</v>
      </c>
      <c r="Q1838" s="324">
        <f>ROUND(SUMIF('AV-Bewegungsdaten'!B:B,$A1838,'AV-Bewegungsdaten'!D:D),2)</f>
        <v>0</v>
      </c>
      <c r="T1838" s="327"/>
      <c r="U1838" s="326">
        <f>ROUND(SUMIF('DV-Bewegungsdaten'!B:B,Kategorien!A1838,'DV-Bewegungsdaten'!D:D),3)</f>
        <v>0</v>
      </c>
      <c r="V1838" s="324">
        <f>ROUND(SUMIF('DV-Bewegungsdaten'!B:B,Kategorien!A1838,'DV-Bewegungsdaten'!E:E),3)</f>
        <v>0</v>
      </c>
      <c r="AD1838" s="390">
        <f t="shared" si="385"/>
        <v>14.861000000000001</v>
      </c>
      <c r="AE1838" s="390">
        <f t="shared" si="386"/>
        <v>15.518000000000001</v>
      </c>
      <c r="AF1838" s="390">
        <f t="shared" si="387"/>
        <v>16.737000000000002</v>
      </c>
      <c r="AG1838" s="390">
        <f t="shared" si="388"/>
        <v>16.103999999999999</v>
      </c>
      <c r="AH1838" s="390">
        <f t="shared" si="389"/>
        <v>16.016000000000002</v>
      </c>
      <c r="AI1838" s="390">
        <f t="shared" si="390"/>
        <v>16.548000000000002</v>
      </c>
      <c r="AJ1838" s="390">
        <f t="shared" si="391"/>
        <v>15.831000000000001</v>
      </c>
      <c r="AK1838" s="390">
        <f t="shared" si="392"/>
        <v>16.115000000000002</v>
      </c>
      <c r="AL1838" s="390">
        <f t="shared" si="393"/>
        <v>16.225000000000001</v>
      </c>
      <c r="AM1838" s="390">
        <f t="shared" si="394"/>
        <v>16.106000000000002</v>
      </c>
      <c r="AN1838" s="390">
        <f t="shared" si="395"/>
        <v>15.700000000000001</v>
      </c>
      <c r="AO1838" s="390">
        <f t="shared" si="396"/>
        <v>16.603000000000002</v>
      </c>
    </row>
    <row r="1839" spans="1:41" ht="15" customHeight="1" x14ac:dyDescent="0.25">
      <c r="A1839" s="127" t="s">
        <v>461</v>
      </c>
      <c r="B1839" s="125" t="s">
        <v>2077</v>
      </c>
      <c r="C1839" s="125" t="s">
        <v>4003</v>
      </c>
      <c r="D1839" s="125" t="s">
        <v>235</v>
      </c>
      <c r="E1839" s="125" t="s">
        <v>2452</v>
      </c>
      <c r="F1839" s="126">
        <v>17.600000000000001</v>
      </c>
      <c r="G1839" s="126">
        <v>17.8</v>
      </c>
      <c r="H1839" s="126">
        <v>14.08</v>
      </c>
      <c r="I1839" s="126"/>
      <c r="J1839" s="317"/>
      <c r="K1839" s="323">
        <f>ROUND(SUMIF('VGT-Bewegungsdaten'!B:B,A1839,'VGT-Bewegungsdaten'!C:C),3)</f>
        <v>0</v>
      </c>
      <c r="L1839" s="324">
        <f>ROUND(SUMIF('VGT-Bewegungsdaten'!B:B,$A1839,'VGT-Bewegungsdaten'!D:D),2)</f>
        <v>0</v>
      </c>
      <c r="N1839" s="376" t="s">
        <v>4930</v>
      </c>
      <c r="O1839" s="376" t="s">
        <v>4940</v>
      </c>
      <c r="P1839" s="326">
        <f>ROUND(SUMIF('AV-Bewegungsdaten'!B:B,A1839,'AV-Bewegungsdaten'!C:C),3)</f>
        <v>0</v>
      </c>
      <c r="Q1839" s="324">
        <f>ROUND(SUMIF('AV-Bewegungsdaten'!B:B,$A1839,'AV-Bewegungsdaten'!D:D),2)</f>
        <v>0</v>
      </c>
      <c r="T1839" s="327"/>
      <c r="U1839" s="326">
        <f>ROUND(SUMIF('DV-Bewegungsdaten'!B:B,Kategorien!A1839,'DV-Bewegungsdaten'!D:D),3)</f>
        <v>0</v>
      </c>
      <c r="V1839" s="324">
        <f>ROUND(SUMIF('DV-Bewegungsdaten'!B:B,Kategorien!A1839,'DV-Bewegungsdaten'!E:E),3)</f>
        <v>0</v>
      </c>
      <c r="AD1839" s="390">
        <f t="shared" ref="AD1839:AD1902" si="397">MAX(0,$G1839-AR$9)</f>
        <v>12.861000000000001</v>
      </c>
      <c r="AE1839" s="390">
        <f t="shared" ref="AE1839:AE1902" si="398">MAX(0,$G1839-AS$9)</f>
        <v>13.518000000000001</v>
      </c>
      <c r="AF1839" s="390">
        <f t="shared" ref="AF1839:AF1902" si="399">MAX(0,$G1839-AT$9)</f>
        <v>14.737</v>
      </c>
      <c r="AG1839" s="390">
        <f t="shared" ref="AG1839:AG1902" si="400">MAX(0,$G1839-AU$9)</f>
        <v>14.104000000000001</v>
      </c>
      <c r="AH1839" s="390">
        <f t="shared" ref="AH1839:AH1902" si="401">MAX(0,$G1839-AV$9)</f>
        <v>14.016000000000002</v>
      </c>
      <c r="AI1839" s="390">
        <f t="shared" ref="AI1839:AI1902" si="402">MAX(0,$G1839-AW$9)</f>
        <v>14.548000000000002</v>
      </c>
      <c r="AJ1839" s="390">
        <f t="shared" ref="AJ1839:AJ1902" si="403">MAX(0,$G1839-AX$9)</f>
        <v>13.831000000000001</v>
      </c>
      <c r="AK1839" s="390">
        <f t="shared" ref="AK1839:AK1902" si="404">MAX(0,$G1839-AY$9)</f>
        <v>14.115</v>
      </c>
      <c r="AL1839" s="390">
        <f t="shared" ref="AL1839:AL1902" si="405">MAX(0,$G1839-AZ$9)</f>
        <v>14.225000000000001</v>
      </c>
      <c r="AM1839" s="390">
        <f t="shared" ref="AM1839:AM1902" si="406">MAX(0,$G1839-BA$9)</f>
        <v>14.106000000000002</v>
      </c>
      <c r="AN1839" s="390">
        <f t="shared" ref="AN1839:AN1902" si="407">MAX(0,$G1839-BB$9)</f>
        <v>13.700000000000001</v>
      </c>
      <c r="AO1839" s="390">
        <f t="shared" ref="AO1839:AO1902" si="408">MAX(0,$G1839-BC$9)</f>
        <v>14.603000000000002</v>
      </c>
    </row>
    <row r="1840" spans="1:41" ht="15" customHeight="1" x14ac:dyDescent="0.25">
      <c r="A1840" s="127" t="s">
        <v>446</v>
      </c>
      <c r="B1840" s="125" t="s">
        <v>2077</v>
      </c>
      <c r="C1840" s="125" t="s">
        <v>4003</v>
      </c>
      <c r="D1840" s="125" t="s">
        <v>1965</v>
      </c>
      <c r="E1840" s="125" t="s">
        <v>1541</v>
      </c>
      <c r="F1840" s="126">
        <v>12.6</v>
      </c>
      <c r="G1840" s="126">
        <v>12.799999999999999</v>
      </c>
      <c r="H1840" s="126">
        <v>10.08</v>
      </c>
      <c r="I1840" s="126"/>
      <c r="J1840" s="317"/>
      <c r="K1840" s="323">
        <f>ROUND(SUMIF('VGT-Bewegungsdaten'!B:B,A1840,'VGT-Bewegungsdaten'!C:C),3)</f>
        <v>0</v>
      </c>
      <c r="L1840" s="324">
        <f>ROUND(SUMIF('VGT-Bewegungsdaten'!B:B,$A1840,'VGT-Bewegungsdaten'!D:D),2)</f>
        <v>0</v>
      </c>
      <c r="N1840" s="376" t="s">
        <v>4930</v>
      </c>
      <c r="O1840" s="376" t="s">
        <v>4940</v>
      </c>
      <c r="P1840" s="326">
        <f>ROUND(SUMIF('AV-Bewegungsdaten'!B:B,A1840,'AV-Bewegungsdaten'!C:C),3)</f>
        <v>0</v>
      </c>
      <c r="Q1840" s="324">
        <f>ROUND(SUMIF('AV-Bewegungsdaten'!B:B,$A1840,'AV-Bewegungsdaten'!D:D),2)</f>
        <v>0</v>
      </c>
      <c r="T1840" s="327"/>
      <c r="U1840" s="326">
        <f>ROUND(SUMIF('DV-Bewegungsdaten'!B:B,Kategorien!A1840,'DV-Bewegungsdaten'!D:D),3)</f>
        <v>0</v>
      </c>
      <c r="V1840" s="324">
        <f>ROUND(SUMIF('DV-Bewegungsdaten'!B:B,Kategorien!A1840,'DV-Bewegungsdaten'!E:E),3)</f>
        <v>0</v>
      </c>
      <c r="AD1840" s="390">
        <f t="shared" si="397"/>
        <v>7.8609999999999989</v>
      </c>
      <c r="AE1840" s="390">
        <f t="shared" si="398"/>
        <v>8.5179999999999989</v>
      </c>
      <c r="AF1840" s="390">
        <f t="shared" si="399"/>
        <v>9.7369999999999983</v>
      </c>
      <c r="AG1840" s="390">
        <f t="shared" si="400"/>
        <v>9.1039999999999992</v>
      </c>
      <c r="AH1840" s="390">
        <f t="shared" si="401"/>
        <v>9.0159999999999982</v>
      </c>
      <c r="AI1840" s="390">
        <f t="shared" si="402"/>
        <v>9.5479999999999983</v>
      </c>
      <c r="AJ1840" s="390">
        <f t="shared" si="403"/>
        <v>8.8309999999999995</v>
      </c>
      <c r="AK1840" s="390">
        <f t="shared" si="404"/>
        <v>9.1149999999999984</v>
      </c>
      <c r="AL1840" s="390">
        <f t="shared" si="405"/>
        <v>9.2249999999999979</v>
      </c>
      <c r="AM1840" s="390">
        <f t="shared" si="406"/>
        <v>9.1059999999999981</v>
      </c>
      <c r="AN1840" s="390">
        <f t="shared" si="407"/>
        <v>8.6999999999999993</v>
      </c>
      <c r="AO1840" s="390">
        <f t="shared" si="408"/>
        <v>9.602999999999998</v>
      </c>
    </row>
    <row r="1841" spans="1:41" ht="15" customHeight="1" x14ac:dyDescent="0.25">
      <c r="A1841" s="127" t="s">
        <v>450</v>
      </c>
      <c r="B1841" s="125" t="s">
        <v>2077</v>
      </c>
      <c r="C1841" s="125" t="s">
        <v>4003</v>
      </c>
      <c r="D1841" s="125" t="s">
        <v>1973</v>
      </c>
      <c r="E1841" s="125" t="s">
        <v>1541</v>
      </c>
      <c r="F1841" s="126">
        <v>13.6</v>
      </c>
      <c r="G1841" s="126">
        <v>13.799999999999999</v>
      </c>
      <c r="H1841" s="126">
        <v>10.88</v>
      </c>
      <c r="I1841" s="126"/>
      <c r="J1841" s="317"/>
      <c r="K1841" s="323">
        <f>ROUND(SUMIF('VGT-Bewegungsdaten'!B:B,A1841,'VGT-Bewegungsdaten'!C:C),3)</f>
        <v>0</v>
      </c>
      <c r="L1841" s="324">
        <f>ROUND(SUMIF('VGT-Bewegungsdaten'!B:B,$A1841,'VGT-Bewegungsdaten'!D:D),2)</f>
        <v>0</v>
      </c>
      <c r="N1841" s="376" t="s">
        <v>4930</v>
      </c>
      <c r="O1841" s="376" t="s">
        <v>4940</v>
      </c>
      <c r="P1841" s="326">
        <f>ROUND(SUMIF('AV-Bewegungsdaten'!B:B,A1841,'AV-Bewegungsdaten'!C:C),3)</f>
        <v>0</v>
      </c>
      <c r="Q1841" s="324">
        <f>ROUND(SUMIF('AV-Bewegungsdaten'!B:B,$A1841,'AV-Bewegungsdaten'!D:D),2)</f>
        <v>0</v>
      </c>
      <c r="T1841" s="327"/>
      <c r="U1841" s="326">
        <f>ROUND(SUMIF('DV-Bewegungsdaten'!B:B,Kategorien!A1841,'DV-Bewegungsdaten'!D:D),3)</f>
        <v>0</v>
      </c>
      <c r="V1841" s="324">
        <f>ROUND(SUMIF('DV-Bewegungsdaten'!B:B,Kategorien!A1841,'DV-Bewegungsdaten'!E:E),3)</f>
        <v>0</v>
      </c>
      <c r="AD1841" s="390">
        <f t="shared" si="397"/>
        <v>8.8609999999999989</v>
      </c>
      <c r="AE1841" s="390">
        <f t="shared" si="398"/>
        <v>9.5179999999999989</v>
      </c>
      <c r="AF1841" s="390">
        <f t="shared" si="399"/>
        <v>10.736999999999998</v>
      </c>
      <c r="AG1841" s="390">
        <f t="shared" si="400"/>
        <v>10.103999999999999</v>
      </c>
      <c r="AH1841" s="390">
        <f t="shared" si="401"/>
        <v>10.015999999999998</v>
      </c>
      <c r="AI1841" s="390">
        <f t="shared" si="402"/>
        <v>10.547999999999998</v>
      </c>
      <c r="AJ1841" s="390">
        <f t="shared" si="403"/>
        <v>9.8309999999999995</v>
      </c>
      <c r="AK1841" s="390">
        <f t="shared" si="404"/>
        <v>10.114999999999998</v>
      </c>
      <c r="AL1841" s="390">
        <f t="shared" si="405"/>
        <v>10.224999999999998</v>
      </c>
      <c r="AM1841" s="390">
        <f t="shared" si="406"/>
        <v>10.105999999999998</v>
      </c>
      <c r="AN1841" s="390">
        <f t="shared" si="407"/>
        <v>9.6999999999999993</v>
      </c>
      <c r="AO1841" s="390">
        <f t="shared" si="408"/>
        <v>10.602999999999998</v>
      </c>
    </row>
    <row r="1842" spans="1:41" ht="15" customHeight="1" x14ac:dyDescent="0.25">
      <c r="A1842" s="127" t="s">
        <v>2835</v>
      </c>
      <c r="B1842" s="125" t="s">
        <v>2077</v>
      </c>
      <c r="C1842" s="125" t="s">
        <v>4003</v>
      </c>
      <c r="D1842" s="125" t="s">
        <v>2702</v>
      </c>
      <c r="E1842" s="125" t="s">
        <v>2545</v>
      </c>
      <c r="F1842" s="126">
        <v>12.57</v>
      </c>
      <c r="G1842" s="126">
        <v>12.77</v>
      </c>
      <c r="H1842" s="126">
        <v>10.06</v>
      </c>
      <c r="I1842" s="126"/>
      <c r="J1842" s="317"/>
      <c r="K1842" s="323">
        <f>ROUND(SUMIF('VGT-Bewegungsdaten'!B:B,A1842,'VGT-Bewegungsdaten'!C:C),3)</f>
        <v>0</v>
      </c>
      <c r="L1842" s="324">
        <f>ROUND(SUMIF('VGT-Bewegungsdaten'!B:B,$A1842,'VGT-Bewegungsdaten'!D:D),2)</f>
        <v>0</v>
      </c>
      <c r="N1842" s="376" t="s">
        <v>4930</v>
      </c>
      <c r="O1842" s="376" t="s">
        <v>4940</v>
      </c>
      <c r="P1842" s="326">
        <f>ROUND(SUMIF('AV-Bewegungsdaten'!B:B,A1842,'AV-Bewegungsdaten'!C:C),3)</f>
        <v>0</v>
      </c>
      <c r="Q1842" s="324">
        <f>ROUND(SUMIF('AV-Bewegungsdaten'!B:B,$A1842,'AV-Bewegungsdaten'!D:D),2)</f>
        <v>0</v>
      </c>
      <c r="T1842" s="327"/>
      <c r="U1842" s="326">
        <f>ROUND(SUMIF('DV-Bewegungsdaten'!B:B,Kategorien!A1842,'DV-Bewegungsdaten'!D:D),3)</f>
        <v>0</v>
      </c>
      <c r="V1842" s="324">
        <f>ROUND(SUMIF('DV-Bewegungsdaten'!B:B,Kategorien!A1842,'DV-Bewegungsdaten'!E:E),3)</f>
        <v>0</v>
      </c>
      <c r="AD1842" s="390">
        <f t="shared" si="397"/>
        <v>7.8309999999999995</v>
      </c>
      <c r="AE1842" s="390">
        <f t="shared" si="398"/>
        <v>8.4879999999999995</v>
      </c>
      <c r="AF1842" s="390">
        <f t="shared" si="399"/>
        <v>9.706999999999999</v>
      </c>
      <c r="AG1842" s="390">
        <f t="shared" si="400"/>
        <v>9.0739999999999998</v>
      </c>
      <c r="AH1842" s="390">
        <f t="shared" si="401"/>
        <v>8.9860000000000007</v>
      </c>
      <c r="AI1842" s="390">
        <f t="shared" si="402"/>
        <v>9.5180000000000007</v>
      </c>
      <c r="AJ1842" s="390">
        <f t="shared" si="403"/>
        <v>8.8010000000000002</v>
      </c>
      <c r="AK1842" s="390">
        <f t="shared" si="404"/>
        <v>9.0849999999999991</v>
      </c>
      <c r="AL1842" s="390">
        <f t="shared" si="405"/>
        <v>9.1950000000000003</v>
      </c>
      <c r="AM1842" s="390">
        <f t="shared" si="406"/>
        <v>9.0760000000000005</v>
      </c>
      <c r="AN1842" s="390">
        <f t="shared" si="407"/>
        <v>8.67</v>
      </c>
      <c r="AO1842" s="390">
        <f t="shared" si="408"/>
        <v>9.5730000000000004</v>
      </c>
    </row>
    <row r="1843" spans="1:41" ht="15" customHeight="1" x14ac:dyDescent="0.25">
      <c r="A1843" s="127" t="s">
        <v>2836</v>
      </c>
      <c r="B1843" s="125" t="s">
        <v>2077</v>
      </c>
      <c r="C1843" s="125" t="s">
        <v>4003</v>
      </c>
      <c r="D1843" s="125" t="s">
        <v>2704</v>
      </c>
      <c r="E1843" s="125" t="s">
        <v>2545</v>
      </c>
      <c r="F1843" s="126">
        <v>13.57</v>
      </c>
      <c r="G1843" s="126">
        <v>13.77</v>
      </c>
      <c r="H1843" s="126">
        <v>10.86</v>
      </c>
      <c r="I1843" s="126"/>
      <c r="J1843" s="317"/>
      <c r="K1843" s="323">
        <f>ROUND(SUMIF('VGT-Bewegungsdaten'!B:B,A1843,'VGT-Bewegungsdaten'!C:C),3)</f>
        <v>0</v>
      </c>
      <c r="L1843" s="324">
        <f>ROUND(SUMIF('VGT-Bewegungsdaten'!B:B,$A1843,'VGT-Bewegungsdaten'!D:D),2)</f>
        <v>0</v>
      </c>
      <c r="N1843" s="376" t="s">
        <v>4930</v>
      </c>
      <c r="O1843" s="376" t="s">
        <v>4940</v>
      </c>
      <c r="P1843" s="326">
        <f>ROUND(SUMIF('AV-Bewegungsdaten'!B:B,A1843,'AV-Bewegungsdaten'!C:C),3)</f>
        <v>0</v>
      </c>
      <c r="Q1843" s="324">
        <f>ROUND(SUMIF('AV-Bewegungsdaten'!B:B,$A1843,'AV-Bewegungsdaten'!D:D),2)</f>
        <v>0</v>
      </c>
      <c r="T1843" s="327"/>
      <c r="U1843" s="326">
        <f>ROUND(SUMIF('DV-Bewegungsdaten'!B:B,Kategorien!A1843,'DV-Bewegungsdaten'!D:D),3)</f>
        <v>0</v>
      </c>
      <c r="V1843" s="324">
        <f>ROUND(SUMIF('DV-Bewegungsdaten'!B:B,Kategorien!A1843,'DV-Bewegungsdaten'!E:E),3)</f>
        <v>0</v>
      </c>
      <c r="AD1843" s="390">
        <f t="shared" si="397"/>
        <v>8.8309999999999995</v>
      </c>
      <c r="AE1843" s="390">
        <f t="shared" si="398"/>
        <v>9.4879999999999995</v>
      </c>
      <c r="AF1843" s="390">
        <f t="shared" si="399"/>
        <v>10.706999999999999</v>
      </c>
      <c r="AG1843" s="390">
        <f t="shared" si="400"/>
        <v>10.074</v>
      </c>
      <c r="AH1843" s="390">
        <f t="shared" si="401"/>
        <v>9.9860000000000007</v>
      </c>
      <c r="AI1843" s="390">
        <f t="shared" si="402"/>
        <v>10.518000000000001</v>
      </c>
      <c r="AJ1843" s="390">
        <f t="shared" si="403"/>
        <v>9.8010000000000002</v>
      </c>
      <c r="AK1843" s="390">
        <f t="shared" si="404"/>
        <v>10.084999999999999</v>
      </c>
      <c r="AL1843" s="390">
        <f t="shared" si="405"/>
        <v>10.195</v>
      </c>
      <c r="AM1843" s="390">
        <f t="shared" si="406"/>
        <v>10.076000000000001</v>
      </c>
      <c r="AN1843" s="390">
        <f t="shared" si="407"/>
        <v>9.67</v>
      </c>
      <c r="AO1843" s="390">
        <f t="shared" si="408"/>
        <v>10.573</v>
      </c>
    </row>
    <row r="1844" spans="1:41" ht="15" customHeight="1" x14ac:dyDescent="0.25">
      <c r="A1844" s="127" t="s">
        <v>3579</v>
      </c>
      <c r="B1844" s="125" t="s">
        <v>2077</v>
      </c>
      <c r="C1844" s="125" t="s">
        <v>4003</v>
      </c>
      <c r="D1844" s="125" t="s">
        <v>3446</v>
      </c>
      <c r="E1844" s="125" t="s">
        <v>3289</v>
      </c>
      <c r="F1844" s="126">
        <v>12.54</v>
      </c>
      <c r="G1844" s="126">
        <v>12.739999999999998</v>
      </c>
      <c r="H1844" s="126">
        <v>10.029999999999999</v>
      </c>
      <c r="I1844" s="126"/>
      <c r="J1844" s="317"/>
      <c r="K1844" s="323">
        <f>ROUND(SUMIF('VGT-Bewegungsdaten'!B:B,A1844,'VGT-Bewegungsdaten'!C:C),3)</f>
        <v>0</v>
      </c>
      <c r="L1844" s="324">
        <f>ROUND(SUMIF('VGT-Bewegungsdaten'!B:B,$A1844,'VGT-Bewegungsdaten'!D:D),2)</f>
        <v>0</v>
      </c>
      <c r="N1844" s="376" t="s">
        <v>4930</v>
      </c>
      <c r="O1844" s="376" t="s">
        <v>4940</v>
      </c>
      <c r="P1844" s="326">
        <f>ROUND(SUMIF('AV-Bewegungsdaten'!B:B,A1844,'AV-Bewegungsdaten'!C:C),3)</f>
        <v>0</v>
      </c>
      <c r="Q1844" s="324">
        <f>ROUND(SUMIF('AV-Bewegungsdaten'!B:B,$A1844,'AV-Bewegungsdaten'!D:D),2)</f>
        <v>0</v>
      </c>
      <c r="T1844" s="327"/>
      <c r="U1844" s="326">
        <f>ROUND(SUMIF('DV-Bewegungsdaten'!B:B,Kategorien!A1844,'DV-Bewegungsdaten'!D:D),3)</f>
        <v>0</v>
      </c>
      <c r="V1844" s="324">
        <f>ROUND(SUMIF('DV-Bewegungsdaten'!B:B,Kategorien!A1844,'DV-Bewegungsdaten'!E:E),3)</f>
        <v>0</v>
      </c>
      <c r="AD1844" s="390">
        <f t="shared" si="397"/>
        <v>7.8009999999999984</v>
      </c>
      <c r="AE1844" s="390">
        <f t="shared" si="398"/>
        <v>8.4579999999999984</v>
      </c>
      <c r="AF1844" s="390">
        <f t="shared" si="399"/>
        <v>9.6769999999999978</v>
      </c>
      <c r="AG1844" s="390">
        <f t="shared" si="400"/>
        <v>9.0439999999999987</v>
      </c>
      <c r="AH1844" s="390">
        <f t="shared" si="401"/>
        <v>8.9559999999999995</v>
      </c>
      <c r="AI1844" s="390">
        <f t="shared" si="402"/>
        <v>9.4879999999999995</v>
      </c>
      <c r="AJ1844" s="390">
        <f t="shared" si="403"/>
        <v>8.770999999999999</v>
      </c>
      <c r="AK1844" s="390">
        <f t="shared" si="404"/>
        <v>9.0549999999999979</v>
      </c>
      <c r="AL1844" s="390">
        <f t="shared" si="405"/>
        <v>9.1649999999999991</v>
      </c>
      <c r="AM1844" s="390">
        <f t="shared" si="406"/>
        <v>9.0459999999999994</v>
      </c>
      <c r="AN1844" s="390">
        <f t="shared" si="407"/>
        <v>8.6399999999999988</v>
      </c>
      <c r="AO1844" s="390">
        <f t="shared" si="408"/>
        <v>9.5429999999999993</v>
      </c>
    </row>
    <row r="1845" spans="1:41" ht="15" customHeight="1" x14ac:dyDescent="0.25">
      <c r="A1845" s="127" t="s">
        <v>3580</v>
      </c>
      <c r="B1845" s="125" t="s">
        <v>2077</v>
      </c>
      <c r="C1845" s="125" t="s">
        <v>4003</v>
      </c>
      <c r="D1845" s="125" t="s">
        <v>3448</v>
      </c>
      <c r="E1845" s="125" t="s">
        <v>3289</v>
      </c>
      <c r="F1845" s="126">
        <v>13.54</v>
      </c>
      <c r="G1845" s="126">
        <v>13.739999999999998</v>
      </c>
      <c r="H1845" s="126">
        <v>10.83</v>
      </c>
      <c r="I1845" s="126"/>
      <c r="J1845" s="317"/>
      <c r="K1845" s="323">
        <f>ROUND(SUMIF('VGT-Bewegungsdaten'!B:B,A1845,'VGT-Bewegungsdaten'!C:C),3)</f>
        <v>0</v>
      </c>
      <c r="L1845" s="324">
        <f>ROUND(SUMIF('VGT-Bewegungsdaten'!B:B,$A1845,'VGT-Bewegungsdaten'!D:D),2)</f>
        <v>0</v>
      </c>
      <c r="N1845" s="376" t="s">
        <v>4930</v>
      </c>
      <c r="O1845" s="376" t="s">
        <v>4940</v>
      </c>
      <c r="P1845" s="326">
        <f>ROUND(SUMIF('AV-Bewegungsdaten'!B:B,A1845,'AV-Bewegungsdaten'!C:C),3)</f>
        <v>0</v>
      </c>
      <c r="Q1845" s="324">
        <f>ROUND(SUMIF('AV-Bewegungsdaten'!B:B,$A1845,'AV-Bewegungsdaten'!D:D),2)</f>
        <v>0</v>
      </c>
      <c r="T1845" s="327"/>
      <c r="U1845" s="326">
        <f>ROUND(SUMIF('DV-Bewegungsdaten'!B:B,Kategorien!A1845,'DV-Bewegungsdaten'!D:D),3)</f>
        <v>0</v>
      </c>
      <c r="V1845" s="324">
        <f>ROUND(SUMIF('DV-Bewegungsdaten'!B:B,Kategorien!A1845,'DV-Bewegungsdaten'!E:E),3)</f>
        <v>0</v>
      </c>
      <c r="AD1845" s="390">
        <f t="shared" si="397"/>
        <v>8.8009999999999984</v>
      </c>
      <c r="AE1845" s="390">
        <f t="shared" si="398"/>
        <v>9.4579999999999984</v>
      </c>
      <c r="AF1845" s="390">
        <f t="shared" si="399"/>
        <v>10.676999999999998</v>
      </c>
      <c r="AG1845" s="390">
        <f t="shared" si="400"/>
        <v>10.043999999999999</v>
      </c>
      <c r="AH1845" s="390">
        <f t="shared" si="401"/>
        <v>9.9559999999999995</v>
      </c>
      <c r="AI1845" s="390">
        <f t="shared" si="402"/>
        <v>10.488</v>
      </c>
      <c r="AJ1845" s="390">
        <f t="shared" si="403"/>
        <v>9.770999999999999</v>
      </c>
      <c r="AK1845" s="390">
        <f t="shared" si="404"/>
        <v>10.054999999999998</v>
      </c>
      <c r="AL1845" s="390">
        <f t="shared" si="405"/>
        <v>10.164999999999999</v>
      </c>
      <c r="AM1845" s="390">
        <f t="shared" si="406"/>
        <v>10.045999999999999</v>
      </c>
      <c r="AN1845" s="390">
        <f t="shared" si="407"/>
        <v>9.6399999999999988</v>
      </c>
      <c r="AO1845" s="390">
        <f t="shared" si="408"/>
        <v>10.542999999999999</v>
      </c>
    </row>
    <row r="1846" spans="1:41" ht="15" customHeight="1" x14ac:dyDescent="0.25">
      <c r="A1846" s="127" t="s">
        <v>4343</v>
      </c>
      <c r="B1846" s="125" t="s">
        <v>2077</v>
      </c>
      <c r="C1846" s="125" t="s">
        <v>4003</v>
      </c>
      <c r="D1846" s="125" t="s">
        <v>4209</v>
      </c>
      <c r="E1846" s="125" t="s">
        <v>4051</v>
      </c>
      <c r="F1846" s="126">
        <v>12.51</v>
      </c>
      <c r="G1846" s="126">
        <v>12.709999999999999</v>
      </c>
      <c r="H1846" s="126">
        <v>10.01</v>
      </c>
      <c r="I1846" s="126"/>
      <c r="J1846" s="317"/>
      <c r="K1846" s="323">
        <f>ROUND(SUMIF('VGT-Bewegungsdaten'!B:B,A1846,'VGT-Bewegungsdaten'!C:C),3)</f>
        <v>0</v>
      </c>
      <c r="L1846" s="324">
        <f>ROUND(SUMIF('VGT-Bewegungsdaten'!B:B,$A1846,'VGT-Bewegungsdaten'!D:D),2)</f>
        <v>0</v>
      </c>
      <c r="N1846" s="376" t="s">
        <v>4930</v>
      </c>
      <c r="O1846" s="376" t="s">
        <v>4940</v>
      </c>
      <c r="P1846" s="326">
        <f>ROUND(SUMIF('AV-Bewegungsdaten'!B:B,A1846,'AV-Bewegungsdaten'!C:C),3)</f>
        <v>0</v>
      </c>
      <c r="Q1846" s="324">
        <f>ROUND(SUMIF('AV-Bewegungsdaten'!B:B,$A1846,'AV-Bewegungsdaten'!D:D),2)</f>
        <v>0</v>
      </c>
      <c r="T1846" s="327"/>
      <c r="U1846" s="326">
        <f>ROUND(SUMIF('DV-Bewegungsdaten'!B:B,Kategorien!A1846,'DV-Bewegungsdaten'!D:D),3)</f>
        <v>0</v>
      </c>
      <c r="V1846" s="324">
        <f>ROUND(SUMIF('DV-Bewegungsdaten'!B:B,Kategorien!A1846,'DV-Bewegungsdaten'!E:E),3)</f>
        <v>0</v>
      </c>
      <c r="AD1846" s="390">
        <f t="shared" si="397"/>
        <v>7.770999999999999</v>
      </c>
      <c r="AE1846" s="390">
        <f t="shared" si="398"/>
        <v>8.427999999999999</v>
      </c>
      <c r="AF1846" s="390">
        <f t="shared" si="399"/>
        <v>9.6469999999999985</v>
      </c>
      <c r="AG1846" s="390">
        <f t="shared" si="400"/>
        <v>9.0139999999999993</v>
      </c>
      <c r="AH1846" s="390">
        <f t="shared" si="401"/>
        <v>8.9259999999999984</v>
      </c>
      <c r="AI1846" s="390">
        <f t="shared" si="402"/>
        <v>9.4579999999999984</v>
      </c>
      <c r="AJ1846" s="390">
        <f t="shared" si="403"/>
        <v>8.7409999999999997</v>
      </c>
      <c r="AK1846" s="390">
        <f t="shared" si="404"/>
        <v>9.0249999999999986</v>
      </c>
      <c r="AL1846" s="390">
        <f t="shared" si="405"/>
        <v>9.134999999999998</v>
      </c>
      <c r="AM1846" s="390">
        <f t="shared" si="406"/>
        <v>9.0159999999999982</v>
      </c>
      <c r="AN1846" s="390">
        <f t="shared" si="407"/>
        <v>8.61</v>
      </c>
      <c r="AO1846" s="390">
        <f t="shared" si="408"/>
        <v>9.5129999999999981</v>
      </c>
    </row>
    <row r="1847" spans="1:41" ht="15" customHeight="1" x14ac:dyDescent="0.25">
      <c r="A1847" s="127" t="s">
        <v>4344</v>
      </c>
      <c r="B1847" s="125" t="s">
        <v>2077</v>
      </c>
      <c r="C1847" s="125" t="s">
        <v>4003</v>
      </c>
      <c r="D1847" s="125" t="s">
        <v>4211</v>
      </c>
      <c r="E1847" s="125" t="s">
        <v>4051</v>
      </c>
      <c r="F1847" s="126">
        <v>13.51</v>
      </c>
      <c r="G1847" s="126">
        <v>13.709999999999999</v>
      </c>
      <c r="H1847" s="126">
        <v>10.81</v>
      </c>
      <c r="I1847" s="126"/>
      <c r="J1847" s="317"/>
      <c r="K1847" s="323">
        <f>ROUND(SUMIF('VGT-Bewegungsdaten'!B:B,A1847,'VGT-Bewegungsdaten'!C:C),3)</f>
        <v>0</v>
      </c>
      <c r="L1847" s="324">
        <f>ROUND(SUMIF('VGT-Bewegungsdaten'!B:B,$A1847,'VGT-Bewegungsdaten'!D:D),2)</f>
        <v>0</v>
      </c>
      <c r="N1847" s="376" t="s">
        <v>4930</v>
      </c>
      <c r="O1847" s="376" t="s">
        <v>4940</v>
      </c>
      <c r="P1847" s="326">
        <f>ROUND(SUMIF('AV-Bewegungsdaten'!B:B,A1847,'AV-Bewegungsdaten'!C:C),3)</f>
        <v>0</v>
      </c>
      <c r="Q1847" s="324">
        <f>ROUND(SUMIF('AV-Bewegungsdaten'!B:B,$A1847,'AV-Bewegungsdaten'!D:D),2)</f>
        <v>0</v>
      </c>
      <c r="T1847" s="327"/>
      <c r="U1847" s="326">
        <f>ROUND(SUMIF('DV-Bewegungsdaten'!B:B,Kategorien!A1847,'DV-Bewegungsdaten'!D:D),3)</f>
        <v>0</v>
      </c>
      <c r="V1847" s="324">
        <f>ROUND(SUMIF('DV-Bewegungsdaten'!B:B,Kategorien!A1847,'DV-Bewegungsdaten'!E:E),3)</f>
        <v>0</v>
      </c>
      <c r="AD1847" s="390">
        <f t="shared" si="397"/>
        <v>8.770999999999999</v>
      </c>
      <c r="AE1847" s="390">
        <f t="shared" si="398"/>
        <v>9.427999999999999</v>
      </c>
      <c r="AF1847" s="390">
        <f t="shared" si="399"/>
        <v>10.646999999999998</v>
      </c>
      <c r="AG1847" s="390">
        <f t="shared" si="400"/>
        <v>10.013999999999999</v>
      </c>
      <c r="AH1847" s="390">
        <f t="shared" si="401"/>
        <v>9.9259999999999984</v>
      </c>
      <c r="AI1847" s="390">
        <f t="shared" si="402"/>
        <v>10.457999999999998</v>
      </c>
      <c r="AJ1847" s="390">
        <f t="shared" si="403"/>
        <v>9.7409999999999997</v>
      </c>
      <c r="AK1847" s="390">
        <f t="shared" si="404"/>
        <v>10.024999999999999</v>
      </c>
      <c r="AL1847" s="390">
        <f t="shared" si="405"/>
        <v>10.134999999999998</v>
      </c>
      <c r="AM1847" s="390">
        <f t="shared" si="406"/>
        <v>10.015999999999998</v>
      </c>
      <c r="AN1847" s="390">
        <f t="shared" si="407"/>
        <v>9.61</v>
      </c>
      <c r="AO1847" s="390">
        <f t="shared" si="408"/>
        <v>10.512999999999998</v>
      </c>
    </row>
    <row r="1848" spans="1:41" ht="15" customHeight="1" x14ac:dyDescent="0.25">
      <c r="A1848" s="127" t="s">
        <v>5312</v>
      </c>
      <c r="B1848" s="125" t="s">
        <v>2077</v>
      </c>
      <c r="C1848" s="125" t="s">
        <v>4003</v>
      </c>
      <c r="D1848" s="125" t="s">
        <v>5313</v>
      </c>
      <c r="E1848" s="125" t="s">
        <v>4998</v>
      </c>
      <c r="F1848" s="126">
        <v>12.48</v>
      </c>
      <c r="G1848" s="126">
        <v>12.68</v>
      </c>
      <c r="H1848" s="126">
        <v>9.98</v>
      </c>
      <c r="I1848" s="126"/>
      <c r="J1848" s="317"/>
      <c r="K1848" s="323">
        <f>ROUND(SUMIF('VGT-Bewegungsdaten'!B:B,A1848,'VGT-Bewegungsdaten'!C:C),3)</f>
        <v>0</v>
      </c>
      <c r="L1848" s="324">
        <f>ROUND(SUMIF('VGT-Bewegungsdaten'!B:B,$A1848,'VGT-Bewegungsdaten'!D:D),2)</f>
        <v>0</v>
      </c>
      <c r="N1848" s="376" t="s">
        <v>4930</v>
      </c>
      <c r="O1848" s="376" t="s">
        <v>4940</v>
      </c>
      <c r="P1848" s="326">
        <f>ROUND(SUMIF('AV-Bewegungsdaten'!B:B,A1848,'AV-Bewegungsdaten'!C:C),3)</f>
        <v>0</v>
      </c>
      <c r="Q1848" s="324">
        <f>ROUND(SUMIF('AV-Bewegungsdaten'!B:B,$A1848,'AV-Bewegungsdaten'!D:D),2)</f>
        <v>0</v>
      </c>
      <c r="T1848" s="327"/>
      <c r="U1848" s="326">
        <f>ROUND(SUMIF('DV-Bewegungsdaten'!B:B,Kategorien!A1848,'DV-Bewegungsdaten'!D:D),3)</f>
        <v>0</v>
      </c>
      <c r="V1848" s="324">
        <f>ROUND(SUMIF('DV-Bewegungsdaten'!B:B,Kategorien!A1848,'DV-Bewegungsdaten'!E:E),3)</f>
        <v>0</v>
      </c>
      <c r="AD1848" s="390">
        <f t="shared" si="397"/>
        <v>7.7409999999999997</v>
      </c>
      <c r="AE1848" s="390">
        <f t="shared" si="398"/>
        <v>8.3979999999999997</v>
      </c>
      <c r="AF1848" s="390">
        <f t="shared" si="399"/>
        <v>9.6169999999999991</v>
      </c>
      <c r="AG1848" s="390">
        <f t="shared" si="400"/>
        <v>8.984</v>
      </c>
      <c r="AH1848" s="390">
        <f t="shared" si="401"/>
        <v>8.8960000000000008</v>
      </c>
      <c r="AI1848" s="390">
        <f t="shared" si="402"/>
        <v>9.4280000000000008</v>
      </c>
      <c r="AJ1848" s="390">
        <f t="shared" si="403"/>
        <v>8.7110000000000003</v>
      </c>
      <c r="AK1848" s="390">
        <f t="shared" si="404"/>
        <v>8.9949999999999992</v>
      </c>
      <c r="AL1848" s="390">
        <f t="shared" si="405"/>
        <v>9.1050000000000004</v>
      </c>
      <c r="AM1848" s="390">
        <f t="shared" si="406"/>
        <v>8.9860000000000007</v>
      </c>
      <c r="AN1848" s="390">
        <f t="shared" si="407"/>
        <v>8.58</v>
      </c>
      <c r="AO1848" s="390">
        <f t="shared" si="408"/>
        <v>9.4830000000000005</v>
      </c>
    </row>
    <row r="1849" spans="1:41" ht="15" customHeight="1" x14ac:dyDescent="0.25">
      <c r="A1849" s="127" t="s">
        <v>445</v>
      </c>
      <c r="B1849" s="125" t="s">
        <v>2077</v>
      </c>
      <c r="C1849" s="125" t="s">
        <v>4003</v>
      </c>
      <c r="D1849" s="125" t="s">
        <v>1963</v>
      </c>
      <c r="E1849" s="125" t="s">
        <v>1538</v>
      </c>
      <c r="F1849" s="126">
        <v>12.6</v>
      </c>
      <c r="G1849" s="126">
        <v>12.799999999999999</v>
      </c>
      <c r="H1849" s="126">
        <v>10.08</v>
      </c>
      <c r="I1849" s="126"/>
      <c r="J1849" s="317"/>
      <c r="K1849" s="323">
        <f>ROUND(SUMIF('VGT-Bewegungsdaten'!B:B,A1849,'VGT-Bewegungsdaten'!C:C),3)</f>
        <v>0</v>
      </c>
      <c r="L1849" s="324">
        <f>ROUND(SUMIF('VGT-Bewegungsdaten'!B:B,$A1849,'VGT-Bewegungsdaten'!D:D),2)</f>
        <v>0</v>
      </c>
      <c r="N1849" s="376" t="s">
        <v>4930</v>
      </c>
      <c r="O1849" s="376" t="s">
        <v>4940</v>
      </c>
      <c r="P1849" s="326">
        <f>ROUND(SUMIF('AV-Bewegungsdaten'!B:B,A1849,'AV-Bewegungsdaten'!C:C),3)</f>
        <v>0</v>
      </c>
      <c r="Q1849" s="324">
        <f>ROUND(SUMIF('AV-Bewegungsdaten'!B:B,$A1849,'AV-Bewegungsdaten'!D:D),2)</f>
        <v>0</v>
      </c>
      <c r="T1849" s="327"/>
      <c r="U1849" s="326">
        <f>ROUND(SUMIF('DV-Bewegungsdaten'!B:B,Kategorien!A1849,'DV-Bewegungsdaten'!D:D),3)</f>
        <v>0</v>
      </c>
      <c r="V1849" s="324">
        <f>ROUND(SUMIF('DV-Bewegungsdaten'!B:B,Kategorien!A1849,'DV-Bewegungsdaten'!E:E),3)</f>
        <v>0</v>
      </c>
      <c r="AD1849" s="390">
        <f t="shared" si="397"/>
        <v>7.8609999999999989</v>
      </c>
      <c r="AE1849" s="390">
        <f t="shared" si="398"/>
        <v>8.5179999999999989</v>
      </c>
      <c r="AF1849" s="390">
        <f t="shared" si="399"/>
        <v>9.7369999999999983</v>
      </c>
      <c r="AG1849" s="390">
        <f t="shared" si="400"/>
        <v>9.1039999999999992</v>
      </c>
      <c r="AH1849" s="390">
        <f t="shared" si="401"/>
        <v>9.0159999999999982</v>
      </c>
      <c r="AI1849" s="390">
        <f t="shared" si="402"/>
        <v>9.5479999999999983</v>
      </c>
      <c r="AJ1849" s="390">
        <f t="shared" si="403"/>
        <v>8.8309999999999995</v>
      </c>
      <c r="AK1849" s="390">
        <f t="shared" si="404"/>
        <v>9.1149999999999984</v>
      </c>
      <c r="AL1849" s="390">
        <f t="shared" si="405"/>
        <v>9.2249999999999979</v>
      </c>
      <c r="AM1849" s="390">
        <f t="shared" si="406"/>
        <v>9.1059999999999981</v>
      </c>
      <c r="AN1849" s="390">
        <f t="shared" si="407"/>
        <v>8.6999999999999993</v>
      </c>
      <c r="AO1849" s="390">
        <f t="shared" si="408"/>
        <v>9.602999999999998</v>
      </c>
    </row>
    <row r="1850" spans="1:41" ht="15" customHeight="1" x14ac:dyDescent="0.25">
      <c r="A1850" s="127" t="s">
        <v>449</v>
      </c>
      <c r="B1850" s="125" t="s">
        <v>2077</v>
      </c>
      <c r="C1850" s="125" t="s">
        <v>4003</v>
      </c>
      <c r="D1850" s="125" t="s">
        <v>1971</v>
      </c>
      <c r="E1850" s="125" t="s">
        <v>1538</v>
      </c>
      <c r="F1850" s="126">
        <v>13.6</v>
      </c>
      <c r="G1850" s="126">
        <v>13.799999999999999</v>
      </c>
      <c r="H1850" s="126">
        <v>10.88</v>
      </c>
      <c r="I1850" s="126"/>
      <c r="J1850" s="317"/>
      <c r="K1850" s="323">
        <f>ROUND(SUMIF('VGT-Bewegungsdaten'!B:B,A1850,'VGT-Bewegungsdaten'!C:C),3)</f>
        <v>0</v>
      </c>
      <c r="L1850" s="324">
        <f>ROUND(SUMIF('VGT-Bewegungsdaten'!B:B,$A1850,'VGT-Bewegungsdaten'!D:D),2)</f>
        <v>0</v>
      </c>
      <c r="N1850" s="376" t="s">
        <v>4930</v>
      </c>
      <c r="O1850" s="376" t="s">
        <v>4940</v>
      </c>
      <c r="P1850" s="326">
        <f>ROUND(SUMIF('AV-Bewegungsdaten'!B:B,A1850,'AV-Bewegungsdaten'!C:C),3)</f>
        <v>0</v>
      </c>
      <c r="Q1850" s="324">
        <f>ROUND(SUMIF('AV-Bewegungsdaten'!B:B,$A1850,'AV-Bewegungsdaten'!D:D),2)</f>
        <v>0</v>
      </c>
      <c r="T1850" s="327"/>
      <c r="U1850" s="326">
        <f>ROUND(SUMIF('DV-Bewegungsdaten'!B:B,Kategorien!A1850,'DV-Bewegungsdaten'!D:D),3)</f>
        <v>0</v>
      </c>
      <c r="V1850" s="324">
        <f>ROUND(SUMIF('DV-Bewegungsdaten'!B:B,Kategorien!A1850,'DV-Bewegungsdaten'!E:E),3)</f>
        <v>0</v>
      </c>
      <c r="AD1850" s="390">
        <f t="shared" si="397"/>
        <v>8.8609999999999989</v>
      </c>
      <c r="AE1850" s="390">
        <f t="shared" si="398"/>
        <v>9.5179999999999989</v>
      </c>
      <c r="AF1850" s="390">
        <f t="shared" si="399"/>
        <v>10.736999999999998</v>
      </c>
      <c r="AG1850" s="390">
        <f t="shared" si="400"/>
        <v>10.103999999999999</v>
      </c>
      <c r="AH1850" s="390">
        <f t="shared" si="401"/>
        <v>10.015999999999998</v>
      </c>
      <c r="AI1850" s="390">
        <f t="shared" si="402"/>
        <v>10.547999999999998</v>
      </c>
      <c r="AJ1850" s="390">
        <f t="shared" si="403"/>
        <v>9.8309999999999995</v>
      </c>
      <c r="AK1850" s="390">
        <f t="shared" si="404"/>
        <v>10.114999999999998</v>
      </c>
      <c r="AL1850" s="390">
        <f t="shared" si="405"/>
        <v>10.224999999999998</v>
      </c>
      <c r="AM1850" s="390">
        <f t="shared" si="406"/>
        <v>10.105999999999998</v>
      </c>
      <c r="AN1850" s="390">
        <f t="shared" si="407"/>
        <v>9.6999999999999993</v>
      </c>
      <c r="AO1850" s="390">
        <f t="shared" si="408"/>
        <v>10.602999999999998</v>
      </c>
    </row>
    <row r="1851" spans="1:41" ht="15" customHeight="1" x14ac:dyDescent="0.25">
      <c r="A1851" s="127" t="s">
        <v>700</v>
      </c>
      <c r="B1851" s="125" t="s">
        <v>2077</v>
      </c>
      <c r="C1851" s="125" t="s">
        <v>4003</v>
      </c>
      <c r="D1851" s="125" t="s">
        <v>2469</v>
      </c>
      <c r="E1851" s="125" t="s">
        <v>2455</v>
      </c>
      <c r="F1851" s="126">
        <v>11.6</v>
      </c>
      <c r="G1851" s="126">
        <v>11.799999999999999</v>
      </c>
      <c r="H1851" s="126">
        <v>9.2799999999999994</v>
      </c>
      <c r="I1851" s="126"/>
      <c r="J1851" s="317"/>
      <c r="K1851" s="323">
        <f>ROUND(SUMIF('VGT-Bewegungsdaten'!B:B,A1851,'VGT-Bewegungsdaten'!C:C),3)</f>
        <v>0</v>
      </c>
      <c r="L1851" s="324">
        <f>ROUND(SUMIF('VGT-Bewegungsdaten'!B:B,$A1851,'VGT-Bewegungsdaten'!D:D),2)</f>
        <v>0</v>
      </c>
      <c r="N1851" s="376" t="s">
        <v>4930</v>
      </c>
      <c r="O1851" s="376" t="s">
        <v>4940</v>
      </c>
      <c r="P1851" s="326">
        <f>ROUND(SUMIF('AV-Bewegungsdaten'!B:B,A1851,'AV-Bewegungsdaten'!C:C),3)</f>
        <v>0</v>
      </c>
      <c r="Q1851" s="324">
        <f>ROUND(SUMIF('AV-Bewegungsdaten'!B:B,$A1851,'AV-Bewegungsdaten'!D:D),2)</f>
        <v>0</v>
      </c>
      <c r="T1851" s="327"/>
      <c r="U1851" s="326">
        <f>ROUND(SUMIF('DV-Bewegungsdaten'!B:B,Kategorien!A1851,'DV-Bewegungsdaten'!D:D),3)</f>
        <v>0</v>
      </c>
      <c r="V1851" s="324">
        <f>ROUND(SUMIF('DV-Bewegungsdaten'!B:B,Kategorien!A1851,'DV-Bewegungsdaten'!E:E),3)</f>
        <v>0</v>
      </c>
      <c r="AD1851" s="390">
        <f t="shared" si="397"/>
        <v>6.8609999999999989</v>
      </c>
      <c r="AE1851" s="390">
        <f t="shared" si="398"/>
        <v>7.5179999999999989</v>
      </c>
      <c r="AF1851" s="390">
        <f t="shared" si="399"/>
        <v>8.7369999999999983</v>
      </c>
      <c r="AG1851" s="390">
        <f t="shared" si="400"/>
        <v>8.1039999999999992</v>
      </c>
      <c r="AH1851" s="390">
        <f t="shared" si="401"/>
        <v>8.0159999999999982</v>
      </c>
      <c r="AI1851" s="390">
        <f t="shared" si="402"/>
        <v>8.5479999999999983</v>
      </c>
      <c r="AJ1851" s="390">
        <f t="shared" si="403"/>
        <v>7.8309999999999995</v>
      </c>
      <c r="AK1851" s="390">
        <f t="shared" si="404"/>
        <v>8.1149999999999984</v>
      </c>
      <c r="AL1851" s="390">
        <f t="shared" si="405"/>
        <v>8.2249999999999979</v>
      </c>
      <c r="AM1851" s="390">
        <f t="shared" si="406"/>
        <v>8.1059999999999981</v>
      </c>
      <c r="AN1851" s="390">
        <f t="shared" si="407"/>
        <v>7.6999999999999993</v>
      </c>
      <c r="AO1851" s="390">
        <f t="shared" si="408"/>
        <v>8.602999999999998</v>
      </c>
    </row>
    <row r="1852" spans="1:41" ht="15" customHeight="1" x14ac:dyDescent="0.25">
      <c r="A1852" s="127" t="s">
        <v>448</v>
      </c>
      <c r="B1852" s="125" t="s">
        <v>2077</v>
      </c>
      <c r="C1852" s="125" t="s">
        <v>4003</v>
      </c>
      <c r="D1852" s="125" t="s">
        <v>1969</v>
      </c>
      <c r="E1852" s="125" t="s">
        <v>2455</v>
      </c>
      <c r="F1852" s="126">
        <v>12.6</v>
      </c>
      <c r="G1852" s="126">
        <v>12.799999999999999</v>
      </c>
      <c r="H1852" s="126">
        <v>10.08</v>
      </c>
      <c r="I1852" s="126"/>
      <c r="J1852" s="317"/>
      <c r="K1852" s="323">
        <f>ROUND(SUMIF('VGT-Bewegungsdaten'!B:B,A1852,'VGT-Bewegungsdaten'!C:C),3)</f>
        <v>0</v>
      </c>
      <c r="L1852" s="324">
        <f>ROUND(SUMIF('VGT-Bewegungsdaten'!B:B,$A1852,'VGT-Bewegungsdaten'!D:D),2)</f>
        <v>0</v>
      </c>
      <c r="N1852" s="376" t="s">
        <v>4930</v>
      </c>
      <c r="O1852" s="376" t="s">
        <v>4940</v>
      </c>
      <c r="P1852" s="326">
        <f>ROUND(SUMIF('AV-Bewegungsdaten'!B:B,A1852,'AV-Bewegungsdaten'!C:C),3)</f>
        <v>0</v>
      </c>
      <c r="Q1852" s="324">
        <f>ROUND(SUMIF('AV-Bewegungsdaten'!B:B,$A1852,'AV-Bewegungsdaten'!D:D),2)</f>
        <v>0</v>
      </c>
      <c r="T1852" s="327"/>
      <c r="U1852" s="326">
        <f>ROUND(SUMIF('DV-Bewegungsdaten'!B:B,Kategorien!A1852,'DV-Bewegungsdaten'!D:D),3)</f>
        <v>0</v>
      </c>
      <c r="V1852" s="324">
        <f>ROUND(SUMIF('DV-Bewegungsdaten'!B:B,Kategorien!A1852,'DV-Bewegungsdaten'!E:E),3)</f>
        <v>0</v>
      </c>
      <c r="AD1852" s="390">
        <f t="shared" si="397"/>
        <v>7.8609999999999989</v>
      </c>
      <c r="AE1852" s="390">
        <f t="shared" si="398"/>
        <v>8.5179999999999989</v>
      </c>
      <c r="AF1852" s="390">
        <f t="shared" si="399"/>
        <v>9.7369999999999983</v>
      </c>
      <c r="AG1852" s="390">
        <f t="shared" si="400"/>
        <v>9.1039999999999992</v>
      </c>
      <c r="AH1852" s="390">
        <f t="shared" si="401"/>
        <v>9.0159999999999982</v>
      </c>
      <c r="AI1852" s="390">
        <f t="shared" si="402"/>
        <v>9.5479999999999983</v>
      </c>
      <c r="AJ1852" s="390">
        <f t="shared" si="403"/>
        <v>8.8309999999999995</v>
      </c>
      <c r="AK1852" s="390">
        <f t="shared" si="404"/>
        <v>9.1149999999999984</v>
      </c>
      <c r="AL1852" s="390">
        <f t="shared" si="405"/>
        <v>9.2249999999999979</v>
      </c>
      <c r="AM1852" s="390">
        <f t="shared" si="406"/>
        <v>9.1059999999999981</v>
      </c>
      <c r="AN1852" s="390">
        <f t="shared" si="407"/>
        <v>8.6999999999999993</v>
      </c>
      <c r="AO1852" s="390">
        <f t="shared" si="408"/>
        <v>9.602999999999998</v>
      </c>
    </row>
    <row r="1853" spans="1:41" ht="15" customHeight="1" x14ac:dyDescent="0.25">
      <c r="A1853" s="127" t="s">
        <v>473</v>
      </c>
      <c r="B1853" s="125" t="s">
        <v>2077</v>
      </c>
      <c r="C1853" s="125" t="s">
        <v>4003</v>
      </c>
      <c r="D1853" s="125" t="s">
        <v>253</v>
      </c>
      <c r="E1853" s="125" t="s">
        <v>2452</v>
      </c>
      <c r="F1853" s="126">
        <v>18.600000000000001</v>
      </c>
      <c r="G1853" s="126">
        <v>18.8</v>
      </c>
      <c r="H1853" s="126">
        <v>14.88</v>
      </c>
      <c r="I1853" s="126"/>
      <c r="J1853" s="317"/>
      <c r="K1853" s="323">
        <f>ROUND(SUMIF('VGT-Bewegungsdaten'!B:B,A1853,'VGT-Bewegungsdaten'!C:C),3)</f>
        <v>0</v>
      </c>
      <c r="L1853" s="324">
        <f>ROUND(SUMIF('VGT-Bewegungsdaten'!B:B,$A1853,'VGT-Bewegungsdaten'!D:D),2)</f>
        <v>0</v>
      </c>
      <c r="N1853" s="376" t="s">
        <v>4930</v>
      </c>
      <c r="O1853" s="376" t="s">
        <v>4940</v>
      </c>
      <c r="P1853" s="326">
        <f>ROUND(SUMIF('AV-Bewegungsdaten'!B:B,A1853,'AV-Bewegungsdaten'!C:C),3)</f>
        <v>0</v>
      </c>
      <c r="Q1853" s="324">
        <f>ROUND(SUMIF('AV-Bewegungsdaten'!B:B,$A1853,'AV-Bewegungsdaten'!D:D),2)</f>
        <v>0</v>
      </c>
      <c r="T1853" s="327"/>
      <c r="U1853" s="326">
        <f>ROUND(SUMIF('DV-Bewegungsdaten'!B:B,Kategorien!A1853,'DV-Bewegungsdaten'!D:D),3)</f>
        <v>0</v>
      </c>
      <c r="V1853" s="324">
        <f>ROUND(SUMIF('DV-Bewegungsdaten'!B:B,Kategorien!A1853,'DV-Bewegungsdaten'!E:E),3)</f>
        <v>0</v>
      </c>
      <c r="AD1853" s="390">
        <f t="shared" si="397"/>
        <v>13.861000000000001</v>
      </c>
      <c r="AE1853" s="390">
        <f t="shared" si="398"/>
        <v>14.518000000000001</v>
      </c>
      <c r="AF1853" s="390">
        <f t="shared" si="399"/>
        <v>15.737</v>
      </c>
      <c r="AG1853" s="390">
        <f t="shared" si="400"/>
        <v>15.104000000000001</v>
      </c>
      <c r="AH1853" s="390">
        <f t="shared" si="401"/>
        <v>15.016000000000002</v>
      </c>
      <c r="AI1853" s="390">
        <f t="shared" si="402"/>
        <v>15.548000000000002</v>
      </c>
      <c r="AJ1853" s="390">
        <f t="shared" si="403"/>
        <v>14.831000000000001</v>
      </c>
      <c r="AK1853" s="390">
        <f t="shared" si="404"/>
        <v>15.115</v>
      </c>
      <c r="AL1853" s="390">
        <f t="shared" si="405"/>
        <v>15.225000000000001</v>
      </c>
      <c r="AM1853" s="390">
        <f t="shared" si="406"/>
        <v>15.106000000000002</v>
      </c>
      <c r="AN1853" s="390">
        <f t="shared" si="407"/>
        <v>14.700000000000001</v>
      </c>
      <c r="AO1853" s="390">
        <f t="shared" si="408"/>
        <v>15.603000000000002</v>
      </c>
    </row>
    <row r="1854" spans="1:41" ht="15" customHeight="1" x14ac:dyDescent="0.25">
      <c r="A1854" s="127" t="s">
        <v>517</v>
      </c>
      <c r="B1854" s="125" t="s">
        <v>2077</v>
      </c>
      <c r="C1854" s="125" t="s">
        <v>4003</v>
      </c>
      <c r="D1854" s="125" t="s">
        <v>1866</v>
      </c>
      <c r="E1854" s="125" t="s">
        <v>2452</v>
      </c>
      <c r="F1854" s="126">
        <v>20.6</v>
      </c>
      <c r="G1854" s="126">
        <v>20.8</v>
      </c>
      <c r="H1854" s="126">
        <v>16.48</v>
      </c>
      <c r="I1854" s="126"/>
      <c r="J1854" s="317"/>
      <c r="K1854" s="323">
        <f>ROUND(SUMIF('VGT-Bewegungsdaten'!B:B,A1854,'VGT-Bewegungsdaten'!C:C),3)</f>
        <v>0</v>
      </c>
      <c r="L1854" s="324">
        <f>ROUND(SUMIF('VGT-Bewegungsdaten'!B:B,$A1854,'VGT-Bewegungsdaten'!D:D),2)</f>
        <v>0</v>
      </c>
      <c r="N1854" s="376" t="s">
        <v>4930</v>
      </c>
      <c r="O1854" s="376" t="s">
        <v>4940</v>
      </c>
      <c r="P1854" s="326">
        <f>ROUND(SUMIF('AV-Bewegungsdaten'!B:B,A1854,'AV-Bewegungsdaten'!C:C),3)</f>
        <v>0</v>
      </c>
      <c r="Q1854" s="324">
        <f>ROUND(SUMIF('AV-Bewegungsdaten'!B:B,$A1854,'AV-Bewegungsdaten'!D:D),2)</f>
        <v>0</v>
      </c>
      <c r="T1854" s="327"/>
      <c r="U1854" s="326">
        <f>ROUND(SUMIF('DV-Bewegungsdaten'!B:B,Kategorien!A1854,'DV-Bewegungsdaten'!D:D),3)</f>
        <v>0</v>
      </c>
      <c r="V1854" s="324">
        <f>ROUND(SUMIF('DV-Bewegungsdaten'!B:B,Kategorien!A1854,'DV-Bewegungsdaten'!E:E),3)</f>
        <v>0</v>
      </c>
      <c r="AD1854" s="390">
        <f t="shared" si="397"/>
        <v>15.861000000000001</v>
      </c>
      <c r="AE1854" s="390">
        <f t="shared" si="398"/>
        <v>16.518000000000001</v>
      </c>
      <c r="AF1854" s="390">
        <f t="shared" si="399"/>
        <v>17.737000000000002</v>
      </c>
      <c r="AG1854" s="390">
        <f t="shared" si="400"/>
        <v>17.103999999999999</v>
      </c>
      <c r="AH1854" s="390">
        <f t="shared" si="401"/>
        <v>17.016000000000002</v>
      </c>
      <c r="AI1854" s="390">
        <f t="shared" si="402"/>
        <v>17.548000000000002</v>
      </c>
      <c r="AJ1854" s="390">
        <f t="shared" si="403"/>
        <v>16.831</v>
      </c>
      <c r="AK1854" s="390">
        <f t="shared" si="404"/>
        <v>17.115000000000002</v>
      </c>
      <c r="AL1854" s="390">
        <f t="shared" si="405"/>
        <v>17.225000000000001</v>
      </c>
      <c r="AM1854" s="390">
        <f t="shared" si="406"/>
        <v>17.106000000000002</v>
      </c>
      <c r="AN1854" s="390">
        <f t="shared" si="407"/>
        <v>16.700000000000003</v>
      </c>
      <c r="AO1854" s="390">
        <f t="shared" si="408"/>
        <v>17.603000000000002</v>
      </c>
    </row>
    <row r="1855" spans="1:41" ht="15" customHeight="1" x14ac:dyDescent="0.25">
      <c r="A1855" s="127" t="s">
        <v>520</v>
      </c>
      <c r="B1855" s="125" t="s">
        <v>2077</v>
      </c>
      <c r="C1855" s="125" t="s">
        <v>4003</v>
      </c>
      <c r="D1855" s="125" t="s">
        <v>1872</v>
      </c>
      <c r="E1855" s="125" t="s">
        <v>1541</v>
      </c>
      <c r="F1855" s="126">
        <v>23.6</v>
      </c>
      <c r="G1855" s="126">
        <v>23.8</v>
      </c>
      <c r="H1855" s="126">
        <v>18.88</v>
      </c>
      <c r="I1855" s="126"/>
      <c r="J1855" s="317"/>
      <c r="K1855" s="323">
        <f>ROUND(SUMIF('VGT-Bewegungsdaten'!B:B,A1855,'VGT-Bewegungsdaten'!C:C),3)</f>
        <v>0</v>
      </c>
      <c r="L1855" s="324">
        <f>ROUND(SUMIF('VGT-Bewegungsdaten'!B:B,$A1855,'VGT-Bewegungsdaten'!D:D),2)</f>
        <v>0</v>
      </c>
      <c r="N1855" s="376" t="s">
        <v>4930</v>
      </c>
      <c r="O1855" s="376" t="s">
        <v>4940</v>
      </c>
      <c r="P1855" s="326">
        <f>ROUND(SUMIF('AV-Bewegungsdaten'!B:B,A1855,'AV-Bewegungsdaten'!C:C),3)</f>
        <v>0</v>
      </c>
      <c r="Q1855" s="324">
        <f>ROUND(SUMIF('AV-Bewegungsdaten'!B:B,$A1855,'AV-Bewegungsdaten'!D:D),2)</f>
        <v>0</v>
      </c>
      <c r="T1855" s="327"/>
      <c r="U1855" s="326">
        <f>ROUND(SUMIF('DV-Bewegungsdaten'!B:B,Kategorien!A1855,'DV-Bewegungsdaten'!D:D),3)</f>
        <v>0</v>
      </c>
      <c r="V1855" s="324">
        <f>ROUND(SUMIF('DV-Bewegungsdaten'!B:B,Kategorien!A1855,'DV-Bewegungsdaten'!E:E),3)</f>
        <v>0</v>
      </c>
      <c r="AD1855" s="390">
        <f t="shared" si="397"/>
        <v>18.861000000000001</v>
      </c>
      <c r="AE1855" s="390">
        <f t="shared" si="398"/>
        <v>19.518000000000001</v>
      </c>
      <c r="AF1855" s="390">
        <f t="shared" si="399"/>
        <v>20.737000000000002</v>
      </c>
      <c r="AG1855" s="390">
        <f t="shared" si="400"/>
        <v>20.103999999999999</v>
      </c>
      <c r="AH1855" s="390">
        <f t="shared" si="401"/>
        <v>20.016000000000002</v>
      </c>
      <c r="AI1855" s="390">
        <f t="shared" si="402"/>
        <v>20.548000000000002</v>
      </c>
      <c r="AJ1855" s="390">
        <f t="shared" si="403"/>
        <v>19.831</v>
      </c>
      <c r="AK1855" s="390">
        <f t="shared" si="404"/>
        <v>20.115000000000002</v>
      </c>
      <c r="AL1855" s="390">
        <f t="shared" si="405"/>
        <v>20.225000000000001</v>
      </c>
      <c r="AM1855" s="390">
        <f t="shared" si="406"/>
        <v>20.106000000000002</v>
      </c>
      <c r="AN1855" s="390">
        <f t="shared" si="407"/>
        <v>19.700000000000003</v>
      </c>
      <c r="AO1855" s="390">
        <f t="shared" si="408"/>
        <v>20.603000000000002</v>
      </c>
    </row>
    <row r="1856" spans="1:41" ht="15" customHeight="1" x14ac:dyDescent="0.25">
      <c r="A1856" s="127" t="s">
        <v>524</v>
      </c>
      <c r="B1856" s="125" t="s">
        <v>2077</v>
      </c>
      <c r="C1856" s="125" t="s">
        <v>4003</v>
      </c>
      <c r="D1856" s="125" t="s">
        <v>546</v>
      </c>
      <c r="E1856" s="125" t="s">
        <v>1541</v>
      </c>
      <c r="F1856" s="126">
        <v>24.6</v>
      </c>
      <c r="G1856" s="126">
        <v>24.8</v>
      </c>
      <c r="H1856" s="126">
        <v>19.68</v>
      </c>
      <c r="I1856" s="126"/>
      <c r="J1856" s="317"/>
      <c r="K1856" s="323">
        <f>ROUND(SUMIF('VGT-Bewegungsdaten'!B:B,A1856,'VGT-Bewegungsdaten'!C:C),3)</f>
        <v>0</v>
      </c>
      <c r="L1856" s="324">
        <f>ROUND(SUMIF('VGT-Bewegungsdaten'!B:B,$A1856,'VGT-Bewegungsdaten'!D:D),2)</f>
        <v>0</v>
      </c>
      <c r="N1856" s="376" t="s">
        <v>4930</v>
      </c>
      <c r="O1856" s="376" t="s">
        <v>4940</v>
      </c>
      <c r="P1856" s="326">
        <f>ROUND(SUMIF('AV-Bewegungsdaten'!B:B,A1856,'AV-Bewegungsdaten'!C:C),3)</f>
        <v>0</v>
      </c>
      <c r="Q1856" s="324">
        <f>ROUND(SUMIF('AV-Bewegungsdaten'!B:B,$A1856,'AV-Bewegungsdaten'!D:D),2)</f>
        <v>0</v>
      </c>
      <c r="T1856" s="327"/>
      <c r="U1856" s="326">
        <f>ROUND(SUMIF('DV-Bewegungsdaten'!B:B,Kategorien!A1856,'DV-Bewegungsdaten'!D:D),3)</f>
        <v>0</v>
      </c>
      <c r="V1856" s="324">
        <f>ROUND(SUMIF('DV-Bewegungsdaten'!B:B,Kategorien!A1856,'DV-Bewegungsdaten'!E:E),3)</f>
        <v>0</v>
      </c>
      <c r="AD1856" s="390">
        <f t="shared" si="397"/>
        <v>19.861000000000001</v>
      </c>
      <c r="AE1856" s="390">
        <f t="shared" si="398"/>
        <v>20.518000000000001</v>
      </c>
      <c r="AF1856" s="390">
        <f t="shared" si="399"/>
        <v>21.737000000000002</v>
      </c>
      <c r="AG1856" s="390">
        <f t="shared" si="400"/>
        <v>21.103999999999999</v>
      </c>
      <c r="AH1856" s="390">
        <f t="shared" si="401"/>
        <v>21.016000000000002</v>
      </c>
      <c r="AI1856" s="390">
        <f t="shared" si="402"/>
        <v>21.548000000000002</v>
      </c>
      <c r="AJ1856" s="390">
        <f t="shared" si="403"/>
        <v>20.831</v>
      </c>
      <c r="AK1856" s="390">
        <f t="shared" si="404"/>
        <v>21.115000000000002</v>
      </c>
      <c r="AL1856" s="390">
        <f t="shared" si="405"/>
        <v>21.225000000000001</v>
      </c>
      <c r="AM1856" s="390">
        <f t="shared" si="406"/>
        <v>21.106000000000002</v>
      </c>
      <c r="AN1856" s="390">
        <f t="shared" si="407"/>
        <v>20.700000000000003</v>
      </c>
      <c r="AO1856" s="390">
        <f t="shared" si="408"/>
        <v>21.603000000000002</v>
      </c>
    </row>
    <row r="1857" spans="1:41" ht="15" customHeight="1" x14ac:dyDescent="0.25">
      <c r="A1857" s="127" t="s">
        <v>2855</v>
      </c>
      <c r="B1857" s="125" t="s">
        <v>2077</v>
      </c>
      <c r="C1857" s="125" t="s">
        <v>4003</v>
      </c>
      <c r="D1857" s="125" t="s">
        <v>2735</v>
      </c>
      <c r="E1857" s="125" t="s">
        <v>2545</v>
      </c>
      <c r="F1857" s="126">
        <v>23.57</v>
      </c>
      <c r="G1857" s="126">
        <v>23.77</v>
      </c>
      <c r="H1857" s="126">
        <v>18.86</v>
      </c>
      <c r="I1857" s="126"/>
      <c r="J1857" s="317"/>
      <c r="K1857" s="323">
        <f>ROUND(SUMIF('VGT-Bewegungsdaten'!B:B,A1857,'VGT-Bewegungsdaten'!C:C),3)</f>
        <v>0</v>
      </c>
      <c r="L1857" s="324">
        <f>ROUND(SUMIF('VGT-Bewegungsdaten'!B:B,$A1857,'VGT-Bewegungsdaten'!D:D),2)</f>
        <v>0</v>
      </c>
      <c r="N1857" s="376" t="s">
        <v>4930</v>
      </c>
      <c r="O1857" s="376" t="s">
        <v>4940</v>
      </c>
      <c r="P1857" s="326">
        <f>ROUND(SUMIF('AV-Bewegungsdaten'!B:B,A1857,'AV-Bewegungsdaten'!C:C),3)</f>
        <v>0</v>
      </c>
      <c r="Q1857" s="324">
        <f>ROUND(SUMIF('AV-Bewegungsdaten'!B:B,$A1857,'AV-Bewegungsdaten'!D:D),2)</f>
        <v>0</v>
      </c>
      <c r="T1857" s="327"/>
      <c r="U1857" s="326">
        <f>ROUND(SUMIF('DV-Bewegungsdaten'!B:B,Kategorien!A1857,'DV-Bewegungsdaten'!D:D),3)</f>
        <v>0</v>
      </c>
      <c r="V1857" s="324">
        <f>ROUND(SUMIF('DV-Bewegungsdaten'!B:B,Kategorien!A1857,'DV-Bewegungsdaten'!E:E),3)</f>
        <v>0</v>
      </c>
      <c r="AD1857" s="390">
        <f t="shared" si="397"/>
        <v>18.831</v>
      </c>
      <c r="AE1857" s="390">
        <f t="shared" si="398"/>
        <v>19.488</v>
      </c>
      <c r="AF1857" s="390">
        <f t="shared" si="399"/>
        <v>20.707000000000001</v>
      </c>
      <c r="AG1857" s="390">
        <f t="shared" si="400"/>
        <v>20.073999999999998</v>
      </c>
      <c r="AH1857" s="390">
        <f t="shared" si="401"/>
        <v>19.986000000000001</v>
      </c>
      <c r="AI1857" s="390">
        <f t="shared" si="402"/>
        <v>20.518000000000001</v>
      </c>
      <c r="AJ1857" s="390">
        <f t="shared" si="403"/>
        <v>19.800999999999998</v>
      </c>
      <c r="AK1857" s="390">
        <f t="shared" si="404"/>
        <v>20.085000000000001</v>
      </c>
      <c r="AL1857" s="390">
        <f t="shared" si="405"/>
        <v>20.195</v>
      </c>
      <c r="AM1857" s="390">
        <f t="shared" si="406"/>
        <v>20.076000000000001</v>
      </c>
      <c r="AN1857" s="390">
        <f t="shared" si="407"/>
        <v>19.670000000000002</v>
      </c>
      <c r="AO1857" s="390">
        <f t="shared" si="408"/>
        <v>20.573</v>
      </c>
    </row>
    <row r="1858" spans="1:41" ht="15" customHeight="1" x14ac:dyDescent="0.25">
      <c r="A1858" s="127" t="s">
        <v>2856</v>
      </c>
      <c r="B1858" s="125" t="s">
        <v>2077</v>
      </c>
      <c r="C1858" s="125" t="s">
        <v>4003</v>
      </c>
      <c r="D1858" s="125" t="s">
        <v>2737</v>
      </c>
      <c r="E1858" s="125" t="s">
        <v>2545</v>
      </c>
      <c r="F1858" s="126">
        <v>24.57</v>
      </c>
      <c r="G1858" s="126">
        <v>24.77</v>
      </c>
      <c r="H1858" s="126">
        <v>19.66</v>
      </c>
      <c r="I1858" s="126"/>
      <c r="J1858" s="317"/>
      <c r="K1858" s="323">
        <f>ROUND(SUMIF('VGT-Bewegungsdaten'!B:B,A1858,'VGT-Bewegungsdaten'!C:C),3)</f>
        <v>0</v>
      </c>
      <c r="L1858" s="324">
        <f>ROUND(SUMIF('VGT-Bewegungsdaten'!B:B,$A1858,'VGT-Bewegungsdaten'!D:D),2)</f>
        <v>0</v>
      </c>
      <c r="N1858" s="376" t="s">
        <v>4930</v>
      </c>
      <c r="O1858" s="376" t="s">
        <v>4940</v>
      </c>
      <c r="P1858" s="326">
        <f>ROUND(SUMIF('AV-Bewegungsdaten'!B:B,A1858,'AV-Bewegungsdaten'!C:C),3)</f>
        <v>0</v>
      </c>
      <c r="Q1858" s="324">
        <f>ROUND(SUMIF('AV-Bewegungsdaten'!B:B,$A1858,'AV-Bewegungsdaten'!D:D),2)</f>
        <v>0</v>
      </c>
      <c r="T1858" s="327"/>
      <c r="U1858" s="326">
        <f>ROUND(SUMIF('DV-Bewegungsdaten'!B:B,Kategorien!A1858,'DV-Bewegungsdaten'!D:D),3)</f>
        <v>0</v>
      </c>
      <c r="V1858" s="324">
        <f>ROUND(SUMIF('DV-Bewegungsdaten'!B:B,Kategorien!A1858,'DV-Bewegungsdaten'!E:E),3)</f>
        <v>0</v>
      </c>
      <c r="AD1858" s="390">
        <f t="shared" si="397"/>
        <v>19.831</v>
      </c>
      <c r="AE1858" s="390">
        <f t="shared" si="398"/>
        <v>20.488</v>
      </c>
      <c r="AF1858" s="390">
        <f t="shared" si="399"/>
        <v>21.707000000000001</v>
      </c>
      <c r="AG1858" s="390">
        <f t="shared" si="400"/>
        <v>21.073999999999998</v>
      </c>
      <c r="AH1858" s="390">
        <f t="shared" si="401"/>
        <v>20.986000000000001</v>
      </c>
      <c r="AI1858" s="390">
        <f t="shared" si="402"/>
        <v>21.518000000000001</v>
      </c>
      <c r="AJ1858" s="390">
        <f t="shared" si="403"/>
        <v>20.800999999999998</v>
      </c>
      <c r="AK1858" s="390">
        <f t="shared" si="404"/>
        <v>21.085000000000001</v>
      </c>
      <c r="AL1858" s="390">
        <f t="shared" si="405"/>
        <v>21.195</v>
      </c>
      <c r="AM1858" s="390">
        <f t="shared" si="406"/>
        <v>21.076000000000001</v>
      </c>
      <c r="AN1858" s="390">
        <f t="shared" si="407"/>
        <v>20.67</v>
      </c>
      <c r="AO1858" s="390">
        <f t="shared" si="408"/>
        <v>21.573</v>
      </c>
    </row>
    <row r="1859" spans="1:41" ht="15" customHeight="1" x14ac:dyDescent="0.25">
      <c r="A1859" s="127" t="s">
        <v>3599</v>
      </c>
      <c r="B1859" s="125" t="s">
        <v>2077</v>
      </c>
      <c r="C1859" s="125" t="s">
        <v>4003</v>
      </c>
      <c r="D1859" s="125" t="s">
        <v>3479</v>
      </c>
      <c r="E1859" s="125" t="s">
        <v>3289</v>
      </c>
      <c r="F1859" s="126">
        <v>23.54</v>
      </c>
      <c r="G1859" s="126">
        <v>23.74</v>
      </c>
      <c r="H1859" s="126">
        <v>18.829999999999998</v>
      </c>
      <c r="I1859" s="126"/>
      <c r="J1859" s="317"/>
      <c r="K1859" s="323">
        <f>ROUND(SUMIF('VGT-Bewegungsdaten'!B:B,A1859,'VGT-Bewegungsdaten'!C:C),3)</f>
        <v>0</v>
      </c>
      <c r="L1859" s="324">
        <f>ROUND(SUMIF('VGT-Bewegungsdaten'!B:B,$A1859,'VGT-Bewegungsdaten'!D:D),2)</f>
        <v>0</v>
      </c>
      <c r="N1859" s="376" t="s">
        <v>4930</v>
      </c>
      <c r="O1859" s="376" t="s">
        <v>4940</v>
      </c>
      <c r="P1859" s="326">
        <f>ROUND(SUMIF('AV-Bewegungsdaten'!B:B,A1859,'AV-Bewegungsdaten'!C:C),3)</f>
        <v>0</v>
      </c>
      <c r="Q1859" s="324">
        <f>ROUND(SUMIF('AV-Bewegungsdaten'!B:B,$A1859,'AV-Bewegungsdaten'!D:D),2)</f>
        <v>0</v>
      </c>
      <c r="T1859" s="327"/>
      <c r="U1859" s="326">
        <f>ROUND(SUMIF('DV-Bewegungsdaten'!B:B,Kategorien!A1859,'DV-Bewegungsdaten'!D:D),3)</f>
        <v>0</v>
      </c>
      <c r="V1859" s="324">
        <f>ROUND(SUMIF('DV-Bewegungsdaten'!B:B,Kategorien!A1859,'DV-Bewegungsdaten'!E:E),3)</f>
        <v>0</v>
      </c>
      <c r="AD1859" s="390">
        <f t="shared" si="397"/>
        <v>18.800999999999998</v>
      </c>
      <c r="AE1859" s="390">
        <f t="shared" si="398"/>
        <v>19.457999999999998</v>
      </c>
      <c r="AF1859" s="390">
        <f t="shared" si="399"/>
        <v>20.677</v>
      </c>
      <c r="AG1859" s="390">
        <f t="shared" si="400"/>
        <v>20.043999999999997</v>
      </c>
      <c r="AH1859" s="390">
        <f t="shared" si="401"/>
        <v>19.956</v>
      </c>
      <c r="AI1859" s="390">
        <f t="shared" si="402"/>
        <v>20.488</v>
      </c>
      <c r="AJ1859" s="390">
        <f t="shared" si="403"/>
        <v>19.770999999999997</v>
      </c>
      <c r="AK1859" s="390">
        <f t="shared" si="404"/>
        <v>20.055</v>
      </c>
      <c r="AL1859" s="390">
        <f t="shared" si="405"/>
        <v>20.164999999999999</v>
      </c>
      <c r="AM1859" s="390">
        <f t="shared" si="406"/>
        <v>20.045999999999999</v>
      </c>
      <c r="AN1859" s="390">
        <f t="shared" si="407"/>
        <v>19.64</v>
      </c>
      <c r="AO1859" s="390">
        <f t="shared" si="408"/>
        <v>20.542999999999999</v>
      </c>
    </row>
    <row r="1860" spans="1:41" ht="15" customHeight="1" x14ac:dyDescent="0.25">
      <c r="A1860" s="127" t="s">
        <v>3600</v>
      </c>
      <c r="B1860" s="125" t="s">
        <v>2077</v>
      </c>
      <c r="C1860" s="125" t="s">
        <v>4003</v>
      </c>
      <c r="D1860" s="125" t="s">
        <v>3481</v>
      </c>
      <c r="E1860" s="125" t="s">
        <v>3289</v>
      </c>
      <c r="F1860" s="126">
        <v>24.54</v>
      </c>
      <c r="G1860" s="126">
        <v>24.74</v>
      </c>
      <c r="H1860" s="126">
        <v>19.63</v>
      </c>
      <c r="I1860" s="126"/>
      <c r="J1860" s="317"/>
      <c r="K1860" s="323">
        <f>ROUND(SUMIF('VGT-Bewegungsdaten'!B:B,A1860,'VGT-Bewegungsdaten'!C:C),3)</f>
        <v>0</v>
      </c>
      <c r="L1860" s="324">
        <f>ROUND(SUMIF('VGT-Bewegungsdaten'!B:B,$A1860,'VGT-Bewegungsdaten'!D:D),2)</f>
        <v>0</v>
      </c>
      <c r="N1860" s="376" t="s">
        <v>4930</v>
      </c>
      <c r="O1860" s="376" t="s">
        <v>4940</v>
      </c>
      <c r="P1860" s="326">
        <f>ROUND(SUMIF('AV-Bewegungsdaten'!B:B,A1860,'AV-Bewegungsdaten'!C:C),3)</f>
        <v>0</v>
      </c>
      <c r="Q1860" s="324">
        <f>ROUND(SUMIF('AV-Bewegungsdaten'!B:B,$A1860,'AV-Bewegungsdaten'!D:D),2)</f>
        <v>0</v>
      </c>
      <c r="T1860" s="327"/>
      <c r="U1860" s="326">
        <f>ROUND(SUMIF('DV-Bewegungsdaten'!B:B,Kategorien!A1860,'DV-Bewegungsdaten'!D:D),3)</f>
        <v>0</v>
      </c>
      <c r="V1860" s="324">
        <f>ROUND(SUMIF('DV-Bewegungsdaten'!B:B,Kategorien!A1860,'DV-Bewegungsdaten'!E:E),3)</f>
        <v>0</v>
      </c>
      <c r="AD1860" s="390">
        <f t="shared" si="397"/>
        <v>19.800999999999998</v>
      </c>
      <c r="AE1860" s="390">
        <f t="shared" si="398"/>
        <v>20.457999999999998</v>
      </c>
      <c r="AF1860" s="390">
        <f t="shared" si="399"/>
        <v>21.677</v>
      </c>
      <c r="AG1860" s="390">
        <f t="shared" si="400"/>
        <v>21.043999999999997</v>
      </c>
      <c r="AH1860" s="390">
        <f t="shared" si="401"/>
        <v>20.956</v>
      </c>
      <c r="AI1860" s="390">
        <f t="shared" si="402"/>
        <v>21.488</v>
      </c>
      <c r="AJ1860" s="390">
        <f t="shared" si="403"/>
        <v>20.770999999999997</v>
      </c>
      <c r="AK1860" s="390">
        <f t="shared" si="404"/>
        <v>21.055</v>
      </c>
      <c r="AL1860" s="390">
        <f t="shared" si="405"/>
        <v>21.164999999999999</v>
      </c>
      <c r="AM1860" s="390">
        <f t="shared" si="406"/>
        <v>21.045999999999999</v>
      </c>
      <c r="AN1860" s="390">
        <f t="shared" si="407"/>
        <v>20.64</v>
      </c>
      <c r="AO1860" s="390">
        <f t="shared" si="408"/>
        <v>21.542999999999999</v>
      </c>
    </row>
    <row r="1861" spans="1:41" ht="15" customHeight="1" x14ac:dyDescent="0.25">
      <c r="A1861" s="127" t="s">
        <v>4363</v>
      </c>
      <c r="B1861" s="125" t="s">
        <v>2077</v>
      </c>
      <c r="C1861" s="125" t="s">
        <v>4003</v>
      </c>
      <c r="D1861" s="125" t="s">
        <v>4242</v>
      </c>
      <c r="E1861" s="125" t="s">
        <v>4051</v>
      </c>
      <c r="F1861" s="126">
        <v>23.509999999999998</v>
      </c>
      <c r="G1861" s="126">
        <v>23.709999999999997</v>
      </c>
      <c r="H1861" s="126">
        <v>18.809999999999999</v>
      </c>
      <c r="I1861" s="126"/>
      <c r="J1861" s="317"/>
      <c r="K1861" s="323">
        <f>ROUND(SUMIF('VGT-Bewegungsdaten'!B:B,A1861,'VGT-Bewegungsdaten'!C:C),3)</f>
        <v>0</v>
      </c>
      <c r="L1861" s="324">
        <f>ROUND(SUMIF('VGT-Bewegungsdaten'!B:B,$A1861,'VGT-Bewegungsdaten'!D:D),2)</f>
        <v>0</v>
      </c>
      <c r="N1861" s="376" t="s">
        <v>4930</v>
      </c>
      <c r="O1861" s="376" t="s">
        <v>4940</v>
      </c>
      <c r="P1861" s="326">
        <f>ROUND(SUMIF('AV-Bewegungsdaten'!B:B,A1861,'AV-Bewegungsdaten'!C:C),3)</f>
        <v>0</v>
      </c>
      <c r="Q1861" s="324">
        <f>ROUND(SUMIF('AV-Bewegungsdaten'!B:B,$A1861,'AV-Bewegungsdaten'!D:D),2)</f>
        <v>0</v>
      </c>
      <c r="T1861" s="327"/>
      <c r="U1861" s="326">
        <f>ROUND(SUMIF('DV-Bewegungsdaten'!B:B,Kategorien!A1861,'DV-Bewegungsdaten'!D:D),3)</f>
        <v>0</v>
      </c>
      <c r="V1861" s="324">
        <f>ROUND(SUMIF('DV-Bewegungsdaten'!B:B,Kategorien!A1861,'DV-Bewegungsdaten'!E:E),3)</f>
        <v>0</v>
      </c>
      <c r="AD1861" s="390">
        <f t="shared" si="397"/>
        <v>18.770999999999997</v>
      </c>
      <c r="AE1861" s="390">
        <f t="shared" si="398"/>
        <v>19.427999999999997</v>
      </c>
      <c r="AF1861" s="390">
        <f t="shared" si="399"/>
        <v>20.646999999999998</v>
      </c>
      <c r="AG1861" s="390">
        <f t="shared" si="400"/>
        <v>20.013999999999996</v>
      </c>
      <c r="AH1861" s="390">
        <f t="shared" si="401"/>
        <v>19.925999999999998</v>
      </c>
      <c r="AI1861" s="390">
        <f t="shared" si="402"/>
        <v>20.457999999999998</v>
      </c>
      <c r="AJ1861" s="390">
        <f t="shared" si="403"/>
        <v>19.740999999999996</v>
      </c>
      <c r="AK1861" s="390">
        <f t="shared" si="404"/>
        <v>20.024999999999999</v>
      </c>
      <c r="AL1861" s="390">
        <f t="shared" si="405"/>
        <v>20.134999999999998</v>
      </c>
      <c r="AM1861" s="390">
        <f t="shared" si="406"/>
        <v>20.015999999999998</v>
      </c>
      <c r="AN1861" s="390">
        <f t="shared" si="407"/>
        <v>19.61</v>
      </c>
      <c r="AO1861" s="390">
        <f t="shared" si="408"/>
        <v>20.512999999999998</v>
      </c>
    </row>
    <row r="1862" spans="1:41" ht="15" customHeight="1" x14ac:dyDescent="0.25">
      <c r="A1862" s="127" t="s">
        <v>4364</v>
      </c>
      <c r="B1862" s="125" t="s">
        <v>2077</v>
      </c>
      <c r="C1862" s="125" t="s">
        <v>4003</v>
      </c>
      <c r="D1862" s="125" t="s">
        <v>4244</v>
      </c>
      <c r="E1862" s="125" t="s">
        <v>4051</v>
      </c>
      <c r="F1862" s="126">
        <v>24.509999999999998</v>
      </c>
      <c r="G1862" s="126">
        <v>24.709999999999997</v>
      </c>
      <c r="H1862" s="126">
        <v>19.61</v>
      </c>
      <c r="I1862" s="126"/>
      <c r="J1862" s="317"/>
      <c r="K1862" s="323">
        <f>ROUND(SUMIF('VGT-Bewegungsdaten'!B:B,A1862,'VGT-Bewegungsdaten'!C:C),3)</f>
        <v>0</v>
      </c>
      <c r="L1862" s="324">
        <f>ROUND(SUMIF('VGT-Bewegungsdaten'!B:B,$A1862,'VGT-Bewegungsdaten'!D:D),2)</f>
        <v>0</v>
      </c>
      <c r="N1862" s="376" t="s">
        <v>4930</v>
      </c>
      <c r="O1862" s="376" t="s">
        <v>4940</v>
      </c>
      <c r="P1862" s="326">
        <f>ROUND(SUMIF('AV-Bewegungsdaten'!B:B,A1862,'AV-Bewegungsdaten'!C:C),3)</f>
        <v>0</v>
      </c>
      <c r="Q1862" s="324">
        <f>ROUND(SUMIF('AV-Bewegungsdaten'!B:B,$A1862,'AV-Bewegungsdaten'!D:D),2)</f>
        <v>0</v>
      </c>
      <c r="T1862" s="327"/>
      <c r="U1862" s="326">
        <f>ROUND(SUMIF('DV-Bewegungsdaten'!B:B,Kategorien!A1862,'DV-Bewegungsdaten'!D:D),3)</f>
        <v>0</v>
      </c>
      <c r="V1862" s="324">
        <f>ROUND(SUMIF('DV-Bewegungsdaten'!B:B,Kategorien!A1862,'DV-Bewegungsdaten'!E:E),3)</f>
        <v>0</v>
      </c>
      <c r="AD1862" s="390">
        <f t="shared" si="397"/>
        <v>19.770999999999997</v>
      </c>
      <c r="AE1862" s="390">
        <f t="shared" si="398"/>
        <v>20.427999999999997</v>
      </c>
      <c r="AF1862" s="390">
        <f t="shared" si="399"/>
        <v>21.646999999999998</v>
      </c>
      <c r="AG1862" s="390">
        <f t="shared" si="400"/>
        <v>21.013999999999996</v>
      </c>
      <c r="AH1862" s="390">
        <f t="shared" si="401"/>
        <v>20.925999999999998</v>
      </c>
      <c r="AI1862" s="390">
        <f t="shared" si="402"/>
        <v>21.457999999999998</v>
      </c>
      <c r="AJ1862" s="390">
        <f t="shared" si="403"/>
        <v>20.740999999999996</v>
      </c>
      <c r="AK1862" s="390">
        <f t="shared" si="404"/>
        <v>21.024999999999999</v>
      </c>
      <c r="AL1862" s="390">
        <f t="shared" si="405"/>
        <v>21.134999999999998</v>
      </c>
      <c r="AM1862" s="390">
        <f t="shared" si="406"/>
        <v>21.015999999999998</v>
      </c>
      <c r="AN1862" s="390">
        <f t="shared" si="407"/>
        <v>20.61</v>
      </c>
      <c r="AO1862" s="390">
        <f t="shared" si="408"/>
        <v>21.512999999999998</v>
      </c>
    </row>
    <row r="1863" spans="1:41" ht="15" customHeight="1" x14ac:dyDescent="0.25">
      <c r="A1863" s="127" t="s">
        <v>519</v>
      </c>
      <c r="B1863" s="125" t="s">
        <v>2077</v>
      </c>
      <c r="C1863" s="125" t="s">
        <v>4003</v>
      </c>
      <c r="D1863" s="125" t="s">
        <v>1870</v>
      </c>
      <c r="E1863" s="125" t="s">
        <v>1538</v>
      </c>
      <c r="F1863" s="126">
        <v>23.6</v>
      </c>
      <c r="G1863" s="126">
        <v>23.8</v>
      </c>
      <c r="H1863" s="126">
        <v>18.88</v>
      </c>
      <c r="I1863" s="126"/>
      <c r="J1863" s="317"/>
      <c r="K1863" s="323">
        <f>ROUND(SUMIF('VGT-Bewegungsdaten'!B:B,A1863,'VGT-Bewegungsdaten'!C:C),3)</f>
        <v>0</v>
      </c>
      <c r="L1863" s="324">
        <f>ROUND(SUMIF('VGT-Bewegungsdaten'!B:B,$A1863,'VGT-Bewegungsdaten'!D:D),2)</f>
        <v>0</v>
      </c>
      <c r="N1863" s="376" t="s">
        <v>4930</v>
      </c>
      <c r="O1863" s="376" t="s">
        <v>4940</v>
      </c>
      <c r="P1863" s="326">
        <f>ROUND(SUMIF('AV-Bewegungsdaten'!B:B,A1863,'AV-Bewegungsdaten'!C:C),3)</f>
        <v>0</v>
      </c>
      <c r="Q1863" s="324">
        <f>ROUND(SUMIF('AV-Bewegungsdaten'!B:B,$A1863,'AV-Bewegungsdaten'!D:D),2)</f>
        <v>0</v>
      </c>
      <c r="T1863" s="327"/>
      <c r="U1863" s="326">
        <f>ROUND(SUMIF('DV-Bewegungsdaten'!B:B,Kategorien!A1863,'DV-Bewegungsdaten'!D:D),3)</f>
        <v>0</v>
      </c>
      <c r="V1863" s="324">
        <f>ROUND(SUMIF('DV-Bewegungsdaten'!B:B,Kategorien!A1863,'DV-Bewegungsdaten'!E:E),3)</f>
        <v>0</v>
      </c>
      <c r="AD1863" s="390">
        <f t="shared" si="397"/>
        <v>18.861000000000001</v>
      </c>
      <c r="AE1863" s="390">
        <f t="shared" si="398"/>
        <v>19.518000000000001</v>
      </c>
      <c r="AF1863" s="390">
        <f t="shared" si="399"/>
        <v>20.737000000000002</v>
      </c>
      <c r="AG1863" s="390">
        <f t="shared" si="400"/>
        <v>20.103999999999999</v>
      </c>
      <c r="AH1863" s="390">
        <f t="shared" si="401"/>
        <v>20.016000000000002</v>
      </c>
      <c r="AI1863" s="390">
        <f t="shared" si="402"/>
        <v>20.548000000000002</v>
      </c>
      <c r="AJ1863" s="390">
        <f t="shared" si="403"/>
        <v>19.831</v>
      </c>
      <c r="AK1863" s="390">
        <f t="shared" si="404"/>
        <v>20.115000000000002</v>
      </c>
      <c r="AL1863" s="390">
        <f t="shared" si="405"/>
        <v>20.225000000000001</v>
      </c>
      <c r="AM1863" s="390">
        <f t="shared" si="406"/>
        <v>20.106000000000002</v>
      </c>
      <c r="AN1863" s="390">
        <f t="shared" si="407"/>
        <v>19.700000000000003</v>
      </c>
      <c r="AO1863" s="390">
        <f t="shared" si="408"/>
        <v>20.603000000000002</v>
      </c>
    </row>
    <row r="1864" spans="1:41" ht="15" customHeight="1" x14ac:dyDescent="0.25">
      <c r="A1864" s="127" t="s">
        <v>523</v>
      </c>
      <c r="B1864" s="125" t="s">
        <v>2077</v>
      </c>
      <c r="C1864" s="125" t="s">
        <v>4003</v>
      </c>
      <c r="D1864" s="125" t="s">
        <v>1878</v>
      </c>
      <c r="E1864" s="125" t="s">
        <v>1538</v>
      </c>
      <c r="F1864" s="126">
        <v>24.6</v>
      </c>
      <c r="G1864" s="126">
        <v>24.8</v>
      </c>
      <c r="H1864" s="126">
        <v>19.68</v>
      </c>
      <c r="I1864" s="126"/>
      <c r="J1864" s="317"/>
      <c r="K1864" s="323">
        <f>ROUND(SUMIF('VGT-Bewegungsdaten'!B:B,A1864,'VGT-Bewegungsdaten'!C:C),3)</f>
        <v>0</v>
      </c>
      <c r="L1864" s="324">
        <f>ROUND(SUMIF('VGT-Bewegungsdaten'!B:B,$A1864,'VGT-Bewegungsdaten'!D:D),2)</f>
        <v>0</v>
      </c>
      <c r="N1864" s="376" t="s">
        <v>4930</v>
      </c>
      <c r="O1864" s="376" t="s">
        <v>4940</v>
      </c>
      <c r="P1864" s="326">
        <f>ROUND(SUMIF('AV-Bewegungsdaten'!B:B,A1864,'AV-Bewegungsdaten'!C:C),3)</f>
        <v>0</v>
      </c>
      <c r="Q1864" s="324">
        <f>ROUND(SUMIF('AV-Bewegungsdaten'!B:B,$A1864,'AV-Bewegungsdaten'!D:D),2)</f>
        <v>0</v>
      </c>
      <c r="T1864" s="327"/>
      <c r="U1864" s="326">
        <f>ROUND(SUMIF('DV-Bewegungsdaten'!B:B,Kategorien!A1864,'DV-Bewegungsdaten'!D:D),3)</f>
        <v>0</v>
      </c>
      <c r="V1864" s="324">
        <f>ROUND(SUMIF('DV-Bewegungsdaten'!B:B,Kategorien!A1864,'DV-Bewegungsdaten'!E:E),3)</f>
        <v>0</v>
      </c>
      <c r="AD1864" s="390">
        <f t="shared" si="397"/>
        <v>19.861000000000001</v>
      </c>
      <c r="AE1864" s="390">
        <f t="shared" si="398"/>
        <v>20.518000000000001</v>
      </c>
      <c r="AF1864" s="390">
        <f t="shared" si="399"/>
        <v>21.737000000000002</v>
      </c>
      <c r="AG1864" s="390">
        <f t="shared" si="400"/>
        <v>21.103999999999999</v>
      </c>
      <c r="AH1864" s="390">
        <f t="shared" si="401"/>
        <v>21.016000000000002</v>
      </c>
      <c r="AI1864" s="390">
        <f t="shared" si="402"/>
        <v>21.548000000000002</v>
      </c>
      <c r="AJ1864" s="390">
        <f t="shared" si="403"/>
        <v>20.831</v>
      </c>
      <c r="AK1864" s="390">
        <f t="shared" si="404"/>
        <v>21.115000000000002</v>
      </c>
      <c r="AL1864" s="390">
        <f t="shared" si="405"/>
        <v>21.225000000000001</v>
      </c>
      <c r="AM1864" s="390">
        <f t="shared" si="406"/>
        <v>21.106000000000002</v>
      </c>
      <c r="AN1864" s="390">
        <f t="shared" si="407"/>
        <v>20.700000000000003</v>
      </c>
      <c r="AO1864" s="390">
        <f t="shared" si="408"/>
        <v>21.603000000000002</v>
      </c>
    </row>
    <row r="1865" spans="1:41" ht="15" customHeight="1" x14ac:dyDescent="0.25">
      <c r="A1865" s="127" t="s">
        <v>518</v>
      </c>
      <c r="B1865" s="125" t="s">
        <v>2077</v>
      </c>
      <c r="C1865" s="125" t="s">
        <v>4003</v>
      </c>
      <c r="D1865" s="125" t="s">
        <v>1868</v>
      </c>
      <c r="E1865" s="125" t="s">
        <v>2455</v>
      </c>
      <c r="F1865" s="126">
        <v>22.6</v>
      </c>
      <c r="G1865" s="126">
        <v>22.8</v>
      </c>
      <c r="H1865" s="126">
        <v>18.079999999999998</v>
      </c>
      <c r="I1865" s="126"/>
      <c r="J1865" s="317"/>
      <c r="K1865" s="323">
        <f>ROUND(SUMIF('VGT-Bewegungsdaten'!B:B,A1865,'VGT-Bewegungsdaten'!C:C),3)</f>
        <v>0</v>
      </c>
      <c r="L1865" s="324">
        <f>ROUND(SUMIF('VGT-Bewegungsdaten'!B:B,$A1865,'VGT-Bewegungsdaten'!D:D),2)</f>
        <v>0</v>
      </c>
      <c r="N1865" s="376" t="s">
        <v>4930</v>
      </c>
      <c r="O1865" s="376" t="s">
        <v>4940</v>
      </c>
      <c r="P1865" s="326">
        <f>ROUND(SUMIF('AV-Bewegungsdaten'!B:B,A1865,'AV-Bewegungsdaten'!C:C),3)</f>
        <v>0</v>
      </c>
      <c r="Q1865" s="324">
        <f>ROUND(SUMIF('AV-Bewegungsdaten'!B:B,$A1865,'AV-Bewegungsdaten'!D:D),2)</f>
        <v>0</v>
      </c>
      <c r="T1865" s="327"/>
      <c r="U1865" s="326">
        <f>ROUND(SUMIF('DV-Bewegungsdaten'!B:B,Kategorien!A1865,'DV-Bewegungsdaten'!D:D),3)</f>
        <v>0</v>
      </c>
      <c r="V1865" s="324">
        <f>ROUND(SUMIF('DV-Bewegungsdaten'!B:B,Kategorien!A1865,'DV-Bewegungsdaten'!E:E),3)</f>
        <v>0</v>
      </c>
      <c r="AD1865" s="390">
        <f t="shared" si="397"/>
        <v>17.861000000000001</v>
      </c>
      <c r="AE1865" s="390">
        <f t="shared" si="398"/>
        <v>18.518000000000001</v>
      </c>
      <c r="AF1865" s="390">
        <f t="shared" si="399"/>
        <v>19.737000000000002</v>
      </c>
      <c r="AG1865" s="390">
        <f t="shared" si="400"/>
        <v>19.103999999999999</v>
      </c>
      <c r="AH1865" s="390">
        <f t="shared" si="401"/>
        <v>19.016000000000002</v>
      </c>
      <c r="AI1865" s="390">
        <f t="shared" si="402"/>
        <v>19.548000000000002</v>
      </c>
      <c r="AJ1865" s="390">
        <f t="shared" si="403"/>
        <v>18.831</v>
      </c>
      <c r="AK1865" s="390">
        <f t="shared" si="404"/>
        <v>19.115000000000002</v>
      </c>
      <c r="AL1865" s="390">
        <f t="shared" si="405"/>
        <v>19.225000000000001</v>
      </c>
      <c r="AM1865" s="390">
        <f t="shared" si="406"/>
        <v>19.106000000000002</v>
      </c>
      <c r="AN1865" s="390">
        <f t="shared" si="407"/>
        <v>18.700000000000003</v>
      </c>
      <c r="AO1865" s="390">
        <f t="shared" si="408"/>
        <v>19.603000000000002</v>
      </c>
    </row>
    <row r="1866" spans="1:41" ht="15" customHeight="1" x14ac:dyDescent="0.25">
      <c r="A1866" s="127" t="s">
        <v>522</v>
      </c>
      <c r="B1866" s="125" t="s">
        <v>2077</v>
      </c>
      <c r="C1866" s="125" t="s">
        <v>4003</v>
      </c>
      <c r="D1866" s="125" t="s">
        <v>1876</v>
      </c>
      <c r="E1866" s="125" t="s">
        <v>2455</v>
      </c>
      <c r="F1866" s="126">
        <v>23.6</v>
      </c>
      <c r="G1866" s="126">
        <v>23.8</v>
      </c>
      <c r="H1866" s="126">
        <v>18.88</v>
      </c>
      <c r="I1866" s="126"/>
      <c r="J1866" s="317"/>
      <c r="K1866" s="323">
        <f>ROUND(SUMIF('VGT-Bewegungsdaten'!B:B,A1866,'VGT-Bewegungsdaten'!C:C),3)</f>
        <v>0</v>
      </c>
      <c r="L1866" s="324">
        <f>ROUND(SUMIF('VGT-Bewegungsdaten'!B:B,$A1866,'VGT-Bewegungsdaten'!D:D),2)</f>
        <v>0</v>
      </c>
      <c r="N1866" s="376" t="s">
        <v>4930</v>
      </c>
      <c r="O1866" s="376" t="s">
        <v>4940</v>
      </c>
      <c r="P1866" s="326">
        <f>ROUND(SUMIF('AV-Bewegungsdaten'!B:B,A1866,'AV-Bewegungsdaten'!C:C),3)</f>
        <v>0</v>
      </c>
      <c r="Q1866" s="324">
        <f>ROUND(SUMIF('AV-Bewegungsdaten'!B:B,$A1866,'AV-Bewegungsdaten'!D:D),2)</f>
        <v>0</v>
      </c>
      <c r="T1866" s="327"/>
      <c r="U1866" s="326">
        <f>ROUND(SUMIF('DV-Bewegungsdaten'!B:B,Kategorien!A1866,'DV-Bewegungsdaten'!D:D),3)</f>
        <v>0</v>
      </c>
      <c r="V1866" s="324">
        <f>ROUND(SUMIF('DV-Bewegungsdaten'!B:B,Kategorien!A1866,'DV-Bewegungsdaten'!E:E),3)</f>
        <v>0</v>
      </c>
      <c r="AD1866" s="390">
        <f t="shared" si="397"/>
        <v>18.861000000000001</v>
      </c>
      <c r="AE1866" s="390">
        <f t="shared" si="398"/>
        <v>19.518000000000001</v>
      </c>
      <c r="AF1866" s="390">
        <f t="shared" si="399"/>
        <v>20.737000000000002</v>
      </c>
      <c r="AG1866" s="390">
        <f t="shared" si="400"/>
        <v>20.103999999999999</v>
      </c>
      <c r="AH1866" s="390">
        <f t="shared" si="401"/>
        <v>20.016000000000002</v>
      </c>
      <c r="AI1866" s="390">
        <f t="shared" si="402"/>
        <v>20.548000000000002</v>
      </c>
      <c r="AJ1866" s="390">
        <f t="shared" si="403"/>
        <v>19.831</v>
      </c>
      <c r="AK1866" s="390">
        <f t="shared" si="404"/>
        <v>20.115000000000002</v>
      </c>
      <c r="AL1866" s="390">
        <f t="shared" si="405"/>
        <v>20.225000000000001</v>
      </c>
      <c r="AM1866" s="390">
        <f t="shared" si="406"/>
        <v>20.106000000000002</v>
      </c>
      <c r="AN1866" s="390">
        <f t="shared" si="407"/>
        <v>19.700000000000003</v>
      </c>
      <c r="AO1866" s="390">
        <f t="shared" si="408"/>
        <v>20.603000000000002</v>
      </c>
    </row>
    <row r="1867" spans="1:41" ht="15" customHeight="1" x14ac:dyDescent="0.25">
      <c r="A1867" s="127" t="s">
        <v>521</v>
      </c>
      <c r="B1867" s="125" t="s">
        <v>2077</v>
      </c>
      <c r="C1867" s="125" t="s">
        <v>4003</v>
      </c>
      <c r="D1867" s="125" t="s">
        <v>1874</v>
      </c>
      <c r="E1867" s="125" t="s">
        <v>2452</v>
      </c>
      <c r="F1867" s="126">
        <v>21.6</v>
      </c>
      <c r="G1867" s="126">
        <v>21.8</v>
      </c>
      <c r="H1867" s="126">
        <v>17.28</v>
      </c>
      <c r="I1867" s="126"/>
      <c r="J1867" s="317"/>
      <c r="K1867" s="323">
        <f>ROUND(SUMIF('VGT-Bewegungsdaten'!B:B,A1867,'VGT-Bewegungsdaten'!C:C),3)</f>
        <v>0</v>
      </c>
      <c r="L1867" s="324">
        <f>ROUND(SUMIF('VGT-Bewegungsdaten'!B:B,$A1867,'VGT-Bewegungsdaten'!D:D),2)</f>
        <v>0</v>
      </c>
      <c r="N1867" s="376" t="s">
        <v>4930</v>
      </c>
      <c r="O1867" s="376" t="s">
        <v>4940</v>
      </c>
      <c r="P1867" s="326">
        <f>ROUND(SUMIF('AV-Bewegungsdaten'!B:B,A1867,'AV-Bewegungsdaten'!C:C),3)</f>
        <v>0</v>
      </c>
      <c r="Q1867" s="324">
        <f>ROUND(SUMIF('AV-Bewegungsdaten'!B:B,$A1867,'AV-Bewegungsdaten'!D:D),2)</f>
        <v>0</v>
      </c>
      <c r="T1867" s="327"/>
      <c r="U1867" s="326">
        <f>ROUND(SUMIF('DV-Bewegungsdaten'!B:B,Kategorien!A1867,'DV-Bewegungsdaten'!D:D),3)</f>
        <v>0</v>
      </c>
      <c r="V1867" s="324">
        <f>ROUND(SUMIF('DV-Bewegungsdaten'!B:B,Kategorien!A1867,'DV-Bewegungsdaten'!E:E),3)</f>
        <v>0</v>
      </c>
      <c r="AD1867" s="390">
        <f t="shared" si="397"/>
        <v>16.861000000000001</v>
      </c>
      <c r="AE1867" s="390">
        <f t="shared" si="398"/>
        <v>17.518000000000001</v>
      </c>
      <c r="AF1867" s="390">
        <f t="shared" si="399"/>
        <v>18.737000000000002</v>
      </c>
      <c r="AG1867" s="390">
        <f t="shared" si="400"/>
        <v>18.103999999999999</v>
      </c>
      <c r="AH1867" s="390">
        <f t="shared" si="401"/>
        <v>18.016000000000002</v>
      </c>
      <c r="AI1867" s="390">
        <f t="shared" si="402"/>
        <v>18.548000000000002</v>
      </c>
      <c r="AJ1867" s="390">
        <f t="shared" si="403"/>
        <v>17.831</v>
      </c>
      <c r="AK1867" s="390">
        <f t="shared" si="404"/>
        <v>18.115000000000002</v>
      </c>
      <c r="AL1867" s="390">
        <f t="shared" si="405"/>
        <v>18.225000000000001</v>
      </c>
      <c r="AM1867" s="390">
        <f t="shared" si="406"/>
        <v>18.106000000000002</v>
      </c>
      <c r="AN1867" s="390">
        <f t="shared" si="407"/>
        <v>17.700000000000003</v>
      </c>
      <c r="AO1867" s="390">
        <f t="shared" si="408"/>
        <v>18.603000000000002</v>
      </c>
    </row>
    <row r="1868" spans="1:41" ht="15" customHeight="1" x14ac:dyDescent="0.25">
      <c r="A1868" s="127" t="s">
        <v>476</v>
      </c>
      <c r="B1868" s="125" t="s">
        <v>2077</v>
      </c>
      <c r="C1868" s="125" t="s">
        <v>4003</v>
      </c>
      <c r="D1868" s="125" t="s">
        <v>257</v>
      </c>
      <c r="E1868" s="125" t="s">
        <v>1541</v>
      </c>
      <c r="F1868" s="126">
        <v>21.6</v>
      </c>
      <c r="G1868" s="126">
        <v>21.8</v>
      </c>
      <c r="H1868" s="126">
        <v>17.28</v>
      </c>
      <c r="I1868" s="126"/>
      <c r="J1868" s="317"/>
      <c r="K1868" s="323">
        <f>ROUND(SUMIF('VGT-Bewegungsdaten'!B:B,A1868,'VGT-Bewegungsdaten'!C:C),3)</f>
        <v>0</v>
      </c>
      <c r="L1868" s="324">
        <f>ROUND(SUMIF('VGT-Bewegungsdaten'!B:B,$A1868,'VGT-Bewegungsdaten'!D:D),2)</f>
        <v>0</v>
      </c>
      <c r="N1868" s="376" t="s">
        <v>4930</v>
      </c>
      <c r="O1868" s="376" t="s">
        <v>4940</v>
      </c>
      <c r="P1868" s="326">
        <f>ROUND(SUMIF('AV-Bewegungsdaten'!B:B,A1868,'AV-Bewegungsdaten'!C:C),3)</f>
        <v>0</v>
      </c>
      <c r="Q1868" s="324">
        <f>ROUND(SUMIF('AV-Bewegungsdaten'!B:B,$A1868,'AV-Bewegungsdaten'!D:D),2)</f>
        <v>0</v>
      </c>
      <c r="T1868" s="327"/>
      <c r="U1868" s="326">
        <f>ROUND(SUMIF('DV-Bewegungsdaten'!B:B,Kategorien!A1868,'DV-Bewegungsdaten'!D:D),3)</f>
        <v>0</v>
      </c>
      <c r="V1868" s="324">
        <f>ROUND(SUMIF('DV-Bewegungsdaten'!B:B,Kategorien!A1868,'DV-Bewegungsdaten'!E:E),3)</f>
        <v>0</v>
      </c>
      <c r="AD1868" s="390">
        <f t="shared" si="397"/>
        <v>16.861000000000001</v>
      </c>
      <c r="AE1868" s="390">
        <f t="shared" si="398"/>
        <v>17.518000000000001</v>
      </c>
      <c r="AF1868" s="390">
        <f t="shared" si="399"/>
        <v>18.737000000000002</v>
      </c>
      <c r="AG1868" s="390">
        <f t="shared" si="400"/>
        <v>18.103999999999999</v>
      </c>
      <c r="AH1868" s="390">
        <f t="shared" si="401"/>
        <v>18.016000000000002</v>
      </c>
      <c r="AI1868" s="390">
        <f t="shared" si="402"/>
        <v>18.548000000000002</v>
      </c>
      <c r="AJ1868" s="390">
        <f t="shared" si="403"/>
        <v>17.831</v>
      </c>
      <c r="AK1868" s="390">
        <f t="shared" si="404"/>
        <v>18.115000000000002</v>
      </c>
      <c r="AL1868" s="390">
        <f t="shared" si="405"/>
        <v>18.225000000000001</v>
      </c>
      <c r="AM1868" s="390">
        <f t="shared" si="406"/>
        <v>18.106000000000002</v>
      </c>
      <c r="AN1868" s="390">
        <f t="shared" si="407"/>
        <v>17.700000000000003</v>
      </c>
      <c r="AO1868" s="390">
        <f t="shared" si="408"/>
        <v>18.603000000000002</v>
      </c>
    </row>
    <row r="1869" spans="1:41" ht="15" customHeight="1" x14ac:dyDescent="0.25">
      <c r="A1869" s="127" t="s">
        <v>480</v>
      </c>
      <c r="B1869" s="125" t="s">
        <v>2077</v>
      </c>
      <c r="C1869" s="125" t="s">
        <v>4003</v>
      </c>
      <c r="D1869" s="125" t="s">
        <v>263</v>
      </c>
      <c r="E1869" s="125" t="s">
        <v>1541</v>
      </c>
      <c r="F1869" s="126">
        <v>22.6</v>
      </c>
      <c r="G1869" s="126">
        <v>22.8</v>
      </c>
      <c r="H1869" s="126">
        <v>18.079999999999998</v>
      </c>
      <c r="I1869" s="126"/>
      <c r="J1869" s="317"/>
      <c r="K1869" s="323">
        <f>ROUND(SUMIF('VGT-Bewegungsdaten'!B:B,A1869,'VGT-Bewegungsdaten'!C:C),3)</f>
        <v>0</v>
      </c>
      <c r="L1869" s="324">
        <f>ROUND(SUMIF('VGT-Bewegungsdaten'!B:B,$A1869,'VGT-Bewegungsdaten'!D:D),2)</f>
        <v>0</v>
      </c>
      <c r="N1869" s="376" t="s">
        <v>4930</v>
      </c>
      <c r="O1869" s="376" t="s">
        <v>4940</v>
      </c>
      <c r="P1869" s="326">
        <f>ROUND(SUMIF('AV-Bewegungsdaten'!B:B,A1869,'AV-Bewegungsdaten'!C:C),3)</f>
        <v>0</v>
      </c>
      <c r="Q1869" s="324">
        <f>ROUND(SUMIF('AV-Bewegungsdaten'!B:B,$A1869,'AV-Bewegungsdaten'!D:D),2)</f>
        <v>0</v>
      </c>
      <c r="T1869" s="327"/>
      <c r="U1869" s="326">
        <f>ROUND(SUMIF('DV-Bewegungsdaten'!B:B,Kategorien!A1869,'DV-Bewegungsdaten'!D:D),3)</f>
        <v>0</v>
      </c>
      <c r="V1869" s="324">
        <f>ROUND(SUMIF('DV-Bewegungsdaten'!B:B,Kategorien!A1869,'DV-Bewegungsdaten'!E:E),3)</f>
        <v>0</v>
      </c>
      <c r="AD1869" s="390">
        <f t="shared" si="397"/>
        <v>17.861000000000001</v>
      </c>
      <c r="AE1869" s="390">
        <f t="shared" si="398"/>
        <v>18.518000000000001</v>
      </c>
      <c r="AF1869" s="390">
        <f t="shared" si="399"/>
        <v>19.737000000000002</v>
      </c>
      <c r="AG1869" s="390">
        <f t="shared" si="400"/>
        <v>19.103999999999999</v>
      </c>
      <c r="AH1869" s="390">
        <f t="shared" si="401"/>
        <v>19.016000000000002</v>
      </c>
      <c r="AI1869" s="390">
        <f t="shared" si="402"/>
        <v>19.548000000000002</v>
      </c>
      <c r="AJ1869" s="390">
        <f t="shared" si="403"/>
        <v>18.831</v>
      </c>
      <c r="AK1869" s="390">
        <f t="shared" si="404"/>
        <v>19.115000000000002</v>
      </c>
      <c r="AL1869" s="390">
        <f t="shared" si="405"/>
        <v>19.225000000000001</v>
      </c>
      <c r="AM1869" s="390">
        <f t="shared" si="406"/>
        <v>19.106000000000002</v>
      </c>
      <c r="AN1869" s="390">
        <f t="shared" si="407"/>
        <v>18.700000000000003</v>
      </c>
      <c r="AO1869" s="390">
        <f t="shared" si="408"/>
        <v>19.603000000000002</v>
      </c>
    </row>
    <row r="1870" spans="1:41" ht="15" customHeight="1" x14ac:dyDescent="0.25">
      <c r="A1870" s="127" t="s">
        <v>2843</v>
      </c>
      <c r="B1870" s="125" t="s">
        <v>2077</v>
      </c>
      <c r="C1870" s="125" t="s">
        <v>4003</v>
      </c>
      <c r="D1870" s="125" t="s">
        <v>2585</v>
      </c>
      <c r="E1870" s="125" t="s">
        <v>2545</v>
      </c>
      <c r="F1870" s="126">
        <v>21.57</v>
      </c>
      <c r="G1870" s="126">
        <v>21.77</v>
      </c>
      <c r="H1870" s="126">
        <v>17.260000000000002</v>
      </c>
      <c r="I1870" s="126"/>
      <c r="J1870" s="317"/>
      <c r="K1870" s="323">
        <f>ROUND(SUMIF('VGT-Bewegungsdaten'!B:B,A1870,'VGT-Bewegungsdaten'!C:C),3)</f>
        <v>0</v>
      </c>
      <c r="L1870" s="324">
        <f>ROUND(SUMIF('VGT-Bewegungsdaten'!B:B,$A1870,'VGT-Bewegungsdaten'!D:D),2)</f>
        <v>0</v>
      </c>
      <c r="N1870" s="376" t="s">
        <v>4930</v>
      </c>
      <c r="O1870" s="376" t="s">
        <v>4940</v>
      </c>
      <c r="P1870" s="326">
        <f>ROUND(SUMIF('AV-Bewegungsdaten'!B:B,A1870,'AV-Bewegungsdaten'!C:C),3)</f>
        <v>0</v>
      </c>
      <c r="Q1870" s="324">
        <f>ROUND(SUMIF('AV-Bewegungsdaten'!B:B,$A1870,'AV-Bewegungsdaten'!D:D),2)</f>
        <v>0</v>
      </c>
      <c r="T1870" s="327"/>
      <c r="U1870" s="326">
        <f>ROUND(SUMIF('DV-Bewegungsdaten'!B:B,Kategorien!A1870,'DV-Bewegungsdaten'!D:D),3)</f>
        <v>0</v>
      </c>
      <c r="V1870" s="324">
        <f>ROUND(SUMIF('DV-Bewegungsdaten'!B:B,Kategorien!A1870,'DV-Bewegungsdaten'!E:E),3)</f>
        <v>0</v>
      </c>
      <c r="AD1870" s="390">
        <f t="shared" si="397"/>
        <v>16.831</v>
      </c>
      <c r="AE1870" s="390">
        <f t="shared" si="398"/>
        <v>17.488</v>
      </c>
      <c r="AF1870" s="390">
        <f t="shared" si="399"/>
        <v>18.707000000000001</v>
      </c>
      <c r="AG1870" s="390">
        <f t="shared" si="400"/>
        <v>18.073999999999998</v>
      </c>
      <c r="AH1870" s="390">
        <f t="shared" si="401"/>
        <v>17.986000000000001</v>
      </c>
      <c r="AI1870" s="390">
        <f t="shared" si="402"/>
        <v>18.518000000000001</v>
      </c>
      <c r="AJ1870" s="390">
        <f t="shared" si="403"/>
        <v>17.800999999999998</v>
      </c>
      <c r="AK1870" s="390">
        <f t="shared" si="404"/>
        <v>18.085000000000001</v>
      </c>
      <c r="AL1870" s="390">
        <f t="shared" si="405"/>
        <v>18.195</v>
      </c>
      <c r="AM1870" s="390">
        <f t="shared" si="406"/>
        <v>18.076000000000001</v>
      </c>
      <c r="AN1870" s="390">
        <f t="shared" si="407"/>
        <v>17.670000000000002</v>
      </c>
      <c r="AO1870" s="390">
        <f t="shared" si="408"/>
        <v>18.573</v>
      </c>
    </row>
    <row r="1871" spans="1:41" ht="15" customHeight="1" x14ac:dyDescent="0.25">
      <c r="A1871" s="127" t="s">
        <v>2844</v>
      </c>
      <c r="B1871" s="125" t="s">
        <v>2077</v>
      </c>
      <c r="C1871" s="125" t="s">
        <v>4003</v>
      </c>
      <c r="D1871" s="125" t="s">
        <v>2587</v>
      </c>
      <c r="E1871" s="125" t="s">
        <v>2545</v>
      </c>
      <c r="F1871" s="126">
        <v>22.57</v>
      </c>
      <c r="G1871" s="126">
        <v>22.77</v>
      </c>
      <c r="H1871" s="126">
        <v>18.059999999999999</v>
      </c>
      <c r="I1871" s="126"/>
      <c r="J1871" s="317"/>
      <c r="K1871" s="323">
        <f>ROUND(SUMIF('VGT-Bewegungsdaten'!B:B,A1871,'VGT-Bewegungsdaten'!C:C),3)</f>
        <v>0</v>
      </c>
      <c r="L1871" s="324">
        <f>ROUND(SUMIF('VGT-Bewegungsdaten'!B:B,$A1871,'VGT-Bewegungsdaten'!D:D),2)</f>
        <v>0</v>
      </c>
      <c r="N1871" s="376" t="s">
        <v>4930</v>
      </c>
      <c r="O1871" s="376" t="s">
        <v>4940</v>
      </c>
      <c r="P1871" s="326">
        <f>ROUND(SUMIF('AV-Bewegungsdaten'!B:B,A1871,'AV-Bewegungsdaten'!C:C),3)</f>
        <v>0</v>
      </c>
      <c r="Q1871" s="324">
        <f>ROUND(SUMIF('AV-Bewegungsdaten'!B:B,$A1871,'AV-Bewegungsdaten'!D:D),2)</f>
        <v>0</v>
      </c>
      <c r="T1871" s="327"/>
      <c r="U1871" s="326">
        <f>ROUND(SUMIF('DV-Bewegungsdaten'!B:B,Kategorien!A1871,'DV-Bewegungsdaten'!D:D),3)</f>
        <v>0</v>
      </c>
      <c r="V1871" s="324">
        <f>ROUND(SUMIF('DV-Bewegungsdaten'!B:B,Kategorien!A1871,'DV-Bewegungsdaten'!E:E),3)</f>
        <v>0</v>
      </c>
      <c r="AD1871" s="390">
        <f t="shared" si="397"/>
        <v>17.831</v>
      </c>
      <c r="AE1871" s="390">
        <f t="shared" si="398"/>
        <v>18.488</v>
      </c>
      <c r="AF1871" s="390">
        <f t="shared" si="399"/>
        <v>19.707000000000001</v>
      </c>
      <c r="AG1871" s="390">
        <f t="shared" si="400"/>
        <v>19.073999999999998</v>
      </c>
      <c r="AH1871" s="390">
        <f t="shared" si="401"/>
        <v>18.986000000000001</v>
      </c>
      <c r="AI1871" s="390">
        <f t="shared" si="402"/>
        <v>19.518000000000001</v>
      </c>
      <c r="AJ1871" s="390">
        <f t="shared" si="403"/>
        <v>18.800999999999998</v>
      </c>
      <c r="AK1871" s="390">
        <f t="shared" si="404"/>
        <v>19.085000000000001</v>
      </c>
      <c r="AL1871" s="390">
        <f t="shared" si="405"/>
        <v>19.195</v>
      </c>
      <c r="AM1871" s="390">
        <f t="shared" si="406"/>
        <v>19.076000000000001</v>
      </c>
      <c r="AN1871" s="390">
        <f t="shared" si="407"/>
        <v>18.670000000000002</v>
      </c>
      <c r="AO1871" s="390">
        <f t="shared" si="408"/>
        <v>19.573</v>
      </c>
    </row>
    <row r="1872" spans="1:41" ht="15" customHeight="1" x14ac:dyDescent="0.25">
      <c r="A1872" s="127" t="s">
        <v>3587</v>
      </c>
      <c r="B1872" s="125" t="s">
        <v>2077</v>
      </c>
      <c r="C1872" s="125" t="s">
        <v>4003</v>
      </c>
      <c r="D1872" s="125" t="s">
        <v>3329</v>
      </c>
      <c r="E1872" s="125" t="s">
        <v>3289</v>
      </c>
      <c r="F1872" s="126">
        <v>21.54</v>
      </c>
      <c r="G1872" s="126">
        <v>21.74</v>
      </c>
      <c r="H1872" s="126">
        <v>17.23</v>
      </c>
      <c r="I1872" s="126"/>
      <c r="J1872" s="317"/>
      <c r="K1872" s="323">
        <f>ROUND(SUMIF('VGT-Bewegungsdaten'!B:B,A1872,'VGT-Bewegungsdaten'!C:C),3)</f>
        <v>0</v>
      </c>
      <c r="L1872" s="324">
        <f>ROUND(SUMIF('VGT-Bewegungsdaten'!B:B,$A1872,'VGT-Bewegungsdaten'!D:D),2)</f>
        <v>0</v>
      </c>
      <c r="N1872" s="376" t="s">
        <v>4930</v>
      </c>
      <c r="O1872" s="376" t="s">
        <v>4940</v>
      </c>
      <c r="P1872" s="326">
        <f>ROUND(SUMIF('AV-Bewegungsdaten'!B:B,A1872,'AV-Bewegungsdaten'!C:C),3)</f>
        <v>0</v>
      </c>
      <c r="Q1872" s="324">
        <f>ROUND(SUMIF('AV-Bewegungsdaten'!B:B,$A1872,'AV-Bewegungsdaten'!D:D),2)</f>
        <v>0</v>
      </c>
      <c r="T1872" s="327"/>
      <c r="U1872" s="326">
        <f>ROUND(SUMIF('DV-Bewegungsdaten'!B:B,Kategorien!A1872,'DV-Bewegungsdaten'!D:D),3)</f>
        <v>0</v>
      </c>
      <c r="V1872" s="324">
        <f>ROUND(SUMIF('DV-Bewegungsdaten'!B:B,Kategorien!A1872,'DV-Bewegungsdaten'!E:E),3)</f>
        <v>0</v>
      </c>
      <c r="AD1872" s="390">
        <f t="shared" si="397"/>
        <v>16.800999999999998</v>
      </c>
      <c r="AE1872" s="390">
        <f t="shared" si="398"/>
        <v>17.457999999999998</v>
      </c>
      <c r="AF1872" s="390">
        <f t="shared" si="399"/>
        <v>18.677</v>
      </c>
      <c r="AG1872" s="390">
        <f t="shared" si="400"/>
        <v>18.043999999999997</v>
      </c>
      <c r="AH1872" s="390">
        <f t="shared" si="401"/>
        <v>17.956</v>
      </c>
      <c r="AI1872" s="390">
        <f t="shared" si="402"/>
        <v>18.488</v>
      </c>
      <c r="AJ1872" s="390">
        <f t="shared" si="403"/>
        <v>17.770999999999997</v>
      </c>
      <c r="AK1872" s="390">
        <f t="shared" si="404"/>
        <v>18.055</v>
      </c>
      <c r="AL1872" s="390">
        <f t="shared" si="405"/>
        <v>18.164999999999999</v>
      </c>
      <c r="AM1872" s="390">
        <f t="shared" si="406"/>
        <v>18.045999999999999</v>
      </c>
      <c r="AN1872" s="390">
        <f t="shared" si="407"/>
        <v>17.64</v>
      </c>
      <c r="AO1872" s="390">
        <f t="shared" si="408"/>
        <v>18.542999999999999</v>
      </c>
    </row>
    <row r="1873" spans="1:41" ht="15" customHeight="1" x14ac:dyDescent="0.25">
      <c r="A1873" s="127" t="s">
        <v>3588</v>
      </c>
      <c r="B1873" s="125" t="s">
        <v>2077</v>
      </c>
      <c r="C1873" s="125" t="s">
        <v>4003</v>
      </c>
      <c r="D1873" s="125" t="s">
        <v>3331</v>
      </c>
      <c r="E1873" s="125" t="s">
        <v>3289</v>
      </c>
      <c r="F1873" s="126">
        <v>22.54</v>
      </c>
      <c r="G1873" s="126">
        <v>22.74</v>
      </c>
      <c r="H1873" s="126">
        <v>18.03</v>
      </c>
      <c r="I1873" s="126"/>
      <c r="J1873" s="317"/>
      <c r="K1873" s="323">
        <f>ROUND(SUMIF('VGT-Bewegungsdaten'!B:B,A1873,'VGT-Bewegungsdaten'!C:C),3)</f>
        <v>0</v>
      </c>
      <c r="L1873" s="324">
        <f>ROUND(SUMIF('VGT-Bewegungsdaten'!B:B,$A1873,'VGT-Bewegungsdaten'!D:D),2)</f>
        <v>0</v>
      </c>
      <c r="N1873" s="376" t="s">
        <v>4930</v>
      </c>
      <c r="O1873" s="376" t="s">
        <v>4940</v>
      </c>
      <c r="P1873" s="326">
        <f>ROUND(SUMIF('AV-Bewegungsdaten'!B:B,A1873,'AV-Bewegungsdaten'!C:C),3)</f>
        <v>0</v>
      </c>
      <c r="Q1873" s="324">
        <f>ROUND(SUMIF('AV-Bewegungsdaten'!B:B,$A1873,'AV-Bewegungsdaten'!D:D),2)</f>
        <v>0</v>
      </c>
      <c r="T1873" s="327"/>
      <c r="U1873" s="326">
        <f>ROUND(SUMIF('DV-Bewegungsdaten'!B:B,Kategorien!A1873,'DV-Bewegungsdaten'!D:D),3)</f>
        <v>0</v>
      </c>
      <c r="V1873" s="324">
        <f>ROUND(SUMIF('DV-Bewegungsdaten'!B:B,Kategorien!A1873,'DV-Bewegungsdaten'!E:E),3)</f>
        <v>0</v>
      </c>
      <c r="AD1873" s="390">
        <f t="shared" si="397"/>
        <v>17.800999999999998</v>
      </c>
      <c r="AE1873" s="390">
        <f t="shared" si="398"/>
        <v>18.457999999999998</v>
      </c>
      <c r="AF1873" s="390">
        <f t="shared" si="399"/>
        <v>19.677</v>
      </c>
      <c r="AG1873" s="390">
        <f t="shared" si="400"/>
        <v>19.043999999999997</v>
      </c>
      <c r="AH1873" s="390">
        <f t="shared" si="401"/>
        <v>18.956</v>
      </c>
      <c r="AI1873" s="390">
        <f t="shared" si="402"/>
        <v>19.488</v>
      </c>
      <c r="AJ1873" s="390">
        <f t="shared" si="403"/>
        <v>18.770999999999997</v>
      </c>
      <c r="AK1873" s="390">
        <f t="shared" si="404"/>
        <v>19.055</v>
      </c>
      <c r="AL1873" s="390">
        <f t="shared" si="405"/>
        <v>19.164999999999999</v>
      </c>
      <c r="AM1873" s="390">
        <f t="shared" si="406"/>
        <v>19.045999999999999</v>
      </c>
      <c r="AN1873" s="390">
        <f t="shared" si="407"/>
        <v>18.64</v>
      </c>
      <c r="AO1873" s="390">
        <f t="shared" si="408"/>
        <v>19.542999999999999</v>
      </c>
    </row>
    <row r="1874" spans="1:41" ht="15" customHeight="1" x14ac:dyDescent="0.25">
      <c r="A1874" s="127" t="s">
        <v>4351</v>
      </c>
      <c r="B1874" s="125" t="s">
        <v>2077</v>
      </c>
      <c r="C1874" s="125" t="s">
        <v>4003</v>
      </c>
      <c r="D1874" s="125" t="s">
        <v>4091</v>
      </c>
      <c r="E1874" s="125" t="s">
        <v>4051</v>
      </c>
      <c r="F1874" s="126">
        <v>21.509999999999998</v>
      </c>
      <c r="G1874" s="126">
        <v>21.709999999999997</v>
      </c>
      <c r="H1874" s="126">
        <v>17.21</v>
      </c>
      <c r="I1874" s="126"/>
      <c r="J1874" s="317"/>
      <c r="K1874" s="323">
        <f>ROUND(SUMIF('VGT-Bewegungsdaten'!B:B,A1874,'VGT-Bewegungsdaten'!C:C),3)</f>
        <v>0</v>
      </c>
      <c r="L1874" s="324">
        <f>ROUND(SUMIF('VGT-Bewegungsdaten'!B:B,$A1874,'VGT-Bewegungsdaten'!D:D),2)</f>
        <v>0</v>
      </c>
      <c r="N1874" s="376" t="s">
        <v>4930</v>
      </c>
      <c r="O1874" s="376" t="s">
        <v>4940</v>
      </c>
      <c r="P1874" s="326">
        <f>ROUND(SUMIF('AV-Bewegungsdaten'!B:B,A1874,'AV-Bewegungsdaten'!C:C),3)</f>
        <v>0</v>
      </c>
      <c r="Q1874" s="324">
        <f>ROUND(SUMIF('AV-Bewegungsdaten'!B:B,$A1874,'AV-Bewegungsdaten'!D:D),2)</f>
        <v>0</v>
      </c>
      <c r="T1874" s="327"/>
      <c r="U1874" s="326">
        <f>ROUND(SUMIF('DV-Bewegungsdaten'!B:B,Kategorien!A1874,'DV-Bewegungsdaten'!D:D),3)</f>
        <v>0</v>
      </c>
      <c r="V1874" s="324">
        <f>ROUND(SUMIF('DV-Bewegungsdaten'!B:B,Kategorien!A1874,'DV-Bewegungsdaten'!E:E),3)</f>
        <v>0</v>
      </c>
      <c r="AD1874" s="390">
        <f t="shared" si="397"/>
        <v>16.770999999999997</v>
      </c>
      <c r="AE1874" s="390">
        <f t="shared" si="398"/>
        <v>17.427999999999997</v>
      </c>
      <c r="AF1874" s="390">
        <f t="shared" si="399"/>
        <v>18.646999999999998</v>
      </c>
      <c r="AG1874" s="390">
        <f t="shared" si="400"/>
        <v>18.013999999999996</v>
      </c>
      <c r="AH1874" s="390">
        <f t="shared" si="401"/>
        <v>17.925999999999998</v>
      </c>
      <c r="AI1874" s="390">
        <f t="shared" si="402"/>
        <v>18.457999999999998</v>
      </c>
      <c r="AJ1874" s="390">
        <f t="shared" si="403"/>
        <v>17.740999999999996</v>
      </c>
      <c r="AK1874" s="390">
        <f t="shared" si="404"/>
        <v>18.024999999999999</v>
      </c>
      <c r="AL1874" s="390">
        <f t="shared" si="405"/>
        <v>18.134999999999998</v>
      </c>
      <c r="AM1874" s="390">
        <f t="shared" si="406"/>
        <v>18.015999999999998</v>
      </c>
      <c r="AN1874" s="390">
        <f t="shared" si="407"/>
        <v>17.61</v>
      </c>
      <c r="AO1874" s="390">
        <f t="shared" si="408"/>
        <v>18.512999999999998</v>
      </c>
    </row>
    <row r="1875" spans="1:41" ht="15" customHeight="1" x14ac:dyDescent="0.25">
      <c r="A1875" s="127" t="s">
        <v>4352</v>
      </c>
      <c r="B1875" s="125" t="s">
        <v>2077</v>
      </c>
      <c r="C1875" s="125" t="s">
        <v>4003</v>
      </c>
      <c r="D1875" s="125" t="s">
        <v>4093</v>
      </c>
      <c r="E1875" s="125" t="s">
        <v>4051</v>
      </c>
      <c r="F1875" s="126">
        <v>22.509999999999998</v>
      </c>
      <c r="G1875" s="126">
        <v>22.709999999999997</v>
      </c>
      <c r="H1875" s="126">
        <v>18.010000000000002</v>
      </c>
      <c r="I1875" s="126"/>
      <c r="J1875" s="317"/>
      <c r="K1875" s="323">
        <f>ROUND(SUMIF('VGT-Bewegungsdaten'!B:B,A1875,'VGT-Bewegungsdaten'!C:C),3)</f>
        <v>0</v>
      </c>
      <c r="L1875" s="324">
        <f>ROUND(SUMIF('VGT-Bewegungsdaten'!B:B,$A1875,'VGT-Bewegungsdaten'!D:D),2)</f>
        <v>0</v>
      </c>
      <c r="N1875" s="376" t="s">
        <v>4930</v>
      </c>
      <c r="O1875" s="376" t="s">
        <v>4940</v>
      </c>
      <c r="P1875" s="326">
        <f>ROUND(SUMIF('AV-Bewegungsdaten'!B:B,A1875,'AV-Bewegungsdaten'!C:C),3)</f>
        <v>0</v>
      </c>
      <c r="Q1875" s="324">
        <f>ROUND(SUMIF('AV-Bewegungsdaten'!B:B,$A1875,'AV-Bewegungsdaten'!D:D),2)</f>
        <v>0</v>
      </c>
      <c r="T1875" s="327"/>
      <c r="U1875" s="326">
        <f>ROUND(SUMIF('DV-Bewegungsdaten'!B:B,Kategorien!A1875,'DV-Bewegungsdaten'!D:D),3)</f>
        <v>0</v>
      </c>
      <c r="V1875" s="324">
        <f>ROUND(SUMIF('DV-Bewegungsdaten'!B:B,Kategorien!A1875,'DV-Bewegungsdaten'!E:E),3)</f>
        <v>0</v>
      </c>
      <c r="AD1875" s="390">
        <f t="shared" si="397"/>
        <v>17.770999999999997</v>
      </c>
      <c r="AE1875" s="390">
        <f t="shared" si="398"/>
        <v>18.427999999999997</v>
      </c>
      <c r="AF1875" s="390">
        <f t="shared" si="399"/>
        <v>19.646999999999998</v>
      </c>
      <c r="AG1875" s="390">
        <f t="shared" si="400"/>
        <v>19.013999999999996</v>
      </c>
      <c r="AH1875" s="390">
        <f t="shared" si="401"/>
        <v>18.925999999999998</v>
      </c>
      <c r="AI1875" s="390">
        <f t="shared" si="402"/>
        <v>19.457999999999998</v>
      </c>
      <c r="AJ1875" s="390">
        <f t="shared" si="403"/>
        <v>18.740999999999996</v>
      </c>
      <c r="AK1875" s="390">
        <f t="shared" si="404"/>
        <v>19.024999999999999</v>
      </c>
      <c r="AL1875" s="390">
        <f t="shared" si="405"/>
        <v>19.134999999999998</v>
      </c>
      <c r="AM1875" s="390">
        <f t="shared" si="406"/>
        <v>19.015999999999998</v>
      </c>
      <c r="AN1875" s="390">
        <f t="shared" si="407"/>
        <v>18.61</v>
      </c>
      <c r="AO1875" s="390">
        <f t="shared" si="408"/>
        <v>19.512999999999998</v>
      </c>
    </row>
    <row r="1876" spans="1:41" ht="15" customHeight="1" x14ac:dyDescent="0.25">
      <c r="A1876" s="127" t="s">
        <v>475</v>
      </c>
      <c r="B1876" s="125" t="s">
        <v>2077</v>
      </c>
      <c r="C1876" s="125" t="s">
        <v>4003</v>
      </c>
      <c r="D1876" s="125" t="s">
        <v>255</v>
      </c>
      <c r="E1876" s="125" t="s">
        <v>1538</v>
      </c>
      <c r="F1876" s="126">
        <v>21.6</v>
      </c>
      <c r="G1876" s="126">
        <v>21.8</v>
      </c>
      <c r="H1876" s="126">
        <v>17.28</v>
      </c>
      <c r="I1876" s="126"/>
      <c r="J1876" s="317"/>
      <c r="K1876" s="323">
        <f>ROUND(SUMIF('VGT-Bewegungsdaten'!B:B,A1876,'VGT-Bewegungsdaten'!C:C),3)</f>
        <v>0</v>
      </c>
      <c r="L1876" s="324">
        <f>ROUND(SUMIF('VGT-Bewegungsdaten'!B:B,$A1876,'VGT-Bewegungsdaten'!D:D),2)</f>
        <v>0</v>
      </c>
      <c r="N1876" s="376" t="s">
        <v>4930</v>
      </c>
      <c r="O1876" s="376" t="s">
        <v>4940</v>
      </c>
      <c r="P1876" s="326">
        <f>ROUND(SUMIF('AV-Bewegungsdaten'!B:B,A1876,'AV-Bewegungsdaten'!C:C),3)</f>
        <v>0</v>
      </c>
      <c r="Q1876" s="324">
        <f>ROUND(SUMIF('AV-Bewegungsdaten'!B:B,$A1876,'AV-Bewegungsdaten'!D:D),2)</f>
        <v>0</v>
      </c>
      <c r="T1876" s="327"/>
      <c r="U1876" s="326">
        <f>ROUND(SUMIF('DV-Bewegungsdaten'!B:B,Kategorien!A1876,'DV-Bewegungsdaten'!D:D),3)</f>
        <v>0</v>
      </c>
      <c r="V1876" s="324">
        <f>ROUND(SUMIF('DV-Bewegungsdaten'!B:B,Kategorien!A1876,'DV-Bewegungsdaten'!E:E),3)</f>
        <v>0</v>
      </c>
      <c r="AD1876" s="390">
        <f t="shared" si="397"/>
        <v>16.861000000000001</v>
      </c>
      <c r="AE1876" s="390">
        <f t="shared" si="398"/>
        <v>17.518000000000001</v>
      </c>
      <c r="AF1876" s="390">
        <f t="shared" si="399"/>
        <v>18.737000000000002</v>
      </c>
      <c r="AG1876" s="390">
        <f t="shared" si="400"/>
        <v>18.103999999999999</v>
      </c>
      <c r="AH1876" s="390">
        <f t="shared" si="401"/>
        <v>18.016000000000002</v>
      </c>
      <c r="AI1876" s="390">
        <f t="shared" si="402"/>
        <v>18.548000000000002</v>
      </c>
      <c r="AJ1876" s="390">
        <f t="shared" si="403"/>
        <v>17.831</v>
      </c>
      <c r="AK1876" s="390">
        <f t="shared" si="404"/>
        <v>18.115000000000002</v>
      </c>
      <c r="AL1876" s="390">
        <f t="shared" si="405"/>
        <v>18.225000000000001</v>
      </c>
      <c r="AM1876" s="390">
        <f t="shared" si="406"/>
        <v>18.106000000000002</v>
      </c>
      <c r="AN1876" s="390">
        <f t="shared" si="407"/>
        <v>17.700000000000003</v>
      </c>
      <c r="AO1876" s="390">
        <f t="shared" si="408"/>
        <v>18.603000000000002</v>
      </c>
    </row>
    <row r="1877" spans="1:41" ht="15" customHeight="1" x14ac:dyDescent="0.25">
      <c r="A1877" s="127" t="s">
        <v>479</v>
      </c>
      <c r="B1877" s="125" t="s">
        <v>2077</v>
      </c>
      <c r="C1877" s="125" t="s">
        <v>4003</v>
      </c>
      <c r="D1877" s="125" t="s">
        <v>261</v>
      </c>
      <c r="E1877" s="125" t="s">
        <v>1538</v>
      </c>
      <c r="F1877" s="126">
        <v>22.6</v>
      </c>
      <c r="G1877" s="126">
        <v>22.8</v>
      </c>
      <c r="H1877" s="126">
        <v>18.079999999999998</v>
      </c>
      <c r="I1877" s="126"/>
      <c r="J1877" s="317"/>
      <c r="K1877" s="323">
        <f>ROUND(SUMIF('VGT-Bewegungsdaten'!B:B,A1877,'VGT-Bewegungsdaten'!C:C),3)</f>
        <v>0</v>
      </c>
      <c r="L1877" s="324">
        <f>ROUND(SUMIF('VGT-Bewegungsdaten'!B:B,$A1877,'VGT-Bewegungsdaten'!D:D),2)</f>
        <v>0</v>
      </c>
      <c r="N1877" s="376" t="s">
        <v>4930</v>
      </c>
      <c r="O1877" s="376" t="s">
        <v>4940</v>
      </c>
      <c r="P1877" s="326">
        <f>ROUND(SUMIF('AV-Bewegungsdaten'!B:B,A1877,'AV-Bewegungsdaten'!C:C),3)</f>
        <v>0</v>
      </c>
      <c r="Q1877" s="324">
        <f>ROUND(SUMIF('AV-Bewegungsdaten'!B:B,$A1877,'AV-Bewegungsdaten'!D:D),2)</f>
        <v>0</v>
      </c>
      <c r="T1877" s="327"/>
      <c r="U1877" s="326">
        <f>ROUND(SUMIF('DV-Bewegungsdaten'!B:B,Kategorien!A1877,'DV-Bewegungsdaten'!D:D),3)</f>
        <v>0</v>
      </c>
      <c r="V1877" s="324">
        <f>ROUND(SUMIF('DV-Bewegungsdaten'!B:B,Kategorien!A1877,'DV-Bewegungsdaten'!E:E),3)</f>
        <v>0</v>
      </c>
      <c r="AD1877" s="390">
        <f t="shared" si="397"/>
        <v>17.861000000000001</v>
      </c>
      <c r="AE1877" s="390">
        <f t="shared" si="398"/>
        <v>18.518000000000001</v>
      </c>
      <c r="AF1877" s="390">
        <f t="shared" si="399"/>
        <v>19.737000000000002</v>
      </c>
      <c r="AG1877" s="390">
        <f t="shared" si="400"/>
        <v>19.103999999999999</v>
      </c>
      <c r="AH1877" s="390">
        <f t="shared" si="401"/>
        <v>19.016000000000002</v>
      </c>
      <c r="AI1877" s="390">
        <f t="shared" si="402"/>
        <v>19.548000000000002</v>
      </c>
      <c r="AJ1877" s="390">
        <f t="shared" si="403"/>
        <v>18.831</v>
      </c>
      <c r="AK1877" s="390">
        <f t="shared" si="404"/>
        <v>19.115000000000002</v>
      </c>
      <c r="AL1877" s="390">
        <f t="shared" si="405"/>
        <v>19.225000000000001</v>
      </c>
      <c r="AM1877" s="390">
        <f t="shared" si="406"/>
        <v>19.106000000000002</v>
      </c>
      <c r="AN1877" s="390">
        <f t="shared" si="407"/>
        <v>18.700000000000003</v>
      </c>
      <c r="AO1877" s="390">
        <f t="shared" si="408"/>
        <v>19.603000000000002</v>
      </c>
    </row>
    <row r="1878" spans="1:41" ht="15" customHeight="1" x14ac:dyDescent="0.25">
      <c r="A1878" s="127" t="s">
        <v>474</v>
      </c>
      <c r="B1878" s="125" t="s">
        <v>2077</v>
      </c>
      <c r="C1878" s="125" t="s">
        <v>4003</v>
      </c>
      <c r="D1878" s="125" t="s">
        <v>1790</v>
      </c>
      <c r="E1878" s="125" t="s">
        <v>2455</v>
      </c>
      <c r="F1878" s="126">
        <v>20.6</v>
      </c>
      <c r="G1878" s="126">
        <v>20.8</v>
      </c>
      <c r="H1878" s="126">
        <v>16.48</v>
      </c>
      <c r="I1878" s="126"/>
      <c r="J1878" s="317"/>
      <c r="K1878" s="323">
        <f>ROUND(SUMIF('VGT-Bewegungsdaten'!B:B,A1878,'VGT-Bewegungsdaten'!C:C),3)</f>
        <v>0</v>
      </c>
      <c r="L1878" s="324">
        <f>ROUND(SUMIF('VGT-Bewegungsdaten'!B:B,$A1878,'VGT-Bewegungsdaten'!D:D),2)</f>
        <v>0</v>
      </c>
      <c r="N1878" s="376" t="s">
        <v>4930</v>
      </c>
      <c r="O1878" s="376" t="s">
        <v>4940</v>
      </c>
      <c r="P1878" s="326">
        <f>ROUND(SUMIF('AV-Bewegungsdaten'!B:B,A1878,'AV-Bewegungsdaten'!C:C),3)</f>
        <v>0</v>
      </c>
      <c r="Q1878" s="324">
        <f>ROUND(SUMIF('AV-Bewegungsdaten'!B:B,$A1878,'AV-Bewegungsdaten'!D:D),2)</f>
        <v>0</v>
      </c>
      <c r="T1878" s="327"/>
      <c r="U1878" s="326">
        <f>ROUND(SUMIF('DV-Bewegungsdaten'!B:B,Kategorien!A1878,'DV-Bewegungsdaten'!D:D),3)</f>
        <v>0</v>
      </c>
      <c r="V1878" s="324">
        <f>ROUND(SUMIF('DV-Bewegungsdaten'!B:B,Kategorien!A1878,'DV-Bewegungsdaten'!E:E),3)</f>
        <v>0</v>
      </c>
      <c r="AD1878" s="390">
        <f t="shared" si="397"/>
        <v>15.861000000000001</v>
      </c>
      <c r="AE1878" s="390">
        <f t="shared" si="398"/>
        <v>16.518000000000001</v>
      </c>
      <c r="AF1878" s="390">
        <f t="shared" si="399"/>
        <v>17.737000000000002</v>
      </c>
      <c r="AG1878" s="390">
        <f t="shared" si="400"/>
        <v>17.103999999999999</v>
      </c>
      <c r="AH1878" s="390">
        <f t="shared" si="401"/>
        <v>17.016000000000002</v>
      </c>
      <c r="AI1878" s="390">
        <f t="shared" si="402"/>
        <v>17.548000000000002</v>
      </c>
      <c r="AJ1878" s="390">
        <f t="shared" si="403"/>
        <v>16.831</v>
      </c>
      <c r="AK1878" s="390">
        <f t="shared" si="404"/>
        <v>17.115000000000002</v>
      </c>
      <c r="AL1878" s="390">
        <f t="shared" si="405"/>
        <v>17.225000000000001</v>
      </c>
      <c r="AM1878" s="390">
        <f t="shared" si="406"/>
        <v>17.106000000000002</v>
      </c>
      <c r="AN1878" s="390">
        <f t="shared" si="407"/>
        <v>16.700000000000003</v>
      </c>
      <c r="AO1878" s="390">
        <f t="shared" si="408"/>
        <v>17.603000000000002</v>
      </c>
    </row>
    <row r="1879" spans="1:41" ht="15" customHeight="1" x14ac:dyDescent="0.25">
      <c r="A1879" s="127" t="s">
        <v>478</v>
      </c>
      <c r="B1879" s="125" t="s">
        <v>2077</v>
      </c>
      <c r="C1879" s="125" t="s">
        <v>4003</v>
      </c>
      <c r="D1879" s="125" t="s">
        <v>1795</v>
      </c>
      <c r="E1879" s="125" t="s">
        <v>2455</v>
      </c>
      <c r="F1879" s="126">
        <v>21.6</v>
      </c>
      <c r="G1879" s="126">
        <v>21.8</v>
      </c>
      <c r="H1879" s="126">
        <v>17.28</v>
      </c>
      <c r="I1879" s="126"/>
      <c r="J1879" s="317"/>
      <c r="K1879" s="323">
        <f>ROUND(SUMIF('VGT-Bewegungsdaten'!B:B,A1879,'VGT-Bewegungsdaten'!C:C),3)</f>
        <v>0</v>
      </c>
      <c r="L1879" s="324">
        <f>ROUND(SUMIF('VGT-Bewegungsdaten'!B:B,$A1879,'VGT-Bewegungsdaten'!D:D),2)</f>
        <v>0</v>
      </c>
      <c r="N1879" s="376" t="s">
        <v>4930</v>
      </c>
      <c r="O1879" s="376" t="s">
        <v>4940</v>
      </c>
      <c r="P1879" s="326">
        <f>ROUND(SUMIF('AV-Bewegungsdaten'!B:B,A1879,'AV-Bewegungsdaten'!C:C),3)</f>
        <v>0</v>
      </c>
      <c r="Q1879" s="324">
        <f>ROUND(SUMIF('AV-Bewegungsdaten'!B:B,$A1879,'AV-Bewegungsdaten'!D:D),2)</f>
        <v>0</v>
      </c>
      <c r="T1879" s="327"/>
      <c r="U1879" s="326">
        <f>ROUND(SUMIF('DV-Bewegungsdaten'!B:B,Kategorien!A1879,'DV-Bewegungsdaten'!D:D),3)</f>
        <v>0</v>
      </c>
      <c r="V1879" s="324">
        <f>ROUND(SUMIF('DV-Bewegungsdaten'!B:B,Kategorien!A1879,'DV-Bewegungsdaten'!E:E),3)</f>
        <v>0</v>
      </c>
      <c r="AD1879" s="390">
        <f t="shared" si="397"/>
        <v>16.861000000000001</v>
      </c>
      <c r="AE1879" s="390">
        <f t="shared" si="398"/>
        <v>17.518000000000001</v>
      </c>
      <c r="AF1879" s="390">
        <f t="shared" si="399"/>
        <v>18.737000000000002</v>
      </c>
      <c r="AG1879" s="390">
        <f t="shared" si="400"/>
        <v>18.103999999999999</v>
      </c>
      <c r="AH1879" s="390">
        <f t="shared" si="401"/>
        <v>18.016000000000002</v>
      </c>
      <c r="AI1879" s="390">
        <f t="shared" si="402"/>
        <v>18.548000000000002</v>
      </c>
      <c r="AJ1879" s="390">
        <f t="shared" si="403"/>
        <v>17.831</v>
      </c>
      <c r="AK1879" s="390">
        <f t="shared" si="404"/>
        <v>18.115000000000002</v>
      </c>
      <c r="AL1879" s="390">
        <f t="shared" si="405"/>
        <v>18.225000000000001</v>
      </c>
      <c r="AM1879" s="390">
        <f t="shared" si="406"/>
        <v>18.106000000000002</v>
      </c>
      <c r="AN1879" s="390">
        <f t="shared" si="407"/>
        <v>17.700000000000003</v>
      </c>
      <c r="AO1879" s="390">
        <f t="shared" si="408"/>
        <v>18.603000000000002</v>
      </c>
    </row>
    <row r="1880" spans="1:41" ht="15" customHeight="1" x14ac:dyDescent="0.25">
      <c r="A1880" s="127" t="s">
        <v>477</v>
      </c>
      <c r="B1880" s="125" t="s">
        <v>2077</v>
      </c>
      <c r="C1880" s="125" t="s">
        <v>4003</v>
      </c>
      <c r="D1880" s="125" t="s">
        <v>259</v>
      </c>
      <c r="E1880" s="125" t="s">
        <v>2452</v>
      </c>
      <c r="F1880" s="126">
        <v>19.600000000000001</v>
      </c>
      <c r="G1880" s="126">
        <v>19.8</v>
      </c>
      <c r="H1880" s="126">
        <v>15.68</v>
      </c>
      <c r="I1880" s="126"/>
      <c r="J1880" s="317"/>
      <c r="K1880" s="323">
        <f>ROUND(SUMIF('VGT-Bewegungsdaten'!B:B,A1880,'VGT-Bewegungsdaten'!C:C),3)</f>
        <v>0</v>
      </c>
      <c r="L1880" s="324">
        <f>ROUND(SUMIF('VGT-Bewegungsdaten'!B:B,$A1880,'VGT-Bewegungsdaten'!D:D),2)</f>
        <v>0</v>
      </c>
      <c r="N1880" s="376" t="s">
        <v>4930</v>
      </c>
      <c r="O1880" s="376" t="s">
        <v>4940</v>
      </c>
      <c r="P1880" s="326">
        <f>ROUND(SUMIF('AV-Bewegungsdaten'!B:B,A1880,'AV-Bewegungsdaten'!C:C),3)</f>
        <v>0</v>
      </c>
      <c r="Q1880" s="324">
        <f>ROUND(SUMIF('AV-Bewegungsdaten'!B:B,$A1880,'AV-Bewegungsdaten'!D:D),2)</f>
        <v>0</v>
      </c>
      <c r="T1880" s="327"/>
      <c r="U1880" s="326">
        <f>ROUND(SUMIF('DV-Bewegungsdaten'!B:B,Kategorien!A1880,'DV-Bewegungsdaten'!D:D),3)</f>
        <v>0</v>
      </c>
      <c r="V1880" s="324">
        <f>ROUND(SUMIF('DV-Bewegungsdaten'!B:B,Kategorien!A1880,'DV-Bewegungsdaten'!E:E),3)</f>
        <v>0</v>
      </c>
      <c r="AD1880" s="390">
        <f t="shared" si="397"/>
        <v>14.861000000000001</v>
      </c>
      <c r="AE1880" s="390">
        <f t="shared" si="398"/>
        <v>15.518000000000001</v>
      </c>
      <c r="AF1880" s="390">
        <f t="shared" si="399"/>
        <v>16.737000000000002</v>
      </c>
      <c r="AG1880" s="390">
        <f t="shared" si="400"/>
        <v>16.103999999999999</v>
      </c>
      <c r="AH1880" s="390">
        <f t="shared" si="401"/>
        <v>16.016000000000002</v>
      </c>
      <c r="AI1880" s="390">
        <f t="shared" si="402"/>
        <v>16.548000000000002</v>
      </c>
      <c r="AJ1880" s="390">
        <f t="shared" si="403"/>
        <v>15.831000000000001</v>
      </c>
      <c r="AK1880" s="390">
        <f t="shared" si="404"/>
        <v>16.115000000000002</v>
      </c>
      <c r="AL1880" s="390">
        <f t="shared" si="405"/>
        <v>16.225000000000001</v>
      </c>
      <c r="AM1880" s="390">
        <f t="shared" si="406"/>
        <v>16.106000000000002</v>
      </c>
      <c r="AN1880" s="390">
        <f t="shared" si="407"/>
        <v>15.700000000000001</v>
      </c>
      <c r="AO1880" s="390">
        <f t="shared" si="408"/>
        <v>16.603000000000002</v>
      </c>
    </row>
    <row r="1881" spans="1:41" ht="15" customHeight="1" x14ac:dyDescent="0.25">
      <c r="A1881" s="127" t="s">
        <v>465</v>
      </c>
      <c r="B1881" s="125" t="s">
        <v>2077</v>
      </c>
      <c r="C1881" s="125" t="s">
        <v>4003</v>
      </c>
      <c r="D1881" s="125" t="s">
        <v>241</v>
      </c>
      <c r="E1881" s="125" t="s">
        <v>2452</v>
      </c>
      <c r="F1881" s="126">
        <v>17.600000000000001</v>
      </c>
      <c r="G1881" s="126">
        <v>17.8</v>
      </c>
      <c r="H1881" s="126">
        <v>14.08</v>
      </c>
      <c r="I1881" s="126"/>
      <c r="J1881" s="317"/>
      <c r="K1881" s="323">
        <f>ROUND(SUMIF('VGT-Bewegungsdaten'!B:B,A1881,'VGT-Bewegungsdaten'!C:C),3)</f>
        <v>0</v>
      </c>
      <c r="L1881" s="324">
        <f>ROUND(SUMIF('VGT-Bewegungsdaten'!B:B,$A1881,'VGT-Bewegungsdaten'!D:D),2)</f>
        <v>0</v>
      </c>
      <c r="N1881" s="376" t="s">
        <v>4930</v>
      </c>
      <c r="O1881" s="376" t="s">
        <v>4940</v>
      </c>
      <c r="P1881" s="326">
        <f>ROUND(SUMIF('AV-Bewegungsdaten'!B:B,A1881,'AV-Bewegungsdaten'!C:C),3)</f>
        <v>0</v>
      </c>
      <c r="Q1881" s="324">
        <f>ROUND(SUMIF('AV-Bewegungsdaten'!B:B,$A1881,'AV-Bewegungsdaten'!D:D),2)</f>
        <v>0</v>
      </c>
      <c r="T1881" s="327"/>
      <c r="U1881" s="326">
        <f>ROUND(SUMIF('DV-Bewegungsdaten'!B:B,Kategorien!A1881,'DV-Bewegungsdaten'!D:D),3)</f>
        <v>0</v>
      </c>
      <c r="V1881" s="324">
        <f>ROUND(SUMIF('DV-Bewegungsdaten'!B:B,Kategorien!A1881,'DV-Bewegungsdaten'!E:E),3)</f>
        <v>0</v>
      </c>
      <c r="AD1881" s="390">
        <f t="shared" si="397"/>
        <v>12.861000000000001</v>
      </c>
      <c r="AE1881" s="390">
        <f t="shared" si="398"/>
        <v>13.518000000000001</v>
      </c>
      <c r="AF1881" s="390">
        <f t="shared" si="399"/>
        <v>14.737</v>
      </c>
      <c r="AG1881" s="390">
        <f t="shared" si="400"/>
        <v>14.104000000000001</v>
      </c>
      <c r="AH1881" s="390">
        <f t="shared" si="401"/>
        <v>14.016000000000002</v>
      </c>
      <c r="AI1881" s="390">
        <f t="shared" si="402"/>
        <v>14.548000000000002</v>
      </c>
      <c r="AJ1881" s="390">
        <f t="shared" si="403"/>
        <v>13.831000000000001</v>
      </c>
      <c r="AK1881" s="390">
        <f t="shared" si="404"/>
        <v>14.115</v>
      </c>
      <c r="AL1881" s="390">
        <f t="shared" si="405"/>
        <v>14.225000000000001</v>
      </c>
      <c r="AM1881" s="390">
        <f t="shared" si="406"/>
        <v>14.106000000000002</v>
      </c>
      <c r="AN1881" s="390">
        <f t="shared" si="407"/>
        <v>13.700000000000001</v>
      </c>
      <c r="AO1881" s="390">
        <f t="shared" si="408"/>
        <v>14.603000000000002</v>
      </c>
    </row>
    <row r="1882" spans="1:41" ht="15" customHeight="1" x14ac:dyDescent="0.25">
      <c r="A1882" s="127" t="s">
        <v>509</v>
      </c>
      <c r="B1882" s="125" t="s">
        <v>2077</v>
      </c>
      <c r="C1882" s="125" t="s">
        <v>4003</v>
      </c>
      <c r="D1882" s="125" t="s">
        <v>1850</v>
      </c>
      <c r="E1882" s="125" t="s">
        <v>2452</v>
      </c>
      <c r="F1882" s="126">
        <v>19.600000000000001</v>
      </c>
      <c r="G1882" s="126">
        <v>19.8</v>
      </c>
      <c r="H1882" s="126">
        <v>15.68</v>
      </c>
      <c r="I1882" s="126"/>
      <c r="J1882" s="317"/>
      <c r="K1882" s="323">
        <f>ROUND(SUMIF('VGT-Bewegungsdaten'!B:B,A1882,'VGT-Bewegungsdaten'!C:C),3)</f>
        <v>0</v>
      </c>
      <c r="L1882" s="324">
        <f>ROUND(SUMIF('VGT-Bewegungsdaten'!B:B,$A1882,'VGT-Bewegungsdaten'!D:D),2)</f>
        <v>0</v>
      </c>
      <c r="N1882" s="376" t="s">
        <v>4930</v>
      </c>
      <c r="O1882" s="376" t="s">
        <v>4940</v>
      </c>
      <c r="P1882" s="326">
        <f>ROUND(SUMIF('AV-Bewegungsdaten'!B:B,A1882,'AV-Bewegungsdaten'!C:C),3)</f>
        <v>0</v>
      </c>
      <c r="Q1882" s="324">
        <f>ROUND(SUMIF('AV-Bewegungsdaten'!B:B,$A1882,'AV-Bewegungsdaten'!D:D),2)</f>
        <v>0</v>
      </c>
      <c r="T1882" s="327"/>
      <c r="U1882" s="326">
        <f>ROUND(SUMIF('DV-Bewegungsdaten'!B:B,Kategorien!A1882,'DV-Bewegungsdaten'!D:D),3)</f>
        <v>0</v>
      </c>
      <c r="V1882" s="324">
        <f>ROUND(SUMIF('DV-Bewegungsdaten'!B:B,Kategorien!A1882,'DV-Bewegungsdaten'!E:E),3)</f>
        <v>0</v>
      </c>
      <c r="AD1882" s="390">
        <f t="shared" si="397"/>
        <v>14.861000000000001</v>
      </c>
      <c r="AE1882" s="390">
        <f t="shared" si="398"/>
        <v>15.518000000000001</v>
      </c>
      <c r="AF1882" s="390">
        <f t="shared" si="399"/>
        <v>16.737000000000002</v>
      </c>
      <c r="AG1882" s="390">
        <f t="shared" si="400"/>
        <v>16.103999999999999</v>
      </c>
      <c r="AH1882" s="390">
        <f t="shared" si="401"/>
        <v>16.016000000000002</v>
      </c>
      <c r="AI1882" s="390">
        <f t="shared" si="402"/>
        <v>16.548000000000002</v>
      </c>
      <c r="AJ1882" s="390">
        <f t="shared" si="403"/>
        <v>15.831000000000001</v>
      </c>
      <c r="AK1882" s="390">
        <f t="shared" si="404"/>
        <v>16.115000000000002</v>
      </c>
      <c r="AL1882" s="390">
        <f t="shared" si="405"/>
        <v>16.225000000000001</v>
      </c>
      <c r="AM1882" s="390">
        <f t="shared" si="406"/>
        <v>16.106000000000002</v>
      </c>
      <c r="AN1882" s="390">
        <f t="shared" si="407"/>
        <v>15.700000000000001</v>
      </c>
      <c r="AO1882" s="390">
        <f t="shared" si="408"/>
        <v>16.603000000000002</v>
      </c>
    </row>
    <row r="1883" spans="1:41" ht="15" customHeight="1" x14ac:dyDescent="0.25">
      <c r="A1883" s="127" t="s">
        <v>512</v>
      </c>
      <c r="B1883" s="125" t="s">
        <v>2077</v>
      </c>
      <c r="C1883" s="125" t="s">
        <v>4003</v>
      </c>
      <c r="D1883" s="125" t="s">
        <v>1856</v>
      </c>
      <c r="E1883" s="125" t="s">
        <v>1541</v>
      </c>
      <c r="F1883" s="126">
        <v>22.6</v>
      </c>
      <c r="G1883" s="126">
        <v>22.8</v>
      </c>
      <c r="H1883" s="126">
        <v>18.079999999999998</v>
      </c>
      <c r="I1883" s="126"/>
      <c r="J1883" s="317"/>
      <c r="K1883" s="323">
        <f>ROUND(SUMIF('VGT-Bewegungsdaten'!B:B,A1883,'VGT-Bewegungsdaten'!C:C),3)</f>
        <v>0</v>
      </c>
      <c r="L1883" s="324">
        <f>ROUND(SUMIF('VGT-Bewegungsdaten'!B:B,$A1883,'VGT-Bewegungsdaten'!D:D),2)</f>
        <v>0</v>
      </c>
      <c r="N1883" s="376" t="s">
        <v>4930</v>
      </c>
      <c r="O1883" s="376" t="s">
        <v>4940</v>
      </c>
      <c r="P1883" s="326">
        <f>ROUND(SUMIF('AV-Bewegungsdaten'!B:B,A1883,'AV-Bewegungsdaten'!C:C),3)</f>
        <v>0</v>
      </c>
      <c r="Q1883" s="324">
        <f>ROUND(SUMIF('AV-Bewegungsdaten'!B:B,$A1883,'AV-Bewegungsdaten'!D:D),2)</f>
        <v>0</v>
      </c>
      <c r="T1883" s="327"/>
      <c r="U1883" s="326">
        <f>ROUND(SUMIF('DV-Bewegungsdaten'!B:B,Kategorien!A1883,'DV-Bewegungsdaten'!D:D),3)</f>
        <v>0</v>
      </c>
      <c r="V1883" s="324">
        <f>ROUND(SUMIF('DV-Bewegungsdaten'!B:B,Kategorien!A1883,'DV-Bewegungsdaten'!E:E),3)</f>
        <v>0</v>
      </c>
      <c r="AD1883" s="390">
        <f t="shared" si="397"/>
        <v>17.861000000000001</v>
      </c>
      <c r="AE1883" s="390">
        <f t="shared" si="398"/>
        <v>18.518000000000001</v>
      </c>
      <c r="AF1883" s="390">
        <f t="shared" si="399"/>
        <v>19.737000000000002</v>
      </c>
      <c r="AG1883" s="390">
        <f t="shared" si="400"/>
        <v>19.103999999999999</v>
      </c>
      <c r="AH1883" s="390">
        <f t="shared" si="401"/>
        <v>19.016000000000002</v>
      </c>
      <c r="AI1883" s="390">
        <f t="shared" si="402"/>
        <v>19.548000000000002</v>
      </c>
      <c r="AJ1883" s="390">
        <f t="shared" si="403"/>
        <v>18.831</v>
      </c>
      <c r="AK1883" s="390">
        <f t="shared" si="404"/>
        <v>19.115000000000002</v>
      </c>
      <c r="AL1883" s="390">
        <f t="shared" si="405"/>
        <v>19.225000000000001</v>
      </c>
      <c r="AM1883" s="390">
        <f t="shared" si="406"/>
        <v>19.106000000000002</v>
      </c>
      <c r="AN1883" s="390">
        <f t="shared" si="407"/>
        <v>18.700000000000003</v>
      </c>
      <c r="AO1883" s="390">
        <f t="shared" si="408"/>
        <v>19.603000000000002</v>
      </c>
    </row>
    <row r="1884" spans="1:41" ht="15" customHeight="1" x14ac:dyDescent="0.25">
      <c r="A1884" s="127" t="s">
        <v>516</v>
      </c>
      <c r="B1884" s="125" t="s">
        <v>2077</v>
      </c>
      <c r="C1884" s="125" t="s">
        <v>4003</v>
      </c>
      <c r="D1884" s="125" t="s">
        <v>1864</v>
      </c>
      <c r="E1884" s="125" t="s">
        <v>1541</v>
      </c>
      <c r="F1884" s="126">
        <v>23.6</v>
      </c>
      <c r="G1884" s="126">
        <v>23.8</v>
      </c>
      <c r="H1884" s="126">
        <v>18.88</v>
      </c>
      <c r="I1884" s="126"/>
      <c r="J1884" s="317"/>
      <c r="K1884" s="323">
        <f>ROUND(SUMIF('VGT-Bewegungsdaten'!B:B,A1884,'VGT-Bewegungsdaten'!C:C),3)</f>
        <v>0</v>
      </c>
      <c r="L1884" s="324">
        <f>ROUND(SUMIF('VGT-Bewegungsdaten'!B:B,$A1884,'VGT-Bewegungsdaten'!D:D),2)</f>
        <v>0</v>
      </c>
      <c r="N1884" s="376" t="s">
        <v>4930</v>
      </c>
      <c r="O1884" s="376" t="s">
        <v>4940</v>
      </c>
      <c r="P1884" s="326">
        <f>ROUND(SUMIF('AV-Bewegungsdaten'!B:B,A1884,'AV-Bewegungsdaten'!C:C),3)</f>
        <v>0</v>
      </c>
      <c r="Q1884" s="324">
        <f>ROUND(SUMIF('AV-Bewegungsdaten'!B:B,$A1884,'AV-Bewegungsdaten'!D:D),2)</f>
        <v>0</v>
      </c>
      <c r="T1884" s="327"/>
      <c r="U1884" s="326">
        <f>ROUND(SUMIF('DV-Bewegungsdaten'!B:B,Kategorien!A1884,'DV-Bewegungsdaten'!D:D),3)</f>
        <v>0</v>
      </c>
      <c r="V1884" s="324">
        <f>ROUND(SUMIF('DV-Bewegungsdaten'!B:B,Kategorien!A1884,'DV-Bewegungsdaten'!E:E),3)</f>
        <v>0</v>
      </c>
      <c r="AD1884" s="390">
        <f t="shared" si="397"/>
        <v>18.861000000000001</v>
      </c>
      <c r="AE1884" s="390">
        <f t="shared" si="398"/>
        <v>19.518000000000001</v>
      </c>
      <c r="AF1884" s="390">
        <f t="shared" si="399"/>
        <v>20.737000000000002</v>
      </c>
      <c r="AG1884" s="390">
        <f t="shared" si="400"/>
        <v>20.103999999999999</v>
      </c>
      <c r="AH1884" s="390">
        <f t="shared" si="401"/>
        <v>20.016000000000002</v>
      </c>
      <c r="AI1884" s="390">
        <f t="shared" si="402"/>
        <v>20.548000000000002</v>
      </c>
      <c r="AJ1884" s="390">
        <f t="shared" si="403"/>
        <v>19.831</v>
      </c>
      <c r="AK1884" s="390">
        <f t="shared" si="404"/>
        <v>20.115000000000002</v>
      </c>
      <c r="AL1884" s="390">
        <f t="shared" si="405"/>
        <v>20.225000000000001</v>
      </c>
      <c r="AM1884" s="390">
        <f t="shared" si="406"/>
        <v>20.106000000000002</v>
      </c>
      <c r="AN1884" s="390">
        <f t="shared" si="407"/>
        <v>19.700000000000003</v>
      </c>
      <c r="AO1884" s="390">
        <f t="shared" si="408"/>
        <v>20.603000000000002</v>
      </c>
    </row>
    <row r="1885" spans="1:41" ht="15" customHeight="1" x14ac:dyDescent="0.25">
      <c r="A1885" s="127" t="s">
        <v>2853</v>
      </c>
      <c r="B1885" s="125" t="s">
        <v>2077</v>
      </c>
      <c r="C1885" s="125" t="s">
        <v>4003</v>
      </c>
      <c r="D1885" s="125" t="s">
        <v>2731</v>
      </c>
      <c r="E1885" s="125" t="s">
        <v>2545</v>
      </c>
      <c r="F1885" s="126">
        <v>22.57</v>
      </c>
      <c r="G1885" s="126">
        <v>22.77</v>
      </c>
      <c r="H1885" s="126">
        <v>18.059999999999999</v>
      </c>
      <c r="I1885" s="126"/>
      <c r="J1885" s="317"/>
      <c r="K1885" s="323">
        <f>ROUND(SUMIF('VGT-Bewegungsdaten'!B:B,A1885,'VGT-Bewegungsdaten'!C:C),3)</f>
        <v>0</v>
      </c>
      <c r="L1885" s="324">
        <f>ROUND(SUMIF('VGT-Bewegungsdaten'!B:B,$A1885,'VGT-Bewegungsdaten'!D:D),2)</f>
        <v>0</v>
      </c>
      <c r="N1885" s="376" t="s">
        <v>4930</v>
      </c>
      <c r="O1885" s="376" t="s">
        <v>4940</v>
      </c>
      <c r="P1885" s="326">
        <f>ROUND(SUMIF('AV-Bewegungsdaten'!B:B,A1885,'AV-Bewegungsdaten'!C:C),3)</f>
        <v>0</v>
      </c>
      <c r="Q1885" s="324">
        <f>ROUND(SUMIF('AV-Bewegungsdaten'!B:B,$A1885,'AV-Bewegungsdaten'!D:D),2)</f>
        <v>0</v>
      </c>
      <c r="T1885" s="327"/>
      <c r="U1885" s="326">
        <f>ROUND(SUMIF('DV-Bewegungsdaten'!B:B,Kategorien!A1885,'DV-Bewegungsdaten'!D:D),3)</f>
        <v>0</v>
      </c>
      <c r="V1885" s="324">
        <f>ROUND(SUMIF('DV-Bewegungsdaten'!B:B,Kategorien!A1885,'DV-Bewegungsdaten'!E:E),3)</f>
        <v>0</v>
      </c>
      <c r="AD1885" s="390">
        <f t="shared" si="397"/>
        <v>17.831</v>
      </c>
      <c r="AE1885" s="390">
        <f t="shared" si="398"/>
        <v>18.488</v>
      </c>
      <c r="AF1885" s="390">
        <f t="shared" si="399"/>
        <v>19.707000000000001</v>
      </c>
      <c r="AG1885" s="390">
        <f t="shared" si="400"/>
        <v>19.073999999999998</v>
      </c>
      <c r="AH1885" s="390">
        <f t="shared" si="401"/>
        <v>18.986000000000001</v>
      </c>
      <c r="AI1885" s="390">
        <f t="shared" si="402"/>
        <v>19.518000000000001</v>
      </c>
      <c r="AJ1885" s="390">
        <f t="shared" si="403"/>
        <v>18.800999999999998</v>
      </c>
      <c r="AK1885" s="390">
        <f t="shared" si="404"/>
        <v>19.085000000000001</v>
      </c>
      <c r="AL1885" s="390">
        <f t="shared" si="405"/>
        <v>19.195</v>
      </c>
      <c r="AM1885" s="390">
        <f t="shared" si="406"/>
        <v>19.076000000000001</v>
      </c>
      <c r="AN1885" s="390">
        <f t="shared" si="407"/>
        <v>18.670000000000002</v>
      </c>
      <c r="AO1885" s="390">
        <f t="shared" si="408"/>
        <v>19.573</v>
      </c>
    </row>
    <row r="1886" spans="1:41" ht="15" customHeight="1" x14ac:dyDescent="0.25">
      <c r="A1886" s="127" t="s">
        <v>2854</v>
      </c>
      <c r="B1886" s="125" t="s">
        <v>2077</v>
      </c>
      <c r="C1886" s="125" t="s">
        <v>4003</v>
      </c>
      <c r="D1886" s="125" t="s">
        <v>2733</v>
      </c>
      <c r="E1886" s="125" t="s">
        <v>2545</v>
      </c>
      <c r="F1886" s="126">
        <v>23.57</v>
      </c>
      <c r="G1886" s="126">
        <v>23.77</v>
      </c>
      <c r="H1886" s="126">
        <v>18.86</v>
      </c>
      <c r="I1886" s="126"/>
      <c r="J1886" s="317"/>
      <c r="K1886" s="323">
        <f>ROUND(SUMIF('VGT-Bewegungsdaten'!B:B,A1886,'VGT-Bewegungsdaten'!C:C),3)</f>
        <v>0</v>
      </c>
      <c r="L1886" s="324">
        <f>ROUND(SUMIF('VGT-Bewegungsdaten'!B:B,$A1886,'VGT-Bewegungsdaten'!D:D),2)</f>
        <v>0</v>
      </c>
      <c r="N1886" s="376" t="s">
        <v>4930</v>
      </c>
      <c r="O1886" s="376" t="s">
        <v>4940</v>
      </c>
      <c r="P1886" s="326">
        <f>ROUND(SUMIF('AV-Bewegungsdaten'!B:B,A1886,'AV-Bewegungsdaten'!C:C),3)</f>
        <v>0</v>
      </c>
      <c r="Q1886" s="324">
        <f>ROUND(SUMIF('AV-Bewegungsdaten'!B:B,$A1886,'AV-Bewegungsdaten'!D:D),2)</f>
        <v>0</v>
      </c>
      <c r="T1886" s="327"/>
      <c r="U1886" s="326">
        <f>ROUND(SUMIF('DV-Bewegungsdaten'!B:B,Kategorien!A1886,'DV-Bewegungsdaten'!D:D),3)</f>
        <v>0</v>
      </c>
      <c r="V1886" s="324">
        <f>ROUND(SUMIF('DV-Bewegungsdaten'!B:B,Kategorien!A1886,'DV-Bewegungsdaten'!E:E),3)</f>
        <v>0</v>
      </c>
      <c r="AD1886" s="390">
        <f t="shared" si="397"/>
        <v>18.831</v>
      </c>
      <c r="AE1886" s="390">
        <f t="shared" si="398"/>
        <v>19.488</v>
      </c>
      <c r="AF1886" s="390">
        <f t="shared" si="399"/>
        <v>20.707000000000001</v>
      </c>
      <c r="AG1886" s="390">
        <f t="shared" si="400"/>
        <v>20.073999999999998</v>
      </c>
      <c r="AH1886" s="390">
        <f t="shared" si="401"/>
        <v>19.986000000000001</v>
      </c>
      <c r="AI1886" s="390">
        <f t="shared" si="402"/>
        <v>20.518000000000001</v>
      </c>
      <c r="AJ1886" s="390">
        <f t="shared" si="403"/>
        <v>19.800999999999998</v>
      </c>
      <c r="AK1886" s="390">
        <f t="shared" si="404"/>
        <v>20.085000000000001</v>
      </c>
      <c r="AL1886" s="390">
        <f t="shared" si="405"/>
        <v>20.195</v>
      </c>
      <c r="AM1886" s="390">
        <f t="shared" si="406"/>
        <v>20.076000000000001</v>
      </c>
      <c r="AN1886" s="390">
        <f t="shared" si="407"/>
        <v>19.670000000000002</v>
      </c>
      <c r="AO1886" s="390">
        <f t="shared" si="408"/>
        <v>20.573</v>
      </c>
    </row>
    <row r="1887" spans="1:41" ht="15" customHeight="1" x14ac:dyDescent="0.25">
      <c r="A1887" s="127" t="s">
        <v>3597</v>
      </c>
      <c r="B1887" s="125" t="s">
        <v>2077</v>
      </c>
      <c r="C1887" s="125" t="s">
        <v>4003</v>
      </c>
      <c r="D1887" s="125" t="s">
        <v>3475</v>
      </c>
      <c r="E1887" s="125" t="s">
        <v>3289</v>
      </c>
      <c r="F1887" s="126">
        <v>22.54</v>
      </c>
      <c r="G1887" s="126">
        <v>22.74</v>
      </c>
      <c r="H1887" s="126">
        <v>18.03</v>
      </c>
      <c r="I1887" s="126"/>
      <c r="J1887" s="317"/>
      <c r="K1887" s="323">
        <f>ROUND(SUMIF('VGT-Bewegungsdaten'!B:B,A1887,'VGT-Bewegungsdaten'!C:C),3)</f>
        <v>0</v>
      </c>
      <c r="L1887" s="324">
        <f>ROUND(SUMIF('VGT-Bewegungsdaten'!B:B,$A1887,'VGT-Bewegungsdaten'!D:D),2)</f>
        <v>0</v>
      </c>
      <c r="N1887" s="376" t="s">
        <v>4930</v>
      </c>
      <c r="O1887" s="376" t="s">
        <v>4940</v>
      </c>
      <c r="P1887" s="326">
        <f>ROUND(SUMIF('AV-Bewegungsdaten'!B:B,A1887,'AV-Bewegungsdaten'!C:C),3)</f>
        <v>0</v>
      </c>
      <c r="Q1887" s="324">
        <f>ROUND(SUMIF('AV-Bewegungsdaten'!B:B,$A1887,'AV-Bewegungsdaten'!D:D),2)</f>
        <v>0</v>
      </c>
      <c r="T1887" s="327"/>
      <c r="U1887" s="326">
        <f>ROUND(SUMIF('DV-Bewegungsdaten'!B:B,Kategorien!A1887,'DV-Bewegungsdaten'!D:D),3)</f>
        <v>0</v>
      </c>
      <c r="V1887" s="324">
        <f>ROUND(SUMIF('DV-Bewegungsdaten'!B:B,Kategorien!A1887,'DV-Bewegungsdaten'!E:E),3)</f>
        <v>0</v>
      </c>
      <c r="AD1887" s="390">
        <f t="shared" si="397"/>
        <v>17.800999999999998</v>
      </c>
      <c r="AE1887" s="390">
        <f t="shared" si="398"/>
        <v>18.457999999999998</v>
      </c>
      <c r="AF1887" s="390">
        <f t="shared" si="399"/>
        <v>19.677</v>
      </c>
      <c r="AG1887" s="390">
        <f t="shared" si="400"/>
        <v>19.043999999999997</v>
      </c>
      <c r="AH1887" s="390">
        <f t="shared" si="401"/>
        <v>18.956</v>
      </c>
      <c r="AI1887" s="390">
        <f t="shared" si="402"/>
        <v>19.488</v>
      </c>
      <c r="AJ1887" s="390">
        <f t="shared" si="403"/>
        <v>18.770999999999997</v>
      </c>
      <c r="AK1887" s="390">
        <f t="shared" si="404"/>
        <v>19.055</v>
      </c>
      <c r="AL1887" s="390">
        <f t="shared" si="405"/>
        <v>19.164999999999999</v>
      </c>
      <c r="AM1887" s="390">
        <f t="shared" si="406"/>
        <v>19.045999999999999</v>
      </c>
      <c r="AN1887" s="390">
        <f t="shared" si="407"/>
        <v>18.64</v>
      </c>
      <c r="AO1887" s="390">
        <f t="shared" si="408"/>
        <v>19.542999999999999</v>
      </c>
    </row>
    <row r="1888" spans="1:41" ht="15" customHeight="1" x14ac:dyDescent="0.25">
      <c r="A1888" s="127" t="s">
        <v>3598</v>
      </c>
      <c r="B1888" s="125" t="s">
        <v>2077</v>
      </c>
      <c r="C1888" s="125" t="s">
        <v>4003</v>
      </c>
      <c r="D1888" s="125" t="s">
        <v>3477</v>
      </c>
      <c r="E1888" s="125" t="s">
        <v>3289</v>
      </c>
      <c r="F1888" s="126">
        <v>23.54</v>
      </c>
      <c r="G1888" s="126">
        <v>23.74</v>
      </c>
      <c r="H1888" s="126">
        <v>18.829999999999998</v>
      </c>
      <c r="I1888" s="126"/>
      <c r="J1888" s="317"/>
      <c r="K1888" s="323">
        <f>ROUND(SUMIF('VGT-Bewegungsdaten'!B:B,A1888,'VGT-Bewegungsdaten'!C:C),3)</f>
        <v>0</v>
      </c>
      <c r="L1888" s="324">
        <f>ROUND(SUMIF('VGT-Bewegungsdaten'!B:B,$A1888,'VGT-Bewegungsdaten'!D:D),2)</f>
        <v>0</v>
      </c>
      <c r="N1888" s="376" t="s">
        <v>4930</v>
      </c>
      <c r="O1888" s="376" t="s">
        <v>4940</v>
      </c>
      <c r="P1888" s="326">
        <f>ROUND(SUMIF('AV-Bewegungsdaten'!B:B,A1888,'AV-Bewegungsdaten'!C:C),3)</f>
        <v>0</v>
      </c>
      <c r="Q1888" s="324">
        <f>ROUND(SUMIF('AV-Bewegungsdaten'!B:B,$A1888,'AV-Bewegungsdaten'!D:D),2)</f>
        <v>0</v>
      </c>
      <c r="T1888" s="327"/>
      <c r="U1888" s="326">
        <f>ROUND(SUMIF('DV-Bewegungsdaten'!B:B,Kategorien!A1888,'DV-Bewegungsdaten'!D:D),3)</f>
        <v>0</v>
      </c>
      <c r="V1888" s="324">
        <f>ROUND(SUMIF('DV-Bewegungsdaten'!B:B,Kategorien!A1888,'DV-Bewegungsdaten'!E:E),3)</f>
        <v>0</v>
      </c>
      <c r="AD1888" s="390">
        <f t="shared" si="397"/>
        <v>18.800999999999998</v>
      </c>
      <c r="AE1888" s="390">
        <f t="shared" si="398"/>
        <v>19.457999999999998</v>
      </c>
      <c r="AF1888" s="390">
        <f t="shared" si="399"/>
        <v>20.677</v>
      </c>
      <c r="AG1888" s="390">
        <f t="shared" si="400"/>
        <v>20.043999999999997</v>
      </c>
      <c r="AH1888" s="390">
        <f t="shared" si="401"/>
        <v>19.956</v>
      </c>
      <c r="AI1888" s="390">
        <f t="shared" si="402"/>
        <v>20.488</v>
      </c>
      <c r="AJ1888" s="390">
        <f t="shared" si="403"/>
        <v>19.770999999999997</v>
      </c>
      <c r="AK1888" s="390">
        <f t="shared" si="404"/>
        <v>20.055</v>
      </c>
      <c r="AL1888" s="390">
        <f t="shared" si="405"/>
        <v>20.164999999999999</v>
      </c>
      <c r="AM1888" s="390">
        <f t="shared" si="406"/>
        <v>20.045999999999999</v>
      </c>
      <c r="AN1888" s="390">
        <f t="shared" si="407"/>
        <v>19.64</v>
      </c>
      <c r="AO1888" s="390">
        <f t="shared" si="408"/>
        <v>20.542999999999999</v>
      </c>
    </row>
    <row r="1889" spans="1:41" ht="15" customHeight="1" x14ac:dyDescent="0.25">
      <c r="A1889" s="127" t="s">
        <v>4361</v>
      </c>
      <c r="B1889" s="125" t="s">
        <v>2077</v>
      </c>
      <c r="C1889" s="125" t="s">
        <v>4003</v>
      </c>
      <c r="D1889" s="125" t="s">
        <v>4238</v>
      </c>
      <c r="E1889" s="125" t="s">
        <v>4051</v>
      </c>
      <c r="F1889" s="126">
        <v>22.509999999999998</v>
      </c>
      <c r="G1889" s="126">
        <v>22.709999999999997</v>
      </c>
      <c r="H1889" s="126">
        <v>18.010000000000002</v>
      </c>
      <c r="I1889" s="126"/>
      <c r="J1889" s="317"/>
      <c r="K1889" s="323">
        <f>ROUND(SUMIF('VGT-Bewegungsdaten'!B:B,A1889,'VGT-Bewegungsdaten'!C:C),3)</f>
        <v>0</v>
      </c>
      <c r="L1889" s="324">
        <f>ROUND(SUMIF('VGT-Bewegungsdaten'!B:B,$A1889,'VGT-Bewegungsdaten'!D:D),2)</f>
        <v>0</v>
      </c>
      <c r="N1889" s="376" t="s">
        <v>4930</v>
      </c>
      <c r="O1889" s="376" t="s">
        <v>4940</v>
      </c>
      <c r="P1889" s="326">
        <f>ROUND(SUMIF('AV-Bewegungsdaten'!B:B,A1889,'AV-Bewegungsdaten'!C:C),3)</f>
        <v>0</v>
      </c>
      <c r="Q1889" s="324">
        <f>ROUND(SUMIF('AV-Bewegungsdaten'!B:B,$A1889,'AV-Bewegungsdaten'!D:D),2)</f>
        <v>0</v>
      </c>
      <c r="T1889" s="327"/>
      <c r="U1889" s="326">
        <f>ROUND(SUMIF('DV-Bewegungsdaten'!B:B,Kategorien!A1889,'DV-Bewegungsdaten'!D:D),3)</f>
        <v>0</v>
      </c>
      <c r="V1889" s="324">
        <f>ROUND(SUMIF('DV-Bewegungsdaten'!B:B,Kategorien!A1889,'DV-Bewegungsdaten'!E:E),3)</f>
        <v>0</v>
      </c>
      <c r="AD1889" s="390">
        <f t="shared" si="397"/>
        <v>17.770999999999997</v>
      </c>
      <c r="AE1889" s="390">
        <f t="shared" si="398"/>
        <v>18.427999999999997</v>
      </c>
      <c r="AF1889" s="390">
        <f t="shared" si="399"/>
        <v>19.646999999999998</v>
      </c>
      <c r="AG1889" s="390">
        <f t="shared" si="400"/>
        <v>19.013999999999996</v>
      </c>
      <c r="AH1889" s="390">
        <f t="shared" si="401"/>
        <v>18.925999999999998</v>
      </c>
      <c r="AI1889" s="390">
        <f t="shared" si="402"/>
        <v>19.457999999999998</v>
      </c>
      <c r="AJ1889" s="390">
        <f t="shared" si="403"/>
        <v>18.740999999999996</v>
      </c>
      <c r="AK1889" s="390">
        <f t="shared" si="404"/>
        <v>19.024999999999999</v>
      </c>
      <c r="AL1889" s="390">
        <f t="shared" si="405"/>
        <v>19.134999999999998</v>
      </c>
      <c r="AM1889" s="390">
        <f t="shared" si="406"/>
        <v>19.015999999999998</v>
      </c>
      <c r="AN1889" s="390">
        <f t="shared" si="407"/>
        <v>18.61</v>
      </c>
      <c r="AO1889" s="390">
        <f t="shared" si="408"/>
        <v>19.512999999999998</v>
      </c>
    </row>
    <row r="1890" spans="1:41" ht="15" customHeight="1" x14ac:dyDescent="0.25">
      <c r="A1890" s="127" t="s">
        <v>4362</v>
      </c>
      <c r="B1890" s="125" t="s">
        <v>2077</v>
      </c>
      <c r="C1890" s="125" t="s">
        <v>4003</v>
      </c>
      <c r="D1890" s="125" t="s">
        <v>4240</v>
      </c>
      <c r="E1890" s="125" t="s">
        <v>4051</v>
      </c>
      <c r="F1890" s="126">
        <v>23.509999999999998</v>
      </c>
      <c r="G1890" s="126">
        <v>23.709999999999997</v>
      </c>
      <c r="H1890" s="126">
        <v>18.809999999999999</v>
      </c>
      <c r="I1890" s="126"/>
      <c r="J1890" s="317"/>
      <c r="K1890" s="323">
        <f>ROUND(SUMIF('VGT-Bewegungsdaten'!B:B,A1890,'VGT-Bewegungsdaten'!C:C),3)</f>
        <v>0</v>
      </c>
      <c r="L1890" s="324">
        <f>ROUND(SUMIF('VGT-Bewegungsdaten'!B:B,$A1890,'VGT-Bewegungsdaten'!D:D),2)</f>
        <v>0</v>
      </c>
      <c r="N1890" s="376" t="s">
        <v>4930</v>
      </c>
      <c r="O1890" s="376" t="s">
        <v>4940</v>
      </c>
      <c r="P1890" s="326">
        <f>ROUND(SUMIF('AV-Bewegungsdaten'!B:B,A1890,'AV-Bewegungsdaten'!C:C),3)</f>
        <v>0</v>
      </c>
      <c r="Q1890" s="324">
        <f>ROUND(SUMIF('AV-Bewegungsdaten'!B:B,$A1890,'AV-Bewegungsdaten'!D:D),2)</f>
        <v>0</v>
      </c>
      <c r="T1890" s="327"/>
      <c r="U1890" s="326">
        <f>ROUND(SUMIF('DV-Bewegungsdaten'!B:B,Kategorien!A1890,'DV-Bewegungsdaten'!D:D),3)</f>
        <v>0</v>
      </c>
      <c r="V1890" s="324">
        <f>ROUND(SUMIF('DV-Bewegungsdaten'!B:B,Kategorien!A1890,'DV-Bewegungsdaten'!E:E),3)</f>
        <v>0</v>
      </c>
      <c r="AD1890" s="390">
        <f t="shared" si="397"/>
        <v>18.770999999999997</v>
      </c>
      <c r="AE1890" s="390">
        <f t="shared" si="398"/>
        <v>19.427999999999997</v>
      </c>
      <c r="AF1890" s="390">
        <f t="shared" si="399"/>
        <v>20.646999999999998</v>
      </c>
      <c r="AG1890" s="390">
        <f t="shared" si="400"/>
        <v>20.013999999999996</v>
      </c>
      <c r="AH1890" s="390">
        <f t="shared" si="401"/>
        <v>19.925999999999998</v>
      </c>
      <c r="AI1890" s="390">
        <f t="shared" si="402"/>
        <v>20.457999999999998</v>
      </c>
      <c r="AJ1890" s="390">
        <f t="shared" si="403"/>
        <v>19.740999999999996</v>
      </c>
      <c r="AK1890" s="390">
        <f t="shared" si="404"/>
        <v>20.024999999999999</v>
      </c>
      <c r="AL1890" s="390">
        <f t="shared" si="405"/>
        <v>20.134999999999998</v>
      </c>
      <c r="AM1890" s="390">
        <f t="shared" si="406"/>
        <v>20.015999999999998</v>
      </c>
      <c r="AN1890" s="390">
        <f t="shared" si="407"/>
        <v>19.61</v>
      </c>
      <c r="AO1890" s="390">
        <f t="shared" si="408"/>
        <v>20.512999999999998</v>
      </c>
    </row>
    <row r="1891" spans="1:41" ht="15" customHeight="1" x14ac:dyDescent="0.25">
      <c r="A1891" s="127" t="s">
        <v>5868</v>
      </c>
      <c r="B1891" s="125" t="s">
        <v>2077</v>
      </c>
      <c r="C1891" s="125" t="s">
        <v>4003</v>
      </c>
      <c r="D1891" s="125" t="s">
        <v>5869</v>
      </c>
      <c r="E1891" s="125" t="s">
        <v>4998</v>
      </c>
      <c r="F1891" s="126">
        <v>23.48</v>
      </c>
      <c r="G1891" s="126">
        <v>23.68</v>
      </c>
      <c r="H1891" s="126">
        <v>18.78</v>
      </c>
      <c r="I1891" s="126"/>
      <c r="J1891" s="317"/>
      <c r="K1891" s="323">
        <f>ROUND(SUMIF('VGT-Bewegungsdaten'!B:B,A1891,'VGT-Bewegungsdaten'!C:C),3)</f>
        <v>0</v>
      </c>
      <c r="L1891" s="324">
        <f>ROUND(SUMIF('VGT-Bewegungsdaten'!B:B,$A1891,'VGT-Bewegungsdaten'!D:D),2)</f>
        <v>0</v>
      </c>
      <c r="N1891" s="376" t="s">
        <v>4930</v>
      </c>
      <c r="O1891" s="376" t="s">
        <v>4940</v>
      </c>
      <c r="P1891" s="326">
        <f>ROUND(SUMIF('AV-Bewegungsdaten'!B:B,A1891,'AV-Bewegungsdaten'!C:C),3)</f>
        <v>0</v>
      </c>
      <c r="Q1891" s="324">
        <f>ROUND(SUMIF('AV-Bewegungsdaten'!B:B,$A1891,'AV-Bewegungsdaten'!D:D),2)</f>
        <v>0</v>
      </c>
      <c r="T1891" s="327"/>
      <c r="U1891" s="326">
        <f>ROUND(SUMIF('DV-Bewegungsdaten'!B:B,Kategorien!A1891,'DV-Bewegungsdaten'!D:D),3)</f>
        <v>0</v>
      </c>
      <c r="V1891" s="324">
        <f>ROUND(SUMIF('DV-Bewegungsdaten'!B:B,Kategorien!A1891,'DV-Bewegungsdaten'!E:E),3)</f>
        <v>0</v>
      </c>
      <c r="AD1891" s="390">
        <f t="shared" si="397"/>
        <v>18.741</v>
      </c>
      <c r="AE1891" s="390">
        <f t="shared" si="398"/>
        <v>19.398</v>
      </c>
      <c r="AF1891" s="390">
        <f t="shared" si="399"/>
        <v>20.617000000000001</v>
      </c>
      <c r="AG1891" s="390">
        <f t="shared" si="400"/>
        <v>19.983999999999998</v>
      </c>
      <c r="AH1891" s="390">
        <f t="shared" si="401"/>
        <v>19.896000000000001</v>
      </c>
      <c r="AI1891" s="390">
        <f t="shared" si="402"/>
        <v>20.428000000000001</v>
      </c>
      <c r="AJ1891" s="390">
        <f t="shared" si="403"/>
        <v>19.710999999999999</v>
      </c>
      <c r="AK1891" s="390">
        <f t="shared" si="404"/>
        <v>19.995000000000001</v>
      </c>
      <c r="AL1891" s="390">
        <f t="shared" si="405"/>
        <v>20.105</v>
      </c>
      <c r="AM1891" s="390">
        <f t="shared" si="406"/>
        <v>19.986000000000001</v>
      </c>
      <c r="AN1891" s="390">
        <f t="shared" si="407"/>
        <v>19.579999999999998</v>
      </c>
      <c r="AO1891" s="390">
        <f t="shared" si="408"/>
        <v>20.483000000000001</v>
      </c>
    </row>
    <row r="1892" spans="1:41" ht="15" customHeight="1" x14ac:dyDescent="0.25">
      <c r="A1892" s="127" t="s">
        <v>7075</v>
      </c>
      <c r="B1892" s="125" t="s">
        <v>2077</v>
      </c>
      <c r="C1892" s="125" t="s">
        <v>4003</v>
      </c>
      <c r="D1892" s="125" t="s">
        <v>7078</v>
      </c>
      <c r="E1892" s="125" t="s">
        <v>7071</v>
      </c>
      <c r="F1892" s="126">
        <v>23.310000000000002</v>
      </c>
      <c r="G1892" s="126">
        <v>23.310000000000002</v>
      </c>
      <c r="H1892" s="126">
        <v>18.649999999999999</v>
      </c>
      <c r="I1892" s="126"/>
      <c r="J1892" s="317"/>
      <c r="K1892" s="323">
        <f>ROUND(SUMIF('VGT-Bewegungsdaten'!B:B,A1892,'VGT-Bewegungsdaten'!C:C),3)</f>
        <v>0</v>
      </c>
      <c r="L1892" s="324">
        <f>ROUND(SUMIF('VGT-Bewegungsdaten'!B:B,$A1892,'VGT-Bewegungsdaten'!D:D),2)</f>
        <v>0</v>
      </c>
      <c r="N1892" s="376" t="s">
        <v>4930</v>
      </c>
      <c r="O1892" s="376" t="s">
        <v>4940</v>
      </c>
      <c r="P1892" s="326">
        <f>ROUND(SUMIF('AV-Bewegungsdaten'!B:B,A1892,'AV-Bewegungsdaten'!C:C),3)</f>
        <v>0</v>
      </c>
      <c r="Q1892" s="324">
        <f>ROUND(SUMIF('AV-Bewegungsdaten'!B:B,$A1892,'AV-Bewegungsdaten'!D:D),2)</f>
        <v>0</v>
      </c>
      <c r="T1892" s="327"/>
      <c r="U1892" s="326">
        <f>ROUND(SUMIF('DV-Bewegungsdaten'!B:B,Kategorien!A1892,'DV-Bewegungsdaten'!D:D),3)</f>
        <v>0</v>
      </c>
      <c r="V1892" s="324">
        <f>ROUND(SUMIF('DV-Bewegungsdaten'!B:B,Kategorien!A1892,'DV-Bewegungsdaten'!E:E),3)</f>
        <v>0</v>
      </c>
      <c r="AD1892" s="390">
        <f t="shared" si="397"/>
        <v>18.371000000000002</v>
      </c>
      <c r="AE1892" s="390">
        <f t="shared" si="398"/>
        <v>19.028000000000002</v>
      </c>
      <c r="AF1892" s="390">
        <f t="shared" si="399"/>
        <v>20.247000000000003</v>
      </c>
      <c r="AG1892" s="390">
        <f t="shared" si="400"/>
        <v>19.614000000000001</v>
      </c>
      <c r="AH1892" s="390">
        <f t="shared" si="401"/>
        <v>19.526000000000003</v>
      </c>
      <c r="AI1892" s="390">
        <f t="shared" si="402"/>
        <v>20.058000000000003</v>
      </c>
      <c r="AJ1892" s="390">
        <f t="shared" si="403"/>
        <v>19.341000000000001</v>
      </c>
      <c r="AK1892" s="390">
        <f t="shared" si="404"/>
        <v>19.625000000000004</v>
      </c>
      <c r="AL1892" s="390">
        <f t="shared" si="405"/>
        <v>19.735000000000003</v>
      </c>
      <c r="AM1892" s="390">
        <f t="shared" si="406"/>
        <v>19.616000000000003</v>
      </c>
      <c r="AN1892" s="390">
        <f t="shared" si="407"/>
        <v>19.21</v>
      </c>
      <c r="AO1892" s="390">
        <f t="shared" si="408"/>
        <v>20.113000000000003</v>
      </c>
    </row>
    <row r="1893" spans="1:41" ht="15" customHeight="1" x14ac:dyDescent="0.25">
      <c r="A1893" s="127" t="s">
        <v>511</v>
      </c>
      <c r="B1893" s="125" t="s">
        <v>2077</v>
      </c>
      <c r="C1893" s="125" t="s">
        <v>4003</v>
      </c>
      <c r="D1893" s="125" t="s">
        <v>1854</v>
      </c>
      <c r="E1893" s="125" t="s">
        <v>1538</v>
      </c>
      <c r="F1893" s="126">
        <v>22.6</v>
      </c>
      <c r="G1893" s="126">
        <v>22.8</v>
      </c>
      <c r="H1893" s="126">
        <v>18.079999999999998</v>
      </c>
      <c r="I1893" s="126"/>
      <c r="J1893" s="317"/>
      <c r="K1893" s="323">
        <f>ROUND(SUMIF('VGT-Bewegungsdaten'!B:B,A1893,'VGT-Bewegungsdaten'!C:C),3)</f>
        <v>0</v>
      </c>
      <c r="L1893" s="324">
        <f>ROUND(SUMIF('VGT-Bewegungsdaten'!B:B,$A1893,'VGT-Bewegungsdaten'!D:D),2)</f>
        <v>0</v>
      </c>
      <c r="N1893" s="376" t="s">
        <v>4930</v>
      </c>
      <c r="O1893" s="376" t="s">
        <v>4940</v>
      </c>
      <c r="P1893" s="326">
        <f>ROUND(SUMIF('AV-Bewegungsdaten'!B:B,A1893,'AV-Bewegungsdaten'!C:C),3)</f>
        <v>0</v>
      </c>
      <c r="Q1893" s="324">
        <f>ROUND(SUMIF('AV-Bewegungsdaten'!B:B,$A1893,'AV-Bewegungsdaten'!D:D),2)</f>
        <v>0</v>
      </c>
      <c r="T1893" s="327"/>
      <c r="U1893" s="326">
        <f>ROUND(SUMIF('DV-Bewegungsdaten'!B:B,Kategorien!A1893,'DV-Bewegungsdaten'!D:D),3)</f>
        <v>0</v>
      </c>
      <c r="V1893" s="324">
        <f>ROUND(SUMIF('DV-Bewegungsdaten'!B:B,Kategorien!A1893,'DV-Bewegungsdaten'!E:E),3)</f>
        <v>0</v>
      </c>
      <c r="AD1893" s="390">
        <f t="shared" si="397"/>
        <v>17.861000000000001</v>
      </c>
      <c r="AE1893" s="390">
        <f t="shared" si="398"/>
        <v>18.518000000000001</v>
      </c>
      <c r="AF1893" s="390">
        <f t="shared" si="399"/>
        <v>19.737000000000002</v>
      </c>
      <c r="AG1893" s="390">
        <f t="shared" si="400"/>
        <v>19.103999999999999</v>
      </c>
      <c r="AH1893" s="390">
        <f t="shared" si="401"/>
        <v>19.016000000000002</v>
      </c>
      <c r="AI1893" s="390">
        <f t="shared" si="402"/>
        <v>19.548000000000002</v>
      </c>
      <c r="AJ1893" s="390">
        <f t="shared" si="403"/>
        <v>18.831</v>
      </c>
      <c r="AK1893" s="390">
        <f t="shared" si="404"/>
        <v>19.115000000000002</v>
      </c>
      <c r="AL1893" s="390">
        <f t="shared" si="405"/>
        <v>19.225000000000001</v>
      </c>
      <c r="AM1893" s="390">
        <f t="shared" si="406"/>
        <v>19.106000000000002</v>
      </c>
      <c r="AN1893" s="390">
        <f t="shared" si="407"/>
        <v>18.700000000000003</v>
      </c>
      <c r="AO1893" s="390">
        <f t="shared" si="408"/>
        <v>19.603000000000002</v>
      </c>
    </row>
    <row r="1894" spans="1:41" ht="15" customHeight="1" x14ac:dyDescent="0.25">
      <c r="A1894" s="127" t="s">
        <v>515</v>
      </c>
      <c r="B1894" s="125" t="s">
        <v>2077</v>
      </c>
      <c r="C1894" s="125" t="s">
        <v>4003</v>
      </c>
      <c r="D1894" s="125" t="s">
        <v>1862</v>
      </c>
      <c r="E1894" s="125" t="s">
        <v>1538</v>
      </c>
      <c r="F1894" s="126">
        <v>23.6</v>
      </c>
      <c r="G1894" s="126">
        <v>23.8</v>
      </c>
      <c r="H1894" s="126">
        <v>18.88</v>
      </c>
      <c r="I1894" s="126"/>
      <c r="J1894" s="317"/>
      <c r="K1894" s="323">
        <f>ROUND(SUMIF('VGT-Bewegungsdaten'!B:B,A1894,'VGT-Bewegungsdaten'!C:C),3)</f>
        <v>0</v>
      </c>
      <c r="L1894" s="324">
        <f>ROUND(SUMIF('VGT-Bewegungsdaten'!B:B,$A1894,'VGT-Bewegungsdaten'!D:D),2)</f>
        <v>0</v>
      </c>
      <c r="N1894" s="376" t="s">
        <v>4930</v>
      </c>
      <c r="O1894" s="376" t="s">
        <v>4940</v>
      </c>
      <c r="P1894" s="326">
        <f>ROUND(SUMIF('AV-Bewegungsdaten'!B:B,A1894,'AV-Bewegungsdaten'!C:C),3)</f>
        <v>0</v>
      </c>
      <c r="Q1894" s="324">
        <f>ROUND(SUMIF('AV-Bewegungsdaten'!B:B,$A1894,'AV-Bewegungsdaten'!D:D),2)</f>
        <v>0</v>
      </c>
      <c r="T1894" s="327"/>
      <c r="U1894" s="326">
        <f>ROUND(SUMIF('DV-Bewegungsdaten'!B:B,Kategorien!A1894,'DV-Bewegungsdaten'!D:D),3)</f>
        <v>0</v>
      </c>
      <c r="V1894" s="324">
        <f>ROUND(SUMIF('DV-Bewegungsdaten'!B:B,Kategorien!A1894,'DV-Bewegungsdaten'!E:E),3)</f>
        <v>0</v>
      </c>
      <c r="AD1894" s="390">
        <f t="shared" si="397"/>
        <v>18.861000000000001</v>
      </c>
      <c r="AE1894" s="390">
        <f t="shared" si="398"/>
        <v>19.518000000000001</v>
      </c>
      <c r="AF1894" s="390">
        <f t="shared" si="399"/>
        <v>20.737000000000002</v>
      </c>
      <c r="AG1894" s="390">
        <f t="shared" si="400"/>
        <v>20.103999999999999</v>
      </c>
      <c r="AH1894" s="390">
        <f t="shared" si="401"/>
        <v>20.016000000000002</v>
      </c>
      <c r="AI1894" s="390">
        <f t="shared" si="402"/>
        <v>20.548000000000002</v>
      </c>
      <c r="AJ1894" s="390">
        <f t="shared" si="403"/>
        <v>19.831</v>
      </c>
      <c r="AK1894" s="390">
        <f t="shared" si="404"/>
        <v>20.115000000000002</v>
      </c>
      <c r="AL1894" s="390">
        <f t="shared" si="405"/>
        <v>20.225000000000001</v>
      </c>
      <c r="AM1894" s="390">
        <f t="shared" si="406"/>
        <v>20.106000000000002</v>
      </c>
      <c r="AN1894" s="390">
        <f t="shared" si="407"/>
        <v>19.700000000000003</v>
      </c>
      <c r="AO1894" s="390">
        <f t="shared" si="408"/>
        <v>20.603000000000002</v>
      </c>
    </row>
    <row r="1895" spans="1:41" ht="15" customHeight="1" x14ac:dyDescent="0.25">
      <c r="A1895" s="127" t="s">
        <v>510</v>
      </c>
      <c r="B1895" s="125" t="s">
        <v>2077</v>
      </c>
      <c r="C1895" s="125" t="s">
        <v>4003</v>
      </c>
      <c r="D1895" s="125" t="s">
        <v>1852</v>
      </c>
      <c r="E1895" s="125" t="s">
        <v>2455</v>
      </c>
      <c r="F1895" s="126">
        <v>21.6</v>
      </c>
      <c r="G1895" s="126">
        <v>21.8</v>
      </c>
      <c r="H1895" s="126">
        <v>17.28</v>
      </c>
      <c r="I1895" s="126"/>
      <c r="J1895" s="317"/>
      <c r="K1895" s="323">
        <f>ROUND(SUMIF('VGT-Bewegungsdaten'!B:B,A1895,'VGT-Bewegungsdaten'!C:C),3)</f>
        <v>0</v>
      </c>
      <c r="L1895" s="324">
        <f>ROUND(SUMIF('VGT-Bewegungsdaten'!B:B,$A1895,'VGT-Bewegungsdaten'!D:D),2)</f>
        <v>0</v>
      </c>
      <c r="N1895" s="376" t="s">
        <v>4930</v>
      </c>
      <c r="O1895" s="376" t="s">
        <v>4940</v>
      </c>
      <c r="P1895" s="326">
        <f>ROUND(SUMIF('AV-Bewegungsdaten'!B:B,A1895,'AV-Bewegungsdaten'!C:C),3)</f>
        <v>0</v>
      </c>
      <c r="Q1895" s="324">
        <f>ROUND(SUMIF('AV-Bewegungsdaten'!B:B,$A1895,'AV-Bewegungsdaten'!D:D),2)</f>
        <v>0</v>
      </c>
      <c r="T1895" s="327"/>
      <c r="U1895" s="326">
        <f>ROUND(SUMIF('DV-Bewegungsdaten'!B:B,Kategorien!A1895,'DV-Bewegungsdaten'!D:D),3)</f>
        <v>0</v>
      </c>
      <c r="V1895" s="324">
        <f>ROUND(SUMIF('DV-Bewegungsdaten'!B:B,Kategorien!A1895,'DV-Bewegungsdaten'!E:E),3)</f>
        <v>0</v>
      </c>
      <c r="AD1895" s="390">
        <f t="shared" si="397"/>
        <v>16.861000000000001</v>
      </c>
      <c r="AE1895" s="390">
        <f t="shared" si="398"/>
        <v>17.518000000000001</v>
      </c>
      <c r="AF1895" s="390">
        <f t="shared" si="399"/>
        <v>18.737000000000002</v>
      </c>
      <c r="AG1895" s="390">
        <f t="shared" si="400"/>
        <v>18.103999999999999</v>
      </c>
      <c r="AH1895" s="390">
        <f t="shared" si="401"/>
        <v>18.016000000000002</v>
      </c>
      <c r="AI1895" s="390">
        <f t="shared" si="402"/>
        <v>18.548000000000002</v>
      </c>
      <c r="AJ1895" s="390">
        <f t="shared" si="403"/>
        <v>17.831</v>
      </c>
      <c r="AK1895" s="390">
        <f t="shared" si="404"/>
        <v>18.115000000000002</v>
      </c>
      <c r="AL1895" s="390">
        <f t="shared" si="405"/>
        <v>18.225000000000001</v>
      </c>
      <c r="AM1895" s="390">
        <f t="shared" si="406"/>
        <v>18.106000000000002</v>
      </c>
      <c r="AN1895" s="390">
        <f t="shared" si="407"/>
        <v>17.700000000000003</v>
      </c>
      <c r="AO1895" s="390">
        <f t="shared" si="408"/>
        <v>18.603000000000002</v>
      </c>
    </row>
    <row r="1896" spans="1:41" ht="15" customHeight="1" x14ac:dyDescent="0.25">
      <c r="A1896" s="127" t="s">
        <v>514</v>
      </c>
      <c r="B1896" s="125" t="s">
        <v>2077</v>
      </c>
      <c r="C1896" s="125" t="s">
        <v>4003</v>
      </c>
      <c r="D1896" s="125" t="s">
        <v>1860</v>
      </c>
      <c r="E1896" s="125" t="s">
        <v>2455</v>
      </c>
      <c r="F1896" s="126">
        <v>22.6</v>
      </c>
      <c r="G1896" s="126">
        <v>22.8</v>
      </c>
      <c r="H1896" s="126">
        <v>18.079999999999998</v>
      </c>
      <c r="I1896" s="126"/>
      <c r="J1896" s="317"/>
      <c r="K1896" s="323">
        <f>ROUND(SUMIF('VGT-Bewegungsdaten'!B:B,A1896,'VGT-Bewegungsdaten'!C:C),3)</f>
        <v>0</v>
      </c>
      <c r="L1896" s="324">
        <f>ROUND(SUMIF('VGT-Bewegungsdaten'!B:B,$A1896,'VGT-Bewegungsdaten'!D:D),2)</f>
        <v>0</v>
      </c>
      <c r="N1896" s="376" t="s">
        <v>4930</v>
      </c>
      <c r="O1896" s="376" t="s">
        <v>4940</v>
      </c>
      <c r="P1896" s="326">
        <f>ROUND(SUMIF('AV-Bewegungsdaten'!B:B,A1896,'AV-Bewegungsdaten'!C:C),3)</f>
        <v>0</v>
      </c>
      <c r="Q1896" s="324">
        <f>ROUND(SUMIF('AV-Bewegungsdaten'!B:B,$A1896,'AV-Bewegungsdaten'!D:D),2)</f>
        <v>0</v>
      </c>
      <c r="T1896" s="327"/>
      <c r="U1896" s="326">
        <f>ROUND(SUMIF('DV-Bewegungsdaten'!B:B,Kategorien!A1896,'DV-Bewegungsdaten'!D:D),3)</f>
        <v>0</v>
      </c>
      <c r="V1896" s="324">
        <f>ROUND(SUMIF('DV-Bewegungsdaten'!B:B,Kategorien!A1896,'DV-Bewegungsdaten'!E:E),3)</f>
        <v>0</v>
      </c>
      <c r="AD1896" s="390">
        <f t="shared" si="397"/>
        <v>17.861000000000001</v>
      </c>
      <c r="AE1896" s="390">
        <f t="shared" si="398"/>
        <v>18.518000000000001</v>
      </c>
      <c r="AF1896" s="390">
        <f t="shared" si="399"/>
        <v>19.737000000000002</v>
      </c>
      <c r="AG1896" s="390">
        <f t="shared" si="400"/>
        <v>19.103999999999999</v>
      </c>
      <c r="AH1896" s="390">
        <f t="shared" si="401"/>
        <v>19.016000000000002</v>
      </c>
      <c r="AI1896" s="390">
        <f t="shared" si="402"/>
        <v>19.548000000000002</v>
      </c>
      <c r="AJ1896" s="390">
        <f t="shared" si="403"/>
        <v>18.831</v>
      </c>
      <c r="AK1896" s="390">
        <f t="shared" si="404"/>
        <v>19.115000000000002</v>
      </c>
      <c r="AL1896" s="390">
        <f t="shared" si="405"/>
        <v>19.225000000000001</v>
      </c>
      <c r="AM1896" s="390">
        <f t="shared" si="406"/>
        <v>19.106000000000002</v>
      </c>
      <c r="AN1896" s="390">
        <f t="shared" si="407"/>
        <v>18.700000000000003</v>
      </c>
      <c r="AO1896" s="390">
        <f t="shared" si="408"/>
        <v>19.603000000000002</v>
      </c>
    </row>
    <row r="1897" spans="1:41" ht="15" customHeight="1" x14ac:dyDescent="0.25">
      <c r="A1897" s="127" t="s">
        <v>513</v>
      </c>
      <c r="B1897" s="125" t="s">
        <v>2077</v>
      </c>
      <c r="C1897" s="125" t="s">
        <v>4003</v>
      </c>
      <c r="D1897" s="125" t="s">
        <v>1858</v>
      </c>
      <c r="E1897" s="125" t="s">
        <v>2452</v>
      </c>
      <c r="F1897" s="126">
        <v>20.6</v>
      </c>
      <c r="G1897" s="126">
        <v>20.8</v>
      </c>
      <c r="H1897" s="126">
        <v>16.48</v>
      </c>
      <c r="I1897" s="126"/>
      <c r="J1897" s="317"/>
      <c r="K1897" s="323">
        <f>ROUND(SUMIF('VGT-Bewegungsdaten'!B:B,A1897,'VGT-Bewegungsdaten'!C:C),3)</f>
        <v>0</v>
      </c>
      <c r="L1897" s="324">
        <f>ROUND(SUMIF('VGT-Bewegungsdaten'!B:B,$A1897,'VGT-Bewegungsdaten'!D:D),2)</f>
        <v>0</v>
      </c>
      <c r="N1897" s="376" t="s">
        <v>4930</v>
      </c>
      <c r="O1897" s="376" t="s">
        <v>4940</v>
      </c>
      <c r="P1897" s="326">
        <f>ROUND(SUMIF('AV-Bewegungsdaten'!B:B,A1897,'AV-Bewegungsdaten'!C:C),3)</f>
        <v>0</v>
      </c>
      <c r="Q1897" s="324">
        <f>ROUND(SUMIF('AV-Bewegungsdaten'!B:B,$A1897,'AV-Bewegungsdaten'!D:D),2)</f>
        <v>0</v>
      </c>
      <c r="T1897" s="327"/>
      <c r="U1897" s="326">
        <f>ROUND(SUMIF('DV-Bewegungsdaten'!B:B,Kategorien!A1897,'DV-Bewegungsdaten'!D:D),3)</f>
        <v>0</v>
      </c>
      <c r="V1897" s="324">
        <f>ROUND(SUMIF('DV-Bewegungsdaten'!B:B,Kategorien!A1897,'DV-Bewegungsdaten'!E:E),3)</f>
        <v>0</v>
      </c>
      <c r="AD1897" s="390">
        <f t="shared" si="397"/>
        <v>15.861000000000001</v>
      </c>
      <c r="AE1897" s="390">
        <f t="shared" si="398"/>
        <v>16.518000000000001</v>
      </c>
      <c r="AF1897" s="390">
        <f t="shared" si="399"/>
        <v>17.737000000000002</v>
      </c>
      <c r="AG1897" s="390">
        <f t="shared" si="400"/>
        <v>17.103999999999999</v>
      </c>
      <c r="AH1897" s="390">
        <f t="shared" si="401"/>
        <v>17.016000000000002</v>
      </c>
      <c r="AI1897" s="390">
        <f t="shared" si="402"/>
        <v>17.548000000000002</v>
      </c>
      <c r="AJ1897" s="390">
        <f t="shared" si="403"/>
        <v>16.831</v>
      </c>
      <c r="AK1897" s="390">
        <f t="shared" si="404"/>
        <v>17.115000000000002</v>
      </c>
      <c r="AL1897" s="390">
        <f t="shared" si="405"/>
        <v>17.225000000000001</v>
      </c>
      <c r="AM1897" s="390">
        <f t="shared" si="406"/>
        <v>17.106000000000002</v>
      </c>
      <c r="AN1897" s="390">
        <f t="shared" si="407"/>
        <v>16.700000000000003</v>
      </c>
      <c r="AO1897" s="390">
        <f t="shared" si="408"/>
        <v>17.603000000000002</v>
      </c>
    </row>
    <row r="1898" spans="1:41" ht="15" customHeight="1" x14ac:dyDescent="0.25">
      <c r="A1898" s="127" t="s">
        <v>468</v>
      </c>
      <c r="B1898" s="125" t="s">
        <v>2077</v>
      </c>
      <c r="C1898" s="125" t="s">
        <v>4003</v>
      </c>
      <c r="D1898" s="125" t="s">
        <v>2001</v>
      </c>
      <c r="E1898" s="125" t="s">
        <v>1541</v>
      </c>
      <c r="F1898" s="126">
        <v>20.6</v>
      </c>
      <c r="G1898" s="126">
        <v>20.8</v>
      </c>
      <c r="H1898" s="126">
        <v>16.48</v>
      </c>
      <c r="I1898" s="126"/>
      <c r="J1898" s="317"/>
      <c r="K1898" s="323">
        <f>ROUND(SUMIF('VGT-Bewegungsdaten'!B:B,A1898,'VGT-Bewegungsdaten'!C:C),3)</f>
        <v>0</v>
      </c>
      <c r="L1898" s="324">
        <f>ROUND(SUMIF('VGT-Bewegungsdaten'!B:B,$A1898,'VGT-Bewegungsdaten'!D:D),2)</f>
        <v>0</v>
      </c>
      <c r="N1898" s="376" t="s">
        <v>4930</v>
      </c>
      <c r="O1898" s="376" t="s">
        <v>4940</v>
      </c>
      <c r="P1898" s="326">
        <f>ROUND(SUMIF('AV-Bewegungsdaten'!B:B,A1898,'AV-Bewegungsdaten'!C:C),3)</f>
        <v>0</v>
      </c>
      <c r="Q1898" s="324">
        <f>ROUND(SUMIF('AV-Bewegungsdaten'!B:B,$A1898,'AV-Bewegungsdaten'!D:D),2)</f>
        <v>0</v>
      </c>
      <c r="T1898" s="327"/>
      <c r="U1898" s="326">
        <f>ROUND(SUMIF('DV-Bewegungsdaten'!B:B,Kategorien!A1898,'DV-Bewegungsdaten'!D:D),3)</f>
        <v>0</v>
      </c>
      <c r="V1898" s="324">
        <f>ROUND(SUMIF('DV-Bewegungsdaten'!B:B,Kategorien!A1898,'DV-Bewegungsdaten'!E:E),3)</f>
        <v>0</v>
      </c>
      <c r="AD1898" s="390">
        <f t="shared" si="397"/>
        <v>15.861000000000001</v>
      </c>
      <c r="AE1898" s="390">
        <f t="shared" si="398"/>
        <v>16.518000000000001</v>
      </c>
      <c r="AF1898" s="390">
        <f t="shared" si="399"/>
        <v>17.737000000000002</v>
      </c>
      <c r="AG1898" s="390">
        <f t="shared" si="400"/>
        <v>17.103999999999999</v>
      </c>
      <c r="AH1898" s="390">
        <f t="shared" si="401"/>
        <v>17.016000000000002</v>
      </c>
      <c r="AI1898" s="390">
        <f t="shared" si="402"/>
        <v>17.548000000000002</v>
      </c>
      <c r="AJ1898" s="390">
        <f t="shared" si="403"/>
        <v>16.831</v>
      </c>
      <c r="AK1898" s="390">
        <f t="shared" si="404"/>
        <v>17.115000000000002</v>
      </c>
      <c r="AL1898" s="390">
        <f t="shared" si="405"/>
        <v>17.225000000000001</v>
      </c>
      <c r="AM1898" s="390">
        <f t="shared" si="406"/>
        <v>17.106000000000002</v>
      </c>
      <c r="AN1898" s="390">
        <f t="shared" si="407"/>
        <v>16.700000000000003</v>
      </c>
      <c r="AO1898" s="390">
        <f t="shared" si="408"/>
        <v>17.603000000000002</v>
      </c>
    </row>
    <row r="1899" spans="1:41" ht="15" customHeight="1" x14ac:dyDescent="0.25">
      <c r="A1899" s="127" t="s">
        <v>472</v>
      </c>
      <c r="B1899" s="125" t="s">
        <v>2077</v>
      </c>
      <c r="C1899" s="125" t="s">
        <v>4003</v>
      </c>
      <c r="D1899" s="125" t="s">
        <v>251</v>
      </c>
      <c r="E1899" s="125" t="s">
        <v>1541</v>
      </c>
      <c r="F1899" s="126">
        <v>21.6</v>
      </c>
      <c r="G1899" s="126">
        <v>21.8</v>
      </c>
      <c r="H1899" s="126">
        <v>17.28</v>
      </c>
      <c r="I1899" s="126"/>
      <c r="J1899" s="317"/>
      <c r="K1899" s="323">
        <f>ROUND(SUMIF('VGT-Bewegungsdaten'!B:B,A1899,'VGT-Bewegungsdaten'!C:C),3)</f>
        <v>0</v>
      </c>
      <c r="L1899" s="324">
        <f>ROUND(SUMIF('VGT-Bewegungsdaten'!B:B,$A1899,'VGT-Bewegungsdaten'!D:D),2)</f>
        <v>0</v>
      </c>
      <c r="N1899" s="376" t="s">
        <v>4930</v>
      </c>
      <c r="O1899" s="376" t="s">
        <v>4940</v>
      </c>
      <c r="P1899" s="326">
        <f>ROUND(SUMIF('AV-Bewegungsdaten'!B:B,A1899,'AV-Bewegungsdaten'!C:C),3)</f>
        <v>0</v>
      </c>
      <c r="Q1899" s="324">
        <f>ROUND(SUMIF('AV-Bewegungsdaten'!B:B,$A1899,'AV-Bewegungsdaten'!D:D),2)</f>
        <v>0</v>
      </c>
      <c r="T1899" s="327"/>
      <c r="U1899" s="326">
        <f>ROUND(SUMIF('DV-Bewegungsdaten'!B:B,Kategorien!A1899,'DV-Bewegungsdaten'!D:D),3)</f>
        <v>0</v>
      </c>
      <c r="V1899" s="324">
        <f>ROUND(SUMIF('DV-Bewegungsdaten'!B:B,Kategorien!A1899,'DV-Bewegungsdaten'!E:E),3)</f>
        <v>0</v>
      </c>
      <c r="AD1899" s="390">
        <f t="shared" si="397"/>
        <v>16.861000000000001</v>
      </c>
      <c r="AE1899" s="390">
        <f t="shared" si="398"/>
        <v>17.518000000000001</v>
      </c>
      <c r="AF1899" s="390">
        <f t="shared" si="399"/>
        <v>18.737000000000002</v>
      </c>
      <c r="AG1899" s="390">
        <f t="shared" si="400"/>
        <v>18.103999999999999</v>
      </c>
      <c r="AH1899" s="390">
        <f t="shared" si="401"/>
        <v>18.016000000000002</v>
      </c>
      <c r="AI1899" s="390">
        <f t="shared" si="402"/>
        <v>18.548000000000002</v>
      </c>
      <c r="AJ1899" s="390">
        <f t="shared" si="403"/>
        <v>17.831</v>
      </c>
      <c r="AK1899" s="390">
        <f t="shared" si="404"/>
        <v>18.115000000000002</v>
      </c>
      <c r="AL1899" s="390">
        <f t="shared" si="405"/>
        <v>18.225000000000001</v>
      </c>
      <c r="AM1899" s="390">
        <f t="shared" si="406"/>
        <v>18.106000000000002</v>
      </c>
      <c r="AN1899" s="390">
        <f t="shared" si="407"/>
        <v>17.700000000000003</v>
      </c>
      <c r="AO1899" s="390">
        <f t="shared" si="408"/>
        <v>18.603000000000002</v>
      </c>
    </row>
    <row r="1900" spans="1:41" ht="15" customHeight="1" x14ac:dyDescent="0.25">
      <c r="A1900" s="127" t="s">
        <v>2841</v>
      </c>
      <c r="B1900" s="125" t="s">
        <v>2077</v>
      </c>
      <c r="C1900" s="125" t="s">
        <v>4003</v>
      </c>
      <c r="D1900" s="125" t="s">
        <v>2712</v>
      </c>
      <c r="E1900" s="125" t="s">
        <v>2545</v>
      </c>
      <c r="F1900" s="126">
        <v>20.57</v>
      </c>
      <c r="G1900" s="126">
        <v>20.77</v>
      </c>
      <c r="H1900" s="126">
        <v>16.46</v>
      </c>
      <c r="I1900" s="126"/>
      <c r="J1900" s="317"/>
      <c r="K1900" s="323">
        <f>ROUND(SUMIF('VGT-Bewegungsdaten'!B:B,A1900,'VGT-Bewegungsdaten'!C:C),3)</f>
        <v>0</v>
      </c>
      <c r="L1900" s="324">
        <f>ROUND(SUMIF('VGT-Bewegungsdaten'!B:B,$A1900,'VGT-Bewegungsdaten'!D:D),2)</f>
        <v>0</v>
      </c>
      <c r="N1900" s="376" t="s">
        <v>4930</v>
      </c>
      <c r="O1900" s="376" t="s">
        <v>4940</v>
      </c>
      <c r="P1900" s="326">
        <f>ROUND(SUMIF('AV-Bewegungsdaten'!B:B,A1900,'AV-Bewegungsdaten'!C:C),3)</f>
        <v>0</v>
      </c>
      <c r="Q1900" s="324">
        <f>ROUND(SUMIF('AV-Bewegungsdaten'!B:B,$A1900,'AV-Bewegungsdaten'!D:D),2)</f>
        <v>0</v>
      </c>
      <c r="T1900" s="327"/>
      <c r="U1900" s="326">
        <f>ROUND(SUMIF('DV-Bewegungsdaten'!B:B,Kategorien!A1900,'DV-Bewegungsdaten'!D:D),3)</f>
        <v>0</v>
      </c>
      <c r="V1900" s="324">
        <f>ROUND(SUMIF('DV-Bewegungsdaten'!B:B,Kategorien!A1900,'DV-Bewegungsdaten'!E:E),3)</f>
        <v>0</v>
      </c>
      <c r="AD1900" s="390">
        <f t="shared" si="397"/>
        <v>15.831</v>
      </c>
      <c r="AE1900" s="390">
        <f t="shared" si="398"/>
        <v>16.488</v>
      </c>
      <c r="AF1900" s="390">
        <f t="shared" si="399"/>
        <v>17.707000000000001</v>
      </c>
      <c r="AG1900" s="390">
        <f t="shared" si="400"/>
        <v>17.073999999999998</v>
      </c>
      <c r="AH1900" s="390">
        <f t="shared" si="401"/>
        <v>16.986000000000001</v>
      </c>
      <c r="AI1900" s="390">
        <f t="shared" si="402"/>
        <v>17.518000000000001</v>
      </c>
      <c r="AJ1900" s="390">
        <f t="shared" si="403"/>
        <v>16.800999999999998</v>
      </c>
      <c r="AK1900" s="390">
        <f t="shared" si="404"/>
        <v>17.085000000000001</v>
      </c>
      <c r="AL1900" s="390">
        <f t="shared" si="405"/>
        <v>17.195</v>
      </c>
      <c r="AM1900" s="390">
        <f t="shared" si="406"/>
        <v>17.076000000000001</v>
      </c>
      <c r="AN1900" s="390">
        <f t="shared" si="407"/>
        <v>16.670000000000002</v>
      </c>
      <c r="AO1900" s="390">
        <f t="shared" si="408"/>
        <v>17.573</v>
      </c>
    </row>
    <row r="1901" spans="1:41" ht="15" customHeight="1" x14ac:dyDescent="0.25">
      <c r="A1901" s="127" t="s">
        <v>2842</v>
      </c>
      <c r="B1901" s="125" t="s">
        <v>2077</v>
      </c>
      <c r="C1901" s="125" t="s">
        <v>4003</v>
      </c>
      <c r="D1901" s="125" t="s">
        <v>2583</v>
      </c>
      <c r="E1901" s="125" t="s">
        <v>2545</v>
      </c>
      <c r="F1901" s="126">
        <v>21.57</v>
      </c>
      <c r="G1901" s="126">
        <v>21.77</v>
      </c>
      <c r="H1901" s="126">
        <v>17.260000000000002</v>
      </c>
      <c r="I1901" s="126"/>
      <c r="J1901" s="317"/>
      <c r="K1901" s="323">
        <f>ROUND(SUMIF('VGT-Bewegungsdaten'!B:B,A1901,'VGT-Bewegungsdaten'!C:C),3)</f>
        <v>0</v>
      </c>
      <c r="L1901" s="324">
        <f>ROUND(SUMIF('VGT-Bewegungsdaten'!B:B,$A1901,'VGT-Bewegungsdaten'!D:D),2)</f>
        <v>0</v>
      </c>
      <c r="N1901" s="376" t="s">
        <v>4930</v>
      </c>
      <c r="O1901" s="376" t="s">
        <v>4940</v>
      </c>
      <c r="P1901" s="326">
        <f>ROUND(SUMIF('AV-Bewegungsdaten'!B:B,A1901,'AV-Bewegungsdaten'!C:C),3)</f>
        <v>0</v>
      </c>
      <c r="Q1901" s="324">
        <f>ROUND(SUMIF('AV-Bewegungsdaten'!B:B,$A1901,'AV-Bewegungsdaten'!D:D),2)</f>
        <v>0</v>
      </c>
      <c r="T1901" s="327"/>
      <c r="U1901" s="326">
        <f>ROUND(SUMIF('DV-Bewegungsdaten'!B:B,Kategorien!A1901,'DV-Bewegungsdaten'!D:D),3)</f>
        <v>0</v>
      </c>
      <c r="V1901" s="324">
        <f>ROUND(SUMIF('DV-Bewegungsdaten'!B:B,Kategorien!A1901,'DV-Bewegungsdaten'!E:E),3)</f>
        <v>0</v>
      </c>
      <c r="AD1901" s="390">
        <f t="shared" si="397"/>
        <v>16.831</v>
      </c>
      <c r="AE1901" s="390">
        <f t="shared" si="398"/>
        <v>17.488</v>
      </c>
      <c r="AF1901" s="390">
        <f t="shared" si="399"/>
        <v>18.707000000000001</v>
      </c>
      <c r="AG1901" s="390">
        <f t="shared" si="400"/>
        <v>18.073999999999998</v>
      </c>
      <c r="AH1901" s="390">
        <f t="shared" si="401"/>
        <v>17.986000000000001</v>
      </c>
      <c r="AI1901" s="390">
        <f t="shared" si="402"/>
        <v>18.518000000000001</v>
      </c>
      <c r="AJ1901" s="390">
        <f t="shared" si="403"/>
        <v>17.800999999999998</v>
      </c>
      <c r="AK1901" s="390">
        <f t="shared" si="404"/>
        <v>18.085000000000001</v>
      </c>
      <c r="AL1901" s="390">
        <f t="shared" si="405"/>
        <v>18.195</v>
      </c>
      <c r="AM1901" s="390">
        <f t="shared" si="406"/>
        <v>18.076000000000001</v>
      </c>
      <c r="AN1901" s="390">
        <f t="shared" si="407"/>
        <v>17.670000000000002</v>
      </c>
      <c r="AO1901" s="390">
        <f t="shared" si="408"/>
        <v>18.573</v>
      </c>
    </row>
    <row r="1902" spans="1:41" ht="15" customHeight="1" x14ac:dyDescent="0.25">
      <c r="A1902" s="127" t="s">
        <v>3585</v>
      </c>
      <c r="B1902" s="125" t="s">
        <v>2077</v>
      </c>
      <c r="C1902" s="125" t="s">
        <v>4003</v>
      </c>
      <c r="D1902" s="125" t="s">
        <v>3456</v>
      </c>
      <c r="E1902" s="125" t="s">
        <v>3289</v>
      </c>
      <c r="F1902" s="126">
        <v>20.54</v>
      </c>
      <c r="G1902" s="126">
        <v>20.74</v>
      </c>
      <c r="H1902" s="126">
        <v>16.43</v>
      </c>
      <c r="I1902" s="126"/>
      <c r="J1902" s="317"/>
      <c r="K1902" s="323">
        <f>ROUND(SUMIF('VGT-Bewegungsdaten'!B:B,A1902,'VGT-Bewegungsdaten'!C:C),3)</f>
        <v>0</v>
      </c>
      <c r="L1902" s="324">
        <f>ROUND(SUMIF('VGT-Bewegungsdaten'!B:B,$A1902,'VGT-Bewegungsdaten'!D:D),2)</f>
        <v>0</v>
      </c>
      <c r="N1902" s="376" t="s">
        <v>4930</v>
      </c>
      <c r="O1902" s="376" t="s">
        <v>4940</v>
      </c>
      <c r="P1902" s="326">
        <f>ROUND(SUMIF('AV-Bewegungsdaten'!B:B,A1902,'AV-Bewegungsdaten'!C:C),3)</f>
        <v>0</v>
      </c>
      <c r="Q1902" s="324">
        <f>ROUND(SUMIF('AV-Bewegungsdaten'!B:B,$A1902,'AV-Bewegungsdaten'!D:D),2)</f>
        <v>0</v>
      </c>
      <c r="T1902" s="327"/>
      <c r="U1902" s="326">
        <f>ROUND(SUMIF('DV-Bewegungsdaten'!B:B,Kategorien!A1902,'DV-Bewegungsdaten'!D:D),3)</f>
        <v>0</v>
      </c>
      <c r="V1902" s="324">
        <f>ROUND(SUMIF('DV-Bewegungsdaten'!B:B,Kategorien!A1902,'DV-Bewegungsdaten'!E:E),3)</f>
        <v>0</v>
      </c>
      <c r="AD1902" s="390">
        <f t="shared" si="397"/>
        <v>15.800999999999998</v>
      </c>
      <c r="AE1902" s="390">
        <f t="shared" si="398"/>
        <v>16.457999999999998</v>
      </c>
      <c r="AF1902" s="390">
        <f t="shared" si="399"/>
        <v>17.677</v>
      </c>
      <c r="AG1902" s="390">
        <f t="shared" si="400"/>
        <v>17.043999999999997</v>
      </c>
      <c r="AH1902" s="390">
        <f t="shared" si="401"/>
        <v>16.956</v>
      </c>
      <c r="AI1902" s="390">
        <f t="shared" si="402"/>
        <v>17.488</v>
      </c>
      <c r="AJ1902" s="390">
        <f t="shared" si="403"/>
        <v>16.770999999999997</v>
      </c>
      <c r="AK1902" s="390">
        <f t="shared" si="404"/>
        <v>17.055</v>
      </c>
      <c r="AL1902" s="390">
        <f t="shared" si="405"/>
        <v>17.164999999999999</v>
      </c>
      <c r="AM1902" s="390">
        <f t="shared" si="406"/>
        <v>17.045999999999999</v>
      </c>
      <c r="AN1902" s="390">
        <f t="shared" si="407"/>
        <v>16.64</v>
      </c>
      <c r="AO1902" s="390">
        <f t="shared" si="408"/>
        <v>17.542999999999999</v>
      </c>
    </row>
    <row r="1903" spans="1:41" ht="15" customHeight="1" x14ac:dyDescent="0.25">
      <c r="A1903" s="127" t="s">
        <v>3586</v>
      </c>
      <c r="B1903" s="125" t="s">
        <v>2077</v>
      </c>
      <c r="C1903" s="125" t="s">
        <v>4003</v>
      </c>
      <c r="D1903" s="125" t="s">
        <v>3327</v>
      </c>
      <c r="E1903" s="125" t="s">
        <v>3289</v>
      </c>
      <c r="F1903" s="126">
        <v>21.54</v>
      </c>
      <c r="G1903" s="126">
        <v>21.74</v>
      </c>
      <c r="H1903" s="126">
        <v>17.23</v>
      </c>
      <c r="I1903" s="126"/>
      <c r="J1903" s="317"/>
      <c r="K1903" s="323">
        <f>ROUND(SUMIF('VGT-Bewegungsdaten'!B:B,A1903,'VGT-Bewegungsdaten'!C:C),3)</f>
        <v>0</v>
      </c>
      <c r="L1903" s="324">
        <f>ROUND(SUMIF('VGT-Bewegungsdaten'!B:B,$A1903,'VGT-Bewegungsdaten'!D:D),2)</f>
        <v>0</v>
      </c>
      <c r="N1903" s="376" t="s">
        <v>4930</v>
      </c>
      <c r="O1903" s="376" t="s">
        <v>4940</v>
      </c>
      <c r="P1903" s="326">
        <f>ROUND(SUMIF('AV-Bewegungsdaten'!B:B,A1903,'AV-Bewegungsdaten'!C:C),3)</f>
        <v>0</v>
      </c>
      <c r="Q1903" s="324">
        <f>ROUND(SUMIF('AV-Bewegungsdaten'!B:B,$A1903,'AV-Bewegungsdaten'!D:D),2)</f>
        <v>0</v>
      </c>
      <c r="T1903" s="327"/>
      <c r="U1903" s="326">
        <f>ROUND(SUMIF('DV-Bewegungsdaten'!B:B,Kategorien!A1903,'DV-Bewegungsdaten'!D:D),3)</f>
        <v>0</v>
      </c>
      <c r="V1903" s="324">
        <f>ROUND(SUMIF('DV-Bewegungsdaten'!B:B,Kategorien!A1903,'DV-Bewegungsdaten'!E:E),3)</f>
        <v>0</v>
      </c>
      <c r="AD1903" s="390">
        <f t="shared" ref="AD1903:AD1966" si="409">MAX(0,$G1903-AR$9)</f>
        <v>16.800999999999998</v>
      </c>
      <c r="AE1903" s="390">
        <f t="shared" ref="AE1903:AE1966" si="410">MAX(0,$G1903-AS$9)</f>
        <v>17.457999999999998</v>
      </c>
      <c r="AF1903" s="390">
        <f t="shared" ref="AF1903:AF1966" si="411">MAX(0,$G1903-AT$9)</f>
        <v>18.677</v>
      </c>
      <c r="AG1903" s="390">
        <f t="shared" ref="AG1903:AG1966" si="412">MAX(0,$G1903-AU$9)</f>
        <v>18.043999999999997</v>
      </c>
      <c r="AH1903" s="390">
        <f t="shared" ref="AH1903:AH1966" si="413">MAX(0,$G1903-AV$9)</f>
        <v>17.956</v>
      </c>
      <c r="AI1903" s="390">
        <f t="shared" ref="AI1903:AI1966" si="414">MAX(0,$G1903-AW$9)</f>
        <v>18.488</v>
      </c>
      <c r="AJ1903" s="390">
        <f t="shared" ref="AJ1903:AJ1966" si="415">MAX(0,$G1903-AX$9)</f>
        <v>17.770999999999997</v>
      </c>
      <c r="AK1903" s="390">
        <f t="shared" ref="AK1903:AK1966" si="416">MAX(0,$G1903-AY$9)</f>
        <v>18.055</v>
      </c>
      <c r="AL1903" s="390">
        <f t="shared" ref="AL1903:AL1966" si="417">MAX(0,$G1903-AZ$9)</f>
        <v>18.164999999999999</v>
      </c>
      <c r="AM1903" s="390">
        <f t="shared" ref="AM1903:AM1966" si="418">MAX(0,$G1903-BA$9)</f>
        <v>18.045999999999999</v>
      </c>
      <c r="AN1903" s="390">
        <f t="shared" ref="AN1903:AN1966" si="419">MAX(0,$G1903-BB$9)</f>
        <v>17.64</v>
      </c>
      <c r="AO1903" s="390">
        <f t="shared" ref="AO1903:AO1966" si="420">MAX(0,$G1903-BC$9)</f>
        <v>18.542999999999999</v>
      </c>
    </row>
    <row r="1904" spans="1:41" ht="15" customHeight="1" x14ac:dyDescent="0.25">
      <c r="A1904" s="127" t="s">
        <v>4349</v>
      </c>
      <c r="B1904" s="125" t="s">
        <v>2077</v>
      </c>
      <c r="C1904" s="125" t="s">
        <v>4003</v>
      </c>
      <c r="D1904" s="125" t="s">
        <v>4219</v>
      </c>
      <c r="E1904" s="125" t="s">
        <v>4051</v>
      </c>
      <c r="F1904" s="126">
        <v>20.509999999999998</v>
      </c>
      <c r="G1904" s="126">
        <v>20.709999999999997</v>
      </c>
      <c r="H1904" s="126">
        <v>16.41</v>
      </c>
      <c r="I1904" s="126"/>
      <c r="J1904" s="317"/>
      <c r="K1904" s="323">
        <f>ROUND(SUMIF('VGT-Bewegungsdaten'!B:B,A1904,'VGT-Bewegungsdaten'!C:C),3)</f>
        <v>0</v>
      </c>
      <c r="L1904" s="324">
        <f>ROUND(SUMIF('VGT-Bewegungsdaten'!B:B,$A1904,'VGT-Bewegungsdaten'!D:D),2)</f>
        <v>0</v>
      </c>
      <c r="N1904" s="376" t="s">
        <v>4930</v>
      </c>
      <c r="O1904" s="376" t="s">
        <v>4940</v>
      </c>
      <c r="P1904" s="326">
        <f>ROUND(SUMIF('AV-Bewegungsdaten'!B:B,A1904,'AV-Bewegungsdaten'!C:C),3)</f>
        <v>0</v>
      </c>
      <c r="Q1904" s="324">
        <f>ROUND(SUMIF('AV-Bewegungsdaten'!B:B,$A1904,'AV-Bewegungsdaten'!D:D),2)</f>
        <v>0</v>
      </c>
      <c r="T1904" s="327"/>
      <c r="U1904" s="326">
        <f>ROUND(SUMIF('DV-Bewegungsdaten'!B:B,Kategorien!A1904,'DV-Bewegungsdaten'!D:D),3)</f>
        <v>0</v>
      </c>
      <c r="V1904" s="324">
        <f>ROUND(SUMIF('DV-Bewegungsdaten'!B:B,Kategorien!A1904,'DV-Bewegungsdaten'!E:E),3)</f>
        <v>0</v>
      </c>
      <c r="AD1904" s="390">
        <f t="shared" si="409"/>
        <v>15.770999999999997</v>
      </c>
      <c r="AE1904" s="390">
        <f t="shared" si="410"/>
        <v>16.427999999999997</v>
      </c>
      <c r="AF1904" s="390">
        <f t="shared" si="411"/>
        <v>17.646999999999998</v>
      </c>
      <c r="AG1904" s="390">
        <f t="shared" si="412"/>
        <v>17.013999999999996</v>
      </c>
      <c r="AH1904" s="390">
        <f t="shared" si="413"/>
        <v>16.925999999999998</v>
      </c>
      <c r="AI1904" s="390">
        <f t="shared" si="414"/>
        <v>17.457999999999998</v>
      </c>
      <c r="AJ1904" s="390">
        <f t="shared" si="415"/>
        <v>16.740999999999996</v>
      </c>
      <c r="AK1904" s="390">
        <f t="shared" si="416"/>
        <v>17.024999999999999</v>
      </c>
      <c r="AL1904" s="390">
        <f t="shared" si="417"/>
        <v>17.134999999999998</v>
      </c>
      <c r="AM1904" s="390">
        <f t="shared" si="418"/>
        <v>17.015999999999998</v>
      </c>
      <c r="AN1904" s="390">
        <f t="shared" si="419"/>
        <v>16.61</v>
      </c>
      <c r="AO1904" s="390">
        <f t="shared" si="420"/>
        <v>17.512999999999998</v>
      </c>
    </row>
    <row r="1905" spans="1:41" ht="15" customHeight="1" x14ac:dyDescent="0.25">
      <c r="A1905" s="127" t="s">
        <v>4350</v>
      </c>
      <c r="B1905" s="125" t="s">
        <v>2077</v>
      </c>
      <c r="C1905" s="125" t="s">
        <v>4003</v>
      </c>
      <c r="D1905" s="125" t="s">
        <v>4089</v>
      </c>
      <c r="E1905" s="125" t="s">
        <v>4051</v>
      </c>
      <c r="F1905" s="126">
        <v>21.509999999999998</v>
      </c>
      <c r="G1905" s="126">
        <v>21.709999999999997</v>
      </c>
      <c r="H1905" s="126">
        <v>17.21</v>
      </c>
      <c r="I1905" s="126"/>
      <c r="J1905" s="317"/>
      <c r="K1905" s="323">
        <f>ROUND(SUMIF('VGT-Bewegungsdaten'!B:B,A1905,'VGT-Bewegungsdaten'!C:C),3)</f>
        <v>0</v>
      </c>
      <c r="L1905" s="324">
        <f>ROUND(SUMIF('VGT-Bewegungsdaten'!B:B,$A1905,'VGT-Bewegungsdaten'!D:D),2)</f>
        <v>0</v>
      </c>
      <c r="N1905" s="376" t="s">
        <v>4930</v>
      </c>
      <c r="O1905" s="376" t="s">
        <v>4940</v>
      </c>
      <c r="P1905" s="326">
        <f>ROUND(SUMIF('AV-Bewegungsdaten'!B:B,A1905,'AV-Bewegungsdaten'!C:C),3)</f>
        <v>0</v>
      </c>
      <c r="Q1905" s="324">
        <f>ROUND(SUMIF('AV-Bewegungsdaten'!B:B,$A1905,'AV-Bewegungsdaten'!D:D),2)</f>
        <v>0</v>
      </c>
      <c r="T1905" s="327"/>
      <c r="U1905" s="326">
        <f>ROUND(SUMIF('DV-Bewegungsdaten'!B:B,Kategorien!A1905,'DV-Bewegungsdaten'!D:D),3)</f>
        <v>0</v>
      </c>
      <c r="V1905" s="324">
        <f>ROUND(SUMIF('DV-Bewegungsdaten'!B:B,Kategorien!A1905,'DV-Bewegungsdaten'!E:E),3)</f>
        <v>0</v>
      </c>
      <c r="AD1905" s="390">
        <f t="shared" si="409"/>
        <v>16.770999999999997</v>
      </c>
      <c r="AE1905" s="390">
        <f t="shared" si="410"/>
        <v>17.427999999999997</v>
      </c>
      <c r="AF1905" s="390">
        <f t="shared" si="411"/>
        <v>18.646999999999998</v>
      </c>
      <c r="AG1905" s="390">
        <f t="shared" si="412"/>
        <v>18.013999999999996</v>
      </c>
      <c r="AH1905" s="390">
        <f t="shared" si="413"/>
        <v>17.925999999999998</v>
      </c>
      <c r="AI1905" s="390">
        <f t="shared" si="414"/>
        <v>18.457999999999998</v>
      </c>
      <c r="AJ1905" s="390">
        <f t="shared" si="415"/>
        <v>17.740999999999996</v>
      </c>
      <c r="AK1905" s="390">
        <f t="shared" si="416"/>
        <v>18.024999999999999</v>
      </c>
      <c r="AL1905" s="390">
        <f t="shared" si="417"/>
        <v>18.134999999999998</v>
      </c>
      <c r="AM1905" s="390">
        <f t="shared" si="418"/>
        <v>18.015999999999998</v>
      </c>
      <c r="AN1905" s="390">
        <f t="shared" si="419"/>
        <v>17.61</v>
      </c>
      <c r="AO1905" s="390">
        <f t="shared" si="420"/>
        <v>18.512999999999998</v>
      </c>
    </row>
    <row r="1906" spans="1:41" ht="15" customHeight="1" x14ac:dyDescent="0.25">
      <c r="A1906" s="127" t="s">
        <v>5315</v>
      </c>
      <c r="B1906" s="125" t="s">
        <v>2077</v>
      </c>
      <c r="C1906" s="125" t="s">
        <v>4003</v>
      </c>
      <c r="D1906" s="125" t="s">
        <v>5305</v>
      </c>
      <c r="E1906" s="125" t="s">
        <v>4998</v>
      </c>
      <c r="F1906" s="126">
        <v>20.48</v>
      </c>
      <c r="G1906" s="126">
        <v>20.68</v>
      </c>
      <c r="H1906" s="126">
        <v>16.38</v>
      </c>
      <c r="I1906" s="126"/>
      <c r="J1906" s="317"/>
      <c r="K1906" s="323">
        <f>ROUND(SUMIF('VGT-Bewegungsdaten'!B:B,A1906,'VGT-Bewegungsdaten'!C:C),3)</f>
        <v>0</v>
      </c>
      <c r="L1906" s="324">
        <f>ROUND(SUMIF('VGT-Bewegungsdaten'!B:B,$A1906,'VGT-Bewegungsdaten'!D:D),2)</f>
        <v>0</v>
      </c>
      <c r="N1906" s="376" t="s">
        <v>4930</v>
      </c>
      <c r="O1906" s="376" t="s">
        <v>4940</v>
      </c>
      <c r="P1906" s="326">
        <f>ROUND(SUMIF('AV-Bewegungsdaten'!B:B,A1906,'AV-Bewegungsdaten'!C:C),3)</f>
        <v>0</v>
      </c>
      <c r="Q1906" s="324">
        <f>ROUND(SUMIF('AV-Bewegungsdaten'!B:B,$A1906,'AV-Bewegungsdaten'!D:D),2)</f>
        <v>0</v>
      </c>
      <c r="T1906" s="327"/>
      <c r="U1906" s="326">
        <f>ROUND(SUMIF('DV-Bewegungsdaten'!B:B,Kategorien!A1906,'DV-Bewegungsdaten'!D:D),3)</f>
        <v>0</v>
      </c>
      <c r="V1906" s="324">
        <f>ROUND(SUMIF('DV-Bewegungsdaten'!B:B,Kategorien!A1906,'DV-Bewegungsdaten'!E:E),3)</f>
        <v>0</v>
      </c>
      <c r="AD1906" s="390">
        <f t="shared" si="409"/>
        <v>15.741</v>
      </c>
      <c r="AE1906" s="390">
        <f t="shared" si="410"/>
        <v>16.398</v>
      </c>
      <c r="AF1906" s="390">
        <f t="shared" si="411"/>
        <v>17.617000000000001</v>
      </c>
      <c r="AG1906" s="390">
        <f t="shared" si="412"/>
        <v>16.983999999999998</v>
      </c>
      <c r="AH1906" s="390">
        <f t="shared" si="413"/>
        <v>16.896000000000001</v>
      </c>
      <c r="AI1906" s="390">
        <f t="shared" si="414"/>
        <v>17.428000000000001</v>
      </c>
      <c r="AJ1906" s="390">
        <f t="shared" si="415"/>
        <v>16.710999999999999</v>
      </c>
      <c r="AK1906" s="390">
        <f t="shared" si="416"/>
        <v>16.995000000000001</v>
      </c>
      <c r="AL1906" s="390">
        <f t="shared" si="417"/>
        <v>17.105</v>
      </c>
      <c r="AM1906" s="390">
        <f t="shared" si="418"/>
        <v>16.986000000000001</v>
      </c>
      <c r="AN1906" s="390">
        <f t="shared" si="419"/>
        <v>16.579999999999998</v>
      </c>
      <c r="AO1906" s="390">
        <f t="shared" si="420"/>
        <v>17.483000000000001</v>
      </c>
    </row>
    <row r="1907" spans="1:41" ht="15" customHeight="1" x14ac:dyDescent="0.25">
      <c r="A1907" s="127" t="s">
        <v>5007</v>
      </c>
      <c r="B1907" s="125" t="s">
        <v>2077</v>
      </c>
      <c r="C1907" s="125" t="s">
        <v>4003</v>
      </c>
      <c r="D1907" s="125" t="s">
        <v>5008</v>
      </c>
      <c r="E1907" s="125" t="s">
        <v>4998</v>
      </c>
      <c r="F1907" s="126">
        <v>21.48</v>
      </c>
      <c r="G1907" s="126">
        <v>21.68</v>
      </c>
      <c r="H1907" s="126">
        <v>17.18</v>
      </c>
      <c r="I1907" s="126"/>
      <c r="J1907" s="317"/>
      <c r="K1907" s="323">
        <f>ROUND(SUMIF('VGT-Bewegungsdaten'!B:B,A1907,'VGT-Bewegungsdaten'!C:C),3)</f>
        <v>0</v>
      </c>
      <c r="L1907" s="324">
        <f>ROUND(SUMIF('VGT-Bewegungsdaten'!B:B,$A1907,'VGT-Bewegungsdaten'!D:D),2)</f>
        <v>0</v>
      </c>
      <c r="N1907" s="376" t="s">
        <v>4930</v>
      </c>
      <c r="O1907" s="376" t="s">
        <v>4940</v>
      </c>
      <c r="P1907" s="326">
        <f>ROUND(SUMIF('AV-Bewegungsdaten'!B:B,A1907,'AV-Bewegungsdaten'!C:C),3)</f>
        <v>0</v>
      </c>
      <c r="Q1907" s="324">
        <f>ROUND(SUMIF('AV-Bewegungsdaten'!B:B,$A1907,'AV-Bewegungsdaten'!D:D),2)</f>
        <v>0</v>
      </c>
      <c r="T1907" s="327"/>
      <c r="U1907" s="326">
        <f>ROUND(SUMIF('DV-Bewegungsdaten'!B:B,Kategorien!A1907,'DV-Bewegungsdaten'!D:D),3)</f>
        <v>0</v>
      </c>
      <c r="V1907" s="324">
        <f>ROUND(SUMIF('DV-Bewegungsdaten'!B:B,Kategorien!A1907,'DV-Bewegungsdaten'!E:E),3)</f>
        <v>0</v>
      </c>
      <c r="AD1907" s="390">
        <f t="shared" si="409"/>
        <v>16.741</v>
      </c>
      <c r="AE1907" s="390">
        <f t="shared" si="410"/>
        <v>17.398</v>
      </c>
      <c r="AF1907" s="390">
        <f t="shared" si="411"/>
        <v>18.617000000000001</v>
      </c>
      <c r="AG1907" s="390">
        <f t="shared" si="412"/>
        <v>17.983999999999998</v>
      </c>
      <c r="AH1907" s="390">
        <f t="shared" si="413"/>
        <v>17.896000000000001</v>
      </c>
      <c r="AI1907" s="390">
        <f t="shared" si="414"/>
        <v>18.428000000000001</v>
      </c>
      <c r="AJ1907" s="390">
        <f t="shared" si="415"/>
        <v>17.710999999999999</v>
      </c>
      <c r="AK1907" s="390">
        <f t="shared" si="416"/>
        <v>17.995000000000001</v>
      </c>
      <c r="AL1907" s="390">
        <f t="shared" si="417"/>
        <v>18.105</v>
      </c>
      <c r="AM1907" s="390">
        <f t="shared" si="418"/>
        <v>17.986000000000001</v>
      </c>
      <c r="AN1907" s="390">
        <f t="shared" si="419"/>
        <v>17.579999999999998</v>
      </c>
      <c r="AO1907" s="390">
        <f t="shared" si="420"/>
        <v>18.483000000000001</v>
      </c>
    </row>
    <row r="1908" spans="1:41" ht="15" customHeight="1" x14ac:dyDescent="0.25">
      <c r="A1908" s="127" t="s">
        <v>5872</v>
      </c>
      <c r="B1908" s="125" t="s">
        <v>2077</v>
      </c>
      <c r="C1908" s="125" t="s">
        <v>4003</v>
      </c>
      <c r="D1908" s="125" t="s">
        <v>5873</v>
      </c>
      <c r="E1908" s="125" t="s">
        <v>5279</v>
      </c>
      <c r="F1908" s="126">
        <v>20.450000000000003</v>
      </c>
      <c r="G1908" s="126">
        <v>20.650000000000002</v>
      </c>
      <c r="H1908" s="126">
        <v>16.36</v>
      </c>
      <c r="I1908" s="126"/>
      <c r="J1908" s="317"/>
      <c r="K1908" s="323">
        <f>ROUND(SUMIF('VGT-Bewegungsdaten'!B:B,A1908,'VGT-Bewegungsdaten'!C:C),3)</f>
        <v>0</v>
      </c>
      <c r="L1908" s="324">
        <f>ROUND(SUMIF('VGT-Bewegungsdaten'!B:B,$A1908,'VGT-Bewegungsdaten'!D:D),2)</f>
        <v>0</v>
      </c>
      <c r="N1908" s="376" t="s">
        <v>4930</v>
      </c>
      <c r="O1908" s="376" t="s">
        <v>4940</v>
      </c>
      <c r="P1908" s="326">
        <f>ROUND(SUMIF('AV-Bewegungsdaten'!B:B,A1908,'AV-Bewegungsdaten'!C:C),3)</f>
        <v>0</v>
      </c>
      <c r="Q1908" s="324">
        <f>ROUND(SUMIF('AV-Bewegungsdaten'!B:B,$A1908,'AV-Bewegungsdaten'!D:D),2)</f>
        <v>0</v>
      </c>
      <c r="T1908" s="327"/>
      <c r="U1908" s="326">
        <f>ROUND(SUMIF('DV-Bewegungsdaten'!B:B,Kategorien!A1908,'DV-Bewegungsdaten'!D:D),3)</f>
        <v>0</v>
      </c>
      <c r="V1908" s="324">
        <f>ROUND(SUMIF('DV-Bewegungsdaten'!B:B,Kategorien!A1908,'DV-Bewegungsdaten'!E:E),3)</f>
        <v>0</v>
      </c>
      <c r="AD1908" s="390">
        <f t="shared" si="409"/>
        <v>15.711000000000002</v>
      </c>
      <c r="AE1908" s="390">
        <f t="shared" si="410"/>
        <v>16.368000000000002</v>
      </c>
      <c r="AF1908" s="390">
        <f t="shared" si="411"/>
        <v>17.587000000000003</v>
      </c>
      <c r="AG1908" s="390">
        <f t="shared" si="412"/>
        <v>16.954000000000001</v>
      </c>
      <c r="AH1908" s="390">
        <f t="shared" si="413"/>
        <v>16.866000000000003</v>
      </c>
      <c r="AI1908" s="390">
        <f t="shared" si="414"/>
        <v>17.398000000000003</v>
      </c>
      <c r="AJ1908" s="390">
        <f t="shared" si="415"/>
        <v>16.681000000000001</v>
      </c>
      <c r="AK1908" s="390">
        <f t="shared" si="416"/>
        <v>16.965000000000003</v>
      </c>
      <c r="AL1908" s="390">
        <f t="shared" si="417"/>
        <v>17.075000000000003</v>
      </c>
      <c r="AM1908" s="390">
        <f t="shared" si="418"/>
        <v>16.956000000000003</v>
      </c>
      <c r="AN1908" s="390">
        <f t="shared" si="419"/>
        <v>16.550000000000004</v>
      </c>
      <c r="AO1908" s="390">
        <f t="shared" si="420"/>
        <v>17.453000000000003</v>
      </c>
    </row>
    <row r="1909" spans="1:41" ht="15" customHeight="1" x14ac:dyDescent="0.25">
      <c r="A1909" s="127" t="s">
        <v>6006</v>
      </c>
      <c r="B1909" s="125" t="s">
        <v>2077</v>
      </c>
      <c r="C1909" s="125" t="s">
        <v>4003</v>
      </c>
      <c r="D1909" s="125" t="s">
        <v>6007</v>
      </c>
      <c r="E1909" s="125" t="s">
        <v>5279</v>
      </c>
      <c r="F1909" s="126">
        <v>21.450000000000003</v>
      </c>
      <c r="G1909" s="126">
        <v>21.650000000000002</v>
      </c>
      <c r="H1909" s="126">
        <v>17.16</v>
      </c>
      <c r="I1909" s="126"/>
      <c r="J1909" s="317"/>
      <c r="K1909" s="323">
        <f>ROUND(SUMIF('VGT-Bewegungsdaten'!B:B,A1909,'VGT-Bewegungsdaten'!C:C),3)</f>
        <v>0</v>
      </c>
      <c r="L1909" s="324">
        <f>ROUND(SUMIF('VGT-Bewegungsdaten'!B:B,$A1909,'VGT-Bewegungsdaten'!D:D),2)</f>
        <v>0</v>
      </c>
      <c r="N1909" s="376" t="s">
        <v>4930</v>
      </c>
      <c r="O1909" s="376" t="s">
        <v>4940</v>
      </c>
      <c r="P1909" s="326">
        <f>ROUND(SUMIF('AV-Bewegungsdaten'!B:B,A1909,'AV-Bewegungsdaten'!C:C),3)</f>
        <v>0</v>
      </c>
      <c r="Q1909" s="324">
        <f>ROUND(SUMIF('AV-Bewegungsdaten'!B:B,$A1909,'AV-Bewegungsdaten'!D:D),2)</f>
        <v>0</v>
      </c>
      <c r="T1909" s="327"/>
      <c r="U1909" s="326">
        <f>ROUND(SUMIF('DV-Bewegungsdaten'!B:B,Kategorien!A1909,'DV-Bewegungsdaten'!D:D),3)</f>
        <v>0</v>
      </c>
      <c r="V1909" s="324">
        <f>ROUND(SUMIF('DV-Bewegungsdaten'!B:B,Kategorien!A1909,'DV-Bewegungsdaten'!E:E),3)</f>
        <v>0</v>
      </c>
      <c r="AD1909" s="390">
        <f t="shared" si="409"/>
        <v>16.711000000000002</v>
      </c>
      <c r="AE1909" s="390">
        <f t="shared" si="410"/>
        <v>17.368000000000002</v>
      </c>
      <c r="AF1909" s="390">
        <f t="shared" si="411"/>
        <v>18.587000000000003</v>
      </c>
      <c r="AG1909" s="390">
        <f t="shared" si="412"/>
        <v>17.954000000000001</v>
      </c>
      <c r="AH1909" s="390">
        <f t="shared" si="413"/>
        <v>17.866000000000003</v>
      </c>
      <c r="AI1909" s="390">
        <f t="shared" si="414"/>
        <v>18.398000000000003</v>
      </c>
      <c r="AJ1909" s="390">
        <f t="shared" si="415"/>
        <v>17.681000000000001</v>
      </c>
      <c r="AK1909" s="390">
        <f t="shared" si="416"/>
        <v>17.965000000000003</v>
      </c>
      <c r="AL1909" s="390">
        <f t="shared" si="417"/>
        <v>18.075000000000003</v>
      </c>
      <c r="AM1909" s="390">
        <f t="shared" si="418"/>
        <v>17.956000000000003</v>
      </c>
      <c r="AN1909" s="390">
        <f t="shared" si="419"/>
        <v>17.550000000000004</v>
      </c>
      <c r="AO1909" s="390">
        <f t="shared" si="420"/>
        <v>18.453000000000003</v>
      </c>
    </row>
    <row r="1910" spans="1:41" ht="15" customHeight="1" x14ac:dyDescent="0.25">
      <c r="A1910" s="127" t="s">
        <v>6010</v>
      </c>
      <c r="B1910" s="125" t="s">
        <v>2077</v>
      </c>
      <c r="C1910" s="125" t="s">
        <v>4003</v>
      </c>
      <c r="D1910" s="125" t="s">
        <v>6011</v>
      </c>
      <c r="E1910" s="125" t="s">
        <v>6003</v>
      </c>
      <c r="F1910" s="126">
        <v>20.400000000000002</v>
      </c>
      <c r="G1910" s="126">
        <v>20.6</v>
      </c>
      <c r="H1910" s="126">
        <v>16.32</v>
      </c>
      <c r="I1910" s="126"/>
      <c r="J1910" s="317"/>
      <c r="K1910" s="323">
        <f>ROUND(SUMIF('VGT-Bewegungsdaten'!B:B,A1910,'VGT-Bewegungsdaten'!C:C),3)</f>
        <v>0</v>
      </c>
      <c r="L1910" s="324">
        <f>ROUND(SUMIF('VGT-Bewegungsdaten'!B:B,$A1910,'VGT-Bewegungsdaten'!D:D),2)</f>
        <v>0</v>
      </c>
      <c r="N1910" s="376" t="s">
        <v>4930</v>
      </c>
      <c r="O1910" s="376" t="s">
        <v>4940</v>
      </c>
      <c r="P1910" s="326">
        <f>ROUND(SUMIF('AV-Bewegungsdaten'!B:B,A1910,'AV-Bewegungsdaten'!C:C),3)</f>
        <v>0</v>
      </c>
      <c r="Q1910" s="324">
        <f>ROUND(SUMIF('AV-Bewegungsdaten'!B:B,$A1910,'AV-Bewegungsdaten'!D:D),2)</f>
        <v>0</v>
      </c>
      <c r="T1910" s="327"/>
      <c r="U1910" s="326">
        <f>ROUND(SUMIF('DV-Bewegungsdaten'!B:B,Kategorien!A1910,'DV-Bewegungsdaten'!D:D),3)</f>
        <v>0</v>
      </c>
      <c r="V1910" s="324">
        <f>ROUND(SUMIF('DV-Bewegungsdaten'!B:B,Kategorien!A1910,'DV-Bewegungsdaten'!E:E),3)</f>
        <v>0</v>
      </c>
      <c r="AD1910" s="390">
        <f t="shared" si="409"/>
        <v>15.661000000000001</v>
      </c>
      <c r="AE1910" s="390">
        <f t="shared" si="410"/>
        <v>16.318000000000001</v>
      </c>
      <c r="AF1910" s="390">
        <f t="shared" si="411"/>
        <v>17.537000000000003</v>
      </c>
      <c r="AG1910" s="390">
        <f t="shared" si="412"/>
        <v>16.904</v>
      </c>
      <c r="AH1910" s="390">
        <f t="shared" si="413"/>
        <v>16.816000000000003</v>
      </c>
      <c r="AI1910" s="390">
        <f t="shared" si="414"/>
        <v>17.348000000000003</v>
      </c>
      <c r="AJ1910" s="390">
        <f t="shared" si="415"/>
        <v>16.631</v>
      </c>
      <c r="AK1910" s="390">
        <f t="shared" si="416"/>
        <v>16.915000000000003</v>
      </c>
      <c r="AL1910" s="390">
        <f t="shared" si="417"/>
        <v>17.025000000000002</v>
      </c>
      <c r="AM1910" s="390">
        <f t="shared" si="418"/>
        <v>16.906000000000002</v>
      </c>
      <c r="AN1910" s="390">
        <f t="shared" si="419"/>
        <v>16.5</v>
      </c>
      <c r="AO1910" s="390">
        <f t="shared" si="420"/>
        <v>17.403000000000002</v>
      </c>
    </row>
    <row r="1911" spans="1:41" ht="15" customHeight="1" x14ac:dyDescent="0.25">
      <c r="A1911" s="127" t="s">
        <v>6948</v>
      </c>
      <c r="B1911" s="125" t="s">
        <v>2077</v>
      </c>
      <c r="C1911" s="125" t="s">
        <v>4003</v>
      </c>
      <c r="D1911" s="125" t="s">
        <v>6949</v>
      </c>
      <c r="E1911" s="125" t="s">
        <v>6694</v>
      </c>
      <c r="F1911" s="126">
        <v>20.340000000000003</v>
      </c>
      <c r="G1911" s="126">
        <v>20.54</v>
      </c>
      <c r="H1911" s="126">
        <v>16.27</v>
      </c>
      <c r="I1911" s="126"/>
      <c r="J1911" s="317"/>
      <c r="K1911" s="323">
        <f>ROUND(SUMIF('VGT-Bewegungsdaten'!B:B,A1911,'VGT-Bewegungsdaten'!C:C),3)</f>
        <v>0</v>
      </c>
      <c r="L1911" s="324">
        <f>ROUND(SUMIF('VGT-Bewegungsdaten'!B:B,$A1911,'VGT-Bewegungsdaten'!D:D),2)</f>
        <v>0</v>
      </c>
      <c r="N1911" s="376" t="s">
        <v>4930</v>
      </c>
      <c r="O1911" s="376" t="s">
        <v>4940</v>
      </c>
      <c r="P1911" s="326">
        <f>ROUND(SUMIF('AV-Bewegungsdaten'!B:B,A1911,'AV-Bewegungsdaten'!C:C),3)</f>
        <v>0</v>
      </c>
      <c r="Q1911" s="324">
        <f>ROUND(SUMIF('AV-Bewegungsdaten'!B:B,$A1911,'AV-Bewegungsdaten'!D:D),2)</f>
        <v>0</v>
      </c>
      <c r="T1911" s="327"/>
      <c r="U1911" s="326">
        <f>ROUND(SUMIF('DV-Bewegungsdaten'!B:B,Kategorien!A1911,'DV-Bewegungsdaten'!D:D),3)</f>
        <v>0</v>
      </c>
      <c r="V1911" s="324">
        <f>ROUND(SUMIF('DV-Bewegungsdaten'!B:B,Kategorien!A1911,'DV-Bewegungsdaten'!E:E),3)</f>
        <v>0</v>
      </c>
      <c r="AD1911" s="390">
        <f t="shared" si="409"/>
        <v>15.600999999999999</v>
      </c>
      <c r="AE1911" s="390">
        <f t="shared" si="410"/>
        <v>16.257999999999999</v>
      </c>
      <c r="AF1911" s="390">
        <f t="shared" si="411"/>
        <v>17.477</v>
      </c>
      <c r="AG1911" s="390">
        <f t="shared" si="412"/>
        <v>16.843999999999998</v>
      </c>
      <c r="AH1911" s="390">
        <f t="shared" si="413"/>
        <v>16.756</v>
      </c>
      <c r="AI1911" s="390">
        <f t="shared" si="414"/>
        <v>17.288</v>
      </c>
      <c r="AJ1911" s="390">
        <f t="shared" si="415"/>
        <v>16.570999999999998</v>
      </c>
      <c r="AK1911" s="390">
        <f t="shared" si="416"/>
        <v>16.855</v>
      </c>
      <c r="AL1911" s="390">
        <f t="shared" si="417"/>
        <v>16.965</v>
      </c>
      <c r="AM1911" s="390">
        <f t="shared" si="418"/>
        <v>16.846</v>
      </c>
      <c r="AN1911" s="390">
        <f t="shared" si="419"/>
        <v>16.439999999999998</v>
      </c>
      <c r="AO1911" s="390">
        <f t="shared" si="420"/>
        <v>17.343</v>
      </c>
    </row>
    <row r="1912" spans="1:41" ht="15" customHeight="1" x14ac:dyDescent="0.25">
      <c r="A1912" s="127" t="s">
        <v>7072</v>
      </c>
      <c r="B1912" s="125" t="s">
        <v>2077</v>
      </c>
      <c r="C1912" s="125" t="s">
        <v>4003</v>
      </c>
      <c r="D1912" s="125" t="s">
        <v>7077</v>
      </c>
      <c r="E1912" s="125" t="s">
        <v>7071</v>
      </c>
      <c r="F1912" s="126">
        <v>21.310000000000002</v>
      </c>
      <c r="G1912" s="126">
        <v>21.310000000000002</v>
      </c>
      <c r="H1912" s="126">
        <v>17.05</v>
      </c>
      <c r="I1912" s="126"/>
      <c r="J1912" s="317"/>
      <c r="K1912" s="323">
        <f>ROUND(SUMIF('VGT-Bewegungsdaten'!B:B,A1912,'VGT-Bewegungsdaten'!C:C),3)</f>
        <v>0</v>
      </c>
      <c r="L1912" s="324">
        <f>ROUND(SUMIF('VGT-Bewegungsdaten'!B:B,$A1912,'VGT-Bewegungsdaten'!D:D),2)</f>
        <v>0</v>
      </c>
      <c r="N1912" s="376" t="s">
        <v>4930</v>
      </c>
      <c r="O1912" s="376" t="s">
        <v>4940</v>
      </c>
      <c r="P1912" s="326">
        <f>ROUND(SUMIF('AV-Bewegungsdaten'!B:B,A1912,'AV-Bewegungsdaten'!C:C),3)</f>
        <v>0</v>
      </c>
      <c r="Q1912" s="324">
        <f>ROUND(SUMIF('AV-Bewegungsdaten'!B:B,$A1912,'AV-Bewegungsdaten'!D:D),2)</f>
        <v>0</v>
      </c>
      <c r="T1912" s="327"/>
      <c r="U1912" s="326">
        <f>ROUND(SUMIF('DV-Bewegungsdaten'!B:B,Kategorien!A1912,'DV-Bewegungsdaten'!D:D),3)</f>
        <v>0</v>
      </c>
      <c r="V1912" s="324">
        <f>ROUND(SUMIF('DV-Bewegungsdaten'!B:B,Kategorien!A1912,'DV-Bewegungsdaten'!E:E),3)</f>
        <v>0</v>
      </c>
      <c r="AD1912" s="390">
        <f t="shared" si="409"/>
        <v>16.371000000000002</v>
      </c>
      <c r="AE1912" s="390">
        <f t="shared" si="410"/>
        <v>17.028000000000002</v>
      </c>
      <c r="AF1912" s="390">
        <f t="shared" si="411"/>
        <v>18.247000000000003</v>
      </c>
      <c r="AG1912" s="390">
        <f t="shared" si="412"/>
        <v>17.614000000000001</v>
      </c>
      <c r="AH1912" s="390">
        <f t="shared" si="413"/>
        <v>17.526000000000003</v>
      </c>
      <c r="AI1912" s="390">
        <f t="shared" si="414"/>
        <v>18.058000000000003</v>
      </c>
      <c r="AJ1912" s="390">
        <f t="shared" si="415"/>
        <v>17.341000000000001</v>
      </c>
      <c r="AK1912" s="390">
        <f t="shared" si="416"/>
        <v>17.625000000000004</v>
      </c>
      <c r="AL1912" s="390">
        <f t="shared" si="417"/>
        <v>17.735000000000003</v>
      </c>
      <c r="AM1912" s="390">
        <f t="shared" si="418"/>
        <v>17.616000000000003</v>
      </c>
      <c r="AN1912" s="390">
        <f t="shared" si="419"/>
        <v>17.21</v>
      </c>
      <c r="AO1912" s="390">
        <f t="shared" si="420"/>
        <v>18.113000000000003</v>
      </c>
    </row>
    <row r="1913" spans="1:41" ht="15" customHeight="1" x14ac:dyDescent="0.25">
      <c r="A1913" s="127" t="s">
        <v>467</v>
      </c>
      <c r="B1913" s="125" t="s">
        <v>2077</v>
      </c>
      <c r="C1913" s="125" t="s">
        <v>4003</v>
      </c>
      <c r="D1913" s="125" t="s">
        <v>243</v>
      </c>
      <c r="E1913" s="125" t="s">
        <v>1538</v>
      </c>
      <c r="F1913" s="126">
        <v>20.6</v>
      </c>
      <c r="G1913" s="126">
        <v>20.8</v>
      </c>
      <c r="H1913" s="126">
        <v>16.48</v>
      </c>
      <c r="I1913" s="126"/>
      <c r="J1913" s="317"/>
      <c r="K1913" s="323">
        <f>ROUND(SUMIF('VGT-Bewegungsdaten'!B:B,A1913,'VGT-Bewegungsdaten'!C:C),3)</f>
        <v>0</v>
      </c>
      <c r="L1913" s="324">
        <f>ROUND(SUMIF('VGT-Bewegungsdaten'!B:B,$A1913,'VGT-Bewegungsdaten'!D:D),2)</f>
        <v>0</v>
      </c>
      <c r="N1913" s="376" t="s">
        <v>4930</v>
      </c>
      <c r="O1913" s="376" t="s">
        <v>4940</v>
      </c>
      <c r="P1913" s="326">
        <f>ROUND(SUMIF('AV-Bewegungsdaten'!B:B,A1913,'AV-Bewegungsdaten'!C:C),3)</f>
        <v>0</v>
      </c>
      <c r="Q1913" s="324">
        <f>ROUND(SUMIF('AV-Bewegungsdaten'!B:B,$A1913,'AV-Bewegungsdaten'!D:D),2)</f>
        <v>0</v>
      </c>
      <c r="T1913" s="327"/>
      <c r="U1913" s="326">
        <f>ROUND(SUMIF('DV-Bewegungsdaten'!B:B,Kategorien!A1913,'DV-Bewegungsdaten'!D:D),3)</f>
        <v>0</v>
      </c>
      <c r="V1913" s="324">
        <f>ROUND(SUMIF('DV-Bewegungsdaten'!B:B,Kategorien!A1913,'DV-Bewegungsdaten'!E:E),3)</f>
        <v>0</v>
      </c>
      <c r="AD1913" s="390">
        <f t="shared" si="409"/>
        <v>15.861000000000001</v>
      </c>
      <c r="AE1913" s="390">
        <f t="shared" si="410"/>
        <v>16.518000000000001</v>
      </c>
      <c r="AF1913" s="390">
        <f t="shared" si="411"/>
        <v>17.737000000000002</v>
      </c>
      <c r="AG1913" s="390">
        <f t="shared" si="412"/>
        <v>17.103999999999999</v>
      </c>
      <c r="AH1913" s="390">
        <f t="shared" si="413"/>
        <v>17.016000000000002</v>
      </c>
      <c r="AI1913" s="390">
        <f t="shared" si="414"/>
        <v>17.548000000000002</v>
      </c>
      <c r="AJ1913" s="390">
        <f t="shared" si="415"/>
        <v>16.831</v>
      </c>
      <c r="AK1913" s="390">
        <f t="shared" si="416"/>
        <v>17.115000000000002</v>
      </c>
      <c r="AL1913" s="390">
        <f t="shared" si="417"/>
        <v>17.225000000000001</v>
      </c>
      <c r="AM1913" s="390">
        <f t="shared" si="418"/>
        <v>17.106000000000002</v>
      </c>
      <c r="AN1913" s="390">
        <f t="shared" si="419"/>
        <v>16.700000000000003</v>
      </c>
      <c r="AO1913" s="390">
        <f t="shared" si="420"/>
        <v>17.603000000000002</v>
      </c>
    </row>
    <row r="1914" spans="1:41" ht="15" customHeight="1" x14ac:dyDescent="0.25">
      <c r="A1914" s="127" t="s">
        <v>471</v>
      </c>
      <c r="B1914" s="125" t="s">
        <v>2077</v>
      </c>
      <c r="C1914" s="125" t="s">
        <v>4003</v>
      </c>
      <c r="D1914" s="125" t="s">
        <v>249</v>
      </c>
      <c r="E1914" s="125" t="s">
        <v>1538</v>
      </c>
      <c r="F1914" s="126">
        <v>21.6</v>
      </c>
      <c r="G1914" s="126">
        <v>21.8</v>
      </c>
      <c r="H1914" s="126">
        <v>17.28</v>
      </c>
      <c r="I1914" s="126"/>
      <c r="J1914" s="317"/>
      <c r="K1914" s="323">
        <f>ROUND(SUMIF('VGT-Bewegungsdaten'!B:B,A1914,'VGT-Bewegungsdaten'!C:C),3)</f>
        <v>0</v>
      </c>
      <c r="L1914" s="324">
        <f>ROUND(SUMIF('VGT-Bewegungsdaten'!B:B,$A1914,'VGT-Bewegungsdaten'!D:D),2)</f>
        <v>0</v>
      </c>
      <c r="N1914" s="376" t="s">
        <v>4930</v>
      </c>
      <c r="O1914" s="376" t="s">
        <v>4940</v>
      </c>
      <c r="P1914" s="326">
        <f>ROUND(SUMIF('AV-Bewegungsdaten'!B:B,A1914,'AV-Bewegungsdaten'!C:C),3)</f>
        <v>0</v>
      </c>
      <c r="Q1914" s="324">
        <f>ROUND(SUMIF('AV-Bewegungsdaten'!B:B,$A1914,'AV-Bewegungsdaten'!D:D),2)</f>
        <v>0</v>
      </c>
      <c r="T1914" s="327"/>
      <c r="U1914" s="326">
        <f>ROUND(SUMIF('DV-Bewegungsdaten'!B:B,Kategorien!A1914,'DV-Bewegungsdaten'!D:D),3)</f>
        <v>0</v>
      </c>
      <c r="V1914" s="324">
        <f>ROUND(SUMIF('DV-Bewegungsdaten'!B:B,Kategorien!A1914,'DV-Bewegungsdaten'!E:E),3)</f>
        <v>0</v>
      </c>
      <c r="AD1914" s="390">
        <f t="shared" si="409"/>
        <v>16.861000000000001</v>
      </c>
      <c r="AE1914" s="390">
        <f t="shared" si="410"/>
        <v>17.518000000000001</v>
      </c>
      <c r="AF1914" s="390">
        <f t="shared" si="411"/>
        <v>18.737000000000002</v>
      </c>
      <c r="AG1914" s="390">
        <f t="shared" si="412"/>
        <v>18.103999999999999</v>
      </c>
      <c r="AH1914" s="390">
        <f t="shared" si="413"/>
        <v>18.016000000000002</v>
      </c>
      <c r="AI1914" s="390">
        <f t="shared" si="414"/>
        <v>18.548000000000002</v>
      </c>
      <c r="AJ1914" s="390">
        <f t="shared" si="415"/>
        <v>17.831</v>
      </c>
      <c r="AK1914" s="390">
        <f t="shared" si="416"/>
        <v>18.115000000000002</v>
      </c>
      <c r="AL1914" s="390">
        <f t="shared" si="417"/>
        <v>18.225000000000001</v>
      </c>
      <c r="AM1914" s="390">
        <f t="shared" si="418"/>
        <v>18.106000000000002</v>
      </c>
      <c r="AN1914" s="390">
        <f t="shared" si="419"/>
        <v>17.700000000000003</v>
      </c>
      <c r="AO1914" s="390">
        <f t="shared" si="420"/>
        <v>18.603000000000002</v>
      </c>
    </row>
    <row r="1915" spans="1:41" ht="15" customHeight="1" x14ac:dyDescent="0.25">
      <c r="A1915" s="127" t="s">
        <v>466</v>
      </c>
      <c r="B1915" s="125" t="s">
        <v>2077</v>
      </c>
      <c r="C1915" s="125" t="s">
        <v>4003</v>
      </c>
      <c r="D1915" s="125" t="s">
        <v>1998</v>
      </c>
      <c r="E1915" s="125" t="s">
        <v>2455</v>
      </c>
      <c r="F1915" s="126">
        <v>19.600000000000001</v>
      </c>
      <c r="G1915" s="126">
        <v>19.8</v>
      </c>
      <c r="H1915" s="126">
        <v>15.68</v>
      </c>
      <c r="I1915" s="126"/>
      <c r="J1915" s="317"/>
      <c r="K1915" s="323">
        <f>ROUND(SUMIF('VGT-Bewegungsdaten'!B:B,A1915,'VGT-Bewegungsdaten'!C:C),3)</f>
        <v>0</v>
      </c>
      <c r="L1915" s="324">
        <f>ROUND(SUMIF('VGT-Bewegungsdaten'!B:B,$A1915,'VGT-Bewegungsdaten'!D:D),2)</f>
        <v>0</v>
      </c>
      <c r="N1915" s="376" t="s">
        <v>4930</v>
      </c>
      <c r="O1915" s="376" t="s">
        <v>4940</v>
      </c>
      <c r="P1915" s="326">
        <f>ROUND(SUMIF('AV-Bewegungsdaten'!B:B,A1915,'AV-Bewegungsdaten'!C:C),3)</f>
        <v>0</v>
      </c>
      <c r="Q1915" s="324">
        <f>ROUND(SUMIF('AV-Bewegungsdaten'!B:B,$A1915,'AV-Bewegungsdaten'!D:D),2)</f>
        <v>0</v>
      </c>
      <c r="T1915" s="327"/>
      <c r="U1915" s="326">
        <f>ROUND(SUMIF('DV-Bewegungsdaten'!B:B,Kategorien!A1915,'DV-Bewegungsdaten'!D:D),3)</f>
        <v>0</v>
      </c>
      <c r="V1915" s="324">
        <f>ROUND(SUMIF('DV-Bewegungsdaten'!B:B,Kategorien!A1915,'DV-Bewegungsdaten'!E:E),3)</f>
        <v>0</v>
      </c>
      <c r="AD1915" s="390">
        <f t="shared" si="409"/>
        <v>14.861000000000001</v>
      </c>
      <c r="AE1915" s="390">
        <f t="shared" si="410"/>
        <v>15.518000000000001</v>
      </c>
      <c r="AF1915" s="390">
        <f t="shared" si="411"/>
        <v>16.737000000000002</v>
      </c>
      <c r="AG1915" s="390">
        <f t="shared" si="412"/>
        <v>16.103999999999999</v>
      </c>
      <c r="AH1915" s="390">
        <f t="shared" si="413"/>
        <v>16.016000000000002</v>
      </c>
      <c r="AI1915" s="390">
        <f t="shared" si="414"/>
        <v>16.548000000000002</v>
      </c>
      <c r="AJ1915" s="390">
        <f t="shared" si="415"/>
        <v>15.831000000000001</v>
      </c>
      <c r="AK1915" s="390">
        <f t="shared" si="416"/>
        <v>16.115000000000002</v>
      </c>
      <c r="AL1915" s="390">
        <f t="shared" si="417"/>
        <v>16.225000000000001</v>
      </c>
      <c r="AM1915" s="390">
        <f t="shared" si="418"/>
        <v>16.106000000000002</v>
      </c>
      <c r="AN1915" s="390">
        <f t="shared" si="419"/>
        <v>15.700000000000001</v>
      </c>
      <c r="AO1915" s="390">
        <f t="shared" si="420"/>
        <v>16.603000000000002</v>
      </c>
    </row>
    <row r="1916" spans="1:41" ht="15" customHeight="1" x14ac:dyDescent="0.25">
      <c r="A1916" s="127" t="s">
        <v>470</v>
      </c>
      <c r="B1916" s="125" t="s">
        <v>2077</v>
      </c>
      <c r="C1916" s="125" t="s">
        <v>4003</v>
      </c>
      <c r="D1916" s="125" t="s">
        <v>1785</v>
      </c>
      <c r="E1916" s="125" t="s">
        <v>2455</v>
      </c>
      <c r="F1916" s="126">
        <v>20.6</v>
      </c>
      <c r="G1916" s="126">
        <v>20.8</v>
      </c>
      <c r="H1916" s="126">
        <v>16.48</v>
      </c>
      <c r="I1916" s="126"/>
      <c r="J1916" s="317"/>
      <c r="K1916" s="323">
        <f>ROUND(SUMIF('VGT-Bewegungsdaten'!B:B,A1916,'VGT-Bewegungsdaten'!C:C),3)</f>
        <v>0</v>
      </c>
      <c r="L1916" s="324">
        <f>ROUND(SUMIF('VGT-Bewegungsdaten'!B:B,$A1916,'VGT-Bewegungsdaten'!D:D),2)</f>
        <v>0</v>
      </c>
      <c r="N1916" s="376" t="s">
        <v>4930</v>
      </c>
      <c r="O1916" s="376" t="s">
        <v>4940</v>
      </c>
      <c r="P1916" s="326">
        <f>ROUND(SUMIF('AV-Bewegungsdaten'!B:B,A1916,'AV-Bewegungsdaten'!C:C),3)</f>
        <v>0</v>
      </c>
      <c r="Q1916" s="324">
        <f>ROUND(SUMIF('AV-Bewegungsdaten'!B:B,$A1916,'AV-Bewegungsdaten'!D:D),2)</f>
        <v>0</v>
      </c>
      <c r="T1916" s="327"/>
      <c r="U1916" s="326">
        <f>ROUND(SUMIF('DV-Bewegungsdaten'!B:B,Kategorien!A1916,'DV-Bewegungsdaten'!D:D),3)</f>
        <v>0</v>
      </c>
      <c r="V1916" s="324">
        <f>ROUND(SUMIF('DV-Bewegungsdaten'!B:B,Kategorien!A1916,'DV-Bewegungsdaten'!E:E),3)</f>
        <v>0</v>
      </c>
      <c r="AD1916" s="390">
        <f t="shared" si="409"/>
        <v>15.861000000000001</v>
      </c>
      <c r="AE1916" s="390">
        <f t="shared" si="410"/>
        <v>16.518000000000001</v>
      </c>
      <c r="AF1916" s="390">
        <f t="shared" si="411"/>
        <v>17.737000000000002</v>
      </c>
      <c r="AG1916" s="390">
        <f t="shared" si="412"/>
        <v>17.103999999999999</v>
      </c>
      <c r="AH1916" s="390">
        <f t="shared" si="413"/>
        <v>17.016000000000002</v>
      </c>
      <c r="AI1916" s="390">
        <f t="shared" si="414"/>
        <v>17.548000000000002</v>
      </c>
      <c r="AJ1916" s="390">
        <f t="shared" si="415"/>
        <v>16.831</v>
      </c>
      <c r="AK1916" s="390">
        <f t="shared" si="416"/>
        <v>17.115000000000002</v>
      </c>
      <c r="AL1916" s="390">
        <f t="shared" si="417"/>
        <v>17.225000000000001</v>
      </c>
      <c r="AM1916" s="390">
        <f t="shared" si="418"/>
        <v>17.106000000000002</v>
      </c>
      <c r="AN1916" s="390">
        <f t="shared" si="419"/>
        <v>16.700000000000003</v>
      </c>
      <c r="AO1916" s="390">
        <f t="shared" si="420"/>
        <v>17.603000000000002</v>
      </c>
    </row>
    <row r="1917" spans="1:41" ht="15" customHeight="1" x14ac:dyDescent="0.25">
      <c r="A1917" s="127" t="s">
        <v>469</v>
      </c>
      <c r="B1917" s="125" t="s">
        <v>2077</v>
      </c>
      <c r="C1917" s="125" t="s">
        <v>4003</v>
      </c>
      <c r="D1917" s="125" t="s">
        <v>247</v>
      </c>
      <c r="E1917" s="125" t="s">
        <v>2452</v>
      </c>
      <c r="F1917" s="126">
        <v>18.600000000000001</v>
      </c>
      <c r="G1917" s="126">
        <v>18.8</v>
      </c>
      <c r="H1917" s="126">
        <v>14.88</v>
      </c>
      <c r="I1917" s="126"/>
      <c r="J1917" s="317"/>
      <c r="K1917" s="323">
        <f>ROUND(SUMIF('VGT-Bewegungsdaten'!B:B,A1917,'VGT-Bewegungsdaten'!C:C),3)</f>
        <v>0</v>
      </c>
      <c r="L1917" s="324">
        <f>ROUND(SUMIF('VGT-Bewegungsdaten'!B:B,$A1917,'VGT-Bewegungsdaten'!D:D),2)</f>
        <v>0</v>
      </c>
      <c r="N1917" s="376" t="s">
        <v>4930</v>
      </c>
      <c r="O1917" s="376" t="s">
        <v>4940</v>
      </c>
      <c r="P1917" s="326">
        <f>ROUND(SUMIF('AV-Bewegungsdaten'!B:B,A1917,'AV-Bewegungsdaten'!C:C),3)</f>
        <v>0</v>
      </c>
      <c r="Q1917" s="324">
        <f>ROUND(SUMIF('AV-Bewegungsdaten'!B:B,$A1917,'AV-Bewegungsdaten'!D:D),2)</f>
        <v>0</v>
      </c>
      <c r="T1917" s="327"/>
      <c r="U1917" s="326">
        <f>ROUND(SUMIF('DV-Bewegungsdaten'!B:B,Kategorien!A1917,'DV-Bewegungsdaten'!D:D),3)</f>
        <v>0</v>
      </c>
      <c r="V1917" s="324">
        <f>ROUND(SUMIF('DV-Bewegungsdaten'!B:B,Kategorien!A1917,'DV-Bewegungsdaten'!E:E),3)</f>
        <v>0</v>
      </c>
      <c r="AD1917" s="390">
        <f t="shared" si="409"/>
        <v>13.861000000000001</v>
      </c>
      <c r="AE1917" s="390">
        <f t="shared" si="410"/>
        <v>14.518000000000001</v>
      </c>
      <c r="AF1917" s="390">
        <f t="shared" si="411"/>
        <v>15.737</v>
      </c>
      <c r="AG1917" s="390">
        <f t="shared" si="412"/>
        <v>15.104000000000001</v>
      </c>
      <c r="AH1917" s="390">
        <f t="shared" si="413"/>
        <v>15.016000000000002</v>
      </c>
      <c r="AI1917" s="390">
        <f t="shared" si="414"/>
        <v>15.548000000000002</v>
      </c>
      <c r="AJ1917" s="390">
        <f t="shared" si="415"/>
        <v>14.831000000000001</v>
      </c>
      <c r="AK1917" s="390">
        <f t="shared" si="416"/>
        <v>15.115</v>
      </c>
      <c r="AL1917" s="390">
        <f t="shared" si="417"/>
        <v>15.225000000000001</v>
      </c>
      <c r="AM1917" s="390">
        <f t="shared" si="418"/>
        <v>15.106000000000002</v>
      </c>
      <c r="AN1917" s="390">
        <f t="shared" si="419"/>
        <v>14.700000000000001</v>
      </c>
      <c r="AO1917" s="390">
        <f t="shared" si="420"/>
        <v>15.603000000000002</v>
      </c>
    </row>
    <row r="1918" spans="1:41" ht="15" customHeight="1" x14ac:dyDescent="0.25">
      <c r="A1918" s="127" t="s">
        <v>481</v>
      </c>
      <c r="B1918" s="125" t="s">
        <v>2077</v>
      </c>
      <c r="C1918" s="125" t="s">
        <v>4003</v>
      </c>
      <c r="D1918" s="125" t="s">
        <v>265</v>
      </c>
      <c r="E1918" s="125" t="s">
        <v>2452</v>
      </c>
      <c r="F1918" s="126">
        <v>19.600000000000001</v>
      </c>
      <c r="G1918" s="126">
        <v>19.8</v>
      </c>
      <c r="H1918" s="126">
        <v>15.68</v>
      </c>
      <c r="I1918" s="126"/>
      <c r="J1918" s="317"/>
      <c r="K1918" s="323">
        <f>ROUND(SUMIF('VGT-Bewegungsdaten'!B:B,A1918,'VGT-Bewegungsdaten'!C:C),3)</f>
        <v>0</v>
      </c>
      <c r="L1918" s="324">
        <f>ROUND(SUMIF('VGT-Bewegungsdaten'!B:B,$A1918,'VGT-Bewegungsdaten'!D:D),2)</f>
        <v>0</v>
      </c>
      <c r="N1918" s="376" t="s">
        <v>4930</v>
      </c>
      <c r="O1918" s="376" t="s">
        <v>4940</v>
      </c>
      <c r="P1918" s="326">
        <f>ROUND(SUMIF('AV-Bewegungsdaten'!B:B,A1918,'AV-Bewegungsdaten'!C:C),3)</f>
        <v>0</v>
      </c>
      <c r="Q1918" s="324">
        <f>ROUND(SUMIF('AV-Bewegungsdaten'!B:B,$A1918,'AV-Bewegungsdaten'!D:D),2)</f>
        <v>0</v>
      </c>
      <c r="T1918" s="327"/>
      <c r="U1918" s="326">
        <f>ROUND(SUMIF('DV-Bewegungsdaten'!B:B,Kategorien!A1918,'DV-Bewegungsdaten'!D:D),3)</f>
        <v>0</v>
      </c>
      <c r="V1918" s="324">
        <f>ROUND(SUMIF('DV-Bewegungsdaten'!B:B,Kategorien!A1918,'DV-Bewegungsdaten'!E:E),3)</f>
        <v>0</v>
      </c>
      <c r="AD1918" s="390">
        <f t="shared" si="409"/>
        <v>14.861000000000001</v>
      </c>
      <c r="AE1918" s="390">
        <f t="shared" si="410"/>
        <v>15.518000000000001</v>
      </c>
      <c r="AF1918" s="390">
        <f t="shared" si="411"/>
        <v>16.737000000000002</v>
      </c>
      <c r="AG1918" s="390">
        <f t="shared" si="412"/>
        <v>16.103999999999999</v>
      </c>
      <c r="AH1918" s="390">
        <f t="shared" si="413"/>
        <v>16.016000000000002</v>
      </c>
      <c r="AI1918" s="390">
        <f t="shared" si="414"/>
        <v>16.548000000000002</v>
      </c>
      <c r="AJ1918" s="390">
        <f t="shared" si="415"/>
        <v>15.831000000000001</v>
      </c>
      <c r="AK1918" s="390">
        <f t="shared" si="416"/>
        <v>16.115000000000002</v>
      </c>
      <c r="AL1918" s="390">
        <f t="shared" si="417"/>
        <v>16.225000000000001</v>
      </c>
      <c r="AM1918" s="390">
        <f t="shared" si="418"/>
        <v>16.106000000000002</v>
      </c>
      <c r="AN1918" s="390">
        <f t="shared" si="419"/>
        <v>15.700000000000001</v>
      </c>
      <c r="AO1918" s="390">
        <f t="shared" si="420"/>
        <v>16.603000000000002</v>
      </c>
    </row>
    <row r="1919" spans="1:41" ht="15" customHeight="1" x14ac:dyDescent="0.25">
      <c r="A1919" s="127" t="s">
        <v>525</v>
      </c>
      <c r="B1919" s="125" t="s">
        <v>2077</v>
      </c>
      <c r="C1919" s="125" t="s">
        <v>4003</v>
      </c>
      <c r="D1919" s="125" t="s">
        <v>548</v>
      </c>
      <c r="E1919" s="125" t="s">
        <v>2452</v>
      </c>
      <c r="F1919" s="126">
        <v>21.6</v>
      </c>
      <c r="G1919" s="126">
        <v>21.8</v>
      </c>
      <c r="H1919" s="126">
        <v>17.28</v>
      </c>
      <c r="I1919" s="126"/>
      <c r="J1919" s="317"/>
      <c r="K1919" s="323">
        <f>ROUND(SUMIF('VGT-Bewegungsdaten'!B:B,A1919,'VGT-Bewegungsdaten'!C:C),3)</f>
        <v>0</v>
      </c>
      <c r="L1919" s="324">
        <f>ROUND(SUMIF('VGT-Bewegungsdaten'!B:B,$A1919,'VGT-Bewegungsdaten'!D:D),2)</f>
        <v>0</v>
      </c>
      <c r="N1919" s="376" t="s">
        <v>4930</v>
      </c>
      <c r="O1919" s="376" t="s">
        <v>4940</v>
      </c>
      <c r="P1919" s="326">
        <f>ROUND(SUMIF('AV-Bewegungsdaten'!B:B,A1919,'AV-Bewegungsdaten'!C:C),3)</f>
        <v>0</v>
      </c>
      <c r="Q1919" s="324">
        <f>ROUND(SUMIF('AV-Bewegungsdaten'!B:B,$A1919,'AV-Bewegungsdaten'!D:D),2)</f>
        <v>0</v>
      </c>
      <c r="T1919" s="327"/>
      <c r="U1919" s="326">
        <f>ROUND(SUMIF('DV-Bewegungsdaten'!B:B,Kategorien!A1919,'DV-Bewegungsdaten'!D:D),3)</f>
        <v>0</v>
      </c>
      <c r="V1919" s="324">
        <f>ROUND(SUMIF('DV-Bewegungsdaten'!B:B,Kategorien!A1919,'DV-Bewegungsdaten'!E:E),3)</f>
        <v>0</v>
      </c>
      <c r="AD1919" s="390">
        <f t="shared" si="409"/>
        <v>16.861000000000001</v>
      </c>
      <c r="AE1919" s="390">
        <f t="shared" si="410"/>
        <v>17.518000000000001</v>
      </c>
      <c r="AF1919" s="390">
        <f t="shared" si="411"/>
        <v>18.737000000000002</v>
      </c>
      <c r="AG1919" s="390">
        <f t="shared" si="412"/>
        <v>18.103999999999999</v>
      </c>
      <c r="AH1919" s="390">
        <f t="shared" si="413"/>
        <v>18.016000000000002</v>
      </c>
      <c r="AI1919" s="390">
        <f t="shared" si="414"/>
        <v>18.548000000000002</v>
      </c>
      <c r="AJ1919" s="390">
        <f t="shared" si="415"/>
        <v>17.831</v>
      </c>
      <c r="AK1919" s="390">
        <f t="shared" si="416"/>
        <v>18.115000000000002</v>
      </c>
      <c r="AL1919" s="390">
        <f t="shared" si="417"/>
        <v>18.225000000000001</v>
      </c>
      <c r="AM1919" s="390">
        <f t="shared" si="418"/>
        <v>18.106000000000002</v>
      </c>
      <c r="AN1919" s="390">
        <f t="shared" si="419"/>
        <v>17.700000000000003</v>
      </c>
      <c r="AO1919" s="390">
        <f t="shared" si="420"/>
        <v>18.603000000000002</v>
      </c>
    </row>
    <row r="1920" spans="1:41" ht="15" customHeight="1" x14ac:dyDescent="0.25">
      <c r="A1920" s="127" t="s">
        <v>528</v>
      </c>
      <c r="B1920" s="125" t="s">
        <v>2077</v>
      </c>
      <c r="C1920" s="125" t="s">
        <v>4003</v>
      </c>
      <c r="D1920" s="125" t="s">
        <v>554</v>
      </c>
      <c r="E1920" s="125" t="s">
        <v>1541</v>
      </c>
      <c r="F1920" s="126">
        <v>24.6</v>
      </c>
      <c r="G1920" s="126">
        <v>24.8</v>
      </c>
      <c r="H1920" s="126">
        <v>19.68</v>
      </c>
      <c r="I1920" s="126"/>
      <c r="J1920" s="317"/>
      <c r="K1920" s="323">
        <f>ROUND(SUMIF('VGT-Bewegungsdaten'!B:B,A1920,'VGT-Bewegungsdaten'!C:C),3)</f>
        <v>0</v>
      </c>
      <c r="L1920" s="324">
        <f>ROUND(SUMIF('VGT-Bewegungsdaten'!B:B,$A1920,'VGT-Bewegungsdaten'!D:D),2)</f>
        <v>0</v>
      </c>
      <c r="N1920" s="376" t="s">
        <v>4930</v>
      </c>
      <c r="O1920" s="376" t="s">
        <v>4940</v>
      </c>
      <c r="P1920" s="326">
        <f>ROUND(SUMIF('AV-Bewegungsdaten'!B:B,A1920,'AV-Bewegungsdaten'!C:C),3)</f>
        <v>0</v>
      </c>
      <c r="Q1920" s="324">
        <f>ROUND(SUMIF('AV-Bewegungsdaten'!B:B,$A1920,'AV-Bewegungsdaten'!D:D),2)</f>
        <v>0</v>
      </c>
      <c r="T1920" s="327"/>
      <c r="U1920" s="326">
        <f>ROUND(SUMIF('DV-Bewegungsdaten'!B:B,Kategorien!A1920,'DV-Bewegungsdaten'!D:D),3)</f>
        <v>0</v>
      </c>
      <c r="V1920" s="324">
        <f>ROUND(SUMIF('DV-Bewegungsdaten'!B:B,Kategorien!A1920,'DV-Bewegungsdaten'!E:E),3)</f>
        <v>0</v>
      </c>
      <c r="AD1920" s="390">
        <f t="shared" si="409"/>
        <v>19.861000000000001</v>
      </c>
      <c r="AE1920" s="390">
        <f t="shared" si="410"/>
        <v>20.518000000000001</v>
      </c>
      <c r="AF1920" s="390">
        <f t="shared" si="411"/>
        <v>21.737000000000002</v>
      </c>
      <c r="AG1920" s="390">
        <f t="shared" si="412"/>
        <v>21.103999999999999</v>
      </c>
      <c r="AH1920" s="390">
        <f t="shared" si="413"/>
        <v>21.016000000000002</v>
      </c>
      <c r="AI1920" s="390">
        <f t="shared" si="414"/>
        <v>21.548000000000002</v>
      </c>
      <c r="AJ1920" s="390">
        <f t="shared" si="415"/>
        <v>20.831</v>
      </c>
      <c r="AK1920" s="390">
        <f t="shared" si="416"/>
        <v>21.115000000000002</v>
      </c>
      <c r="AL1920" s="390">
        <f t="shared" si="417"/>
        <v>21.225000000000001</v>
      </c>
      <c r="AM1920" s="390">
        <f t="shared" si="418"/>
        <v>21.106000000000002</v>
      </c>
      <c r="AN1920" s="390">
        <f t="shared" si="419"/>
        <v>20.700000000000003</v>
      </c>
      <c r="AO1920" s="390">
        <f t="shared" si="420"/>
        <v>21.603000000000002</v>
      </c>
    </row>
    <row r="1921" spans="1:41" ht="15" customHeight="1" x14ac:dyDescent="0.25">
      <c r="A1921" s="127" t="s">
        <v>532</v>
      </c>
      <c r="B1921" s="125" t="s">
        <v>2077</v>
      </c>
      <c r="C1921" s="125" t="s">
        <v>4003</v>
      </c>
      <c r="D1921" s="125" t="s">
        <v>562</v>
      </c>
      <c r="E1921" s="125" t="s">
        <v>1541</v>
      </c>
      <c r="F1921" s="126">
        <v>25.6</v>
      </c>
      <c r="G1921" s="126">
        <v>25.8</v>
      </c>
      <c r="H1921" s="126">
        <v>20.48</v>
      </c>
      <c r="I1921" s="126"/>
      <c r="J1921" s="317"/>
      <c r="K1921" s="323">
        <f>ROUND(SUMIF('VGT-Bewegungsdaten'!B:B,A1921,'VGT-Bewegungsdaten'!C:C),3)</f>
        <v>0</v>
      </c>
      <c r="L1921" s="324">
        <f>ROUND(SUMIF('VGT-Bewegungsdaten'!B:B,$A1921,'VGT-Bewegungsdaten'!D:D),2)</f>
        <v>0</v>
      </c>
      <c r="N1921" s="376" t="s">
        <v>4930</v>
      </c>
      <c r="O1921" s="376" t="s">
        <v>4940</v>
      </c>
      <c r="P1921" s="326">
        <f>ROUND(SUMIF('AV-Bewegungsdaten'!B:B,A1921,'AV-Bewegungsdaten'!C:C),3)</f>
        <v>0</v>
      </c>
      <c r="Q1921" s="324">
        <f>ROUND(SUMIF('AV-Bewegungsdaten'!B:B,$A1921,'AV-Bewegungsdaten'!D:D),2)</f>
        <v>0</v>
      </c>
      <c r="T1921" s="327"/>
      <c r="U1921" s="326">
        <f>ROUND(SUMIF('DV-Bewegungsdaten'!B:B,Kategorien!A1921,'DV-Bewegungsdaten'!D:D),3)</f>
        <v>0</v>
      </c>
      <c r="V1921" s="324">
        <f>ROUND(SUMIF('DV-Bewegungsdaten'!B:B,Kategorien!A1921,'DV-Bewegungsdaten'!E:E),3)</f>
        <v>0</v>
      </c>
      <c r="AD1921" s="390">
        <f t="shared" si="409"/>
        <v>20.861000000000001</v>
      </c>
      <c r="AE1921" s="390">
        <f t="shared" si="410"/>
        <v>21.518000000000001</v>
      </c>
      <c r="AF1921" s="390">
        <f t="shared" si="411"/>
        <v>22.737000000000002</v>
      </c>
      <c r="AG1921" s="390">
        <f t="shared" si="412"/>
        <v>22.103999999999999</v>
      </c>
      <c r="AH1921" s="390">
        <f t="shared" si="413"/>
        <v>22.016000000000002</v>
      </c>
      <c r="AI1921" s="390">
        <f t="shared" si="414"/>
        <v>22.548000000000002</v>
      </c>
      <c r="AJ1921" s="390">
        <f t="shared" si="415"/>
        <v>21.831</v>
      </c>
      <c r="AK1921" s="390">
        <f t="shared" si="416"/>
        <v>22.115000000000002</v>
      </c>
      <c r="AL1921" s="390">
        <f t="shared" si="417"/>
        <v>22.225000000000001</v>
      </c>
      <c r="AM1921" s="390">
        <f t="shared" si="418"/>
        <v>22.106000000000002</v>
      </c>
      <c r="AN1921" s="390">
        <f t="shared" si="419"/>
        <v>21.700000000000003</v>
      </c>
      <c r="AO1921" s="390">
        <f t="shared" si="420"/>
        <v>22.603000000000002</v>
      </c>
    </row>
    <row r="1922" spans="1:41" ht="15" customHeight="1" x14ac:dyDescent="0.25">
      <c r="A1922" s="127" t="s">
        <v>2857</v>
      </c>
      <c r="B1922" s="125" t="s">
        <v>2077</v>
      </c>
      <c r="C1922" s="125" t="s">
        <v>4003</v>
      </c>
      <c r="D1922" s="125" t="s">
        <v>2739</v>
      </c>
      <c r="E1922" s="125" t="s">
        <v>2545</v>
      </c>
      <c r="F1922" s="126">
        <v>24.57</v>
      </c>
      <c r="G1922" s="126">
        <v>24.77</v>
      </c>
      <c r="H1922" s="126">
        <v>19.66</v>
      </c>
      <c r="I1922" s="126"/>
      <c r="J1922" s="317"/>
      <c r="K1922" s="323">
        <f>ROUND(SUMIF('VGT-Bewegungsdaten'!B:B,A1922,'VGT-Bewegungsdaten'!C:C),3)</f>
        <v>0</v>
      </c>
      <c r="L1922" s="324">
        <f>ROUND(SUMIF('VGT-Bewegungsdaten'!B:B,$A1922,'VGT-Bewegungsdaten'!D:D),2)</f>
        <v>0</v>
      </c>
      <c r="N1922" s="376" t="s">
        <v>4930</v>
      </c>
      <c r="O1922" s="376" t="s">
        <v>4940</v>
      </c>
      <c r="P1922" s="326">
        <f>ROUND(SUMIF('AV-Bewegungsdaten'!B:B,A1922,'AV-Bewegungsdaten'!C:C),3)</f>
        <v>0</v>
      </c>
      <c r="Q1922" s="324">
        <f>ROUND(SUMIF('AV-Bewegungsdaten'!B:B,$A1922,'AV-Bewegungsdaten'!D:D),2)</f>
        <v>0</v>
      </c>
      <c r="T1922" s="327"/>
      <c r="U1922" s="326">
        <f>ROUND(SUMIF('DV-Bewegungsdaten'!B:B,Kategorien!A1922,'DV-Bewegungsdaten'!D:D),3)</f>
        <v>0</v>
      </c>
      <c r="V1922" s="324">
        <f>ROUND(SUMIF('DV-Bewegungsdaten'!B:B,Kategorien!A1922,'DV-Bewegungsdaten'!E:E),3)</f>
        <v>0</v>
      </c>
      <c r="AD1922" s="390">
        <f t="shared" si="409"/>
        <v>19.831</v>
      </c>
      <c r="AE1922" s="390">
        <f t="shared" si="410"/>
        <v>20.488</v>
      </c>
      <c r="AF1922" s="390">
        <f t="shared" si="411"/>
        <v>21.707000000000001</v>
      </c>
      <c r="AG1922" s="390">
        <f t="shared" si="412"/>
        <v>21.073999999999998</v>
      </c>
      <c r="AH1922" s="390">
        <f t="shared" si="413"/>
        <v>20.986000000000001</v>
      </c>
      <c r="AI1922" s="390">
        <f t="shared" si="414"/>
        <v>21.518000000000001</v>
      </c>
      <c r="AJ1922" s="390">
        <f t="shared" si="415"/>
        <v>20.800999999999998</v>
      </c>
      <c r="AK1922" s="390">
        <f t="shared" si="416"/>
        <v>21.085000000000001</v>
      </c>
      <c r="AL1922" s="390">
        <f t="shared" si="417"/>
        <v>21.195</v>
      </c>
      <c r="AM1922" s="390">
        <f t="shared" si="418"/>
        <v>21.076000000000001</v>
      </c>
      <c r="AN1922" s="390">
        <f t="shared" si="419"/>
        <v>20.67</v>
      </c>
      <c r="AO1922" s="390">
        <f t="shared" si="420"/>
        <v>21.573</v>
      </c>
    </row>
    <row r="1923" spans="1:41" ht="15" customHeight="1" x14ac:dyDescent="0.25">
      <c r="A1923" s="127" t="s">
        <v>2858</v>
      </c>
      <c r="B1923" s="125" t="s">
        <v>2077</v>
      </c>
      <c r="C1923" s="125" t="s">
        <v>4003</v>
      </c>
      <c r="D1923" s="125" t="s">
        <v>2741</v>
      </c>
      <c r="E1923" s="125" t="s">
        <v>2545</v>
      </c>
      <c r="F1923" s="126">
        <v>25.57</v>
      </c>
      <c r="G1923" s="126">
        <v>25.77</v>
      </c>
      <c r="H1923" s="126">
        <v>20.46</v>
      </c>
      <c r="I1923" s="126"/>
      <c r="J1923" s="317"/>
      <c r="K1923" s="323">
        <f>ROUND(SUMIF('VGT-Bewegungsdaten'!B:B,A1923,'VGT-Bewegungsdaten'!C:C),3)</f>
        <v>0</v>
      </c>
      <c r="L1923" s="324">
        <f>ROUND(SUMIF('VGT-Bewegungsdaten'!B:B,$A1923,'VGT-Bewegungsdaten'!D:D),2)</f>
        <v>0</v>
      </c>
      <c r="N1923" s="376" t="s">
        <v>4930</v>
      </c>
      <c r="O1923" s="376" t="s">
        <v>4940</v>
      </c>
      <c r="P1923" s="326">
        <f>ROUND(SUMIF('AV-Bewegungsdaten'!B:B,A1923,'AV-Bewegungsdaten'!C:C),3)</f>
        <v>0</v>
      </c>
      <c r="Q1923" s="324">
        <f>ROUND(SUMIF('AV-Bewegungsdaten'!B:B,$A1923,'AV-Bewegungsdaten'!D:D),2)</f>
        <v>0</v>
      </c>
      <c r="T1923" s="327"/>
      <c r="U1923" s="326">
        <f>ROUND(SUMIF('DV-Bewegungsdaten'!B:B,Kategorien!A1923,'DV-Bewegungsdaten'!D:D),3)</f>
        <v>0</v>
      </c>
      <c r="V1923" s="324">
        <f>ROUND(SUMIF('DV-Bewegungsdaten'!B:B,Kategorien!A1923,'DV-Bewegungsdaten'!E:E),3)</f>
        <v>0</v>
      </c>
      <c r="AD1923" s="390">
        <f t="shared" si="409"/>
        <v>20.831</v>
      </c>
      <c r="AE1923" s="390">
        <f t="shared" si="410"/>
        <v>21.488</v>
      </c>
      <c r="AF1923" s="390">
        <f t="shared" si="411"/>
        <v>22.707000000000001</v>
      </c>
      <c r="AG1923" s="390">
        <f t="shared" si="412"/>
        <v>22.073999999999998</v>
      </c>
      <c r="AH1923" s="390">
        <f t="shared" si="413"/>
        <v>21.986000000000001</v>
      </c>
      <c r="AI1923" s="390">
        <f t="shared" si="414"/>
        <v>22.518000000000001</v>
      </c>
      <c r="AJ1923" s="390">
        <f t="shared" si="415"/>
        <v>21.800999999999998</v>
      </c>
      <c r="AK1923" s="390">
        <f t="shared" si="416"/>
        <v>22.085000000000001</v>
      </c>
      <c r="AL1923" s="390">
        <f t="shared" si="417"/>
        <v>22.195</v>
      </c>
      <c r="AM1923" s="390">
        <f t="shared" si="418"/>
        <v>22.076000000000001</v>
      </c>
      <c r="AN1923" s="390">
        <f t="shared" si="419"/>
        <v>21.67</v>
      </c>
      <c r="AO1923" s="390">
        <f t="shared" si="420"/>
        <v>22.573</v>
      </c>
    </row>
    <row r="1924" spans="1:41" ht="15" customHeight="1" x14ac:dyDescent="0.25">
      <c r="A1924" s="127" t="s">
        <v>3601</v>
      </c>
      <c r="B1924" s="125" t="s">
        <v>2077</v>
      </c>
      <c r="C1924" s="125" t="s">
        <v>4003</v>
      </c>
      <c r="D1924" s="125" t="s">
        <v>3483</v>
      </c>
      <c r="E1924" s="125" t="s">
        <v>3289</v>
      </c>
      <c r="F1924" s="126">
        <v>24.54</v>
      </c>
      <c r="G1924" s="126">
        <v>24.74</v>
      </c>
      <c r="H1924" s="126">
        <v>19.63</v>
      </c>
      <c r="I1924" s="126"/>
      <c r="J1924" s="317"/>
      <c r="K1924" s="323">
        <f>ROUND(SUMIF('VGT-Bewegungsdaten'!B:B,A1924,'VGT-Bewegungsdaten'!C:C),3)</f>
        <v>0</v>
      </c>
      <c r="L1924" s="324">
        <f>ROUND(SUMIF('VGT-Bewegungsdaten'!B:B,$A1924,'VGT-Bewegungsdaten'!D:D),2)</f>
        <v>0</v>
      </c>
      <c r="N1924" s="376" t="s">
        <v>4930</v>
      </c>
      <c r="O1924" s="376" t="s">
        <v>4940</v>
      </c>
      <c r="P1924" s="326">
        <f>ROUND(SUMIF('AV-Bewegungsdaten'!B:B,A1924,'AV-Bewegungsdaten'!C:C),3)</f>
        <v>0</v>
      </c>
      <c r="Q1924" s="324">
        <f>ROUND(SUMIF('AV-Bewegungsdaten'!B:B,$A1924,'AV-Bewegungsdaten'!D:D),2)</f>
        <v>0</v>
      </c>
      <c r="T1924" s="327"/>
      <c r="U1924" s="326">
        <f>ROUND(SUMIF('DV-Bewegungsdaten'!B:B,Kategorien!A1924,'DV-Bewegungsdaten'!D:D),3)</f>
        <v>0</v>
      </c>
      <c r="V1924" s="324">
        <f>ROUND(SUMIF('DV-Bewegungsdaten'!B:B,Kategorien!A1924,'DV-Bewegungsdaten'!E:E),3)</f>
        <v>0</v>
      </c>
      <c r="AD1924" s="390">
        <f t="shared" si="409"/>
        <v>19.800999999999998</v>
      </c>
      <c r="AE1924" s="390">
        <f t="shared" si="410"/>
        <v>20.457999999999998</v>
      </c>
      <c r="AF1924" s="390">
        <f t="shared" si="411"/>
        <v>21.677</v>
      </c>
      <c r="AG1924" s="390">
        <f t="shared" si="412"/>
        <v>21.043999999999997</v>
      </c>
      <c r="AH1924" s="390">
        <f t="shared" si="413"/>
        <v>20.956</v>
      </c>
      <c r="AI1924" s="390">
        <f t="shared" si="414"/>
        <v>21.488</v>
      </c>
      <c r="AJ1924" s="390">
        <f t="shared" si="415"/>
        <v>20.770999999999997</v>
      </c>
      <c r="AK1924" s="390">
        <f t="shared" si="416"/>
        <v>21.055</v>
      </c>
      <c r="AL1924" s="390">
        <f t="shared" si="417"/>
        <v>21.164999999999999</v>
      </c>
      <c r="AM1924" s="390">
        <f t="shared" si="418"/>
        <v>21.045999999999999</v>
      </c>
      <c r="AN1924" s="390">
        <f t="shared" si="419"/>
        <v>20.64</v>
      </c>
      <c r="AO1924" s="390">
        <f t="shared" si="420"/>
        <v>21.542999999999999</v>
      </c>
    </row>
    <row r="1925" spans="1:41" ht="15" customHeight="1" x14ac:dyDescent="0.25">
      <c r="A1925" s="127" t="s">
        <v>3602</v>
      </c>
      <c r="B1925" s="125" t="s">
        <v>2077</v>
      </c>
      <c r="C1925" s="125" t="s">
        <v>4003</v>
      </c>
      <c r="D1925" s="125" t="s">
        <v>3485</v>
      </c>
      <c r="E1925" s="125" t="s">
        <v>3289</v>
      </c>
      <c r="F1925" s="126">
        <v>25.54</v>
      </c>
      <c r="G1925" s="126">
        <v>25.74</v>
      </c>
      <c r="H1925" s="126">
        <v>20.43</v>
      </c>
      <c r="I1925" s="126"/>
      <c r="J1925" s="317"/>
      <c r="K1925" s="323">
        <f>ROUND(SUMIF('VGT-Bewegungsdaten'!B:B,A1925,'VGT-Bewegungsdaten'!C:C),3)</f>
        <v>0</v>
      </c>
      <c r="L1925" s="324">
        <f>ROUND(SUMIF('VGT-Bewegungsdaten'!B:B,$A1925,'VGT-Bewegungsdaten'!D:D),2)</f>
        <v>0</v>
      </c>
      <c r="N1925" s="376" t="s">
        <v>4930</v>
      </c>
      <c r="O1925" s="376" t="s">
        <v>4940</v>
      </c>
      <c r="P1925" s="326">
        <f>ROUND(SUMIF('AV-Bewegungsdaten'!B:B,A1925,'AV-Bewegungsdaten'!C:C),3)</f>
        <v>0</v>
      </c>
      <c r="Q1925" s="324">
        <f>ROUND(SUMIF('AV-Bewegungsdaten'!B:B,$A1925,'AV-Bewegungsdaten'!D:D),2)</f>
        <v>0</v>
      </c>
      <c r="T1925" s="327"/>
      <c r="U1925" s="326">
        <f>ROUND(SUMIF('DV-Bewegungsdaten'!B:B,Kategorien!A1925,'DV-Bewegungsdaten'!D:D),3)</f>
        <v>0</v>
      </c>
      <c r="V1925" s="324">
        <f>ROUND(SUMIF('DV-Bewegungsdaten'!B:B,Kategorien!A1925,'DV-Bewegungsdaten'!E:E),3)</f>
        <v>0</v>
      </c>
      <c r="AD1925" s="390">
        <f t="shared" si="409"/>
        <v>20.800999999999998</v>
      </c>
      <c r="AE1925" s="390">
        <f t="shared" si="410"/>
        <v>21.457999999999998</v>
      </c>
      <c r="AF1925" s="390">
        <f t="shared" si="411"/>
        <v>22.677</v>
      </c>
      <c r="AG1925" s="390">
        <f t="shared" si="412"/>
        <v>22.043999999999997</v>
      </c>
      <c r="AH1925" s="390">
        <f t="shared" si="413"/>
        <v>21.956</v>
      </c>
      <c r="AI1925" s="390">
        <f t="shared" si="414"/>
        <v>22.488</v>
      </c>
      <c r="AJ1925" s="390">
        <f t="shared" si="415"/>
        <v>21.770999999999997</v>
      </c>
      <c r="AK1925" s="390">
        <f t="shared" si="416"/>
        <v>22.055</v>
      </c>
      <c r="AL1925" s="390">
        <f t="shared" si="417"/>
        <v>22.164999999999999</v>
      </c>
      <c r="AM1925" s="390">
        <f t="shared" si="418"/>
        <v>22.045999999999999</v>
      </c>
      <c r="AN1925" s="390">
        <f t="shared" si="419"/>
        <v>21.64</v>
      </c>
      <c r="AO1925" s="390">
        <f t="shared" si="420"/>
        <v>22.542999999999999</v>
      </c>
    </row>
    <row r="1926" spans="1:41" ht="15" customHeight="1" x14ac:dyDescent="0.25">
      <c r="A1926" s="127" t="s">
        <v>4365</v>
      </c>
      <c r="B1926" s="125" t="s">
        <v>2077</v>
      </c>
      <c r="C1926" s="125" t="s">
        <v>4003</v>
      </c>
      <c r="D1926" s="125" t="s">
        <v>4246</v>
      </c>
      <c r="E1926" s="125" t="s">
        <v>4051</v>
      </c>
      <c r="F1926" s="126">
        <v>24.509999999999998</v>
      </c>
      <c r="G1926" s="126">
        <v>24.709999999999997</v>
      </c>
      <c r="H1926" s="126">
        <v>19.61</v>
      </c>
      <c r="I1926" s="126"/>
      <c r="J1926" s="317"/>
      <c r="K1926" s="323">
        <f>ROUND(SUMIF('VGT-Bewegungsdaten'!B:B,A1926,'VGT-Bewegungsdaten'!C:C),3)</f>
        <v>0</v>
      </c>
      <c r="L1926" s="324">
        <f>ROUND(SUMIF('VGT-Bewegungsdaten'!B:B,$A1926,'VGT-Bewegungsdaten'!D:D),2)</f>
        <v>0</v>
      </c>
      <c r="N1926" s="376" t="s">
        <v>4930</v>
      </c>
      <c r="O1926" s="376" t="s">
        <v>4940</v>
      </c>
      <c r="P1926" s="326">
        <f>ROUND(SUMIF('AV-Bewegungsdaten'!B:B,A1926,'AV-Bewegungsdaten'!C:C),3)</f>
        <v>0</v>
      </c>
      <c r="Q1926" s="324">
        <f>ROUND(SUMIF('AV-Bewegungsdaten'!B:B,$A1926,'AV-Bewegungsdaten'!D:D),2)</f>
        <v>0</v>
      </c>
      <c r="T1926" s="327"/>
      <c r="U1926" s="326">
        <f>ROUND(SUMIF('DV-Bewegungsdaten'!B:B,Kategorien!A1926,'DV-Bewegungsdaten'!D:D),3)</f>
        <v>0</v>
      </c>
      <c r="V1926" s="324">
        <f>ROUND(SUMIF('DV-Bewegungsdaten'!B:B,Kategorien!A1926,'DV-Bewegungsdaten'!E:E),3)</f>
        <v>0</v>
      </c>
      <c r="AD1926" s="390">
        <f t="shared" si="409"/>
        <v>19.770999999999997</v>
      </c>
      <c r="AE1926" s="390">
        <f t="shared" si="410"/>
        <v>20.427999999999997</v>
      </c>
      <c r="AF1926" s="390">
        <f t="shared" si="411"/>
        <v>21.646999999999998</v>
      </c>
      <c r="AG1926" s="390">
        <f t="shared" si="412"/>
        <v>21.013999999999996</v>
      </c>
      <c r="AH1926" s="390">
        <f t="shared" si="413"/>
        <v>20.925999999999998</v>
      </c>
      <c r="AI1926" s="390">
        <f t="shared" si="414"/>
        <v>21.457999999999998</v>
      </c>
      <c r="AJ1926" s="390">
        <f t="shared" si="415"/>
        <v>20.740999999999996</v>
      </c>
      <c r="AK1926" s="390">
        <f t="shared" si="416"/>
        <v>21.024999999999999</v>
      </c>
      <c r="AL1926" s="390">
        <f t="shared" si="417"/>
        <v>21.134999999999998</v>
      </c>
      <c r="AM1926" s="390">
        <f t="shared" si="418"/>
        <v>21.015999999999998</v>
      </c>
      <c r="AN1926" s="390">
        <f t="shared" si="419"/>
        <v>20.61</v>
      </c>
      <c r="AO1926" s="390">
        <f t="shared" si="420"/>
        <v>21.512999999999998</v>
      </c>
    </row>
    <row r="1927" spans="1:41" ht="15" customHeight="1" x14ac:dyDescent="0.25">
      <c r="A1927" s="127" t="s">
        <v>4366</v>
      </c>
      <c r="B1927" s="125" t="s">
        <v>2077</v>
      </c>
      <c r="C1927" s="125" t="s">
        <v>4003</v>
      </c>
      <c r="D1927" s="125" t="s">
        <v>4248</v>
      </c>
      <c r="E1927" s="125" t="s">
        <v>4051</v>
      </c>
      <c r="F1927" s="126">
        <v>25.509999999999998</v>
      </c>
      <c r="G1927" s="126">
        <v>25.709999999999997</v>
      </c>
      <c r="H1927" s="126">
        <v>20.41</v>
      </c>
      <c r="I1927" s="126"/>
      <c r="J1927" s="317"/>
      <c r="K1927" s="323">
        <f>ROUND(SUMIF('VGT-Bewegungsdaten'!B:B,A1927,'VGT-Bewegungsdaten'!C:C),3)</f>
        <v>0</v>
      </c>
      <c r="L1927" s="324">
        <f>ROUND(SUMIF('VGT-Bewegungsdaten'!B:B,$A1927,'VGT-Bewegungsdaten'!D:D),2)</f>
        <v>0</v>
      </c>
      <c r="N1927" s="376" t="s">
        <v>4930</v>
      </c>
      <c r="O1927" s="376" t="s">
        <v>4940</v>
      </c>
      <c r="P1927" s="326">
        <f>ROUND(SUMIF('AV-Bewegungsdaten'!B:B,A1927,'AV-Bewegungsdaten'!C:C),3)</f>
        <v>0</v>
      </c>
      <c r="Q1927" s="324">
        <f>ROUND(SUMIF('AV-Bewegungsdaten'!B:B,$A1927,'AV-Bewegungsdaten'!D:D),2)</f>
        <v>0</v>
      </c>
      <c r="T1927" s="327"/>
      <c r="U1927" s="326">
        <f>ROUND(SUMIF('DV-Bewegungsdaten'!B:B,Kategorien!A1927,'DV-Bewegungsdaten'!D:D),3)</f>
        <v>0</v>
      </c>
      <c r="V1927" s="324">
        <f>ROUND(SUMIF('DV-Bewegungsdaten'!B:B,Kategorien!A1927,'DV-Bewegungsdaten'!E:E),3)</f>
        <v>0</v>
      </c>
      <c r="AD1927" s="390">
        <f t="shared" si="409"/>
        <v>20.770999999999997</v>
      </c>
      <c r="AE1927" s="390">
        <f t="shared" si="410"/>
        <v>21.427999999999997</v>
      </c>
      <c r="AF1927" s="390">
        <f t="shared" si="411"/>
        <v>22.646999999999998</v>
      </c>
      <c r="AG1927" s="390">
        <f t="shared" si="412"/>
        <v>22.013999999999996</v>
      </c>
      <c r="AH1927" s="390">
        <f t="shared" si="413"/>
        <v>21.925999999999998</v>
      </c>
      <c r="AI1927" s="390">
        <f t="shared" si="414"/>
        <v>22.457999999999998</v>
      </c>
      <c r="AJ1927" s="390">
        <f t="shared" si="415"/>
        <v>21.740999999999996</v>
      </c>
      <c r="AK1927" s="390">
        <f t="shared" si="416"/>
        <v>22.024999999999999</v>
      </c>
      <c r="AL1927" s="390">
        <f t="shared" si="417"/>
        <v>22.134999999999998</v>
      </c>
      <c r="AM1927" s="390">
        <f t="shared" si="418"/>
        <v>22.015999999999998</v>
      </c>
      <c r="AN1927" s="390">
        <f t="shared" si="419"/>
        <v>21.61</v>
      </c>
      <c r="AO1927" s="390">
        <f t="shared" si="420"/>
        <v>22.512999999999998</v>
      </c>
    </row>
    <row r="1928" spans="1:41" ht="15" customHeight="1" x14ac:dyDescent="0.25">
      <c r="A1928" s="127" t="s">
        <v>527</v>
      </c>
      <c r="B1928" s="125" t="s">
        <v>2077</v>
      </c>
      <c r="C1928" s="125" t="s">
        <v>4003</v>
      </c>
      <c r="D1928" s="125" t="s">
        <v>552</v>
      </c>
      <c r="E1928" s="125" t="s">
        <v>1538</v>
      </c>
      <c r="F1928" s="126">
        <v>24.6</v>
      </c>
      <c r="G1928" s="126">
        <v>24.8</v>
      </c>
      <c r="H1928" s="126">
        <v>19.68</v>
      </c>
      <c r="I1928" s="126"/>
      <c r="J1928" s="317"/>
      <c r="K1928" s="323">
        <f>ROUND(SUMIF('VGT-Bewegungsdaten'!B:B,A1928,'VGT-Bewegungsdaten'!C:C),3)</f>
        <v>0</v>
      </c>
      <c r="L1928" s="324">
        <f>ROUND(SUMIF('VGT-Bewegungsdaten'!B:B,$A1928,'VGT-Bewegungsdaten'!D:D),2)</f>
        <v>0</v>
      </c>
      <c r="N1928" s="376" t="s">
        <v>4930</v>
      </c>
      <c r="O1928" s="376" t="s">
        <v>4940</v>
      </c>
      <c r="P1928" s="326">
        <f>ROUND(SUMIF('AV-Bewegungsdaten'!B:B,A1928,'AV-Bewegungsdaten'!C:C),3)</f>
        <v>0</v>
      </c>
      <c r="Q1928" s="324">
        <f>ROUND(SUMIF('AV-Bewegungsdaten'!B:B,$A1928,'AV-Bewegungsdaten'!D:D),2)</f>
        <v>0</v>
      </c>
      <c r="T1928" s="327"/>
      <c r="U1928" s="326">
        <f>ROUND(SUMIF('DV-Bewegungsdaten'!B:B,Kategorien!A1928,'DV-Bewegungsdaten'!D:D),3)</f>
        <v>0</v>
      </c>
      <c r="V1928" s="324">
        <f>ROUND(SUMIF('DV-Bewegungsdaten'!B:B,Kategorien!A1928,'DV-Bewegungsdaten'!E:E),3)</f>
        <v>0</v>
      </c>
      <c r="AD1928" s="390">
        <f t="shared" si="409"/>
        <v>19.861000000000001</v>
      </c>
      <c r="AE1928" s="390">
        <f t="shared" si="410"/>
        <v>20.518000000000001</v>
      </c>
      <c r="AF1928" s="390">
        <f t="shared" si="411"/>
        <v>21.737000000000002</v>
      </c>
      <c r="AG1928" s="390">
        <f t="shared" si="412"/>
        <v>21.103999999999999</v>
      </c>
      <c r="AH1928" s="390">
        <f t="shared" si="413"/>
        <v>21.016000000000002</v>
      </c>
      <c r="AI1928" s="390">
        <f t="shared" si="414"/>
        <v>21.548000000000002</v>
      </c>
      <c r="AJ1928" s="390">
        <f t="shared" si="415"/>
        <v>20.831</v>
      </c>
      <c r="AK1928" s="390">
        <f t="shared" si="416"/>
        <v>21.115000000000002</v>
      </c>
      <c r="AL1928" s="390">
        <f t="shared" si="417"/>
        <v>21.225000000000001</v>
      </c>
      <c r="AM1928" s="390">
        <f t="shared" si="418"/>
        <v>21.106000000000002</v>
      </c>
      <c r="AN1928" s="390">
        <f t="shared" si="419"/>
        <v>20.700000000000003</v>
      </c>
      <c r="AO1928" s="390">
        <f t="shared" si="420"/>
        <v>21.603000000000002</v>
      </c>
    </row>
    <row r="1929" spans="1:41" ht="15" customHeight="1" x14ac:dyDescent="0.25">
      <c r="A1929" s="127" t="s">
        <v>531</v>
      </c>
      <c r="B1929" s="125" t="s">
        <v>2077</v>
      </c>
      <c r="C1929" s="125" t="s">
        <v>4003</v>
      </c>
      <c r="D1929" s="125" t="s">
        <v>560</v>
      </c>
      <c r="E1929" s="125" t="s">
        <v>1538</v>
      </c>
      <c r="F1929" s="126">
        <v>25.6</v>
      </c>
      <c r="G1929" s="126">
        <v>25.8</v>
      </c>
      <c r="H1929" s="126">
        <v>20.48</v>
      </c>
      <c r="I1929" s="126"/>
      <c r="J1929" s="317"/>
      <c r="K1929" s="323">
        <f>ROUND(SUMIF('VGT-Bewegungsdaten'!B:B,A1929,'VGT-Bewegungsdaten'!C:C),3)</f>
        <v>0</v>
      </c>
      <c r="L1929" s="324">
        <f>ROUND(SUMIF('VGT-Bewegungsdaten'!B:B,$A1929,'VGT-Bewegungsdaten'!D:D),2)</f>
        <v>0</v>
      </c>
      <c r="N1929" s="376" t="s">
        <v>4930</v>
      </c>
      <c r="O1929" s="376" t="s">
        <v>4940</v>
      </c>
      <c r="P1929" s="326">
        <f>ROUND(SUMIF('AV-Bewegungsdaten'!B:B,A1929,'AV-Bewegungsdaten'!C:C),3)</f>
        <v>0</v>
      </c>
      <c r="Q1929" s="324">
        <f>ROUND(SUMIF('AV-Bewegungsdaten'!B:B,$A1929,'AV-Bewegungsdaten'!D:D),2)</f>
        <v>0</v>
      </c>
      <c r="T1929" s="327"/>
      <c r="U1929" s="326">
        <f>ROUND(SUMIF('DV-Bewegungsdaten'!B:B,Kategorien!A1929,'DV-Bewegungsdaten'!D:D),3)</f>
        <v>0</v>
      </c>
      <c r="V1929" s="324">
        <f>ROUND(SUMIF('DV-Bewegungsdaten'!B:B,Kategorien!A1929,'DV-Bewegungsdaten'!E:E),3)</f>
        <v>0</v>
      </c>
      <c r="AD1929" s="390">
        <f t="shared" si="409"/>
        <v>20.861000000000001</v>
      </c>
      <c r="AE1929" s="390">
        <f t="shared" si="410"/>
        <v>21.518000000000001</v>
      </c>
      <c r="AF1929" s="390">
        <f t="shared" si="411"/>
        <v>22.737000000000002</v>
      </c>
      <c r="AG1929" s="390">
        <f t="shared" si="412"/>
        <v>22.103999999999999</v>
      </c>
      <c r="AH1929" s="390">
        <f t="shared" si="413"/>
        <v>22.016000000000002</v>
      </c>
      <c r="AI1929" s="390">
        <f t="shared" si="414"/>
        <v>22.548000000000002</v>
      </c>
      <c r="AJ1929" s="390">
        <f t="shared" si="415"/>
        <v>21.831</v>
      </c>
      <c r="AK1929" s="390">
        <f t="shared" si="416"/>
        <v>22.115000000000002</v>
      </c>
      <c r="AL1929" s="390">
        <f t="shared" si="417"/>
        <v>22.225000000000001</v>
      </c>
      <c r="AM1929" s="390">
        <f t="shared" si="418"/>
        <v>22.106000000000002</v>
      </c>
      <c r="AN1929" s="390">
        <f t="shared" si="419"/>
        <v>21.700000000000003</v>
      </c>
      <c r="AO1929" s="390">
        <f t="shared" si="420"/>
        <v>22.603000000000002</v>
      </c>
    </row>
    <row r="1930" spans="1:41" ht="15" customHeight="1" x14ac:dyDescent="0.25">
      <c r="A1930" s="127" t="s">
        <v>526</v>
      </c>
      <c r="B1930" s="125" t="s">
        <v>2077</v>
      </c>
      <c r="C1930" s="125" t="s">
        <v>4003</v>
      </c>
      <c r="D1930" s="125" t="s">
        <v>550</v>
      </c>
      <c r="E1930" s="125" t="s">
        <v>2455</v>
      </c>
      <c r="F1930" s="126">
        <v>23.6</v>
      </c>
      <c r="G1930" s="126">
        <v>23.8</v>
      </c>
      <c r="H1930" s="126">
        <v>18.88</v>
      </c>
      <c r="I1930" s="126"/>
      <c r="J1930" s="317"/>
      <c r="K1930" s="323">
        <f>ROUND(SUMIF('VGT-Bewegungsdaten'!B:B,A1930,'VGT-Bewegungsdaten'!C:C),3)</f>
        <v>0</v>
      </c>
      <c r="L1930" s="324">
        <f>ROUND(SUMIF('VGT-Bewegungsdaten'!B:B,$A1930,'VGT-Bewegungsdaten'!D:D),2)</f>
        <v>0</v>
      </c>
      <c r="N1930" s="376" t="s">
        <v>4930</v>
      </c>
      <c r="O1930" s="376" t="s">
        <v>4940</v>
      </c>
      <c r="P1930" s="326">
        <f>ROUND(SUMIF('AV-Bewegungsdaten'!B:B,A1930,'AV-Bewegungsdaten'!C:C),3)</f>
        <v>0</v>
      </c>
      <c r="Q1930" s="324">
        <f>ROUND(SUMIF('AV-Bewegungsdaten'!B:B,$A1930,'AV-Bewegungsdaten'!D:D),2)</f>
        <v>0</v>
      </c>
      <c r="T1930" s="327"/>
      <c r="U1930" s="326">
        <f>ROUND(SUMIF('DV-Bewegungsdaten'!B:B,Kategorien!A1930,'DV-Bewegungsdaten'!D:D),3)</f>
        <v>0</v>
      </c>
      <c r="V1930" s="324">
        <f>ROUND(SUMIF('DV-Bewegungsdaten'!B:B,Kategorien!A1930,'DV-Bewegungsdaten'!E:E),3)</f>
        <v>0</v>
      </c>
      <c r="AD1930" s="390">
        <f t="shared" si="409"/>
        <v>18.861000000000001</v>
      </c>
      <c r="AE1930" s="390">
        <f t="shared" si="410"/>
        <v>19.518000000000001</v>
      </c>
      <c r="AF1930" s="390">
        <f t="shared" si="411"/>
        <v>20.737000000000002</v>
      </c>
      <c r="AG1930" s="390">
        <f t="shared" si="412"/>
        <v>20.103999999999999</v>
      </c>
      <c r="AH1930" s="390">
        <f t="shared" si="413"/>
        <v>20.016000000000002</v>
      </c>
      <c r="AI1930" s="390">
        <f t="shared" si="414"/>
        <v>20.548000000000002</v>
      </c>
      <c r="AJ1930" s="390">
        <f t="shared" si="415"/>
        <v>19.831</v>
      </c>
      <c r="AK1930" s="390">
        <f t="shared" si="416"/>
        <v>20.115000000000002</v>
      </c>
      <c r="AL1930" s="390">
        <f t="shared" si="417"/>
        <v>20.225000000000001</v>
      </c>
      <c r="AM1930" s="390">
        <f t="shared" si="418"/>
        <v>20.106000000000002</v>
      </c>
      <c r="AN1930" s="390">
        <f t="shared" si="419"/>
        <v>19.700000000000003</v>
      </c>
      <c r="AO1930" s="390">
        <f t="shared" si="420"/>
        <v>20.603000000000002</v>
      </c>
    </row>
    <row r="1931" spans="1:41" ht="15" customHeight="1" x14ac:dyDescent="0.25">
      <c r="A1931" s="127" t="s">
        <v>530</v>
      </c>
      <c r="B1931" s="125" t="s">
        <v>2077</v>
      </c>
      <c r="C1931" s="125" t="s">
        <v>4003</v>
      </c>
      <c r="D1931" s="125" t="s">
        <v>558</v>
      </c>
      <c r="E1931" s="125" t="s">
        <v>2455</v>
      </c>
      <c r="F1931" s="126">
        <v>24.6</v>
      </c>
      <c r="G1931" s="126">
        <v>24.8</v>
      </c>
      <c r="H1931" s="126">
        <v>19.68</v>
      </c>
      <c r="I1931" s="126"/>
      <c r="J1931" s="317"/>
      <c r="K1931" s="323">
        <f>ROUND(SUMIF('VGT-Bewegungsdaten'!B:B,A1931,'VGT-Bewegungsdaten'!C:C),3)</f>
        <v>0</v>
      </c>
      <c r="L1931" s="324">
        <f>ROUND(SUMIF('VGT-Bewegungsdaten'!B:B,$A1931,'VGT-Bewegungsdaten'!D:D),2)</f>
        <v>0</v>
      </c>
      <c r="N1931" s="376" t="s">
        <v>4930</v>
      </c>
      <c r="O1931" s="376" t="s">
        <v>4940</v>
      </c>
      <c r="P1931" s="326">
        <f>ROUND(SUMIF('AV-Bewegungsdaten'!B:B,A1931,'AV-Bewegungsdaten'!C:C),3)</f>
        <v>0</v>
      </c>
      <c r="Q1931" s="324">
        <f>ROUND(SUMIF('AV-Bewegungsdaten'!B:B,$A1931,'AV-Bewegungsdaten'!D:D),2)</f>
        <v>0</v>
      </c>
      <c r="T1931" s="327"/>
      <c r="U1931" s="326">
        <f>ROUND(SUMIF('DV-Bewegungsdaten'!B:B,Kategorien!A1931,'DV-Bewegungsdaten'!D:D),3)</f>
        <v>0</v>
      </c>
      <c r="V1931" s="324">
        <f>ROUND(SUMIF('DV-Bewegungsdaten'!B:B,Kategorien!A1931,'DV-Bewegungsdaten'!E:E),3)</f>
        <v>0</v>
      </c>
      <c r="AD1931" s="390">
        <f t="shared" si="409"/>
        <v>19.861000000000001</v>
      </c>
      <c r="AE1931" s="390">
        <f t="shared" si="410"/>
        <v>20.518000000000001</v>
      </c>
      <c r="AF1931" s="390">
        <f t="shared" si="411"/>
        <v>21.737000000000002</v>
      </c>
      <c r="AG1931" s="390">
        <f t="shared" si="412"/>
        <v>21.103999999999999</v>
      </c>
      <c r="AH1931" s="390">
        <f t="shared" si="413"/>
        <v>21.016000000000002</v>
      </c>
      <c r="AI1931" s="390">
        <f t="shared" si="414"/>
        <v>21.548000000000002</v>
      </c>
      <c r="AJ1931" s="390">
        <f t="shared" si="415"/>
        <v>20.831</v>
      </c>
      <c r="AK1931" s="390">
        <f t="shared" si="416"/>
        <v>21.115000000000002</v>
      </c>
      <c r="AL1931" s="390">
        <f t="shared" si="417"/>
        <v>21.225000000000001</v>
      </c>
      <c r="AM1931" s="390">
        <f t="shared" si="418"/>
        <v>21.106000000000002</v>
      </c>
      <c r="AN1931" s="390">
        <f t="shared" si="419"/>
        <v>20.700000000000003</v>
      </c>
      <c r="AO1931" s="390">
        <f t="shared" si="420"/>
        <v>21.603000000000002</v>
      </c>
    </row>
    <row r="1932" spans="1:41" ht="15" customHeight="1" x14ac:dyDescent="0.25">
      <c r="A1932" s="127" t="s">
        <v>529</v>
      </c>
      <c r="B1932" s="125" t="s">
        <v>2077</v>
      </c>
      <c r="C1932" s="125" t="s">
        <v>4003</v>
      </c>
      <c r="D1932" s="125" t="s">
        <v>556</v>
      </c>
      <c r="E1932" s="125" t="s">
        <v>2452</v>
      </c>
      <c r="F1932" s="126">
        <v>22.6</v>
      </c>
      <c r="G1932" s="126">
        <v>22.8</v>
      </c>
      <c r="H1932" s="126">
        <v>18.079999999999998</v>
      </c>
      <c r="I1932" s="126"/>
      <c r="J1932" s="317"/>
      <c r="K1932" s="323">
        <f>ROUND(SUMIF('VGT-Bewegungsdaten'!B:B,A1932,'VGT-Bewegungsdaten'!C:C),3)</f>
        <v>0</v>
      </c>
      <c r="L1932" s="324">
        <f>ROUND(SUMIF('VGT-Bewegungsdaten'!B:B,$A1932,'VGT-Bewegungsdaten'!D:D),2)</f>
        <v>0</v>
      </c>
      <c r="N1932" s="376" t="s">
        <v>4930</v>
      </c>
      <c r="O1932" s="376" t="s">
        <v>4940</v>
      </c>
      <c r="P1932" s="326">
        <f>ROUND(SUMIF('AV-Bewegungsdaten'!B:B,A1932,'AV-Bewegungsdaten'!C:C),3)</f>
        <v>0</v>
      </c>
      <c r="Q1932" s="324">
        <f>ROUND(SUMIF('AV-Bewegungsdaten'!B:B,$A1932,'AV-Bewegungsdaten'!D:D),2)</f>
        <v>0</v>
      </c>
      <c r="T1932" s="327"/>
      <c r="U1932" s="326">
        <f>ROUND(SUMIF('DV-Bewegungsdaten'!B:B,Kategorien!A1932,'DV-Bewegungsdaten'!D:D),3)</f>
        <v>0</v>
      </c>
      <c r="V1932" s="324">
        <f>ROUND(SUMIF('DV-Bewegungsdaten'!B:B,Kategorien!A1932,'DV-Bewegungsdaten'!E:E),3)</f>
        <v>0</v>
      </c>
      <c r="AD1932" s="390">
        <f t="shared" si="409"/>
        <v>17.861000000000001</v>
      </c>
      <c r="AE1932" s="390">
        <f t="shared" si="410"/>
        <v>18.518000000000001</v>
      </c>
      <c r="AF1932" s="390">
        <f t="shared" si="411"/>
        <v>19.737000000000002</v>
      </c>
      <c r="AG1932" s="390">
        <f t="shared" si="412"/>
        <v>19.103999999999999</v>
      </c>
      <c r="AH1932" s="390">
        <f t="shared" si="413"/>
        <v>19.016000000000002</v>
      </c>
      <c r="AI1932" s="390">
        <f t="shared" si="414"/>
        <v>19.548000000000002</v>
      </c>
      <c r="AJ1932" s="390">
        <f t="shared" si="415"/>
        <v>18.831</v>
      </c>
      <c r="AK1932" s="390">
        <f t="shared" si="416"/>
        <v>19.115000000000002</v>
      </c>
      <c r="AL1932" s="390">
        <f t="shared" si="417"/>
        <v>19.225000000000001</v>
      </c>
      <c r="AM1932" s="390">
        <f t="shared" si="418"/>
        <v>19.106000000000002</v>
      </c>
      <c r="AN1932" s="390">
        <f t="shared" si="419"/>
        <v>18.700000000000003</v>
      </c>
      <c r="AO1932" s="390">
        <f t="shared" si="420"/>
        <v>19.603000000000002</v>
      </c>
    </row>
    <row r="1933" spans="1:41" ht="15" customHeight="1" x14ac:dyDescent="0.25">
      <c r="A1933" s="127" t="s">
        <v>484</v>
      </c>
      <c r="B1933" s="125" t="s">
        <v>2077</v>
      </c>
      <c r="C1933" s="125" t="s">
        <v>4003</v>
      </c>
      <c r="D1933" s="125" t="s">
        <v>1630</v>
      </c>
      <c r="E1933" s="125" t="s">
        <v>1541</v>
      </c>
      <c r="F1933" s="126">
        <v>22.6</v>
      </c>
      <c r="G1933" s="126">
        <v>22.8</v>
      </c>
      <c r="H1933" s="126">
        <v>18.079999999999998</v>
      </c>
      <c r="I1933" s="126"/>
      <c r="J1933" s="317"/>
      <c r="K1933" s="323">
        <f>ROUND(SUMIF('VGT-Bewegungsdaten'!B:B,A1933,'VGT-Bewegungsdaten'!C:C),3)</f>
        <v>0</v>
      </c>
      <c r="L1933" s="324">
        <f>ROUND(SUMIF('VGT-Bewegungsdaten'!B:B,$A1933,'VGT-Bewegungsdaten'!D:D),2)</f>
        <v>0</v>
      </c>
      <c r="N1933" s="376" t="s">
        <v>4930</v>
      </c>
      <c r="O1933" s="376" t="s">
        <v>4940</v>
      </c>
      <c r="P1933" s="326">
        <f>ROUND(SUMIF('AV-Bewegungsdaten'!B:B,A1933,'AV-Bewegungsdaten'!C:C),3)</f>
        <v>0</v>
      </c>
      <c r="Q1933" s="324">
        <f>ROUND(SUMIF('AV-Bewegungsdaten'!B:B,$A1933,'AV-Bewegungsdaten'!D:D),2)</f>
        <v>0</v>
      </c>
      <c r="T1933" s="327"/>
      <c r="U1933" s="326">
        <f>ROUND(SUMIF('DV-Bewegungsdaten'!B:B,Kategorien!A1933,'DV-Bewegungsdaten'!D:D),3)</f>
        <v>0</v>
      </c>
      <c r="V1933" s="324">
        <f>ROUND(SUMIF('DV-Bewegungsdaten'!B:B,Kategorien!A1933,'DV-Bewegungsdaten'!E:E),3)</f>
        <v>0</v>
      </c>
      <c r="AD1933" s="390">
        <f t="shared" si="409"/>
        <v>17.861000000000001</v>
      </c>
      <c r="AE1933" s="390">
        <f t="shared" si="410"/>
        <v>18.518000000000001</v>
      </c>
      <c r="AF1933" s="390">
        <f t="shared" si="411"/>
        <v>19.737000000000002</v>
      </c>
      <c r="AG1933" s="390">
        <f t="shared" si="412"/>
        <v>19.103999999999999</v>
      </c>
      <c r="AH1933" s="390">
        <f t="shared" si="413"/>
        <v>19.016000000000002</v>
      </c>
      <c r="AI1933" s="390">
        <f t="shared" si="414"/>
        <v>19.548000000000002</v>
      </c>
      <c r="AJ1933" s="390">
        <f t="shared" si="415"/>
        <v>18.831</v>
      </c>
      <c r="AK1933" s="390">
        <f t="shared" si="416"/>
        <v>19.115000000000002</v>
      </c>
      <c r="AL1933" s="390">
        <f t="shared" si="417"/>
        <v>19.225000000000001</v>
      </c>
      <c r="AM1933" s="390">
        <f t="shared" si="418"/>
        <v>19.106000000000002</v>
      </c>
      <c r="AN1933" s="390">
        <f t="shared" si="419"/>
        <v>18.700000000000003</v>
      </c>
      <c r="AO1933" s="390">
        <f t="shared" si="420"/>
        <v>19.603000000000002</v>
      </c>
    </row>
    <row r="1934" spans="1:41" ht="15" customHeight="1" x14ac:dyDescent="0.25">
      <c r="A1934" s="127" t="s">
        <v>488</v>
      </c>
      <c r="B1934" s="125" t="s">
        <v>2077</v>
      </c>
      <c r="C1934" s="125" t="s">
        <v>4003</v>
      </c>
      <c r="D1934" s="125" t="s">
        <v>1636</v>
      </c>
      <c r="E1934" s="125" t="s">
        <v>1541</v>
      </c>
      <c r="F1934" s="126">
        <v>23.6</v>
      </c>
      <c r="G1934" s="126">
        <v>23.8</v>
      </c>
      <c r="H1934" s="126">
        <v>18.88</v>
      </c>
      <c r="I1934" s="126"/>
      <c r="J1934" s="317"/>
      <c r="K1934" s="323">
        <f>ROUND(SUMIF('VGT-Bewegungsdaten'!B:B,A1934,'VGT-Bewegungsdaten'!C:C),3)</f>
        <v>0</v>
      </c>
      <c r="L1934" s="324">
        <f>ROUND(SUMIF('VGT-Bewegungsdaten'!B:B,$A1934,'VGT-Bewegungsdaten'!D:D),2)</f>
        <v>0</v>
      </c>
      <c r="N1934" s="376" t="s">
        <v>4930</v>
      </c>
      <c r="O1934" s="376" t="s">
        <v>4940</v>
      </c>
      <c r="P1934" s="326">
        <f>ROUND(SUMIF('AV-Bewegungsdaten'!B:B,A1934,'AV-Bewegungsdaten'!C:C),3)</f>
        <v>0</v>
      </c>
      <c r="Q1934" s="324">
        <f>ROUND(SUMIF('AV-Bewegungsdaten'!B:B,$A1934,'AV-Bewegungsdaten'!D:D),2)</f>
        <v>0</v>
      </c>
      <c r="T1934" s="327"/>
      <c r="U1934" s="326">
        <f>ROUND(SUMIF('DV-Bewegungsdaten'!B:B,Kategorien!A1934,'DV-Bewegungsdaten'!D:D),3)</f>
        <v>0</v>
      </c>
      <c r="V1934" s="324">
        <f>ROUND(SUMIF('DV-Bewegungsdaten'!B:B,Kategorien!A1934,'DV-Bewegungsdaten'!E:E),3)</f>
        <v>0</v>
      </c>
      <c r="AD1934" s="390">
        <f t="shared" si="409"/>
        <v>18.861000000000001</v>
      </c>
      <c r="AE1934" s="390">
        <f t="shared" si="410"/>
        <v>19.518000000000001</v>
      </c>
      <c r="AF1934" s="390">
        <f t="shared" si="411"/>
        <v>20.737000000000002</v>
      </c>
      <c r="AG1934" s="390">
        <f t="shared" si="412"/>
        <v>20.103999999999999</v>
      </c>
      <c r="AH1934" s="390">
        <f t="shared" si="413"/>
        <v>20.016000000000002</v>
      </c>
      <c r="AI1934" s="390">
        <f t="shared" si="414"/>
        <v>20.548000000000002</v>
      </c>
      <c r="AJ1934" s="390">
        <f t="shared" si="415"/>
        <v>19.831</v>
      </c>
      <c r="AK1934" s="390">
        <f t="shared" si="416"/>
        <v>20.115000000000002</v>
      </c>
      <c r="AL1934" s="390">
        <f t="shared" si="417"/>
        <v>20.225000000000001</v>
      </c>
      <c r="AM1934" s="390">
        <f t="shared" si="418"/>
        <v>20.106000000000002</v>
      </c>
      <c r="AN1934" s="390">
        <f t="shared" si="419"/>
        <v>19.700000000000003</v>
      </c>
      <c r="AO1934" s="390">
        <f t="shared" si="420"/>
        <v>20.603000000000002</v>
      </c>
    </row>
    <row r="1935" spans="1:41" ht="15" customHeight="1" x14ac:dyDescent="0.25">
      <c r="A1935" s="127" t="s">
        <v>2845</v>
      </c>
      <c r="B1935" s="125" t="s">
        <v>2077</v>
      </c>
      <c r="C1935" s="125" t="s">
        <v>4003</v>
      </c>
      <c r="D1935" s="125" t="s">
        <v>2589</v>
      </c>
      <c r="E1935" s="125" t="s">
        <v>2545</v>
      </c>
      <c r="F1935" s="126">
        <v>22.57</v>
      </c>
      <c r="G1935" s="126">
        <v>22.77</v>
      </c>
      <c r="H1935" s="126">
        <v>18.059999999999999</v>
      </c>
      <c r="I1935" s="126"/>
      <c r="J1935" s="317"/>
      <c r="K1935" s="323">
        <f>ROUND(SUMIF('VGT-Bewegungsdaten'!B:B,A1935,'VGT-Bewegungsdaten'!C:C),3)</f>
        <v>0</v>
      </c>
      <c r="L1935" s="324">
        <f>ROUND(SUMIF('VGT-Bewegungsdaten'!B:B,$A1935,'VGT-Bewegungsdaten'!D:D),2)</f>
        <v>0</v>
      </c>
      <c r="N1935" s="376" t="s">
        <v>4930</v>
      </c>
      <c r="O1935" s="376" t="s">
        <v>4940</v>
      </c>
      <c r="P1935" s="326">
        <f>ROUND(SUMIF('AV-Bewegungsdaten'!B:B,A1935,'AV-Bewegungsdaten'!C:C),3)</f>
        <v>0</v>
      </c>
      <c r="Q1935" s="324">
        <f>ROUND(SUMIF('AV-Bewegungsdaten'!B:B,$A1935,'AV-Bewegungsdaten'!D:D),2)</f>
        <v>0</v>
      </c>
      <c r="T1935" s="327"/>
      <c r="U1935" s="326">
        <f>ROUND(SUMIF('DV-Bewegungsdaten'!B:B,Kategorien!A1935,'DV-Bewegungsdaten'!D:D),3)</f>
        <v>0</v>
      </c>
      <c r="V1935" s="324">
        <f>ROUND(SUMIF('DV-Bewegungsdaten'!B:B,Kategorien!A1935,'DV-Bewegungsdaten'!E:E),3)</f>
        <v>0</v>
      </c>
      <c r="AD1935" s="390">
        <f t="shared" si="409"/>
        <v>17.831</v>
      </c>
      <c r="AE1935" s="390">
        <f t="shared" si="410"/>
        <v>18.488</v>
      </c>
      <c r="AF1935" s="390">
        <f t="shared" si="411"/>
        <v>19.707000000000001</v>
      </c>
      <c r="AG1935" s="390">
        <f t="shared" si="412"/>
        <v>19.073999999999998</v>
      </c>
      <c r="AH1935" s="390">
        <f t="shared" si="413"/>
        <v>18.986000000000001</v>
      </c>
      <c r="AI1935" s="390">
        <f t="shared" si="414"/>
        <v>19.518000000000001</v>
      </c>
      <c r="AJ1935" s="390">
        <f t="shared" si="415"/>
        <v>18.800999999999998</v>
      </c>
      <c r="AK1935" s="390">
        <f t="shared" si="416"/>
        <v>19.085000000000001</v>
      </c>
      <c r="AL1935" s="390">
        <f t="shared" si="417"/>
        <v>19.195</v>
      </c>
      <c r="AM1935" s="390">
        <f t="shared" si="418"/>
        <v>19.076000000000001</v>
      </c>
      <c r="AN1935" s="390">
        <f t="shared" si="419"/>
        <v>18.670000000000002</v>
      </c>
      <c r="AO1935" s="390">
        <f t="shared" si="420"/>
        <v>19.573</v>
      </c>
    </row>
    <row r="1936" spans="1:41" ht="15" customHeight="1" x14ac:dyDescent="0.25">
      <c r="A1936" s="127" t="s">
        <v>2846</v>
      </c>
      <c r="B1936" s="125" t="s">
        <v>2077</v>
      </c>
      <c r="C1936" s="125" t="s">
        <v>4003</v>
      </c>
      <c r="D1936" s="125" t="s">
        <v>2591</v>
      </c>
      <c r="E1936" s="125" t="s">
        <v>2545</v>
      </c>
      <c r="F1936" s="126">
        <v>23.57</v>
      </c>
      <c r="G1936" s="126">
        <v>23.77</v>
      </c>
      <c r="H1936" s="126">
        <v>18.86</v>
      </c>
      <c r="I1936" s="126"/>
      <c r="J1936" s="317"/>
      <c r="K1936" s="323">
        <f>ROUND(SUMIF('VGT-Bewegungsdaten'!B:B,A1936,'VGT-Bewegungsdaten'!C:C),3)</f>
        <v>0</v>
      </c>
      <c r="L1936" s="324">
        <f>ROUND(SUMIF('VGT-Bewegungsdaten'!B:B,$A1936,'VGT-Bewegungsdaten'!D:D),2)</f>
        <v>0</v>
      </c>
      <c r="N1936" s="376" t="s">
        <v>4930</v>
      </c>
      <c r="O1936" s="376" t="s">
        <v>4940</v>
      </c>
      <c r="P1936" s="326">
        <f>ROUND(SUMIF('AV-Bewegungsdaten'!B:B,A1936,'AV-Bewegungsdaten'!C:C),3)</f>
        <v>0</v>
      </c>
      <c r="Q1936" s="324">
        <f>ROUND(SUMIF('AV-Bewegungsdaten'!B:B,$A1936,'AV-Bewegungsdaten'!D:D),2)</f>
        <v>0</v>
      </c>
      <c r="T1936" s="327"/>
      <c r="U1936" s="326">
        <f>ROUND(SUMIF('DV-Bewegungsdaten'!B:B,Kategorien!A1936,'DV-Bewegungsdaten'!D:D),3)</f>
        <v>0</v>
      </c>
      <c r="V1936" s="324">
        <f>ROUND(SUMIF('DV-Bewegungsdaten'!B:B,Kategorien!A1936,'DV-Bewegungsdaten'!E:E),3)</f>
        <v>0</v>
      </c>
      <c r="AD1936" s="390">
        <f t="shared" si="409"/>
        <v>18.831</v>
      </c>
      <c r="AE1936" s="390">
        <f t="shared" si="410"/>
        <v>19.488</v>
      </c>
      <c r="AF1936" s="390">
        <f t="shared" si="411"/>
        <v>20.707000000000001</v>
      </c>
      <c r="AG1936" s="390">
        <f t="shared" si="412"/>
        <v>20.073999999999998</v>
      </c>
      <c r="AH1936" s="390">
        <f t="shared" si="413"/>
        <v>19.986000000000001</v>
      </c>
      <c r="AI1936" s="390">
        <f t="shared" si="414"/>
        <v>20.518000000000001</v>
      </c>
      <c r="AJ1936" s="390">
        <f t="shared" si="415"/>
        <v>19.800999999999998</v>
      </c>
      <c r="AK1936" s="390">
        <f t="shared" si="416"/>
        <v>20.085000000000001</v>
      </c>
      <c r="AL1936" s="390">
        <f t="shared" si="417"/>
        <v>20.195</v>
      </c>
      <c r="AM1936" s="390">
        <f t="shared" si="418"/>
        <v>20.076000000000001</v>
      </c>
      <c r="AN1936" s="390">
        <f t="shared" si="419"/>
        <v>19.670000000000002</v>
      </c>
      <c r="AO1936" s="390">
        <f t="shared" si="420"/>
        <v>20.573</v>
      </c>
    </row>
    <row r="1937" spans="1:41" ht="15" customHeight="1" x14ac:dyDescent="0.25">
      <c r="A1937" s="127" t="s">
        <v>3589</v>
      </c>
      <c r="B1937" s="125" t="s">
        <v>2077</v>
      </c>
      <c r="C1937" s="125" t="s">
        <v>4003</v>
      </c>
      <c r="D1937" s="125" t="s">
        <v>3333</v>
      </c>
      <c r="E1937" s="125" t="s">
        <v>3289</v>
      </c>
      <c r="F1937" s="126">
        <v>22.54</v>
      </c>
      <c r="G1937" s="126">
        <v>22.74</v>
      </c>
      <c r="H1937" s="126">
        <v>18.03</v>
      </c>
      <c r="I1937" s="126"/>
      <c r="J1937" s="317"/>
      <c r="K1937" s="323">
        <f>ROUND(SUMIF('VGT-Bewegungsdaten'!B:B,A1937,'VGT-Bewegungsdaten'!C:C),3)</f>
        <v>0</v>
      </c>
      <c r="L1937" s="324">
        <f>ROUND(SUMIF('VGT-Bewegungsdaten'!B:B,$A1937,'VGT-Bewegungsdaten'!D:D),2)</f>
        <v>0</v>
      </c>
      <c r="N1937" s="376" t="s">
        <v>4930</v>
      </c>
      <c r="O1937" s="376" t="s">
        <v>4940</v>
      </c>
      <c r="P1937" s="326">
        <f>ROUND(SUMIF('AV-Bewegungsdaten'!B:B,A1937,'AV-Bewegungsdaten'!C:C),3)</f>
        <v>0</v>
      </c>
      <c r="Q1937" s="324">
        <f>ROUND(SUMIF('AV-Bewegungsdaten'!B:B,$A1937,'AV-Bewegungsdaten'!D:D),2)</f>
        <v>0</v>
      </c>
      <c r="T1937" s="327"/>
      <c r="U1937" s="326">
        <f>ROUND(SUMIF('DV-Bewegungsdaten'!B:B,Kategorien!A1937,'DV-Bewegungsdaten'!D:D),3)</f>
        <v>0</v>
      </c>
      <c r="V1937" s="324">
        <f>ROUND(SUMIF('DV-Bewegungsdaten'!B:B,Kategorien!A1937,'DV-Bewegungsdaten'!E:E),3)</f>
        <v>0</v>
      </c>
      <c r="AD1937" s="390">
        <f t="shared" si="409"/>
        <v>17.800999999999998</v>
      </c>
      <c r="AE1937" s="390">
        <f t="shared" si="410"/>
        <v>18.457999999999998</v>
      </c>
      <c r="AF1937" s="390">
        <f t="shared" si="411"/>
        <v>19.677</v>
      </c>
      <c r="AG1937" s="390">
        <f t="shared" si="412"/>
        <v>19.043999999999997</v>
      </c>
      <c r="AH1937" s="390">
        <f t="shared" si="413"/>
        <v>18.956</v>
      </c>
      <c r="AI1937" s="390">
        <f t="shared" si="414"/>
        <v>19.488</v>
      </c>
      <c r="AJ1937" s="390">
        <f t="shared" si="415"/>
        <v>18.770999999999997</v>
      </c>
      <c r="AK1937" s="390">
        <f t="shared" si="416"/>
        <v>19.055</v>
      </c>
      <c r="AL1937" s="390">
        <f t="shared" si="417"/>
        <v>19.164999999999999</v>
      </c>
      <c r="AM1937" s="390">
        <f t="shared" si="418"/>
        <v>19.045999999999999</v>
      </c>
      <c r="AN1937" s="390">
        <f t="shared" si="419"/>
        <v>18.64</v>
      </c>
      <c r="AO1937" s="390">
        <f t="shared" si="420"/>
        <v>19.542999999999999</v>
      </c>
    </row>
    <row r="1938" spans="1:41" ht="15" customHeight="1" x14ac:dyDescent="0.25">
      <c r="A1938" s="127" t="s">
        <v>3590</v>
      </c>
      <c r="B1938" s="125" t="s">
        <v>2077</v>
      </c>
      <c r="C1938" s="125" t="s">
        <v>4003</v>
      </c>
      <c r="D1938" s="125" t="s">
        <v>3335</v>
      </c>
      <c r="E1938" s="125" t="s">
        <v>3289</v>
      </c>
      <c r="F1938" s="126">
        <v>23.54</v>
      </c>
      <c r="G1938" s="126">
        <v>23.74</v>
      </c>
      <c r="H1938" s="126">
        <v>18.829999999999998</v>
      </c>
      <c r="I1938" s="126"/>
      <c r="J1938" s="317"/>
      <c r="K1938" s="323">
        <f>ROUND(SUMIF('VGT-Bewegungsdaten'!B:B,A1938,'VGT-Bewegungsdaten'!C:C),3)</f>
        <v>0</v>
      </c>
      <c r="L1938" s="324">
        <f>ROUND(SUMIF('VGT-Bewegungsdaten'!B:B,$A1938,'VGT-Bewegungsdaten'!D:D),2)</f>
        <v>0</v>
      </c>
      <c r="N1938" s="376" t="s">
        <v>4930</v>
      </c>
      <c r="O1938" s="376" t="s">
        <v>4940</v>
      </c>
      <c r="P1938" s="326">
        <f>ROUND(SUMIF('AV-Bewegungsdaten'!B:B,A1938,'AV-Bewegungsdaten'!C:C),3)</f>
        <v>0</v>
      </c>
      <c r="Q1938" s="324">
        <f>ROUND(SUMIF('AV-Bewegungsdaten'!B:B,$A1938,'AV-Bewegungsdaten'!D:D),2)</f>
        <v>0</v>
      </c>
      <c r="T1938" s="327"/>
      <c r="U1938" s="326">
        <f>ROUND(SUMIF('DV-Bewegungsdaten'!B:B,Kategorien!A1938,'DV-Bewegungsdaten'!D:D),3)</f>
        <v>0</v>
      </c>
      <c r="V1938" s="324">
        <f>ROUND(SUMIF('DV-Bewegungsdaten'!B:B,Kategorien!A1938,'DV-Bewegungsdaten'!E:E),3)</f>
        <v>0</v>
      </c>
      <c r="AD1938" s="390">
        <f t="shared" si="409"/>
        <v>18.800999999999998</v>
      </c>
      <c r="AE1938" s="390">
        <f t="shared" si="410"/>
        <v>19.457999999999998</v>
      </c>
      <c r="AF1938" s="390">
        <f t="shared" si="411"/>
        <v>20.677</v>
      </c>
      <c r="AG1938" s="390">
        <f t="shared" si="412"/>
        <v>20.043999999999997</v>
      </c>
      <c r="AH1938" s="390">
        <f t="shared" si="413"/>
        <v>19.956</v>
      </c>
      <c r="AI1938" s="390">
        <f t="shared" si="414"/>
        <v>20.488</v>
      </c>
      <c r="AJ1938" s="390">
        <f t="shared" si="415"/>
        <v>19.770999999999997</v>
      </c>
      <c r="AK1938" s="390">
        <f t="shared" si="416"/>
        <v>20.055</v>
      </c>
      <c r="AL1938" s="390">
        <f t="shared" si="417"/>
        <v>20.164999999999999</v>
      </c>
      <c r="AM1938" s="390">
        <f t="shared" si="418"/>
        <v>20.045999999999999</v>
      </c>
      <c r="AN1938" s="390">
        <f t="shared" si="419"/>
        <v>19.64</v>
      </c>
      <c r="AO1938" s="390">
        <f t="shared" si="420"/>
        <v>20.542999999999999</v>
      </c>
    </row>
    <row r="1939" spans="1:41" ht="15" customHeight="1" x14ac:dyDescent="0.25">
      <c r="A1939" s="127" t="s">
        <v>4353</v>
      </c>
      <c r="B1939" s="125" t="s">
        <v>2077</v>
      </c>
      <c r="C1939" s="125" t="s">
        <v>4003</v>
      </c>
      <c r="D1939" s="125" t="s">
        <v>4095</v>
      </c>
      <c r="E1939" s="125" t="s">
        <v>4051</v>
      </c>
      <c r="F1939" s="126">
        <v>22.509999999999998</v>
      </c>
      <c r="G1939" s="126">
        <v>22.709999999999997</v>
      </c>
      <c r="H1939" s="126">
        <v>18.010000000000002</v>
      </c>
      <c r="I1939" s="126"/>
      <c r="J1939" s="317"/>
      <c r="K1939" s="323">
        <f>ROUND(SUMIF('VGT-Bewegungsdaten'!B:B,A1939,'VGT-Bewegungsdaten'!C:C),3)</f>
        <v>0</v>
      </c>
      <c r="L1939" s="324">
        <f>ROUND(SUMIF('VGT-Bewegungsdaten'!B:B,$A1939,'VGT-Bewegungsdaten'!D:D),2)</f>
        <v>0</v>
      </c>
      <c r="N1939" s="376" t="s">
        <v>4930</v>
      </c>
      <c r="O1939" s="376" t="s">
        <v>4940</v>
      </c>
      <c r="P1939" s="326">
        <f>ROUND(SUMIF('AV-Bewegungsdaten'!B:B,A1939,'AV-Bewegungsdaten'!C:C),3)</f>
        <v>0</v>
      </c>
      <c r="Q1939" s="324">
        <f>ROUND(SUMIF('AV-Bewegungsdaten'!B:B,$A1939,'AV-Bewegungsdaten'!D:D),2)</f>
        <v>0</v>
      </c>
      <c r="T1939" s="327"/>
      <c r="U1939" s="326">
        <f>ROUND(SUMIF('DV-Bewegungsdaten'!B:B,Kategorien!A1939,'DV-Bewegungsdaten'!D:D),3)</f>
        <v>0</v>
      </c>
      <c r="V1939" s="324">
        <f>ROUND(SUMIF('DV-Bewegungsdaten'!B:B,Kategorien!A1939,'DV-Bewegungsdaten'!E:E),3)</f>
        <v>0</v>
      </c>
      <c r="AD1939" s="390">
        <f t="shared" si="409"/>
        <v>17.770999999999997</v>
      </c>
      <c r="AE1939" s="390">
        <f t="shared" si="410"/>
        <v>18.427999999999997</v>
      </c>
      <c r="AF1939" s="390">
        <f t="shared" si="411"/>
        <v>19.646999999999998</v>
      </c>
      <c r="AG1939" s="390">
        <f t="shared" si="412"/>
        <v>19.013999999999996</v>
      </c>
      <c r="AH1939" s="390">
        <f t="shared" si="413"/>
        <v>18.925999999999998</v>
      </c>
      <c r="AI1939" s="390">
        <f t="shared" si="414"/>
        <v>19.457999999999998</v>
      </c>
      <c r="AJ1939" s="390">
        <f t="shared" si="415"/>
        <v>18.740999999999996</v>
      </c>
      <c r="AK1939" s="390">
        <f t="shared" si="416"/>
        <v>19.024999999999999</v>
      </c>
      <c r="AL1939" s="390">
        <f t="shared" si="417"/>
        <v>19.134999999999998</v>
      </c>
      <c r="AM1939" s="390">
        <f t="shared" si="418"/>
        <v>19.015999999999998</v>
      </c>
      <c r="AN1939" s="390">
        <f t="shared" si="419"/>
        <v>18.61</v>
      </c>
      <c r="AO1939" s="390">
        <f t="shared" si="420"/>
        <v>19.512999999999998</v>
      </c>
    </row>
    <row r="1940" spans="1:41" ht="15" customHeight="1" x14ac:dyDescent="0.25">
      <c r="A1940" s="127" t="s">
        <v>4354</v>
      </c>
      <c r="B1940" s="125" t="s">
        <v>2077</v>
      </c>
      <c r="C1940" s="125" t="s">
        <v>4003</v>
      </c>
      <c r="D1940" s="125" t="s">
        <v>4097</v>
      </c>
      <c r="E1940" s="125" t="s">
        <v>4051</v>
      </c>
      <c r="F1940" s="126">
        <v>23.509999999999998</v>
      </c>
      <c r="G1940" s="126">
        <v>23.709999999999997</v>
      </c>
      <c r="H1940" s="126">
        <v>18.809999999999999</v>
      </c>
      <c r="I1940" s="126"/>
      <c r="J1940" s="317"/>
      <c r="K1940" s="323">
        <f>ROUND(SUMIF('VGT-Bewegungsdaten'!B:B,A1940,'VGT-Bewegungsdaten'!C:C),3)</f>
        <v>0</v>
      </c>
      <c r="L1940" s="324">
        <f>ROUND(SUMIF('VGT-Bewegungsdaten'!B:B,$A1940,'VGT-Bewegungsdaten'!D:D),2)</f>
        <v>0</v>
      </c>
      <c r="N1940" s="376" t="s">
        <v>4930</v>
      </c>
      <c r="O1940" s="376" t="s">
        <v>4940</v>
      </c>
      <c r="P1940" s="326">
        <f>ROUND(SUMIF('AV-Bewegungsdaten'!B:B,A1940,'AV-Bewegungsdaten'!C:C),3)</f>
        <v>0</v>
      </c>
      <c r="Q1940" s="324">
        <f>ROUND(SUMIF('AV-Bewegungsdaten'!B:B,$A1940,'AV-Bewegungsdaten'!D:D),2)</f>
        <v>0</v>
      </c>
      <c r="T1940" s="327"/>
      <c r="U1940" s="326">
        <f>ROUND(SUMIF('DV-Bewegungsdaten'!B:B,Kategorien!A1940,'DV-Bewegungsdaten'!D:D),3)</f>
        <v>0</v>
      </c>
      <c r="V1940" s="324">
        <f>ROUND(SUMIF('DV-Bewegungsdaten'!B:B,Kategorien!A1940,'DV-Bewegungsdaten'!E:E),3)</f>
        <v>0</v>
      </c>
      <c r="AD1940" s="390">
        <f t="shared" si="409"/>
        <v>18.770999999999997</v>
      </c>
      <c r="AE1940" s="390">
        <f t="shared" si="410"/>
        <v>19.427999999999997</v>
      </c>
      <c r="AF1940" s="390">
        <f t="shared" si="411"/>
        <v>20.646999999999998</v>
      </c>
      <c r="AG1940" s="390">
        <f t="shared" si="412"/>
        <v>20.013999999999996</v>
      </c>
      <c r="AH1940" s="390">
        <f t="shared" si="413"/>
        <v>19.925999999999998</v>
      </c>
      <c r="AI1940" s="390">
        <f t="shared" si="414"/>
        <v>20.457999999999998</v>
      </c>
      <c r="AJ1940" s="390">
        <f t="shared" si="415"/>
        <v>19.740999999999996</v>
      </c>
      <c r="AK1940" s="390">
        <f t="shared" si="416"/>
        <v>20.024999999999999</v>
      </c>
      <c r="AL1940" s="390">
        <f t="shared" si="417"/>
        <v>20.134999999999998</v>
      </c>
      <c r="AM1940" s="390">
        <f t="shared" si="418"/>
        <v>20.015999999999998</v>
      </c>
      <c r="AN1940" s="390">
        <f t="shared" si="419"/>
        <v>19.61</v>
      </c>
      <c r="AO1940" s="390">
        <f t="shared" si="420"/>
        <v>20.512999999999998</v>
      </c>
    </row>
    <row r="1941" spans="1:41" ht="15" customHeight="1" x14ac:dyDescent="0.25">
      <c r="A1941" s="127" t="s">
        <v>5009</v>
      </c>
      <c r="B1941" s="125" t="s">
        <v>2077</v>
      </c>
      <c r="C1941" s="125" t="s">
        <v>4003</v>
      </c>
      <c r="D1941" s="125" t="s">
        <v>5010</v>
      </c>
      <c r="E1941" s="125" t="s">
        <v>4998</v>
      </c>
      <c r="F1941" s="126">
        <v>23.48</v>
      </c>
      <c r="G1941" s="126">
        <v>23.68</v>
      </c>
      <c r="H1941" s="126">
        <v>18.78</v>
      </c>
      <c r="I1941" s="126"/>
      <c r="J1941" s="317"/>
      <c r="K1941" s="323">
        <f>ROUND(SUMIF('VGT-Bewegungsdaten'!B:B,A1941,'VGT-Bewegungsdaten'!C:C),3)</f>
        <v>0</v>
      </c>
      <c r="L1941" s="324">
        <f>ROUND(SUMIF('VGT-Bewegungsdaten'!B:B,$A1941,'VGT-Bewegungsdaten'!D:D),2)</f>
        <v>0</v>
      </c>
      <c r="N1941" s="376" t="s">
        <v>4930</v>
      </c>
      <c r="O1941" s="376" t="s">
        <v>4940</v>
      </c>
      <c r="P1941" s="326">
        <f>ROUND(SUMIF('AV-Bewegungsdaten'!B:B,A1941,'AV-Bewegungsdaten'!C:C),3)</f>
        <v>0</v>
      </c>
      <c r="Q1941" s="324">
        <f>ROUND(SUMIF('AV-Bewegungsdaten'!B:B,$A1941,'AV-Bewegungsdaten'!D:D),2)</f>
        <v>0</v>
      </c>
      <c r="T1941" s="327"/>
      <c r="U1941" s="326">
        <f>ROUND(SUMIF('DV-Bewegungsdaten'!B:B,Kategorien!A1941,'DV-Bewegungsdaten'!D:D),3)</f>
        <v>0</v>
      </c>
      <c r="V1941" s="324">
        <f>ROUND(SUMIF('DV-Bewegungsdaten'!B:B,Kategorien!A1941,'DV-Bewegungsdaten'!E:E),3)</f>
        <v>0</v>
      </c>
      <c r="AD1941" s="390">
        <f t="shared" si="409"/>
        <v>18.741</v>
      </c>
      <c r="AE1941" s="390">
        <f t="shared" si="410"/>
        <v>19.398</v>
      </c>
      <c r="AF1941" s="390">
        <f t="shared" si="411"/>
        <v>20.617000000000001</v>
      </c>
      <c r="AG1941" s="390">
        <f t="shared" si="412"/>
        <v>19.983999999999998</v>
      </c>
      <c r="AH1941" s="390">
        <f t="shared" si="413"/>
        <v>19.896000000000001</v>
      </c>
      <c r="AI1941" s="390">
        <f t="shared" si="414"/>
        <v>20.428000000000001</v>
      </c>
      <c r="AJ1941" s="390">
        <f t="shared" si="415"/>
        <v>19.710999999999999</v>
      </c>
      <c r="AK1941" s="390">
        <f t="shared" si="416"/>
        <v>19.995000000000001</v>
      </c>
      <c r="AL1941" s="390">
        <f t="shared" si="417"/>
        <v>20.105</v>
      </c>
      <c r="AM1941" s="390">
        <f t="shared" si="418"/>
        <v>19.986000000000001</v>
      </c>
      <c r="AN1941" s="390">
        <f t="shared" si="419"/>
        <v>19.579999999999998</v>
      </c>
      <c r="AO1941" s="390">
        <f t="shared" si="420"/>
        <v>20.483000000000001</v>
      </c>
    </row>
    <row r="1942" spans="1:41" ht="15" customHeight="1" x14ac:dyDescent="0.25">
      <c r="A1942" s="127" t="s">
        <v>483</v>
      </c>
      <c r="B1942" s="125" t="s">
        <v>2077</v>
      </c>
      <c r="C1942" s="125" t="s">
        <v>4003</v>
      </c>
      <c r="D1942" s="125" t="s">
        <v>1628</v>
      </c>
      <c r="E1942" s="125" t="s">
        <v>1538</v>
      </c>
      <c r="F1942" s="126">
        <v>22.6</v>
      </c>
      <c r="G1942" s="126">
        <v>22.8</v>
      </c>
      <c r="H1942" s="126">
        <v>18.079999999999998</v>
      </c>
      <c r="I1942" s="126"/>
      <c r="J1942" s="317"/>
      <c r="K1942" s="323">
        <f>ROUND(SUMIF('VGT-Bewegungsdaten'!B:B,A1942,'VGT-Bewegungsdaten'!C:C),3)</f>
        <v>0</v>
      </c>
      <c r="L1942" s="324">
        <f>ROUND(SUMIF('VGT-Bewegungsdaten'!B:B,$A1942,'VGT-Bewegungsdaten'!D:D),2)</f>
        <v>0</v>
      </c>
      <c r="N1942" s="376" t="s">
        <v>4930</v>
      </c>
      <c r="O1942" s="376" t="s">
        <v>4940</v>
      </c>
      <c r="P1942" s="326">
        <f>ROUND(SUMIF('AV-Bewegungsdaten'!B:B,A1942,'AV-Bewegungsdaten'!C:C),3)</f>
        <v>0</v>
      </c>
      <c r="Q1942" s="324">
        <f>ROUND(SUMIF('AV-Bewegungsdaten'!B:B,$A1942,'AV-Bewegungsdaten'!D:D),2)</f>
        <v>0</v>
      </c>
      <c r="T1942" s="327"/>
      <c r="U1942" s="326">
        <f>ROUND(SUMIF('DV-Bewegungsdaten'!B:B,Kategorien!A1942,'DV-Bewegungsdaten'!D:D),3)</f>
        <v>0</v>
      </c>
      <c r="V1942" s="324">
        <f>ROUND(SUMIF('DV-Bewegungsdaten'!B:B,Kategorien!A1942,'DV-Bewegungsdaten'!E:E),3)</f>
        <v>0</v>
      </c>
      <c r="AD1942" s="390">
        <f t="shared" si="409"/>
        <v>17.861000000000001</v>
      </c>
      <c r="AE1942" s="390">
        <f t="shared" si="410"/>
        <v>18.518000000000001</v>
      </c>
      <c r="AF1942" s="390">
        <f t="shared" si="411"/>
        <v>19.737000000000002</v>
      </c>
      <c r="AG1942" s="390">
        <f t="shared" si="412"/>
        <v>19.103999999999999</v>
      </c>
      <c r="AH1942" s="390">
        <f t="shared" si="413"/>
        <v>19.016000000000002</v>
      </c>
      <c r="AI1942" s="390">
        <f t="shared" si="414"/>
        <v>19.548000000000002</v>
      </c>
      <c r="AJ1942" s="390">
        <f t="shared" si="415"/>
        <v>18.831</v>
      </c>
      <c r="AK1942" s="390">
        <f t="shared" si="416"/>
        <v>19.115000000000002</v>
      </c>
      <c r="AL1942" s="390">
        <f t="shared" si="417"/>
        <v>19.225000000000001</v>
      </c>
      <c r="AM1942" s="390">
        <f t="shared" si="418"/>
        <v>19.106000000000002</v>
      </c>
      <c r="AN1942" s="390">
        <f t="shared" si="419"/>
        <v>18.700000000000003</v>
      </c>
      <c r="AO1942" s="390">
        <f t="shared" si="420"/>
        <v>19.603000000000002</v>
      </c>
    </row>
    <row r="1943" spans="1:41" ht="15" customHeight="1" x14ac:dyDescent="0.25">
      <c r="A1943" s="127" t="s">
        <v>487</v>
      </c>
      <c r="B1943" s="125" t="s">
        <v>2077</v>
      </c>
      <c r="C1943" s="125" t="s">
        <v>4003</v>
      </c>
      <c r="D1943" s="125" t="s">
        <v>1634</v>
      </c>
      <c r="E1943" s="125" t="s">
        <v>1538</v>
      </c>
      <c r="F1943" s="126">
        <v>23.6</v>
      </c>
      <c r="G1943" s="126">
        <v>23.8</v>
      </c>
      <c r="H1943" s="126">
        <v>18.88</v>
      </c>
      <c r="I1943" s="126"/>
      <c r="J1943" s="317"/>
      <c r="K1943" s="323">
        <f>ROUND(SUMIF('VGT-Bewegungsdaten'!B:B,A1943,'VGT-Bewegungsdaten'!C:C),3)</f>
        <v>0</v>
      </c>
      <c r="L1943" s="324">
        <f>ROUND(SUMIF('VGT-Bewegungsdaten'!B:B,$A1943,'VGT-Bewegungsdaten'!D:D),2)</f>
        <v>0</v>
      </c>
      <c r="N1943" s="376" t="s">
        <v>4930</v>
      </c>
      <c r="O1943" s="376" t="s">
        <v>4940</v>
      </c>
      <c r="P1943" s="326">
        <f>ROUND(SUMIF('AV-Bewegungsdaten'!B:B,A1943,'AV-Bewegungsdaten'!C:C),3)</f>
        <v>0</v>
      </c>
      <c r="Q1943" s="324">
        <f>ROUND(SUMIF('AV-Bewegungsdaten'!B:B,$A1943,'AV-Bewegungsdaten'!D:D),2)</f>
        <v>0</v>
      </c>
      <c r="T1943" s="327"/>
      <c r="U1943" s="326">
        <f>ROUND(SUMIF('DV-Bewegungsdaten'!B:B,Kategorien!A1943,'DV-Bewegungsdaten'!D:D),3)</f>
        <v>0</v>
      </c>
      <c r="V1943" s="324">
        <f>ROUND(SUMIF('DV-Bewegungsdaten'!B:B,Kategorien!A1943,'DV-Bewegungsdaten'!E:E),3)</f>
        <v>0</v>
      </c>
      <c r="AD1943" s="390">
        <f t="shared" si="409"/>
        <v>18.861000000000001</v>
      </c>
      <c r="AE1943" s="390">
        <f t="shared" si="410"/>
        <v>19.518000000000001</v>
      </c>
      <c r="AF1943" s="390">
        <f t="shared" si="411"/>
        <v>20.737000000000002</v>
      </c>
      <c r="AG1943" s="390">
        <f t="shared" si="412"/>
        <v>20.103999999999999</v>
      </c>
      <c r="AH1943" s="390">
        <f t="shared" si="413"/>
        <v>20.016000000000002</v>
      </c>
      <c r="AI1943" s="390">
        <f t="shared" si="414"/>
        <v>20.548000000000002</v>
      </c>
      <c r="AJ1943" s="390">
        <f t="shared" si="415"/>
        <v>19.831</v>
      </c>
      <c r="AK1943" s="390">
        <f t="shared" si="416"/>
        <v>20.115000000000002</v>
      </c>
      <c r="AL1943" s="390">
        <f t="shared" si="417"/>
        <v>20.225000000000001</v>
      </c>
      <c r="AM1943" s="390">
        <f t="shared" si="418"/>
        <v>20.106000000000002</v>
      </c>
      <c r="AN1943" s="390">
        <f t="shared" si="419"/>
        <v>19.700000000000003</v>
      </c>
      <c r="AO1943" s="390">
        <f t="shared" si="420"/>
        <v>20.603000000000002</v>
      </c>
    </row>
    <row r="1944" spans="1:41" ht="15" customHeight="1" x14ac:dyDescent="0.25">
      <c r="A1944" s="127" t="s">
        <v>482</v>
      </c>
      <c r="B1944" s="125" t="s">
        <v>2077</v>
      </c>
      <c r="C1944" s="125" t="s">
        <v>4003</v>
      </c>
      <c r="D1944" s="125" t="s">
        <v>1800</v>
      </c>
      <c r="E1944" s="125" t="s">
        <v>2455</v>
      </c>
      <c r="F1944" s="126">
        <v>21.6</v>
      </c>
      <c r="G1944" s="126">
        <v>21.8</v>
      </c>
      <c r="H1944" s="126">
        <v>17.28</v>
      </c>
      <c r="I1944" s="126"/>
      <c r="J1944" s="317"/>
      <c r="K1944" s="323">
        <f>ROUND(SUMIF('VGT-Bewegungsdaten'!B:B,A1944,'VGT-Bewegungsdaten'!C:C),3)</f>
        <v>0</v>
      </c>
      <c r="L1944" s="324">
        <f>ROUND(SUMIF('VGT-Bewegungsdaten'!B:B,$A1944,'VGT-Bewegungsdaten'!D:D),2)</f>
        <v>0</v>
      </c>
      <c r="N1944" s="376" t="s">
        <v>4930</v>
      </c>
      <c r="O1944" s="376" t="s">
        <v>4940</v>
      </c>
      <c r="P1944" s="326">
        <f>ROUND(SUMIF('AV-Bewegungsdaten'!B:B,A1944,'AV-Bewegungsdaten'!C:C),3)</f>
        <v>0</v>
      </c>
      <c r="Q1944" s="324">
        <f>ROUND(SUMIF('AV-Bewegungsdaten'!B:B,$A1944,'AV-Bewegungsdaten'!D:D),2)</f>
        <v>0</v>
      </c>
      <c r="T1944" s="327"/>
      <c r="U1944" s="326">
        <f>ROUND(SUMIF('DV-Bewegungsdaten'!B:B,Kategorien!A1944,'DV-Bewegungsdaten'!D:D),3)</f>
        <v>0</v>
      </c>
      <c r="V1944" s="324">
        <f>ROUND(SUMIF('DV-Bewegungsdaten'!B:B,Kategorien!A1944,'DV-Bewegungsdaten'!E:E),3)</f>
        <v>0</v>
      </c>
      <c r="AD1944" s="390">
        <f t="shared" si="409"/>
        <v>16.861000000000001</v>
      </c>
      <c r="AE1944" s="390">
        <f t="shared" si="410"/>
        <v>17.518000000000001</v>
      </c>
      <c r="AF1944" s="390">
        <f t="shared" si="411"/>
        <v>18.737000000000002</v>
      </c>
      <c r="AG1944" s="390">
        <f t="shared" si="412"/>
        <v>18.103999999999999</v>
      </c>
      <c r="AH1944" s="390">
        <f t="shared" si="413"/>
        <v>18.016000000000002</v>
      </c>
      <c r="AI1944" s="390">
        <f t="shared" si="414"/>
        <v>18.548000000000002</v>
      </c>
      <c r="AJ1944" s="390">
        <f t="shared" si="415"/>
        <v>17.831</v>
      </c>
      <c r="AK1944" s="390">
        <f t="shared" si="416"/>
        <v>18.115000000000002</v>
      </c>
      <c r="AL1944" s="390">
        <f t="shared" si="417"/>
        <v>18.225000000000001</v>
      </c>
      <c r="AM1944" s="390">
        <f t="shared" si="418"/>
        <v>18.106000000000002</v>
      </c>
      <c r="AN1944" s="390">
        <f t="shared" si="419"/>
        <v>17.700000000000003</v>
      </c>
      <c r="AO1944" s="390">
        <f t="shared" si="420"/>
        <v>18.603000000000002</v>
      </c>
    </row>
    <row r="1945" spans="1:41" ht="15" customHeight="1" x14ac:dyDescent="0.25">
      <c r="A1945" s="127" t="s">
        <v>486</v>
      </c>
      <c r="B1945" s="125" t="s">
        <v>2077</v>
      </c>
      <c r="C1945" s="125" t="s">
        <v>4003</v>
      </c>
      <c r="D1945" s="125" t="s">
        <v>1805</v>
      </c>
      <c r="E1945" s="125" t="s">
        <v>2455</v>
      </c>
      <c r="F1945" s="126">
        <v>22.6</v>
      </c>
      <c r="G1945" s="126">
        <v>22.8</v>
      </c>
      <c r="H1945" s="126">
        <v>18.079999999999998</v>
      </c>
      <c r="I1945" s="126"/>
      <c r="J1945" s="317"/>
      <c r="K1945" s="323">
        <f>ROUND(SUMIF('VGT-Bewegungsdaten'!B:B,A1945,'VGT-Bewegungsdaten'!C:C),3)</f>
        <v>0</v>
      </c>
      <c r="L1945" s="324">
        <f>ROUND(SUMIF('VGT-Bewegungsdaten'!B:B,$A1945,'VGT-Bewegungsdaten'!D:D),2)</f>
        <v>0</v>
      </c>
      <c r="N1945" s="376" t="s">
        <v>4930</v>
      </c>
      <c r="O1945" s="376" t="s">
        <v>4940</v>
      </c>
      <c r="P1945" s="326">
        <f>ROUND(SUMIF('AV-Bewegungsdaten'!B:B,A1945,'AV-Bewegungsdaten'!C:C),3)</f>
        <v>0</v>
      </c>
      <c r="Q1945" s="324">
        <f>ROUND(SUMIF('AV-Bewegungsdaten'!B:B,$A1945,'AV-Bewegungsdaten'!D:D),2)</f>
        <v>0</v>
      </c>
      <c r="T1945" s="327"/>
      <c r="U1945" s="326">
        <f>ROUND(SUMIF('DV-Bewegungsdaten'!B:B,Kategorien!A1945,'DV-Bewegungsdaten'!D:D),3)</f>
        <v>0</v>
      </c>
      <c r="V1945" s="324">
        <f>ROUND(SUMIF('DV-Bewegungsdaten'!B:B,Kategorien!A1945,'DV-Bewegungsdaten'!E:E),3)</f>
        <v>0</v>
      </c>
      <c r="AD1945" s="390">
        <f t="shared" si="409"/>
        <v>17.861000000000001</v>
      </c>
      <c r="AE1945" s="390">
        <f t="shared" si="410"/>
        <v>18.518000000000001</v>
      </c>
      <c r="AF1945" s="390">
        <f t="shared" si="411"/>
        <v>19.737000000000002</v>
      </c>
      <c r="AG1945" s="390">
        <f t="shared" si="412"/>
        <v>19.103999999999999</v>
      </c>
      <c r="AH1945" s="390">
        <f t="shared" si="413"/>
        <v>19.016000000000002</v>
      </c>
      <c r="AI1945" s="390">
        <f t="shared" si="414"/>
        <v>19.548000000000002</v>
      </c>
      <c r="AJ1945" s="390">
        <f t="shared" si="415"/>
        <v>18.831</v>
      </c>
      <c r="AK1945" s="390">
        <f t="shared" si="416"/>
        <v>19.115000000000002</v>
      </c>
      <c r="AL1945" s="390">
        <f t="shared" si="417"/>
        <v>19.225000000000001</v>
      </c>
      <c r="AM1945" s="390">
        <f t="shared" si="418"/>
        <v>19.106000000000002</v>
      </c>
      <c r="AN1945" s="390">
        <f t="shared" si="419"/>
        <v>18.700000000000003</v>
      </c>
      <c r="AO1945" s="390">
        <f t="shared" si="420"/>
        <v>19.603000000000002</v>
      </c>
    </row>
    <row r="1946" spans="1:41" ht="15" customHeight="1" x14ac:dyDescent="0.25">
      <c r="A1946" s="127" t="s">
        <v>485</v>
      </c>
      <c r="B1946" s="125" t="s">
        <v>2077</v>
      </c>
      <c r="C1946" s="125" t="s">
        <v>4003</v>
      </c>
      <c r="D1946" s="125" t="s">
        <v>1632</v>
      </c>
      <c r="E1946" s="125" t="s">
        <v>2452</v>
      </c>
      <c r="F1946" s="126">
        <v>20.6</v>
      </c>
      <c r="G1946" s="126">
        <v>20.8</v>
      </c>
      <c r="H1946" s="126">
        <v>16.48</v>
      </c>
      <c r="I1946" s="126"/>
      <c r="J1946" s="317"/>
      <c r="K1946" s="323">
        <f>ROUND(SUMIF('VGT-Bewegungsdaten'!B:B,A1946,'VGT-Bewegungsdaten'!C:C),3)</f>
        <v>0</v>
      </c>
      <c r="L1946" s="324">
        <f>ROUND(SUMIF('VGT-Bewegungsdaten'!B:B,$A1946,'VGT-Bewegungsdaten'!D:D),2)</f>
        <v>0</v>
      </c>
      <c r="N1946" s="376" t="s">
        <v>4930</v>
      </c>
      <c r="O1946" s="376" t="s">
        <v>4940</v>
      </c>
      <c r="P1946" s="326">
        <f>ROUND(SUMIF('AV-Bewegungsdaten'!B:B,A1946,'AV-Bewegungsdaten'!C:C),3)</f>
        <v>0</v>
      </c>
      <c r="Q1946" s="324">
        <f>ROUND(SUMIF('AV-Bewegungsdaten'!B:B,$A1946,'AV-Bewegungsdaten'!D:D),2)</f>
        <v>0</v>
      </c>
      <c r="T1946" s="327"/>
      <c r="U1946" s="326">
        <f>ROUND(SUMIF('DV-Bewegungsdaten'!B:B,Kategorien!A1946,'DV-Bewegungsdaten'!D:D),3)</f>
        <v>0</v>
      </c>
      <c r="V1946" s="324">
        <f>ROUND(SUMIF('DV-Bewegungsdaten'!B:B,Kategorien!A1946,'DV-Bewegungsdaten'!E:E),3)</f>
        <v>0</v>
      </c>
      <c r="AD1946" s="390">
        <f t="shared" si="409"/>
        <v>15.861000000000001</v>
      </c>
      <c r="AE1946" s="390">
        <f t="shared" si="410"/>
        <v>16.518000000000001</v>
      </c>
      <c r="AF1946" s="390">
        <f t="shared" si="411"/>
        <v>17.737000000000002</v>
      </c>
      <c r="AG1946" s="390">
        <f t="shared" si="412"/>
        <v>17.103999999999999</v>
      </c>
      <c r="AH1946" s="390">
        <f t="shared" si="413"/>
        <v>17.016000000000002</v>
      </c>
      <c r="AI1946" s="390">
        <f t="shared" si="414"/>
        <v>17.548000000000002</v>
      </c>
      <c r="AJ1946" s="390">
        <f t="shared" si="415"/>
        <v>16.831</v>
      </c>
      <c r="AK1946" s="390">
        <f t="shared" si="416"/>
        <v>17.115000000000002</v>
      </c>
      <c r="AL1946" s="390">
        <f t="shared" si="417"/>
        <v>17.225000000000001</v>
      </c>
      <c r="AM1946" s="390">
        <f t="shared" si="418"/>
        <v>17.106000000000002</v>
      </c>
      <c r="AN1946" s="390">
        <f t="shared" si="419"/>
        <v>16.700000000000003</v>
      </c>
      <c r="AO1946" s="390">
        <f t="shared" si="420"/>
        <v>17.603000000000002</v>
      </c>
    </row>
    <row r="1947" spans="1:41" ht="15" customHeight="1" x14ac:dyDescent="0.25">
      <c r="A1947" s="127" t="s">
        <v>447</v>
      </c>
      <c r="B1947" s="125" t="s">
        <v>2077</v>
      </c>
      <c r="C1947" s="125" t="s">
        <v>4003</v>
      </c>
      <c r="D1947" s="125" t="s">
        <v>1967</v>
      </c>
      <c r="E1947" s="125" t="s">
        <v>2452</v>
      </c>
      <c r="F1947" s="126">
        <v>10.6</v>
      </c>
      <c r="G1947" s="126">
        <v>10.799999999999999</v>
      </c>
      <c r="H1947" s="126">
        <v>8.48</v>
      </c>
      <c r="I1947" s="126"/>
      <c r="J1947" s="317"/>
      <c r="K1947" s="323">
        <f>ROUND(SUMIF('VGT-Bewegungsdaten'!B:B,A1947,'VGT-Bewegungsdaten'!C:C),3)</f>
        <v>0</v>
      </c>
      <c r="L1947" s="324">
        <f>ROUND(SUMIF('VGT-Bewegungsdaten'!B:B,$A1947,'VGT-Bewegungsdaten'!D:D),2)</f>
        <v>0</v>
      </c>
      <c r="N1947" s="376" t="s">
        <v>4930</v>
      </c>
      <c r="O1947" s="376" t="s">
        <v>4940</v>
      </c>
      <c r="P1947" s="326">
        <f>ROUND(SUMIF('AV-Bewegungsdaten'!B:B,A1947,'AV-Bewegungsdaten'!C:C),3)</f>
        <v>0</v>
      </c>
      <c r="Q1947" s="324">
        <f>ROUND(SUMIF('AV-Bewegungsdaten'!B:B,$A1947,'AV-Bewegungsdaten'!D:D),2)</f>
        <v>0</v>
      </c>
      <c r="T1947" s="327"/>
      <c r="U1947" s="326">
        <f>ROUND(SUMIF('DV-Bewegungsdaten'!B:B,Kategorien!A1947,'DV-Bewegungsdaten'!D:D),3)</f>
        <v>0</v>
      </c>
      <c r="V1947" s="324">
        <f>ROUND(SUMIF('DV-Bewegungsdaten'!B:B,Kategorien!A1947,'DV-Bewegungsdaten'!E:E),3)</f>
        <v>0</v>
      </c>
      <c r="AD1947" s="390">
        <f t="shared" si="409"/>
        <v>5.8609999999999989</v>
      </c>
      <c r="AE1947" s="390">
        <f t="shared" si="410"/>
        <v>6.5179999999999989</v>
      </c>
      <c r="AF1947" s="390">
        <f t="shared" si="411"/>
        <v>7.7369999999999983</v>
      </c>
      <c r="AG1947" s="390">
        <f t="shared" si="412"/>
        <v>7.1039999999999992</v>
      </c>
      <c r="AH1947" s="390">
        <f t="shared" si="413"/>
        <v>7.0159999999999991</v>
      </c>
      <c r="AI1947" s="390">
        <f t="shared" si="414"/>
        <v>7.5479999999999992</v>
      </c>
      <c r="AJ1947" s="390">
        <f t="shared" si="415"/>
        <v>6.8309999999999995</v>
      </c>
      <c r="AK1947" s="390">
        <f t="shared" si="416"/>
        <v>7.1149999999999984</v>
      </c>
      <c r="AL1947" s="390">
        <f t="shared" si="417"/>
        <v>7.2249999999999988</v>
      </c>
      <c r="AM1947" s="390">
        <f t="shared" si="418"/>
        <v>7.105999999999999</v>
      </c>
      <c r="AN1947" s="390">
        <f t="shared" si="419"/>
        <v>6.6999999999999993</v>
      </c>
      <c r="AO1947" s="390">
        <f t="shared" si="420"/>
        <v>7.6029999999999989</v>
      </c>
    </row>
    <row r="1948" spans="1:41" ht="15" customHeight="1" x14ac:dyDescent="0.25">
      <c r="A1948" s="127" t="s">
        <v>707</v>
      </c>
      <c r="B1948" s="125" t="s">
        <v>2077</v>
      </c>
      <c r="C1948" s="125" t="s">
        <v>4003</v>
      </c>
      <c r="D1948" s="125" t="s">
        <v>2380</v>
      </c>
      <c r="E1948" s="125" t="s">
        <v>2452</v>
      </c>
      <c r="F1948" s="126">
        <v>8.64</v>
      </c>
      <c r="G1948" s="126">
        <v>8.84</v>
      </c>
      <c r="H1948" s="126">
        <v>6.91</v>
      </c>
      <c r="I1948" s="126"/>
      <c r="J1948" s="317"/>
      <c r="K1948" s="323">
        <f>ROUND(SUMIF('VGT-Bewegungsdaten'!B:B,A1948,'VGT-Bewegungsdaten'!C:C),3)</f>
        <v>0</v>
      </c>
      <c r="L1948" s="324">
        <f>ROUND(SUMIF('VGT-Bewegungsdaten'!B:B,$A1948,'VGT-Bewegungsdaten'!D:D),2)</f>
        <v>0</v>
      </c>
      <c r="N1948" s="376" t="s">
        <v>4930</v>
      </c>
      <c r="O1948" s="376" t="s">
        <v>4940</v>
      </c>
      <c r="P1948" s="326">
        <f>ROUND(SUMIF('AV-Bewegungsdaten'!B:B,A1948,'AV-Bewegungsdaten'!C:C),3)</f>
        <v>0</v>
      </c>
      <c r="Q1948" s="324">
        <f>ROUND(SUMIF('AV-Bewegungsdaten'!B:B,$A1948,'AV-Bewegungsdaten'!D:D),2)</f>
        <v>0</v>
      </c>
      <c r="T1948" s="327"/>
      <c r="U1948" s="326">
        <f>ROUND(SUMIF('DV-Bewegungsdaten'!B:B,Kategorien!A1948,'DV-Bewegungsdaten'!D:D),3)</f>
        <v>0</v>
      </c>
      <c r="V1948" s="324">
        <f>ROUND(SUMIF('DV-Bewegungsdaten'!B:B,Kategorien!A1948,'DV-Bewegungsdaten'!E:E),3)</f>
        <v>0</v>
      </c>
      <c r="AD1948" s="390">
        <f t="shared" si="409"/>
        <v>3.9009999999999998</v>
      </c>
      <c r="AE1948" s="390">
        <f t="shared" si="410"/>
        <v>4.5579999999999998</v>
      </c>
      <c r="AF1948" s="390">
        <f t="shared" si="411"/>
        <v>5.7769999999999992</v>
      </c>
      <c r="AG1948" s="390">
        <f t="shared" si="412"/>
        <v>5.1440000000000001</v>
      </c>
      <c r="AH1948" s="390">
        <f t="shared" si="413"/>
        <v>5.056</v>
      </c>
      <c r="AI1948" s="390">
        <f t="shared" si="414"/>
        <v>5.5880000000000001</v>
      </c>
      <c r="AJ1948" s="390">
        <f t="shared" si="415"/>
        <v>4.8710000000000004</v>
      </c>
      <c r="AK1948" s="390">
        <f t="shared" si="416"/>
        <v>5.1549999999999994</v>
      </c>
      <c r="AL1948" s="390">
        <f t="shared" si="417"/>
        <v>5.2649999999999997</v>
      </c>
      <c r="AM1948" s="390">
        <f t="shared" si="418"/>
        <v>5.1459999999999999</v>
      </c>
      <c r="AN1948" s="390">
        <f t="shared" si="419"/>
        <v>4.74</v>
      </c>
      <c r="AO1948" s="390">
        <f t="shared" si="420"/>
        <v>5.6429999999999998</v>
      </c>
    </row>
    <row r="1949" spans="1:41" ht="15" customHeight="1" x14ac:dyDescent="0.25">
      <c r="A1949" s="127" t="s">
        <v>709</v>
      </c>
      <c r="B1949" s="125" t="s">
        <v>2077</v>
      </c>
      <c r="C1949" s="125" t="s">
        <v>4003</v>
      </c>
      <c r="D1949" s="125" t="s">
        <v>2433</v>
      </c>
      <c r="E1949" s="125" t="s">
        <v>2452</v>
      </c>
      <c r="F1949" s="126">
        <v>12.64</v>
      </c>
      <c r="G1949" s="126">
        <v>12.84</v>
      </c>
      <c r="H1949" s="126">
        <v>10.11</v>
      </c>
      <c r="I1949" s="126"/>
      <c r="J1949" s="317"/>
      <c r="K1949" s="323">
        <f>ROUND(SUMIF('VGT-Bewegungsdaten'!B:B,A1949,'VGT-Bewegungsdaten'!C:C),3)</f>
        <v>0</v>
      </c>
      <c r="L1949" s="324">
        <f>ROUND(SUMIF('VGT-Bewegungsdaten'!B:B,$A1949,'VGT-Bewegungsdaten'!D:D),2)</f>
        <v>0</v>
      </c>
      <c r="N1949" s="376" t="s">
        <v>4930</v>
      </c>
      <c r="O1949" s="376" t="s">
        <v>4940</v>
      </c>
      <c r="P1949" s="326">
        <f>ROUND(SUMIF('AV-Bewegungsdaten'!B:B,A1949,'AV-Bewegungsdaten'!C:C),3)</f>
        <v>0</v>
      </c>
      <c r="Q1949" s="324">
        <f>ROUND(SUMIF('AV-Bewegungsdaten'!B:B,$A1949,'AV-Bewegungsdaten'!D:D),2)</f>
        <v>0</v>
      </c>
      <c r="T1949" s="327"/>
      <c r="U1949" s="326">
        <f>ROUND(SUMIF('DV-Bewegungsdaten'!B:B,Kategorien!A1949,'DV-Bewegungsdaten'!D:D),3)</f>
        <v>0</v>
      </c>
      <c r="V1949" s="324">
        <f>ROUND(SUMIF('DV-Bewegungsdaten'!B:B,Kategorien!A1949,'DV-Bewegungsdaten'!E:E),3)</f>
        <v>0</v>
      </c>
      <c r="AD1949" s="390">
        <f t="shared" si="409"/>
        <v>7.9009999999999998</v>
      </c>
      <c r="AE1949" s="390">
        <f t="shared" si="410"/>
        <v>8.5579999999999998</v>
      </c>
      <c r="AF1949" s="390">
        <f t="shared" si="411"/>
        <v>9.7769999999999992</v>
      </c>
      <c r="AG1949" s="390">
        <f t="shared" si="412"/>
        <v>9.1440000000000001</v>
      </c>
      <c r="AH1949" s="390">
        <f t="shared" si="413"/>
        <v>9.0560000000000009</v>
      </c>
      <c r="AI1949" s="390">
        <f t="shared" si="414"/>
        <v>9.588000000000001</v>
      </c>
      <c r="AJ1949" s="390">
        <f t="shared" si="415"/>
        <v>8.8710000000000004</v>
      </c>
      <c r="AK1949" s="390">
        <f t="shared" si="416"/>
        <v>9.1549999999999994</v>
      </c>
      <c r="AL1949" s="390">
        <f t="shared" si="417"/>
        <v>9.2650000000000006</v>
      </c>
      <c r="AM1949" s="390">
        <f t="shared" si="418"/>
        <v>9.1460000000000008</v>
      </c>
      <c r="AN1949" s="390">
        <f t="shared" si="419"/>
        <v>8.74</v>
      </c>
      <c r="AO1949" s="390">
        <f t="shared" si="420"/>
        <v>9.6430000000000007</v>
      </c>
    </row>
    <row r="1950" spans="1:41" ht="15" customHeight="1" x14ac:dyDescent="0.25">
      <c r="A1950" s="127" t="s">
        <v>715</v>
      </c>
      <c r="B1950" s="125" t="s">
        <v>2077</v>
      </c>
      <c r="C1950" s="125" t="s">
        <v>4003</v>
      </c>
      <c r="D1950" s="125" t="s">
        <v>2495</v>
      </c>
      <c r="E1950" s="125" t="s">
        <v>2452</v>
      </c>
      <c r="F1950" s="126">
        <v>14.64</v>
      </c>
      <c r="G1950" s="126">
        <v>14.84</v>
      </c>
      <c r="H1950" s="126">
        <v>11.71</v>
      </c>
      <c r="I1950" s="126"/>
      <c r="J1950" s="317"/>
      <c r="K1950" s="323">
        <f>ROUND(SUMIF('VGT-Bewegungsdaten'!B:B,A1950,'VGT-Bewegungsdaten'!C:C),3)</f>
        <v>0</v>
      </c>
      <c r="L1950" s="324">
        <f>ROUND(SUMIF('VGT-Bewegungsdaten'!B:B,$A1950,'VGT-Bewegungsdaten'!D:D),2)</f>
        <v>0</v>
      </c>
      <c r="N1950" s="376" t="s">
        <v>4930</v>
      </c>
      <c r="O1950" s="376" t="s">
        <v>4940</v>
      </c>
      <c r="P1950" s="326">
        <f>ROUND(SUMIF('AV-Bewegungsdaten'!B:B,A1950,'AV-Bewegungsdaten'!C:C),3)</f>
        <v>0</v>
      </c>
      <c r="Q1950" s="324">
        <f>ROUND(SUMIF('AV-Bewegungsdaten'!B:B,$A1950,'AV-Bewegungsdaten'!D:D),2)</f>
        <v>0</v>
      </c>
      <c r="T1950" s="327"/>
      <c r="U1950" s="326">
        <f>ROUND(SUMIF('DV-Bewegungsdaten'!B:B,Kategorien!A1950,'DV-Bewegungsdaten'!D:D),3)</f>
        <v>0</v>
      </c>
      <c r="V1950" s="324">
        <f>ROUND(SUMIF('DV-Bewegungsdaten'!B:B,Kategorien!A1950,'DV-Bewegungsdaten'!E:E),3)</f>
        <v>0</v>
      </c>
      <c r="AD1950" s="390">
        <f t="shared" si="409"/>
        <v>9.9009999999999998</v>
      </c>
      <c r="AE1950" s="390">
        <f t="shared" si="410"/>
        <v>10.558</v>
      </c>
      <c r="AF1950" s="390">
        <f t="shared" si="411"/>
        <v>11.776999999999999</v>
      </c>
      <c r="AG1950" s="390">
        <f t="shared" si="412"/>
        <v>11.144</v>
      </c>
      <c r="AH1950" s="390">
        <f t="shared" si="413"/>
        <v>11.056000000000001</v>
      </c>
      <c r="AI1950" s="390">
        <f t="shared" si="414"/>
        <v>11.588000000000001</v>
      </c>
      <c r="AJ1950" s="390">
        <f t="shared" si="415"/>
        <v>10.871</v>
      </c>
      <c r="AK1950" s="390">
        <f t="shared" si="416"/>
        <v>11.154999999999999</v>
      </c>
      <c r="AL1950" s="390">
        <f t="shared" si="417"/>
        <v>11.265000000000001</v>
      </c>
      <c r="AM1950" s="390">
        <f t="shared" si="418"/>
        <v>11.146000000000001</v>
      </c>
      <c r="AN1950" s="390">
        <f t="shared" si="419"/>
        <v>10.74</v>
      </c>
      <c r="AO1950" s="390">
        <f t="shared" si="420"/>
        <v>11.643000000000001</v>
      </c>
    </row>
    <row r="1951" spans="1:41" ht="15" customHeight="1" x14ac:dyDescent="0.25">
      <c r="A1951" s="127" t="s">
        <v>537</v>
      </c>
      <c r="B1951" s="125" t="s">
        <v>2077</v>
      </c>
      <c r="C1951" s="125" t="s">
        <v>4003</v>
      </c>
      <c r="D1951" s="125" t="s">
        <v>571</v>
      </c>
      <c r="E1951" s="125" t="s">
        <v>1541</v>
      </c>
      <c r="F1951" s="126">
        <v>17.64</v>
      </c>
      <c r="G1951" s="126">
        <v>17.84</v>
      </c>
      <c r="H1951" s="126">
        <v>14.11</v>
      </c>
      <c r="I1951" s="126"/>
      <c r="J1951" s="317"/>
      <c r="K1951" s="323">
        <f>ROUND(SUMIF('VGT-Bewegungsdaten'!B:B,A1951,'VGT-Bewegungsdaten'!C:C),3)</f>
        <v>0</v>
      </c>
      <c r="L1951" s="324">
        <f>ROUND(SUMIF('VGT-Bewegungsdaten'!B:B,$A1951,'VGT-Bewegungsdaten'!D:D),2)</f>
        <v>0</v>
      </c>
      <c r="N1951" s="376" t="s">
        <v>4930</v>
      </c>
      <c r="O1951" s="376" t="s">
        <v>4940</v>
      </c>
      <c r="P1951" s="326">
        <f>ROUND(SUMIF('AV-Bewegungsdaten'!B:B,A1951,'AV-Bewegungsdaten'!C:C),3)</f>
        <v>0</v>
      </c>
      <c r="Q1951" s="324">
        <f>ROUND(SUMIF('AV-Bewegungsdaten'!B:B,$A1951,'AV-Bewegungsdaten'!D:D),2)</f>
        <v>0</v>
      </c>
      <c r="T1951" s="327"/>
      <c r="U1951" s="326">
        <f>ROUND(SUMIF('DV-Bewegungsdaten'!B:B,Kategorien!A1951,'DV-Bewegungsdaten'!D:D),3)</f>
        <v>0</v>
      </c>
      <c r="V1951" s="324">
        <f>ROUND(SUMIF('DV-Bewegungsdaten'!B:B,Kategorien!A1951,'DV-Bewegungsdaten'!E:E),3)</f>
        <v>0</v>
      </c>
      <c r="AD1951" s="390">
        <f t="shared" si="409"/>
        <v>12.901</v>
      </c>
      <c r="AE1951" s="390">
        <f t="shared" si="410"/>
        <v>13.558</v>
      </c>
      <c r="AF1951" s="390">
        <f t="shared" si="411"/>
        <v>14.776999999999999</v>
      </c>
      <c r="AG1951" s="390">
        <f t="shared" si="412"/>
        <v>14.144</v>
      </c>
      <c r="AH1951" s="390">
        <f t="shared" si="413"/>
        <v>14.056000000000001</v>
      </c>
      <c r="AI1951" s="390">
        <f t="shared" si="414"/>
        <v>14.588000000000001</v>
      </c>
      <c r="AJ1951" s="390">
        <f t="shared" si="415"/>
        <v>13.871</v>
      </c>
      <c r="AK1951" s="390">
        <f t="shared" si="416"/>
        <v>14.154999999999999</v>
      </c>
      <c r="AL1951" s="390">
        <f t="shared" si="417"/>
        <v>14.265000000000001</v>
      </c>
      <c r="AM1951" s="390">
        <f t="shared" si="418"/>
        <v>14.146000000000001</v>
      </c>
      <c r="AN1951" s="390">
        <f t="shared" si="419"/>
        <v>13.74</v>
      </c>
      <c r="AO1951" s="390">
        <f t="shared" si="420"/>
        <v>14.643000000000001</v>
      </c>
    </row>
    <row r="1952" spans="1:41" ht="15" customHeight="1" x14ac:dyDescent="0.25">
      <c r="A1952" s="127" t="s">
        <v>2863</v>
      </c>
      <c r="B1952" s="125" t="s">
        <v>2077</v>
      </c>
      <c r="C1952" s="125" t="s">
        <v>4003</v>
      </c>
      <c r="D1952" s="125" t="s">
        <v>2750</v>
      </c>
      <c r="E1952" s="125" t="s">
        <v>2545</v>
      </c>
      <c r="F1952" s="126">
        <v>17.61</v>
      </c>
      <c r="G1952" s="126">
        <v>17.809999999999999</v>
      </c>
      <c r="H1952" s="126">
        <v>14.09</v>
      </c>
      <c r="I1952" s="126"/>
      <c r="J1952" s="317"/>
      <c r="K1952" s="323">
        <f>ROUND(SUMIF('VGT-Bewegungsdaten'!B:B,A1952,'VGT-Bewegungsdaten'!C:C),3)</f>
        <v>0</v>
      </c>
      <c r="L1952" s="324">
        <f>ROUND(SUMIF('VGT-Bewegungsdaten'!B:B,$A1952,'VGT-Bewegungsdaten'!D:D),2)</f>
        <v>0</v>
      </c>
      <c r="N1952" s="376" t="s">
        <v>4930</v>
      </c>
      <c r="O1952" s="376" t="s">
        <v>4940</v>
      </c>
      <c r="P1952" s="326">
        <f>ROUND(SUMIF('AV-Bewegungsdaten'!B:B,A1952,'AV-Bewegungsdaten'!C:C),3)</f>
        <v>0</v>
      </c>
      <c r="Q1952" s="324">
        <f>ROUND(SUMIF('AV-Bewegungsdaten'!B:B,$A1952,'AV-Bewegungsdaten'!D:D),2)</f>
        <v>0</v>
      </c>
      <c r="T1952" s="327"/>
      <c r="U1952" s="326">
        <f>ROUND(SUMIF('DV-Bewegungsdaten'!B:B,Kategorien!A1952,'DV-Bewegungsdaten'!D:D),3)</f>
        <v>0</v>
      </c>
      <c r="V1952" s="324">
        <f>ROUND(SUMIF('DV-Bewegungsdaten'!B:B,Kategorien!A1952,'DV-Bewegungsdaten'!E:E),3)</f>
        <v>0</v>
      </c>
      <c r="AD1952" s="390">
        <f t="shared" si="409"/>
        <v>12.870999999999999</v>
      </c>
      <c r="AE1952" s="390">
        <f t="shared" si="410"/>
        <v>13.527999999999999</v>
      </c>
      <c r="AF1952" s="390">
        <f t="shared" si="411"/>
        <v>14.746999999999998</v>
      </c>
      <c r="AG1952" s="390">
        <f t="shared" si="412"/>
        <v>14.113999999999999</v>
      </c>
      <c r="AH1952" s="390">
        <f t="shared" si="413"/>
        <v>14.026</v>
      </c>
      <c r="AI1952" s="390">
        <f t="shared" si="414"/>
        <v>14.558</v>
      </c>
      <c r="AJ1952" s="390">
        <f t="shared" si="415"/>
        <v>13.840999999999999</v>
      </c>
      <c r="AK1952" s="390">
        <f t="shared" si="416"/>
        <v>14.124999999999998</v>
      </c>
      <c r="AL1952" s="390">
        <f t="shared" si="417"/>
        <v>14.234999999999999</v>
      </c>
      <c r="AM1952" s="390">
        <f t="shared" si="418"/>
        <v>14.116</v>
      </c>
      <c r="AN1952" s="390">
        <f t="shared" si="419"/>
        <v>13.709999999999999</v>
      </c>
      <c r="AO1952" s="390">
        <f t="shared" si="420"/>
        <v>14.613</v>
      </c>
    </row>
    <row r="1953" spans="1:41" ht="15" customHeight="1" x14ac:dyDescent="0.25">
      <c r="A1953" s="127" t="s">
        <v>3607</v>
      </c>
      <c r="B1953" s="125" t="s">
        <v>2077</v>
      </c>
      <c r="C1953" s="125" t="s">
        <v>4003</v>
      </c>
      <c r="D1953" s="125" t="s">
        <v>3494</v>
      </c>
      <c r="E1953" s="125" t="s">
        <v>3289</v>
      </c>
      <c r="F1953" s="126">
        <v>17.579999999999998</v>
      </c>
      <c r="G1953" s="126">
        <v>17.779999999999998</v>
      </c>
      <c r="H1953" s="126">
        <v>14.06</v>
      </c>
      <c r="I1953" s="126"/>
      <c r="J1953" s="317"/>
      <c r="K1953" s="323">
        <f>ROUND(SUMIF('VGT-Bewegungsdaten'!B:B,A1953,'VGT-Bewegungsdaten'!C:C),3)</f>
        <v>0</v>
      </c>
      <c r="L1953" s="324">
        <f>ROUND(SUMIF('VGT-Bewegungsdaten'!B:B,$A1953,'VGT-Bewegungsdaten'!D:D),2)</f>
        <v>0</v>
      </c>
      <c r="N1953" s="376" t="s">
        <v>4930</v>
      </c>
      <c r="O1953" s="376" t="s">
        <v>4940</v>
      </c>
      <c r="P1953" s="326">
        <f>ROUND(SUMIF('AV-Bewegungsdaten'!B:B,A1953,'AV-Bewegungsdaten'!C:C),3)</f>
        <v>0</v>
      </c>
      <c r="Q1953" s="324">
        <f>ROUND(SUMIF('AV-Bewegungsdaten'!B:B,$A1953,'AV-Bewegungsdaten'!D:D),2)</f>
        <v>0</v>
      </c>
      <c r="T1953" s="327"/>
      <c r="U1953" s="326">
        <f>ROUND(SUMIF('DV-Bewegungsdaten'!B:B,Kategorien!A1953,'DV-Bewegungsdaten'!D:D),3)</f>
        <v>0</v>
      </c>
      <c r="V1953" s="324">
        <f>ROUND(SUMIF('DV-Bewegungsdaten'!B:B,Kategorien!A1953,'DV-Bewegungsdaten'!E:E),3)</f>
        <v>0</v>
      </c>
      <c r="AD1953" s="390">
        <f t="shared" si="409"/>
        <v>12.840999999999998</v>
      </c>
      <c r="AE1953" s="390">
        <f t="shared" si="410"/>
        <v>13.497999999999998</v>
      </c>
      <c r="AF1953" s="390">
        <f t="shared" si="411"/>
        <v>14.716999999999997</v>
      </c>
      <c r="AG1953" s="390">
        <f t="shared" si="412"/>
        <v>14.083999999999998</v>
      </c>
      <c r="AH1953" s="390">
        <f t="shared" si="413"/>
        <v>13.995999999999999</v>
      </c>
      <c r="AI1953" s="390">
        <f t="shared" si="414"/>
        <v>14.527999999999999</v>
      </c>
      <c r="AJ1953" s="390">
        <f t="shared" si="415"/>
        <v>13.810999999999998</v>
      </c>
      <c r="AK1953" s="390">
        <f t="shared" si="416"/>
        <v>14.094999999999997</v>
      </c>
      <c r="AL1953" s="390">
        <f t="shared" si="417"/>
        <v>14.204999999999998</v>
      </c>
      <c r="AM1953" s="390">
        <f t="shared" si="418"/>
        <v>14.085999999999999</v>
      </c>
      <c r="AN1953" s="390">
        <f t="shared" si="419"/>
        <v>13.679999999999998</v>
      </c>
      <c r="AO1953" s="390">
        <f t="shared" si="420"/>
        <v>14.582999999999998</v>
      </c>
    </row>
    <row r="1954" spans="1:41" ht="15" customHeight="1" x14ac:dyDescent="0.25">
      <c r="A1954" s="127" t="s">
        <v>4371</v>
      </c>
      <c r="B1954" s="125" t="s">
        <v>2077</v>
      </c>
      <c r="C1954" s="125" t="s">
        <v>4003</v>
      </c>
      <c r="D1954" s="125" t="s">
        <v>4257</v>
      </c>
      <c r="E1954" s="125" t="s">
        <v>4051</v>
      </c>
      <c r="F1954" s="126">
        <v>17.55</v>
      </c>
      <c r="G1954" s="126">
        <v>17.75</v>
      </c>
      <c r="H1954" s="126">
        <v>14.04</v>
      </c>
      <c r="I1954" s="126"/>
      <c r="J1954" s="317"/>
      <c r="K1954" s="323">
        <f>ROUND(SUMIF('VGT-Bewegungsdaten'!B:B,A1954,'VGT-Bewegungsdaten'!C:C),3)</f>
        <v>0</v>
      </c>
      <c r="L1954" s="324">
        <f>ROUND(SUMIF('VGT-Bewegungsdaten'!B:B,$A1954,'VGT-Bewegungsdaten'!D:D),2)</f>
        <v>0</v>
      </c>
      <c r="N1954" s="376" t="s">
        <v>4930</v>
      </c>
      <c r="O1954" s="376" t="s">
        <v>4940</v>
      </c>
      <c r="P1954" s="326">
        <f>ROUND(SUMIF('AV-Bewegungsdaten'!B:B,A1954,'AV-Bewegungsdaten'!C:C),3)</f>
        <v>0</v>
      </c>
      <c r="Q1954" s="324">
        <f>ROUND(SUMIF('AV-Bewegungsdaten'!B:B,$A1954,'AV-Bewegungsdaten'!D:D),2)</f>
        <v>0</v>
      </c>
      <c r="T1954" s="327"/>
      <c r="U1954" s="326">
        <f>ROUND(SUMIF('DV-Bewegungsdaten'!B:B,Kategorien!A1954,'DV-Bewegungsdaten'!D:D),3)</f>
        <v>0</v>
      </c>
      <c r="V1954" s="324">
        <f>ROUND(SUMIF('DV-Bewegungsdaten'!B:B,Kategorien!A1954,'DV-Bewegungsdaten'!E:E),3)</f>
        <v>0</v>
      </c>
      <c r="AD1954" s="390">
        <f t="shared" si="409"/>
        <v>12.811</v>
      </c>
      <c r="AE1954" s="390">
        <f t="shared" si="410"/>
        <v>13.468</v>
      </c>
      <c r="AF1954" s="390">
        <f t="shared" si="411"/>
        <v>14.686999999999999</v>
      </c>
      <c r="AG1954" s="390">
        <f t="shared" si="412"/>
        <v>14.054</v>
      </c>
      <c r="AH1954" s="390">
        <f t="shared" si="413"/>
        <v>13.966000000000001</v>
      </c>
      <c r="AI1954" s="390">
        <f t="shared" si="414"/>
        <v>14.498000000000001</v>
      </c>
      <c r="AJ1954" s="390">
        <f t="shared" si="415"/>
        <v>13.781000000000001</v>
      </c>
      <c r="AK1954" s="390">
        <f t="shared" si="416"/>
        <v>14.065</v>
      </c>
      <c r="AL1954" s="390">
        <f t="shared" si="417"/>
        <v>14.175000000000001</v>
      </c>
      <c r="AM1954" s="390">
        <f t="shared" si="418"/>
        <v>14.056000000000001</v>
      </c>
      <c r="AN1954" s="390">
        <f t="shared" si="419"/>
        <v>13.65</v>
      </c>
      <c r="AO1954" s="390">
        <f t="shared" si="420"/>
        <v>14.553000000000001</v>
      </c>
    </row>
    <row r="1955" spans="1:41" ht="15" customHeight="1" x14ac:dyDescent="0.25">
      <c r="A1955" s="127" t="s">
        <v>5317</v>
      </c>
      <c r="B1955" s="125" t="s">
        <v>2077</v>
      </c>
      <c r="C1955" s="125" t="s">
        <v>4003</v>
      </c>
      <c r="D1955" s="125" t="s">
        <v>5294</v>
      </c>
      <c r="E1955" s="125" t="s">
        <v>4998</v>
      </c>
      <c r="F1955" s="126">
        <v>17.52</v>
      </c>
      <c r="G1955" s="126">
        <v>17.72</v>
      </c>
      <c r="H1955" s="126">
        <v>14.02</v>
      </c>
      <c r="I1955" s="126"/>
      <c r="J1955" s="317"/>
      <c r="K1955" s="323">
        <f>ROUND(SUMIF('VGT-Bewegungsdaten'!B:B,A1955,'VGT-Bewegungsdaten'!C:C),3)</f>
        <v>0</v>
      </c>
      <c r="L1955" s="324">
        <f>ROUND(SUMIF('VGT-Bewegungsdaten'!B:B,$A1955,'VGT-Bewegungsdaten'!D:D),2)</f>
        <v>0</v>
      </c>
      <c r="N1955" s="376" t="s">
        <v>4930</v>
      </c>
      <c r="O1955" s="376" t="s">
        <v>4940</v>
      </c>
      <c r="P1955" s="326">
        <f>ROUND(SUMIF('AV-Bewegungsdaten'!B:B,A1955,'AV-Bewegungsdaten'!C:C),3)</f>
        <v>0</v>
      </c>
      <c r="Q1955" s="324">
        <f>ROUND(SUMIF('AV-Bewegungsdaten'!B:B,$A1955,'AV-Bewegungsdaten'!D:D),2)</f>
        <v>0</v>
      </c>
      <c r="T1955" s="327"/>
      <c r="U1955" s="326">
        <f>ROUND(SUMIF('DV-Bewegungsdaten'!B:B,Kategorien!A1955,'DV-Bewegungsdaten'!D:D),3)</f>
        <v>0</v>
      </c>
      <c r="V1955" s="324">
        <f>ROUND(SUMIF('DV-Bewegungsdaten'!B:B,Kategorien!A1955,'DV-Bewegungsdaten'!E:E),3)</f>
        <v>0</v>
      </c>
      <c r="AD1955" s="390">
        <f t="shared" si="409"/>
        <v>12.780999999999999</v>
      </c>
      <c r="AE1955" s="390">
        <f t="shared" si="410"/>
        <v>13.437999999999999</v>
      </c>
      <c r="AF1955" s="390">
        <f t="shared" si="411"/>
        <v>14.656999999999998</v>
      </c>
      <c r="AG1955" s="390">
        <f t="shared" si="412"/>
        <v>14.023999999999999</v>
      </c>
      <c r="AH1955" s="390">
        <f t="shared" si="413"/>
        <v>13.936</v>
      </c>
      <c r="AI1955" s="390">
        <f t="shared" si="414"/>
        <v>14.468</v>
      </c>
      <c r="AJ1955" s="390">
        <f t="shared" si="415"/>
        <v>13.750999999999999</v>
      </c>
      <c r="AK1955" s="390">
        <f t="shared" si="416"/>
        <v>14.034999999999998</v>
      </c>
      <c r="AL1955" s="390">
        <f t="shared" si="417"/>
        <v>14.145</v>
      </c>
      <c r="AM1955" s="390">
        <f t="shared" si="418"/>
        <v>14.026</v>
      </c>
      <c r="AN1955" s="390">
        <f t="shared" si="419"/>
        <v>13.62</v>
      </c>
      <c r="AO1955" s="390">
        <f t="shared" si="420"/>
        <v>14.523</v>
      </c>
    </row>
    <row r="1956" spans="1:41" ht="15" customHeight="1" x14ac:dyDescent="0.25">
      <c r="A1956" s="127" t="s">
        <v>5937</v>
      </c>
      <c r="B1956" s="125" t="s">
        <v>2077</v>
      </c>
      <c r="C1956" s="125" t="s">
        <v>4003</v>
      </c>
      <c r="D1956" s="125" t="s">
        <v>5938</v>
      </c>
      <c r="E1956" s="125" t="s">
        <v>5855</v>
      </c>
      <c r="F1956" s="126">
        <v>17.46</v>
      </c>
      <c r="G1956" s="126">
        <v>17.66</v>
      </c>
      <c r="H1956" s="126">
        <v>13.97</v>
      </c>
      <c r="I1956" s="126"/>
      <c r="J1956" s="317"/>
      <c r="K1956" s="323">
        <f>ROUND(SUMIF('VGT-Bewegungsdaten'!B:B,A1956,'VGT-Bewegungsdaten'!C:C),3)</f>
        <v>0</v>
      </c>
      <c r="L1956" s="324">
        <f>ROUND(SUMIF('VGT-Bewegungsdaten'!B:B,$A1956,'VGT-Bewegungsdaten'!D:D),2)</f>
        <v>0</v>
      </c>
      <c r="N1956" s="376" t="s">
        <v>4930</v>
      </c>
      <c r="O1956" s="376" t="s">
        <v>4940</v>
      </c>
      <c r="P1956" s="326">
        <f>ROUND(SUMIF('AV-Bewegungsdaten'!B:B,A1956,'AV-Bewegungsdaten'!C:C),3)</f>
        <v>0</v>
      </c>
      <c r="Q1956" s="324">
        <f>ROUND(SUMIF('AV-Bewegungsdaten'!B:B,$A1956,'AV-Bewegungsdaten'!D:D),2)</f>
        <v>0</v>
      </c>
      <c r="T1956" s="327"/>
      <c r="U1956" s="326">
        <f>ROUND(SUMIF('DV-Bewegungsdaten'!B:B,Kategorien!A1956,'DV-Bewegungsdaten'!D:D),3)</f>
        <v>0</v>
      </c>
      <c r="V1956" s="324">
        <f>ROUND(SUMIF('DV-Bewegungsdaten'!B:B,Kategorien!A1956,'DV-Bewegungsdaten'!E:E),3)</f>
        <v>0</v>
      </c>
      <c r="AD1956" s="390">
        <f t="shared" si="409"/>
        <v>12.721</v>
      </c>
      <c r="AE1956" s="390">
        <f t="shared" si="410"/>
        <v>13.378</v>
      </c>
      <c r="AF1956" s="390">
        <f t="shared" si="411"/>
        <v>14.597</v>
      </c>
      <c r="AG1956" s="390">
        <f t="shared" si="412"/>
        <v>13.964</v>
      </c>
      <c r="AH1956" s="390">
        <f t="shared" si="413"/>
        <v>13.876000000000001</v>
      </c>
      <c r="AI1956" s="390">
        <f t="shared" si="414"/>
        <v>14.408000000000001</v>
      </c>
      <c r="AJ1956" s="390">
        <f t="shared" si="415"/>
        <v>13.691000000000001</v>
      </c>
      <c r="AK1956" s="390">
        <f t="shared" si="416"/>
        <v>13.975</v>
      </c>
      <c r="AL1956" s="390">
        <f t="shared" si="417"/>
        <v>14.085000000000001</v>
      </c>
      <c r="AM1956" s="390">
        <f t="shared" si="418"/>
        <v>13.966000000000001</v>
      </c>
      <c r="AN1956" s="390">
        <f t="shared" si="419"/>
        <v>13.56</v>
      </c>
      <c r="AO1956" s="390">
        <f t="shared" si="420"/>
        <v>14.463000000000001</v>
      </c>
    </row>
    <row r="1957" spans="1:41" ht="15" customHeight="1" x14ac:dyDescent="0.25">
      <c r="A1957" s="127" t="s">
        <v>716</v>
      </c>
      <c r="B1957" s="125" t="s">
        <v>2077</v>
      </c>
      <c r="C1957" s="125" t="s">
        <v>4003</v>
      </c>
      <c r="D1957" s="125" t="s">
        <v>2497</v>
      </c>
      <c r="E1957" s="125" t="s">
        <v>2455</v>
      </c>
      <c r="F1957" s="126">
        <v>16.64</v>
      </c>
      <c r="G1957" s="126">
        <v>16.84</v>
      </c>
      <c r="H1957" s="126">
        <v>13.31</v>
      </c>
      <c r="I1957" s="126"/>
      <c r="J1957" s="317"/>
      <c r="K1957" s="323">
        <f>ROUND(SUMIF('VGT-Bewegungsdaten'!B:B,A1957,'VGT-Bewegungsdaten'!C:C),3)</f>
        <v>0</v>
      </c>
      <c r="L1957" s="324">
        <f>ROUND(SUMIF('VGT-Bewegungsdaten'!B:B,$A1957,'VGT-Bewegungsdaten'!D:D),2)</f>
        <v>0</v>
      </c>
      <c r="N1957" s="376" t="s">
        <v>4930</v>
      </c>
      <c r="O1957" s="376" t="s">
        <v>4940</v>
      </c>
      <c r="P1957" s="326">
        <f>ROUND(SUMIF('AV-Bewegungsdaten'!B:B,A1957,'AV-Bewegungsdaten'!C:C),3)</f>
        <v>0</v>
      </c>
      <c r="Q1957" s="324">
        <f>ROUND(SUMIF('AV-Bewegungsdaten'!B:B,$A1957,'AV-Bewegungsdaten'!D:D),2)</f>
        <v>0</v>
      </c>
      <c r="T1957" s="327"/>
      <c r="U1957" s="326">
        <f>ROUND(SUMIF('DV-Bewegungsdaten'!B:B,Kategorien!A1957,'DV-Bewegungsdaten'!D:D),3)</f>
        <v>0</v>
      </c>
      <c r="V1957" s="324">
        <f>ROUND(SUMIF('DV-Bewegungsdaten'!B:B,Kategorien!A1957,'DV-Bewegungsdaten'!E:E),3)</f>
        <v>0</v>
      </c>
      <c r="AD1957" s="390">
        <f t="shared" si="409"/>
        <v>11.901</v>
      </c>
      <c r="AE1957" s="390">
        <f t="shared" si="410"/>
        <v>12.558</v>
      </c>
      <c r="AF1957" s="390">
        <f t="shared" si="411"/>
        <v>13.776999999999999</v>
      </c>
      <c r="AG1957" s="390">
        <f t="shared" si="412"/>
        <v>13.144</v>
      </c>
      <c r="AH1957" s="390">
        <f t="shared" si="413"/>
        <v>13.056000000000001</v>
      </c>
      <c r="AI1957" s="390">
        <f t="shared" si="414"/>
        <v>13.588000000000001</v>
      </c>
      <c r="AJ1957" s="390">
        <f t="shared" si="415"/>
        <v>12.871</v>
      </c>
      <c r="AK1957" s="390">
        <f t="shared" si="416"/>
        <v>13.154999999999999</v>
      </c>
      <c r="AL1957" s="390">
        <f t="shared" si="417"/>
        <v>13.265000000000001</v>
      </c>
      <c r="AM1957" s="390">
        <f t="shared" si="418"/>
        <v>13.146000000000001</v>
      </c>
      <c r="AN1957" s="390">
        <f t="shared" si="419"/>
        <v>12.74</v>
      </c>
      <c r="AO1957" s="390">
        <f t="shared" si="420"/>
        <v>13.643000000000001</v>
      </c>
    </row>
    <row r="1958" spans="1:41" ht="15" customHeight="1" x14ac:dyDescent="0.25">
      <c r="A1958" s="127" t="s">
        <v>534</v>
      </c>
      <c r="B1958" s="125" t="s">
        <v>2077</v>
      </c>
      <c r="C1958" s="125" t="s">
        <v>4003</v>
      </c>
      <c r="D1958" s="125" t="s">
        <v>565</v>
      </c>
      <c r="E1958" s="125" t="s">
        <v>1541</v>
      </c>
      <c r="F1958" s="126">
        <v>15.64</v>
      </c>
      <c r="G1958" s="126">
        <v>15.84</v>
      </c>
      <c r="H1958" s="126">
        <v>12.51</v>
      </c>
      <c r="I1958" s="126"/>
      <c r="J1958" s="317"/>
      <c r="K1958" s="323">
        <f>ROUND(SUMIF('VGT-Bewegungsdaten'!B:B,A1958,'VGT-Bewegungsdaten'!C:C),3)</f>
        <v>0</v>
      </c>
      <c r="L1958" s="324">
        <f>ROUND(SUMIF('VGT-Bewegungsdaten'!B:B,$A1958,'VGT-Bewegungsdaten'!D:D),2)</f>
        <v>0</v>
      </c>
      <c r="N1958" s="376" t="s">
        <v>4930</v>
      </c>
      <c r="O1958" s="376" t="s">
        <v>4940</v>
      </c>
      <c r="P1958" s="326">
        <f>ROUND(SUMIF('AV-Bewegungsdaten'!B:B,A1958,'AV-Bewegungsdaten'!C:C),3)</f>
        <v>0</v>
      </c>
      <c r="Q1958" s="324">
        <f>ROUND(SUMIF('AV-Bewegungsdaten'!B:B,$A1958,'AV-Bewegungsdaten'!D:D),2)</f>
        <v>0</v>
      </c>
      <c r="T1958" s="327"/>
      <c r="U1958" s="326">
        <f>ROUND(SUMIF('DV-Bewegungsdaten'!B:B,Kategorien!A1958,'DV-Bewegungsdaten'!D:D),3)</f>
        <v>0</v>
      </c>
      <c r="V1958" s="324">
        <f>ROUND(SUMIF('DV-Bewegungsdaten'!B:B,Kategorien!A1958,'DV-Bewegungsdaten'!E:E),3)</f>
        <v>0</v>
      </c>
      <c r="AD1958" s="390">
        <f t="shared" si="409"/>
        <v>10.901</v>
      </c>
      <c r="AE1958" s="390">
        <f t="shared" si="410"/>
        <v>11.558</v>
      </c>
      <c r="AF1958" s="390">
        <f t="shared" si="411"/>
        <v>12.776999999999999</v>
      </c>
      <c r="AG1958" s="390">
        <f t="shared" si="412"/>
        <v>12.144</v>
      </c>
      <c r="AH1958" s="390">
        <f t="shared" si="413"/>
        <v>12.056000000000001</v>
      </c>
      <c r="AI1958" s="390">
        <f t="shared" si="414"/>
        <v>12.588000000000001</v>
      </c>
      <c r="AJ1958" s="390">
        <f t="shared" si="415"/>
        <v>11.871</v>
      </c>
      <c r="AK1958" s="390">
        <f t="shared" si="416"/>
        <v>12.154999999999999</v>
      </c>
      <c r="AL1958" s="390">
        <f t="shared" si="417"/>
        <v>12.265000000000001</v>
      </c>
      <c r="AM1958" s="390">
        <f t="shared" si="418"/>
        <v>12.146000000000001</v>
      </c>
      <c r="AN1958" s="390">
        <f t="shared" si="419"/>
        <v>11.74</v>
      </c>
      <c r="AO1958" s="390">
        <f t="shared" si="420"/>
        <v>12.643000000000001</v>
      </c>
    </row>
    <row r="1959" spans="1:41" ht="15" customHeight="1" x14ac:dyDescent="0.25">
      <c r="A1959" s="127" t="s">
        <v>2860</v>
      </c>
      <c r="B1959" s="125" t="s">
        <v>2077</v>
      </c>
      <c r="C1959" s="125" t="s">
        <v>4003</v>
      </c>
      <c r="D1959" s="125" t="s">
        <v>2744</v>
      </c>
      <c r="E1959" s="125" t="s">
        <v>2545</v>
      </c>
      <c r="F1959" s="126">
        <v>15.610000000000001</v>
      </c>
      <c r="G1959" s="126">
        <v>15.81</v>
      </c>
      <c r="H1959" s="126">
        <v>12.49</v>
      </c>
      <c r="I1959" s="126"/>
      <c r="J1959" s="317"/>
      <c r="K1959" s="323">
        <f>ROUND(SUMIF('VGT-Bewegungsdaten'!B:B,A1959,'VGT-Bewegungsdaten'!C:C),3)</f>
        <v>0</v>
      </c>
      <c r="L1959" s="324">
        <f>ROUND(SUMIF('VGT-Bewegungsdaten'!B:B,$A1959,'VGT-Bewegungsdaten'!D:D),2)</f>
        <v>0</v>
      </c>
      <c r="N1959" s="376" t="s">
        <v>4930</v>
      </c>
      <c r="O1959" s="376" t="s">
        <v>4940</v>
      </c>
      <c r="P1959" s="326">
        <f>ROUND(SUMIF('AV-Bewegungsdaten'!B:B,A1959,'AV-Bewegungsdaten'!C:C),3)</f>
        <v>0</v>
      </c>
      <c r="Q1959" s="324">
        <f>ROUND(SUMIF('AV-Bewegungsdaten'!B:B,$A1959,'AV-Bewegungsdaten'!D:D),2)</f>
        <v>0</v>
      </c>
      <c r="T1959" s="327"/>
      <c r="U1959" s="326">
        <f>ROUND(SUMIF('DV-Bewegungsdaten'!B:B,Kategorien!A1959,'DV-Bewegungsdaten'!D:D),3)</f>
        <v>0</v>
      </c>
      <c r="V1959" s="324">
        <f>ROUND(SUMIF('DV-Bewegungsdaten'!B:B,Kategorien!A1959,'DV-Bewegungsdaten'!E:E),3)</f>
        <v>0</v>
      </c>
      <c r="AD1959" s="390">
        <f t="shared" si="409"/>
        <v>10.871</v>
      </c>
      <c r="AE1959" s="390">
        <f t="shared" si="410"/>
        <v>11.528</v>
      </c>
      <c r="AF1959" s="390">
        <f t="shared" si="411"/>
        <v>12.747</v>
      </c>
      <c r="AG1959" s="390">
        <f t="shared" si="412"/>
        <v>12.114000000000001</v>
      </c>
      <c r="AH1959" s="390">
        <f t="shared" si="413"/>
        <v>12.026</v>
      </c>
      <c r="AI1959" s="390">
        <f t="shared" si="414"/>
        <v>12.558</v>
      </c>
      <c r="AJ1959" s="390">
        <f t="shared" si="415"/>
        <v>11.841000000000001</v>
      </c>
      <c r="AK1959" s="390">
        <f t="shared" si="416"/>
        <v>12.125</v>
      </c>
      <c r="AL1959" s="390">
        <f t="shared" si="417"/>
        <v>12.234999999999999</v>
      </c>
      <c r="AM1959" s="390">
        <f t="shared" si="418"/>
        <v>12.116</v>
      </c>
      <c r="AN1959" s="390">
        <f t="shared" si="419"/>
        <v>11.71</v>
      </c>
      <c r="AO1959" s="390">
        <f t="shared" si="420"/>
        <v>12.613</v>
      </c>
    </row>
    <row r="1960" spans="1:41" ht="15" customHeight="1" x14ac:dyDescent="0.25">
      <c r="A1960" s="127" t="s">
        <v>3604</v>
      </c>
      <c r="B1960" s="125" t="s">
        <v>2077</v>
      </c>
      <c r="C1960" s="125" t="s">
        <v>4003</v>
      </c>
      <c r="D1960" s="125" t="s">
        <v>3488</v>
      </c>
      <c r="E1960" s="125" t="s">
        <v>3289</v>
      </c>
      <c r="F1960" s="126">
        <v>15.58</v>
      </c>
      <c r="G1960" s="126">
        <v>15.78</v>
      </c>
      <c r="H1960" s="126">
        <v>12.46</v>
      </c>
      <c r="I1960" s="126"/>
      <c r="J1960" s="317"/>
      <c r="K1960" s="323">
        <f>ROUND(SUMIF('VGT-Bewegungsdaten'!B:B,A1960,'VGT-Bewegungsdaten'!C:C),3)</f>
        <v>0</v>
      </c>
      <c r="L1960" s="324">
        <f>ROUND(SUMIF('VGT-Bewegungsdaten'!B:B,$A1960,'VGT-Bewegungsdaten'!D:D),2)</f>
        <v>0</v>
      </c>
      <c r="N1960" s="376" t="s">
        <v>4930</v>
      </c>
      <c r="O1960" s="376" t="s">
        <v>4940</v>
      </c>
      <c r="P1960" s="326">
        <f>ROUND(SUMIF('AV-Bewegungsdaten'!B:B,A1960,'AV-Bewegungsdaten'!C:C),3)</f>
        <v>0</v>
      </c>
      <c r="Q1960" s="324">
        <f>ROUND(SUMIF('AV-Bewegungsdaten'!B:B,$A1960,'AV-Bewegungsdaten'!D:D),2)</f>
        <v>0</v>
      </c>
      <c r="T1960" s="327"/>
      <c r="U1960" s="326">
        <f>ROUND(SUMIF('DV-Bewegungsdaten'!B:B,Kategorien!A1960,'DV-Bewegungsdaten'!D:D),3)</f>
        <v>0</v>
      </c>
      <c r="V1960" s="324">
        <f>ROUND(SUMIF('DV-Bewegungsdaten'!B:B,Kategorien!A1960,'DV-Bewegungsdaten'!E:E),3)</f>
        <v>0</v>
      </c>
      <c r="AD1960" s="390">
        <f t="shared" si="409"/>
        <v>10.840999999999999</v>
      </c>
      <c r="AE1960" s="390">
        <f t="shared" si="410"/>
        <v>11.497999999999999</v>
      </c>
      <c r="AF1960" s="390">
        <f t="shared" si="411"/>
        <v>12.716999999999999</v>
      </c>
      <c r="AG1960" s="390">
        <f t="shared" si="412"/>
        <v>12.084</v>
      </c>
      <c r="AH1960" s="390">
        <f t="shared" si="413"/>
        <v>11.995999999999999</v>
      </c>
      <c r="AI1960" s="390">
        <f t="shared" si="414"/>
        <v>12.527999999999999</v>
      </c>
      <c r="AJ1960" s="390">
        <f t="shared" si="415"/>
        <v>11.811</v>
      </c>
      <c r="AK1960" s="390">
        <f t="shared" si="416"/>
        <v>12.094999999999999</v>
      </c>
      <c r="AL1960" s="390">
        <f t="shared" si="417"/>
        <v>12.204999999999998</v>
      </c>
      <c r="AM1960" s="390">
        <f t="shared" si="418"/>
        <v>12.085999999999999</v>
      </c>
      <c r="AN1960" s="390">
        <f t="shared" si="419"/>
        <v>11.68</v>
      </c>
      <c r="AO1960" s="390">
        <f t="shared" si="420"/>
        <v>12.582999999999998</v>
      </c>
    </row>
    <row r="1961" spans="1:41" ht="15" customHeight="1" x14ac:dyDescent="0.25">
      <c r="A1961" s="127" t="s">
        <v>4368</v>
      </c>
      <c r="B1961" s="125" t="s">
        <v>2077</v>
      </c>
      <c r="C1961" s="125" t="s">
        <v>4003</v>
      </c>
      <c r="D1961" s="125" t="s">
        <v>4251</v>
      </c>
      <c r="E1961" s="125" t="s">
        <v>4051</v>
      </c>
      <c r="F1961" s="126">
        <v>15.55</v>
      </c>
      <c r="G1961" s="126">
        <v>15.75</v>
      </c>
      <c r="H1961" s="126">
        <v>12.44</v>
      </c>
      <c r="I1961" s="126"/>
      <c r="J1961" s="317"/>
      <c r="K1961" s="323">
        <f>ROUND(SUMIF('VGT-Bewegungsdaten'!B:B,A1961,'VGT-Bewegungsdaten'!C:C),3)</f>
        <v>0</v>
      </c>
      <c r="L1961" s="324">
        <f>ROUND(SUMIF('VGT-Bewegungsdaten'!B:B,$A1961,'VGT-Bewegungsdaten'!D:D),2)</f>
        <v>0</v>
      </c>
      <c r="N1961" s="376" t="s">
        <v>4930</v>
      </c>
      <c r="O1961" s="376" t="s">
        <v>4940</v>
      </c>
      <c r="P1961" s="326">
        <f>ROUND(SUMIF('AV-Bewegungsdaten'!B:B,A1961,'AV-Bewegungsdaten'!C:C),3)</f>
        <v>0</v>
      </c>
      <c r="Q1961" s="324">
        <f>ROUND(SUMIF('AV-Bewegungsdaten'!B:B,$A1961,'AV-Bewegungsdaten'!D:D),2)</f>
        <v>0</v>
      </c>
      <c r="T1961" s="327"/>
      <c r="U1961" s="326">
        <f>ROUND(SUMIF('DV-Bewegungsdaten'!B:B,Kategorien!A1961,'DV-Bewegungsdaten'!D:D),3)</f>
        <v>0</v>
      </c>
      <c r="V1961" s="324">
        <f>ROUND(SUMIF('DV-Bewegungsdaten'!B:B,Kategorien!A1961,'DV-Bewegungsdaten'!E:E),3)</f>
        <v>0</v>
      </c>
      <c r="AD1961" s="390">
        <f t="shared" si="409"/>
        <v>10.811</v>
      </c>
      <c r="AE1961" s="390">
        <f t="shared" si="410"/>
        <v>11.468</v>
      </c>
      <c r="AF1961" s="390">
        <f t="shared" si="411"/>
        <v>12.686999999999999</v>
      </c>
      <c r="AG1961" s="390">
        <f t="shared" si="412"/>
        <v>12.054</v>
      </c>
      <c r="AH1961" s="390">
        <f t="shared" si="413"/>
        <v>11.966000000000001</v>
      </c>
      <c r="AI1961" s="390">
        <f t="shared" si="414"/>
        <v>12.498000000000001</v>
      </c>
      <c r="AJ1961" s="390">
        <f t="shared" si="415"/>
        <v>11.781000000000001</v>
      </c>
      <c r="AK1961" s="390">
        <f t="shared" si="416"/>
        <v>12.065</v>
      </c>
      <c r="AL1961" s="390">
        <f t="shared" si="417"/>
        <v>12.175000000000001</v>
      </c>
      <c r="AM1961" s="390">
        <f t="shared" si="418"/>
        <v>12.056000000000001</v>
      </c>
      <c r="AN1961" s="390">
        <f t="shared" si="419"/>
        <v>11.65</v>
      </c>
      <c r="AO1961" s="390">
        <f t="shared" si="420"/>
        <v>12.553000000000001</v>
      </c>
    </row>
    <row r="1962" spans="1:41" ht="15" customHeight="1" x14ac:dyDescent="0.25">
      <c r="A1962" s="127" t="s">
        <v>5011</v>
      </c>
      <c r="B1962" s="125" t="s">
        <v>2077</v>
      </c>
      <c r="C1962" s="125" t="s">
        <v>4003</v>
      </c>
      <c r="D1962" s="125" t="s">
        <v>5012</v>
      </c>
      <c r="E1962" s="125" t="s">
        <v>4998</v>
      </c>
      <c r="F1962" s="126">
        <v>15.52</v>
      </c>
      <c r="G1962" s="126">
        <v>15.719999999999999</v>
      </c>
      <c r="H1962" s="126">
        <v>12.42</v>
      </c>
      <c r="I1962" s="126"/>
      <c r="J1962" s="317"/>
      <c r="K1962" s="323">
        <f>ROUND(SUMIF('VGT-Bewegungsdaten'!B:B,A1962,'VGT-Bewegungsdaten'!C:C),3)</f>
        <v>0</v>
      </c>
      <c r="L1962" s="324">
        <f>ROUND(SUMIF('VGT-Bewegungsdaten'!B:B,$A1962,'VGT-Bewegungsdaten'!D:D),2)</f>
        <v>0</v>
      </c>
      <c r="N1962" s="376" t="s">
        <v>4930</v>
      </c>
      <c r="O1962" s="376" t="s">
        <v>4940</v>
      </c>
      <c r="P1962" s="326">
        <f>ROUND(SUMIF('AV-Bewegungsdaten'!B:B,A1962,'AV-Bewegungsdaten'!C:C),3)</f>
        <v>0</v>
      </c>
      <c r="Q1962" s="324">
        <f>ROUND(SUMIF('AV-Bewegungsdaten'!B:B,$A1962,'AV-Bewegungsdaten'!D:D),2)</f>
        <v>0</v>
      </c>
      <c r="T1962" s="327"/>
      <c r="U1962" s="326">
        <f>ROUND(SUMIF('DV-Bewegungsdaten'!B:B,Kategorien!A1962,'DV-Bewegungsdaten'!D:D),3)</f>
        <v>0</v>
      </c>
      <c r="V1962" s="324">
        <f>ROUND(SUMIF('DV-Bewegungsdaten'!B:B,Kategorien!A1962,'DV-Bewegungsdaten'!E:E),3)</f>
        <v>0</v>
      </c>
      <c r="AD1962" s="390">
        <f t="shared" si="409"/>
        <v>10.780999999999999</v>
      </c>
      <c r="AE1962" s="390">
        <f t="shared" si="410"/>
        <v>11.437999999999999</v>
      </c>
      <c r="AF1962" s="390">
        <f t="shared" si="411"/>
        <v>12.656999999999998</v>
      </c>
      <c r="AG1962" s="390">
        <f t="shared" si="412"/>
        <v>12.023999999999999</v>
      </c>
      <c r="AH1962" s="390">
        <f t="shared" si="413"/>
        <v>11.936</v>
      </c>
      <c r="AI1962" s="390">
        <f t="shared" si="414"/>
        <v>12.468</v>
      </c>
      <c r="AJ1962" s="390">
        <f t="shared" si="415"/>
        <v>11.750999999999999</v>
      </c>
      <c r="AK1962" s="390">
        <f t="shared" si="416"/>
        <v>12.034999999999998</v>
      </c>
      <c r="AL1962" s="390">
        <f t="shared" si="417"/>
        <v>12.145</v>
      </c>
      <c r="AM1962" s="390">
        <f t="shared" si="418"/>
        <v>12.026</v>
      </c>
      <c r="AN1962" s="390">
        <f t="shared" si="419"/>
        <v>11.62</v>
      </c>
      <c r="AO1962" s="390">
        <f t="shared" si="420"/>
        <v>12.523</v>
      </c>
    </row>
    <row r="1963" spans="1:41" ht="15" customHeight="1" x14ac:dyDescent="0.25">
      <c r="A1963" s="127" t="s">
        <v>7073</v>
      </c>
      <c r="B1963" s="125" t="s">
        <v>2077</v>
      </c>
      <c r="C1963" s="125" t="s">
        <v>4003</v>
      </c>
      <c r="D1963" s="125" t="s">
        <v>7074</v>
      </c>
      <c r="E1963" s="125" t="s">
        <v>7071</v>
      </c>
      <c r="F1963" s="126">
        <v>15.350000000000001</v>
      </c>
      <c r="G1963" s="126">
        <v>15.350000000000001</v>
      </c>
      <c r="H1963" s="126">
        <v>12.28</v>
      </c>
      <c r="I1963" s="126"/>
      <c r="J1963" s="317"/>
      <c r="K1963" s="323">
        <f>ROUND(SUMIF('VGT-Bewegungsdaten'!B:B,A1963,'VGT-Bewegungsdaten'!C:C),3)</f>
        <v>0</v>
      </c>
      <c r="L1963" s="324">
        <f>ROUND(SUMIF('VGT-Bewegungsdaten'!B:B,$A1963,'VGT-Bewegungsdaten'!D:D),2)</f>
        <v>0</v>
      </c>
      <c r="N1963" s="376" t="s">
        <v>4930</v>
      </c>
      <c r="O1963" s="376" t="s">
        <v>4940</v>
      </c>
      <c r="P1963" s="326">
        <f>ROUND(SUMIF('AV-Bewegungsdaten'!B:B,A1963,'AV-Bewegungsdaten'!C:C),3)</f>
        <v>0</v>
      </c>
      <c r="Q1963" s="324">
        <f>ROUND(SUMIF('AV-Bewegungsdaten'!B:B,$A1963,'AV-Bewegungsdaten'!D:D),2)</f>
        <v>0</v>
      </c>
      <c r="T1963" s="327"/>
      <c r="U1963" s="326">
        <f>ROUND(SUMIF('DV-Bewegungsdaten'!B:B,Kategorien!A1963,'DV-Bewegungsdaten'!D:D),3)</f>
        <v>0</v>
      </c>
      <c r="V1963" s="324">
        <f>ROUND(SUMIF('DV-Bewegungsdaten'!B:B,Kategorien!A1963,'DV-Bewegungsdaten'!E:E),3)</f>
        <v>0</v>
      </c>
      <c r="AD1963" s="390">
        <f t="shared" si="409"/>
        <v>10.411000000000001</v>
      </c>
      <c r="AE1963" s="390">
        <f t="shared" si="410"/>
        <v>11.068000000000001</v>
      </c>
      <c r="AF1963" s="390">
        <f t="shared" si="411"/>
        <v>12.287000000000001</v>
      </c>
      <c r="AG1963" s="390">
        <f t="shared" si="412"/>
        <v>11.654000000000002</v>
      </c>
      <c r="AH1963" s="390">
        <f t="shared" si="413"/>
        <v>11.566000000000003</v>
      </c>
      <c r="AI1963" s="390">
        <f t="shared" si="414"/>
        <v>12.098000000000003</v>
      </c>
      <c r="AJ1963" s="390">
        <f t="shared" si="415"/>
        <v>11.381000000000002</v>
      </c>
      <c r="AK1963" s="390">
        <f t="shared" si="416"/>
        <v>11.665000000000001</v>
      </c>
      <c r="AL1963" s="390">
        <f t="shared" si="417"/>
        <v>11.775000000000002</v>
      </c>
      <c r="AM1963" s="390">
        <f t="shared" si="418"/>
        <v>11.656000000000002</v>
      </c>
      <c r="AN1963" s="390">
        <f t="shared" si="419"/>
        <v>11.250000000000002</v>
      </c>
      <c r="AO1963" s="390">
        <f t="shared" si="420"/>
        <v>12.153000000000002</v>
      </c>
    </row>
    <row r="1964" spans="1:41" ht="15" customHeight="1" x14ac:dyDescent="0.25">
      <c r="A1964" s="127" t="s">
        <v>710</v>
      </c>
      <c r="B1964" s="125" t="s">
        <v>2077</v>
      </c>
      <c r="C1964" s="125" t="s">
        <v>4003</v>
      </c>
      <c r="D1964" s="125" t="s">
        <v>2486</v>
      </c>
      <c r="E1964" s="125" t="s">
        <v>2455</v>
      </c>
      <c r="F1964" s="126">
        <v>14.64</v>
      </c>
      <c r="G1964" s="126">
        <v>14.84</v>
      </c>
      <c r="H1964" s="126">
        <v>11.71</v>
      </c>
      <c r="I1964" s="126"/>
      <c r="J1964" s="317"/>
      <c r="K1964" s="323">
        <f>ROUND(SUMIF('VGT-Bewegungsdaten'!B:B,A1964,'VGT-Bewegungsdaten'!C:C),3)</f>
        <v>0</v>
      </c>
      <c r="L1964" s="324">
        <f>ROUND(SUMIF('VGT-Bewegungsdaten'!B:B,$A1964,'VGT-Bewegungsdaten'!D:D),2)</f>
        <v>0</v>
      </c>
      <c r="N1964" s="376" t="s">
        <v>4930</v>
      </c>
      <c r="O1964" s="376" t="s">
        <v>4940</v>
      </c>
      <c r="P1964" s="326">
        <f>ROUND(SUMIF('AV-Bewegungsdaten'!B:B,A1964,'AV-Bewegungsdaten'!C:C),3)</f>
        <v>0</v>
      </c>
      <c r="Q1964" s="324">
        <f>ROUND(SUMIF('AV-Bewegungsdaten'!B:B,$A1964,'AV-Bewegungsdaten'!D:D),2)</f>
        <v>0</v>
      </c>
      <c r="T1964" s="327"/>
      <c r="U1964" s="326">
        <f>ROUND(SUMIF('DV-Bewegungsdaten'!B:B,Kategorien!A1964,'DV-Bewegungsdaten'!D:D),3)</f>
        <v>0</v>
      </c>
      <c r="V1964" s="324">
        <f>ROUND(SUMIF('DV-Bewegungsdaten'!B:B,Kategorien!A1964,'DV-Bewegungsdaten'!E:E),3)</f>
        <v>0</v>
      </c>
      <c r="AD1964" s="390">
        <f t="shared" si="409"/>
        <v>9.9009999999999998</v>
      </c>
      <c r="AE1964" s="390">
        <f t="shared" si="410"/>
        <v>10.558</v>
      </c>
      <c r="AF1964" s="390">
        <f t="shared" si="411"/>
        <v>11.776999999999999</v>
      </c>
      <c r="AG1964" s="390">
        <f t="shared" si="412"/>
        <v>11.144</v>
      </c>
      <c r="AH1964" s="390">
        <f t="shared" si="413"/>
        <v>11.056000000000001</v>
      </c>
      <c r="AI1964" s="390">
        <f t="shared" si="414"/>
        <v>11.588000000000001</v>
      </c>
      <c r="AJ1964" s="390">
        <f t="shared" si="415"/>
        <v>10.871</v>
      </c>
      <c r="AK1964" s="390">
        <f t="shared" si="416"/>
        <v>11.154999999999999</v>
      </c>
      <c r="AL1964" s="390">
        <f t="shared" si="417"/>
        <v>11.265000000000001</v>
      </c>
      <c r="AM1964" s="390">
        <f t="shared" si="418"/>
        <v>11.146000000000001</v>
      </c>
      <c r="AN1964" s="390">
        <f t="shared" si="419"/>
        <v>10.74</v>
      </c>
      <c r="AO1964" s="390">
        <f t="shared" si="420"/>
        <v>11.643000000000001</v>
      </c>
    </row>
    <row r="1965" spans="1:41" ht="15" customHeight="1" x14ac:dyDescent="0.25">
      <c r="A1965" s="127" t="s">
        <v>711</v>
      </c>
      <c r="B1965" s="125" t="s">
        <v>2077</v>
      </c>
      <c r="C1965" s="125" t="s">
        <v>4003</v>
      </c>
      <c r="D1965" s="125" t="s">
        <v>2435</v>
      </c>
      <c r="E1965" s="125" t="s">
        <v>2452</v>
      </c>
      <c r="F1965" s="126">
        <v>11.14</v>
      </c>
      <c r="G1965" s="126">
        <v>11.34</v>
      </c>
      <c r="H1965" s="126">
        <v>8.91</v>
      </c>
      <c r="I1965" s="126"/>
      <c r="J1965" s="317"/>
      <c r="K1965" s="323">
        <f>ROUND(SUMIF('VGT-Bewegungsdaten'!B:B,A1965,'VGT-Bewegungsdaten'!C:C),3)</f>
        <v>0</v>
      </c>
      <c r="L1965" s="324">
        <f>ROUND(SUMIF('VGT-Bewegungsdaten'!B:B,$A1965,'VGT-Bewegungsdaten'!D:D),2)</f>
        <v>0</v>
      </c>
      <c r="N1965" s="376" t="s">
        <v>4930</v>
      </c>
      <c r="O1965" s="376" t="s">
        <v>4940</v>
      </c>
      <c r="P1965" s="326">
        <f>ROUND(SUMIF('AV-Bewegungsdaten'!B:B,A1965,'AV-Bewegungsdaten'!C:C),3)</f>
        <v>0</v>
      </c>
      <c r="Q1965" s="324">
        <f>ROUND(SUMIF('AV-Bewegungsdaten'!B:B,$A1965,'AV-Bewegungsdaten'!D:D),2)</f>
        <v>0</v>
      </c>
      <c r="T1965" s="327"/>
      <c r="U1965" s="326">
        <f>ROUND(SUMIF('DV-Bewegungsdaten'!B:B,Kategorien!A1965,'DV-Bewegungsdaten'!D:D),3)</f>
        <v>0</v>
      </c>
      <c r="V1965" s="324">
        <f>ROUND(SUMIF('DV-Bewegungsdaten'!B:B,Kategorien!A1965,'DV-Bewegungsdaten'!E:E),3)</f>
        <v>0</v>
      </c>
      <c r="AD1965" s="390">
        <f t="shared" si="409"/>
        <v>6.4009999999999998</v>
      </c>
      <c r="AE1965" s="390">
        <f t="shared" si="410"/>
        <v>7.0579999999999998</v>
      </c>
      <c r="AF1965" s="390">
        <f t="shared" si="411"/>
        <v>8.2769999999999992</v>
      </c>
      <c r="AG1965" s="390">
        <f t="shared" si="412"/>
        <v>7.6440000000000001</v>
      </c>
      <c r="AH1965" s="390">
        <f t="shared" si="413"/>
        <v>7.556</v>
      </c>
      <c r="AI1965" s="390">
        <f t="shared" si="414"/>
        <v>8.088000000000001</v>
      </c>
      <c r="AJ1965" s="390">
        <f t="shared" si="415"/>
        <v>7.3710000000000004</v>
      </c>
      <c r="AK1965" s="390">
        <f t="shared" si="416"/>
        <v>7.6549999999999994</v>
      </c>
      <c r="AL1965" s="390">
        <f t="shared" si="417"/>
        <v>7.7649999999999997</v>
      </c>
      <c r="AM1965" s="390">
        <f t="shared" si="418"/>
        <v>7.6459999999999999</v>
      </c>
      <c r="AN1965" s="390">
        <f t="shared" si="419"/>
        <v>7.24</v>
      </c>
      <c r="AO1965" s="390">
        <f t="shared" si="420"/>
        <v>8.1430000000000007</v>
      </c>
    </row>
    <row r="1966" spans="1:41" ht="15" customHeight="1" x14ac:dyDescent="0.25">
      <c r="A1966" s="127" t="s">
        <v>717</v>
      </c>
      <c r="B1966" s="125" t="s">
        <v>2077</v>
      </c>
      <c r="C1966" s="125" t="s">
        <v>4003</v>
      </c>
      <c r="D1966" s="125" t="s">
        <v>2499</v>
      </c>
      <c r="E1966" s="125" t="s">
        <v>2452</v>
      </c>
      <c r="F1966" s="126">
        <v>13.14</v>
      </c>
      <c r="G1966" s="126">
        <v>13.34</v>
      </c>
      <c r="H1966" s="126">
        <v>10.51</v>
      </c>
      <c r="I1966" s="126"/>
      <c r="J1966" s="317"/>
      <c r="K1966" s="323">
        <f>ROUND(SUMIF('VGT-Bewegungsdaten'!B:B,A1966,'VGT-Bewegungsdaten'!C:C),3)</f>
        <v>0</v>
      </c>
      <c r="L1966" s="324">
        <f>ROUND(SUMIF('VGT-Bewegungsdaten'!B:B,$A1966,'VGT-Bewegungsdaten'!D:D),2)</f>
        <v>0</v>
      </c>
      <c r="N1966" s="376" t="s">
        <v>4930</v>
      </c>
      <c r="O1966" s="376" t="s">
        <v>4940</v>
      </c>
      <c r="P1966" s="326">
        <f>ROUND(SUMIF('AV-Bewegungsdaten'!B:B,A1966,'AV-Bewegungsdaten'!C:C),3)</f>
        <v>0</v>
      </c>
      <c r="Q1966" s="324">
        <f>ROUND(SUMIF('AV-Bewegungsdaten'!B:B,$A1966,'AV-Bewegungsdaten'!D:D),2)</f>
        <v>0</v>
      </c>
      <c r="T1966" s="327"/>
      <c r="U1966" s="326">
        <f>ROUND(SUMIF('DV-Bewegungsdaten'!B:B,Kategorien!A1966,'DV-Bewegungsdaten'!D:D),3)</f>
        <v>0</v>
      </c>
      <c r="V1966" s="324">
        <f>ROUND(SUMIF('DV-Bewegungsdaten'!B:B,Kategorien!A1966,'DV-Bewegungsdaten'!E:E),3)</f>
        <v>0</v>
      </c>
      <c r="AD1966" s="390">
        <f t="shared" si="409"/>
        <v>8.4009999999999998</v>
      </c>
      <c r="AE1966" s="390">
        <f t="shared" si="410"/>
        <v>9.0579999999999998</v>
      </c>
      <c r="AF1966" s="390">
        <f t="shared" si="411"/>
        <v>10.276999999999999</v>
      </c>
      <c r="AG1966" s="390">
        <f t="shared" si="412"/>
        <v>9.6440000000000001</v>
      </c>
      <c r="AH1966" s="390">
        <f t="shared" si="413"/>
        <v>9.5560000000000009</v>
      </c>
      <c r="AI1966" s="390">
        <f t="shared" si="414"/>
        <v>10.088000000000001</v>
      </c>
      <c r="AJ1966" s="390">
        <f t="shared" si="415"/>
        <v>9.3710000000000004</v>
      </c>
      <c r="AK1966" s="390">
        <f t="shared" si="416"/>
        <v>9.6549999999999994</v>
      </c>
      <c r="AL1966" s="390">
        <f t="shared" si="417"/>
        <v>9.7650000000000006</v>
      </c>
      <c r="AM1966" s="390">
        <f t="shared" si="418"/>
        <v>9.6460000000000008</v>
      </c>
      <c r="AN1966" s="390">
        <f t="shared" si="419"/>
        <v>9.24</v>
      </c>
      <c r="AO1966" s="390">
        <f t="shared" si="420"/>
        <v>10.143000000000001</v>
      </c>
    </row>
    <row r="1967" spans="1:41" ht="15" customHeight="1" x14ac:dyDescent="0.25">
      <c r="A1967" s="127" t="s">
        <v>538</v>
      </c>
      <c r="B1967" s="125" t="s">
        <v>2077</v>
      </c>
      <c r="C1967" s="125" t="s">
        <v>4003</v>
      </c>
      <c r="D1967" s="125" t="s">
        <v>573</v>
      </c>
      <c r="E1967" s="125" t="s">
        <v>1541</v>
      </c>
      <c r="F1967" s="126">
        <v>16.14</v>
      </c>
      <c r="G1967" s="126">
        <v>16.34</v>
      </c>
      <c r="H1967" s="126">
        <v>12.91</v>
      </c>
      <c r="I1967" s="126"/>
      <c r="J1967" s="317"/>
      <c r="K1967" s="323">
        <f>ROUND(SUMIF('VGT-Bewegungsdaten'!B:B,A1967,'VGT-Bewegungsdaten'!C:C),3)</f>
        <v>0</v>
      </c>
      <c r="L1967" s="324">
        <f>ROUND(SUMIF('VGT-Bewegungsdaten'!B:B,$A1967,'VGT-Bewegungsdaten'!D:D),2)</f>
        <v>0</v>
      </c>
      <c r="N1967" s="376" t="s">
        <v>4930</v>
      </c>
      <c r="O1967" s="376" t="s">
        <v>4940</v>
      </c>
      <c r="P1967" s="326">
        <f>ROUND(SUMIF('AV-Bewegungsdaten'!B:B,A1967,'AV-Bewegungsdaten'!C:C),3)</f>
        <v>0</v>
      </c>
      <c r="Q1967" s="324">
        <f>ROUND(SUMIF('AV-Bewegungsdaten'!B:B,$A1967,'AV-Bewegungsdaten'!D:D),2)</f>
        <v>0</v>
      </c>
      <c r="T1967" s="327"/>
      <c r="U1967" s="326">
        <f>ROUND(SUMIF('DV-Bewegungsdaten'!B:B,Kategorien!A1967,'DV-Bewegungsdaten'!D:D),3)</f>
        <v>0</v>
      </c>
      <c r="V1967" s="324">
        <f>ROUND(SUMIF('DV-Bewegungsdaten'!B:B,Kategorien!A1967,'DV-Bewegungsdaten'!E:E),3)</f>
        <v>0</v>
      </c>
      <c r="AD1967" s="390">
        <f t="shared" ref="AD1967:AD2030" si="421">MAX(0,$G1967-AR$9)</f>
        <v>11.401</v>
      </c>
      <c r="AE1967" s="390">
        <f t="shared" ref="AE1967:AE2030" si="422">MAX(0,$G1967-AS$9)</f>
        <v>12.058</v>
      </c>
      <c r="AF1967" s="390">
        <f t="shared" ref="AF1967:AF2030" si="423">MAX(0,$G1967-AT$9)</f>
        <v>13.276999999999999</v>
      </c>
      <c r="AG1967" s="390">
        <f t="shared" ref="AG1967:AG2030" si="424">MAX(0,$G1967-AU$9)</f>
        <v>12.644</v>
      </c>
      <c r="AH1967" s="390">
        <f t="shared" ref="AH1967:AH2030" si="425">MAX(0,$G1967-AV$9)</f>
        <v>12.556000000000001</v>
      </c>
      <c r="AI1967" s="390">
        <f t="shared" ref="AI1967:AI2030" si="426">MAX(0,$G1967-AW$9)</f>
        <v>13.088000000000001</v>
      </c>
      <c r="AJ1967" s="390">
        <f t="shared" ref="AJ1967:AJ2030" si="427">MAX(0,$G1967-AX$9)</f>
        <v>12.371</v>
      </c>
      <c r="AK1967" s="390">
        <f t="shared" ref="AK1967:AK2030" si="428">MAX(0,$G1967-AY$9)</f>
        <v>12.654999999999999</v>
      </c>
      <c r="AL1967" s="390">
        <f t="shared" ref="AL1967:AL2030" si="429">MAX(0,$G1967-AZ$9)</f>
        <v>12.765000000000001</v>
      </c>
      <c r="AM1967" s="390">
        <f t="shared" ref="AM1967:AM2030" si="430">MAX(0,$G1967-BA$9)</f>
        <v>12.646000000000001</v>
      </c>
      <c r="AN1967" s="390">
        <f t="shared" ref="AN1967:AN2030" si="431">MAX(0,$G1967-BB$9)</f>
        <v>12.24</v>
      </c>
      <c r="AO1967" s="390">
        <f t="shared" ref="AO1967:AO2030" si="432">MAX(0,$G1967-BC$9)</f>
        <v>13.143000000000001</v>
      </c>
    </row>
    <row r="1968" spans="1:41" ht="15" customHeight="1" x14ac:dyDescent="0.25">
      <c r="A1968" s="127" t="s">
        <v>2864</v>
      </c>
      <c r="B1968" s="125" t="s">
        <v>2077</v>
      </c>
      <c r="C1968" s="125" t="s">
        <v>4003</v>
      </c>
      <c r="D1968" s="125" t="s">
        <v>2752</v>
      </c>
      <c r="E1968" s="125" t="s">
        <v>2545</v>
      </c>
      <c r="F1968" s="126">
        <v>16.11</v>
      </c>
      <c r="G1968" s="126">
        <v>16.309999999999999</v>
      </c>
      <c r="H1968" s="126">
        <v>12.89</v>
      </c>
      <c r="I1968" s="126"/>
      <c r="J1968" s="317"/>
      <c r="K1968" s="323">
        <f>ROUND(SUMIF('VGT-Bewegungsdaten'!B:B,A1968,'VGT-Bewegungsdaten'!C:C),3)</f>
        <v>0</v>
      </c>
      <c r="L1968" s="324">
        <f>ROUND(SUMIF('VGT-Bewegungsdaten'!B:B,$A1968,'VGT-Bewegungsdaten'!D:D),2)</f>
        <v>0</v>
      </c>
      <c r="N1968" s="376" t="s">
        <v>4930</v>
      </c>
      <c r="O1968" s="376" t="s">
        <v>4940</v>
      </c>
      <c r="P1968" s="326">
        <f>ROUND(SUMIF('AV-Bewegungsdaten'!B:B,A1968,'AV-Bewegungsdaten'!C:C),3)</f>
        <v>0</v>
      </c>
      <c r="Q1968" s="324">
        <f>ROUND(SUMIF('AV-Bewegungsdaten'!B:B,$A1968,'AV-Bewegungsdaten'!D:D),2)</f>
        <v>0</v>
      </c>
      <c r="T1968" s="327"/>
      <c r="U1968" s="326">
        <f>ROUND(SUMIF('DV-Bewegungsdaten'!B:B,Kategorien!A1968,'DV-Bewegungsdaten'!D:D),3)</f>
        <v>0</v>
      </c>
      <c r="V1968" s="324">
        <f>ROUND(SUMIF('DV-Bewegungsdaten'!B:B,Kategorien!A1968,'DV-Bewegungsdaten'!E:E),3)</f>
        <v>0</v>
      </c>
      <c r="AD1968" s="390">
        <f t="shared" si="421"/>
        <v>11.370999999999999</v>
      </c>
      <c r="AE1968" s="390">
        <f t="shared" si="422"/>
        <v>12.027999999999999</v>
      </c>
      <c r="AF1968" s="390">
        <f t="shared" si="423"/>
        <v>13.246999999999998</v>
      </c>
      <c r="AG1968" s="390">
        <f t="shared" si="424"/>
        <v>12.613999999999999</v>
      </c>
      <c r="AH1968" s="390">
        <f t="shared" si="425"/>
        <v>12.526</v>
      </c>
      <c r="AI1968" s="390">
        <f t="shared" si="426"/>
        <v>13.058</v>
      </c>
      <c r="AJ1968" s="390">
        <f t="shared" si="427"/>
        <v>12.340999999999999</v>
      </c>
      <c r="AK1968" s="390">
        <f t="shared" si="428"/>
        <v>12.624999999999998</v>
      </c>
      <c r="AL1968" s="390">
        <f t="shared" si="429"/>
        <v>12.734999999999999</v>
      </c>
      <c r="AM1968" s="390">
        <f t="shared" si="430"/>
        <v>12.616</v>
      </c>
      <c r="AN1968" s="390">
        <f t="shared" si="431"/>
        <v>12.209999999999999</v>
      </c>
      <c r="AO1968" s="390">
        <f t="shared" si="432"/>
        <v>13.113</v>
      </c>
    </row>
    <row r="1969" spans="1:41" ht="15" customHeight="1" x14ac:dyDescent="0.25">
      <c r="A1969" s="127" t="s">
        <v>3608</v>
      </c>
      <c r="B1969" s="125" t="s">
        <v>2077</v>
      </c>
      <c r="C1969" s="125" t="s">
        <v>4003</v>
      </c>
      <c r="D1969" s="125" t="s">
        <v>3496</v>
      </c>
      <c r="E1969" s="125" t="s">
        <v>3289</v>
      </c>
      <c r="F1969" s="126">
        <v>16.079999999999998</v>
      </c>
      <c r="G1969" s="126">
        <v>16.279999999999998</v>
      </c>
      <c r="H1969" s="126">
        <v>12.86</v>
      </c>
      <c r="I1969" s="126"/>
      <c r="J1969" s="317"/>
      <c r="K1969" s="323">
        <f>ROUND(SUMIF('VGT-Bewegungsdaten'!B:B,A1969,'VGT-Bewegungsdaten'!C:C),3)</f>
        <v>0</v>
      </c>
      <c r="L1969" s="324">
        <f>ROUND(SUMIF('VGT-Bewegungsdaten'!B:B,$A1969,'VGT-Bewegungsdaten'!D:D),2)</f>
        <v>0</v>
      </c>
      <c r="N1969" s="376" t="s">
        <v>4930</v>
      </c>
      <c r="O1969" s="376" t="s">
        <v>4940</v>
      </c>
      <c r="P1969" s="326">
        <f>ROUND(SUMIF('AV-Bewegungsdaten'!B:B,A1969,'AV-Bewegungsdaten'!C:C),3)</f>
        <v>0</v>
      </c>
      <c r="Q1969" s="324">
        <f>ROUND(SUMIF('AV-Bewegungsdaten'!B:B,$A1969,'AV-Bewegungsdaten'!D:D),2)</f>
        <v>0</v>
      </c>
      <c r="T1969" s="327"/>
      <c r="U1969" s="326">
        <f>ROUND(SUMIF('DV-Bewegungsdaten'!B:B,Kategorien!A1969,'DV-Bewegungsdaten'!D:D),3)</f>
        <v>0</v>
      </c>
      <c r="V1969" s="324">
        <f>ROUND(SUMIF('DV-Bewegungsdaten'!B:B,Kategorien!A1969,'DV-Bewegungsdaten'!E:E),3)</f>
        <v>0</v>
      </c>
      <c r="AD1969" s="390">
        <f t="shared" si="421"/>
        <v>11.340999999999998</v>
      </c>
      <c r="AE1969" s="390">
        <f t="shared" si="422"/>
        <v>11.997999999999998</v>
      </c>
      <c r="AF1969" s="390">
        <f t="shared" si="423"/>
        <v>13.216999999999997</v>
      </c>
      <c r="AG1969" s="390">
        <f t="shared" si="424"/>
        <v>12.583999999999998</v>
      </c>
      <c r="AH1969" s="390">
        <f t="shared" si="425"/>
        <v>12.495999999999999</v>
      </c>
      <c r="AI1969" s="390">
        <f t="shared" si="426"/>
        <v>13.027999999999999</v>
      </c>
      <c r="AJ1969" s="390">
        <f t="shared" si="427"/>
        <v>12.310999999999998</v>
      </c>
      <c r="AK1969" s="390">
        <f t="shared" si="428"/>
        <v>12.594999999999997</v>
      </c>
      <c r="AL1969" s="390">
        <f t="shared" si="429"/>
        <v>12.704999999999998</v>
      </c>
      <c r="AM1969" s="390">
        <f t="shared" si="430"/>
        <v>12.585999999999999</v>
      </c>
      <c r="AN1969" s="390">
        <f t="shared" si="431"/>
        <v>12.179999999999998</v>
      </c>
      <c r="AO1969" s="390">
        <f t="shared" si="432"/>
        <v>13.082999999999998</v>
      </c>
    </row>
    <row r="1970" spans="1:41" ht="15" customHeight="1" x14ac:dyDescent="0.25">
      <c r="A1970" s="127" t="s">
        <v>4372</v>
      </c>
      <c r="B1970" s="125" t="s">
        <v>2077</v>
      </c>
      <c r="C1970" s="125" t="s">
        <v>4003</v>
      </c>
      <c r="D1970" s="125" t="s">
        <v>4259</v>
      </c>
      <c r="E1970" s="125" t="s">
        <v>4051</v>
      </c>
      <c r="F1970" s="126">
        <v>16.05</v>
      </c>
      <c r="G1970" s="126">
        <v>16.25</v>
      </c>
      <c r="H1970" s="126">
        <v>12.84</v>
      </c>
      <c r="I1970" s="126"/>
      <c r="J1970" s="317"/>
      <c r="K1970" s="323">
        <f>ROUND(SUMIF('VGT-Bewegungsdaten'!B:B,A1970,'VGT-Bewegungsdaten'!C:C),3)</f>
        <v>0</v>
      </c>
      <c r="L1970" s="324">
        <f>ROUND(SUMIF('VGT-Bewegungsdaten'!B:B,$A1970,'VGT-Bewegungsdaten'!D:D),2)</f>
        <v>0</v>
      </c>
      <c r="N1970" s="376" t="s">
        <v>4930</v>
      </c>
      <c r="O1970" s="376" t="s">
        <v>4940</v>
      </c>
      <c r="P1970" s="326">
        <f>ROUND(SUMIF('AV-Bewegungsdaten'!B:B,A1970,'AV-Bewegungsdaten'!C:C),3)</f>
        <v>0</v>
      </c>
      <c r="Q1970" s="324">
        <f>ROUND(SUMIF('AV-Bewegungsdaten'!B:B,$A1970,'AV-Bewegungsdaten'!D:D),2)</f>
        <v>0</v>
      </c>
      <c r="T1970" s="327"/>
      <c r="U1970" s="326">
        <f>ROUND(SUMIF('DV-Bewegungsdaten'!B:B,Kategorien!A1970,'DV-Bewegungsdaten'!D:D),3)</f>
        <v>0</v>
      </c>
      <c r="V1970" s="324">
        <f>ROUND(SUMIF('DV-Bewegungsdaten'!B:B,Kategorien!A1970,'DV-Bewegungsdaten'!E:E),3)</f>
        <v>0</v>
      </c>
      <c r="AD1970" s="390">
        <f t="shared" si="421"/>
        <v>11.311</v>
      </c>
      <c r="AE1970" s="390">
        <f t="shared" si="422"/>
        <v>11.968</v>
      </c>
      <c r="AF1970" s="390">
        <f t="shared" si="423"/>
        <v>13.186999999999999</v>
      </c>
      <c r="AG1970" s="390">
        <f t="shared" si="424"/>
        <v>12.554</v>
      </c>
      <c r="AH1970" s="390">
        <f t="shared" si="425"/>
        <v>12.466000000000001</v>
      </c>
      <c r="AI1970" s="390">
        <f t="shared" si="426"/>
        <v>12.998000000000001</v>
      </c>
      <c r="AJ1970" s="390">
        <f t="shared" si="427"/>
        <v>12.281000000000001</v>
      </c>
      <c r="AK1970" s="390">
        <f t="shared" si="428"/>
        <v>12.565</v>
      </c>
      <c r="AL1970" s="390">
        <f t="shared" si="429"/>
        <v>12.675000000000001</v>
      </c>
      <c r="AM1970" s="390">
        <f t="shared" si="430"/>
        <v>12.556000000000001</v>
      </c>
      <c r="AN1970" s="390">
        <f t="shared" si="431"/>
        <v>12.15</v>
      </c>
      <c r="AO1970" s="390">
        <f t="shared" si="432"/>
        <v>13.053000000000001</v>
      </c>
    </row>
    <row r="1971" spans="1:41" ht="15" customHeight="1" x14ac:dyDescent="0.25">
      <c r="A1971" s="127" t="s">
        <v>718</v>
      </c>
      <c r="B1971" s="125" t="s">
        <v>2077</v>
      </c>
      <c r="C1971" s="125" t="s">
        <v>4003</v>
      </c>
      <c r="D1971" s="125" t="s">
        <v>2501</v>
      </c>
      <c r="E1971" s="125" t="s">
        <v>2455</v>
      </c>
      <c r="F1971" s="126">
        <v>15.14</v>
      </c>
      <c r="G1971" s="126">
        <v>15.34</v>
      </c>
      <c r="H1971" s="126">
        <v>12.11</v>
      </c>
      <c r="I1971" s="126"/>
      <c r="J1971" s="317"/>
      <c r="K1971" s="323">
        <f>ROUND(SUMIF('VGT-Bewegungsdaten'!B:B,A1971,'VGT-Bewegungsdaten'!C:C),3)</f>
        <v>0</v>
      </c>
      <c r="L1971" s="324">
        <f>ROUND(SUMIF('VGT-Bewegungsdaten'!B:B,$A1971,'VGT-Bewegungsdaten'!D:D),2)</f>
        <v>0</v>
      </c>
      <c r="N1971" s="376" t="s">
        <v>4930</v>
      </c>
      <c r="O1971" s="376" t="s">
        <v>4940</v>
      </c>
      <c r="P1971" s="326">
        <f>ROUND(SUMIF('AV-Bewegungsdaten'!B:B,A1971,'AV-Bewegungsdaten'!C:C),3)</f>
        <v>0</v>
      </c>
      <c r="Q1971" s="324">
        <f>ROUND(SUMIF('AV-Bewegungsdaten'!B:B,$A1971,'AV-Bewegungsdaten'!D:D),2)</f>
        <v>0</v>
      </c>
      <c r="T1971" s="327"/>
      <c r="U1971" s="326">
        <f>ROUND(SUMIF('DV-Bewegungsdaten'!B:B,Kategorien!A1971,'DV-Bewegungsdaten'!D:D),3)</f>
        <v>0</v>
      </c>
      <c r="V1971" s="324">
        <f>ROUND(SUMIF('DV-Bewegungsdaten'!B:B,Kategorien!A1971,'DV-Bewegungsdaten'!E:E),3)</f>
        <v>0</v>
      </c>
      <c r="AD1971" s="390">
        <f t="shared" si="421"/>
        <v>10.401</v>
      </c>
      <c r="AE1971" s="390">
        <f t="shared" si="422"/>
        <v>11.058</v>
      </c>
      <c r="AF1971" s="390">
        <f t="shared" si="423"/>
        <v>12.276999999999999</v>
      </c>
      <c r="AG1971" s="390">
        <f t="shared" si="424"/>
        <v>11.644</v>
      </c>
      <c r="AH1971" s="390">
        <f t="shared" si="425"/>
        <v>11.556000000000001</v>
      </c>
      <c r="AI1971" s="390">
        <f t="shared" si="426"/>
        <v>12.088000000000001</v>
      </c>
      <c r="AJ1971" s="390">
        <f t="shared" si="427"/>
        <v>11.371</v>
      </c>
      <c r="AK1971" s="390">
        <f t="shared" si="428"/>
        <v>11.654999999999999</v>
      </c>
      <c r="AL1971" s="390">
        <f t="shared" si="429"/>
        <v>11.765000000000001</v>
      </c>
      <c r="AM1971" s="390">
        <f t="shared" si="430"/>
        <v>11.646000000000001</v>
      </c>
      <c r="AN1971" s="390">
        <f t="shared" si="431"/>
        <v>11.24</v>
      </c>
      <c r="AO1971" s="390">
        <f t="shared" si="432"/>
        <v>12.143000000000001</v>
      </c>
    </row>
    <row r="1972" spans="1:41" ht="15" customHeight="1" x14ac:dyDescent="0.25">
      <c r="A1972" s="127" t="s">
        <v>535</v>
      </c>
      <c r="B1972" s="125" t="s">
        <v>2077</v>
      </c>
      <c r="C1972" s="125" t="s">
        <v>4003</v>
      </c>
      <c r="D1972" s="125" t="s">
        <v>567</v>
      </c>
      <c r="E1972" s="125" t="s">
        <v>1541</v>
      </c>
      <c r="F1972" s="126">
        <v>14.14</v>
      </c>
      <c r="G1972" s="126">
        <v>14.34</v>
      </c>
      <c r="H1972" s="126">
        <v>11.31</v>
      </c>
      <c r="I1972" s="126"/>
      <c r="J1972" s="317"/>
      <c r="K1972" s="323">
        <f>ROUND(SUMIF('VGT-Bewegungsdaten'!B:B,A1972,'VGT-Bewegungsdaten'!C:C),3)</f>
        <v>0</v>
      </c>
      <c r="L1972" s="324">
        <f>ROUND(SUMIF('VGT-Bewegungsdaten'!B:B,$A1972,'VGT-Bewegungsdaten'!D:D),2)</f>
        <v>0</v>
      </c>
      <c r="N1972" s="376" t="s">
        <v>4930</v>
      </c>
      <c r="O1972" s="376" t="s">
        <v>4940</v>
      </c>
      <c r="P1972" s="326">
        <f>ROUND(SUMIF('AV-Bewegungsdaten'!B:B,A1972,'AV-Bewegungsdaten'!C:C),3)</f>
        <v>0</v>
      </c>
      <c r="Q1972" s="324">
        <f>ROUND(SUMIF('AV-Bewegungsdaten'!B:B,$A1972,'AV-Bewegungsdaten'!D:D),2)</f>
        <v>0</v>
      </c>
      <c r="T1972" s="327"/>
      <c r="U1972" s="326">
        <f>ROUND(SUMIF('DV-Bewegungsdaten'!B:B,Kategorien!A1972,'DV-Bewegungsdaten'!D:D),3)</f>
        <v>0</v>
      </c>
      <c r="V1972" s="324">
        <f>ROUND(SUMIF('DV-Bewegungsdaten'!B:B,Kategorien!A1972,'DV-Bewegungsdaten'!E:E),3)</f>
        <v>0</v>
      </c>
      <c r="AD1972" s="390">
        <f t="shared" si="421"/>
        <v>9.4009999999999998</v>
      </c>
      <c r="AE1972" s="390">
        <f t="shared" si="422"/>
        <v>10.058</v>
      </c>
      <c r="AF1972" s="390">
        <f t="shared" si="423"/>
        <v>11.276999999999999</v>
      </c>
      <c r="AG1972" s="390">
        <f t="shared" si="424"/>
        <v>10.644</v>
      </c>
      <c r="AH1972" s="390">
        <f t="shared" si="425"/>
        <v>10.556000000000001</v>
      </c>
      <c r="AI1972" s="390">
        <f t="shared" si="426"/>
        <v>11.088000000000001</v>
      </c>
      <c r="AJ1972" s="390">
        <f t="shared" si="427"/>
        <v>10.371</v>
      </c>
      <c r="AK1972" s="390">
        <f t="shared" si="428"/>
        <v>10.654999999999999</v>
      </c>
      <c r="AL1972" s="390">
        <f t="shared" si="429"/>
        <v>10.765000000000001</v>
      </c>
      <c r="AM1972" s="390">
        <f t="shared" si="430"/>
        <v>10.646000000000001</v>
      </c>
      <c r="AN1972" s="390">
        <f t="shared" si="431"/>
        <v>10.24</v>
      </c>
      <c r="AO1972" s="390">
        <f t="shared" si="432"/>
        <v>11.143000000000001</v>
      </c>
    </row>
    <row r="1973" spans="1:41" ht="15" customHeight="1" x14ac:dyDescent="0.25">
      <c r="A1973" s="127" t="s">
        <v>2861</v>
      </c>
      <c r="B1973" s="125" t="s">
        <v>2077</v>
      </c>
      <c r="C1973" s="125" t="s">
        <v>4003</v>
      </c>
      <c r="D1973" s="125" t="s">
        <v>2746</v>
      </c>
      <c r="E1973" s="125" t="s">
        <v>2545</v>
      </c>
      <c r="F1973" s="126">
        <v>14.110000000000001</v>
      </c>
      <c r="G1973" s="126">
        <v>14.31</v>
      </c>
      <c r="H1973" s="126">
        <v>11.29</v>
      </c>
      <c r="I1973" s="126"/>
      <c r="J1973" s="317"/>
      <c r="K1973" s="323">
        <f>ROUND(SUMIF('VGT-Bewegungsdaten'!B:B,A1973,'VGT-Bewegungsdaten'!C:C),3)</f>
        <v>0</v>
      </c>
      <c r="L1973" s="324">
        <f>ROUND(SUMIF('VGT-Bewegungsdaten'!B:B,$A1973,'VGT-Bewegungsdaten'!D:D),2)</f>
        <v>0</v>
      </c>
      <c r="N1973" s="376" t="s">
        <v>4930</v>
      </c>
      <c r="O1973" s="376" t="s">
        <v>4940</v>
      </c>
      <c r="P1973" s="326">
        <f>ROUND(SUMIF('AV-Bewegungsdaten'!B:B,A1973,'AV-Bewegungsdaten'!C:C),3)</f>
        <v>0</v>
      </c>
      <c r="Q1973" s="324">
        <f>ROUND(SUMIF('AV-Bewegungsdaten'!B:B,$A1973,'AV-Bewegungsdaten'!D:D),2)</f>
        <v>0</v>
      </c>
      <c r="T1973" s="327"/>
      <c r="U1973" s="326">
        <f>ROUND(SUMIF('DV-Bewegungsdaten'!B:B,Kategorien!A1973,'DV-Bewegungsdaten'!D:D),3)</f>
        <v>0</v>
      </c>
      <c r="V1973" s="324">
        <f>ROUND(SUMIF('DV-Bewegungsdaten'!B:B,Kategorien!A1973,'DV-Bewegungsdaten'!E:E),3)</f>
        <v>0</v>
      </c>
      <c r="AD1973" s="390">
        <f t="shared" si="421"/>
        <v>9.3710000000000004</v>
      </c>
      <c r="AE1973" s="390">
        <f t="shared" si="422"/>
        <v>10.028</v>
      </c>
      <c r="AF1973" s="390">
        <f t="shared" si="423"/>
        <v>11.247</v>
      </c>
      <c r="AG1973" s="390">
        <f t="shared" si="424"/>
        <v>10.614000000000001</v>
      </c>
      <c r="AH1973" s="390">
        <f t="shared" si="425"/>
        <v>10.526</v>
      </c>
      <c r="AI1973" s="390">
        <f t="shared" si="426"/>
        <v>11.058</v>
      </c>
      <c r="AJ1973" s="390">
        <f t="shared" si="427"/>
        <v>10.341000000000001</v>
      </c>
      <c r="AK1973" s="390">
        <f t="shared" si="428"/>
        <v>10.625</v>
      </c>
      <c r="AL1973" s="390">
        <f t="shared" si="429"/>
        <v>10.734999999999999</v>
      </c>
      <c r="AM1973" s="390">
        <f t="shared" si="430"/>
        <v>10.616</v>
      </c>
      <c r="AN1973" s="390">
        <f t="shared" si="431"/>
        <v>10.210000000000001</v>
      </c>
      <c r="AO1973" s="390">
        <f t="shared" si="432"/>
        <v>11.113</v>
      </c>
    </row>
    <row r="1974" spans="1:41" ht="15" customHeight="1" x14ac:dyDescent="0.25">
      <c r="A1974" s="127" t="s">
        <v>3605</v>
      </c>
      <c r="B1974" s="125" t="s">
        <v>2077</v>
      </c>
      <c r="C1974" s="125" t="s">
        <v>4003</v>
      </c>
      <c r="D1974" s="125" t="s">
        <v>3490</v>
      </c>
      <c r="E1974" s="125" t="s">
        <v>3289</v>
      </c>
      <c r="F1974" s="126">
        <v>14.08</v>
      </c>
      <c r="G1974" s="126">
        <v>14.28</v>
      </c>
      <c r="H1974" s="126">
        <v>11.26</v>
      </c>
      <c r="I1974" s="126"/>
      <c r="J1974" s="317"/>
      <c r="K1974" s="323">
        <f>ROUND(SUMIF('VGT-Bewegungsdaten'!B:B,A1974,'VGT-Bewegungsdaten'!C:C),3)</f>
        <v>0</v>
      </c>
      <c r="L1974" s="324">
        <f>ROUND(SUMIF('VGT-Bewegungsdaten'!B:B,$A1974,'VGT-Bewegungsdaten'!D:D),2)</f>
        <v>0</v>
      </c>
      <c r="N1974" s="376" t="s">
        <v>4930</v>
      </c>
      <c r="O1974" s="376" t="s">
        <v>4940</v>
      </c>
      <c r="P1974" s="326">
        <f>ROUND(SUMIF('AV-Bewegungsdaten'!B:B,A1974,'AV-Bewegungsdaten'!C:C),3)</f>
        <v>0</v>
      </c>
      <c r="Q1974" s="324">
        <f>ROUND(SUMIF('AV-Bewegungsdaten'!B:B,$A1974,'AV-Bewegungsdaten'!D:D),2)</f>
        <v>0</v>
      </c>
      <c r="T1974" s="327"/>
      <c r="U1974" s="326">
        <f>ROUND(SUMIF('DV-Bewegungsdaten'!B:B,Kategorien!A1974,'DV-Bewegungsdaten'!D:D),3)</f>
        <v>0</v>
      </c>
      <c r="V1974" s="324">
        <f>ROUND(SUMIF('DV-Bewegungsdaten'!B:B,Kategorien!A1974,'DV-Bewegungsdaten'!E:E),3)</f>
        <v>0</v>
      </c>
      <c r="AD1974" s="390">
        <f t="shared" si="421"/>
        <v>9.3409999999999993</v>
      </c>
      <c r="AE1974" s="390">
        <f t="shared" si="422"/>
        <v>9.9979999999999993</v>
      </c>
      <c r="AF1974" s="390">
        <f t="shared" si="423"/>
        <v>11.216999999999999</v>
      </c>
      <c r="AG1974" s="390">
        <f t="shared" si="424"/>
        <v>10.584</v>
      </c>
      <c r="AH1974" s="390">
        <f t="shared" si="425"/>
        <v>10.495999999999999</v>
      </c>
      <c r="AI1974" s="390">
        <f t="shared" si="426"/>
        <v>11.027999999999999</v>
      </c>
      <c r="AJ1974" s="390">
        <f t="shared" si="427"/>
        <v>10.311</v>
      </c>
      <c r="AK1974" s="390">
        <f t="shared" si="428"/>
        <v>10.594999999999999</v>
      </c>
      <c r="AL1974" s="390">
        <f t="shared" si="429"/>
        <v>10.704999999999998</v>
      </c>
      <c r="AM1974" s="390">
        <f t="shared" si="430"/>
        <v>10.585999999999999</v>
      </c>
      <c r="AN1974" s="390">
        <f t="shared" si="431"/>
        <v>10.18</v>
      </c>
      <c r="AO1974" s="390">
        <f t="shared" si="432"/>
        <v>11.082999999999998</v>
      </c>
    </row>
    <row r="1975" spans="1:41" ht="15" customHeight="1" x14ac:dyDescent="0.25">
      <c r="A1975" s="127" t="s">
        <v>4369</v>
      </c>
      <c r="B1975" s="125" t="s">
        <v>2077</v>
      </c>
      <c r="C1975" s="125" t="s">
        <v>4003</v>
      </c>
      <c r="D1975" s="125" t="s">
        <v>4253</v>
      </c>
      <c r="E1975" s="125" t="s">
        <v>4051</v>
      </c>
      <c r="F1975" s="126">
        <v>14.05</v>
      </c>
      <c r="G1975" s="126">
        <v>14.25</v>
      </c>
      <c r="H1975" s="126">
        <v>11.24</v>
      </c>
      <c r="I1975" s="126"/>
      <c r="J1975" s="317"/>
      <c r="K1975" s="323">
        <f>ROUND(SUMIF('VGT-Bewegungsdaten'!B:B,A1975,'VGT-Bewegungsdaten'!C:C),3)</f>
        <v>0</v>
      </c>
      <c r="L1975" s="324">
        <f>ROUND(SUMIF('VGT-Bewegungsdaten'!B:B,$A1975,'VGT-Bewegungsdaten'!D:D),2)</f>
        <v>0</v>
      </c>
      <c r="N1975" s="376" t="s">
        <v>4930</v>
      </c>
      <c r="O1975" s="376" t="s">
        <v>4940</v>
      </c>
      <c r="P1975" s="326">
        <f>ROUND(SUMIF('AV-Bewegungsdaten'!B:B,A1975,'AV-Bewegungsdaten'!C:C),3)</f>
        <v>0</v>
      </c>
      <c r="Q1975" s="324">
        <f>ROUND(SUMIF('AV-Bewegungsdaten'!B:B,$A1975,'AV-Bewegungsdaten'!D:D),2)</f>
        <v>0</v>
      </c>
      <c r="T1975" s="327"/>
      <c r="U1975" s="326">
        <f>ROUND(SUMIF('DV-Bewegungsdaten'!B:B,Kategorien!A1975,'DV-Bewegungsdaten'!D:D),3)</f>
        <v>0</v>
      </c>
      <c r="V1975" s="324">
        <f>ROUND(SUMIF('DV-Bewegungsdaten'!B:B,Kategorien!A1975,'DV-Bewegungsdaten'!E:E),3)</f>
        <v>0</v>
      </c>
      <c r="AD1975" s="390">
        <f t="shared" si="421"/>
        <v>9.3109999999999999</v>
      </c>
      <c r="AE1975" s="390">
        <f t="shared" si="422"/>
        <v>9.968</v>
      </c>
      <c r="AF1975" s="390">
        <f t="shared" si="423"/>
        <v>11.186999999999999</v>
      </c>
      <c r="AG1975" s="390">
        <f t="shared" si="424"/>
        <v>10.554</v>
      </c>
      <c r="AH1975" s="390">
        <f t="shared" si="425"/>
        <v>10.466000000000001</v>
      </c>
      <c r="AI1975" s="390">
        <f t="shared" si="426"/>
        <v>10.998000000000001</v>
      </c>
      <c r="AJ1975" s="390">
        <f t="shared" si="427"/>
        <v>10.281000000000001</v>
      </c>
      <c r="AK1975" s="390">
        <f t="shared" si="428"/>
        <v>10.565</v>
      </c>
      <c r="AL1975" s="390">
        <f t="shared" si="429"/>
        <v>10.675000000000001</v>
      </c>
      <c r="AM1975" s="390">
        <f t="shared" si="430"/>
        <v>10.556000000000001</v>
      </c>
      <c r="AN1975" s="390">
        <f t="shared" si="431"/>
        <v>10.15</v>
      </c>
      <c r="AO1975" s="390">
        <f t="shared" si="432"/>
        <v>11.053000000000001</v>
      </c>
    </row>
    <row r="1976" spans="1:41" ht="15" customHeight="1" x14ac:dyDescent="0.25">
      <c r="A1976" s="127" t="s">
        <v>712</v>
      </c>
      <c r="B1976" s="125" t="s">
        <v>2077</v>
      </c>
      <c r="C1976" s="125" t="s">
        <v>4003</v>
      </c>
      <c r="D1976" s="125" t="s">
        <v>2489</v>
      </c>
      <c r="E1976" s="125" t="s">
        <v>2455</v>
      </c>
      <c r="F1976" s="126">
        <v>13.14</v>
      </c>
      <c r="G1976" s="126">
        <v>13.34</v>
      </c>
      <c r="H1976" s="126">
        <v>10.51</v>
      </c>
      <c r="I1976" s="126"/>
      <c r="J1976" s="317"/>
      <c r="K1976" s="323">
        <f>ROUND(SUMIF('VGT-Bewegungsdaten'!B:B,A1976,'VGT-Bewegungsdaten'!C:C),3)</f>
        <v>0</v>
      </c>
      <c r="L1976" s="324">
        <f>ROUND(SUMIF('VGT-Bewegungsdaten'!B:B,$A1976,'VGT-Bewegungsdaten'!D:D),2)</f>
        <v>0</v>
      </c>
      <c r="N1976" s="376" t="s">
        <v>4930</v>
      </c>
      <c r="O1976" s="376" t="s">
        <v>4940</v>
      </c>
      <c r="P1976" s="326">
        <f>ROUND(SUMIF('AV-Bewegungsdaten'!B:B,A1976,'AV-Bewegungsdaten'!C:C),3)</f>
        <v>0</v>
      </c>
      <c r="Q1976" s="324">
        <f>ROUND(SUMIF('AV-Bewegungsdaten'!B:B,$A1976,'AV-Bewegungsdaten'!D:D),2)</f>
        <v>0</v>
      </c>
      <c r="T1976" s="327"/>
      <c r="U1976" s="326">
        <f>ROUND(SUMIF('DV-Bewegungsdaten'!B:B,Kategorien!A1976,'DV-Bewegungsdaten'!D:D),3)</f>
        <v>0</v>
      </c>
      <c r="V1976" s="324">
        <f>ROUND(SUMIF('DV-Bewegungsdaten'!B:B,Kategorien!A1976,'DV-Bewegungsdaten'!E:E),3)</f>
        <v>0</v>
      </c>
      <c r="AD1976" s="390">
        <f t="shared" si="421"/>
        <v>8.4009999999999998</v>
      </c>
      <c r="AE1976" s="390">
        <f t="shared" si="422"/>
        <v>9.0579999999999998</v>
      </c>
      <c r="AF1976" s="390">
        <f t="shared" si="423"/>
        <v>10.276999999999999</v>
      </c>
      <c r="AG1976" s="390">
        <f t="shared" si="424"/>
        <v>9.6440000000000001</v>
      </c>
      <c r="AH1976" s="390">
        <f t="shared" si="425"/>
        <v>9.5560000000000009</v>
      </c>
      <c r="AI1976" s="390">
        <f t="shared" si="426"/>
        <v>10.088000000000001</v>
      </c>
      <c r="AJ1976" s="390">
        <f t="shared" si="427"/>
        <v>9.3710000000000004</v>
      </c>
      <c r="AK1976" s="390">
        <f t="shared" si="428"/>
        <v>9.6549999999999994</v>
      </c>
      <c r="AL1976" s="390">
        <f t="shared" si="429"/>
        <v>9.7650000000000006</v>
      </c>
      <c r="AM1976" s="390">
        <f t="shared" si="430"/>
        <v>9.6460000000000008</v>
      </c>
      <c r="AN1976" s="390">
        <f t="shared" si="431"/>
        <v>9.24</v>
      </c>
      <c r="AO1976" s="390">
        <f t="shared" si="432"/>
        <v>10.143000000000001</v>
      </c>
    </row>
    <row r="1977" spans="1:41" ht="15" customHeight="1" x14ac:dyDescent="0.25">
      <c r="A1977" s="127" t="s">
        <v>713</v>
      </c>
      <c r="B1977" s="125" t="s">
        <v>2077</v>
      </c>
      <c r="C1977" s="125" t="s">
        <v>4003</v>
      </c>
      <c r="D1977" s="125" t="s">
        <v>2491</v>
      </c>
      <c r="E1977" s="125" t="s">
        <v>2452</v>
      </c>
      <c r="F1977" s="126">
        <v>10.64</v>
      </c>
      <c r="G1977" s="126">
        <v>10.84</v>
      </c>
      <c r="H1977" s="126">
        <v>8.51</v>
      </c>
      <c r="I1977" s="126"/>
      <c r="J1977" s="317"/>
      <c r="K1977" s="323">
        <f>ROUND(SUMIF('VGT-Bewegungsdaten'!B:B,A1977,'VGT-Bewegungsdaten'!C:C),3)</f>
        <v>0</v>
      </c>
      <c r="L1977" s="324">
        <f>ROUND(SUMIF('VGT-Bewegungsdaten'!B:B,$A1977,'VGT-Bewegungsdaten'!D:D),2)</f>
        <v>0</v>
      </c>
      <c r="N1977" s="376" t="s">
        <v>4930</v>
      </c>
      <c r="O1977" s="376" t="s">
        <v>4940</v>
      </c>
      <c r="P1977" s="326">
        <f>ROUND(SUMIF('AV-Bewegungsdaten'!B:B,A1977,'AV-Bewegungsdaten'!C:C),3)</f>
        <v>0</v>
      </c>
      <c r="Q1977" s="324">
        <f>ROUND(SUMIF('AV-Bewegungsdaten'!B:B,$A1977,'AV-Bewegungsdaten'!D:D),2)</f>
        <v>0</v>
      </c>
      <c r="T1977" s="327"/>
      <c r="U1977" s="326">
        <f>ROUND(SUMIF('DV-Bewegungsdaten'!B:B,Kategorien!A1977,'DV-Bewegungsdaten'!D:D),3)</f>
        <v>0</v>
      </c>
      <c r="V1977" s="324">
        <f>ROUND(SUMIF('DV-Bewegungsdaten'!B:B,Kategorien!A1977,'DV-Bewegungsdaten'!E:E),3)</f>
        <v>0</v>
      </c>
      <c r="AD1977" s="390">
        <f t="shared" si="421"/>
        <v>5.9009999999999998</v>
      </c>
      <c r="AE1977" s="390">
        <f t="shared" si="422"/>
        <v>6.5579999999999998</v>
      </c>
      <c r="AF1977" s="390">
        <f t="shared" si="423"/>
        <v>7.7769999999999992</v>
      </c>
      <c r="AG1977" s="390">
        <f t="shared" si="424"/>
        <v>7.1440000000000001</v>
      </c>
      <c r="AH1977" s="390">
        <f t="shared" si="425"/>
        <v>7.056</v>
      </c>
      <c r="AI1977" s="390">
        <f t="shared" si="426"/>
        <v>7.5880000000000001</v>
      </c>
      <c r="AJ1977" s="390">
        <f t="shared" si="427"/>
        <v>6.8710000000000004</v>
      </c>
      <c r="AK1977" s="390">
        <f t="shared" si="428"/>
        <v>7.1549999999999994</v>
      </c>
      <c r="AL1977" s="390">
        <f t="shared" si="429"/>
        <v>7.2649999999999997</v>
      </c>
      <c r="AM1977" s="390">
        <f t="shared" si="430"/>
        <v>7.1459999999999999</v>
      </c>
      <c r="AN1977" s="390">
        <f t="shared" si="431"/>
        <v>6.74</v>
      </c>
      <c r="AO1977" s="390">
        <f t="shared" si="432"/>
        <v>7.6429999999999998</v>
      </c>
    </row>
    <row r="1978" spans="1:41" ht="15" customHeight="1" x14ac:dyDescent="0.25">
      <c r="A1978" s="127" t="s">
        <v>536</v>
      </c>
      <c r="B1978" s="125" t="s">
        <v>2077</v>
      </c>
      <c r="C1978" s="125" t="s">
        <v>4003</v>
      </c>
      <c r="D1978" s="125" t="s">
        <v>569</v>
      </c>
      <c r="E1978" s="125" t="s">
        <v>1541</v>
      </c>
      <c r="F1978" s="126">
        <v>13.64</v>
      </c>
      <c r="G1978" s="126">
        <v>13.84</v>
      </c>
      <c r="H1978" s="126">
        <v>10.91</v>
      </c>
      <c r="I1978" s="126"/>
      <c r="J1978" s="317"/>
      <c r="K1978" s="323">
        <f>ROUND(SUMIF('VGT-Bewegungsdaten'!B:B,A1978,'VGT-Bewegungsdaten'!C:C),3)</f>
        <v>0</v>
      </c>
      <c r="L1978" s="324">
        <f>ROUND(SUMIF('VGT-Bewegungsdaten'!B:B,$A1978,'VGT-Bewegungsdaten'!D:D),2)</f>
        <v>0</v>
      </c>
      <c r="N1978" s="376" t="s">
        <v>4930</v>
      </c>
      <c r="O1978" s="376" t="s">
        <v>4940</v>
      </c>
      <c r="P1978" s="326">
        <f>ROUND(SUMIF('AV-Bewegungsdaten'!B:B,A1978,'AV-Bewegungsdaten'!C:C),3)</f>
        <v>0</v>
      </c>
      <c r="Q1978" s="324">
        <f>ROUND(SUMIF('AV-Bewegungsdaten'!B:B,$A1978,'AV-Bewegungsdaten'!D:D),2)</f>
        <v>0</v>
      </c>
      <c r="T1978" s="327"/>
      <c r="U1978" s="326">
        <f>ROUND(SUMIF('DV-Bewegungsdaten'!B:B,Kategorien!A1978,'DV-Bewegungsdaten'!D:D),3)</f>
        <v>0</v>
      </c>
      <c r="V1978" s="324">
        <f>ROUND(SUMIF('DV-Bewegungsdaten'!B:B,Kategorien!A1978,'DV-Bewegungsdaten'!E:E),3)</f>
        <v>0</v>
      </c>
      <c r="AD1978" s="390">
        <f t="shared" si="421"/>
        <v>8.9009999999999998</v>
      </c>
      <c r="AE1978" s="390">
        <f t="shared" si="422"/>
        <v>9.5579999999999998</v>
      </c>
      <c r="AF1978" s="390">
        <f t="shared" si="423"/>
        <v>10.776999999999999</v>
      </c>
      <c r="AG1978" s="390">
        <f t="shared" si="424"/>
        <v>10.144</v>
      </c>
      <c r="AH1978" s="390">
        <f t="shared" si="425"/>
        <v>10.056000000000001</v>
      </c>
      <c r="AI1978" s="390">
        <f t="shared" si="426"/>
        <v>10.588000000000001</v>
      </c>
      <c r="AJ1978" s="390">
        <f t="shared" si="427"/>
        <v>9.8710000000000004</v>
      </c>
      <c r="AK1978" s="390">
        <f t="shared" si="428"/>
        <v>10.154999999999999</v>
      </c>
      <c r="AL1978" s="390">
        <f t="shared" si="429"/>
        <v>10.265000000000001</v>
      </c>
      <c r="AM1978" s="390">
        <f t="shared" si="430"/>
        <v>10.146000000000001</v>
      </c>
      <c r="AN1978" s="390">
        <f t="shared" si="431"/>
        <v>9.74</v>
      </c>
      <c r="AO1978" s="390">
        <f t="shared" si="432"/>
        <v>10.643000000000001</v>
      </c>
    </row>
    <row r="1979" spans="1:41" ht="15" customHeight="1" x14ac:dyDescent="0.25">
      <c r="A1979" s="127" t="s">
        <v>2862</v>
      </c>
      <c r="B1979" s="125" t="s">
        <v>2077</v>
      </c>
      <c r="C1979" s="125" t="s">
        <v>4003</v>
      </c>
      <c r="D1979" s="125" t="s">
        <v>2748</v>
      </c>
      <c r="E1979" s="125" t="s">
        <v>2545</v>
      </c>
      <c r="F1979" s="126">
        <v>13.610000000000001</v>
      </c>
      <c r="G1979" s="126">
        <v>13.81</v>
      </c>
      <c r="H1979" s="126">
        <v>10.89</v>
      </c>
      <c r="I1979" s="126"/>
      <c r="J1979" s="317"/>
      <c r="K1979" s="323">
        <f>ROUND(SUMIF('VGT-Bewegungsdaten'!B:B,A1979,'VGT-Bewegungsdaten'!C:C),3)</f>
        <v>0</v>
      </c>
      <c r="L1979" s="324">
        <f>ROUND(SUMIF('VGT-Bewegungsdaten'!B:B,$A1979,'VGT-Bewegungsdaten'!D:D),2)</f>
        <v>0</v>
      </c>
      <c r="N1979" s="376" t="s">
        <v>4930</v>
      </c>
      <c r="O1979" s="376" t="s">
        <v>4940</v>
      </c>
      <c r="P1979" s="326">
        <f>ROUND(SUMIF('AV-Bewegungsdaten'!B:B,A1979,'AV-Bewegungsdaten'!C:C),3)</f>
        <v>0</v>
      </c>
      <c r="Q1979" s="324">
        <f>ROUND(SUMIF('AV-Bewegungsdaten'!B:B,$A1979,'AV-Bewegungsdaten'!D:D),2)</f>
        <v>0</v>
      </c>
      <c r="T1979" s="327"/>
      <c r="U1979" s="326">
        <f>ROUND(SUMIF('DV-Bewegungsdaten'!B:B,Kategorien!A1979,'DV-Bewegungsdaten'!D:D),3)</f>
        <v>0</v>
      </c>
      <c r="V1979" s="324">
        <f>ROUND(SUMIF('DV-Bewegungsdaten'!B:B,Kategorien!A1979,'DV-Bewegungsdaten'!E:E),3)</f>
        <v>0</v>
      </c>
      <c r="AD1979" s="390">
        <f t="shared" si="421"/>
        <v>8.8710000000000004</v>
      </c>
      <c r="AE1979" s="390">
        <f t="shared" si="422"/>
        <v>9.5280000000000005</v>
      </c>
      <c r="AF1979" s="390">
        <f t="shared" si="423"/>
        <v>10.747</v>
      </c>
      <c r="AG1979" s="390">
        <f t="shared" si="424"/>
        <v>10.114000000000001</v>
      </c>
      <c r="AH1979" s="390">
        <f t="shared" si="425"/>
        <v>10.026</v>
      </c>
      <c r="AI1979" s="390">
        <f t="shared" si="426"/>
        <v>10.558</v>
      </c>
      <c r="AJ1979" s="390">
        <f t="shared" si="427"/>
        <v>9.8410000000000011</v>
      </c>
      <c r="AK1979" s="390">
        <f t="shared" si="428"/>
        <v>10.125</v>
      </c>
      <c r="AL1979" s="390">
        <f t="shared" si="429"/>
        <v>10.234999999999999</v>
      </c>
      <c r="AM1979" s="390">
        <f t="shared" si="430"/>
        <v>10.116</v>
      </c>
      <c r="AN1979" s="390">
        <f t="shared" si="431"/>
        <v>9.7100000000000009</v>
      </c>
      <c r="AO1979" s="390">
        <f t="shared" si="432"/>
        <v>10.613</v>
      </c>
    </row>
    <row r="1980" spans="1:41" ht="15" customHeight="1" x14ac:dyDescent="0.25">
      <c r="A1980" s="127" t="s">
        <v>3606</v>
      </c>
      <c r="B1980" s="125" t="s">
        <v>2077</v>
      </c>
      <c r="C1980" s="125" t="s">
        <v>4003</v>
      </c>
      <c r="D1980" s="125" t="s">
        <v>3492</v>
      </c>
      <c r="E1980" s="125" t="s">
        <v>3289</v>
      </c>
      <c r="F1980" s="126">
        <v>13.58</v>
      </c>
      <c r="G1980" s="126">
        <v>13.78</v>
      </c>
      <c r="H1980" s="126">
        <v>10.86</v>
      </c>
      <c r="I1980" s="126"/>
      <c r="J1980" s="317"/>
      <c r="K1980" s="323">
        <f>ROUND(SUMIF('VGT-Bewegungsdaten'!B:B,A1980,'VGT-Bewegungsdaten'!C:C),3)</f>
        <v>0</v>
      </c>
      <c r="L1980" s="324">
        <f>ROUND(SUMIF('VGT-Bewegungsdaten'!B:B,$A1980,'VGT-Bewegungsdaten'!D:D),2)</f>
        <v>0</v>
      </c>
      <c r="N1980" s="376" t="s">
        <v>4930</v>
      </c>
      <c r="O1980" s="376" t="s">
        <v>4940</v>
      </c>
      <c r="P1980" s="326">
        <f>ROUND(SUMIF('AV-Bewegungsdaten'!B:B,A1980,'AV-Bewegungsdaten'!C:C),3)</f>
        <v>0</v>
      </c>
      <c r="Q1980" s="324">
        <f>ROUND(SUMIF('AV-Bewegungsdaten'!B:B,$A1980,'AV-Bewegungsdaten'!D:D),2)</f>
        <v>0</v>
      </c>
      <c r="T1980" s="327"/>
      <c r="U1980" s="326">
        <f>ROUND(SUMIF('DV-Bewegungsdaten'!B:B,Kategorien!A1980,'DV-Bewegungsdaten'!D:D),3)</f>
        <v>0</v>
      </c>
      <c r="V1980" s="324">
        <f>ROUND(SUMIF('DV-Bewegungsdaten'!B:B,Kategorien!A1980,'DV-Bewegungsdaten'!E:E),3)</f>
        <v>0</v>
      </c>
      <c r="AD1980" s="390">
        <f t="shared" si="421"/>
        <v>8.8409999999999993</v>
      </c>
      <c r="AE1980" s="390">
        <f t="shared" si="422"/>
        <v>9.4979999999999993</v>
      </c>
      <c r="AF1980" s="390">
        <f t="shared" si="423"/>
        <v>10.716999999999999</v>
      </c>
      <c r="AG1980" s="390">
        <f t="shared" si="424"/>
        <v>10.084</v>
      </c>
      <c r="AH1980" s="390">
        <f t="shared" si="425"/>
        <v>9.9959999999999987</v>
      </c>
      <c r="AI1980" s="390">
        <f t="shared" si="426"/>
        <v>10.527999999999999</v>
      </c>
      <c r="AJ1980" s="390">
        <f t="shared" si="427"/>
        <v>9.8109999999999999</v>
      </c>
      <c r="AK1980" s="390">
        <f t="shared" si="428"/>
        <v>10.094999999999999</v>
      </c>
      <c r="AL1980" s="390">
        <f t="shared" si="429"/>
        <v>10.204999999999998</v>
      </c>
      <c r="AM1980" s="390">
        <f t="shared" si="430"/>
        <v>10.085999999999999</v>
      </c>
      <c r="AN1980" s="390">
        <f t="shared" si="431"/>
        <v>9.68</v>
      </c>
      <c r="AO1980" s="390">
        <f t="shared" si="432"/>
        <v>10.582999999999998</v>
      </c>
    </row>
    <row r="1981" spans="1:41" ht="15" customHeight="1" x14ac:dyDescent="0.25">
      <c r="A1981" s="127" t="s">
        <v>4370</v>
      </c>
      <c r="B1981" s="125" t="s">
        <v>2077</v>
      </c>
      <c r="C1981" s="125" t="s">
        <v>4003</v>
      </c>
      <c r="D1981" s="125" t="s">
        <v>4255</v>
      </c>
      <c r="E1981" s="125" t="s">
        <v>4051</v>
      </c>
      <c r="F1981" s="126">
        <v>13.55</v>
      </c>
      <c r="G1981" s="126">
        <v>13.75</v>
      </c>
      <c r="H1981" s="126">
        <v>10.84</v>
      </c>
      <c r="I1981" s="126"/>
      <c r="J1981" s="317"/>
      <c r="K1981" s="323">
        <f>ROUND(SUMIF('VGT-Bewegungsdaten'!B:B,A1981,'VGT-Bewegungsdaten'!C:C),3)</f>
        <v>0</v>
      </c>
      <c r="L1981" s="324">
        <f>ROUND(SUMIF('VGT-Bewegungsdaten'!B:B,$A1981,'VGT-Bewegungsdaten'!D:D),2)</f>
        <v>0</v>
      </c>
      <c r="N1981" s="376" t="s">
        <v>4930</v>
      </c>
      <c r="O1981" s="376" t="s">
        <v>4940</v>
      </c>
      <c r="P1981" s="326">
        <f>ROUND(SUMIF('AV-Bewegungsdaten'!B:B,A1981,'AV-Bewegungsdaten'!C:C),3)</f>
        <v>0</v>
      </c>
      <c r="Q1981" s="324">
        <f>ROUND(SUMIF('AV-Bewegungsdaten'!B:B,$A1981,'AV-Bewegungsdaten'!D:D),2)</f>
        <v>0</v>
      </c>
      <c r="T1981" s="327"/>
      <c r="U1981" s="326">
        <f>ROUND(SUMIF('DV-Bewegungsdaten'!B:B,Kategorien!A1981,'DV-Bewegungsdaten'!D:D),3)</f>
        <v>0</v>
      </c>
      <c r="V1981" s="324">
        <f>ROUND(SUMIF('DV-Bewegungsdaten'!B:B,Kategorien!A1981,'DV-Bewegungsdaten'!E:E),3)</f>
        <v>0</v>
      </c>
      <c r="AD1981" s="390">
        <f t="shared" si="421"/>
        <v>8.8109999999999999</v>
      </c>
      <c r="AE1981" s="390">
        <f t="shared" si="422"/>
        <v>9.468</v>
      </c>
      <c r="AF1981" s="390">
        <f t="shared" si="423"/>
        <v>10.686999999999999</v>
      </c>
      <c r="AG1981" s="390">
        <f t="shared" si="424"/>
        <v>10.054</v>
      </c>
      <c r="AH1981" s="390">
        <f t="shared" si="425"/>
        <v>9.9660000000000011</v>
      </c>
      <c r="AI1981" s="390">
        <f t="shared" si="426"/>
        <v>10.498000000000001</v>
      </c>
      <c r="AJ1981" s="390">
        <f t="shared" si="427"/>
        <v>9.7810000000000006</v>
      </c>
      <c r="AK1981" s="390">
        <f t="shared" si="428"/>
        <v>10.065</v>
      </c>
      <c r="AL1981" s="390">
        <f t="shared" si="429"/>
        <v>10.175000000000001</v>
      </c>
      <c r="AM1981" s="390">
        <f t="shared" si="430"/>
        <v>10.056000000000001</v>
      </c>
      <c r="AN1981" s="390">
        <f t="shared" si="431"/>
        <v>9.65</v>
      </c>
      <c r="AO1981" s="390">
        <f t="shared" si="432"/>
        <v>10.553000000000001</v>
      </c>
    </row>
    <row r="1982" spans="1:41" ht="15" customHeight="1" x14ac:dyDescent="0.25">
      <c r="A1982" s="127" t="s">
        <v>714</v>
      </c>
      <c r="B1982" s="125" t="s">
        <v>2077</v>
      </c>
      <c r="C1982" s="125" t="s">
        <v>4003</v>
      </c>
      <c r="D1982" s="125" t="s">
        <v>2493</v>
      </c>
      <c r="E1982" s="125" t="s">
        <v>2455</v>
      </c>
      <c r="F1982" s="126">
        <v>12.64</v>
      </c>
      <c r="G1982" s="126">
        <v>12.84</v>
      </c>
      <c r="H1982" s="126">
        <v>10.11</v>
      </c>
      <c r="I1982" s="126"/>
      <c r="J1982" s="317"/>
      <c r="K1982" s="323">
        <f>ROUND(SUMIF('VGT-Bewegungsdaten'!B:B,A1982,'VGT-Bewegungsdaten'!C:C),3)</f>
        <v>0</v>
      </c>
      <c r="L1982" s="324">
        <f>ROUND(SUMIF('VGT-Bewegungsdaten'!B:B,$A1982,'VGT-Bewegungsdaten'!D:D),2)</f>
        <v>0</v>
      </c>
      <c r="N1982" s="376" t="s">
        <v>4930</v>
      </c>
      <c r="O1982" s="376" t="s">
        <v>4940</v>
      </c>
      <c r="P1982" s="326">
        <f>ROUND(SUMIF('AV-Bewegungsdaten'!B:B,A1982,'AV-Bewegungsdaten'!C:C),3)</f>
        <v>0</v>
      </c>
      <c r="Q1982" s="324">
        <f>ROUND(SUMIF('AV-Bewegungsdaten'!B:B,$A1982,'AV-Bewegungsdaten'!D:D),2)</f>
        <v>0</v>
      </c>
      <c r="T1982" s="327"/>
      <c r="U1982" s="326">
        <f>ROUND(SUMIF('DV-Bewegungsdaten'!B:B,Kategorien!A1982,'DV-Bewegungsdaten'!D:D),3)</f>
        <v>0</v>
      </c>
      <c r="V1982" s="324">
        <f>ROUND(SUMIF('DV-Bewegungsdaten'!B:B,Kategorien!A1982,'DV-Bewegungsdaten'!E:E),3)</f>
        <v>0</v>
      </c>
      <c r="AD1982" s="390">
        <f t="shared" si="421"/>
        <v>7.9009999999999998</v>
      </c>
      <c r="AE1982" s="390">
        <f t="shared" si="422"/>
        <v>8.5579999999999998</v>
      </c>
      <c r="AF1982" s="390">
        <f t="shared" si="423"/>
        <v>9.7769999999999992</v>
      </c>
      <c r="AG1982" s="390">
        <f t="shared" si="424"/>
        <v>9.1440000000000001</v>
      </c>
      <c r="AH1982" s="390">
        <f t="shared" si="425"/>
        <v>9.0560000000000009</v>
      </c>
      <c r="AI1982" s="390">
        <f t="shared" si="426"/>
        <v>9.588000000000001</v>
      </c>
      <c r="AJ1982" s="390">
        <f t="shared" si="427"/>
        <v>8.8710000000000004</v>
      </c>
      <c r="AK1982" s="390">
        <f t="shared" si="428"/>
        <v>9.1549999999999994</v>
      </c>
      <c r="AL1982" s="390">
        <f t="shared" si="429"/>
        <v>9.2650000000000006</v>
      </c>
      <c r="AM1982" s="390">
        <f t="shared" si="430"/>
        <v>9.1460000000000008</v>
      </c>
      <c r="AN1982" s="390">
        <f t="shared" si="431"/>
        <v>8.74</v>
      </c>
      <c r="AO1982" s="390">
        <f t="shared" si="432"/>
        <v>9.6430000000000007</v>
      </c>
    </row>
    <row r="1983" spans="1:41" ht="15" customHeight="1" x14ac:dyDescent="0.25">
      <c r="A1983" s="127" t="s">
        <v>533</v>
      </c>
      <c r="B1983" s="125" t="s">
        <v>2077</v>
      </c>
      <c r="C1983" s="125" t="s">
        <v>4003</v>
      </c>
      <c r="D1983" s="125" t="s">
        <v>1638</v>
      </c>
      <c r="E1983" s="125" t="s">
        <v>1541</v>
      </c>
      <c r="F1983" s="126">
        <v>11.64</v>
      </c>
      <c r="G1983" s="126">
        <v>11.84</v>
      </c>
      <c r="H1983" s="126">
        <v>9.31</v>
      </c>
      <c r="I1983" s="126"/>
      <c r="J1983" s="317"/>
      <c r="K1983" s="323">
        <f>ROUND(SUMIF('VGT-Bewegungsdaten'!B:B,A1983,'VGT-Bewegungsdaten'!C:C),3)</f>
        <v>0</v>
      </c>
      <c r="L1983" s="324">
        <f>ROUND(SUMIF('VGT-Bewegungsdaten'!B:B,$A1983,'VGT-Bewegungsdaten'!D:D),2)</f>
        <v>0</v>
      </c>
      <c r="N1983" s="376" t="s">
        <v>4930</v>
      </c>
      <c r="O1983" s="376" t="s">
        <v>4940</v>
      </c>
      <c r="P1983" s="326">
        <f>ROUND(SUMIF('AV-Bewegungsdaten'!B:B,A1983,'AV-Bewegungsdaten'!C:C),3)</f>
        <v>0</v>
      </c>
      <c r="Q1983" s="324">
        <f>ROUND(SUMIF('AV-Bewegungsdaten'!B:B,$A1983,'AV-Bewegungsdaten'!D:D),2)</f>
        <v>0</v>
      </c>
      <c r="T1983" s="327"/>
      <c r="U1983" s="326">
        <f>ROUND(SUMIF('DV-Bewegungsdaten'!B:B,Kategorien!A1983,'DV-Bewegungsdaten'!D:D),3)</f>
        <v>0</v>
      </c>
      <c r="V1983" s="324">
        <f>ROUND(SUMIF('DV-Bewegungsdaten'!B:B,Kategorien!A1983,'DV-Bewegungsdaten'!E:E),3)</f>
        <v>0</v>
      </c>
      <c r="AD1983" s="390">
        <f t="shared" si="421"/>
        <v>6.9009999999999998</v>
      </c>
      <c r="AE1983" s="390">
        <f t="shared" si="422"/>
        <v>7.5579999999999998</v>
      </c>
      <c r="AF1983" s="390">
        <f t="shared" si="423"/>
        <v>8.7769999999999992</v>
      </c>
      <c r="AG1983" s="390">
        <f t="shared" si="424"/>
        <v>8.1440000000000001</v>
      </c>
      <c r="AH1983" s="390">
        <f t="shared" si="425"/>
        <v>8.0560000000000009</v>
      </c>
      <c r="AI1983" s="390">
        <f t="shared" si="426"/>
        <v>8.588000000000001</v>
      </c>
      <c r="AJ1983" s="390">
        <f t="shared" si="427"/>
        <v>7.8710000000000004</v>
      </c>
      <c r="AK1983" s="390">
        <f t="shared" si="428"/>
        <v>8.1549999999999994</v>
      </c>
      <c r="AL1983" s="390">
        <f t="shared" si="429"/>
        <v>8.2650000000000006</v>
      </c>
      <c r="AM1983" s="390">
        <f t="shared" si="430"/>
        <v>8.1460000000000008</v>
      </c>
      <c r="AN1983" s="390">
        <f t="shared" si="431"/>
        <v>7.74</v>
      </c>
      <c r="AO1983" s="390">
        <f t="shared" si="432"/>
        <v>8.6430000000000007</v>
      </c>
    </row>
    <row r="1984" spans="1:41" ht="15" customHeight="1" x14ac:dyDescent="0.25">
      <c r="A1984" s="127" t="s">
        <v>2859</v>
      </c>
      <c r="B1984" s="125" t="s">
        <v>2077</v>
      </c>
      <c r="C1984" s="125" t="s">
        <v>4003</v>
      </c>
      <c r="D1984" s="125" t="s">
        <v>2593</v>
      </c>
      <c r="E1984" s="125" t="s">
        <v>2545</v>
      </c>
      <c r="F1984" s="126">
        <v>11.610000000000001</v>
      </c>
      <c r="G1984" s="126">
        <v>11.81</v>
      </c>
      <c r="H1984" s="126">
        <v>9.2899999999999991</v>
      </c>
      <c r="I1984" s="126"/>
      <c r="J1984" s="317"/>
      <c r="K1984" s="323">
        <f>ROUND(SUMIF('VGT-Bewegungsdaten'!B:B,A1984,'VGT-Bewegungsdaten'!C:C),3)</f>
        <v>0</v>
      </c>
      <c r="L1984" s="324">
        <f>ROUND(SUMIF('VGT-Bewegungsdaten'!B:B,$A1984,'VGT-Bewegungsdaten'!D:D),2)</f>
        <v>0</v>
      </c>
      <c r="N1984" s="376" t="s">
        <v>4930</v>
      </c>
      <c r="O1984" s="376" t="s">
        <v>4940</v>
      </c>
      <c r="P1984" s="326">
        <f>ROUND(SUMIF('AV-Bewegungsdaten'!B:B,A1984,'AV-Bewegungsdaten'!C:C),3)</f>
        <v>0</v>
      </c>
      <c r="Q1984" s="324">
        <f>ROUND(SUMIF('AV-Bewegungsdaten'!B:B,$A1984,'AV-Bewegungsdaten'!D:D),2)</f>
        <v>0</v>
      </c>
      <c r="T1984" s="327"/>
      <c r="U1984" s="326">
        <f>ROUND(SUMIF('DV-Bewegungsdaten'!B:B,Kategorien!A1984,'DV-Bewegungsdaten'!D:D),3)</f>
        <v>0</v>
      </c>
      <c r="V1984" s="324">
        <f>ROUND(SUMIF('DV-Bewegungsdaten'!B:B,Kategorien!A1984,'DV-Bewegungsdaten'!E:E),3)</f>
        <v>0</v>
      </c>
      <c r="AD1984" s="390">
        <f t="shared" si="421"/>
        <v>6.8710000000000004</v>
      </c>
      <c r="AE1984" s="390">
        <f t="shared" si="422"/>
        <v>7.5280000000000005</v>
      </c>
      <c r="AF1984" s="390">
        <f t="shared" si="423"/>
        <v>8.7469999999999999</v>
      </c>
      <c r="AG1984" s="390">
        <f t="shared" si="424"/>
        <v>8.1140000000000008</v>
      </c>
      <c r="AH1984" s="390">
        <f t="shared" si="425"/>
        <v>8.0259999999999998</v>
      </c>
      <c r="AI1984" s="390">
        <f t="shared" si="426"/>
        <v>8.5579999999999998</v>
      </c>
      <c r="AJ1984" s="390">
        <f t="shared" si="427"/>
        <v>7.8410000000000011</v>
      </c>
      <c r="AK1984" s="390">
        <f t="shared" si="428"/>
        <v>8.125</v>
      </c>
      <c r="AL1984" s="390">
        <f t="shared" si="429"/>
        <v>8.2349999999999994</v>
      </c>
      <c r="AM1984" s="390">
        <f t="shared" si="430"/>
        <v>8.1159999999999997</v>
      </c>
      <c r="AN1984" s="390">
        <f t="shared" si="431"/>
        <v>7.7100000000000009</v>
      </c>
      <c r="AO1984" s="390">
        <f t="shared" si="432"/>
        <v>8.6129999999999995</v>
      </c>
    </row>
    <row r="1985" spans="1:41" ht="15" customHeight="1" x14ac:dyDescent="0.25">
      <c r="A1985" s="127" t="s">
        <v>3603</v>
      </c>
      <c r="B1985" s="125" t="s">
        <v>2077</v>
      </c>
      <c r="C1985" s="125" t="s">
        <v>4003</v>
      </c>
      <c r="D1985" s="125" t="s">
        <v>3337</v>
      </c>
      <c r="E1985" s="125" t="s">
        <v>3289</v>
      </c>
      <c r="F1985" s="126">
        <v>11.58</v>
      </c>
      <c r="G1985" s="126">
        <v>11.78</v>
      </c>
      <c r="H1985" s="126">
        <v>9.26</v>
      </c>
      <c r="I1985" s="126"/>
      <c r="J1985" s="317"/>
      <c r="K1985" s="323">
        <f>ROUND(SUMIF('VGT-Bewegungsdaten'!B:B,A1985,'VGT-Bewegungsdaten'!C:C),3)</f>
        <v>0</v>
      </c>
      <c r="L1985" s="324">
        <f>ROUND(SUMIF('VGT-Bewegungsdaten'!B:B,$A1985,'VGT-Bewegungsdaten'!D:D),2)</f>
        <v>0</v>
      </c>
      <c r="N1985" s="376" t="s">
        <v>4930</v>
      </c>
      <c r="O1985" s="376" t="s">
        <v>4940</v>
      </c>
      <c r="P1985" s="326">
        <f>ROUND(SUMIF('AV-Bewegungsdaten'!B:B,A1985,'AV-Bewegungsdaten'!C:C),3)</f>
        <v>0</v>
      </c>
      <c r="Q1985" s="324">
        <f>ROUND(SUMIF('AV-Bewegungsdaten'!B:B,$A1985,'AV-Bewegungsdaten'!D:D),2)</f>
        <v>0</v>
      </c>
      <c r="T1985" s="327"/>
      <c r="U1985" s="326">
        <f>ROUND(SUMIF('DV-Bewegungsdaten'!B:B,Kategorien!A1985,'DV-Bewegungsdaten'!D:D),3)</f>
        <v>0</v>
      </c>
      <c r="V1985" s="324">
        <f>ROUND(SUMIF('DV-Bewegungsdaten'!B:B,Kategorien!A1985,'DV-Bewegungsdaten'!E:E),3)</f>
        <v>0</v>
      </c>
      <c r="AD1985" s="390">
        <f t="shared" si="421"/>
        <v>6.8409999999999993</v>
      </c>
      <c r="AE1985" s="390">
        <f t="shared" si="422"/>
        <v>7.4979999999999993</v>
      </c>
      <c r="AF1985" s="390">
        <f t="shared" si="423"/>
        <v>8.7169999999999987</v>
      </c>
      <c r="AG1985" s="390">
        <f t="shared" si="424"/>
        <v>8.0839999999999996</v>
      </c>
      <c r="AH1985" s="390">
        <f t="shared" si="425"/>
        <v>7.9959999999999996</v>
      </c>
      <c r="AI1985" s="390">
        <f t="shared" si="426"/>
        <v>8.5279999999999987</v>
      </c>
      <c r="AJ1985" s="390">
        <f t="shared" si="427"/>
        <v>7.8109999999999999</v>
      </c>
      <c r="AK1985" s="390">
        <f t="shared" si="428"/>
        <v>8.0949999999999989</v>
      </c>
      <c r="AL1985" s="390">
        <f t="shared" si="429"/>
        <v>8.2049999999999983</v>
      </c>
      <c r="AM1985" s="390">
        <f t="shared" si="430"/>
        <v>8.0859999999999985</v>
      </c>
      <c r="AN1985" s="390">
        <f t="shared" si="431"/>
        <v>7.68</v>
      </c>
      <c r="AO1985" s="390">
        <f t="shared" si="432"/>
        <v>8.5829999999999984</v>
      </c>
    </row>
    <row r="1986" spans="1:41" ht="15" customHeight="1" x14ac:dyDescent="0.25">
      <c r="A1986" s="127" t="s">
        <v>4367</v>
      </c>
      <c r="B1986" s="125" t="s">
        <v>2077</v>
      </c>
      <c r="C1986" s="125" t="s">
        <v>4003</v>
      </c>
      <c r="D1986" s="125" t="s">
        <v>4099</v>
      </c>
      <c r="E1986" s="125" t="s">
        <v>4051</v>
      </c>
      <c r="F1986" s="126">
        <v>11.55</v>
      </c>
      <c r="G1986" s="126">
        <v>11.75</v>
      </c>
      <c r="H1986" s="126">
        <v>9.24</v>
      </c>
      <c r="I1986" s="126"/>
      <c r="J1986" s="317"/>
      <c r="K1986" s="323">
        <f>ROUND(SUMIF('VGT-Bewegungsdaten'!B:B,A1986,'VGT-Bewegungsdaten'!C:C),3)</f>
        <v>0</v>
      </c>
      <c r="L1986" s="324">
        <f>ROUND(SUMIF('VGT-Bewegungsdaten'!B:B,$A1986,'VGT-Bewegungsdaten'!D:D),2)</f>
        <v>0</v>
      </c>
      <c r="N1986" s="376" t="s">
        <v>4930</v>
      </c>
      <c r="O1986" s="376" t="s">
        <v>4940</v>
      </c>
      <c r="P1986" s="326">
        <f>ROUND(SUMIF('AV-Bewegungsdaten'!B:B,A1986,'AV-Bewegungsdaten'!C:C),3)</f>
        <v>0</v>
      </c>
      <c r="Q1986" s="324">
        <f>ROUND(SUMIF('AV-Bewegungsdaten'!B:B,$A1986,'AV-Bewegungsdaten'!D:D),2)</f>
        <v>0</v>
      </c>
      <c r="T1986" s="327"/>
      <c r="U1986" s="326">
        <f>ROUND(SUMIF('DV-Bewegungsdaten'!B:B,Kategorien!A1986,'DV-Bewegungsdaten'!D:D),3)</f>
        <v>0</v>
      </c>
      <c r="V1986" s="324">
        <f>ROUND(SUMIF('DV-Bewegungsdaten'!B:B,Kategorien!A1986,'DV-Bewegungsdaten'!E:E),3)</f>
        <v>0</v>
      </c>
      <c r="AD1986" s="390">
        <f t="shared" si="421"/>
        <v>6.8109999999999999</v>
      </c>
      <c r="AE1986" s="390">
        <f t="shared" si="422"/>
        <v>7.468</v>
      </c>
      <c r="AF1986" s="390">
        <f t="shared" si="423"/>
        <v>8.6869999999999994</v>
      </c>
      <c r="AG1986" s="390">
        <f t="shared" si="424"/>
        <v>8.0540000000000003</v>
      </c>
      <c r="AH1986" s="390">
        <f t="shared" si="425"/>
        <v>7.9660000000000002</v>
      </c>
      <c r="AI1986" s="390">
        <f t="shared" si="426"/>
        <v>8.4980000000000011</v>
      </c>
      <c r="AJ1986" s="390">
        <f t="shared" si="427"/>
        <v>7.7810000000000006</v>
      </c>
      <c r="AK1986" s="390">
        <f t="shared" si="428"/>
        <v>8.0649999999999995</v>
      </c>
      <c r="AL1986" s="390">
        <f t="shared" si="429"/>
        <v>8.1750000000000007</v>
      </c>
      <c r="AM1986" s="390">
        <f t="shared" si="430"/>
        <v>8.0560000000000009</v>
      </c>
      <c r="AN1986" s="390">
        <f t="shared" si="431"/>
        <v>7.65</v>
      </c>
      <c r="AO1986" s="390">
        <f t="shared" si="432"/>
        <v>8.5530000000000008</v>
      </c>
    </row>
    <row r="1987" spans="1:41" ht="15" customHeight="1" x14ac:dyDescent="0.25">
      <c r="A1987" s="127" t="s">
        <v>5316</v>
      </c>
      <c r="B1987" s="125" t="s">
        <v>2077</v>
      </c>
      <c r="C1987" s="125" t="s">
        <v>4003</v>
      </c>
      <c r="D1987" s="125" t="s">
        <v>5002</v>
      </c>
      <c r="E1987" s="125" t="s">
        <v>4998</v>
      </c>
      <c r="F1987" s="126">
        <v>11.52</v>
      </c>
      <c r="G1987" s="126">
        <v>11.719999999999999</v>
      </c>
      <c r="H1987" s="126">
        <v>9.2200000000000006</v>
      </c>
      <c r="I1987" s="126"/>
      <c r="J1987" s="317"/>
      <c r="K1987" s="323">
        <f>ROUND(SUMIF('VGT-Bewegungsdaten'!B:B,A1987,'VGT-Bewegungsdaten'!C:C),3)</f>
        <v>0</v>
      </c>
      <c r="L1987" s="324">
        <f>ROUND(SUMIF('VGT-Bewegungsdaten'!B:B,$A1987,'VGT-Bewegungsdaten'!D:D),2)</f>
        <v>0</v>
      </c>
      <c r="N1987" s="376" t="s">
        <v>4930</v>
      </c>
      <c r="O1987" s="376" t="s">
        <v>4940</v>
      </c>
      <c r="P1987" s="326">
        <f>ROUND(SUMIF('AV-Bewegungsdaten'!B:B,A1987,'AV-Bewegungsdaten'!C:C),3)</f>
        <v>0</v>
      </c>
      <c r="Q1987" s="324">
        <f>ROUND(SUMIF('AV-Bewegungsdaten'!B:B,$A1987,'AV-Bewegungsdaten'!D:D),2)</f>
        <v>0</v>
      </c>
      <c r="T1987" s="327"/>
      <c r="U1987" s="326">
        <f>ROUND(SUMIF('DV-Bewegungsdaten'!B:B,Kategorien!A1987,'DV-Bewegungsdaten'!D:D),3)</f>
        <v>0</v>
      </c>
      <c r="V1987" s="324">
        <f>ROUND(SUMIF('DV-Bewegungsdaten'!B:B,Kategorien!A1987,'DV-Bewegungsdaten'!E:E),3)</f>
        <v>0</v>
      </c>
      <c r="AD1987" s="390">
        <f t="shared" si="421"/>
        <v>6.7809999999999988</v>
      </c>
      <c r="AE1987" s="390">
        <f t="shared" si="422"/>
        <v>7.4379999999999988</v>
      </c>
      <c r="AF1987" s="390">
        <f t="shared" si="423"/>
        <v>8.6569999999999983</v>
      </c>
      <c r="AG1987" s="390">
        <f t="shared" si="424"/>
        <v>8.0239999999999991</v>
      </c>
      <c r="AH1987" s="390">
        <f t="shared" si="425"/>
        <v>7.9359999999999991</v>
      </c>
      <c r="AI1987" s="390">
        <f t="shared" si="426"/>
        <v>8.468</v>
      </c>
      <c r="AJ1987" s="390">
        <f t="shared" si="427"/>
        <v>7.7509999999999994</v>
      </c>
      <c r="AK1987" s="390">
        <f t="shared" si="428"/>
        <v>8.0349999999999984</v>
      </c>
      <c r="AL1987" s="390">
        <f t="shared" si="429"/>
        <v>8.1449999999999996</v>
      </c>
      <c r="AM1987" s="390">
        <f t="shared" si="430"/>
        <v>8.0259999999999998</v>
      </c>
      <c r="AN1987" s="390">
        <f t="shared" si="431"/>
        <v>7.6199999999999992</v>
      </c>
      <c r="AO1987" s="390">
        <f t="shared" si="432"/>
        <v>8.5229999999999997</v>
      </c>
    </row>
    <row r="1988" spans="1:41" ht="15" customHeight="1" x14ac:dyDescent="0.25">
      <c r="A1988" s="127" t="s">
        <v>708</v>
      </c>
      <c r="B1988" s="125" t="s">
        <v>2077</v>
      </c>
      <c r="C1988" s="125" t="s">
        <v>4003</v>
      </c>
      <c r="D1988" s="125" t="s">
        <v>2483</v>
      </c>
      <c r="E1988" s="125" t="s">
        <v>2455</v>
      </c>
      <c r="F1988" s="126">
        <v>10.64</v>
      </c>
      <c r="G1988" s="126">
        <v>10.84</v>
      </c>
      <c r="H1988" s="126">
        <v>8.51</v>
      </c>
      <c r="I1988" s="126"/>
      <c r="J1988" s="317"/>
      <c r="K1988" s="323">
        <f>ROUND(SUMIF('VGT-Bewegungsdaten'!B:B,A1988,'VGT-Bewegungsdaten'!C:C),3)</f>
        <v>0</v>
      </c>
      <c r="L1988" s="324">
        <f>ROUND(SUMIF('VGT-Bewegungsdaten'!B:B,$A1988,'VGT-Bewegungsdaten'!D:D),2)</f>
        <v>0</v>
      </c>
      <c r="N1988" s="376" t="s">
        <v>4930</v>
      </c>
      <c r="O1988" s="376" t="s">
        <v>4940</v>
      </c>
      <c r="P1988" s="326">
        <f>ROUND(SUMIF('AV-Bewegungsdaten'!B:B,A1988,'AV-Bewegungsdaten'!C:C),3)</f>
        <v>0</v>
      </c>
      <c r="Q1988" s="324">
        <f>ROUND(SUMIF('AV-Bewegungsdaten'!B:B,$A1988,'AV-Bewegungsdaten'!D:D),2)</f>
        <v>0</v>
      </c>
      <c r="T1988" s="327"/>
      <c r="U1988" s="326">
        <f>ROUND(SUMIF('DV-Bewegungsdaten'!B:B,Kategorien!A1988,'DV-Bewegungsdaten'!D:D),3)</f>
        <v>0</v>
      </c>
      <c r="V1988" s="324">
        <f>ROUND(SUMIF('DV-Bewegungsdaten'!B:B,Kategorien!A1988,'DV-Bewegungsdaten'!E:E),3)</f>
        <v>0</v>
      </c>
      <c r="AD1988" s="390">
        <f t="shared" si="421"/>
        <v>5.9009999999999998</v>
      </c>
      <c r="AE1988" s="390">
        <f t="shared" si="422"/>
        <v>6.5579999999999998</v>
      </c>
      <c r="AF1988" s="390">
        <f t="shared" si="423"/>
        <v>7.7769999999999992</v>
      </c>
      <c r="AG1988" s="390">
        <f t="shared" si="424"/>
        <v>7.1440000000000001</v>
      </c>
      <c r="AH1988" s="390">
        <f t="shared" si="425"/>
        <v>7.056</v>
      </c>
      <c r="AI1988" s="390">
        <f t="shared" si="426"/>
        <v>7.5880000000000001</v>
      </c>
      <c r="AJ1988" s="390">
        <f t="shared" si="427"/>
        <v>6.8710000000000004</v>
      </c>
      <c r="AK1988" s="390">
        <f t="shared" si="428"/>
        <v>7.1549999999999994</v>
      </c>
      <c r="AL1988" s="390">
        <f t="shared" si="429"/>
        <v>7.2649999999999997</v>
      </c>
      <c r="AM1988" s="390">
        <f t="shared" si="430"/>
        <v>7.1459999999999999</v>
      </c>
      <c r="AN1988" s="390">
        <f t="shared" si="431"/>
        <v>6.74</v>
      </c>
      <c r="AO1988" s="390">
        <f t="shared" si="432"/>
        <v>7.6429999999999998</v>
      </c>
    </row>
    <row r="1989" spans="1:41" ht="15" customHeight="1" x14ac:dyDescent="0.25">
      <c r="A1989" s="127" t="s">
        <v>2285</v>
      </c>
      <c r="B1989" s="125" t="s">
        <v>2077</v>
      </c>
      <c r="C1989" s="125" t="s">
        <v>4003</v>
      </c>
      <c r="D1989" s="125" t="s">
        <v>2503</v>
      </c>
      <c r="E1989" s="125" t="s">
        <v>2452</v>
      </c>
      <c r="F1989" s="126">
        <v>8.15</v>
      </c>
      <c r="G1989" s="126">
        <v>8.35</v>
      </c>
      <c r="H1989" s="126">
        <v>6.52</v>
      </c>
      <c r="I1989" s="126"/>
      <c r="J1989" s="317"/>
      <c r="K1989" s="323">
        <f>ROUND(SUMIF('VGT-Bewegungsdaten'!B:B,A1989,'VGT-Bewegungsdaten'!C:C),3)</f>
        <v>0</v>
      </c>
      <c r="L1989" s="324">
        <f>ROUND(SUMIF('VGT-Bewegungsdaten'!B:B,$A1989,'VGT-Bewegungsdaten'!D:D),2)</f>
        <v>0</v>
      </c>
      <c r="N1989" s="376" t="s">
        <v>4930</v>
      </c>
      <c r="O1989" s="376" t="s">
        <v>4940</v>
      </c>
      <c r="P1989" s="326">
        <f>ROUND(SUMIF('AV-Bewegungsdaten'!B:B,A1989,'AV-Bewegungsdaten'!C:C),3)</f>
        <v>0</v>
      </c>
      <c r="Q1989" s="324">
        <f>ROUND(SUMIF('AV-Bewegungsdaten'!B:B,$A1989,'AV-Bewegungsdaten'!D:D),2)</f>
        <v>0</v>
      </c>
      <c r="T1989" s="327"/>
      <c r="U1989" s="326">
        <f>ROUND(SUMIF('DV-Bewegungsdaten'!B:B,Kategorien!A1989,'DV-Bewegungsdaten'!D:D),3)</f>
        <v>0</v>
      </c>
      <c r="V1989" s="324">
        <f>ROUND(SUMIF('DV-Bewegungsdaten'!B:B,Kategorien!A1989,'DV-Bewegungsdaten'!E:E),3)</f>
        <v>0</v>
      </c>
      <c r="AD1989" s="390">
        <f t="shared" si="421"/>
        <v>3.4109999999999996</v>
      </c>
      <c r="AE1989" s="390">
        <f t="shared" si="422"/>
        <v>4.0679999999999996</v>
      </c>
      <c r="AF1989" s="390">
        <f t="shared" si="423"/>
        <v>5.286999999999999</v>
      </c>
      <c r="AG1989" s="390">
        <f t="shared" si="424"/>
        <v>4.6539999999999999</v>
      </c>
      <c r="AH1989" s="390">
        <f t="shared" si="425"/>
        <v>4.5659999999999998</v>
      </c>
      <c r="AI1989" s="390">
        <f t="shared" si="426"/>
        <v>5.0979999999999999</v>
      </c>
      <c r="AJ1989" s="390">
        <f t="shared" si="427"/>
        <v>4.3810000000000002</v>
      </c>
      <c r="AK1989" s="390">
        <f t="shared" si="428"/>
        <v>4.6649999999999991</v>
      </c>
      <c r="AL1989" s="390">
        <f t="shared" si="429"/>
        <v>4.7749999999999995</v>
      </c>
      <c r="AM1989" s="390">
        <f t="shared" si="430"/>
        <v>4.6559999999999997</v>
      </c>
      <c r="AN1989" s="390">
        <f t="shared" si="431"/>
        <v>4.25</v>
      </c>
      <c r="AO1989" s="390">
        <f t="shared" si="432"/>
        <v>5.1529999999999996</v>
      </c>
    </row>
    <row r="1990" spans="1:41" ht="15" customHeight="1" x14ac:dyDescent="0.25">
      <c r="A1990" s="127" t="s">
        <v>539</v>
      </c>
      <c r="B1990" s="125" t="s">
        <v>2077</v>
      </c>
      <c r="C1990" s="125" t="s">
        <v>4003</v>
      </c>
      <c r="D1990" s="125" t="s">
        <v>1644</v>
      </c>
      <c r="E1990" s="125" t="s">
        <v>1541</v>
      </c>
      <c r="F1990" s="126">
        <v>11.15</v>
      </c>
      <c r="G1990" s="126">
        <v>11.35</v>
      </c>
      <c r="H1990" s="126">
        <v>8.92</v>
      </c>
      <c r="I1990" s="126"/>
      <c r="J1990" s="317"/>
      <c r="K1990" s="323">
        <f>ROUND(SUMIF('VGT-Bewegungsdaten'!B:B,A1990,'VGT-Bewegungsdaten'!C:C),3)</f>
        <v>0</v>
      </c>
      <c r="L1990" s="324">
        <f>ROUND(SUMIF('VGT-Bewegungsdaten'!B:B,$A1990,'VGT-Bewegungsdaten'!D:D),2)</f>
        <v>0</v>
      </c>
      <c r="N1990" s="376" t="s">
        <v>4930</v>
      </c>
      <c r="O1990" s="376" t="s">
        <v>4940</v>
      </c>
      <c r="P1990" s="326">
        <f>ROUND(SUMIF('AV-Bewegungsdaten'!B:B,A1990,'AV-Bewegungsdaten'!C:C),3)</f>
        <v>0</v>
      </c>
      <c r="Q1990" s="324">
        <f>ROUND(SUMIF('AV-Bewegungsdaten'!B:B,$A1990,'AV-Bewegungsdaten'!D:D),2)</f>
        <v>0</v>
      </c>
      <c r="T1990" s="327"/>
      <c r="U1990" s="326">
        <f>ROUND(SUMIF('DV-Bewegungsdaten'!B:B,Kategorien!A1990,'DV-Bewegungsdaten'!D:D),3)</f>
        <v>0</v>
      </c>
      <c r="V1990" s="324">
        <f>ROUND(SUMIF('DV-Bewegungsdaten'!B:B,Kategorien!A1990,'DV-Bewegungsdaten'!E:E),3)</f>
        <v>0</v>
      </c>
      <c r="AD1990" s="390">
        <f t="shared" si="421"/>
        <v>6.4109999999999996</v>
      </c>
      <c r="AE1990" s="390">
        <f t="shared" si="422"/>
        <v>7.0679999999999996</v>
      </c>
      <c r="AF1990" s="390">
        <f t="shared" si="423"/>
        <v>8.286999999999999</v>
      </c>
      <c r="AG1990" s="390">
        <f t="shared" si="424"/>
        <v>7.6539999999999999</v>
      </c>
      <c r="AH1990" s="390">
        <f t="shared" si="425"/>
        <v>7.5659999999999998</v>
      </c>
      <c r="AI1990" s="390">
        <f t="shared" si="426"/>
        <v>8.097999999999999</v>
      </c>
      <c r="AJ1990" s="390">
        <f t="shared" si="427"/>
        <v>7.3810000000000002</v>
      </c>
      <c r="AK1990" s="390">
        <f t="shared" si="428"/>
        <v>7.6649999999999991</v>
      </c>
      <c r="AL1990" s="390">
        <f t="shared" si="429"/>
        <v>7.7749999999999995</v>
      </c>
      <c r="AM1990" s="390">
        <f t="shared" si="430"/>
        <v>7.6559999999999997</v>
      </c>
      <c r="AN1990" s="390">
        <f t="shared" si="431"/>
        <v>7.25</v>
      </c>
      <c r="AO1990" s="390">
        <f t="shared" si="432"/>
        <v>8.1529999999999987</v>
      </c>
    </row>
    <row r="1991" spans="1:41" ht="15" customHeight="1" x14ac:dyDescent="0.25">
      <c r="A1991" s="127" t="s">
        <v>2865</v>
      </c>
      <c r="B1991" s="125" t="s">
        <v>2077</v>
      </c>
      <c r="C1991" s="125" t="s">
        <v>4003</v>
      </c>
      <c r="D1991" s="125" t="s">
        <v>2599</v>
      </c>
      <c r="E1991" s="125" t="s">
        <v>2545</v>
      </c>
      <c r="F1991" s="126">
        <v>11.120000000000001</v>
      </c>
      <c r="G1991" s="126">
        <v>11.32</v>
      </c>
      <c r="H1991" s="126">
        <v>8.9</v>
      </c>
      <c r="I1991" s="126"/>
      <c r="J1991" s="317"/>
      <c r="K1991" s="323">
        <f>ROUND(SUMIF('VGT-Bewegungsdaten'!B:B,A1991,'VGT-Bewegungsdaten'!C:C),3)</f>
        <v>0</v>
      </c>
      <c r="L1991" s="324">
        <f>ROUND(SUMIF('VGT-Bewegungsdaten'!B:B,$A1991,'VGT-Bewegungsdaten'!D:D),2)</f>
        <v>0</v>
      </c>
      <c r="N1991" s="376" t="s">
        <v>4930</v>
      </c>
      <c r="O1991" s="376" t="s">
        <v>4940</v>
      </c>
      <c r="P1991" s="326">
        <f>ROUND(SUMIF('AV-Bewegungsdaten'!B:B,A1991,'AV-Bewegungsdaten'!C:C),3)</f>
        <v>0</v>
      </c>
      <c r="Q1991" s="324">
        <f>ROUND(SUMIF('AV-Bewegungsdaten'!B:B,$A1991,'AV-Bewegungsdaten'!D:D),2)</f>
        <v>0</v>
      </c>
      <c r="T1991" s="327"/>
      <c r="U1991" s="326">
        <f>ROUND(SUMIF('DV-Bewegungsdaten'!B:B,Kategorien!A1991,'DV-Bewegungsdaten'!D:D),3)</f>
        <v>0</v>
      </c>
      <c r="V1991" s="324">
        <f>ROUND(SUMIF('DV-Bewegungsdaten'!B:B,Kategorien!A1991,'DV-Bewegungsdaten'!E:E),3)</f>
        <v>0</v>
      </c>
      <c r="AD1991" s="390">
        <f t="shared" si="421"/>
        <v>6.3810000000000002</v>
      </c>
      <c r="AE1991" s="390">
        <f t="shared" si="422"/>
        <v>7.0380000000000003</v>
      </c>
      <c r="AF1991" s="390">
        <f t="shared" si="423"/>
        <v>8.2569999999999997</v>
      </c>
      <c r="AG1991" s="390">
        <f t="shared" si="424"/>
        <v>7.6240000000000006</v>
      </c>
      <c r="AH1991" s="390">
        <f t="shared" si="425"/>
        <v>7.5360000000000005</v>
      </c>
      <c r="AI1991" s="390">
        <f t="shared" si="426"/>
        <v>8.0680000000000014</v>
      </c>
      <c r="AJ1991" s="390">
        <f t="shared" si="427"/>
        <v>7.3510000000000009</v>
      </c>
      <c r="AK1991" s="390">
        <f t="shared" si="428"/>
        <v>7.6349999999999998</v>
      </c>
      <c r="AL1991" s="390">
        <f t="shared" si="429"/>
        <v>7.7450000000000001</v>
      </c>
      <c r="AM1991" s="390">
        <f t="shared" si="430"/>
        <v>7.6260000000000003</v>
      </c>
      <c r="AN1991" s="390">
        <f t="shared" si="431"/>
        <v>7.2200000000000006</v>
      </c>
      <c r="AO1991" s="390">
        <f t="shared" si="432"/>
        <v>8.1230000000000011</v>
      </c>
    </row>
    <row r="1992" spans="1:41" ht="15" customHeight="1" x14ac:dyDescent="0.25">
      <c r="A1992" s="127" t="s">
        <v>3609</v>
      </c>
      <c r="B1992" s="125" t="s">
        <v>2077</v>
      </c>
      <c r="C1992" s="125" t="s">
        <v>4003</v>
      </c>
      <c r="D1992" s="125" t="s">
        <v>3343</v>
      </c>
      <c r="E1992" s="125" t="s">
        <v>3289</v>
      </c>
      <c r="F1992" s="126">
        <v>11.09</v>
      </c>
      <c r="G1992" s="126">
        <v>11.29</v>
      </c>
      <c r="H1992" s="126">
        <v>8.8699999999999992</v>
      </c>
      <c r="I1992" s="126"/>
      <c r="J1992" s="317"/>
      <c r="K1992" s="323">
        <f>ROUND(SUMIF('VGT-Bewegungsdaten'!B:B,A1992,'VGT-Bewegungsdaten'!C:C),3)</f>
        <v>0</v>
      </c>
      <c r="L1992" s="324">
        <f>ROUND(SUMIF('VGT-Bewegungsdaten'!B:B,$A1992,'VGT-Bewegungsdaten'!D:D),2)</f>
        <v>0</v>
      </c>
      <c r="N1992" s="376" t="s">
        <v>4930</v>
      </c>
      <c r="O1992" s="376" t="s">
        <v>4940</v>
      </c>
      <c r="P1992" s="326">
        <f>ROUND(SUMIF('AV-Bewegungsdaten'!B:B,A1992,'AV-Bewegungsdaten'!C:C),3)</f>
        <v>0</v>
      </c>
      <c r="Q1992" s="324">
        <f>ROUND(SUMIF('AV-Bewegungsdaten'!B:B,$A1992,'AV-Bewegungsdaten'!D:D),2)</f>
        <v>0</v>
      </c>
      <c r="T1992" s="327"/>
      <c r="U1992" s="326">
        <f>ROUND(SUMIF('DV-Bewegungsdaten'!B:B,Kategorien!A1992,'DV-Bewegungsdaten'!D:D),3)</f>
        <v>0</v>
      </c>
      <c r="V1992" s="324">
        <f>ROUND(SUMIF('DV-Bewegungsdaten'!B:B,Kategorien!A1992,'DV-Bewegungsdaten'!E:E),3)</f>
        <v>0</v>
      </c>
      <c r="AD1992" s="390">
        <f t="shared" si="421"/>
        <v>6.3509999999999991</v>
      </c>
      <c r="AE1992" s="390">
        <f t="shared" si="422"/>
        <v>7.0079999999999991</v>
      </c>
      <c r="AF1992" s="390">
        <f t="shared" si="423"/>
        <v>8.2269999999999985</v>
      </c>
      <c r="AG1992" s="390">
        <f t="shared" si="424"/>
        <v>7.5939999999999994</v>
      </c>
      <c r="AH1992" s="390">
        <f t="shared" si="425"/>
        <v>7.5059999999999993</v>
      </c>
      <c r="AI1992" s="390">
        <f t="shared" si="426"/>
        <v>8.0380000000000003</v>
      </c>
      <c r="AJ1992" s="390">
        <f t="shared" si="427"/>
        <v>7.3209999999999997</v>
      </c>
      <c r="AK1992" s="390">
        <f t="shared" si="428"/>
        <v>7.6049999999999986</v>
      </c>
      <c r="AL1992" s="390">
        <f t="shared" si="429"/>
        <v>7.714999999999999</v>
      </c>
      <c r="AM1992" s="390">
        <f t="shared" si="430"/>
        <v>7.5959999999999992</v>
      </c>
      <c r="AN1992" s="390">
        <f t="shared" si="431"/>
        <v>7.1899999999999995</v>
      </c>
      <c r="AO1992" s="390">
        <f t="shared" si="432"/>
        <v>8.093</v>
      </c>
    </row>
    <row r="1993" spans="1:41" ht="15" customHeight="1" x14ac:dyDescent="0.25">
      <c r="A1993" s="127" t="s">
        <v>4373</v>
      </c>
      <c r="B1993" s="125" t="s">
        <v>2077</v>
      </c>
      <c r="C1993" s="125" t="s">
        <v>4003</v>
      </c>
      <c r="D1993" s="125" t="s">
        <v>4105</v>
      </c>
      <c r="E1993" s="125" t="s">
        <v>4051</v>
      </c>
      <c r="F1993" s="126">
        <v>11.06</v>
      </c>
      <c r="G1993" s="126">
        <v>11.26</v>
      </c>
      <c r="H1993" s="126">
        <v>8.85</v>
      </c>
      <c r="I1993" s="126"/>
      <c r="J1993" s="317"/>
      <c r="K1993" s="323">
        <f>ROUND(SUMIF('VGT-Bewegungsdaten'!B:B,A1993,'VGT-Bewegungsdaten'!C:C),3)</f>
        <v>0</v>
      </c>
      <c r="L1993" s="324">
        <f>ROUND(SUMIF('VGT-Bewegungsdaten'!B:B,$A1993,'VGT-Bewegungsdaten'!D:D),2)</f>
        <v>0</v>
      </c>
      <c r="N1993" s="376" t="s">
        <v>4930</v>
      </c>
      <c r="O1993" s="376" t="s">
        <v>4940</v>
      </c>
      <c r="P1993" s="326">
        <f>ROUND(SUMIF('AV-Bewegungsdaten'!B:B,A1993,'AV-Bewegungsdaten'!C:C),3)</f>
        <v>0</v>
      </c>
      <c r="Q1993" s="324">
        <f>ROUND(SUMIF('AV-Bewegungsdaten'!B:B,$A1993,'AV-Bewegungsdaten'!D:D),2)</f>
        <v>0</v>
      </c>
      <c r="T1993" s="327"/>
      <c r="U1993" s="326">
        <f>ROUND(SUMIF('DV-Bewegungsdaten'!B:B,Kategorien!A1993,'DV-Bewegungsdaten'!D:D),3)</f>
        <v>0</v>
      </c>
      <c r="V1993" s="324">
        <f>ROUND(SUMIF('DV-Bewegungsdaten'!B:B,Kategorien!A1993,'DV-Bewegungsdaten'!E:E),3)</f>
        <v>0</v>
      </c>
      <c r="AD1993" s="390">
        <f t="shared" si="421"/>
        <v>6.3209999999999997</v>
      </c>
      <c r="AE1993" s="390">
        <f t="shared" si="422"/>
        <v>6.9779999999999998</v>
      </c>
      <c r="AF1993" s="390">
        <f t="shared" si="423"/>
        <v>8.1969999999999992</v>
      </c>
      <c r="AG1993" s="390">
        <f t="shared" si="424"/>
        <v>7.5640000000000001</v>
      </c>
      <c r="AH1993" s="390">
        <f t="shared" si="425"/>
        <v>7.476</v>
      </c>
      <c r="AI1993" s="390">
        <f t="shared" si="426"/>
        <v>8.0079999999999991</v>
      </c>
      <c r="AJ1993" s="390">
        <f t="shared" si="427"/>
        <v>7.2910000000000004</v>
      </c>
      <c r="AK1993" s="390">
        <f t="shared" si="428"/>
        <v>7.5749999999999993</v>
      </c>
      <c r="AL1993" s="390">
        <f t="shared" si="429"/>
        <v>7.6849999999999996</v>
      </c>
      <c r="AM1993" s="390">
        <f t="shared" si="430"/>
        <v>7.5659999999999998</v>
      </c>
      <c r="AN1993" s="390">
        <f t="shared" si="431"/>
        <v>7.16</v>
      </c>
      <c r="AO1993" s="390">
        <f t="shared" si="432"/>
        <v>8.0629999999999988</v>
      </c>
    </row>
    <row r="1994" spans="1:41" ht="15" customHeight="1" x14ac:dyDescent="0.25">
      <c r="A1994" s="127" t="s">
        <v>2286</v>
      </c>
      <c r="B1994" s="125" t="s">
        <v>2077</v>
      </c>
      <c r="C1994" s="125" t="s">
        <v>4003</v>
      </c>
      <c r="D1994" s="125" t="s">
        <v>2505</v>
      </c>
      <c r="E1994" s="125" t="s">
        <v>2455</v>
      </c>
      <c r="F1994" s="126">
        <v>10.15</v>
      </c>
      <c r="G1994" s="126">
        <v>10.35</v>
      </c>
      <c r="H1994" s="126">
        <v>8.1199999999999992</v>
      </c>
      <c r="I1994" s="126"/>
      <c r="J1994" s="317"/>
      <c r="K1994" s="323">
        <f>ROUND(SUMIF('VGT-Bewegungsdaten'!B:B,A1994,'VGT-Bewegungsdaten'!C:C),3)</f>
        <v>0</v>
      </c>
      <c r="L1994" s="324">
        <f>ROUND(SUMIF('VGT-Bewegungsdaten'!B:B,$A1994,'VGT-Bewegungsdaten'!D:D),2)</f>
        <v>0</v>
      </c>
      <c r="N1994" s="376" t="s">
        <v>4930</v>
      </c>
      <c r="O1994" s="376" t="s">
        <v>4940</v>
      </c>
      <c r="P1994" s="326">
        <f>ROUND(SUMIF('AV-Bewegungsdaten'!B:B,A1994,'AV-Bewegungsdaten'!C:C),3)</f>
        <v>0</v>
      </c>
      <c r="Q1994" s="324">
        <f>ROUND(SUMIF('AV-Bewegungsdaten'!B:B,$A1994,'AV-Bewegungsdaten'!D:D),2)</f>
        <v>0</v>
      </c>
      <c r="T1994" s="327"/>
      <c r="U1994" s="326">
        <f>ROUND(SUMIF('DV-Bewegungsdaten'!B:B,Kategorien!A1994,'DV-Bewegungsdaten'!D:D),3)</f>
        <v>0</v>
      </c>
      <c r="V1994" s="324">
        <f>ROUND(SUMIF('DV-Bewegungsdaten'!B:B,Kategorien!A1994,'DV-Bewegungsdaten'!E:E),3)</f>
        <v>0</v>
      </c>
      <c r="AD1994" s="390">
        <f t="shared" si="421"/>
        <v>5.4109999999999996</v>
      </c>
      <c r="AE1994" s="390">
        <f t="shared" si="422"/>
        <v>6.0679999999999996</v>
      </c>
      <c r="AF1994" s="390">
        <f t="shared" si="423"/>
        <v>7.286999999999999</v>
      </c>
      <c r="AG1994" s="390">
        <f t="shared" si="424"/>
        <v>6.6539999999999999</v>
      </c>
      <c r="AH1994" s="390">
        <f t="shared" si="425"/>
        <v>6.5659999999999998</v>
      </c>
      <c r="AI1994" s="390">
        <f t="shared" si="426"/>
        <v>7.0979999999999999</v>
      </c>
      <c r="AJ1994" s="390">
        <f t="shared" si="427"/>
        <v>6.3810000000000002</v>
      </c>
      <c r="AK1994" s="390">
        <f t="shared" si="428"/>
        <v>6.6649999999999991</v>
      </c>
      <c r="AL1994" s="390">
        <f t="shared" si="429"/>
        <v>6.7749999999999995</v>
      </c>
      <c r="AM1994" s="390">
        <f t="shared" si="430"/>
        <v>6.6559999999999997</v>
      </c>
      <c r="AN1994" s="390">
        <f t="shared" si="431"/>
        <v>6.25</v>
      </c>
      <c r="AO1994" s="390">
        <f t="shared" si="432"/>
        <v>7.1529999999999996</v>
      </c>
    </row>
    <row r="1995" spans="1:41" ht="15" customHeight="1" x14ac:dyDescent="0.25">
      <c r="A1995" s="127" t="s">
        <v>2287</v>
      </c>
      <c r="B1995" s="125" t="s">
        <v>2077</v>
      </c>
      <c r="C1995" s="125" t="s">
        <v>4374</v>
      </c>
      <c r="D1995" s="125" t="s">
        <v>540</v>
      </c>
      <c r="E1995" s="125" t="s">
        <v>4048</v>
      </c>
      <c r="F1995" s="126">
        <v>3.78</v>
      </c>
      <c r="G1995" s="126">
        <v>3.98</v>
      </c>
      <c r="H1995" s="126">
        <v>3.02</v>
      </c>
      <c r="I1995" s="126"/>
      <c r="J1995" s="317"/>
      <c r="K1995" s="323">
        <f>ROUND(SUMIF('VGT-Bewegungsdaten'!B:B,A1995,'VGT-Bewegungsdaten'!C:C),3)</f>
        <v>0</v>
      </c>
      <c r="L1995" s="324">
        <f>ROUND(SUMIF('VGT-Bewegungsdaten'!B:B,$A1995,'VGT-Bewegungsdaten'!D:D),2)</f>
        <v>0</v>
      </c>
      <c r="N1995" s="376" t="s">
        <v>4930</v>
      </c>
      <c r="O1995" s="376" t="s">
        <v>4940</v>
      </c>
      <c r="P1995" s="326">
        <f>ROUND(SUMIF('AV-Bewegungsdaten'!B:B,A1995,'AV-Bewegungsdaten'!C:C),3)</f>
        <v>0</v>
      </c>
      <c r="Q1995" s="324">
        <f>ROUND(SUMIF('AV-Bewegungsdaten'!B:B,$A1995,'AV-Bewegungsdaten'!D:D),2)</f>
        <v>0</v>
      </c>
      <c r="T1995" s="327"/>
      <c r="U1995" s="326">
        <f>ROUND(SUMIF('DV-Bewegungsdaten'!B:B,Kategorien!A1995,'DV-Bewegungsdaten'!D:D),3)</f>
        <v>0</v>
      </c>
      <c r="V1995" s="324">
        <f>ROUND(SUMIF('DV-Bewegungsdaten'!B:B,Kategorien!A1995,'DV-Bewegungsdaten'!E:E),3)</f>
        <v>0</v>
      </c>
      <c r="AD1995" s="390">
        <f t="shared" si="421"/>
        <v>0</v>
      </c>
      <c r="AE1995" s="390">
        <f t="shared" si="422"/>
        <v>0</v>
      </c>
      <c r="AF1995" s="390">
        <f t="shared" si="423"/>
        <v>0.91699999999999982</v>
      </c>
      <c r="AG1995" s="390">
        <f t="shared" si="424"/>
        <v>0.28399999999999981</v>
      </c>
      <c r="AH1995" s="390">
        <f t="shared" si="425"/>
        <v>0.19600000000000017</v>
      </c>
      <c r="AI1995" s="390">
        <f t="shared" si="426"/>
        <v>0.7280000000000002</v>
      </c>
      <c r="AJ1995" s="390">
        <f t="shared" si="427"/>
        <v>1.1000000000000121E-2</v>
      </c>
      <c r="AK1995" s="390">
        <f t="shared" si="428"/>
        <v>0.29499999999999993</v>
      </c>
      <c r="AL1995" s="390">
        <f t="shared" si="429"/>
        <v>0.4049999999999998</v>
      </c>
      <c r="AM1995" s="390">
        <f t="shared" si="430"/>
        <v>0.28600000000000003</v>
      </c>
      <c r="AN1995" s="390">
        <f t="shared" si="431"/>
        <v>0</v>
      </c>
      <c r="AO1995" s="390">
        <f t="shared" si="432"/>
        <v>0.78299999999999992</v>
      </c>
    </row>
    <row r="1996" spans="1:41" ht="15" customHeight="1" x14ac:dyDescent="0.25">
      <c r="A1996" s="127" t="s">
        <v>541</v>
      </c>
      <c r="B1996" s="125" t="s">
        <v>2077</v>
      </c>
      <c r="C1996" s="125" t="s">
        <v>4374</v>
      </c>
      <c r="D1996" s="125" t="s">
        <v>542</v>
      </c>
      <c r="E1996" s="125" t="s">
        <v>1541</v>
      </c>
      <c r="F1996" s="126">
        <v>6.7799999999999994</v>
      </c>
      <c r="G1996" s="126">
        <v>6.9799999999999995</v>
      </c>
      <c r="H1996" s="126">
        <v>5.42</v>
      </c>
      <c r="I1996" s="126"/>
      <c r="J1996" s="317"/>
      <c r="K1996" s="323">
        <f>ROUND(SUMIF('VGT-Bewegungsdaten'!B:B,A1996,'VGT-Bewegungsdaten'!C:C),3)</f>
        <v>0</v>
      </c>
      <c r="L1996" s="324">
        <f>ROUND(SUMIF('VGT-Bewegungsdaten'!B:B,$A1996,'VGT-Bewegungsdaten'!D:D),2)</f>
        <v>0</v>
      </c>
      <c r="N1996" s="376" t="s">
        <v>4930</v>
      </c>
      <c r="O1996" s="376" t="s">
        <v>4940</v>
      </c>
      <c r="P1996" s="326">
        <f>ROUND(SUMIF('AV-Bewegungsdaten'!B:B,A1996,'AV-Bewegungsdaten'!C:C),3)</f>
        <v>0</v>
      </c>
      <c r="Q1996" s="324">
        <f>ROUND(SUMIF('AV-Bewegungsdaten'!B:B,$A1996,'AV-Bewegungsdaten'!D:D),2)</f>
        <v>0</v>
      </c>
      <c r="T1996" s="327"/>
      <c r="U1996" s="326">
        <f>ROUND(SUMIF('DV-Bewegungsdaten'!B:B,Kategorien!A1996,'DV-Bewegungsdaten'!D:D),3)</f>
        <v>0</v>
      </c>
      <c r="V1996" s="324">
        <f>ROUND(SUMIF('DV-Bewegungsdaten'!B:B,Kategorien!A1996,'DV-Bewegungsdaten'!E:E),3)</f>
        <v>0</v>
      </c>
      <c r="AD1996" s="390">
        <f t="shared" si="421"/>
        <v>2.0409999999999995</v>
      </c>
      <c r="AE1996" s="390">
        <f t="shared" si="422"/>
        <v>2.6979999999999995</v>
      </c>
      <c r="AF1996" s="390">
        <f t="shared" si="423"/>
        <v>3.9169999999999994</v>
      </c>
      <c r="AG1996" s="390">
        <f t="shared" si="424"/>
        <v>3.2839999999999994</v>
      </c>
      <c r="AH1996" s="390">
        <f t="shared" si="425"/>
        <v>3.1959999999999997</v>
      </c>
      <c r="AI1996" s="390">
        <f t="shared" si="426"/>
        <v>3.7279999999999998</v>
      </c>
      <c r="AJ1996" s="390">
        <f t="shared" si="427"/>
        <v>3.0109999999999997</v>
      </c>
      <c r="AK1996" s="390">
        <f t="shared" si="428"/>
        <v>3.2949999999999995</v>
      </c>
      <c r="AL1996" s="390">
        <f t="shared" si="429"/>
        <v>3.4049999999999994</v>
      </c>
      <c r="AM1996" s="390">
        <f t="shared" si="430"/>
        <v>3.2859999999999996</v>
      </c>
      <c r="AN1996" s="390">
        <f t="shared" si="431"/>
        <v>2.88</v>
      </c>
      <c r="AO1996" s="390">
        <f t="shared" si="432"/>
        <v>3.7829999999999995</v>
      </c>
    </row>
    <row r="1997" spans="1:41" ht="15" customHeight="1" x14ac:dyDescent="0.25">
      <c r="A1997" s="127" t="s">
        <v>2866</v>
      </c>
      <c r="B1997" s="125" t="s">
        <v>2077</v>
      </c>
      <c r="C1997" s="125" t="s">
        <v>4374</v>
      </c>
      <c r="D1997" s="125" t="s">
        <v>2867</v>
      </c>
      <c r="E1997" s="125" t="s">
        <v>2545</v>
      </c>
      <c r="F1997" s="126">
        <v>6.75</v>
      </c>
      <c r="G1997" s="126">
        <v>6.95</v>
      </c>
      <c r="H1997" s="126">
        <v>5.4</v>
      </c>
      <c r="I1997" s="126"/>
      <c r="J1997" s="317"/>
      <c r="K1997" s="323">
        <f>ROUND(SUMIF('VGT-Bewegungsdaten'!B:B,A1997,'VGT-Bewegungsdaten'!C:C),3)</f>
        <v>0</v>
      </c>
      <c r="L1997" s="324">
        <f>ROUND(SUMIF('VGT-Bewegungsdaten'!B:B,$A1997,'VGT-Bewegungsdaten'!D:D),2)</f>
        <v>0</v>
      </c>
      <c r="N1997" s="376" t="s">
        <v>4930</v>
      </c>
      <c r="O1997" s="376" t="s">
        <v>4940</v>
      </c>
      <c r="P1997" s="326">
        <f>ROUND(SUMIF('AV-Bewegungsdaten'!B:B,A1997,'AV-Bewegungsdaten'!C:C),3)</f>
        <v>0</v>
      </c>
      <c r="Q1997" s="324">
        <f>ROUND(SUMIF('AV-Bewegungsdaten'!B:B,$A1997,'AV-Bewegungsdaten'!D:D),2)</f>
        <v>0</v>
      </c>
      <c r="T1997" s="327"/>
      <c r="U1997" s="326">
        <f>ROUND(SUMIF('DV-Bewegungsdaten'!B:B,Kategorien!A1997,'DV-Bewegungsdaten'!D:D),3)</f>
        <v>0</v>
      </c>
      <c r="V1997" s="324">
        <f>ROUND(SUMIF('DV-Bewegungsdaten'!B:B,Kategorien!A1997,'DV-Bewegungsdaten'!E:E),3)</f>
        <v>0</v>
      </c>
      <c r="AD1997" s="390">
        <f t="shared" si="421"/>
        <v>2.0110000000000001</v>
      </c>
      <c r="AE1997" s="390">
        <f t="shared" si="422"/>
        <v>2.6680000000000001</v>
      </c>
      <c r="AF1997" s="390">
        <f t="shared" si="423"/>
        <v>3.887</v>
      </c>
      <c r="AG1997" s="390">
        <f t="shared" si="424"/>
        <v>3.254</v>
      </c>
      <c r="AH1997" s="390">
        <f t="shared" si="425"/>
        <v>3.1660000000000004</v>
      </c>
      <c r="AI1997" s="390">
        <f t="shared" si="426"/>
        <v>3.6980000000000004</v>
      </c>
      <c r="AJ1997" s="390">
        <f t="shared" si="427"/>
        <v>2.9810000000000003</v>
      </c>
      <c r="AK1997" s="390">
        <f t="shared" si="428"/>
        <v>3.2650000000000001</v>
      </c>
      <c r="AL1997" s="390">
        <f t="shared" si="429"/>
        <v>3.375</v>
      </c>
      <c r="AM1997" s="390">
        <f t="shared" si="430"/>
        <v>3.2560000000000002</v>
      </c>
      <c r="AN1997" s="390">
        <f t="shared" si="431"/>
        <v>2.8500000000000005</v>
      </c>
      <c r="AO1997" s="390">
        <f t="shared" si="432"/>
        <v>3.7530000000000001</v>
      </c>
    </row>
    <row r="1998" spans="1:41" ht="15" customHeight="1" x14ac:dyDescent="0.25">
      <c r="A1998" s="127" t="s">
        <v>3610</v>
      </c>
      <c r="B1998" s="125" t="s">
        <v>2077</v>
      </c>
      <c r="C1998" s="125" t="s">
        <v>4374</v>
      </c>
      <c r="D1998" s="125" t="s">
        <v>3611</v>
      </c>
      <c r="E1998" s="125" t="s">
        <v>3289</v>
      </c>
      <c r="F1998" s="126">
        <v>6.72</v>
      </c>
      <c r="G1998" s="126">
        <v>6.92</v>
      </c>
      <c r="H1998" s="126">
        <v>5.38</v>
      </c>
      <c r="I1998" s="126"/>
      <c r="J1998" s="317"/>
      <c r="K1998" s="323">
        <f>ROUND(SUMIF('VGT-Bewegungsdaten'!B:B,A1998,'VGT-Bewegungsdaten'!C:C),3)</f>
        <v>0</v>
      </c>
      <c r="L1998" s="324">
        <f>ROUND(SUMIF('VGT-Bewegungsdaten'!B:B,$A1998,'VGT-Bewegungsdaten'!D:D),2)</f>
        <v>0</v>
      </c>
      <c r="N1998" s="376" t="s">
        <v>4930</v>
      </c>
      <c r="O1998" s="376" t="s">
        <v>4940</v>
      </c>
      <c r="P1998" s="326">
        <f>ROUND(SUMIF('AV-Bewegungsdaten'!B:B,A1998,'AV-Bewegungsdaten'!C:C),3)</f>
        <v>0</v>
      </c>
      <c r="Q1998" s="324">
        <f>ROUND(SUMIF('AV-Bewegungsdaten'!B:B,$A1998,'AV-Bewegungsdaten'!D:D),2)</f>
        <v>0</v>
      </c>
      <c r="T1998" s="327"/>
      <c r="U1998" s="326">
        <f>ROUND(SUMIF('DV-Bewegungsdaten'!B:B,Kategorien!A1998,'DV-Bewegungsdaten'!D:D),3)</f>
        <v>0</v>
      </c>
      <c r="V1998" s="324">
        <f>ROUND(SUMIF('DV-Bewegungsdaten'!B:B,Kategorien!A1998,'DV-Bewegungsdaten'!E:E),3)</f>
        <v>0</v>
      </c>
      <c r="AD1998" s="390">
        <f t="shared" si="421"/>
        <v>1.9809999999999999</v>
      </c>
      <c r="AE1998" s="390">
        <f t="shared" si="422"/>
        <v>2.6379999999999999</v>
      </c>
      <c r="AF1998" s="390">
        <f t="shared" si="423"/>
        <v>3.8569999999999998</v>
      </c>
      <c r="AG1998" s="390">
        <f t="shared" si="424"/>
        <v>3.2239999999999998</v>
      </c>
      <c r="AH1998" s="390">
        <f t="shared" si="425"/>
        <v>3.1360000000000001</v>
      </c>
      <c r="AI1998" s="390">
        <f t="shared" si="426"/>
        <v>3.6680000000000001</v>
      </c>
      <c r="AJ1998" s="390">
        <f t="shared" si="427"/>
        <v>2.9510000000000001</v>
      </c>
      <c r="AK1998" s="390">
        <f t="shared" si="428"/>
        <v>3.2349999999999999</v>
      </c>
      <c r="AL1998" s="390">
        <f t="shared" si="429"/>
        <v>3.3449999999999998</v>
      </c>
      <c r="AM1998" s="390">
        <f t="shared" si="430"/>
        <v>3.226</v>
      </c>
      <c r="AN1998" s="390">
        <f t="shared" si="431"/>
        <v>2.8200000000000003</v>
      </c>
      <c r="AO1998" s="390">
        <f t="shared" si="432"/>
        <v>3.7229999999999999</v>
      </c>
    </row>
    <row r="1999" spans="1:41" ht="15" customHeight="1" x14ac:dyDescent="0.25">
      <c r="A1999" s="127" t="s">
        <v>4375</v>
      </c>
      <c r="B1999" s="125" t="s">
        <v>2077</v>
      </c>
      <c r="C1999" s="125" t="s">
        <v>4374</v>
      </c>
      <c r="D1999" s="125" t="s">
        <v>4376</v>
      </c>
      <c r="E1999" s="125" t="s">
        <v>4051</v>
      </c>
      <c r="F1999" s="126">
        <v>6.6899999999999995</v>
      </c>
      <c r="G1999" s="126">
        <v>6.89</v>
      </c>
      <c r="H1999" s="126">
        <v>5.35</v>
      </c>
      <c r="I1999" s="126"/>
      <c r="J1999" s="317"/>
      <c r="K1999" s="323">
        <f>ROUND(SUMIF('VGT-Bewegungsdaten'!B:B,A1999,'VGT-Bewegungsdaten'!C:C),3)</f>
        <v>0</v>
      </c>
      <c r="L1999" s="324">
        <f>ROUND(SUMIF('VGT-Bewegungsdaten'!B:B,$A1999,'VGT-Bewegungsdaten'!D:D),2)</f>
        <v>0</v>
      </c>
      <c r="N1999" s="376" t="s">
        <v>4930</v>
      </c>
      <c r="O1999" s="376" t="s">
        <v>4940</v>
      </c>
      <c r="P1999" s="326">
        <f>ROUND(SUMIF('AV-Bewegungsdaten'!B:B,A1999,'AV-Bewegungsdaten'!C:C),3)</f>
        <v>0</v>
      </c>
      <c r="Q1999" s="324">
        <f>ROUND(SUMIF('AV-Bewegungsdaten'!B:B,$A1999,'AV-Bewegungsdaten'!D:D),2)</f>
        <v>0</v>
      </c>
      <c r="T1999" s="327"/>
      <c r="U1999" s="326">
        <f>ROUND(SUMIF('DV-Bewegungsdaten'!B:B,Kategorien!A1999,'DV-Bewegungsdaten'!D:D),3)</f>
        <v>0</v>
      </c>
      <c r="V1999" s="324">
        <f>ROUND(SUMIF('DV-Bewegungsdaten'!B:B,Kategorien!A1999,'DV-Bewegungsdaten'!E:E),3)</f>
        <v>0</v>
      </c>
      <c r="AD1999" s="390">
        <f t="shared" si="421"/>
        <v>1.9509999999999996</v>
      </c>
      <c r="AE1999" s="390">
        <f t="shared" si="422"/>
        <v>2.6079999999999997</v>
      </c>
      <c r="AF1999" s="390">
        <f t="shared" si="423"/>
        <v>3.8269999999999995</v>
      </c>
      <c r="AG1999" s="390">
        <f t="shared" si="424"/>
        <v>3.1939999999999995</v>
      </c>
      <c r="AH1999" s="390">
        <f t="shared" si="425"/>
        <v>3.1059999999999999</v>
      </c>
      <c r="AI1999" s="390">
        <f t="shared" si="426"/>
        <v>3.6379999999999999</v>
      </c>
      <c r="AJ1999" s="390">
        <f t="shared" si="427"/>
        <v>2.9209999999999998</v>
      </c>
      <c r="AK1999" s="390">
        <f t="shared" si="428"/>
        <v>3.2049999999999996</v>
      </c>
      <c r="AL1999" s="390">
        <f t="shared" si="429"/>
        <v>3.3149999999999995</v>
      </c>
      <c r="AM1999" s="390">
        <f t="shared" si="430"/>
        <v>3.1959999999999997</v>
      </c>
      <c r="AN1999" s="390">
        <f t="shared" si="431"/>
        <v>2.79</v>
      </c>
      <c r="AO1999" s="390">
        <f t="shared" si="432"/>
        <v>3.6929999999999996</v>
      </c>
    </row>
    <row r="2000" spans="1:41" ht="15" customHeight="1" x14ac:dyDescent="0.25">
      <c r="A2000" s="127" t="s">
        <v>2288</v>
      </c>
      <c r="B2000" s="125" t="s">
        <v>2077</v>
      </c>
      <c r="C2000" s="125" t="s">
        <v>4004</v>
      </c>
      <c r="D2000" s="125" t="s">
        <v>2451</v>
      </c>
      <c r="E2000" s="125" t="s">
        <v>2452</v>
      </c>
      <c r="F2000" s="126">
        <v>11.67</v>
      </c>
      <c r="G2000" s="126">
        <v>11.87</v>
      </c>
      <c r="H2000" s="126">
        <v>9.34</v>
      </c>
      <c r="I2000" s="126"/>
      <c r="J2000" s="317"/>
      <c r="K2000" s="323">
        <f>ROUND(SUMIF('VGT-Bewegungsdaten'!B:B,A2000,'VGT-Bewegungsdaten'!C:C),3)</f>
        <v>0</v>
      </c>
      <c r="L2000" s="324">
        <f>ROUND(SUMIF('VGT-Bewegungsdaten'!B:B,$A2000,'VGT-Bewegungsdaten'!D:D),2)</f>
        <v>0</v>
      </c>
      <c r="N2000" s="376" t="s">
        <v>4930</v>
      </c>
      <c r="O2000" s="376" t="s">
        <v>4940</v>
      </c>
      <c r="P2000" s="326">
        <f>ROUND(SUMIF('AV-Bewegungsdaten'!B:B,A2000,'AV-Bewegungsdaten'!C:C),3)</f>
        <v>0</v>
      </c>
      <c r="Q2000" s="324">
        <f>ROUND(SUMIF('AV-Bewegungsdaten'!B:B,$A2000,'AV-Bewegungsdaten'!D:D),2)</f>
        <v>0</v>
      </c>
      <c r="T2000" s="327"/>
      <c r="U2000" s="326">
        <f>ROUND(SUMIF('DV-Bewegungsdaten'!B:B,Kategorien!A2000,'DV-Bewegungsdaten'!D:D),3)</f>
        <v>0</v>
      </c>
      <c r="V2000" s="324">
        <f>ROUND(SUMIF('DV-Bewegungsdaten'!B:B,Kategorien!A2000,'DV-Bewegungsdaten'!E:E),3)</f>
        <v>0</v>
      </c>
      <c r="AD2000" s="390">
        <f t="shared" si="421"/>
        <v>6.9309999999999992</v>
      </c>
      <c r="AE2000" s="390">
        <f t="shared" si="422"/>
        <v>7.5879999999999992</v>
      </c>
      <c r="AF2000" s="390">
        <f t="shared" si="423"/>
        <v>8.8069999999999986</v>
      </c>
      <c r="AG2000" s="390">
        <f t="shared" si="424"/>
        <v>8.1739999999999995</v>
      </c>
      <c r="AH2000" s="390">
        <f t="shared" si="425"/>
        <v>8.0859999999999985</v>
      </c>
      <c r="AI2000" s="390">
        <f t="shared" si="426"/>
        <v>8.6179999999999986</v>
      </c>
      <c r="AJ2000" s="390">
        <f t="shared" si="427"/>
        <v>7.9009999999999998</v>
      </c>
      <c r="AK2000" s="390">
        <f t="shared" si="428"/>
        <v>8.1849999999999987</v>
      </c>
      <c r="AL2000" s="390">
        <f t="shared" si="429"/>
        <v>8.2949999999999982</v>
      </c>
      <c r="AM2000" s="390">
        <f t="shared" si="430"/>
        <v>8.1759999999999984</v>
      </c>
      <c r="AN2000" s="390">
        <f t="shared" si="431"/>
        <v>7.77</v>
      </c>
      <c r="AO2000" s="390">
        <f t="shared" si="432"/>
        <v>8.6729999999999983</v>
      </c>
    </row>
    <row r="2001" spans="1:41" ht="15" customHeight="1" x14ac:dyDescent="0.25">
      <c r="A2001" s="127" t="s">
        <v>2289</v>
      </c>
      <c r="B2001" s="125" t="s">
        <v>2077</v>
      </c>
      <c r="C2001" s="125" t="s">
        <v>4004</v>
      </c>
      <c r="D2001" s="125" t="s">
        <v>2454</v>
      </c>
      <c r="E2001" s="125" t="s">
        <v>2455</v>
      </c>
      <c r="F2001" s="126">
        <v>13.67</v>
      </c>
      <c r="G2001" s="126">
        <v>13.87</v>
      </c>
      <c r="H2001" s="126">
        <v>10.94</v>
      </c>
      <c r="I2001" s="126"/>
      <c r="J2001" s="317"/>
      <c r="K2001" s="323">
        <f>ROUND(SUMIF('VGT-Bewegungsdaten'!B:B,A2001,'VGT-Bewegungsdaten'!C:C),3)</f>
        <v>0</v>
      </c>
      <c r="L2001" s="324">
        <f>ROUND(SUMIF('VGT-Bewegungsdaten'!B:B,$A2001,'VGT-Bewegungsdaten'!D:D),2)</f>
        <v>0</v>
      </c>
      <c r="N2001" s="376" t="s">
        <v>4930</v>
      </c>
      <c r="O2001" s="376" t="s">
        <v>4940</v>
      </c>
      <c r="P2001" s="326">
        <f>ROUND(SUMIF('AV-Bewegungsdaten'!B:B,A2001,'AV-Bewegungsdaten'!C:C),3)</f>
        <v>0</v>
      </c>
      <c r="Q2001" s="324">
        <f>ROUND(SUMIF('AV-Bewegungsdaten'!B:B,$A2001,'AV-Bewegungsdaten'!D:D),2)</f>
        <v>0</v>
      </c>
      <c r="T2001" s="327"/>
      <c r="U2001" s="326">
        <f>ROUND(SUMIF('DV-Bewegungsdaten'!B:B,Kategorien!A2001,'DV-Bewegungsdaten'!D:D),3)</f>
        <v>0</v>
      </c>
      <c r="V2001" s="324">
        <f>ROUND(SUMIF('DV-Bewegungsdaten'!B:B,Kategorien!A2001,'DV-Bewegungsdaten'!E:E),3)</f>
        <v>0</v>
      </c>
      <c r="AD2001" s="390">
        <f t="shared" si="421"/>
        <v>8.9309999999999992</v>
      </c>
      <c r="AE2001" s="390">
        <f t="shared" si="422"/>
        <v>9.5879999999999992</v>
      </c>
      <c r="AF2001" s="390">
        <f t="shared" si="423"/>
        <v>10.806999999999999</v>
      </c>
      <c r="AG2001" s="390">
        <f t="shared" si="424"/>
        <v>10.173999999999999</v>
      </c>
      <c r="AH2001" s="390">
        <f t="shared" si="425"/>
        <v>10.085999999999999</v>
      </c>
      <c r="AI2001" s="390">
        <f t="shared" si="426"/>
        <v>10.617999999999999</v>
      </c>
      <c r="AJ2001" s="390">
        <f t="shared" si="427"/>
        <v>9.9009999999999998</v>
      </c>
      <c r="AK2001" s="390">
        <f t="shared" si="428"/>
        <v>10.184999999999999</v>
      </c>
      <c r="AL2001" s="390">
        <f t="shared" si="429"/>
        <v>10.294999999999998</v>
      </c>
      <c r="AM2001" s="390">
        <f t="shared" si="430"/>
        <v>10.175999999999998</v>
      </c>
      <c r="AN2001" s="390">
        <f t="shared" si="431"/>
        <v>9.77</v>
      </c>
      <c r="AO2001" s="390">
        <f t="shared" si="432"/>
        <v>10.672999999999998</v>
      </c>
    </row>
    <row r="2002" spans="1:41" ht="15" customHeight="1" x14ac:dyDescent="0.25">
      <c r="A2002" s="127" t="s">
        <v>543</v>
      </c>
      <c r="B2002" s="125" t="s">
        <v>2077</v>
      </c>
      <c r="C2002" s="125" t="s">
        <v>4004</v>
      </c>
      <c r="D2002" s="125" t="s">
        <v>1</v>
      </c>
      <c r="E2002" s="125" t="s">
        <v>1538</v>
      </c>
      <c r="F2002" s="126">
        <v>14.67</v>
      </c>
      <c r="G2002" s="126">
        <v>14.87</v>
      </c>
      <c r="H2002" s="126">
        <v>11.74</v>
      </c>
      <c r="I2002" s="126"/>
      <c r="J2002" s="317"/>
      <c r="K2002" s="323">
        <f>ROUND(SUMIF('VGT-Bewegungsdaten'!B:B,A2002,'VGT-Bewegungsdaten'!C:C),3)</f>
        <v>0</v>
      </c>
      <c r="L2002" s="324">
        <f>ROUND(SUMIF('VGT-Bewegungsdaten'!B:B,$A2002,'VGT-Bewegungsdaten'!D:D),2)</f>
        <v>0</v>
      </c>
      <c r="N2002" s="376" t="s">
        <v>4930</v>
      </c>
      <c r="O2002" s="376" t="s">
        <v>4940</v>
      </c>
      <c r="P2002" s="326">
        <f>ROUND(SUMIF('AV-Bewegungsdaten'!B:B,A2002,'AV-Bewegungsdaten'!C:C),3)</f>
        <v>0</v>
      </c>
      <c r="Q2002" s="324">
        <f>ROUND(SUMIF('AV-Bewegungsdaten'!B:B,$A2002,'AV-Bewegungsdaten'!D:D),2)</f>
        <v>0</v>
      </c>
      <c r="T2002" s="327"/>
      <c r="U2002" s="326">
        <f>ROUND(SUMIF('DV-Bewegungsdaten'!B:B,Kategorien!A2002,'DV-Bewegungsdaten'!D:D),3)</f>
        <v>0</v>
      </c>
      <c r="V2002" s="324">
        <f>ROUND(SUMIF('DV-Bewegungsdaten'!B:B,Kategorien!A2002,'DV-Bewegungsdaten'!E:E),3)</f>
        <v>0</v>
      </c>
      <c r="AD2002" s="390">
        <f t="shared" si="421"/>
        <v>9.9309999999999992</v>
      </c>
      <c r="AE2002" s="390">
        <f t="shared" si="422"/>
        <v>10.587999999999999</v>
      </c>
      <c r="AF2002" s="390">
        <f t="shared" si="423"/>
        <v>11.806999999999999</v>
      </c>
      <c r="AG2002" s="390">
        <f t="shared" si="424"/>
        <v>11.173999999999999</v>
      </c>
      <c r="AH2002" s="390">
        <f t="shared" si="425"/>
        <v>11.085999999999999</v>
      </c>
      <c r="AI2002" s="390">
        <f t="shared" si="426"/>
        <v>11.617999999999999</v>
      </c>
      <c r="AJ2002" s="390">
        <f t="shared" si="427"/>
        <v>10.901</v>
      </c>
      <c r="AK2002" s="390">
        <f t="shared" si="428"/>
        <v>11.184999999999999</v>
      </c>
      <c r="AL2002" s="390">
        <f t="shared" si="429"/>
        <v>11.294999999999998</v>
      </c>
      <c r="AM2002" s="390">
        <f t="shared" si="430"/>
        <v>11.175999999999998</v>
      </c>
      <c r="AN2002" s="390">
        <f t="shared" si="431"/>
        <v>10.77</v>
      </c>
      <c r="AO2002" s="390">
        <f t="shared" si="432"/>
        <v>11.672999999999998</v>
      </c>
    </row>
    <row r="2003" spans="1:41" ht="15" customHeight="1" x14ac:dyDescent="0.25">
      <c r="A2003" s="127" t="s">
        <v>544</v>
      </c>
      <c r="B2003" s="125" t="s">
        <v>2077</v>
      </c>
      <c r="C2003" s="125" t="s">
        <v>4004</v>
      </c>
      <c r="D2003" s="125" t="s">
        <v>3</v>
      </c>
      <c r="E2003" s="125" t="s">
        <v>1541</v>
      </c>
      <c r="F2003" s="126">
        <v>14.67</v>
      </c>
      <c r="G2003" s="126">
        <v>14.87</v>
      </c>
      <c r="H2003" s="126">
        <v>11.74</v>
      </c>
      <c r="I2003" s="126"/>
      <c r="J2003" s="317"/>
      <c r="K2003" s="323">
        <f>ROUND(SUMIF('VGT-Bewegungsdaten'!B:B,A2003,'VGT-Bewegungsdaten'!C:C),3)</f>
        <v>0</v>
      </c>
      <c r="L2003" s="324">
        <f>ROUND(SUMIF('VGT-Bewegungsdaten'!B:B,$A2003,'VGT-Bewegungsdaten'!D:D),2)</f>
        <v>0</v>
      </c>
      <c r="N2003" s="376" t="s">
        <v>4930</v>
      </c>
      <c r="O2003" s="376" t="s">
        <v>4940</v>
      </c>
      <c r="P2003" s="326">
        <f>ROUND(SUMIF('AV-Bewegungsdaten'!B:B,A2003,'AV-Bewegungsdaten'!C:C),3)</f>
        <v>0</v>
      </c>
      <c r="Q2003" s="324">
        <f>ROUND(SUMIF('AV-Bewegungsdaten'!B:B,$A2003,'AV-Bewegungsdaten'!D:D),2)</f>
        <v>0</v>
      </c>
      <c r="T2003" s="327"/>
      <c r="U2003" s="326">
        <f>ROUND(SUMIF('DV-Bewegungsdaten'!B:B,Kategorien!A2003,'DV-Bewegungsdaten'!D:D),3)</f>
        <v>0</v>
      </c>
      <c r="V2003" s="324">
        <f>ROUND(SUMIF('DV-Bewegungsdaten'!B:B,Kategorien!A2003,'DV-Bewegungsdaten'!E:E),3)</f>
        <v>0</v>
      </c>
      <c r="AD2003" s="390">
        <f t="shared" si="421"/>
        <v>9.9309999999999992</v>
      </c>
      <c r="AE2003" s="390">
        <f t="shared" si="422"/>
        <v>10.587999999999999</v>
      </c>
      <c r="AF2003" s="390">
        <f t="shared" si="423"/>
        <v>11.806999999999999</v>
      </c>
      <c r="AG2003" s="390">
        <f t="shared" si="424"/>
        <v>11.173999999999999</v>
      </c>
      <c r="AH2003" s="390">
        <f t="shared" si="425"/>
        <v>11.085999999999999</v>
      </c>
      <c r="AI2003" s="390">
        <f t="shared" si="426"/>
        <v>11.617999999999999</v>
      </c>
      <c r="AJ2003" s="390">
        <f t="shared" si="427"/>
        <v>10.901</v>
      </c>
      <c r="AK2003" s="390">
        <f t="shared" si="428"/>
        <v>11.184999999999999</v>
      </c>
      <c r="AL2003" s="390">
        <f t="shared" si="429"/>
        <v>11.294999999999998</v>
      </c>
      <c r="AM2003" s="390">
        <f t="shared" si="430"/>
        <v>11.175999999999998</v>
      </c>
      <c r="AN2003" s="390">
        <f t="shared" si="431"/>
        <v>10.77</v>
      </c>
      <c r="AO2003" s="390">
        <f t="shared" si="432"/>
        <v>11.672999999999998</v>
      </c>
    </row>
    <row r="2004" spans="1:41" ht="15" customHeight="1" x14ac:dyDescent="0.25">
      <c r="A2004" s="127" t="s">
        <v>2868</v>
      </c>
      <c r="B2004" s="125" t="s">
        <v>2077</v>
      </c>
      <c r="C2004" s="125" t="s">
        <v>4004</v>
      </c>
      <c r="D2004" s="125" t="s">
        <v>2661</v>
      </c>
      <c r="E2004" s="125" t="s">
        <v>2545</v>
      </c>
      <c r="F2004" s="126">
        <v>14.64</v>
      </c>
      <c r="G2004" s="126">
        <v>14.84</v>
      </c>
      <c r="H2004" s="126">
        <v>11.71</v>
      </c>
      <c r="I2004" s="126"/>
      <c r="J2004" s="317"/>
      <c r="K2004" s="323">
        <f>ROUND(SUMIF('VGT-Bewegungsdaten'!B:B,A2004,'VGT-Bewegungsdaten'!C:C),3)</f>
        <v>0</v>
      </c>
      <c r="L2004" s="324">
        <f>ROUND(SUMIF('VGT-Bewegungsdaten'!B:B,$A2004,'VGT-Bewegungsdaten'!D:D),2)</f>
        <v>0</v>
      </c>
      <c r="N2004" s="376" t="s">
        <v>4930</v>
      </c>
      <c r="O2004" s="376" t="s">
        <v>4940</v>
      </c>
      <c r="P2004" s="326">
        <f>ROUND(SUMIF('AV-Bewegungsdaten'!B:B,A2004,'AV-Bewegungsdaten'!C:C),3)</f>
        <v>0</v>
      </c>
      <c r="Q2004" s="324">
        <f>ROUND(SUMIF('AV-Bewegungsdaten'!B:B,$A2004,'AV-Bewegungsdaten'!D:D),2)</f>
        <v>0</v>
      </c>
      <c r="T2004" s="327"/>
      <c r="U2004" s="326">
        <f>ROUND(SUMIF('DV-Bewegungsdaten'!B:B,Kategorien!A2004,'DV-Bewegungsdaten'!D:D),3)</f>
        <v>0</v>
      </c>
      <c r="V2004" s="324">
        <f>ROUND(SUMIF('DV-Bewegungsdaten'!B:B,Kategorien!A2004,'DV-Bewegungsdaten'!E:E),3)</f>
        <v>0</v>
      </c>
      <c r="AD2004" s="390">
        <f t="shared" si="421"/>
        <v>9.9009999999999998</v>
      </c>
      <c r="AE2004" s="390">
        <f t="shared" si="422"/>
        <v>10.558</v>
      </c>
      <c r="AF2004" s="390">
        <f t="shared" si="423"/>
        <v>11.776999999999999</v>
      </c>
      <c r="AG2004" s="390">
        <f t="shared" si="424"/>
        <v>11.144</v>
      </c>
      <c r="AH2004" s="390">
        <f t="shared" si="425"/>
        <v>11.056000000000001</v>
      </c>
      <c r="AI2004" s="390">
        <f t="shared" si="426"/>
        <v>11.588000000000001</v>
      </c>
      <c r="AJ2004" s="390">
        <f t="shared" si="427"/>
        <v>10.871</v>
      </c>
      <c r="AK2004" s="390">
        <f t="shared" si="428"/>
        <v>11.154999999999999</v>
      </c>
      <c r="AL2004" s="390">
        <f t="shared" si="429"/>
        <v>11.265000000000001</v>
      </c>
      <c r="AM2004" s="390">
        <f t="shared" si="430"/>
        <v>11.146000000000001</v>
      </c>
      <c r="AN2004" s="390">
        <f t="shared" si="431"/>
        <v>10.74</v>
      </c>
      <c r="AO2004" s="390">
        <f t="shared" si="432"/>
        <v>11.643000000000001</v>
      </c>
    </row>
    <row r="2005" spans="1:41" ht="15" customHeight="1" x14ac:dyDescent="0.25">
      <c r="A2005" s="127" t="s">
        <v>3612</v>
      </c>
      <c r="B2005" s="125" t="s">
        <v>2077</v>
      </c>
      <c r="C2005" s="125" t="s">
        <v>4004</v>
      </c>
      <c r="D2005" s="125" t="s">
        <v>3405</v>
      </c>
      <c r="E2005" s="125" t="s">
        <v>3289</v>
      </c>
      <c r="F2005" s="126">
        <v>14.61</v>
      </c>
      <c r="G2005" s="126">
        <v>14.809999999999999</v>
      </c>
      <c r="H2005" s="126">
        <v>11.69</v>
      </c>
      <c r="I2005" s="126"/>
      <c r="J2005" s="317"/>
      <c r="K2005" s="323">
        <f>ROUND(SUMIF('VGT-Bewegungsdaten'!B:B,A2005,'VGT-Bewegungsdaten'!C:C),3)</f>
        <v>0</v>
      </c>
      <c r="L2005" s="324">
        <f>ROUND(SUMIF('VGT-Bewegungsdaten'!B:B,$A2005,'VGT-Bewegungsdaten'!D:D),2)</f>
        <v>0</v>
      </c>
      <c r="N2005" s="376" t="s">
        <v>4930</v>
      </c>
      <c r="O2005" s="376" t="s">
        <v>4940</v>
      </c>
      <c r="P2005" s="326">
        <f>ROUND(SUMIF('AV-Bewegungsdaten'!B:B,A2005,'AV-Bewegungsdaten'!C:C),3)</f>
        <v>0</v>
      </c>
      <c r="Q2005" s="324">
        <f>ROUND(SUMIF('AV-Bewegungsdaten'!B:B,$A2005,'AV-Bewegungsdaten'!D:D),2)</f>
        <v>0</v>
      </c>
      <c r="T2005" s="327"/>
      <c r="U2005" s="326">
        <f>ROUND(SUMIF('DV-Bewegungsdaten'!B:B,Kategorien!A2005,'DV-Bewegungsdaten'!D:D),3)</f>
        <v>0</v>
      </c>
      <c r="V2005" s="324">
        <f>ROUND(SUMIF('DV-Bewegungsdaten'!B:B,Kategorien!A2005,'DV-Bewegungsdaten'!E:E),3)</f>
        <v>0</v>
      </c>
      <c r="AD2005" s="390">
        <f t="shared" si="421"/>
        <v>9.8709999999999987</v>
      </c>
      <c r="AE2005" s="390">
        <f t="shared" si="422"/>
        <v>10.527999999999999</v>
      </c>
      <c r="AF2005" s="390">
        <f t="shared" si="423"/>
        <v>11.746999999999998</v>
      </c>
      <c r="AG2005" s="390">
        <f t="shared" si="424"/>
        <v>11.113999999999999</v>
      </c>
      <c r="AH2005" s="390">
        <f t="shared" si="425"/>
        <v>11.026</v>
      </c>
      <c r="AI2005" s="390">
        <f t="shared" si="426"/>
        <v>11.558</v>
      </c>
      <c r="AJ2005" s="390">
        <f t="shared" si="427"/>
        <v>10.840999999999999</v>
      </c>
      <c r="AK2005" s="390">
        <f t="shared" si="428"/>
        <v>11.124999999999998</v>
      </c>
      <c r="AL2005" s="390">
        <f t="shared" si="429"/>
        <v>11.234999999999999</v>
      </c>
      <c r="AM2005" s="390">
        <f t="shared" si="430"/>
        <v>11.116</v>
      </c>
      <c r="AN2005" s="390">
        <f t="shared" si="431"/>
        <v>10.709999999999999</v>
      </c>
      <c r="AO2005" s="390">
        <f t="shared" si="432"/>
        <v>11.613</v>
      </c>
    </row>
    <row r="2006" spans="1:41" ht="15" customHeight="1" x14ac:dyDescent="0.25">
      <c r="A2006" s="127" t="s">
        <v>4377</v>
      </c>
      <c r="B2006" s="125" t="s">
        <v>2077</v>
      </c>
      <c r="C2006" s="125" t="s">
        <v>4004</v>
      </c>
      <c r="D2006" s="125" t="s">
        <v>4168</v>
      </c>
      <c r="E2006" s="125" t="s">
        <v>4051</v>
      </c>
      <c r="F2006" s="126">
        <v>14.58</v>
      </c>
      <c r="G2006" s="126">
        <v>14.78</v>
      </c>
      <c r="H2006" s="126">
        <v>11.66</v>
      </c>
      <c r="I2006" s="126"/>
      <c r="J2006" s="317"/>
      <c r="K2006" s="323">
        <f>ROUND(SUMIF('VGT-Bewegungsdaten'!B:B,A2006,'VGT-Bewegungsdaten'!C:C),3)</f>
        <v>0</v>
      </c>
      <c r="L2006" s="324">
        <f>ROUND(SUMIF('VGT-Bewegungsdaten'!B:B,$A2006,'VGT-Bewegungsdaten'!D:D),2)</f>
        <v>0</v>
      </c>
      <c r="N2006" s="376" t="s">
        <v>4930</v>
      </c>
      <c r="O2006" s="376" t="s">
        <v>4940</v>
      </c>
      <c r="P2006" s="326">
        <f>ROUND(SUMIF('AV-Bewegungsdaten'!B:B,A2006,'AV-Bewegungsdaten'!C:C),3)</f>
        <v>0</v>
      </c>
      <c r="Q2006" s="324">
        <f>ROUND(SUMIF('AV-Bewegungsdaten'!B:B,$A2006,'AV-Bewegungsdaten'!D:D),2)</f>
        <v>0</v>
      </c>
      <c r="T2006" s="327"/>
      <c r="U2006" s="326">
        <f>ROUND(SUMIF('DV-Bewegungsdaten'!B:B,Kategorien!A2006,'DV-Bewegungsdaten'!D:D),3)</f>
        <v>0</v>
      </c>
      <c r="V2006" s="324">
        <f>ROUND(SUMIF('DV-Bewegungsdaten'!B:B,Kategorien!A2006,'DV-Bewegungsdaten'!E:E),3)</f>
        <v>0</v>
      </c>
      <c r="AD2006" s="390">
        <f t="shared" si="421"/>
        <v>9.8409999999999993</v>
      </c>
      <c r="AE2006" s="390">
        <f t="shared" si="422"/>
        <v>10.497999999999999</v>
      </c>
      <c r="AF2006" s="390">
        <f t="shared" si="423"/>
        <v>11.716999999999999</v>
      </c>
      <c r="AG2006" s="390">
        <f t="shared" si="424"/>
        <v>11.084</v>
      </c>
      <c r="AH2006" s="390">
        <f t="shared" si="425"/>
        <v>10.995999999999999</v>
      </c>
      <c r="AI2006" s="390">
        <f t="shared" si="426"/>
        <v>11.527999999999999</v>
      </c>
      <c r="AJ2006" s="390">
        <f t="shared" si="427"/>
        <v>10.811</v>
      </c>
      <c r="AK2006" s="390">
        <f t="shared" si="428"/>
        <v>11.094999999999999</v>
      </c>
      <c r="AL2006" s="390">
        <f t="shared" si="429"/>
        <v>11.204999999999998</v>
      </c>
      <c r="AM2006" s="390">
        <f t="shared" si="430"/>
        <v>11.085999999999999</v>
      </c>
      <c r="AN2006" s="390">
        <f t="shared" si="431"/>
        <v>10.68</v>
      </c>
      <c r="AO2006" s="390">
        <f t="shared" si="432"/>
        <v>11.582999999999998</v>
      </c>
    </row>
    <row r="2007" spans="1:41" ht="15" customHeight="1" x14ac:dyDescent="0.25">
      <c r="A2007" s="127" t="s">
        <v>2327</v>
      </c>
      <c r="B2007" s="125" t="s">
        <v>2077</v>
      </c>
      <c r="C2007" s="125" t="s">
        <v>4004</v>
      </c>
      <c r="D2007" s="125" t="s">
        <v>5</v>
      </c>
      <c r="E2007" s="125" t="s">
        <v>2452</v>
      </c>
      <c r="F2007" s="126">
        <v>12.67</v>
      </c>
      <c r="G2007" s="126">
        <v>12.87</v>
      </c>
      <c r="H2007" s="126">
        <v>10.14</v>
      </c>
      <c r="I2007" s="126"/>
      <c r="J2007" s="317"/>
      <c r="K2007" s="323">
        <f>ROUND(SUMIF('VGT-Bewegungsdaten'!B:B,A2007,'VGT-Bewegungsdaten'!C:C),3)</f>
        <v>0</v>
      </c>
      <c r="L2007" s="324">
        <f>ROUND(SUMIF('VGT-Bewegungsdaten'!B:B,$A2007,'VGT-Bewegungsdaten'!D:D),2)</f>
        <v>0</v>
      </c>
      <c r="N2007" s="376" t="s">
        <v>4930</v>
      </c>
      <c r="O2007" s="376" t="s">
        <v>4940</v>
      </c>
      <c r="P2007" s="326">
        <f>ROUND(SUMIF('AV-Bewegungsdaten'!B:B,A2007,'AV-Bewegungsdaten'!C:C),3)</f>
        <v>0</v>
      </c>
      <c r="Q2007" s="324">
        <f>ROUND(SUMIF('AV-Bewegungsdaten'!B:B,$A2007,'AV-Bewegungsdaten'!D:D),2)</f>
        <v>0</v>
      </c>
      <c r="T2007" s="327"/>
      <c r="U2007" s="326">
        <f>ROUND(SUMIF('DV-Bewegungsdaten'!B:B,Kategorien!A2007,'DV-Bewegungsdaten'!D:D),3)</f>
        <v>0</v>
      </c>
      <c r="V2007" s="324">
        <f>ROUND(SUMIF('DV-Bewegungsdaten'!B:B,Kategorien!A2007,'DV-Bewegungsdaten'!E:E),3)</f>
        <v>0</v>
      </c>
      <c r="AD2007" s="390">
        <f t="shared" si="421"/>
        <v>7.9309999999999992</v>
      </c>
      <c r="AE2007" s="390">
        <f t="shared" si="422"/>
        <v>8.5879999999999992</v>
      </c>
      <c r="AF2007" s="390">
        <f t="shared" si="423"/>
        <v>9.8069999999999986</v>
      </c>
      <c r="AG2007" s="390">
        <f t="shared" si="424"/>
        <v>9.1739999999999995</v>
      </c>
      <c r="AH2007" s="390">
        <f t="shared" si="425"/>
        <v>9.0859999999999985</v>
      </c>
      <c r="AI2007" s="390">
        <f t="shared" si="426"/>
        <v>9.6179999999999986</v>
      </c>
      <c r="AJ2007" s="390">
        <f t="shared" si="427"/>
        <v>8.9009999999999998</v>
      </c>
      <c r="AK2007" s="390">
        <f t="shared" si="428"/>
        <v>9.1849999999999987</v>
      </c>
      <c r="AL2007" s="390">
        <f t="shared" si="429"/>
        <v>9.2949999999999982</v>
      </c>
      <c r="AM2007" s="390">
        <f t="shared" si="430"/>
        <v>9.1759999999999984</v>
      </c>
      <c r="AN2007" s="390">
        <f t="shared" si="431"/>
        <v>8.77</v>
      </c>
      <c r="AO2007" s="390">
        <f t="shared" si="432"/>
        <v>9.6729999999999983</v>
      </c>
    </row>
    <row r="2008" spans="1:41" ht="15" customHeight="1" x14ac:dyDescent="0.25">
      <c r="A2008" s="127" t="s">
        <v>2328</v>
      </c>
      <c r="B2008" s="125" t="s">
        <v>2077</v>
      </c>
      <c r="C2008" s="125" t="s">
        <v>4004</v>
      </c>
      <c r="D2008" s="125" t="s">
        <v>7</v>
      </c>
      <c r="E2008" s="125" t="s">
        <v>2455</v>
      </c>
      <c r="F2008" s="126">
        <v>14.67</v>
      </c>
      <c r="G2008" s="126">
        <v>14.87</v>
      </c>
      <c r="H2008" s="126">
        <v>11.74</v>
      </c>
      <c r="I2008" s="126"/>
      <c r="J2008" s="317"/>
      <c r="K2008" s="323">
        <f>ROUND(SUMIF('VGT-Bewegungsdaten'!B:B,A2008,'VGT-Bewegungsdaten'!C:C),3)</f>
        <v>0</v>
      </c>
      <c r="L2008" s="324">
        <f>ROUND(SUMIF('VGT-Bewegungsdaten'!B:B,$A2008,'VGT-Bewegungsdaten'!D:D),2)</f>
        <v>0</v>
      </c>
      <c r="N2008" s="376" t="s">
        <v>4930</v>
      </c>
      <c r="O2008" s="376" t="s">
        <v>4940</v>
      </c>
      <c r="P2008" s="326">
        <f>ROUND(SUMIF('AV-Bewegungsdaten'!B:B,A2008,'AV-Bewegungsdaten'!C:C),3)</f>
        <v>0</v>
      </c>
      <c r="Q2008" s="324">
        <f>ROUND(SUMIF('AV-Bewegungsdaten'!B:B,$A2008,'AV-Bewegungsdaten'!D:D),2)</f>
        <v>0</v>
      </c>
      <c r="T2008" s="327"/>
      <c r="U2008" s="326">
        <f>ROUND(SUMIF('DV-Bewegungsdaten'!B:B,Kategorien!A2008,'DV-Bewegungsdaten'!D:D),3)</f>
        <v>0</v>
      </c>
      <c r="V2008" s="324">
        <f>ROUND(SUMIF('DV-Bewegungsdaten'!B:B,Kategorien!A2008,'DV-Bewegungsdaten'!E:E),3)</f>
        <v>0</v>
      </c>
      <c r="AD2008" s="390">
        <f t="shared" si="421"/>
        <v>9.9309999999999992</v>
      </c>
      <c r="AE2008" s="390">
        <f t="shared" si="422"/>
        <v>10.587999999999999</v>
      </c>
      <c r="AF2008" s="390">
        <f t="shared" si="423"/>
        <v>11.806999999999999</v>
      </c>
      <c r="AG2008" s="390">
        <f t="shared" si="424"/>
        <v>11.173999999999999</v>
      </c>
      <c r="AH2008" s="390">
        <f t="shared" si="425"/>
        <v>11.085999999999999</v>
      </c>
      <c r="AI2008" s="390">
        <f t="shared" si="426"/>
        <v>11.617999999999999</v>
      </c>
      <c r="AJ2008" s="390">
        <f t="shared" si="427"/>
        <v>10.901</v>
      </c>
      <c r="AK2008" s="390">
        <f t="shared" si="428"/>
        <v>11.184999999999999</v>
      </c>
      <c r="AL2008" s="390">
        <f t="shared" si="429"/>
        <v>11.294999999999998</v>
      </c>
      <c r="AM2008" s="390">
        <f t="shared" si="430"/>
        <v>11.175999999999998</v>
      </c>
      <c r="AN2008" s="390">
        <f t="shared" si="431"/>
        <v>10.77</v>
      </c>
      <c r="AO2008" s="390">
        <f t="shared" si="432"/>
        <v>11.672999999999998</v>
      </c>
    </row>
    <row r="2009" spans="1:41" ht="15" customHeight="1" x14ac:dyDescent="0.25">
      <c r="A2009" s="127" t="s">
        <v>2329</v>
      </c>
      <c r="B2009" s="125" t="s">
        <v>2077</v>
      </c>
      <c r="C2009" s="125" t="s">
        <v>4004</v>
      </c>
      <c r="D2009" s="125" t="s">
        <v>9</v>
      </c>
      <c r="E2009" s="125" t="s">
        <v>1538</v>
      </c>
      <c r="F2009" s="126">
        <v>15.67</v>
      </c>
      <c r="G2009" s="126">
        <v>15.87</v>
      </c>
      <c r="H2009" s="126">
        <v>12.54</v>
      </c>
      <c r="I2009" s="126"/>
      <c r="J2009" s="317"/>
      <c r="K2009" s="323">
        <f>ROUND(SUMIF('VGT-Bewegungsdaten'!B:B,A2009,'VGT-Bewegungsdaten'!C:C),3)</f>
        <v>0</v>
      </c>
      <c r="L2009" s="324">
        <f>ROUND(SUMIF('VGT-Bewegungsdaten'!B:B,$A2009,'VGT-Bewegungsdaten'!D:D),2)</f>
        <v>0</v>
      </c>
      <c r="N2009" s="376" t="s">
        <v>4930</v>
      </c>
      <c r="O2009" s="376" t="s">
        <v>4940</v>
      </c>
      <c r="P2009" s="326">
        <f>ROUND(SUMIF('AV-Bewegungsdaten'!B:B,A2009,'AV-Bewegungsdaten'!C:C),3)</f>
        <v>0</v>
      </c>
      <c r="Q2009" s="324">
        <f>ROUND(SUMIF('AV-Bewegungsdaten'!B:B,$A2009,'AV-Bewegungsdaten'!D:D),2)</f>
        <v>0</v>
      </c>
      <c r="T2009" s="327"/>
      <c r="U2009" s="326">
        <f>ROUND(SUMIF('DV-Bewegungsdaten'!B:B,Kategorien!A2009,'DV-Bewegungsdaten'!D:D),3)</f>
        <v>0</v>
      </c>
      <c r="V2009" s="324">
        <f>ROUND(SUMIF('DV-Bewegungsdaten'!B:B,Kategorien!A2009,'DV-Bewegungsdaten'!E:E),3)</f>
        <v>0</v>
      </c>
      <c r="AD2009" s="390">
        <f t="shared" si="421"/>
        <v>10.930999999999999</v>
      </c>
      <c r="AE2009" s="390">
        <f t="shared" si="422"/>
        <v>11.587999999999999</v>
      </c>
      <c r="AF2009" s="390">
        <f t="shared" si="423"/>
        <v>12.806999999999999</v>
      </c>
      <c r="AG2009" s="390">
        <f t="shared" si="424"/>
        <v>12.173999999999999</v>
      </c>
      <c r="AH2009" s="390">
        <f t="shared" si="425"/>
        <v>12.085999999999999</v>
      </c>
      <c r="AI2009" s="390">
        <f t="shared" si="426"/>
        <v>12.617999999999999</v>
      </c>
      <c r="AJ2009" s="390">
        <f t="shared" si="427"/>
        <v>11.901</v>
      </c>
      <c r="AK2009" s="390">
        <f t="shared" si="428"/>
        <v>12.184999999999999</v>
      </c>
      <c r="AL2009" s="390">
        <f t="shared" si="429"/>
        <v>12.294999999999998</v>
      </c>
      <c r="AM2009" s="390">
        <f t="shared" si="430"/>
        <v>12.175999999999998</v>
      </c>
      <c r="AN2009" s="390">
        <f t="shared" si="431"/>
        <v>11.77</v>
      </c>
      <c r="AO2009" s="390">
        <f t="shared" si="432"/>
        <v>12.672999999999998</v>
      </c>
    </row>
    <row r="2010" spans="1:41" ht="15" customHeight="1" x14ac:dyDescent="0.25">
      <c r="A2010" s="127" t="s">
        <v>2330</v>
      </c>
      <c r="B2010" s="125" t="s">
        <v>2077</v>
      </c>
      <c r="C2010" s="125" t="s">
        <v>4004</v>
      </c>
      <c r="D2010" s="125" t="s">
        <v>11</v>
      </c>
      <c r="E2010" s="125" t="s">
        <v>1541</v>
      </c>
      <c r="F2010" s="126">
        <v>15.67</v>
      </c>
      <c r="G2010" s="126">
        <v>15.87</v>
      </c>
      <c r="H2010" s="126">
        <v>12.54</v>
      </c>
      <c r="I2010" s="126"/>
      <c r="J2010" s="317"/>
      <c r="K2010" s="323">
        <f>ROUND(SUMIF('VGT-Bewegungsdaten'!B:B,A2010,'VGT-Bewegungsdaten'!C:C),3)</f>
        <v>0</v>
      </c>
      <c r="L2010" s="324">
        <f>ROUND(SUMIF('VGT-Bewegungsdaten'!B:B,$A2010,'VGT-Bewegungsdaten'!D:D),2)</f>
        <v>0</v>
      </c>
      <c r="N2010" s="376" t="s">
        <v>4930</v>
      </c>
      <c r="O2010" s="376" t="s">
        <v>4940</v>
      </c>
      <c r="P2010" s="326">
        <f>ROUND(SUMIF('AV-Bewegungsdaten'!B:B,A2010,'AV-Bewegungsdaten'!C:C),3)</f>
        <v>0</v>
      </c>
      <c r="Q2010" s="324">
        <f>ROUND(SUMIF('AV-Bewegungsdaten'!B:B,$A2010,'AV-Bewegungsdaten'!D:D),2)</f>
        <v>0</v>
      </c>
      <c r="T2010" s="327"/>
      <c r="U2010" s="326">
        <f>ROUND(SUMIF('DV-Bewegungsdaten'!B:B,Kategorien!A2010,'DV-Bewegungsdaten'!D:D),3)</f>
        <v>0</v>
      </c>
      <c r="V2010" s="324">
        <f>ROUND(SUMIF('DV-Bewegungsdaten'!B:B,Kategorien!A2010,'DV-Bewegungsdaten'!E:E),3)</f>
        <v>0</v>
      </c>
      <c r="AD2010" s="390">
        <f t="shared" si="421"/>
        <v>10.930999999999999</v>
      </c>
      <c r="AE2010" s="390">
        <f t="shared" si="422"/>
        <v>11.587999999999999</v>
      </c>
      <c r="AF2010" s="390">
        <f t="shared" si="423"/>
        <v>12.806999999999999</v>
      </c>
      <c r="AG2010" s="390">
        <f t="shared" si="424"/>
        <v>12.173999999999999</v>
      </c>
      <c r="AH2010" s="390">
        <f t="shared" si="425"/>
        <v>12.085999999999999</v>
      </c>
      <c r="AI2010" s="390">
        <f t="shared" si="426"/>
        <v>12.617999999999999</v>
      </c>
      <c r="AJ2010" s="390">
        <f t="shared" si="427"/>
        <v>11.901</v>
      </c>
      <c r="AK2010" s="390">
        <f t="shared" si="428"/>
        <v>12.184999999999999</v>
      </c>
      <c r="AL2010" s="390">
        <f t="shared" si="429"/>
        <v>12.294999999999998</v>
      </c>
      <c r="AM2010" s="390">
        <f t="shared" si="430"/>
        <v>12.175999999999998</v>
      </c>
      <c r="AN2010" s="390">
        <f t="shared" si="431"/>
        <v>11.77</v>
      </c>
      <c r="AO2010" s="390">
        <f t="shared" si="432"/>
        <v>12.672999999999998</v>
      </c>
    </row>
    <row r="2011" spans="1:41" ht="15" customHeight="1" x14ac:dyDescent="0.25">
      <c r="A2011" s="127" t="s">
        <v>2869</v>
      </c>
      <c r="B2011" s="125" t="s">
        <v>2077</v>
      </c>
      <c r="C2011" s="125" t="s">
        <v>4004</v>
      </c>
      <c r="D2011" s="125" t="s">
        <v>2663</v>
      </c>
      <c r="E2011" s="125" t="s">
        <v>2545</v>
      </c>
      <c r="F2011" s="126">
        <v>15.64</v>
      </c>
      <c r="G2011" s="126">
        <v>15.84</v>
      </c>
      <c r="H2011" s="126">
        <v>12.51</v>
      </c>
      <c r="I2011" s="126"/>
      <c r="J2011" s="317"/>
      <c r="K2011" s="323">
        <f>ROUND(SUMIF('VGT-Bewegungsdaten'!B:B,A2011,'VGT-Bewegungsdaten'!C:C),3)</f>
        <v>0</v>
      </c>
      <c r="L2011" s="324">
        <f>ROUND(SUMIF('VGT-Bewegungsdaten'!B:B,$A2011,'VGT-Bewegungsdaten'!D:D),2)</f>
        <v>0</v>
      </c>
      <c r="N2011" s="376" t="s">
        <v>4930</v>
      </c>
      <c r="O2011" s="376" t="s">
        <v>4940</v>
      </c>
      <c r="P2011" s="326">
        <f>ROUND(SUMIF('AV-Bewegungsdaten'!B:B,A2011,'AV-Bewegungsdaten'!C:C),3)</f>
        <v>0</v>
      </c>
      <c r="Q2011" s="324">
        <f>ROUND(SUMIF('AV-Bewegungsdaten'!B:B,$A2011,'AV-Bewegungsdaten'!D:D),2)</f>
        <v>0</v>
      </c>
      <c r="T2011" s="327"/>
      <c r="U2011" s="326">
        <f>ROUND(SUMIF('DV-Bewegungsdaten'!B:B,Kategorien!A2011,'DV-Bewegungsdaten'!D:D),3)</f>
        <v>0</v>
      </c>
      <c r="V2011" s="324">
        <f>ROUND(SUMIF('DV-Bewegungsdaten'!B:B,Kategorien!A2011,'DV-Bewegungsdaten'!E:E),3)</f>
        <v>0</v>
      </c>
      <c r="AD2011" s="390">
        <f t="shared" si="421"/>
        <v>10.901</v>
      </c>
      <c r="AE2011" s="390">
        <f t="shared" si="422"/>
        <v>11.558</v>
      </c>
      <c r="AF2011" s="390">
        <f t="shared" si="423"/>
        <v>12.776999999999999</v>
      </c>
      <c r="AG2011" s="390">
        <f t="shared" si="424"/>
        <v>12.144</v>
      </c>
      <c r="AH2011" s="390">
        <f t="shared" si="425"/>
        <v>12.056000000000001</v>
      </c>
      <c r="AI2011" s="390">
        <f t="shared" si="426"/>
        <v>12.588000000000001</v>
      </c>
      <c r="AJ2011" s="390">
        <f t="shared" si="427"/>
        <v>11.871</v>
      </c>
      <c r="AK2011" s="390">
        <f t="shared" si="428"/>
        <v>12.154999999999999</v>
      </c>
      <c r="AL2011" s="390">
        <f t="shared" si="429"/>
        <v>12.265000000000001</v>
      </c>
      <c r="AM2011" s="390">
        <f t="shared" si="430"/>
        <v>12.146000000000001</v>
      </c>
      <c r="AN2011" s="390">
        <f t="shared" si="431"/>
        <v>11.74</v>
      </c>
      <c r="AO2011" s="390">
        <f t="shared" si="432"/>
        <v>12.643000000000001</v>
      </c>
    </row>
    <row r="2012" spans="1:41" ht="15" customHeight="1" x14ac:dyDescent="0.25">
      <c r="A2012" s="127" t="s">
        <v>3613</v>
      </c>
      <c r="B2012" s="125" t="s">
        <v>2077</v>
      </c>
      <c r="C2012" s="125" t="s">
        <v>4004</v>
      </c>
      <c r="D2012" s="125" t="s">
        <v>3407</v>
      </c>
      <c r="E2012" s="125" t="s">
        <v>3289</v>
      </c>
      <c r="F2012" s="126">
        <v>15.61</v>
      </c>
      <c r="G2012" s="126">
        <v>15.809999999999999</v>
      </c>
      <c r="H2012" s="126">
        <v>12.49</v>
      </c>
      <c r="I2012" s="126"/>
      <c r="J2012" s="317"/>
      <c r="K2012" s="323">
        <f>ROUND(SUMIF('VGT-Bewegungsdaten'!B:B,A2012,'VGT-Bewegungsdaten'!C:C),3)</f>
        <v>0</v>
      </c>
      <c r="L2012" s="324">
        <f>ROUND(SUMIF('VGT-Bewegungsdaten'!B:B,$A2012,'VGT-Bewegungsdaten'!D:D),2)</f>
        <v>0</v>
      </c>
      <c r="N2012" s="376" t="s">
        <v>4930</v>
      </c>
      <c r="O2012" s="376" t="s">
        <v>4940</v>
      </c>
      <c r="P2012" s="326">
        <f>ROUND(SUMIF('AV-Bewegungsdaten'!B:B,A2012,'AV-Bewegungsdaten'!C:C),3)</f>
        <v>0</v>
      </c>
      <c r="Q2012" s="324">
        <f>ROUND(SUMIF('AV-Bewegungsdaten'!B:B,$A2012,'AV-Bewegungsdaten'!D:D),2)</f>
        <v>0</v>
      </c>
      <c r="T2012" s="327"/>
      <c r="U2012" s="326">
        <f>ROUND(SUMIF('DV-Bewegungsdaten'!B:B,Kategorien!A2012,'DV-Bewegungsdaten'!D:D),3)</f>
        <v>0</v>
      </c>
      <c r="V2012" s="324">
        <f>ROUND(SUMIF('DV-Bewegungsdaten'!B:B,Kategorien!A2012,'DV-Bewegungsdaten'!E:E),3)</f>
        <v>0</v>
      </c>
      <c r="AD2012" s="390">
        <f t="shared" si="421"/>
        <v>10.870999999999999</v>
      </c>
      <c r="AE2012" s="390">
        <f t="shared" si="422"/>
        <v>11.527999999999999</v>
      </c>
      <c r="AF2012" s="390">
        <f t="shared" si="423"/>
        <v>12.746999999999998</v>
      </c>
      <c r="AG2012" s="390">
        <f t="shared" si="424"/>
        <v>12.113999999999999</v>
      </c>
      <c r="AH2012" s="390">
        <f t="shared" si="425"/>
        <v>12.026</v>
      </c>
      <c r="AI2012" s="390">
        <f t="shared" si="426"/>
        <v>12.558</v>
      </c>
      <c r="AJ2012" s="390">
        <f t="shared" si="427"/>
        <v>11.840999999999999</v>
      </c>
      <c r="AK2012" s="390">
        <f t="shared" si="428"/>
        <v>12.124999999999998</v>
      </c>
      <c r="AL2012" s="390">
        <f t="shared" si="429"/>
        <v>12.234999999999999</v>
      </c>
      <c r="AM2012" s="390">
        <f t="shared" si="430"/>
        <v>12.116</v>
      </c>
      <c r="AN2012" s="390">
        <f t="shared" si="431"/>
        <v>11.709999999999999</v>
      </c>
      <c r="AO2012" s="390">
        <f t="shared" si="432"/>
        <v>12.613</v>
      </c>
    </row>
    <row r="2013" spans="1:41" ht="15" customHeight="1" x14ac:dyDescent="0.25">
      <c r="A2013" s="127" t="s">
        <v>4378</v>
      </c>
      <c r="B2013" s="125" t="s">
        <v>2077</v>
      </c>
      <c r="C2013" s="125" t="s">
        <v>4004</v>
      </c>
      <c r="D2013" s="125" t="s">
        <v>4170</v>
      </c>
      <c r="E2013" s="125" t="s">
        <v>4051</v>
      </c>
      <c r="F2013" s="126">
        <v>15.58</v>
      </c>
      <c r="G2013" s="126">
        <v>15.78</v>
      </c>
      <c r="H2013" s="126">
        <v>12.46</v>
      </c>
      <c r="I2013" s="126"/>
      <c r="J2013" s="317"/>
      <c r="K2013" s="323">
        <f>ROUND(SUMIF('VGT-Bewegungsdaten'!B:B,A2013,'VGT-Bewegungsdaten'!C:C),3)</f>
        <v>0</v>
      </c>
      <c r="L2013" s="324">
        <f>ROUND(SUMIF('VGT-Bewegungsdaten'!B:B,$A2013,'VGT-Bewegungsdaten'!D:D),2)</f>
        <v>0</v>
      </c>
      <c r="N2013" s="376" t="s">
        <v>4930</v>
      </c>
      <c r="O2013" s="376" t="s">
        <v>4940</v>
      </c>
      <c r="P2013" s="326">
        <f>ROUND(SUMIF('AV-Bewegungsdaten'!B:B,A2013,'AV-Bewegungsdaten'!C:C),3)</f>
        <v>0</v>
      </c>
      <c r="Q2013" s="324">
        <f>ROUND(SUMIF('AV-Bewegungsdaten'!B:B,$A2013,'AV-Bewegungsdaten'!D:D),2)</f>
        <v>0</v>
      </c>
      <c r="T2013" s="327"/>
      <c r="U2013" s="326">
        <f>ROUND(SUMIF('DV-Bewegungsdaten'!B:B,Kategorien!A2013,'DV-Bewegungsdaten'!D:D),3)</f>
        <v>0</v>
      </c>
      <c r="V2013" s="324">
        <f>ROUND(SUMIF('DV-Bewegungsdaten'!B:B,Kategorien!A2013,'DV-Bewegungsdaten'!E:E),3)</f>
        <v>0</v>
      </c>
      <c r="AD2013" s="390">
        <f t="shared" si="421"/>
        <v>10.840999999999999</v>
      </c>
      <c r="AE2013" s="390">
        <f t="shared" si="422"/>
        <v>11.497999999999999</v>
      </c>
      <c r="AF2013" s="390">
        <f t="shared" si="423"/>
        <v>12.716999999999999</v>
      </c>
      <c r="AG2013" s="390">
        <f t="shared" si="424"/>
        <v>12.084</v>
      </c>
      <c r="AH2013" s="390">
        <f t="shared" si="425"/>
        <v>11.995999999999999</v>
      </c>
      <c r="AI2013" s="390">
        <f t="shared" si="426"/>
        <v>12.527999999999999</v>
      </c>
      <c r="AJ2013" s="390">
        <f t="shared" si="427"/>
        <v>11.811</v>
      </c>
      <c r="AK2013" s="390">
        <f t="shared" si="428"/>
        <v>12.094999999999999</v>
      </c>
      <c r="AL2013" s="390">
        <f t="shared" si="429"/>
        <v>12.204999999999998</v>
      </c>
      <c r="AM2013" s="390">
        <f t="shared" si="430"/>
        <v>12.085999999999999</v>
      </c>
      <c r="AN2013" s="390">
        <f t="shared" si="431"/>
        <v>11.68</v>
      </c>
      <c r="AO2013" s="390">
        <f t="shared" si="432"/>
        <v>12.582999999999998</v>
      </c>
    </row>
    <row r="2014" spans="1:41" ht="15" customHeight="1" x14ac:dyDescent="0.25">
      <c r="A2014" s="127" t="s">
        <v>2290</v>
      </c>
      <c r="B2014" s="125" t="s">
        <v>2077</v>
      </c>
      <c r="C2014" s="125" t="s">
        <v>4004</v>
      </c>
      <c r="D2014" s="125" t="s">
        <v>2457</v>
      </c>
      <c r="E2014" s="125" t="s">
        <v>2452</v>
      </c>
      <c r="F2014" s="126">
        <v>17.670000000000002</v>
      </c>
      <c r="G2014" s="126">
        <v>17.87</v>
      </c>
      <c r="H2014" s="126">
        <v>14.14</v>
      </c>
      <c r="I2014" s="126"/>
      <c r="J2014" s="317"/>
      <c r="K2014" s="323">
        <f>ROUND(SUMIF('VGT-Bewegungsdaten'!B:B,A2014,'VGT-Bewegungsdaten'!C:C),3)</f>
        <v>0</v>
      </c>
      <c r="L2014" s="324">
        <f>ROUND(SUMIF('VGT-Bewegungsdaten'!B:B,$A2014,'VGT-Bewegungsdaten'!D:D),2)</f>
        <v>0</v>
      </c>
      <c r="N2014" s="376" t="s">
        <v>4930</v>
      </c>
      <c r="O2014" s="376" t="s">
        <v>4940</v>
      </c>
      <c r="P2014" s="326">
        <f>ROUND(SUMIF('AV-Bewegungsdaten'!B:B,A2014,'AV-Bewegungsdaten'!C:C),3)</f>
        <v>0</v>
      </c>
      <c r="Q2014" s="324">
        <f>ROUND(SUMIF('AV-Bewegungsdaten'!B:B,$A2014,'AV-Bewegungsdaten'!D:D),2)</f>
        <v>0</v>
      </c>
      <c r="T2014" s="327"/>
      <c r="U2014" s="326">
        <f>ROUND(SUMIF('DV-Bewegungsdaten'!B:B,Kategorien!A2014,'DV-Bewegungsdaten'!D:D),3)</f>
        <v>0</v>
      </c>
      <c r="V2014" s="324">
        <f>ROUND(SUMIF('DV-Bewegungsdaten'!B:B,Kategorien!A2014,'DV-Bewegungsdaten'!E:E),3)</f>
        <v>0</v>
      </c>
      <c r="AD2014" s="390">
        <f t="shared" si="421"/>
        <v>12.931000000000001</v>
      </c>
      <c r="AE2014" s="390">
        <f t="shared" si="422"/>
        <v>13.588000000000001</v>
      </c>
      <c r="AF2014" s="390">
        <f t="shared" si="423"/>
        <v>14.807</v>
      </c>
      <c r="AG2014" s="390">
        <f t="shared" si="424"/>
        <v>14.174000000000001</v>
      </c>
      <c r="AH2014" s="390">
        <f t="shared" si="425"/>
        <v>14.086000000000002</v>
      </c>
      <c r="AI2014" s="390">
        <f t="shared" si="426"/>
        <v>14.618000000000002</v>
      </c>
      <c r="AJ2014" s="390">
        <f t="shared" si="427"/>
        <v>13.901000000000002</v>
      </c>
      <c r="AK2014" s="390">
        <f t="shared" si="428"/>
        <v>14.185</v>
      </c>
      <c r="AL2014" s="390">
        <f t="shared" si="429"/>
        <v>14.295000000000002</v>
      </c>
      <c r="AM2014" s="390">
        <f t="shared" si="430"/>
        <v>14.176000000000002</v>
      </c>
      <c r="AN2014" s="390">
        <f t="shared" si="431"/>
        <v>13.770000000000001</v>
      </c>
      <c r="AO2014" s="390">
        <f t="shared" si="432"/>
        <v>14.673000000000002</v>
      </c>
    </row>
    <row r="2015" spans="1:41" ht="15" customHeight="1" x14ac:dyDescent="0.25">
      <c r="A2015" s="127" t="s">
        <v>2291</v>
      </c>
      <c r="B2015" s="125" t="s">
        <v>2077</v>
      </c>
      <c r="C2015" s="125" t="s">
        <v>4004</v>
      </c>
      <c r="D2015" s="125" t="s">
        <v>12</v>
      </c>
      <c r="E2015" s="125" t="s">
        <v>2455</v>
      </c>
      <c r="F2015" s="126">
        <v>19.670000000000002</v>
      </c>
      <c r="G2015" s="126">
        <v>19.87</v>
      </c>
      <c r="H2015" s="126">
        <v>15.74</v>
      </c>
      <c r="I2015" s="126"/>
      <c r="J2015" s="317"/>
      <c r="K2015" s="323">
        <f>ROUND(SUMIF('VGT-Bewegungsdaten'!B:B,A2015,'VGT-Bewegungsdaten'!C:C),3)</f>
        <v>0</v>
      </c>
      <c r="L2015" s="324">
        <f>ROUND(SUMIF('VGT-Bewegungsdaten'!B:B,$A2015,'VGT-Bewegungsdaten'!D:D),2)</f>
        <v>0</v>
      </c>
      <c r="N2015" s="376" t="s">
        <v>4930</v>
      </c>
      <c r="O2015" s="376" t="s">
        <v>4940</v>
      </c>
      <c r="P2015" s="326">
        <f>ROUND(SUMIF('AV-Bewegungsdaten'!B:B,A2015,'AV-Bewegungsdaten'!C:C),3)</f>
        <v>0</v>
      </c>
      <c r="Q2015" s="324">
        <f>ROUND(SUMIF('AV-Bewegungsdaten'!B:B,$A2015,'AV-Bewegungsdaten'!D:D),2)</f>
        <v>0</v>
      </c>
      <c r="T2015" s="327"/>
      <c r="U2015" s="326">
        <f>ROUND(SUMIF('DV-Bewegungsdaten'!B:B,Kategorien!A2015,'DV-Bewegungsdaten'!D:D),3)</f>
        <v>0</v>
      </c>
      <c r="V2015" s="324">
        <f>ROUND(SUMIF('DV-Bewegungsdaten'!B:B,Kategorien!A2015,'DV-Bewegungsdaten'!E:E),3)</f>
        <v>0</v>
      </c>
      <c r="AD2015" s="390">
        <f t="shared" si="421"/>
        <v>14.931000000000001</v>
      </c>
      <c r="AE2015" s="390">
        <f t="shared" si="422"/>
        <v>15.588000000000001</v>
      </c>
      <c r="AF2015" s="390">
        <f t="shared" si="423"/>
        <v>16.807000000000002</v>
      </c>
      <c r="AG2015" s="390">
        <f t="shared" si="424"/>
        <v>16.173999999999999</v>
      </c>
      <c r="AH2015" s="390">
        <f t="shared" si="425"/>
        <v>16.086000000000002</v>
      </c>
      <c r="AI2015" s="390">
        <f t="shared" si="426"/>
        <v>16.618000000000002</v>
      </c>
      <c r="AJ2015" s="390">
        <f t="shared" si="427"/>
        <v>15.901000000000002</v>
      </c>
      <c r="AK2015" s="390">
        <f t="shared" si="428"/>
        <v>16.185000000000002</v>
      </c>
      <c r="AL2015" s="390">
        <f t="shared" si="429"/>
        <v>16.295000000000002</v>
      </c>
      <c r="AM2015" s="390">
        <f t="shared" si="430"/>
        <v>16.176000000000002</v>
      </c>
      <c r="AN2015" s="390">
        <f t="shared" si="431"/>
        <v>15.770000000000001</v>
      </c>
      <c r="AO2015" s="390">
        <f t="shared" si="432"/>
        <v>16.673000000000002</v>
      </c>
    </row>
    <row r="2016" spans="1:41" ht="15" customHeight="1" x14ac:dyDescent="0.25">
      <c r="A2016" s="127" t="s">
        <v>2331</v>
      </c>
      <c r="B2016" s="125" t="s">
        <v>2077</v>
      </c>
      <c r="C2016" s="125" t="s">
        <v>4004</v>
      </c>
      <c r="D2016" s="125" t="s">
        <v>14</v>
      </c>
      <c r="E2016" s="125" t="s">
        <v>1538</v>
      </c>
      <c r="F2016" s="126">
        <v>20.67</v>
      </c>
      <c r="G2016" s="126">
        <v>20.87</v>
      </c>
      <c r="H2016" s="126">
        <v>16.54</v>
      </c>
      <c r="I2016" s="126"/>
      <c r="J2016" s="317"/>
      <c r="K2016" s="323">
        <f>ROUND(SUMIF('VGT-Bewegungsdaten'!B:B,A2016,'VGT-Bewegungsdaten'!C:C),3)</f>
        <v>0</v>
      </c>
      <c r="L2016" s="324">
        <f>ROUND(SUMIF('VGT-Bewegungsdaten'!B:B,$A2016,'VGT-Bewegungsdaten'!D:D),2)</f>
        <v>0</v>
      </c>
      <c r="N2016" s="376" t="s">
        <v>4930</v>
      </c>
      <c r="O2016" s="376" t="s">
        <v>4940</v>
      </c>
      <c r="P2016" s="326">
        <f>ROUND(SUMIF('AV-Bewegungsdaten'!B:B,A2016,'AV-Bewegungsdaten'!C:C),3)</f>
        <v>0</v>
      </c>
      <c r="Q2016" s="324">
        <f>ROUND(SUMIF('AV-Bewegungsdaten'!B:B,$A2016,'AV-Bewegungsdaten'!D:D),2)</f>
        <v>0</v>
      </c>
      <c r="T2016" s="327"/>
      <c r="U2016" s="326">
        <f>ROUND(SUMIF('DV-Bewegungsdaten'!B:B,Kategorien!A2016,'DV-Bewegungsdaten'!D:D),3)</f>
        <v>0</v>
      </c>
      <c r="V2016" s="324">
        <f>ROUND(SUMIF('DV-Bewegungsdaten'!B:B,Kategorien!A2016,'DV-Bewegungsdaten'!E:E),3)</f>
        <v>0</v>
      </c>
      <c r="AD2016" s="390">
        <f t="shared" si="421"/>
        <v>15.931000000000001</v>
      </c>
      <c r="AE2016" s="390">
        <f t="shared" si="422"/>
        <v>16.588000000000001</v>
      </c>
      <c r="AF2016" s="390">
        <f t="shared" si="423"/>
        <v>17.807000000000002</v>
      </c>
      <c r="AG2016" s="390">
        <f t="shared" si="424"/>
        <v>17.173999999999999</v>
      </c>
      <c r="AH2016" s="390">
        <f t="shared" si="425"/>
        <v>17.086000000000002</v>
      </c>
      <c r="AI2016" s="390">
        <f t="shared" si="426"/>
        <v>17.618000000000002</v>
      </c>
      <c r="AJ2016" s="390">
        <f t="shared" si="427"/>
        <v>16.901</v>
      </c>
      <c r="AK2016" s="390">
        <f t="shared" si="428"/>
        <v>17.185000000000002</v>
      </c>
      <c r="AL2016" s="390">
        <f t="shared" si="429"/>
        <v>17.295000000000002</v>
      </c>
      <c r="AM2016" s="390">
        <f t="shared" si="430"/>
        <v>17.176000000000002</v>
      </c>
      <c r="AN2016" s="390">
        <f t="shared" si="431"/>
        <v>16.770000000000003</v>
      </c>
      <c r="AO2016" s="390">
        <f t="shared" si="432"/>
        <v>17.673000000000002</v>
      </c>
    </row>
    <row r="2017" spans="1:41" ht="15" customHeight="1" x14ac:dyDescent="0.25">
      <c r="A2017" s="127" t="s">
        <v>2332</v>
      </c>
      <c r="B2017" s="125" t="s">
        <v>2077</v>
      </c>
      <c r="C2017" s="125" t="s">
        <v>4004</v>
      </c>
      <c r="D2017" s="125" t="s">
        <v>16</v>
      </c>
      <c r="E2017" s="125" t="s">
        <v>1541</v>
      </c>
      <c r="F2017" s="126">
        <v>20.67</v>
      </c>
      <c r="G2017" s="126">
        <v>20.87</v>
      </c>
      <c r="H2017" s="126">
        <v>16.54</v>
      </c>
      <c r="I2017" s="126"/>
      <c r="J2017" s="317"/>
      <c r="K2017" s="323">
        <f>ROUND(SUMIF('VGT-Bewegungsdaten'!B:B,A2017,'VGT-Bewegungsdaten'!C:C),3)</f>
        <v>0</v>
      </c>
      <c r="L2017" s="324">
        <f>ROUND(SUMIF('VGT-Bewegungsdaten'!B:B,$A2017,'VGT-Bewegungsdaten'!D:D),2)</f>
        <v>0</v>
      </c>
      <c r="N2017" s="376" t="s">
        <v>4930</v>
      </c>
      <c r="O2017" s="376" t="s">
        <v>4940</v>
      </c>
      <c r="P2017" s="326">
        <f>ROUND(SUMIF('AV-Bewegungsdaten'!B:B,A2017,'AV-Bewegungsdaten'!C:C),3)</f>
        <v>0</v>
      </c>
      <c r="Q2017" s="324">
        <f>ROUND(SUMIF('AV-Bewegungsdaten'!B:B,$A2017,'AV-Bewegungsdaten'!D:D),2)</f>
        <v>0</v>
      </c>
      <c r="T2017" s="327"/>
      <c r="U2017" s="326">
        <f>ROUND(SUMIF('DV-Bewegungsdaten'!B:B,Kategorien!A2017,'DV-Bewegungsdaten'!D:D),3)</f>
        <v>0</v>
      </c>
      <c r="V2017" s="324">
        <f>ROUND(SUMIF('DV-Bewegungsdaten'!B:B,Kategorien!A2017,'DV-Bewegungsdaten'!E:E),3)</f>
        <v>0</v>
      </c>
      <c r="AD2017" s="390">
        <f t="shared" si="421"/>
        <v>15.931000000000001</v>
      </c>
      <c r="AE2017" s="390">
        <f t="shared" si="422"/>
        <v>16.588000000000001</v>
      </c>
      <c r="AF2017" s="390">
        <f t="shared" si="423"/>
        <v>17.807000000000002</v>
      </c>
      <c r="AG2017" s="390">
        <f t="shared" si="424"/>
        <v>17.173999999999999</v>
      </c>
      <c r="AH2017" s="390">
        <f t="shared" si="425"/>
        <v>17.086000000000002</v>
      </c>
      <c r="AI2017" s="390">
        <f t="shared" si="426"/>
        <v>17.618000000000002</v>
      </c>
      <c r="AJ2017" s="390">
        <f t="shared" si="427"/>
        <v>16.901</v>
      </c>
      <c r="AK2017" s="390">
        <f t="shared" si="428"/>
        <v>17.185000000000002</v>
      </c>
      <c r="AL2017" s="390">
        <f t="shared" si="429"/>
        <v>17.295000000000002</v>
      </c>
      <c r="AM2017" s="390">
        <f t="shared" si="430"/>
        <v>17.176000000000002</v>
      </c>
      <c r="AN2017" s="390">
        <f t="shared" si="431"/>
        <v>16.770000000000003</v>
      </c>
      <c r="AO2017" s="390">
        <f t="shared" si="432"/>
        <v>17.673000000000002</v>
      </c>
    </row>
    <row r="2018" spans="1:41" ht="15" customHeight="1" x14ac:dyDescent="0.25">
      <c r="A2018" s="127" t="s">
        <v>2870</v>
      </c>
      <c r="B2018" s="125" t="s">
        <v>2077</v>
      </c>
      <c r="C2018" s="125" t="s">
        <v>4004</v>
      </c>
      <c r="D2018" s="125" t="s">
        <v>2665</v>
      </c>
      <c r="E2018" s="125" t="s">
        <v>2545</v>
      </c>
      <c r="F2018" s="126">
        <v>20.64</v>
      </c>
      <c r="G2018" s="126">
        <v>20.84</v>
      </c>
      <c r="H2018" s="126">
        <v>16.510000000000002</v>
      </c>
      <c r="I2018" s="126"/>
      <c r="J2018" s="317"/>
      <c r="K2018" s="323">
        <f>ROUND(SUMIF('VGT-Bewegungsdaten'!B:B,A2018,'VGT-Bewegungsdaten'!C:C),3)</f>
        <v>0</v>
      </c>
      <c r="L2018" s="324">
        <f>ROUND(SUMIF('VGT-Bewegungsdaten'!B:B,$A2018,'VGT-Bewegungsdaten'!D:D),2)</f>
        <v>0</v>
      </c>
      <c r="N2018" s="376" t="s">
        <v>4930</v>
      </c>
      <c r="O2018" s="376" t="s">
        <v>4940</v>
      </c>
      <c r="P2018" s="326">
        <f>ROUND(SUMIF('AV-Bewegungsdaten'!B:B,A2018,'AV-Bewegungsdaten'!C:C),3)</f>
        <v>0</v>
      </c>
      <c r="Q2018" s="324">
        <f>ROUND(SUMIF('AV-Bewegungsdaten'!B:B,$A2018,'AV-Bewegungsdaten'!D:D),2)</f>
        <v>0</v>
      </c>
      <c r="T2018" s="327"/>
      <c r="U2018" s="326">
        <f>ROUND(SUMIF('DV-Bewegungsdaten'!B:B,Kategorien!A2018,'DV-Bewegungsdaten'!D:D),3)</f>
        <v>0</v>
      </c>
      <c r="V2018" s="324">
        <f>ROUND(SUMIF('DV-Bewegungsdaten'!B:B,Kategorien!A2018,'DV-Bewegungsdaten'!E:E),3)</f>
        <v>0</v>
      </c>
      <c r="AD2018" s="390">
        <f t="shared" si="421"/>
        <v>15.901</v>
      </c>
      <c r="AE2018" s="390">
        <f t="shared" si="422"/>
        <v>16.558</v>
      </c>
      <c r="AF2018" s="390">
        <f t="shared" si="423"/>
        <v>17.777000000000001</v>
      </c>
      <c r="AG2018" s="390">
        <f t="shared" si="424"/>
        <v>17.143999999999998</v>
      </c>
      <c r="AH2018" s="390">
        <f t="shared" si="425"/>
        <v>17.056000000000001</v>
      </c>
      <c r="AI2018" s="390">
        <f t="shared" si="426"/>
        <v>17.588000000000001</v>
      </c>
      <c r="AJ2018" s="390">
        <f t="shared" si="427"/>
        <v>16.870999999999999</v>
      </c>
      <c r="AK2018" s="390">
        <f t="shared" si="428"/>
        <v>17.155000000000001</v>
      </c>
      <c r="AL2018" s="390">
        <f t="shared" si="429"/>
        <v>17.265000000000001</v>
      </c>
      <c r="AM2018" s="390">
        <f t="shared" si="430"/>
        <v>17.146000000000001</v>
      </c>
      <c r="AN2018" s="390">
        <f t="shared" si="431"/>
        <v>16.740000000000002</v>
      </c>
      <c r="AO2018" s="390">
        <f t="shared" si="432"/>
        <v>17.643000000000001</v>
      </c>
    </row>
    <row r="2019" spans="1:41" ht="15" customHeight="1" x14ac:dyDescent="0.25">
      <c r="A2019" s="127" t="s">
        <v>3614</v>
      </c>
      <c r="B2019" s="125" t="s">
        <v>2077</v>
      </c>
      <c r="C2019" s="125" t="s">
        <v>4004</v>
      </c>
      <c r="D2019" s="125" t="s">
        <v>3409</v>
      </c>
      <c r="E2019" s="125" t="s">
        <v>3289</v>
      </c>
      <c r="F2019" s="126">
        <v>20.61</v>
      </c>
      <c r="G2019" s="126">
        <v>20.81</v>
      </c>
      <c r="H2019" s="126">
        <v>16.489999999999998</v>
      </c>
      <c r="I2019" s="126"/>
      <c r="J2019" s="317"/>
      <c r="K2019" s="323">
        <f>ROUND(SUMIF('VGT-Bewegungsdaten'!B:B,A2019,'VGT-Bewegungsdaten'!C:C),3)</f>
        <v>0</v>
      </c>
      <c r="L2019" s="324">
        <f>ROUND(SUMIF('VGT-Bewegungsdaten'!B:B,$A2019,'VGT-Bewegungsdaten'!D:D),2)</f>
        <v>0</v>
      </c>
      <c r="N2019" s="376" t="s">
        <v>4930</v>
      </c>
      <c r="O2019" s="376" t="s">
        <v>4940</v>
      </c>
      <c r="P2019" s="326">
        <f>ROUND(SUMIF('AV-Bewegungsdaten'!B:B,A2019,'AV-Bewegungsdaten'!C:C),3)</f>
        <v>0</v>
      </c>
      <c r="Q2019" s="324">
        <f>ROUND(SUMIF('AV-Bewegungsdaten'!B:B,$A2019,'AV-Bewegungsdaten'!D:D),2)</f>
        <v>0</v>
      </c>
      <c r="T2019" s="327"/>
      <c r="U2019" s="326">
        <f>ROUND(SUMIF('DV-Bewegungsdaten'!B:B,Kategorien!A2019,'DV-Bewegungsdaten'!D:D),3)</f>
        <v>0</v>
      </c>
      <c r="V2019" s="324">
        <f>ROUND(SUMIF('DV-Bewegungsdaten'!B:B,Kategorien!A2019,'DV-Bewegungsdaten'!E:E),3)</f>
        <v>0</v>
      </c>
      <c r="AD2019" s="390">
        <f t="shared" si="421"/>
        <v>15.870999999999999</v>
      </c>
      <c r="AE2019" s="390">
        <f t="shared" si="422"/>
        <v>16.527999999999999</v>
      </c>
      <c r="AF2019" s="390">
        <f t="shared" si="423"/>
        <v>17.747</v>
      </c>
      <c r="AG2019" s="390">
        <f t="shared" si="424"/>
        <v>17.113999999999997</v>
      </c>
      <c r="AH2019" s="390">
        <f t="shared" si="425"/>
        <v>17.026</v>
      </c>
      <c r="AI2019" s="390">
        <f t="shared" si="426"/>
        <v>17.558</v>
      </c>
      <c r="AJ2019" s="390">
        <f t="shared" si="427"/>
        <v>16.840999999999998</v>
      </c>
      <c r="AK2019" s="390">
        <f t="shared" si="428"/>
        <v>17.125</v>
      </c>
      <c r="AL2019" s="390">
        <f t="shared" si="429"/>
        <v>17.234999999999999</v>
      </c>
      <c r="AM2019" s="390">
        <f t="shared" si="430"/>
        <v>17.116</v>
      </c>
      <c r="AN2019" s="390">
        <f t="shared" si="431"/>
        <v>16.71</v>
      </c>
      <c r="AO2019" s="390">
        <f t="shared" si="432"/>
        <v>17.613</v>
      </c>
    </row>
    <row r="2020" spans="1:41" ht="15" customHeight="1" x14ac:dyDescent="0.25">
      <c r="A2020" s="127" t="s">
        <v>4379</v>
      </c>
      <c r="B2020" s="125" t="s">
        <v>2077</v>
      </c>
      <c r="C2020" s="125" t="s">
        <v>4004</v>
      </c>
      <c r="D2020" s="125" t="s">
        <v>4172</v>
      </c>
      <c r="E2020" s="125" t="s">
        <v>4051</v>
      </c>
      <c r="F2020" s="126">
        <v>20.58</v>
      </c>
      <c r="G2020" s="126">
        <v>20.779999999999998</v>
      </c>
      <c r="H2020" s="126">
        <v>16.46</v>
      </c>
      <c r="I2020" s="126"/>
      <c r="J2020" s="317"/>
      <c r="K2020" s="323">
        <f>ROUND(SUMIF('VGT-Bewegungsdaten'!B:B,A2020,'VGT-Bewegungsdaten'!C:C),3)</f>
        <v>0</v>
      </c>
      <c r="L2020" s="324">
        <f>ROUND(SUMIF('VGT-Bewegungsdaten'!B:B,$A2020,'VGT-Bewegungsdaten'!D:D),2)</f>
        <v>0</v>
      </c>
      <c r="N2020" s="376" t="s">
        <v>4930</v>
      </c>
      <c r="O2020" s="376" t="s">
        <v>4940</v>
      </c>
      <c r="P2020" s="326">
        <f>ROUND(SUMIF('AV-Bewegungsdaten'!B:B,A2020,'AV-Bewegungsdaten'!C:C),3)</f>
        <v>0</v>
      </c>
      <c r="Q2020" s="324">
        <f>ROUND(SUMIF('AV-Bewegungsdaten'!B:B,$A2020,'AV-Bewegungsdaten'!D:D),2)</f>
        <v>0</v>
      </c>
      <c r="T2020" s="327"/>
      <c r="U2020" s="326">
        <f>ROUND(SUMIF('DV-Bewegungsdaten'!B:B,Kategorien!A2020,'DV-Bewegungsdaten'!D:D),3)</f>
        <v>0</v>
      </c>
      <c r="V2020" s="324">
        <f>ROUND(SUMIF('DV-Bewegungsdaten'!B:B,Kategorien!A2020,'DV-Bewegungsdaten'!E:E),3)</f>
        <v>0</v>
      </c>
      <c r="AD2020" s="390">
        <f t="shared" si="421"/>
        <v>15.840999999999998</v>
      </c>
      <c r="AE2020" s="390">
        <f t="shared" si="422"/>
        <v>16.497999999999998</v>
      </c>
      <c r="AF2020" s="390">
        <f t="shared" si="423"/>
        <v>17.716999999999999</v>
      </c>
      <c r="AG2020" s="390">
        <f t="shared" si="424"/>
        <v>17.083999999999996</v>
      </c>
      <c r="AH2020" s="390">
        <f t="shared" si="425"/>
        <v>16.995999999999999</v>
      </c>
      <c r="AI2020" s="390">
        <f t="shared" si="426"/>
        <v>17.527999999999999</v>
      </c>
      <c r="AJ2020" s="390">
        <f t="shared" si="427"/>
        <v>16.810999999999996</v>
      </c>
      <c r="AK2020" s="390">
        <f t="shared" si="428"/>
        <v>17.094999999999999</v>
      </c>
      <c r="AL2020" s="390">
        <f t="shared" si="429"/>
        <v>17.204999999999998</v>
      </c>
      <c r="AM2020" s="390">
        <f t="shared" si="430"/>
        <v>17.085999999999999</v>
      </c>
      <c r="AN2020" s="390">
        <f t="shared" si="431"/>
        <v>16.68</v>
      </c>
      <c r="AO2020" s="390">
        <f t="shared" si="432"/>
        <v>17.582999999999998</v>
      </c>
    </row>
    <row r="2021" spans="1:41" ht="15" customHeight="1" x14ac:dyDescent="0.25">
      <c r="A2021" s="127" t="s">
        <v>2333</v>
      </c>
      <c r="B2021" s="125" t="s">
        <v>2077</v>
      </c>
      <c r="C2021" s="125" t="s">
        <v>4004</v>
      </c>
      <c r="D2021" s="125" t="s">
        <v>18</v>
      </c>
      <c r="E2021" s="125" t="s">
        <v>2452</v>
      </c>
      <c r="F2021" s="126">
        <v>18.670000000000002</v>
      </c>
      <c r="G2021" s="126">
        <v>18.87</v>
      </c>
      <c r="H2021" s="126">
        <v>14.94</v>
      </c>
      <c r="I2021" s="126"/>
      <c r="J2021" s="317"/>
      <c r="K2021" s="323">
        <f>ROUND(SUMIF('VGT-Bewegungsdaten'!B:B,A2021,'VGT-Bewegungsdaten'!C:C),3)</f>
        <v>0</v>
      </c>
      <c r="L2021" s="324">
        <f>ROUND(SUMIF('VGT-Bewegungsdaten'!B:B,$A2021,'VGT-Bewegungsdaten'!D:D),2)</f>
        <v>0</v>
      </c>
      <c r="N2021" s="376" t="s">
        <v>4930</v>
      </c>
      <c r="O2021" s="376" t="s">
        <v>4940</v>
      </c>
      <c r="P2021" s="326">
        <f>ROUND(SUMIF('AV-Bewegungsdaten'!B:B,A2021,'AV-Bewegungsdaten'!C:C),3)</f>
        <v>0</v>
      </c>
      <c r="Q2021" s="324">
        <f>ROUND(SUMIF('AV-Bewegungsdaten'!B:B,$A2021,'AV-Bewegungsdaten'!D:D),2)</f>
        <v>0</v>
      </c>
      <c r="T2021" s="327"/>
      <c r="U2021" s="326">
        <f>ROUND(SUMIF('DV-Bewegungsdaten'!B:B,Kategorien!A2021,'DV-Bewegungsdaten'!D:D),3)</f>
        <v>0</v>
      </c>
      <c r="V2021" s="324">
        <f>ROUND(SUMIF('DV-Bewegungsdaten'!B:B,Kategorien!A2021,'DV-Bewegungsdaten'!E:E),3)</f>
        <v>0</v>
      </c>
      <c r="AD2021" s="390">
        <f t="shared" si="421"/>
        <v>13.931000000000001</v>
      </c>
      <c r="AE2021" s="390">
        <f t="shared" si="422"/>
        <v>14.588000000000001</v>
      </c>
      <c r="AF2021" s="390">
        <f t="shared" si="423"/>
        <v>15.807</v>
      </c>
      <c r="AG2021" s="390">
        <f t="shared" si="424"/>
        <v>15.174000000000001</v>
      </c>
      <c r="AH2021" s="390">
        <f t="shared" si="425"/>
        <v>15.086000000000002</v>
      </c>
      <c r="AI2021" s="390">
        <f t="shared" si="426"/>
        <v>15.618000000000002</v>
      </c>
      <c r="AJ2021" s="390">
        <f t="shared" si="427"/>
        <v>14.901000000000002</v>
      </c>
      <c r="AK2021" s="390">
        <f t="shared" si="428"/>
        <v>15.185</v>
      </c>
      <c r="AL2021" s="390">
        <f t="shared" si="429"/>
        <v>15.295000000000002</v>
      </c>
      <c r="AM2021" s="390">
        <f t="shared" si="430"/>
        <v>15.176000000000002</v>
      </c>
      <c r="AN2021" s="390">
        <f t="shared" si="431"/>
        <v>14.770000000000001</v>
      </c>
      <c r="AO2021" s="390">
        <f t="shared" si="432"/>
        <v>15.673000000000002</v>
      </c>
    </row>
    <row r="2022" spans="1:41" ht="15" customHeight="1" x14ac:dyDescent="0.25">
      <c r="A2022" s="127" t="s">
        <v>2334</v>
      </c>
      <c r="B2022" s="125" t="s">
        <v>2077</v>
      </c>
      <c r="C2022" s="125" t="s">
        <v>4004</v>
      </c>
      <c r="D2022" s="125" t="s">
        <v>20</v>
      </c>
      <c r="E2022" s="125" t="s">
        <v>2455</v>
      </c>
      <c r="F2022" s="126">
        <v>20.67</v>
      </c>
      <c r="G2022" s="126">
        <v>20.87</v>
      </c>
      <c r="H2022" s="126">
        <v>16.54</v>
      </c>
      <c r="I2022" s="126"/>
      <c r="J2022" s="317"/>
      <c r="K2022" s="323">
        <f>ROUND(SUMIF('VGT-Bewegungsdaten'!B:B,A2022,'VGT-Bewegungsdaten'!C:C),3)</f>
        <v>0</v>
      </c>
      <c r="L2022" s="324">
        <f>ROUND(SUMIF('VGT-Bewegungsdaten'!B:B,$A2022,'VGT-Bewegungsdaten'!D:D),2)</f>
        <v>0</v>
      </c>
      <c r="N2022" s="376" t="s">
        <v>4930</v>
      </c>
      <c r="O2022" s="376" t="s">
        <v>4940</v>
      </c>
      <c r="P2022" s="326">
        <f>ROUND(SUMIF('AV-Bewegungsdaten'!B:B,A2022,'AV-Bewegungsdaten'!C:C),3)</f>
        <v>0</v>
      </c>
      <c r="Q2022" s="324">
        <f>ROUND(SUMIF('AV-Bewegungsdaten'!B:B,$A2022,'AV-Bewegungsdaten'!D:D),2)</f>
        <v>0</v>
      </c>
      <c r="T2022" s="327"/>
      <c r="U2022" s="326">
        <f>ROUND(SUMIF('DV-Bewegungsdaten'!B:B,Kategorien!A2022,'DV-Bewegungsdaten'!D:D),3)</f>
        <v>0</v>
      </c>
      <c r="V2022" s="324">
        <f>ROUND(SUMIF('DV-Bewegungsdaten'!B:B,Kategorien!A2022,'DV-Bewegungsdaten'!E:E),3)</f>
        <v>0</v>
      </c>
      <c r="AD2022" s="390">
        <f t="shared" si="421"/>
        <v>15.931000000000001</v>
      </c>
      <c r="AE2022" s="390">
        <f t="shared" si="422"/>
        <v>16.588000000000001</v>
      </c>
      <c r="AF2022" s="390">
        <f t="shared" si="423"/>
        <v>17.807000000000002</v>
      </c>
      <c r="AG2022" s="390">
        <f t="shared" si="424"/>
        <v>17.173999999999999</v>
      </c>
      <c r="AH2022" s="390">
        <f t="shared" si="425"/>
        <v>17.086000000000002</v>
      </c>
      <c r="AI2022" s="390">
        <f t="shared" si="426"/>
        <v>17.618000000000002</v>
      </c>
      <c r="AJ2022" s="390">
        <f t="shared" si="427"/>
        <v>16.901</v>
      </c>
      <c r="AK2022" s="390">
        <f t="shared" si="428"/>
        <v>17.185000000000002</v>
      </c>
      <c r="AL2022" s="390">
        <f t="shared" si="429"/>
        <v>17.295000000000002</v>
      </c>
      <c r="AM2022" s="390">
        <f t="shared" si="430"/>
        <v>17.176000000000002</v>
      </c>
      <c r="AN2022" s="390">
        <f t="shared" si="431"/>
        <v>16.770000000000003</v>
      </c>
      <c r="AO2022" s="390">
        <f t="shared" si="432"/>
        <v>17.673000000000002</v>
      </c>
    </row>
    <row r="2023" spans="1:41" ht="15" customHeight="1" x14ac:dyDescent="0.25">
      <c r="A2023" s="127" t="s">
        <v>2335</v>
      </c>
      <c r="B2023" s="125" t="s">
        <v>2077</v>
      </c>
      <c r="C2023" s="125" t="s">
        <v>4004</v>
      </c>
      <c r="D2023" s="125" t="s">
        <v>22</v>
      </c>
      <c r="E2023" s="125" t="s">
        <v>1538</v>
      </c>
      <c r="F2023" s="126">
        <v>21.67</v>
      </c>
      <c r="G2023" s="126">
        <v>21.87</v>
      </c>
      <c r="H2023" s="126">
        <v>17.34</v>
      </c>
      <c r="I2023" s="126"/>
      <c r="J2023" s="317"/>
      <c r="K2023" s="323">
        <f>ROUND(SUMIF('VGT-Bewegungsdaten'!B:B,A2023,'VGT-Bewegungsdaten'!C:C),3)</f>
        <v>0</v>
      </c>
      <c r="L2023" s="324">
        <f>ROUND(SUMIF('VGT-Bewegungsdaten'!B:B,$A2023,'VGT-Bewegungsdaten'!D:D),2)</f>
        <v>0</v>
      </c>
      <c r="N2023" s="376" t="s">
        <v>4930</v>
      </c>
      <c r="O2023" s="376" t="s">
        <v>4940</v>
      </c>
      <c r="P2023" s="326">
        <f>ROUND(SUMIF('AV-Bewegungsdaten'!B:B,A2023,'AV-Bewegungsdaten'!C:C),3)</f>
        <v>0</v>
      </c>
      <c r="Q2023" s="324">
        <f>ROUND(SUMIF('AV-Bewegungsdaten'!B:B,$A2023,'AV-Bewegungsdaten'!D:D),2)</f>
        <v>0</v>
      </c>
      <c r="T2023" s="327"/>
      <c r="U2023" s="326">
        <f>ROUND(SUMIF('DV-Bewegungsdaten'!B:B,Kategorien!A2023,'DV-Bewegungsdaten'!D:D),3)</f>
        <v>0</v>
      </c>
      <c r="V2023" s="324">
        <f>ROUND(SUMIF('DV-Bewegungsdaten'!B:B,Kategorien!A2023,'DV-Bewegungsdaten'!E:E),3)</f>
        <v>0</v>
      </c>
      <c r="AD2023" s="390">
        <f t="shared" si="421"/>
        <v>16.931000000000001</v>
      </c>
      <c r="AE2023" s="390">
        <f t="shared" si="422"/>
        <v>17.588000000000001</v>
      </c>
      <c r="AF2023" s="390">
        <f t="shared" si="423"/>
        <v>18.807000000000002</v>
      </c>
      <c r="AG2023" s="390">
        <f t="shared" si="424"/>
        <v>18.173999999999999</v>
      </c>
      <c r="AH2023" s="390">
        <f t="shared" si="425"/>
        <v>18.086000000000002</v>
      </c>
      <c r="AI2023" s="390">
        <f t="shared" si="426"/>
        <v>18.618000000000002</v>
      </c>
      <c r="AJ2023" s="390">
        <f t="shared" si="427"/>
        <v>17.901</v>
      </c>
      <c r="AK2023" s="390">
        <f t="shared" si="428"/>
        <v>18.185000000000002</v>
      </c>
      <c r="AL2023" s="390">
        <f t="shared" si="429"/>
        <v>18.295000000000002</v>
      </c>
      <c r="AM2023" s="390">
        <f t="shared" si="430"/>
        <v>18.176000000000002</v>
      </c>
      <c r="AN2023" s="390">
        <f t="shared" si="431"/>
        <v>17.770000000000003</v>
      </c>
      <c r="AO2023" s="390">
        <f t="shared" si="432"/>
        <v>18.673000000000002</v>
      </c>
    </row>
    <row r="2024" spans="1:41" ht="15" customHeight="1" x14ac:dyDescent="0.25">
      <c r="A2024" s="127" t="s">
        <v>2336</v>
      </c>
      <c r="B2024" s="125" t="s">
        <v>2077</v>
      </c>
      <c r="C2024" s="125" t="s">
        <v>4004</v>
      </c>
      <c r="D2024" s="125" t="s">
        <v>24</v>
      </c>
      <c r="E2024" s="125" t="s">
        <v>1541</v>
      </c>
      <c r="F2024" s="126">
        <v>21.67</v>
      </c>
      <c r="G2024" s="126">
        <v>21.87</v>
      </c>
      <c r="H2024" s="126">
        <v>17.34</v>
      </c>
      <c r="I2024" s="126"/>
      <c r="J2024" s="317"/>
      <c r="K2024" s="323">
        <f>ROUND(SUMIF('VGT-Bewegungsdaten'!B:B,A2024,'VGT-Bewegungsdaten'!C:C),3)</f>
        <v>0</v>
      </c>
      <c r="L2024" s="324">
        <f>ROUND(SUMIF('VGT-Bewegungsdaten'!B:B,$A2024,'VGT-Bewegungsdaten'!D:D),2)</f>
        <v>0</v>
      </c>
      <c r="N2024" s="376" t="s">
        <v>4930</v>
      </c>
      <c r="O2024" s="376" t="s">
        <v>4940</v>
      </c>
      <c r="P2024" s="326">
        <f>ROUND(SUMIF('AV-Bewegungsdaten'!B:B,A2024,'AV-Bewegungsdaten'!C:C),3)</f>
        <v>0</v>
      </c>
      <c r="Q2024" s="324">
        <f>ROUND(SUMIF('AV-Bewegungsdaten'!B:B,$A2024,'AV-Bewegungsdaten'!D:D),2)</f>
        <v>0</v>
      </c>
      <c r="T2024" s="327"/>
      <c r="U2024" s="326">
        <f>ROUND(SUMIF('DV-Bewegungsdaten'!B:B,Kategorien!A2024,'DV-Bewegungsdaten'!D:D),3)</f>
        <v>0</v>
      </c>
      <c r="V2024" s="324">
        <f>ROUND(SUMIF('DV-Bewegungsdaten'!B:B,Kategorien!A2024,'DV-Bewegungsdaten'!E:E),3)</f>
        <v>0</v>
      </c>
      <c r="AD2024" s="390">
        <f t="shared" si="421"/>
        <v>16.931000000000001</v>
      </c>
      <c r="AE2024" s="390">
        <f t="shared" si="422"/>
        <v>17.588000000000001</v>
      </c>
      <c r="AF2024" s="390">
        <f t="shared" si="423"/>
        <v>18.807000000000002</v>
      </c>
      <c r="AG2024" s="390">
        <f t="shared" si="424"/>
        <v>18.173999999999999</v>
      </c>
      <c r="AH2024" s="390">
        <f t="shared" si="425"/>
        <v>18.086000000000002</v>
      </c>
      <c r="AI2024" s="390">
        <f t="shared" si="426"/>
        <v>18.618000000000002</v>
      </c>
      <c r="AJ2024" s="390">
        <f t="shared" si="427"/>
        <v>17.901</v>
      </c>
      <c r="AK2024" s="390">
        <f t="shared" si="428"/>
        <v>18.185000000000002</v>
      </c>
      <c r="AL2024" s="390">
        <f t="shared" si="429"/>
        <v>18.295000000000002</v>
      </c>
      <c r="AM2024" s="390">
        <f t="shared" si="430"/>
        <v>18.176000000000002</v>
      </c>
      <c r="AN2024" s="390">
        <f t="shared" si="431"/>
        <v>17.770000000000003</v>
      </c>
      <c r="AO2024" s="390">
        <f t="shared" si="432"/>
        <v>18.673000000000002</v>
      </c>
    </row>
    <row r="2025" spans="1:41" ht="15" customHeight="1" x14ac:dyDescent="0.25">
      <c r="A2025" s="127" t="s">
        <v>2871</v>
      </c>
      <c r="B2025" s="125" t="s">
        <v>2077</v>
      </c>
      <c r="C2025" s="125" t="s">
        <v>4004</v>
      </c>
      <c r="D2025" s="125" t="s">
        <v>2667</v>
      </c>
      <c r="E2025" s="125" t="s">
        <v>2545</v>
      </c>
      <c r="F2025" s="126">
        <v>21.64</v>
      </c>
      <c r="G2025" s="126">
        <v>21.84</v>
      </c>
      <c r="H2025" s="126">
        <v>17.309999999999999</v>
      </c>
      <c r="I2025" s="126"/>
      <c r="J2025" s="317"/>
      <c r="K2025" s="323">
        <f>ROUND(SUMIF('VGT-Bewegungsdaten'!B:B,A2025,'VGT-Bewegungsdaten'!C:C),3)</f>
        <v>0</v>
      </c>
      <c r="L2025" s="324">
        <f>ROUND(SUMIF('VGT-Bewegungsdaten'!B:B,$A2025,'VGT-Bewegungsdaten'!D:D),2)</f>
        <v>0</v>
      </c>
      <c r="N2025" s="376" t="s">
        <v>4930</v>
      </c>
      <c r="O2025" s="376" t="s">
        <v>4940</v>
      </c>
      <c r="P2025" s="326">
        <f>ROUND(SUMIF('AV-Bewegungsdaten'!B:B,A2025,'AV-Bewegungsdaten'!C:C),3)</f>
        <v>0</v>
      </c>
      <c r="Q2025" s="324">
        <f>ROUND(SUMIF('AV-Bewegungsdaten'!B:B,$A2025,'AV-Bewegungsdaten'!D:D),2)</f>
        <v>0</v>
      </c>
      <c r="T2025" s="327"/>
      <c r="U2025" s="326">
        <f>ROUND(SUMIF('DV-Bewegungsdaten'!B:B,Kategorien!A2025,'DV-Bewegungsdaten'!D:D),3)</f>
        <v>0</v>
      </c>
      <c r="V2025" s="324">
        <f>ROUND(SUMIF('DV-Bewegungsdaten'!B:B,Kategorien!A2025,'DV-Bewegungsdaten'!E:E),3)</f>
        <v>0</v>
      </c>
      <c r="AD2025" s="390">
        <f t="shared" si="421"/>
        <v>16.901</v>
      </c>
      <c r="AE2025" s="390">
        <f t="shared" si="422"/>
        <v>17.558</v>
      </c>
      <c r="AF2025" s="390">
        <f t="shared" si="423"/>
        <v>18.777000000000001</v>
      </c>
      <c r="AG2025" s="390">
        <f t="shared" si="424"/>
        <v>18.143999999999998</v>
      </c>
      <c r="AH2025" s="390">
        <f t="shared" si="425"/>
        <v>18.056000000000001</v>
      </c>
      <c r="AI2025" s="390">
        <f t="shared" si="426"/>
        <v>18.588000000000001</v>
      </c>
      <c r="AJ2025" s="390">
        <f t="shared" si="427"/>
        <v>17.870999999999999</v>
      </c>
      <c r="AK2025" s="390">
        <f t="shared" si="428"/>
        <v>18.155000000000001</v>
      </c>
      <c r="AL2025" s="390">
        <f t="shared" si="429"/>
        <v>18.265000000000001</v>
      </c>
      <c r="AM2025" s="390">
        <f t="shared" si="430"/>
        <v>18.146000000000001</v>
      </c>
      <c r="AN2025" s="390">
        <f t="shared" si="431"/>
        <v>17.740000000000002</v>
      </c>
      <c r="AO2025" s="390">
        <f t="shared" si="432"/>
        <v>18.643000000000001</v>
      </c>
    </row>
    <row r="2026" spans="1:41" ht="15" customHeight="1" x14ac:dyDescent="0.25">
      <c r="A2026" s="127" t="s">
        <v>3615</v>
      </c>
      <c r="B2026" s="125" t="s">
        <v>2077</v>
      </c>
      <c r="C2026" s="125" t="s">
        <v>4004</v>
      </c>
      <c r="D2026" s="125" t="s">
        <v>3411</v>
      </c>
      <c r="E2026" s="125" t="s">
        <v>3289</v>
      </c>
      <c r="F2026" s="126">
        <v>21.61</v>
      </c>
      <c r="G2026" s="126">
        <v>21.81</v>
      </c>
      <c r="H2026" s="126">
        <v>17.29</v>
      </c>
      <c r="I2026" s="126"/>
      <c r="J2026" s="317"/>
      <c r="K2026" s="323">
        <f>ROUND(SUMIF('VGT-Bewegungsdaten'!B:B,A2026,'VGT-Bewegungsdaten'!C:C),3)</f>
        <v>0</v>
      </c>
      <c r="L2026" s="324">
        <f>ROUND(SUMIF('VGT-Bewegungsdaten'!B:B,$A2026,'VGT-Bewegungsdaten'!D:D),2)</f>
        <v>0</v>
      </c>
      <c r="N2026" s="376" t="s">
        <v>4930</v>
      </c>
      <c r="O2026" s="376" t="s">
        <v>4940</v>
      </c>
      <c r="P2026" s="326">
        <f>ROUND(SUMIF('AV-Bewegungsdaten'!B:B,A2026,'AV-Bewegungsdaten'!C:C),3)</f>
        <v>0</v>
      </c>
      <c r="Q2026" s="324">
        <f>ROUND(SUMIF('AV-Bewegungsdaten'!B:B,$A2026,'AV-Bewegungsdaten'!D:D),2)</f>
        <v>0</v>
      </c>
      <c r="T2026" s="327"/>
      <c r="U2026" s="326">
        <f>ROUND(SUMIF('DV-Bewegungsdaten'!B:B,Kategorien!A2026,'DV-Bewegungsdaten'!D:D),3)</f>
        <v>0</v>
      </c>
      <c r="V2026" s="324">
        <f>ROUND(SUMIF('DV-Bewegungsdaten'!B:B,Kategorien!A2026,'DV-Bewegungsdaten'!E:E),3)</f>
        <v>0</v>
      </c>
      <c r="AD2026" s="390">
        <f t="shared" si="421"/>
        <v>16.870999999999999</v>
      </c>
      <c r="AE2026" s="390">
        <f t="shared" si="422"/>
        <v>17.527999999999999</v>
      </c>
      <c r="AF2026" s="390">
        <f t="shared" si="423"/>
        <v>18.747</v>
      </c>
      <c r="AG2026" s="390">
        <f t="shared" si="424"/>
        <v>18.113999999999997</v>
      </c>
      <c r="AH2026" s="390">
        <f t="shared" si="425"/>
        <v>18.026</v>
      </c>
      <c r="AI2026" s="390">
        <f t="shared" si="426"/>
        <v>18.558</v>
      </c>
      <c r="AJ2026" s="390">
        <f t="shared" si="427"/>
        <v>17.840999999999998</v>
      </c>
      <c r="AK2026" s="390">
        <f t="shared" si="428"/>
        <v>18.125</v>
      </c>
      <c r="AL2026" s="390">
        <f t="shared" si="429"/>
        <v>18.234999999999999</v>
      </c>
      <c r="AM2026" s="390">
        <f t="shared" si="430"/>
        <v>18.116</v>
      </c>
      <c r="AN2026" s="390">
        <f t="shared" si="431"/>
        <v>17.71</v>
      </c>
      <c r="AO2026" s="390">
        <f t="shared" si="432"/>
        <v>18.613</v>
      </c>
    </row>
    <row r="2027" spans="1:41" ht="15" customHeight="1" x14ac:dyDescent="0.25">
      <c r="A2027" s="127" t="s">
        <v>4380</v>
      </c>
      <c r="B2027" s="125" t="s">
        <v>2077</v>
      </c>
      <c r="C2027" s="125" t="s">
        <v>4004</v>
      </c>
      <c r="D2027" s="125" t="s">
        <v>4174</v>
      </c>
      <c r="E2027" s="125" t="s">
        <v>4051</v>
      </c>
      <c r="F2027" s="126">
        <v>21.58</v>
      </c>
      <c r="G2027" s="126">
        <v>21.779999999999998</v>
      </c>
      <c r="H2027" s="126">
        <v>17.260000000000002</v>
      </c>
      <c r="I2027" s="126"/>
      <c r="J2027" s="317"/>
      <c r="K2027" s="323">
        <f>ROUND(SUMIF('VGT-Bewegungsdaten'!B:B,A2027,'VGT-Bewegungsdaten'!C:C),3)</f>
        <v>0</v>
      </c>
      <c r="L2027" s="324">
        <f>ROUND(SUMIF('VGT-Bewegungsdaten'!B:B,$A2027,'VGT-Bewegungsdaten'!D:D),2)</f>
        <v>0</v>
      </c>
      <c r="N2027" s="376" t="s">
        <v>4930</v>
      </c>
      <c r="O2027" s="376" t="s">
        <v>4940</v>
      </c>
      <c r="P2027" s="326">
        <f>ROUND(SUMIF('AV-Bewegungsdaten'!B:B,A2027,'AV-Bewegungsdaten'!C:C),3)</f>
        <v>0</v>
      </c>
      <c r="Q2027" s="324">
        <f>ROUND(SUMIF('AV-Bewegungsdaten'!B:B,$A2027,'AV-Bewegungsdaten'!D:D),2)</f>
        <v>0</v>
      </c>
      <c r="T2027" s="327"/>
      <c r="U2027" s="326">
        <f>ROUND(SUMIF('DV-Bewegungsdaten'!B:B,Kategorien!A2027,'DV-Bewegungsdaten'!D:D),3)</f>
        <v>0</v>
      </c>
      <c r="V2027" s="324">
        <f>ROUND(SUMIF('DV-Bewegungsdaten'!B:B,Kategorien!A2027,'DV-Bewegungsdaten'!E:E),3)</f>
        <v>0</v>
      </c>
      <c r="AD2027" s="390">
        <f t="shared" si="421"/>
        <v>16.840999999999998</v>
      </c>
      <c r="AE2027" s="390">
        <f t="shared" si="422"/>
        <v>17.497999999999998</v>
      </c>
      <c r="AF2027" s="390">
        <f t="shared" si="423"/>
        <v>18.716999999999999</v>
      </c>
      <c r="AG2027" s="390">
        <f t="shared" si="424"/>
        <v>18.083999999999996</v>
      </c>
      <c r="AH2027" s="390">
        <f t="shared" si="425"/>
        <v>17.995999999999999</v>
      </c>
      <c r="AI2027" s="390">
        <f t="shared" si="426"/>
        <v>18.527999999999999</v>
      </c>
      <c r="AJ2027" s="390">
        <f t="shared" si="427"/>
        <v>17.810999999999996</v>
      </c>
      <c r="AK2027" s="390">
        <f t="shared" si="428"/>
        <v>18.094999999999999</v>
      </c>
      <c r="AL2027" s="390">
        <f t="shared" si="429"/>
        <v>18.204999999999998</v>
      </c>
      <c r="AM2027" s="390">
        <f t="shared" si="430"/>
        <v>18.085999999999999</v>
      </c>
      <c r="AN2027" s="390">
        <f t="shared" si="431"/>
        <v>17.68</v>
      </c>
      <c r="AO2027" s="390">
        <f t="shared" si="432"/>
        <v>18.582999999999998</v>
      </c>
    </row>
    <row r="2028" spans="1:41" ht="15" customHeight="1" x14ac:dyDescent="0.25">
      <c r="A2028" s="127" t="s">
        <v>2337</v>
      </c>
      <c r="B2028" s="125" t="s">
        <v>2077</v>
      </c>
      <c r="C2028" s="125" t="s">
        <v>4004</v>
      </c>
      <c r="D2028" s="125" t="s">
        <v>1561</v>
      </c>
      <c r="E2028" s="125" t="s">
        <v>2452</v>
      </c>
      <c r="F2028" s="126">
        <v>18.670000000000002</v>
      </c>
      <c r="G2028" s="126">
        <v>18.87</v>
      </c>
      <c r="H2028" s="126">
        <v>14.94</v>
      </c>
      <c r="I2028" s="126"/>
      <c r="J2028" s="317"/>
      <c r="K2028" s="323">
        <f>ROUND(SUMIF('VGT-Bewegungsdaten'!B:B,A2028,'VGT-Bewegungsdaten'!C:C),3)</f>
        <v>0</v>
      </c>
      <c r="L2028" s="324">
        <f>ROUND(SUMIF('VGT-Bewegungsdaten'!B:B,$A2028,'VGT-Bewegungsdaten'!D:D),2)</f>
        <v>0</v>
      </c>
      <c r="N2028" s="376" t="s">
        <v>4930</v>
      </c>
      <c r="O2028" s="376" t="s">
        <v>4940</v>
      </c>
      <c r="P2028" s="326">
        <f>ROUND(SUMIF('AV-Bewegungsdaten'!B:B,A2028,'AV-Bewegungsdaten'!C:C),3)</f>
        <v>0</v>
      </c>
      <c r="Q2028" s="324">
        <f>ROUND(SUMIF('AV-Bewegungsdaten'!B:B,$A2028,'AV-Bewegungsdaten'!D:D),2)</f>
        <v>0</v>
      </c>
      <c r="T2028" s="327"/>
      <c r="U2028" s="326">
        <f>ROUND(SUMIF('DV-Bewegungsdaten'!B:B,Kategorien!A2028,'DV-Bewegungsdaten'!D:D),3)</f>
        <v>0</v>
      </c>
      <c r="V2028" s="324">
        <f>ROUND(SUMIF('DV-Bewegungsdaten'!B:B,Kategorien!A2028,'DV-Bewegungsdaten'!E:E),3)</f>
        <v>0</v>
      </c>
      <c r="AD2028" s="390">
        <f t="shared" si="421"/>
        <v>13.931000000000001</v>
      </c>
      <c r="AE2028" s="390">
        <f t="shared" si="422"/>
        <v>14.588000000000001</v>
      </c>
      <c r="AF2028" s="390">
        <f t="shared" si="423"/>
        <v>15.807</v>
      </c>
      <c r="AG2028" s="390">
        <f t="shared" si="424"/>
        <v>15.174000000000001</v>
      </c>
      <c r="AH2028" s="390">
        <f t="shared" si="425"/>
        <v>15.086000000000002</v>
      </c>
      <c r="AI2028" s="390">
        <f t="shared" si="426"/>
        <v>15.618000000000002</v>
      </c>
      <c r="AJ2028" s="390">
        <f t="shared" si="427"/>
        <v>14.901000000000002</v>
      </c>
      <c r="AK2028" s="390">
        <f t="shared" si="428"/>
        <v>15.185</v>
      </c>
      <c r="AL2028" s="390">
        <f t="shared" si="429"/>
        <v>15.295000000000002</v>
      </c>
      <c r="AM2028" s="390">
        <f t="shared" si="430"/>
        <v>15.176000000000002</v>
      </c>
      <c r="AN2028" s="390">
        <f t="shared" si="431"/>
        <v>14.770000000000001</v>
      </c>
      <c r="AO2028" s="390">
        <f t="shared" si="432"/>
        <v>15.673000000000002</v>
      </c>
    </row>
    <row r="2029" spans="1:41" ht="15" customHeight="1" x14ac:dyDescent="0.25">
      <c r="A2029" s="127" t="s">
        <v>2338</v>
      </c>
      <c r="B2029" s="125" t="s">
        <v>2077</v>
      </c>
      <c r="C2029" s="125" t="s">
        <v>4004</v>
      </c>
      <c r="D2029" s="125" t="s">
        <v>27</v>
      </c>
      <c r="E2029" s="125" t="s">
        <v>2455</v>
      </c>
      <c r="F2029" s="126">
        <v>20.67</v>
      </c>
      <c r="G2029" s="126">
        <v>20.87</v>
      </c>
      <c r="H2029" s="126">
        <v>16.54</v>
      </c>
      <c r="I2029" s="126"/>
      <c r="J2029" s="317"/>
      <c r="K2029" s="323">
        <f>ROUND(SUMIF('VGT-Bewegungsdaten'!B:B,A2029,'VGT-Bewegungsdaten'!C:C),3)</f>
        <v>0</v>
      </c>
      <c r="L2029" s="324">
        <f>ROUND(SUMIF('VGT-Bewegungsdaten'!B:B,$A2029,'VGT-Bewegungsdaten'!D:D),2)</f>
        <v>0</v>
      </c>
      <c r="N2029" s="376" t="s">
        <v>4930</v>
      </c>
      <c r="O2029" s="376" t="s">
        <v>4940</v>
      </c>
      <c r="P2029" s="326">
        <f>ROUND(SUMIF('AV-Bewegungsdaten'!B:B,A2029,'AV-Bewegungsdaten'!C:C),3)</f>
        <v>0</v>
      </c>
      <c r="Q2029" s="324">
        <f>ROUND(SUMIF('AV-Bewegungsdaten'!B:B,$A2029,'AV-Bewegungsdaten'!D:D),2)</f>
        <v>0</v>
      </c>
      <c r="T2029" s="327"/>
      <c r="U2029" s="326">
        <f>ROUND(SUMIF('DV-Bewegungsdaten'!B:B,Kategorien!A2029,'DV-Bewegungsdaten'!D:D),3)</f>
        <v>0</v>
      </c>
      <c r="V2029" s="324">
        <f>ROUND(SUMIF('DV-Bewegungsdaten'!B:B,Kategorien!A2029,'DV-Bewegungsdaten'!E:E),3)</f>
        <v>0</v>
      </c>
      <c r="AD2029" s="390">
        <f t="shared" si="421"/>
        <v>15.931000000000001</v>
      </c>
      <c r="AE2029" s="390">
        <f t="shared" si="422"/>
        <v>16.588000000000001</v>
      </c>
      <c r="AF2029" s="390">
        <f t="shared" si="423"/>
        <v>17.807000000000002</v>
      </c>
      <c r="AG2029" s="390">
        <f t="shared" si="424"/>
        <v>17.173999999999999</v>
      </c>
      <c r="AH2029" s="390">
        <f t="shared" si="425"/>
        <v>17.086000000000002</v>
      </c>
      <c r="AI2029" s="390">
        <f t="shared" si="426"/>
        <v>17.618000000000002</v>
      </c>
      <c r="AJ2029" s="390">
        <f t="shared" si="427"/>
        <v>16.901</v>
      </c>
      <c r="AK2029" s="390">
        <f t="shared" si="428"/>
        <v>17.185000000000002</v>
      </c>
      <c r="AL2029" s="390">
        <f t="shared" si="429"/>
        <v>17.295000000000002</v>
      </c>
      <c r="AM2029" s="390">
        <f t="shared" si="430"/>
        <v>17.176000000000002</v>
      </c>
      <c r="AN2029" s="390">
        <f t="shared" si="431"/>
        <v>16.770000000000003</v>
      </c>
      <c r="AO2029" s="390">
        <f t="shared" si="432"/>
        <v>17.673000000000002</v>
      </c>
    </row>
    <row r="2030" spans="1:41" ht="15" customHeight="1" x14ac:dyDescent="0.25">
      <c r="A2030" s="127" t="s">
        <v>2339</v>
      </c>
      <c r="B2030" s="125" t="s">
        <v>2077</v>
      </c>
      <c r="C2030" s="125" t="s">
        <v>4004</v>
      </c>
      <c r="D2030" s="125" t="s">
        <v>1563</v>
      </c>
      <c r="E2030" s="125" t="s">
        <v>1538</v>
      </c>
      <c r="F2030" s="126">
        <v>21.67</v>
      </c>
      <c r="G2030" s="126">
        <v>21.87</v>
      </c>
      <c r="H2030" s="126">
        <v>17.34</v>
      </c>
      <c r="I2030" s="126"/>
      <c r="J2030" s="317"/>
      <c r="K2030" s="323">
        <f>ROUND(SUMIF('VGT-Bewegungsdaten'!B:B,A2030,'VGT-Bewegungsdaten'!C:C),3)</f>
        <v>0</v>
      </c>
      <c r="L2030" s="324">
        <f>ROUND(SUMIF('VGT-Bewegungsdaten'!B:B,$A2030,'VGT-Bewegungsdaten'!D:D),2)</f>
        <v>0</v>
      </c>
      <c r="N2030" s="376" t="s">
        <v>4930</v>
      </c>
      <c r="O2030" s="376" t="s">
        <v>4940</v>
      </c>
      <c r="P2030" s="326">
        <f>ROUND(SUMIF('AV-Bewegungsdaten'!B:B,A2030,'AV-Bewegungsdaten'!C:C),3)</f>
        <v>0</v>
      </c>
      <c r="Q2030" s="324">
        <f>ROUND(SUMIF('AV-Bewegungsdaten'!B:B,$A2030,'AV-Bewegungsdaten'!D:D),2)</f>
        <v>0</v>
      </c>
      <c r="T2030" s="327"/>
      <c r="U2030" s="326">
        <f>ROUND(SUMIF('DV-Bewegungsdaten'!B:B,Kategorien!A2030,'DV-Bewegungsdaten'!D:D),3)</f>
        <v>0</v>
      </c>
      <c r="V2030" s="324">
        <f>ROUND(SUMIF('DV-Bewegungsdaten'!B:B,Kategorien!A2030,'DV-Bewegungsdaten'!E:E),3)</f>
        <v>0</v>
      </c>
      <c r="AD2030" s="390">
        <f t="shared" si="421"/>
        <v>16.931000000000001</v>
      </c>
      <c r="AE2030" s="390">
        <f t="shared" si="422"/>
        <v>17.588000000000001</v>
      </c>
      <c r="AF2030" s="390">
        <f t="shared" si="423"/>
        <v>18.807000000000002</v>
      </c>
      <c r="AG2030" s="390">
        <f t="shared" si="424"/>
        <v>18.173999999999999</v>
      </c>
      <c r="AH2030" s="390">
        <f t="shared" si="425"/>
        <v>18.086000000000002</v>
      </c>
      <c r="AI2030" s="390">
        <f t="shared" si="426"/>
        <v>18.618000000000002</v>
      </c>
      <c r="AJ2030" s="390">
        <f t="shared" si="427"/>
        <v>17.901</v>
      </c>
      <c r="AK2030" s="390">
        <f t="shared" si="428"/>
        <v>18.185000000000002</v>
      </c>
      <c r="AL2030" s="390">
        <f t="shared" si="429"/>
        <v>18.295000000000002</v>
      </c>
      <c r="AM2030" s="390">
        <f t="shared" si="430"/>
        <v>18.176000000000002</v>
      </c>
      <c r="AN2030" s="390">
        <f t="shared" si="431"/>
        <v>17.770000000000003</v>
      </c>
      <c r="AO2030" s="390">
        <f t="shared" si="432"/>
        <v>18.673000000000002</v>
      </c>
    </row>
    <row r="2031" spans="1:41" ht="15" customHeight="1" x14ac:dyDescent="0.25">
      <c r="A2031" s="127" t="s">
        <v>2340</v>
      </c>
      <c r="B2031" s="125" t="s">
        <v>2077</v>
      </c>
      <c r="C2031" s="125" t="s">
        <v>4004</v>
      </c>
      <c r="D2031" s="125" t="s">
        <v>1565</v>
      </c>
      <c r="E2031" s="125" t="s">
        <v>1541</v>
      </c>
      <c r="F2031" s="126">
        <v>21.67</v>
      </c>
      <c r="G2031" s="126">
        <v>21.87</v>
      </c>
      <c r="H2031" s="126">
        <v>17.34</v>
      </c>
      <c r="I2031" s="126"/>
      <c r="J2031" s="317"/>
      <c r="K2031" s="323">
        <f>ROUND(SUMIF('VGT-Bewegungsdaten'!B:B,A2031,'VGT-Bewegungsdaten'!C:C),3)</f>
        <v>0</v>
      </c>
      <c r="L2031" s="324">
        <f>ROUND(SUMIF('VGT-Bewegungsdaten'!B:B,$A2031,'VGT-Bewegungsdaten'!D:D),2)</f>
        <v>0</v>
      </c>
      <c r="N2031" s="376" t="s">
        <v>4930</v>
      </c>
      <c r="O2031" s="376" t="s">
        <v>4940</v>
      </c>
      <c r="P2031" s="326">
        <f>ROUND(SUMIF('AV-Bewegungsdaten'!B:B,A2031,'AV-Bewegungsdaten'!C:C),3)</f>
        <v>0</v>
      </c>
      <c r="Q2031" s="324">
        <f>ROUND(SUMIF('AV-Bewegungsdaten'!B:B,$A2031,'AV-Bewegungsdaten'!D:D),2)</f>
        <v>0</v>
      </c>
      <c r="T2031" s="327"/>
      <c r="U2031" s="326">
        <f>ROUND(SUMIF('DV-Bewegungsdaten'!B:B,Kategorien!A2031,'DV-Bewegungsdaten'!D:D),3)</f>
        <v>0</v>
      </c>
      <c r="V2031" s="324">
        <f>ROUND(SUMIF('DV-Bewegungsdaten'!B:B,Kategorien!A2031,'DV-Bewegungsdaten'!E:E),3)</f>
        <v>0</v>
      </c>
      <c r="AD2031" s="390">
        <f t="shared" ref="AD2031:AD2094" si="433">MAX(0,$G2031-AR$9)</f>
        <v>16.931000000000001</v>
      </c>
      <c r="AE2031" s="390">
        <f t="shared" ref="AE2031:AE2094" si="434">MAX(0,$G2031-AS$9)</f>
        <v>17.588000000000001</v>
      </c>
      <c r="AF2031" s="390">
        <f t="shared" ref="AF2031:AF2094" si="435">MAX(0,$G2031-AT$9)</f>
        <v>18.807000000000002</v>
      </c>
      <c r="AG2031" s="390">
        <f t="shared" ref="AG2031:AG2094" si="436">MAX(0,$G2031-AU$9)</f>
        <v>18.173999999999999</v>
      </c>
      <c r="AH2031" s="390">
        <f t="shared" ref="AH2031:AH2094" si="437">MAX(0,$G2031-AV$9)</f>
        <v>18.086000000000002</v>
      </c>
      <c r="AI2031" s="390">
        <f t="shared" ref="AI2031:AI2094" si="438">MAX(0,$G2031-AW$9)</f>
        <v>18.618000000000002</v>
      </c>
      <c r="AJ2031" s="390">
        <f t="shared" ref="AJ2031:AJ2094" si="439">MAX(0,$G2031-AX$9)</f>
        <v>17.901</v>
      </c>
      <c r="AK2031" s="390">
        <f t="shared" ref="AK2031:AK2094" si="440">MAX(0,$G2031-AY$9)</f>
        <v>18.185000000000002</v>
      </c>
      <c r="AL2031" s="390">
        <f t="shared" ref="AL2031:AL2094" si="441">MAX(0,$G2031-AZ$9)</f>
        <v>18.295000000000002</v>
      </c>
      <c r="AM2031" s="390">
        <f t="shared" ref="AM2031:AM2094" si="442">MAX(0,$G2031-BA$9)</f>
        <v>18.176000000000002</v>
      </c>
      <c r="AN2031" s="390">
        <f t="shared" ref="AN2031:AN2094" si="443">MAX(0,$G2031-BB$9)</f>
        <v>17.770000000000003</v>
      </c>
      <c r="AO2031" s="390">
        <f t="shared" ref="AO2031:AO2094" si="444">MAX(0,$G2031-BC$9)</f>
        <v>18.673000000000002</v>
      </c>
    </row>
    <row r="2032" spans="1:41" ht="15" customHeight="1" x14ac:dyDescent="0.25">
      <c r="A2032" s="127" t="s">
        <v>2872</v>
      </c>
      <c r="B2032" s="125" t="s">
        <v>2077</v>
      </c>
      <c r="C2032" s="125" t="s">
        <v>4004</v>
      </c>
      <c r="D2032" s="125" t="s">
        <v>2553</v>
      </c>
      <c r="E2032" s="125" t="s">
        <v>2545</v>
      </c>
      <c r="F2032" s="126">
        <v>21.64</v>
      </c>
      <c r="G2032" s="126">
        <v>21.84</v>
      </c>
      <c r="H2032" s="126">
        <v>17.309999999999999</v>
      </c>
      <c r="I2032" s="126"/>
      <c r="J2032" s="317"/>
      <c r="K2032" s="323">
        <f>ROUND(SUMIF('VGT-Bewegungsdaten'!B:B,A2032,'VGT-Bewegungsdaten'!C:C),3)</f>
        <v>0</v>
      </c>
      <c r="L2032" s="324">
        <f>ROUND(SUMIF('VGT-Bewegungsdaten'!B:B,$A2032,'VGT-Bewegungsdaten'!D:D),2)</f>
        <v>0</v>
      </c>
      <c r="N2032" s="376" t="s">
        <v>4930</v>
      </c>
      <c r="O2032" s="376" t="s">
        <v>4940</v>
      </c>
      <c r="P2032" s="326">
        <f>ROUND(SUMIF('AV-Bewegungsdaten'!B:B,A2032,'AV-Bewegungsdaten'!C:C),3)</f>
        <v>0</v>
      </c>
      <c r="Q2032" s="324">
        <f>ROUND(SUMIF('AV-Bewegungsdaten'!B:B,$A2032,'AV-Bewegungsdaten'!D:D),2)</f>
        <v>0</v>
      </c>
      <c r="T2032" s="327"/>
      <c r="U2032" s="326">
        <f>ROUND(SUMIF('DV-Bewegungsdaten'!B:B,Kategorien!A2032,'DV-Bewegungsdaten'!D:D),3)</f>
        <v>0</v>
      </c>
      <c r="V2032" s="324">
        <f>ROUND(SUMIF('DV-Bewegungsdaten'!B:B,Kategorien!A2032,'DV-Bewegungsdaten'!E:E),3)</f>
        <v>0</v>
      </c>
      <c r="AD2032" s="390">
        <f t="shared" si="433"/>
        <v>16.901</v>
      </c>
      <c r="AE2032" s="390">
        <f t="shared" si="434"/>
        <v>17.558</v>
      </c>
      <c r="AF2032" s="390">
        <f t="shared" si="435"/>
        <v>18.777000000000001</v>
      </c>
      <c r="AG2032" s="390">
        <f t="shared" si="436"/>
        <v>18.143999999999998</v>
      </c>
      <c r="AH2032" s="390">
        <f t="shared" si="437"/>
        <v>18.056000000000001</v>
      </c>
      <c r="AI2032" s="390">
        <f t="shared" si="438"/>
        <v>18.588000000000001</v>
      </c>
      <c r="AJ2032" s="390">
        <f t="shared" si="439"/>
        <v>17.870999999999999</v>
      </c>
      <c r="AK2032" s="390">
        <f t="shared" si="440"/>
        <v>18.155000000000001</v>
      </c>
      <c r="AL2032" s="390">
        <f t="shared" si="441"/>
        <v>18.265000000000001</v>
      </c>
      <c r="AM2032" s="390">
        <f t="shared" si="442"/>
        <v>18.146000000000001</v>
      </c>
      <c r="AN2032" s="390">
        <f t="shared" si="443"/>
        <v>17.740000000000002</v>
      </c>
      <c r="AO2032" s="390">
        <f t="shared" si="444"/>
        <v>18.643000000000001</v>
      </c>
    </row>
    <row r="2033" spans="1:41" ht="15" customHeight="1" x14ac:dyDescent="0.25">
      <c r="A2033" s="127" t="s">
        <v>3616</v>
      </c>
      <c r="B2033" s="125" t="s">
        <v>2077</v>
      </c>
      <c r="C2033" s="125" t="s">
        <v>4004</v>
      </c>
      <c r="D2033" s="125" t="s">
        <v>3297</v>
      </c>
      <c r="E2033" s="125" t="s">
        <v>3289</v>
      </c>
      <c r="F2033" s="126">
        <v>21.61</v>
      </c>
      <c r="G2033" s="126">
        <v>21.81</v>
      </c>
      <c r="H2033" s="126">
        <v>17.29</v>
      </c>
      <c r="I2033" s="126"/>
      <c r="J2033" s="317"/>
      <c r="K2033" s="323">
        <f>ROUND(SUMIF('VGT-Bewegungsdaten'!B:B,A2033,'VGT-Bewegungsdaten'!C:C),3)</f>
        <v>0</v>
      </c>
      <c r="L2033" s="324">
        <f>ROUND(SUMIF('VGT-Bewegungsdaten'!B:B,$A2033,'VGT-Bewegungsdaten'!D:D),2)</f>
        <v>0</v>
      </c>
      <c r="N2033" s="376" t="s">
        <v>4930</v>
      </c>
      <c r="O2033" s="376" t="s">
        <v>4940</v>
      </c>
      <c r="P2033" s="326">
        <f>ROUND(SUMIF('AV-Bewegungsdaten'!B:B,A2033,'AV-Bewegungsdaten'!C:C),3)</f>
        <v>0</v>
      </c>
      <c r="Q2033" s="324">
        <f>ROUND(SUMIF('AV-Bewegungsdaten'!B:B,$A2033,'AV-Bewegungsdaten'!D:D),2)</f>
        <v>0</v>
      </c>
      <c r="T2033" s="327"/>
      <c r="U2033" s="326">
        <f>ROUND(SUMIF('DV-Bewegungsdaten'!B:B,Kategorien!A2033,'DV-Bewegungsdaten'!D:D),3)</f>
        <v>0</v>
      </c>
      <c r="V2033" s="324">
        <f>ROUND(SUMIF('DV-Bewegungsdaten'!B:B,Kategorien!A2033,'DV-Bewegungsdaten'!E:E),3)</f>
        <v>0</v>
      </c>
      <c r="AD2033" s="390">
        <f t="shared" si="433"/>
        <v>16.870999999999999</v>
      </c>
      <c r="AE2033" s="390">
        <f t="shared" si="434"/>
        <v>17.527999999999999</v>
      </c>
      <c r="AF2033" s="390">
        <f t="shared" si="435"/>
        <v>18.747</v>
      </c>
      <c r="AG2033" s="390">
        <f t="shared" si="436"/>
        <v>18.113999999999997</v>
      </c>
      <c r="AH2033" s="390">
        <f t="shared" si="437"/>
        <v>18.026</v>
      </c>
      <c r="AI2033" s="390">
        <f t="shared" si="438"/>
        <v>18.558</v>
      </c>
      <c r="AJ2033" s="390">
        <f t="shared" si="439"/>
        <v>17.840999999999998</v>
      </c>
      <c r="AK2033" s="390">
        <f t="shared" si="440"/>
        <v>18.125</v>
      </c>
      <c r="AL2033" s="390">
        <f t="shared" si="441"/>
        <v>18.234999999999999</v>
      </c>
      <c r="AM2033" s="390">
        <f t="shared" si="442"/>
        <v>18.116</v>
      </c>
      <c r="AN2033" s="390">
        <f t="shared" si="443"/>
        <v>17.71</v>
      </c>
      <c r="AO2033" s="390">
        <f t="shared" si="444"/>
        <v>18.613</v>
      </c>
    </row>
    <row r="2034" spans="1:41" ht="15" customHeight="1" x14ac:dyDescent="0.25">
      <c r="A2034" s="127" t="s">
        <v>4381</v>
      </c>
      <c r="B2034" s="125" t="s">
        <v>2077</v>
      </c>
      <c r="C2034" s="125" t="s">
        <v>4004</v>
      </c>
      <c r="D2034" s="125" t="s">
        <v>4059</v>
      </c>
      <c r="E2034" s="125" t="s">
        <v>4051</v>
      </c>
      <c r="F2034" s="126">
        <v>21.58</v>
      </c>
      <c r="G2034" s="126">
        <v>21.779999999999998</v>
      </c>
      <c r="H2034" s="126">
        <v>17.260000000000002</v>
      </c>
      <c r="I2034" s="126"/>
      <c r="J2034" s="317"/>
      <c r="K2034" s="323">
        <f>ROUND(SUMIF('VGT-Bewegungsdaten'!B:B,A2034,'VGT-Bewegungsdaten'!C:C),3)</f>
        <v>0</v>
      </c>
      <c r="L2034" s="324">
        <f>ROUND(SUMIF('VGT-Bewegungsdaten'!B:B,$A2034,'VGT-Bewegungsdaten'!D:D),2)</f>
        <v>0</v>
      </c>
      <c r="N2034" s="376" t="s">
        <v>4930</v>
      </c>
      <c r="O2034" s="376" t="s">
        <v>4940</v>
      </c>
      <c r="P2034" s="326">
        <f>ROUND(SUMIF('AV-Bewegungsdaten'!B:B,A2034,'AV-Bewegungsdaten'!C:C),3)</f>
        <v>0</v>
      </c>
      <c r="Q2034" s="324">
        <f>ROUND(SUMIF('AV-Bewegungsdaten'!B:B,$A2034,'AV-Bewegungsdaten'!D:D),2)</f>
        <v>0</v>
      </c>
      <c r="T2034" s="327"/>
      <c r="U2034" s="326">
        <f>ROUND(SUMIF('DV-Bewegungsdaten'!B:B,Kategorien!A2034,'DV-Bewegungsdaten'!D:D),3)</f>
        <v>0</v>
      </c>
      <c r="V2034" s="324">
        <f>ROUND(SUMIF('DV-Bewegungsdaten'!B:B,Kategorien!A2034,'DV-Bewegungsdaten'!E:E),3)</f>
        <v>0</v>
      </c>
      <c r="AD2034" s="390">
        <f t="shared" si="433"/>
        <v>16.840999999999998</v>
      </c>
      <c r="AE2034" s="390">
        <f t="shared" si="434"/>
        <v>17.497999999999998</v>
      </c>
      <c r="AF2034" s="390">
        <f t="shared" si="435"/>
        <v>18.716999999999999</v>
      </c>
      <c r="AG2034" s="390">
        <f t="shared" si="436"/>
        <v>18.083999999999996</v>
      </c>
      <c r="AH2034" s="390">
        <f t="shared" si="437"/>
        <v>17.995999999999999</v>
      </c>
      <c r="AI2034" s="390">
        <f t="shared" si="438"/>
        <v>18.527999999999999</v>
      </c>
      <c r="AJ2034" s="390">
        <f t="shared" si="439"/>
        <v>17.810999999999996</v>
      </c>
      <c r="AK2034" s="390">
        <f t="shared" si="440"/>
        <v>18.094999999999999</v>
      </c>
      <c r="AL2034" s="390">
        <f t="shared" si="441"/>
        <v>18.204999999999998</v>
      </c>
      <c r="AM2034" s="390">
        <f t="shared" si="442"/>
        <v>18.085999999999999</v>
      </c>
      <c r="AN2034" s="390">
        <f t="shared" si="443"/>
        <v>17.68</v>
      </c>
      <c r="AO2034" s="390">
        <f t="shared" si="444"/>
        <v>18.582999999999998</v>
      </c>
    </row>
    <row r="2035" spans="1:41" ht="15" customHeight="1" x14ac:dyDescent="0.25">
      <c r="A2035" s="127" t="s">
        <v>2341</v>
      </c>
      <c r="B2035" s="125" t="s">
        <v>2077</v>
      </c>
      <c r="C2035" s="125" t="s">
        <v>4004</v>
      </c>
      <c r="D2035" s="125" t="s">
        <v>1567</v>
      </c>
      <c r="E2035" s="125" t="s">
        <v>2452</v>
      </c>
      <c r="F2035" s="126">
        <v>19.670000000000002</v>
      </c>
      <c r="G2035" s="126">
        <v>19.87</v>
      </c>
      <c r="H2035" s="126">
        <v>15.74</v>
      </c>
      <c r="I2035" s="126"/>
      <c r="J2035" s="317"/>
      <c r="K2035" s="323">
        <f>ROUND(SUMIF('VGT-Bewegungsdaten'!B:B,A2035,'VGT-Bewegungsdaten'!C:C),3)</f>
        <v>0</v>
      </c>
      <c r="L2035" s="324">
        <f>ROUND(SUMIF('VGT-Bewegungsdaten'!B:B,$A2035,'VGT-Bewegungsdaten'!D:D),2)</f>
        <v>0</v>
      </c>
      <c r="N2035" s="376" t="s">
        <v>4930</v>
      </c>
      <c r="O2035" s="376" t="s">
        <v>4940</v>
      </c>
      <c r="P2035" s="326">
        <f>ROUND(SUMIF('AV-Bewegungsdaten'!B:B,A2035,'AV-Bewegungsdaten'!C:C),3)</f>
        <v>0</v>
      </c>
      <c r="Q2035" s="324">
        <f>ROUND(SUMIF('AV-Bewegungsdaten'!B:B,$A2035,'AV-Bewegungsdaten'!D:D),2)</f>
        <v>0</v>
      </c>
      <c r="T2035" s="327"/>
      <c r="U2035" s="326">
        <f>ROUND(SUMIF('DV-Bewegungsdaten'!B:B,Kategorien!A2035,'DV-Bewegungsdaten'!D:D),3)</f>
        <v>0</v>
      </c>
      <c r="V2035" s="324">
        <f>ROUND(SUMIF('DV-Bewegungsdaten'!B:B,Kategorien!A2035,'DV-Bewegungsdaten'!E:E),3)</f>
        <v>0</v>
      </c>
      <c r="AD2035" s="390">
        <f t="shared" si="433"/>
        <v>14.931000000000001</v>
      </c>
      <c r="AE2035" s="390">
        <f t="shared" si="434"/>
        <v>15.588000000000001</v>
      </c>
      <c r="AF2035" s="390">
        <f t="shared" si="435"/>
        <v>16.807000000000002</v>
      </c>
      <c r="AG2035" s="390">
        <f t="shared" si="436"/>
        <v>16.173999999999999</v>
      </c>
      <c r="AH2035" s="390">
        <f t="shared" si="437"/>
        <v>16.086000000000002</v>
      </c>
      <c r="AI2035" s="390">
        <f t="shared" si="438"/>
        <v>16.618000000000002</v>
      </c>
      <c r="AJ2035" s="390">
        <f t="shared" si="439"/>
        <v>15.901000000000002</v>
      </c>
      <c r="AK2035" s="390">
        <f t="shared" si="440"/>
        <v>16.185000000000002</v>
      </c>
      <c r="AL2035" s="390">
        <f t="shared" si="441"/>
        <v>16.295000000000002</v>
      </c>
      <c r="AM2035" s="390">
        <f t="shared" si="442"/>
        <v>16.176000000000002</v>
      </c>
      <c r="AN2035" s="390">
        <f t="shared" si="443"/>
        <v>15.770000000000001</v>
      </c>
      <c r="AO2035" s="390">
        <f t="shared" si="444"/>
        <v>16.673000000000002</v>
      </c>
    </row>
    <row r="2036" spans="1:41" ht="15" customHeight="1" x14ac:dyDescent="0.25">
      <c r="A2036" s="127" t="s">
        <v>2342</v>
      </c>
      <c r="B2036" s="125" t="s">
        <v>2077</v>
      </c>
      <c r="C2036" s="125" t="s">
        <v>4004</v>
      </c>
      <c r="D2036" s="125" t="s">
        <v>32</v>
      </c>
      <c r="E2036" s="125" t="s">
        <v>2455</v>
      </c>
      <c r="F2036" s="126">
        <v>21.67</v>
      </c>
      <c r="G2036" s="126">
        <v>21.87</v>
      </c>
      <c r="H2036" s="126">
        <v>17.34</v>
      </c>
      <c r="I2036" s="126"/>
      <c r="J2036" s="317"/>
      <c r="K2036" s="323">
        <f>ROUND(SUMIF('VGT-Bewegungsdaten'!B:B,A2036,'VGT-Bewegungsdaten'!C:C),3)</f>
        <v>0</v>
      </c>
      <c r="L2036" s="324">
        <f>ROUND(SUMIF('VGT-Bewegungsdaten'!B:B,$A2036,'VGT-Bewegungsdaten'!D:D),2)</f>
        <v>0</v>
      </c>
      <c r="N2036" s="376" t="s">
        <v>4930</v>
      </c>
      <c r="O2036" s="376" t="s">
        <v>4940</v>
      </c>
      <c r="P2036" s="326">
        <f>ROUND(SUMIF('AV-Bewegungsdaten'!B:B,A2036,'AV-Bewegungsdaten'!C:C),3)</f>
        <v>0</v>
      </c>
      <c r="Q2036" s="324">
        <f>ROUND(SUMIF('AV-Bewegungsdaten'!B:B,$A2036,'AV-Bewegungsdaten'!D:D),2)</f>
        <v>0</v>
      </c>
      <c r="T2036" s="327"/>
      <c r="U2036" s="326">
        <f>ROUND(SUMIF('DV-Bewegungsdaten'!B:B,Kategorien!A2036,'DV-Bewegungsdaten'!D:D),3)</f>
        <v>0</v>
      </c>
      <c r="V2036" s="324">
        <f>ROUND(SUMIF('DV-Bewegungsdaten'!B:B,Kategorien!A2036,'DV-Bewegungsdaten'!E:E),3)</f>
        <v>0</v>
      </c>
      <c r="AD2036" s="390">
        <f t="shared" si="433"/>
        <v>16.931000000000001</v>
      </c>
      <c r="AE2036" s="390">
        <f t="shared" si="434"/>
        <v>17.588000000000001</v>
      </c>
      <c r="AF2036" s="390">
        <f t="shared" si="435"/>
        <v>18.807000000000002</v>
      </c>
      <c r="AG2036" s="390">
        <f t="shared" si="436"/>
        <v>18.173999999999999</v>
      </c>
      <c r="AH2036" s="390">
        <f t="shared" si="437"/>
        <v>18.086000000000002</v>
      </c>
      <c r="AI2036" s="390">
        <f t="shared" si="438"/>
        <v>18.618000000000002</v>
      </c>
      <c r="AJ2036" s="390">
        <f t="shared" si="439"/>
        <v>17.901</v>
      </c>
      <c r="AK2036" s="390">
        <f t="shared" si="440"/>
        <v>18.185000000000002</v>
      </c>
      <c r="AL2036" s="390">
        <f t="shared" si="441"/>
        <v>18.295000000000002</v>
      </c>
      <c r="AM2036" s="390">
        <f t="shared" si="442"/>
        <v>18.176000000000002</v>
      </c>
      <c r="AN2036" s="390">
        <f t="shared" si="443"/>
        <v>17.770000000000003</v>
      </c>
      <c r="AO2036" s="390">
        <f t="shared" si="444"/>
        <v>18.673000000000002</v>
      </c>
    </row>
    <row r="2037" spans="1:41" ht="15" customHeight="1" x14ac:dyDescent="0.25">
      <c r="A2037" s="127" t="s">
        <v>2343</v>
      </c>
      <c r="B2037" s="125" t="s">
        <v>2077</v>
      </c>
      <c r="C2037" s="125" t="s">
        <v>4004</v>
      </c>
      <c r="D2037" s="125" t="s">
        <v>1569</v>
      </c>
      <c r="E2037" s="125" t="s">
        <v>1538</v>
      </c>
      <c r="F2037" s="126">
        <v>22.67</v>
      </c>
      <c r="G2037" s="126">
        <v>22.87</v>
      </c>
      <c r="H2037" s="126">
        <v>18.14</v>
      </c>
      <c r="I2037" s="126"/>
      <c r="J2037" s="317"/>
      <c r="K2037" s="323">
        <f>ROUND(SUMIF('VGT-Bewegungsdaten'!B:B,A2037,'VGT-Bewegungsdaten'!C:C),3)</f>
        <v>0</v>
      </c>
      <c r="L2037" s="324">
        <f>ROUND(SUMIF('VGT-Bewegungsdaten'!B:B,$A2037,'VGT-Bewegungsdaten'!D:D),2)</f>
        <v>0</v>
      </c>
      <c r="N2037" s="376" t="s">
        <v>4930</v>
      </c>
      <c r="O2037" s="376" t="s">
        <v>4940</v>
      </c>
      <c r="P2037" s="326">
        <f>ROUND(SUMIF('AV-Bewegungsdaten'!B:B,A2037,'AV-Bewegungsdaten'!C:C),3)</f>
        <v>0</v>
      </c>
      <c r="Q2037" s="324">
        <f>ROUND(SUMIF('AV-Bewegungsdaten'!B:B,$A2037,'AV-Bewegungsdaten'!D:D),2)</f>
        <v>0</v>
      </c>
      <c r="T2037" s="327"/>
      <c r="U2037" s="326">
        <f>ROUND(SUMIF('DV-Bewegungsdaten'!B:B,Kategorien!A2037,'DV-Bewegungsdaten'!D:D),3)</f>
        <v>0</v>
      </c>
      <c r="V2037" s="324">
        <f>ROUND(SUMIF('DV-Bewegungsdaten'!B:B,Kategorien!A2037,'DV-Bewegungsdaten'!E:E),3)</f>
        <v>0</v>
      </c>
      <c r="AD2037" s="390">
        <f t="shared" si="433"/>
        <v>17.931000000000001</v>
      </c>
      <c r="AE2037" s="390">
        <f t="shared" si="434"/>
        <v>18.588000000000001</v>
      </c>
      <c r="AF2037" s="390">
        <f t="shared" si="435"/>
        <v>19.807000000000002</v>
      </c>
      <c r="AG2037" s="390">
        <f t="shared" si="436"/>
        <v>19.173999999999999</v>
      </c>
      <c r="AH2037" s="390">
        <f t="shared" si="437"/>
        <v>19.086000000000002</v>
      </c>
      <c r="AI2037" s="390">
        <f t="shared" si="438"/>
        <v>19.618000000000002</v>
      </c>
      <c r="AJ2037" s="390">
        <f t="shared" si="439"/>
        <v>18.901</v>
      </c>
      <c r="AK2037" s="390">
        <f t="shared" si="440"/>
        <v>19.185000000000002</v>
      </c>
      <c r="AL2037" s="390">
        <f t="shared" si="441"/>
        <v>19.295000000000002</v>
      </c>
      <c r="AM2037" s="390">
        <f t="shared" si="442"/>
        <v>19.176000000000002</v>
      </c>
      <c r="AN2037" s="390">
        <f t="shared" si="443"/>
        <v>18.770000000000003</v>
      </c>
      <c r="AO2037" s="390">
        <f t="shared" si="444"/>
        <v>19.673000000000002</v>
      </c>
    </row>
    <row r="2038" spans="1:41" ht="15" customHeight="1" x14ac:dyDescent="0.25">
      <c r="A2038" s="127" t="s">
        <v>2344</v>
      </c>
      <c r="B2038" s="125" t="s">
        <v>2077</v>
      </c>
      <c r="C2038" s="125" t="s">
        <v>4004</v>
      </c>
      <c r="D2038" s="125" t="s">
        <v>1571</v>
      </c>
      <c r="E2038" s="125" t="s">
        <v>1541</v>
      </c>
      <c r="F2038" s="126">
        <v>22.67</v>
      </c>
      <c r="G2038" s="126">
        <v>22.87</v>
      </c>
      <c r="H2038" s="126">
        <v>18.14</v>
      </c>
      <c r="I2038" s="126"/>
      <c r="J2038" s="317"/>
      <c r="K2038" s="323">
        <f>ROUND(SUMIF('VGT-Bewegungsdaten'!B:B,A2038,'VGT-Bewegungsdaten'!C:C),3)</f>
        <v>0</v>
      </c>
      <c r="L2038" s="324">
        <f>ROUND(SUMIF('VGT-Bewegungsdaten'!B:B,$A2038,'VGT-Bewegungsdaten'!D:D),2)</f>
        <v>0</v>
      </c>
      <c r="N2038" s="376" t="s">
        <v>4930</v>
      </c>
      <c r="O2038" s="376" t="s">
        <v>4940</v>
      </c>
      <c r="P2038" s="326">
        <f>ROUND(SUMIF('AV-Bewegungsdaten'!B:B,A2038,'AV-Bewegungsdaten'!C:C),3)</f>
        <v>0</v>
      </c>
      <c r="Q2038" s="324">
        <f>ROUND(SUMIF('AV-Bewegungsdaten'!B:B,$A2038,'AV-Bewegungsdaten'!D:D),2)</f>
        <v>0</v>
      </c>
      <c r="T2038" s="327"/>
      <c r="U2038" s="326">
        <f>ROUND(SUMIF('DV-Bewegungsdaten'!B:B,Kategorien!A2038,'DV-Bewegungsdaten'!D:D),3)</f>
        <v>0</v>
      </c>
      <c r="V2038" s="324">
        <f>ROUND(SUMIF('DV-Bewegungsdaten'!B:B,Kategorien!A2038,'DV-Bewegungsdaten'!E:E),3)</f>
        <v>0</v>
      </c>
      <c r="AD2038" s="390">
        <f t="shared" si="433"/>
        <v>17.931000000000001</v>
      </c>
      <c r="AE2038" s="390">
        <f t="shared" si="434"/>
        <v>18.588000000000001</v>
      </c>
      <c r="AF2038" s="390">
        <f t="shared" si="435"/>
        <v>19.807000000000002</v>
      </c>
      <c r="AG2038" s="390">
        <f t="shared" si="436"/>
        <v>19.173999999999999</v>
      </c>
      <c r="AH2038" s="390">
        <f t="shared" si="437"/>
        <v>19.086000000000002</v>
      </c>
      <c r="AI2038" s="390">
        <f t="shared" si="438"/>
        <v>19.618000000000002</v>
      </c>
      <c r="AJ2038" s="390">
        <f t="shared" si="439"/>
        <v>18.901</v>
      </c>
      <c r="AK2038" s="390">
        <f t="shared" si="440"/>
        <v>19.185000000000002</v>
      </c>
      <c r="AL2038" s="390">
        <f t="shared" si="441"/>
        <v>19.295000000000002</v>
      </c>
      <c r="AM2038" s="390">
        <f t="shared" si="442"/>
        <v>19.176000000000002</v>
      </c>
      <c r="AN2038" s="390">
        <f t="shared" si="443"/>
        <v>18.770000000000003</v>
      </c>
      <c r="AO2038" s="390">
        <f t="shared" si="444"/>
        <v>19.673000000000002</v>
      </c>
    </row>
    <row r="2039" spans="1:41" ht="15" customHeight="1" x14ac:dyDescent="0.25">
      <c r="A2039" s="127" t="s">
        <v>2873</v>
      </c>
      <c r="B2039" s="125" t="s">
        <v>2077</v>
      </c>
      <c r="C2039" s="125" t="s">
        <v>4004</v>
      </c>
      <c r="D2039" s="125" t="s">
        <v>2555</v>
      </c>
      <c r="E2039" s="125" t="s">
        <v>2545</v>
      </c>
      <c r="F2039" s="126">
        <v>22.64</v>
      </c>
      <c r="G2039" s="126">
        <v>22.84</v>
      </c>
      <c r="H2039" s="126">
        <v>18.11</v>
      </c>
      <c r="I2039" s="126"/>
      <c r="J2039" s="317"/>
      <c r="K2039" s="323">
        <f>ROUND(SUMIF('VGT-Bewegungsdaten'!B:B,A2039,'VGT-Bewegungsdaten'!C:C),3)</f>
        <v>0</v>
      </c>
      <c r="L2039" s="324">
        <f>ROUND(SUMIF('VGT-Bewegungsdaten'!B:B,$A2039,'VGT-Bewegungsdaten'!D:D),2)</f>
        <v>0</v>
      </c>
      <c r="N2039" s="376" t="s">
        <v>4930</v>
      </c>
      <c r="O2039" s="376" t="s">
        <v>4940</v>
      </c>
      <c r="P2039" s="326">
        <f>ROUND(SUMIF('AV-Bewegungsdaten'!B:B,A2039,'AV-Bewegungsdaten'!C:C),3)</f>
        <v>0</v>
      </c>
      <c r="Q2039" s="324">
        <f>ROUND(SUMIF('AV-Bewegungsdaten'!B:B,$A2039,'AV-Bewegungsdaten'!D:D),2)</f>
        <v>0</v>
      </c>
      <c r="T2039" s="327"/>
      <c r="U2039" s="326">
        <f>ROUND(SUMIF('DV-Bewegungsdaten'!B:B,Kategorien!A2039,'DV-Bewegungsdaten'!D:D),3)</f>
        <v>0</v>
      </c>
      <c r="V2039" s="324">
        <f>ROUND(SUMIF('DV-Bewegungsdaten'!B:B,Kategorien!A2039,'DV-Bewegungsdaten'!E:E),3)</f>
        <v>0</v>
      </c>
      <c r="AD2039" s="390">
        <f t="shared" si="433"/>
        <v>17.901</v>
      </c>
      <c r="AE2039" s="390">
        <f t="shared" si="434"/>
        <v>18.558</v>
      </c>
      <c r="AF2039" s="390">
        <f t="shared" si="435"/>
        <v>19.777000000000001</v>
      </c>
      <c r="AG2039" s="390">
        <f t="shared" si="436"/>
        <v>19.143999999999998</v>
      </c>
      <c r="AH2039" s="390">
        <f t="shared" si="437"/>
        <v>19.056000000000001</v>
      </c>
      <c r="AI2039" s="390">
        <f t="shared" si="438"/>
        <v>19.588000000000001</v>
      </c>
      <c r="AJ2039" s="390">
        <f t="shared" si="439"/>
        <v>18.870999999999999</v>
      </c>
      <c r="AK2039" s="390">
        <f t="shared" si="440"/>
        <v>19.155000000000001</v>
      </c>
      <c r="AL2039" s="390">
        <f t="shared" si="441"/>
        <v>19.265000000000001</v>
      </c>
      <c r="AM2039" s="390">
        <f t="shared" si="442"/>
        <v>19.146000000000001</v>
      </c>
      <c r="AN2039" s="390">
        <f t="shared" si="443"/>
        <v>18.740000000000002</v>
      </c>
      <c r="AO2039" s="390">
        <f t="shared" si="444"/>
        <v>19.643000000000001</v>
      </c>
    </row>
    <row r="2040" spans="1:41" ht="15" customHeight="1" x14ac:dyDescent="0.25">
      <c r="A2040" s="127" t="s">
        <v>3617</v>
      </c>
      <c r="B2040" s="125" t="s">
        <v>2077</v>
      </c>
      <c r="C2040" s="125" t="s">
        <v>4004</v>
      </c>
      <c r="D2040" s="125" t="s">
        <v>3299</v>
      </c>
      <c r="E2040" s="125" t="s">
        <v>3289</v>
      </c>
      <c r="F2040" s="126">
        <v>22.61</v>
      </c>
      <c r="G2040" s="126">
        <v>22.81</v>
      </c>
      <c r="H2040" s="126">
        <v>18.09</v>
      </c>
      <c r="I2040" s="126"/>
      <c r="J2040" s="317"/>
      <c r="K2040" s="323">
        <f>ROUND(SUMIF('VGT-Bewegungsdaten'!B:B,A2040,'VGT-Bewegungsdaten'!C:C),3)</f>
        <v>0</v>
      </c>
      <c r="L2040" s="324">
        <f>ROUND(SUMIF('VGT-Bewegungsdaten'!B:B,$A2040,'VGT-Bewegungsdaten'!D:D),2)</f>
        <v>0</v>
      </c>
      <c r="N2040" s="376" t="s">
        <v>4930</v>
      </c>
      <c r="O2040" s="376" t="s">
        <v>4940</v>
      </c>
      <c r="P2040" s="326">
        <f>ROUND(SUMIF('AV-Bewegungsdaten'!B:B,A2040,'AV-Bewegungsdaten'!C:C),3)</f>
        <v>0</v>
      </c>
      <c r="Q2040" s="324">
        <f>ROUND(SUMIF('AV-Bewegungsdaten'!B:B,$A2040,'AV-Bewegungsdaten'!D:D),2)</f>
        <v>0</v>
      </c>
      <c r="T2040" s="327"/>
      <c r="U2040" s="326">
        <f>ROUND(SUMIF('DV-Bewegungsdaten'!B:B,Kategorien!A2040,'DV-Bewegungsdaten'!D:D),3)</f>
        <v>0</v>
      </c>
      <c r="V2040" s="324">
        <f>ROUND(SUMIF('DV-Bewegungsdaten'!B:B,Kategorien!A2040,'DV-Bewegungsdaten'!E:E),3)</f>
        <v>0</v>
      </c>
      <c r="AD2040" s="390">
        <f t="shared" si="433"/>
        <v>17.870999999999999</v>
      </c>
      <c r="AE2040" s="390">
        <f t="shared" si="434"/>
        <v>18.527999999999999</v>
      </c>
      <c r="AF2040" s="390">
        <f t="shared" si="435"/>
        <v>19.747</v>
      </c>
      <c r="AG2040" s="390">
        <f t="shared" si="436"/>
        <v>19.113999999999997</v>
      </c>
      <c r="AH2040" s="390">
        <f t="shared" si="437"/>
        <v>19.026</v>
      </c>
      <c r="AI2040" s="390">
        <f t="shared" si="438"/>
        <v>19.558</v>
      </c>
      <c r="AJ2040" s="390">
        <f t="shared" si="439"/>
        <v>18.840999999999998</v>
      </c>
      <c r="AK2040" s="390">
        <f t="shared" si="440"/>
        <v>19.125</v>
      </c>
      <c r="AL2040" s="390">
        <f t="shared" si="441"/>
        <v>19.234999999999999</v>
      </c>
      <c r="AM2040" s="390">
        <f t="shared" si="442"/>
        <v>19.116</v>
      </c>
      <c r="AN2040" s="390">
        <f t="shared" si="443"/>
        <v>18.71</v>
      </c>
      <c r="AO2040" s="390">
        <f t="shared" si="444"/>
        <v>19.613</v>
      </c>
    </row>
    <row r="2041" spans="1:41" ht="15" customHeight="1" x14ac:dyDescent="0.25">
      <c r="A2041" s="127" t="s">
        <v>4382</v>
      </c>
      <c r="B2041" s="125" t="s">
        <v>2077</v>
      </c>
      <c r="C2041" s="125" t="s">
        <v>4004</v>
      </c>
      <c r="D2041" s="125" t="s">
        <v>4061</v>
      </c>
      <c r="E2041" s="125" t="s">
        <v>4051</v>
      </c>
      <c r="F2041" s="126">
        <v>22.58</v>
      </c>
      <c r="G2041" s="126">
        <v>22.779999999999998</v>
      </c>
      <c r="H2041" s="126">
        <v>18.059999999999999</v>
      </c>
      <c r="I2041" s="126"/>
      <c r="J2041" s="317"/>
      <c r="K2041" s="323">
        <f>ROUND(SUMIF('VGT-Bewegungsdaten'!B:B,A2041,'VGT-Bewegungsdaten'!C:C),3)</f>
        <v>0</v>
      </c>
      <c r="L2041" s="324">
        <f>ROUND(SUMIF('VGT-Bewegungsdaten'!B:B,$A2041,'VGT-Bewegungsdaten'!D:D),2)</f>
        <v>0</v>
      </c>
      <c r="N2041" s="376" t="s">
        <v>4930</v>
      </c>
      <c r="O2041" s="376" t="s">
        <v>4940</v>
      </c>
      <c r="P2041" s="326">
        <f>ROUND(SUMIF('AV-Bewegungsdaten'!B:B,A2041,'AV-Bewegungsdaten'!C:C),3)</f>
        <v>0</v>
      </c>
      <c r="Q2041" s="324">
        <f>ROUND(SUMIF('AV-Bewegungsdaten'!B:B,$A2041,'AV-Bewegungsdaten'!D:D),2)</f>
        <v>0</v>
      </c>
      <c r="T2041" s="327"/>
      <c r="U2041" s="326">
        <f>ROUND(SUMIF('DV-Bewegungsdaten'!B:B,Kategorien!A2041,'DV-Bewegungsdaten'!D:D),3)</f>
        <v>0</v>
      </c>
      <c r="V2041" s="324">
        <f>ROUND(SUMIF('DV-Bewegungsdaten'!B:B,Kategorien!A2041,'DV-Bewegungsdaten'!E:E),3)</f>
        <v>0</v>
      </c>
      <c r="AD2041" s="390">
        <f t="shared" si="433"/>
        <v>17.840999999999998</v>
      </c>
      <c r="AE2041" s="390">
        <f t="shared" si="434"/>
        <v>18.497999999999998</v>
      </c>
      <c r="AF2041" s="390">
        <f t="shared" si="435"/>
        <v>19.716999999999999</v>
      </c>
      <c r="AG2041" s="390">
        <f t="shared" si="436"/>
        <v>19.083999999999996</v>
      </c>
      <c r="AH2041" s="390">
        <f t="shared" si="437"/>
        <v>18.995999999999999</v>
      </c>
      <c r="AI2041" s="390">
        <f t="shared" si="438"/>
        <v>19.527999999999999</v>
      </c>
      <c r="AJ2041" s="390">
        <f t="shared" si="439"/>
        <v>18.810999999999996</v>
      </c>
      <c r="AK2041" s="390">
        <f t="shared" si="440"/>
        <v>19.094999999999999</v>
      </c>
      <c r="AL2041" s="390">
        <f t="shared" si="441"/>
        <v>19.204999999999998</v>
      </c>
      <c r="AM2041" s="390">
        <f t="shared" si="442"/>
        <v>19.085999999999999</v>
      </c>
      <c r="AN2041" s="390">
        <f t="shared" si="443"/>
        <v>18.68</v>
      </c>
      <c r="AO2041" s="390">
        <f t="shared" si="444"/>
        <v>19.582999999999998</v>
      </c>
    </row>
    <row r="2042" spans="1:41" ht="15" customHeight="1" x14ac:dyDescent="0.25">
      <c r="A2042" s="127" t="s">
        <v>2345</v>
      </c>
      <c r="B2042" s="125" t="s">
        <v>2077</v>
      </c>
      <c r="C2042" s="125" t="s">
        <v>4004</v>
      </c>
      <c r="D2042" s="125" t="s">
        <v>1573</v>
      </c>
      <c r="E2042" s="125" t="s">
        <v>2452</v>
      </c>
      <c r="F2042" s="126">
        <v>22.67</v>
      </c>
      <c r="G2042" s="126">
        <v>22.87</v>
      </c>
      <c r="H2042" s="126">
        <v>18.14</v>
      </c>
      <c r="I2042" s="126"/>
      <c r="J2042" s="317"/>
      <c r="K2042" s="323">
        <f>ROUND(SUMIF('VGT-Bewegungsdaten'!B:B,A2042,'VGT-Bewegungsdaten'!C:C),3)</f>
        <v>0</v>
      </c>
      <c r="L2042" s="324">
        <f>ROUND(SUMIF('VGT-Bewegungsdaten'!B:B,$A2042,'VGT-Bewegungsdaten'!D:D),2)</f>
        <v>0</v>
      </c>
      <c r="N2042" s="376" t="s">
        <v>4930</v>
      </c>
      <c r="O2042" s="376" t="s">
        <v>4940</v>
      </c>
      <c r="P2042" s="326">
        <f>ROUND(SUMIF('AV-Bewegungsdaten'!B:B,A2042,'AV-Bewegungsdaten'!C:C),3)</f>
        <v>0</v>
      </c>
      <c r="Q2042" s="324">
        <f>ROUND(SUMIF('AV-Bewegungsdaten'!B:B,$A2042,'AV-Bewegungsdaten'!D:D),2)</f>
        <v>0</v>
      </c>
      <c r="T2042" s="327"/>
      <c r="U2042" s="326">
        <f>ROUND(SUMIF('DV-Bewegungsdaten'!B:B,Kategorien!A2042,'DV-Bewegungsdaten'!D:D),3)</f>
        <v>0</v>
      </c>
      <c r="V2042" s="324">
        <f>ROUND(SUMIF('DV-Bewegungsdaten'!B:B,Kategorien!A2042,'DV-Bewegungsdaten'!E:E),3)</f>
        <v>0</v>
      </c>
      <c r="AD2042" s="390">
        <f t="shared" si="433"/>
        <v>17.931000000000001</v>
      </c>
      <c r="AE2042" s="390">
        <f t="shared" si="434"/>
        <v>18.588000000000001</v>
      </c>
      <c r="AF2042" s="390">
        <f t="shared" si="435"/>
        <v>19.807000000000002</v>
      </c>
      <c r="AG2042" s="390">
        <f t="shared" si="436"/>
        <v>19.173999999999999</v>
      </c>
      <c r="AH2042" s="390">
        <f t="shared" si="437"/>
        <v>19.086000000000002</v>
      </c>
      <c r="AI2042" s="390">
        <f t="shared" si="438"/>
        <v>19.618000000000002</v>
      </c>
      <c r="AJ2042" s="390">
        <f t="shared" si="439"/>
        <v>18.901</v>
      </c>
      <c r="AK2042" s="390">
        <f t="shared" si="440"/>
        <v>19.185000000000002</v>
      </c>
      <c r="AL2042" s="390">
        <f t="shared" si="441"/>
        <v>19.295000000000002</v>
      </c>
      <c r="AM2042" s="390">
        <f t="shared" si="442"/>
        <v>19.176000000000002</v>
      </c>
      <c r="AN2042" s="390">
        <f t="shared" si="443"/>
        <v>18.770000000000003</v>
      </c>
      <c r="AO2042" s="390">
        <f t="shared" si="444"/>
        <v>19.673000000000002</v>
      </c>
    </row>
    <row r="2043" spans="1:41" ht="15" customHeight="1" x14ac:dyDescent="0.25">
      <c r="A2043" s="127" t="s">
        <v>2346</v>
      </c>
      <c r="B2043" s="125" t="s">
        <v>2077</v>
      </c>
      <c r="C2043" s="125" t="s">
        <v>4004</v>
      </c>
      <c r="D2043" s="125" t="s">
        <v>37</v>
      </c>
      <c r="E2043" s="125" t="s">
        <v>2455</v>
      </c>
      <c r="F2043" s="126">
        <v>24.67</v>
      </c>
      <c r="G2043" s="126">
        <v>24.87</v>
      </c>
      <c r="H2043" s="126">
        <v>19.739999999999998</v>
      </c>
      <c r="I2043" s="126"/>
      <c r="J2043" s="317"/>
      <c r="K2043" s="323">
        <f>ROUND(SUMIF('VGT-Bewegungsdaten'!B:B,A2043,'VGT-Bewegungsdaten'!C:C),3)</f>
        <v>0</v>
      </c>
      <c r="L2043" s="324">
        <f>ROUND(SUMIF('VGT-Bewegungsdaten'!B:B,$A2043,'VGT-Bewegungsdaten'!D:D),2)</f>
        <v>0</v>
      </c>
      <c r="N2043" s="376" t="s">
        <v>4930</v>
      </c>
      <c r="O2043" s="376" t="s">
        <v>4940</v>
      </c>
      <c r="P2043" s="326">
        <f>ROUND(SUMIF('AV-Bewegungsdaten'!B:B,A2043,'AV-Bewegungsdaten'!C:C),3)</f>
        <v>0</v>
      </c>
      <c r="Q2043" s="324">
        <f>ROUND(SUMIF('AV-Bewegungsdaten'!B:B,$A2043,'AV-Bewegungsdaten'!D:D),2)</f>
        <v>0</v>
      </c>
      <c r="T2043" s="327"/>
      <c r="U2043" s="326">
        <f>ROUND(SUMIF('DV-Bewegungsdaten'!B:B,Kategorien!A2043,'DV-Bewegungsdaten'!D:D),3)</f>
        <v>0</v>
      </c>
      <c r="V2043" s="324">
        <f>ROUND(SUMIF('DV-Bewegungsdaten'!B:B,Kategorien!A2043,'DV-Bewegungsdaten'!E:E),3)</f>
        <v>0</v>
      </c>
      <c r="AD2043" s="390">
        <f t="shared" si="433"/>
        <v>19.931000000000001</v>
      </c>
      <c r="AE2043" s="390">
        <f t="shared" si="434"/>
        <v>20.588000000000001</v>
      </c>
      <c r="AF2043" s="390">
        <f t="shared" si="435"/>
        <v>21.807000000000002</v>
      </c>
      <c r="AG2043" s="390">
        <f t="shared" si="436"/>
        <v>21.173999999999999</v>
      </c>
      <c r="AH2043" s="390">
        <f t="shared" si="437"/>
        <v>21.086000000000002</v>
      </c>
      <c r="AI2043" s="390">
        <f t="shared" si="438"/>
        <v>21.618000000000002</v>
      </c>
      <c r="AJ2043" s="390">
        <f t="shared" si="439"/>
        <v>20.901</v>
      </c>
      <c r="AK2043" s="390">
        <f t="shared" si="440"/>
        <v>21.185000000000002</v>
      </c>
      <c r="AL2043" s="390">
        <f t="shared" si="441"/>
        <v>21.295000000000002</v>
      </c>
      <c r="AM2043" s="390">
        <f t="shared" si="442"/>
        <v>21.176000000000002</v>
      </c>
      <c r="AN2043" s="390">
        <f t="shared" si="443"/>
        <v>20.770000000000003</v>
      </c>
      <c r="AO2043" s="390">
        <f t="shared" si="444"/>
        <v>21.673000000000002</v>
      </c>
    </row>
    <row r="2044" spans="1:41" ht="15" customHeight="1" x14ac:dyDescent="0.25">
      <c r="A2044" s="127" t="s">
        <v>2347</v>
      </c>
      <c r="B2044" s="125" t="s">
        <v>2077</v>
      </c>
      <c r="C2044" s="125" t="s">
        <v>4004</v>
      </c>
      <c r="D2044" s="125" t="s">
        <v>1575</v>
      </c>
      <c r="E2044" s="125" t="s">
        <v>1538</v>
      </c>
      <c r="F2044" s="126">
        <v>25.67</v>
      </c>
      <c r="G2044" s="126">
        <v>25.87</v>
      </c>
      <c r="H2044" s="126">
        <v>20.54</v>
      </c>
      <c r="I2044" s="126"/>
      <c r="J2044" s="317"/>
      <c r="K2044" s="323">
        <f>ROUND(SUMIF('VGT-Bewegungsdaten'!B:B,A2044,'VGT-Bewegungsdaten'!C:C),3)</f>
        <v>0</v>
      </c>
      <c r="L2044" s="324">
        <f>ROUND(SUMIF('VGT-Bewegungsdaten'!B:B,$A2044,'VGT-Bewegungsdaten'!D:D),2)</f>
        <v>0</v>
      </c>
      <c r="N2044" s="376" t="s">
        <v>4930</v>
      </c>
      <c r="O2044" s="376" t="s">
        <v>4940</v>
      </c>
      <c r="P2044" s="326">
        <f>ROUND(SUMIF('AV-Bewegungsdaten'!B:B,A2044,'AV-Bewegungsdaten'!C:C),3)</f>
        <v>0</v>
      </c>
      <c r="Q2044" s="324">
        <f>ROUND(SUMIF('AV-Bewegungsdaten'!B:B,$A2044,'AV-Bewegungsdaten'!D:D),2)</f>
        <v>0</v>
      </c>
      <c r="T2044" s="327"/>
      <c r="U2044" s="326">
        <f>ROUND(SUMIF('DV-Bewegungsdaten'!B:B,Kategorien!A2044,'DV-Bewegungsdaten'!D:D),3)</f>
        <v>0</v>
      </c>
      <c r="V2044" s="324">
        <f>ROUND(SUMIF('DV-Bewegungsdaten'!B:B,Kategorien!A2044,'DV-Bewegungsdaten'!E:E),3)</f>
        <v>0</v>
      </c>
      <c r="AD2044" s="390">
        <f t="shared" si="433"/>
        <v>20.931000000000001</v>
      </c>
      <c r="AE2044" s="390">
        <f t="shared" si="434"/>
        <v>21.588000000000001</v>
      </c>
      <c r="AF2044" s="390">
        <f t="shared" si="435"/>
        <v>22.807000000000002</v>
      </c>
      <c r="AG2044" s="390">
        <f t="shared" si="436"/>
        <v>22.173999999999999</v>
      </c>
      <c r="AH2044" s="390">
        <f t="shared" si="437"/>
        <v>22.086000000000002</v>
      </c>
      <c r="AI2044" s="390">
        <f t="shared" si="438"/>
        <v>22.618000000000002</v>
      </c>
      <c r="AJ2044" s="390">
        <f t="shared" si="439"/>
        <v>21.901</v>
      </c>
      <c r="AK2044" s="390">
        <f t="shared" si="440"/>
        <v>22.185000000000002</v>
      </c>
      <c r="AL2044" s="390">
        <f t="shared" si="441"/>
        <v>22.295000000000002</v>
      </c>
      <c r="AM2044" s="390">
        <f t="shared" si="442"/>
        <v>22.176000000000002</v>
      </c>
      <c r="AN2044" s="390">
        <f t="shared" si="443"/>
        <v>21.770000000000003</v>
      </c>
      <c r="AO2044" s="390">
        <f t="shared" si="444"/>
        <v>22.673000000000002</v>
      </c>
    </row>
    <row r="2045" spans="1:41" ht="15" customHeight="1" x14ac:dyDescent="0.25">
      <c r="A2045" s="127" t="s">
        <v>2348</v>
      </c>
      <c r="B2045" s="125" t="s">
        <v>2077</v>
      </c>
      <c r="C2045" s="125" t="s">
        <v>4004</v>
      </c>
      <c r="D2045" s="125" t="s">
        <v>40</v>
      </c>
      <c r="E2045" s="125" t="s">
        <v>1541</v>
      </c>
      <c r="F2045" s="126">
        <v>25.67</v>
      </c>
      <c r="G2045" s="126">
        <v>25.87</v>
      </c>
      <c r="H2045" s="126">
        <v>20.54</v>
      </c>
      <c r="I2045" s="126"/>
      <c r="J2045" s="317"/>
      <c r="K2045" s="323">
        <f>ROUND(SUMIF('VGT-Bewegungsdaten'!B:B,A2045,'VGT-Bewegungsdaten'!C:C),3)</f>
        <v>0</v>
      </c>
      <c r="L2045" s="324">
        <f>ROUND(SUMIF('VGT-Bewegungsdaten'!B:B,$A2045,'VGT-Bewegungsdaten'!D:D),2)</f>
        <v>0</v>
      </c>
      <c r="N2045" s="376" t="s">
        <v>4930</v>
      </c>
      <c r="O2045" s="376" t="s">
        <v>4940</v>
      </c>
      <c r="P2045" s="326">
        <f>ROUND(SUMIF('AV-Bewegungsdaten'!B:B,A2045,'AV-Bewegungsdaten'!C:C),3)</f>
        <v>0</v>
      </c>
      <c r="Q2045" s="324">
        <f>ROUND(SUMIF('AV-Bewegungsdaten'!B:B,$A2045,'AV-Bewegungsdaten'!D:D),2)</f>
        <v>0</v>
      </c>
      <c r="T2045" s="327"/>
      <c r="U2045" s="326">
        <f>ROUND(SUMIF('DV-Bewegungsdaten'!B:B,Kategorien!A2045,'DV-Bewegungsdaten'!D:D),3)</f>
        <v>0</v>
      </c>
      <c r="V2045" s="324">
        <f>ROUND(SUMIF('DV-Bewegungsdaten'!B:B,Kategorien!A2045,'DV-Bewegungsdaten'!E:E),3)</f>
        <v>0</v>
      </c>
      <c r="AD2045" s="390">
        <f t="shared" si="433"/>
        <v>20.931000000000001</v>
      </c>
      <c r="AE2045" s="390">
        <f t="shared" si="434"/>
        <v>21.588000000000001</v>
      </c>
      <c r="AF2045" s="390">
        <f t="shared" si="435"/>
        <v>22.807000000000002</v>
      </c>
      <c r="AG2045" s="390">
        <f t="shared" si="436"/>
        <v>22.173999999999999</v>
      </c>
      <c r="AH2045" s="390">
        <f t="shared" si="437"/>
        <v>22.086000000000002</v>
      </c>
      <c r="AI2045" s="390">
        <f t="shared" si="438"/>
        <v>22.618000000000002</v>
      </c>
      <c r="AJ2045" s="390">
        <f t="shared" si="439"/>
        <v>21.901</v>
      </c>
      <c r="AK2045" s="390">
        <f t="shared" si="440"/>
        <v>22.185000000000002</v>
      </c>
      <c r="AL2045" s="390">
        <f t="shared" si="441"/>
        <v>22.295000000000002</v>
      </c>
      <c r="AM2045" s="390">
        <f t="shared" si="442"/>
        <v>22.176000000000002</v>
      </c>
      <c r="AN2045" s="390">
        <f t="shared" si="443"/>
        <v>21.770000000000003</v>
      </c>
      <c r="AO2045" s="390">
        <f t="shared" si="444"/>
        <v>22.673000000000002</v>
      </c>
    </row>
    <row r="2046" spans="1:41" ht="15" customHeight="1" x14ac:dyDescent="0.25">
      <c r="A2046" s="127" t="s">
        <v>2874</v>
      </c>
      <c r="B2046" s="125" t="s">
        <v>2077</v>
      </c>
      <c r="C2046" s="125" t="s">
        <v>4004</v>
      </c>
      <c r="D2046" s="125" t="s">
        <v>2671</v>
      </c>
      <c r="E2046" s="125" t="s">
        <v>2545</v>
      </c>
      <c r="F2046" s="126">
        <v>25.64</v>
      </c>
      <c r="G2046" s="126">
        <v>25.84</v>
      </c>
      <c r="H2046" s="126">
        <v>20.51</v>
      </c>
      <c r="I2046" s="126"/>
      <c r="J2046" s="317"/>
      <c r="K2046" s="323">
        <f>ROUND(SUMIF('VGT-Bewegungsdaten'!B:B,A2046,'VGT-Bewegungsdaten'!C:C),3)</f>
        <v>0</v>
      </c>
      <c r="L2046" s="324">
        <f>ROUND(SUMIF('VGT-Bewegungsdaten'!B:B,$A2046,'VGT-Bewegungsdaten'!D:D),2)</f>
        <v>0</v>
      </c>
      <c r="N2046" s="376" t="s">
        <v>4930</v>
      </c>
      <c r="O2046" s="376" t="s">
        <v>4940</v>
      </c>
      <c r="P2046" s="326">
        <f>ROUND(SUMIF('AV-Bewegungsdaten'!B:B,A2046,'AV-Bewegungsdaten'!C:C),3)</f>
        <v>0</v>
      </c>
      <c r="Q2046" s="324">
        <f>ROUND(SUMIF('AV-Bewegungsdaten'!B:B,$A2046,'AV-Bewegungsdaten'!D:D),2)</f>
        <v>0</v>
      </c>
      <c r="T2046" s="327"/>
      <c r="U2046" s="326">
        <f>ROUND(SUMIF('DV-Bewegungsdaten'!B:B,Kategorien!A2046,'DV-Bewegungsdaten'!D:D),3)</f>
        <v>0</v>
      </c>
      <c r="V2046" s="324">
        <f>ROUND(SUMIF('DV-Bewegungsdaten'!B:B,Kategorien!A2046,'DV-Bewegungsdaten'!E:E),3)</f>
        <v>0</v>
      </c>
      <c r="AD2046" s="390">
        <f t="shared" si="433"/>
        <v>20.901</v>
      </c>
      <c r="AE2046" s="390">
        <f t="shared" si="434"/>
        <v>21.558</v>
      </c>
      <c r="AF2046" s="390">
        <f t="shared" si="435"/>
        <v>22.777000000000001</v>
      </c>
      <c r="AG2046" s="390">
        <f t="shared" si="436"/>
        <v>22.143999999999998</v>
      </c>
      <c r="AH2046" s="390">
        <f t="shared" si="437"/>
        <v>22.056000000000001</v>
      </c>
      <c r="AI2046" s="390">
        <f t="shared" si="438"/>
        <v>22.588000000000001</v>
      </c>
      <c r="AJ2046" s="390">
        <f t="shared" si="439"/>
        <v>21.870999999999999</v>
      </c>
      <c r="AK2046" s="390">
        <f t="shared" si="440"/>
        <v>22.155000000000001</v>
      </c>
      <c r="AL2046" s="390">
        <f t="shared" si="441"/>
        <v>22.265000000000001</v>
      </c>
      <c r="AM2046" s="390">
        <f t="shared" si="442"/>
        <v>22.146000000000001</v>
      </c>
      <c r="AN2046" s="390">
        <f t="shared" si="443"/>
        <v>21.740000000000002</v>
      </c>
      <c r="AO2046" s="390">
        <f t="shared" si="444"/>
        <v>22.643000000000001</v>
      </c>
    </row>
    <row r="2047" spans="1:41" ht="15" customHeight="1" x14ac:dyDescent="0.25">
      <c r="A2047" s="127" t="s">
        <v>3618</v>
      </c>
      <c r="B2047" s="125" t="s">
        <v>2077</v>
      </c>
      <c r="C2047" s="125" t="s">
        <v>4004</v>
      </c>
      <c r="D2047" s="125" t="s">
        <v>3415</v>
      </c>
      <c r="E2047" s="125" t="s">
        <v>3289</v>
      </c>
      <c r="F2047" s="126">
        <v>25.61</v>
      </c>
      <c r="G2047" s="126">
        <v>25.81</v>
      </c>
      <c r="H2047" s="126">
        <v>20.49</v>
      </c>
      <c r="I2047" s="126"/>
      <c r="J2047" s="317"/>
      <c r="K2047" s="323">
        <f>ROUND(SUMIF('VGT-Bewegungsdaten'!B:B,A2047,'VGT-Bewegungsdaten'!C:C),3)</f>
        <v>0</v>
      </c>
      <c r="L2047" s="324">
        <f>ROUND(SUMIF('VGT-Bewegungsdaten'!B:B,$A2047,'VGT-Bewegungsdaten'!D:D),2)</f>
        <v>0</v>
      </c>
      <c r="N2047" s="376" t="s">
        <v>4930</v>
      </c>
      <c r="O2047" s="376" t="s">
        <v>4940</v>
      </c>
      <c r="P2047" s="326">
        <f>ROUND(SUMIF('AV-Bewegungsdaten'!B:B,A2047,'AV-Bewegungsdaten'!C:C),3)</f>
        <v>0</v>
      </c>
      <c r="Q2047" s="324">
        <f>ROUND(SUMIF('AV-Bewegungsdaten'!B:B,$A2047,'AV-Bewegungsdaten'!D:D),2)</f>
        <v>0</v>
      </c>
      <c r="T2047" s="327"/>
      <c r="U2047" s="326">
        <f>ROUND(SUMIF('DV-Bewegungsdaten'!B:B,Kategorien!A2047,'DV-Bewegungsdaten'!D:D),3)</f>
        <v>0</v>
      </c>
      <c r="V2047" s="324">
        <f>ROUND(SUMIF('DV-Bewegungsdaten'!B:B,Kategorien!A2047,'DV-Bewegungsdaten'!E:E),3)</f>
        <v>0</v>
      </c>
      <c r="AD2047" s="390">
        <f t="shared" si="433"/>
        <v>20.870999999999999</v>
      </c>
      <c r="AE2047" s="390">
        <f t="shared" si="434"/>
        <v>21.527999999999999</v>
      </c>
      <c r="AF2047" s="390">
        <f t="shared" si="435"/>
        <v>22.747</v>
      </c>
      <c r="AG2047" s="390">
        <f t="shared" si="436"/>
        <v>22.113999999999997</v>
      </c>
      <c r="AH2047" s="390">
        <f t="shared" si="437"/>
        <v>22.026</v>
      </c>
      <c r="AI2047" s="390">
        <f t="shared" si="438"/>
        <v>22.558</v>
      </c>
      <c r="AJ2047" s="390">
        <f t="shared" si="439"/>
        <v>21.840999999999998</v>
      </c>
      <c r="AK2047" s="390">
        <f t="shared" si="440"/>
        <v>22.125</v>
      </c>
      <c r="AL2047" s="390">
        <f t="shared" si="441"/>
        <v>22.234999999999999</v>
      </c>
      <c r="AM2047" s="390">
        <f t="shared" si="442"/>
        <v>22.116</v>
      </c>
      <c r="AN2047" s="390">
        <f t="shared" si="443"/>
        <v>21.71</v>
      </c>
      <c r="AO2047" s="390">
        <f t="shared" si="444"/>
        <v>22.613</v>
      </c>
    </row>
    <row r="2048" spans="1:41" ht="15" customHeight="1" x14ac:dyDescent="0.25">
      <c r="A2048" s="127" t="s">
        <v>4383</v>
      </c>
      <c r="B2048" s="125" t="s">
        <v>2077</v>
      </c>
      <c r="C2048" s="125" t="s">
        <v>4004</v>
      </c>
      <c r="D2048" s="125" t="s">
        <v>4178</v>
      </c>
      <c r="E2048" s="125" t="s">
        <v>4051</v>
      </c>
      <c r="F2048" s="126">
        <v>25.58</v>
      </c>
      <c r="G2048" s="126">
        <v>25.779999999999998</v>
      </c>
      <c r="H2048" s="126">
        <v>20.46</v>
      </c>
      <c r="I2048" s="126"/>
      <c r="J2048" s="317"/>
      <c r="K2048" s="323">
        <f>ROUND(SUMIF('VGT-Bewegungsdaten'!B:B,A2048,'VGT-Bewegungsdaten'!C:C),3)</f>
        <v>0</v>
      </c>
      <c r="L2048" s="324">
        <f>ROUND(SUMIF('VGT-Bewegungsdaten'!B:B,$A2048,'VGT-Bewegungsdaten'!D:D),2)</f>
        <v>0</v>
      </c>
      <c r="N2048" s="376" t="s">
        <v>4930</v>
      </c>
      <c r="O2048" s="376" t="s">
        <v>4940</v>
      </c>
      <c r="P2048" s="326">
        <f>ROUND(SUMIF('AV-Bewegungsdaten'!B:B,A2048,'AV-Bewegungsdaten'!C:C),3)</f>
        <v>0</v>
      </c>
      <c r="Q2048" s="324">
        <f>ROUND(SUMIF('AV-Bewegungsdaten'!B:B,$A2048,'AV-Bewegungsdaten'!D:D),2)</f>
        <v>0</v>
      </c>
      <c r="T2048" s="327"/>
      <c r="U2048" s="326">
        <f>ROUND(SUMIF('DV-Bewegungsdaten'!B:B,Kategorien!A2048,'DV-Bewegungsdaten'!D:D),3)</f>
        <v>0</v>
      </c>
      <c r="V2048" s="324">
        <f>ROUND(SUMIF('DV-Bewegungsdaten'!B:B,Kategorien!A2048,'DV-Bewegungsdaten'!E:E),3)</f>
        <v>0</v>
      </c>
      <c r="AD2048" s="390">
        <f t="shared" si="433"/>
        <v>20.840999999999998</v>
      </c>
      <c r="AE2048" s="390">
        <f t="shared" si="434"/>
        <v>21.497999999999998</v>
      </c>
      <c r="AF2048" s="390">
        <f t="shared" si="435"/>
        <v>22.716999999999999</v>
      </c>
      <c r="AG2048" s="390">
        <f t="shared" si="436"/>
        <v>22.083999999999996</v>
      </c>
      <c r="AH2048" s="390">
        <f t="shared" si="437"/>
        <v>21.995999999999999</v>
      </c>
      <c r="AI2048" s="390">
        <f t="shared" si="438"/>
        <v>22.527999999999999</v>
      </c>
      <c r="AJ2048" s="390">
        <f t="shared" si="439"/>
        <v>21.810999999999996</v>
      </c>
      <c r="AK2048" s="390">
        <f t="shared" si="440"/>
        <v>22.094999999999999</v>
      </c>
      <c r="AL2048" s="390">
        <f t="shared" si="441"/>
        <v>22.204999999999998</v>
      </c>
      <c r="AM2048" s="390">
        <f t="shared" si="442"/>
        <v>22.085999999999999</v>
      </c>
      <c r="AN2048" s="390">
        <f t="shared" si="443"/>
        <v>21.68</v>
      </c>
      <c r="AO2048" s="390">
        <f t="shared" si="444"/>
        <v>22.582999999999998</v>
      </c>
    </row>
    <row r="2049" spans="1:41" ht="15" customHeight="1" x14ac:dyDescent="0.25">
      <c r="A2049" s="127" t="s">
        <v>2349</v>
      </c>
      <c r="B2049" s="125" t="s">
        <v>2077</v>
      </c>
      <c r="C2049" s="125" t="s">
        <v>4004</v>
      </c>
      <c r="D2049" s="125" t="s">
        <v>1579</v>
      </c>
      <c r="E2049" s="125" t="s">
        <v>2452</v>
      </c>
      <c r="F2049" s="126">
        <v>23.67</v>
      </c>
      <c r="G2049" s="126">
        <v>23.87</v>
      </c>
      <c r="H2049" s="126">
        <v>18.940000000000001</v>
      </c>
      <c r="I2049" s="126"/>
      <c r="J2049" s="317"/>
      <c r="K2049" s="323">
        <f>ROUND(SUMIF('VGT-Bewegungsdaten'!B:B,A2049,'VGT-Bewegungsdaten'!C:C),3)</f>
        <v>0</v>
      </c>
      <c r="L2049" s="324">
        <f>ROUND(SUMIF('VGT-Bewegungsdaten'!B:B,$A2049,'VGT-Bewegungsdaten'!D:D),2)</f>
        <v>0</v>
      </c>
      <c r="N2049" s="376" t="s">
        <v>4930</v>
      </c>
      <c r="O2049" s="376" t="s">
        <v>4940</v>
      </c>
      <c r="P2049" s="326">
        <f>ROUND(SUMIF('AV-Bewegungsdaten'!B:B,A2049,'AV-Bewegungsdaten'!C:C),3)</f>
        <v>0</v>
      </c>
      <c r="Q2049" s="324">
        <f>ROUND(SUMIF('AV-Bewegungsdaten'!B:B,$A2049,'AV-Bewegungsdaten'!D:D),2)</f>
        <v>0</v>
      </c>
      <c r="T2049" s="327"/>
      <c r="U2049" s="326">
        <f>ROUND(SUMIF('DV-Bewegungsdaten'!B:B,Kategorien!A2049,'DV-Bewegungsdaten'!D:D),3)</f>
        <v>0</v>
      </c>
      <c r="V2049" s="324">
        <f>ROUND(SUMIF('DV-Bewegungsdaten'!B:B,Kategorien!A2049,'DV-Bewegungsdaten'!E:E),3)</f>
        <v>0</v>
      </c>
      <c r="AD2049" s="390">
        <f t="shared" si="433"/>
        <v>18.931000000000001</v>
      </c>
      <c r="AE2049" s="390">
        <f t="shared" si="434"/>
        <v>19.588000000000001</v>
      </c>
      <c r="AF2049" s="390">
        <f t="shared" si="435"/>
        <v>20.807000000000002</v>
      </c>
      <c r="AG2049" s="390">
        <f t="shared" si="436"/>
        <v>20.173999999999999</v>
      </c>
      <c r="AH2049" s="390">
        <f t="shared" si="437"/>
        <v>20.086000000000002</v>
      </c>
      <c r="AI2049" s="390">
        <f t="shared" si="438"/>
        <v>20.618000000000002</v>
      </c>
      <c r="AJ2049" s="390">
        <f t="shared" si="439"/>
        <v>19.901</v>
      </c>
      <c r="AK2049" s="390">
        <f t="shared" si="440"/>
        <v>20.185000000000002</v>
      </c>
      <c r="AL2049" s="390">
        <f t="shared" si="441"/>
        <v>20.295000000000002</v>
      </c>
      <c r="AM2049" s="390">
        <f t="shared" si="442"/>
        <v>20.176000000000002</v>
      </c>
      <c r="AN2049" s="390">
        <f t="shared" si="443"/>
        <v>19.770000000000003</v>
      </c>
      <c r="AO2049" s="390">
        <f t="shared" si="444"/>
        <v>20.673000000000002</v>
      </c>
    </row>
    <row r="2050" spans="1:41" ht="15" customHeight="1" x14ac:dyDescent="0.25">
      <c r="A2050" s="127" t="s">
        <v>2350</v>
      </c>
      <c r="B2050" s="125" t="s">
        <v>2077</v>
      </c>
      <c r="C2050" s="125" t="s">
        <v>4004</v>
      </c>
      <c r="D2050" s="125" t="s">
        <v>43</v>
      </c>
      <c r="E2050" s="125" t="s">
        <v>2455</v>
      </c>
      <c r="F2050" s="126">
        <v>25.67</v>
      </c>
      <c r="G2050" s="126">
        <v>25.87</v>
      </c>
      <c r="H2050" s="126">
        <v>20.54</v>
      </c>
      <c r="I2050" s="126"/>
      <c r="J2050" s="317"/>
      <c r="K2050" s="323">
        <f>ROUND(SUMIF('VGT-Bewegungsdaten'!B:B,A2050,'VGT-Bewegungsdaten'!C:C),3)</f>
        <v>0</v>
      </c>
      <c r="L2050" s="324">
        <f>ROUND(SUMIF('VGT-Bewegungsdaten'!B:B,$A2050,'VGT-Bewegungsdaten'!D:D),2)</f>
        <v>0</v>
      </c>
      <c r="N2050" s="376" t="s">
        <v>4930</v>
      </c>
      <c r="O2050" s="376" t="s">
        <v>4940</v>
      </c>
      <c r="P2050" s="326">
        <f>ROUND(SUMIF('AV-Bewegungsdaten'!B:B,A2050,'AV-Bewegungsdaten'!C:C),3)</f>
        <v>0</v>
      </c>
      <c r="Q2050" s="324">
        <f>ROUND(SUMIF('AV-Bewegungsdaten'!B:B,$A2050,'AV-Bewegungsdaten'!D:D),2)</f>
        <v>0</v>
      </c>
      <c r="T2050" s="327"/>
      <c r="U2050" s="326">
        <f>ROUND(SUMIF('DV-Bewegungsdaten'!B:B,Kategorien!A2050,'DV-Bewegungsdaten'!D:D),3)</f>
        <v>0</v>
      </c>
      <c r="V2050" s="324">
        <f>ROUND(SUMIF('DV-Bewegungsdaten'!B:B,Kategorien!A2050,'DV-Bewegungsdaten'!E:E),3)</f>
        <v>0</v>
      </c>
      <c r="AD2050" s="390">
        <f t="shared" si="433"/>
        <v>20.931000000000001</v>
      </c>
      <c r="AE2050" s="390">
        <f t="shared" si="434"/>
        <v>21.588000000000001</v>
      </c>
      <c r="AF2050" s="390">
        <f t="shared" si="435"/>
        <v>22.807000000000002</v>
      </c>
      <c r="AG2050" s="390">
        <f t="shared" si="436"/>
        <v>22.173999999999999</v>
      </c>
      <c r="AH2050" s="390">
        <f t="shared" si="437"/>
        <v>22.086000000000002</v>
      </c>
      <c r="AI2050" s="390">
        <f t="shared" si="438"/>
        <v>22.618000000000002</v>
      </c>
      <c r="AJ2050" s="390">
        <f t="shared" si="439"/>
        <v>21.901</v>
      </c>
      <c r="AK2050" s="390">
        <f t="shared" si="440"/>
        <v>22.185000000000002</v>
      </c>
      <c r="AL2050" s="390">
        <f t="shared" si="441"/>
        <v>22.295000000000002</v>
      </c>
      <c r="AM2050" s="390">
        <f t="shared" si="442"/>
        <v>22.176000000000002</v>
      </c>
      <c r="AN2050" s="390">
        <f t="shared" si="443"/>
        <v>21.770000000000003</v>
      </c>
      <c r="AO2050" s="390">
        <f t="shared" si="444"/>
        <v>22.673000000000002</v>
      </c>
    </row>
    <row r="2051" spans="1:41" ht="15" customHeight="1" x14ac:dyDescent="0.25">
      <c r="A2051" s="127" t="s">
        <v>2351</v>
      </c>
      <c r="B2051" s="125" t="s">
        <v>2077</v>
      </c>
      <c r="C2051" s="125" t="s">
        <v>4004</v>
      </c>
      <c r="D2051" s="125" t="s">
        <v>1581</v>
      </c>
      <c r="E2051" s="125" t="s">
        <v>1538</v>
      </c>
      <c r="F2051" s="126">
        <v>26.67</v>
      </c>
      <c r="G2051" s="126">
        <v>26.87</v>
      </c>
      <c r="H2051" s="126">
        <v>21.34</v>
      </c>
      <c r="I2051" s="126"/>
      <c r="J2051" s="317"/>
      <c r="K2051" s="323">
        <f>ROUND(SUMIF('VGT-Bewegungsdaten'!B:B,A2051,'VGT-Bewegungsdaten'!C:C),3)</f>
        <v>0</v>
      </c>
      <c r="L2051" s="324">
        <f>ROUND(SUMIF('VGT-Bewegungsdaten'!B:B,$A2051,'VGT-Bewegungsdaten'!D:D),2)</f>
        <v>0</v>
      </c>
      <c r="N2051" s="376" t="s">
        <v>4930</v>
      </c>
      <c r="O2051" s="376" t="s">
        <v>4940</v>
      </c>
      <c r="P2051" s="326">
        <f>ROUND(SUMIF('AV-Bewegungsdaten'!B:B,A2051,'AV-Bewegungsdaten'!C:C),3)</f>
        <v>0</v>
      </c>
      <c r="Q2051" s="324">
        <f>ROUND(SUMIF('AV-Bewegungsdaten'!B:B,$A2051,'AV-Bewegungsdaten'!D:D),2)</f>
        <v>0</v>
      </c>
      <c r="T2051" s="327"/>
      <c r="U2051" s="326">
        <f>ROUND(SUMIF('DV-Bewegungsdaten'!B:B,Kategorien!A2051,'DV-Bewegungsdaten'!D:D),3)</f>
        <v>0</v>
      </c>
      <c r="V2051" s="324">
        <f>ROUND(SUMIF('DV-Bewegungsdaten'!B:B,Kategorien!A2051,'DV-Bewegungsdaten'!E:E),3)</f>
        <v>0</v>
      </c>
      <c r="AD2051" s="390">
        <f t="shared" si="433"/>
        <v>21.931000000000001</v>
      </c>
      <c r="AE2051" s="390">
        <f t="shared" si="434"/>
        <v>22.588000000000001</v>
      </c>
      <c r="AF2051" s="390">
        <f t="shared" si="435"/>
        <v>23.807000000000002</v>
      </c>
      <c r="AG2051" s="390">
        <f t="shared" si="436"/>
        <v>23.173999999999999</v>
      </c>
      <c r="AH2051" s="390">
        <f t="shared" si="437"/>
        <v>23.086000000000002</v>
      </c>
      <c r="AI2051" s="390">
        <f t="shared" si="438"/>
        <v>23.618000000000002</v>
      </c>
      <c r="AJ2051" s="390">
        <f t="shared" si="439"/>
        <v>22.901</v>
      </c>
      <c r="AK2051" s="390">
        <f t="shared" si="440"/>
        <v>23.185000000000002</v>
      </c>
      <c r="AL2051" s="390">
        <f t="shared" si="441"/>
        <v>23.295000000000002</v>
      </c>
      <c r="AM2051" s="390">
        <f t="shared" si="442"/>
        <v>23.176000000000002</v>
      </c>
      <c r="AN2051" s="390">
        <f t="shared" si="443"/>
        <v>22.770000000000003</v>
      </c>
      <c r="AO2051" s="390">
        <f t="shared" si="444"/>
        <v>23.673000000000002</v>
      </c>
    </row>
    <row r="2052" spans="1:41" ht="15" customHeight="1" x14ac:dyDescent="0.25">
      <c r="A2052" s="127" t="s">
        <v>2352</v>
      </c>
      <c r="B2052" s="125" t="s">
        <v>2077</v>
      </c>
      <c r="C2052" s="125" t="s">
        <v>4004</v>
      </c>
      <c r="D2052" s="125" t="s">
        <v>1583</v>
      </c>
      <c r="E2052" s="125" t="s">
        <v>1541</v>
      </c>
      <c r="F2052" s="126">
        <v>26.67</v>
      </c>
      <c r="G2052" s="126">
        <v>26.87</v>
      </c>
      <c r="H2052" s="126">
        <v>21.34</v>
      </c>
      <c r="I2052" s="126"/>
      <c r="J2052" s="317"/>
      <c r="K2052" s="323">
        <f>ROUND(SUMIF('VGT-Bewegungsdaten'!B:B,A2052,'VGT-Bewegungsdaten'!C:C),3)</f>
        <v>0</v>
      </c>
      <c r="L2052" s="324">
        <f>ROUND(SUMIF('VGT-Bewegungsdaten'!B:B,$A2052,'VGT-Bewegungsdaten'!D:D),2)</f>
        <v>0</v>
      </c>
      <c r="N2052" s="376" t="s">
        <v>4930</v>
      </c>
      <c r="O2052" s="376" t="s">
        <v>4940</v>
      </c>
      <c r="P2052" s="326">
        <f>ROUND(SUMIF('AV-Bewegungsdaten'!B:B,A2052,'AV-Bewegungsdaten'!C:C),3)</f>
        <v>0</v>
      </c>
      <c r="Q2052" s="324">
        <f>ROUND(SUMIF('AV-Bewegungsdaten'!B:B,$A2052,'AV-Bewegungsdaten'!D:D),2)</f>
        <v>0</v>
      </c>
      <c r="T2052" s="327"/>
      <c r="U2052" s="326">
        <f>ROUND(SUMIF('DV-Bewegungsdaten'!B:B,Kategorien!A2052,'DV-Bewegungsdaten'!D:D),3)</f>
        <v>0</v>
      </c>
      <c r="V2052" s="324">
        <f>ROUND(SUMIF('DV-Bewegungsdaten'!B:B,Kategorien!A2052,'DV-Bewegungsdaten'!E:E),3)</f>
        <v>0</v>
      </c>
      <c r="AD2052" s="390">
        <f t="shared" si="433"/>
        <v>21.931000000000001</v>
      </c>
      <c r="AE2052" s="390">
        <f t="shared" si="434"/>
        <v>22.588000000000001</v>
      </c>
      <c r="AF2052" s="390">
        <f t="shared" si="435"/>
        <v>23.807000000000002</v>
      </c>
      <c r="AG2052" s="390">
        <f t="shared" si="436"/>
        <v>23.173999999999999</v>
      </c>
      <c r="AH2052" s="390">
        <f t="shared" si="437"/>
        <v>23.086000000000002</v>
      </c>
      <c r="AI2052" s="390">
        <f t="shared" si="438"/>
        <v>23.618000000000002</v>
      </c>
      <c r="AJ2052" s="390">
        <f t="shared" si="439"/>
        <v>22.901</v>
      </c>
      <c r="AK2052" s="390">
        <f t="shared" si="440"/>
        <v>23.185000000000002</v>
      </c>
      <c r="AL2052" s="390">
        <f t="shared" si="441"/>
        <v>23.295000000000002</v>
      </c>
      <c r="AM2052" s="390">
        <f t="shared" si="442"/>
        <v>23.176000000000002</v>
      </c>
      <c r="AN2052" s="390">
        <f t="shared" si="443"/>
        <v>22.770000000000003</v>
      </c>
      <c r="AO2052" s="390">
        <f t="shared" si="444"/>
        <v>23.673000000000002</v>
      </c>
    </row>
    <row r="2053" spans="1:41" ht="15" customHeight="1" x14ac:dyDescent="0.25">
      <c r="A2053" s="127" t="s">
        <v>2875</v>
      </c>
      <c r="B2053" s="125" t="s">
        <v>2077</v>
      </c>
      <c r="C2053" s="125" t="s">
        <v>4004</v>
      </c>
      <c r="D2053" s="125" t="s">
        <v>2559</v>
      </c>
      <c r="E2053" s="125" t="s">
        <v>2545</v>
      </c>
      <c r="F2053" s="126">
        <v>26.64</v>
      </c>
      <c r="G2053" s="126">
        <v>26.84</v>
      </c>
      <c r="H2053" s="126">
        <v>21.31</v>
      </c>
      <c r="I2053" s="126"/>
      <c r="J2053" s="317"/>
      <c r="K2053" s="323">
        <f>ROUND(SUMIF('VGT-Bewegungsdaten'!B:B,A2053,'VGT-Bewegungsdaten'!C:C),3)</f>
        <v>0</v>
      </c>
      <c r="L2053" s="324">
        <f>ROUND(SUMIF('VGT-Bewegungsdaten'!B:B,$A2053,'VGT-Bewegungsdaten'!D:D),2)</f>
        <v>0</v>
      </c>
      <c r="N2053" s="376" t="s">
        <v>4930</v>
      </c>
      <c r="O2053" s="376" t="s">
        <v>4940</v>
      </c>
      <c r="P2053" s="326">
        <f>ROUND(SUMIF('AV-Bewegungsdaten'!B:B,A2053,'AV-Bewegungsdaten'!C:C),3)</f>
        <v>0</v>
      </c>
      <c r="Q2053" s="324">
        <f>ROUND(SUMIF('AV-Bewegungsdaten'!B:B,$A2053,'AV-Bewegungsdaten'!D:D),2)</f>
        <v>0</v>
      </c>
      <c r="T2053" s="327"/>
      <c r="U2053" s="326">
        <f>ROUND(SUMIF('DV-Bewegungsdaten'!B:B,Kategorien!A2053,'DV-Bewegungsdaten'!D:D),3)</f>
        <v>0</v>
      </c>
      <c r="V2053" s="324">
        <f>ROUND(SUMIF('DV-Bewegungsdaten'!B:B,Kategorien!A2053,'DV-Bewegungsdaten'!E:E),3)</f>
        <v>0</v>
      </c>
      <c r="AD2053" s="390">
        <f t="shared" si="433"/>
        <v>21.901</v>
      </c>
      <c r="AE2053" s="390">
        <f t="shared" si="434"/>
        <v>22.558</v>
      </c>
      <c r="AF2053" s="390">
        <f t="shared" si="435"/>
        <v>23.777000000000001</v>
      </c>
      <c r="AG2053" s="390">
        <f t="shared" si="436"/>
        <v>23.143999999999998</v>
      </c>
      <c r="AH2053" s="390">
        <f t="shared" si="437"/>
        <v>23.056000000000001</v>
      </c>
      <c r="AI2053" s="390">
        <f t="shared" si="438"/>
        <v>23.588000000000001</v>
      </c>
      <c r="AJ2053" s="390">
        <f t="shared" si="439"/>
        <v>22.870999999999999</v>
      </c>
      <c r="AK2053" s="390">
        <f t="shared" si="440"/>
        <v>23.155000000000001</v>
      </c>
      <c r="AL2053" s="390">
        <f t="shared" si="441"/>
        <v>23.265000000000001</v>
      </c>
      <c r="AM2053" s="390">
        <f t="shared" si="442"/>
        <v>23.146000000000001</v>
      </c>
      <c r="AN2053" s="390">
        <f t="shared" si="443"/>
        <v>22.740000000000002</v>
      </c>
      <c r="AO2053" s="390">
        <f t="shared" si="444"/>
        <v>23.643000000000001</v>
      </c>
    </row>
    <row r="2054" spans="1:41" ht="15" customHeight="1" x14ac:dyDescent="0.25">
      <c r="A2054" s="127" t="s">
        <v>3619</v>
      </c>
      <c r="B2054" s="125" t="s">
        <v>2077</v>
      </c>
      <c r="C2054" s="125" t="s">
        <v>4004</v>
      </c>
      <c r="D2054" s="125" t="s">
        <v>3303</v>
      </c>
      <c r="E2054" s="125" t="s">
        <v>3289</v>
      </c>
      <c r="F2054" s="126">
        <v>26.61</v>
      </c>
      <c r="G2054" s="126">
        <v>26.81</v>
      </c>
      <c r="H2054" s="126">
        <v>21.29</v>
      </c>
      <c r="I2054" s="126"/>
      <c r="J2054" s="317"/>
      <c r="K2054" s="323">
        <f>ROUND(SUMIF('VGT-Bewegungsdaten'!B:B,A2054,'VGT-Bewegungsdaten'!C:C),3)</f>
        <v>0</v>
      </c>
      <c r="L2054" s="324">
        <f>ROUND(SUMIF('VGT-Bewegungsdaten'!B:B,$A2054,'VGT-Bewegungsdaten'!D:D),2)</f>
        <v>0</v>
      </c>
      <c r="N2054" s="376" t="s">
        <v>4930</v>
      </c>
      <c r="O2054" s="376" t="s">
        <v>4940</v>
      </c>
      <c r="P2054" s="326">
        <f>ROUND(SUMIF('AV-Bewegungsdaten'!B:B,A2054,'AV-Bewegungsdaten'!C:C),3)</f>
        <v>0</v>
      </c>
      <c r="Q2054" s="324">
        <f>ROUND(SUMIF('AV-Bewegungsdaten'!B:B,$A2054,'AV-Bewegungsdaten'!D:D),2)</f>
        <v>0</v>
      </c>
      <c r="T2054" s="327"/>
      <c r="U2054" s="326">
        <f>ROUND(SUMIF('DV-Bewegungsdaten'!B:B,Kategorien!A2054,'DV-Bewegungsdaten'!D:D),3)</f>
        <v>0</v>
      </c>
      <c r="V2054" s="324">
        <f>ROUND(SUMIF('DV-Bewegungsdaten'!B:B,Kategorien!A2054,'DV-Bewegungsdaten'!E:E),3)</f>
        <v>0</v>
      </c>
      <c r="AD2054" s="390">
        <f t="shared" si="433"/>
        <v>21.870999999999999</v>
      </c>
      <c r="AE2054" s="390">
        <f t="shared" si="434"/>
        <v>22.527999999999999</v>
      </c>
      <c r="AF2054" s="390">
        <f t="shared" si="435"/>
        <v>23.747</v>
      </c>
      <c r="AG2054" s="390">
        <f t="shared" si="436"/>
        <v>23.113999999999997</v>
      </c>
      <c r="AH2054" s="390">
        <f t="shared" si="437"/>
        <v>23.026</v>
      </c>
      <c r="AI2054" s="390">
        <f t="shared" si="438"/>
        <v>23.558</v>
      </c>
      <c r="AJ2054" s="390">
        <f t="shared" si="439"/>
        <v>22.840999999999998</v>
      </c>
      <c r="AK2054" s="390">
        <f t="shared" si="440"/>
        <v>23.125</v>
      </c>
      <c r="AL2054" s="390">
        <f t="shared" si="441"/>
        <v>23.234999999999999</v>
      </c>
      <c r="AM2054" s="390">
        <f t="shared" si="442"/>
        <v>23.116</v>
      </c>
      <c r="AN2054" s="390">
        <f t="shared" si="443"/>
        <v>22.71</v>
      </c>
      <c r="AO2054" s="390">
        <f t="shared" si="444"/>
        <v>23.613</v>
      </c>
    </row>
    <row r="2055" spans="1:41" ht="15" customHeight="1" x14ac:dyDescent="0.25">
      <c r="A2055" s="127" t="s">
        <v>4384</v>
      </c>
      <c r="B2055" s="125" t="s">
        <v>2077</v>
      </c>
      <c r="C2055" s="125" t="s">
        <v>4004</v>
      </c>
      <c r="D2055" s="125" t="s">
        <v>4065</v>
      </c>
      <c r="E2055" s="125" t="s">
        <v>4051</v>
      </c>
      <c r="F2055" s="126">
        <v>26.58</v>
      </c>
      <c r="G2055" s="126">
        <v>26.779999999999998</v>
      </c>
      <c r="H2055" s="126">
        <v>21.26</v>
      </c>
      <c r="I2055" s="126"/>
      <c r="J2055" s="317"/>
      <c r="K2055" s="323">
        <f>ROUND(SUMIF('VGT-Bewegungsdaten'!B:B,A2055,'VGT-Bewegungsdaten'!C:C),3)</f>
        <v>0</v>
      </c>
      <c r="L2055" s="324">
        <f>ROUND(SUMIF('VGT-Bewegungsdaten'!B:B,$A2055,'VGT-Bewegungsdaten'!D:D),2)</f>
        <v>0</v>
      </c>
      <c r="N2055" s="376" t="s">
        <v>4930</v>
      </c>
      <c r="O2055" s="376" t="s">
        <v>4940</v>
      </c>
      <c r="P2055" s="326">
        <f>ROUND(SUMIF('AV-Bewegungsdaten'!B:B,A2055,'AV-Bewegungsdaten'!C:C),3)</f>
        <v>0</v>
      </c>
      <c r="Q2055" s="324">
        <f>ROUND(SUMIF('AV-Bewegungsdaten'!B:B,$A2055,'AV-Bewegungsdaten'!D:D),2)</f>
        <v>0</v>
      </c>
      <c r="T2055" s="327"/>
      <c r="U2055" s="326">
        <f>ROUND(SUMIF('DV-Bewegungsdaten'!B:B,Kategorien!A2055,'DV-Bewegungsdaten'!D:D),3)</f>
        <v>0</v>
      </c>
      <c r="V2055" s="324">
        <f>ROUND(SUMIF('DV-Bewegungsdaten'!B:B,Kategorien!A2055,'DV-Bewegungsdaten'!E:E),3)</f>
        <v>0</v>
      </c>
      <c r="AD2055" s="390">
        <f t="shared" si="433"/>
        <v>21.840999999999998</v>
      </c>
      <c r="AE2055" s="390">
        <f t="shared" si="434"/>
        <v>22.497999999999998</v>
      </c>
      <c r="AF2055" s="390">
        <f t="shared" si="435"/>
        <v>23.716999999999999</v>
      </c>
      <c r="AG2055" s="390">
        <f t="shared" si="436"/>
        <v>23.083999999999996</v>
      </c>
      <c r="AH2055" s="390">
        <f t="shared" si="437"/>
        <v>22.995999999999999</v>
      </c>
      <c r="AI2055" s="390">
        <f t="shared" si="438"/>
        <v>23.527999999999999</v>
      </c>
      <c r="AJ2055" s="390">
        <f t="shared" si="439"/>
        <v>22.810999999999996</v>
      </c>
      <c r="AK2055" s="390">
        <f t="shared" si="440"/>
        <v>23.094999999999999</v>
      </c>
      <c r="AL2055" s="390">
        <f t="shared" si="441"/>
        <v>23.204999999999998</v>
      </c>
      <c r="AM2055" s="390">
        <f t="shared" si="442"/>
        <v>23.085999999999999</v>
      </c>
      <c r="AN2055" s="390">
        <f t="shared" si="443"/>
        <v>22.68</v>
      </c>
      <c r="AO2055" s="390">
        <f t="shared" si="444"/>
        <v>23.582999999999998</v>
      </c>
    </row>
    <row r="2056" spans="1:41" ht="15" customHeight="1" x14ac:dyDescent="0.25">
      <c r="A2056" s="127" t="s">
        <v>2353</v>
      </c>
      <c r="B2056" s="125" t="s">
        <v>2077</v>
      </c>
      <c r="C2056" s="125" t="s">
        <v>4004</v>
      </c>
      <c r="D2056" s="125" t="s">
        <v>1585</v>
      </c>
      <c r="E2056" s="125" t="s">
        <v>2452</v>
      </c>
      <c r="F2056" s="126">
        <v>20.67</v>
      </c>
      <c r="G2056" s="126">
        <v>20.87</v>
      </c>
      <c r="H2056" s="126">
        <v>16.54</v>
      </c>
      <c r="I2056" s="126"/>
      <c r="J2056" s="317"/>
      <c r="K2056" s="323">
        <f>ROUND(SUMIF('VGT-Bewegungsdaten'!B:B,A2056,'VGT-Bewegungsdaten'!C:C),3)</f>
        <v>0</v>
      </c>
      <c r="L2056" s="324">
        <f>ROUND(SUMIF('VGT-Bewegungsdaten'!B:B,$A2056,'VGT-Bewegungsdaten'!D:D),2)</f>
        <v>0</v>
      </c>
      <c r="N2056" s="376" t="s">
        <v>4930</v>
      </c>
      <c r="O2056" s="376" t="s">
        <v>4940</v>
      </c>
      <c r="P2056" s="326">
        <f>ROUND(SUMIF('AV-Bewegungsdaten'!B:B,A2056,'AV-Bewegungsdaten'!C:C),3)</f>
        <v>0</v>
      </c>
      <c r="Q2056" s="324">
        <f>ROUND(SUMIF('AV-Bewegungsdaten'!B:B,$A2056,'AV-Bewegungsdaten'!D:D),2)</f>
        <v>0</v>
      </c>
      <c r="T2056" s="327"/>
      <c r="U2056" s="326">
        <f>ROUND(SUMIF('DV-Bewegungsdaten'!B:B,Kategorien!A2056,'DV-Bewegungsdaten'!D:D),3)</f>
        <v>0</v>
      </c>
      <c r="V2056" s="324">
        <f>ROUND(SUMIF('DV-Bewegungsdaten'!B:B,Kategorien!A2056,'DV-Bewegungsdaten'!E:E),3)</f>
        <v>0</v>
      </c>
      <c r="AD2056" s="390">
        <f t="shared" si="433"/>
        <v>15.931000000000001</v>
      </c>
      <c r="AE2056" s="390">
        <f t="shared" si="434"/>
        <v>16.588000000000001</v>
      </c>
      <c r="AF2056" s="390">
        <f t="shared" si="435"/>
        <v>17.807000000000002</v>
      </c>
      <c r="AG2056" s="390">
        <f t="shared" si="436"/>
        <v>17.173999999999999</v>
      </c>
      <c r="AH2056" s="390">
        <f t="shared" si="437"/>
        <v>17.086000000000002</v>
      </c>
      <c r="AI2056" s="390">
        <f t="shared" si="438"/>
        <v>17.618000000000002</v>
      </c>
      <c r="AJ2056" s="390">
        <f t="shared" si="439"/>
        <v>16.901</v>
      </c>
      <c r="AK2056" s="390">
        <f t="shared" si="440"/>
        <v>17.185000000000002</v>
      </c>
      <c r="AL2056" s="390">
        <f t="shared" si="441"/>
        <v>17.295000000000002</v>
      </c>
      <c r="AM2056" s="390">
        <f t="shared" si="442"/>
        <v>17.176000000000002</v>
      </c>
      <c r="AN2056" s="390">
        <f t="shared" si="443"/>
        <v>16.770000000000003</v>
      </c>
      <c r="AO2056" s="390">
        <f t="shared" si="444"/>
        <v>17.673000000000002</v>
      </c>
    </row>
    <row r="2057" spans="1:41" ht="15" customHeight="1" x14ac:dyDescent="0.25">
      <c r="A2057" s="127" t="s">
        <v>2354</v>
      </c>
      <c r="B2057" s="125" t="s">
        <v>2077</v>
      </c>
      <c r="C2057" s="125" t="s">
        <v>4004</v>
      </c>
      <c r="D2057" s="125" t="s">
        <v>48</v>
      </c>
      <c r="E2057" s="125" t="s">
        <v>2455</v>
      </c>
      <c r="F2057" s="126">
        <v>22.67</v>
      </c>
      <c r="G2057" s="126">
        <v>22.87</v>
      </c>
      <c r="H2057" s="126">
        <v>18.14</v>
      </c>
      <c r="I2057" s="126"/>
      <c r="J2057" s="317"/>
      <c r="K2057" s="323">
        <f>ROUND(SUMIF('VGT-Bewegungsdaten'!B:B,A2057,'VGT-Bewegungsdaten'!C:C),3)</f>
        <v>0</v>
      </c>
      <c r="L2057" s="324">
        <f>ROUND(SUMIF('VGT-Bewegungsdaten'!B:B,$A2057,'VGT-Bewegungsdaten'!D:D),2)</f>
        <v>0</v>
      </c>
      <c r="N2057" s="376" t="s">
        <v>4930</v>
      </c>
      <c r="O2057" s="376" t="s">
        <v>4940</v>
      </c>
      <c r="P2057" s="326">
        <f>ROUND(SUMIF('AV-Bewegungsdaten'!B:B,A2057,'AV-Bewegungsdaten'!C:C),3)</f>
        <v>0</v>
      </c>
      <c r="Q2057" s="324">
        <f>ROUND(SUMIF('AV-Bewegungsdaten'!B:B,$A2057,'AV-Bewegungsdaten'!D:D),2)</f>
        <v>0</v>
      </c>
      <c r="T2057" s="327"/>
      <c r="U2057" s="326">
        <f>ROUND(SUMIF('DV-Bewegungsdaten'!B:B,Kategorien!A2057,'DV-Bewegungsdaten'!D:D),3)</f>
        <v>0</v>
      </c>
      <c r="V2057" s="324">
        <f>ROUND(SUMIF('DV-Bewegungsdaten'!B:B,Kategorien!A2057,'DV-Bewegungsdaten'!E:E),3)</f>
        <v>0</v>
      </c>
      <c r="AD2057" s="390">
        <f t="shared" si="433"/>
        <v>17.931000000000001</v>
      </c>
      <c r="AE2057" s="390">
        <f t="shared" si="434"/>
        <v>18.588000000000001</v>
      </c>
      <c r="AF2057" s="390">
        <f t="shared" si="435"/>
        <v>19.807000000000002</v>
      </c>
      <c r="AG2057" s="390">
        <f t="shared" si="436"/>
        <v>19.173999999999999</v>
      </c>
      <c r="AH2057" s="390">
        <f t="shared" si="437"/>
        <v>19.086000000000002</v>
      </c>
      <c r="AI2057" s="390">
        <f t="shared" si="438"/>
        <v>19.618000000000002</v>
      </c>
      <c r="AJ2057" s="390">
        <f t="shared" si="439"/>
        <v>18.901</v>
      </c>
      <c r="AK2057" s="390">
        <f t="shared" si="440"/>
        <v>19.185000000000002</v>
      </c>
      <c r="AL2057" s="390">
        <f t="shared" si="441"/>
        <v>19.295000000000002</v>
      </c>
      <c r="AM2057" s="390">
        <f t="shared" si="442"/>
        <v>19.176000000000002</v>
      </c>
      <c r="AN2057" s="390">
        <f t="shared" si="443"/>
        <v>18.770000000000003</v>
      </c>
      <c r="AO2057" s="390">
        <f t="shared" si="444"/>
        <v>19.673000000000002</v>
      </c>
    </row>
    <row r="2058" spans="1:41" ht="15" customHeight="1" x14ac:dyDescent="0.25">
      <c r="A2058" s="127" t="s">
        <v>2355</v>
      </c>
      <c r="B2058" s="125" t="s">
        <v>2077</v>
      </c>
      <c r="C2058" s="125" t="s">
        <v>4004</v>
      </c>
      <c r="D2058" s="125" t="s">
        <v>1587</v>
      </c>
      <c r="E2058" s="125" t="s">
        <v>1538</v>
      </c>
      <c r="F2058" s="126">
        <v>23.67</v>
      </c>
      <c r="G2058" s="126">
        <v>23.87</v>
      </c>
      <c r="H2058" s="126">
        <v>18.940000000000001</v>
      </c>
      <c r="I2058" s="126"/>
      <c r="J2058" s="317"/>
      <c r="K2058" s="323">
        <f>ROUND(SUMIF('VGT-Bewegungsdaten'!B:B,A2058,'VGT-Bewegungsdaten'!C:C),3)</f>
        <v>0</v>
      </c>
      <c r="L2058" s="324">
        <f>ROUND(SUMIF('VGT-Bewegungsdaten'!B:B,$A2058,'VGT-Bewegungsdaten'!D:D),2)</f>
        <v>0</v>
      </c>
      <c r="N2058" s="376" t="s">
        <v>4930</v>
      </c>
      <c r="O2058" s="376" t="s">
        <v>4940</v>
      </c>
      <c r="P2058" s="326">
        <f>ROUND(SUMIF('AV-Bewegungsdaten'!B:B,A2058,'AV-Bewegungsdaten'!C:C),3)</f>
        <v>0</v>
      </c>
      <c r="Q2058" s="324">
        <f>ROUND(SUMIF('AV-Bewegungsdaten'!B:B,$A2058,'AV-Bewegungsdaten'!D:D),2)</f>
        <v>0</v>
      </c>
      <c r="T2058" s="327"/>
      <c r="U2058" s="326">
        <f>ROUND(SUMIF('DV-Bewegungsdaten'!B:B,Kategorien!A2058,'DV-Bewegungsdaten'!D:D),3)</f>
        <v>0</v>
      </c>
      <c r="V2058" s="324">
        <f>ROUND(SUMIF('DV-Bewegungsdaten'!B:B,Kategorien!A2058,'DV-Bewegungsdaten'!E:E),3)</f>
        <v>0</v>
      </c>
      <c r="AD2058" s="390">
        <f t="shared" si="433"/>
        <v>18.931000000000001</v>
      </c>
      <c r="AE2058" s="390">
        <f t="shared" si="434"/>
        <v>19.588000000000001</v>
      </c>
      <c r="AF2058" s="390">
        <f t="shared" si="435"/>
        <v>20.807000000000002</v>
      </c>
      <c r="AG2058" s="390">
        <f t="shared" si="436"/>
        <v>20.173999999999999</v>
      </c>
      <c r="AH2058" s="390">
        <f t="shared" si="437"/>
        <v>20.086000000000002</v>
      </c>
      <c r="AI2058" s="390">
        <f t="shared" si="438"/>
        <v>20.618000000000002</v>
      </c>
      <c r="AJ2058" s="390">
        <f t="shared" si="439"/>
        <v>19.901</v>
      </c>
      <c r="AK2058" s="390">
        <f t="shared" si="440"/>
        <v>20.185000000000002</v>
      </c>
      <c r="AL2058" s="390">
        <f t="shared" si="441"/>
        <v>20.295000000000002</v>
      </c>
      <c r="AM2058" s="390">
        <f t="shared" si="442"/>
        <v>20.176000000000002</v>
      </c>
      <c r="AN2058" s="390">
        <f t="shared" si="443"/>
        <v>19.770000000000003</v>
      </c>
      <c r="AO2058" s="390">
        <f t="shared" si="444"/>
        <v>20.673000000000002</v>
      </c>
    </row>
    <row r="2059" spans="1:41" ht="15" customHeight="1" x14ac:dyDescent="0.25">
      <c r="A2059" s="127" t="s">
        <v>2356</v>
      </c>
      <c r="B2059" s="125" t="s">
        <v>2077</v>
      </c>
      <c r="C2059" s="125" t="s">
        <v>4004</v>
      </c>
      <c r="D2059" s="125" t="s">
        <v>1589</v>
      </c>
      <c r="E2059" s="125" t="s">
        <v>1541</v>
      </c>
      <c r="F2059" s="126">
        <v>23.67</v>
      </c>
      <c r="G2059" s="126">
        <v>23.87</v>
      </c>
      <c r="H2059" s="126">
        <v>18.940000000000001</v>
      </c>
      <c r="I2059" s="126"/>
      <c r="J2059" s="317"/>
      <c r="K2059" s="323">
        <f>ROUND(SUMIF('VGT-Bewegungsdaten'!B:B,A2059,'VGT-Bewegungsdaten'!C:C),3)</f>
        <v>0</v>
      </c>
      <c r="L2059" s="324">
        <f>ROUND(SUMIF('VGT-Bewegungsdaten'!B:B,$A2059,'VGT-Bewegungsdaten'!D:D),2)</f>
        <v>0</v>
      </c>
      <c r="N2059" s="376" t="s">
        <v>4930</v>
      </c>
      <c r="O2059" s="376" t="s">
        <v>4940</v>
      </c>
      <c r="P2059" s="326">
        <f>ROUND(SUMIF('AV-Bewegungsdaten'!B:B,A2059,'AV-Bewegungsdaten'!C:C),3)</f>
        <v>0</v>
      </c>
      <c r="Q2059" s="324">
        <f>ROUND(SUMIF('AV-Bewegungsdaten'!B:B,$A2059,'AV-Bewegungsdaten'!D:D),2)</f>
        <v>0</v>
      </c>
      <c r="T2059" s="327"/>
      <c r="U2059" s="326">
        <f>ROUND(SUMIF('DV-Bewegungsdaten'!B:B,Kategorien!A2059,'DV-Bewegungsdaten'!D:D),3)</f>
        <v>0</v>
      </c>
      <c r="V2059" s="324">
        <f>ROUND(SUMIF('DV-Bewegungsdaten'!B:B,Kategorien!A2059,'DV-Bewegungsdaten'!E:E),3)</f>
        <v>0</v>
      </c>
      <c r="AD2059" s="390">
        <f t="shared" si="433"/>
        <v>18.931000000000001</v>
      </c>
      <c r="AE2059" s="390">
        <f t="shared" si="434"/>
        <v>19.588000000000001</v>
      </c>
      <c r="AF2059" s="390">
        <f t="shared" si="435"/>
        <v>20.807000000000002</v>
      </c>
      <c r="AG2059" s="390">
        <f t="shared" si="436"/>
        <v>20.173999999999999</v>
      </c>
      <c r="AH2059" s="390">
        <f t="shared" si="437"/>
        <v>20.086000000000002</v>
      </c>
      <c r="AI2059" s="390">
        <f t="shared" si="438"/>
        <v>20.618000000000002</v>
      </c>
      <c r="AJ2059" s="390">
        <f t="shared" si="439"/>
        <v>19.901</v>
      </c>
      <c r="AK2059" s="390">
        <f t="shared" si="440"/>
        <v>20.185000000000002</v>
      </c>
      <c r="AL2059" s="390">
        <f t="shared" si="441"/>
        <v>20.295000000000002</v>
      </c>
      <c r="AM2059" s="390">
        <f t="shared" si="442"/>
        <v>20.176000000000002</v>
      </c>
      <c r="AN2059" s="390">
        <f t="shared" si="443"/>
        <v>19.770000000000003</v>
      </c>
      <c r="AO2059" s="390">
        <f t="shared" si="444"/>
        <v>20.673000000000002</v>
      </c>
    </row>
    <row r="2060" spans="1:41" ht="15" customHeight="1" x14ac:dyDescent="0.25">
      <c r="A2060" s="127" t="s">
        <v>2876</v>
      </c>
      <c r="B2060" s="125" t="s">
        <v>2077</v>
      </c>
      <c r="C2060" s="125" t="s">
        <v>4004</v>
      </c>
      <c r="D2060" s="125" t="s">
        <v>2561</v>
      </c>
      <c r="E2060" s="125" t="s">
        <v>2545</v>
      </c>
      <c r="F2060" s="126">
        <v>23.64</v>
      </c>
      <c r="G2060" s="126">
        <v>23.84</v>
      </c>
      <c r="H2060" s="126">
        <v>18.91</v>
      </c>
      <c r="I2060" s="126"/>
      <c r="J2060" s="317"/>
      <c r="K2060" s="323">
        <f>ROUND(SUMIF('VGT-Bewegungsdaten'!B:B,A2060,'VGT-Bewegungsdaten'!C:C),3)</f>
        <v>0</v>
      </c>
      <c r="L2060" s="324">
        <f>ROUND(SUMIF('VGT-Bewegungsdaten'!B:B,$A2060,'VGT-Bewegungsdaten'!D:D),2)</f>
        <v>0</v>
      </c>
      <c r="N2060" s="376" t="s">
        <v>4930</v>
      </c>
      <c r="O2060" s="376" t="s">
        <v>4940</v>
      </c>
      <c r="P2060" s="326">
        <f>ROUND(SUMIF('AV-Bewegungsdaten'!B:B,A2060,'AV-Bewegungsdaten'!C:C),3)</f>
        <v>0</v>
      </c>
      <c r="Q2060" s="324">
        <f>ROUND(SUMIF('AV-Bewegungsdaten'!B:B,$A2060,'AV-Bewegungsdaten'!D:D),2)</f>
        <v>0</v>
      </c>
      <c r="T2060" s="327"/>
      <c r="U2060" s="326">
        <f>ROUND(SUMIF('DV-Bewegungsdaten'!B:B,Kategorien!A2060,'DV-Bewegungsdaten'!D:D),3)</f>
        <v>0</v>
      </c>
      <c r="V2060" s="324">
        <f>ROUND(SUMIF('DV-Bewegungsdaten'!B:B,Kategorien!A2060,'DV-Bewegungsdaten'!E:E),3)</f>
        <v>0</v>
      </c>
      <c r="AD2060" s="390">
        <f t="shared" si="433"/>
        <v>18.901</v>
      </c>
      <c r="AE2060" s="390">
        <f t="shared" si="434"/>
        <v>19.558</v>
      </c>
      <c r="AF2060" s="390">
        <f t="shared" si="435"/>
        <v>20.777000000000001</v>
      </c>
      <c r="AG2060" s="390">
        <f t="shared" si="436"/>
        <v>20.143999999999998</v>
      </c>
      <c r="AH2060" s="390">
        <f t="shared" si="437"/>
        <v>20.056000000000001</v>
      </c>
      <c r="AI2060" s="390">
        <f t="shared" si="438"/>
        <v>20.588000000000001</v>
      </c>
      <c r="AJ2060" s="390">
        <f t="shared" si="439"/>
        <v>19.870999999999999</v>
      </c>
      <c r="AK2060" s="390">
        <f t="shared" si="440"/>
        <v>20.155000000000001</v>
      </c>
      <c r="AL2060" s="390">
        <f t="shared" si="441"/>
        <v>20.265000000000001</v>
      </c>
      <c r="AM2060" s="390">
        <f t="shared" si="442"/>
        <v>20.146000000000001</v>
      </c>
      <c r="AN2060" s="390">
        <f t="shared" si="443"/>
        <v>19.740000000000002</v>
      </c>
      <c r="AO2060" s="390">
        <f t="shared" si="444"/>
        <v>20.643000000000001</v>
      </c>
    </row>
    <row r="2061" spans="1:41" ht="15" customHeight="1" x14ac:dyDescent="0.25">
      <c r="A2061" s="127" t="s">
        <v>3620</v>
      </c>
      <c r="B2061" s="125" t="s">
        <v>2077</v>
      </c>
      <c r="C2061" s="125" t="s">
        <v>4004</v>
      </c>
      <c r="D2061" s="125" t="s">
        <v>3305</v>
      </c>
      <c r="E2061" s="125" t="s">
        <v>3289</v>
      </c>
      <c r="F2061" s="126">
        <v>23.61</v>
      </c>
      <c r="G2061" s="126">
        <v>23.81</v>
      </c>
      <c r="H2061" s="126">
        <v>18.89</v>
      </c>
      <c r="I2061" s="126"/>
      <c r="J2061" s="317"/>
      <c r="K2061" s="323">
        <f>ROUND(SUMIF('VGT-Bewegungsdaten'!B:B,A2061,'VGT-Bewegungsdaten'!C:C),3)</f>
        <v>0</v>
      </c>
      <c r="L2061" s="324">
        <f>ROUND(SUMIF('VGT-Bewegungsdaten'!B:B,$A2061,'VGT-Bewegungsdaten'!D:D),2)</f>
        <v>0</v>
      </c>
      <c r="N2061" s="376" t="s">
        <v>4930</v>
      </c>
      <c r="O2061" s="376" t="s">
        <v>4940</v>
      </c>
      <c r="P2061" s="326">
        <f>ROUND(SUMIF('AV-Bewegungsdaten'!B:B,A2061,'AV-Bewegungsdaten'!C:C),3)</f>
        <v>0</v>
      </c>
      <c r="Q2061" s="324">
        <f>ROUND(SUMIF('AV-Bewegungsdaten'!B:B,$A2061,'AV-Bewegungsdaten'!D:D),2)</f>
        <v>0</v>
      </c>
      <c r="T2061" s="327"/>
      <c r="U2061" s="326">
        <f>ROUND(SUMIF('DV-Bewegungsdaten'!B:B,Kategorien!A2061,'DV-Bewegungsdaten'!D:D),3)</f>
        <v>0</v>
      </c>
      <c r="V2061" s="324">
        <f>ROUND(SUMIF('DV-Bewegungsdaten'!B:B,Kategorien!A2061,'DV-Bewegungsdaten'!E:E),3)</f>
        <v>0</v>
      </c>
      <c r="AD2061" s="390">
        <f t="shared" si="433"/>
        <v>18.870999999999999</v>
      </c>
      <c r="AE2061" s="390">
        <f t="shared" si="434"/>
        <v>19.527999999999999</v>
      </c>
      <c r="AF2061" s="390">
        <f t="shared" si="435"/>
        <v>20.747</v>
      </c>
      <c r="AG2061" s="390">
        <f t="shared" si="436"/>
        <v>20.113999999999997</v>
      </c>
      <c r="AH2061" s="390">
        <f t="shared" si="437"/>
        <v>20.026</v>
      </c>
      <c r="AI2061" s="390">
        <f t="shared" si="438"/>
        <v>20.558</v>
      </c>
      <c r="AJ2061" s="390">
        <f t="shared" si="439"/>
        <v>19.840999999999998</v>
      </c>
      <c r="AK2061" s="390">
        <f t="shared" si="440"/>
        <v>20.125</v>
      </c>
      <c r="AL2061" s="390">
        <f t="shared" si="441"/>
        <v>20.234999999999999</v>
      </c>
      <c r="AM2061" s="390">
        <f t="shared" si="442"/>
        <v>20.116</v>
      </c>
      <c r="AN2061" s="390">
        <f t="shared" si="443"/>
        <v>19.71</v>
      </c>
      <c r="AO2061" s="390">
        <f t="shared" si="444"/>
        <v>20.613</v>
      </c>
    </row>
    <row r="2062" spans="1:41" ht="15" customHeight="1" x14ac:dyDescent="0.25">
      <c r="A2062" s="127" t="s">
        <v>4385</v>
      </c>
      <c r="B2062" s="125" t="s">
        <v>2077</v>
      </c>
      <c r="C2062" s="125" t="s">
        <v>4004</v>
      </c>
      <c r="D2062" s="125" t="s">
        <v>4067</v>
      </c>
      <c r="E2062" s="125" t="s">
        <v>4051</v>
      </c>
      <c r="F2062" s="126">
        <v>23.58</v>
      </c>
      <c r="G2062" s="126">
        <v>23.779999999999998</v>
      </c>
      <c r="H2062" s="126">
        <v>18.86</v>
      </c>
      <c r="I2062" s="126"/>
      <c r="J2062" s="317"/>
      <c r="K2062" s="323">
        <f>ROUND(SUMIF('VGT-Bewegungsdaten'!B:B,A2062,'VGT-Bewegungsdaten'!C:C),3)</f>
        <v>0</v>
      </c>
      <c r="L2062" s="324">
        <f>ROUND(SUMIF('VGT-Bewegungsdaten'!B:B,$A2062,'VGT-Bewegungsdaten'!D:D),2)</f>
        <v>0</v>
      </c>
      <c r="N2062" s="376" t="s">
        <v>4930</v>
      </c>
      <c r="O2062" s="376" t="s">
        <v>4940</v>
      </c>
      <c r="P2062" s="326">
        <f>ROUND(SUMIF('AV-Bewegungsdaten'!B:B,A2062,'AV-Bewegungsdaten'!C:C),3)</f>
        <v>0</v>
      </c>
      <c r="Q2062" s="324">
        <f>ROUND(SUMIF('AV-Bewegungsdaten'!B:B,$A2062,'AV-Bewegungsdaten'!D:D),2)</f>
        <v>0</v>
      </c>
      <c r="T2062" s="327"/>
      <c r="U2062" s="326">
        <f>ROUND(SUMIF('DV-Bewegungsdaten'!B:B,Kategorien!A2062,'DV-Bewegungsdaten'!D:D),3)</f>
        <v>0</v>
      </c>
      <c r="V2062" s="324">
        <f>ROUND(SUMIF('DV-Bewegungsdaten'!B:B,Kategorien!A2062,'DV-Bewegungsdaten'!E:E),3)</f>
        <v>0</v>
      </c>
      <c r="AD2062" s="390">
        <f t="shared" si="433"/>
        <v>18.840999999999998</v>
      </c>
      <c r="AE2062" s="390">
        <f t="shared" si="434"/>
        <v>19.497999999999998</v>
      </c>
      <c r="AF2062" s="390">
        <f t="shared" si="435"/>
        <v>20.716999999999999</v>
      </c>
      <c r="AG2062" s="390">
        <f t="shared" si="436"/>
        <v>20.083999999999996</v>
      </c>
      <c r="AH2062" s="390">
        <f t="shared" si="437"/>
        <v>19.995999999999999</v>
      </c>
      <c r="AI2062" s="390">
        <f t="shared" si="438"/>
        <v>20.527999999999999</v>
      </c>
      <c r="AJ2062" s="390">
        <f t="shared" si="439"/>
        <v>19.810999999999996</v>
      </c>
      <c r="AK2062" s="390">
        <f t="shared" si="440"/>
        <v>20.094999999999999</v>
      </c>
      <c r="AL2062" s="390">
        <f t="shared" si="441"/>
        <v>20.204999999999998</v>
      </c>
      <c r="AM2062" s="390">
        <f t="shared" si="442"/>
        <v>20.085999999999999</v>
      </c>
      <c r="AN2062" s="390">
        <f t="shared" si="443"/>
        <v>19.68</v>
      </c>
      <c r="AO2062" s="390">
        <f t="shared" si="444"/>
        <v>20.582999999999998</v>
      </c>
    </row>
    <row r="2063" spans="1:41" ht="15" customHeight="1" x14ac:dyDescent="0.25">
      <c r="A2063" s="127" t="s">
        <v>2357</v>
      </c>
      <c r="B2063" s="125" t="s">
        <v>2077</v>
      </c>
      <c r="C2063" s="125" t="s">
        <v>4004</v>
      </c>
      <c r="D2063" s="125" t="s">
        <v>1591</v>
      </c>
      <c r="E2063" s="125" t="s">
        <v>2452</v>
      </c>
      <c r="F2063" s="126">
        <v>21.67</v>
      </c>
      <c r="G2063" s="126">
        <v>21.87</v>
      </c>
      <c r="H2063" s="126">
        <v>17.34</v>
      </c>
      <c r="I2063" s="126"/>
      <c r="J2063" s="317"/>
      <c r="K2063" s="323">
        <f>ROUND(SUMIF('VGT-Bewegungsdaten'!B:B,A2063,'VGT-Bewegungsdaten'!C:C),3)</f>
        <v>0</v>
      </c>
      <c r="L2063" s="324">
        <f>ROUND(SUMIF('VGT-Bewegungsdaten'!B:B,$A2063,'VGT-Bewegungsdaten'!D:D),2)</f>
        <v>0</v>
      </c>
      <c r="N2063" s="376" t="s">
        <v>4930</v>
      </c>
      <c r="O2063" s="376" t="s">
        <v>4940</v>
      </c>
      <c r="P2063" s="326">
        <f>ROUND(SUMIF('AV-Bewegungsdaten'!B:B,A2063,'AV-Bewegungsdaten'!C:C),3)</f>
        <v>0</v>
      </c>
      <c r="Q2063" s="324">
        <f>ROUND(SUMIF('AV-Bewegungsdaten'!B:B,$A2063,'AV-Bewegungsdaten'!D:D),2)</f>
        <v>0</v>
      </c>
      <c r="T2063" s="327"/>
      <c r="U2063" s="326">
        <f>ROUND(SUMIF('DV-Bewegungsdaten'!B:B,Kategorien!A2063,'DV-Bewegungsdaten'!D:D),3)</f>
        <v>0</v>
      </c>
      <c r="V2063" s="324">
        <f>ROUND(SUMIF('DV-Bewegungsdaten'!B:B,Kategorien!A2063,'DV-Bewegungsdaten'!E:E),3)</f>
        <v>0</v>
      </c>
      <c r="AD2063" s="390">
        <f t="shared" si="433"/>
        <v>16.931000000000001</v>
      </c>
      <c r="AE2063" s="390">
        <f t="shared" si="434"/>
        <v>17.588000000000001</v>
      </c>
      <c r="AF2063" s="390">
        <f t="shared" si="435"/>
        <v>18.807000000000002</v>
      </c>
      <c r="AG2063" s="390">
        <f t="shared" si="436"/>
        <v>18.173999999999999</v>
      </c>
      <c r="AH2063" s="390">
        <f t="shared" si="437"/>
        <v>18.086000000000002</v>
      </c>
      <c r="AI2063" s="390">
        <f t="shared" si="438"/>
        <v>18.618000000000002</v>
      </c>
      <c r="AJ2063" s="390">
        <f t="shared" si="439"/>
        <v>17.901</v>
      </c>
      <c r="AK2063" s="390">
        <f t="shared" si="440"/>
        <v>18.185000000000002</v>
      </c>
      <c r="AL2063" s="390">
        <f t="shared" si="441"/>
        <v>18.295000000000002</v>
      </c>
      <c r="AM2063" s="390">
        <f t="shared" si="442"/>
        <v>18.176000000000002</v>
      </c>
      <c r="AN2063" s="390">
        <f t="shared" si="443"/>
        <v>17.770000000000003</v>
      </c>
      <c r="AO2063" s="390">
        <f t="shared" si="444"/>
        <v>18.673000000000002</v>
      </c>
    </row>
    <row r="2064" spans="1:41" ht="15" customHeight="1" x14ac:dyDescent="0.25">
      <c r="A2064" s="127" t="s">
        <v>2358</v>
      </c>
      <c r="B2064" s="125" t="s">
        <v>2077</v>
      </c>
      <c r="C2064" s="125" t="s">
        <v>4004</v>
      </c>
      <c r="D2064" s="125" t="s">
        <v>53</v>
      </c>
      <c r="E2064" s="125" t="s">
        <v>2455</v>
      </c>
      <c r="F2064" s="126">
        <v>23.67</v>
      </c>
      <c r="G2064" s="126">
        <v>23.87</v>
      </c>
      <c r="H2064" s="126">
        <v>18.940000000000001</v>
      </c>
      <c r="I2064" s="126"/>
      <c r="J2064" s="317"/>
      <c r="K2064" s="323">
        <f>ROUND(SUMIF('VGT-Bewegungsdaten'!B:B,A2064,'VGT-Bewegungsdaten'!C:C),3)</f>
        <v>0</v>
      </c>
      <c r="L2064" s="324">
        <f>ROUND(SUMIF('VGT-Bewegungsdaten'!B:B,$A2064,'VGT-Bewegungsdaten'!D:D),2)</f>
        <v>0</v>
      </c>
      <c r="N2064" s="376" t="s">
        <v>4930</v>
      </c>
      <c r="O2064" s="376" t="s">
        <v>4940</v>
      </c>
      <c r="P2064" s="326">
        <f>ROUND(SUMIF('AV-Bewegungsdaten'!B:B,A2064,'AV-Bewegungsdaten'!C:C),3)</f>
        <v>0</v>
      </c>
      <c r="Q2064" s="324">
        <f>ROUND(SUMIF('AV-Bewegungsdaten'!B:B,$A2064,'AV-Bewegungsdaten'!D:D),2)</f>
        <v>0</v>
      </c>
      <c r="T2064" s="327"/>
      <c r="U2064" s="326">
        <f>ROUND(SUMIF('DV-Bewegungsdaten'!B:B,Kategorien!A2064,'DV-Bewegungsdaten'!D:D),3)</f>
        <v>0</v>
      </c>
      <c r="V2064" s="324">
        <f>ROUND(SUMIF('DV-Bewegungsdaten'!B:B,Kategorien!A2064,'DV-Bewegungsdaten'!E:E),3)</f>
        <v>0</v>
      </c>
      <c r="AD2064" s="390">
        <f t="shared" si="433"/>
        <v>18.931000000000001</v>
      </c>
      <c r="AE2064" s="390">
        <f t="shared" si="434"/>
        <v>19.588000000000001</v>
      </c>
      <c r="AF2064" s="390">
        <f t="shared" si="435"/>
        <v>20.807000000000002</v>
      </c>
      <c r="AG2064" s="390">
        <f t="shared" si="436"/>
        <v>20.173999999999999</v>
      </c>
      <c r="AH2064" s="390">
        <f t="shared" si="437"/>
        <v>20.086000000000002</v>
      </c>
      <c r="AI2064" s="390">
        <f t="shared" si="438"/>
        <v>20.618000000000002</v>
      </c>
      <c r="AJ2064" s="390">
        <f t="shared" si="439"/>
        <v>19.901</v>
      </c>
      <c r="AK2064" s="390">
        <f t="shared" si="440"/>
        <v>20.185000000000002</v>
      </c>
      <c r="AL2064" s="390">
        <f t="shared" si="441"/>
        <v>20.295000000000002</v>
      </c>
      <c r="AM2064" s="390">
        <f t="shared" si="442"/>
        <v>20.176000000000002</v>
      </c>
      <c r="AN2064" s="390">
        <f t="shared" si="443"/>
        <v>19.770000000000003</v>
      </c>
      <c r="AO2064" s="390">
        <f t="shared" si="444"/>
        <v>20.673000000000002</v>
      </c>
    </row>
    <row r="2065" spans="1:41" ht="15" customHeight="1" x14ac:dyDescent="0.25">
      <c r="A2065" s="127" t="s">
        <v>2359</v>
      </c>
      <c r="B2065" s="125" t="s">
        <v>2077</v>
      </c>
      <c r="C2065" s="125" t="s">
        <v>4004</v>
      </c>
      <c r="D2065" s="125" t="s">
        <v>1593</v>
      </c>
      <c r="E2065" s="125" t="s">
        <v>1538</v>
      </c>
      <c r="F2065" s="126">
        <v>24.67</v>
      </c>
      <c r="G2065" s="126">
        <v>24.87</v>
      </c>
      <c r="H2065" s="126">
        <v>19.739999999999998</v>
      </c>
      <c r="I2065" s="126"/>
      <c r="J2065" s="317"/>
      <c r="K2065" s="323">
        <f>ROUND(SUMIF('VGT-Bewegungsdaten'!B:B,A2065,'VGT-Bewegungsdaten'!C:C),3)</f>
        <v>0</v>
      </c>
      <c r="L2065" s="324">
        <f>ROUND(SUMIF('VGT-Bewegungsdaten'!B:B,$A2065,'VGT-Bewegungsdaten'!D:D),2)</f>
        <v>0</v>
      </c>
      <c r="N2065" s="376" t="s">
        <v>4930</v>
      </c>
      <c r="O2065" s="376" t="s">
        <v>4940</v>
      </c>
      <c r="P2065" s="326">
        <f>ROUND(SUMIF('AV-Bewegungsdaten'!B:B,A2065,'AV-Bewegungsdaten'!C:C),3)</f>
        <v>0</v>
      </c>
      <c r="Q2065" s="324">
        <f>ROUND(SUMIF('AV-Bewegungsdaten'!B:B,$A2065,'AV-Bewegungsdaten'!D:D),2)</f>
        <v>0</v>
      </c>
      <c r="T2065" s="327"/>
      <c r="U2065" s="326">
        <f>ROUND(SUMIF('DV-Bewegungsdaten'!B:B,Kategorien!A2065,'DV-Bewegungsdaten'!D:D),3)</f>
        <v>0</v>
      </c>
      <c r="V2065" s="324">
        <f>ROUND(SUMIF('DV-Bewegungsdaten'!B:B,Kategorien!A2065,'DV-Bewegungsdaten'!E:E),3)</f>
        <v>0</v>
      </c>
      <c r="AD2065" s="390">
        <f t="shared" si="433"/>
        <v>19.931000000000001</v>
      </c>
      <c r="AE2065" s="390">
        <f t="shared" si="434"/>
        <v>20.588000000000001</v>
      </c>
      <c r="AF2065" s="390">
        <f t="shared" si="435"/>
        <v>21.807000000000002</v>
      </c>
      <c r="AG2065" s="390">
        <f t="shared" si="436"/>
        <v>21.173999999999999</v>
      </c>
      <c r="AH2065" s="390">
        <f t="shared" si="437"/>
        <v>21.086000000000002</v>
      </c>
      <c r="AI2065" s="390">
        <f t="shared" si="438"/>
        <v>21.618000000000002</v>
      </c>
      <c r="AJ2065" s="390">
        <f t="shared" si="439"/>
        <v>20.901</v>
      </c>
      <c r="AK2065" s="390">
        <f t="shared" si="440"/>
        <v>21.185000000000002</v>
      </c>
      <c r="AL2065" s="390">
        <f t="shared" si="441"/>
        <v>21.295000000000002</v>
      </c>
      <c r="AM2065" s="390">
        <f t="shared" si="442"/>
        <v>21.176000000000002</v>
      </c>
      <c r="AN2065" s="390">
        <f t="shared" si="443"/>
        <v>20.770000000000003</v>
      </c>
      <c r="AO2065" s="390">
        <f t="shared" si="444"/>
        <v>21.673000000000002</v>
      </c>
    </row>
    <row r="2066" spans="1:41" ht="15" customHeight="1" x14ac:dyDescent="0.25">
      <c r="A2066" s="127" t="s">
        <v>2360</v>
      </c>
      <c r="B2066" s="125" t="s">
        <v>2077</v>
      </c>
      <c r="C2066" s="125" t="s">
        <v>4004</v>
      </c>
      <c r="D2066" s="125" t="s">
        <v>1595</v>
      </c>
      <c r="E2066" s="125" t="s">
        <v>1541</v>
      </c>
      <c r="F2066" s="126">
        <v>24.67</v>
      </c>
      <c r="G2066" s="126">
        <v>24.87</v>
      </c>
      <c r="H2066" s="126">
        <v>19.739999999999998</v>
      </c>
      <c r="I2066" s="126"/>
      <c r="J2066" s="317"/>
      <c r="K2066" s="323">
        <f>ROUND(SUMIF('VGT-Bewegungsdaten'!B:B,A2066,'VGT-Bewegungsdaten'!C:C),3)</f>
        <v>0</v>
      </c>
      <c r="L2066" s="324">
        <f>ROUND(SUMIF('VGT-Bewegungsdaten'!B:B,$A2066,'VGT-Bewegungsdaten'!D:D),2)</f>
        <v>0</v>
      </c>
      <c r="N2066" s="376" t="s">
        <v>4930</v>
      </c>
      <c r="O2066" s="376" t="s">
        <v>4940</v>
      </c>
      <c r="P2066" s="326">
        <f>ROUND(SUMIF('AV-Bewegungsdaten'!B:B,A2066,'AV-Bewegungsdaten'!C:C),3)</f>
        <v>0</v>
      </c>
      <c r="Q2066" s="324">
        <f>ROUND(SUMIF('AV-Bewegungsdaten'!B:B,$A2066,'AV-Bewegungsdaten'!D:D),2)</f>
        <v>0</v>
      </c>
      <c r="T2066" s="327"/>
      <c r="U2066" s="326">
        <f>ROUND(SUMIF('DV-Bewegungsdaten'!B:B,Kategorien!A2066,'DV-Bewegungsdaten'!D:D),3)</f>
        <v>0</v>
      </c>
      <c r="V2066" s="324">
        <f>ROUND(SUMIF('DV-Bewegungsdaten'!B:B,Kategorien!A2066,'DV-Bewegungsdaten'!E:E),3)</f>
        <v>0</v>
      </c>
      <c r="AD2066" s="390">
        <f t="shared" si="433"/>
        <v>19.931000000000001</v>
      </c>
      <c r="AE2066" s="390">
        <f t="shared" si="434"/>
        <v>20.588000000000001</v>
      </c>
      <c r="AF2066" s="390">
        <f t="shared" si="435"/>
        <v>21.807000000000002</v>
      </c>
      <c r="AG2066" s="390">
        <f t="shared" si="436"/>
        <v>21.173999999999999</v>
      </c>
      <c r="AH2066" s="390">
        <f t="shared" si="437"/>
        <v>21.086000000000002</v>
      </c>
      <c r="AI2066" s="390">
        <f t="shared" si="438"/>
        <v>21.618000000000002</v>
      </c>
      <c r="AJ2066" s="390">
        <f t="shared" si="439"/>
        <v>20.901</v>
      </c>
      <c r="AK2066" s="390">
        <f t="shared" si="440"/>
        <v>21.185000000000002</v>
      </c>
      <c r="AL2066" s="390">
        <f t="shared" si="441"/>
        <v>21.295000000000002</v>
      </c>
      <c r="AM2066" s="390">
        <f t="shared" si="442"/>
        <v>21.176000000000002</v>
      </c>
      <c r="AN2066" s="390">
        <f t="shared" si="443"/>
        <v>20.770000000000003</v>
      </c>
      <c r="AO2066" s="390">
        <f t="shared" si="444"/>
        <v>21.673000000000002</v>
      </c>
    </row>
    <row r="2067" spans="1:41" ht="15" customHeight="1" x14ac:dyDescent="0.25">
      <c r="A2067" s="127" t="s">
        <v>2877</v>
      </c>
      <c r="B2067" s="125" t="s">
        <v>2077</v>
      </c>
      <c r="C2067" s="125" t="s">
        <v>4004</v>
      </c>
      <c r="D2067" s="125" t="s">
        <v>2563</v>
      </c>
      <c r="E2067" s="125" t="s">
        <v>2545</v>
      </c>
      <c r="F2067" s="126">
        <v>24.64</v>
      </c>
      <c r="G2067" s="126">
        <v>24.84</v>
      </c>
      <c r="H2067" s="126">
        <v>19.71</v>
      </c>
      <c r="I2067" s="126"/>
      <c r="J2067" s="317"/>
      <c r="K2067" s="323">
        <f>ROUND(SUMIF('VGT-Bewegungsdaten'!B:B,A2067,'VGT-Bewegungsdaten'!C:C),3)</f>
        <v>0</v>
      </c>
      <c r="L2067" s="324">
        <f>ROUND(SUMIF('VGT-Bewegungsdaten'!B:B,$A2067,'VGT-Bewegungsdaten'!D:D),2)</f>
        <v>0</v>
      </c>
      <c r="N2067" s="376" t="s">
        <v>4930</v>
      </c>
      <c r="O2067" s="376" t="s">
        <v>4940</v>
      </c>
      <c r="P2067" s="326">
        <f>ROUND(SUMIF('AV-Bewegungsdaten'!B:B,A2067,'AV-Bewegungsdaten'!C:C),3)</f>
        <v>0</v>
      </c>
      <c r="Q2067" s="324">
        <f>ROUND(SUMIF('AV-Bewegungsdaten'!B:B,$A2067,'AV-Bewegungsdaten'!D:D),2)</f>
        <v>0</v>
      </c>
      <c r="T2067" s="327"/>
      <c r="U2067" s="326">
        <f>ROUND(SUMIF('DV-Bewegungsdaten'!B:B,Kategorien!A2067,'DV-Bewegungsdaten'!D:D),3)</f>
        <v>0</v>
      </c>
      <c r="V2067" s="324">
        <f>ROUND(SUMIF('DV-Bewegungsdaten'!B:B,Kategorien!A2067,'DV-Bewegungsdaten'!E:E),3)</f>
        <v>0</v>
      </c>
      <c r="AD2067" s="390">
        <f t="shared" si="433"/>
        <v>19.901</v>
      </c>
      <c r="AE2067" s="390">
        <f t="shared" si="434"/>
        <v>20.558</v>
      </c>
      <c r="AF2067" s="390">
        <f t="shared" si="435"/>
        <v>21.777000000000001</v>
      </c>
      <c r="AG2067" s="390">
        <f t="shared" si="436"/>
        <v>21.143999999999998</v>
      </c>
      <c r="AH2067" s="390">
        <f t="shared" si="437"/>
        <v>21.056000000000001</v>
      </c>
      <c r="AI2067" s="390">
        <f t="shared" si="438"/>
        <v>21.588000000000001</v>
      </c>
      <c r="AJ2067" s="390">
        <f t="shared" si="439"/>
        <v>20.870999999999999</v>
      </c>
      <c r="AK2067" s="390">
        <f t="shared" si="440"/>
        <v>21.155000000000001</v>
      </c>
      <c r="AL2067" s="390">
        <f t="shared" si="441"/>
        <v>21.265000000000001</v>
      </c>
      <c r="AM2067" s="390">
        <f t="shared" si="442"/>
        <v>21.146000000000001</v>
      </c>
      <c r="AN2067" s="390">
        <f t="shared" si="443"/>
        <v>20.740000000000002</v>
      </c>
      <c r="AO2067" s="390">
        <f t="shared" si="444"/>
        <v>21.643000000000001</v>
      </c>
    </row>
    <row r="2068" spans="1:41" ht="15" customHeight="1" x14ac:dyDescent="0.25">
      <c r="A2068" s="127" t="s">
        <v>3621</v>
      </c>
      <c r="B2068" s="125" t="s">
        <v>2077</v>
      </c>
      <c r="C2068" s="125" t="s">
        <v>4004</v>
      </c>
      <c r="D2068" s="125" t="s">
        <v>3307</v>
      </c>
      <c r="E2068" s="125" t="s">
        <v>3289</v>
      </c>
      <c r="F2068" s="126">
        <v>24.61</v>
      </c>
      <c r="G2068" s="126">
        <v>24.81</v>
      </c>
      <c r="H2068" s="126">
        <v>19.690000000000001</v>
      </c>
      <c r="I2068" s="126"/>
      <c r="J2068" s="317"/>
      <c r="K2068" s="323">
        <f>ROUND(SUMIF('VGT-Bewegungsdaten'!B:B,A2068,'VGT-Bewegungsdaten'!C:C),3)</f>
        <v>0</v>
      </c>
      <c r="L2068" s="324">
        <f>ROUND(SUMIF('VGT-Bewegungsdaten'!B:B,$A2068,'VGT-Bewegungsdaten'!D:D),2)</f>
        <v>0</v>
      </c>
      <c r="N2068" s="376" t="s">
        <v>4930</v>
      </c>
      <c r="O2068" s="376" t="s">
        <v>4940</v>
      </c>
      <c r="P2068" s="326">
        <f>ROUND(SUMIF('AV-Bewegungsdaten'!B:B,A2068,'AV-Bewegungsdaten'!C:C),3)</f>
        <v>0</v>
      </c>
      <c r="Q2068" s="324">
        <f>ROUND(SUMIF('AV-Bewegungsdaten'!B:B,$A2068,'AV-Bewegungsdaten'!D:D),2)</f>
        <v>0</v>
      </c>
      <c r="T2068" s="327"/>
      <c r="U2068" s="326">
        <f>ROUND(SUMIF('DV-Bewegungsdaten'!B:B,Kategorien!A2068,'DV-Bewegungsdaten'!D:D),3)</f>
        <v>0</v>
      </c>
      <c r="V2068" s="324">
        <f>ROUND(SUMIF('DV-Bewegungsdaten'!B:B,Kategorien!A2068,'DV-Bewegungsdaten'!E:E),3)</f>
        <v>0</v>
      </c>
      <c r="AD2068" s="390">
        <f t="shared" si="433"/>
        <v>19.870999999999999</v>
      </c>
      <c r="AE2068" s="390">
        <f t="shared" si="434"/>
        <v>20.527999999999999</v>
      </c>
      <c r="AF2068" s="390">
        <f t="shared" si="435"/>
        <v>21.747</v>
      </c>
      <c r="AG2068" s="390">
        <f t="shared" si="436"/>
        <v>21.113999999999997</v>
      </c>
      <c r="AH2068" s="390">
        <f t="shared" si="437"/>
        <v>21.026</v>
      </c>
      <c r="AI2068" s="390">
        <f t="shared" si="438"/>
        <v>21.558</v>
      </c>
      <c r="AJ2068" s="390">
        <f t="shared" si="439"/>
        <v>20.840999999999998</v>
      </c>
      <c r="AK2068" s="390">
        <f t="shared" si="440"/>
        <v>21.125</v>
      </c>
      <c r="AL2068" s="390">
        <f t="shared" si="441"/>
        <v>21.234999999999999</v>
      </c>
      <c r="AM2068" s="390">
        <f t="shared" si="442"/>
        <v>21.116</v>
      </c>
      <c r="AN2068" s="390">
        <f t="shared" si="443"/>
        <v>20.71</v>
      </c>
      <c r="AO2068" s="390">
        <f t="shared" si="444"/>
        <v>21.613</v>
      </c>
    </row>
    <row r="2069" spans="1:41" ht="15" customHeight="1" x14ac:dyDescent="0.25">
      <c r="A2069" s="127" t="s">
        <v>4386</v>
      </c>
      <c r="B2069" s="125" t="s">
        <v>2077</v>
      </c>
      <c r="C2069" s="125" t="s">
        <v>4004</v>
      </c>
      <c r="D2069" s="125" t="s">
        <v>4069</v>
      </c>
      <c r="E2069" s="125" t="s">
        <v>4051</v>
      </c>
      <c r="F2069" s="126">
        <v>24.58</v>
      </c>
      <c r="G2069" s="126">
        <v>24.779999999999998</v>
      </c>
      <c r="H2069" s="126">
        <v>19.66</v>
      </c>
      <c r="I2069" s="126"/>
      <c r="J2069" s="317"/>
      <c r="K2069" s="323">
        <f>ROUND(SUMIF('VGT-Bewegungsdaten'!B:B,A2069,'VGT-Bewegungsdaten'!C:C),3)</f>
        <v>0</v>
      </c>
      <c r="L2069" s="324">
        <f>ROUND(SUMIF('VGT-Bewegungsdaten'!B:B,$A2069,'VGT-Bewegungsdaten'!D:D),2)</f>
        <v>0</v>
      </c>
      <c r="N2069" s="376" t="s">
        <v>4930</v>
      </c>
      <c r="O2069" s="376" t="s">
        <v>4940</v>
      </c>
      <c r="P2069" s="326">
        <f>ROUND(SUMIF('AV-Bewegungsdaten'!B:B,A2069,'AV-Bewegungsdaten'!C:C),3)</f>
        <v>0</v>
      </c>
      <c r="Q2069" s="324">
        <f>ROUND(SUMIF('AV-Bewegungsdaten'!B:B,$A2069,'AV-Bewegungsdaten'!D:D),2)</f>
        <v>0</v>
      </c>
      <c r="T2069" s="327"/>
      <c r="U2069" s="326">
        <f>ROUND(SUMIF('DV-Bewegungsdaten'!B:B,Kategorien!A2069,'DV-Bewegungsdaten'!D:D),3)</f>
        <v>0</v>
      </c>
      <c r="V2069" s="324">
        <f>ROUND(SUMIF('DV-Bewegungsdaten'!B:B,Kategorien!A2069,'DV-Bewegungsdaten'!E:E),3)</f>
        <v>0</v>
      </c>
      <c r="AD2069" s="390">
        <f t="shared" si="433"/>
        <v>19.840999999999998</v>
      </c>
      <c r="AE2069" s="390">
        <f t="shared" si="434"/>
        <v>20.497999999999998</v>
      </c>
      <c r="AF2069" s="390">
        <f t="shared" si="435"/>
        <v>21.716999999999999</v>
      </c>
      <c r="AG2069" s="390">
        <f t="shared" si="436"/>
        <v>21.083999999999996</v>
      </c>
      <c r="AH2069" s="390">
        <f t="shared" si="437"/>
        <v>20.995999999999999</v>
      </c>
      <c r="AI2069" s="390">
        <f t="shared" si="438"/>
        <v>21.527999999999999</v>
      </c>
      <c r="AJ2069" s="390">
        <f t="shared" si="439"/>
        <v>20.810999999999996</v>
      </c>
      <c r="AK2069" s="390">
        <f t="shared" si="440"/>
        <v>21.094999999999999</v>
      </c>
      <c r="AL2069" s="390">
        <f t="shared" si="441"/>
        <v>21.204999999999998</v>
      </c>
      <c r="AM2069" s="390">
        <f t="shared" si="442"/>
        <v>21.085999999999999</v>
      </c>
      <c r="AN2069" s="390">
        <f t="shared" si="443"/>
        <v>20.68</v>
      </c>
      <c r="AO2069" s="390">
        <f t="shared" si="444"/>
        <v>21.582999999999998</v>
      </c>
    </row>
    <row r="2070" spans="1:41" ht="15" customHeight="1" x14ac:dyDescent="0.25">
      <c r="A2070" s="127" t="s">
        <v>2361</v>
      </c>
      <c r="B2070" s="125" t="s">
        <v>2077</v>
      </c>
      <c r="C2070" s="125" t="s">
        <v>4004</v>
      </c>
      <c r="D2070" s="125" t="s">
        <v>1597</v>
      </c>
      <c r="E2070" s="125" t="s">
        <v>2452</v>
      </c>
      <c r="F2070" s="126">
        <v>24.67</v>
      </c>
      <c r="G2070" s="126">
        <v>24.87</v>
      </c>
      <c r="H2070" s="126">
        <v>19.739999999999998</v>
      </c>
      <c r="I2070" s="126"/>
      <c r="J2070" s="317"/>
      <c r="K2070" s="323">
        <f>ROUND(SUMIF('VGT-Bewegungsdaten'!B:B,A2070,'VGT-Bewegungsdaten'!C:C),3)</f>
        <v>0</v>
      </c>
      <c r="L2070" s="324">
        <f>ROUND(SUMIF('VGT-Bewegungsdaten'!B:B,$A2070,'VGT-Bewegungsdaten'!D:D),2)</f>
        <v>0</v>
      </c>
      <c r="N2070" s="376" t="s">
        <v>4930</v>
      </c>
      <c r="O2070" s="376" t="s">
        <v>4940</v>
      </c>
      <c r="P2070" s="326">
        <f>ROUND(SUMIF('AV-Bewegungsdaten'!B:B,A2070,'AV-Bewegungsdaten'!C:C),3)</f>
        <v>0</v>
      </c>
      <c r="Q2070" s="324">
        <f>ROUND(SUMIF('AV-Bewegungsdaten'!B:B,$A2070,'AV-Bewegungsdaten'!D:D),2)</f>
        <v>0</v>
      </c>
      <c r="T2070" s="327"/>
      <c r="U2070" s="326">
        <f>ROUND(SUMIF('DV-Bewegungsdaten'!B:B,Kategorien!A2070,'DV-Bewegungsdaten'!D:D),3)</f>
        <v>0</v>
      </c>
      <c r="V2070" s="324">
        <f>ROUND(SUMIF('DV-Bewegungsdaten'!B:B,Kategorien!A2070,'DV-Bewegungsdaten'!E:E),3)</f>
        <v>0</v>
      </c>
      <c r="AD2070" s="390">
        <f t="shared" si="433"/>
        <v>19.931000000000001</v>
      </c>
      <c r="AE2070" s="390">
        <f t="shared" si="434"/>
        <v>20.588000000000001</v>
      </c>
      <c r="AF2070" s="390">
        <f t="shared" si="435"/>
        <v>21.807000000000002</v>
      </c>
      <c r="AG2070" s="390">
        <f t="shared" si="436"/>
        <v>21.173999999999999</v>
      </c>
      <c r="AH2070" s="390">
        <f t="shared" si="437"/>
        <v>21.086000000000002</v>
      </c>
      <c r="AI2070" s="390">
        <f t="shared" si="438"/>
        <v>21.618000000000002</v>
      </c>
      <c r="AJ2070" s="390">
        <f t="shared" si="439"/>
        <v>20.901</v>
      </c>
      <c r="AK2070" s="390">
        <f t="shared" si="440"/>
        <v>21.185000000000002</v>
      </c>
      <c r="AL2070" s="390">
        <f t="shared" si="441"/>
        <v>21.295000000000002</v>
      </c>
      <c r="AM2070" s="390">
        <f t="shared" si="442"/>
        <v>21.176000000000002</v>
      </c>
      <c r="AN2070" s="390">
        <f t="shared" si="443"/>
        <v>20.770000000000003</v>
      </c>
      <c r="AO2070" s="390">
        <f t="shared" si="444"/>
        <v>21.673000000000002</v>
      </c>
    </row>
    <row r="2071" spans="1:41" ht="15" customHeight="1" x14ac:dyDescent="0.25">
      <c r="A2071" s="127" t="s">
        <v>2362</v>
      </c>
      <c r="B2071" s="125" t="s">
        <v>2077</v>
      </c>
      <c r="C2071" s="125" t="s">
        <v>4004</v>
      </c>
      <c r="D2071" s="125" t="s">
        <v>58</v>
      </c>
      <c r="E2071" s="125" t="s">
        <v>2455</v>
      </c>
      <c r="F2071" s="126">
        <v>26.67</v>
      </c>
      <c r="G2071" s="126">
        <v>26.87</v>
      </c>
      <c r="H2071" s="126">
        <v>21.34</v>
      </c>
      <c r="I2071" s="126"/>
      <c r="J2071" s="317"/>
      <c r="K2071" s="323">
        <f>ROUND(SUMIF('VGT-Bewegungsdaten'!B:B,A2071,'VGT-Bewegungsdaten'!C:C),3)</f>
        <v>0</v>
      </c>
      <c r="L2071" s="324">
        <f>ROUND(SUMIF('VGT-Bewegungsdaten'!B:B,$A2071,'VGT-Bewegungsdaten'!D:D),2)</f>
        <v>0</v>
      </c>
      <c r="N2071" s="376" t="s">
        <v>4930</v>
      </c>
      <c r="O2071" s="376" t="s">
        <v>4940</v>
      </c>
      <c r="P2071" s="326">
        <f>ROUND(SUMIF('AV-Bewegungsdaten'!B:B,A2071,'AV-Bewegungsdaten'!C:C),3)</f>
        <v>0</v>
      </c>
      <c r="Q2071" s="324">
        <f>ROUND(SUMIF('AV-Bewegungsdaten'!B:B,$A2071,'AV-Bewegungsdaten'!D:D),2)</f>
        <v>0</v>
      </c>
      <c r="T2071" s="327"/>
      <c r="U2071" s="326">
        <f>ROUND(SUMIF('DV-Bewegungsdaten'!B:B,Kategorien!A2071,'DV-Bewegungsdaten'!D:D),3)</f>
        <v>0</v>
      </c>
      <c r="V2071" s="324">
        <f>ROUND(SUMIF('DV-Bewegungsdaten'!B:B,Kategorien!A2071,'DV-Bewegungsdaten'!E:E),3)</f>
        <v>0</v>
      </c>
      <c r="AD2071" s="390">
        <f t="shared" si="433"/>
        <v>21.931000000000001</v>
      </c>
      <c r="AE2071" s="390">
        <f t="shared" si="434"/>
        <v>22.588000000000001</v>
      </c>
      <c r="AF2071" s="390">
        <f t="shared" si="435"/>
        <v>23.807000000000002</v>
      </c>
      <c r="AG2071" s="390">
        <f t="shared" si="436"/>
        <v>23.173999999999999</v>
      </c>
      <c r="AH2071" s="390">
        <f t="shared" si="437"/>
        <v>23.086000000000002</v>
      </c>
      <c r="AI2071" s="390">
        <f t="shared" si="438"/>
        <v>23.618000000000002</v>
      </c>
      <c r="AJ2071" s="390">
        <f t="shared" si="439"/>
        <v>22.901</v>
      </c>
      <c r="AK2071" s="390">
        <f t="shared" si="440"/>
        <v>23.185000000000002</v>
      </c>
      <c r="AL2071" s="390">
        <f t="shared" si="441"/>
        <v>23.295000000000002</v>
      </c>
      <c r="AM2071" s="390">
        <f t="shared" si="442"/>
        <v>23.176000000000002</v>
      </c>
      <c r="AN2071" s="390">
        <f t="shared" si="443"/>
        <v>22.770000000000003</v>
      </c>
      <c r="AO2071" s="390">
        <f t="shared" si="444"/>
        <v>23.673000000000002</v>
      </c>
    </row>
    <row r="2072" spans="1:41" ht="15" customHeight="1" x14ac:dyDescent="0.25">
      <c r="A2072" s="127" t="s">
        <v>2363</v>
      </c>
      <c r="B2072" s="125" t="s">
        <v>2077</v>
      </c>
      <c r="C2072" s="125" t="s">
        <v>4004</v>
      </c>
      <c r="D2072" s="125" t="s">
        <v>1599</v>
      </c>
      <c r="E2072" s="125" t="s">
        <v>1538</v>
      </c>
      <c r="F2072" s="126">
        <v>27.67</v>
      </c>
      <c r="G2072" s="126">
        <v>27.87</v>
      </c>
      <c r="H2072" s="126">
        <v>22.14</v>
      </c>
      <c r="I2072" s="126"/>
      <c r="J2072" s="317"/>
      <c r="K2072" s="323">
        <f>ROUND(SUMIF('VGT-Bewegungsdaten'!B:B,A2072,'VGT-Bewegungsdaten'!C:C),3)</f>
        <v>0</v>
      </c>
      <c r="L2072" s="324">
        <f>ROUND(SUMIF('VGT-Bewegungsdaten'!B:B,$A2072,'VGT-Bewegungsdaten'!D:D),2)</f>
        <v>0</v>
      </c>
      <c r="N2072" s="376" t="s">
        <v>4930</v>
      </c>
      <c r="O2072" s="376" t="s">
        <v>4940</v>
      </c>
      <c r="P2072" s="326">
        <f>ROUND(SUMIF('AV-Bewegungsdaten'!B:B,A2072,'AV-Bewegungsdaten'!C:C),3)</f>
        <v>0</v>
      </c>
      <c r="Q2072" s="324">
        <f>ROUND(SUMIF('AV-Bewegungsdaten'!B:B,$A2072,'AV-Bewegungsdaten'!D:D),2)</f>
        <v>0</v>
      </c>
      <c r="T2072" s="327"/>
      <c r="U2072" s="326">
        <f>ROUND(SUMIF('DV-Bewegungsdaten'!B:B,Kategorien!A2072,'DV-Bewegungsdaten'!D:D),3)</f>
        <v>0</v>
      </c>
      <c r="V2072" s="324">
        <f>ROUND(SUMIF('DV-Bewegungsdaten'!B:B,Kategorien!A2072,'DV-Bewegungsdaten'!E:E),3)</f>
        <v>0</v>
      </c>
      <c r="AD2072" s="390">
        <f t="shared" si="433"/>
        <v>22.931000000000001</v>
      </c>
      <c r="AE2072" s="390">
        <f t="shared" si="434"/>
        <v>23.588000000000001</v>
      </c>
      <c r="AF2072" s="390">
        <f t="shared" si="435"/>
        <v>24.807000000000002</v>
      </c>
      <c r="AG2072" s="390">
        <f t="shared" si="436"/>
        <v>24.173999999999999</v>
      </c>
      <c r="AH2072" s="390">
        <f t="shared" si="437"/>
        <v>24.086000000000002</v>
      </c>
      <c r="AI2072" s="390">
        <f t="shared" si="438"/>
        <v>24.618000000000002</v>
      </c>
      <c r="AJ2072" s="390">
        <f t="shared" si="439"/>
        <v>23.901</v>
      </c>
      <c r="AK2072" s="390">
        <f t="shared" si="440"/>
        <v>24.185000000000002</v>
      </c>
      <c r="AL2072" s="390">
        <f t="shared" si="441"/>
        <v>24.295000000000002</v>
      </c>
      <c r="AM2072" s="390">
        <f t="shared" si="442"/>
        <v>24.176000000000002</v>
      </c>
      <c r="AN2072" s="390">
        <f t="shared" si="443"/>
        <v>23.770000000000003</v>
      </c>
      <c r="AO2072" s="390">
        <f t="shared" si="444"/>
        <v>24.673000000000002</v>
      </c>
    </row>
    <row r="2073" spans="1:41" ht="15" customHeight="1" x14ac:dyDescent="0.25">
      <c r="A2073" s="127" t="s">
        <v>2364</v>
      </c>
      <c r="B2073" s="125" t="s">
        <v>2077</v>
      </c>
      <c r="C2073" s="125" t="s">
        <v>4004</v>
      </c>
      <c r="D2073" s="125" t="s">
        <v>1601</v>
      </c>
      <c r="E2073" s="125" t="s">
        <v>1541</v>
      </c>
      <c r="F2073" s="126">
        <v>27.67</v>
      </c>
      <c r="G2073" s="126">
        <v>27.87</v>
      </c>
      <c r="H2073" s="126">
        <v>22.14</v>
      </c>
      <c r="I2073" s="126"/>
      <c r="J2073" s="317"/>
      <c r="K2073" s="323">
        <f>ROUND(SUMIF('VGT-Bewegungsdaten'!B:B,A2073,'VGT-Bewegungsdaten'!C:C),3)</f>
        <v>0</v>
      </c>
      <c r="L2073" s="324">
        <f>ROUND(SUMIF('VGT-Bewegungsdaten'!B:B,$A2073,'VGT-Bewegungsdaten'!D:D),2)</f>
        <v>0</v>
      </c>
      <c r="N2073" s="376" t="s">
        <v>4930</v>
      </c>
      <c r="O2073" s="376" t="s">
        <v>4940</v>
      </c>
      <c r="P2073" s="326">
        <f>ROUND(SUMIF('AV-Bewegungsdaten'!B:B,A2073,'AV-Bewegungsdaten'!C:C),3)</f>
        <v>0</v>
      </c>
      <c r="Q2073" s="324">
        <f>ROUND(SUMIF('AV-Bewegungsdaten'!B:B,$A2073,'AV-Bewegungsdaten'!D:D),2)</f>
        <v>0</v>
      </c>
      <c r="T2073" s="327"/>
      <c r="U2073" s="326">
        <f>ROUND(SUMIF('DV-Bewegungsdaten'!B:B,Kategorien!A2073,'DV-Bewegungsdaten'!D:D),3)</f>
        <v>0</v>
      </c>
      <c r="V2073" s="324">
        <f>ROUND(SUMIF('DV-Bewegungsdaten'!B:B,Kategorien!A2073,'DV-Bewegungsdaten'!E:E),3)</f>
        <v>0</v>
      </c>
      <c r="AD2073" s="390">
        <f t="shared" si="433"/>
        <v>22.931000000000001</v>
      </c>
      <c r="AE2073" s="390">
        <f t="shared" si="434"/>
        <v>23.588000000000001</v>
      </c>
      <c r="AF2073" s="390">
        <f t="shared" si="435"/>
        <v>24.807000000000002</v>
      </c>
      <c r="AG2073" s="390">
        <f t="shared" si="436"/>
        <v>24.173999999999999</v>
      </c>
      <c r="AH2073" s="390">
        <f t="shared" si="437"/>
        <v>24.086000000000002</v>
      </c>
      <c r="AI2073" s="390">
        <f t="shared" si="438"/>
        <v>24.618000000000002</v>
      </c>
      <c r="AJ2073" s="390">
        <f t="shared" si="439"/>
        <v>23.901</v>
      </c>
      <c r="AK2073" s="390">
        <f t="shared" si="440"/>
        <v>24.185000000000002</v>
      </c>
      <c r="AL2073" s="390">
        <f t="shared" si="441"/>
        <v>24.295000000000002</v>
      </c>
      <c r="AM2073" s="390">
        <f t="shared" si="442"/>
        <v>24.176000000000002</v>
      </c>
      <c r="AN2073" s="390">
        <f t="shared" si="443"/>
        <v>23.770000000000003</v>
      </c>
      <c r="AO2073" s="390">
        <f t="shared" si="444"/>
        <v>24.673000000000002</v>
      </c>
    </row>
    <row r="2074" spans="1:41" ht="15" customHeight="1" x14ac:dyDescent="0.25">
      <c r="A2074" s="127" t="s">
        <v>2878</v>
      </c>
      <c r="B2074" s="125" t="s">
        <v>2077</v>
      </c>
      <c r="C2074" s="125" t="s">
        <v>4004</v>
      </c>
      <c r="D2074" s="125" t="s">
        <v>2565</v>
      </c>
      <c r="E2074" s="125" t="s">
        <v>2545</v>
      </c>
      <c r="F2074" s="126">
        <v>27.64</v>
      </c>
      <c r="G2074" s="126">
        <v>27.84</v>
      </c>
      <c r="H2074" s="126">
        <v>22.11</v>
      </c>
      <c r="I2074" s="126"/>
      <c r="J2074" s="317"/>
      <c r="K2074" s="323">
        <f>ROUND(SUMIF('VGT-Bewegungsdaten'!B:B,A2074,'VGT-Bewegungsdaten'!C:C),3)</f>
        <v>0</v>
      </c>
      <c r="L2074" s="324">
        <f>ROUND(SUMIF('VGT-Bewegungsdaten'!B:B,$A2074,'VGT-Bewegungsdaten'!D:D),2)</f>
        <v>0</v>
      </c>
      <c r="N2074" s="376" t="s">
        <v>4930</v>
      </c>
      <c r="O2074" s="376" t="s">
        <v>4940</v>
      </c>
      <c r="P2074" s="326">
        <f>ROUND(SUMIF('AV-Bewegungsdaten'!B:B,A2074,'AV-Bewegungsdaten'!C:C),3)</f>
        <v>0</v>
      </c>
      <c r="Q2074" s="324">
        <f>ROUND(SUMIF('AV-Bewegungsdaten'!B:B,$A2074,'AV-Bewegungsdaten'!D:D),2)</f>
        <v>0</v>
      </c>
      <c r="T2074" s="327"/>
      <c r="U2074" s="326">
        <f>ROUND(SUMIF('DV-Bewegungsdaten'!B:B,Kategorien!A2074,'DV-Bewegungsdaten'!D:D),3)</f>
        <v>0</v>
      </c>
      <c r="V2074" s="324">
        <f>ROUND(SUMIF('DV-Bewegungsdaten'!B:B,Kategorien!A2074,'DV-Bewegungsdaten'!E:E),3)</f>
        <v>0</v>
      </c>
      <c r="AD2074" s="390">
        <f t="shared" si="433"/>
        <v>22.901</v>
      </c>
      <c r="AE2074" s="390">
        <f t="shared" si="434"/>
        <v>23.558</v>
      </c>
      <c r="AF2074" s="390">
        <f t="shared" si="435"/>
        <v>24.777000000000001</v>
      </c>
      <c r="AG2074" s="390">
        <f t="shared" si="436"/>
        <v>24.143999999999998</v>
      </c>
      <c r="AH2074" s="390">
        <f t="shared" si="437"/>
        <v>24.056000000000001</v>
      </c>
      <c r="AI2074" s="390">
        <f t="shared" si="438"/>
        <v>24.588000000000001</v>
      </c>
      <c r="AJ2074" s="390">
        <f t="shared" si="439"/>
        <v>23.870999999999999</v>
      </c>
      <c r="AK2074" s="390">
        <f t="shared" si="440"/>
        <v>24.155000000000001</v>
      </c>
      <c r="AL2074" s="390">
        <f t="shared" si="441"/>
        <v>24.265000000000001</v>
      </c>
      <c r="AM2074" s="390">
        <f t="shared" si="442"/>
        <v>24.146000000000001</v>
      </c>
      <c r="AN2074" s="390">
        <f t="shared" si="443"/>
        <v>23.740000000000002</v>
      </c>
      <c r="AO2074" s="390">
        <f t="shared" si="444"/>
        <v>24.643000000000001</v>
      </c>
    </row>
    <row r="2075" spans="1:41" ht="15" customHeight="1" x14ac:dyDescent="0.25">
      <c r="A2075" s="127" t="s">
        <v>3622</v>
      </c>
      <c r="B2075" s="125" t="s">
        <v>2077</v>
      </c>
      <c r="C2075" s="125" t="s">
        <v>4004</v>
      </c>
      <c r="D2075" s="125" t="s">
        <v>3309</v>
      </c>
      <c r="E2075" s="125" t="s">
        <v>3289</v>
      </c>
      <c r="F2075" s="126">
        <v>27.61</v>
      </c>
      <c r="G2075" s="126">
        <v>27.81</v>
      </c>
      <c r="H2075" s="126">
        <v>22.09</v>
      </c>
      <c r="I2075" s="126"/>
      <c r="J2075" s="317"/>
      <c r="K2075" s="323">
        <f>ROUND(SUMIF('VGT-Bewegungsdaten'!B:B,A2075,'VGT-Bewegungsdaten'!C:C),3)</f>
        <v>0</v>
      </c>
      <c r="L2075" s="324">
        <f>ROUND(SUMIF('VGT-Bewegungsdaten'!B:B,$A2075,'VGT-Bewegungsdaten'!D:D),2)</f>
        <v>0</v>
      </c>
      <c r="N2075" s="376" t="s">
        <v>4930</v>
      </c>
      <c r="O2075" s="376" t="s">
        <v>4940</v>
      </c>
      <c r="P2075" s="326">
        <f>ROUND(SUMIF('AV-Bewegungsdaten'!B:B,A2075,'AV-Bewegungsdaten'!C:C),3)</f>
        <v>0</v>
      </c>
      <c r="Q2075" s="324">
        <f>ROUND(SUMIF('AV-Bewegungsdaten'!B:B,$A2075,'AV-Bewegungsdaten'!D:D),2)</f>
        <v>0</v>
      </c>
      <c r="T2075" s="327"/>
      <c r="U2075" s="326">
        <f>ROUND(SUMIF('DV-Bewegungsdaten'!B:B,Kategorien!A2075,'DV-Bewegungsdaten'!D:D),3)</f>
        <v>0</v>
      </c>
      <c r="V2075" s="324">
        <f>ROUND(SUMIF('DV-Bewegungsdaten'!B:B,Kategorien!A2075,'DV-Bewegungsdaten'!E:E),3)</f>
        <v>0</v>
      </c>
      <c r="AD2075" s="390">
        <f t="shared" si="433"/>
        <v>22.870999999999999</v>
      </c>
      <c r="AE2075" s="390">
        <f t="shared" si="434"/>
        <v>23.527999999999999</v>
      </c>
      <c r="AF2075" s="390">
        <f t="shared" si="435"/>
        <v>24.747</v>
      </c>
      <c r="AG2075" s="390">
        <f t="shared" si="436"/>
        <v>24.113999999999997</v>
      </c>
      <c r="AH2075" s="390">
        <f t="shared" si="437"/>
        <v>24.026</v>
      </c>
      <c r="AI2075" s="390">
        <f t="shared" si="438"/>
        <v>24.558</v>
      </c>
      <c r="AJ2075" s="390">
        <f t="shared" si="439"/>
        <v>23.840999999999998</v>
      </c>
      <c r="AK2075" s="390">
        <f t="shared" si="440"/>
        <v>24.125</v>
      </c>
      <c r="AL2075" s="390">
        <f t="shared" si="441"/>
        <v>24.234999999999999</v>
      </c>
      <c r="AM2075" s="390">
        <f t="shared" si="442"/>
        <v>24.116</v>
      </c>
      <c r="AN2075" s="390">
        <f t="shared" si="443"/>
        <v>23.71</v>
      </c>
      <c r="AO2075" s="390">
        <f t="shared" si="444"/>
        <v>24.613</v>
      </c>
    </row>
    <row r="2076" spans="1:41" ht="15" customHeight="1" x14ac:dyDescent="0.25">
      <c r="A2076" s="127" t="s">
        <v>4387</v>
      </c>
      <c r="B2076" s="125" t="s">
        <v>2077</v>
      </c>
      <c r="C2076" s="125" t="s">
        <v>4004</v>
      </c>
      <c r="D2076" s="125" t="s">
        <v>4071</v>
      </c>
      <c r="E2076" s="125" t="s">
        <v>4051</v>
      </c>
      <c r="F2076" s="126">
        <v>27.58</v>
      </c>
      <c r="G2076" s="126">
        <v>27.779999999999998</v>
      </c>
      <c r="H2076" s="126">
        <v>22.06</v>
      </c>
      <c r="I2076" s="126"/>
      <c r="J2076" s="317"/>
      <c r="K2076" s="323">
        <f>ROUND(SUMIF('VGT-Bewegungsdaten'!B:B,A2076,'VGT-Bewegungsdaten'!C:C),3)</f>
        <v>0</v>
      </c>
      <c r="L2076" s="324">
        <f>ROUND(SUMIF('VGT-Bewegungsdaten'!B:B,$A2076,'VGT-Bewegungsdaten'!D:D),2)</f>
        <v>0</v>
      </c>
      <c r="N2076" s="376" t="s">
        <v>4930</v>
      </c>
      <c r="O2076" s="376" t="s">
        <v>4940</v>
      </c>
      <c r="P2076" s="326">
        <f>ROUND(SUMIF('AV-Bewegungsdaten'!B:B,A2076,'AV-Bewegungsdaten'!C:C),3)</f>
        <v>0</v>
      </c>
      <c r="Q2076" s="324">
        <f>ROUND(SUMIF('AV-Bewegungsdaten'!B:B,$A2076,'AV-Bewegungsdaten'!D:D),2)</f>
        <v>0</v>
      </c>
      <c r="T2076" s="327"/>
      <c r="U2076" s="326">
        <f>ROUND(SUMIF('DV-Bewegungsdaten'!B:B,Kategorien!A2076,'DV-Bewegungsdaten'!D:D),3)</f>
        <v>0</v>
      </c>
      <c r="V2076" s="324">
        <f>ROUND(SUMIF('DV-Bewegungsdaten'!B:B,Kategorien!A2076,'DV-Bewegungsdaten'!E:E),3)</f>
        <v>0</v>
      </c>
      <c r="AD2076" s="390">
        <f t="shared" si="433"/>
        <v>22.840999999999998</v>
      </c>
      <c r="AE2076" s="390">
        <f t="shared" si="434"/>
        <v>23.497999999999998</v>
      </c>
      <c r="AF2076" s="390">
        <f t="shared" si="435"/>
        <v>24.716999999999999</v>
      </c>
      <c r="AG2076" s="390">
        <f t="shared" si="436"/>
        <v>24.083999999999996</v>
      </c>
      <c r="AH2076" s="390">
        <f t="shared" si="437"/>
        <v>23.995999999999999</v>
      </c>
      <c r="AI2076" s="390">
        <f t="shared" si="438"/>
        <v>24.527999999999999</v>
      </c>
      <c r="AJ2076" s="390">
        <f t="shared" si="439"/>
        <v>23.810999999999996</v>
      </c>
      <c r="AK2076" s="390">
        <f t="shared" si="440"/>
        <v>24.094999999999999</v>
      </c>
      <c r="AL2076" s="390">
        <f t="shared" si="441"/>
        <v>24.204999999999998</v>
      </c>
      <c r="AM2076" s="390">
        <f t="shared" si="442"/>
        <v>24.085999999999999</v>
      </c>
      <c r="AN2076" s="390">
        <f t="shared" si="443"/>
        <v>23.68</v>
      </c>
      <c r="AO2076" s="390">
        <f t="shared" si="444"/>
        <v>24.582999999999998</v>
      </c>
    </row>
    <row r="2077" spans="1:41" ht="15" customHeight="1" x14ac:dyDescent="0.25">
      <c r="A2077" s="127" t="s">
        <v>2365</v>
      </c>
      <c r="B2077" s="125" t="s">
        <v>2077</v>
      </c>
      <c r="C2077" s="125" t="s">
        <v>4004</v>
      </c>
      <c r="D2077" s="125" t="s">
        <v>1603</v>
      </c>
      <c r="E2077" s="125" t="s">
        <v>2452</v>
      </c>
      <c r="F2077" s="126">
        <v>25.67</v>
      </c>
      <c r="G2077" s="126">
        <v>25.87</v>
      </c>
      <c r="H2077" s="126">
        <v>20.54</v>
      </c>
      <c r="I2077" s="126"/>
      <c r="J2077" s="317"/>
      <c r="K2077" s="323">
        <f>ROUND(SUMIF('VGT-Bewegungsdaten'!B:B,A2077,'VGT-Bewegungsdaten'!C:C),3)</f>
        <v>0</v>
      </c>
      <c r="L2077" s="324">
        <f>ROUND(SUMIF('VGT-Bewegungsdaten'!B:B,$A2077,'VGT-Bewegungsdaten'!D:D),2)</f>
        <v>0</v>
      </c>
      <c r="N2077" s="376" t="s">
        <v>4930</v>
      </c>
      <c r="O2077" s="376" t="s">
        <v>4940</v>
      </c>
      <c r="P2077" s="326">
        <f>ROUND(SUMIF('AV-Bewegungsdaten'!B:B,A2077,'AV-Bewegungsdaten'!C:C),3)</f>
        <v>0</v>
      </c>
      <c r="Q2077" s="324">
        <f>ROUND(SUMIF('AV-Bewegungsdaten'!B:B,$A2077,'AV-Bewegungsdaten'!D:D),2)</f>
        <v>0</v>
      </c>
      <c r="T2077" s="327"/>
      <c r="U2077" s="326">
        <f>ROUND(SUMIF('DV-Bewegungsdaten'!B:B,Kategorien!A2077,'DV-Bewegungsdaten'!D:D),3)</f>
        <v>0</v>
      </c>
      <c r="V2077" s="324">
        <f>ROUND(SUMIF('DV-Bewegungsdaten'!B:B,Kategorien!A2077,'DV-Bewegungsdaten'!E:E),3)</f>
        <v>0</v>
      </c>
      <c r="AD2077" s="390">
        <f t="shared" si="433"/>
        <v>20.931000000000001</v>
      </c>
      <c r="AE2077" s="390">
        <f t="shared" si="434"/>
        <v>21.588000000000001</v>
      </c>
      <c r="AF2077" s="390">
        <f t="shared" si="435"/>
        <v>22.807000000000002</v>
      </c>
      <c r="AG2077" s="390">
        <f t="shared" si="436"/>
        <v>22.173999999999999</v>
      </c>
      <c r="AH2077" s="390">
        <f t="shared" si="437"/>
        <v>22.086000000000002</v>
      </c>
      <c r="AI2077" s="390">
        <f t="shared" si="438"/>
        <v>22.618000000000002</v>
      </c>
      <c r="AJ2077" s="390">
        <f t="shared" si="439"/>
        <v>21.901</v>
      </c>
      <c r="AK2077" s="390">
        <f t="shared" si="440"/>
        <v>22.185000000000002</v>
      </c>
      <c r="AL2077" s="390">
        <f t="shared" si="441"/>
        <v>22.295000000000002</v>
      </c>
      <c r="AM2077" s="390">
        <f t="shared" si="442"/>
        <v>22.176000000000002</v>
      </c>
      <c r="AN2077" s="390">
        <f t="shared" si="443"/>
        <v>21.770000000000003</v>
      </c>
      <c r="AO2077" s="390">
        <f t="shared" si="444"/>
        <v>22.673000000000002</v>
      </c>
    </row>
    <row r="2078" spans="1:41" ht="15" customHeight="1" x14ac:dyDescent="0.25">
      <c r="A2078" s="127" t="s">
        <v>2366</v>
      </c>
      <c r="B2078" s="125" t="s">
        <v>2077</v>
      </c>
      <c r="C2078" s="125" t="s">
        <v>4004</v>
      </c>
      <c r="D2078" s="125" t="s">
        <v>63</v>
      </c>
      <c r="E2078" s="125" t="s">
        <v>2455</v>
      </c>
      <c r="F2078" s="126">
        <v>27.67</v>
      </c>
      <c r="G2078" s="126">
        <v>27.87</v>
      </c>
      <c r="H2078" s="126">
        <v>22.14</v>
      </c>
      <c r="I2078" s="126"/>
      <c r="J2078" s="317"/>
      <c r="K2078" s="323">
        <f>ROUND(SUMIF('VGT-Bewegungsdaten'!B:B,A2078,'VGT-Bewegungsdaten'!C:C),3)</f>
        <v>0</v>
      </c>
      <c r="L2078" s="324">
        <f>ROUND(SUMIF('VGT-Bewegungsdaten'!B:B,$A2078,'VGT-Bewegungsdaten'!D:D),2)</f>
        <v>0</v>
      </c>
      <c r="N2078" s="376" t="s">
        <v>4930</v>
      </c>
      <c r="O2078" s="376" t="s">
        <v>4940</v>
      </c>
      <c r="P2078" s="326">
        <f>ROUND(SUMIF('AV-Bewegungsdaten'!B:B,A2078,'AV-Bewegungsdaten'!C:C),3)</f>
        <v>0</v>
      </c>
      <c r="Q2078" s="324">
        <f>ROUND(SUMIF('AV-Bewegungsdaten'!B:B,$A2078,'AV-Bewegungsdaten'!D:D),2)</f>
        <v>0</v>
      </c>
      <c r="T2078" s="327"/>
      <c r="U2078" s="326">
        <f>ROUND(SUMIF('DV-Bewegungsdaten'!B:B,Kategorien!A2078,'DV-Bewegungsdaten'!D:D),3)</f>
        <v>0</v>
      </c>
      <c r="V2078" s="324">
        <f>ROUND(SUMIF('DV-Bewegungsdaten'!B:B,Kategorien!A2078,'DV-Bewegungsdaten'!E:E),3)</f>
        <v>0</v>
      </c>
      <c r="AD2078" s="390">
        <f t="shared" si="433"/>
        <v>22.931000000000001</v>
      </c>
      <c r="AE2078" s="390">
        <f t="shared" si="434"/>
        <v>23.588000000000001</v>
      </c>
      <c r="AF2078" s="390">
        <f t="shared" si="435"/>
        <v>24.807000000000002</v>
      </c>
      <c r="AG2078" s="390">
        <f t="shared" si="436"/>
        <v>24.173999999999999</v>
      </c>
      <c r="AH2078" s="390">
        <f t="shared" si="437"/>
        <v>24.086000000000002</v>
      </c>
      <c r="AI2078" s="390">
        <f t="shared" si="438"/>
        <v>24.618000000000002</v>
      </c>
      <c r="AJ2078" s="390">
        <f t="shared" si="439"/>
        <v>23.901</v>
      </c>
      <c r="AK2078" s="390">
        <f t="shared" si="440"/>
        <v>24.185000000000002</v>
      </c>
      <c r="AL2078" s="390">
        <f t="shared" si="441"/>
        <v>24.295000000000002</v>
      </c>
      <c r="AM2078" s="390">
        <f t="shared" si="442"/>
        <v>24.176000000000002</v>
      </c>
      <c r="AN2078" s="390">
        <f t="shared" si="443"/>
        <v>23.770000000000003</v>
      </c>
      <c r="AO2078" s="390">
        <f t="shared" si="444"/>
        <v>24.673000000000002</v>
      </c>
    </row>
    <row r="2079" spans="1:41" ht="15" customHeight="1" x14ac:dyDescent="0.25">
      <c r="A2079" s="127" t="s">
        <v>2367</v>
      </c>
      <c r="B2079" s="125" t="s">
        <v>2077</v>
      </c>
      <c r="C2079" s="125" t="s">
        <v>4004</v>
      </c>
      <c r="D2079" s="125" t="s">
        <v>1605</v>
      </c>
      <c r="E2079" s="125" t="s">
        <v>1538</v>
      </c>
      <c r="F2079" s="126">
        <v>28.67</v>
      </c>
      <c r="G2079" s="126">
        <v>28.87</v>
      </c>
      <c r="H2079" s="126">
        <v>22.94</v>
      </c>
      <c r="I2079" s="126"/>
      <c r="J2079" s="317"/>
      <c r="K2079" s="323">
        <f>ROUND(SUMIF('VGT-Bewegungsdaten'!B:B,A2079,'VGT-Bewegungsdaten'!C:C),3)</f>
        <v>0</v>
      </c>
      <c r="L2079" s="324">
        <f>ROUND(SUMIF('VGT-Bewegungsdaten'!B:B,$A2079,'VGT-Bewegungsdaten'!D:D),2)</f>
        <v>0</v>
      </c>
      <c r="N2079" s="376" t="s">
        <v>4930</v>
      </c>
      <c r="O2079" s="376" t="s">
        <v>4940</v>
      </c>
      <c r="P2079" s="326">
        <f>ROUND(SUMIF('AV-Bewegungsdaten'!B:B,A2079,'AV-Bewegungsdaten'!C:C),3)</f>
        <v>0</v>
      </c>
      <c r="Q2079" s="324">
        <f>ROUND(SUMIF('AV-Bewegungsdaten'!B:B,$A2079,'AV-Bewegungsdaten'!D:D),2)</f>
        <v>0</v>
      </c>
      <c r="T2079" s="327"/>
      <c r="U2079" s="326">
        <f>ROUND(SUMIF('DV-Bewegungsdaten'!B:B,Kategorien!A2079,'DV-Bewegungsdaten'!D:D),3)</f>
        <v>0</v>
      </c>
      <c r="V2079" s="324">
        <f>ROUND(SUMIF('DV-Bewegungsdaten'!B:B,Kategorien!A2079,'DV-Bewegungsdaten'!E:E),3)</f>
        <v>0</v>
      </c>
      <c r="AD2079" s="390">
        <f t="shared" si="433"/>
        <v>23.931000000000001</v>
      </c>
      <c r="AE2079" s="390">
        <f t="shared" si="434"/>
        <v>24.588000000000001</v>
      </c>
      <c r="AF2079" s="390">
        <f t="shared" si="435"/>
        <v>25.807000000000002</v>
      </c>
      <c r="AG2079" s="390">
        <f t="shared" si="436"/>
        <v>25.173999999999999</v>
      </c>
      <c r="AH2079" s="390">
        <f t="shared" si="437"/>
        <v>25.086000000000002</v>
      </c>
      <c r="AI2079" s="390">
        <f t="shared" si="438"/>
        <v>25.618000000000002</v>
      </c>
      <c r="AJ2079" s="390">
        <f t="shared" si="439"/>
        <v>24.901</v>
      </c>
      <c r="AK2079" s="390">
        <f t="shared" si="440"/>
        <v>25.185000000000002</v>
      </c>
      <c r="AL2079" s="390">
        <f t="shared" si="441"/>
        <v>25.295000000000002</v>
      </c>
      <c r="AM2079" s="390">
        <f t="shared" si="442"/>
        <v>25.176000000000002</v>
      </c>
      <c r="AN2079" s="390">
        <f t="shared" si="443"/>
        <v>24.770000000000003</v>
      </c>
      <c r="AO2079" s="390">
        <f t="shared" si="444"/>
        <v>25.673000000000002</v>
      </c>
    </row>
    <row r="2080" spans="1:41" ht="15" customHeight="1" x14ac:dyDescent="0.25">
      <c r="A2080" s="127" t="s">
        <v>2368</v>
      </c>
      <c r="B2080" s="125" t="s">
        <v>2077</v>
      </c>
      <c r="C2080" s="125" t="s">
        <v>4004</v>
      </c>
      <c r="D2080" s="125" t="s">
        <v>1607</v>
      </c>
      <c r="E2080" s="125" t="s">
        <v>1541</v>
      </c>
      <c r="F2080" s="126">
        <v>28.67</v>
      </c>
      <c r="G2080" s="126">
        <v>28.87</v>
      </c>
      <c r="H2080" s="126">
        <v>22.94</v>
      </c>
      <c r="I2080" s="126"/>
      <c r="J2080" s="317"/>
      <c r="K2080" s="323">
        <f>ROUND(SUMIF('VGT-Bewegungsdaten'!B:B,A2080,'VGT-Bewegungsdaten'!C:C),3)</f>
        <v>0</v>
      </c>
      <c r="L2080" s="324">
        <f>ROUND(SUMIF('VGT-Bewegungsdaten'!B:B,$A2080,'VGT-Bewegungsdaten'!D:D),2)</f>
        <v>0</v>
      </c>
      <c r="N2080" s="376" t="s">
        <v>4930</v>
      </c>
      <c r="O2080" s="376" t="s">
        <v>4940</v>
      </c>
      <c r="P2080" s="326">
        <f>ROUND(SUMIF('AV-Bewegungsdaten'!B:B,A2080,'AV-Bewegungsdaten'!C:C),3)</f>
        <v>0</v>
      </c>
      <c r="Q2080" s="324">
        <f>ROUND(SUMIF('AV-Bewegungsdaten'!B:B,$A2080,'AV-Bewegungsdaten'!D:D),2)</f>
        <v>0</v>
      </c>
      <c r="T2080" s="327"/>
      <c r="U2080" s="326">
        <f>ROUND(SUMIF('DV-Bewegungsdaten'!B:B,Kategorien!A2080,'DV-Bewegungsdaten'!D:D),3)</f>
        <v>0</v>
      </c>
      <c r="V2080" s="324">
        <f>ROUND(SUMIF('DV-Bewegungsdaten'!B:B,Kategorien!A2080,'DV-Bewegungsdaten'!E:E),3)</f>
        <v>0</v>
      </c>
      <c r="AD2080" s="390">
        <f t="shared" si="433"/>
        <v>23.931000000000001</v>
      </c>
      <c r="AE2080" s="390">
        <f t="shared" si="434"/>
        <v>24.588000000000001</v>
      </c>
      <c r="AF2080" s="390">
        <f t="shared" si="435"/>
        <v>25.807000000000002</v>
      </c>
      <c r="AG2080" s="390">
        <f t="shared" si="436"/>
        <v>25.173999999999999</v>
      </c>
      <c r="AH2080" s="390">
        <f t="shared" si="437"/>
        <v>25.086000000000002</v>
      </c>
      <c r="AI2080" s="390">
        <f t="shared" si="438"/>
        <v>25.618000000000002</v>
      </c>
      <c r="AJ2080" s="390">
        <f t="shared" si="439"/>
        <v>24.901</v>
      </c>
      <c r="AK2080" s="390">
        <f t="shared" si="440"/>
        <v>25.185000000000002</v>
      </c>
      <c r="AL2080" s="390">
        <f t="shared" si="441"/>
        <v>25.295000000000002</v>
      </c>
      <c r="AM2080" s="390">
        <f t="shared" si="442"/>
        <v>25.176000000000002</v>
      </c>
      <c r="AN2080" s="390">
        <f t="shared" si="443"/>
        <v>24.770000000000003</v>
      </c>
      <c r="AO2080" s="390">
        <f t="shared" si="444"/>
        <v>25.673000000000002</v>
      </c>
    </row>
    <row r="2081" spans="1:41" ht="15" customHeight="1" x14ac:dyDescent="0.25">
      <c r="A2081" s="127" t="s">
        <v>2879</v>
      </c>
      <c r="B2081" s="125" t="s">
        <v>2077</v>
      </c>
      <c r="C2081" s="125" t="s">
        <v>4004</v>
      </c>
      <c r="D2081" s="125" t="s">
        <v>2567</v>
      </c>
      <c r="E2081" s="125" t="s">
        <v>2545</v>
      </c>
      <c r="F2081" s="126">
        <v>28.64</v>
      </c>
      <c r="G2081" s="126">
        <v>28.84</v>
      </c>
      <c r="H2081" s="126">
        <v>22.91</v>
      </c>
      <c r="I2081" s="126"/>
      <c r="J2081" s="317"/>
      <c r="K2081" s="323">
        <f>ROUND(SUMIF('VGT-Bewegungsdaten'!B:B,A2081,'VGT-Bewegungsdaten'!C:C),3)</f>
        <v>0</v>
      </c>
      <c r="L2081" s="324">
        <f>ROUND(SUMIF('VGT-Bewegungsdaten'!B:B,$A2081,'VGT-Bewegungsdaten'!D:D),2)</f>
        <v>0</v>
      </c>
      <c r="N2081" s="376" t="s">
        <v>4930</v>
      </c>
      <c r="O2081" s="376" t="s">
        <v>4940</v>
      </c>
      <c r="P2081" s="326">
        <f>ROUND(SUMIF('AV-Bewegungsdaten'!B:B,A2081,'AV-Bewegungsdaten'!C:C),3)</f>
        <v>0</v>
      </c>
      <c r="Q2081" s="324">
        <f>ROUND(SUMIF('AV-Bewegungsdaten'!B:B,$A2081,'AV-Bewegungsdaten'!D:D),2)</f>
        <v>0</v>
      </c>
      <c r="T2081" s="327"/>
      <c r="U2081" s="326">
        <f>ROUND(SUMIF('DV-Bewegungsdaten'!B:B,Kategorien!A2081,'DV-Bewegungsdaten'!D:D),3)</f>
        <v>0</v>
      </c>
      <c r="V2081" s="324">
        <f>ROUND(SUMIF('DV-Bewegungsdaten'!B:B,Kategorien!A2081,'DV-Bewegungsdaten'!E:E),3)</f>
        <v>0</v>
      </c>
      <c r="AD2081" s="390">
        <f t="shared" si="433"/>
        <v>23.901</v>
      </c>
      <c r="AE2081" s="390">
        <f t="shared" si="434"/>
        <v>24.558</v>
      </c>
      <c r="AF2081" s="390">
        <f t="shared" si="435"/>
        <v>25.777000000000001</v>
      </c>
      <c r="AG2081" s="390">
        <f t="shared" si="436"/>
        <v>25.143999999999998</v>
      </c>
      <c r="AH2081" s="390">
        <f t="shared" si="437"/>
        <v>25.056000000000001</v>
      </c>
      <c r="AI2081" s="390">
        <f t="shared" si="438"/>
        <v>25.588000000000001</v>
      </c>
      <c r="AJ2081" s="390">
        <f t="shared" si="439"/>
        <v>24.870999999999999</v>
      </c>
      <c r="AK2081" s="390">
        <f t="shared" si="440"/>
        <v>25.155000000000001</v>
      </c>
      <c r="AL2081" s="390">
        <f t="shared" si="441"/>
        <v>25.265000000000001</v>
      </c>
      <c r="AM2081" s="390">
        <f t="shared" si="442"/>
        <v>25.146000000000001</v>
      </c>
      <c r="AN2081" s="390">
        <f t="shared" si="443"/>
        <v>24.740000000000002</v>
      </c>
      <c r="AO2081" s="390">
        <f t="shared" si="444"/>
        <v>25.643000000000001</v>
      </c>
    </row>
    <row r="2082" spans="1:41" ht="15" customHeight="1" x14ac:dyDescent="0.25">
      <c r="A2082" s="127" t="s">
        <v>3623</v>
      </c>
      <c r="B2082" s="125" t="s">
        <v>2077</v>
      </c>
      <c r="C2082" s="125" t="s">
        <v>4004</v>
      </c>
      <c r="D2082" s="125" t="s">
        <v>3311</v>
      </c>
      <c r="E2082" s="125" t="s">
        <v>3289</v>
      </c>
      <c r="F2082" s="126">
        <v>28.61</v>
      </c>
      <c r="G2082" s="126">
        <v>28.81</v>
      </c>
      <c r="H2082" s="126">
        <v>22.89</v>
      </c>
      <c r="I2082" s="126"/>
      <c r="J2082" s="317"/>
      <c r="K2082" s="323">
        <f>ROUND(SUMIF('VGT-Bewegungsdaten'!B:B,A2082,'VGT-Bewegungsdaten'!C:C),3)</f>
        <v>0</v>
      </c>
      <c r="L2082" s="324">
        <f>ROUND(SUMIF('VGT-Bewegungsdaten'!B:B,$A2082,'VGT-Bewegungsdaten'!D:D),2)</f>
        <v>0</v>
      </c>
      <c r="N2082" s="376" t="s">
        <v>4930</v>
      </c>
      <c r="O2082" s="376" t="s">
        <v>4940</v>
      </c>
      <c r="P2082" s="326">
        <f>ROUND(SUMIF('AV-Bewegungsdaten'!B:B,A2082,'AV-Bewegungsdaten'!C:C),3)</f>
        <v>0</v>
      </c>
      <c r="Q2082" s="324">
        <f>ROUND(SUMIF('AV-Bewegungsdaten'!B:B,$A2082,'AV-Bewegungsdaten'!D:D),2)</f>
        <v>0</v>
      </c>
      <c r="T2082" s="327"/>
      <c r="U2082" s="326">
        <f>ROUND(SUMIF('DV-Bewegungsdaten'!B:B,Kategorien!A2082,'DV-Bewegungsdaten'!D:D),3)</f>
        <v>0</v>
      </c>
      <c r="V2082" s="324">
        <f>ROUND(SUMIF('DV-Bewegungsdaten'!B:B,Kategorien!A2082,'DV-Bewegungsdaten'!E:E),3)</f>
        <v>0</v>
      </c>
      <c r="AD2082" s="390">
        <f t="shared" si="433"/>
        <v>23.870999999999999</v>
      </c>
      <c r="AE2082" s="390">
        <f t="shared" si="434"/>
        <v>24.527999999999999</v>
      </c>
      <c r="AF2082" s="390">
        <f t="shared" si="435"/>
        <v>25.747</v>
      </c>
      <c r="AG2082" s="390">
        <f t="shared" si="436"/>
        <v>25.113999999999997</v>
      </c>
      <c r="AH2082" s="390">
        <f t="shared" si="437"/>
        <v>25.026</v>
      </c>
      <c r="AI2082" s="390">
        <f t="shared" si="438"/>
        <v>25.558</v>
      </c>
      <c r="AJ2082" s="390">
        <f t="shared" si="439"/>
        <v>24.840999999999998</v>
      </c>
      <c r="AK2082" s="390">
        <f t="shared" si="440"/>
        <v>25.125</v>
      </c>
      <c r="AL2082" s="390">
        <f t="shared" si="441"/>
        <v>25.234999999999999</v>
      </c>
      <c r="AM2082" s="390">
        <f t="shared" si="442"/>
        <v>25.116</v>
      </c>
      <c r="AN2082" s="390">
        <f t="shared" si="443"/>
        <v>24.71</v>
      </c>
      <c r="AO2082" s="390">
        <f t="shared" si="444"/>
        <v>25.613</v>
      </c>
    </row>
    <row r="2083" spans="1:41" ht="15" customHeight="1" x14ac:dyDescent="0.25">
      <c r="A2083" s="127" t="s">
        <v>4388</v>
      </c>
      <c r="B2083" s="125" t="s">
        <v>2077</v>
      </c>
      <c r="C2083" s="125" t="s">
        <v>4004</v>
      </c>
      <c r="D2083" s="125" t="s">
        <v>4073</v>
      </c>
      <c r="E2083" s="125" t="s">
        <v>4051</v>
      </c>
      <c r="F2083" s="126">
        <v>28.58</v>
      </c>
      <c r="G2083" s="126">
        <v>28.779999999999998</v>
      </c>
      <c r="H2083" s="126">
        <v>22.86</v>
      </c>
      <c r="I2083" s="126"/>
      <c r="J2083" s="317"/>
      <c r="K2083" s="323">
        <f>ROUND(SUMIF('VGT-Bewegungsdaten'!B:B,A2083,'VGT-Bewegungsdaten'!C:C),3)</f>
        <v>0</v>
      </c>
      <c r="L2083" s="324">
        <f>ROUND(SUMIF('VGT-Bewegungsdaten'!B:B,$A2083,'VGT-Bewegungsdaten'!D:D),2)</f>
        <v>0</v>
      </c>
      <c r="N2083" s="376" t="s">
        <v>4930</v>
      </c>
      <c r="O2083" s="376" t="s">
        <v>4940</v>
      </c>
      <c r="P2083" s="326">
        <f>ROUND(SUMIF('AV-Bewegungsdaten'!B:B,A2083,'AV-Bewegungsdaten'!C:C),3)</f>
        <v>0</v>
      </c>
      <c r="Q2083" s="324">
        <f>ROUND(SUMIF('AV-Bewegungsdaten'!B:B,$A2083,'AV-Bewegungsdaten'!D:D),2)</f>
        <v>0</v>
      </c>
      <c r="T2083" s="327"/>
      <c r="U2083" s="326">
        <f>ROUND(SUMIF('DV-Bewegungsdaten'!B:B,Kategorien!A2083,'DV-Bewegungsdaten'!D:D),3)</f>
        <v>0</v>
      </c>
      <c r="V2083" s="324">
        <f>ROUND(SUMIF('DV-Bewegungsdaten'!B:B,Kategorien!A2083,'DV-Bewegungsdaten'!E:E),3)</f>
        <v>0</v>
      </c>
      <c r="AD2083" s="390">
        <f t="shared" si="433"/>
        <v>23.840999999999998</v>
      </c>
      <c r="AE2083" s="390">
        <f t="shared" si="434"/>
        <v>24.497999999999998</v>
      </c>
      <c r="AF2083" s="390">
        <f t="shared" si="435"/>
        <v>25.716999999999999</v>
      </c>
      <c r="AG2083" s="390">
        <f t="shared" si="436"/>
        <v>25.083999999999996</v>
      </c>
      <c r="AH2083" s="390">
        <f t="shared" si="437"/>
        <v>24.995999999999999</v>
      </c>
      <c r="AI2083" s="390">
        <f t="shared" si="438"/>
        <v>25.527999999999999</v>
      </c>
      <c r="AJ2083" s="390">
        <f t="shared" si="439"/>
        <v>24.810999999999996</v>
      </c>
      <c r="AK2083" s="390">
        <f t="shared" si="440"/>
        <v>25.094999999999999</v>
      </c>
      <c r="AL2083" s="390">
        <f t="shared" si="441"/>
        <v>25.204999999999998</v>
      </c>
      <c r="AM2083" s="390">
        <f t="shared" si="442"/>
        <v>25.085999999999999</v>
      </c>
      <c r="AN2083" s="390">
        <f t="shared" si="443"/>
        <v>24.68</v>
      </c>
      <c r="AO2083" s="390">
        <f t="shared" si="444"/>
        <v>25.582999999999998</v>
      </c>
    </row>
    <row r="2084" spans="1:41" ht="15" customHeight="1" x14ac:dyDescent="0.25">
      <c r="A2084" s="127" t="s">
        <v>2292</v>
      </c>
      <c r="B2084" s="125" t="s">
        <v>2077</v>
      </c>
      <c r="C2084" s="125" t="s">
        <v>4004</v>
      </c>
      <c r="D2084" s="125" t="s">
        <v>2460</v>
      </c>
      <c r="E2084" s="125" t="s">
        <v>2452</v>
      </c>
      <c r="F2084" s="126">
        <v>13.67</v>
      </c>
      <c r="G2084" s="126">
        <v>13.87</v>
      </c>
      <c r="H2084" s="126">
        <v>10.94</v>
      </c>
      <c r="I2084" s="126"/>
      <c r="J2084" s="317"/>
      <c r="K2084" s="323">
        <f>ROUND(SUMIF('VGT-Bewegungsdaten'!B:B,A2084,'VGT-Bewegungsdaten'!C:C),3)</f>
        <v>0</v>
      </c>
      <c r="L2084" s="324">
        <f>ROUND(SUMIF('VGT-Bewegungsdaten'!B:B,$A2084,'VGT-Bewegungsdaten'!D:D),2)</f>
        <v>0</v>
      </c>
      <c r="N2084" s="376" t="s">
        <v>4930</v>
      </c>
      <c r="O2084" s="376" t="s">
        <v>4940</v>
      </c>
      <c r="P2084" s="326">
        <f>ROUND(SUMIF('AV-Bewegungsdaten'!B:B,A2084,'AV-Bewegungsdaten'!C:C),3)</f>
        <v>0</v>
      </c>
      <c r="Q2084" s="324">
        <f>ROUND(SUMIF('AV-Bewegungsdaten'!B:B,$A2084,'AV-Bewegungsdaten'!D:D),2)</f>
        <v>0</v>
      </c>
      <c r="T2084" s="327"/>
      <c r="U2084" s="326">
        <f>ROUND(SUMIF('DV-Bewegungsdaten'!B:B,Kategorien!A2084,'DV-Bewegungsdaten'!D:D),3)</f>
        <v>0</v>
      </c>
      <c r="V2084" s="324">
        <f>ROUND(SUMIF('DV-Bewegungsdaten'!B:B,Kategorien!A2084,'DV-Bewegungsdaten'!E:E),3)</f>
        <v>0</v>
      </c>
      <c r="AD2084" s="390">
        <f t="shared" si="433"/>
        <v>8.9309999999999992</v>
      </c>
      <c r="AE2084" s="390">
        <f t="shared" si="434"/>
        <v>9.5879999999999992</v>
      </c>
      <c r="AF2084" s="390">
        <f t="shared" si="435"/>
        <v>10.806999999999999</v>
      </c>
      <c r="AG2084" s="390">
        <f t="shared" si="436"/>
        <v>10.173999999999999</v>
      </c>
      <c r="AH2084" s="390">
        <f t="shared" si="437"/>
        <v>10.085999999999999</v>
      </c>
      <c r="AI2084" s="390">
        <f t="shared" si="438"/>
        <v>10.617999999999999</v>
      </c>
      <c r="AJ2084" s="390">
        <f t="shared" si="439"/>
        <v>9.9009999999999998</v>
      </c>
      <c r="AK2084" s="390">
        <f t="shared" si="440"/>
        <v>10.184999999999999</v>
      </c>
      <c r="AL2084" s="390">
        <f t="shared" si="441"/>
        <v>10.294999999999998</v>
      </c>
      <c r="AM2084" s="390">
        <f t="shared" si="442"/>
        <v>10.175999999999998</v>
      </c>
      <c r="AN2084" s="390">
        <f t="shared" si="443"/>
        <v>9.77</v>
      </c>
      <c r="AO2084" s="390">
        <f t="shared" si="444"/>
        <v>10.672999999999998</v>
      </c>
    </row>
    <row r="2085" spans="1:41" ht="15" customHeight="1" x14ac:dyDescent="0.25">
      <c r="A2085" s="127" t="s">
        <v>2293</v>
      </c>
      <c r="B2085" s="125" t="s">
        <v>2077</v>
      </c>
      <c r="C2085" s="125" t="s">
        <v>4004</v>
      </c>
      <c r="D2085" s="125" t="s">
        <v>66</v>
      </c>
      <c r="E2085" s="125" t="s">
        <v>2455</v>
      </c>
      <c r="F2085" s="126">
        <v>15.67</v>
      </c>
      <c r="G2085" s="126">
        <v>15.87</v>
      </c>
      <c r="H2085" s="126">
        <v>12.54</v>
      </c>
      <c r="I2085" s="126"/>
      <c r="J2085" s="317"/>
      <c r="K2085" s="323">
        <f>ROUND(SUMIF('VGT-Bewegungsdaten'!B:B,A2085,'VGT-Bewegungsdaten'!C:C),3)</f>
        <v>0</v>
      </c>
      <c r="L2085" s="324">
        <f>ROUND(SUMIF('VGT-Bewegungsdaten'!B:B,$A2085,'VGT-Bewegungsdaten'!D:D),2)</f>
        <v>0</v>
      </c>
      <c r="N2085" s="376" t="s">
        <v>4930</v>
      </c>
      <c r="O2085" s="376" t="s">
        <v>4940</v>
      </c>
      <c r="P2085" s="326">
        <f>ROUND(SUMIF('AV-Bewegungsdaten'!B:B,A2085,'AV-Bewegungsdaten'!C:C),3)</f>
        <v>0</v>
      </c>
      <c r="Q2085" s="324">
        <f>ROUND(SUMIF('AV-Bewegungsdaten'!B:B,$A2085,'AV-Bewegungsdaten'!D:D),2)</f>
        <v>0</v>
      </c>
      <c r="T2085" s="327"/>
      <c r="U2085" s="326">
        <f>ROUND(SUMIF('DV-Bewegungsdaten'!B:B,Kategorien!A2085,'DV-Bewegungsdaten'!D:D),3)</f>
        <v>0</v>
      </c>
      <c r="V2085" s="324">
        <f>ROUND(SUMIF('DV-Bewegungsdaten'!B:B,Kategorien!A2085,'DV-Bewegungsdaten'!E:E),3)</f>
        <v>0</v>
      </c>
      <c r="AD2085" s="390">
        <f t="shared" si="433"/>
        <v>10.930999999999999</v>
      </c>
      <c r="AE2085" s="390">
        <f t="shared" si="434"/>
        <v>11.587999999999999</v>
      </c>
      <c r="AF2085" s="390">
        <f t="shared" si="435"/>
        <v>12.806999999999999</v>
      </c>
      <c r="AG2085" s="390">
        <f t="shared" si="436"/>
        <v>12.173999999999999</v>
      </c>
      <c r="AH2085" s="390">
        <f t="shared" si="437"/>
        <v>12.085999999999999</v>
      </c>
      <c r="AI2085" s="390">
        <f t="shared" si="438"/>
        <v>12.617999999999999</v>
      </c>
      <c r="AJ2085" s="390">
        <f t="shared" si="439"/>
        <v>11.901</v>
      </c>
      <c r="AK2085" s="390">
        <f t="shared" si="440"/>
        <v>12.184999999999999</v>
      </c>
      <c r="AL2085" s="390">
        <f t="shared" si="441"/>
        <v>12.294999999999998</v>
      </c>
      <c r="AM2085" s="390">
        <f t="shared" si="442"/>
        <v>12.175999999999998</v>
      </c>
      <c r="AN2085" s="390">
        <f t="shared" si="443"/>
        <v>11.77</v>
      </c>
      <c r="AO2085" s="390">
        <f t="shared" si="444"/>
        <v>12.672999999999998</v>
      </c>
    </row>
    <row r="2086" spans="1:41" ht="15" customHeight="1" x14ac:dyDescent="0.25">
      <c r="A2086" s="127" t="s">
        <v>2369</v>
      </c>
      <c r="B2086" s="125" t="s">
        <v>2077</v>
      </c>
      <c r="C2086" s="125" t="s">
        <v>4004</v>
      </c>
      <c r="D2086" s="125" t="s">
        <v>68</v>
      </c>
      <c r="E2086" s="125" t="s">
        <v>1538</v>
      </c>
      <c r="F2086" s="126">
        <v>16.670000000000002</v>
      </c>
      <c r="G2086" s="126">
        <v>16.87</v>
      </c>
      <c r="H2086" s="126">
        <v>13.34</v>
      </c>
      <c r="I2086" s="126"/>
      <c r="J2086" s="317"/>
      <c r="K2086" s="323">
        <f>ROUND(SUMIF('VGT-Bewegungsdaten'!B:B,A2086,'VGT-Bewegungsdaten'!C:C),3)</f>
        <v>0</v>
      </c>
      <c r="L2086" s="324">
        <f>ROUND(SUMIF('VGT-Bewegungsdaten'!B:B,$A2086,'VGT-Bewegungsdaten'!D:D),2)</f>
        <v>0</v>
      </c>
      <c r="N2086" s="376" t="s">
        <v>4930</v>
      </c>
      <c r="O2086" s="376" t="s">
        <v>4940</v>
      </c>
      <c r="P2086" s="326">
        <f>ROUND(SUMIF('AV-Bewegungsdaten'!B:B,A2086,'AV-Bewegungsdaten'!C:C),3)</f>
        <v>0</v>
      </c>
      <c r="Q2086" s="324">
        <f>ROUND(SUMIF('AV-Bewegungsdaten'!B:B,$A2086,'AV-Bewegungsdaten'!D:D),2)</f>
        <v>0</v>
      </c>
      <c r="T2086" s="327"/>
      <c r="U2086" s="326">
        <f>ROUND(SUMIF('DV-Bewegungsdaten'!B:B,Kategorien!A2086,'DV-Bewegungsdaten'!D:D),3)</f>
        <v>0</v>
      </c>
      <c r="V2086" s="324">
        <f>ROUND(SUMIF('DV-Bewegungsdaten'!B:B,Kategorien!A2086,'DV-Bewegungsdaten'!E:E),3)</f>
        <v>0</v>
      </c>
      <c r="AD2086" s="390">
        <f t="shared" si="433"/>
        <v>11.931000000000001</v>
      </c>
      <c r="AE2086" s="390">
        <f t="shared" si="434"/>
        <v>12.588000000000001</v>
      </c>
      <c r="AF2086" s="390">
        <f t="shared" si="435"/>
        <v>13.807</v>
      </c>
      <c r="AG2086" s="390">
        <f t="shared" si="436"/>
        <v>13.174000000000001</v>
      </c>
      <c r="AH2086" s="390">
        <f t="shared" si="437"/>
        <v>13.086000000000002</v>
      </c>
      <c r="AI2086" s="390">
        <f t="shared" si="438"/>
        <v>13.618000000000002</v>
      </c>
      <c r="AJ2086" s="390">
        <f t="shared" si="439"/>
        <v>12.901000000000002</v>
      </c>
      <c r="AK2086" s="390">
        <f t="shared" si="440"/>
        <v>13.185</v>
      </c>
      <c r="AL2086" s="390">
        <f t="shared" si="441"/>
        <v>13.295000000000002</v>
      </c>
      <c r="AM2086" s="390">
        <f t="shared" si="442"/>
        <v>13.176000000000002</v>
      </c>
      <c r="AN2086" s="390">
        <f t="shared" si="443"/>
        <v>12.770000000000001</v>
      </c>
      <c r="AO2086" s="390">
        <f t="shared" si="444"/>
        <v>13.673000000000002</v>
      </c>
    </row>
    <row r="2087" spans="1:41" ht="15" customHeight="1" x14ac:dyDescent="0.25">
      <c r="A2087" s="127" t="s">
        <v>2370</v>
      </c>
      <c r="B2087" s="125" t="s">
        <v>2077</v>
      </c>
      <c r="C2087" s="125" t="s">
        <v>4004</v>
      </c>
      <c r="D2087" s="125" t="s">
        <v>70</v>
      </c>
      <c r="E2087" s="125" t="s">
        <v>1541</v>
      </c>
      <c r="F2087" s="126">
        <v>16.670000000000002</v>
      </c>
      <c r="G2087" s="126">
        <v>16.87</v>
      </c>
      <c r="H2087" s="126">
        <v>13.34</v>
      </c>
      <c r="I2087" s="126"/>
      <c r="J2087" s="317"/>
      <c r="K2087" s="323">
        <f>ROUND(SUMIF('VGT-Bewegungsdaten'!B:B,A2087,'VGT-Bewegungsdaten'!C:C),3)</f>
        <v>0</v>
      </c>
      <c r="L2087" s="324">
        <f>ROUND(SUMIF('VGT-Bewegungsdaten'!B:B,$A2087,'VGT-Bewegungsdaten'!D:D),2)</f>
        <v>0</v>
      </c>
      <c r="N2087" s="376" t="s">
        <v>4930</v>
      </c>
      <c r="O2087" s="376" t="s">
        <v>4940</v>
      </c>
      <c r="P2087" s="326">
        <f>ROUND(SUMIF('AV-Bewegungsdaten'!B:B,A2087,'AV-Bewegungsdaten'!C:C),3)</f>
        <v>0</v>
      </c>
      <c r="Q2087" s="324">
        <f>ROUND(SUMIF('AV-Bewegungsdaten'!B:B,$A2087,'AV-Bewegungsdaten'!D:D),2)</f>
        <v>0</v>
      </c>
      <c r="T2087" s="327"/>
      <c r="U2087" s="326">
        <f>ROUND(SUMIF('DV-Bewegungsdaten'!B:B,Kategorien!A2087,'DV-Bewegungsdaten'!D:D),3)</f>
        <v>0</v>
      </c>
      <c r="V2087" s="324">
        <f>ROUND(SUMIF('DV-Bewegungsdaten'!B:B,Kategorien!A2087,'DV-Bewegungsdaten'!E:E),3)</f>
        <v>0</v>
      </c>
      <c r="AD2087" s="390">
        <f t="shared" si="433"/>
        <v>11.931000000000001</v>
      </c>
      <c r="AE2087" s="390">
        <f t="shared" si="434"/>
        <v>12.588000000000001</v>
      </c>
      <c r="AF2087" s="390">
        <f t="shared" si="435"/>
        <v>13.807</v>
      </c>
      <c r="AG2087" s="390">
        <f t="shared" si="436"/>
        <v>13.174000000000001</v>
      </c>
      <c r="AH2087" s="390">
        <f t="shared" si="437"/>
        <v>13.086000000000002</v>
      </c>
      <c r="AI2087" s="390">
        <f t="shared" si="438"/>
        <v>13.618000000000002</v>
      </c>
      <c r="AJ2087" s="390">
        <f t="shared" si="439"/>
        <v>12.901000000000002</v>
      </c>
      <c r="AK2087" s="390">
        <f t="shared" si="440"/>
        <v>13.185</v>
      </c>
      <c r="AL2087" s="390">
        <f t="shared" si="441"/>
        <v>13.295000000000002</v>
      </c>
      <c r="AM2087" s="390">
        <f t="shared" si="442"/>
        <v>13.176000000000002</v>
      </c>
      <c r="AN2087" s="390">
        <f t="shared" si="443"/>
        <v>12.770000000000001</v>
      </c>
      <c r="AO2087" s="390">
        <f t="shared" si="444"/>
        <v>13.673000000000002</v>
      </c>
    </row>
    <row r="2088" spans="1:41" ht="15" customHeight="1" x14ac:dyDescent="0.25">
      <c r="A2088" s="127" t="s">
        <v>2880</v>
      </c>
      <c r="B2088" s="125" t="s">
        <v>2077</v>
      </c>
      <c r="C2088" s="125" t="s">
        <v>4004</v>
      </c>
      <c r="D2088" s="125" t="s">
        <v>2678</v>
      </c>
      <c r="E2088" s="125" t="s">
        <v>2545</v>
      </c>
      <c r="F2088" s="126">
        <v>16.64</v>
      </c>
      <c r="G2088" s="126">
        <v>16.84</v>
      </c>
      <c r="H2088" s="126">
        <v>13.31</v>
      </c>
      <c r="I2088" s="126"/>
      <c r="J2088" s="317"/>
      <c r="K2088" s="323">
        <f>ROUND(SUMIF('VGT-Bewegungsdaten'!B:B,A2088,'VGT-Bewegungsdaten'!C:C),3)</f>
        <v>0</v>
      </c>
      <c r="L2088" s="324">
        <f>ROUND(SUMIF('VGT-Bewegungsdaten'!B:B,$A2088,'VGT-Bewegungsdaten'!D:D),2)</f>
        <v>0</v>
      </c>
      <c r="N2088" s="376" t="s">
        <v>4930</v>
      </c>
      <c r="O2088" s="376" t="s">
        <v>4940</v>
      </c>
      <c r="P2088" s="326">
        <f>ROUND(SUMIF('AV-Bewegungsdaten'!B:B,A2088,'AV-Bewegungsdaten'!C:C),3)</f>
        <v>0</v>
      </c>
      <c r="Q2088" s="324">
        <f>ROUND(SUMIF('AV-Bewegungsdaten'!B:B,$A2088,'AV-Bewegungsdaten'!D:D),2)</f>
        <v>0</v>
      </c>
      <c r="T2088" s="327"/>
      <c r="U2088" s="326">
        <f>ROUND(SUMIF('DV-Bewegungsdaten'!B:B,Kategorien!A2088,'DV-Bewegungsdaten'!D:D),3)</f>
        <v>0</v>
      </c>
      <c r="V2088" s="324">
        <f>ROUND(SUMIF('DV-Bewegungsdaten'!B:B,Kategorien!A2088,'DV-Bewegungsdaten'!E:E),3)</f>
        <v>0</v>
      </c>
      <c r="AD2088" s="390">
        <f t="shared" si="433"/>
        <v>11.901</v>
      </c>
      <c r="AE2088" s="390">
        <f t="shared" si="434"/>
        <v>12.558</v>
      </c>
      <c r="AF2088" s="390">
        <f t="shared" si="435"/>
        <v>13.776999999999999</v>
      </c>
      <c r="AG2088" s="390">
        <f t="shared" si="436"/>
        <v>13.144</v>
      </c>
      <c r="AH2088" s="390">
        <f t="shared" si="437"/>
        <v>13.056000000000001</v>
      </c>
      <c r="AI2088" s="390">
        <f t="shared" si="438"/>
        <v>13.588000000000001</v>
      </c>
      <c r="AJ2088" s="390">
        <f t="shared" si="439"/>
        <v>12.871</v>
      </c>
      <c r="AK2088" s="390">
        <f t="shared" si="440"/>
        <v>13.154999999999999</v>
      </c>
      <c r="AL2088" s="390">
        <f t="shared" si="441"/>
        <v>13.265000000000001</v>
      </c>
      <c r="AM2088" s="390">
        <f t="shared" si="442"/>
        <v>13.146000000000001</v>
      </c>
      <c r="AN2088" s="390">
        <f t="shared" si="443"/>
        <v>12.74</v>
      </c>
      <c r="AO2088" s="390">
        <f t="shared" si="444"/>
        <v>13.643000000000001</v>
      </c>
    </row>
    <row r="2089" spans="1:41" ht="15" customHeight="1" x14ac:dyDescent="0.25">
      <c r="A2089" s="127" t="s">
        <v>3624</v>
      </c>
      <c r="B2089" s="125" t="s">
        <v>2077</v>
      </c>
      <c r="C2089" s="125" t="s">
        <v>4004</v>
      </c>
      <c r="D2089" s="125" t="s">
        <v>3422</v>
      </c>
      <c r="E2089" s="125" t="s">
        <v>3289</v>
      </c>
      <c r="F2089" s="126">
        <v>16.61</v>
      </c>
      <c r="G2089" s="126">
        <v>16.809999999999999</v>
      </c>
      <c r="H2089" s="126">
        <v>13.29</v>
      </c>
      <c r="I2089" s="126"/>
      <c r="J2089" s="317"/>
      <c r="K2089" s="323">
        <f>ROUND(SUMIF('VGT-Bewegungsdaten'!B:B,A2089,'VGT-Bewegungsdaten'!C:C),3)</f>
        <v>0</v>
      </c>
      <c r="L2089" s="324">
        <f>ROUND(SUMIF('VGT-Bewegungsdaten'!B:B,$A2089,'VGT-Bewegungsdaten'!D:D),2)</f>
        <v>0</v>
      </c>
      <c r="N2089" s="376" t="s">
        <v>4930</v>
      </c>
      <c r="O2089" s="376" t="s">
        <v>4940</v>
      </c>
      <c r="P2089" s="326">
        <f>ROUND(SUMIF('AV-Bewegungsdaten'!B:B,A2089,'AV-Bewegungsdaten'!C:C),3)</f>
        <v>0</v>
      </c>
      <c r="Q2089" s="324">
        <f>ROUND(SUMIF('AV-Bewegungsdaten'!B:B,$A2089,'AV-Bewegungsdaten'!D:D),2)</f>
        <v>0</v>
      </c>
      <c r="T2089" s="327"/>
      <c r="U2089" s="326">
        <f>ROUND(SUMIF('DV-Bewegungsdaten'!B:B,Kategorien!A2089,'DV-Bewegungsdaten'!D:D),3)</f>
        <v>0</v>
      </c>
      <c r="V2089" s="324">
        <f>ROUND(SUMIF('DV-Bewegungsdaten'!B:B,Kategorien!A2089,'DV-Bewegungsdaten'!E:E),3)</f>
        <v>0</v>
      </c>
      <c r="AD2089" s="390">
        <f t="shared" si="433"/>
        <v>11.870999999999999</v>
      </c>
      <c r="AE2089" s="390">
        <f t="shared" si="434"/>
        <v>12.527999999999999</v>
      </c>
      <c r="AF2089" s="390">
        <f t="shared" si="435"/>
        <v>13.746999999999998</v>
      </c>
      <c r="AG2089" s="390">
        <f t="shared" si="436"/>
        <v>13.113999999999999</v>
      </c>
      <c r="AH2089" s="390">
        <f t="shared" si="437"/>
        <v>13.026</v>
      </c>
      <c r="AI2089" s="390">
        <f t="shared" si="438"/>
        <v>13.558</v>
      </c>
      <c r="AJ2089" s="390">
        <f t="shared" si="439"/>
        <v>12.840999999999999</v>
      </c>
      <c r="AK2089" s="390">
        <f t="shared" si="440"/>
        <v>13.124999999999998</v>
      </c>
      <c r="AL2089" s="390">
        <f t="shared" si="441"/>
        <v>13.234999999999999</v>
      </c>
      <c r="AM2089" s="390">
        <f t="shared" si="442"/>
        <v>13.116</v>
      </c>
      <c r="AN2089" s="390">
        <f t="shared" si="443"/>
        <v>12.709999999999999</v>
      </c>
      <c r="AO2089" s="390">
        <f t="shared" si="444"/>
        <v>13.613</v>
      </c>
    </row>
    <row r="2090" spans="1:41" ht="15" customHeight="1" x14ac:dyDescent="0.25">
      <c r="A2090" s="127" t="s">
        <v>4389</v>
      </c>
      <c r="B2090" s="125" t="s">
        <v>2077</v>
      </c>
      <c r="C2090" s="125" t="s">
        <v>4004</v>
      </c>
      <c r="D2090" s="125" t="s">
        <v>4185</v>
      </c>
      <c r="E2090" s="125" t="s">
        <v>4051</v>
      </c>
      <c r="F2090" s="126">
        <v>16.579999999999998</v>
      </c>
      <c r="G2090" s="126">
        <v>16.779999999999998</v>
      </c>
      <c r="H2090" s="126">
        <v>13.26</v>
      </c>
      <c r="I2090" s="126"/>
      <c r="J2090" s="317"/>
      <c r="K2090" s="323">
        <f>ROUND(SUMIF('VGT-Bewegungsdaten'!B:B,A2090,'VGT-Bewegungsdaten'!C:C),3)</f>
        <v>0</v>
      </c>
      <c r="L2090" s="324">
        <f>ROUND(SUMIF('VGT-Bewegungsdaten'!B:B,$A2090,'VGT-Bewegungsdaten'!D:D),2)</f>
        <v>0</v>
      </c>
      <c r="N2090" s="376" t="s">
        <v>4930</v>
      </c>
      <c r="O2090" s="376" t="s">
        <v>4940</v>
      </c>
      <c r="P2090" s="326">
        <f>ROUND(SUMIF('AV-Bewegungsdaten'!B:B,A2090,'AV-Bewegungsdaten'!C:C),3)</f>
        <v>0</v>
      </c>
      <c r="Q2090" s="324">
        <f>ROUND(SUMIF('AV-Bewegungsdaten'!B:B,$A2090,'AV-Bewegungsdaten'!D:D),2)</f>
        <v>0</v>
      </c>
      <c r="T2090" s="327"/>
      <c r="U2090" s="326">
        <f>ROUND(SUMIF('DV-Bewegungsdaten'!B:B,Kategorien!A2090,'DV-Bewegungsdaten'!D:D),3)</f>
        <v>0</v>
      </c>
      <c r="V2090" s="324">
        <f>ROUND(SUMIF('DV-Bewegungsdaten'!B:B,Kategorien!A2090,'DV-Bewegungsdaten'!E:E),3)</f>
        <v>0</v>
      </c>
      <c r="AD2090" s="390">
        <f t="shared" si="433"/>
        <v>11.840999999999998</v>
      </c>
      <c r="AE2090" s="390">
        <f t="shared" si="434"/>
        <v>12.497999999999998</v>
      </c>
      <c r="AF2090" s="390">
        <f t="shared" si="435"/>
        <v>13.716999999999997</v>
      </c>
      <c r="AG2090" s="390">
        <f t="shared" si="436"/>
        <v>13.083999999999998</v>
      </c>
      <c r="AH2090" s="390">
        <f t="shared" si="437"/>
        <v>12.995999999999999</v>
      </c>
      <c r="AI2090" s="390">
        <f t="shared" si="438"/>
        <v>13.527999999999999</v>
      </c>
      <c r="AJ2090" s="390">
        <f t="shared" si="439"/>
        <v>12.810999999999998</v>
      </c>
      <c r="AK2090" s="390">
        <f t="shared" si="440"/>
        <v>13.094999999999997</v>
      </c>
      <c r="AL2090" s="390">
        <f t="shared" si="441"/>
        <v>13.204999999999998</v>
      </c>
      <c r="AM2090" s="390">
        <f t="shared" si="442"/>
        <v>13.085999999999999</v>
      </c>
      <c r="AN2090" s="390">
        <f t="shared" si="443"/>
        <v>12.679999999999998</v>
      </c>
      <c r="AO2090" s="390">
        <f t="shared" si="444"/>
        <v>13.582999999999998</v>
      </c>
    </row>
    <row r="2091" spans="1:41" ht="15" customHeight="1" x14ac:dyDescent="0.25">
      <c r="A2091" s="127" t="s">
        <v>2371</v>
      </c>
      <c r="B2091" s="125" t="s">
        <v>2077</v>
      </c>
      <c r="C2091" s="125" t="s">
        <v>4004</v>
      </c>
      <c r="D2091" s="125" t="s">
        <v>1879</v>
      </c>
      <c r="E2091" s="125" t="s">
        <v>2452</v>
      </c>
      <c r="F2091" s="126">
        <v>14.67</v>
      </c>
      <c r="G2091" s="126">
        <v>14.87</v>
      </c>
      <c r="H2091" s="126">
        <v>11.74</v>
      </c>
      <c r="I2091" s="126"/>
      <c r="J2091" s="317"/>
      <c r="K2091" s="323">
        <f>ROUND(SUMIF('VGT-Bewegungsdaten'!B:B,A2091,'VGT-Bewegungsdaten'!C:C),3)</f>
        <v>0</v>
      </c>
      <c r="L2091" s="324">
        <f>ROUND(SUMIF('VGT-Bewegungsdaten'!B:B,$A2091,'VGT-Bewegungsdaten'!D:D),2)</f>
        <v>0</v>
      </c>
      <c r="N2091" s="376" t="s">
        <v>4930</v>
      </c>
      <c r="O2091" s="376" t="s">
        <v>4940</v>
      </c>
      <c r="P2091" s="326">
        <f>ROUND(SUMIF('AV-Bewegungsdaten'!B:B,A2091,'AV-Bewegungsdaten'!C:C),3)</f>
        <v>0</v>
      </c>
      <c r="Q2091" s="324">
        <f>ROUND(SUMIF('AV-Bewegungsdaten'!B:B,$A2091,'AV-Bewegungsdaten'!D:D),2)</f>
        <v>0</v>
      </c>
      <c r="T2091" s="327"/>
      <c r="U2091" s="326">
        <f>ROUND(SUMIF('DV-Bewegungsdaten'!B:B,Kategorien!A2091,'DV-Bewegungsdaten'!D:D),3)</f>
        <v>0</v>
      </c>
      <c r="V2091" s="324">
        <f>ROUND(SUMIF('DV-Bewegungsdaten'!B:B,Kategorien!A2091,'DV-Bewegungsdaten'!E:E),3)</f>
        <v>0</v>
      </c>
      <c r="AD2091" s="390">
        <f t="shared" si="433"/>
        <v>9.9309999999999992</v>
      </c>
      <c r="AE2091" s="390">
        <f t="shared" si="434"/>
        <v>10.587999999999999</v>
      </c>
      <c r="AF2091" s="390">
        <f t="shared" si="435"/>
        <v>11.806999999999999</v>
      </c>
      <c r="AG2091" s="390">
        <f t="shared" si="436"/>
        <v>11.173999999999999</v>
      </c>
      <c r="AH2091" s="390">
        <f t="shared" si="437"/>
        <v>11.085999999999999</v>
      </c>
      <c r="AI2091" s="390">
        <f t="shared" si="438"/>
        <v>11.617999999999999</v>
      </c>
      <c r="AJ2091" s="390">
        <f t="shared" si="439"/>
        <v>10.901</v>
      </c>
      <c r="AK2091" s="390">
        <f t="shared" si="440"/>
        <v>11.184999999999999</v>
      </c>
      <c r="AL2091" s="390">
        <f t="shared" si="441"/>
        <v>11.294999999999998</v>
      </c>
      <c r="AM2091" s="390">
        <f t="shared" si="442"/>
        <v>11.175999999999998</v>
      </c>
      <c r="AN2091" s="390">
        <f t="shared" si="443"/>
        <v>10.77</v>
      </c>
      <c r="AO2091" s="390">
        <f t="shared" si="444"/>
        <v>11.672999999999998</v>
      </c>
    </row>
    <row r="2092" spans="1:41" ht="15" customHeight="1" x14ac:dyDescent="0.25">
      <c r="A2092" s="127" t="s">
        <v>2372</v>
      </c>
      <c r="B2092" s="125" t="s">
        <v>2077</v>
      </c>
      <c r="C2092" s="125" t="s">
        <v>4004</v>
      </c>
      <c r="D2092" s="125" t="s">
        <v>1881</v>
      </c>
      <c r="E2092" s="125" t="s">
        <v>2455</v>
      </c>
      <c r="F2092" s="126">
        <v>16.670000000000002</v>
      </c>
      <c r="G2092" s="126">
        <v>16.87</v>
      </c>
      <c r="H2092" s="126">
        <v>13.34</v>
      </c>
      <c r="I2092" s="126"/>
      <c r="J2092" s="317"/>
      <c r="K2092" s="323">
        <f>ROUND(SUMIF('VGT-Bewegungsdaten'!B:B,A2092,'VGT-Bewegungsdaten'!C:C),3)</f>
        <v>0</v>
      </c>
      <c r="L2092" s="324">
        <f>ROUND(SUMIF('VGT-Bewegungsdaten'!B:B,$A2092,'VGT-Bewegungsdaten'!D:D),2)</f>
        <v>0</v>
      </c>
      <c r="N2092" s="376" t="s">
        <v>4930</v>
      </c>
      <c r="O2092" s="376" t="s">
        <v>4940</v>
      </c>
      <c r="P2092" s="326">
        <f>ROUND(SUMIF('AV-Bewegungsdaten'!B:B,A2092,'AV-Bewegungsdaten'!C:C),3)</f>
        <v>0</v>
      </c>
      <c r="Q2092" s="324">
        <f>ROUND(SUMIF('AV-Bewegungsdaten'!B:B,$A2092,'AV-Bewegungsdaten'!D:D),2)</f>
        <v>0</v>
      </c>
      <c r="T2092" s="327"/>
      <c r="U2092" s="326">
        <f>ROUND(SUMIF('DV-Bewegungsdaten'!B:B,Kategorien!A2092,'DV-Bewegungsdaten'!D:D),3)</f>
        <v>0</v>
      </c>
      <c r="V2092" s="324">
        <f>ROUND(SUMIF('DV-Bewegungsdaten'!B:B,Kategorien!A2092,'DV-Bewegungsdaten'!E:E),3)</f>
        <v>0</v>
      </c>
      <c r="AD2092" s="390">
        <f t="shared" si="433"/>
        <v>11.931000000000001</v>
      </c>
      <c r="AE2092" s="390">
        <f t="shared" si="434"/>
        <v>12.588000000000001</v>
      </c>
      <c r="AF2092" s="390">
        <f t="shared" si="435"/>
        <v>13.807</v>
      </c>
      <c r="AG2092" s="390">
        <f t="shared" si="436"/>
        <v>13.174000000000001</v>
      </c>
      <c r="AH2092" s="390">
        <f t="shared" si="437"/>
        <v>13.086000000000002</v>
      </c>
      <c r="AI2092" s="390">
        <f t="shared" si="438"/>
        <v>13.618000000000002</v>
      </c>
      <c r="AJ2092" s="390">
        <f t="shared" si="439"/>
        <v>12.901000000000002</v>
      </c>
      <c r="AK2092" s="390">
        <f t="shared" si="440"/>
        <v>13.185</v>
      </c>
      <c r="AL2092" s="390">
        <f t="shared" si="441"/>
        <v>13.295000000000002</v>
      </c>
      <c r="AM2092" s="390">
        <f t="shared" si="442"/>
        <v>13.176000000000002</v>
      </c>
      <c r="AN2092" s="390">
        <f t="shared" si="443"/>
        <v>12.770000000000001</v>
      </c>
      <c r="AO2092" s="390">
        <f t="shared" si="444"/>
        <v>13.673000000000002</v>
      </c>
    </row>
    <row r="2093" spans="1:41" ht="15" customHeight="1" x14ac:dyDescent="0.25">
      <c r="A2093" s="127" t="s">
        <v>2373</v>
      </c>
      <c r="B2093" s="125" t="s">
        <v>2077</v>
      </c>
      <c r="C2093" s="125" t="s">
        <v>4004</v>
      </c>
      <c r="D2093" s="125" t="s">
        <v>1883</v>
      </c>
      <c r="E2093" s="125" t="s">
        <v>1538</v>
      </c>
      <c r="F2093" s="126">
        <v>17.670000000000002</v>
      </c>
      <c r="G2093" s="126">
        <v>17.87</v>
      </c>
      <c r="H2093" s="126">
        <v>14.14</v>
      </c>
      <c r="I2093" s="126"/>
      <c r="J2093" s="317"/>
      <c r="K2093" s="323">
        <f>ROUND(SUMIF('VGT-Bewegungsdaten'!B:B,A2093,'VGT-Bewegungsdaten'!C:C),3)</f>
        <v>0</v>
      </c>
      <c r="L2093" s="324">
        <f>ROUND(SUMIF('VGT-Bewegungsdaten'!B:B,$A2093,'VGT-Bewegungsdaten'!D:D),2)</f>
        <v>0</v>
      </c>
      <c r="N2093" s="376" t="s">
        <v>4930</v>
      </c>
      <c r="O2093" s="376" t="s">
        <v>4940</v>
      </c>
      <c r="P2093" s="326">
        <f>ROUND(SUMIF('AV-Bewegungsdaten'!B:B,A2093,'AV-Bewegungsdaten'!C:C),3)</f>
        <v>0</v>
      </c>
      <c r="Q2093" s="324">
        <f>ROUND(SUMIF('AV-Bewegungsdaten'!B:B,$A2093,'AV-Bewegungsdaten'!D:D),2)</f>
        <v>0</v>
      </c>
      <c r="T2093" s="327"/>
      <c r="U2093" s="326">
        <f>ROUND(SUMIF('DV-Bewegungsdaten'!B:B,Kategorien!A2093,'DV-Bewegungsdaten'!D:D),3)</f>
        <v>0</v>
      </c>
      <c r="V2093" s="324">
        <f>ROUND(SUMIF('DV-Bewegungsdaten'!B:B,Kategorien!A2093,'DV-Bewegungsdaten'!E:E),3)</f>
        <v>0</v>
      </c>
      <c r="AD2093" s="390">
        <f t="shared" si="433"/>
        <v>12.931000000000001</v>
      </c>
      <c r="AE2093" s="390">
        <f t="shared" si="434"/>
        <v>13.588000000000001</v>
      </c>
      <c r="AF2093" s="390">
        <f t="shared" si="435"/>
        <v>14.807</v>
      </c>
      <c r="AG2093" s="390">
        <f t="shared" si="436"/>
        <v>14.174000000000001</v>
      </c>
      <c r="AH2093" s="390">
        <f t="shared" si="437"/>
        <v>14.086000000000002</v>
      </c>
      <c r="AI2093" s="390">
        <f t="shared" si="438"/>
        <v>14.618000000000002</v>
      </c>
      <c r="AJ2093" s="390">
        <f t="shared" si="439"/>
        <v>13.901000000000002</v>
      </c>
      <c r="AK2093" s="390">
        <f t="shared" si="440"/>
        <v>14.185</v>
      </c>
      <c r="AL2093" s="390">
        <f t="shared" si="441"/>
        <v>14.295000000000002</v>
      </c>
      <c r="AM2093" s="390">
        <f t="shared" si="442"/>
        <v>14.176000000000002</v>
      </c>
      <c r="AN2093" s="390">
        <f t="shared" si="443"/>
        <v>13.770000000000001</v>
      </c>
      <c r="AO2093" s="390">
        <f t="shared" si="444"/>
        <v>14.673000000000002</v>
      </c>
    </row>
    <row r="2094" spans="1:41" ht="15" customHeight="1" x14ac:dyDescent="0.25">
      <c r="A2094" s="127" t="s">
        <v>2374</v>
      </c>
      <c r="B2094" s="125" t="s">
        <v>2077</v>
      </c>
      <c r="C2094" s="125" t="s">
        <v>4004</v>
      </c>
      <c r="D2094" s="125" t="s">
        <v>1885</v>
      </c>
      <c r="E2094" s="125" t="s">
        <v>1541</v>
      </c>
      <c r="F2094" s="126">
        <v>17.670000000000002</v>
      </c>
      <c r="G2094" s="126">
        <v>17.87</v>
      </c>
      <c r="H2094" s="126">
        <v>14.14</v>
      </c>
      <c r="I2094" s="126"/>
      <c r="J2094" s="317"/>
      <c r="K2094" s="323">
        <f>ROUND(SUMIF('VGT-Bewegungsdaten'!B:B,A2094,'VGT-Bewegungsdaten'!C:C),3)</f>
        <v>0</v>
      </c>
      <c r="L2094" s="324">
        <f>ROUND(SUMIF('VGT-Bewegungsdaten'!B:B,$A2094,'VGT-Bewegungsdaten'!D:D),2)</f>
        <v>0</v>
      </c>
      <c r="N2094" s="376" t="s">
        <v>4930</v>
      </c>
      <c r="O2094" s="376" t="s">
        <v>4940</v>
      </c>
      <c r="P2094" s="326">
        <f>ROUND(SUMIF('AV-Bewegungsdaten'!B:B,A2094,'AV-Bewegungsdaten'!C:C),3)</f>
        <v>0</v>
      </c>
      <c r="Q2094" s="324">
        <f>ROUND(SUMIF('AV-Bewegungsdaten'!B:B,$A2094,'AV-Bewegungsdaten'!D:D),2)</f>
        <v>0</v>
      </c>
      <c r="T2094" s="327"/>
      <c r="U2094" s="326">
        <f>ROUND(SUMIF('DV-Bewegungsdaten'!B:B,Kategorien!A2094,'DV-Bewegungsdaten'!D:D),3)</f>
        <v>0</v>
      </c>
      <c r="V2094" s="324">
        <f>ROUND(SUMIF('DV-Bewegungsdaten'!B:B,Kategorien!A2094,'DV-Bewegungsdaten'!E:E),3)</f>
        <v>0</v>
      </c>
      <c r="AD2094" s="390">
        <f t="shared" si="433"/>
        <v>12.931000000000001</v>
      </c>
      <c r="AE2094" s="390">
        <f t="shared" si="434"/>
        <v>13.588000000000001</v>
      </c>
      <c r="AF2094" s="390">
        <f t="shared" si="435"/>
        <v>14.807</v>
      </c>
      <c r="AG2094" s="390">
        <f t="shared" si="436"/>
        <v>14.174000000000001</v>
      </c>
      <c r="AH2094" s="390">
        <f t="shared" si="437"/>
        <v>14.086000000000002</v>
      </c>
      <c r="AI2094" s="390">
        <f t="shared" si="438"/>
        <v>14.618000000000002</v>
      </c>
      <c r="AJ2094" s="390">
        <f t="shared" si="439"/>
        <v>13.901000000000002</v>
      </c>
      <c r="AK2094" s="390">
        <f t="shared" si="440"/>
        <v>14.185</v>
      </c>
      <c r="AL2094" s="390">
        <f t="shared" si="441"/>
        <v>14.295000000000002</v>
      </c>
      <c r="AM2094" s="390">
        <f t="shared" si="442"/>
        <v>14.176000000000002</v>
      </c>
      <c r="AN2094" s="390">
        <f t="shared" si="443"/>
        <v>13.770000000000001</v>
      </c>
      <c r="AO2094" s="390">
        <f t="shared" si="444"/>
        <v>14.673000000000002</v>
      </c>
    </row>
    <row r="2095" spans="1:41" ht="15" customHeight="1" x14ac:dyDescent="0.25">
      <c r="A2095" s="127" t="s">
        <v>2881</v>
      </c>
      <c r="B2095" s="125" t="s">
        <v>2077</v>
      </c>
      <c r="C2095" s="125" t="s">
        <v>4004</v>
      </c>
      <c r="D2095" s="125" t="s">
        <v>2680</v>
      </c>
      <c r="E2095" s="125" t="s">
        <v>2545</v>
      </c>
      <c r="F2095" s="126">
        <v>17.64</v>
      </c>
      <c r="G2095" s="126">
        <v>17.84</v>
      </c>
      <c r="H2095" s="126">
        <v>14.11</v>
      </c>
      <c r="I2095" s="126"/>
      <c r="J2095" s="317"/>
      <c r="K2095" s="323">
        <f>ROUND(SUMIF('VGT-Bewegungsdaten'!B:B,A2095,'VGT-Bewegungsdaten'!C:C),3)</f>
        <v>0</v>
      </c>
      <c r="L2095" s="324">
        <f>ROUND(SUMIF('VGT-Bewegungsdaten'!B:B,$A2095,'VGT-Bewegungsdaten'!D:D),2)</f>
        <v>0</v>
      </c>
      <c r="N2095" s="376" t="s">
        <v>4930</v>
      </c>
      <c r="O2095" s="376" t="s">
        <v>4940</v>
      </c>
      <c r="P2095" s="326">
        <f>ROUND(SUMIF('AV-Bewegungsdaten'!B:B,A2095,'AV-Bewegungsdaten'!C:C),3)</f>
        <v>0</v>
      </c>
      <c r="Q2095" s="324">
        <f>ROUND(SUMIF('AV-Bewegungsdaten'!B:B,$A2095,'AV-Bewegungsdaten'!D:D),2)</f>
        <v>0</v>
      </c>
      <c r="T2095" s="327"/>
      <c r="U2095" s="326">
        <f>ROUND(SUMIF('DV-Bewegungsdaten'!B:B,Kategorien!A2095,'DV-Bewegungsdaten'!D:D),3)</f>
        <v>0</v>
      </c>
      <c r="V2095" s="324">
        <f>ROUND(SUMIF('DV-Bewegungsdaten'!B:B,Kategorien!A2095,'DV-Bewegungsdaten'!E:E),3)</f>
        <v>0</v>
      </c>
      <c r="AD2095" s="390">
        <f t="shared" ref="AD2095:AD2158" si="445">MAX(0,$G2095-AR$9)</f>
        <v>12.901</v>
      </c>
      <c r="AE2095" s="390">
        <f t="shared" ref="AE2095:AE2158" si="446">MAX(0,$G2095-AS$9)</f>
        <v>13.558</v>
      </c>
      <c r="AF2095" s="390">
        <f t="shared" ref="AF2095:AF2158" si="447">MAX(0,$G2095-AT$9)</f>
        <v>14.776999999999999</v>
      </c>
      <c r="AG2095" s="390">
        <f t="shared" ref="AG2095:AG2158" si="448">MAX(0,$G2095-AU$9)</f>
        <v>14.144</v>
      </c>
      <c r="AH2095" s="390">
        <f t="shared" ref="AH2095:AH2158" si="449">MAX(0,$G2095-AV$9)</f>
        <v>14.056000000000001</v>
      </c>
      <c r="AI2095" s="390">
        <f t="shared" ref="AI2095:AI2158" si="450">MAX(0,$G2095-AW$9)</f>
        <v>14.588000000000001</v>
      </c>
      <c r="AJ2095" s="390">
        <f t="shared" ref="AJ2095:AJ2158" si="451">MAX(0,$G2095-AX$9)</f>
        <v>13.871</v>
      </c>
      <c r="AK2095" s="390">
        <f t="shared" ref="AK2095:AK2158" si="452">MAX(0,$G2095-AY$9)</f>
        <v>14.154999999999999</v>
      </c>
      <c r="AL2095" s="390">
        <f t="shared" ref="AL2095:AL2158" si="453">MAX(0,$G2095-AZ$9)</f>
        <v>14.265000000000001</v>
      </c>
      <c r="AM2095" s="390">
        <f t="shared" ref="AM2095:AM2158" si="454">MAX(0,$G2095-BA$9)</f>
        <v>14.146000000000001</v>
      </c>
      <c r="AN2095" s="390">
        <f t="shared" ref="AN2095:AN2158" si="455">MAX(0,$G2095-BB$9)</f>
        <v>13.74</v>
      </c>
      <c r="AO2095" s="390">
        <f t="shared" ref="AO2095:AO2158" si="456">MAX(0,$G2095-BC$9)</f>
        <v>14.643000000000001</v>
      </c>
    </row>
    <row r="2096" spans="1:41" ht="15" customHeight="1" x14ac:dyDescent="0.25">
      <c r="A2096" s="127" t="s">
        <v>3625</v>
      </c>
      <c r="B2096" s="125" t="s">
        <v>2077</v>
      </c>
      <c r="C2096" s="125" t="s">
        <v>4004</v>
      </c>
      <c r="D2096" s="125" t="s">
        <v>3424</v>
      </c>
      <c r="E2096" s="125" t="s">
        <v>3289</v>
      </c>
      <c r="F2096" s="126">
        <v>17.61</v>
      </c>
      <c r="G2096" s="126">
        <v>17.809999999999999</v>
      </c>
      <c r="H2096" s="126">
        <v>14.09</v>
      </c>
      <c r="I2096" s="126"/>
      <c r="J2096" s="317"/>
      <c r="K2096" s="323">
        <f>ROUND(SUMIF('VGT-Bewegungsdaten'!B:B,A2096,'VGT-Bewegungsdaten'!C:C),3)</f>
        <v>0</v>
      </c>
      <c r="L2096" s="324">
        <f>ROUND(SUMIF('VGT-Bewegungsdaten'!B:B,$A2096,'VGT-Bewegungsdaten'!D:D),2)</f>
        <v>0</v>
      </c>
      <c r="N2096" s="376" t="s">
        <v>4930</v>
      </c>
      <c r="O2096" s="376" t="s">
        <v>4940</v>
      </c>
      <c r="P2096" s="326">
        <f>ROUND(SUMIF('AV-Bewegungsdaten'!B:B,A2096,'AV-Bewegungsdaten'!C:C),3)</f>
        <v>0</v>
      </c>
      <c r="Q2096" s="324">
        <f>ROUND(SUMIF('AV-Bewegungsdaten'!B:B,$A2096,'AV-Bewegungsdaten'!D:D),2)</f>
        <v>0</v>
      </c>
      <c r="T2096" s="327"/>
      <c r="U2096" s="326">
        <f>ROUND(SUMIF('DV-Bewegungsdaten'!B:B,Kategorien!A2096,'DV-Bewegungsdaten'!D:D),3)</f>
        <v>0</v>
      </c>
      <c r="V2096" s="324">
        <f>ROUND(SUMIF('DV-Bewegungsdaten'!B:B,Kategorien!A2096,'DV-Bewegungsdaten'!E:E),3)</f>
        <v>0</v>
      </c>
      <c r="AD2096" s="390">
        <f t="shared" si="445"/>
        <v>12.870999999999999</v>
      </c>
      <c r="AE2096" s="390">
        <f t="shared" si="446"/>
        <v>13.527999999999999</v>
      </c>
      <c r="AF2096" s="390">
        <f t="shared" si="447"/>
        <v>14.746999999999998</v>
      </c>
      <c r="AG2096" s="390">
        <f t="shared" si="448"/>
        <v>14.113999999999999</v>
      </c>
      <c r="AH2096" s="390">
        <f t="shared" si="449"/>
        <v>14.026</v>
      </c>
      <c r="AI2096" s="390">
        <f t="shared" si="450"/>
        <v>14.558</v>
      </c>
      <c r="AJ2096" s="390">
        <f t="shared" si="451"/>
        <v>13.840999999999999</v>
      </c>
      <c r="AK2096" s="390">
        <f t="shared" si="452"/>
        <v>14.124999999999998</v>
      </c>
      <c r="AL2096" s="390">
        <f t="shared" si="453"/>
        <v>14.234999999999999</v>
      </c>
      <c r="AM2096" s="390">
        <f t="shared" si="454"/>
        <v>14.116</v>
      </c>
      <c r="AN2096" s="390">
        <f t="shared" si="455"/>
        <v>13.709999999999999</v>
      </c>
      <c r="AO2096" s="390">
        <f t="shared" si="456"/>
        <v>14.613</v>
      </c>
    </row>
    <row r="2097" spans="1:41" ht="15" customHeight="1" x14ac:dyDescent="0.25">
      <c r="A2097" s="127" t="s">
        <v>4390</v>
      </c>
      <c r="B2097" s="125" t="s">
        <v>2077</v>
      </c>
      <c r="C2097" s="125" t="s">
        <v>4004</v>
      </c>
      <c r="D2097" s="125" t="s">
        <v>4187</v>
      </c>
      <c r="E2097" s="125" t="s">
        <v>4051</v>
      </c>
      <c r="F2097" s="126">
        <v>17.579999999999998</v>
      </c>
      <c r="G2097" s="126">
        <v>17.779999999999998</v>
      </c>
      <c r="H2097" s="126">
        <v>14.06</v>
      </c>
      <c r="I2097" s="126"/>
      <c r="J2097" s="317"/>
      <c r="K2097" s="323">
        <f>ROUND(SUMIF('VGT-Bewegungsdaten'!B:B,A2097,'VGT-Bewegungsdaten'!C:C),3)</f>
        <v>0</v>
      </c>
      <c r="L2097" s="324">
        <f>ROUND(SUMIF('VGT-Bewegungsdaten'!B:B,$A2097,'VGT-Bewegungsdaten'!D:D),2)</f>
        <v>0</v>
      </c>
      <c r="N2097" s="376" t="s">
        <v>4930</v>
      </c>
      <c r="O2097" s="376" t="s">
        <v>4940</v>
      </c>
      <c r="P2097" s="326">
        <f>ROUND(SUMIF('AV-Bewegungsdaten'!B:B,A2097,'AV-Bewegungsdaten'!C:C),3)</f>
        <v>0</v>
      </c>
      <c r="Q2097" s="324">
        <f>ROUND(SUMIF('AV-Bewegungsdaten'!B:B,$A2097,'AV-Bewegungsdaten'!D:D),2)</f>
        <v>0</v>
      </c>
      <c r="T2097" s="327"/>
      <c r="U2097" s="326">
        <f>ROUND(SUMIF('DV-Bewegungsdaten'!B:B,Kategorien!A2097,'DV-Bewegungsdaten'!D:D),3)</f>
        <v>0</v>
      </c>
      <c r="V2097" s="324">
        <f>ROUND(SUMIF('DV-Bewegungsdaten'!B:B,Kategorien!A2097,'DV-Bewegungsdaten'!E:E),3)</f>
        <v>0</v>
      </c>
      <c r="AD2097" s="390">
        <f t="shared" si="445"/>
        <v>12.840999999999998</v>
      </c>
      <c r="AE2097" s="390">
        <f t="shared" si="446"/>
        <v>13.497999999999998</v>
      </c>
      <c r="AF2097" s="390">
        <f t="shared" si="447"/>
        <v>14.716999999999997</v>
      </c>
      <c r="AG2097" s="390">
        <f t="shared" si="448"/>
        <v>14.083999999999998</v>
      </c>
      <c r="AH2097" s="390">
        <f t="shared" si="449"/>
        <v>13.995999999999999</v>
      </c>
      <c r="AI2097" s="390">
        <f t="shared" si="450"/>
        <v>14.527999999999999</v>
      </c>
      <c r="AJ2097" s="390">
        <f t="shared" si="451"/>
        <v>13.810999999999998</v>
      </c>
      <c r="AK2097" s="390">
        <f t="shared" si="452"/>
        <v>14.094999999999997</v>
      </c>
      <c r="AL2097" s="390">
        <f t="shared" si="453"/>
        <v>14.204999999999998</v>
      </c>
      <c r="AM2097" s="390">
        <f t="shared" si="454"/>
        <v>14.085999999999999</v>
      </c>
      <c r="AN2097" s="390">
        <f t="shared" si="455"/>
        <v>13.679999999999998</v>
      </c>
      <c r="AO2097" s="390">
        <f t="shared" si="456"/>
        <v>14.582999999999998</v>
      </c>
    </row>
    <row r="2098" spans="1:41" ht="15" customHeight="1" x14ac:dyDescent="0.25">
      <c r="A2098" s="127" t="s">
        <v>2294</v>
      </c>
      <c r="B2098" s="125" t="s">
        <v>2077</v>
      </c>
      <c r="C2098" s="125" t="s">
        <v>4004</v>
      </c>
      <c r="D2098" s="125" t="s">
        <v>2463</v>
      </c>
      <c r="E2098" s="125" t="s">
        <v>2452</v>
      </c>
      <c r="F2098" s="126">
        <v>19.670000000000002</v>
      </c>
      <c r="G2098" s="126">
        <v>19.87</v>
      </c>
      <c r="H2098" s="126">
        <v>15.74</v>
      </c>
      <c r="I2098" s="126"/>
      <c r="J2098" s="317"/>
      <c r="K2098" s="323">
        <f>ROUND(SUMIF('VGT-Bewegungsdaten'!B:B,A2098,'VGT-Bewegungsdaten'!C:C),3)</f>
        <v>0</v>
      </c>
      <c r="L2098" s="324">
        <f>ROUND(SUMIF('VGT-Bewegungsdaten'!B:B,$A2098,'VGT-Bewegungsdaten'!D:D),2)</f>
        <v>0</v>
      </c>
      <c r="N2098" s="376" t="s">
        <v>4930</v>
      </c>
      <c r="O2098" s="376" t="s">
        <v>4940</v>
      </c>
      <c r="P2098" s="326">
        <f>ROUND(SUMIF('AV-Bewegungsdaten'!B:B,A2098,'AV-Bewegungsdaten'!C:C),3)</f>
        <v>0</v>
      </c>
      <c r="Q2098" s="324">
        <f>ROUND(SUMIF('AV-Bewegungsdaten'!B:B,$A2098,'AV-Bewegungsdaten'!D:D),2)</f>
        <v>0</v>
      </c>
      <c r="T2098" s="327"/>
      <c r="U2098" s="326">
        <f>ROUND(SUMIF('DV-Bewegungsdaten'!B:B,Kategorien!A2098,'DV-Bewegungsdaten'!D:D),3)</f>
        <v>0</v>
      </c>
      <c r="V2098" s="324">
        <f>ROUND(SUMIF('DV-Bewegungsdaten'!B:B,Kategorien!A2098,'DV-Bewegungsdaten'!E:E),3)</f>
        <v>0</v>
      </c>
      <c r="AD2098" s="390">
        <f t="shared" si="445"/>
        <v>14.931000000000001</v>
      </c>
      <c r="AE2098" s="390">
        <f t="shared" si="446"/>
        <v>15.588000000000001</v>
      </c>
      <c r="AF2098" s="390">
        <f t="shared" si="447"/>
        <v>16.807000000000002</v>
      </c>
      <c r="AG2098" s="390">
        <f t="shared" si="448"/>
        <v>16.173999999999999</v>
      </c>
      <c r="AH2098" s="390">
        <f t="shared" si="449"/>
        <v>16.086000000000002</v>
      </c>
      <c r="AI2098" s="390">
        <f t="shared" si="450"/>
        <v>16.618000000000002</v>
      </c>
      <c r="AJ2098" s="390">
        <f t="shared" si="451"/>
        <v>15.901000000000002</v>
      </c>
      <c r="AK2098" s="390">
        <f t="shared" si="452"/>
        <v>16.185000000000002</v>
      </c>
      <c r="AL2098" s="390">
        <f t="shared" si="453"/>
        <v>16.295000000000002</v>
      </c>
      <c r="AM2098" s="390">
        <f t="shared" si="454"/>
        <v>16.176000000000002</v>
      </c>
      <c r="AN2098" s="390">
        <f t="shared" si="455"/>
        <v>15.770000000000001</v>
      </c>
      <c r="AO2098" s="390">
        <f t="shared" si="456"/>
        <v>16.673000000000002</v>
      </c>
    </row>
    <row r="2099" spans="1:41" ht="15" customHeight="1" x14ac:dyDescent="0.25">
      <c r="A2099" s="127" t="s">
        <v>2295</v>
      </c>
      <c r="B2099" s="125" t="s">
        <v>2077</v>
      </c>
      <c r="C2099" s="125" t="s">
        <v>4004</v>
      </c>
      <c r="D2099" s="125" t="s">
        <v>2465</v>
      </c>
      <c r="E2099" s="125" t="s">
        <v>2455</v>
      </c>
      <c r="F2099" s="126">
        <v>21.67</v>
      </c>
      <c r="G2099" s="126">
        <v>21.87</v>
      </c>
      <c r="H2099" s="126">
        <v>17.34</v>
      </c>
      <c r="I2099" s="126"/>
      <c r="J2099" s="317"/>
      <c r="K2099" s="323">
        <f>ROUND(SUMIF('VGT-Bewegungsdaten'!B:B,A2099,'VGT-Bewegungsdaten'!C:C),3)</f>
        <v>0</v>
      </c>
      <c r="L2099" s="324">
        <f>ROUND(SUMIF('VGT-Bewegungsdaten'!B:B,$A2099,'VGT-Bewegungsdaten'!D:D),2)</f>
        <v>0</v>
      </c>
      <c r="N2099" s="376" t="s">
        <v>4930</v>
      </c>
      <c r="O2099" s="376" t="s">
        <v>4940</v>
      </c>
      <c r="P2099" s="326">
        <f>ROUND(SUMIF('AV-Bewegungsdaten'!B:B,A2099,'AV-Bewegungsdaten'!C:C),3)</f>
        <v>0</v>
      </c>
      <c r="Q2099" s="324">
        <f>ROUND(SUMIF('AV-Bewegungsdaten'!B:B,$A2099,'AV-Bewegungsdaten'!D:D),2)</f>
        <v>0</v>
      </c>
      <c r="T2099" s="327"/>
      <c r="U2099" s="326">
        <f>ROUND(SUMIF('DV-Bewegungsdaten'!B:B,Kategorien!A2099,'DV-Bewegungsdaten'!D:D),3)</f>
        <v>0</v>
      </c>
      <c r="V2099" s="324">
        <f>ROUND(SUMIF('DV-Bewegungsdaten'!B:B,Kategorien!A2099,'DV-Bewegungsdaten'!E:E),3)</f>
        <v>0</v>
      </c>
      <c r="AD2099" s="390">
        <f t="shared" si="445"/>
        <v>16.931000000000001</v>
      </c>
      <c r="AE2099" s="390">
        <f t="shared" si="446"/>
        <v>17.588000000000001</v>
      </c>
      <c r="AF2099" s="390">
        <f t="shared" si="447"/>
        <v>18.807000000000002</v>
      </c>
      <c r="AG2099" s="390">
        <f t="shared" si="448"/>
        <v>18.173999999999999</v>
      </c>
      <c r="AH2099" s="390">
        <f t="shared" si="449"/>
        <v>18.086000000000002</v>
      </c>
      <c r="AI2099" s="390">
        <f t="shared" si="450"/>
        <v>18.618000000000002</v>
      </c>
      <c r="AJ2099" s="390">
        <f t="shared" si="451"/>
        <v>17.901</v>
      </c>
      <c r="AK2099" s="390">
        <f t="shared" si="452"/>
        <v>18.185000000000002</v>
      </c>
      <c r="AL2099" s="390">
        <f t="shared" si="453"/>
        <v>18.295000000000002</v>
      </c>
      <c r="AM2099" s="390">
        <f t="shared" si="454"/>
        <v>18.176000000000002</v>
      </c>
      <c r="AN2099" s="390">
        <f t="shared" si="455"/>
        <v>17.770000000000003</v>
      </c>
      <c r="AO2099" s="390">
        <f t="shared" si="456"/>
        <v>18.673000000000002</v>
      </c>
    </row>
    <row r="2100" spans="1:41" ht="15" customHeight="1" x14ac:dyDescent="0.25">
      <c r="A2100" s="127" t="s">
        <v>2375</v>
      </c>
      <c r="B2100" s="125" t="s">
        <v>2077</v>
      </c>
      <c r="C2100" s="125" t="s">
        <v>4004</v>
      </c>
      <c r="D2100" s="125" t="s">
        <v>1887</v>
      </c>
      <c r="E2100" s="125" t="s">
        <v>1538</v>
      </c>
      <c r="F2100" s="126">
        <v>22.67</v>
      </c>
      <c r="G2100" s="126">
        <v>22.87</v>
      </c>
      <c r="H2100" s="126">
        <v>18.14</v>
      </c>
      <c r="I2100" s="126"/>
      <c r="J2100" s="317"/>
      <c r="K2100" s="323">
        <f>ROUND(SUMIF('VGT-Bewegungsdaten'!B:B,A2100,'VGT-Bewegungsdaten'!C:C),3)</f>
        <v>0</v>
      </c>
      <c r="L2100" s="324">
        <f>ROUND(SUMIF('VGT-Bewegungsdaten'!B:B,$A2100,'VGT-Bewegungsdaten'!D:D),2)</f>
        <v>0</v>
      </c>
      <c r="N2100" s="376" t="s">
        <v>4930</v>
      </c>
      <c r="O2100" s="376" t="s">
        <v>4940</v>
      </c>
      <c r="P2100" s="326">
        <f>ROUND(SUMIF('AV-Bewegungsdaten'!B:B,A2100,'AV-Bewegungsdaten'!C:C),3)</f>
        <v>0</v>
      </c>
      <c r="Q2100" s="324">
        <f>ROUND(SUMIF('AV-Bewegungsdaten'!B:B,$A2100,'AV-Bewegungsdaten'!D:D),2)</f>
        <v>0</v>
      </c>
      <c r="T2100" s="327"/>
      <c r="U2100" s="326">
        <f>ROUND(SUMIF('DV-Bewegungsdaten'!B:B,Kategorien!A2100,'DV-Bewegungsdaten'!D:D),3)</f>
        <v>0</v>
      </c>
      <c r="V2100" s="324">
        <f>ROUND(SUMIF('DV-Bewegungsdaten'!B:B,Kategorien!A2100,'DV-Bewegungsdaten'!E:E),3)</f>
        <v>0</v>
      </c>
      <c r="AD2100" s="390">
        <f t="shared" si="445"/>
        <v>17.931000000000001</v>
      </c>
      <c r="AE2100" s="390">
        <f t="shared" si="446"/>
        <v>18.588000000000001</v>
      </c>
      <c r="AF2100" s="390">
        <f t="shared" si="447"/>
        <v>19.807000000000002</v>
      </c>
      <c r="AG2100" s="390">
        <f t="shared" si="448"/>
        <v>19.173999999999999</v>
      </c>
      <c r="AH2100" s="390">
        <f t="shared" si="449"/>
        <v>19.086000000000002</v>
      </c>
      <c r="AI2100" s="390">
        <f t="shared" si="450"/>
        <v>19.618000000000002</v>
      </c>
      <c r="AJ2100" s="390">
        <f t="shared" si="451"/>
        <v>18.901</v>
      </c>
      <c r="AK2100" s="390">
        <f t="shared" si="452"/>
        <v>19.185000000000002</v>
      </c>
      <c r="AL2100" s="390">
        <f t="shared" si="453"/>
        <v>19.295000000000002</v>
      </c>
      <c r="AM2100" s="390">
        <f t="shared" si="454"/>
        <v>19.176000000000002</v>
      </c>
      <c r="AN2100" s="390">
        <f t="shared" si="455"/>
        <v>18.770000000000003</v>
      </c>
      <c r="AO2100" s="390">
        <f t="shared" si="456"/>
        <v>19.673000000000002</v>
      </c>
    </row>
    <row r="2101" spans="1:41" ht="15" customHeight="1" x14ac:dyDescent="0.25">
      <c r="A2101" s="127" t="s">
        <v>2376</v>
      </c>
      <c r="B2101" s="125" t="s">
        <v>2077</v>
      </c>
      <c r="C2101" s="125" t="s">
        <v>4004</v>
      </c>
      <c r="D2101" s="125" t="s">
        <v>1889</v>
      </c>
      <c r="E2101" s="125" t="s">
        <v>1541</v>
      </c>
      <c r="F2101" s="126">
        <v>22.67</v>
      </c>
      <c r="G2101" s="126">
        <v>22.87</v>
      </c>
      <c r="H2101" s="126">
        <v>18.14</v>
      </c>
      <c r="I2101" s="126"/>
      <c r="J2101" s="317"/>
      <c r="K2101" s="323">
        <f>ROUND(SUMIF('VGT-Bewegungsdaten'!B:B,A2101,'VGT-Bewegungsdaten'!C:C),3)</f>
        <v>0</v>
      </c>
      <c r="L2101" s="324">
        <f>ROUND(SUMIF('VGT-Bewegungsdaten'!B:B,$A2101,'VGT-Bewegungsdaten'!D:D),2)</f>
        <v>0</v>
      </c>
      <c r="N2101" s="376" t="s">
        <v>4930</v>
      </c>
      <c r="O2101" s="376" t="s">
        <v>4940</v>
      </c>
      <c r="P2101" s="326">
        <f>ROUND(SUMIF('AV-Bewegungsdaten'!B:B,A2101,'AV-Bewegungsdaten'!C:C),3)</f>
        <v>0</v>
      </c>
      <c r="Q2101" s="324">
        <f>ROUND(SUMIF('AV-Bewegungsdaten'!B:B,$A2101,'AV-Bewegungsdaten'!D:D),2)</f>
        <v>0</v>
      </c>
      <c r="T2101" s="327"/>
      <c r="U2101" s="326">
        <f>ROUND(SUMIF('DV-Bewegungsdaten'!B:B,Kategorien!A2101,'DV-Bewegungsdaten'!D:D),3)</f>
        <v>0</v>
      </c>
      <c r="V2101" s="324">
        <f>ROUND(SUMIF('DV-Bewegungsdaten'!B:B,Kategorien!A2101,'DV-Bewegungsdaten'!E:E),3)</f>
        <v>0</v>
      </c>
      <c r="AD2101" s="390">
        <f t="shared" si="445"/>
        <v>17.931000000000001</v>
      </c>
      <c r="AE2101" s="390">
        <f t="shared" si="446"/>
        <v>18.588000000000001</v>
      </c>
      <c r="AF2101" s="390">
        <f t="shared" si="447"/>
        <v>19.807000000000002</v>
      </c>
      <c r="AG2101" s="390">
        <f t="shared" si="448"/>
        <v>19.173999999999999</v>
      </c>
      <c r="AH2101" s="390">
        <f t="shared" si="449"/>
        <v>19.086000000000002</v>
      </c>
      <c r="AI2101" s="390">
        <f t="shared" si="450"/>
        <v>19.618000000000002</v>
      </c>
      <c r="AJ2101" s="390">
        <f t="shared" si="451"/>
        <v>18.901</v>
      </c>
      <c r="AK2101" s="390">
        <f t="shared" si="452"/>
        <v>19.185000000000002</v>
      </c>
      <c r="AL2101" s="390">
        <f t="shared" si="453"/>
        <v>19.295000000000002</v>
      </c>
      <c r="AM2101" s="390">
        <f t="shared" si="454"/>
        <v>19.176000000000002</v>
      </c>
      <c r="AN2101" s="390">
        <f t="shared" si="455"/>
        <v>18.770000000000003</v>
      </c>
      <c r="AO2101" s="390">
        <f t="shared" si="456"/>
        <v>19.673000000000002</v>
      </c>
    </row>
    <row r="2102" spans="1:41" ht="15" customHeight="1" x14ac:dyDescent="0.25">
      <c r="A2102" s="127" t="s">
        <v>2882</v>
      </c>
      <c r="B2102" s="125" t="s">
        <v>2077</v>
      </c>
      <c r="C2102" s="125" t="s">
        <v>4004</v>
      </c>
      <c r="D2102" s="125" t="s">
        <v>2682</v>
      </c>
      <c r="E2102" s="125" t="s">
        <v>2545</v>
      </c>
      <c r="F2102" s="126">
        <v>22.64</v>
      </c>
      <c r="G2102" s="126">
        <v>22.84</v>
      </c>
      <c r="H2102" s="126">
        <v>18.11</v>
      </c>
      <c r="I2102" s="126"/>
      <c r="J2102" s="317"/>
      <c r="K2102" s="323">
        <f>ROUND(SUMIF('VGT-Bewegungsdaten'!B:B,A2102,'VGT-Bewegungsdaten'!C:C),3)</f>
        <v>0</v>
      </c>
      <c r="L2102" s="324">
        <f>ROUND(SUMIF('VGT-Bewegungsdaten'!B:B,$A2102,'VGT-Bewegungsdaten'!D:D),2)</f>
        <v>0</v>
      </c>
      <c r="N2102" s="376" t="s">
        <v>4930</v>
      </c>
      <c r="O2102" s="376" t="s">
        <v>4940</v>
      </c>
      <c r="P2102" s="326">
        <f>ROUND(SUMIF('AV-Bewegungsdaten'!B:B,A2102,'AV-Bewegungsdaten'!C:C),3)</f>
        <v>0</v>
      </c>
      <c r="Q2102" s="324">
        <f>ROUND(SUMIF('AV-Bewegungsdaten'!B:B,$A2102,'AV-Bewegungsdaten'!D:D),2)</f>
        <v>0</v>
      </c>
      <c r="T2102" s="327"/>
      <c r="U2102" s="326">
        <f>ROUND(SUMIF('DV-Bewegungsdaten'!B:B,Kategorien!A2102,'DV-Bewegungsdaten'!D:D),3)</f>
        <v>0</v>
      </c>
      <c r="V2102" s="324">
        <f>ROUND(SUMIF('DV-Bewegungsdaten'!B:B,Kategorien!A2102,'DV-Bewegungsdaten'!E:E),3)</f>
        <v>0</v>
      </c>
      <c r="AD2102" s="390">
        <f t="shared" si="445"/>
        <v>17.901</v>
      </c>
      <c r="AE2102" s="390">
        <f t="shared" si="446"/>
        <v>18.558</v>
      </c>
      <c r="AF2102" s="390">
        <f t="shared" si="447"/>
        <v>19.777000000000001</v>
      </c>
      <c r="AG2102" s="390">
        <f t="shared" si="448"/>
        <v>19.143999999999998</v>
      </c>
      <c r="AH2102" s="390">
        <f t="shared" si="449"/>
        <v>19.056000000000001</v>
      </c>
      <c r="AI2102" s="390">
        <f t="shared" si="450"/>
        <v>19.588000000000001</v>
      </c>
      <c r="AJ2102" s="390">
        <f t="shared" si="451"/>
        <v>18.870999999999999</v>
      </c>
      <c r="AK2102" s="390">
        <f t="shared" si="452"/>
        <v>19.155000000000001</v>
      </c>
      <c r="AL2102" s="390">
        <f t="shared" si="453"/>
        <v>19.265000000000001</v>
      </c>
      <c r="AM2102" s="390">
        <f t="shared" si="454"/>
        <v>19.146000000000001</v>
      </c>
      <c r="AN2102" s="390">
        <f t="shared" si="455"/>
        <v>18.740000000000002</v>
      </c>
      <c r="AO2102" s="390">
        <f t="shared" si="456"/>
        <v>19.643000000000001</v>
      </c>
    </row>
    <row r="2103" spans="1:41" ht="15" customHeight="1" x14ac:dyDescent="0.25">
      <c r="A2103" s="127" t="s">
        <v>3626</v>
      </c>
      <c r="B2103" s="125" t="s">
        <v>2077</v>
      </c>
      <c r="C2103" s="125" t="s">
        <v>4004</v>
      </c>
      <c r="D2103" s="125" t="s">
        <v>3426</v>
      </c>
      <c r="E2103" s="125" t="s">
        <v>3289</v>
      </c>
      <c r="F2103" s="126">
        <v>22.61</v>
      </c>
      <c r="G2103" s="126">
        <v>22.81</v>
      </c>
      <c r="H2103" s="126">
        <v>18.09</v>
      </c>
      <c r="I2103" s="126"/>
      <c r="J2103" s="317"/>
      <c r="K2103" s="323">
        <f>ROUND(SUMIF('VGT-Bewegungsdaten'!B:B,A2103,'VGT-Bewegungsdaten'!C:C),3)</f>
        <v>0</v>
      </c>
      <c r="L2103" s="324">
        <f>ROUND(SUMIF('VGT-Bewegungsdaten'!B:B,$A2103,'VGT-Bewegungsdaten'!D:D),2)</f>
        <v>0</v>
      </c>
      <c r="N2103" s="376" t="s">
        <v>4930</v>
      </c>
      <c r="O2103" s="376" t="s">
        <v>4940</v>
      </c>
      <c r="P2103" s="326">
        <f>ROUND(SUMIF('AV-Bewegungsdaten'!B:B,A2103,'AV-Bewegungsdaten'!C:C),3)</f>
        <v>0</v>
      </c>
      <c r="Q2103" s="324">
        <f>ROUND(SUMIF('AV-Bewegungsdaten'!B:B,$A2103,'AV-Bewegungsdaten'!D:D),2)</f>
        <v>0</v>
      </c>
      <c r="T2103" s="327"/>
      <c r="U2103" s="326">
        <f>ROUND(SUMIF('DV-Bewegungsdaten'!B:B,Kategorien!A2103,'DV-Bewegungsdaten'!D:D),3)</f>
        <v>0</v>
      </c>
      <c r="V2103" s="324">
        <f>ROUND(SUMIF('DV-Bewegungsdaten'!B:B,Kategorien!A2103,'DV-Bewegungsdaten'!E:E),3)</f>
        <v>0</v>
      </c>
      <c r="AD2103" s="390">
        <f t="shared" si="445"/>
        <v>17.870999999999999</v>
      </c>
      <c r="AE2103" s="390">
        <f t="shared" si="446"/>
        <v>18.527999999999999</v>
      </c>
      <c r="AF2103" s="390">
        <f t="shared" si="447"/>
        <v>19.747</v>
      </c>
      <c r="AG2103" s="390">
        <f t="shared" si="448"/>
        <v>19.113999999999997</v>
      </c>
      <c r="AH2103" s="390">
        <f t="shared" si="449"/>
        <v>19.026</v>
      </c>
      <c r="AI2103" s="390">
        <f t="shared" si="450"/>
        <v>19.558</v>
      </c>
      <c r="AJ2103" s="390">
        <f t="shared" si="451"/>
        <v>18.840999999999998</v>
      </c>
      <c r="AK2103" s="390">
        <f t="shared" si="452"/>
        <v>19.125</v>
      </c>
      <c r="AL2103" s="390">
        <f t="shared" si="453"/>
        <v>19.234999999999999</v>
      </c>
      <c r="AM2103" s="390">
        <f t="shared" si="454"/>
        <v>19.116</v>
      </c>
      <c r="AN2103" s="390">
        <f t="shared" si="455"/>
        <v>18.71</v>
      </c>
      <c r="AO2103" s="390">
        <f t="shared" si="456"/>
        <v>19.613</v>
      </c>
    </row>
    <row r="2104" spans="1:41" ht="15" customHeight="1" x14ac:dyDescent="0.25">
      <c r="A2104" s="127" t="s">
        <v>4391</v>
      </c>
      <c r="B2104" s="125" t="s">
        <v>2077</v>
      </c>
      <c r="C2104" s="125" t="s">
        <v>4004</v>
      </c>
      <c r="D2104" s="125" t="s">
        <v>4189</v>
      </c>
      <c r="E2104" s="125" t="s">
        <v>4051</v>
      </c>
      <c r="F2104" s="126">
        <v>22.58</v>
      </c>
      <c r="G2104" s="126">
        <v>22.779999999999998</v>
      </c>
      <c r="H2104" s="126">
        <v>18.059999999999999</v>
      </c>
      <c r="I2104" s="126"/>
      <c r="J2104" s="317"/>
      <c r="K2104" s="323">
        <f>ROUND(SUMIF('VGT-Bewegungsdaten'!B:B,A2104,'VGT-Bewegungsdaten'!C:C),3)</f>
        <v>0</v>
      </c>
      <c r="L2104" s="324">
        <f>ROUND(SUMIF('VGT-Bewegungsdaten'!B:B,$A2104,'VGT-Bewegungsdaten'!D:D),2)</f>
        <v>0</v>
      </c>
      <c r="N2104" s="376" t="s">
        <v>4930</v>
      </c>
      <c r="O2104" s="376" t="s">
        <v>4940</v>
      </c>
      <c r="P2104" s="326">
        <f>ROUND(SUMIF('AV-Bewegungsdaten'!B:B,A2104,'AV-Bewegungsdaten'!C:C),3)</f>
        <v>0</v>
      </c>
      <c r="Q2104" s="324">
        <f>ROUND(SUMIF('AV-Bewegungsdaten'!B:B,$A2104,'AV-Bewegungsdaten'!D:D),2)</f>
        <v>0</v>
      </c>
      <c r="T2104" s="327"/>
      <c r="U2104" s="326">
        <f>ROUND(SUMIF('DV-Bewegungsdaten'!B:B,Kategorien!A2104,'DV-Bewegungsdaten'!D:D),3)</f>
        <v>0</v>
      </c>
      <c r="V2104" s="324">
        <f>ROUND(SUMIF('DV-Bewegungsdaten'!B:B,Kategorien!A2104,'DV-Bewegungsdaten'!E:E),3)</f>
        <v>0</v>
      </c>
      <c r="AD2104" s="390">
        <f t="shared" si="445"/>
        <v>17.840999999999998</v>
      </c>
      <c r="AE2104" s="390">
        <f t="shared" si="446"/>
        <v>18.497999999999998</v>
      </c>
      <c r="AF2104" s="390">
        <f t="shared" si="447"/>
        <v>19.716999999999999</v>
      </c>
      <c r="AG2104" s="390">
        <f t="shared" si="448"/>
        <v>19.083999999999996</v>
      </c>
      <c r="AH2104" s="390">
        <f t="shared" si="449"/>
        <v>18.995999999999999</v>
      </c>
      <c r="AI2104" s="390">
        <f t="shared" si="450"/>
        <v>19.527999999999999</v>
      </c>
      <c r="AJ2104" s="390">
        <f t="shared" si="451"/>
        <v>18.810999999999996</v>
      </c>
      <c r="AK2104" s="390">
        <f t="shared" si="452"/>
        <v>19.094999999999999</v>
      </c>
      <c r="AL2104" s="390">
        <f t="shared" si="453"/>
        <v>19.204999999999998</v>
      </c>
      <c r="AM2104" s="390">
        <f t="shared" si="454"/>
        <v>19.085999999999999</v>
      </c>
      <c r="AN2104" s="390">
        <f t="shared" si="455"/>
        <v>18.68</v>
      </c>
      <c r="AO2104" s="390">
        <f t="shared" si="456"/>
        <v>19.582999999999998</v>
      </c>
    </row>
    <row r="2105" spans="1:41" ht="15" customHeight="1" x14ac:dyDescent="0.25">
      <c r="A2105" s="127" t="s">
        <v>2036</v>
      </c>
      <c r="B2105" s="125" t="s">
        <v>2077</v>
      </c>
      <c r="C2105" s="125" t="s">
        <v>4004</v>
      </c>
      <c r="D2105" s="125" t="s">
        <v>1891</v>
      </c>
      <c r="E2105" s="125" t="s">
        <v>2452</v>
      </c>
      <c r="F2105" s="126">
        <v>20.67</v>
      </c>
      <c r="G2105" s="126">
        <v>20.87</v>
      </c>
      <c r="H2105" s="126">
        <v>16.54</v>
      </c>
      <c r="I2105" s="126"/>
      <c r="J2105" s="317"/>
      <c r="K2105" s="323">
        <f>ROUND(SUMIF('VGT-Bewegungsdaten'!B:B,A2105,'VGT-Bewegungsdaten'!C:C),3)</f>
        <v>0</v>
      </c>
      <c r="L2105" s="324">
        <f>ROUND(SUMIF('VGT-Bewegungsdaten'!B:B,$A2105,'VGT-Bewegungsdaten'!D:D),2)</f>
        <v>0</v>
      </c>
      <c r="N2105" s="376" t="s">
        <v>4930</v>
      </c>
      <c r="O2105" s="376" t="s">
        <v>4940</v>
      </c>
      <c r="P2105" s="326">
        <f>ROUND(SUMIF('AV-Bewegungsdaten'!B:B,A2105,'AV-Bewegungsdaten'!C:C),3)</f>
        <v>0</v>
      </c>
      <c r="Q2105" s="324">
        <f>ROUND(SUMIF('AV-Bewegungsdaten'!B:B,$A2105,'AV-Bewegungsdaten'!D:D),2)</f>
        <v>0</v>
      </c>
      <c r="T2105" s="327"/>
      <c r="U2105" s="326">
        <f>ROUND(SUMIF('DV-Bewegungsdaten'!B:B,Kategorien!A2105,'DV-Bewegungsdaten'!D:D),3)</f>
        <v>0</v>
      </c>
      <c r="V2105" s="324">
        <f>ROUND(SUMIF('DV-Bewegungsdaten'!B:B,Kategorien!A2105,'DV-Bewegungsdaten'!E:E),3)</f>
        <v>0</v>
      </c>
      <c r="AD2105" s="390">
        <f t="shared" si="445"/>
        <v>15.931000000000001</v>
      </c>
      <c r="AE2105" s="390">
        <f t="shared" si="446"/>
        <v>16.588000000000001</v>
      </c>
      <c r="AF2105" s="390">
        <f t="shared" si="447"/>
        <v>17.807000000000002</v>
      </c>
      <c r="AG2105" s="390">
        <f t="shared" si="448"/>
        <v>17.173999999999999</v>
      </c>
      <c r="AH2105" s="390">
        <f t="shared" si="449"/>
        <v>17.086000000000002</v>
      </c>
      <c r="AI2105" s="390">
        <f t="shared" si="450"/>
        <v>17.618000000000002</v>
      </c>
      <c r="AJ2105" s="390">
        <f t="shared" si="451"/>
        <v>16.901</v>
      </c>
      <c r="AK2105" s="390">
        <f t="shared" si="452"/>
        <v>17.185000000000002</v>
      </c>
      <c r="AL2105" s="390">
        <f t="shared" si="453"/>
        <v>17.295000000000002</v>
      </c>
      <c r="AM2105" s="390">
        <f t="shared" si="454"/>
        <v>17.176000000000002</v>
      </c>
      <c r="AN2105" s="390">
        <f t="shared" si="455"/>
        <v>16.770000000000003</v>
      </c>
      <c r="AO2105" s="390">
        <f t="shared" si="456"/>
        <v>17.673000000000002</v>
      </c>
    </row>
    <row r="2106" spans="1:41" ht="15" customHeight="1" x14ac:dyDescent="0.25">
      <c r="A2106" s="127" t="s">
        <v>2037</v>
      </c>
      <c r="B2106" s="125" t="s">
        <v>2077</v>
      </c>
      <c r="C2106" s="125" t="s">
        <v>4004</v>
      </c>
      <c r="D2106" s="125" t="s">
        <v>1893</v>
      </c>
      <c r="E2106" s="125" t="s">
        <v>2455</v>
      </c>
      <c r="F2106" s="126">
        <v>22.67</v>
      </c>
      <c r="G2106" s="126">
        <v>22.87</v>
      </c>
      <c r="H2106" s="126">
        <v>18.14</v>
      </c>
      <c r="I2106" s="126"/>
      <c r="J2106" s="317"/>
      <c r="K2106" s="323">
        <f>ROUND(SUMIF('VGT-Bewegungsdaten'!B:B,A2106,'VGT-Bewegungsdaten'!C:C),3)</f>
        <v>0</v>
      </c>
      <c r="L2106" s="324">
        <f>ROUND(SUMIF('VGT-Bewegungsdaten'!B:B,$A2106,'VGT-Bewegungsdaten'!D:D),2)</f>
        <v>0</v>
      </c>
      <c r="N2106" s="376" t="s">
        <v>4930</v>
      </c>
      <c r="O2106" s="376" t="s">
        <v>4940</v>
      </c>
      <c r="P2106" s="326">
        <f>ROUND(SUMIF('AV-Bewegungsdaten'!B:B,A2106,'AV-Bewegungsdaten'!C:C),3)</f>
        <v>0</v>
      </c>
      <c r="Q2106" s="324">
        <f>ROUND(SUMIF('AV-Bewegungsdaten'!B:B,$A2106,'AV-Bewegungsdaten'!D:D),2)</f>
        <v>0</v>
      </c>
      <c r="T2106" s="327"/>
      <c r="U2106" s="326">
        <f>ROUND(SUMIF('DV-Bewegungsdaten'!B:B,Kategorien!A2106,'DV-Bewegungsdaten'!D:D),3)</f>
        <v>0</v>
      </c>
      <c r="V2106" s="324">
        <f>ROUND(SUMIF('DV-Bewegungsdaten'!B:B,Kategorien!A2106,'DV-Bewegungsdaten'!E:E),3)</f>
        <v>0</v>
      </c>
      <c r="AD2106" s="390">
        <f t="shared" si="445"/>
        <v>17.931000000000001</v>
      </c>
      <c r="AE2106" s="390">
        <f t="shared" si="446"/>
        <v>18.588000000000001</v>
      </c>
      <c r="AF2106" s="390">
        <f t="shared" si="447"/>
        <v>19.807000000000002</v>
      </c>
      <c r="AG2106" s="390">
        <f t="shared" si="448"/>
        <v>19.173999999999999</v>
      </c>
      <c r="AH2106" s="390">
        <f t="shared" si="449"/>
        <v>19.086000000000002</v>
      </c>
      <c r="AI2106" s="390">
        <f t="shared" si="450"/>
        <v>19.618000000000002</v>
      </c>
      <c r="AJ2106" s="390">
        <f t="shared" si="451"/>
        <v>18.901</v>
      </c>
      <c r="AK2106" s="390">
        <f t="shared" si="452"/>
        <v>19.185000000000002</v>
      </c>
      <c r="AL2106" s="390">
        <f t="shared" si="453"/>
        <v>19.295000000000002</v>
      </c>
      <c r="AM2106" s="390">
        <f t="shared" si="454"/>
        <v>19.176000000000002</v>
      </c>
      <c r="AN2106" s="390">
        <f t="shared" si="455"/>
        <v>18.770000000000003</v>
      </c>
      <c r="AO2106" s="390">
        <f t="shared" si="456"/>
        <v>19.673000000000002</v>
      </c>
    </row>
    <row r="2107" spans="1:41" ht="15" customHeight="1" x14ac:dyDescent="0.25">
      <c r="A2107" s="127" t="s">
        <v>2038</v>
      </c>
      <c r="B2107" s="125" t="s">
        <v>2077</v>
      </c>
      <c r="C2107" s="125" t="s">
        <v>4004</v>
      </c>
      <c r="D2107" s="125" t="s">
        <v>1895</v>
      </c>
      <c r="E2107" s="125" t="s">
        <v>1538</v>
      </c>
      <c r="F2107" s="126">
        <v>23.67</v>
      </c>
      <c r="G2107" s="126">
        <v>23.87</v>
      </c>
      <c r="H2107" s="126">
        <v>18.940000000000001</v>
      </c>
      <c r="I2107" s="126"/>
      <c r="J2107" s="317"/>
      <c r="K2107" s="323">
        <f>ROUND(SUMIF('VGT-Bewegungsdaten'!B:B,A2107,'VGT-Bewegungsdaten'!C:C),3)</f>
        <v>0</v>
      </c>
      <c r="L2107" s="324">
        <f>ROUND(SUMIF('VGT-Bewegungsdaten'!B:B,$A2107,'VGT-Bewegungsdaten'!D:D),2)</f>
        <v>0</v>
      </c>
      <c r="N2107" s="376" t="s">
        <v>4930</v>
      </c>
      <c r="O2107" s="376" t="s">
        <v>4940</v>
      </c>
      <c r="P2107" s="326">
        <f>ROUND(SUMIF('AV-Bewegungsdaten'!B:B,A2107,'AV-Bewegungsdaten'!C:C),3)</f>
        <v>0</v>
      </c>
      <c r="Q2107" s="324">
        <f>ROUND(SUMIF('AV-Bewegungsdaten'!B:B,$A2107,'AV-Bewegungsdaten'!D:D),2)</f>
        <v>0</v>
      </c>
      <c r="T2107" s="327"/>
      <c r="U2107" s="326">
        <f>ROUND(SUMIF('DV-Bewegungsdaten'!B:B,Kategorien!A2107,'DV-Bewegungsdaten'!D:D),3)</f>
        <v>0</v>
      </c>
      <c r="V2107" s="324">
        <f>ROUND(SUMIF('DV-Bewegungsdaten'!B:B,Kategorien!A2107,'DV-Bewegungsdaten'!E:E),3)</f>
        <v>0</v>
      </c>
      <c r="AD2107" s="390">
        <f t="shared" si="445"/>
        <v>18.931000000000001</v>
      </c>
      <c r="AE2107" s="390">
        <f t="shared" si="446"/>
        <v>19.588000000000001</v>
      </c>
      <c r="AF2107" s="390">
        <f t="shared" si="447"/>
        <v>20.807000000000002</v>
      </c>
      <c r="AG2107" s="390">
        <f t="shared" si="448"/>
        <v>20.173999999999999</v>
      </c>
      <c r="AH2107" s="390">
        <f t="shared" si="449"/>
        <v>20.086000000000002</v>
      </c>
      <c r="AI2107" s="390">
        <f t="shared" si="450"/>
        <v>20.618000000000002</v>
      </c>
      <c r="AJ2107" s="390">
        <f t="shared" si="451"/>
        <v>19.901</v>
      </c>
      <c r="AK2107" s="390">
        <f t="shared" si="452"/>
        <v>20.185000000000002</v>
      </c>
      <c r="AL2107" s="390">
        <f t="shared" si="453"/>
        <v>20.295000000000002</v>
      </c>
      <c r="AM2107" s="390">
        <f t="shared" si="454"/>
        <v>20.176000000000002</v>
      </c>
      <c r="AN2107" s="390">
        <f t="shared" si="455"/>
        <v>19.770000000000003</v>
      </c>
      <c r="AO2107" s="390">
        <f t="shared" si="456"/>
        <v>20.673000000000002</v>
      </c>
    </row>
    <row r="2108" spans="1:41" ht="15" customHeight="1" x14ac:dyDescent="0.25">
      <c r="A2108" s="127" t="s">
        <v>2039</v>
      </c>
      <c r="B2108" s="125" t="s">
        <v>2077</v>
      </c>
      <c r="C2108" s="125" t="s">
        <v>4004</v>
      </c>
      <c r="D2108" s="125" t="s">
        <v>1897</v>
      </c>
      <c r="E2108" s="125" t="s">
        <v>1541</v>
      </c>
      <c r="F2108" s="126">
        <v>23.67</v>
      </c>
      <c r="G2108" s="126">
        <v>23.87</v>
      </c>
      <c r="H2108" s="126">
        <v>18.940000000000001</v>
      </c>
      <c r="I2108" s="126"/>
      <c r="J2108" s="317"/>
      <c r="K2108" s="323">
        <f>ROUND(SUMIF('VGT-Bewegungsdaten'!B:B,A2108,'VGT-Bewegungsdaten'!C:C),3)</f>
        <v>0</v>
      </c>
      <c r="L2108" s="324">
        <f>ROUND(SUMIF('VGT-Bewegungsdaten'!B:B,$A2108,'VGT-Bewegungsdaten'!D:D),2)</f>
        <v>0</v>
      </c>
      <c r="N2108" s="376" t="s">
        <v>4930</v>
      </c>
      <c r="O2108" s="376" t="s">
        <v>4940</v>
      </c>
      <c r="P2108" s="326">
        <f>ROUND(SUMIF('AV-Bewegungsdaten'!B:B,A2108,'AV-Bewegungsdaten'!C:C),3)</f>
        <v>0</v>
      </c>
      <c r="Q2108" s="324">
        <f>ROUND(SUMIF('AV-Bewegungsdaten'!B:B,$A2108,'AV-Bewegungsdaten'!D:D),2)</f>
        <v>0</v>
      </c>
      <c r="T2108" s="327"/>
      <c r="U2108" s="326">
        <f>ROUND(SUMIF('DV-Bewegungsdaten'!B:B,Kategorien!A2108,'DV-Bewegungsdaten'!D:D),3)</f>
        <v>0</v>
      </c>
      <c r="V2108" s="324">
        <f>ROUND(SUMIF('DV-Bewegungsdaten'!B:B,Kategorien!A2108,'DV-Bewegungsdaten'!E:E),3)</f>
        <v>0</v>
      </c>
      <c r="AD2108" s="390">
        <f t="shared" si="445"/>
        <v>18.931000000000001</v>
      </c>
      <c r="AE2108" s="390">
        <f t="shared" si="446"/>
        <v>19.588000000000001</v>
      </c>
      <c r="AF2108" s="390">
        <f t="shared" si="447"/>
        <v>20.807000000000002</v>
      </c>
      <c r="AG2108" s="390">
        <f t="shared" si="448"/>
        <v>20.173999999999999</v>
      </c>
      <c r="AH2108" s="390">
        <f t="shared" si="449"/>
        <v>20.086000000000002</v>
      </c>
      <c r="AI2108" s="390">
        <f t="shared" si="450"/>
        <v>20.618000000000002</v>
      </c>
      <c r="AJ2108" s="390">
        <f t="shared" si="451"/>
        <v>19.901</v>
      </c>
      <c r="AK2108" s="390">
        <f t="shared" si="452"/>
        <v>20.185000000000002</v>
      </c>
      <c r="AL2108" s="390">
        <f t="shared" si="453"/>
        <v>20.295000000000002</v>
      </c>
      <c r="AM2108" s="390">
        <f t="shared" si="454"/>
        <v>20.176000000000002</v>
      </c>
      <c r="AN2108" s="390">
        <f t="shared" si="455"/>
        <v>19.770000000000003</v>
      </c>
      <c r="AO2108" s="390">
        <f t="shared" si="456"/>
        <v>20.673000000000002</v>
      </c>
    </row>
    <row r="2109" spans="1:41" ht="15" customHeight="1" x14ac:dyDescent="0.25">
      <c r="A2109" s="127" t="s">
        <v>2883</v>
      </c>
      <c r="B2109" s="125" t="s">
        <v>2077</v>
      </c>
      <c r="C2109" s="125" t="s">
        <v>4004</v>
      </c>
      <c r="D2109" s="125" t="s">
        <v>2684</v>
      </c>
      <c r="E2109" s="125" t="s">
        <v>2545</v>
      </c>
      <c r="F2109" s="126">
        <v>23.64</v>
      </c>
      <c r="G2109" s="126">
        <v>23.84</v>
      </c>
      <c r="H2109" s="126">
        <v>18.91</v>
      </c>
      <c r="I2109" s="126"/>
      <c r="J2109" s="317"/>
      <c r="K2109" s="323">
        <f>ROUND(SUMIF('VGT-Bewegungsdaten'!B:B,A2109,'VGT-Bewegungsdaten'!C:C),3)</f>
        <v>0</v>
      </c>
      <c r="L2109" s="324">
        <f>ROUND(SUMIF('VGT-Bewegungsdaten'!B:B,$A2109,'VGT-Bewegungsdaten'!D:D),2)</f>
        <v>0</v>
      </c>
      <c r="N2109" s="376" t="s">
        <v>4930</v>
      </c>
      <c r="O2109" s="376" t="s">
        <v>4940</v>
      </c>
      <c r="P2109" s="326">
        <f>ROUND(SUMIF('AV-Bewegungsdaten'!B:B,A2109,'AV-Bewegungsdaten'!C:C),3)</f>
        <v>0</v>
      </c>
      <c r="Q2109" s="324">
        <f>ROUND(SUMIF('AV-Bewegungsdaten'!B:B,$A2109,'AV-Bewegungsdaten'!D:D),2)</f>
        <v>0</v>
      </c>
      <c r="T2109" s="327"/>
      <c r="U2109" s="326">
        <f>ROUND(SUMIF('DV-Bewegungsdaten'!B:B,Kategorien!A2109,'DV-Bewegungsdaten'!D:D),3)</f>
        <v>0</v>
      </c>
      <c r="V2109" s="324">
        <f>ROUND(SUMIF('DV-Bewegungsdaten'!B:B,Kategorien!A2109,'DV-Bewegungsdaten'!E:E),3)</f>
        <v>0</v>
      </c>
      <c r="AD2109" s="390">
        <f t="shared" si="445"/>
        <v>18.901</v>
      </c>
      <c r="AE2109" s="390">
        <f t="shared" si="446"/>
        <v>19.558</v>
      </c>
      <c r="AF2109" s="390">
        <f t="shared" si="447"/>
        <v>20.777000000000001</v>
      </c>
      <c r="AG2109" s="390">
        <f t="shared" si="448"/>
        <v>20.143999999999998</v>
      </c>
      <c r="AH2109" s="390">
        <f t="shared" si="449"/>
        <v>20.056000000000001</v>
      </c>
      <c r="AI2109" s="390">
        <f t="shared" si="450"/>
        <v>20.588000000000001</v>
      </c>
      <c r="AJ2109" s="390">
        <f t="shared" si="451"/>
        <v>19.870999999999999</v>
      </c>
      <c r="AK2109" s="390">
        <f t="shared" si="452"/>
        <v>20.155000000000001</v>
      </c>
      <c r="AL2109" s="390">
        <f t="shared" si="453"/>
        <v>20.265000000000001</v>
      </c>
      <c r="AM2109" s="390">
        <f t="shared" si="454"/>
        <v>20.146000000000001</v>
      </c>
      <c r="AN2109" s="390">
        <f t="shared" si="455"/>
        <v>19.740000000000002</v>
      </c>
      <c r="AO2109" s="390">
        <f t="shared" si="456"/>
        <v>20.643000000000001</v>
      </c>
    </row>
    <row r="2110" spans="1:41" ht="15" customHeight="1" x14ac:dyDescent="0.25">
      <c r="A2110" s="127" t="s">
        <v>3627</v>
      </c>
      <c r="B2110" s="125" t="s">
        <v>2077</v>
      </c>
      <c r="C2110" s="125" t="s">
        <v>4004</v>
      </c>
      <c r="D2110" s="125" t="s">
        <v>3428</v>
      </c>
      <c r="E2110" s="125" t="s">
        <v>3289</v>
      </c>
      <c r="F2110" s="126">
        <v>23.61</v>
      </c>
      <c r="G2110" s="126">
        <v>23.81</v>
      </c>
      <c r="H2110" s="126">
        <v>18.89</v>
      </c>
      <c r="I2110" s="126"/>
      <c r="J2110" s="317"/>
      <c r="K2110" s="323">
        <f>ROUND(SUMIF('VGT-Bewegungsdaten'!B:B,A2110,'VGT-Bewegungsdaten'!C:C),3)</f>
        <v>0</v>
      </c>
      <c r="L2110" s="324">
        <f>ROUND(SUMIF('VGT-Bewegungsdaten'!B:B,$A2110,'VGT-Bewegungsdaten'!D:D),2)</f>
        <v>0</v>
      </c>
      <c r="N2110" s="376" t="s">
        <v>4930</v>
      </c>
      <c r="O2110" s="376" t="s">
        <v>4940</v>
      </c>
      <c r="P2110" s="326">
        <f>ROUND(SUMIF('AV-Bewegungsdaten'!B:B,A2110,'AV-Bewegungsdaten'!C:C),3)</f>
        <v>0</v>
      </c>
      <c r="Q2110" s="324">
        <f>ROUND(SUMIF('AV-Bewegungsdaten'!B:B,$A2110,'AV-Bewegungsdaten'!D:D),2)</f>
        <v>0</v>
      </c>
      <c r="T2110" s="327"/>
      <c r="U2110" s="326">
        <f>ROUND(SUMIF('DV-Bewegungsdaten'!B:B,Kategorien!A2110,'DV-Bewegungsdaten'!D:D),3)</f>
        <v>0</v>
      </c>
      <c r="V2110" s="324">
        <f>ROUND(SUMIF('DV-Bewegungsdaten'!B:B,Kategorien!A2110,'DV-Bewegungsdaten'!E:E),3)</f>
        <v>0</v>
      </c>
      <c r="AD2110" s="390">
        <f t="shared" si="445"/>
        <v>18.870999999999999</v>
      </c>
      <c r="AE2110" s="390">
        <f t="shared" si="446"/>
        <v>19.527999999999999</v>
      </c>
      <c r="AF2110" s="390">
        <f t="shared" si="447"/>
        <v>20.747</v>
      </c>
      <c r="AG2110" s="390">
        <f t="shared" si="448"/>
        <v>20.113999999999997</v>
      </c>
      <c r="AH2110" s="390">
        <f t="shared" si="449"/>
        <v>20.026</v>
      </c>
      <c r="AI2110" s="390">
        <f t="shared" si="450"/>
        <v>20.558</v>
      </c>
      <c r="AJ2110" s="390">
        <f t="shared" si="451"/>
        <v>19.840999999999998</v>
      </c>
      <c r="AK2110" s="390">
        <f t="shared" si="452"/>
        <v>20.125</v>
      </c>
      <c r="AL2110" s="390">
        <f t="shared" si="453"/>
        <v>20.234999999999999</v>
      </c>
      <c r="AM2110" s="390">
        <f t="shared" si="454"/>
        <v>20.116</v>
      </c>
      <c r="AN2110" s="390">
        <f t="shared" si="455"/>
        <v>19.71</v>
      </c>
      <c r="AO2110" s="390">
        <f t="shared" si="456"/>
        <v>20.613</v>
      </c>
    </row>
    <row r="2111" spans="1:41" ht="15" customHeight="1" x14ac:dyDescent="0.25">
      <c r="A2111" s="127" t="s">
        <v>4392</v>
      </c>
      <c r="B2111" s="125" t="s">
        <v>2077</v>
      </c>
      <c r="C2111" s="125" t="s">
        <v>4004</v>
      </c>
      <c r="D2111" s="125" t="s">
        <v>4191</v>
      </c>
      <c r="E2111" s="125" t="s">
        <v>4051</v>
      </c>
      <c r="F2111" s="126">
        <v>23.58</v>
      </c>
      <c r="G2111" s="126">
        <v>23.779999999999998</v>
      </c>
      <c r="H2111" s="126">
        <v>18.86</v>
      </c>
      <c r="I2111" s="126"/>
      <c r="J2111" s="317"/>
      <c r="K2111" s="323">
        <f>ROUND(SUMIF('VGT-Bewegungsdaten'!B:B,A2111,'VGT-Bewegungsdaten'!C:C),3)</f>
        <v>0</v>
      </c>
      <c r="L2111" s="324">
        <f>ROUND(SUMIF('VGT-Bewegungsdaten'!B:B,$A2111,'VGT-Bewegungsdaten'!D:D),2)</f>
        <v>0</v>
      </c>
      <c r="N2111" s="376" t="s">
        <v>4930</v>
      </c>
      <c r="O2111" s="376" t="s">
        <v>4940</v>
      </c>
      <c r="P2111" s="326">
        <f>ROUND(SUMIF('AV-Bewegungsdaten'!B:B,A2111,'AV-Bewegungsdaten'!C:C),3)</f>
        <v>0</v>
      </c>
      <c r="Q2111" s="324">
        <f>ROUND(SUMIF('AV-Bewegungsdaten'!B:B,$A2111,'AV-Bewegungsdaten'!D:D),2)</f>
        <v>0</v>
      </c>
      <c r="T2111" s="327"/>
      <c r="U2111" s="326">
        <f>ROUND(SUMIF('DV-Bewegungsdaten'!B:B,Kategorien!A2111,'DV-Bewegungsdaten'!D:D),3)</f>
        <v>0</v>
      </c>
      <c r="V2111" s="324">
        <f>ROUND(SUMIF('DV-Bewegungsdaten'!B:B,Kategorien!A2111,'DV-Bewegungsdaten'!E:E),3)</f>
        <v>0</v>
      </c>
      <c r="AD2111" s="390">
        <f t="shared" si="445"/>
        <v>18.840999999999998</v>
      </c>
      <c r="AE2111" s="390">
        <f t="shared" si="446"/>
        <v>19.497999999999998</v>
      </c>
      <c r="AF2111" s="390">
        <f t="shared" si="447"/>
        <v>20.716999999999999</v>
      </c>
      <c r="AG2111" s="390">
        <f t="shared" si="448"/>
        <v>20.083999999999996</v>
      </c>
      <c r="AH2111" s="390">
        <f t="shared" si="449"/>
        <v>19.995999999999999</v>
      </c>
      <c r="AI2111" s="390">
        <f t="shared" si="450"/>
        <v>20.527999999999999</v>
      </c>
      <c r="AJ2111" s="390">
        <f t="shared" si="451"/>
        <v>19.810999999999996</v>
      </c>
      <c r="AK2111" s="390">
        <f t="shared" si="452"/>
        <v>20.094999999999999</v>
      </c>
      <c r="AL2111" s="390">
        <f t="shared" si="453"/>
        <v>20.204999999999998</v>
      </c>
      <c r="AM2111" s="390">
        <f t="shared" si="454"/>
        <v>20.085999999999999</v>
      </c>
      <c r="AN2111" s="390">
        <f t="shared" si="455"/>
        <v>19.68</v>
      </c>
      <c r="AO2111" s="390">
        <f t="shared" si="456"/>
        <v>20.582999999999998</v>
      </c>
    </row>
    <row r="2112" spans="1:41" ht="15" customHeight="1" x14ac:dyDescent="0.25">
      <c r="A2112" s="127" t="s">
        <v>2040</v>
      </c>
      <c r="B2112" s="125" t="s">
        <v>2077</v>
      </c>
      <c r="C2112" s="125" t="s">
        <v>4004</v>
      </c>
      <c r="D2112" s="125" t="s">
        <v>1899</v>
      </c>
      <c r="E2112" s="125" t="s">
        <v>2452</v>
      </c>
      <c r="F2112" s="126">
        <v>20.67</v>
      </c>
      <c r="G2112" s="126">
        <v>20.87</v>
      </c>
      <c r="H2112" s="126">
        <v>16.54</v>
      </c>
      <c r="I2112" s="126"/>
      <c r="J2112" s="317"/>
      <c r="K2112" s="323">
        <f>ROUND(SUMIF('VGT-Bewegungsdaten'!B:B,A2112,'VGT-Bewegungsdaten'!C:C),3)</f>
        <v>0</v>
      </c>
      <c r="L2112" s="324">
        <f>ROUND(SUMIF('VGT-Bewegungsdaten'!B:B,$A2112,'VGT-Bewegungsdaten'!D:D),2)</f>
        <v>0</v>
      </c>
      <c r="N2112" s="376" t="s">
        <v>4930</v>
      </c>
      <c r="O2112" s="376" t="s">
        <v>4940</v>
      </c>
      <c r="P2112" s="326">
        <f>ROUND(SUMIF('AV-Bewegungsdaten'!B:B,A2112,'AV-Bewegungsdaten'!C:C),3)</f>
        <v>0</v>
      </c>
      <c r="Q2112" s="324">
        <f>ROUND(SUMIF('AV-Bewegungsdaten'!B:B,$A2112,'AV-Bewegungsdaten'!D:D),2)</f>
        <v>0</v>
      </c>
      <c r="T2112" s="327"/>
      <c r="U2112" s="326">
        <f>ROUND(SUMIF('DV-Bewegungsdaten'!B:B,Kategorien!A2112,'DV-Bewegungsdaten'!D:D),3)</f>
        <v>0</v>
      </c>
      <c r="V2112" s="324">
        <f>ROUND(SUMIF('DV-Bewegungsdaten'!B:B,Kategorien!A2112,'DV-Bewegungsdaten'!E:E),3)</f>
        <v>0</v>
      </c>
      <c r="AD2112" s="390">
        <f t="shared" si="445"/>
        <v>15.931000000000001</v>
      </c>
      <c r="AE2112" s="390">
        <f t="shared" si="446"/>
        <v>16.588000000000001</v>
      </c>
      <c r="AF2112" s="390">
        <f t="shared" si="447"/>
        <v>17.807000000000002</v>
      </c>
      <c r="AG2112" s="390">
        <f t="shared" si="448"/>
        <v>17.173999999999999</v>
      </c>
      <c r="AH2112" s="390">
        <f t="shared" si="449"/>
        <v>17.086000000000002</v>
      </c>
      <c r="AI2112" s="390">
        <f t="shared" si="450"/>
        <v>17.618000000000002</v>
      </c>
      <c r="AJ2112" s="390">
        <f t="shared" si="451"/>
        <v>16.901</v>
      </c>
      <c r="AK2112" s="390">
        <f t="shared" si="452"/>
        <v>17.185000000000002</v>
      </c>
      <c r="AL2112" s="390">
        <f t="shared" si="453"/>
        <v>17.295000000000002</v>
      </c>
      <c r="AM2112" s="390">
        <f t="shared" si="454"/>
        <v>17.176000000000002</v>
      </c>
      <c r="AN2112" s="390">
        <f t="shared" si="455"/>
        <v>16.770000000000003</v>
      </c>
      <c r="AO2112" s="390">
        <f t="shared" si="456"/>
        <v>17.673000000000002</v>
      </c>
    </row>
    <row r="2113" spans="1:41" ht="15" customHeight="1" x14ac:dyDescent="0.25">
      <c r="A2113" s="127" t="s">
        <v>2041</v>
      </c>
      <c r="B2113" s="125" t="s">
        <v>2077</v>
      </c>
      <c r="C2113" s="125" t="s">
        <v>4004</v>
      </c>
      <c r="D2113" s="125" t="s">
        <v>1901</v>
      </c>
      <c r="E2113" s="125" t="s">
        <v>2455</v>
      </c>
      <c r="F2113" s="126">
        <v>22.67</v>
      </c>
      <c r="G2113" s="126">
        <v>22.87</v>
      </c>
      <c r="H2113" s="126">
        <v>18.14</v>
      </c>
      <c r="I2113" s="126"/>
      <c r="J2113" s="317"/>
      <c r="K2113" s="323">
        <f>ROUND(SUMIF('VGT-Bewegungsdaten'!B:B,A2113,'VGT-Bewegungsdaten'!C:C),3)</f>
        <v>0</v>
      </c>
      <c r="L2113" s="324">
        <f>ROUND(SUMIF('VGT-Bewegungsdaten'!B:B,$A2113,'VGT-Bewegungsdaten'!D:D),2)</f>
        <v>0</v>
      </c>
      <c r="N2113" s="376" t="s">
        <v>4930</v>
      </c>
      <c r="O2113" s="376" t="s">
        <v>4940</v>
      </c>
      <c r="P2113" s="326">
        <f>ROUND(SUMIF('AV-Bewegungsdaten'!B:B,A2113,'AV-Bewegungsdaten'!C:C),3)</f>
        <v>0</v>
      </c>
      <c r="Q2113" s="324">
        <f>ROUND(SUMIF('AV-Bewegungsdaten'!B:B,$A2113,'AV-Bewegungsdaten'!D:D),2)</f>
        <v>0</v>
      </c>
      <c r="T2113" s="327"/>
      <c r="U2113" s="326">
        <f>ROUND(SUMIF('DV-Bewegungsdaten'!B:B,Kategorien!A2113,'DV-Bewegungsdaten'!D:D),3)</f>
        <v>0</v>
      </c>
      <c r="V2113" s="324">
        <f>ROUND(SUMIF('DV-Bewegungsdaten'!B:B,Kategorien!A2113,'DV-Bewegungsdaten'!E:E),3)</f>
        <v>0</v>
      </c>
      <c r="AD2113" s="390">
        <f t="shared" si="445"/>
        <v>17.931000000000001</v>
      </c>
      <c r="AE2113" s="390">
        <f t="shared" si="446"/>
        <v>18.588000000000001</v>
      </c>
      <c r="AF2113" s="390">
        <f t="shared" si="447"/>
        <v>19.807000000000002</v>
      </c>
      <c r="AG2113" s="390">
        <f t="shared" si="448"/>
        <v>19.173999999999999</v>
      </c>
      <c r="AH2113" s="390">
        <f t="shared" si="449"/>
        <v>19.086000000000002</v>
      </c>
      <c r="AI2113" s="390">
        <f t="shared" si="450"/>
        <v>19.618000000000002</v>
      </c>
      <c r="AJ2113" s="390">
        <f t="shared" si="451"/>
        <v>18.901</v>
      </c>
      <c r="AK2113" s="390">
        <f t="shared" si="452"/>
        <v>19.185000000000002</v>
      </c>
      <c r="AL2113" s="390">
        <f t="shared" si="453"/>
        <v>19.295000000000002</v>
      </c>
      <c r="AM2113" s="390">
        <f t="shared" si="454"/>
        <v>19.176000000000002</v>
      </c>
      <c r="AN2113" s="390">
        <f t="shared" si="455"/>
        <v>18.770000000000003</v>
      </c>
      <c r="AO2113" s="390">
        <f t="shared" si="456"/>
        <v>19.673000000000002</v>
      </c>
    </row>
    <row r="2114" spans="1:41" ht="15" customHeight="1" x14ac:dyDescent="0.25">
      <c r="A2114" s="127" t="s">
        <v>2042</v>
      </c>
      <c r="B2114" s="125" t="s">
        <v>2077</v>
      </c>
      <c r="C2114" s="125" t="s">
        <v>4004</v>
      </c>
      <c r="D2114" s="125" t="s">
        <v>1903</v>
      </c>
      <c r="E2114" s="125" t="s">
        <v>1538</v>
      </c>
      <c r="F2114" s="126">
        <v>23.67</v>
      </c>
      <c r="G2114" s="126">
        <v>23.87</v>
      </c>
      <c r="H2114" s="126">
        <v>18.940000000000001</v>
      </c>
      <c r="I2114" s="126"/>
      <c r="J2114" s="317"/>
      <c r="K2114" s="323">
        <f>ROUND(SUMIF('VGT-Bewegungsdaten'!B:B,A2114,'VGT-Bewegungsdaten'!C:C),3)</f>
        <v>0</v>
      </c>
      <c r="L2114" s="324">
        <f>ROUND(SUMIF('VGT-Bewegungsdaten'!B:B,$A2114,'VGT-Bewegungsdaten'!D:D),2)</f>
        <v>0</v>
      </c>
      <c r="N2114" s="376" t="s">
        <v>4930</v>
      </c>
      <c r="O2114" s="376" t="s">
        <v>4940</v>
      </c>
      <c r="P2114" s="326">
        <f>ROUND(SUMIF('AV-Bewegungsdaten'!B:B,A2114,'AV-Bewegungsdaten'!C:C),3)</f>
        <v>0</v>
      </c>
      <c r="Q2114" s="324">
        <f>ROUND(SUMIF('AV-Bewegungsdaten'!B:B,$A2114,'AV-Bewegungsdaten'!D:D),2)</f>
        <v>0</v>
      </c>
      <c r="T2114" s="327"/>
      <c r="U2114" s="326">
        <f>ROUND(SUMIF('DV-Bewegungsdaten'!B:B,Kategorien!A2114,'DV-Bewegungsdaten'!D:D),3)</f>
        <v>0</v>
      </c>
      <c r="V2114" s="324">
        <f>ROUND(SUMIF('DV-Bewegungsdaten'!B:B,Kategorien!A2114,'DV-Bewegungsdaten'!E:E),3)</f>
        <v>0</v>
      </c>
      <c r="AD2114" s="390">
        <f t="shared" si="445"/>
        <v>18.931000000000001</v>
      </c>
      <c r="AE2114" s="390">
        <f t="shared" si="446"/>
        <v>19.588000000000001</v>
      </c>
      <c r="AF2114" s="390">
        <f t="shared" si="447"/>
        <v>20.807000000000002</v>
      </c>
      <c r="AG2114" s="390">
        <f t="shared" si="448"/>
        <v>20.173999999999999</v>
      </c>
      <c r="AH2114" s="390">
        <f t="shared" si="449"/>
        <v>20.086000000000002</v>
      </c>
      <c r="AI2114" s="390">
        <f t="shared" si="450"/>
        <v>20.618000000000002</v>
      </c>
      <c r="AJ2114" s="390">
        <f t="shared" si="451"/>
        <v>19.901</v>
      </c>
      <c r="AK2114" s="390">
        <f t="shared" si="452"/>
        <v>20.185000000000002</v>
      </c>
      <c r="AL2114" s="390">
        <f t="shared" si="453"/>
        <v>20.295000000000002</v>
      </c>
      <c r="AM2114" s="390">
        <f t="shared" si="454"/>
        <v>20.176000000000002</v>
      </c>
      <c r="AN2114" s="390">
        <f t="shared" si="455"/>
        <v>19.770000000000003</v>
      </c>
      <c r="AO2114" s="390">
        <f t="shared" si="456"/>
        <v>20.673000000000002</v>
      </c>
    </row>
    <row r="2115" spans="1:41" ht="15" customHeight="1" x14ac:dyDescent="0.25">
      <c r="A2115" s="127" t="s">
        <v>2043</v>
      </c>
      <c r="B2115" s="125" t="s">
        <v>2077</v>
      </c>
      <c r="C2115" s="125" t="s">
        <v>4004</v>
      </c>
      <c r="D2115" s="125" t="s">
        <v>1905</v>
      </c>
      <c r="E2115" s="125" t="s">
        <v>1541</v>
      </c>
      <c r="F2115" s="126">
        <v>23.67</v>
      </c>
      <c r="G2115" s="126">
        <v>23.87</v>
      </c>
      <c r="H2115" s="126">
        <v>18.940000000000001</v>
      </c>
      <c r="I2115" s="126"/>
      <c r="J2115" s="317"/>
      <c r="K2115" s="323">
        <f>ROUND(SUMIF('VGT-Bewegungsdaten'!B:B,A2115,'VGT-Bewegungsdaten'!C:C),3)</f>
        <v>0</v>
      </c>
      <c r="L2115" s="324">
        <f>ROUND(SUMIF('VGT-Bewegungsdaten'!B:B,$A2115,'VGT-Bewegungsdaten'!D:D),2)</f>
        <v>0</v>
      </c>
      <c r="N2115" s="376" t="s">
        <v>4930</v>
      </c>
      <c r="O2115" s="376" t="s">
        <v>4940</v>
      </c>
      <c r="P2115" s="326">
        <f>ROUND(SUMIF('AV-Bewegungsdaten'!B:B,A2115,'AV-Bewegungsdaten'!C:C),3)</f>
        <v>0</v>
      </c>
      <c r="Q2115" s="324">
        <f>ROUND(SUMIF('AV-Bewegungsdaten'!B:B,$A2115,'AV-Bewegungsdaten'!D:D),2)</f>
        <v>0</v>
      </c>
      <c r="T2115" s="327"/>
      <c r="U2115" s="326">
        <f>ROUND(SUMIF('DV-Bewegungsdaten'!B:B,Kategorien!A2115,'DV-Bewegungsdaten'!D:D),3)</f>
        <v>0</v>
      </c>
      <c r="V2115" s="324">
        <f>ROUND(SUMIF('DV-Bewegungsdaten'!B:B,Kategorien!A2115,'DV-Bewegungsdaten'!E:E),3)</f>
        <v>0</v>
      </c>
      <c r="AD2115" s="390">
        <f t="shared" si="445"/>
        <v>18.931000000000001</v>
      </c>
      <c r="AE2115" s="390">
        <f t="shared" si="446"/>
        <v>19.588000000000001</v>
      </c>
      <c r="AF2115" s="390">
        <f t="shared" si="447"/>
        <v>20.807000000000002</v>
      </c>
      <c r="AG2115" s="390">
        <f t="shared" si="448"/>
        <v>20.173999999999999</v>
      </c>
      <c r="AH2115" s="390">
        <f t="shared" si="449"/>
        <v>20.086000000000002</v>
      </c>
      <c r="AI2115" s="390">
        <f t="shared" si="450"/>
        <v>20.618000000000002</v>
      </c>
      <c r="AJ2115" s="390">
        <f t="shared" si="451"/>
        <v>19.901</v>
      </c>
      <c r="AK2115" s="390">
        <f t="shared" si="452"/>
        <v>20.185000000000002</v>
      </c>
      <c r="AL2115" s="390">
        <f t="shared" si="453"/>
        <v>20.295000000000002</v>
      </c>
      <c r="AM2115" s="390">
        <f t="shared" si="454"/>
        <v>20.176000000000002</v>
      </c>
      <c r="AN2115" s="390">
        <f t="shared" si="455"/>
        <v>19.770000000000003</v>
      </c>
      <c r="AO2115" s="390">
        <f t="shared" si="456"/>
        <v>20.673000000000002</v>
      </c>
    </row>
    <row r="2116" spans="1:41" ht="15" customHeight="1" x14ac:dyDescent="0.25">
      <c r="A2116" s="127" t="s">
        <v>2884</v>
      </c>
      <c r="B2116" s="125" t="s">
        <v>2077</v>
      </c>
      <c r="C2116" s="125" t="s">
        <v>4004</v>
      </c>
      <c r="D2116" s="125" t="s">
        <v>2686</v>
      </c>
      <c r="E2116" s="125" t="s">
        <v>2545</v>
      </c>
      <c r="F2116" s="126">
        <v>23.64</v>
      </c>
      <c r="G2116" s="126">
        <v>23.84</v>
      </c>
      <c r="H2116" s="126">
        <v>18.91</v>
      </c>
      <c r="I2116" s="126"/>
      <c r="J2116" s="317"/>
      <c r="K2116" s="323">
        <f>ROUND(SUMIF('VGT-Bewegungsdaten'!B:B,A2116,'VGT-Bewegungsdaten'!C:C),3)</f>
        <v>0</v>
      </c>
      <c r="L2116" s="324">
        <f>ROUND(SUMIF('VGT-Bewegungsdaten'!B:B,$A2116,'VGT-Bewegungsdaten'!D:D),2)</f>
        <v>0</v>
      </c>
      <c r="N2116" s="376" t="s">
        <v>4930</v>
      </c>
      <c r="O2116" s="376" t="s">
        <v>4940</v>
      </c>
      <c r="P2116" s="326">
        <f>ROUND(SUMIF('AV-Bewegungsdaten'!B:B,A2116,'AV-Bewegungsdaten'!C:C),3)</f>
        <v>0</v>
      </c>
      <c r="Q2116" s="324">
        <f>ROUND(SUMIF('AV-Bewegungsdaten'!B:B,$A2116,'AV-Bewegungsdaten'!D:D),2)</f>
        <v>0</v>
      </c>
      <c r="T2116" s="327"/>
      <c r="U2116" s="326">
        <f>ROUND(SUMIF('DV-Bewegungsdaten'!B:B,Kategorien!A2116,'DV-Bewegungsdaten'!D:D),3)</f>
        <v>0</v>
      </c>
      <c r="V2116" s="324">
        <f>ROUND(SUMIF('DV-Bewegungsdaten'!B:B,Kategorien!A2116,'DV-Bewegungsdaten'!E:E),3)</f>
        <v>0</v>
      </c>
      <c r="AD2116" s="390">
        <f t="shared" si="445"/>
        <v>18.901</v>
      </c>
      <c r="AE2116" s="390">
        <f t="shared" si="446"/>
        <v>19.558</v>
      </c>
      <c r="AF2116" s="390">
        <f t="shared" si="447"/>
        <v>20.777000000000001</v>
      </c>
      <c r="AG2116" s="390">
        <f t="shared" si="448"/>
        <v>20.143999999999998</v>
      </c>
      <c r="AH2116" s="390">
        <f t="shared" si="449"/>
        <v>20.056000000000001</v>
      </c>
      <c r="AI2116" s="390">
        <f t="shared" si="450"/>
        <v>20.588000000000001</v>
      </c>
      <c r="AJ2116" s="390">
        <f t="shared" si="451"/>
        <v>19.870999999999999</v>
      </c>
      <c r="AK2116" s="390">
        <f t="shared" si="452"/>
        <v>20.155000000000001</v>
      </c>
      <c r="AL2116" s="390">
        <f t="shared" si="453"/>
        <v>20.265000000000001</v>
      </c>
      <c r="AM2116" s="390">
        <f t="shared" si="454"/>
        <v>20.146000000000001</v>
      </c>
      <c r="AN2116" s="390">
        <f t="shared" si="455"/>
        <v>19.740000000000002</v>
      </c>
      <c r="AO2116" s="390">
        <f t="shared" si="456"/>
        <v>20.643000000000001</v>
      </c>
    </row>
    <row r="2117" spans="1:41" ht="15" customHeight="1" x14ac:dyDescent="0.25">
      <c r="A2117" s="127" t="s">
        <v>3628</v>
      </c>
      <c r="B2117" s="125" t="s">
        <v>2077</v>
      </c>
      <c r="C2117" s="125" t="s">
        <v>4004</v>
      </c>
      <c r="D2117" s="125" t="s">
        <v>3430</v>
      </c>
      <c r="E2117" s="125" t="s">
        <v>3289</v>
      </c>
      <c r="F2117" s="126">
        <v>23.61</v>
      </c>
      <c r="G2117" s="126">
        <v>23.81</v>
      </c>
      <c r="H2117" s="126">
        <v>18.89</v>
      </c>
      <c r="I2117" s="126"/>
      <c r="J2117" s="317"/>
      <c r="K2117" s="323">
        <f>ROUND(SUMIF('VGT-Bewegungsdaten'!B:B,A2117,'VGT-Bewegungsdaten'!C:C),3)</f>
        <v>0</v>
      </c>
      <c r="L2117" s="324">
        <f>ROUND(SUMIF('VGT-Bewegungsdaten'!B:B,$A2117,'VGT-Bewegungsdaten'!D:D),2)</f>
        <v>0</v>
      </c>
      <c r="N2117" s="376" t="s">
        <v>4930</v>
      </c>
      <c r="O2117" s="376" t="s">
        <v>4940</v>
      </c>
      <c r="P2117" s="326">
        <f>ROUND(SUMIF('AV-Bewegungsdaten'!B:B,A2117,'AV-Bewegungsdaten'!C:C),3)</f>
        <v>0</v>
      </c>
      <c r="Q2117" s="324">
        <f>ROUND(SUMIF('AV-Bewegungsdaten'!B:B,$A2117,'AV-Bewegungsdaten'!D:D),2)</f>
        <v>0</v>
      </c>
      <c r="T2117" s="327"/>
      <c r="U2117" s="326">
        <f>ROUND(SUMIF('DV-Bewegungsdaten'!B:B,Kategorien!A2117,'DV-Bewegungsdaten'!D:D),3)</f>
        <v>0</v>
      </c>
      <c r="V2117" s="324">
        <f>ROUND(SUMIF('DV-Bewegungsdaten'!B:B,Kategorien!A2117,'DV-Bewegungsdaten'!E:E),3)</f>
        <v>0</v>
      </c>
      <c r="AD2117" s="390">
        <f t="shared" si="445"/>
        <v>18.870999999999999</v>
      </c>
      <c r="AE2117" s="390">
        <f t="shared" si="446"/>
        <v>19.527999999999999</v>
      </c>
      <c r="AF2117" s="390">
        <f t="shared" si="447"/>
        <v>20.747</v>
      </c>
      <c r="AG2117" s="390">
        <f t="shared" si="448"/>
        <v>20.113999999999997</v>
      </c>
      <c r="AH2117" s="390">
        <f t="shared" si="449"/>
        <v>20.026</v>
      </c>
      <c r="AI2117" s="390">
        <f t="shared" si="450"/>
        <v>20.558</v>
      </c>
      <c r="AJ2117" s="390">
        <f t="shared" si="451"/>
        <v>19.840999999999998</v>
      </c>
      <c r="AK2117" s="390">
        <f t="shared" si="452"/>
        <v>20.125</v>
      </c>
      <c r="AL2117" s="390">
        <f t="shared" si="453"/>
        <v>20.234999999999999</v>
      </c>
      <c r="AM2117" s="390">
        <f t="shared" si="454"/>
        <v>20.116</v>
      </c>
      <c r="AN2117" s="390">
        <f t="shared" si="455"/>
        <v>19.71</v>
      </c>
      <c r="AO2117" s="390">
        <f t="shared" si="456"/>
        <v>20.613</v>
      </c>
    </row>
    <row r="2118" spans="1:41" ht="15" customHeight="1" x14ac:dyDescent="0.25">
      <c r="A2118" s="127" t="s">
        <v>4393</v>
      </c>
      <c r="B2118" s="125" t="s">
        <v>2077</v>
      </c>
      <c r="C2118" s="125" t="s">
        <v>4004</v>
      </c>
      <c r="D2118" s="125" t="s">
        <v>4193</v>
      </c>
      <c r="E2118" s="125" t="s">
        <v>4051</v>
      </c>
      <c r="F2118" s="126">
        <v>23.58</v>
      </c>
      <c r="G2118" s="126">
        <v>23.779999999999998</v>
      </c>
      <c r="H2118" s="126">
        <v>18.86</v>
      </c>
      <c r="I2118" s="126"/>
      <c r="J2118" s="317"/>
      <c r="K2118" s="323">
        <f>ROUND(SUMIF('VGT-Bewegungsdaten'!B:B,A2118,'VGT-Bewegungsdaten'!C:C),3)</f>
        <v>0</v>
      </c>
      <c r="L2118" s="324">
        <f>ROUND(SUMIF('VGT-Bewegungsdaten'!B:B,$A2118,'VGT-Bewegungsdaten'!D:D),2)</f>
        <v>0</v>
      </c>
      <c r="N2118" s="376" t="s">
        <v>4930</v>
      </c>
      <c r="O2118" s="376" t="s">
        <v>4940</v>
      </c>
      <c r="P2118" s="326">
        <f>ROUND(SUMIF('AV-Bewegungsdaten'!B:B,A2118,'AV-Bewegungsdaten'!C:C),3)</f>
        <v>0</v>
      </c>
      <c r="Q2118" s="324">
        <f>ROUND(SUMIF('AV-Bewegungsdaten'!B:B,$A2118,'AV-Bewegungsdaten'!D:D),2)</f>
        <v>0</v>
      </c>
      <c r="T2118" s="327"/>
      <c r="U2118" s="326">
        <f>ROUND(SUMIF('DV-Bewegungsdaten'!B:B,Kategorien!A2118,'DV-Bewegungsdaten'!D:D),3)</f>
        <v>0</v>
      </c>
      <c r="V2118" s="324">
        <f>ROUND(SUMIF('DV-Bewegungsdaten'!B:B,Kategorien!A2118,'DV-Bewegungsdaten'!E:E),3)</f>
        <v>0</v>
      </c>
      <c r="AD2118" s="390">
        <f t="shared" si="445"/>
        <v>18.840999999999998</v>
      </c>
      <c r="AE2118" s="390">
        <f t="shared" si="446"/>
        <v>19.497999999999998</v>
      </c>
      <c r="AF2118" s="390">
        <f t="shared" si="447"/>
        <v>20.716999999999999</v>
      </c>
      <c r="AG2118" s="390">
        <f t="shared" si="448"/>
        <v>20.083999999999996</v>
      </c>
      <c r="AH2118" s="390">
        <f t="shared" si="449"/>
        <v>19.995999999999999</v>
      </c>
      <c r="AI2118" s="390">
        <f t="shared" si="450"/>
        <v>20.527999999999999</v>
      </c>
      <c r="AJ2118" s="390">
        <f t="shared" si="451"/>
        <v>19.810999999999996</v>
      </c>
      <c r="AK2118" s="390">
        <f t="shared" si="452"/>
        <v>20.094999999999999</v>
      </c>
      <c r="AL2118" s="390">
        <f t="shared" si="453"/>
        <v>20.204999999999998</v>
      </c>
      <c r="AM2118" s="390">
        <f t="shared" si="454"/>
        <v>20.085999999999999</v>
      </c>
      <c r="AN2118" s="390">
        <f t="shared" si="455"/>
        <v>19.68</v>
      </c>
      <c r="AO2118" s="390">
        <f t="shared" si="456"/>
        <v>20.582999999999998</v>
      </c>
    </row>
    <row r="2119" spans="1:41" ht="15" customHeight="1" x14ac:dyDescent="0.25">
      <c r="A2119" s="127" t="s">
        <v>2044</v>
      </c>
      <c r="B2119" s="125" t="s">
        <v>2077</v>
      </c>
      <c r="C2119" s="125" t="s">
        <v>4004</v>
      </c>
      <c r="D2119" s="125" t="s">
        <v>1907</v>
      </c>
      <c r="E2119" s="125" t="s">
        <v>2452</v>
      </c>
      <c r="F2119" s="126">
        <v>21.67</v>
      </c>
      <c r="G2119" s="126">
        <v>21.87</v>
      </c>
      <c r="H2119" s="126">
        <v>17.34</v>
      </c>
      <c r="I2119" s="126"/>
      <c r="J2119" s="317"/>
      <c r="K2119" s="323">
        <f>ROUND(SUMIF('VGT-Bewegungsdaten'!B:B,A2119,'VGT-Bewegungsdaten'!C:C),3)</f>
        <v>0</v>
      </c>
      <c r="L2119" s="324">
        <f>ROUND(SUMIF('VGT-Bewegungsdaten'!B:B,$A2119,'VGT-Bewegungsdaten'!D:D),2)</f>
        <v>0</v>
      </c>
      <c r="N2119" s="376" t="s">
        <v>4930</v>
      </c>
      <c r="O2119" s="376" t="s">
        <v>4940</v>
      </c>
      <c r="P2119" s="326">
        <f>ROUND(SUMIF('AV-Bewegungsdaten'!B:B,A2119,'AV-Bewegungsdaten'!C:C),3)</f>
        <v>0</v>
      </c>
      <c r="Q2119" s="324">
        <f>ROUND(SUMIF('AV-Bewegungsdaten'!B:B,$A2119,'AV-Bewegungsdaten'!D:D),2)</f>
        <v>0</v>
      </c>
      <c r="T2119" s="327"/>
      <c r="U2119" s="326">
        <f>ROUND(SUMIF('DV-Bewegungsdaten'!B:B,Kategorien!A2119,'DV-Bewegungsdaten'!D:D),3)</f>
        <v>0</v>
      </c>
      <c r="V2119" s="324">
        <f>ROUND(SUMIF('DV-Bewegungsdaten'!B:B,Kategorien!A2119,'DV-Bewegungsdaten'!E:E),3)</f>
        <v>0</v>
      </c>
      <c r="AD2119" s="390">
        <f t="shared" si="445"/>
        <v>16.931000000000001</v>
      </c>
      <c r="AE2119" s="390">
        <f t="shared" si="446"/>
        <v>17.588000000000001</v>
      </c>
      <c r="AF2119" s="390">
        <f t="shared" si="447"/>
        <v>18.807000000000002</v>
      </c>
      <c r="AG2119" s="390">
        <f t="shared" si="448"/>
        <v>18.173999999999999</v>
      </c>
      <c r="AH2119" s="390">
        <f t="shared" si="449"/>
        <v>18.086000000000002</v>
      </c>
      <c r="AI2119" s="390">
        <f t="shared" si="450"/>
        <v>18.618000000000002</v>
      </c>
      <c r="AJ2119" s="390">
        <f t="shared" si="451"/>
        <v>17.901</v>
      </c>
      <c r="AK2119" s="390">
        <f t="shared" si="452"/>
        <v>18.185000000000002</v>
      </c>
      <c r="AL2119" s="390">
        <f t="shared" si="453"/>
        <v>18.295000000000002</v>
      </c>
      <c r="AM2119" s="390">
        <f t="shared" si="454"/>
        <v>18.176000000000002</v>
      </c>
      <c r="AN2119" s="390">
        <f t="shared" si="455"/>
        <v>17.770000000000003</v>
      </c>
      <c r="AO2119" s="390">
        <f t="shared" si="456"/>
        <v>18.673000000000002</v>
      </c>
    </row>
    <row r="2120" spans="1:41" ht="15" customHeight="1" x14ac:dyDescent="0.25">
      <c r="A2120" s="127" t="s">
        <v>2045</v>
      </c>
      <c r="B2120" s="125" t="s">
        <v>2077</v>
      </c>
      <c r="C2120" s="125" t="s">
        <v>4004</v>
      </c>
      <c r="D2120" s="125" t="s">
        <v>1909</v>
      </c>
      <c r="E2120" s="125" t="s">
        <v>2455</v>
      </c>
      <c r="F2120" s="126">
        <v>23.67</v>
      </c>
      <c r="G2120" s="126">
        <v>23.87</v>
      </c>
      <c r="H2120" s="126">
        <v>18.940000000000001</v>
      </c>
      <c r="I2120" s="126"/>
      <c r="J2120" s="317"/>
      <c r="K2120" s="323">
        <f>ROUND(SUMIF('VGT-Bewegungsdaten'!B:B,A2120,'VGT-Bewegungsdaten'!C:C),3)</f>
        <v>0</v>
      </c>
      <c r="L2120" s="324">
        <f>ROUND(SUMIF('VGT-Bewegungsdaten'!B:B,$A2120,'VGT-Bewegungsdaten'!D:D),2)</f>
        <v>0</v>
      </c>
      <c r="N2120" s="376" t="s">
        <v>4930</v>
      </c>
      <c r="O2120" s="376" t="s">
        <v>4940</v>
      </c>
      <c r="P2120" s="326">
        <f>ROUND(SUMIF('AV-Bewegungsdaten'!B:B,A2120,'AV-Bewegungsdaten'!C:C),3)</f>
        <v>0</v>
      </c>
      <c r="Q2120" s="324">
        <f>ROUND(SUMIF('AV-Bewegungsdaten'!B:B,$A2120,'AV-Bewegungsdaten'!D:D),2)</f>
        <v>0</v>
      </c>
      <c r="T2120" s="327"/>
      <c r="U2120" s="326">
        <f>ROUND(SUMIF('DV-Bewegungsdaten'!B:B,Kategorien!A2120,'DV-Bewegungsdaten'!D:D),3)</f>
        <v>0</v>
      </c>
      <c r="V2120" s="324">
        <f>ROUND(SUMIF('DV-Bewegungsdaten'!B:B,Kategorien!A2120,'DV-Bewegungsdaten'!E:E),3)</f>
        <v>0</v>
      </c>
      <c r="AD2120" s="390">
        <f t="shared" si="445"/>
        <v>18.931000000000001</v>
      </c>
      <c r="AE2120" s="390">
        <f t="shared" si="446"/>
        <v>19.588000000000001</v>
      </c>
      <c r="AF2120" s="390">
        <f t="shared" si="447"/>
        <v>20.807000000000002</v>
      </c>
      <c r="AG2120" s="390">
        <f t="shared" si="448"/>
        <v>20.173999999999999</v>
      </c>
      <c r="AH2120" s="390">
        <f t="shared" si="449"/>
        <v>20.086000000000002</v>
      </c>
      <c r="AI2120" s="390">
        <f t="shared" si="450"/>
        <v>20.618000000000002</v>
      </c>
      <c r="AJ2120" s="390">
        <f t="shared" si="451"/>
        <v>19.901</v>
      </c>
      <c r="AK2120" s="390">
        <f t="shared" si="452"/>
        <v>20.185000000000002</v>
      </c>
      <c r="AL2120" s="390">
        <f t="shared" si="453"/>
        <v>20.295000000000002</v>
      </c>
      <c r="AM2120" s="390">
        <f t="shared" si="454"/>
        <v>20.176000000000002</v>
      </c>
      <c r="AN2120" s="390">
        <f t="shared" si="455"/>
        <v>19.770000000000003</v>
      </c>
      <c r="AO2120" s="390">
        <f t="shared" si="456"/>
        <v>20.673000000000002</v>
      </c>
    </row>
    <row r="2121" spans="1:41" ht="15" customHeight="1" x14ac:dyDescent="0.25">
      <c r="A2121" s="127" t="s">
        <v>2046</v>
      </c>
      <c r="B2121" s="125" t="s">
        <v>2077</v>
      </c>
      <c r="C2121" s="125" t="s">
        <v>4004</v>
      </c>
      <c r="D2121" s="125" t="s">
        <v>1911</v>
      </c>
      <c r="E2121" s="125" t="s">
        <v>1538</v>
      </c>
      <c r="F2121" s="126">
        <v>24.67</v>
      </c>
      <c r="G2121" s="126">
        <v>24.87</v>
      </c>
      <c r="H2121" s="126">
        <v>19.739999999999998</v>
      </c>
      <c r="I2121" s="126"/>
      <c r="J2121" s="317"/>
      <c r="K2121" s="323">
        <f>ROUND(SUMIF('VGT-Bewegungsdaten'!B:B,A2121,'VGT-Bewegungsdaten'!C:C),3)</f>
        <v>0</v>
      </c>
      <c r="L2121" s="324">
        <f>ROUND(SUMIF('VGT-Bewegungsdaten'!B:B,$A2121,'VGT-Bewegungsdaten'!D:D),2)</f>
        <v>0</v>
      </c>
      <c r="N2121" s="376" t="s">
        <v>4930</v>
      </c>
      <c r="O2121" s="376" t="s">
        <v>4940</v>
      </c>
      <c r="P2121" s="326">
        <f>ROUND(SUMIF('AV-Bewegungsdaten'!B:B,A2121,'AV-Bewegungsdaten'!C:C),3)</f>
        <v>0</v>
      </c>
      <c r="Q2121" s="324">
        <f>ROUND(SUMIF('AV-Bewegungsdaten'!B:B,$A2121,'AV-Bewegungsdaten'!D:D),2)</f>
        <v>0</v>
      </c>
      <c r="T2121" s="327"/>
      <c r="U2121" s="326">
        <f>ROUND(SUMIF('DV-Bewegungsdaten'!B:B,Kategorien!A2121,'DV-Bewegungsdaten'!D:D),3)</f>
        <v>0</v>
      </c>
      <c r="V2121" s="324">
        <f>ROUND(SUMIF('DV-Bewegungsdaten'!B:B,Kategorien!A2121,'DV-Bewegungsdaten'!E:E),3)</f>
        <v>0</v>
      </c>
      <c r="AD2121" s="390">
        <f t="shared" si="445"/>
        <v>19.931000000000001</v>
      </c>
      <c r="AE2121" s="390">
        <f t="shared" si="446"/>
        <v>20.588000000000001</v>
      </c>
      <c r="AF2121" s="390">
        <f t="shared" si="447"/>
        <v>21.807000000000002</v>
      </c>
      <c r="AG2121" s="390">
        <f t="shared" si="448"/>
        <v>21.173999999999999</v>
      </c>
      <c r="AH2121" s="390">
        <f t="shared" si="449"/>
        <v>21.086000000000002</v>
      </c>
      <c r="AI2121" s="390">
        <f t="shared" si="450"/>
        <v>21.618000000000002</v>
      </c>
      <c r="AJ2121" s="390">
        <f t="shared" si="451"/>
        <v>20.901</v>
      </c>
      <c r="AK2121" s="390">
        <f t="shared" si="452"/>
        <v>21.185000000000002</v>
      </c>
      <c r="AL2121" s="390">
        <f t="shared" si="453"/>
        <v>21.295000000000002</v>
      </c>
      <c r="AM2121" s="390">
        <f t="shared" si="454"/>
        <v>21.176000000000002</v>
      </c>
      <c r="AN2121" s="390">
        <f t="shared" si="455"/>
        <v>20.770000000000003</v>
      </c>
      <c r="AO2121" s="390">
        <f t="shared" si="456"/>
        <v>21.673000000000002</v>
      </c>
    </row>
    <row r="2122" spans="1:41" ht="15" customHeight="1" x14ac:dyDescent="0.25">
      <c r="A2122" s="127" t="s">
        <v>2047</v>
      </c>
      <c r="B2122" s="125" t="s">
        <v>2077</v>
      </c>
      <c r="C2122" s="125" t="s">
        <v>4004</v>
      </c>
      <c r="D2122" s="125" t="s">
        <v>1913</v>
      </c>
      <c r="E2122" s="125" t="s">
        <v>1541</v>
      </c>
      <c r="F2122" s="126">
        <v>24.67</v>
      </c>
      <c r="G2122" s="126">
        <v>24.87</v>
      </c>
      <c r="H2122" s="126">
        <v>19.739999999999998</v>
      </c>
      <c r="I2122" s="126"/>
      <c r="J2122" s="317"/>
      <c r="K2122" s="323">
        <f>ROUND(SUMIF('VGT-Bewegungsdaten'!B:B,A2122,'VGT-Bewegungsdaten'!C:C),3)</f>
        <v>0</v>
      </c>
      <c r="L2122" s="324">
        <f>ROUND(SUMIF('VGT-Bewegungsdaten'!B:B,$A2122,'VGT-Bewegungsdaten'!D:D),2)</f>
        <v>0</v>
      </c>
      <c r="N2122" s="376" t="s">
        <v>4930</v>
      </c>
      <c r="O2122" s="376" t="s">
        <v>4940</v>
      </c>
      <c r="P2122" s="326">
        <f>ROUND(SUMIF('AV-Bewegungsdaten'!B:B,A2122,'AV-Bewegungsdaten'!C:C),3)</f>
        <v>0</v>
      </c>
      <c r="Q2122" s="324">
        <f>ROUND(SUMIF('AV-Bewegungsdaten'!B:B,$A2122,'AV-Bewegungsdaten'!D:D),2)</f>
        <v>0</v>
      </c>
      <c r="T2122" s="327"/>
      <c r="U2122" s="326">
        <f>ROUND(SUMIF('DV-Bewegungsdaten'!B:B,Kategorien!A2122,'DV-Bewegungsdaten'!D:D),3)</f>
        <v>0</v>
      </c>
      <c r="V2122" s="324">
        <f>ROUND(SUMIF('DV-Bewegungsdaten'!B:B,Kategorien!A2122,'DV-Bewegungsdaten'!E:E),3)</f>
        <v>0</v>
      </c>
      <c r="AD2122" s="390">
        <f t="shared" si="445"/>
        <v>19.931000000000001</v>
      </c>
      <c r="AE2122" s="390">
        <f t="shared" si="446"/>
        <v>20.588000000000001</v>
      </c>
      <c r="AF2122" s="390">
        <f t="shared" si="447"/>
        <v>21.807000000000002</v>
      </c>
      <c r="AG2122" s="390">
        <f t="shared" si="448"/>
        <v>21.173999999999999</v>
      </c>
      <c r="AH2122" s="390">
        <f t="shared" si="449"/>
        <v>21.086000000000002</v>
      </c>
      <c r="AI2122" s="390">
        <f t="shared" si="450"/>
        <v>21.618000000000002</v>
      </c>
      <c r="AJ2122" s="390">
        <f t="shared" si="451"/>
        <v>20.901</v>
      </c>
      <c r="AK2122" s="390">
        <f t="shared" si="452"/>
        <v>21.185000000000002</v>
      </c>
      <c r="AL2122" s="390">
        <f t="shared" si="453"/>
        <v>21.295000000000002</v>
      </c>
      <c r="AM2122" s="390">
        <f t="shared" si="454"/>
        <v>21.176000000000002</v>
      </c>
      <c r="AN2122" s="390">
        <f t="shared" si="455"/>
        <v>20.770000000000003</v>
      </c>
      <c r="AO2122" s="390">
        <f t="shared" si="456"/>
        <v>21.673000000000002</v>
      </c>
    </row>
    <row r="2123" spans="1:41" ht="15" customHeight="1" x14ac:dyDescent="0.25">
      <c r="A2123" s="127" t="s">
        <v>2885</v>
      </c>
      <c r="B2123" s="125" t="s">
        <v>2077</v>
      </c>
      <c r="C2123" s="125" t="s">
        <v>4004</v>
      </c>
      <c r="D2123" s="125" t="s">
        <v>2688</v>
      </c>
      <c r="E2123" s="125" t="s">
        <v>2545</v>
      </c>
      <c r="F2123" s="126">
        <v>24.64</v>
      </c>
      <c r="G2123" s="126">
        <v>24.84</v>
      </c>
      <c r="H2123" s="126">
        <v>19.71</v>
      </c>
      <c r="I2123" s="126"/>
      <c r="J2123" s="317"/>
      <c r="K2123" s="323">
        <f>ROUND(SUMIF('VGT-Bewegungsdaten'!B:B,A2123,'VGT-Bewegungsdaten'!C:C),3)</f>
        <v>0</v>
      </c>
      <c r="L2123" s="324">
        <f>ROUND(SUMIF('VGT-Bewegungsdaten'!B:B,$A2123,'VGT-Bewegungsdaten'!D:D),2)</f>
        <v>0</v>
      </c>
      <c r="N2123" s="376" t="s">
        <v>4930</v>
      </c>
      <c r="O2123" s="376" t="s">
        <v>4940</v>
      </c>
      <c r="P2123" s="326">
        <f>ROUND(SUMIF('AV-Bewegungsdaten'!B:B,A2123,'AV-Bewegungsdaten'!C:C),3)</f>
        <v>0</v>
      </c>
      <c r="Q2123" s="324">
        <f>ROUND(SUMIF('AV-Bewegungsdaten'!B:B,$A2123,'AV-Bewegungsdaten'!D:D),2)</f>
        <v>0</v>
      </c>
      <c r="T2123" s="327"/>
      <c r="U2123" s="326">
        <f>ROUND(SUMIF('DV-Bewegungsdaten'!B:B,Kategorien!A2123,'DV-Bewegungsdaten'!D:D),3)</f>
        <v>0</v>
      </c>
      <c r="V2123" s="324">
        <f>ROUND(SUMIF('DV-Bewegungsdaten'!B:B,Kategorien!A2123,'DV-Bewegungsdaten'!E:E),3)</f>
        <v>0</v>
      </c>
      <c r="AD2123" s="390">
        <f t="shared" si="445"/>
        <v>19.901</v>
      </c>
      <c r="AE2123" s="390">
        <f t="shared" si="446"/>
        <v>20.558</v>
      </c>
      <c r="AF2123" s="390">
        <f t="shared" si="447"/>
        <v>21.777000000000001</v>
      </c>
      <c r="AG2123" s="390">
        <f t="shared" si="448"/>
        <v>21.143999999999998</v>
      </c>
      <c r="AH2123" s="390">
        <f t="shared" si="449"/>
        <v>21.056000000000001</v>
      </c>
      <c r="AI2123" s="390">
        <f t="shared" si="450"/>
        <v>21.588000000000001</v>
      </c>
      <c r="AJ2123" s="390">
        <f t="shared" si="451"/>
        <v>20.870999999999999</v>
      </c>
      <c r="AK2123" s="390">
        <f t="shared" si="452"/>
        <v>21.155000000000001</v>
      </c>
      <c r="AL2123" s="390">
        <f t="shared" si="453"/>
        <v>21.265000000000001</v>
      </c>
      <c r="AM2123" s="390">
        <f t="shared" si="454"/>
        <v>21.146000000000001</v>
      </c>
      <c r="AN2123" s="390">
        <f t="shared" si="455"/>
        <v>20.740000000000002</v>
      </c>
      <c r="AO2123" s="390">
        <f t="shared" si="456"/>
        <v>21.643000000000001</v>
      </c>
    </row>
    <row r="2124" spans="1:41" ht="15" customHeight="1" x14ac:dyDescent="0.25">
      <c r="A2124" s="127" t="s">
        <v>3629</v>
      </c>
      <c r="B2124" s="125" t="s">
        <v>2077</v>
      </c>
      <c r="C2124" s="125" t="s">
        <v>4004</v>
      </c>
      <c r="D2124" s="125" t="s">
        <v>3432</v>
      </c>
      <c r="E2124" s="125" t="s">
        <v>3289</v>
      </c>
      <c r="F2124" s="126">
        <v>24.61</v>
      </c>
      <c r="G2124" s="126">
        <v>24.81</v>
      </c>
      <c r="H2124" s="126">
        <v>19.690000000000001</v>
      </c>
      <c r="I2124" s="126"/>
      <c r="J2124" s="317"/>
      <c r="K2124" s="323">
        <f>ROUND(SUMIF('VGT-Bewegungsdaten'!B:B,A2124,'VGT-Bewegungsdaten'!C:C),3)</f>
        <v>0</v>
      </c>
      <c r="L2124" s="324">
        <f>ROUND(SUMIF('VGT-Bewegungsdaten'!B:B,$A2124,'VGT-Bewegungsdaten'!D:D),2)</f>
        <v>0</v>
      </c>
      <c r="N2124" s="376" t="s">
        <v>4930</v>
      </c>
      <c r="O2124" s="376" t="s">
        <v>4940</v>
      </c>
      <c r="P2124" s="326">
        <f>ROUND(SUMIF('AV-Bewegungsdaten'!B:B,A2124,'AV-Bewegungsdaten'!C:C),3)</f>
        <v>0</v>
      </c>
      <c r="Q2124" s="324">
        <f>ROUND(SUMIF('AV-Bewegungsdaten'!B:B,$A2124,'AV-Bewegungsdaten'!D:D),2)</f>
        <v>0</v>
      </c>
      <c r="T2124" s="327"/>
      <c r="U2124" s="326">
        <f>ROUND(SUMIF('DV-Bewegungsdaten'!B:B,Kategorien!A2124,'DV-Bewegungsdaten'!D:D),3)</f>
        <v>0</v>
      </c>
      <c r="V2124" s="324">
        <f>ROUND(SUMIF('DV-Bewegungsdaten'!B:B,Kategorien!A2124,'DV-Bewegungsdaten'!E:E),3)</f>
        <v>0</v>
      </c>
      <c r="AD2124" s="390">
        <f t="shared" si="445"/>
        <v>19.870999999999999</v>
      </c>
      <c r="AE2124" s="390">
        <f t="shared" si="446"/>
        <v>20.527999999999999</v>
      </c>
      <c r="AF2124" s="390">
        <f t="shared" si="447"/>
        <v>21.747</v>
      </c>
      <c r="AG2124" s="390">
        <f t="shared" si="448"/>
        <v>21.113999999999997</v>
      </c>
      <c r="AH2124" s="390">
        <f t="shared" si="449"/>
        <v>21.026</v>
      </c>
      <c r="AI2124" s="390">
        <f t="shared" si="450"/>
        <v>21.558</v>
      </c>
      <c r="AJ2124" s="390">
        <f t="shared" si="451"/>
        <v>20.840999999999998</v>
      </c>
      <c r="AK2124" s="390">
        <f t="shared" si="452"/>
        <v>21.125</v>
      </c>
      <c r="AL2124" s="390">
        <f t="shared" si="453"/>
        <v>21.234999999999999</v>
      </c>
      <c r="AM2124" s="390">
        <f t="shared" si="454"/>
        <v>21.116</v>
      </c>
      <c r="AN2124" s="390">
        <f t="shared" si="455"/>
        <v>20.71</v>
      </c>
      <c r="AO2124" s="390">
        <f t="shared" si="456"/>
        <v>21.613</v>
      </c>
    </row>
    <row r="2125" spans="1:41" ht="15" customHeight="1" x14ac:dyDescent="0.25">
      <c r="A2125" s="127" t="s">
        <v>4394</v>
      </c>
      <c r="B2125" s="125" t="s">
        <v>2077</v>
      </c>
      <c r="C2125" s="125" t="s">
        <v>4004</v>
      </c>
      <c r="D2125" s="125" t="s">
        <v>4195</v>
      </c>
      <c r="E2125" s="125" t="s">
        <v>4051</v>
      </c>
      <c r="F2125" s="126">
        <v>24.58</v>
      </c>
      <c r="G2125" s="126">
        <v>24.779999999999998</v>
      </c>
      <c r="H2125" s="126">
        <v>19.66</v>
      </c>
      <c r="I2125" s="126"/>
      <c r="J2125" s="317"/>
      <c r="K2125" s="323">
        <f>ROUND(SUMIF('VGT-Bewegungsdaten'!B:B,A2125,'VGT-Bewegungsdaten'!C:C),3)</f>
        <v>0</v>
      </c>
      <c r="L2125" s="324">
        <f>ROUND(SUMIF('VGT-Bewegungsdaten'!B:B,$A2125,'VGT-Bewegungsdaten'!D:D),2)</f>
        <v>0</v>
      </c>
      <c r="N2125" s="376" t="s">
        <v>4930</v>
      </c>
      <c r="O2125" s="376" t="s">
        <v>4940</v>
      </c>
      <c r="P2125" s="326">
        <f>ROUND(SUMIF('AV-Bewegungsdaten'!B:B,A2125,'AV-Bewegungsdaten'!C:C),3)</f>
        <v>0</v>
      </c>
      <c r="Q2125" s="324">
        <f>ROUND(SUMIF('AV-Bewegungsdaten'!B:B,$A2125,'AV-Bewegungsdaten'!D:D),2)</f>
        <v>0</v>
      </c>
      <c r="T2125" s="327"/>
      <c r="U2125" s="326">
        <f>ROUND(SUMIF('DV-Bewegungsdaten'!B:B,Kategorien!A2125,'DV-Bewegungsdaten'!D:D),3)</f>
        <v>0</v>
      </c>
      <c r="V2125" s="324">
        <f>ROUND(SUMIF('DV-Bewegungsdaten'!B:B,Kategorien!A2125,'DV-Bewegungsdaten'!E:E),3)</f>
        <v>0</v>
      </c>
      <c r="AD2125" s="390">
        <f t="shared" si="445"/>
        <v>19.840999999999998</v>
      </c>
      <c r="AE2125" s="390">
        <f t="shared" si="446"/>
        <v>20.497999999999998</v>
      </c>
      <c r="AF2125" s="390">
        <f t="shared" si="447"/>
        <v>21.716999999999999</v>
      </c>
      <c r="AG2125" s="390">
        <f t="shared" si="448"/>
        <v>21.083999999999996</v>
      </c>
      <c r="AH2125" s="390">
        <f t="shared" si="449"/>
        <v>20.995999999999999</v>
      </c>
      <c r="AI2125" s="390">
        <f t="shared" si="450"/>
        <v>21.527999999999999</v>
      </c>
      <c r="AJ2125" s="390">
        <f t="shared" si="451"/>
        <v>20.810999999999996</v>
      </c>
      <c r="AK2125" s="390">
        <f t="shared" si="452"/>
        <v>21.094999999999999</v>
      </c>
      <c r="AL2125" s="390">
        <f t="shared" si="453"/>
        <v>21.204999999999998</v>
      </c>
      <c r="AM2125" s="390">
        <f t="shared" si="454"/>
        <v>21.085999999999999</v>
      </c>
      <c r="AN2125" s="390">
        <f t="shared" si="455"/>
        <v>20.68</v>
      </c>
      <c r="AO2125" s="390">
        <f t="shared" si="456"/>
        <v>21.582999999999998</v>
      </c>
    </row>
    <row r="2126" spans="1:41" ht="15" customHeight="1" x14ac:dyDescent="0.25">
      <c r="A2126" s="127" t="s">
        <v>2048</v>
      </c>
      <c r="B2126" s="125" t="s">
        <v>2077</v>
      </c>
      <c r="C2126" s="125" t="s">
        <v>4004</v>
      </c>
      <c r="D2126" s="125" t="s">
        <v>1915</v>
      </c>
      <c r="E2126" s="125" t="s">
        <v>2452</v>
      </c>
      <c r="F2126" s="126">
        <v>24.67</v>
      </c>
      <c r="G2126" s="126">
        <v>24.87</v>
      </c>
      <c r="H2126" s="126">
        <v>19.739999999999998</v>
      </c>
      <c r="I2126" s="126"/>
      <c r="J2126" s="317"/>
      <c r="K2126" s="323">
        <f>ROUND(SUMIF('VGT-Bewegungsdaten'!B:B,A2126,'VGT-Bewegungsdaten'!C:C),3)</f>
        <v>0</v>
      </c>
      <c r="L2126" s="324">
        <f>ROUND(SUMIF('VGT-Bewegungsdaten'!B:B,$A2126,'VGT-Bewegungsdaten'!D:D),2)</f>
        <v>0</v>
      </c>
      <c r="N2126" s="376" t="s">
        <v>4930</v>
      </c>
      <c r="O2126" s="376" t="s">
        <v>4940</v>
      </c>
      <c r="P2126" s="326">
        <f>ROUND(SUMIF('AV-Bewegungsdaten'!B:B,A2126,'AV-Bewegungsdaten'!C:C),3)</f>
        <v>0</v>
      </c>
      <c r="Q2126" s="324">
        <f>ROUND(SUMIF('AV-Bewegungsdaten'!B:B,$A2126,'AV-Bewegungsdaten'!D:D),2)</f>
        <v>0</v>
      </c>
      <c r="T2126" s="327"/>
      <c r="U2126" s="326">
        <f>ROUND(SUMIF('DV-Bewegungsdaten'!B:B,Kategorien!A2126,'DV-Bewegungsdaten'!D:D),3)</f>
        <v>0</v>
      </c>
      <c r="V2126" s="324">
        <f>ROUND(SUMIF('DV-Bewegungsdaten'!B:B,Kategorien!A2126,'DV-Bewegungsdaten'!E:E),3)</f>
        <v>0</v>
      </c>
      <c r="AD2126" s="390">
        <f t="shared" si="445"/>
        <v>19.931000000000001</v>
      </c>
      <c r="AE2126" s="390">
        <f t="shared" si="446"/>
        <v>20.588000000000001</v>
      </c>
      <c r="AF2126" s="390">
        <f t="shared" si="447"/>
        <v>21.807000000000002</v>
      </c>
      <c r="AG2126" s="390">
        <f t="shared" si="448"/>
        <v>21.173999999999999</v>
      </c>
      <c r="AH2126" s="390">
        <f t="shared" si="449"/>
        <v>21.086000000000002</v>
      </c>
      <c r="AI2126" s="390">
        <f t="shared" si="450"/>
        <v>21.618000000000002</v>
      </c>
      <c r="AJ2126" s="390">
        <f t="shared" si="451"/>
        <v>20.901</v>
      </c>
      <c r="AK2126" s="390">
        <f t="shared" si="452"/>
        <v>21.185000000000002</v>
      </c>
      <c r="AL2126" s="390">
        <f t="shared" si="453"/>
        <v>21.295000000000002</v>
      </c>
      <c r="AM2126" s="390">
        <f t="shared" si="454"/>
        <v>21.176000000000002</v>
      </c>
      <c r="AN2126" s="390">
        <f t="shared" si="455"/>
        <v>20.770000000000003</v>
      </c>
      <c r="AO2126" s="390">
        <f t="shared" si="456"/>
        <v>21.673000000000002</v>
      </c>
    </row>
    <row r="2127" spans="1:41" ht="15" customHeight="1" x14ac:dyDescent="0.25">
      <c r="A2127" s="127" t="s">
        <v>2049</v>
      </c>
      <c r="B2127" s="125" t="s">
        <v>2077</v>
      </c>
      <c r="C2127" s="125" t="s">
        <v>4004</v>
      </c>
      <c r="D2127" s="125" t="s">
        <v>1917</v>
      </c>
      <c r="E2127" s="125" t="s">
        <v>2455</v>
      </c>
      <c r="F2127" s="126">
        <v>26.67</v>
      </c>
      <c r="G2127" s="126">
        <v>26.87</v>
      </c>
      <c r="H2127" s="126">
        <v>21.34</v>
      </c>
      <c r="I2127" s="126"/>
      <c r="J2127" s="317"/>
      <c r="K2127" s="323">
        <f>ROUND(SUMIF('VGT-Bewegungsdaten'!B:B,A2127,'VGT-Bewegungsdaten'!C:C),3)</f>
        <v>0</v>
      </c>
      <c r="L2127" s="324">
        <f>ROUND(SUMIF('VGT-Bewegungsdaten'!B:B,$A2127,'VGT-Bewegungsdaten'!D:D),2)</f>
        <v>0</v>
      </c>
      <c r="N2127" s="376" t="s">
        <v>4930</v>
      </c>
      <c r="O2127" s="376" t="s">
        <v>4940</v>
      </c>
      <c r="P2127" s="326">
        <f>ROUND(SUMIF('AV-Bewegungsdaten'!B:B,A2127,'AV-Bewegungsdaten'!C:C),3)</f>
        <v>0</v>
      </c>
      <c r="Q2127" s="324">
        <f>ROUND(SUMIF('AV-Bewegungsdaten'!B:B,$A2127,'AV-Bewegungsdaten'!D:D),2)</f>
        <v>0</v>
      </c>
      <c r="T2127" s="327"/>
      <c r="U2127" s="326">
        <f>ROUND(SUMIF('DV-Bewegungsdaten'!B:B,Kategorien!A2127,'DV-Bewegungsdaten'!D:D),3)</f>
        <v>0</v>
      </c>
      <c r="V2127" s="324">
        <f>ROUND(SUMIF('DV-Bewegungsdaten'!B:B,Kategorien!A2127,'DV-Bewegungsdaten'!E:E),3)</f>
        <v>0</v>
      </c>
      <c r="AD2127" s="390">
        <f t="shared" si="445"/>
        <v>21.931000000000001</v>
      </c>
      <c r="AE2127" s="390">
        <f t="shared" si="446"/>
        <v>22.588000000000001</v>
      </c>
      <c r="AF2127" s="390">
        <f t="shared" si="447"/>
        <v>23.807000000000002</v>
      </c>
      <c r="AG2127" s="390">
        <f t="shared" si="448"/>
        <v>23.173999999999999</v>
      </c>
      <c r="AH2127" s="390">
        <f t="shared" si="449"/>
        <v>23.086000000000002</v>
      </c>
      <c r="AI2127" s="390">
        <f t="shared" si="450"/>
        <v>23.618000000000002</v>
      </c>
      <c r="AJ2127" s="390">
        <f t="shared" si="451"/>
        <v>22.901</v>
      </c>
      <c r="AK2127" s="390">
        <f t="shared" si="452"/>
        <v>23.185000000000002</v>
      </c>
      <c r="AL2127" s="390">
        <f t="shared" si="453"/>
        <v>23.295000000000002</v>
      </c>
      <c r="AM2127" s="390">
        <f t="shared" si="454"/>
        <v>23.176000000000002</v>
      </c>
      <c r="AN2127" s="390">
        <f t="shared" si="455"/>
        <v>22.770000000000003</v>
      </c>
      <c r="AO2127" s="390">
        <f t="shared" si="456"/>
        <v>23.673000000000002</v>
      </c>
    </row>
    <row r="2128" spans="1:41" ht="15" customHeight="1" x14ac:dyDescent="0.25">
      <c r="A2128" s="127" t="s">
        <v>2050</v>
      </c>
      <c r="B2128" s="125" t="s">
        <v>2077</v>
      </c>
      <c r="C2128" s="125" t="s">
        <v>4004</v>
      </c>
      <c r="D2128" s="125" t="s">
        <v>1919</v>
      </c>
      <c r="E2128" s="125" t="s">
        <v>1538</v>
      </c>
      <c r="F2128" s="126">
        <v>27.67</v>
      </c>
      <c r="G2128" s="126">
        <v>27.87</v>
      </c>
      <c r="H2128" s="126">
        <v>22.14</v>
      </c>
      <c r="I2128" s="126"/>
      <c r="J2128" s="317"/>
      <c r="K2128" s="323">
        <f>ROUND(SUMIF('VGT-Bewegungsdaten'!B:B,A2128,'VGT-Bewegungsdaten'!C:C),3)</f>
        <v>0</v>
      </c>
      <c r="L2128" s="324">
        <f>ROUND(SUMIF('VGT-Bewegungsdaten'!B:B,$A2128,'VGT-Bewegungsdaten'!D:D),2)</f>
        <v>0</v>
      </c>
      <c r="N2128" s="376" t="s">
        <v>4930</v>
      </c>
      <c r="O2128" s="376" t="s">
        <v>4940</v>
      </c>
      <c r="P2128" s="326">
        <f>ROUND(SUMIF('AV-Bewegungsdaten'!B:B,A2128,'AV-Bewegungsdaten'!C:C),3)</f>
        <v>0</v>
      </c>
      <c r="Q2128" s="324">
        <f>ROUND(SUMIF('AV-Bewegungsdaten'!B:B,$A2128,'AV-Bewegungsdaten'!D:D),2)</f>
        <v>0</v>
      </c>
      <c r="T2128" s="327"/>
      <c r="U2128" s="326">
        <f>ROUND(SUMIF('DV-Bewegungsdaten'!B:B,Kategorien!A2128,'DV-Bewegungsdaten'!D:D),3)</f>
        <v>0</v>
      </c>
      <c r="V2128" s="324">
        <f>ROUND(SUMIF('DV-Bewegungsdaten'!B:B,Kategorien!A2128,'DV-Bewegungsdaten'!E:E),3)</f>
        <v>0</v>
      </c>
      <c r="AD2128" s="390">
        <f t="shared" si="445"/>
        <v>22.931000000000001</v>
      </c>
      <c r="AE2128" s="390">
        <f t="shared" si="446"/>
        <v>23.588000000000001</v>
      </c>
      <c r="AF2128" s="390">
        <f t="shared" si="447"/>
        <v>24.807000000000002</v>
      </c>
      <c r="AG2128" s="390">
        <f t="shared" si="448"/>
        <v>24.173999999999999</v>
      </c>
      <c r="AH2128" s="390">
        <f t="shared" si="449"/>
        <v>24.086000000000002</v>
      </c>
      <c r="AI2128" s="390">
        <f t="shared" si="450"/>
        <v>24.618000000000002</v>
      </c>
      <c r="AJ2128" s="390">
        <f t="shared" si="451"/>
        <v>23.901</v>
      </c>
      <c r="AK2128" s="390">
        <f t="shared" si="452"/>
        <v>24.185000000000002</v>
      </c>
      <c r="AL2128" s="390">
        <f t="shared" si="453"/>
        <v>24.295000000000002</v>
      </c>
      <c r="AM2128" s="390">
        <f t="shared" si="454"/>
        <v>24.176000000000002</v>
      </c>
      <c r="AN2128" s="390">
        <f t="shared" si="455"/>
        <v>23.770000000000003</v>
      </c>
      <c r="AO2128" s="390">
        <f t="shared" si="456"/>
        <v>24.673000000000002</v>
      </c>
    </row>
    <row r="2129" spans="1:41" ht="15" customHeight="1" x14ac:dyDescent="0.25">
      <c r="A2129" s="127" t="s">
        <v>2051</v>
      </c>
      <c r="B2129" s="125" t="s">
        <v>2077</v>
      </c>
      <c r="C2129" s="125" t="s">
        <v>4004</v>
      </c>
      <c r="D2129" s="125" t="s">
        <v>1921</v>
      </c>
      <c r="E2129" s="125" t="s">
        <v>1541</v>
      </c>
      <c r="F2129" s="126">
        <v>27.67</v>
      </c>
      <c r="G2129" s="126">
        <v>27.87</v>
      </c>
      <c r="H2129" s="126">
        <v>22.14</v>
      </c>
      <c r="I2129" s="126"/>
      <c r="J2129" s="317"/>
      <c r="K2129" s="323">
        <f>ROUND(SUMIF('VGT-Bewegungsdaten'!B:B,A2129,'VGT-Bewegungsdaten'!C:C),3)</f>
        <v>0</v>
      </c>
      <c r="L2129" s="324">
        <f>ROUND(SUMIF('VGT-Bewegungsdaten'!B:B,$A2129,'VGT-Bewegungsdaten'!D:D),2)</f>
        <v>0</v>
      </c>
      <c r="N2129" s="376" t="s">
        <v>4930</v>
      </c>
      <c r="O2129" s="376" t="s">
        <v>4940</v>
      </c>
      <c r="P2129" s="326">
        <f>ROUND(SUMIF('AV-Bewegungsdaten'!B:B,A2129,'AV-Bewegungsdaten'!C:C),3)</f>
        <v>0</v>
      </c>
      <c r="Q2129" s="324">
        <f>ROUND(SUMIF('AV-Bewegungsdaten'!B:B,$A2129,'AV-Bewegungsdaten'!D:D),2)</f>
        <v>0</v>
      </c>
      <c r="T2129" s="327"/>
      <c r="U2129" s="326">
        <f>ROUND(SUMIF('DV-Bewegungsdaten'!B:B,Kategorien!A2129,'DV-Bewegungsdaten'!D:D),3)</f>
        <v>0</v>
      </c>
      <c r="V2129" s="324">
        <f>ROUND(SUMIF('DV-Bewegungsdaten'!B:B,Kategorien!A2129,'DV-Bewegungsdaten'!E:E),3)</f>
        <v>0</v>
      </c>
      <c r="AD2129" s="390">
        <f t="shared" si="445"/>
        <v>22.931000000000001</v>
      </c>
      <c r="AE2129" s="390">
        <f t="shared" si="446"/>
        <v>23.588000000000001</v>
      </c>
      <c r="AF2129" s="390">
        <f t="shared" si="447"/>
        <v>24.807000000000002</v>
      </c>
      <c r="AG2129" s="390">
        <f t="shared" si="448"/>
        <v>24.173999999999999</v>
      </c>
      <c r="AH2129" s="390">
        <f t="shared" si="449"/>
        <v>24.086000000000002</v>
      </c>
      <c r="AI2129" s="390">
        <f t="shared" si="450"/>
        <v>24.618000000000002</v>
      </c>
      <c r="AJ2129" s="390">
        <f t="shared" si="451"/>
        <v>23.901</v>
      </c>
      <c r="AK2129" s="390">
        <f t="shared" si="452"/>
        <v>24.185000000000002</v>
      </c>
      <c r="AL2129" s="390">
        <f t="shared" si="453"/>
        <v>24.295000000000002</v>
      </c>
      <c r="AM2129" s="390">
        <f t="shared" si="454"/>
        <v>24.176000000000002</v>
      </c>
      <c r="AN2129" s="390">
        <f t="shared" si="455"/>
        <v>23.770000000000003</v>
      </c>
      <c r="AO2129" s="390">
        <f t="shared" si="456"/>
        <v>24.673000000000002</v>
      </c>
    </row>
    <row r="2130" spans="1:41" ht="15" customHeight="1" x14ac:dyDescent="0.25">
      <c r="A2130" s="127" t="s">
        <v>2886</v>
      </c>
      <c r="B2130" s="125" t="s">
        <v>2077</v>
      </c>
      <c r="C2130" s="125" t="s">
        <v>4004</v>
      </c>
      <c r="D2130" s="125" t="s">
        <v>2690</v>
      </c>
      <c r="E2130" s="125" t="s">
        <v>2545</v>
      </c>
      <c r="F2130" s="126">
        <v>27.64</v>
      </c>
      <c r="G2130" s="126">
        <v>27.84</v>
      </c>
      <c r="H2130" s="126">
        <v>22.11</v>
      </c>
      <c r="I2130" s="126"/>
      <c r="J2130" s="317"/>
      <c r="K2130" s="323">
        <f>ROUND(SUMIF('VGT-Bewegungsdaten'!B:B,A2130,'VGT-Bewegungsdaten'!C:C),3)</f>
        <v>0</v>
      </c>
      <c r="L2130" s="324">
        <f>ROUND(SUMIF('VGT-Bewegungsdaten'!B:B,$A2130,'VGT-Bewegungsdaten'!D:D),2)</f>
        <v>0</v>
      </c>
      <c r="N2130" s="376" t="s">
        <v>4930</v>
      </c>
      <c r="O2130" s="376" t="s">
        <v>4940</v>
      </c>
      <c r="P2130" s="326">
        <f>ROUND(SUMIF('AV-Bewegungsdaten'!B:B,A2130,'AV-Bewegungsdaten'!C:C),3)</f>
        <v>0</v>
      </c>
      <c r="Q2130" s="324">
        <f>ROUND(SUMIF('AV-Bewegungsdaten'!B:B,$A2130,'AV-Bewegungsdaten'!D:D),2)</f>
        <v>0</v>
      </c>
      <c r="T2130" s="327"/>
      <c r="U2130" s="326">
        <f>ROUND(SUMIF('DV-Bewegungsdaten'!B:B,Kategorien!A2130,'DV-Bewegungsdaten'!D:D),3)</f>
        <v>0</v>
      </c>
      <c r="V2130" s="324">
        <f>ROUND(SUMIF('DV-Bewegungsdaten'!B:B,Kategorien!A2130,'DV-Bewegungsdaten'!E:E),3)</f>
        <v>0</v>
      </c>
      <c r="AD2130" s="390">
        <f t="shared" si="445"/>
        <v>22.901</v>
      </c>
      <c r="AE2130" s="390">
        <f t="shared" si="446"/>
        <v>23.558</v>
      </c>
      <c r="AF2130" s="390">
        <f t="shared" si="447"/>
        <v>24.777000000000001</v>
      </c>
      <c r="AG2130" s="390">
        <f t="shared" si="448"/>
        <v>24.143999999999998</v>
      </c>
      <c r="AH2130" s="390">
        <f t="shared" si="449"/>
        <v>24.056000000000001</v>
      </c>
      <c r="AI2130" s="390">
        <f t="shared" si="450"/>
        <v>24.588000000000001</v>
      </c>
      <c r="AJ2130" s="390">
        <f t="shared" si="451"/>
        <v>23.870999999999999</v>
      </c>
      <c r="AK2130" s="390">
        <f t="shared" si="452"/>
        <v>24.155000000000001</v>
      </c>
      <c r="AL2130" s="390">
        <f t="shared" si="453"/>
        <v>24.265000000000001</v>
      </c>
      <c r="AM2130" s="390">
        <f t="shared" si="454"/>
        <v>24.146000000000001</v>
      </c>
      <c r="AN2130" s="390">
        <f t="shared" si="455"/>
        <v>23.740000000000002</v>
      </c>
      <c r="AO2130" s="390">
        <f t="shared" si="456"/>
        <v>24.643000000000001</v>
      </c>
    </row>
    <row r="2131" spans="1:41" ht="15" customHeight="1" x14ac:dyDescent="0.25">
      <c r="A2131" s="127" t="s">
        <v>3630</v>
      </c>
      <c r="B2131" s="125" t="s">
        <v>2077</v>
      </c>
      <c r="C2131" s="125" t="s">
        <v>4004</v>
      </c>
      <c r="D2131" s="125" t="s">
        <v>3434</v>
      </c>
      <c r="E2131" s="125" t="s">
        <v>3289</v>
      </c>
      <c r="F2131" s="126">
        <v>27.61</v>
      </c>
      <c r="G2131" s="126">
        <v>27.81</v>
      </c>
      <c r="H2131" s="126">
        <v>22.09</v>
      </c>
      <c r="I2131" s="126"/>
      <c r="J2131" s="317"/>
      <c r="K2131" s="323">
        <f>ROUND(SUMIF('VGT-Bewegungsdaten'!B:B,A2131,'VGT-Bewegungsdaten'!C:C),3)</f>
        <v>0</v>
      </c>
      <c r="L2131" s="324">
        <f>ROUND(SUMIF('VGT-Bewegungsdaten'!B:B,$A2131,'VGT-Bewegungsdaten'!D:D),2)</f>
        <v>0</v>
      </c>
      <c r="N2131" s="376" t="s">
        <v>4930</v>
      </c>
      <c r="O2131" s="376" t="s">
        <v>4940</v>
      </c>
      <c r="P2131" s="326">
        <f>ROUND(SUMIF('AV-Bewegungsdaten'!B:B,A2131,'AV-Bewegungsdaten'!C:C),3)</f>
        <v>0</v>
      </c>
      <c r="Q2131" s="324">
        <f>ROUND(SUMIF('AV-Bewegungsdaten'!B:B,$A2131,'AV-Bewegungsdaten'!D:D),2)</f>
        <v>0</v>
      </c>
      <c r="T2131" s="327"/>
      <c r="U2131" s="326">
        <f>ROUND(SUMIF('DV-Bewegungsdaten'!B:B,Kategorien!A2131,'DV-Bewegungsdaten'!D:D),3)</f>
        <v>0</v>
      </c>
      <c r="V2131" s="324">
        <f>ROUND(SUMIF('DV-Bewegungsdaten'!B:B,Kategorien!A2131,'DV-Bewegungsdaten'!E:E),3)</f>
        <v>0</v>
      </c>
      <c r="AD2131" s="390">
        <f t="shared" si="445"/>
        <v>22.870999999999999</v>
      </c>
      <c r="AE2131" s="390">
        <f t="shared" si="446"/>
        <v>23.527999999999999</v>
      </c>
      <c r="AF2131" s="390">
        <f t="shared" si="447"/>
        <v>24.747</v>
      </c>
      <c r="AG2131" s="390">
        <f t="shared" si="448"/>
        <v>24.113999999999997</v>
      </c>
      <c r="AH2131" s="390">
        <f t="shared" si="449"/>
        <v>24.026</v>
      </c>
      <c r="AI2131" s="390">
        <f t="shared" si="450"/>
        <v>24.558</v>
      </c>
      <c r="AJ2131" s="390">
        <f t="shared" si="451"/>
        <v>23.840999999999998</v>
      </c>
      <c r="AK2131" s="390">
        <f t="shared" si="452"/>
        <v>24.125</v>
      </c>
      <c r="AL2131" s="390">
        <f t="shared" si="453"/>
        <v>24.234999999999999</v>
      </c>
      <c r="AM2131" s="390">
        <f t="shared" si="454"/>
        <v>24.116</v>
      </c>
      <c r="AN2131" s="390">
        <f t="shared" si="455"/>
        <v>23.71</v>
      </c>
      <c r="AO2131" s="390">
        <f t="shared" si="456"/>
        <v>24.613</v>
      </c>
    </row>
    <row r="2132" spans="1:41" ht="15" customHeight="1" x14ac:dyDescent="0.25">
      <c r="A2132" s="127" t="s">
        <v>4395</v>
      </c>
      <c r="B2132" s="125" t="s">
        <v>2077</v>
      </c>
      <c r="C2132" s="125" t="s">
        <v>4004</v>
      </c>
      <c r="D2132" s="125" t="s">
        <v>4197</v>
      </c>
      <c r="E2132" s="125" t="s">
        <v>4051</v>
      </c>
      <c r="F2132" s="126">
        <v>27.58</v>
      </c>
      <c r="G2132" s="126">
        <v>27.779999999999998</v>
      </c>
      <c r="H2132" s="126">
        <v>22.06</v>
      </c>
      <c r="I2132" s="126"/>
      <c r="J2132" s="317"/>
      <c r="K2132" s="323">
        <f>ROUND(SUMIF('VGT-Bewegungsdaten'!B:B,A2132,'VGT-Bewegungsdaten'!C:C),3)</f>
        <v>0</v>
      </c>
      <c r="L2132" s="324">
        <f>ROUND(SUMIF('VGT-Bewegungsdaten'!B:B,$A2132,'VGT-Bewegungsdaten'!D:D),2)</f>
        <v>0</v>
      </c>
      <c r="N2132" s="376" t="s">
        <v>4930</v>
      </c>
      <c r="O2132" s="376" t="s">
        <v>4940</v>
      </c>
      <c r="P2132" s="326">
        <f>ROUND(SUMIF('AV-Bewegungsdaten'!B:B,A2132,'AV-Bewegungsdaten'!C:C),3)</f>
        <v>0</v>
      </c>
      <c r="Q2132" s="324">
        <f>ROUND(SUMIF('AV-Bewegungsdaten'!B:B,$A2132,'AV-Bewegungsdaten'!D:D),2)</f>
        <v>0</v>
      </c>
      <c r="T2132" s="327"/>
      <c r="U2132" s="326">
        <f>ROUND(SUMIF('DV-Bewegungsdaten'!B:B,Kategorien!A2132,'DV-Bewegungsdaten'!D:D),3)</f>
        <v>0</v>
      </c>
      <c r="V2132" s="324">
        <f>ROUND(SUMIF('DV-Bewegungsdaten'!B:B,Kategorien!A2132,'DV-Bewegungsdaten'!E:E),3)</f>
        <v>0</v>
      </c>
      <c r="AD2132" s="390">
        <f t="shared" si="445"/>
        <v>22.840999999999998</v>
      </c>
      <c r="AE2132" s="390">
        <f t="shared" si="446"/>
        <v>23.497999999999998</v>
      </c>
      <c r="AF2132" s="390">
        <f t="shared" si="447"/>
        <v>24.716999999999999</v>
      </c>
      <c r="AG2132" s="390">
        <f t="shared" si="448"/>
        <v>24.083999999999996</v>
      </c>
      <c r="AH2132" s="390">
        <f t="shared" si="449"/>
        <v>23.995999999999999</v>
      </c>
      <c r="AI2132" s="390">
        <f t="shared" si="450"/>
        <v>24.527999999999999</v>
      </c>
      <c r="AJ2132" s="390">
        <f t="shared" si="451"/>
        <v>23.810999999999996</v>
      </c>
      <c r="AK2132" s="390">
        <f t="shared" si="452"/>
        <v>24.094999999999999</v>
      </c>
      <c r="AL2132" s="390">
        <f t="shared" si="453"/>
        <v>24.204999999999998</v>
      </c>
      <c r="AM2132" s="390">
        <f t="shared" si="454"/>
        <v>24.085999999999999</v>
      </c>
      <c r="AN2132" s="390">
        <f t="shared" si="455"/>
        <v>23.68</v>
      </c>
      <c r="AO2132" s="390">
        <f t="shared" si="456"/>
        <v>24.582999999999998</v>
      </c>
    </row>
    <row r="2133" spans="1:41" ht="15" customHeight="1" x14ac:dyDescent="0.25">
      <c r="A2133" s="127" t="s">
        <v>2052</v>
      </c>
      <c r="B2133" s="125" t="s">
        <v>2077</v>
      </c>
      <c r="C2133" s="125" t="s">
        <v>4004</v>
      </c>
      <c r="D2133" s="125" t="s">
        <v>1923</v>
      </c>
      <c r="E2133" s="125" t="s">
        <v>2452</v>
      </c>
      <c r="F2133" s="126">
        <v>25.67</v>
      </c>
      <c r="G2133" s="126">
        <v>25.87</v>
      </c>
      <c r="H2133" s="126">
        <v>20.54</v>
      </c>
      <c r="I2133" s="126"/>
      <c r="J2133" s="317"/>
      <c r="K2133" s="323">
        <f>ROUND(SUMIF('VGT-Bewegungsdaten'!B:B,A2133,'VGT-Bewegungsdaten'!C:C),3)</f>
        <v>0</v>
      </c>
      <c r="L2133" s="324">
        <f>ROUND(SUMIF('VGT-Bewegungsdaten'!B:B,$A2133,'VGT-Bewegungsdaten'!D:D),2)</f>
        <v>0</v>
      </c>
      <c r="N2133" s="376" t="s">
        <v>4930</v>
      </c>
      <c r="O2133" s="376" t="s">
        <v>4940</v>
      </c>
      <c r="P2133" s="326">
        <f>ROUND(SUMIF('AV-Bewegungsdaten'!B:B,A2133,'AV-Bewegungsdaten'!C:C),3)</f>
        <v>0</v>
      </c>
      <c r="Q2133" s="324">
        <f>ROUND(SUMIF('AV-Bewegungsdaten'!B:B,$A2133,'AV-Bewegungsdaten'!D:D),2)</f>
        <v>0</v>
      </c>
      <c r="T2133" s="327"/>
      <c r="U2133" s="326">
        <f>ROUND(SUMIF('DV-Bewegungsdaten'!B:B,Kategorien!A2133,'DV-Bewegungsdaten'!D:D),3)</f>
        <v>0</v>
      </c>
      <c r="V2133" s="324">
        <f>ROUND(SUMIF('DV-Bewegungsdaten'!B:B,Kategorien!A2133,'DV-Bewegungsdaten'!E:E),3)</f>
        <v>0</v>
      </c>
      <c r="AD2133" s="390">
        <f t="shared" si="445"/>
        <v>20.931000000000001</v>
      </c>
      <c r="AE2133" s="390">
        <f t="shared" si="446"/>
        <v>21.588000000000001</v>
      </c>
      <c r="AF2133" s="390">
        <f t="shared" si="447"/>
        <v>22.807000000000002</v>
      </c>
      <c r="AG2133" s="390">
        <f t="shared" si="448"/>
        <v>22.173999999999999</v>
      </c>
      <c r="AH2133" s="390">
        <f t="shared" si="449"/>
        <v>22.086000000000002</v>
      </c>
      <c r="AI2133" s="390">
        <f t="shared" si="450"/>
        <v>22.618000000000002</v>
      </c>
      <c r="AJ2133" s="390">
        <f t="shared" si="451"/>
        <v>21.901</v>
      </c>
      <c r="AK2133" s="390">
        <f t="shared" si="452"/>
        <v>22.185000000000002</v>
      </c>
      <c r="AL2133" s="390">
        <f t="shared" si="453"/>
        <v>22.295000000000002</v>
      </c>
      <c r="AM2133" s="390">
        <f t="shared" si="454"/>
        <v>22.176000000000002</v>
      </c>
      <c r="AN2133" s="390">
        <f t="shared" si="455"/>
        <v>21.770000000000003</v>
      </c>
      <c r="AO2133" s="390">
        <f t="shared" si="456"/>
        <v>22.673000000000002</v>
      </c>
    </row>
    <row r="2134" spans="1:41" ht="15" customHeight="1" x14ac:dyDescent="0.25">
      <c r="A2134" s="127" t="s">
        <v>2053</v>
      </c>
      <c r="B2134" s="125" t="s">
        <v>2077</v>
      </c>
      <c r="C2134" s="125" t="s">
        <v>4004</v>
      </c>
      <c r="D2134" s="125" t="s">
        <v>1925</v>
      </c>
      <c r="E2134" s="125" t="s">
        <v>2455</v>
      </c>
      <c r="F2134" s="126">
        <v>27.67</v>
      </c>
      <c r="G2134" s="126">
        <v>27.87</v>
      </c>
      <c r="H2134" s="126">
        <v>22.14</v>
      </c>
      <c r="I2134" s="126"/>
      <c r="J2134" s="317"/>
      <c r="K2134" s="323">
        <f>ROUND(SUMIF('VGT-Bewegungsdaten'!B:B,A2134,'VGT-Bewegungsdaten'!C:C),3)</f>
        <v>0</v>
      </c>
      <c r="L2134" s="324">
        <f>ROUND(SUMIF('VGT-Bewegungsdaten'!B:B,$A2134,'VGT-Bewegungsdaten'!D:D),2)</f>
        <v>0</v>
      </c>
      <c r="N2134" s="376" t="s">
        <v>4930</v>
      </c>
      <c r="O2134" s="376" t="s">
        <v>4940</v>
      </c>
      <c r="P2134" s="326">
        <f>ROUND(SUMIF('AV-Bewegungsdaten'!B:B,A2134,'AV-Bewegungsdaten'!C:C),3)</f>
        <v>0</v>
      </c>
      <c r="Q2134" s="324">
        <f>ROUND(SUMIF('AV-Bewegungsdaten'!B:B,$A2134,'AV-Bewegungsdaten'!D:D),2)</f>
        <v>0</v>
      </c>
      <c r="T2134" s="327"/>
      <c r="U2134" s="326">
        <f>ROUND(SUMIF('DV-Bewegungsdaten'!B:B,Kategorien!A2134,'DV-Bewegungsdaten'!D:D),3)</f>
        <v>0</v>
      </c>
      <c r="V2134" s="324">
        <f>ROUND(SUMIF('DV-Bewegungsdaten'!B:B,Kategorien!A2134,'DV-Bewegungsdaten'!E:E),3)</f>
        <v>0</v>
      </c>
      <c r="AD2134" s="390">
        <f t="shared" si="445"/>
        <v>22.931000000000001</v>
      </c>
      <c r="AE2134" s="390">
        <f t="shared" si="446"/>
        <v>23.588000000000001</v>
      </c>
      <c r="AF2134" s="390">
        <f t="shared" si="447"/>
        <v>24.807000000000002</v>
      </c>
      <c r="AG2134" s="390">
        <f t="shared" si="448"/>
        <v>24.173999999999999</v>
      </c>
      <c r="AH2134" s="390">
        <f t="shared" si="449"/>
        <v>24.086000000000002</v>
      </c>
      <c r="AI2134" s="390">
        <f t="shared" si="450"/>
        <v>24.618000000000002</v>
      </c>
      <c r="AJ2134" s="390">
        <f t="shared" si="451"/>
        <v>23.901</v>
      </c>
      <c r="AK2134" s="390">
        <f t="shared" si="452"/>
        <v>24.185000000000002</v>
      </c>
      <c r="AL2134" s="390">
        <f t="shared" si="453"/>
        <v>24.295000000000002</v>
      </c>
      <c r="AM2134" s="390">
        <f t="shared" si="454"/>
        <v>24.176000000000002</v>
      </c>
      <c r="AN2134" s="390">
        <f t="shared" si="455"/>
        <v>23.770000000000003</v>
      </c>
      <c r="AO2134" s="390">
        <f t="shared" si="456"/>
        <v>24.673000000000002</v>
      </c>
    </row>
    <row r="2135" spans="1:41" ht="15" customHeight="1" x14ac:dyDescent="0.25">
      <c r="A2135" s="127" t="s">
        <v>2054</v>
      </c>
      <c r="B2135" s="125" t="s">
        <v>2077</v>
      </c>
      <c r="C2135" s="125" t="s">
        <v>4004</v>
      </c>
      <c r="D2135" s="125" t="s">
        <v>1927</v>
      </c>
      <c r="E2135" s="125" t="s">
        <v>1538</v>
      </c>
      <c r="F2135" s="126">
        <v>28.67</v>
      </c>
      <c r="G2135" s="126">
        <v>28.87</v>
      </c>
      <c r="H2135" s="126">
        <v>22.94</v>
      </c>
      <c r="I2135" s="126"/>
      <c r="J2135" s="317"/>
      <c r="K2135" s="323">
        <f>ROUND(SUMIF('VGT-Bewegungsdaten'!B:B,A2135,'VGT-Bewegungsdaten'!C:C),3)</f>
        <v>0</v>
      </c>
      <c r="L2135" s="324">
        <f>ROUND(SUMIF('VGT-Bewegungsdaten'!B:B,$A2135,'VGT-Bewegungsdaten'!D:D),2)</f>
        <v>0</v>
      </c>
      <c r="N2135" s="376" t="s">
        <v>4930</v>
      </c>
      <c r="O2135" s="376" t="s">
        <v>4940</v>
      </c>
      <c r="P2135" s="326">
        <f>ROUND(SUMIF('AV-Bewegungsdaten'!B:B,A2135,'AV-Bewegungsdaten'!C:C),3)</f>
        <v>0</v>
      </c>
      <c r="Q2135" s="324">
        <f>ROUND(SUMIF('AV-Bewegungsdaten'!B:B,$A2135,'AV-Bewegungsdaten'!D:D),2)</f>
        <v>0</v>
      </c>
      <c r="T2135" s="327"/>
      <c r="U2135" s="326">
        <f>ROUND(SUMIF('DV-Bewegungsdaten'!B:B,Kategorien!A2135,'DV-Bewegungsdaten'!D:D),3)</f>
        <v>0</v>
      </c>
      <c r="V2135" s="324">
        <f>ROUND(SUMIF('DV-Bewegungsdaten'!B:B,Kategorien!A2135,'DV-Bewegungsdaten'!E:E),3)</f>
        <v>0</v>
      </c>
      <c r="AD2135" s="390">
        <f t="shared" si="445"/>
        <v>23.931000000000001</v>
      </c>
      <c r="AE2135" s="390">
        <f t="shared" si="446"/>
        <v>24.588000000000001</v>
      </c>
      <c r="AF2135" s="390">
        <f t="shared" si="447"/>
        <v>25.807000000000002</v>
      </c>
      <c r="AG2135" s="390">
        <f t="shared" si="448"/>
        <v>25.173999999999999</v>
      </c>
      <c r="AH2135" s="390">
        <f t="shared" si="449"/>
        <v>25.086000000000002</v>
      </c>
      <c r="AI2135" s="390">
        <f t="shared" si="450"/>
        <v>25.618000000000002</v>
      </c>
      <c r="AJ2135" s="390">
        <f t="shared" si="451"/>
        <v>24.901</v>
      </c>
      <c r="AK2135" s="390">
        <f t="shared" si="452"/>
        <v>25.185000000000002</v>
      </c>
      <c r="AL2135" s="390">
        <f t="shared" si="453"/>
        <v>25.295000000000002</v>
      </c>
      <c r="AM2135" s="390">
        <f t="shared" si="454"/>
        <v>25.176000000000002</v>
      </c>
      <c r="AN2135" s="390">
        <f t="shared" si="455"/>
        <v>24.770000000000003</v>
      </c>
      <c r="AO2135" s="390">
        <f t="shared" si="456"/>
        <v>25.673000000000002</v>
      </c>
    </row>
    <row r="2136" spans="1:41" ht="15" customHeight="1" x14ac:dyDescent="0.25">
      <c r="A2136" s="127" t="s">
        <v>2055</v>
      </c>
      <c r="B2136" s="125" t="s">
        <v>2077</v>
      </c>
      <c r="C2136" s="125" t="s">
        <v>4004</v>
      </c>
      <c r="D2136" s="125" t="s">
        <v>1929</v>
      </c>
      <c r="E2136" s="125" t="s">
        <v>1541</v>
      </c>
      <c r="F2136" s="126">
        <v>28.67</v>
      </c>
      <c r="G2136" s="126">
        <v>28.87</v>
      </c>
      <c r="H2136" s="126">
        <v>22.94</v>
      </c>
      <c r="I2136" s="126"/>
      <c r="J2136" s="317"/>
      <c r="K2136" s="323">
        <f>ROUND(SUMIF('VGT-Bewegungsdaten'!B:B,A2136,'VGT-Bewegungsdaten'!C:C),3)</f>
        <v>0</v>
      </c>
      <c r="L2136" s="324">
        <f>ROUND(SUMIF('VGT-Bewegungsdaten'!B:B,$A2136,'VGT-Bewegungsdaten'!D:D),2)</f>
        <v>0</v>
      </c>
      <c r="N2136" s="376" t="s">
        <v>4930</v>
      </c>
      <c r="O2136" s="376" t="s">
        <v>4940</v>
      </c>
      <c r="P2136" s="326">
        <f>ROUND(SUMIF('AV-Bewegungsdaten'!B:B,A2136,'AV-Bewegungsdaten'!C:C),3)</f>
        <v>0</v>
      </c>
      <c r="Q2136" s="324">
        <f>ROUND(SUMIF('AV-Bewegungsdaten'!B:B,$A2136,'AV-Bewegungsdaten'!D:D),2)</f>
        <v>0</v>
      </c>
      <c r="T2136" s="327"/>
      <c r="U2136" s="326">
        <f>ROUND(SUMIF('DV-Bewegungsdaten'!B:B,Kategorien!A2136,'DV-Bewegungsdaten'!D:D),3)</f>
        <v>0</v>
      </c>
      <c r="V2136" s="324">
        <f>ROUND(SUMIF('DV-Bewegungsdaten'!B:B,Kategorien!A2136,'DV-Bewegungsdaten'!E:E),3)</f>
        <v>0</v>
      </c>
      <c r="AD2136" s="390">
        <f t="shared" si="445"/>
        <v>23.931000000000001</v>
      </c>
      <c r="AE2136" s="390">
        <f t="shared" si="446"/>
        <v>24.588000000000001</v>
      </c>
      <c r="AF2136" s="390">
        <f t="shared" si="447"/>
        <v>25.807000000000002</v>
      </c>
      <c r="AG2136" s="390">
        <f t="shared" si="448"/>
        <v>25.173999999999999</v>
      </c>
      <c r="AH2136" s="390">
        <f t="shared" si="449"/>
        <v>25.086000000000002</v>
      </c>
      <c r="AI2136" s="390">
        <f t="shared" si="450"/>
        <v>25.618000000000002</v>
      </c>
      <c r="AJ2136" s="390">
        <f t="shared" si="451"/>
        <v>24.901</v>
      </c>
      <c r="AK2136" s="390">
        <f t="shared" si="452"/>
        <v>25.185000000000002</v>
      </c>
      <c r="AL2136" s="390">
        <f t="shared" si="453"/>
        <v>25.295000000000002</v>
      </c>
      <c r="AM2136" s="390">
        <f t="shared" si="454"/>
        <v>25.176000000000002</v>
      </c>
      <c r="AN2136" s="390">
        <f t="shared" si="455"/>
        <v>24.770000000000003</v>
      </c>
      <c r="AO2136" s="390">
        <f t="shared" si="456"/>
        <v>25.673000000000002</v>
      </c>
    </row>
    <row r="2137" spans="1:41" ht="15" customHeight="1" x14ac:dyDescent="0.25">
      <c r="A2137" s="127" t="s">
        <v>2887</v>
      </c>
      <c r="B2137" s="125" t="s">
        <v>2077</v>
      </c>
      <c r="C2137" s="125" t="s">
        <v>4004</v>
      </c>
      <c r="D2137" s="125" t="s">
        <v>2692</v>
      </c>
      <c r="E2137" s="125" t="s">
        <v>2545</v>
      </c>
      <c r="F2137" s="126">
        <v>28.64</v>
      </c>
      <c r="G2137" s="126">
        <v>28.84</v>
      </c>
      <c r="H2137" s="126">
        <v>22.91</v>
      </c>
      <c r="I2137" s="126"/>
      <c r="J2137" s="317"/>
      <c r="K2137" s="323">
        <f>ROUND(SUMIF('VGT-Bewegungsdaten'!B:B,A2137,'VGT-Bewegungsdaten'!C:C),3)</f>
        <v>0</v>
      </c>
      <c r="L2137" s="324">
        <f>ROUND(SUMIF('VGT-Bewegungsdaten'!B:B,$A2137,'VGT-Bewegungsdaten'!D:D),2)</f>
        <v>0</v>
      </c>
      <c r="N2137" s="376" t="s">
        <v>4930</v>
      </c>
      <c r="O2137" s="376" t="s">
        <v>4940</v>
      </c>
      <c r="P2137" s="326">
        <f>ROUND(SUMIF('AV-Bewegungsdaten'!B:B,A2137,'AV-Bewegungsdaten'!C:C),3)</f>
        <v>0</v>
      </c>
      <c r="Q2137" s="324">
        <f>ROUND(SUMIF('AV-Bewegungsdaten'!B:B,$A2137,'AV-Bewegungsdaten'!D:D),2)</f>
        <v>0</v>
      </c>
      <c r="T2137" s="327"/>
      <c r="U2137" s="326">
        <f>ROUND(SUMIF('DV-Bewegungsdaten'!B:B,Kategorien!A2137,'DV-Bewegungsdaten'!D:D),3)</f>
        <v>0</v>
      </c>
      <c r="V2137" s="324">
        <f>ROUND(SUMIF('DV-Bewegungsdaten'!B:B,Kategorien!A2137,'DV-Bewegungsdaten'!E:E),3)</f>
        <v>0</v>
      </c>
      <c r="AD2137" s="390">
        <f t="shared" si="445"/>
        <v>23.901</v>
      </c>
      <c r="AE2137" s="390">
        <f t="shared" si="446"/>
        <v>24.558</v>
      </c>
      <c r="AF2137" s="390">
        <f t="shared" si="447"/>
        <v>25.777000000000001</v>
      </c>
      <c r="AG2137" s="390">
        <f t="shared" si="448"/>
        <v>25.143999999999998</v>
      </c>
      <c r="AH2137" s="390">
        <f t="shared" si="449"/>
        <v>25.056000000000001</v>
      </c>
      <c r="AI2137" s="390">
        <f t="shared" si="450"/>
        <v>25.588000000000001</v>
      </c>
      <c r="AJ2137" s="390">
        <f t="shared" si="451"/>
        <v>24.870999999999999</v>
      </c>
      <c r="AK2137" s="390">
        <f t="shared" si="452"/>
        <v>25.155000000000001</v>
      </c>
      <c r="AL2137" s="390">
        <f t="shared" si="453"/>
        <v>25.265000000000001</v>
      </c>
      <c r="AM2137" s="390">
        <f t="shared" si="454"/>
        <v>25.146000000000001</v>
      </c>
      <c r="AN2137" s="390">
        <f t="shared" si="455"/>
        <v>24.740000000000002</v>
      </c>
      <c r="AO2137" s="390">
        <f t="shared" si="456"/>
        <v>25.643000000000001</v>
      </c>
    </row>
    <row r="2138" spans="1:41" ht="15" customHeight="1" x14ac:dyDescent="0.25">
      <c r="A2138" s="127" t="s">
        <v>3631</v>
      </c>
      <c r="B2138" s="125" t="s">
        <v>2077</v>
      </c>
      <c r="C2138" s="125" t="s">
        <v>4004</v>
      </c>
      <c r="D2138" s="125" t="s">
        <v>3436</v>
      </c>
      <c r="E2138" s="125" t="s">
        <v>3289</v>
      </c>
      <c r="F2138" s="126">
        <v>28.61</v>
      </c>
      <c r="G2138" s="126">
        <v>28.81</v>
      </c>
      <c r="H2138" s="126">
        <v>22.89</v>
      </c>
      <c r="I2138" s="126"/>
      <c r="J2138" s="317"/>
      <c r="K2138" s="323">
        <f>ROUND(SUMIF('VGT-Bewegungsdaten'!B:B,A2138,'VGT-Bewegungsdaten'!C:C),3)</f>
        <v>0</v>
      </c>
      <c r="L2138" s="324">
        <f>ROUND(SUMIF('VGT-Bewegungsdaten'!B:B,$A2138,'VGT-Bewegungsdaten'!D:D),2)</f>
        <v>0</v>
      </c>
      <c r="N2138" s="376" t="s">
        <v>4930</v>
      </c>
      <c r="O2138" s="376" t="s">
        <v>4940</v>
      </c>
      <c r="P2138" s="326">
        <f>ROUND(SUMIF('AV-Bewegungsdaten'!B:B,A2138,'AV-Bewegungsdaten'!C:C),3)</f>
        <v>0</v>
      </c>
      <c r="Q2138" s="324">
        <f>ROUND(SUMIF('AV-Bewegungsdaten'!B:B,$A2138,'AV-Bewegungsdaten'!D:D),2)</f>
        <v>0</v>
      </c>
      <c r="T2138" s="327"/>
      <c r="U2138" s="326">
        <f>ROUND(SUMIF('DV-Bewegungsdaten'!B:B,Kategorien!A2138,'DV-Bewegungsdaten'!D:D),3)</f>
        <v>0</v>
      </c>
      <c r="V2138" s="324">
        <f>ROUND(SUMIF('DV-Bewegungsdaten'!B:B,Kategorien!A2138,'DV-Bewegungsdaten'!E:E),3)</f>
        <v>0</v>
      </c>
      <c r="AD2138" s="390">
        <f t="shared" si="445"/>
        <v>23.870999999999999</v>
      </c>
      <c r="AE2138" s="390">
        <f t="shared" si="446"/>
        <v>24.527999999999999</v>
      </c>
      <c r="AF2138" s="390">
        <f t="shared" si="447"/>
        <v>25.747</v>
      </c>
      <c r="AG2138" s="390">
        <f t="shared" si="448"/>
        <v>25.113999999999997</v>
      </c>
      <c r="AH2138" s="390">
        <f t="shared" si="449"/>
        <v>25.026</v>
      </c>
      <c r="AI2138" s="390">
        <f t="shared" si="450"/>
        <v>25.558</v>
      </c>
      <c r="AJ2138" s="390">
        <f t="shared" si="451"/>
        <v>24.840999999999998</v>
      </c>
      <c r="AK2138" s="390">
        <f t="shared" si="452"/>
        <v>25.125</v>
      </c>
      <c r="AL2138" s="390">
        <f t="shared" si="453"/>
        <v>25.234999999999999</v>
      </c>
      <c r="AM2138" s="390">
        <f t="shared" si="454"/>
        <v>25.116</v>
      </c>
      <c r="AN2138" s="390">
        <f t="shared" si="455"/>
        <v>24.71</v>
      </c>
      <c r="AO2138" s="390">
        <f t="shared" si="456"/>
        <v>25.613</v>
      </c>
    </row>
    <row r="2139" spans="1:41" ht="15" customHeight="1" x14ac:dyDescent="0.25">
      <c r="A2139" s="127" t="s">
        <v>4396</v>
      </c>
      <c r="B2139" s="125" t="s">
        <v>2077</v>
      </c>
      <c r="C2139" s="125" t="s">
        <v>4004</v>
      </c>
      <c r="D2139" s="125" t="s">
        <v>4199</v>
      </c>
      <c r="E2139" s="125" t="s">
        <v>4051</v>
      </c>
      <c r="F2139" s="126">
        <v>28.58</v>
      </c>
      <c r="G2139" s="126">
        <v>28.779999999999998</v>
      </c>
      <c r="H2139" s="126">
        <v>22.86</v>
      </c>
      <c r="I2139" s="126"/>
      <c r="J2139" s="317"/>
      <c r="K2139" s="323">
        <f>ROUND(SUMIF('VGT-Bewegungsdaten'!B:B,A2139,'VGT-Bewegungsdaten'!C:C),3)</f>
        <v>0</v>
      </c>
      <c r="L2139" s="324">
        <f>ROUND(SUMIF('VGT-Bewegungsdaten'!B:B,$A2139,'VGT-Bewegungsdaten'!D:D),2)</f>
        <v>0</v>
      </c>
      <c r="N2139" s="376" t="s">
        <v>4930</v>
      </c>
      <c r="O2139" s="376" t="s">
        <v>4940</v>
      </c>
      <c r="P2139" s="326">
        <f>ROUND(SUMIF('AV-Bewegungsdaten'!B:B,A2139,'AV-Bewegungsdaten'!C:C),3)</f>
        <v>0</v>
      </c>
      <c r="Q2139" s="324">
        <f>ROUND(SUMIF('AV-Bewegungsdaten'!B:B,$A2139,'AV-Bewegungsdaten'!D:D),2)</f>
        <v>0</v>
      </c>
      <c r="T2139" s="327"/>
      <c r="U2139" s="326">
        <f>ROUND(SUMIF('DV-Bewegungsdaten'!B:B,Kategorien!A2139,'DV-Bewegungsdaten'!D:D),3)</f>
        <v>0</v>
      </c>
      <c r="V2139" s="324">
        <f>ROUND(SUMIF('DV-Bewegungsdaten'!B:B,Kategorien!A2139,'DV-Bewegungsdaten'!E:E),3)</f>
        <v>0</v>
      </c>
      <c r="AD2139" s="390">
        <f t="shared" si="445"/>
        <v>23.840999999999998</v>
      </c>
      <c r="AE2139" s="390">
        <f t="shared" si="446"/>
        <v>24.497999999999998</v>
      </c>
      <c r="AF2139" s="390">
        <f t="shared" si="447"/>
        <v>25.716999999999999</v>
      </c>
      <c r="AG2139" s="390">
        <f t="shared" si="448"/>
        <v>25.083999999999996</v>
      </c>
      <c r="AH2139" s="390">
        <f t="shared" si="449"/>
        <v>24.995999999999999</v>
      </c>
      <c r="AI2139" s="390">
        <f t="shared" si="450"/>
        <v>25.527999999999999</v>
      </c>
      <c r="AJ2139" s="390">
        <f t="shared" si="451"/>
        <v>24.810999999999996</v>
      </c>
      <c r="AK2139" s="390">
        <f t="shared" si="452"/>
        <v>25.094999999999999</v>
      </c>
      <c r="AL2139" s="390">
        <f t="shared" si="453"/>
        <v>25.204999999999998</v>
      </c>
      <c r="AM2139" s="390">
        <f t="shared" si="454"/>
        <v>25.085999999999999</v>
      </c>
      <c r="AN2139" s="390">
        <f t="shared" si="455"/>
        <v>24.68</v>
      </c>
      <c r="AO2139" s="390">
        <f t="shared" si="456"/>
        <v>25.582999999999998</v>
      </c>
    </row>
    <row r="2140" spans="1:41" ht="15" customHeight="1" x14ac:dyDescent="0.25">
      <c r="A2140" s="127" t="s">
        <v>2056</v>
      </c>
      <c r="B2140" s="125" t="s">
        <v>2077</v>
      </c>
      <c r="C2140" s="125" t="s">
        <v>4004</v>
      </c>
      <c r="D2140" s="125" t="s">
        <v>1931</v>
      </c>
      <c r="E2140" s="125" t="s">
        <v>2452</v>
      </c>
      <c r="F2140" s="126">
        <v>22.67</v>
      </c>
      <c r="G2140" s="126">
        <v>22.87</v>
      </c>
      <c r="H2140" s="126">
        <v>18.14</v>
      </c>
      <c r="I2140" s="126"/>
      <c r="J2140" s="317"/>
      <c r="K2140" s="323">
        <f>ROUND(SUMIF('VGT-Bewegungsdaten'!B:B,A2140,'VGT-Bewegungsdaten'!C:C),3)</f>
        <v>0</v>
      </c>
      <c r="L2140" s="324">
        <f>ROUND(SUMIF('VGT-Bewegungsdaten'!B:B,$A2140,'VGT-Bewegungsdaten'!D:D),2)</f>
        <v>0</v>
      </c>
      <c r="N2140" s="376" t="s">
        <v>4930</v>
      </c>
      <c r="O2140" s="376" t="s">
        <v>4940</v>
      </c>
      <c r="P2140" s="326">
        <f>ROUND(SUMIF('AV-Bewegungsdaten'!B:B,A2140,'AV-Bewegungsdaten'!C:C),3)</f>
        <v>0</v>
      </c>
      <c r="Q2140" s="324">
        <f>ROUND(SUMIF('AV-Bewegungsdaten'!B:B,$A2140,'AV-Bewegungsdaten'!D:D),2)</f>
        <v>0</v>
      </c>
      <c r="T2140" s="327"/>
      <c r="U2140" s="326">
        <f>ROUND(SUMIF('DV-Bewegungsdaten'!B:B,Kategorien!A2140,'DV-Bewegungsdaten'!D:D),3)</f>
        <v>0</v>
      </c>
      <c r="V2140" s="324">
        <f>ROUND(SUMIF('DV-Bewegungsdaten'!B:B,Kategorien!A2140,'DV-Bewegungsdaten'!E:E),3)</f>
        <v>0</v>
      </c>
      <c r="AD2140" s="390">
        <f t="shared" si="445"/>
        <v>17.931000000000001</v>
      </c>
      <c r="AE2140" s="390">
        <f t="shared" si="446"/>
        <v>18.588000000000001</v>
      </c>
      <c r="AF2140" s="390">
        <f t="shared" si="447"/>
        <v>19.807000000000002</v>
      </c>
      <c r="AG2140" s="390">
        <f t="shared" si="448"/>
        <v>19.173999999999999</v>
      </c>
      <c r="AH2140" s="390">
        <f t="shared" si="449"/>
        <v>19.086000000000002</v>
      </c>
      <c r="AI2140" s="390">
        <f t="shared" si="450"/>
        <v>19.618000000000002</v>
      </c>
      <c r="AJ2140" s="390">
        <f t="shared" si="451"/>
        <v>18.901</v>
      </c>
      <c r="AK2140" s="390">
        <f t="shared" si="452"/>
        <v>19.185000000000002</v>
      </c>
      <c r="AL2140" s="390">
        <f t="shared" si="453"/>
        <v>19.295000000000002</v>
      </c>
      <c r="AM2140" s="390">
        <f t="shared" si="454"/>
        <v>19.176000000000002</v>
      </c>
      <c r="AN2140" s="390">
        <f t="shared" si="455"/>
        <v>18.770000000000003</v>
      </c>
      <c r="AO2140" s="390">
        <f t="shared" si="456"/>
        <v>19.673000000000002</v>
      </c>
    </row>
    <row r="2141" spans="1:41" ht="15" customHeight="1" x14ac:dyDescent="0.25">
      <c r="A2141" s="127" t="s">
        <v>2057</v>
      </c>
      <c r="B2141" s="125" t="s">
        <v>2077</v>
      </c>
      <c r="C2141" s="125" t="s">
        <v>4004</v>
      </c>
      <c r="D2141" s="125" t="s">
        <v>1933</v>
      </c>
      <c r="E2141" s="125" t="s">
        <v>2455</v>
      </c>
      <c r="F2141" s="126">
        <v>24.67</v>
      </c>
      <c r="G2141" s="126">
        <v>24.87</v>
      </c>
      <c r="H2141" s="126">
        <v>19.739999999999998</v>
      </c>
      <c r="I2141" s="126"/>
      <c r="J2141" s="317"/>
      <c r="K2141" s="323">
        <f>ROUND(SUMIF('VGT-Bewegungsdaten'!B:B,A2141,'VGT-Bewegungsdaten'!C:C),3)</f>
        <v>0</v>
      </c>
      <c r="L2141" s="324">
        <f>ROUND(SUMIF('VGT-Bewegungsdaten'!B:B,$A2141,'VGT-Bewegungsdaten'!D:D),2)</f>
        <v>0</v>
      </c>
      <c r="N2141" s="376" t="s">
        <v>4930</v>
      </c>
      <c r="O2141" s="376" t="s">
        <v>4940</v>
      </c>
      <c r="P2141" s="326">
        <f>ROUND(SUMIF('AV-Bewegungsdaten'!B:B,A2141,'AV-Bewegungsdaten'!C:C),3)</f>
        <v>0</v>
      </c>
      <c r="Q2141" s="324">
        <f>ROUND(SUMIF('AV-Bewegungsdaten'!B:B,$A2141,'AV-Bewegungsdaten'!D:D),2)</f>
        <v>0</v>
      </c>
      <c r="T2141" s="327"/>
      <c r="U2141" s="326">
        <f>ROUND(SUMIF('DV-Bewegungsdaten'!B:B,Kategorien!A2141,'DV-Bewegungsdaten'!D:D),3)</f>
        <v>0</v>
      </c>
      <c r="V2141" s="324">
        <f>ROUND(SUMIF('DV-Bewegungsdaten'!B:B,Kategorien!A2141,'DV-Bewegungsdaten'!E:E),3)</f>
        <v>0</v>
      </c>
      <c r="AD2141" s="390">
        <f t="shared" si="445"/>
        <v>19.931000000000001</v>
      </c>
      <c r="AE2141" s="390">
        <f t="shared" si="446"/>
        <v>20.588000000000001</v>
      </c>
      <c r="AF2141" s="390">
        <f t="shared" si="447"/>
        <v>21.807000000000002</v>
      </c>
      <c r="AG2141" s="390">
        <f t="shared" si="448"/>
        <v>21.173999999999999</v>
      </c>
      <c r="AH2141" s="390">
        <f t="shared" si="449"/>
        <v>21.086000000000002</v>
      </c>
      <c r="AI2141" s="390">
        <f t="shared" si="450"/>
        <v>21.618000000000002</v>
      </c>
      <c r="AJ2141" s="390">
        <f t="shared" si="451"/>
        <v>20.901</v>
      </c>
      <c r="AK2141" s="390">
        <f t="shared" si="452"/>
        <v>21.185000000000002</v>
      </c>
      <c r="AL2141" s="390">
        <f t="shared" si="453"/>
        <v>21.295000000000002</v>
      </c>
      <c r="AM2141" s="390">
        <f t="shared" si="454"/>
        <v>21.176000000000002</v>
      </c>
      <c r="AN2141" s="390">
        <f t="shared" si="455"/>
        <v>20.770000000000003</v>
      </c>
      <c r="AO2141" s="390">
        <f t="shared" si="456"/>
        <v>21.673000000000002</v>
      </c>
    </row>
    <row r="2142" spans="1:41" ht="15" customHeight="1" x14ac:dyDescent="0.25">
      <c r="A2142" s="127" t="s">
        <v>2058</v>
      </c>
      <c r="B2142" s="125" t="s">
        <v>2077</v>
      </c>
      <c r="C2142" s="125" t="s">
        <v>4004</v>
      </c>
      <c r="D2142" s="125" t="s">
        <v>1935</v>
      </c>
      <c r="E2142" s="125" t="s">
        <v>1538</v>
      </c>
      <c r="F2142" s="126">
        <v>25.67</v>
      </c>
      <c r="G2142" s="126">
        <v>25.87</v>
      </c>
      <c r="H2142" s="126">
        <v>20.54</v>
      </c>
      <c r="I2142" s="126"/>
      <c r="J2142" s="317"/>
      <c r="K2142" s="323">
        <f>ROUND(SUMIF('VGT-Bewegungsdaten'!B:B,A2142,'VGT-Bewegungsdaten'!C:C),3)</f>
        <v>0</v>
      </c>
      <c r="L2142" s="324">
        <f>ROUND(SUMIF('VGT-Bewegungsdaten'!B:B,$A2142,'VGT-Bewegungsdaten'!D:D),2)</f>
        <v>0</v>
      </c>
      <c r="N2142" s="376" t="s">
        <v>4930</v>
      </c>
      <c r="O2142" s="376" t="s">
        <v>4940</v>
      </c>
      <c r="P2142" s="326">
        <f>ROUND(SUMIF('AV-Bewegungsdaten'!B:B,A2142,'AV-Bewegungsdaten'!C:C),3)</f>
        <v>0</v>
      </c>
      <c r="Q2142" s="324">
        <f>ROUND(SUMIF('AV-Bewegungsdaten'!B:B,$A2142,'AV-Bewegungsdaten'!D:D),2)</f>
        <v>0</v>
      </c>
      <c r="T2142" s="327"/>
      <c r="U2142" s="326">
        <f>ROUND(SUMIF('DV-Bewegungsdaten'!B:B,Kategorien!A2142,'DV-Bewegungsdaten'!D:D),3)</f>
        <v>0</v>
      </c>
      <c r="V2142" s="324">
        <f>ROUND(SUMIF('DV-Bewegungsdaten'!B:B,Kategorien!A2142,'DV-Bewegungsdaten'!E:E),3)</f>
        <v>0</v>
      </c>
      <c r="AD2142" s="390">
        <f t="shared" si="445"/>
        <v>20.931000000000001</v>
      </c>
      <c r="AE2142" s="390">
        <f t="shared" si="446"/>
        <v>21.588000000000001</v>
      </c>
      <c r="AF2142" s="390">
        <f t="shared" si="447"/>
        <v>22.807000000000002</v>
      </c>
      <c r="AG2142" s="390">
        <f t="shared" si="448"/>
        <v>22.173999999999999</v>
      </c>
      <c r="AH2142" s="390">
        <f t="shared" si="449"/>
        <v>22.086000000000002</v>
      </c>
      <c r="AI2142" s="390">
        <f t="shared" si="450"/>
        <v>22.618000000000002</v>
      </c>
      <c r="AJ2142" s="390">
        <f t="shared" si="451"/>
        <v>21.901</v>
      </c>
      <c r="AK2142" s="390">
        <f t="shared" si="452"/>
        <v>22.185000000000002</v>
      </c>
      <c r="AL2142" s="390">
        <f t="shared" si="453"/>
        <v>22.295000000000002</v>
      </c>
      <c r="AM2142" s="390">
        <f t="shared" si="454"/>
        <v>22.176000000000002</v>
      </c>
      <c r="AN2142" s="390">
        <f t="shared" si="455"/>
        <v>21.770000000000003</v>
      </c>
      <c r="AO2142" s="390">
        <f t="shared" si="456"/>
        <v>22.673000000000002</v>
      </c>
    </row>
    <row r="2143" spans="1:41" ht="15" customHeight="1" x14ac:dyDescent="0.25">
      <c r="A2143" s="127" t="s">
        <v>2059</v>
      </c>
      <c r="B2143" s="125" t="s">
        <v>2077</v>
      </c>
      <c r="C2143" s="125" t="s">
        <v>4004</v>
      </c>
      <c r="D2143" s="125" t="s">
        <v>1937</v>
      </c>
      <c r="E2143" s="125" t="s">
        <v>1541</v>
      </c>
      <c r="F2143" s="126">
        <v>25.67</v>
      </c>
      <c r="G2143" s="126">
        <v>25.87</v>
      </c>
      <c r="H2143" s="126">
        <v>20.54</v>
      </c>
      <c r="I2143" s="126"/>
      <c r="J2143" s="317"/>
      <c r="K2143" s="323">
        <f>ROUND(SUMIF('VGT-Bewegungsdaten'!B:B,A2143,'VGT-Bewegungsdaten'!C:C),3)</f>
        <v>0</v>
      </c>
      <c r="L2143" s="324">
        <f>ROUND(SUMIF('VGT-Bewegungsdaten'!B:B,$A2143,'VGT-Bewegungsdaten'!D:D),2)</f>
        <v>0</v>
      </c>
      <c r="N2143" s="376" t="s">
        <v>4930</v>
      </c>
      <c r="O2143" s="376" t="s">
        <v>4940</v>
      </c>
      <c r="P2143" s="326">
        <f>ROUND(SUMIF('AV-Bewegungsdaten'!B:B,A2143,'AV-Bewegungsdaten'!C:C),3)</f>
        <v>0</v>
      </c>
      <c r="Q2143" s="324">
        <f>ROUND(SUMIF('AV-Bewegungsdaten'!B:B,$A2143,'AV-Bewegungsdaten'!D:D),2)</f>
        <v>0</v>
      </c>
      <c r="T2143" s="327"/>
      <c r="U2143" s="326">
        <f>ROUND(SUMIF('DV-Bewegungsdaten'!B:B,Kategorien!A2143,'DV-Bewegungsdaten'!D:D),3)</f>
        <v>0</v>
      </c>
      <c r="V2143" s="324">
        <f>ROUND(SUMIF('DV-Bewegungsdaten'!B:B,Kategorien!A2143,'DV-Bewegungsdaten'!E:E),3)</f>
        <v>0</v>
      </c>
      <c r="AD2143" s="390">
        <f t="shared" si="445"/>
        <v>20.931000000000001</v>
      </c>
      <c r="AE2143" s="390">
        <f t="shared" si="446"/>
        <v>21.588000000000001</v>
      </c>
      <c r="AF2143" s="390">
        <f t="shared" si="447"/>
        <v>22.807000000000002</v>
      </c>
      <c r="AG2143" s="390">
        <f t="shared" si="448"/>
        <v>22.173999999999999</v>
      </c>
      <c r="AH2143" s="390">
        <f t="shared" si="449"/>
        <v>22.086000000000002</v>
      </c>
      <c r="AI2143" s="390">
        <f t="shared" si="450"/>
        <v>22.618000000000002</v>
      </c>
      <c r="AJ2143" s="390">
        <f t="shared" si="451"/>
        <v>21.901</v>
      </c>
      <c r="AK2143" s="390">
        <f t="shared" si="452"/>
        <v>22.185000000000002</v>
      </c>
      <c r="AL2143" s="390">
        <f t="shared" si="453"/>
        <v>22.295000000000002</v>
      </c>
      <c r="AM2143" s="390">
        <f t="shared" si="454"/>
        <v>22.176000000000002</v>
      </c>
      <c r="AN2143" s="390">
        <f t="shared" si="455"/>
        <v>21.770000000000003</v>
      </c>
      <c r="AO2143" s="390">
        <f t="shared" si="456"/>
        <v>22.673000000000002</v>
      </c>
    </row>
    <row r="2144" spans="1:41" ht="15" customHeight="1" x14ac:dyDescent="0.25">
      <c r="A2144" s="127" t="s">
        <v>2888</v>
      </c>
      <c r="B2144" s="125" t="s">
        <v>2077</v>
      </c>
      <c r="C2144" s="125" t="s">
        <v>4004</v>
      </c>
      <c r="D2144" s="125" t="s">
        <v>2694</v>
      </c>
      <c r="E2144" s="125" t="s">
        <v>2545</v>
      </c>
      <c r="F2144" s="126">
        <v>25.64</v>
      </c>
      <c r="G2144" s="126">
        <v>25.84</v>
      </c>
      <c r="H2144" s="126">
        <v>20.51</v>
      </c>
      <c r="I2144" s="126"/>
      <c r="J2144" s="317"/>
      <c r="K2144" s="323">
        <f>ROUND(SUMIF('VGT-Bewegungsdaten'!B:B,A2144,'VGT-Bewegungsdaten'!C:C),3)</f>
        <v>0</v>
      </c>
      <c r="L2144" s="324">
        <f>ROUND(SUMIF('VGT-Bewegungsdaten'!B:B,$A2144,'VGT-Bewegungsdaten'!D:D),2)</f>
        <v>0</v>
      </c>
      <c r="N2144" s="376" t="s">
        <v>4930</v>
      </c>
      <c r="O2144" s="376" t="s">
        <v>4940</v>
      </c>
      <c r="P2144" s="326">
        <f>ROUND(SUMIF('AV-Bewegungsdaten'!B:B,A2144,'AV-Bewegungsdaten'!C:C),3)</f>
        <v>0</v>
      </c>
      <c r="Q2144" s="324">
        <f>ROUND(SUMIF('AV-Bewegungsdaten'!B:B,$A2144,'AV-Bewegungsdaten'!D:D),2)</f>
        <v>0</v>
      </c>
      <c r="T2144" s="327"/>
      <c r="U2144" s="326">
        <f>ROUND(SUMIF('DV-Bewegungsdaten'!B:B,Kategorien!A2144,'DV-Bewegungsdaten'!D:D),3)</f>
        <v>0</v>
      </c>
      <c r="V2144" s="324">
        <f>ROUND(SUMIF('DV-Bewegungsdaten'!B:B,Kategorien!A2144,'DV-Bewegungsdaten'!E:E),3)</f>
        <v>0</v>
      </c>
      <c r="AD2144" s="390">
        <f t="shared" si="445"/>
        <v>20.901</v>
      </c>
      <c r="AE2144" s="390">
        <f t="shared" si="446"/>
        <v>21.558</v>
      </c>
      <c r="AF2144" s="390">
        <f t="shared" si="447"/>
        <v>22.777000000000001</v>
      </c>
      <c r="AG2144" s="390">
        <f t="shared" si="448"/>
        <v>22.143999999999998</v>
      </c>
      <c r="AH2144" s="390">
        <f t="shared" si="449"/>
        <v>22.056000000000001</v>
      </c>
      <c r="AI2144" s="390">
        <f t="shared" si="450"/>
        <v>22.588000000000001</v>
      </c>
      <c r="AJ2144" s="390">
        <f t="shared" si="451"/>
        <v>21.870999999999999</v>
      </c>
      <c r="AK2144" s="390">
        <f t="shared" si="452"/>
        <v>22.155000000000001</v>
      </c>
      <c r="AL2144" s="390">
        <f t="shared" si="453"/>
        <v>22.265000000000001</v>
      </c>
      <c r="AM2144" s="390">
        <f t="shared" si="454"/>
        <v>22.146000000000001</v>
      </c>
      <c r="AN2144" s="390">
        <f t="shared" si="455"/>
        <v>21.740000000000002</v>
      </c>
      <c r="AO2144" s="390">
        <f t="shared" si="456"/>
        <v>22.643000000000001</v>
      </c>
    </row>
    <row r="2145" spans="1:41" ht="15" customHeight="1" x14ac:dyDescent="0.25">
      <c r="A2145" s="127" t="s">
        <v>3632</v>
      </c>
      <c r="B2145" s="125" t="s">
        <v>2077</v>
      </c>
      <c r="C2145" s="125" t="s">
        <v>4004</v>
      </c>
      <c r="D2145" s="125" t="s">
        <v>3438</v>
      </c>
      <c r="E2145" s="125" t="s">
        <v>3289</v>
      </c>
      <c r="F2145" s="126">
        <v>25.61</v>
      </c>
      <c r="G2145" s="126">
        <v>25.81</v>
      </c>
      <c r="H2145" s="126">
        <v>20.49</v>
      </c>
      <c r="I2145" s="126"/>
      <c r="J2145" s="317"/>
      <c r="K2145" s="323">
        <f>ROUND(SUMIF('VGT-Bewegungsdaten'!B:B,A2145,'VGT-Bewegungsdaten'!C:C),3)</f>
        <v>0</v>
      </c>
      <c r="L2145" s="324">
        <f>ROUND(SUMIF('VGT-Bewegungsdaten'!B:B,$A2145,'VGT-Bewegungsdaten'!D:D),2)</f>
        <v>0</v>
      </c>
      <c r="N2145" s="376" t="s">
        <v>4930</v>
      </c>
      <c r="O2145" s="376" t="s">
        <v>4940</v>
      </c>
      <c r="P2145" s="326">
        <f>ROUND(SUMIF('AV-Bewegungsdaten'!B:B,A2145,'AV-Bewegungsdaten'!C:C),3)</f>
        <v>0</v>
      </c>
      <c r="Q2145" s="324">
        <f>ROUND(SUMIF('AV-Bewegungsdaten'!B:B,$A2145,'AV-Bewegungsdaten'!D:D),2)</f>
        <v>0</v>
      </c>
      <c r="T2145" s="327"/>
      <c r="U2145" s="326">
        <f>ROUND(SUMIF('DV-Bewegungsdaten'!B:B,Kategorien!A2145,'DV-Bewegungsdaten'!D:D),3)</f>
        <v>0</v>
      </c>
      <c r="V2145" s="324">
        <f>ROUND(SUMIF('DV-Bewegungsdaten'!B:B,Kategorien!A2145,'DV-Bewegungsdaten'!E:E),3)</f>
        <v>0</v>
      </c>
      <c r="AD2145" s="390">
        <f t="shared" si="445"/>
        <v>20.870999999999999</v>
      </c>
      <c r="AE2145" s="390">
        <f t="shared" si="446"/>
        <v>21.527999999999999</v>
      </c>
      <c r="AF2145" s="390">
        <f t="shared" si="447"/>
        <v>22.747</v>
      </c>
      <c r="AG2145" s="390">
        <f t="shared" si="448"/>
        <v>22.113999999999997</v>
      </c>
      <c r="AH2145" s="390">
        <f t="shared" si="449"/>
        <v>22.026</v>
      </c>
      <c r="AI2145" s="390">
        <f t="shared" si="450"/>
        <v>22.558</v>
      </c>
      <c r="AJ2145" s="390">
        <f t="shared" si="451"/>
        <v>21.840999999999998</v>
      </c>
      <c r="AK2145" s="390">
        <f t="shared" si="452"/>
        <v>22.125</v>
      </c>
      <c r="AL2145" s="390">
        <f t="shared" si="453"/>
        <v>22.234999999999999</v>
      </c>
      <c r="AM2145" s="390">
        <f t="shared" si="454"/>
        <v>22.116</v>
      </c>
      <c r="AN2145" s="390">
        <f t="shared" si="455"/>
        <v>21.71</v>
      </c>
      <c r="AO2145" s="390">
        <f t="shared" si="456"/>
        <v>22.613</v>
      </c>
    </row>
    <row r="2146" spans="1:41" ht="15" customHeight="1" x14ac:dyDescent="0.25">
      <c r="A2146" s="127" t="s">
        <v>4397</v>
      </c>
      <c r="B2146" s="125" t="s">
        <v>2077</v>
      </c>
      <c r="C2146" s="125" t="s">
        <v>4004</v>
      </c>
      <c r="D2146" s="125" t="s">
        <v>4201</v>
      </c>
      <c r="E2146" s="125" t="s">
        <v>4051</v>
      </c>
      <c r="F2146" s="126">
        <v>25.58</v>
      </c>
      <c r="G2146" s="126">
        <v>25.779999999999998</v>
      </c>
      <c r="H2146" s="126">
        <v>20.46</v>
      </c>
      <c r="I2146" s="126"/>
      <c r="J2146" s="317"/>
      <c r="K2146" s="323">
        <f>ROUND(SUMIF('VGT-Bewegungsdaten'!B:B,A2146,'VGT-Bewegungsdaten'!C:C),3)</f>
        <v>0</v>
      </c>
      <c r="L2146" s="324">
        <f>ROUND(SUMIF('VGT-Bewegungsdaten'!B:B,$A2146,'VGT-Bewegungsdaten'!D:D),2)</f>
        <v>0</v>
      </c>
      <c r="N2146" s="376" t="s">
        <v>4930</v>
      </c>
      <c r="O2146" s="376" t="s">
        <v>4940</v>
      </c>
      <c r="P2146" s="326">
        <f>ROUND(SUMIF('AV-Bewegungsdaten'!B:B,A2146,'AV-Bewegungsdaten'!C:C),3)</f>
        <v>0</v>
      </c>
      <c r="Q2146" s="324">
        <f>ROUND(SUMIF('AV-Bewegungsdaten'!B:B,$A2146,'AV-Bewegungsdaten'!D:D),2)</f>
        <v>0</v>
      </c>
      <c r="T2146" s="327"/>
      <c r="U2146" s="326">
        <f>ROUND(SUMIF('DV-Bewegungsdaten'!B:B,Kategorien!A2146,'DV-Bewegungsdaten'!D:D),3)</f>
        <v>0</v>
      </c>
      <c r="V2146" s="324">
        <f>ROUND(SUMIF('DV-Bewegungsdaten'!B:B,Kategorien!A2146,'DV-Bewegungsdaten'!E:E),3)</f>
        <v>0</v>
      </c>
      <c r="AD2146" s="390">
        <f t="shared" si="445"/>
        <v>20.840999999999998</v>
      </c>
      <c r="AE2146" s="390">
        <f t="shared" si="446"/>
        <v>21.497999999999998</v>
      </c>
      <c r="AF2146" s="390">
        <f t="shared" si="447"/>
        <v>22.716999999999999</v>
      </c>
      <c r="AG2146" s="390">
        <f t="shared" si="448"/>
        <v>22.083999999999996</v>
      </c>
      <c r="AH2146" s="390">
        <f t="shared" si="449"/>
        <v>21.995999999999999</v>
      </c>
      <c r="AI2146" s="390">
        <f t="shared" si="450"/>
        <v>22.527999999999999</v>
      </c>
      <c r="AJ2146" s="390">
        <f t="shared" si="451"/>
        <v>21.810999999999996</v>
      </c>
      <c r="AK2146" s="390">
        <f t="shared" si="452"/>
        <v>22.094999999999999</v>
      </c>
      <c r="AL2146" s="390">
        <f t="shared" si="453"/>
        <v>22.204999999999998</v>
      </c>
      <c r="AM2146" s="390">
        <f t="shared" si="454"/>
        <v>22.085999999999999</v>
      </c>
      <c r="AN2146" s="390">
        <f t="shared" si="455"/>
        <v>21.68</v>
      </c>
      <c r="AO2146" s="390">
        <f t="shared" si="456"/>
        <v>22.582999999999998</v>
      </c>
    </row>
    <row r="2147" spans="1:41" ht="15" customHeight="1" x14ac:dyDescent="0.25">
      <c r="A2147" s="127" t="s">
        <v>2060</v>
      </c>
      <c r="B2147" s="125" t="s">
        <v>2077</v>
      </c>
      <c r="C2147" s="125" t="s">
        <v>4004</v>
      </c>
      <c r="D2147" s="125" t="s">
        <v>1939</v>
      </c>
      <c r="E2147" s="125" t="s">
        <v>2452</v>
      </c>
      <c r="F2147" s="126">
        <v>23.67</v>
      </c>
      <c r="G2147" s="126">
        <v>23.87</v>
      </c>
      <c r="H2147" s="126">
        <v>18.940000000000001</v>
      </c>
      <c r="I2147" s="126"/>
      <c r="J2147" s="317"/>
      <c r="K2147" s="323">
        <f>ROUND(SUMIF('VGT-Bewegungsdaten'!B:B,A2147,'VGT-Bewegungsdaten'!C:C),3)</f>
        <v>0</v>
      </c>
      <c r="L2147" s="324">
        <f>ROUND(SUMIF('VGT-Bewegungsdaten'!B:B,$A2147,'VGT-Bewegungsdaten'!D:D),2)</f>
        <v>0</v>
      </c>
      <c r="N2147" s="376" t="s">
        <v>4930</v>
      </c>
      <c r="O2147" s="376" t="s">
        <v>4940</v>
      </c>
      <c r="P2147" s="326">
        <f>ROUND(SUMIF('AV-Bewegungsdaten'!B:B,A2147,'AV-Bewegungsdaten'!C:C),3)</f>
        <v>0</v>
      </c>
      <c r="Q2147" s="324">
        <f>ROUND(SUMIF('AV-Bewegungsdaten'!B:B,$A2147,'AV-Bewegungsdaten'!D:D),2)</f>
        <v>0</v>
      </c>
      <c r="T2147" s="327"/>
      <c r="U2147" s="326">
        <f>ROUND(SUMIF('DV-Bewegungsdaten'!B:B,Kategorien!A2147,'DV-Bewegungsdaten'!D:D),3)</f>
        <v>0</v>
      </c>
      <c r="V2147" s="324">
        <f>ROUND(SUMIF('DV-Bewegungsdaten'!B:B,Kategorien!A2147,'DV-Bewegungsdaten'!E:E),3)</f>
        <v>0</v>
      </c>
      <c r="AD2147" s="390">
        <f t="shared" si="445"/>
        <v>18.931000000000001</v>
      </c>
      <c r="AE2147" s="390">
        <f t="shared" si="446"/>
        <v>19.588000000000001</v>
      </c>
      <c r="AF2147" s="390">
        <f t="shared" si="447"/>
        <v>20.807000000000002</v>
      </c>
      <c r="AG2147" s="390">
        <f t="shared" si="448"/>
        <v>20.173999999999999</v>
      </c>
      <c r="AH2147" s="390">
        <f t="shared" si="449"/>
        <v>20.086000000000002</v>
      </c>
      <c r="AI2147" s="390">
        <f t="shared" si="450"/>
        <v>20.618000000000002</v>
      </c>
      <c r="AJ2147" s="390">
        <f t="shared" si="451"/>
        <v>19.901</v>
      </c>
      <c r="AK2147" s="390">
        <f t="shared" si="452"/>
        <v>20.185000000000002</v>
      </c>
      <c r="AL2147" s="390">
        <f t="shared" si="453"/>
        <v>20.295000000000002</v>
      </c>
      <c r="AM2147" s="390">
        <f t="shared" si="454"/>
        <v>20.176000000000002</v>
      </c>
      <c r="AN2147" s="390">
        <f t="shared" si="455"/>
        <v>19.770000000000003</v>
      </c>
      <c r="AO2147" s="390">
        <f t="shared" si="456"/>
        <v>20.673000000000002</v>
      </c>
    </row>
    <row r="2148" spans="1:41" ht="15" customHeight="1" x14ac:dyDescent="0.25">
      <c r="A2148" s="127" t="s">
        <v>2061</v>
      </c>
      <c r="B2148" s="125" t="s">
        <v>2077</v>
      </c>
      <c r="C2148" s="125" t="s">
        <v>4004</v>
      </c>
      <c r="D2148" s="125" t="s">
        <v>1941</v>
      </c>
      <c r="E2148" s="125" t="s">
        <v>2455</v>
      </c>
      <c r="F2148" s="126">
        <v>25.67</v>
      </c>
      <c r="G2148" s="126">
        <v>25.87</v>
      </c>
      <c r="H2148" s="126">
        <v>20.54</v>
      </c>
      <c r="I2148" s="126"/>
      <c r="J2148" s="317"/>
      <c r="K2148" s="323">
        <f>ROUND(SUMIF('VGT-Bewegungsdaten'!B:B,A2148,'VGT-Bewegungsdaten'!C:C),3)</f>
        <v>0</v>
      </c>
      <c r="L2148" s="324">
        <f>ROUND(SUMIF('VGT-Bewegungsdaten'!B:B,$A2148,'VGT-Bewegungsdaten'!D:D),2)</f>
        <v>0</v>
      </c>
      <c r="N2148" s="376" t="s">
        <v>4930</v>
      </c>
      <c r="O2148" s="376" t="s">
        <v>4940</v>
      </c>
      <c r="P2148" s="326">
        <f>ROUND(SUMIF('AV-Bewegungsdaten'!B:B,A2148,'AV-Bewegungsdaten'!C:C),3)</f>
        <v>0</v>
      </c>
      <c r="Q2148" s="324">
        <f>ROUND(SUMIF('AV-Bewegungsdaten'!B:B,$A2148,'AV-Bewegungsdaten'!D:D),2)</f>
        <v>0</v>
      </c>
      <c r="T2148" s="327"/>
      <c r="U2148" s="326">
        <f>ROUND(SUMIF('DV-Bewegungsdaten'!B:B,Kategorien!A2148,'DV-Bewegungsdaten'!D:D),3)</f>
        <v>0</v>
      </c>
      <c r="V2148" s="324">
        <f>ROUND(SUMIF('DV-Bewegungsdaten'!B:B,Kategorien!A2148,'DV-Bewegungsdaten'!E:E),3)</f>
        <v>0</v>
      </c>
      <c r="AD2148" s="390">
        <f t="shared" si="445"/>
        <v>20.931000000000001</v>
      </c>
      <c r="AE2148" s="390">
        <f t="shared" si="446"/>
        <v>21.588000000000001</v>
      </c>
      <c r="AF2148" s="390">
        <f t="shared" si="447"/>
        <v>22.807000000000002</v>
      </c>
      <c r="AG2148" s="390">
        <f t="shared" si="448"/>
        <v>22.173999999999999</v>
      </c>
      <c r="AH2148" s="390">
        <f t="shared" si="449"/>
        <v>22.086000000000002</v>
      </c>
      <c r="AI2148" s="390">
        <f t="shared" si="450"/>
        <v>22.618000000000002</v>
      </c>
      <c r="AJ2148" s="390">
        <f t="shared" si="451"/>
        <v>21.901</v>
      </c>
      <c r="AK2148" s="390">
        <f t="shared" si="452"/>
        <v>22.185000000000002</v>
      </c>
      <c r="AL2148" s="390">
        <f t="shared" si="453"/>
        <v>22.295000000000002</v>
      </c>
      <c r="AM2148" s="390">
        <f t="shared" si="454"/>
        <v>22.176000000000002</v>
      </c>
      <c r="AN2148" s="390">
        <f t="shared" si="455"/>
        <v>21.770000000000003</v>
      </c>
      <c r="AO2148" s="390">
        <f t="shared" si="456"/>
        <v>22.673000000000002</v>
      </c>
    </row>
    <row r="2149" spans="1:41" ht="15" customHeight="1" x14ac:dyDescent="0.25">
      <c r="A2149" s="127" t="s">
        <v>2062</v>
      </c>
      <c r="B2149" s="125" t="s">
        <v>2077</v>
      </c>
      <c r="C2149" s="125" t="s">
        <v>4004</v>
      </c>
      <c r="D2149" s="125" t="s">
        <v>1943</v>
      </c>
      <c r="E2149" s="125" t="s">
        <v>1538</v>
      </c>
      <c r="F2149" s="126">
        <v>26.67</v>
      </c>
      <c r="G2149" s="126">
        <v>26.87</v>
      </c>
      <c r="H2149" s="126">
        <v>21.34</v>
      </c>
      <c r="I2149" s="126"/>
      <c r="J2149" s="317"/>
      <c r="K2149" s="323">
        <f>ROUND(SUMIF('VGT-Bewegungsdaten'!B:B,A2149,'VGT-Bewegungsdaten'!C:C),3)</f>
        <v>0</v>
      </c>
      <c r="L2149" s="324">
        <f>ROUND(SUMIF('VGT-Bewegungsdaten'!B:B,$A2149,'VGT-Bewegungsdaten'!D:D),2)</f>
        <v>0</v>
      </c>
      <c r="N2149" s="376" t="s">
        <v>4930</v>
      </c>
      <c r="O2149" s="376" t="s">
        <v>4940</v>
      </c>
      <c r="P2149" s="326">
        <f>ROUND(SUMIF('AV-Bewegungsdaten'!B:B,A2149,'AV-Bewegungsdaten'!C:C),3)</f>
        <v>0</v>
      </c>
      <c r="Q2149" s="324">
        <f>ROUND(SUMIF('AV-Bewegungsdaten'!B:B,$A2149,'AV-Bewegungsdaten'!D:D),2)</f>
        <v>0</v>
      </c>
      <c r="T2149" s="327"/>
      <c r="U2149" s="326">
        <f>ROUND(SUMIF('DV-Bewegungsdaten'!B:B,Kategorien!A2149,'DV-Bewegungsdaten'!D:D),3)</f>
        <v>0</v>
      </c>
      <c r="V2149" s="324">
        <f>ROUND(SUMIF('DV-Bewegungsdaten'!B:B,Kategorien!A2149,'DV-Bewegungsdaten'!E:E),3)</f>
        <v>0</v>
      </c>
      <c r="AD2149" s="390">
        <f t="shared" si="445"/>
        <v>21.931000000000001</v>
      </c>
      <c r="AE2149" s="390">
        <f t="shared" si="446"/>
        <v>22.588000000000001</v>
      </c>
      <c r="AF2149" s="390">
        <f t="shared" si="447"/>
        <v>23.807000000000002</v>
      </c>
      <c r="AG2149" s="390">
        <f t="shared" si="448"/>
        <v>23.173999999999999</v>
      </c>
      <c r="AH2149" s="390">
        <f t="shared" si="449"/>
        <v>23.086000000000002</v>
      </c>
      <c r="AI2149" s="390">
        <f t="shared" si="450"/>
        <v>23.618000000000002</v>
      </c>
      <c r="AJ2149" s="390">
        <f t="shared" si="451"/>
        <v>22.901</v>
      </c>
      <c r="AK2149" s="390">
        <f t="shared" si="452"/>
        <v>23.185000000000002</v>
      </c>
      <c r="AL2149" s="390">
        <f t="shared" si="453"/>
        <v>23.295000000000002</v>
      </c>
      <c r="AM2149" s="390">
        <f t="shared" si="454"/>
        <v>23.176000000000002</v>
      </c>
      <c r="AN2149" s="390">
        <f t="shared" si="455"/>
        <v>22.770000000000003</v>
      </c>
      <c r="AO2149" s="390">
        <f t="shared" si="456"/>
        <v>23.673000000000002</v>
      </c>
    </row>
    <row r="2150" spans="1:41" ht="15" customHeight="1" x14ac:dyDescent="0.25">
      <c r="A2150" s="127" t="s">
        <v>2063</v>
      </c>
      <c r="B2150" s="125" t="s">
        <v>2077</v>
      </c>
      <c r="C2150" s="125" t="s">
        <v>4004</v>
      </c>
      <c r="D2150" s="125" t="s">
        <v>1945</v>
      </c>
      <c r="E2150" s="125" t="s">
        <v>1541</v>
      </c>
      <c r="F2150" s="126">
        <v>26.67</v>
      </c>
      <c r="G2150" s="126">
        <v>26.87</v>
      </c>
      <c r="H2150" s="126">
        <v>21.34</v>
      </c>
      <c r="I2150" s="126"/>
      <c r="J2150" s="317"/>
      <c r="K2150" s="323">
        <f>ROUND(SUMIF('VGT-Bewegungsdaten'!B:B,A2150,'VGT-Bewegungsdaten'!C:C),3)</f>
        <v>0</v>
      </c>
      <c r="L2150" s="324">
        <f>ROUND(SUMIF('VGT-Bewegungsdaten'!B:B,$A2150,'VGT-Bewegungsdaten'!D:D),2)</f>
        <v>0</v>
      </c>
      <c r="N2150" s="376" t="s">
        <v>4930</v>
      </c>
      <c r="O2150" s="376" t="s">
        <v>4940</v>
      </c>
      <c r="P2150" s="326">
        <f>ROUND(SUMIF('AV-Bewegungsdaten'!B:B,A2150,'AV-Bewegungsdaten'!C:C),3)</f>
        <v>0</v>
      </c>
      <c r="Q2150" s="324">
        <f>ROUND(SUMIF('AV-Bewegungsdaten'!B:B,$A2150,'AV-Bewegungsdaten'!D:D),2)</f>
        <v>0</v>
      </c>
      <c r="T2150" s="327"/>
      <c r="U2150" s="326">
        <f>ROUND(SUMIF('DV-Bewegungsdaten'!B:B,Kategorien!A2150,'DV-Bewegungsdaten'!D:D),3)</f>
        <v>0</v>
      </c>
      <c r="V2150" s="324">
        <f>ROUND(SUMIF('DV-Bewegungsdaten'!B:B,Kategorien!A2150,'DV-Bewegungsdaten'!E:E),3)</f>
        <v>0</v>
      </c>
      <c r="AD2150" s="390">
        <f t="shared" si="445"/>
        <v>21.931000000000001</v>
      </c>
      <c r="AE2150" s="390">
        <f t="shared" si="446"/>
        <v>22.588000000000001</v>
      </c>
      <c r="AF2150" s="390">
        <f t="shared" si="447"/>
        <v>23.807000000000002</v>
      </c>
      <c r="AG2150" s="390">
        <f t="shared" si="448"/>
        <v>23.173999999999999</v>
      </c>
      <c r="AH2150" s="390">
        <f t="shared" si="449"/>
        <v>23.086000000000002</v>
      </c>
      <c r="AI2150" s="390">
        <f t="shared" si="450"/>
        <v>23.618000000000002</v>
      </c>
      <c r="AJ2150" s="390">
        <f t="shared" si="451"/>
        <v>22.901</v>
      </c>
      <c r="AK2150" s="390">
        <f t="shared" si="452"/>
        <v>23.185000000000002</v>
      </c>
      <c r="AL2150" s="390">
        <f t="shared" si="453"/>
        <v>23.295000000000002</v>
      </c>
      <c r="AM2150" s="390">
        <f t="shared" si="454"/>
        <v>23.176000000000002</v>
      </c>
      <c r="AN2150" s="390">
        <f t="shared" si="455"/>
        <v>22.770000000000003</v>
      </c>
      <c r="AO2150" s="390">
        <f t="shared" si="456"/>
        <v>23.673000000000002</v>
      </c>
    </row>
    <row r="2151" spans="1:41" ht="15" customHeight="1" x14ac:dyDescent="0.25">
      <c r="A2151" s="127" t="s">
        <v>2889</v>
      </c>
      <c r="B2151" s="125" t="s">
        <v>2077</v>
      </c>
      <c r="C2151" s="125" t="s">
        <v>4004</v>
      </c>
      <c r="D2151" s="125" t="s">
        <v>2696</v>
      </c>
      <c r="E2151" s="125" t="s">
        <v>2545</v>
      </c>
      <c r="F2151" s="126">
        <v>26.64</v>
      </c>
      <c r="G2151" s="126">
        <v>26.84</v>
      </c>
      <c r="H2151" s="126">
        <v>21.31</v>
      </c>
      <c r="I2151" s="126"/>
      <c r="J2151" s="317"/>
      <c r="K2151" s="323">
        <f>ROUND(SUMIF('VGT-Bewegungsdaten'!B:B,A2151,'VGT-Bewegungsdaten'!C:C),3)</f>
        <v>0</v>
      </c>
      <c r="L2151" s="324">
        <f>ROUND(SUMIF('VGT-Bewegungsdaten'!B:B,$A2151,'VGT-Bewegungsdaten'!D:D),2)</f>
        <v>0</v>
      </c>
      <c r="N2151" s="376" t="s">
        <v>4930</v>
      </c>
      <c r="O2151" s="376" t="s">
        <v>4940</v>
      </c>
      <c r="P2151" s="326">
        <f>ROUND(SUMIF('AV-Bewegungsdaten'!B:B,A2151,'AV-Bewegungsdaten'!C:C),3)</f>
        <v>0</v>
      </c>
      <c r="Q2151" s="324">
        <f>ROUND(SUMIF('AV-Bewegungsdaten'!B:B,$A2151,'AV-Bewegungsdaten'!D:D),2)</f>
        <v>0</v>
      </c>
      <c r="T2151" s="327"/>
      <c r="U2151" s="326">
        <f>ROUND(SUMIF('DV-Bewegungsdaten'!B:B,Kategorien!A2151,'DV-Bewegungsdaten'!D:D),3)</f>
        <v>0</v>
      </c>
      <c r="V2151" s="324">
        <f>ROUND(SUMIF('DV-Bewegungsdaten'!B:B,Kategorien!A2151,'DV-Bewegungsdaten'!E:E),3)</f>
        <v>0</v>
      </c>
      <c r="AD2151" s="390">
        <f t="shared" si="445"/>
        <v>21.901</v>
      </c>
      <c r="AE2151" s="390">
        <f t="shared" si="446"/>
        <v>22.558</v>
      </c>
      <c r="AF2151" s="390">
        <f t="shared" si="447"/>
        <v>23.777000000000001</v>
      </c>
      <c r="AG2151" s="390">
        <f t="shared" si="448"/>
        <v>23.143999999999998</v>
      </c>
      <c r="AH2151" s="390">
        <f t="shared" si="449"/>
        <v>23.056000000000001</v>
      </c>
      <c r="AI2151" s="390">
        <f t="shared" si="450"/>
        <v>23.588000000000001</v>
      </c>
      <c r="AJ2151" s="390">
        <f t="shared" si="451"/>
        <v>22.870999999999999</v>
      </c>
      <c r="AK2151" s="390">
        <f t="shared" si="452"/>
        <v>23.155000000000001</v>
      </c>
      <c r="AL2151" s="390">
        <f t="shared" si="453"/>
        <v>23.265000000000001</v>
      </c>
      <c r="AM2151" s="390">
        <f t="shared" si="454"/>
        <v>23.146000000000001</v>
      </c>
      <c r="AN2151" s="390">
        <f t="shared" si="455"/>
        <v>22.740000000000002</v>
      </c>
      <c r="AO2151" s="390">
        <f t="shared" si="456"/>
        <v>23.643000000000001</v>
      </c>
    </row>
    <row r="2152" spans="1:41" ht="15" customHeight="1" x14ac:dyDescent="0.25">
      <c r="A2152" s="127" t="s">
        <v>3633</v>
      </c>
      <c r="B2152" s="125" t="s">
        <v>2077</v>
      </c>
      <c r="C2152" s="125" t="s">
        <v>4004</v>
      </c>
      <c r="D2152" s="125" t="s">
        <v>3440</v>
      </c>
      <c r="E2152" s="125" t="s">
        <v>3289</v>
      </c>
      <c r="F2152" s="126">
        <v>26.61</v>
      </c>
      <c r="G2152" s="126">
        <v>26.81</v>
      </c>
      <c r="H2152" s="126">
        <v>21.29</v>
      </c>
      <c r="I2152" s="126"/>
      <c r="J2152" s="317"/>
      <c r="K2152" s="323">
        <f>ROUND(SUMIF('VGT-Bewegungsdaten'!B:B,A2152,'VGT-Bewegungsdaten'!C:C),3)</f>
        <v>0</v>
      </c>
      <c r="L2152" s="324">
        <f>ROUND(SUMIF('VGT-Bewegungsdaten'!B:B,$A2152,'VGT-Bewegungsdaten'!D:D),2)</f>
        <v>0</v>
      </c>
      <c r="N2152" s="376" t="s">
        <v>4930</v>
      </c>
      <c r="O2152" s="376" t="s">
        <v>4940</v>
      </c>
      <c r="P2152" s="326">
        <f>ROUND(SUMIF('AV-Bewegungsdaten'!B:B,A2152,'AV-Bewegungsdaten'!C:C),3)</f>
        <v>0</v>
      </c>
      <c r="Q2152" s="324">
        <f>ROUND(SUMIF('AV-Bewegungsdaten'!B:B,$A2152,'AV-Bewegungsdaten'!D:D),2)</f>
        <v>0</v>
      </c>
      <c r="T2152" s="327"/>
      <c r="U2152" s="326">
        <f>ROUND(SUMIF('DV-Bewegungsdaten'!B:B,Kategorien!A2152,'DV-Bewegungsdaten'!D:D),3)</f>
        <v>0</v>
      </c>
      <c r="V2152" s="324">
        <f>ROUND(SUMIF('DV-Bewegungsdaten'!B:B,Kategorien!A2152,'DV-Bewegungsdaten'!E:E),3)</f>
        <v>0</v>
      </c>
      <c r="AD2152" s="390">
        <f t="shared" si="445"/>
        <v>21.870999999999999</v>
      </c>
      <c r="AE2152" s="390">
        <f t="shared" si="446"/>
        <v>22.527999999999999</v>
      </c>
      <c r="AF2152" s="390">
        <f t="shared" si="447"/>
        <v>23.747</v>
      </c>
      <c r="AG2152" s="390">
        <f t="shared" si="448"/>
        <v>23.113999999999997</v>
      </c>
      <c r="AH2152" s="390">
        <f t="shared" si="449"/>
        <v>23.026</v>
      </c>
      <c r="AI2152" s="390">
        <f t="shared" si="450"/>
        <v>23.558</v>
      </c>
      <c r="AJ2152" s="390">
        <f t="shared" si="451"/>
        <v>22.840999999999998</v>
      </c>
      <c r="AK2152" s="390">
        <f t="shared" si="452"/>
        <v>23.125</v>
      </c>
      <c r="AL2152" s="390">
        <f t="shared" si="453"/>
        <v>23.234999999999999</v>
      </c>
      <c r="AM2152" s="390">
        <f t="shared" si="454"/>
        <v>23.116</v>
      </c>
      <c r="AN2152" s="390">
        <f t="shared" si="455"/>
        <v>22.71</v>
      </c>
      <c r="AO2152" s="390">
        <f t="shared" si="456"/>
        <v>23.613</v>
      </c>
    </row>
    <row r="2153" spans="1:41" ht="15" customHeight="1" x14ac:dyDescent="0.25">
      <c r="A2153" s="127" t="s">
        <v>4398</v>
      </c>
      <c r="B2153" s="125" t="s">
        <v>2077</v>
      </c>
      <c r="C2153" s="125" t="s">
        <v>4004</v>
      </c>
      <c r="D2153" s="125" t="s">
        <v>4203</v>
      </c>
      <c r="E2153" s="125" t="s">
        <v>4051</v>
      </c>
      <c r="F2153" s="126">
        <v>26.58</v>
      </c>
      <c r="G2153" s="126">
        <v>26.779999999999998</v>
      </c>
      <c r="H2153" s="126">
        <v>21.26</v>
      </c>
      <c r="I2153" s="126"/>
      <c r="J2153" s="317"/>
      <c r="K2153" s="323">
        <f>ROUND(SUMIF('VGT-Bewegungsdaten'!B:B,A2153,'VGT-Bewegungsdaten'!C:C),3)</f>
        <v>0</v>
      </c>
      <c r="L2153" s="324">
        <f>ROUND(SUMIF('VGT-Bewegungsdaten'!B:B,$A2153,'VGT-Bewegungsdaten'!D:D),2)</f>
        <v>0</v>
      </c>
      <c r="N2153" s="376" t="s">
        <v>4930</v>
      </c>
      <c r="O2153" s="376" t="s">
        <v>4940</v>
      </c>
      <c r="P2153" s="326">
        <f>ROUND(SUMIF('AV-Bewegungsdaten'!B:B,A2153,'AV-Bewegungsdaten'!C:C),3)</f>
        <v>0</v>
      </c>
      <c r="Q2153" s="324">
        <f>ROUND(SUMIF('AV-Bewegungsdaten'!B:B,$A2153,'AV-Bewegungsdaten'!D:D),2)</f>
        <v>0</v>
      </c>
      <c r="T2153" s="327"/>
      <c r="U2153" s="326">
        <f>ROUND(SUMIF('DV-Bewegungsdaten'!B:B,Kategorien!A2153,'DV-Bewegungsdaten'!D:D),3)</f>
        <v>0</v>
      </c>
      <c r="V2153" s="324">
        <f>ROUND(SUMIF('DV-Bewegungsdaten'!B:B,Kategorien!A2153,'DV-Bewegungsdaten'!E:E),3)</f>
        <v>0</v>
      </c>
      <c r="AD2153" s="390">
        <f t="shared" si="445"/>
        <v>21.840999999999998</v>
      </c>
      <c r="AE2153" s="390">
        <f t="shared" si="446"/>
        <v>22.497999999999998</v>
      </c>
      <c r="AF2153" s="390">
        <f t="shared" si="447"/>
        <v>23.716999999999999</v>
      </c>
      <c r="AG2153" s="390">
        <f t="shared" si="448"/>
        <v>23.083999999999996</v>
      </c>
      <c r="AH2153" s="390">
        <f t="shared" si="449"/>
        <v>22.995999999999999</v>
      </c>
      <c r="AI2153" s="390">
        <f t="shared" si="450"/>
        <v>23.527999999999999</v>
      </c>
      <c r="AJ2153" s="390">
        <f t="shared" si="451"/>
        <v>22.810999999999996</v>
      </c>
      <c r="AK2153" s="390">
        <f t="shared" si="452"/>
        <v>23.094999999999999</v>
      </c>
      <c r="AL2153" s="390">
        <f t="shared" si="453"/>
        <v>23.204999999999998</v>
      </c>
      <c r="AM2153" s="390">
        <f t="shared" si="454"/>
        <v>23.085999999999999</v>
      </c>
      <c r="AN2153" s="390">
        <f t="shared" si="455"/>
        <v>22.68</v>
      </c>
      <c r="AO2153" s="390">
        <f t="shared" si="456"/>
        <v>23.582999999999998</v>
      </c>
    </row>
    <row r="2154" spans="1:41" ht="15" customHeight="1" x14ac:dyDescent="0.25">
      <c r="A2154" s="127" t="s">
        <v>2064</v>
      </c>
      <c r="B2154" s="125" t="s">
        <v>2077</v>
      </c>
      <c r="C2154" s="125" t="s">
        <v>4004</v>
      </c>
      <c r="D2154" s="125" t="s">
        <v>1947</v>
      </c>
      <c r="E2154" s="125" t="s">
        <v>2452</v>
      </c>
      <c r="F2154" s="126">
        <v>26.67</v>
      </c>
      <c r="G2154" s="126">
        <v>26.87</v>
      </c>
      <c r="H2154" s="126">
        <v>21.34</v>
      </c>
      <c r="I2154" s="126"/>
      <c r="J2154" s="317"/>
      <c r="K2154" s="323">
        <f>ROUND(SUMIF('VGT-Bewegungsdaten'!B:B,A2154,'VGT-Bewegungsdaten'!C:C),3)</f>
        <v>0</v>
      </c>
      <c r="L2154" s="324">
        <f>ROUND(SUMIF('VGT-Bewegungsdaten'!B:B,$A2154,'VGT-Bewegungsdaten'!D:D),2)</f>
        <v>0</v>
      </c>
      <c r="N2154" s="376" t="s">
        <v>4930</v>
      </c>
      <c r="O2154" s="376" t="s">
        <v>4940</v>
      </c>
      <c r="P2154" s="326">
        <f>ROUND(SUMIF('AV-Bewegungsdaten'!B:B,A2154,'AV-Bewegungsdaten'!C:C),3)</f>
        <v>0</v>
      </c>
      <c r="Q2154" s="324">
        <f>ROUND(SUMIF('AV-Bewegungsdaten'!B:B,$A2154,'AV-Bewegungsdaten'!D:D),2)</f>
        <v>0</v>
      </c>
      <c r="T2154" s="327"/>
      <c r="U2154" s="326">
        <f>ROUND(SUMIF('DV-Bewegungsdaten'!B:B,Kategorien!A2154,'DV-Bewegungsdaten'!D:D),3)</f>
        <v>0</v>
      </c>
      <c r="V2154" s="324">
        <f>ROUND(SUMIF('DV-Bewegungsdaten'!B:B,Kategorien!A2154,'DV-Bewegungsdaten'!E:E),3)</f>
        <v>0</v>
      </c>
      <c r="AD2154" s="390">
        <f t="shared" si="445"/>
        <v>21.931000000000001</v>
      </c>
      <c r="AE2154" s="390">
        <f t="shared" si="446"/>
        <v>22.588000000000001</v>
      </c>
      <c r="AF2154" s="390">
        <f t="shared" si="447"/>
        <v>23.807000000000002</v>
      </c>
      <c r="AG2154" s="390">
        <f t="shared" si="448"/>
        <v>23.173999999999999</v>
      </c>
      <c r="AH2154" s="390">
        <f t="shared" si="449"/>
        <v>23.086000000000002</v>
      </c>
      <c r="AI2154" s="390">
        <f t="shared" si="450"/>
        <v>23.618000000000002</v>
      </c>
      <c r="AJ2154" s="390">
        <f t="shared" si="451"/>
        <v>22.901</v>
      </c>
      <c r="AK2154" s="390">
        <f t="shared" si="452"/>
        <v>23.185000000000002</v>
      </c>
      <c r="AL2154" s="390">
        <f t="shared" si="453"/>
        <v>23.295000000000002</v>
      </c>
      <c r="AM2154" s="390">
        <f t="shared" si="454"/>
        <v>23.176000000000002</v>
      </c>
      <c r="AN2154" s="390">
        <f t="shared" si="455"/>
        <v>22.770000000000003</v>
      </c>
      <c r="AO2154" s="390">
        <f t="shared" si="456"/>
        <v>23.673000000000002</v>
      </c>
    </row>
    <row r="2155" spans="1:41" ht="15" customHeight="1" x14ac:dyDescent="0.25">
      <c r="A2155" s="127" t="s">
        <v>738</v>
      </c>
      <c r="B2155" s="125" t="s">
        <v>2077</v>
      </c>
      <c r="C2155" s="125" t="s">
        <v>4004</v>
      </c>
      <c r="D2155" s="125" t="s">
        <v>1949</v>
      </c>
      <c r="E2155" s="125" t="s">
        <v>2455</v>
      </c>
      <c r="F2155" s="126">
        <v>28.67</v>
      </c>
      <c r="G2155" s="126">
        <v>28.87</v>
      </c>
      <c r="H2155" s="126">
        <v>22.94</v>
      </c>
      <c r="I2155" s="126"/>
      <c r="J2155" s="317"/>
      <c r="K2155" s="323">
        <f>ROUND(SUMIF('VGT-Bewegungsdaten'!B:B,A2155,'VGT-Bewegungsdaten'!C:C),3)</f>
        <v>0</v>
      </c>
      <c r="L2155" s="324">
        <f>ROUND(SUMIF('VGT-Bewegungsdaten'!B:B,$A2155,'VGT-Bewegungsdaten'!D:D),2)</f>
        <v>0</v>
      </c>
      <c r="N2155" s="376" t="s">
        <v>4930</v>
      </c>
      <c r="O2155" s="376" t="s">
        <v>4940</v>
      </c>
      <c r="P2155" s="326">
        <f>ROUND(SUMIF('AV-Bewegungsdaten'!B:B,A2155,'AV-Bewegungsdaten'!C:C),3)</f>
        <v>0</v>
      </c>
      <c r="Q2155" s="324">
        <f>ROUND(SUMIF('AV-Bewegungsdaten'!B:B,$A2155,'AV-Bewegungsdaten'!D:D),2)</f>
        <v>0</v>
      </c>
      <c r="T2155" s="327"/>
      <c r="U2155" s="326">
        <f>ROUND(SUMIF('DV-Bewegungsdaten'!B:B,Kategorien!A2155,'DV-Bewegungsdaten'!D:D),3)</f>
        <v>0</v>
      </c>
      <c r="V2155" s="324">
        <f>ROUND(SUMIF('DV-Bewegungsdaten'!B:B,Kategorien!A2155,'DV-Bewegungsdaten'!E:E),3)</f>
        <v>0</v>
      </c>
      <c r="AD2155" s="390">
        <f t="shared" si="445"/>
        <v>23.931000000000001</v>
      </c>
      <c r="AE2155" s="390">
        <f t="shared" si="446"/>
        <v>24.588000000000001</v>
      </c>
      <c r="AF2155" s="390">
        <f t="shared" si="447"/>
        <v>25.807000000000002</v>
      </c>
      <c r="AG2155" s="390">
        <f t="shared" si="448"/>
        <v>25.173999999999999</v>
      </c>
      <c r="AH2155" s="390">
        <f t="shared" si="449"/>
        <v>25.086000000000002</v>
      </c>
      <c r="AI2155" s="390">
        <f t="shared" si="450"/>
        <v>25.618000000000002</v>
      </c>
      <c r="AJ2155" s="390">
        <f t="shared" si="451"/>
        <v>24.901</v>
      </c>
      <c r="AK2155" s="390">
        <f t="shared" si="452"/>
        <v>25.185000000000002</v>
      </c>
      <c r="AL2155" s="390">
        <f t="shared" si="453"/>
        <v>25.295000000000002</v>
      </c>
      <c r="AM2155" s="390">
        <f t="shared" si="454"/>
        <v>25.176000000000002</v>
      </c>
      <c r="AN2155" s="390">
        <f t="shared" si="455"/>
        <v>24.770000000000003</v>
      </c>
      <c r="AO2155" s="390">
        <f t="shared" si="456"/>
        <v>25.673000000000002</v>
      </c>
    </row>
    <row r="2156" spans="1:41" ht="15" customHeight="1" x14ac:dyDescent="0.25">
      <c r="A2156" s="127" t="s">
        <v>739</v>
      </c>
      <c r="B2156" s="125" t="s">
        <v>2077</v>
      </c>
      <c r="C2156" s="125" t="s">
        <v>4004</v>
      </c>
      <c r="D2156" s="125" t="s">
        <v>1951</v>
      </c>
      <c r="E2156" s="125" t="s">
        <v>1538</v>
      </c>
      <c r="F2156" s="126">
        <v>29.67</v>
      </c>
      <c r="G2156" s="126">
        <v>29.87</v>
      </c>
      <c r="H2156" s="126">
        <v>23.74</v>
      </c>
      <c r="I2156" s="126"/>
      <c r="J2156" s="317"/>
      <c r="K2156" s="323">
        <f>ROUND(SUMIF('VGT-Bewegungsdaten'!B:B,A2156,'VGT-Bewegungsdaten'!C:C),3)</f>
        <v>0</v>
      </c>
      <c r="L2156" s="324">
        <f>ROUND(SUMIF('VGT-Bewegungsdaten'!B:B,$A2156,'VGT-Bewegungsdaten'!D:D),2)</f>
        <v>0</v>
      </c>
      <c r="N2156" s="376" t="s">
        <v>4930</v>
      </c>
      <c r="O2156" s="376" t="s">
        <v>4940</v>
      </c>
      <c r="P2156" s="326">
        <f>ROUND(SUMIF('AV-Bewegungsdaten'!B:B,A2156,'AV-Bewegungsdaten'!C:C),3)</f>
        <v>0</v>
      </c>
      <c r="Q2156" s="324">
        <f>ROUND(SUMIF('AV-Bewegungsdaten'!B:B,$A2156,'AV-Bewegungsdaten'!D:D),2)</f>
        <v>0</v>
      </c>
      <c r="T2156" s="327"/>
      <c r="U2156" s="326">
        <f>ROUND(SUMIF('DV-Bewegungsdaten'!B:B,Kategorien!A2156,'DV-Bewegungsdaten'!D:D),3)</f>
        <v>0</v>
      </c>
      <c r="V2156" s="324">
        <f>ROUND(SUMIF('DV-Bewegungsdaten'!B:B,Kategorien!A2156,'DV-Bewegungsdaten'!E:E),3)</f>
        <v>0</v>
      </c>
      <c r="AD2156" s="390">
        <f t="shared" si="445"/>
        <v>24.931000000000001</v>
      </c>
      <c r="AE2156" s="390">
        <f t="shared" si="446"/>
        <v>25.588000000000001</v>
      </c>
      <c r="AF2156" s="390">
        <f t="shared" si="447"/>
        <v>26.807000000000002</v>
      </c>
      <c r="AG2156" s="390">
        <f t="shared" si="448"/>
        <v>26.173999999999999</v>
      </c>
      <c r="AH2156" s="390">
        <f t="shared" si="449"/>
        <v>26.086000000000002</v>
      </c>
      <c r="AI2156" s="390">
        <f t="shared" si="450"/>
        <v>26.618000000000002</v>
      </c>
      <c r="AJ2156" s="390">
        <f t="shared" si="451"/>
        <v>25.901</v>
      </c>
      <c r="AK2156" s="390">
        <f t="shared" si="452"/>
        <v>26.185000000000002</v>
      </c>
      <c r="AL2156" s="390">
        <f t="shared" si="453"/>
        <v>26.295000000000002</v>
      </c>
      <c r="AM2156" s="390">
        <f t="shared" si="454"/>
        <v>26.176000000000002</v>
      </c>
      <c r="AN2156" s="390">
        <f t="shared" si="455"/>
        <v>25.770000000000003</v>
      </c>
      <c r="AO2156" s="390">
        <f t="shared" si="456"/>
        <v>26.673000000000002</v>
      </c>
    </row>
    <row r="2157" spans="1:41" ht="15" customHeight="1" x14ac:dyDescent="0.25">
      <c r="A2157" s="127" t="s">
        <v>740</v>
      </c>
      <c r="B2157" s="125" t="s">
        <v>2077</v>
      </c>
      <c r="C2157" s="125" t="s">
        <v>4004</v>
      </c>
      <c r="D2157" s="125" t="s">
        <v>1953</v>
      </c>
      <c r="E2157" s="125" t="s">
        <v>1541</v>
      </c>
      <c r="F2157" s="126">
        <v>29.67</v>
      </c>
      <c r="G2157" s="126">
        <v>29.87</v>
      </c>
      <c r="H2157" s="126">
        <v>23.74</v>
      </c>
      <c r="I2157" s="126"/>
      <c r="J2157" s="317"/>
      <c r="K2157" s="323">
        <f>ROUND(SUMIF('VGT-Bewegungsdaten'!B:B,A2157,'VGT-Bewegungsdaten'!C:C),3)</f>
        <v>0</v>
      </c>
      <c r="L2157" s="324">
        <f>ROUND(SUMIF('VGT-Bewegungsdaten'!B:B,$A2157,'VGT-Bewegungsdaten'!D:D),2)</f>
        <v>0</v>
      </c>
      <c r="N2157" s="376" t="s">
        <v>4930</v>
      </c>
      <c r="O2157" s="376" t="s">
        <v>4940</v>
      </c>
      <c r="P2157" s="326">
        <f>ROUND(SUMIF('AV-Bewegungsdaten'!B:B,A2157,'AV-Bewegungsdaten'!C:C),3)</f>
        <v>0</v>
      </c>
      <c r="Q2157" s="324">
        <f>ROUND(SUMIF('AV-Bewegungsdaten'!B:B,$A2157,'AV-Bewegungsdaten'!D:D),2)</f>
        <v>0</v>
      </c>
      <c r="T2157" s="327"/>
      <c r="U2157" s="326">
        <f>ROUND(SUMIF('DV-Bewegungsdaten'!B:B,Kategorien!A2157,'DV-Bewegungsdaten'!D:D),3)</f>
        <v>0</v>
      </c>
      <c r="V2157" s="324">
        <f>ROUND(SUMIF('DV-Bewegungsdaten'!B:B,Kategorien!A2157,'DV-Bewegungsdaten'!E:E),3)</f>
        <v>0</v>
      </c>
      <c r="AD2157" s="390">
        <f t="shared" si="445"/>
        <v>24.931000000000001</v>
      </c>
      <c r="AE2157" s="390">
        <f t="shared" si="446"/>
        <v>25.588000000000001</v>
      </c>
      <c r="AF2157" s="390">
        <f t="shared" si="447"/>
        <v>26.807000000000002</v>
      </c>
      <c r="AG2157" s="390">
        <f t="shared" si="448"/>
        <v>26.173999999999999</v>
      </c>
      <c r="AH2157" s="390">
        <f t="shared" si="449"/>
        <v>26.086000000000002</v>
      </c>
      <c r="AI2157" s="390">
        <f t="shared" si="450"/>
        <v>26.618000000000002</v>
      </c>
      <c r="AJ2157" s="390">
        <f t="shared" si="451"/>
        <v>25.901</v>
      </c>
      <c r="AK2157" s="390">
        <f t="shared" si="452"/>
        <v>26.185000000000002</v>
      </c>
      <c r="AL2157" s="390">
        <f t="shared" si="453"/>
        <v>26.295000000000002</v>
      </c>
      <c r="AM2157" s="390">
        <f t="shared" si="454"/>
        <v>26.176000000000002</v>
      </c>
      <c r="AN2157" s="390">
        <f t="shared" si="455"/>
        <v>25.770000000000003</v>
      </c>
      <c r="AO2157" s="390">
        <f t="shared" si="456"/>
        <v>26.673000000000002</v>
      </c>
    </row>
    <row r="2158" spans="1:41" ht="15" customHeight="1" x14ac:dyDescent="0.25">
      <c r="A2158" s="127" t="s">
        <v>2890</v>
      </c>
      <c r="B2158" s="125" t="s">
        <v>2077</v>
      </c>
      <c r="C2158" s="125" t="s">
        <v>4004</v>
      </c>
      <c r="D2158" s="125" t="s">
        <v>2698</v>
      </c>
      <c r="E2158" s="125" t="s">
        <v>2545</v>
      </c>
      <c r="F2158" s="126">
        <v>29.64</v>
      </c>
      <c r="G2158" s="126">
        <v>29.84</v>
      </c>
      <c r="H2158" s="126">
        <v>23.71</v>
      </c>
      <c r="I2158" s="126"/>
      <c r="J2158" s="317"/>
      <c r="K2158" s="323">
        <f>ROUND(SUMIF('VGT-Bewegungsdaten'!B:B,A2158,'VGT-Bewegungsdaten'!C:C),3)</f>
        <v>0</v>
      </c>
      <c r="L2158" s="324">
        <f>ROUND(SUMIF('VGT-Bewegungsdaten'!B:B,$A2158,'VGT-Bewegungsdaten'!D:D),2)</f>
        <v>0</v>
      </c>
      <c r="N2158" s="376" t="s">
        <v>4930</v>
      </c>
      <c r="O2158" s="376" t="s">
        <v>4940</v>
      </c>
      <c r="P2158" s="326">
        <f>ROUND(SUMIF('AV-Bewegungsdaten'!B:B,A2158,'AV-Bewegungsdaten'!C:C),3)</f>
        <v>0</v>
      </c>
      <c r="Q2158" s="324">
        <f>ROUND(SUMIF('AV-Bewegungsdaten'!B:B,$A2158,'AV-Bewegungsdaten'!D:D),2)</f>
        <v>0</v>
      </c>
      <c r="T2158" s="327"/>
      <c r="U2158" s="326">
        <f>ROUND(SUMIF('DV-Bewegungsdaten'!B:B,Kategorien!A2158,'DV-Bewegungsdaten'!D:D),3)</f>
        <v>0</v>
      </c>
      <c r="V2158" s="324">
        <f>ROUND(SUMIF('DV-Bewegungsdaten'!B:B,Kategorien!A2158,'DV-Bewegungsdaten'!E:E),3)</f>
        <v>0</v>
      </c>
      <c r="AD2158" s="390">
        <f t="shared" si="445"/>
        <v>24.901</v>
      </c>
      <c r="AE2158" s="390">
        <f t="shared" si="446"/>
        <v>25.558</v>
      </c>
      <c r="AF2158" s="390">
        <f t="shared" si="447"/>
        <v>26.777000000000001</v>
      </c>
      <c r="AG2158" s="390">
        <f t="shared" si="448"/>
        <v>26.143999999999998</v>
      </c>
      <c r="AH2158" s="390">
        <f t="shared" si="449"/>
        <v>26.056000000000001</v>
      </c>
      <c r="AI2158" s="390">
        <f t="shared" si="450"/>
        <v>26.588000000000001</v>
      </c>
      <c r="AJ2158" s="390">
        <f t="shared" si="451"/>
        <v>25.870999999999999</v>
      </c>
      <c r="AK2158" s="390">
        <f t="shared" si="452"/>
        <v>26.155000000000001</v>
      </c>
      <c r="AL2158" s="390">
        <f t="shared" si="453"/>
        <v>26.265000000000001</v>
      </c>
      <c r="AM2158" s="390">
        <f t="shared" si="454"/>
        <v>26.146000000000001</v>
      </c>
      <c r="AN2158" s="390">
        <f t="shared" si="455"/>
        <v>25.740000000000002</v>
      </c>
      <c r="AO2158" s="390">
        <f t="shared" si="456"/>
        <v>26.643000000000001</v>
      </c>
    </row>
    <row r="2159" spans="1:41" ht="15" customHeight="1" x14ac:dyDescent="0.25">
      <c r="A2159" s="127" t="s">
        <v>3634</v>
      </c>
      <c r="B2159" s="125" t="s">
        <v>2077</v>
      </c>
      <c r="C2159" s="125" t="s">
        <v>4004</v>
      </c>
      <c r="D2159" s="125" t="s">
        <v>3442</v>
      </c>
      <c r="E2159" s="125" t="s">
        <v>3289</v>
      </c>
      <c r="F2159" s="126">
        <v>29.61</v>
      </c>
      <c r="G2159" s="126">
        <v>29.81</v>
      </c>
      <c r="H2159" s="126">
        <v>23.69</v>
      </c>
      <c r="I2159" s="126"/>
      <c r="J2159" s="317"/>
      <c r="K2159" s="323">
        <f>ROUND(SUMIF('VGT-Bewegungsdaten'!B:B,A2159,'VGT-Bewegungsdaten'!C:C),3)</f>
        <v>0</v>
      </c>
      <c r="L2159" s="324">
        <f>ROUND(SUMIF('VGT-Bewegungsdaten'!B:B,$A2159,'VGT-Bewegungsdaten'!D:D),2)</f>
        <v>0</v>
      </c>
      <c r="N2159" s="376" t="s">
        <v>4930</v>
      </c>
      <c r="O2159" s="376" t="s">
        <v>4940</v>
      </c>
      <c r="P2159" s="326">
        <f>ROUND(SUMIF('AV-Bewegungsdaten'!B:B,A2159,'AV-Bewegungsdaten'!C:C),3)</f>
        <v>0</v>
      </c>
      <c r="Q2159" s="324">
        <f>ROUND(SUMIF('AV-Bewegungsdaten'!B:B,$A2159,'AV-Bewegungsdaten'!D:D),2)</f>
        <v>0</v>
      </c>
      <c r="T2159" s="327"/>
      <c r="U2159" s="326">
        <f>ROUND(SUMIF('DV-Bewegungsdaten'!B:B,Kategorien!A2159,'DV-Bewegungsdaten'!D:D),3)</f>
        <v>0</v>
      </c>
      <c r="V2159" s="324">
        <f>ROUND(SUMIF('DV-Bewegungsdaten'!B:B,Kategorien!A2159,'DV-Bewegungsdaten'!E:E),3)</f>
        <v>0</v>
      </c>
      <c r="AD2159" s="390">
        <f t="shared" ref="AD2159:AD2222" si="457">MAX(0,$G2159-AR$9)</f>
        <v>24.870999999999999</v>
      </c>
      <c r="AE2159" s="390">
        <f t="shared" ref="AE2159:AE2222" si="458">MAX(0,$G2159-AS$9)</f>
        <v>25.527999999999999</v>
      </c>
      <c r="AF2159" s="390">
        <f t="shared" ref="AF2159:AF2222" si="459">MAX(0,$G2159-AT$9)</f>
        <v>26.747</v>
      </c>
      <c r="AG2159" s="390">
        <f t="shared" ref="AG2159:AG2222" si="460">MAX(0,$G2159-AU$9)</f>
        <v>26.113999999999997</v>
      </c>
      <c r="AH2159" s="390">
        <f t="shared" ref="AH2159:AH2222" si="461">MAX(0,$G2159-AV$9)</f>
        <v>26.026</v>
      </c>
      <c r="AI2159" s="390">
        <f t="shared" ref="AI2159:AI2222" si="462">MAX(0,$G2159-AW$9)</f>
        <v>26.558</v>
      </c>
      <c r="AJ2159" s="390">
        <f t="shared" ref="AJ2159:AJ2222" si="463">MAX(0,$G2159-AX$9)</f>
        <v>25.840999999999998</v>
      </c>
      <c r="AK2159" s="390">
        <f t="shared" ref="AK2159:AK2222" si="464">MAX(0,$G2159-AY$9)</f>
        <v>26.125</v>
      </c>
      <c r="AL2159" s="390">
        <f t="shared" ref="AL2159:AL2222" si="465">MAX(0,$G2159-AZ$9)</f>
        <v>26.234999999999999</v>
      </c>
      <c r="AM2159" s="390">
        <f t="shared" ref="AM2159:AM2222" si="466">MAX(0,$G2159-BA$9)</f>
        <v>26.116</v>
      </c>
      <c r="AN2159" s="390">
        <f t="shared" ref="AN2159:AN2222" si="467">MAX(0,$G2159-BB$9)</f>
        <v>25.71</v>
      </c>
      <c r="AO2159" s="390">
        <f t="shared" ref="AO2159:AO2222" si="468">MAX(0,$G2159-BC$9)</f>
        <v>26.613</v>
      </c>
    </row>
    <row r="2160" spans="1:41" ht="15" customHeight="1" x14ac:dyDescent="0.25">
      <c r="A2160" s="127" t="s">
        <v>4399</v>
      </c>
      <c r="B2160" s="125" t="s">
        <v>2077</v>
      </c>
      <c r="C2160" s="125" t="s">
        <v>4004</v>
      </c>
      <c r="D2160" s="125" t="s">
        <v>4205</v>
      </c>
      <c r="E2160" s="125" t="s">
        <v>4051</v>
      </c>
      <c r="F2160" s="126">
        <v>29.58</v>
      </c>
      <c r="G2160" s="126">
        <v>29.779999999999998</v>
      </c>
      <c r="H2160" s="126">
        <v>23.66</v>
      </c>
      <c r="I2160" s="126"/>
      <c r="J2160" s="317"/>
      <c r="K2160" s="323">
        <f>ROUND(SUMIF('VGT-Bewegungsdaten'!B:B,A2160,'VGT-Bewegungsdaten'!C:C),3)</f>
        <v>0</v>
      </c>
      <c r="L2160" s="324">
        <f>ROUND(SUMIF('VGT-Bewegungsdaten'!B:B,$A2160,'VGT-Bewegungsdaten'!D:D),2)</f>
        <v>0</v>
      </c>
      <c r="N2160" s="376" t="s">
        <v>4930</v>
      </c>
      <c r="O2160" s="376" t="s">
        <v>4940</v>
      </c>
      <c r="P2160" s="326">
        <f>ROUND(SUMIF('AV-Bewegungsdaten'!B:B,A2160,'AV-Bewegungsdaten'!C:C),3)</f>
        <v>0</v>
      </c>
      <c r="Q2160" s="324">
        <f>ROUND(SUMIF('AV-Bewegungsdaten'!B:B,$A2160,'AV-Bewegungsdaten'!D:D),2)</f>
        <v>0</v>
      </c>
      <c r="T2160" s="327"/>
      <c r="U2160" s="326">
        <f>ROUND(SUMIF('DV-Bewegungsdaten'!B:B,Kategorien!A2160,'DV-Bewegungsdaten'!D:D),3)</f>
        <v>0</v>
      </c>
      <c r="V2160" s="324">
        <f>ROUND(SUMIF('DV-Bewegungsdaten'!B:B,Kategorien!A2160,'DV-Bewegungsdaten'!E:E),3)</f>
        <v>0</v>
      </c>
      <c r="AD2160" s="390">
        <f t="shared" si="457"/>
        <v>24.840999999999998</v>
      </c>
      <c r="AE2160" s="390">
        <f t="shared" si="458"/>
        <v>25.497999999999998</v>
      </c>
      <c r="AF2160" s="390">
        <f t="shared" si="459"/>
        <v>26.716999999999999</v>
      </c>
      <c r="AG2160" s="390">
        <f t="shared" si="460"/>
        <v>26.083999999999996</v>
      </c>
      <c r="AH2160" s="390">
        <f t="shared" si="461"/>
        <v>25.995999999999999</v>
      </c>
      <c r="AI2160" s="390">
        <f t="shared" si="462"/>
        <v>26.527999999999999</v>
      </c>
      <c r="AJ2160" s="390">
        <f t="shared" si="463"/>
        <v>25.810999999999996</v>
      </c>
      <c r="AK2160" s="390">
        <f t="shared" si="464"/>
        <v>26.094999999999999</v>
      </c>
      <c r="AL2160" s="390">
        <f t="shared" si="465"/>
        <v>26.204999999999998</v>
      </c>
      <c r="AM2160" s="390">
        <f t="shared" si="466"/>
        <v>26.085999999999999</v>
      </c>
      <c r="AN2160" s="390">
        <f t="shared" si="467"/>
        <v>25.68</v>
      </c>
      <c r="AO2160" s="390">
        <f t="shared" si="468"/>
        <v>26.582999999999998</v>
      </c>
    </row>
    <row r="2161" spans="1:41" ht="15" customHeight="1" x14ac:dyDescent="0.25">
      <c r="A2161" s="127" t="s">
        <v>741</v>
      </c>
      <c r="B2161" s="125" t="s">
        <v>2077</v>
      </c>
      <c r="C2161" s="125" t="s">
        <v>4004</v>
      </c>
      <c r="D2161" s="125" t="s">
        <v>1955</v>
      </c>
      <c r="E2161" s="125" t="s">
        <v>2452</v>
      </c>
      <c r="F2161" s="126">
        <v>27.67</v>
      </c>
      <c r="G2161" s="126">
        <v>27.87</v>
      </c>
      <c r="H2161" s="126">
        <v>22.14</v>
      </c>
      <c r="I2161" s="126"/>
      <c r="J2161" s="317"/>
      <c r="K2161" s="323">
        <f>ROUND(SUMIF('VGT-Bewegungsdaten'!B:B,A2161,'VGT-Bewegungsdaten'!C:C),3)</f>
        <v>0</v>
      </c>
      <c r="L2161" s="324">
        <f>ROUND(SUMIF('VGT-Bewegungsdaten'!B:B,$A2161,'VGT-Bewegungsdaten'!D:D),2)</f>
        <v>0</v>
      </c>
      <c r="N2161" s="376" t="s">
        <v>4930</v>
      </c>
      <c r="O2161" s="376" t="s">
        <v>4940</v>
      </c>
      <c r="P2161" s="326">
        <f>ROUND(SUMIF('AV-Bewegungsdaten'!B:B,A2161,'AV-Bewegungsdaten'!C:C),3)</f>
        <v>0</v>
      </c>
      <c r="Q2161" s="324">
        <f>ROUND(SUMIF('AV-Bewegungsdaten'!B:B,$A2161,'AV-Bewegungsdaten'!D:D),2)</f>
        <v>0</v>
      </c>
      <c r="T2161" s="327"/>
      <c r="U2161" s="326">
        <f>ROUND(SUMIF('DV-Bewegungsdaten'!B:B,Kategorien!A2161,'DV-Bewegungsdaten'!D:D),3)</f>
        <v>0</v>
      </c>
      <c r="V2161" s="324">
        <f>ROUND(SUMIF('DV-Bewegungsdaten'!B:B,Kategorien!A2161,'DV-Bewegungsdaten'!E:E),3)</f>
        <v>0</v>
      </c>
      <c r="AD2161" s="390">
        <f t="shared" si="457"/>
        <v>22.931000000000001</v>
      </c>
      <c r="AE2161" s="390">
        <f t="shared" si="458"/>
        <v>23.588000000000001</v>
      </c>
      <c r="AF2161" s="390">
        <f t="shared" si="459"/>
        <v>24.807000000000002</v>
      </c>
      <c r="AG2161" s="390">
        <f t="shared" si="460"/>
        <v>24.173999999999999</v>
      </c>
      <c r="AH2161" s="390">
        <f t="shared" si="461"/>
        <v>24.086000000000002</v>
      </c>
      <c r="AI2161" s="390">
        <f t="shared" si="462"/>
        <v>24.618000000000002</v>
      </c>
      <c r="AJ2161" s="390">
        <f t="shared" si="463"/>
        <v>23.901</v>
      </c>
      <c r="AK2161" s="390">
        <f t="shared" si="464"/>
        <v>24.185000000000002</v>
      </c>
      <c r="AL2161" s="390">
        <f t="shared" si="465"/>
        <v>24.295000000000002</v>
      </c>
      <c r="AM2161" s="390">
        <f t="shared" si="466"/>
        <v>24.176000000000002</v>
      </c>
      <c r="AN2161" s="390">
        <f t="shared" si="467"/>
        <v>23.770000000000003</v>
      </c>
      <c r="AO2161" s="390">
        <f t="shared" si="468"/>
        <v>24.673000000000002</v>
      </c>
    </row>
    <row r="2162" spans="1:41" ht="15" customHeight="1" x14ac:dyDescent="0.25">
      <c r="A2162" s="127" t="s">
        <v>742</v>
      </c>
      <c r="B2162" s="125" t="s">
        <v>2077</v>
      </c>
      <c r="C2162" s="125" t="s">
        <v>4004</v>
      </c>
      <c r="D2162" s="125" t="s">
        <v>1957</v>
      </c>
      <c r="E2162" s="125" t="s">
        <v>2455</v>
      </c>
      <c r="F2162" s="126">
        <v>29.67</v>
      </c>
      <c r="G2162" s="126">
        <v>29.87</v>
      </c>
      <c r="H2162" s="126">
        <v>23.74</v>
      </c>
      <c r="I2162" s="126"/>
      <c r="J2162" s="317"/>
      <c r="K2162" s="323">
        <f>ROUND(SUMIF('VGT-Bewegungsdaten'!B:B,A2162,'VGT-Bewegungsdaten'!C:C),3)</f>
        <v>0</v>
      </c>
      <c r="L2162" s="324">
        <f>ROUND(SUMIF('VGT-Bewegungsdaten'!B:B,$A2162,'VGT-Bewegungsdaten'!D:D),2)</f>
        <v>0</v>
      </c>
      <c r="N2162" s="376" t="s">
        <v>4930</v>
      </c>
      <c r="O2162" s="376" t="s">
        <v>4940</v>
      </c>
      <c r="P2162" s="326">
        <f>ROUND(SUMIF('AV-Bewegungsdaten'!B:B,A2162,'AV-Bewegungsdaten'!C:C),3)</f>
        <v>0</v>
      </c>
      <c r="Q2162" s="324">
        <f>ROUND(SUMIF('AV-Bewegungsdaten'!B:B,$A2162,'AV-Bewegungsdaten'!D:D),2)</f>
        <v>0</v>
      </c>
      <c r="T2162" s="327"/>
      <c r="U2162" s="326">
        <f>ROUND(SUMIF('DV-Bewegungsdaten'!B:B,Kategorien!A2162,'DV-Bewegungsdaten'!D:D),3)</f>
        <v>0</v>
      </c>
      <c r="V2162" s="324">
        <f>ROUND(SUMIF('DV-Bewegungsdaten'!B:B,Kategorien!A2162,'DV-Bewegungsdaten'!E:E),3)</f>
        <v>0</v>
      </c>
      <c r="AD2162" s="390">
        <f t="shared" si="457"/>
        <v>24.931000000000001</v>
      </c>
      <c r="AE2162" s="390">
        <f t="shared" si="458"/>
        <v>25.588000000000001</v>
      </c>
      <c r="AF2162" s="390">
        <f t="shared" si="459"/>
        <v>26.807000000000002</v>
      </c>
      <c r="AG2162" s="390">
        <f t="shared" si="460"/>
        <v>26.173999999999999</v>
      </c>
      <c r="AH2162" s="390">
        <f t="shared" si="461"/>
        <v>26.086000000000002</v>
      </c>
      <c r="AI2162" s="390">
        <f t="shared" si="462"/>
        <v>26.618000000000002</v>
      </c>
      <c r="AJ2162" s="390">
        <f t="shared" si="463"/>
        <v>25.901</v>
      </c>
      <c r="AK2162" s="390">
        <f t="shared" si="464"/>
        <v>26.185000000000002</v>
      </c>
      <c r="AL2162" s="390">
        <f t="shared" si="465"/>
        <v>26.295000000000002</v>
      </c>
      <c r="AM2162" s="390">
        <f t="shared" si="466"/>
        <v>26.176000000000002</v>
      </c>
      <c r="AN2162" s="390">
        <f t="shared" si="467"/>
        <v>25.770000000000003</v>
      </c>
      <c r="AO2162" s="390">
        <f t="shared" si="468"/>
        <v>26.673000000000002</v>
      </c>
    </row>
    <row r="2163" spans="1:41" ht="15" customHeight="1" x14ac:dyDescent="0.25">
      <c r="A2163" s="127" t="s">
        <v>743</v>
      </c>
      <c r="B2163" s="125" t="s">
        <v>2077</v>
      </c>
      <c r="C2163" s="125" t="s">
        <v>4004</v>
      </c>
      <c r="D2163" s="125" t="s">
        <v>1959</v>
      </c>
      <c r="E2163" s="125" t="s">
        <v>1538</v>
      </c>
      <c r="F2163" s="126">
        <v>30.67</v>
      </c>
      <c r="G2163" s="126">
        <v>30.87</v>
      </c>
      <c r="H2163" s="126">
        <v>24.54</v>
      </c>
      <c r="I2163" s="126"/>
      <c r="J2163" s="317"/>
      <c r="K2163" s="323">
        <f>ROUND(SUMIF('VGT-Bewegungsdaten'!B:B,A2163,'VGT-Bewegungsdaten'!C:C),3)</f>
        <v>0</v>
      </c>
      <c r="L2163" s="324">
        <f>ROUND(SUMIF('VGT-Bewegungsdaten'!B:B,$A2163,'VGT-Bewegungsdaten'!D:D),2)</f>
        <v>0</v>
      </c>
      <c r="N2163" s="376" t="s">
        <v>4930</v>
      </c>
      <c r="O2163" s="376" t="s">
        <v>4940</v>
      </c>
      <c r="P2163" s="326">
        <f>ROUND(SUMIF('AV-Bewegungsdaten'!B:B,A2163,'AV-Bewegungsdaten'!C:C),3)</f>
        <v>0</v>
      </c>
      <c r="Q2163" s="324">
        <f>ROUND(SUMIF('AV-Bewegungsdaten'!B:B,$A2163,'AV-Bewegungsdaten'!D:D),2)</f>
        <v>0</v>
      </c>
      <c r="T2163" s="327"/>
      <c r="U2163" s="326">
        <f>ROUND(SUMIF('DV-Bewegungsdaten'!B:B,Kategorien!A2163,'DV-Bewegungsdaten'!D:D),3)</f>
        <v>0</v>
      </c>
      <c r="V2163" s="324">
        <f>ROUND(SUMIF('DV-Bewegungsdaten'!B:B,Kategorien!A2163,'DV-Bewegungsdaten'!E:E),3)</f>
        <v>0</v>
      </c>
      <c r="AD2163" s="390">
        <f t="shared" si="457"/>
        <v>25.931000000000001</v>
      </c>
      <c r="AE2163" s="390">
        <f t="shared" si="458"/>
        <v>26.588000000000001</v>
      </c>
      <c r="AF2163" s="390">
        <f t="shared" si="459"/>
        <v>27.807000000000002</v>
      </c>
      <c r="AG2163" s="390">
        <f t="shared" si="460"/>
        <v>27.173999999999999</v>
      </c>
      <c r="AH2163" s="390">
        <f t="shared" si="461"/>
        <v>27.086000000000002</v>
      </c>
      <c r="AI2163" s="390">
        <f t="shared" si="462"/>
        <v>27.618000000000002</v>
      </c>
      <c r="AJ2163" s="390">
        <f t="shared" si="463"/>
        <v>26.901</v>
      </c>
      <c r="AK2163" s="390">
        <f t="shared" si="464"/>
        <v>27.185000000000002</v>
      </c>
      <c r="AL2163" s="390">
        <f t="shared" si="465"/>
        <v>27.295000000000002</v>
      </c>
      <c r="AM2163" s="390">
        <f t="shared" si="466"/>
        <v>27.176000000000002</v>
      </c>
      <c r="AN2163" s="390">
        <f t="shared" si="467"/>
        <v>26.770000000000003</v>
      </c>
      <c r="AO2163" s="390">
        <f t="shared" si="468"/>
        <v>27.673000000000002</v>
      </c>
    </row>
    <row r="2164" spans="1:41" ht="15" customHeight="1" x14ac:dyDescent="0.25">
      <c r="A2164" s="127" t="s">
        <v>744</v>
      </c>
      <c r="B2164" s="125" t="s">
        <v>2077</v>
      </c>
      <c r="C2164" s="125" t="s">
        <v>4004</v>
      </c>
      <c r="D2164" s="125" t="s">
        <v>1961</v>
      </c>
      <c r="E2164" s="125" t="s">
        <v>1541</v>
      </c>
      <c r="F2164" s="126">
        <v>30.67</v>
      </c>
      <c r="G2164" s="126">
        <v>30.87</v>
      </c>
      <c r="H2164" s="126">
        <v>24.54</v>
      </c>
      <c r="I2164" s="126"/>
      <c r="J2164" s="317"/>
      <c r="K2164" s="323">
        <f>ROUND(SUMIF('VGT-Bewegungsdaten'!B:B,A2164,'VGT-Bewegungsdaten'!C:C),3)</f>
        <v>0</v>
      </c>
      <c r="L2164" s="324">
        <f>ROUND(SUMIF('VGT-Bewegungsdaten'!B:B,$A2164,'VGT-Bewegungsdaten'!D:D),2)</f>
        <v>0</v>
      </c>
      <c r="N2164" s="376" t="s">
        <v>4930</v>
      </c>
      <c r="O2164" s="376" t="s">
        <v>4940</v>
      </c>
      <c r="P2164" s="326">
        <f>ROUND(SUMIF('AV-Bewegungsdaten'!B:B,A2164,'AV-Bewegungsdaten'!C:C),3)</f>
        <v>0</v>
      </c>
      <c r="Q2164" s="324">
        <f>ROUND(SUMIF('AV-Bewegungsdaten'!B:B,$A2164,'AV-Bewegungsdaten'!D:D),2)</f>
        <v>0</v>
      </c>
      <c r="T2164" s="327"/>
      <c r="U2164" s="326">
        <f>ROUND(SUMIF('DV-Bewegungsdaten'!B:B,Kategorien!A2164,'DV-Bewegungsdaten'!D:D),3)</f>
        <v>0</v>
      </c>
      <c r="V2164" s="324">
        <f>ROUND(SUMIF('DV-Bewegungsdaten'!B:B,Kategorien!A2164,'DV-Bewegungsdaten'!E:E),3)</f>
        <v>0</v>
      </c>
      <c r="AD2164" s="390">
        <f t="shared" si="457"/>
        <v>25.931000000000001</v>
      </c>
      <c r="AE2164" s="390">
        <f t="shared" si="458"/>
        <v>26.588000000000001</v>
      </c>
      <c r="AF2164" s="390">
        <f t="shared" si="459"/>
        <v>27.807000000000002</v>
      </c>
      <c r="AG2164" s="390">
        <f t="shared" si="460"/>
        <v>27.173999999999999</v>
      </c>
      <c r="AH2164" s="390">
        <f t="shared" si="461"/>
        <v>27.086000000000002</v>
      </c>
      <c r="AI2164" s="390">
        <f t="shared" si="462"/>
        <v>27.618000000000002</v>
      </c>
      <c r="AJ2164" s="390">
        <f t="shared" si="463"/>
        <v>26.901</v>
      </c>
      <c r="AK2164" s="390">
        <f t="shared" si="464"/>
        <v>27.185000000000002</v>
      </c>
      <c r="AL2164" s="390">
        <f t="shared" si="465"/>
        <v>27.295000000000002</v>
      </c>
      <c r="AM2164" s="390">
        <f t="shared" si="466"/>
        <v>27.176000000000002</v>
      </c>
      <c r="AN2164" s="390">
        <f t="shared" si="467"/>
        <v>26.770000000000003</v>
      </c>
      <c r="AO2164" s="390">
        <f t="shared" si="468"/>
        <v>27.673000000000002</v>
      </c>
    </row>
    <row r="2165" spans="1:41" ht="15" customHeight="1" x14ac:dyDescent="0.25">
      <c r="A2165" s="127" t="s">
        <v>2891</v>
      </c>
      <c r="B2165" s="125" t="s">
        <v>2077</v>
      </c>
      <c r="C2165" s="125" t="s">
        <v>4004</v>
      </c>
      <c r="D2165" s="125" t="s">
        <v>2700</v>
      </c>
      <c r="E2165" s="125" t="s">
        <v>2545</v>
      </c>
      <c r="F2165" s="126">
        <v>30.64</v>
      </c>
      <c r="G2165" s="126">
        <v>30.84</v>
      </c>
      <c r="H2165" s="126">
        <v>24.51</v>
      </c>
      <c r="I2165" s="126"/>
      <c r="J2165" s="317"/>
      <c r="K2165" s="323">
        <f>ROUND(SUMIF('VGT-Bewegungsdaten'!B:B,A2165,'VGT-Bewegungsdaten'!C:C),3)</f>
        <v>0</v>
      </c>
      <c r="L2165" s="324">
        <f>ROUND(SUMIF('VGT-Bewegungsdaten'!B:B,$A2165,'VGT-Bewegungsdaten'!D:D),2)</f>
        <v>0</v>
      </c>
      <c r="N2165" s="376" t="s">
        <v>4930</v>
      </c>
      <c r="O2165" s="376" t="s">
        <v>4940</v>
      </c>
      <c r="P2165" s="326">
        <f>ROUND(SUMIF('AV-Bewegungsdaten'!B:B,A2165,'AV-Bewegungsdaten'!C:C),3)</f>
        <v>0</v>
      </c>
      <c r="Q2165" s="324">
        <f>ROUND(SUMIF('AV-Bewegungsdaten'!B:B,$A2165,'AV-Bewegungsdaten'!D:D),2)</f>
        <v>0</v>
      </c>
      <c r="T2165" s="327"/>
      <c r="U2165" s="326">
        <f>ROUND(SUMIF('DV-Bewegungsdaten'!B:B,Kategorien!A2165,'DV-Bewegungsdaten'!D:D),3)</f>
        <v>0</v>
      </c>
      <c r="V2165" s="324">
        <f>ROUND(SUMIF('DV-Bewegungsdaten'!B:B,Kategorien!A2165,'DV-Bewegungsdaten'!E:E),3)</f>
        <v>0</v>
      </c>
      <c r="AD2165" s="390">
        <f t="shared" si="457"/>
        <v>25.901</v>
      </c>
      <c r="AE2165" s="390">
        <f t="shared" si="458"/>
        <v>26.558</v>
      </c>
      <c r="AF2165" s="390">
        <f t="shared" si="459"/>
        <v>27.777000000000001</v>
      </c>
      <c r="AG2165" s="390">
        <f t="shared" si="460"/>
        <v>27.143999999999998</v>
      </c>
      <c r="AH2165" s="390">
        <f t="shared" si="461"/>
        <v>27.056000000000001</v>
      </c>
      <c r="AI2165" s="390">
        <f t="shared" si="462"/>
        <v>27.588000000000001</v>
      </c>
      <c r="AJ2165" s="390">
        <f t="shared" si="463"/>
        <v>26.870999999999999</v>
      </c>
      <c r="AK2165" s="390">
        <f t="shared" si="464"/>
        <v>27.155000000000001</v>
      </c>
      <c r="AL2165" s="390">
        <f t="shared" si="465"/>
        <v>27.265000000000001</v>
      </c>
      <c r="AM2165" s="390">
        <f t="shared" si="466"/>
        <v>27.146000000000001</v>
      </c>
      <c r="AN2165" s="390">
        <f t="shared" si="467"/>
        <v>26.740000000000002</v>
      </c>
      <c r="AO2165" s="390">
        <f t="shared" si="468"/>
        <v>27.643000000000001</v>
      </c>
    </row>
    <row r="2166" spans="1:41" ht="15" customHeight="1" x14ac:dyDescent="0.25">
      <c r="A2166" s="127" t="s">
        <v>3635</v>
      </c>
      <c r="B2166" s="125" t="s">
        <v>2077</v>
      </c>
      <c r="C2166" s="125" t="s">
        <v>4004</v>
      </c>
      <c r="D2166" s="125" t="s">
        <v>3444</v>
      </c>
      <c r="E2166" s="125" t="s">
        <v>3289</v>
      </c>
      <c r="F2166" s="126">
        <v>30.61</v>
      </c>
      <c r="G2166" s="126">
        <v>30.81</v>
      </c>
      <c r="H2166" s="126">
        <v>24.49</v>
      </c>
      <c r="I2166" s="126"/>
      <c r="J2166" s="317"/>
      <c r="K2166" s="323">
        <f>ROUND(SUMIF('VGT-Bewegungsdaten'!B:B,A2166,'VGT-Bewegungsdaten'!C:C),3)</f>
        <v>0</v>
      </c>
      <c r="L2166" s="324">
        <f>ROUND(SUMIF('VGT-Bewegungsdaten'!B:B,$A2166,'VGT-Bewegungsdaten'!D:D),2)</f>
        <v>0</v>
      </c>
      <c r="N2166" s="376" t="s">
        <v>4930</v>
      </c>
      <c r="O2166" s="376" t="s">
        <v>4940</v>
      </c>
      <c r="P2166" s="326">
        <f>ROUND(SUMIF('AV-Bewegungsdaten'!B:B,A2166,'AV-Bewegungsdaten'!C:C),3)</f>
        <v>0</v>
      </c>
      <c r="Q2166" s="324">
        <f>ROUND(SUMIF('AV-Bewegungsdaten'!B:B,$A2166,'AV-Bewegungsdaten'!D:D),2)</f>
        <v>0</v>
      </c>
      <c r="T2166" s="327"/>
      <c r="U2166" s="326">
        <f>ROUND(SUMIF('DV-Bewegungsdaten'!B:B,Kategorien!A2166,'DV-Bewegungsdaten'!D:D),3)</f>
        <v>0</v>
      </c>
      <c r="V2166" s="324">
        <f>ROUND(SUMIF('DV-Bewegungsdaten'!B:B,Kategorien!A2166,'DV-Bewegungsdaten'!E:E),3)</f>
        <v>0</v>
      </c>
      <c r="AD2166" s="390">
        <f t="shared" si="457"/>
        <v>25.870999999999999</v>
      </c>
      <c r="AE2166" s="390">
        <f t="shared" si="458"/>
        <v>26.527999999999999</v>
      </c>
      <c r="AF2166" s="390">
        <f t="shared" si="459"/>
        <v>27.747</v>
      </c>
      <c r="AG2166" s="390">
        <f t="shared" si="460"/>
        <v>27.113999999999997</v>
      </c>
      <c r="AH2166" s="390">
        <f t="shared" si="461"/>
        <v>27.026</v>
      </c>
      <c r="AI2166" s="390">
        <f t="shared" si="462"/>
        <v>27.558</v>
      </c>
      <c r="AJ2166" s="390">
        <f t="shared" si="463"/>
        <v>26.840999999999998</v>
      </c>
      <c r="AK2166" s="390">
        <f t="shared" si="464"/>
        <v>27.125</v>
      </c>
      <c r="AL2166" s="390">
        <f t="shared" si="465"/>
        <v>27.234999999999999</v>
      </c>
      <c r="AM2166" s="390">
        <f t="shared" si="466"/>
        <v>27.116</v>
      </c>
      <c r="AN2166" s="390">
        <f t="shared" si="467"/>
        <v>26.71</v>
      </c>
      <c r="AO2166" s="390">
        <f t="shared" si="468"/>
        <v>27.613</v>
      </c>
    </row>
    <row r="2167" spans="1:41" ht="15" customHeight="1" x14ac:dyDescent="0.25">
      <c r="A2167" s="127" t="s">
        <v>4400</v>
      </c>
      <c r="B2167" s="125" t="s">
        <v>2077</v>
      </c>
      <c r="C2167" s="125" t="s">
        <v>4004</v>
      </c>
      <c r="D2167" s="125" t="s">
        <v>4207</v>
      </c>
      <c r="E2167" s="125" t="s">
        <v>4051</v>
      </c>
      <c r="F2167" s="126">
        <v>30.58</v>
      </c>
      <c r="G2167" s="126">
        <v>30.779999999999998</v>
      </c>
      <c r="H2167" s="126">
        <v>24.46</v>
      </c>
      <c r="I2167" s="126"/>
      <c r="J2167" s="317"/>
      <c r="K2167" s="323">
        <f>ROUND(SUMIF('VGT-Bewegungsdaten'!B:B,A2167,'VGT-Bewegungsdaten'!C:C),3)</f>
        <v>0</v>
      </c>
      <c r="L2167" s="324">
        <f>ROUND(SUMIF('VGT-Bewegungsdaten'!B:B,$A2167,'VGT-Bewegungsdaten'!D:D),2)</f>
        <v>0</v>
      </c>
      <c r="N2167" s="376" t="s">
        <v>4930</v>
      </c>
      <c r="O2167" s="376" t="s">
        <v>4940</v>
      </c>
      <c r="P2167" s="326">
        <f>ROUND(SUMIF('AV-Bewegungsdaten'!B:B,A2167,'AV-Bewegungsdaten'!C:C),3)</f>
        <v>0</v>
      </c>
      <c r="Q2167" s="324">
        <f>ROUND(SUMIF('AV-Bewegungsdaten'!B:B,$A2167,'AV-Bewegungsdaten'!D:D),2)</f>
        <v>0</v>
      </c>
      <c r="T2167" s="327"/>
      <c r="U2167" s="326">
        <f>ROUND(SUMIF('DV-Bewegungsdaten'!B:B,Kategorien!A2167,'DV-Bewegungsdaten'!D:D),3)</f>
        <v>0</v>
      </c>
      <c r="V2167" s="324">
        <f>ROUND(SUMIF('DV-Bewegungsdaten'!B:B,Kategorien!A2167,'DV-Bewegungsdaten'!E:E),3)</f>
        <v>0</v>
      </c>
      <c r="AD2167" s="390">
        <f t="shared" si="457"/>
        <v>25.840999999999998</v>
      </c>
      <c r="AE2167" s="390">
        <f t="shared" si="458"/>
        <v>26.497999999999998</v>
      </c>
      <c r="AF2167" s="390">
        <f t="shared" si="459"/>
        <v>27.716999999999999</v>
      </c>
      <c r="AG2167" s="390">
        <f t="shared" si="460"/>
        <v>27.083999999999996</v>
      </c>
      <c r="AH2167" s="390">
        <f t="shared" si="461"/>
        <v>26.995999999999999</v>
      </c>
      <c r="AI2167" s="390">
        <f t="shared" si="462"/>
        <v>27.527999999999999</v>
      </c>
      <c r="AJ2167" s="390">
        <f t="shared" si="463"/>
        <v>26.810999999999996</v>
      </c>
      <c r="AK2167" s="390">
        <f t="shared" si="464"/>
        <v>27.094999999999999</v>
      </c>
      <c r="AL2167" s="390">
        <f t="shared" si="465"/>
        <v>27.204999999999998</v>
      </c>
      <c r="AM2167" s="390">
        <f t="shared" si="466"/>
        <v>27.085999999999999</v>
      </c>
      <c r="AN2167" s="390">
        <f t="shared" si="467"/>
        <v>26.68</v>
      </c>
      <c r="AO2167" s="390">
        <f t="shared" si="468"/>
        <v>27.582999999999998</v>
      </c>
    </row>
    <row r="2168" spans="1:41" ht="15" customHeight="1" x14ac:dyDescent="0.25">
      <c r="A2168" s="127" t="s">
        <v>2296</v>
      </c>
      <c r="B2168" s="125" t="s">
        <v>2077</v>
      </c>
      <c r="C2168" s="125" t="s">
        <v>4004</v>
      </c>
      <c r="D2168" s="125" t="s">
        <v>2467</v>
      </c>
      <c r="E2168" s="125" t="s">
        <v>2452</v>
      </c>
      <c r="F2168" s="126">
        <v>9.4600000000000009</v>
      </c>
      <c r="G2168" s="126">
        <v>9.66</v>
      </c>
      <c r="H2168" s="126">
        <v>7.57</v>
      </c>
      <c r="I2168" s="126"/>
      <c r="J2168" s="317"/>
      <c r="K2168" s="323">
        <f>ROUND(SUMIF('VGT-Bewegungsdaten'!B:B,A2168,'VGT-Bewegungsdaten'!C:C),3)</f>
        <v>0</v>
      </c>
      <c r="L2168" s="324">
        <f>ROUND(SUMIF('VGT-Bewegungsdaten'!B:B,$A2168,'VGT-Bewegungsdaten'!D:D),2)</f>
        <v>0</v>
      </c>
      <c r="N2168" s="376" t="s">
        <v>4930</v>
      </c>
      <c r="O2168" s="376" t="s">
        <v>4940</v>
      </c>
      <c r="P2168" s="326">
        <f>ROUND(SUMIF('AV-Bewegungsdaten'!B:B,A2168,'AV-Bewegungsdaten'!C:C),3)</f>
        <v>0</v>
      </c>
      <c r="Q2168" s="324">
        <f>ROUND(SUMIF('AV-Bewegungsdaten'!B:B,$A2168,'AV-Bewegungsdaten'!D:D),2)</f>
        <v>0</v>
      </c>
      <c r="T2168" s="327"/>
      <c r="U2168" s="326">
        <f>ROUND(SUMIF('DV-Bewegungsdaten'!B:B,Kategorien!A2168,'DV-Bewegungsdaten'!D:D),3)</f>
        <v>0</v>
      </c>
      <c r="V2168" s="324">
        <f>ROUND(SUMIF('DV-Bewegungsdaten'!B:B,Kategorien!A2168,'DV-Bewegungsdaten'!E:E),3)</f>
        <v>0</v>
      </c>
      <c r="AD2168" s="390">
        <f t="shared" si="457"/>
        <v>4.7210000000000001</v>
      </c>
      <c r="AE2168" s="390">
        <f t="shared" si="458"/>
        <v>5.3780000000000001</v>
      </c>
      <c r="AF2168" s="390">
        <f t="shared" si="459"/>
        <v>6.5969999999999995</v>
      </c>
      <c r="AG2168" s="390">
        <f t="shared" si="460"/>
        <v>5.9640000000000004</v>
      </c>
      <c r="AH2168" s="390">
        <f t="shared" si="461"/>
        <v>5.8760000000000003</v>
      </c>
      <c r="AI2168" s="390">
        <f t="shared" si="462"/>
        <v>6.4080000000000004</v>
      </c>
      <c r="AJ2168" s="390">
        <f t="shared" si="463"/>
        <v>5.6910000000000007</v>
      </c>
      <c r="AK2168" s="390">
        <f t="shared" si="464"/>
        <v>5.9749999999999996</v>
      </c>
      <c r="AL2168" s="390">
        <f t="shared" si="465"/>
        <v>6.085</v>
      </c>
      <c r="AM2168" s="390">
        <f t="shared" si="466"/>
        <v>5.9660000000000002</v>
      </c>
      <c r="AN2168" s="390">
        <f t="shared" si="467"/>
        <v>5.5600000000000005</v>
      </c>
      <c r="AO2168" s="390">
        <f t="shared" si="468"/>
        <v>6.4630000000000001</v>
      </c>
    </row>
    <row r="2169" spans="1:41" ht="15" customHeight="1" x14ac:dyDescent="0.25">
      <c r="A2169" s="127" t="s">
        <v>2297</v>
      </c>
      <c r="B2169" s="125" t="s">
        <v>2077</v>
      </c>
      <c r="C2169" s="125" t="s">
        <v>4004</v>
      </c>
      <c r="D2169" s="125" t="s">
        <v>2469</v>
      </c>
      <c r="E2169" s="125" t="s">
        <v>2455</v>
      </c>
      <c r="F2169" s="126">
        <v>11.46</v>
      </c>
      <c r="G2169" s="126">
        <v>11.66</v>
      </c>
      <c r="H2169" s="126">
        <v>9.17</v>
      </c>
      <c r="I2169" s="126"/>
      <c r="J2169" s="317"/>
      <c r="K2169" s="323">
        <f>ROUND(SUMIF('VGT-Bewegungsdaten'!B:B,A2169,'VGT-Bewegungsdaten'!C:C),3)</f>
        <v>0</v>
      </c>
      <c r="L2169" s="324">
        <f>ROUND(SUMIF('VGT-Bewegungsdaten'!B:B,$A2169,'VGT-Bewegungsdaten'!D:D),2)</f>
        <v>0</v>
      </c>
      <c r="N2169" s="376" t="s">
        <v>4930</v>
      </c>
      <c r="O2169" s="376" t="s">
        <v>4940</v>
      </c>
      <c r="P2169" s="326">
        <f>ROUND(SUMIF('AV-Bewegungsdaten'!B:B,A2169,'AV-Bewegungsdaten'!C:C),3)</f>
        <v>0</v>
      </c>
      <c r="Q2169" s="324">
        <f>ROUND(SUMIF('AV-Bewegungsdaten'!B:B,$A2169,'AV-Bewegungsdaten'!D:D),2)</f>
        <v>0</v>
      </c>
      <c r="T2169" s="327"/>
      <c r="U2169" s="326">
        <f>ROUND(SUMIF('DV-Bewegungsdaten'!B:B,Kategorien!A2169,'DV-Bewegungsdaten'!D:D),3)</f>
        <v>0</v>
      </c>
      <c r="V2169" s="324">
        <f>ROUND(SUMIF('DV-Bewegungsdaten'!B:B,Kategorien!A2169,'DV-Bewegungsdaten'!E:E),3)</f>
        <v>0</v>
      </c>
      <c r="AD2169" s="390">
        <f t="shared" si="457"/>
        <v>6.7210000000000001</v>
      </c>
      <c r="AE2169" s="390">
        <f t="shared" si="458"/>
        <v>7.3780000000000001</v>
      </c>
      <c r="AF2169" s="390">
        <f t="shared" si="459"/>
        <v>8.5969999999999995</v>
      </c>
      <c r="AG2169" s="390">
        <f t="shared" si="460"/>
        <v>7.9640000000000004</v>
      </c>
      <c r="AH2169" s="390">
        <f t="shared" si="461"/>
        <v>7.8760000000000003</v>
      </c>
      <c r="AI2169" s="390">
        <f t="shared" si="462"/>
        <v>8.4080000000000013</v>
      </c>
      <c r="AJ2169" s="390">
        <f t="shared" si="463"/>
        <v>7.6910000000000007</v>
      </c>
      <c r="AK2169" s="390">
        <f t="shared" si="464"/>
        <v>7.9749999999999996</v>
      </c>
      <c r="AL2169" s="390">
        <f t="shared" si="465"/>
        <v>8.0850000000000009</v>
      </c>
      <c r="AM2169" s="390">
        <f t="shared" si="466"/>
        <v>7.9660000000000002</v>
      </c>
      <c r="AN2169" s="390">
        <f t="shared" si="467"/>
        <v>7.5600000000000005</v>
      </c>
      <c r="AO2169" s="390">
        <f t="shared" si="468"/>
        <v>8.463000000000001</v>
      </c>
    </row>
    <row r="2170" spans="1:41" ht="15" customHeight="1" x14ac:dyDescent="0.25">
      <c r="A2170" s="127" t="s">
        <v>745</v>
      </c>
      <c r="B2170" s="125" t="s">
        <v>2077</v>
      </c>
      <c r="C2170" s="125" t="s">
        <v>4004</v>
      </c>
      <c r="D2170" s="125" t="s">
        <v>1963</v>
      </c>
      <c r="E2170" s="125" t="s">
        <v>1538</v>
      </c>
      <c r="F2170" s="126">
        <v>12.46</v>
      </c>
      <c r="G2170" s="126">
        <v>12.66</v>
      </c>
      <c r="H2170" s="126">
        <v>9.9700000000000006</v>
      </c>
      <c r="I2170" s="126"/>
      <c r="J2170" s="317"/>
      <c r="K2170" s="323">
        <f>ROUND(SUMIF('VGT-Bewegungsdaten'!B:B,A2170,'VGT-Bewegungsdaten'!C:C),3)</f>
        <v>0</v>
      </c>
      <c r="L2170" s="324">
        <f>ROUND(SUMIF('VGT-Bewegungsdaten'!B:B,$A2170,'VGT-Bewegungsdaten'!D:D),2)</f>
        <v>0</v>
      </c>
      <c r="N2170" s="376" t="s">
        <v>4930</v>
      </c>
      <c r="O2170" s="376" t="s">
        <v>4940</v>
      </c>
      <c r="P2170" s="326">
        <f>ROUND(SUMIF('AV-Bewegungsdaten'!B:B,A2170,'AV-Bewegungsdaten'!C:C),3)</f>
        <v>0</v>
      </c>
      <c r="Q2170" s="324">
        <f>ROUND(SUMIF('AV-Bewegungsdaten'!B:B,$A2170,'AV-Bewegungsdaten'!D:D),2)</f>
        <v>0</v>
      </c>
      <c r="T2170" s="327"/>
      <c r="U2170" s="326">
        <f>ROUND(SUMIF('DV-Bewegungsdaten'!B:B,Kategorien!A2170,'DV-Bewegungsdaten'!D:D),3)</f>
        <v>0</v>
      </c>
      <c r="V2170" s="324">
        <f>ROUND(SUMIF('DV-Bewegungsdaten'!B:B,Kategorien!A2170,'DV-Bewegungsdaten'!E:E),3)</f>
        <v>0</v>
      </c>
      <c r="AD2170" s="390">
        <f t="shared" si="457"/>
        <v>7.7210000000000001</v>
      </c>
      <c r="AE2170" s="390">
        <f t="shared" si="458"/>
        <v>8.3780000000000001</v>
      </c>
      <c r="AF2170" s="390">
        <f t="shared" si="459"/>
        <v>9.5969999999999995</v>
      </c>
      <c r="AG2170" s="390">
        <f t="shared" si="460"/>
        <v>8.9640000000000004</v>
      </c>
      <c r="AH2170" s="390">
        <f t="shared" si="461"/>
        <v>8.8760000000000012</v>
      </c>
      <c r="AI2170" s="390">
        <f t="shared" si="462"/>
        <v>9.4080000000000013</v>
      </c>
      <c r="AJ2170" s="390">
        <f t="shared" si="463"/>
        <v>8.6910000000000007</v>
      </c>
      <c r="AK2170" s="390">
        <f t="shared" si="464"/>
        <v>8.9749999999999996</v>
      </c>
      <c r="AL2170" s="390">
        <f t="shared" si="465"/>
        <v>9.0850000000000009</v>
      </c>
      <c r="AM2170" s="390">
        <f t="shared" si="466"/>
        <v>8.9660000000000011</v>
      </c>
      <c r="AN2170" s="390">
        <f t="shared" si="467"/>
        <v>8.56</v>
      </c>
      <c r="AO2170" s="390">
        <f t="shared" si="468"/>
        <v>9.463000000000001</v>
      </c>
    </row>
    <row r="2171" spans="1:41" ht="15" customHeight="1" x14ac:dyDescent="0.25">
      <c r="A2171" s="127" t="s">
        <v>746</v>
      </c>
      <c r="B2171" s="125" t="s">
        <v>2077</v>
      </c>
      <c r="C2171" s="125" t="s">
        <v>4004</v>
      </c>
      <c r="D2171" s="125" t="s">
        <v>1965</v>
      </c>
      <c r="E2171" s="125" t="s">
        <v>1541</v>
      </c>
      <c r="F2171" s="126">
        <v>12.46</v>
      </c>
      <c r="G2171" s="126">
        <v>12.66</v>
      </c>
      <c r="H2171" s="126">
        <v>9.9700000000000006</v>
      </c>
      <c r="I2171" s="126"/>
      <c r="J2171" s="317"/>
      <c r="K2171" s="323">
        <f>ROUND(SUMIF('VGT-Bewegungsdaten'!B:B,A2171,'VGT-Bewegungsdaten'!C:C),3)</f>
        <v>0</v>
      </c>
      <c r="L2171" s="324">
        <f>ROUND(SUMIF('VGT-Bewegungsdaten'!B:B,$A2171,'VGT-Bewegungsdaten'!D:D),2)</f>
        <v>0</v>
      </c>
      <c r="N2171" s="376" t="s">
        <v>4930</v>
      </c>
      <c r="O2171" s="376" t="s">
        <v>4940</v>
      </c>
      <c r="P2171" s="326">
        <f>ROUND(SUMIF('AV-Bewegungsdaten'!B:B,A2171,'AV-Bewegungsdaten'!C:C),3)</f>
        <v>0</v>
      </c>
      <c r="Q2171" s="324">
        <f>ROUND(SUMIF('AV-Bewegungsdaten'!B:B,$A2171,'AV-Bewegungsdaten'!D:D),2)</f>
        <v>0</v>
      </c>
      <c r="T2171" s="327"/>
      <c r="U2171" s="326">
        <f>ROUND(SUMIF('DV-Bewegungsdaten'!B:B,Kategorien!A2171,'DV-Bewegungsdaten'!D:D),3)</f>
        <v>0</v>
      </c>
      <c r="V2171" s="324">
        <f>ROUND(SUMIF('DV-Bewegungsdaten'!B:B,Kategorien!A2171,'DV-Bewegungsdaten'!E:E),3)</f>
        <v>0</v>
      </c>
      <c r="AD2171" s="390">
        <f t="shared" si="457"/>
        <v>7.7210000000000001</v>
      </c>
      <c r="AE2171" s="390">
        <f t="shared" si="458"/>
        <v>8.3780000000000001</v>
      </c>
      <c r="AF2171" s="390">
        <f t="shared" si="459"/>
        <v>9.5969999999999995</v>
      </c>
      <c r="AG2171" s="390">
        <f t="shared" si="460"/>
        <v>8.9640000000000004</v>
      </c>
      <c r="AH2171" s="390">
        <f t="shared" si="461"/>
        <v>8.8760000000000012</v>
      </c>
      <c r="AI2171" s="390">
        <f t="shared" si="462"/>
        <v>9.4080000000000013</v>
      </c>
      <c r="AJ2171" s="390">
        <f t="shared" si="463"/>
        <v>8.6910000000000007</v>
      </c>
      <c r="AK2171" s="390">
        <f t="shared" si="464"/>
        <v>8.9749999999999996</v>
      </c>
      <c r="AL2171" s="390">
        <f t="shared" si="465"/>
        <v>9.0850000000000009</v>
      </c>
      <c r="AM2171" s="390">
        <f t="shared" si="466"/>
        <v>8.9660000000000011</v>
      </c>
      <c r="AN2171" s="390">
        <f t="shared" si="467"/>
        <v>8.56</v>
      </c>
      <c r="AO2171" s="390">
        <f t="shared" si="468"/>
        <v>9.463000000000001</v>
      </c>
    </row>
    <row r="2172" spans="1:41" ht="15" customHeight="1" x14ac:dyDescent="0.25">
      <c r="A2172" s="127" t="s">
        <v>2892</v>
      </c>
      <c r="B2172" s="125" t="s">
        <v>2077</v>
      </c>
      <c r="C2172" s="125" t="s">
        <v>4004</v>
      </c>
      <c r="D2172" s="125" t="s">
        <v>2702</v>
      </c>
      <c r="E2172" s="125" t="s">
        <v>2545</v>
      </c>
      <c r="F2172" s="126">
        <v>12.430000000000001</v>
      </c>
      <c r="G2172" s="126">
        <v>12.63</v>
      </c>
      <c r="H2172" s="126">
        <v>9.94</v>
      </c>
      <c r="I2172" s="126"/>
      <c r="J2172" s="317"/>
      <c r="K2172" s="323">
        <f>ROUND(SUMIF('VGT-Bewegungsdaten'!B:B,A2172,'VGT-Bewegungsdaten'!C:C),3)</f>
        <v>0</v>
      </c>
      <c r="L2172" s="324">
        <f>ROUND(SUMIF('VGT-Bewegungsdaten'!B:B,$A2172,'VGT-Bewegungsdaten'!D:D),2)</f>
        <v>0</v>
      </c>
      <c r="N2172" s="376" t="s">
        <v>4930</v>
      </c>
      <c r="O2172" s="376" t="s">
        <v>4940</v>
      </c>
      <c r="P2172" s="326">
        <f>ROUND(SUMIF('AV-Bewegungsdaten'!B:B,A2172,'AV-Bewegungsdaten'!C:C),3)</f>
        <v>0</v>
      </c>
      <c r="Q2172" s="324">
        <f>ROUND(SUMIF('AV-Bewegungsdaten'!B:B,$A2172,'AV-Bewegungsdaten'!D:D),2)</f>
        <v>0</v>
      </c>
      <c r="T2172" s="327"/>
      <c r="U2172" s="326">
        <f>ROUND(SUMIF('DV-Bewegungsdaten'!B:B,Kategorien!A2172,'DV-Bewegungsdaten'!D:D),3)</f>
        <v>0</v>
      </c>
      <c r="V2172" s="324">
        <f>ROUND(SUMIF('DV-Bewegungsdaten'!B:B,Kategorien!A2172,'DV-Bewegungsdaten'!E:E),3)</f>
        <v>0</v>
      </c>
      <c r="AD2172" s="390">
        <f t="shared" si="457"/>
        <v>7.6910000000000007</v>
      </c>
      <c r="AE2172" s="390">
        <f t="shared" si="458"/>
        <v>8.3480000000000008</v>
      </c>
      <c r="AF2172" s="390">
        <f t="shared" si="459"/>
        <v>9.5670000000000002</v>
      </c>
      <c r="AG2172" s="390">
        <f t="shared" si="460"/>
        <v>8.9340000000000011</v>
      </c>
      <c r="AH2172" s="390">
        <f t="shared" si="461"/>
        <v>8.8460000000000001</v>
      </c>
      <c r="AI2172" s="390">
        <f t="shared" si="462"/>
        <v>9.3780000000000001</v>
      </c>
      <c r="AJ2172" s="390">
        <f t="shared" si="463"/>
        <v>8.6610000000000014</v>
      </c>
      <c r="AK2172" s="390">
        <f t="shared" si="464"/>
        <v>8.9450000000000003</v>
      </c>
      <c r="AL2172" s="390">
        <f t="shared" si="465"/>
        <v>9.0549999999999997</v>
      </c>
      <c r="AM2172" s="390">
        <f t="shared" si="466"/>
        <v>8.9359999999999999</v>
      </c>
      <c r="AN2172" s="390">
        <f t="shared" si="467"/>
        <v>8.5300000000000011</v>
      </c>
      <c r="AO2172" s="390">
        <f t="shared" si="468"/>
        <v>9.4329999999999998</v>
      </c>
    </row>
    <row r="2173" spans="1:41" ht="15" customHeight="1" x14ac:dyDescent="0.25">
      <c r="A2173" s="127" t="s">
        <v>3636</v>
      </c>
      <c r="B2173" s="125" t="s">
        <v>2077</v>
      </c>
      <c r="C2173" s="125" t="s">
        <v>4004</v>
      </c>
      <c r="D2173" s="125" t="s">
        <v>3446</v>
      </c>
      <c r="E2173" s="125" t="s">
        <v>3289</v>
      </c>
      <c r="F2173" s="126">
        <v>12.4</v>
      </c>
      <c r="G2173" s="126">
        <v>12.6</v>
      </c>
      <c r="H2173" s="126">
        <v>9.92</v>
      </c>
      <c r="I2173" s="126"/>
      <c r="J2173" s="317"/>
      <c r="K2173" s="323">
        <f>ROUND(SUMIF('VGT-Bewegungsdaten'!B:B,A2173,'VGT-Bewegungsdaten'!C:C),3)</f>
        <v>0</v>
      </c>
      <c r="L2173" s="324">
        <f>ROUND(SUMIF('VGT-Bewegungsdaten'!B:B,$A2173,'VGT-Bewegungsdaten'!D:D),2)</f>
        <v>0</v>
      </c>
      <c r="N2173" s="376" t="s">
        <v>4930</v>
      </c>
      <c r="O2173" s="376" t="s">
        <v>4940</v>
      </c>
      <c r="P2173" s="326">
        <f>ROUND(SUMIF('AV-Bewegungsdaten'!B:B,A2173,'AV-Bewegungsdaten'!C:C),3)</f>
        <v>0</v>
      </c>
      <c r="Q2173" s="324">
        <f>ROUND(SUMIF('AV-Bewegungsdaten'!B:B,$A2173,'AV-Bewegungsdaten'!D:D),2)</f>
        <v>0</v>
      </c>
      <c r="T2173" s="327"/>
      <c r="U2173" s="326">
        <f>ROUND(SUMIF('DV-Bewegungsdaten'!B:B,Kategorien!A2173,'DV-Bewegungsdaten'!D:D),3)</f>
        <v>0</v>
      </c>
      <c r="V2173" s="324">
        <f>ROUND(SUMIF('DV-Bewegungsdaten'!B:B,Kategorien!A2173,'DV-Bewegungsdaten'!E:E),3)</f>
        <v>0</v>
      </c>
      <c r="AD2173" s="390">
        <f t="shared" si="457"/>
        <v>7.6609999999999996</v>
      </c>
      <c r="AE2173" s="390">
        <f t="shared" si="458"/>
        <v>8.3179999999999996</v>
      </c>
      <c r="AF2173" s="390">
        <f t="shared" si="459"/>
        <v>9.536999999999999</v>
      </c>
      <c r="AG2173" s="390">
        <f t="shared" si="460"/>
        <v>8.9039999999999999</v>
      </c>
      <c r="AH2173" s="390">
        <f t="shared" si="461"/>
        <v>8.8159999999999989</v>
      </c>
      <c r="AI2173" s="390">
        <f t="shared" si="462"/>
        <v>9.347999999999999</v>
      </c>
      <c r="AJ2173" s="390">
        <f t="shared" si="463"/>
        <v>8.6310000000000002</v>
      </c>
      <c r="AK2173" s="390">
        <f t="shared" si="464"/>
        <v>8.9149999999999991</v>
      </c>
      <c r="AL2173" s="390">
        <f t="shared" si="465"/>
        <v>9.0249999999999986</v>
      </c>
      <c r="AM2173" s="390">
        <f t="shared" si="466"/>
        <v>8.9059999999999988</v>
      </c>
      <c r="AN2173" s="390">
        <f t="shared" si="467"/>
        <v>8.5</v>
      </c>
      <c r="AO2173" s="390">
        <f t="shared" si="468"/>
        <v>9.4029999999999987</v>
      </c>
    </row>
    <row r="2174" spans="1:41" ht="15" customHeight="1" x14ac:dyDescent="0.25">
      <c r="A2174" s="127" t="s">
        <v>4401</v>
      </c>
      <c r="B2174" s="125" t="s">
        <v>2077</v>
      </c>
      <c r="C2174" s="125" t="s">
        <v>4004</v>
      </c>
      <c r="D2174" s="125" t="s">
        <v>4209</v>
      </c>
      <c r="E2174" s="125" t="s">
        <v>4051</v>
      </c>
      <c r="F2174" s="126">
        <v>12.370000000000001</v>
      </c>
      <c r="G2174" s="126">
        <v>12.57</v>
      </c>
      <c r="H2174" s="126">
        <v>9.9</v>
      </c>
      <c r="I2174" s="126"/>
      <c r="J2174" s="317"/>
      <c r="K2174" s="323">
        <f>ROUND(SUMIF('VGT-Bewegungsdaten'!B:B,A2174,'VGT-Bewegungsdaten'!C:C),3)</f>
        <v>0</v>
      </c>
      <c r="L2174" s="324">
        <f>ROUND(SUMIF('VGT-Bewegungsdaten'!B:B,$A2174,'VGT-Bewegungsdaten'!D:D),2)</f>
        <v>0</v>
      </c>
      <c r="N2174" s="376" t="s">
        <v>4930</v>
      </c>
      <c r="O2174" s="376" t="s">
        <v>4940</v>
      </c>
      <c r="P2174" s="326">
        <f>ROUND(SUMIF('AV-Bewegungsdaten'!B:B,A2174,'AV-Bewegungsdaten'!C:C),3)</f>
        <v>0</v>
      </c>
      <c r="Q2174" s="324">
        <f>ROUND(SUMIF('AV-Bewegungsdaten'!B:B,$A2174,'AV-Bewegungsdaten'!D:D),2)</f>
        <v>0</v>
      </c>
      <c r="T2174" s="327"/>
      <c r="U2174" s="326">
        <f>ROUND(SUMIF('DV-Bewegungsdaten'!B:B,Kategorien!A2174,'DV-Bewegungsdaten'!D:D),3)</f>
        <v>0</v>
      </c>
      <c r="V2174" s="324">
        <f>ROUND(SUMIF('DV-Bewegungsdaten'!B:B,Kategorien!A2174,'DV-Bewegungsdaten'!E:E),3)</f>
        <v>0</v>
      </c>
      <c r="AD2174" s="390">
        <f t="shared" si="457"/>
        <v>7.6310000000000002</v>
      </c>
      <c r="AE2174" s="390">
        <f t="shared" si="458"/>
        <v>8.2880000000000003</v>
      </c>
      <c r="AF2174" s="390">
        <f t="shared" si="459"/>
        <v>9.5069999999999997</v>
      </c>
      <c r="AG2174" s="390">
        <f t="shared" si="460"/>
        <v>8.8740000000000006</v>
      </c>
      <c r="AH2174" s="390">
        <f t="shared" si="461"/>
        <v>8.7860000000000014</v>
      </c>
      <c r="AI2174" s="390">
        <f t="shared" si="462"/>
        <v>9.3180000000000014</v>
      </c>
      <c r="AJ2174" s="390">
        <f t="shared" si="463"/>
        <v>8.6010000000000009</v>
      </c>
      <c r="AK2174" s="390">
        <f t="shared" si="464"/>
        <v>8.8849999999999998</v>
      </c>
      <c r="AL2174" s="390">
        <f t="shared" si="465"/>
        <v>8.995000000000001</v>
      </c>
      <c r="AM2174" s="390">
        <f t="shared" si="466"/>
        <v>8.8760000000000012</v>
      </c>
      <c r="AN2174" s="390">
        <f t="shared" si="467"/>
        <v>8.4700000000000006</v>
      </c>
      <c r="AO2174" s="390">
        <f t="shared" si="468"/>
        <v>9.3730000000000011</v>
      </c>
    </row>
    <row r="2175" spans="1:41" ht="15" customHeight="1" x14ac:dyDescent="0.25">
      <c r="A2175" s="127" t="s">
        <v>747</v>
      </c>
      <c r="B2175" s="125" t="s">
        <v>2077</v>
      </c>
      <c r="C2175" s="125" t="s">
        <v>4004</v>
      </c>
      <c r="D2175" s="125" t="s">
        <v>1967</v>
      </c>
      <c r="E2175" s="125" t="s">
        <v>2452</v>
      </c>
      <c r="F2175" s="126">
        <v>10.46</v>
      </c>
      <c r="G2175" s="126">
        <v>10.66</v>
      </c>
      <c r="H2175" s="126">
        <v>8.3699999999999992</v>
      </c>
      <c r="I2175" s="126"/>
      <c r="J2175" s="317"/>
      <c r="K2175" s="323">
        <f>ROUND(SUMIF('VGT-Bewegungsdaten'!B:B,A2175,'VGT-Bewegungsdaten'!C:C),3)</f>
        <v>0</v>
      </c>
      <c r="L2175" s="324">
        <f>ROUND(SUMIF('VGT-Bewegungsdaten'!B:B,$A2175,'VGT-Bewegungsdaten'!D:D),2)</f>
        <v>0</v>
      </c>
      <c r="N2175" s="376" t="s">
        <v>4930</v>
      </c>
      <c r="O2175" s="376" t="s">
        <v>4940</v>
      </c>
      <c r="P2175" s="326">
        <f>ROUND(SUMIF('AV-Bewegungsdaten'!B:B,A2175,'AV-Bewegungsdaten'!C:C),3)</f>
        <v>0</v>
      </c>
      <c r="Q2175" s="324">
        <f>ROUND(SUMIF('AV-Bewegungsdaten'!B:B,$A2175,'AV-Bewegungsdaten'!D:D),2)</f>
        <v>0</v>
      </c>
      <c r="T2175" s="327"/>
      <c r="U2175" s="326">
        <f>ROUND(SUMIF('DV-Bewegungsdaten'!B:B,Kategorien!A2175,'DV-Bewegungsdaten'!D:D),3)</f>
        <v>0</v>
      </c>
      <c r="V2175" s="324">
        <f>ROUND(SUMIF('DV-Bewegungsdaten'!B:B,Kategorien!A2175,'DV-Bewegungsdaten'!E:E),3)</f>
        <v>0</v>
      </c>
      <c r="AD2175" s="390">
        <f t="shared" si="457"/>
        <v>5.7210000000000001</v>
      </c>
      <c r="AE2175" s="390">
        <f t="shared" si="458"/>
        <v>6.3780000000000001</v>
      </c>
      <c r="AF2175" s="390">
        <f t="shared" si="459"/>
        <v>7.5969999999999995</v>
      </c>
      <c r="AG2175" s="390">
        <f t="shared" si="460"/>
        <v>6.9640000000000004</v>
      </c>
      <c r="AH2175" s="390">
        <f t="shared" si="461"/>
        <v>6.8760000000000003</v>
      </c>
      <c r="AI2175" s="390">
        <f t="shared" si="462"/>
        <v>7.4080000000000004</v>
      </c>
      <c r="AJ2175" s="390">
        <f t="shared" si="463"/>
        <v>6.6910000000000007</v>
      </c>
      <c r="AK2175" s="390">
        <f t="shared" si="464"/>
        <v>6.9749999999999996</v>
      </c>
      <c r="AL2175" s="390">
        <f t="shared" si="465"/>
        <v>7.085</v>
      </c>
      <c r="AM2175" s="390">
        <f t="shared" si="466"/>
        <v>6.9660000000000002</v>
      </c>
      <c r="AN2175" s="390">
        <f t="shared" si="467"/>
        <v>6.5600000000000005</v>
      </c>
      <c r="AO2175" s="390">
        <f t="shared" si="468"/>
        <v>7.4630000000000001</v>
      </c>
    </row>
    <row r="2176" spans="1:41" ht="15" customHeight="1" x14ac:dyDescent="0.25">
      <c r="A2176" s="127" t="s">
        <v>748</v>
      </c>
      <c r="B2176" s="125" t="s">
        <v>2077</v>
      </c>
      <c r="C2176" s="125" t="s">
        <v>4004</v>
      </c>
      <c r="D2176" s="125" t="s">
        <v>1969</v>
      </c>
      <c r="E2176" s="125" t="s">
        <v>2455</v>
      </c>
      <c r="F2176" s="126">
        <v>12.46</v>
      </c>
      <c r="G2176" s="126">
        <v>12.66</v>
      </c>
      <c r="H2176" s="126">
        <v>9.9700000000000006</v>
      </c>
      <c r="I2176" s="126"/>
      <c r="J2176" s="317"/>
      <c r="K2176" s="323">
        <f>ROUND(SUMIF('VGT-Bewegungsdaten'!B:B,A2176,'VGT-Bewegungsdaten'!C:C),3)</f>
        <v>0</v>
      </c>
      <c r="L2176" s="324">
        <f>ROUND(SUMIF('VGT-Bewegungsdaten'!B:B,$A2176,'VGT-Bewegungsdaten'!D:D),2)</f>
        <v>0</v>
      </c>
      <c r="N2176" s="376" t="s">
        <v>4930</v>
      </c>
      <c r="O2176" s="376" t="s">
        <v>4940</v>
      </c>
      <c r="P2176" s="326">
        <f>ROUND(SUMIF('AV-Bewegungsdaten'!B:B,A2176,'AV-Bewegungsdaten'!C:C),3)</f>
        <v>0</v>
      </c>
      <c r="Q2176" s="324">
        <f>ROUND(SUMIF('AV-Bewegungsdaten'!B:B,$A2176,'AV-Bewegungsdaten'!D:D),2)</f>
        <v>0</v>
      </c>
      <c r="T2176" s="327"/>
      <c r="U2176" s="326">
        <f>ROUND(SUMIF('DV-Bewegungsdaten'!B:B,Kategorien!A2176,'DV-Bewegungsdaten'!D:D),3)</f>
        <v>0</v>
      </c>
      <c r="V2176" s="324">
        <f>ROUND(SUMIF('DV-Bewegungsdaten'!B:B,Kategorien!A2176,'DV-Bewegungsdaten'!E:E),3)</f>
        <v>0</v>
      </c>
      <c r="AD2176" s="390">
        <f t="shared" si="457"/>
        <v>7.7210000000000001</v>
      </c>
      <c r="AE2176" s="390">
        <f t="shared" si="458"/>
        <v>8.3780000000000001</v>
      </c>
      <c r="AF2176" s="390">
        <f t="shared" si="459"/>
        <v>9.5969999999999995</v>
      </c>
      <c r="AG2176" s="390">
        <f t="shared" si="460"/>
        <v>8.9640000000000004</v>
      </c>
      <c r="AH2176" s="390">
        <f t="shared" si="461"/>
        <v>8.8760000000000012</v>
      </c>
      <c r="AI2176" s="390">
        <f t="shared" si="462"/>
        <v>9.4080000000000013</v>
      </c>
      <c r="AJ2176" s="390">
        <f t="shared" si="463"/>
        <v>8.6910000000000007</v>
      </c>
      <c r="AK2176" s="390">
        <f t="shared" si="464"/>
        <v>8.9749999999999996</v>
      </c>
      <c r="AL2176" s="390">
        <f t="shared" si="465"/>
        <v>9.0850000000000009</v>
      </c>
      <c r="AM2176" s="390">
        <f t="shared" si="466"/>
        <v>8.9660000000000011</v>
      </c>
      <c r="AN2176" s="390">
        <f t="shared" si="467"/>
        <v>8.56</v>
      </c>
      <c r="AO2176" s="390">
        <f t="shared" si="468"/>
        <v>9.463000000000001</v>
      </c>
    </row>
    <row r="2177" spans="1:41" ht="15" customHeight="1" x14ac:dyDescent="0.25">
      <c r="A2177" s="127" t="s">
        <v>749</v>
      </c>
      <c r="B2177" s="125" t="s">
        <v>2077</v>
      </c>
      <c r="C2177" s="125" t="s">
        <v>4004</v>
      </c>
      <c r="D2177" s="125" t="s">
        <v>1971</v>
      </c>
      <c r="E2177" s="125" t="s">
        <v>1538</v>
      </c>
      <c r="F2177" s="126">
        <v>13.46</v>
      </c>
      <c r="G2177" s="126">
        <v>13.66</v>
      </c>
      <c r="H2177" s="126">
        <v>10.77</v>
      </c>
      <c r="I2177" s="126"/>
      <c r="J2177" s="317"/>
      <c r="K2177" s="323">
        <f>ROUND(SUMIF('VGT-Bewegungsdaten'!B:B,A2177,'VGT-Bewegungsdaten'!C:C),3)</f>
        <v>0</v>
      </c>
      <c r="L2177" s="324">
        <f>ROUND(SUMIF('VGT-Bewegungsdaten'!B:B,$A2177,'VGT-Bewegungsdaten'!D:D),2)</f>
        <v>0</v>
      </c>
      <c r="N2177" s="376" t="s">
        <v>4930</v>
      </c>
      <c r="O2177" s="376" t="s">
        <v>4940</v>
      </c>
      <c r="P2177" s="326">
        <f>ROUND(SUMIF('AV-Bewegungsdaten'!B:B,A2177,'AV-Bewegungsdaten'!C:C),3)</f>
        <v>0</v>
      </c>
      <c r="Q2177" s="324">
        <f>ROUND(SUMIF('AV-Bewegungsdaten'!B:B,$A2177,'AV-Bewegungsdaten'!D:D),2)</f>
        <v>0</v>
      </c>
      <c r="T2177" s="327"/>
      <c r="U2177" s="326">
        <f>ROUND(SUMIF('DV-Bewegungsdaten'!B:B,Kategorien!A2177,'DV-Bewegungsdaten'!D:D),3)</f>
        <v>0</v>
      </c>
      <c r="V2177" s="324">
        <f>ROUND(SUMIF('DV-Bewegungsdaten'!B:B,Kategorien!A2177,'DV-Bewegungsdaten'!E:E),3)</f>
        <v>0</v>
      </c>
      <c r="AD2177" s="390">
        <f t="shared" si="457"/>
        <v>8.7210000000000001</v>
      </c>
      <c r="AE2177" s="390">
        <f t="shared" si="458"/>
        <v>9.3780000000000001</v>
      </c>
      <c r="AF2177" s="390">
        <f t="shared" si="459"/>
        <v>10.597</v>
      </c>
      <c r="AG2177" s="390">
        <f t="shared" si="460"/>
        <v>9.9640000000000004</v>
      </c>
      <c r="AH2177" s="390">
        <f t="shared" si="461"/>
        <v>9.8760000000000012</v>
      </c>
      <c r="AI2177" s="390">
        <f t="shared" si="462"/>
        <v>10.408000000000001</v>
      </c>
      <c r="AJ2177" s="390">
        <f t="shared" si="463"/>
        <v>9.6910000000000007</v>
      </c>
      <c r="AK2177" s="390">
        <f t="shared" si="464"/>
        <v>9.9749999999999996</v>
      </c>
      <c r="AL2177" s="390">
        <f t="shared" si="465"/>
        <v>10.085000000000001</v>
      </c>
      <c r="AM2177" s="390">
        <f t="shared" si="466"/>
        <v>9.9660000000000011</v>
      </c>
      <c r="AN2177" s="390">
        <f t="shared" si="467"/>
        <v>9.56</v>
      </c>
      <c r="AO2177" s="390">
        <f t="shared" si="468"/>
        <v>10.463000000000001</v>
      </c>
    </row>
    <row r="2178" spans="1:41" ht="15" customHeight="1" x14ac:dyDescent="0.25">
      <c r="A2178" s="127" t="s">
        <v>750</v>
      </c>
      <c r="B2178" s="125" t="s">
        <v>2077</v>
      </c>
      <c r="C2178" s="125" t="s">
        <v>4004</v>
      </c>
      <c r="D2178" s="125" t="s">
        <v>1973</v>
      </c>
      <c r="E2178" s="125" t="s">
        <v>1541</v>
      </c>
      <c r="F2178" s="126">
        <v>13.46</v>
      </c>
      <c r="G2178" s="126">
        <v>13.66</v>
      </c>
      <c r="H2178" s="126">
        <v>10.77</v>
      </c>
      <c r="I2178" s="126"/>
      <c r="J2178" s="317"/>
      <c r="K2178" s="323">
        <f>ROUND(SUMIF('VGT-Bewegungsdaten'!B:B,A2178,'VGT-Bewegungsdaten'!C:C),3)</f>
        <v>0</v>
      </c>
      <c r="L2178" s="324">
        <f>ROUND(SUMIF('VGT-Bewegungsdaten'!B:B,$A2178,'VGT-Bewegungsdaten'!D:D),2)</f>
        <v>0</v>
      </c>
      <c r="N2178" s="376" t="s">
        <v>4930</v>
      </c>
      <c r="O2178" s="376" t="s">
        <v>4940</v>
      </c>
      <c r="P2178" s="326">
        <f>ROUND(SUMIF('AV-Bewegungsdaten'!B:B,A2178,'AV-Bewegungsdaten'!C:C),3)</f>
        <v>0</v>
      </c>
      <c r="Q2178" s="324">
        <f>ROUND(SUMIF('AV-Bewegungsdaten'!B:B,$A2178,'AV-Bewegungsdaten'!D:D),2)</f>
        <v>0</v>
      </c>
      <c r="T2178" s="327"/>
      <c r="U2178" s="326">
        <f>ROUND(SUMIF('DV-Bewegungsdaten'!B:B,Kategorien!A2178,'DV-Bewegungsdaten'!D:D),3)</f>
        <v>0</v>
      </c>
      <c r="V2178" s="324">
        <f>ROUND(SUMIF('DV-Bewegungsdaten'!B:B,Kategorien!A2178,'DV-Bewegungsdaten'!E:E),3)</f>
        <v>0</v>
      </c>
      <c r="AD2178" s="390">
        <f t="shared" si="457"/>
        <v>8.7210000000000001</v>
      </c>
      <c r="AE2178" s="390">
        <f t="shared" si="458"/>
        <v>9.3780000000000001</v>
      </c>
      <c r="AF2178" s="390">
        <f t="shared" si="459"/>
        <v>10.597</v>
      </c>
      <c r="AG2178" s="390">
        <f t="shared" si="460"/>
        <v>9.9640000000000004</v>
      </c>
      <c r="AH2178" s="390">
        <f t="shared" si="461"/>
        <v>9.8760000000000012</v>
      </c>
      <c r="AI2178" s="390">
        <f t="shared" si="462"/>
        <v>10.408000000000001</v>
      </c>
      <c r="AJ2178" s="390">
        <f t="shared" si="463"/>
        <v>9.6910000000000007</v>
      </c>
      <c r="AK2178" s="390">
        <f t="shared" si="464"/>
        <v>9.9749999999999996</v>
      </c>
      <c r="AL2178" s="390">
        <f t="shared" si="465"/>
        <v>10.085000000000001</v>
      </c>
      <c r="AM2178" s="390">
        <f t="shared" si="466"/>
        <v>9.9660000000000011</v>
      </c>
      <c r="AN2178" s="390">
        <f t="shared" si="467"/>
        <v>9.56</v>
      </c>
      <c r="AO2178" s="390">
        <f t="shared" si="468"/>
        <v>10.463000000000001</v>
      </c>
    </row>
    <row r="2179" spans="1:41" ht="15" customHeight="1" x14ac:dyDescent="0.25">
      <c r="A2179" s="127" t="s">
        <v>2893</v>
      </c>
      <c r="B2179" s="125" t="s">
        <v>2077</v>
      </c>
      <c r="C2179" s="125" t="s">
        <v>4004</v>
      </c>
      <c r="D2179" s="125" t="s">
        <v>2704</v>
      </c>
      <c r="E2179" s="125" t="s">
        <v>2545</v>
      </c>
      <c r="F2179" s="126">
        <v>13.430000000000001</v>
      </c>
      <c r="G2179" s="126">
        <v>13.63</v>
      </c>
      <c r="H2179" s="126">
        <v>10.74</v>
      </c>
      <c r="I2179" s="126"/>
      <c r="J2179" s="317"/>
      <c r="K2179" s="323">
        <f>ROUND(SUMIF('VGT-Bewegungsdaten'!B:B,A2179,'VGT-Bewegungsdaten'!C:C),3)</f>
        <v>0</v>
      </c>
      <c r="L2179" s="324">
        <f>ROUND(SUMIF('VGT-Bewegungsdaten'!B:B,$A2179,'VGT-Bewegungsdaten'!D:D),2)</f>
        <v>0</v>
      </c>
      <c r="N2179" s="376" t="s">
        <v>4930</v>
      </c>
      <c r="O2179" s="376" t="s">
        <v>4940</v>
      </c>
      <c r="P2179" s="326">
        <f>ROUND(SUMIF('AV-Bewegungsdaten'!B:B,A2179,'AV-Bewegungsdaten'!C:C),3)</f>
        <v>0</v>
      </c>
      <c r="Q2179" s="324">
        <f>ROUND(SUMIF('AV-Bewegungsdaten'!B:B,$A2179,'AV-Bewegungsdaten'!D:D),2)</f>
        <v>0</v>
      </c>
      <c r="T2179" s="327"/>
      <c r="U2179" s="326">
        <f>ROUND(SUMIF('DV-Bewegungsdaten'!B:B,Kategorien!A2179,'DV-Bewegungsdaten'!D:D),3)</f>
        <v>0</v>
      </c>
      <c r="V2179" s="324">
        <f>ROUND(SUMIF('DV-Bewegungsdaten'!B:B,Kategorien!A2179,'DV-Bewegungsdaten'!E:E),3)</f>
        <v>0</v>
      </c>
      <c r="AD2179" s="390">
        <f t="shared" si="457"/>
        <v>8.6910000000000007</v>
      </c>
      <c r="AE2179" s="390">
        <f t="shared" si="458"/>
        <v>9.3480000000000008</v>
      </c>
      <c r="AF2179" s="390">
        <f t="shared" si="459"/>
        <v>10.567</v>
      </c>
      <c r="AG2179" s="390">
        <f t="shared" si="460"/>
        <v>9.9340000000000011</v>
      </c>
      <c r="AH2179" s="390">
        <f t="shared" si="461"/>
        <v>9.8460000000000001</v>
      </c>
      <c r="AI2179" s="390">
        <f t="shared" si="462"/>
        <v>10.378</v>
      </c>
      <c r="AJ2179" s="390">
        <f t="shared" si="463"/>
        <v>9.6610000000000014</v>
      </c>
      <c r="AK2179" s="390">
        <f t="shared" si="464"/>
        <v>9.9450000000000003</v>
      </c>
      <c r="AL2179" s="390">
        <f t="shared" si="465"/>
        <v>10.055</v>
      </c>
      <c r="AM2179" s="390">
        <f t="shared" si="466"/>
        <v>9.9359999999999999</v>
      </c>
      <c r="AN2179" s="390">
        <f t="shared" si="467"/>
        <v>9.5300000000000011</v>
      </c>
      <c r="AO2179" s="390">
        <f t="shared" si="468"/>
        <v>10.433</v>
      </c>
    </row>
    <row r="2180" spans="1:41" ht="15" customHeight="1" x14ac:dyDescent="0.25">
      <c r="A2180" s="127" t="s">
        <v>3637</v>
      </c>
      <c r="B2180" s="125" t="s">
        <v>2077</v>
      </c>
      <c r="C2180" s="125" t="s">
        <v>4004</v>
      </c>
      <c r="D2180" s="125" t="s">
        <v>3448</v>
      </c>
      <c r="E2180" s="125" t="s">
        <v>3289</v>
      </c>
      <c r="F2180" s="126">
        <v>13.4</v>
      </c>
      <c r="G2180" s="126">
        <v>13.6</v>
      </c>
      <c r="H2180" s="126">
        <v>10.72</v>
      </c>
      <c r="I2180" s="126"/>
      <c r="J2180" s="317"/>
      <c r="K2180" s="323">
        <f>ROUND(SUMIF('VGT-Bewegungsdaten'!B:B,A2180,'VGT-Bewegungsdaten'!C:C),3)</f>
        <v>0</v>
      </c>
      <c r="L2180" s="324">
        <f>ROUND(SUMIF('VGT-Bewegungsdaten'!B:B,$A2180,'VGT-Bewegungsdaten'!D:D),2)</f>
        <v>0</v>
      </c>
      <c r="N2180" s="376" t="s">
        <v>4930</v>
      </c>
      <c r="O2180" s="376" t="s">
        <v>4940</v>
      </c>
      <c r="P2180" s="326">
        <f>ROUND(SUMIF('AV-Bewegungsdaten'!B:B,A2180,'AV-Bewegungsdaten'!C:C),3)</f>
        <v>0</v>
      </c>
      <c r="Q2180" s="324">
        <f>ROUND(SUMIF('AV-Bewegungsdaten'!B:B,$A2180,'AV-Bewegungsdaten'!D:D),2)</f>
        <v>0</v>
      </c>
      <c r="T2180" s="327"/>
      <c r="U2180" s="326">
        <f>ROUND(SUMIF('DV-Bewegungsdaten'!B:B,Kategorien!A2180,'DV-Bewegungsdaten'!D:D),3)</f>
        <v>0</v>
      </c>
      <c r="V2180" s="324">
        <f>ROUND(SUMIF('DV-Bewegungsdaten'!B:B,Kategorien!A2180,'DV-Bewegungsdaten'!E:E),3)</f>
        <v>0</v>
      </c>
      <c r="AD2180" s="390">
        <f t="shared" si="457"/>
        <v>8.6609999999999996</v>
      </c>
      <c r="AE2180" s="390">
        <f t="shared" si="458"/>
        <v>9.3179999999999996</v>
      </c>
      <c r="AF2180" s="390">
        <f t="shared" si="459"/>
        <v>10.536999999999999</v>
      </c>
      <c r="AG2180" s="390">
        <f t="shared" si="460"/>
        <v>9.9039999999999999</v>
      </c>
      <c r="AH2180" s="390">
        <f t="shared" si="461"/>
        <v>9.8159999999999989</v>
      </c>
      <c r="AI2180" s="390">
        <f t="shared" si="462"/>
        <v>10.347999999999999</v>
      </c>
      <c r="AJ2180" s="390">
        <f t="shared" si="463"/>
        <v>9.6310000000000002</v>
      </c>
      <c r="AK2180" s="390">
        <f t="shared" si="464"/>
        <v>9.9149999999999991</v>
      </c>
      <c r="AL2180" s="390">
        <f t="shared" si="465"/>
        <v>10.024999999999999</v>
      </c>
      <c r="AM2180" s="390">
        <f t="shared" si="466"/>
        <v>9.9059999999999988</v>
      </c>
      <c r="AN2180" s="390">
        <f t="shared" si="467"/>
        <v>9.5</v>
      </c>
      <c r="AO2180" s="390">
        <f t="shared" si="468"/>
        <v>10.402999999999999</v>
      </c>
    </row>
    <row r="2181" spans="1:41" ht="15" customHeight="1" x14ac:dyDescent="0.25">
      <c r="A2181" s="127" t="s">
        <v>4402</v>
      </c>
      <c r="B2181" s="125" t="s">
        <v>2077</v>
      </c>
      <c r="C2181" s="125" t="s">
        <v>4004</v>
      </c>
      <c r="D2181" s="125" t="s">
        <v>4211</v>
      </c>
      <c r="E2181" s="125" t="s">
        <v>4051</v>
      </c>
      <c r="F2181" s="126">
        <v>13.370000000000001</v>
      </c>
      <c r="G2181" s="126">
        <v>13.57</v>
      </c>
      <c r="H2181" s="126">
        <v>10.7</v>
      </c>
      <c r="I2181" s="126"/>
      <c r="J2181" s="317"/>
      <c r="K2181" s="323">
        <f>ROUND(SUMIF('VGT-Bewegungsdaten'!B:B,A2181,'VGT-Bewegungsdaten'!C:C),3)</f>
        <v>0</v>
      </c>
      <c r="L2181" s="324">
        <f>ROUND(SUMIF('VGT-Bewegungsdaten'!B:B,$A2181,'VGT-Bewegungsdaten'!D:D),2)</f>
        <v>0</v>
      </c>
      <c r="N2181" s="376" t="s">
        <v>4930</v>
      </c>
      <c r="O2181" s="376" t="s">
        <v>4940</v>
      </c>
      <c r="P2181" s="326">
        <f>ROUND(SUMIF('AV-Bewegungsdaten'!B:B,A2181,'AV-Bewegungsdaten'!C:C),3)</f>
        <v>0</v>
      </c>
      <c r="Q2181" s="324">
        <f>ROUND(SUMIF('AV-Bewegungsdaten'!B:B,$A2181,'AV-Bewegungsdaten'!D:D),2)</f>
        <v>0</v>
      </c>
      <c r="T2181" s="327"/>
      <c r="U2181" s="326">
        <f>ROUND(SUMIF('DV-Bewegungsdaten'!B:B,Kategorien!A2181,'DV-Bewegungsdaten'!D:D),3)</f>
        <v>0</v>
      </c>
      <c r="V2181" s="324">
        <f>ROUND(SUMIF('DV-Bewegungsdaten'!B:B,Kategorien!A2181,'DV-Bewegungsdaten'!E:E),3)</f>
        <v>0</v>
      </c>
      <c r="AD2181" s="390">
        <f t="shared" si="457"/>
        <v>8.6310000000000002</v>
      </c>
      <c r="AE2181" s="390">
        <f t="shared" si="458"/>
        <v>9.2880000000000003</v>
      </c>
      <c r="AF2181" s="390">
        <f t="shared" si="459"/>
        <v>10.507</v>
      </c>
      <c r="AG2181" s="390">
        <f t="shared" si="460"/>
        <v>9.8740000000000006</v>
      </c>
      <c r="AH2181" s="390">
        <f t="shared" si="461"/>
        <v>9.7860000000000014</v>
      </c>
      <c r="AI2181" s="390">
        <f t="shared" si="462"/>
        <v>10.318000000000001</v>
      </c>
      <c r="AJ2181" s="390">
        <f t="shared" si="463"/>
        <v>9.6010000000000009</v>
      </c>
      <c r="AK2181" s="390">
        <f t="shared" si="464"/>
        <v>9.8849999999999998</v>
      </c>
      <c r="AL2181" s="390">
        <f t="shared" si="465"/>
        <v>9.995000000000001</v>
      </c>
      <c r="AM2181" s="390">
        <f t="shared" si="466"/>
        <v>9.8760000000000012</v>
      </c>
      <c r="AN2181" s="390">
        <f t="shared" si="467"/>
        <v>9.4700000000000006</v>
      </c>
      <c r="AO2181" s="390">
        <f t="shared" si="468"/>
        <v>10.373000000000001</v>
      </c>
    </row>
    <row r="2182" spans="1:41" ht="15" customHeight="1" x14ac:dyDescent="0.25">
      <c r="A2182" s="127" t="s">
        <v>2298</v>
      </c>
      <c r="B2182" s="125" t="s">
        <v>2077</v>
      </c>
      <c r="C2182" s="125" t="s">
        <v>4004</v>
      </c>
      <c r="D2182" s="125" t="s">
        <v>2471</v>
      </c>
      <c r="E2182" s="125" t="s">
        <v>2452</v>
      </c>
      <c r="F2182" s="126">
        <v>15.46</v>
      </c>
      <c r="G2182" s="126">
        <v>15.66</v>
      </c>
      <c r="H2182" s="126">
        <v>12.37</v>
      </c>
      <c r="I2182" s="126"/>
      <c r="J2182" s="317"/>
      <c r="K2182" s="323">
        <f>ROUND(SUMIF('VGT-Bewegungsdaten'!B:B,A2182,'VGT-Bewegungsdaten'!C:C),3)</f>
        <v>0</v>
      </c>
      <c r="L2182" s="324">
        <f>ROUND(SUMIF('VGT-Bewegungsdaten'!B:B,$A2182,'VGT-Bewegungsdaten'!D:D),2)</f>
        <v>0</v>
      </c>
      <c r="N2182" s="376" t="s">
        <v>4930</v>
      </c>
      <c r="O2182" s="376" t="s">
        <v>4940</v>
      </c>
      <c r="P2182" s="326">
        <f>ROUND(SUMIF('AV-Bewegungsdaten'!B:B,A2182,'AV-Bewegungsdaten'!C:C),3)</f>
        <v>0</v>
      </c>
      <c r="Q2182" s="324">
        <f>ROUND(SUMIF('AV-Bewegungsdaten'!B:B,$A2182,'AV-Bewegungsdaten'!D:D),2)</f>
        <v>0</v>
      </c>
      <c r="T2182" s="327"/>
      <c r="U2182" s="326">
        <f>ROUND(SUMIF('DV-Bewegungsdaten'!B:B,Kategorien!A2182,'DV-Bewegungsdaten'!D:D),3)</f>
        <v>0</v>
      </c>
      <c r="V2182" s="324">
        <f>ROUND(SUMIF('DV-Bewegungsdaten'!B:B,Kategorien!A2182,'DV-Bewegungsdaten'!E:E),3)</f>
        <v>0</v>
      </c>
      <c r="AD2182" s="390">
        <f t="shared" si="457"/>
        <v>10.721</v>
      </c>
      <c r="AE2182" s="390">
        <f t="shared" si="458"/>
        <v>11.378</v>
      </c>
      <c r="AF2182" s="390">
        <f t="shared" si="459"/>
        <v>12.597</v>
      </c>
      <c r="AG2182" s="390">
        <f t="shared" si="460"/>
        <v>11.964</v>
      </c>
      <c r="AH2182" s="390">
        <f t="shared" si="461"/>
        <v>11.876000000000001</v>
      </c>
      <c r="AI2182" s="390">
        <f t="shared" si="462"/>
        <v>12.408000000000001</v>
      </c>
      <c r="AJ2182" s="390">
        <f t="shared" si="463"/>
        <v>11.691000000000001</v>
      </c>
      <c r="AK2182" s="390">
        <f t="shared" si="464"/>
        <v>11.975</v>
      </c>
      <c r="AL2182" s="390">
        <f t="shared" si="465"/>
        <v>12.085000000000001</v>
      </c>
      <c r="AM2182" s="390">
        <f t="shared" si="466"/>
        <v>11.966000000000001</v>
      </c>
      <c r="AN2182" s="390">
        <f t="shared" si="467"/>
        <v>11.56</v>
      </c>
      <c r="AO2182" s="390">
        <f t="shared" si="468"/>
        <v>12.463000000000001</v>
      </c>
    </row>
    <row r="2183" spans="1:41" ht="15" customHeight="1" x14ac:dyDescent="0.25">
      <c r="A2183" s="127" t="s">
        <v>2299</v>
      </c>
      <c r="B2183" s="125" t="s">
        <v>2077</v>
      </c>
      <c r="C2183" s="125" t="s">
        <v>4004</v>
      </c>
      <c r="D2183" s="125" t="s">
        <v>672</v>
      </c>
      <c r="E2183" s="125" t="s">
        <v>2455</v>
      </c>
      <c r="F2183" s="126">
        <v>17.46</v>
      </c>
      <c r="G2183" s="126">
        <v>17.66</v>
      </c>
      <c r="H2183" s="126">
        <v>13.97</v>
      </c>
      <c r="I2183" s="126"/>
      <c r="J2183" s="317"/>
      <c r="K2183" s="323">
        <f>ROUND(SUMIF('VGT-Bewegungsdaten'!B:B,A2183,'VGT-Bewegungsdaten'!C:C),3)</f>
        <v>0</v>
      </c>
      <c r="L2183" s="324">
        <f>ROUND(SUMIF('VGT-Bewegungsdaten'!B:B,$A2183,'VGT-Bewegungsdaten'!D:D),2)</f>
        <v>0</v>
      </c>
      <c r="N2183" s="376" t="s">
        <v>4930</v>
      </c>
      <c r="O2183" s="376" t="s">
        <v>4940</v>
      </c>
      <c r="P2183" s="326">
        <f>ROUND(SUMIF('AV-Bewegungsdaten'!B:B,A2183,'AV-Bewegungsdaten'!C:C),3)</f>
        <v>0</v>
      </c>
      <c r="Q2183" s="324">
        <f>ROUND(SUMIF('AV-Bewegungsdaten'!B:B,$A2183,'AV-Bewegungsdaten'!D:D),2)</f>
        <v>0</v>
      </c>
      <c r="T2183" s="327"/>
      <c r="U2183" s="326">
        <f>ROUND(SUMIF('DV-Bewegungsdaten'!B:B,Kategorien!A2183,'DV-Bewegungsdaten'!D:D),3)</f>
        <v>0</v>
      </c>
      <c r="V2183" s="324">
        <f>ROUND(SUMIF('DV-Bewegungsdaten'!B:B,Kategorien!A2183,'DV-Bewegungsdaten'!E:E),3)</f>
        <v>0</v>
      </c>
      <c r="AD2183" s="390">
        <f t="shared" si="457"/>
        <v>12.721</v>
      </c>
      <c r="AE2183" s="390">
        <f t="shared" si="458"/>
        <v>13.378</v>
      </c>
      <c r="AF2183" s="390">
        <f t="shared" si="459"/>
        <v>14.597</v>
      </c>
      <c r="AG2183" s="390">
        <f t="shared" si="460"/>
        <v>13.964</v>
      </c>
      <c r="AH2183" s="390">
        <f t="shared" si="461"/>
        <v>13.876000000000001</v>
      </c>
      <c r="AI2183" s="390">
        <f t="shared" si="462"/>
        <v>14.408000000000001</v>
      </c>
      <c r="AJ2183" s="390">
        <f t="shared" si="463"/>
        <v>13.691000000000001</v>
      </c>
      <c r="AK2183" s="390">
        <f t="shared" si="464"/>
        <v>13.975</v>
      </c>
      <c r="AL2183" s="390">
        <f t="shared" si="465"/>
        <v>14.085000000000001</v>
      </c>
      <c r="AM2183" s="390">
        <f t="shared" si="466"/>
        <v>13.966000000000001</v>
      </c>
      <c r="AN2183" s="390">
        <f t="shared" si="467"/>
        <v>13.56</v>
      </c>
      <c r="AO2183" s="390">
        <f t="shared" si="468"/>
        <v>14.463000000000001</v>
      </c>
    </row>
    <row r="2184" spans="1:41" ht="15" customHeight="1" x14ac:dyDescent="0.25">
      <c r="A2184" s="127" t="s">
        <v>751</v>
      </c>
      <c r="B2184" s="125" t="s">
        <v>2077</v>
      </c>
      <c r="C2184" s="125" t="s">
        <v>4004</v>
      </c>
      <c r="D2184" s="125" t="s">
        <v>1975</v>
      </c>
      <c r="E2184" s="125" t="s">
        <v>1538</v>
      </c>
      <c r="F2184" s="126">
        <v>18.46</v>
      </c>
      <c r="G2184" s="126">
        <v>18.66</v>
      </c>
      <c r="H2184" s="126">
        <v>14.77</v>
      </c>
      <c r="I2184" s="126"/>
      <c r="J2184" s="317"/>
      <c r="K2184" s="323">
        <f>ROUND(SUMIF('VGT-Bewegungsdaten'!B:B,A2184,'VGT-Bewegungsdaten'!C:C),3)</f>
        <v>0</v>
      </c>
      <c r="L2184" s="324">
        <f>ROUND(SUMIF('VGT-Bewegungsdaten'!B:B,$A2184,'VGT-Bewegungsdaten'!D:D),2)</f>
        <v>0</v>
      </c>
      <c r="N2184" s="376" t="s">
        <v>4930</v>
      </c>
      <c r="O2184" s="376" t="s">
        <v>4940</v>
      </c>
      <c r="P2184" s="326">
        <f>ROUND(SUMIF('AV-Bewegungsdaten'!B:B,A2184,'AV-Bewegungsdaten'!C:C),3)</f>
        <v>0</v>
      </c>
      <c r="Q2184" s="324">
        <f>ROUND(SUMIF('AV-Bewegungsdaten'!B:B,$A2184,'AV-Bewegungsdaten'!D:D),2)</f>
        <v>0</v>
      </c>
      <c r="T2184" s="327"/>
      <c r="U2184" s="326">
        <f>ROUND(SUMIF('DV-Bewegungsdaten'!B:B,Kategorien!A2184,'DV-Bewegungsdaten'!D:D),3)</f>
        <v>0</v>
      </c>
      <c r="V2184" s="324">
        <f>ROUND(SUMIF('DV-Bewegungsdaten'!B:B,Kategorien!A2184,'DV-Bewegungsdaten'!E:E),3)</f>
        <v>0</v>
      </c>
      <c r="AD2184" s="390">
        <f t="shared" si="457"/>
        <v>13.721</v>
      </c>
      <c r="AE2184" s="390">
        <f t="shared" si="458"/>
        <v>14.378</v>
      </c>
      <c r="AF2184" s="390">
        <f t="shared" si="459"/>
        <v>15.597</v>
      </c>
      <c r="AG2184" s="390">
        <f t="shared" si="460"/>
        <v>14.964</v>
      </c>
      <c r="AH2184" s="390">
        <f t="shared" si="461"/>
        <v>14.876000000000001</v>
      </c>
      <c r="AI2184" s="390">
        <f t="shared" si="462"/>
        <v>15.408000000000001</v>
      </c>
      <c r="AJ2184" s="390">
        <f t="shared" si="463"/>
        <v>14.691000000000001</v>
      </c>
      <c r="AK2184" s="390">
        <f t="shared" si="464"/>
        <v>14.975</v>
      </c>
      <c r="AL2184" s="390">
        <f t="shared" si="465"/>
        <v>15.085000000000001</v>
      </c>
      <c r="AM2184" s="390">
        <f t="shared" si="466"/>
        <v>14.966000000000001</v>
      </c>
      <c r="AN2184" s="390">
        <f t="shared" si="467"/>
        <v>14.56</v>
      </c>
      <c r="AO2184" s="390">
        <f t="shared" si="468"/>
        <v>15.463000000000001</v>
      </c>
    </row>
    <row r="2185" spans="1:41" ht="15" customHeight="1" x14ac:dyDescent="0.25">
      <c r="A2185" s="127" t="s">
        <v>752</v>
      </c>
      <c r="B2185" s="125" t="s">
        <v>2077</v>
      </c>
      <c r="C2185" s="125" t="s">
        <v>4004</v>
      </c>
      <c r="D2185" s="125" t="s">
        <v>1977</v>
      </c>
      <c r="E2185" s="125" t="s">
        <v>1541</v>
      </c>
      <c r="F2185" s="126">
        <v>18.46</v>
      </c>
      <c r="G2185" s="126">
        <v>18.66</v>
      </c>
      <c r="H2185" s="126">
        <v>14.77</v>
      </c>
      <c r="I2185" s="126"/>
      <c r="J2185" s="317"/>
      <c r="K2185" s="323">
        <f>ROUND(SUMIF('VGT-Bewegungsdaten'!B:B,A2185,'VGT-Bewegungsdaten'!C:C),3)</f>
        <v>0</v>
      </c>
      <c r="L2185" s="324">
        <f>ROUND(SUMIF('VGT-Bewegungsdaten'!B:B,$A2185,'VGT-Bewegungsdaten'!D:D),2)</f>
        <v>0</v>
      </c>
      <c r="N2185" s="376" t="s">
        <v>4930</v>
      </c>
      <c r="O2185" s="376" t="s">
        <v>4940</v>
      </c>
      <c r="P2185" s="326">
        <f>ROUND(SUMIF('AV-Bewegungsdaten'!B:B,A2185,'AV-Bewegungsdaten'!C:C),3)</f>
        <v>0</v>
      </c>
      <c r="Q2185" s="324">
        <f>ROUND(SUMIF('AV-Bewegungsdaten'!B:B,$A2185,'AV-Bewegungsdaten'!D:D),2)</f>
        <v>0</v>
      </c>
      <c r="T2185" s="327"/>
      <c r="U2185" s="326">
        <f>ROUND(SUMIF('DV-Bewegungsdaten'!B:B,Kategorien!A2185,'DV-Bewegungsdaten'!D:D),3)</f>
        <v>0</v>
      </c>
      <c r="V2185" s="324">
        <f>ROUND(SUMIF('DV-Bewegungsdaten'!B:B,Kategorien!A2185,'DV-Bewegungsdaten'!E:E),3)</f>
        <v>0</v>
      </c>
      <c r="AD2185" s="390">
        <f t="shared" si="457"/>
        <v>13.721</v>
      </c>
      <c r="AE2185" s="390">
        <f t="shared" si="458"/>
        <v>14.378</v>
      </c>
      <c r="AF2185" s="390">
        <f t="shared" si="459"/>
        <v>15.597</v>
      </c>
      <c r="AG2185" s="390">
        <f t="shared" si="460"/>
        <v>14.964</v>
      </c>
      <c r="AH2185" s="390">
        <f t="shared" si="461"/>
        <v>14.876000000000001</v>
      </c>
      <c r="AI2185" s="390">
        <f t="shared" si="462"/>
        <v>15.408000000000001</v>
      </c>
      <c r="AJ2185" s="390">
        <f t="shared" si="463"/>
        <v>14.691000000000001</v>
      </c>
      <c r="AK2185" s="390">
        <f t="shared" si="464"/>
        <v>14.975</v>
      </c>
      <c r="AL2185" s="390">
        <f t="shared" si="465"/>
        <v>15.085000000000001</v>
      </c>
      <c r="AM2185" s="390">
        <f t="shared" si="466"/>
        <v>14.966000000000001</v>
      </c>
      <c r="AN2185" s="390">
        <f t="shared" si="467"/>
        <v>14.56</v>
      </c>
      <c r="AO2185" s="390">
        <f t="shared" si="468"/>
        <v>15.463000000000001</v>
      </c>
    </row>
    <row r="2186" spans="1:41" ht="15" customHeight="1" x14ac:dyDescent="0.25">
      <c r="A2186" s="127" t="s">
        <v>2894</v>
      </c>
      <c r="B2186" s="125" t="s">
        <v>2077</v>
      </c>
      <c r="C2186" s="125" t="s">
        <v>4004</v>
      </c>
      <c r="D2186" s="125" t="s">
        <v>2706</v>
      </c>
      <c r="E2186" s="125" t="s">
        <v>2545</v>
      </c>
      <c r="F2186" s="126">
        <v>18.43</v>
      </c>
      <c r="G2186" s="126">
        <v>18.63</v>
      </c>
      <c r="H2186" s="126">
        <v>14.74</v>
      </c>
      <c r="I2186" s="126"/>
      <c r="J2186" s="317"/>
      <c r="K2186" s="323">
        <f>ROUND(SUMIF('VGT-Bewegungsdaten'!B:B,A2186,'VGT-Bewegungsdaten'!C:C),3)</f>
        <v>0</v>
      </c>
      <c r="L2186" s="324">
        <f>ROUND(SUMIF('VGT-Bewegungsdaten'!B:B,$A2186,'VGT-Bewegungsdaten'!D:D),2)</f>
        <v>0</v>
      </c>
      <c r="N2186" s="376" t="s">
        <v>4930</v>
      </c>
      <c r="O2186" s="376" t="s">
        <v>4940</v>
      </c>
      <c r="P2186" s="326">
        <f>ROUND(SUMIF('AV-Bewegungsdaten'!B:B,A2186,'AV-Bewegungsdaten'!C:C),3)</f>
        <v>0</v>
      </c>
      <c r="Q2186" s="324">
        <f>ROUND(SUMIF('AV-Bewegungsdaten'!B:B,$A2186,'AV-Bewegungsdaten'!D:D),2)</f>
        <v>0</v>
      </c>
      <c r="T2186" s="327"/>
      <c r="U2186" s="326">
        <f>ROUND(SUMIF('DV-Bewegungsdaten'!B:B,Kategorien!A2186,'DV-Bewegungsdaten'!D:D),3)</f>
        <v>0</v>
      </c>
      <c r="V2186" s="324">
        <f>ROUND(SUMIF('DV-Bewegungsdaten'!B:B,Kategorien!A2186,'DV-Bewegungsdaten'!E:E),3)</f>
        <v>0</v>
      </c>
      <c r="AD2186" s="390">
        <f t="shared" si="457"/>
        <v>13.690999999999999</v>
      </c>
      <c r="AE2186" s="390">
        <f t="shared" si="458"/>
        <v>14.347999999999999</v>
      </c>
      <c r="AF2186" s="390">
        <f t="shared" si="459"/>
        <v>15.566999999999998</v>
      </c>
      <c r="AG2186" s="390">
        <f t="shared" si="460"/>
        <v>14.933999999999999</v>
      </c>
      <c r="AH2186" s="390">
        <f t="shared" si="461"/>
        <v>14.846</v>
      </c>
      <c r="AI2186" s="390">
        <f t="shared" si="462"/>
        <v>15.378</v>
      </c>
      <c r="AJ2186" s="390">
        <f t="shared" si="463"/>
        <v>14.661</v>
      </c>
      <c r="AK2186" s="390">
        <f t="shared" si="464"/>
        <v>14.944999999999999</v>
      </c>
      <c r="AL2186" s="390">
        <f t="shared" si="465"/>
        <v>15.055</v>
      </c>
      <c r="AM2186" s="390">
        <f t="shared" si="466"/>
        <v>14.936</v>
      </c>
      <c r="AN2186" s="390">
        <f t="shared" si="467"/>
        <v>14.53</v>
      </c>
      <c r="AO2186" s="390">
        <f t="shared" si="468"/>
        <v>15.433</v>
      </c>
    </row>
    <row r="2187" spans="1:41" ht="15" customHeight="1" x14ac:dyDescent="0.25">
      <c r="A2187" s="127" t="s">
        <v>3638</v>
      </c>
      <c r="B2187" s="125" t="s">
        <v>2077</v>
      </c>
      <c r="C2187" s="125" t="s">
        <v>4004</v>
      </c>
      <c r="D2187" s="125" t="s">
        <v>3450</v>
      </c>
      <c r="E2187" s="125" t="s">
        <v>3289</v>
      </c>
      <c r="F2187" s="126">
        <v>18.399999999999999</v>
      </c>
      <c r="G2187" s="126">
        <v>18.599999999999998</v>
      </c>
      <c r="H2187" s="126">
        <v>14.72</v>
      </c>
      <c r="I2187" s="126"/>
      <c r="J2187" s="317"/>
      <c r="K2187" s="323">
        <f>ROUND(SUMIF('VGT-Bewegungsdaten'!B:B,A2187,'VGT-Bewegungsdaten'!C:C),3)</f>
        <v>0</v>
      </c>
      <c r="L2187" s="324">
        <f>ROUND(SUMIF('VGT-Bewegungsdaten'!B:B,$A2187,'VGT-Bewegungsdaten'!D:D),2)</f>
        <v>0</v>
      </c>
      <c r="N2187" s="376" t="s">
        <v>4930</v>
      </c>
      <c r="O2187" s="376" t="s">
        <v>4940</v>
      </c>
      <c r="P2187" s="326">
        <f>ROUND(SUMIF('AV-Bewegungsdaten'!B:B,A2187,'AV-Bewegungsdaten'!C:C),3)</f>
        <v>0</v>
      </c>
      <c r="Q2187" s="324">
        <f>ROUND(SUMIF('AV-Bewegungsdaten'!B:B,$A2187,'AV-Bewegungsdaten'!D:D),2)</f>
        <v>0</v>
      </c>
      <c r="T2187" s="327"/>
      <c r="U2187" s="326">
        <f>ROUND(SUMIF('DV-Bewegungsdaten'!B:B,Kategorien!A2187,'DV-Bewegungsdaten'!D:D),3)</f>
        <v>0</v>
      </c>
      <c r="V2187" s="324">
        <f>ROUND(SUMIF('DV-Bewegungsdaten'!B:B,Kategorien!A2187,'DV-Bewegungsdaten'!E:E),3)</f>
        <v>0</v>
      </c>
      <c r="AD2187" s="390">
        <f t="shared" si="457"/>
        <v>13.660999999999998</v>
      </c>
      <c r="AE2187" s="390">
        <f t="shared" si="458"/>
        <v>14.317999999999998</v>
      </c>
      <c r="AF2187" s="390">
        <f t="shared" si="459"/>
        <v>15.536999999999997</v>
      </c>
      <c r="AG2187" s="390">
        <f t="shared" si="460"/>
        <v>14.903999999999998</v>
      </c>
      <c r="AH2187" s="390">
        <f t="shared" si="461"/>
        <v>14.815999999999999</v>
      </c>
      <c r="AI2187" s="390">
        <f t="shared" si="462"/>
        <v>15.347999999999999</v>
      </c>
      <c r="AJ2187" s="390">
        <f t="shared" si="463"/>
        <v>14.630999999999998</v>
      </c>
      <c r="AK2187" s="390">
        <f t="shared" si="464"/>
        <v>14.914999999999997</v>
      </c>
      <c r="AL2187" s="390">
        <f t="shared" si="465"/>
        <v>15.024999999999999</v>
      </c>
      <c r="AM2187" s="390">
        <f t="shared" si="466"/>
        <v>14.905999999999999</v>
      </c>
      <c r="AN2187" s="390">
        <f t="shared" si="467"/>
        <v>14.499999999999998</v>
      </c>
      <c r="AO2187" s="390">
        <f t="shared" si="468"/>
        <v>15.402999999999999</v>
      </c>
    </row>
    <row r="2188" spans="1:41" ht="15" customHeight="1" x14ac:dyDescent="0.25">
      <c r="A2188" s="127" t="s">
        <v>4403</v>
      </c>
      <c r="B2188" s="125" t="s">
        <v>2077</v>
      </c>
      <c r="C2188" s="125" t="s">
        <v>4004</v>
      </c>
      <c r="D2188" s="125" t="s">
        <v>4213</v>
      </c>
      <c r="E2188" s="125" t="s">
        <v>4051</v>
      </c>
      <c r="F2188" s="126">
        <v>18.37</v>
      </c>
      <c r="G2188" s="126">
        <v>18.57</v>
      </c>
      <c r="H2188" s="126">
        <v>14.7</v>
      </c>
      <c r="I2188" s="126"/>
      <c r="J2188" s="317"/>
      <c r="K2188" s="323">
        <f>ROUND(SUMIF('VGT-Bewegungsdaten'!B:B,A2188,'VGT-Bewegungsdaten'!C:C),3)</f>
        <v>0</v>
      </c>
      <c r="L2188" s="324">
        <f>ROUND(SUMIF('VGT-Bewegungsdaten'!B:B,$A2188,'VGT-Bewegungsdaten'!D:D),2)</f>
        <v>0</v>
      </c>
      <c r="N2188" s="376" t="s">
        <v>4930</v>
      </c>
      <c r="O2188" s="376" t="s">
        <v>4940</v>
      </c>
      <c r="P2188" s="326">
        <f>ROUND(SUMIF('AV-Bewegungsdaten'!B:B,A2188,'AV-Bewegungsdaten'!C:C),3)</f>
        <v>0</v>
      </c>
      <c r="Q2188" s="324">
        <f>ROUND(SUMIF('AV-Bewegungsdaten'!B:B,$A2188,'AV-Bewegungsdaten'!D:D),2)</f>
        <v>0</v>
      </c>
      <c r="T2188" s="327"/>
      <c r="U2188" s="326">
        <f>ROUND(SUMIF('DV-Bewegungsdaten'!B:B,Kategorien!A2188,'DV-Bewegungsdaten'!D:D),3)</f>
        <v>0</v>
      </c>
      <c r="V2188" s="324">
        <f>ROUND(SUMIF('DV-Bewegungsdaten'!B:B,Kategorien!A2188,'DV-Bewegungsdaten'!E:E),3)</f>
        <v>0</v>
      </c>
      <c r="AD2188" s="390">
        <f t="shared" si="457"/>
        <v>13.631</v>
      </c>
      <c r="AE2188" s="390">
        <f t="shared" si="458"/>
        <v>14.288</v>
      </c>
      <c r="AF2188" s="390">
        <f t="shared" si="459"/>
        <v>15.507</v>
      </c>
      <c r="AG2188" s="390">
        <f t="shared" si="460"/>
        <v>14.874000000000001</v>
      </c>
      <c r="AH2188" s="390">
        <f t="shared" si="461"/>
        <v>14.786000000000001</v>
      </c>
      <c r="AI2188" s="390">
        <f t="shared" si="462"/>
        <v>15.318000000000001</v>
      </c>
      <c r="AJ2188" s="390">
        <f t="shared" si="463"/>
        <v>14.601000000000001</v>
      </c>
      <c r="AK2188" s="390">
        <f t="shared" si="464"/>
        <v>14.885</v>
      </c>
      <c r="AL2188" s="390">
        <f t="shared" si="465"/>
        <v>14.995000000000001</v>
      </c>
      <c r="AM2188" s="390">
        <f t="shared" si="466"/>
        <v>14.876000000000001</v>
      </c>
      <c r="AN2188" s="390">
        <f t="shared" si="467"/>
        <v>14.47</v>
      </c>
      <c r="AO2188" s="390">
        <f t="shared" si="468"/>
        <v>15.373000000000001</v>
      </c>
    </row>
    <row r="2189" spans="1:41" ht="15" customHeight="1" x14ac:dyDescent="0.25">
      <c r="A2189" s="127" t="s">
        <v>753</v>
      </c>
      <c r="B2189" s="125" t="s">
        <v>2077</v>
      </c>
      <c r="C2189" s="125" t="s">
        <v>4004</v>
      </c>
      <c r="D2189" s="125" t="s">
        <v>1979</v>
      </c>
      <c r="E2189" s="125" t="s">
        <v>2452</v>
      </c>
      <c r="F2189" s="126">
        <v>16.46</v>
      </c>
      <c r="G2189" s="126">
        <v>16.66</v>
      </c>
      <c r="H2189" s="126">
        <v>13.17</v>
      </c>
      <c r="I2189" s="126"/>
      <c r="J2189" s="317"/>
      <c r="K2189" s="323">
        <f>ROUND(SUMIF('VGT-Bewegungsdaten'!B:B,A2189,'VGT-Bewegungsdaten'!C:C),3)</f>
        <v>0</v>
      </c>
      <c r="L2189" s="324">
        <f>ROUND(SUMIF('VGT-Bewegungsdaten'!B:B,$A2189,'VGT-Bewegungsdaten'!D:D),2)</f>
        <v>0</v>
      </c>
      <c r="N2189" s="376" t="s">
        <v>4930</v>
      </c>
      <c r="O2189" s="376" t="s">
        <v>4940</v>
      </c>
      <c r="P2189" s="326">
        <f>ROUND(SUMIF('AV-Bewegungsdaten'!B:B,A2189,'AV-Bewegungsdaten'!C:C),3)</f>
        <v>0</v>
      </c>
      <c r="Q2189" s="324">
        <f>ROUND(SUMIF('AV-Bewegungsdaten'!B:B,$A2189,'AV-Bewegungsdaten'!D:D),2)</f>
        <v>0</v>
      </c>
      <c r="T2189" s="327"/>
      <c r="U2189" s="326">
        <f>ROUND(SUMIF('DV-Bewegungsdaten'!B:B,Kategorien!A2189,'DV-Bewegungsdaten'!D:D),3)</f>
        <v>0</v>
      </c>
      <c r="V2189" s="324">
        <f>ROUND(SUMIF('DV-Bewegungsdaten'!B:B,Kategorien!A2189,'DV-Bewegungsdaten'!E:E),3)</f>
        <v>0</v>
      </c>
      <c r="AD2189" s="390">
        <f t="shared" si="457"/>
        <v>11.721</v>
      </c>
      <c r="AE2189" s="390">
        <f t="shared" si="458"/>
        <v>12.378</v>
      </c>
      <c r="AF2189" s="390">
        <f t="shared" si="459"/>
        <v>13.597</v>
      </c>
      <c r="AG2189" s="390">
        <f t="shared" si="460"/>
        <v>12.964</v>
      </c>
      <c r="AH2189" s="390">
        <f t="shared" si="461"/>
        <v>12.876000000000001</v>
      </c>
      <c r="AI2189" s="390">
        <f t="shared" si="462"/>
        <v>13.408000000000001</v>
      </c>
      <c r="AJ2189" s="390">
        <f t="shared" si="463"/>
        <v>12.691000000000001</v>
      </c>
      <c r="AK2189" s="390">
        <f t="shared" si="464"/>
        <v>12.975</v>
      </c>
      <c r="AL2189" s="390">
        <f t="shared" si="465"/>
        <v>13.085000000000001</v>
      </c>
      <c r="AM2189" s="390">
        <f t="shared" si="466"/>
        <v>12.966000000000001</v>
      </c>
      <c r="AN2189" s="390">
        <f t="shared" si="467"/>
        <v>12.56</v>
      </c>
      <c r="AO2189" s="390">
        <f t="shared" si="468"/>
        <v>13.463000000000001</v>
      </c>
    </row>
    <row r="2190" spans="1:41" ht="15" customHeight="1" x14ac:dyDescent="0.25">
      <c r="A2190" s="127" t="s">
        <v>754</v>
      </c>
      <c r="B2190" s="125" t="s">
        <v>2077</v>
      </c>
      <c r="C2190" s="125" t="s">
        <v>4004</v>
      </c>
      <c r="D2190" s="125" t="s">
        <v>1981</v>
      </c>
      <c r="E2190" s="125" t="s">
        <v>2455</v>
      </c>
      <c r="F2190" s="126">
        <v>18.46</v>
      </c>
      <c r="G2190" s="126">
        <v>18.66</v>
      </c>
      <c r="H2190" s="126">
        <v>14.77</v>
      </c>
      <c r="I2190" s="126"/>
      <c r="J2190" s="317"/>
      <c r="K2190" s="323">
        <f>ROUND(SUMIF('VGT-Bewegungsdaten'!B:B,A2190,'VGT-Bewegungsdaten'!C:C),3)</f>
        <v>0</v>
      </c>
      <c r="L2190" s="324">
        <f>ROUND(SUMIF('VGT-Bewegungsdaten'!B:B,$A2190,'VGT-Bewegungsdaten'!D:D),2)</f>
        <v>0</v>
      </c>
      <c r="N2190" s="376" t="s">
        <v>4930</v>
      </c>
      <c r="O2190" s="376" t="s">
        <v>4940</v>
      </c>
      <c r="P2190" s="326">
        <f>ROUND(SUMIF('AV-Bewegungsdaten'!B:B,A2190,'AV-Bewegungsdaten'!C:C),3)</f>
        <v>0</v>
      </c>
      <c r="Q2190" s="324">
        <f>ROUND(SUMIF('AV-Bewegungsdaten'!B:B,$A2190,'AV-Bewegungsdaten'!D:D),2)</f>
        <v>0</v>
      </c>
      <c r="T2190" s="327"/>
      <c r="U2190" s="326">
        <f>ROUND(SUMIF('DV-Bewegungsdaten'!B:B,Kategorien!A2190,'DV-Bewegungsdaten'!D:D),3)</f>
        <v>0</v>
      </c>
      <c r="V2190" s="324">
        <f>ROUND(SUMIF('DV-Bewegungsdaten'!B:B,Kategorien!A2190,'DV-Bewegungsdaten'!E:E),3)</f>
        <v>0</v>
      </c>
      <c r="AD2190" s="390">
        <f t="shared" si="457"/>
        <v>13.721</v>
      </c>
      <c r="AE2190" s="390">
        <f t="shared" si="458"/>
        <v>14.378</v>
      </c>
      <c r="AF2190" s="390">
        <f t="shared" si="459"/>
        <v>15.597</v>
      </c>
      <c r="AG2190" s="390">
        <f t="shared" si="460"/>
        <v>14.964</v>
      </c>
      <c r="AH2190" s="390">
        <f t="shared" si="461"/>
        <v>14.876000000000001</v>
      </c>
      <c r="AI2190" s="390">
        <f t="shared" si="462"/>
        <v>15.408000000000001</v>
      </c>
      <c r="AJ2190" s="390">
        <f t="shared" si="463"/>
        <v>14.691000000000001</v>
      </c>
      <c r="AK2190" s="390">
        <f t="shared" si="464"/>
        <v>14.975</v>
      </c>
      <c r="AL2190" s="390">
        <f t="shared" si="465"/>
        <v>15.085000000000001</v>
      </c>
      <c r="AM2190" s="390">
        <f t="shared" si="466"/>
        <v>14.966000000000001</v>
      </c>
      <c r="AN2190" s="390">
        <f t="shared" si="467"/>
        <v>14.56</v>
      </c>
      <c r="AO2190" s="390">
        <f t="shared" si="468"/>
        <v>15.463000000000001</v>
      </c>
    </row>
    <row r="2191" spans="1:41" ht="15" customHeight="1" x14ac:dyDescent="0.25">
      <c r="A2191" s="127" t="s">
        <v>755</v>
      </c>
      <c r="B2191" s="125" t="s">
        <v>2077</v>
      </c>
      <c r="C2191" s="125" t="s">
        <v>4004</v>
      </c>
      <c r="D2191" s="125" t="s">
        <v>1983</v>
      </c>
      <c r="E2191" s="125" t="s">
        <v>1538</v>
      </c>
      <c r="F2191" s="126">
        <v>19.46</v>
      </c>
      <c r="G2191" s="126">
        <v>19.66</v>
      </c>
      <c r="H2191" s="126">
        <v>15.57</v>
      </c>
      <c r="I2191" s="126"/>
      <c r="J2191" s="317"/>
      <c r="K2191" s="323">
        <f>ROUND(SUMIF('VGT-Bewegungsdaten'!B:B,A2191,'VGT-Bewegungsdaten'!C:C),3)</f>
        <v>0</v>
      </c>
      <c r="L2191" s="324">
        <f>ROUND(SUMIF('VGT-Bewegungsdaten'!B:B,$A2191,'VGT-Bewegungsdaten'!D:D),2)</f>
        <v>0</v>
      </c>
      <c r="N2191" s="376" t="s">
        <v>4930</v>
      </c>
      <c r="O2191" s="376" t="s">
        <v>4940</v>
      </c>
      <c r="P2191" s="326">
        <f>ROUND(SUMIF('AV-Bewegungsdaten'!B:B,A2191,'AV-Bewegungsdaten'!C:C),3)</f>
        <v>0</v>
      </c>
      <c r="Q2191" s="324">
        <f>ROUND(SUMIF('AV-Bewegungsdaten'!B:B,$A2191,'AV-Bewegungsdaten'!D:D),2)</f>
        <v>0</v>
      </c>
      <c r="T2191" s="327"/>
      <c r="U2191" s="326">
        <f>ROUND(SUMIF('DV-Bewegungsdaten'!B:B,Kategorien!A2191,'DV-Bewegungsdaten'!D:D),3)</f>
        <v>0</v>
      </c>
      <c r="V2191" s="324">
        <f>ROUND(SUMIF('DV-Bewegungsdaten'!B:B,Kategorien!A2191,'DV-Bewegungsdaten'!E:E),3)</f>
        <v>0</v>
      </c>
      <c r="AD2191" s="390">
        <f t="shared" si="457"/>
        <v>14.721</v>
      </c>
      <c r="AE2191" s="390">
        <f t="shared" si="458"/>
        <v>15.378</v>
      </c>
      <c r="AF2191" s="390">
        <f t="shared" si="459"/>
        <v>16.597000000000001</v>
      </c>
      <c r="AG2191" s="390">
        <f t="shared" si="460"/>
        <v>15.964</v>
      </c>
      <c r="AH2191" s="390">
        <f t="shared" si="461"/>
        <v>15.876000000000001</v>
      </c>
      <c r="AI2191" s="390">
        <f t="shared" si="462"/>
        <v>16.408000000000001</v>
      </c>
      <c r="AJ2191" s="390">
        <f t="shared" si="463"/>
        <v>15.691000000000001</v>
      </c>
      <c r="AK2191" s="390">
        <f t="shared" si="464"/>
        <v>15.975</v>
      </c>
      <c r="AL2191" s="390">
        <f t="shared" si="465"/>
        <v>16.085000000000001</v>
      </c>
      <c r="AM2191" s="390">
        <f t="shared" si="466"/>
        <v>15.966000000000001</v>
      </c>
      <c r="AN2191" s="390">
        <f t="shared" si="467"/>
        <v>15.56</v>
      </c>
      <c r="AO2191" s="390">
        <f t="shared" si="468"/>
        <v>16.463000000000001</v>
      </c>
    </row>
    <row r="2192" spans="1:41" ht="15" customHeight="1" x14ac:dyDescent="0.25">
      <c r="A2192" s="127" t="s">
        <v>756</v>
      </c>
      <c r="B2192" s="125" t="s">
        <v>2077</v>
      </c>
      <c r="C2192" s="125" t="s">
        <v>4004</v>
      </c>
      <c r="D2192" s="125" t="s">
        <v>1985</v>
      </c>
      <c r="E2192" s="125" t="s">
        <v>1541</v>
      </c>
      <c r="F2192" s="126">
        <v>19.46</v>
      </c>
      <c r="G2192" s="126">
        <v>19.66</v>
      </c>
      <c r="H2192" s="126">
        <v>15.57</v>
      </c>
      <c r="I2192" s="126"/>
      <c r="J2192" s="317"/>
      <c r="K2192" s="323">
        <f>ROUND(SUMIF('VGT-Bewegungsdaten'!B:B,A2192,'VGT-Bewegungsdaten'!C:C),3)</f>
        <v>0</v>
      </c>
      <c r="L2192" s="324">
        <f>ROUND(SUMIF('VGT-Bewegungsdaten'!B:B,$A2192,'VGT-Bewegungsdaten'!D:D),2)</f>
        <v>0</v>
      </c>
      <c r="N2192" s="376" t="s">
        <v>4930</v>
      </c>
      <c r="O2192" s="376" t="s">
        <v>4940</v>
      </c>
      <c r="P2192" s="326">
        <f>ROUND(SUMIF('AV-Bewegungsdaten'!B:B,A2192,'AV-Bewegungsdaten'!C:C),3)</f>
        <v>0</v>
      </c>
      <c r="Q2192" s="324">
        <f>ROUND(SUMIF('AV-Bewegungsdaten'!B:B,$A2192,'AV-Bewegungsdaten'!D:D),2)</f>
        <v>0</v>
      </c>
      <c r="T2192" s="327"/>
      <c r="U2192" s="326">
        <f>ROUND(SUMIF('DV-Bewegungsdaten'!B:B,Kategorien!A2192,'DV-Bewegungsdaten'!D:D),3)</f>
        <v>0</v>
      </c>
      <c r="V2192" s="324">
        <f>ROUND(SUMIF('DV-Bewegungsdaten'!B:B,Kategorien!A2192,'DV-Bewegungsdaten'!E:E),3)</f>
        <v>0</v>
      </c>
      <c r="AD2192" s="390">
        <f t="shared" si="457"/>
        <v>14.721</v>
      </c>
      <c r="AE2192" s="390">
        <f t="shared" si="458"/>
        <v>15.378</v>
      </c>
      <c r="AF2192" s="390">
        <f t="shared" si="459"/>
        <v>16.597000000000001</v>
      </c>
      <c r="AG2192" s="390">
        <f t="shared" si="460"/>
        <v>15.964</v>
      </c>
      <c r="AH2192" s="390">
        <f t="shared" si="461"/>
        <v>15.876000000000001</v>
      </c>
      <c r="AI2192" s="390">
        <f t="shared" si="462"/>
        <v>16.408000000000001</v>
      </c>
      <c r="AJ2192" s="390">
        <f t="shared" si="463"/>
        <v>15.691000000000001</v>
      </c>
      <c r="AK2192" s="390">
        <f t="shared" si="464"/>
        <v>15.975</v>
      </c>
      <c r="AL2192" s="390">
        <f t="shared" si="465"/>
        <v>16.085000000000001</v>
      </c>
      <c r="AM2192" s="390">
        <f t="shared" si="466"/>
        <v>15.966000000000001</v>
      </c>
      <c r="AN2192" s="390">
        <f t="shared" si="467"/>
        <v>15.56</v>
      </c>
      <c r="AO2192" s="390">
        <f t="shared" si="468"/>
        <v>16.463000000000001</v>
      </c>
    </row>
    <row r="2193" spans="1:41" ht="15" customHeight="1" x14ac:dyDescent="0.25">
      <c r="A2193" s="127" t="s">
        <v>2895</v>
      </c>
      <c r="B2193" s="125" t="s">
        <v>2077</v>
      </c>
      <c r="C2193" s="125" t="s">
        <v>4004</v>
      </c>
      <c r="D2193" s="125" t="s">
        <v>2708</v>
      </c>
      <c r="E2193" s="125" t="s">
        <v>2545</v>
      </c>
      <c r="F2193" s="126">
        <v>19.43</v>
      </c>
      <c r="G2193" s="126">
        <v>19.63</v>
      </c>
      <c r="H2193" s="126">
        <v>15.54</v>
      </c>
      <c r="I2193" s="126"/>
      <c r="J2193" s="317"/>
      <c r="K2193" s="323">
        <f>ROUND(SUMIF('VGT-Bewegungsdaten'!B:B,A2193,'VGT-Bewegungsdaten'!C:C),3)</f>
        <v>0</v>
      </c>
      <c r="L2193" s="324">
        <f>ROUND(SUMIF('VGT-Bewegungsdaten'!B:B,$A2193,'VGT-Bewegungsdaten'!D:D),2)</f>
        <v>0</v>
      </c>
      <c r="N2193" s="376" t="s">
        <v>4930</v>
      </c>
      <c r="O2193" s="376" t="s">
        <v>4940</v>
      </c>
      <c r="P2193" s="326">
        <f>ROUND(SUMIF('AV-Bewegungsdaten'!B:B,A2193,'AV-Bewegungsdaten'!C:C),3)</f>
        <v>0</v>
      </c>
      <c r="Q2193" s="324">
        <f>ROUND(SUMIF('AV-Bewegungsdaten'!B:B,$A2193,'AV-Bewegungsdaten'!D:D),2)</f>
        <v>0</v>
      </c>
      <c r="T2193" s="327"/>
      <c r="U2193" s="326">
        <f>ROUND(SUMIF('DV-Bewegungsdaten'!B:B,Kategorien!A2193,'DV-Bewegungsdaten'!D:D),3)</f>
        <v>0</v>
      </c>
      <c r="V2193" s="324">
        <f>ROUND(SUMIF('DV-Bewegungsdaten'!B:B,Kategorien!A2193,'DV-Bewegungsdaten'!E:E),3)</f>
        <v>0</v>
      </c>
      <c r="AD2193" s="390">
        <f t="shared" si="457"/>
        <v>14.690999999999999</v>
      </c>
      <c r="AE2193" s="390">
        <f t="shared" si="458"/>
        <v>15.347999999999999</v>
      </c>
      <c r="AF2193" s="390">
        <f t="shared" si="459"/>
        <v>16.567</v>
      </c>
      <c r="AG2193" s="390">
        <f t="shared" si="460"/>
        <v>15.933999999999999</v>
      </c>
      <c r="AH2193" s="390">
        <f t="shared" si="461"/>
        <v>15.846</v>
      </c>
      <c r="AI2193" s="390">
        <f t="shared" si="462"/>
        <v>16.378</v>
      </c>
      <c r="AJ2193" s="390">
        <f t="shared" si="463"/>
        <v>15.661</v>
      </c>
      <c r="AK2193" s="390">
        <f t="shared" si="464"/>
        <v>15.944999999999999</v>
      </c>
      <c r="AL2193" s="390">
        <f t="shared" si="465"/>
        <v>16.055</v>
      </c>
      <c r="AM2193" s="390">
        <f t="shared" si="466"/>
        <v>15.936</v>
      </c>
      <c r="AN2193" s="390">
        <f t="shared" si="467"/>
        <v>15.53</v>
      </c>
      <c r="AO2193" s="390">
        <f t="shared" si="468"/>
        <v>16.433</v>
      </c>
    </row>
    <row r="2194" spans="1:41" ht="15" customHeight="1" x14ac:dyDescent="0.25">
      <c r="A2194" s="127" t="s">
        <v>3639</v>
      </c>
      <c r="B2194" s="125" t="s">
        <v>2077</v>
      </c>
      <c r="C2194" s="125" t="s">
        <v>4004</v>
      </c>
      <c r="D2194" s="125" t="s">
        <v>3452</v>
      </c>
      <c r="E2194" s="125" t="s">
        <v>3289</v>
      </c>
      <c r="F2194" s="126">
        <v>19.399999999999999</v>
      </c>
      <c r="G2194" s="126">
        <v>19.599999999999998</v>
      </c>
      <c r="H2194" s="126">
        <v>15.52</v>
      </c>
      <c r="I2194" s="126"/>
      <c r="J2194" s="317"/>
      <c r="K2194" s="323">
        <f>ROUND(SUMIF('VGT-Bewegungsdaten'!B:B,A2194,'VGT-Bewegungsdaten'!C:C),3)</f>
        <v>0</v>
      </c>
      <c r="L2194" s="324">
        <f>ROUND(SUMIF('VGT-Bewegungsdaten'!B:B,$A2194,'VGT-Bewegungsdaten'!D:D),2)</f>
        <v>0</v>
      </c>
      <c r="N2194" s="376" t="s">
        <v>4930</v>
      </c>
      <c r="O2194" s="376" t="s">
        <v>4940</v>
      </c>
      <c r="P2194" s="326">
        <f>ROUND(SUMIF('AV-Bewegungsdaten'!B:B,A2194,'AV-Bewegungsdaten'!C:C),3)</f>
        <v>0</v>
      </c>
      <c r="Q2194" s="324">
        <f>ROUND(SUMIF('AV-Bewegungsdaten'!B:B,$A2194,'AV-Bewegungsdaten'!D:D),2)</f>
        <v>0</v>
      </c>
      <c r="T2194" s="327"/>
      <c r="U2194" s="326">
        <f>ROUND(SUMIF('DV-Bewegungsdaten'!B:B,Kategorien!A2194,'DV-Bewegungsdaten'!D:D),3)</f>
        <v>0</v>
      </c>
      <c r="V2194" s="324">
        <f>ROUND(SUMIF('DV-Bewegungsdaten'!B:B,Kategorien!A2194,'DV-Bewegungsdaten'!E:E),3)</f>
        <v>0</v>
      </c>
      <c r="AD2194" s="390">
        <f t="shared" si="457"/>
        <v>14.660999999999998</v>
      </c>
      <c r="AE2194" s="390">
        <f t="shared" si="458"/>
        <v>15.317999999999998</v>
      </c>
      <c r="AF2194" s="390">
        <f t="shared" si="459"/>
        <v>16.536999999999999</v>
      </c>
      <c r="AG2194" s="390">
        <f t="shared" si="460"/>
        <v>15.903999999999998</v>
      </c>
      <c r="AH2194" s="390">
        <f t="shared" si="461"/>
        <v>15.815999999999999</v>
      </c>
      <c r="AI2194" s="390">
        <f t="shared" si="462"/>
        <v>16.347999999999999</v>
      </c>
      <c r="AJ2194" s="390">
        <f t="shared" si="463"/>
        <v>15.630999999999998</v>
      </c>
      <c r="AK2194" s="390">
        <f t="shared" si="464"/>
        <v>15.914999999999997</v>
      </c>
      <c r="AL2194" s="390">
        <f t="shared" si="465"/>
        <v>16.024999999999999</v>
      </c>
      <c r="AM2194" s="390">
        <f t="shared" si="466"/>
        <v>15.905999999999999</v>
      </c>
      <c r="AN2194" s="390">
        <f t="shared" si="467"/>
        <v>15.499999999999998</v>
      </c>
      <c r="AO2194" s="390">
        <f t="shared" si="468"/>
        <v>16.402999999999999</v>
      </c>
    </row>
    <row r="2195" spans="1:41" ht="15" customHeight="1" x14ac:dyDescent="0.25">
      <c r="A2195" s="127" t="s">
        <v>4404</v>
      </c>
      <c r="B2195" s="125" t="s">
        <v>2077</v>
      </c>
      <c r="C2195" s="125" t="s">
        <v>4004</v>
      </c>
      <c r="D2195" s="125" t="s">
        <v>4215</v>
      </c>
      <c r="E2195" s="125" t="s">
        <v>4051</v>
      </c>
      <c r="F2195" s="126">
        <v>19.37</v>
      </c>
      <c r="G2195" s="126">
        <v>19.57</v>
      </c>
      <c r="H2195" s="126">
        <v>15.5</v>
      </c>
      <c r="I2195" s="126"/>
      <c r="J2195" s="317"/>
      <c r="K2195" s="323">
        <f>ROUND(SUMIF('VGT-Bewegungsdaten'!B:B,A2195,'VGT-Bewegungsdaten'!C:C),3)</f>
        <v>0</v>
      </c>
      <c r="L2195" s="324">
        <f>ROUND(SUMIF('VGT-Bewegungsdaten'!B:B,$A2195,'VGT-Bewegungsdaten'!D:D),2)</f>
        <v>0</v>
      </c>
      <c r="N2195" s="376" t="s">
        <v>4930</v>
      </c>
      <c r="O2195" s="376" t="s">
        <v>4940</v>
      </c>
      <c r="P2195" s="326">
        <f>ROUND(SUMIF('AV-Bewegungsdaten'!B:B,A2195,'AV-Bewegungsdaten'!C:C),3)</f>
        <v>0</v>
      </c>
      <c r="Q2195" s="324">
        <f>ROUND(SUMIF('AV-Bewegungsdaten'!B:B,$A2195,'AV-Bewegungsdaten'!D:D),2)</f>
        <v>0</v>
      </c>
      <c r="T2195" s="327"/>
      <c r="U2195" s="326">
        <f>ROUND(SUMIF('DV-Bewegungsdaten'!B:B,Kategorien!A2195,'DV-Bewegungsdaten'!D:D),3)</f>
        <v>0</v>
      </c>
      <c r="V2195" s="324">
        <f>ROUND(SUMIF('DV-Bewegungsdaten'!B:B,Kategorien!A2195,'DV-Bewegungsdaten'!E:E),3)</f>
        <v>0</v>
      </c>
      <c r="AD2195" s="390">
        <f t="shared" si="457"/>
        <v>14.631</v>
      </c>
      <c r="AE2195" s="390">
        <f t="shared" si="458"/>
        <v>15.288</v>
      </c>
      <c r="AF2195" s="390">
        <f t="shared" si="459"/>
        <v>16.507000000000001</v>
      </c>
      <c r="AG2195" s="390">
        <f t="shared" si="460"/>
        <v>15.874000000000001</v>
      </c>
      <c r="AH2195" s="390">
        <f t="shared" si="461"/>
        <v>15.786000000000001</v>
      </c>
      <c r="AI2195" s="390">
        <f t="shared" si="462"/>
        <v>16.318000000000001</v>
      </c>
      <c r="AJ2195" s="390">
        <f t="shared" si="463"/>
        <v>15.601000000000001</v>
      </c>
      <c r="AK2195" s="390">
        <f t="shared" si="464"/>
        <v>15.885</v>
      </c>
      <c r="AL2195" s="390">
        <f t="shared" si="465"/>
        <v>15.995000000000001</v>
      </c>
      <c r="AM2195" s="390">
        <f t="shared" si="466"/>
        <v>15.876000000000001</v>
      </c>
      <c r="AN2195" s="390">
        <f t="shared" si="467"/>
        <v>15.47</v>
      </c>
      <c r="AO2195" s="390">
        <f t="shared" si="468"/>
        <v>16.373000000000001</v>
      </c>
    </row>
    <row r="2196" spans="1:41" ht="15" customHeight="1" x14ac:dyDescent="0.25">
      <c r="A2196" s="127" t="s">
        <v>757</v>
      </c>
      <c r="B2196" s="125" t="s">
        <v>2077</v>
      </c>
      <c r="C2196" s="125" t="s">
        <v>4004</v>
      </c>
      <c r="D2196" s="125" t="s">
        <v>229</v>
      </c>
      <c r="E2196" s="125" t="s">
        <v>2452</v>
      </c>
      <c r="F2196" s="126">
        <v>16.46</v>
      </c>
      <c r="G2196" s="126">
        <v>16.66</v>
      </c>
      <c r="H2196" s="126">
        <v>13.17</v>
      </c>
      <c r="I2196" s="126"/>
      <c r="J2196" s="317"/>
      <c r="K2196" s="323">
        <f>ROUND(SUMIF('VGT-Bewegungsdaten'!B:B,A2196,'VGT-Bewegungsdaten'!C:C),3)</f>
        <v>0</v>
      </c>
      <c r="L2196" s="324">
        <f>ROUND(SUMIF('VGT-Bewegungsdaten'!B:B,$A2196,'VGT-Bewegungsdaten'!D:D),2)</f>
        <v>0</v>
      </c>
      <c r="N2196" s="376" t="s">
        <v>4930</v>
      </c>
      <c r="O2196" s="376" t="s">
        <v>4940</v>
      </c>
      <c r="P2196" s="326">
        <f>ROUND(SUMIF('AV-Bewegungsdaten'!B:B,A2196,'AV-Bewegungsdaten'!C:C),3)</f>
        <v>0</v>
      </c>
      <c r="Q2196" s="324">
        <f>ROUND(SUMIF('AV-Bewegungsdaten'!B:B,$A2196,'AV-Bewegungsdaten'!D:D),2)</f>
        <v>0</v>
      </c>
      <c r="T2196" s="327"/>
      <c r="U2196" s="326">
        <f>ROUND(SUMIF('DV-Bewegungsdaten'!B:B,Kategorien!A2196,'DV-Bewegungsdaten'!D:D),3)</f>
        <v>0</v>
      </c>
      <c r="V2196" s="324">
        <f>ROUND(SUMIF('DV-Bewegungsdaten'!B:B,Kategorien!A2196,'DV-Bewegungsdaten'!E:E),3)</f>
        <v>0</v>
      </c>
      <c r="AD2196" s="390">
        <f t="shared" si="457"/>
        <v>11.721</v>
      </c>
      <c r="AE2196" s="390">
        <f t="shared" si="458"/>
        <v>12.378</v>
      </c>
      <c r="AF2196" s="390">
        <f t="shared" si="459"/>
        <v>13.597</v>
      </c>
      <c r="AG2196" s="390">
        <f t="shared" si="460"/>
        <v>12.964</v>
      </c>
      <c r="AH2196" s="390">
        <f t="shared" si="461"/>
        <v>12.876000000000001</v>
      </c>
      <c r="AI2196" s="390">
        <f t="shared" si="462"/>
        <v>13.408000000000001</v>
      </c>
      <c r="AJ2196" s="390">
        <f t="shared" si="463"/>
        <v>12.691000000000001</v>
      </c>
      <c r="AK2196" s="390">
        <f t="shared" si="464"/>
        <v>12.975</v>
      </c>
      <c r="AL2196" s="390">
        <f t="shared" si="465"/>
        <v>13.085000000000001</v>
      </c>
      <c r="AM2196" s="390">
        <f t="shared" si="466"/>
        <v>12.966000000000001</v>
      </c>
      <c r="AN2196" s="390">
        <f t="shared" si="467"/>
        <v>12.56</v>
      </c>
      <c r="AO2196" s="390">
        <f t="shared" si="468"/>
        <v>13.463000000000001</v>
      </c>
    </row>
    <row r="2197" spans="1:41" ht="15" customHeight="1" x14ac:dyDescent="0.25">
      <c r="A2197" s="127" t="s">
        <v>758</v>
      </c>
      <c r="B2197" s="125" t="s">
        <v>2077</v>
      </c>
      <c r="C2197" s="125" t="s">
        <v>4004</v>
      </c>
      <c r="D2197" s="125" t="s">
        <v>1988</v>
      </c>
      <c r="E2197" s="125" t="s">
        <v>2455</v>
      </c>
      <c r="F2197" s="126">
        <v>18.46</v>
      </c>
      <c r="G2197" s="126">
        <v>18.66</v>
      </c>
      <c r="H2197" s="126">
        <v>14.77</v>
      </c>
      <c r="I2197" s="126"/>
      <c r="J2197" s="317"/>
      <c r="K2197" s="323">
        <f>ROUND(SUMIF('VGT-Bewegungsdaten'!B:B,A2197,'VGT-Bewegungsdaten'!C:C),3)</f>
        <v>0</v>
      </c>
      <c r="L2197" s="324">
        <f>ROUND(SUMIF('VGT-Bewegungsdaten'!B:B,$A2197,'VGT-Bewegungsdaten'!D:D),2)</f>
        <v>0</v>
      </c>
      <c r="N2197" s="376" t="s">
        <v>4930</v>
      </c>
      <c r="O2197" s="376" t="s">
        <v>4940</v>
      </c>
      <c r="P2197" s="326">
        <f>ROUND(SUMIF('AV-Bewegungsdaten'!B:B,A2197,'AV-Bewegungsdaten'!C:C),3)</f>
        <v>0</v>
      </c>
      <c r="Q2197" s="324">
        <f>ROUND(SUMIF('AV-Bewegungsdaten'!B:B,$A2197,'AV-Bewegungsdaten'!D:D),2)</f>
        <v>0</v>
      </c>
      <c r="T2197" s="327"/>
      <c r="U2197" s="326">
        <f>ROUND(SUMIF('DV-Bewegungsdaten'!B:B,Kategorien!A2197,'DV-Bewegungsdaten'!D:D),3)</f>
        <v>0</v>
      </c>
      <c r="V2197" s="324">
        <f>ROUND(SUMIF('DV-Bewegungsdaten'!B:B,Kategorien!A2197,'DV-Bewegungsdaten'!E:E),3)</f>
        <v>0</v>
      </c>
      <c r="AD2197" s="390">
        <f t="shared" si="457"/>
        <v>13.721</v>
      </c>
      <c r="AE2197" s="390">
        <f t="shared" si="458"/>
        <v>14.378</v>
      </c>
      <c r="AF2197" s="390">
        <f t="shared" si="459"/>
        <v>15.597</v>
      </c>
      <c r="AG2197" s="390">
        <f t="shared" si="460"/>
        <v>14.964</v>
      </c>
      <c r="AH2197" s="390">
        <f t="shared" si="461"/>
        <v>14.876000000000001</v>
      </c>
      <c r="AI2197" s="390">
        <f t="shared" si="462"/>
        <v>15.408000000000001</v>
      </c>
      <c r="AJ2197" s="390">
        <f t="shared" si="463"/>
        <v>14.691000000000001</v>
      </c>
      <c r="AK2197" s="390">
        <f t="shared" si="464"/>
        <v>14.975</v>
      </c>
      <c r="AL2197" s="390">
        <f t="shared" si="465"/>
        <v>15.085000000000001</v>
      </c>
      <c r="AM2197" s="390">
        <f t="shared" si="466"/>
        <v>14.966000000000001</v>
      </c>
      <c r="AN2197" s="390">
        <f t="shared" si="467"/>
        <v>14.56</v>
      </c>
      <c r="AO2197" s="390">
        <f t="shared" si="468"/>
        <v>15.463000000000001</v>
      </c>
    </row>
    <row r="2198" spans="1:41" ht="15" customHeight="1" x14ac:dyDescent="0.25">
      <c r="A2198" s="127" t="s">
        <v>759</v>
      </c>
      <c r="B2198" s="125" t="s">
        <v>2077</v>
      </c>
      <c r="C2198" s="125" t="s">
        <v>4004</v>
      </c>
      <c r="D2198" s="125" t="s">
        <v>231</v>
      </c>
      <c r="E2198" s="125" t="s">
        <v>1538</v>
      </c>
      <c r="F2198" s="126">
        <v>19.46</v>
      </c>
      <c r="G2198" s="126">
        <v>19.66</v>
      </c>
      <c r="H2198" s="126">
        <v>15.57</v>
      </c>
      <c r="I2198" s="126"/>
      <c r="J2198" s="317"/>
      <c r="K2198" s="323">
        <f>ROUND(SUMIF('VGT-Bewegungsdaten'!B:B,A2198,'VGT-Bewegungsdaten'!C:C),3)</f>
        <v>0</v>
      </c>
      <c r="L2198" s="324">
        <f>ROUND(SUMIF('VGT-Bewegungsdaten'!B:B,$A2198,'VGT-Bewegungsdaten'!D:D),2)</f>
        <v>0</v>
      </c>
      <c r="N2198" s="376" t="s">
        <v>4930</v>
      </c>
      <c r="O2198" s="376" t="s">
        <v>4940</v>
      </c>
      <c r="P2198" s="326">
        <f>ROUND(SUMIF('AV-Bewegungsdaten'!B:B,A2198,'AV-Bewegungsdaten'!C:C),3)</f>
        <v>0</v>
      </c>
      <c r="Q2198" s="324">
        <f>ROUND(SUMIF('AV-Bewegungsdaten'!B:B,$A2198,'AV-Bewegungsdaten'!D:D),2)</f>
        <v>0</v>
      </c>
      <c r="T2198" s="327"/>
      <c r="U2198" s="326">
        <f>ROUND(SUMIF('DV-Bewegungsdaten'!B:B,Kategorien!A2198,'DV-Bewegungsdaten'!D:D),3)</f>
        <v>0</v>
      </c>
      <c r="V2198" s="324">
        <f>ROUND(SUMIF('DV-Bewegungsdaten'!B:B,Kategorien!A2198,'DV-Bewegungsdaten'!E:E),3)</f>
        <v>0</v>
      </c>
      <c r="AD2198" s="390">
        <f t="shared" si="457"/>
        <v>14.721</v>
      </c>
      <c r="AE2198" s="390">
        <f t="shared" si="458"/>
        <v>15.378</v>
      </c>
      <c r="AF2198" s="390">
        <f t="shared" si="459"/>
        <v>16.597000000000001</v>
      </c>
      <c r="AG2198" s="390">
        <f t="shared" si="460"/>
        <v>15.964</v>
      </c>
      <c r="AH2198" s="390">
        <f t="shared" si="461"/>
        <v>15.876000000000001</v>
      </c>
      <c r="AI2198" s="390">
        <f t="shared" si="462"/>
        <v>16.408000000000001</v>
      </c>
      <c r="AJ2198" s="390">
        <f t="shared" si="463"/>
        <v>15.691000000000001</v>
      </c>
      <c r="AK2198" s="390">
        <f t="shared" si="464"/>
        <v>15.975</v>
      </c>
      <c r="AL2198" s="390">
        <f t="shared" si="465"/>
        <v>16.085000000000001</v>
      </c>
      <c r="AM2198" s="390">
        <f t="shared" si="466"/>
        <v>15.966000000000001</v>
      </c>
      <c r="AN2198" s="390">
        <f t="shared" si="467"/>
        <v>15.56</v>
      </c>
      <c r="AO2198" s="390">
        <f t="shared" si="468"/>
        <v>16.463000000000001</v>
      </c>
    </row>
    <row r="2199" spans="1:41" ht="15" customHeight="1" x14ac:dyDescent="0.25">
      <c r="A2199" s="127" t="s">
        <v>760</v>
      </c>
      <c r="B2199" s="125" t="s">
        <v>2077</v>
      </c>
      <c r="C2199" s="125" t="s">
        <v>4004</v>
      </c>
      <c r="D2199" s="125" t="s">
        <v>233</v>
      </c>
      <c r="E2199" s="125" t="s">
        <v>1541</v>
      </c>
      <c r="F2199" s="126">
        <v>19.46</v>
      </c>
      <c r="G2199" s="126">
        <v>19.66</v>
      </c>
      <c r="H2199" s="126">
        <v>15.57</v>
      </c>
      <c r="I2199" s="126"/>
      <c r="J2199" s="317"/>
      <c r="K2199" s="323">
        <f>ROUND(SUMIF('VGT-Bewegungsdaten'!B:B,A2199,'VGT-Bewegungsdaten'!C:C),3)</f>
        <v>0</v>
      </c>
      <c r="L2199" s="324">
        <f>ROUND(SUMIF('VGT-Bewegungsdaten'!B:B,$A2199,'VGT-Bewegungsdaten'!D:D),2)</f>
        <v>0</v>
      </c>
      <c r="N2199" s="376" t="s">
        <v>4930</v>
      </c>
      <c r="O2199" s="376" t="s">
        <v>4940</v>
      </c>
      <c r="P2199" s="326">
        <f>ROUND(SUMIF('AV-Bewegungsdaten'!B:B,A2199,'AV-Bewegungsdaten'!C:C),3)</f>
        <v>0</v>
      </c>
      <c r="Q2199" s="324">
        <f>ROUND(SUMIF('AV-Bewegungsdaten'!B:B,$A2199,'AV-Bewegungsdaten'!D:D),2)</f>
        <v>0</v>
      </c>
      <c r="T2199" s="327"/>
      <c r="U2199" s="326">
        <f>ROUND(SUMIF('DV-Bewegungsdaten'!B:B,Kategorien!A2199,'DV-Bewegungsdaten'!D:D),3)</f>
        <v>0</v>
      </c>
      <c r="V2199" s="324">
        <f>ROUND(SUMIF('DV-Bewegungsdaten'!B:B,Kategorien!A2199,'DV-Bewegungsdaten'!E:E),3)</f>
        <v>0</v>
      </c>
      <c r="AD2199" s="390">
        <f t="shared" si="457"/>
        <v>14.721</v>
      </c>
      <c r="AE2199" s="390">
        <f t="shared" si="458"/>
        <v>15.378</v>
      </c>
      <c r="AF2199" s="390">
        <f t="shared" si="459"/>
        <v>16.597000000000001</v>
      </c>
      <c r="AG2199" s="390">
        <f t="shared" si="460"/>
        <v>15.964</v>
      </c>
      <c r="AH2199" s="390">
        <f t="shared" si="461"/>
        <v>15.876000000000001</v>
      </c>
      <c r="AI2199" s="390">
        <f t="shared" si="462"/>
        <v>16.408000000000001</v>
      </c>
      <c r="AJ2199" s="390">
        <f t="shared" si="463"/>
        <v>15.691000000000001</v>
      </c>
      <c r="AK2199" s="390">
        <f t="shared" si="464"/>
        <v>15.975</v>
      </c>
      <c r="AL2199" s="390">
        <f t="shared" si="465"/>
        <v>16.085000000000001</v>
      </c>
      <c r="AM2199" s="390">
        <f t="shared" si="466"/>
        <v>15.966000000000001</v>
      </c>
      <c r="AN2199" s="390">
        <f t="shared" si="467"/>
        <v>15.56</v>
      </c>
      <c r="AO2199" s="390">
        <f t="shared" si="468"/>
        <v>16.463000000000001</v>
      </c>
    </row>
    <row r="2200" spans="1:41" ht="15" customHeight="1" x14ac:dyDescent="0.25">
      <c r="A2200" s="127" t="s">
        <v>2896</v>
      </c>
      <c r="B2200" s="125" t="s">
        <v>2077</v>
      </c>
      <c r="C2200" s="125" t="s">
        <v>4004</v>
      </c>
      <c r="D2200" s="125" t="s">
        <v>2577</v>
      </c>
      <c r="E2200" s="125" t="s">
        <v>2545</v>
      </c>
      <c r="F2200" s="126">
        <v>19.43</v>
      </c>
      <c r="G2200" s="126">
        <v>19.63</v>
      </c>
      <c r="H2200" s="126">
        <v>15.54</v>
      </c>
      <c r="I2200" s="126"/>
      <c r="J2200" s="317"/>
      <c r="K2200" s="323">
        <f>ROUND(SUMIF('VGT-Bewegungsdaten'!B:B,A2200,'VGT-Bewegungsdaten'!C:C),3)</f>
        <v>0</v>
      </c>
      <c r="L2200" s="324">
        <f>ROUND(SUMIF('VGT-Bewegungsdaten'!B:B,$A2200,'VGT-Bewegungsdaten'!D:D),2)</f>
        <v>0</v>
      </c>
      <c r="N2200" s="376" t="s">
        <v>4930</v>
      </c>
      <c r="O2200" s="376" t="s">
        <v>4940</v>
      </c>
      <c r="P2200" s="326">
        <f>ROUND(SUMIF('AV-Bewegungsdaten'!B:B,A2200,'AV-Bewegungsdaten'!C:C),3)</f>
        <v>0</v>
      </c>
      <c r="Q2200" s="324">
        <f>ROUND(SUMIF('AV-Bewegungsdaten'!B:B,$A2200,'AV-Bewegungsdaten'!D:D),2)</f>
        <v>0</v>
      </c>
      <c r="T2200" s="327"/>
      <c r="U2200" s="326">
        <f>ROUND(SUMIF('DV-Bewegungsdaten'!B:B,Kategorien!A2200,'DV-Bewegungsdaten'!D:D),3)</f>
        <v>0</v>
      </c>
      <c r="V2200" s="324">
        <f>ROUND(SUMIF('DV-Bewegungsdaten'!B:B,Kategorien!A2200,'DV-Bewegungsdaten'!E:E),3)</f>
        <v>0</v>
      </c>
      <c r="AD2200" s="390">
        <f t="shared" si="457"/>
        <v>14.690999999999999</v>
      </c>
      <c r="AE2200" s="390">
        <f t="shared" si="458"/>
        <v>15.347999999999999</v>
      </c>
      <c r="AF2200" s="390">
        <f t="shared" si="459"/>
        <v>16.567</v>
      </c>
      <c r="AG2200" s="390">
        <f t="shared" si="460"/>
        <v>15.933999999999999</v>
      </c>
      <c r="AH2200" s="390">
        <f t="shared" si="461"/>
        <v>15.846</v>
      </c>
      <c r="AI2200" s="390">
        <f t="shared" si="462"/>
        <v>16.378</v>
      </c>
      <c r="AJ2200" s="390">
        <f t="shared" si="463"/>
        <v>15.661</v>
      </c>
      <c r="AK2200" s="390">
        <f t="shared" si="464"/>
        <v>15.944999999999999</v>
      </c>
      <c r="AL2200" s="390">
        <f t="shared" si="465"/>
        <v>16.055</v>
      </c>
      <c r="AM2200" s="390">
        <f t="shared" si="466"/>
        <v>15.936</v>
      </c>
      <c r="AN2200" s="390">
        <f t="shared" si="467"/>
        <v>15.53</v>
      </c>
      <c r="AO2200" s="390">
        <f t="shared" si="468"/>
        <v>16.433</v>
      </c>
    </row>
    <row r="2201" spans="1:41" ht="15" customHeight="1" x14ac:dyDescent="0.25">
      <c r="A2201" s="127" t="s">
        <v>3640</v>
      </c>
      <c r="B2201" s="125" t="s">
        <v>2077</v>
      </c>
      <c r="C2201" s="125" t="s">
        <v>4004</v>
      </c>
      <c r="D2201" s="125" t="s">
        <v>3321</v>
      </c>
      <c r="E2201" s="125" t="s">
        <v>3289</v>
      </c>
      <c r="F2201" s="126">
        <v>19.399999999999999</v>
      </c>
      <c r="G2201" s="126">
        <v>19.599999999999998</v>
      </c>
      <c r="H2201" s="126">
        <v>15.52</v>
      </c>
      <c r="I2201" s="126"/>
      <c r="J2201" s="317"/>
      <c r="K2201" s="323">
        <f>ROUND(SUMIF('VGT-Bewegungsdaten'!B:B,A2201,'VGT-Bewegungsdaten'!C:C),3)</f>
        <v>0</v>
      </c>
      <c r="L2201" s="324">
        <f>ROUND(SUMIF('VGT-Bewegungsdaten'!B:B,$A2201,'VGT-Bewegungsdaten'!D:D),2)</f>
        <v>0</v>
      </c>
      <c r="N2201" s="376" t="s">
        <v>4930</v>
      </c>
      <c r="O2201" s="376" t="s">
        <v>4940</v>
      </c>
      <c r="P2201" s="326">
        <f>ROUND(SUMIF('AV-Bewegungsdaten'!B:B,A2201,'AV-Bewegungsdaten'!C:C),3)</f>
        <v>0</v>
      </c>
      <c r="Q2201" s="324">
        <f>ROUND(SUMIF('AV-Bewegungsdaten'!B:B,$A2201,'AV-Bewegungsdaten'!D:D),2)</f>
        <v>0</v>
      </c>
      <c r="T2201" s="327"/>
      <c r="U2201" s="326">
        <f>ROUND(SUMIF('DV-Bewegungsdaten'!B:B,Kategorien!A2201,'DV-Bewegungsdaten'!D:D),3)</f>
        <v>0</v>
      </c>
      <c r="V2201" s="324">
        <f>ROUND(SUMIF('DV-Bewegungsdaten'!B:B,Kategorien!A2201,'DV-Bewegungsdaten'!E:E),3)</f>
        <v>0</v>
      </c>
      <c r="AD2201" s="390">
        <f t="shared" si="457"/>
        <v>14.660999999999998</v>
      </c>
      <c r="AE2201" s="390">
        <f t="shared" si="458"/>
        <v>15.317999999999998</v>
      </c>
      <c r="AF2201" s="390">
        <f t="shared" si="459"/>
        <v>16.536999999999999</v>
      </c>
      <c r="AG2201" s="390">
        <f t="shared" si="460"/>
        <v>15.903999999999998</v>
      </c>
      <c r="AH2201" s="390">
        <f t="shared" si="461"/>
        <v>15.815999999999999</v>
      </c>
      <c r="AI2201" s="390">
        <f t="shared" si="462"/>
        <v>16.347999999999999</v>
      </c>
      <c r="AJ2201" s="390">
        <f t="shared" si="463"/>
        <v>15.630999999999998</v>
      </c>
      <c r="AK2201" s="390">
        <f t="shared" si="464"/>
        <v>15.914999999999997</v>
      </c>
      <c r="AL2201" s="390">
        <f t="shared" si="465"/>
        <v>16.024999999999999</v>
      </c>
      <c r="AM2201" s="390">
        <f t="shared" si="466"/>
        <v>15.905999999999999</v>
      </c>
      <c r="AN2201" s="390">
        <f t="shared" si="467"/>
        <v>15.499999999999998</v>
      </c>
      <c r="AO2201" s="390">
        <f t="shared" si="468"/>
        <v>16.402999999999999</v>
      </c>
    </row>
    <row r="2202" spans="1:41" ht="15" customHeight="1" x14ac:dyDescent="0.25">
      <c r="A2202" s="127" t="s">
        <v>4405</v>
      </c>
      <c r="B2202" s="125" t="s">
        <v>2077</v>
      </c>
      <c r="C2202" s="125" t="s">
        <v>4004</v>
      </c>
      <c r="D2202" s="125" t="s">
        <v>4083</v>
      </c>
      <c r="E2202" s="125" t="s">
        <v>4051</v>
      </c>
      <c r="F2202" s="126">
        <v>19.37</v>
      </c>
      <c r="G2202" s="126">
        <v>19.57</v>
      </c>
      <c r="H2202" s="126">
        <v>15.5</v>
      </c>
      <c r="I2202" s="126"/>
      <c r="J2202" s="317"/>
      <c r="K2202" s="323">
        <f>ROUND(SUMIF('VGT-Bewegungsdaten'!B:B,A2202,'VGT-Bewegungsdaten'!C:C),3)</f>
        <v>0</v>
      </c>
      <c r="L2202" s="324">
        <f>ROUND(SUMIF('VGT-Bewegungsdaten'!B:B,$A2202,'VGT-Bewegungsdaten'!D:D),2)</f>
        <v>0</v>
      </c>
      <c r="N2202" s="376" t="s">
        <v>4930</v>
      </c>
      <c r="O2202" s="376" t="s">
        <v>4940</v>
      </c>
      <c r="P2202" s="326">
        <f>ROUND(SUMIF('AV-Bewegungsdaten'!B:B,A2202,'AV-Bewegungsdaten'!C:C),3)</f>
        <v>0</v>
      </c>
      <c r="Q2202" s="324">
        <f>ROUND(SUMIF('AV-Bewegungsdaten'!B:B,$A2202,'AV-Bewegungsdaten'!D:D),2)</f>
        <v>0</v>
      </c>
      <c r="T2202" s="327"/>
      <c r="U2202" s="326">
        <f>ROUND(SUMIF('DV-Bewegungsdaten'!B:B,Kategorien!A2202,'DV-Bewegungsdaten'!D:D),3)</f>
        <v>0</v>
      </c>
      <c r="V2202" s="324">
        <f>ROUND(SUMIF('DV-Bewegungsdaten'!B:B,Kategorien!A2202,'DV-Bewegungsdaten'!E:E),3)</f>
        <v>0</v>
      </c>
      <c r="AD2202" s="390">
        <f t="shared" si="457"/>
        <v>14.631</v>
      </c>
      <c r="AE2202" s="390">
        <f t="shared" si="458"/>
        <v>15.288</v>
      </c>
      <c r="AF2202" s="390">
        <f t="shared" si="459"/>
        <v>16.507000000000001</v>
      </c>
      <c r="AG2202" s="390">
        <f t="shared" si="460"/>
        <v>15.874000000000001</v>
      </c>
      <c r="AH2202" s="390">
        <f t="shared" si="461"/>
        <v>15.786000000000001</v>
      </c>
      <c r="AI2202" s="390">
        <f t="shared" si="462"/>
        <v>16.318000000000001</v>
      </c>
      <c r="AJ2202" s="390">
        <f t="shared" si="463"/>
        <v>15.601000000000001</v>
      </c>
      <c r="AK2202" s="390">
        <f t="shared" si="464"/>
        <v>15.885</v>
      </c>
      <c r="AL2202" s="390">
        <f t="shared" si="465"/>
        <v>15.995000000000001</v>
      </c>
      <c r="AM2202" s="390">
        <f t="shared" si="466"/>
        <v>15.876000000000001</v>
      </c>
      <c r="AN2202" s="390">
        <f t="shared" si="467"/>
        <v>15.47</v>
      </c>
      <c r="AO2202" s="390">
        <f t="shared" si="468"/>
        <v>16.373000000000001</v>
      </c>
    </row>
    <row r="2203" spans="1:41" ht="15" customHeight="1" x14ac:dyDescent="0.25">
      <c r="A2203" s="127" t="s">
        <v>761</v>
      </c>
      <c r="B2203" s="125" t="s">
        <v>2077</v>
      </c>
      <c r="C2203" s="125" t="s">
        <v>4004</v>
      </c>
      <c r="D2203" s="125" t="s">
        <v>235</v>
      </c>
      <c r="E2203" s="125" t="s">
        <v>2452</v>
      </c>
      <c r="F2203" s="126">
        <v>17.46</v>
      </c>
      <c r="G2203" s="126">
        <v>17.66</v>
      </c>
      <c r="H2203" s="126">
        <v>13.97</v>
      </c>
      <c r="I2203" s="126"/>
      <c r="J2203" s="317"/>
      <c r="K2203" s="323">
        <f>ROUND(SUMIF('VGT-Bewegungsdaten'!B:B,A2203,'VGT-Bewegungsdaten'!C:C),3)</f>
        <v>0</v>
      </c>
      <c r="L2203" s="324">
        <f>ROUND(SUMIF('VGT-Bewegungsdaten'!B:B,$A2203,'VGT-Bewegungsdaten'!D:D),2)</f>
        <v>0</v>
      </c>
      <c r="N2203" s="376" t="s">
        <v>4930</v>
      </c>
      <c r="O2203" s="376" t="s">
        <v>4940</v>
      </c>
      <c r="P2203" s="326">
        <f>ROUND(SUMIF('AV-Bewegungsdaten'!B:B,A2203,'AV-Bewegungsdaten'!C:C),3)</f>
        <v>0</v>
      </c>
      <c r="Q2203" s="324">
        <f>ROUND(SUMIF('AV-Bewegungsdaten'!B:B,$A2203,'AV-Bewegungsdaten'!D:D),2)</f>
        <v>0</v>
      </c>
      <c r="T2203" s="327"/>
      <c r="U2203" s="326">
        <f>ROUND(SUMIF('DV-Bewegungsdaten'!B:B,Kategorien!A2203,'DV-Bewegungsdaten'!D:D),3)</f>
        <v>0</v>
      </c>
      <c r="V2203" s="324">
        <f>ROUND(SUMIF('DV-Bewegungsdaten'!B:B,Kategorien!A2203,'DV-Bewegungsdaten'!E:E),3)</f>
        <v>0</v>
      </c>
      <c r="AD2203" s="390">
        <f t="shared" si="457"/>
        <v>12.721</v>
      </c>
      <c r="AE2203" s="390">
        <f t="shared" si="458"/>
        <v>13.378</v>
      </c>
      <c r="AF2203" s="390">
        <f t="shared" si="459"/>
        <v>14.597</v>
      </c>
      <c r="AG2203" s="390">
        <f t="shared" si="460"/>
        <v>13.964</v>
      </c>
      <c r="AH2203" s="390">
        <f t="shared" si="461"/>
        <v>13.876000000000001</v>
      </c>
      <c r="AI2203" s="390">
        <f t="shared" si="462"/>
        <v>14.408000000000001</v>
      </c>
      <c r="AJ2203" s="390">
        <f t="shared" si="463"/>
        <v>13.691000000000001</v>
      </c>
      <c r="AK2203" s="390">
        <f t="shared" si="464"/>
        <v>13.975</v>
      </c>
      <c r="AL2203" s="390">
        <f t="shared" si="465"/>
        <v>14.085000000000001</v>
      </c>
      <c r="AM2203" s="390">
        <f t="shared" si="466"/>
        <v>13.966000000000001</v>
      </c>
      <c r="AN2203" s="390">
        <f t="shared" si="467"/>
        <v>13.56</v>
      </c>
      <c r="AO2203" s="390">
        <f t="shared" si="468"/>
        <v>14.463000000000001</v>
      </c>
    </row>
    <row r="2204" spans="1:41" ht="15" customHeight="1" x14ac:dyDescent="0.25">
      <c r="A2204" s="127" t="s">
        <v>762</v>
      </c>
      <c r="B2204" s="125" t="s">
        <v>2077</v>
      </c>
      <c r="C2204" s="125" t="s">
        <v>4004</v>
      </c>
      <c r="D2204" s="125" t="s">
        <v>1993</v>
      </c>
      <c r="E2204" s="125" t="s">
        <v>2455</v>
      </c>
      <c r="F2204" s="126">
        <v>19.46</v>
      </c>
      <c r="G2204" s="126">
        <v>19.66</v>
      </c>
      <c r="H2204" s="126">
        <v>15.57</v>
      </c>
      <c r="I2204" s="126"/>
      <c r="J2204" s="317"/>
      <c r="K2204" s="323">
        <f>ROUND(SUMIF('VGT-Bewegungsdaten'!B:B,A2204,'VGT-Bewegungsdaten'!C:C),3)</f>
        <v>0</v>
      </c>
      <c r="L2204" s="324">
        <f>ROUND(SUMIF('VGT-Bewegungsdaten'!B:B,$A2204,'VGT-Bewegungsdaten'!D:D),2)</f>
        <v>0</v>
      </c>
      <c r="N2204" s="376" t="s">
        <v>4930</v>
      </c>
      <c r="O2204" s="376" t="s">
        <v>4940</v>
      </c>
      <c r="P2204" s="326">
        <f>ROUND(SUMIF('AV-Bewegungsdaten'!B:B,A2204,'AV-Bewegungsdaten'!C:C),3)</f>
        <v>0</v>
      </c>
      <c r="Q2204" s="324">
        <f>ROUND(SUMIF('AV-Bewegungsdaten'!B:B,$A2204,'AV-Bewegungsdaten'!D:D),2)</f>
        <v>0</v>
      </c>
      <c r="T2204" s="327"/>
      <c r="U2204" s="326">
        <f>ROUND(SUMIF('DV-Bewegungsdaten'!B:B,Kategorien!A2204,'DV-Bewegungsdaten'!D:D),3)</f>
        <v>0</v>
      </c>
      <c r="V2204" s="324">
        <f>ROUND(SUMIF('DV-Bewegungsdaten'!B:B,Kategorien!A2204,'DV-Bewegungsdaten'!E:E),3)</f>
        <v>0</v>
      </c>
      <c r="AD2204" s="390">
        <f t="shared" si="457"/>
        <v>14.721</v>
      </c>
      <c r="AE2204" s="390">
        <f t="shared" si="458"/>
        <v>15.378</v>
      </c>
      <c r="AF2204" s="390">
        <f t="shared" si="459"/>
        <v>16.597000000000001</v>
      </c>
      <c r="AG2204" s="390">
        <f t="shared" si="460"/>
        <v>15.964</v>
      </c>
      <c r="AH2204" s="390">
        <f t="shared" si="461"/>
        <v>15.876000000000001</v>
      </c>
      <c r="AI2204" s="390">
        <f t="shared" si="462"/>
        <v>16.408000000000001</v>
      </c>
      <c r="AJ2204" s="390">
        <f t="shared" si="463"/>
        <v>15.691000000000001</v>
      </c>
      <c r="AK2204" s="390">
        <f t="shared" si="464"/>
        <v>15.975</v>
      </c>
      <c r="AL2204" s="390">
        <f t="shared" si="465"/>
        <v>16.085000000000001</v>
      </c>
      <c r="AM2204" s="390">
        <f t="shared" si="466"/>
        <v>15.966000000000001</v>
      </c>
      <c r="AN2204" s="390">
        <f t="shared" si="467"/>
        <v>15.56</v>
      </c>
      <c r="AO2204" s="390">
        <f t="shared" si="468"/>
        <v>16.463000000000001</v>
      </c>
    </row>
    <row r="2205" spans="1:41" ht="15" customHeight="1" x14ac:dyDescent="0.25">
      <c r="A2205" s="127" t="s">
        <v>763</v>
      </c>
      <c r="B2205" s="125" t="s">
        <v>2077</v>
      </c>
      <c r="C2205" s="125" t="s">
        <v>4004</v>
      </c>
      <c r="D2205" s="125" t="s">
        <v>237</v>
      </c>
      <c r="E2205" s="125" t="s">
        <v>1538</v>
      </c>
      <c r="F2205" s="126">
        <v>20.46</v>
      </c>
      <c r="G2205" s="126">
        <v>20.66</v>
      </c>
      <c r="H2205" s="126">
        <v>16.37</v>
      </c>
      <c r="I2205" s="126"/>
      <c r="J2205" s="317"/>
      <c r="K2205" s="323">
        <f>ROUND(SUMIF('VGT-Bewegungsdaten'!B:B,A2205,'VGT-Bewegungsdaten'!C:C),3)</f>
        <v>0</v>
      </c>
      <c r="L2205" s="324">
        <f>ROUND(SUMIF('VGT-Bewegungsdaten'!B:B,$A2205,'VGT-Bewegungsdaten'!D:D),2)</f>
        <v>0</v>
      </c>
      <c r="N2205" s="376" t="s">
        <v>4930</v>
      </c>
      <c r="O2205" s="376" t="s">
        <v>4940</v>
      </c>
      <c r="P2205" s="326">
        <f>ROUND(SUMIF('AV-Bewegungsdaten'!B:B,A2205,'AV-Bewegungsdaten'!C:C),3)</f>
        <v>0</v>
      </c>
      <c r="Q2205" s="324">
        <f>ROUND(SUMIF('AV-Bewegungsdaten'!B:B,$A2205,'AV-Bewegungsdaten'!D:D),2)</f>
        <v>0</v>
      </c>
      <c r="T2205" s="327"/>
      <c r="U2205" s="326">
        <f>ROUND(SUMIF('DV-Bewegungsdaten'!B:B,Kategorien!A2205,'DV-Bewegungsdaten'!D:D),3)</f>
        <v>0</v>
      </c>
      <c r="V2205" s="324">
        <f>ROUND(SUMIF('DV-Bewegungsdaten'!B:B,Kategorien!A2205,'DV-Bewegungsdaten'!E:E),3)</f>
        <v>0</v>
      </c>
      <c r="AD2205" s="390">
        <f t="shared" si="457"/>
        <v>15.721</v>
      </c>
      <c r="AE2205" s="390">
        <f t="shared" si="458"/>
        <v>16.378</v>
      </c>
      <c r="AF2205" s="390">
        <f t="shared" si="459"/>
        <v>17.597000000000001</v>
      </c>
      <c r="AG2205" s="390">
        <f t="shared" si="460"/>
        <v>16.963999999999999</v>
      </c>
      <c r="AH2205" s="390">
        <f t="shared" si="461"/>
        <v>16.876000000000001</v>
      </c>
      <c r="AI2205" s="390">
        <f t="shared" si="462"/>
        <v>17.408000000000001</v>
      </c>
      <c r="AJ2205" s="390">
        <f t="shared" si="463"/>
        <v>16.690999999999999</v>
      </c>
      <c r="AK2205" s="390">
        <f t="shared" si="464"/>
        <v>16.975000000000001</v>
      </c>
      <c r="AL2205" s="390">
        <f t="shared" si="465"/>
        <v>17.085000000000001</v>
      </c>
      <c r="AM2205" s="390">
        <f t="shared" si="466"/>
        <v>16.966000000000001</v>
      </c>
      <c r="AN2205" s="390">
        <f t="shared" si="467"/>
        <v>16.560000000000002</v>
      </c>
      <c r="AO2205" s="390">
        <f t="shared" si="468"/>
        <v>17.463000000000001</v>
      </c>
    </row>
    <row r="2206" spans="1:41" ht="15" customHeight="1" x14ac:dyDescent="0.25">
      <c r="A2206" s="127" t="s">
        <v>764</v>
      </c>
      <c r="B2206" s="125" t="s">
        <v>2077</v>
      </c>
      <c r="C2206" s="125" t="s">
        <v>4004</v>
      </c>
      <c r="D2206" s="125" t="s">
        <v>239</v>
      </c>
      <c r="E2206" s="125" t="s">
        <v>1541</v>
      </c>
      <c r="F2206" s="126">
        <v>20.46</v>
      </c>
      <c r="G2206" s="126">
        <v>20.66</v>
      </c>
      <c r="H2206" s="126">
        <v>16.37</v>
      </c>
      <c r="I2206" s="126"/>
      <c r="J2206" s="317"/>
      <c r="K2206" s="323">
        <f>ROUND(SUMIF('VGT-Bewegungsdaten'!B:B,A2206,'VGT-Bewegungsdaten'!C:C),3)</f>
        <v>0</v>
      </c>
      <c r="L2206" s="324">
        <f>ROUND(SUMIF('VGT-Bewegungsdaten'!B:B,$A2206,'VGT-Bewegungsdaten'!D:D),2)</f>
        <v>0</v>
      </c>
      <c r="N2206" s="376" t="s">
        <v>4930</v>
      </c>
      <c r="O2206" s="376" t="s">
        <v>4940</v>
      </c>
      <c r="P2206" s="326">
        <f>ROUND(SUMIF('AV-Bewegungsdaten'!B:B,A2206,'AV-Bewegungsdaten'!C:C),3)</f>
        <v>0</v>
      </c>
      <c r="Q2206" s="324">
        <f>ROUND(SUMIF('AV-Bewegungsdaten'!B:B,$A2206,'AV-Bewegungsdaten'!D:D),2)</f>
        <v>0</v>
      </c>
      <c r="T2206" s="327"/>
      <c r="U2206" s="326">
        <f>ROUND(SUMIF('DV-Bewegungsdaten'!B:B,Kategorien!A2206,'DV-Bewegungsdaten'!D:D),3)</f>
        <v>0</v>
      </c>
      <c r="V2206" s="324">
        <f>ROUND(SUMIF('DV-Bewegungsdaten'!B:B,Kategorien!A2206,'DV-Bewegungsdaten'!E:E),3)</f>
        <v>0</v>
      </c>
      <c r="AD2206" s="390">
        <f t="shared" si="457"/>
        <v>15.721</v>
      </c>
      <c r="AE2206" s="390">
        <f t="shared" si="458"/>
        <v>16.378</v>
      </c>
      <c r="AF2206" s="390">
        <f t="shared" si="459"/>
        <v>17.597000000000001</v>
      </c>
      <c r="AG2206" s="390">
        <f t="shared" si="460"/>
        <v>16.963999999999999</v>
      </c>
      <c r="AH2206" s="390">
        <f t="shared" si="461"/>
        <v>16.876000000000001</v>
      </c>
      <c r="AI2206" s="390">
        <f t="shared" si="462"/>
        <v>17.408000000000001</v>
      </c>
      <c r="AJ2206" s="390">
        <f t="shared" si="463"/>
        <v>16.690999999999999</v>
      </c>
      <c r="AK2206" s="390">
        <f t="shared" si="464"/>
        <v>16.975000000000001</v>
      </c>
      <c r="AL2206" s="390">
        <f t="shared" si="465"/>
        <v>17.085000000000001</v>
      </c>
      <c r="AM2206" s="390">
        <f t="shared" si="466"/>
        <v>16.966000000000001</v>
      </c>
      <c r="AN2206" s="390">
        <f t="shared" si="467"/>
        <v>16.560000000000002</v>
      </c>
      <c r="AO2206" s="390">
        <f t="shared" si="468"/>
        <v>17.463000000000001</v>
      </c>
    </row>
    <row r="2207" spans="1:41" ht="15" customHeight="1" x14ac:dyDescent="0.25">
      <c r="A2207" s="127" t="s">
        <v>2897</v>
      </c>
      <c r="B2207" s="125" t="s">
        <v>2077</v>
      </c>
      <c r="C2207" s="125" t="s">
        <v>4004</v>
      </c>
      <c r="D2207" s="125" t="s">
        <v>2579</v>
      </c>
      <c r="E2207" s="125" t="s">
        <v>2545</v>
      </c>
      <c r="F2207" s="126">
        <v>20.43</v>
      </c>
      <c r="G2207" s="126">
        <v>20.63</v>
      </c>
      <c r="H2207" s="126">
        <v>16.34</v>
      </c>
      <c r="I2207" s="126"/>
      <c r="J2207" s="317"/>
      <c r="K2207" s="323">
        <f>ROUND(SUMIF('VGT-Bewegungsdaten'!B:B,A2207,'VGT-Bewegungsdaten'!C:C),3)</f>
        <v>0</v>
      </c>
      <c r="L2207" s="324">
        <f>ROUND(SUMIF('VGT-Bewegungsdaten'!B:B,$A2207,'VGT-Bewegungsdaten'!D:D),2)</f>
        <v>0</v>
      </c>
      <c r="N2207" s="376" t="s">
        <v>4930</v>
      </c>
      <c r="O2207" s="376" t="s">
        <v>4940</v>
      </c>
      <c r="P2207" s="326">
        <f>ROUND(SUMIF('AV-Bewegungsdaten'!B:B,A2207,'AV-Bewegungsdaten'!C:C),3)</f>
        <v>0</v>
      </c>
      <c r="Q2207" s="324">
        <f>ROUND(SUMIF('AV-Bewegungsdaten'!B:B,$A2207,'AV-Bewegungsdaten'!D:D),2)</f>
        <v>0</v>
      </c>
      <c r="T2207" s="327"/>
      <c r="U2207" s="326">
        <f>ROUND(SUMIF('DV-Bewegungsdaten'!B:B,Kategorien!A2207,'DV-Bewegungsdaten'!D:D),3)</f>
        <v>0</v>
      </c>
      <c r="V2207" s="324">
        <f>ROUND(SUMIF('DV-Bewegungsdaten'!B:B,Kategorien!A2207,'DV-Bewegungsdaten'!E:E),3)</f>
        <v>0</v>
      </c>
      <c r="AD2207" s="390">
        <f t="shared" si="457"/>
        <v>15.690999999999999</v>
      </c>
      <c r="AE2207" s="390">
        <f t="shared" si="458"/>
        <v>16.347999999999999</v>
      </c>
      <c r="AF2207" s="390">
        <f t="shared" si="459"/>
        <v>17.567</v>
      </c>
      <c r="AG2207" s="390">
        <f t="shared" si="460"/>
        <v>16.933999999999997</v>
      </c>
      <c r="AH2207" s="390">
        <f t="shared" si="461"/>
        <v>16.846</v>
      </c>
      <c r="AI2207" s="390">
        <f t="shared" si="462"/>
        <v>17.378</v>
      </c>
      <c r="AJ2207" s="390">
        <f t="shared" si="463"/>
        <v>16.660999999999998</v>
      </c>
      <c r="AK2207" s="390">
        <f t="shared" si="464"/>
        <v>16.945</v>
      </c>
      <c r="AL2207" s="390">
        <f t="shared" si="465"/>
        <v>17.055</v>
      </c>
      <c r="AM2207" s="390">
        <f t="shared" si="466"/>
        <v>16.936</v>
      </c>
      <c r="AN2207" s="390">
        <f t="shared" si="467"/>
        <v>16.53</v>
      </c>
      <c r="AO2207" s="390">
        <f t="shared" si="468"/>
        <v>17.433</v>
      </c>
    </row>
    <row r="2208" spans="1:41" ht="15" customHeight="1" x14ac:dyDescent="0.25">
      <c r="A2208" s="127" t="s">
        <v>3641</v>
      </c>
      <c r="B2208" s="125" t="s">
        <v>2077</v>
      </c>
      <c r="C2208" s="125" t="s">
        <v>4004</v>
      </c>
      <c r="D2208" s="125" t="s">
        <v>3323</v>
      </c>
      <c r="E2208" s="125" t="s">
        <v>3289</v>
      </c>
      <c r="F2208" s="126">
        <v>20.399999999999999</v>
      </c>
      <c r="G2208" s="126">
        <v>20.599999999999998</v>
      </c>
      <c r="H2208" s="126">
        <v>16.32</v>
      </c>
      <c r="I2208" s="126"/>
      <c r="J2208" s="317"/>
      <c r="K2208" s="323">
        <f>ROUND(SUMIF('VGT-Bewegungsdaten'!B:B,A2208,'VGT-Bewegungsdaten'!C:C),3)</f>
        <v>0</v>
      </c>
      <c r="L2208" s="324">
        <f>ROUND(SUMIF('VGT-Bewegungsdaten'!B:B,$A2208,'VGT-Bewegungsdaten'!D:D),2)</f>
        <v>0</v>
      </c>
      <c r="N2208" s="376" t="s">
        <v>4930</v>
      </c>
      <c r="O2208" s="376" t="s">
        <v>4940</v>
      </c>
      <c r="P2208" s="326">
        <f>ROUND(SUMIF('AV-Bewegungsdaten'!B:B,A2208,'AV-Bewegungsdaten'!C:C),3)</f>
        <v>0</v>
      </c>
      <c r="Q2208" s="324">
        <f>ROUND(SUMIF('AV-Bewegungsdaten'!B:B,$A2208,'AV-Bewegungsdaten'!D:D),2)</f>
        <v>0</v>
      </c>
      <c r="T2208" s="327"/>
      <c r="U2208" s="326">
        <f>ROUND(SUMIF('DV-Bewegungsdaten'!B:B,Kategorien!A2208,'DV-Bewegungsdaten'!D:D),3)</f>
        <v>0</v>
      </c>
      <c r="V2208" s="324">
        <f>ROUND(SUMIF('DV-Bewegungsdaten'!B:B,Kategorien!A2208,'DV-Bewegungsdaten'!E:E),3)</f>
        <v>0</v>
      </c>
      <c r="AD2208" s="390">
        <f t="shared" si="457"/>
        <v>15.660999999999998</v>
      </c>
      <c r="AE2208" s="390">
        <f t="shared" si="458"/>
        <v>16.317999999999998</v>
      </c>
      <c r="AF2208" s="390">
        <f t="shared" si="459"/>
        <v>17.536999999999999</v>
      </c>
      <c r="AG2208" s="390">
        <f t="shared" si="460"/>
        <v>16.903999999999996</v>
      </c>
      <c r="AH2208" s="390">
        <f t="shared" si="461"/>
        <v>16.815999999999999</v>
      </c>
      <c r="AI2208" s="390">
        <f t="shared" si="462"/>
        <v>17.347999999999999</v>
      </c>
      <c r="AJ2208" s="390">
        <f t="shared" si="463"/>
        <v>16.630999999999997</v>
      </c>
      <c r="AK2208" s="390">
        <f t="shared" si="464"/>
        <v>16.914999999999999</v>
      </c>
      <c r="AL2208" s="390">
        <f t="shared" si="465"/>
        <v>17.024999999999999</v>
      </c>
      <c r="AM2208" s="390">
        <f t="shared" si="466"/>
        <v>16.905999999999999</v>
      </c>
      <c r="AN2208" s="390">
        <f t="shared" si="467"/>
        <v>16.5</v>
      </c>
      <c r="AO2208" s="390">
        <f t="shared" si="468"/>
        <v>17.402999999999999</v>
      </c>
    </row>
    <row r="2209" spans="1:41" ht="15" customHeight="1" x14ac:dyDescent="0.25">
      <c r="A2209" s="127" t="s">
        <v>4406</v>
      </c>
      <c r="B2209" s="125" t="s">
        <v>2077</v>
      </c>
      <c r="C2209" s="125" t="s">
        <v>4004</v>
      </c>
      <c r="D2209" s="125" t="s">
        <v>4085</v>
      </c>
      <c r="E2209" s="125" t="s">
        <v>4051</v>
      </c>
      <c r="F2209" s="126">
        <v>20.37</v>
      </c>
      <c r="G2209" s="126">
        <v>20.57</v>
      </c>
      <c r="H2209" s="126">
        <v>16.3</v>
      </c>
      <c r="I2209" s="126"/>
      <c r="J2209" s="317"/>
      <c r="K2209" s="323">
        <f>ROUND(SUMIF('VGT-Bewegungsdaten'!B:B,A2209,'VGT-Bewegungsdaten'!C:C),3)</f>
        <v>0</v>
      </c>
      <c r="L2209" s="324">
        <f>ROUND(SUMIF('VGT-Bewegungsdaten'!B:B,$A2209,'VGT-Bewegungsdaten'!D:D),2)</f>
        <v>0</v>
      </c>
      <c r="N2209" s="376" t="s">
        <v>4930</v>
      </c>
      <c r="O2209" s="376" t="s">
        <v>4940</v>
      </c>
      <c r="P2209" s="326">
        <f>ROUND(SUMIF('AV-Bewegungsdaten'!B:B,A2209,'AV-Bewegungsdaten'!C:C),3)</f>
        <v>0</v>
      </c>
      <c r="Q2209" s="324">
        <f>ROUND(SUMIF('AV-Bewegungsdaten'!B:B,$A2209,'AV-Bewegungsdaten'!D:D),2)</f>
        <v>0</v>
      </c>
      <c r="T2209" s="327"/>
      <c r="U2209" s="326">
        <f>ROUND(SUMIF('DV-Bewegungsdaten'!B:B,Kategorien!A2209,'DV-Bewegungsdaten'!D:D),3)</f>
        <v>0</v>
      </c>
      <c r="V2209" s="324">
        <f>ROUND(SUMIF('DV-Bewegungsdaten'!B:B,Kategorien!A2209,'DV-Bewegungsdaten'!E:E),3)</f>
        <v>0</v>
      </c>
      <c r="AD2209" s="390">
        <f t="shared" si="457"/>
        <v>15.631</v>
      </c>
      <c r="AE2209" s="390">
        <f t="shared" si="458"/>
        <v>16.288</v>
      </c>
      <c r="AF2209" s="390">
        <f t="shared" si="459"/>
        <v>17.507000000000001</v>
      </c>
      <c r="AG2209" s="390">
        <f t="shared" si="460"/>
        <v>16.873999999999999</v>
      </c>
      <c r="AH2209" s="390">
        <f t="shared" si="461"/>
        <v>16.786000000000001</v>
      </c>
      <c r="AI2209" s="390">
        <f t="shared" si="462"/>
        <v>17.318000000000001</v>
      </c>
      <c r="AJ2209" s="390">
        <f t="shared" si="463"/>
        <v>16.600999999999999</v>
      </c>
      <c r="AK2209" s="390">
        <f t="shared" si="464"/>
        <v>16.885000000000002</v>
      </c>
      <c r="AL2209" s="390">
        <f t="shared" si="465"/>
        <v>16.995000000000001</v>
      </c>
      <c r="AM2209" s="390">
        <f t="shared" si="466"/>
        <v>16.876000000000001</v>
      </c>
      <c r="AN2209" s="390">
        <f t="shared" si="467"/>
        <v>16.47</v>
      </c>
      <c r="AO2209" s="390">
        <f t="shared" si="468"/>
        <v>17.373000000000001</v>
      </c>
    </row>
    <row r="2210" spans="1:41" ht="15" customHeight="1" x14ac:dyDescent="0.25">
      <c r="A2210" s="127" t="s">
        <v>765</v>
      </c>
      <c r="B2210" s="125" t="s">
        <v>2077</v>
      </c>
      <c r="C2210" s="125" t="s">
        <v>4004</v>
      </c>
      <c r="D2210" s="125" t="s">
        <v>241</v>
      </c>
      <c r="E2210" s="125" t="s">
        <v>2452</v>
      </c>
      <c r="F2210" s="126">
        <v>17.46</v>
      </c>
      <c r="G2210" s="126">
        <v>17.66</v>
      </c>
      <c r="H2210" s="126">
        <v>13.97</v>
      </c>
      <c r="I2210" s="126"/>
      <c r="J2210" s="317"/>
      <c r="K2210" s="323">
        <f>ROUND(SUMIF('VGT-Bewegungsdaten'!B:B,A2210,'VGT-Bewegungsdaten'!C:C),3)</f>
        <v>0</v>
      </c>
      <c r="L2210" s="324">
        <f>ROUND(SUMIF('VGT-Bewegungsdaten'!B:B,$A2210,'VGT-Bewegungsdaten'!D:D),2)</f>
        <v>0</v>
      </c>
      <c r="N2210" s="376" t="s">
        <v>4930</v>
      </c>
      <c r="O2210" s="376" t="s">
        <v>4940</v>
      </c>
      <c r="P2210" s="326">
        <f>ROUND(SUMIF('AV-Bewegungsdaten'!B:B,A2210,'AV-Bewegungsdaten'!C:C),3)</f>
        <v>0</v>
      </c>
      <c r="Q2210" s="324">
        <f>ROUND(SUMIF('AV-Bewegungsdaten'!B:B,$A2210,'AV-Bewegungsdaten'!D:D),2)</f>
        <v>0</v>
      </c>
      <c r="T2210" s="327"/>
      <c r="U2210" s="326">
        <f>ROUND(SUMIF('DV-Bewegungsdaten'!B:B,Kategorien!A2210,'DV-Bewegungsdaten'!D:D),3)</f>
        <v>0</v>
      </c>
      <c r="V2210" s="324">
        <f>ROUND(SUMIF('DV-Bewegungsdaten'!B:B,Kategorien!A2210,'DV-Bewegungsdaten'!E:E),3)</f>
        <v>0</v>
      </c>
      <c r="AD2210" s="390">
        <f t="shared" si="457"/>
        <v>12.721</v>
      </c>
      <c r="AE2210" s="390">
        <f t="shared" si="458"/>
        <v>13.378</v>
      </c>
      <c r="AF2210" s="390">
        <f t="shared" si="459"/>
        <v>14.597</v>
      </c>
      <c r="AG2210" s="390">
        <f t="shared" si="460"/>
        <v>13.964</v>
      </c>
      <c r="AH2210" s="390">
        <f t="shared" si="461"/>
        <v>13.876000000000001</v>
      </c>
      <c r="AI2210" s="390">
        <f t="shared" si="462"/>
        <v>14.408000000000001</v>
      </c>
      <c r="AJ2210" s="390">
        <f t="shared" si="463"/>
        <v>13.691000000000001</v>
      </c>
      <c r="AK2210" s="390">
        <f t="shared" si="464"/>
        <v>13.975</v>
      </c>
      <c r="AL2210" s="390">
        <f t="shared" si="465"/>
        <v>14.085000000000001</v>
      </c>
      <c r="AM2210" s="390">
        <f t="shared" si="466"/>
        <v>13.966000000000001</v>
      </c>
      <c r="AN2210" s="390">
        <f t="shared" si="467"/>
        <v>13.56</v>
      </c>
      <c r="AO2210" s="390">
        <f t="shared" si="468"/>
        <v>14.463000000000001</v>
      </c>
    </row>
    <row r="2211" spans="1:41" ht="15" customHeight="1" x14ac:dyDescent="0.25">
      <c r="A2211" s="127" t="s">
        <v>766</v>
      </c>
      <c r="B2211" s="125" t="s">
        <v>2077</v>
      </c>
      <c r="C2211" s="125" t="s">
        <v>4004</v>
      </c>
      <c r="D2211" s="125" t="s">
        <v>1998</v>
      </c>
      <c r="E2211" s="125" t="s">
        <v>2455</v>
      </c>
      <c r="F2211" s="126">
        <v>19.46</v>
      </c>
      <c r="G2211" s="126">
        <v>19.66</v>
      </c>
      <c r="H2211" s="126">
        <v>15.57</v>
      </c>
      <c r="I2211" s="126"/>
      <c r="J2211" s="317"/>
      <c r="K2211" s="323">
        <f>ROUND(SUMIF('VGT-Bewegungsdaten'!B:B,A2211,'VGT-Bewegungsdaten'!C:C),3)</f>
        <v>0</v>
      </c>
      <c r="L2211" s="324">
        <f>ROUND(SUMIF('VGT-Bewegungsdaten'!B:B,$A2211,'VGT-Bewegungsdaten'!D:D),2)</f>
        <v>0</v>
      </c>
      <c r="N2211" s="376" t="s">
        <v>4930</v>
      </c>
      <c r="O2211" s="376" t="s">
        <v>4940</v>
      </c>
      <c r="P2211" s="326">
        <f>ROUND(SUMIF('AV-Bewegungsdaten'!B:B,A2211,'AV-Bewegungsdaten'!C:C),3)</f>
        <v>0</v>
      </c>
      <c r="Q2211" s="324">
        <f>ROUND(SUMIF('AV-Bewegungsdaten'!B:B,$A2211,'AV-Bewegungsdaten'!D:D),2)</f>
        <v>0</v>
      </c>
      <c r="T2211" s="327"/>
      <c r="U2211" s="326">
        <f>ROUND(SUMIF('DV-Bewegungsdaten'!B:B,Kategorien!A2211,'DV-Bewegungsdaten'!D:D),3)</f>
        <v>0</v>
      </c>
      <c r="V2211" s="324">
        <f>ROUND(SUMIF('DV-Bewegungsdaten'!B:B,Kategorien!A2211,'DV-Bewegungsdaten'!E:E),3)</f>
        <v>0</v>
      </c>
      <c r="AD2211" s="390">
        <f t="shared" si="457"/>
        <v>14.721</v>
      </c>
      <c r="AE2211" s="390">
        <f t="shared" si="458"/>
        <v>15.378</v>
      </c>
      <c r="AF2211" s="390">
        <f t="shared" si="459"/>
        <v>16.597000000000001</v>
      </c>
      <c r="AG2211" s="390">
        <f t="shared" si="460"/>
        <v>15.964</v>
      </c>
      <c r="AH2211" s="390">
        <f t="shared" si="461"/>
        <v>15.876000000000001</v>
      </c>
      <c r="AI2211" s="390">
        <f t="shared" si="462"/>
        <v>16.408000000000001</v>
      </c>
      <c r="AJ2211" s="390">
        <f t="shared" si="463"/>
        <v>15.691000000000001</v>
      </c>
      <c r="AK2211" s="390">
        <f t="shared" si="464"/>
        <v>15.975</v>
      </c>
      <c r="AL2211" s="390">
        <f t="shared" si="465"/>
        <v>16.085000000000001</v>
      </c>
      <c r="AM2211" s="390">
        <f t="shared" si="466"/>
        <v>15.966000000000001</v>
      </c>
      <c r="AN2211" s="390">
        <f t="shared" si="467"/>
        <v>15.56</v>
      </c>
      <c r="AO2211" s="390">
        <f t="shared" si="468"/>
        <v>16.463000000000001</v>
      </c>
    </row>
    <row r="2212" spans="1:41" ht="15" customHeight="1" x14ac:dyDescent="0.25">
      <c r="A2212" s="127" t="s">
        <v>767</v>
      </c>
      <c r="B2212" s="125" t="s">
        <v>2077</v>
      </c>
      <c r="C2212" s="125" t="s">
        <v>4004</v>
      </c>
      <c r="D2212" s="125" t="s">
        <v>243</v>
      </c>
      <c r="E2212" s="125" t="s">
        <v>1538</v>
      </c>
      <c r="F2212" s="126">
        <v>20.46</v>
      </c>
      <c r="G2212" s="126">
        <v>20.66</v>
      </c>
      <c r="H2212" s="126">
        <v>16.37</v>
      </c>
      <c r="I2212" s="126"/>
      <c r="J2212" s="317"/>
      <c r="K2212" s="323">
        <f>ROUND(SUMIF('VGT-Bewegungsdaten'!B:B,A2212,'VGT-Bewegungsdaten'!C:C),3)</f>
        <v>0</v>
      </c>
      <c r="L2212" s="324">
        <f>ROUND(SUMIF('VGT-Bewegungsdaten'!B:B,$A2212,'VGT-Bewegungsdaten'!D:D),2)</f>
        <v>0</v>
      </c>
      <c r="N2212" s="376" t="s">
        <v>4930</v>
      </c>
      <c r="O2212" s="376" t="s">
        <v>4940</v>
      </c>
      <c r="P2212" s="326">
        <f>ROUND(SUMIF('AV-Bewegungsdaten'!B:B,A2212,'AV-Bewegungsdaten'!C:C),3)</f>
        <v>0</v>
      </c>
      <c r="Q2212" s="324">
        <f>ROUND(SUMIF('AV-Bewegungsdaten'!B:B,$A2212,'AV-Bewegungsdaten'!D:D),2)</f>
        <v>0</v>
      </c>
      <c r="T2212" s="327"/>
      <c r="U2212" s="326">
        <f>ROUND(SUMIF('DV-Bewegungsdaten'!B:B,Kategorien!A2212,'DV-Bewegungsdaten'!D:D),3)</f>
        <v>0</v>
      </c>
      <c r="V2212" s="324">
        <f>ROUND(SUMIF('DV-Bewegungsdaten'!B:B,Kategorien!A2212,'DV-Bewegungsdaten'!E:E),3)</f>
        <v>0</v>
      </c>
      <c r="AD2212" s="390">
        <f t="shared" si="457"/>
        <v>15.721</v>
      </c>
      <c r="AE2212" s="390">
        <f t="shared" si="458"/>
        <v>16.378</v>
      </c>
      <c r="AF2212" s="390">
        <f t="shared" si="459"/>
        <v>17.597000000000001</v>
      </c>
      <c r="AG2212" s="390">
        <f t="shared" si="460"/>
        <v>16.963999999999999</v>
      </c>
      <c r="AH2212" s="390">
        <f t="shared" si="461"/>
        <v>16.876000000000001</v>
      </c>
      <c r="AI2212" s="390">
        <f t="shared" si="462"/>
        <v>17.408000000000001</v>
      </c>
      <c r="AJ2212" s="390">
        <f t="shared" si="463"/>
        <v>16.690999999999999</v>
      </c>
      <c r="AK2212" s="390">
        <f t="shared" si="464"/>
        <v>16.975000000000001</v>
      </c>
      <c r="AL2212" s="390">
        <f t="shared" si="465"/>
        <v>17.085000000000001</v>
      </c>
      <c r="AM2212" s="390">
        <f t="shared" si="466"/>
        <v>16.966000000000001</v>
      </c>
      <c r="AN2212" s="390">
        <f t="shared" si="467"/>
        <v>16.560000000000002</v>
      </c>
      <c r="AO2212" s="390">
        <f t="shared" si="468"/>
        <v>17.463000000000001</v>
      </c>
    </row>
    <row r="2213" spans="1:41" ht="15" customHeight="1" x14ac:dyDescent="0.25">
      <c r="A2213" s="127" t="s">
        <v>768</v>
      </c>
      <c r="B2213" s="125" t="s">
        <v>2077</v>
      </c>
      <c r="C2213" s="125" t="s">
        <v>4004</v>
      </c>
      <c r="D2213" s="125" t="s">
        <v>2001</v>
      </c>
      <c r="E2213" s="125" t="s">
        <v>1541</v>
      </c>
      <c r="F2213" s="126">
        <v>20.46</v>
      </c>
      <c r="G2213" s="126">
        <v>20.66</v>
      </c>
      <c r="H2213" s="126">
        <v>16.37</v>
      </c>
      <c r="I2213" s="126"/>
      <c r="J2213" s="317"/>
      <c r="K2213" s="323">
        <f>ROUND(SUMIF('VGT-Bewegungsdaten'!B:B,A2213,'VGT-Bewegungsdaten'!C:C),3)</f>
        <v>0</v>
      </c>
      <c r="L2213" s="324">
        <f>ROUND(SUMIF('VGT-Bewegungsdaten'!B:B,$A2213,'VGT-Bewegungsdaten'!D:D),2)</f>
        <v>0</v>
      </c>
      <c r="N2213" s="376" t="s">
        <v>4930</v>
      </c>
      <c r="O2213" s="376" t="s">
        <v>4940</v>
      </c>
      <c r="P2213" s="326">
        <f>ROUND(SUMIF('AV-Bewegungsdaten'!B:B,A2213,'AV-Bewegungsdaten'!C:C),3)</f>
        <v>0</v>
      </c>
      <c r="Q2213" s="324">
        <f>ROUND(SUMIF('AV-Bewegungsdaten'!B:B,$A2213,'AV-Bewegungsdaten'!D:D),2)</f>
        <v>0</v>
      </c>
      <c r="T2213" s="327"/>
      <c r="U2213" s="326">
        <f>ROUND(SUMIF('DV-Bewegungsdaten'!B:B,Kategorien!A2213,'DV-Bewegungsdaten'!D:D),3)</f>
        <v>0</v>
      </c>
      <c r="V2213" s="324">
        <f>ROUND(SUMIF('DV-Bewegungsdaten'!B:B,Kategorien!A2213,'DV-Bewegungsdaten'!E:E),3)</f>
        <v>0</v>
      </c>
      <c r="AD2213" s="390">
        <f t="shared" si="457"/>
        <v>15.721</v>
      </c>
      <c r="AE2213" s="390">
        <f t="shared" si="458"/>
        <v>16.378</v>
      </c>
      <c r="AF2213" s="390">
        <f t="shared" si="459"/>
        <v>17.597000000000001</v>
      </c>
      <c r="AG2213" s="390">
        <f t="shared" si="460"/>
        <v>16.963999999999999</v>
      </c>
      <c r="AH2213" s="390">
        <f t="shared" si="461"/>
        <v>16.876000000000001</v>
      </c>
      <c r="AI2213" s="390">
        <f t="shared" si="462"/>
        <v>17.408000000000001</v>
      </c>
      <c r="AJ2213" s="390">
        <f t="shared" si="463"/>
        <v>16.690999999999999</v>
      </c>
      <c r="AK2213" s="390">
        <f t="shared" si="464"/>
        <v>16.975000000000001</v>
      </c>
      <c r="AL2213" s="390">
        <f t="shared" si="465"/>
        <v>17.085000000000001</v>
      </c>
      <c r="AM2213" s="390">
        <f t="shared" si="466"/>
        <v>16.966000000000001</v>
      </c>
      <c r="AN2213" s="390">
        <f t="shared" si="467"/>
        <v>16.560000000000002</v>
      </c>
      <c r="AO2213" s="390">
        <f t="shared" si="468"/>
        <v>17.463000000000001</v>
      </c>
    </row>
    <row r="2214" spans="1:41" ht="15" customHeight="1" x14ac:dyDescent="0.25">
      <c r="A2214" s="127" t="s">
        <v>2898</v>
      </c>
      <c r="B2214" s="125" t="s">
        <v>2077</v>
      </c>
      <c r="C2214" s="125" t="s">
        <v>4004</v>
      </c>
      <c r="D2214" s="125" t="s">
        <v>2712</v>
      </c>
      <c r="E2214" s="125" t="s">
        <v>2545</v>
      </c>
      <c r="F2214" s="126">
        <v>20.43</v>
      </c>
      <c r="G2214" s="126">
        <v>20.63</v>
      </c>
      <c r="H2214" s="126">
        <v>16.34</v>
      </c>
      <c r="I2214" s="126"/>
      <c r="J2214" s="317"/>
      <c r="K2214" s="323">
        <f>ROUND(SUMIF('VGT-Bewegungsdaten'!B:B,A2214,'VGT-Bewegungsdaten'!C:C),3)</f>
        <v>0</v>
      </c>
      <c r="L2214" s="324">
        <f>ROUND(SUMIF('VGT-Bewegungsdaten'!B:B,$A2214,'VGT-Bewegungsdaten'!D:D),2)</f>
        <v>0</v>
      </c>
      <c r="N2214" s="376" t="s">
        <v>4930</v>
      </c>
      <c r="O2214" s="376" t="s">
        <v>4940</v>
      </c>
      <c r="P2214" s="326">
        <f>ROUND(SUMIF('AV-Bewegungsdaten'!B:B,A2214,'AV-Bewegungsdaten'!C:C),3)</f>
        <v>0</v>
      </c>
      <c r="Q2214" s="324">
        <f>ROUND(SUMIF('AV-Bewegungsdaten'!B:B,$A2214,'AV-Bewegungsdaten'!D:D),2)</f>
        <v>0</v>
      </c>
      <c r="T2214" s="327"/>
      <c r="U2214" s="326">
        <f>ROUND(SUMIF('DV-Bewegungsdaten'!B:B,Kategorien!A2214,'DV-Bewegungsdaten'!D:D),3)</f>
        <v>0</v>
      </c>
      <c r="V2214" s="324">
        <f>ROUND(SUMIF('DV-Bewegungsdaten'!B:B,Kategorien!A2214,'DV-Bewegungsdaten'!E:E),3)</f>
        <v>0</v>
      </c>
      <c r="AD2214" s="390">
        <f t="shared" si="457"/>
        <v>15.690999999999999</v>
      </c>
      <c r="AE2214" s="390">
        <f t="shared" si="458"/>
        <v>16.347999999999999</v>
      </c>
      <c r="AF2214" s="390">
        <f t="shared" si="459"/>
        <v>17.567</v>
      </c>
      <c r="AG2214" s="390">
        <f t="shared" si="460"/>
        <v>16.933999999999997</v>
      </c>
      <c r="AH2214" s="390">
        <f t="shared" si="461"/>
        <v>16.846</v>
      </c>
      <c r="AI2214" s="390">
        <f t="shared" si="462"/>
        <v>17.378</v>
      </c>
      <c r="AJ2214" s="390">
        <f t="shared" si="463"/>
        <v>16.660999999999998</v>
      </c>
      <c r="AK2214" s="390">
        <f t="shared" si="464"/>
        <v>16.945</v>
      </c>
      <c r="AL2214" s="390">
        <f t="shared" si="465"/>
        <v>17.055</v>
      </c>
      <c r="AM2214" s="390">
        <f t="shared" si="466"/>
        <v>16.936</v>
      </c>
      <c r="AN2214" s="390">
        <f t="shared" si="467"/>
        <v>16.53</v>
      </c>
      <c r="AO2214" s="390">
        <f t="shared" si="468"/>
        <v>17.433</v>
      </c>
    </row>
    <row r="2215" spans="1:41" ht="15" customHeight="1" x14ac:dyDescent="0.25">
      <c r="A2215" s="127" t="s">
        <v>3642</v>
      </c>
      <c r="B2215" s="125" t="s">
        <v>2077</v>
      </c>
      <c r="C2215" s="125" t="s">
        <v>4004</v>
      </c>
      <c r="D2215" s="125" t="s">
        <v>3456</v>
      </c>
      <c r="E2215" s="125" t="s">
        <v>3289</v>
      </c>
      <c r="F2215" s="126">
        <v>20.399999999999999</v>
      </c>
      <c r="G2215" s="126">
        <v>20.599999999999998</v>
      </c>
      <c r="H2215" s="126">
        <v>16.32</v>
      </c>
      <c r="I2215" s="126"/>
      <c r="J2215" s="317"/>
      <c r="K2215" s="323">
        <f>ROUND(SUMIF('VGT-Bewegungsdaten'!B:B,A2215,'VGT-Bewegungsdaten'!C:C),3)</f>
        <v>0</v>
      </c>
      <c r="L2215" s="324">
        <f>ROUND(SUMIF('VGT-Bewegungsdaten'!B:B,$A2215,'VGT-Bewegungsdaten'!D:D),2)</f>
        <v>0</v>
      </c>
      <c r="N2215" s="376" t="s">
        <v>4930</v>
      </c>
      <c r="O2215" s="376" t="s">
        <v>4940</v>
      </c>
      <c r="P2215" s="326">
        <f>ROUND(SUMIF('AV-Bewegungsdaten'!B:B,A2215,'AV-Bewegungsdaten'!C:C),3)</f>
        <v>0</v>
      </c>
      <c r="Q2215" s="324">
        <f>ROUND(SUMIF('AV-Bewegungsdaten'!B:B,$A2215,'AV-Bewegungsdaten'!D:D),2)</f>
        <v>0</v>
      </c>
      <c r="T2215" s="327"/>
      <c r="U2215" s="326">
        <f>ROUND(SUMIF('DV-Bewegungsdaten'!B:B,Kategorien!A2215,'DV-Bewegungsdaten'!D:D),3)</f>
        <v>0</v>
      </c>
      <c r="V2215" s="324">
        <f>ROUND(SUMIF('DV-Bewegungsdaten'!B:B,Kategorien!A2215,'DV-Bewegungsdaten'!E:E),3)</f>
        <v>0</v>
      </c>
      <c r="AD2215" s="390">
        <f t="shared" si="457"/>
        <v>15.660999999999998</v>
      </c>
      <c r="AE2215" s="390">
        <f t="shared" si="458"/>
        <v>16.317999999999998</v>
      </c>
      <c r="AF2215" s="390">
        <f t="shared" si="459"/>
        <v>17.536999999999999</v>
      </c>
      <c r="AG2215" s="390">
        <f t="shared" si="460"/>
        <v>16.903999999999996</v>
      </c>
      <c r="AH2215" s="390">
        <f t="shared" si="461"/>
        <v>16.815999999999999</v>
      </c>
      <c r="AI2215" s="390">
        <f t="shared" si="462"/>
        <v>17.347999999999999</v>
      </c>
      <c r="AJ2215" s="390">
        <f t="shared" si="463"/>
        <v>16.630999999999997</v>
      </c>
      <c r="AK2215" s="390">
        <f t="shared" si="464"/>
        <v>16.914999999999999</v>
      </c>
      <c r="AL2215" s="390">
        <f t="shared" si="465"/>
        <v>17.024999999999999</v>
      </c>
      <c r="AM2215" s="390">
        <f t="shared" si="466"/>
        <v>16.905999999999999</v>
      </c>
      <c r="AN2215" s="390">
        <f t="shared" si="467"/>
        <v>16.5</v>
      </c>
      <c r="AO2215" s="390">
        <f t="shared" si="468"/>
        <v>17.402999999999999</v>
      </c>
    </row>
    <row r="2216" spans="1:41" ht="15" customHeight="1" x14ac:dyDescent="0.25">
      <c r="A2216" s="127" t="s">
        <v>4407</v>
      </c>
      <c r="B2216" s="125" t="s">
        <v>2077</v>
      </c>
      <c r="C2216" s="125" t="s">
        <v>4004</v>
      </c>
      <c r="D2216" s="125" t="s">
        <v>4219</v>
      </c>
      <c r="E2216" s="125" t="s">
        <v>4051</v>
      </c>
      <c r="F2216" s="126">
        <v>20.37</v>
      </c>
      <c r="G2216" s="126">
        <v>20.57</v>
      </c>
      <c r="H2216" s="126">
        <v>16.3</v>
      </c>
      <c r="I2216" s="126"/>
      <c r="J2216" s="317"/>
      <c r="K2216" s="323">
        <f>ROUND(SUMIF('VGT-Bewegungsdaten'!B:B,A2216,'VGT-Bewegungsdaten'!C:C),3)</f>
        <v>0</v>
      </c>
      <c r="L2216" s="324">
        <f>ROUND(SUMIF('VGT-Bewegungsdaten'!B:B,$A2216,'VGT-Bewegungsdaten'!D:D),2)</f>
        <v>0</v>
      </c>
      <c r="N2216" s="376" t="s">
        <v>4930</v>
      </c>
      <c r="O2216" s="376" t="s">
        <v>4940</v>
      </c>
      <c r="P2216" s="326">
        <f>ROUND(SUMIF('AV-Bewegungsdaten'!B:B,A2216,'AV-Bewegungsdaten'!C:C),3)</f>
        <v>0</v>
      </c>
      <c r="Q2216" s="324">
        <f>ROUND(SUMIF('AV-Bewegungsdaten'!B:B,$A2216,'AV-Bewegungsdaten'!D:D),2)</f>
        <v>0</v>
      </c>
      <c r="T2216" s="327"/>
      <c r="U2216" s="326">
        <f>ROUND(SUMIF('DV-Bewegungsdaten'!B:B,Kategorien!A2216,'DV-Bewegungsdaten'!D:D),3)</f>
        <v>0</v>
      </c>
      <c r="V2216" s="324">
        <f>ROUND(SUMIF('DV-Bewegungsdaten'!B:B,Kategorien!A2216,'DV-Bewegungsdaten'!E:E),3)</f>
        <v>0</v>
      </c>
      <c r="AD2216" s="390">
        <f t="shared" si="457"/>
        <v>15.631</v>
      </c>
      <c r="AE2216" s="390">
        <f t="shared" si="458"/>
        <v>16.288</v>
      </c>
      <c r="AF2216" s="390">
        <f t="shared" si="459"/>
        <v>17.507000000000001</v>
      </c>
      <c r="AG2216" s="390">
        <f t="shared" si="460"/>
        <v>16.873999999999999</v>
      </c>
      <c r="AH2216" s="390">
        <f t="shared" si="461"/>
        <v>16.786000000000001</v>
      </c>
      <c r="AI2216" s="390">
        <f t="shared" si="462"/>
        <v>17.318000000000001</v>
      </c>
      <c r="AJ2216" s="390">
        <f t="shared" si="463"/>
        <v>16.600999999999999</v>
      </c>
      <c r="AK2216" s="390">
        <f t="shared" si="464"/>
        <v>16.885000000000002</v>
      </c>
      <c r="AL2216" s="390">
        <f t="shared" si="465"/>
        <v>16.995000000000001</v>
      </c>
      <c r="AM2216" s="390">
        <f t="shared" si="466"/>
        <v>16.876000000000001</v>
      </c>
      <c r="AN2216" s="390">
        <f t="shared" si="467"/>
        <v>16.47</v>
      </c>
      <c r="AO2216" s="390">
        <f t="shared" si="468"/>
        <v>17.373000000000001</v>
      </c>
    </row>
    <row r="2217" spans="1:41" ht="15" customHeight="1" x14ac:dyDescent="0.25">
      <c r="A2217" s="127" t="s">
        <v>769</v>
      </c>
      <c r="B2217" s="125" t="s">
        <v>2077</v>
      </c>
      <c r="C2217" s="125" t="s">
        <v>4004</v>
      </c>
      <c r="D2217" s="125" t="s">
        <v>247</v>
      </c>
      <c r="E2217" s="125" t="s">
        <v>2452</v>
      </c>
      <c r="F2217" s="126">
        <v>18.46</v>
      </c>
      <c r="G2217" s="126">
        <v>18.66</v>
      </c>
      <c r="H2217" s="126">
        <v>14.77</v>
      </c>
      <c r="I2217" s="126"/>
      <c r="J2217" s="317"/>
      <c r="K2217" s="323">
        <f>ROUND(SUMIF('VGT-Bewegungsdaten'!B:B,A2217,'VGT-Bewegungsdaten'!C:C),3)</f>
        <v>0</v>
      </c>
      <c r="L2217" s="324">
        <f>ROUND(SUMIF('VGT-Bewegungsdaten'!B:B,$A2217,'VGT-Bewegungsdaten'!D:D),2)</f>
        <v>0</v>
      </c>
      <c r="N2217" s="376" t="s">
        <v>4930</v>
      </c>
      <c r="O2217" s="376" t="s">
        <v>4940</v>
      </c>
      <c r="P2217" s="326">
        <f>ROUND(SUMIF('AV-Bewegungsdaten'!B:B,A2217,'AV-Bewegungsdaten'!C:C),3)</f>
        <v>0</v>
      </c>
      <c r="Q2217" s="324">
        <f>ROUND(SUMIF('AV-Bewegungsdaten'!B:B,$A2217,'AV-Bewegungsdaten'!D:D),2)</f>
        <v>0</v>
      </c>
      <c r="T2217" s="327"/>
      <c r="U2217" s="326">
        <f>ROUND(SUMIF('DV-Bewegungsdaten'!B:B,Kategorien!A2217,'DV-Bewegungsdaten'!D:D),3)</f>
        <v>0</v>
      </c>
      <c r="V2217" s="324">
        <f>ROUND(SUMIF('DV-Bewegungsdaten'!B:B,Kategorien!A2217,'DV-Bewegungsdaten'!E:E),3)</f>
        <v>0</v>
      </c>
      <c r="AD2217" s="390">
        <f t="shared" si="457"/>
        <v>13.721</v>
      </c>
      <c r="AE2217" s="390">
        <f t="shared" si="458"/>
        <v>14.378</v>
      </c>
      <c r="AF2217" s="390">
        <f t="shared" si="459"/>
        <v>15.597</v>
      </c>
      <c r="AG2217" s="390">
        <f t="shared" si="460"/>
        <v>14.964</v>
      </c>
      <c r="AH2217" s="390">
        <f t="shared" si="461"/>
        <v>14.876000000000001</v>
      </c>
      <c r="AI2217" s="390">
        <f t="shared" si="462"/>
        <v>15.408000000000001</v>
      </c>
      <c r="AJ2217" s="390">
        <f t="shared" si="463"/>
        <v>14.691000000000001</v>
      </c>
      <c r="AK2217" s="390">
        <f t="shared" si="464"/>
        <v>14.975</v>
      </c>
      <c r="AL2217" s="390">
        <f t="shared" si="465"/>
        <v>15.085000000000001</v>
      </c>
      <c r="AM2217" s="390">
        <f t="shared" si="466"/>
        <v>14.966000000000001</v>
      </c>
      <c r="AN2217" s="390">
        <f t="shared" si="467"/>
        <v>14.56</v>
      </c>
      <c r="AO2217" s="390">
        <f t="shared" si="468"/>
        <v>15.463000000000001</v>
      </c>
    </row>
    <row r="2218" spans="1:41" ht="15" customHeight="1" x14ac:dyDescent="0.25">
      <c r="A2218" s="127" t="s">
        <v>770</v>
      </c>
      <c r="B2218" s="125" t="s">
        <v>2077</v>
      </c>
      <c r="C2218" s="125" t="s">
        <v>4004</v>
      </c>
      <c r="D2218" s="125" t="s">
        <v>1785</v>
      </c>
      <c r="E2218" s="125" t="s">
        <v>2455</v>
      </c>
      <c r="F2218" s="126">
        <v>20.46</v>
      </c>
      <c r="G2218" s="126">
        <v>20.66</v>
      </c>
      <c r="H2218" s="126">
        <v>16.37</v>
      </c>
      <c r="I2218" s="126"/>
      <c r="J2218" s="317"/>
      <c r="K2218" s="323">
        <f>ROUND(SUMIF('VGT-Bewegungsdaten'!B:B,A2218,'VGT-Bewegungsdaten'!C:C),3)</f>
        <v>0</v>
      </c>
      <c r="L2218" s="324">
        <f>ROUND(SUMIF('VGT-Bewegungsdaten'!B:B,$A2218,'VGT-Bewegungsdaten'!D:D),2)</f>
        <v>0</v>
      </c>
      <c r="N2218" s="376" t="s">
        <v>4930</v>
      </c>
      <c r="O2218" s="376" t="s">
        <v>4940</v>
      </c>
      <c r="P2218" s="326">
        <f>ROUND(SUMIF('AV-Bewegungsdaten'!B:B,A2218,'AV-Bewegungsdaten'!C:C),3)</f>
        <v>0</v>
      </c>
      <c r="Q2218" s="324">
        <f>ROUND(SUMIF('AV-Bewegungsdaten'!B:B,$A2218,'AV-Bewegungsdaten'!D:D),2)</f>
        <v>0</v>
      </c>
      <c r="T2218" s="327"/>
      <c r="U2218" s="326">
        <f>ROUND(SUMIF('DV-Bewegungsdaten'!B:B,Kategorien!A2218,'DV-Bewegungsdaten'!D:D),3)</f>
        <v>0</v>
      </c>
      <c r="V2218" s="324">
        <f>ROUND(SUMIF('DV-Bewegungsdaten'!B:B,Kategorien!A2218,'DV-Bewegungsdaten'!E:E),3)</f>
        <v>0</v>
      </c>
      <c r="AD2218" s="390">
        <f t="shared" si="457"/>
        <v>15.721</v>
      </c>
      <c r="AE2218" s="390">
        <f t="shared" si="458"/>
        <v>16.378</v>
      </c>
      <c r="AF2218" s="390">
        <f t="shared" si="459"/>
        <v>17.597000000000001</v>
      </c>
      <c r="AG2218" s="390">
        <f t="shared" si="460"/>
        <v>16.963999999999999</v>
      </c>
      <c r="AH2218" s="390">
        <f t="shared" si="461"/>
        <v>16.876000000000001</v>
      </c>
      <c r="AI2218" s="390">
        <f t="shared" si="462"/>
        <v>17.408000000000001</v>
      </c>
      <c r="AJ2218" s="390">
        <f t="shared" si="463"/>
        <v>16.690999999999999</v>
      </c>
      <c r="AK2218" s="390">
        <f t="shared" si="464"/>
        <v>16.975000000000001</v>
      </c>
      <c r="AL2218" s="390">
        <f t="shared" si="465"/>
        <v>17.085000000000001</v>
      </c>
      <c r="AM2218" s="390">
        <f t="shared" si="466"/>
        <v>16.966000000000001</v>
      </c>
      <c r="AN2218" s="390">
        <f t="shared" si="467"/>
        <v>16.560000000000002</v>
      </c>
      <c r="AO2218" s="390">
        <f t="shared" si="468"/>
        <v>17.463000000000001</v>
      </c>
    </row>
    <row r="2219" spans="1:41" ht="15" customHeight="1" x14ac:dyDescent="0.25">
      <c r="A2219" s="127" t="s">
        <v>771</v>
      </c>
      <c r="B2219" s="125" t="s">
        <v>2077</v>
      </c>
      <c r="C2219" s="125" t="s">
        <v>4004</v>
      </c>
      <c r="D2219" s="125" t="s">
        <v>249</v>
      </c>
      <c r="E2219" s="125" t="s">
        <v>1538</v>
      </c>
      <c r="F2219" s="126">
        <v>21.46</v>
      </c>
      <c r="G2219" s="126">
        <v>21.66</v>
      </c>
      <c r="H2219" s="126">
        <v>17.170000000000002</v>
      </c>
      <c r="I2219" s="126"/>
      <c r="J2219" s="317"/>
      <c r="K2219" s="323">
        <f>ROUND(SUMIF('VGT-Bewegungsdaten'!B:B,A2219,'VGT-Bewegungsdaten'!C:C),3)</f>
        <v>0</v>
      </c>
      <c r="L2219" s="324">
        <f>ROUND(SUMIF('VGT-Bewegungsdaten'!B:B,$A2219,'VGT-Bewegungsdaten'!D:D),2)</f>
        <v>0</v>
      </c>
      <c r="N2219" s="376" t="s">
        <v>4930</v>
      </c>
      <c r="O2219" s="376" t="s">
        <v>4940</v>
      </c>
      <c r="P2219" s="326">
        <f>ROUND(SUMIF('AV-Bewegungsdaten'!B:B,A2219,'AV-Bewegungsdaten'!C:C),3)</f>
        <v>0</v>
      </c>
      <c r="Q2219" s="324">
        <f>ROUND(SUMIF('AV-Bewegungsdaten'!B:B,$A2219,'AV-Bewegungsdaten'!D:D),2)</f>
        <v>0</v>
      </c>
      <c r="T2219" s="327"/>
      <c r="U2219" s="326">
        <f>ROUND(SUMIF('DV-Bewegungsdaten'!B:B,Kategorien!A2219,'DV-Bewegungsdaten'!D:D),3)</f>
        <v>0</v>
      </c>
      <c r="V2219" s="324">
        <f>ROUND(SUMIF('DV-Bewegungsdaten'!B:B,Kategorien!A2219,'DV-Bewegungsdaten'!E:E),3)</f>
        <v>0</v>
      </c>
      <c r="AD2219" s="390">
        <f t="shared" si="457"/>
        <v>16.721</v>
      </c>
      <c r="AE2219" s="390">
        <f t="shared" si="458"/>
        <v>17.378</v>
      </c>
      <c r="AF2219" s="390">
        <f t="shared" si="459"/>
        <v>18.597000000000001</v>
      </c>
      <c r="AG2219" s="390">
        <f t="shared" si="460"/>
        <v>17.963999999999999</v>
      </c>
      <c r="AH2219" s="390">
        <f t="shared" si="461"/>
        <v>17.876000000000001</v>
      </c>
      <c r="AI2219" s="390">
        <f t="shared" si="462"/>
        <v>18.408000000000001</v>
      </c>
      <c r="AJ2219" s="390">
        <f t="shared" si="463"/>
        <v>17.690999999999999</v>
      </c>
      <c r="AK2219" s="390">
        <f t="shared" si="464"/>
        <v>17.975000000000001</v>
      </c>
      <c r="AL2219" s="390">
        <f t="shared" si="465"/>
        <v>18.085000000000001</v>
      </c>
      <c r="AM2219" s="390">
        <f t="shared" si="466"/>
        <v>17.966000000000001</v>
      </c>
      <c r="AN2219" s="390">
        <f t="shared" si="467"/>
        <v>17.560000000000002</v>
      </c>
      <c r="AO2219" s="390">
        <f t="shared" si="468"/>
        <v>18.463000000000001</v>
      </c>
    </row>
    <row r="2220" spans="1:41" ht="15" customHeight="1" x14ac:dyDescent="0.25">
      <c r="A2220" s="127" t="s">
        <v>772</v>
      </c>
      <c r="B2220" s="125" t="s">
        <v>2077</v>
      </c>
      <c r="C2220" s="125" t="s">
        <v>4004</v>
      </c>
      <c r="D2220" s="125" t="s">
        <v>251</v>
      </c>
      <c r="E2220" s="125" t="s">
        <v>1541</v>
      </c>
      <c r="F2220" s="126">
        <v>21.46</v>
      </c>
      <c r="G2220" s="126">
        <v>21.66</v>
      </c>
      <c r="H2220" s="126">
        <v>17.170000000000002</v>
      </c>
      <c r="I2220" s="126"/>
      <c r="J2220" s="317"/>
      <c r="K2220" s="323">
        <f>ROUND(SUMIF('VGT-Bewegungsdaten'!B:B,A2220,'VGT-Bewegungsdaten'!C:C),3)</f>
        <v>0</v>
      </c>
      <c r="L2220" s="324">
        <f>ROUND(SUMIF('VGT-Bewegungsdaten'!B:B,$A2220,'VGT-Bewegungsdaten'!D:D),2)</f>
        <v>0</v>
      </c>
      <c r="N2220" s="376" t="s">
        <v>4930</v>
      </c>
      <c r="O2220" s="376" t="s">
        <v>4940</v>
      </c>
      <c r="P2220" s="326">
        <f>ROUND(SUMIF('AV-Bewegungsdaten'!B:B,A2220,'AV-Bewegungsdaten'!C:C),3)</f>
        <v>0</v>
      </c>
      <c r="Q2220" s="324">
        <f>ROUND(SUMIF('AV-Bewegungsdaten'!B:B,$A2220,'AV-Bewegungsdaten'!D:D),2)</f>
        <v>0</v>
      </c>
      <c r="T2220" s="327"/>
      <c r="U2220" s="326">
        <f>ROUND(SUMIF('DV-Bewegungsdaten'!B:B,Kategorien!A2220,'DV-Bewegungsdaten'!D:D),3)</f>
        <v>0</v>
      </c>
      <c r="V2220" s="324">
        <f>ROUND(SUMIF('DV-Bewegungsdaten'!B:B,Kategorien!A2220,'DV-Bewegungsdaten'!E:E),3)</f>
        <v>0</v>
      </c>
      <c r="AD2220" s="390">
        <f t="shared" si="457"/>
        <v>16.721</v>
      </c>
      <c r="AE2220" s="390">
        <f t="shared" si="458"/>
        <v>17.378</v>
      </c>
      <c r="AF2220" s="390">
        <f t="shared" si="459"/>
        <v>18.597000000000001</v>
      </c>
      <c r="AG2220" s="390">
        <f t="shared" si="460"/>
        <v>17.963999999999999</v>
      </c>
      <c r="AH2220" s="390">
        <f t="shared" si="461"/>
        <v>17.876000000000001</v>
      </c>
      <c r="AI2220" s="390">
        <f t="shared" si="462"/>
        <v>18.408000000000001</v>
      </c>
      <c r="AJ2220" s="390">
        <f t="shared" si="463"/>
        <v>17.690999999999999</v>
      </c>
      <c r="AK2220" s="390">
        <f t="shared" si="464"/>
        <v>17.975000000000001</v>
      </c>
      <c r="AL2220" s="390">
        <f t="shared" si="465"/>
        <v>18.085000000000001</v>
      </c>
      <c r="AM2220" s="390">
        <f t="shared" si="466"/>
        <v>17.966000000000001</v>
      </c>
      <c r="AN2220" s="390">
        <f t="shared" si="467"/>
        <v>17.560000000000002</v>
      </c>
      <c r="AO2220" s="390">
        <f t="shared" si="468"/>
        <v>18.463000000000001</v>
      </c>
    </row>
    <row r="2221" spans="1:41" ht="15" customHeight="1" x14ac:dyDescent="0.25">
      <c r="A2221" s="127" t="s">
        <v>2899</v>
      </c>
      <c r="B2221" s="125" t="s">
        <v>2077</v>
      </c>
      <c r="C2221" s="125" t="s">
        <v>4004</v>
      </c>
      <c r="D2221" s="125" t="s">
        <v>2583</v>
      </c>
      <c r="E2221" s="125" t="s">
        <v>2545</v>
      </c>
      <c r="F2221" s="126">
        <v>21.43</v>
      </c>
      <c r="G2221" s="126">
        <v>21.63</v>
      </c>
      <c r="H2221" s="126">
        <v>17.14</v>
      </c>
      <c r="I2221" s="126"/>
      <c r="J2221" s="317"/>
      <c r="K2221" s="323">
        <f>ROUND(SUMIF('VGT-Bewegungsdaten'!B:B,A2221,'VGT-Bewegungsdaten'!C:C),3)</f>
        <v>0</v>
      </c>
      <c r="L2221" s="324">
        <f>ROUND(SUMIF('VGT-Bewegungsdaten'!B:B,$A2221,'VGT-Bewegungsdaten'!D:D),2)</f>
        <v>0</v>
      </c>
      <c r="N2221" s="376" t="s">
        <v>4930</v>
      </c>
      <c r="O2221" s="376" t="s">
        <v>4940</v>
      </c>
      <c r="P2221" s="326">
        <f>ROUND(SUMIF('AV-Bewegungsdaten'!B:B,A2221,'AV-Bewegungsdaten'!C:C),3)</f>
        <v>0</v>
      </c>
      <c r="Q2221" s="324">
        <f>ROUND(SUMIF('AV-Bewegungsdaten'!B:B,$A2221,'AV-Bewegungsdaten'!D:D),2)</f>
        <v>0</v>
      </c>
      <c r="T2221" s="327"/>
      <c r="U2221" s="326">
        <f>ROUND(SUMIF('DV-Bewegungsdaten'!B:B,Kategorien!A2221,'DV-Bewegungsdaten'!D:D),3)</f>
        <v>0</v>
      </c>
      <c r="V2221" s="324">
        <f>ROUND(SUMIF('DV-Bewegungsdaten'!B:B,Kategorien!A2221,'DV-Bewegungsdaten'!E:E),3)</f>
        <v>0</v>
      </c>
      <c r="AD2221" s="390">
        <f t="shared" si="457"/>
        <v>16.690999999999999</v>
      </c>
      <c r="AE2221" s="390">
        <f t="shared" si="458"/>
        <v>17.347999999999999</v>
      </c>
      <c r="AF2221" s="390">
        <f t="shared" si="459"/>
        <v>18.567</v>
      </c>
      <c r="AG2221" s="390">
        <f t="shared" si="460"/>
        <v>17.933999999999997</v>
      </c>
      <c r="AH2221" s="390">
        <f t="shared" si="461"/>
        <v>17.846</v>
      </c>
      <c r="AI2221" s="390">
        <f t="shared" si="462"/>
        <v>18.378</v>
      </c>
      <c r="AJ2221" s="390">
        <f t="shared" si="463"/>
        <v>17.660999999999998</v>
      </c>
      <c r="AK2221" s="390">
        <f t="shared" si="464"/>
        <v>17.945</v>
      </c>
      <c r="AL2221" s="390">
        <f t="shared" si="465"/>
        <v>18.055</v>
      </c>
      <c r="AM2221" s="390">
        <f t="shared" si="466"/>
        <v>17.936</v>
      </c>
      <c r="AN2221" s="390">
        <f t="shared" si="467"/>
        <v>17.53</v>
      </c>
      <c r="AO2221" s="390">
        <f t="shared" si="468"/>
        <v>18.433</v>
      </c>
    </row>
    <row r="2222" spans="1:41" ht="15" customHeight="1" x14ac:dyDescent="0.25">
      <c r="A2222" s="127" t="s">
        <v>3643</v>
      </c>
      <c r="B2222" s="125" t="s">
        <v>2077</v>
      </c>
      <c r="C2222" s="125" t="s">
        <v>4004</v>
      </c>
      <c r="D2222" s="125" t="s">
        <v>3327</v>
      </c>
      <c r="E2222" s="125" t="s">
        <v>3289</v>
      </c>
      <c r="F2222" s="126">
        <v>21.4</v>
      </c>
      <c r="G2222" s="126">
        <v>21.599999999999998</v>
      </c>
      <c r="H2222" s="126">
        <v>17.12</v>
      </c>
      <c r="I2222" s="126"/>
      <c r="J2222" s="317"/>
      <c r="K2222" s="323">
        <f>ROUND(SUMIF('VGT-Bewegungsdaten'!B:B,A2222,'VGT-Bewegungsdaten'!C:C),3)</f>
        <v>0</v>
      </c>
      <c r="L2222" s="324">
        <f>ROUND(SUMIF('VGT-Bewegungsdaten'!B:B,$A2222,'VGT-Bewegungsdaten'!D:D),2)</f>
        <v>0</v>
      </c>
      <c r="N2222" s="376" t="s">
        <v>4930</v>
      </c>
      <c r="O2222" s="376" t="s">
        <v>4940</v>
      </c>
      <c r="P2222" s="326">
        <f>ROUND(SUMIF('AV-Bewegungsdaten'!B:B,A2222,'AV-Bewegungsdaten'!C:C),3)</f>
        <v>0</v>
      </c>
      <c r="Q2222" s="324">
        <f>ROUND(SUMIF('AV-Bewegungsdaten'!B:B,$A2222,'AV-Bewegungsdaten'!D:D),2)</f>
        <v>0</v>
      </c>
      <c r="T2222" s="327"/>
      <c r="U2222" s="326">
        <f>ROUND(SUMIF('DV-Bewegungsdaten'!B:B,Kategorien!A2222,'DV-Bewegungsdaten'!D:D),3)</f>
        <v>0</v>
      </c>
      <c r="V2222" s="324">
        <f>ROUND(SUMIF('DV-Bewegungsdaten'!B:B,Kategorien!A2222,'DV-Bewegungsdaten'!E:E),3)</f>
        <v>0</v>
      </c>
      <c r="AD2222" s="390">
        <f t="shared" si="457"/>
        <v>16.660999999999998</v>
      </c>
      <c r="AE2222" s="390">
        <f t="shared" si="458"/>
        <v>17.317999999999998</v>
      </c>
      <c r="AF2222" s="390">
        <f t="shared" si="459"/>
        <v>18.536999999999999</v>
      </c>
      <c r="AG2222" s="390">
        <f t="shared" si="460"/>
        <v>17.903999999999996</v>
      </c>
      <c r="AH2222" s="390">
        <f t="shared" si="461"/>
        <v>17.815999999999999</v>
      </c>
      <c r="AI2222" s="390">
        <f t="shared" si="462"/>
        <v>18.347999999999999</v>
      </c>
      <c r="AJ2222" s="390">
        <f t="shared" si="463"/>
        <v>17.630999999999997</v>
      </c>
      <c r="AK2222" s="390">
        <f t="shared" si="464"/>
        <v>17.914999999999999</v>
      </c>
      <c r="AL2222" s="390">
        <f t="shared" si="465"/>
        <v>18.024999999999999</v>
      </c>
      <c r="AM2222" s="390">
        <f t="shared" si="466"/>
        <v>17.905999999999999</v>
      </c>
      <c r="AN2222" s="390">
        <f t="shared" si="467"/>
        <v>17.5</v>
      </c>
      <c r="AO2222" s="390">
        <f t="shared" si="468"/>
        <v>18.402999999999999</v>
      </c>
    </row>
    <row r="2223" spans="1:41" ht="15" customHeight="1" x14ac:dyDescent="0.25">
      <c r="A2223" s="127" t="s">
        <v>4408</v>
      </c>
      <c r="B2223" s="125" t="s">
        <v>2077</v>
      </c>
      <c r="C2223" s="125" t="s">
        <v>4004</v>
      </c>
      <c r="D2223" s="125" t="s">
        <v>4089</v>
      </c>
      <c r="E2223" s="125" t="s">
        <v>4051</v>
      </c>
      <c r="F2223" s="126">
        <v>21.37</v>
      </c>
      <c r="G2223" s="126">
        <v>21.57</v>
      </c>
      <c r="H2223" s="126">
        <v>17.100000000000001</v>
      </c>
      <c r="I2223" s="126"/>
      <c r="J2223" s="317"/>
      <c r="K2223" s="323">
        <f>ROUND(SUMIF('VGT-Bewegungsdaten'!B:B,A2223,'VGT-Bewegungsdaten'!C:C),3)</f>
        <v>0</v>
      </c>
      <c r="L2223" s="324">
        <f>ROUND(SUMIF('VGT-Bewegungsdaten'!B:B,$A2223,'VGT-Bewegungsdaten'!D:D),2)</f>
        <v>0</v>
      </c>
      <c r="N2223" s="376" t="s">
        <v>4930</v>
      </c>
      <c r="O2223" s="376" t="s">
        <v>4940</v>
      </c>
      <c r="P2223" s="326">
        <f>ROUND(SUMIF('AV-Bewegungsdaten'!B:B,A2223,'AV-Bewegungsdaten'!C:C),3)</f>
        <v>0</v>
      </c>
      <c r="Q2223" s="324">
        <f>ROUND(SUMIF('AV-Bewegungsdaten'!B:B,$A2223,'AV-Bewegungsdaten'!D:D),2)</f>
        <v>0</v>
      </c>
      <c r="T2223" s="327"/>
      <c r="U2223" s="326">
        <f>ROUND(SUMIF('DV-Bewegungsdaten'!B:B,Kategorien!A2223,'DV-Bewegungsdaten'!D:D),3)</f>
        <v>0</v>
      </c>
      <c r="V2223" s="324">
        <f>ROUND(SUMIF('DV-Bewegungsdaten'!B:B,Kategorien!A2223,'DV-Bewegungsdaten'!E:E),3)</f>
        <v>0</v>
      </c>
      <c r="AD2223" s="390">
        <f t="shared" ref="AD2223:AD2286" si="469">MAX(0,$G2223-AR$9)</f>
        <v>16.631</v>
      </c>
      <c r="AE2223" s="390">
        <f t="shared" ref="AE2223:AE2286" si="470">MAX(0,$G2223-AS$9)</f>
        <v>17.288</v>
      </c>
      <c r="AF2223" s="390">
        <f t="shared" ref="AF2223:AF2286" si="471">MAX(0,$G2223-AT$9)</f>
        <v>18.507000000000001</v>
      </c>
      <c r="AG2223" s="390">
        <f t="shared" ref="AG2223:AG2286" si="472">MAX(0,$G2223-AU$9)</f>
        <v>17.873999999999999</v>
      </c>
      <c r="AH2223" s="390">
        <f t="shared" ref="AH2223:AH2286" si="473">MAX(0,$G2223-AV$9)</f>
        <v>17.786000000000001</v>
      </c>
      <c r="AI2223" s="390">
        <f t="shared" ref="AI2223:AI2286" si="474">MAX(0,$G2223-AW$9)</f>
        <v>18.318000000000001</v>
      </c>
      <c r="AJ2223" s="390">
        <f t="shared" ref="AJ2223:AJ2286" si="475">MAX(0,$G2223-AX$9)</f>
        <v>17.600999999999999</v>
      </c>
      <c r="AK2223" s="390">
        <f t="shared" ref="AK2223:AK2286" si="476">MAX(0,$G2223-AY$9)</f>
        <v>17.885000000000002</v>
      </c>
      <c r="AL2223" s="390">
        <f t="shared" ref="AL2223:AL2286" si="477">MAX(0,$G2223-AZ$9)</f>
        <v>17.995000000000001</v>
      </c>
      <c r="AM2223" s="390">
        <f t="shared" ref="AM2223:AM2286" si="478">MAX(0,$G2223-BA$9)</f>
        <v>17.876000000000001</v>
      </c>
      <c r="AN2223" s="390">
        <f t="shared" ref="AN2223:AN2286" si="479">MAX(0,$G2223-BB$9)</f>
        <v>17.47</v>
      </c>
      <c r="AO2223" s="390">
        <f t="shared" ref="AO2223:AO2286" si="480">MAX(0,$G2223-BC$9)</f>
        <v>18.373000000000001</v>
      </c>
    </row>
    <row r="2224" spans="1:41" ht="15" customHeight="1" x14ac:dyDescent="0.25">
      <c r="A2224" s="127" t="s">
        <v>773</v>
      </c>
      <c r="B2224" s="125" t="s">
        <v>2077</v>
      </c>
      <c r="C2224" s="125" t="s">
        <v>4004</v>
      </c>
      <c r="D2224" s="125" t="s">
        <v>253</v>
      </c>
      <c r="E2224" s="125" t="s">
        <v>2452</v>
      </c>
      <c r="F2224" s="126">
        <v>18.46</v>
      </c>
      <c r="G2224" s="126">
        <v>18.66</v>
      </c>
      <c r="H2224" s="126">
        <v>14.77</v>
      </c>
      <c r="I2224" s="126"/>
      <c r="J2224" s="317"/>
      <c r="K2224" s="323">
        <f>ROUND(SUMIF('VGT-Bewegungsdaten'!B:B,A2224,'VGT-Bewegungsdaten'!C:C),3)</f>
        <v>0</v>
      </c>
      <c r="L2224" s="324">
        <f>ROUND(SUMIF('VGT-Bewegungsdaten'!B:B,$A2224,'VGT-Bewegungsdaten'!D:D),2)</f>
        <v>0</v>
      </c>
      <c r="N2224" s="376" t="s">
        <v>4930</v>
      </c>
      <c r="O2224" s="376" t="s">
        <v>4940</v>
      </c>
      <c r="P2224" s="326">
        <f>ROUND(SUMIF('AV-Bewegungsdaten'!B:B,A2224,'AV-Bewegungsdaten'!C:C),3)</f>
        <v>0</v>
      </c>
      <c r="Q2224" s="324">
        <f>ROUND(SUMIF('AV-Bewegungsdaten'!B:B,$A2224,'AV-Bewegungsdaten'!D:D),2)</f>
        <v>0</v>
      </c>
      <c r="T2224" s="327"/>
      <c r="U2224" s="326">
        <f>ROUND(SUMIF('DV-Bewegungsdaten'!B:B,Kategorien!A2224,'DV-Bewegungsdaten'!D:D),3)</f>
        <v>0</v>
      </c>
      <c r="V2224" s="324">
        <f>ROUND(SUMIF('DV-Bewegungsdaten'!B:B,Kategorien!A2224,'DV-Bewegungsdaten'!E:E),3)</f>
        <v>0</v>
      </c>
      <c r="AD2224" s="390">
        <f t="shared" si="469"/>
        <v>13.721</v>
      </c>
      <c r="AE2224" s="390">
        <f t="shared" si="470"/>
        <v>14.378</v>
      </c>
      <c r="AF2224" s="390">
        <f t="shared" si="471"/>
        <v>15.597</v>
      </c>
      <c r="AG2224" s="390">
        <f t="shared" si="472"/>
        <v>14.964</v>
      </c>
      <c r="AH2224" s="390">
        <f t="shared" si="473"/>
        <v>14.876000000000001</v>
      </c>
      <c r="AI2224" s="390">
        <f t="shared" si="474"/>
        <v>15.408000000000001</v>
      </c>
      <c r="AJ2224" s="390">
        <f t="shared" si="475"/>
        <v>14.691000000000001</v>
      </c>
      <c r="AK2224" s="390">
        <f t="shared" si="476"/>
        <v>14.975</v>
      </c>
      <c r="AL2224" s="390">
        <f t="shared" si="477"/>
        <v>15.085000000000001</v>
      </c>
      <c r="AM2224" s="390">
        <f t="shared" si="478"/>
        <v>14.966000000000001</v>
      </c>
      <c r="AN2224" s="390">
        <f t="shared" si="479"/>
        <v>14.56</v>
      </c>
      <c r="AO2224" s="390">
        <f t="shared" si="480"/>
        <v>15.463000000000001</v>
      </c>
    </row>
    <row r="2225" spans="1:41" ht="15" customHeight="1" x14ac:dyDescent="0.25">
      <c r="A2225" s="127" t="s">
        <v>774</v>
      </c>
      <c r="B2225" s="125" t="s">
        <v>2077</v>
      </c>
      <c r="C2225" s="125" t="s">
        <v>4004</v>
      </c>
      <c r="D2225" s="125" t="s">
        <v>1790</v>
      </c>
      <c r="E2225" s="125" t="s">
        <v>2455</v>
      </c>
      <c r="F2225" s="126">
        <v>20.46</v>
      </c>
      <c r="G2225" s="126">
        <v>20.66</v>
      </c>
      <c r="H2225" s="126">
        <v>16.37</v>
      </c>
      <c r="I2225" s="126"/>
      <c r="J2225" s="317"/>
      <c r="K2225" s="323">
        <f>ROUND(SUMIF('VGT-Bewegungsdaten'!B:B,A2225,'VGT-Bewegungsdaten'!C:C),3)</f>
        <v>0</v>
      </c>
      <c r="L2225" s="324">
        <f>ROUND(SUMIF('VGT-Bewegungsdaten'!B:B,$A2225,'VGT-Bewegungsdaten'!D:D),2)</f>
        <v>0</v>
      </c>
      <c r="N2225" s="376" t="s">
        <v>4930</v>
      </c>
      <c r="O2225" s="376" t="s">
        <v>4940</v>
      </c>
      <c r="P2225" s="326">
        <f>ROUND(SUMIF('AV-Bewegungsdaten'!B:B,A2225,'AV-Bewegungsdaten'!C:C),3)</f>
        <v>0</v>
      </c>
      <c r="Q2225" s="324">
        <f>ROUND(SUMIF('AV-Bewegungsdaten'!B:B,$A2225,'AV-Bewegungsdaten'!D:D),2)</f>
        <v>0</v>
      </c>
      <c r="T2225" s="327"/>
      <c r="U2225" s="326">
        <f>ROUND(SUMIF('DV-Bewegungsdaten'!B:B,Kategorien!A2225,'DV-Bewegungsdaten'!D:D),3)</f>
        <v>0</v>
      </c>
      <c r="V2225" s="324">
        <f>ROUND(SUMIF('DV-Bewegungsdaten'!B:B,Kategorien!A2225,'DV-Bewegungsdaten'!E:E),3)</f>
        <v>0</v>
      </c>
      <c r="AD2225" s="390">
        <f t="shared" si="469"/>
        <v>15.721</v>
      </c>
      <c r="AE2225" s="390">
        <f t="shared" si="470"/>
        <v>16.378</v>
      </c>
      <c r="AF2225" s="390">
        <f t="shared" si="471"/>
        <v>17.597000000000001</v>
      </c>
      <c r="AG2225" s="390">
        <f t="shared" si="472"/>
        <v>16.963999999999999</v>
      </c>
      <c r="AH2225" s="390">
        <f t="shared" si="473"/>
        <v>16.876000000000001</v>
      </c>
      <c r="AI2225" s="390">
        <f t="shared" si="474"/>
        <v>17.408000000000001</v>
      </c>
      <c r="AJ2225" s="390">
        <f t="shared" si="475"/>
        <v>16.690999999999999</v>
      </c>
      <c r="AK2225" s="390">
        <f t="shared" si="476"/>
        <v>16.975000000000001</v>
      </c>
      <c r="AL2225" s="390">
        <f t="shared" si="477"/>
        <v>17.085000000000001</v>
      </c>
      <c r="AM2225" s="390">
        <f t="shared" si="478"/>
        <v>16.966000000000001</v>
      </c>
      <c r="AN2225" s="390">
        <f t="shared" si="479"/>
        <v>16.560000000000002</v>
      </c>
      <c r="AO2225" s="390">
        <f t="shared" si="480"/>
        <v>17.463000000000001</v>
      </c>
    </row>
    <row r="2226" spans="1:41" ht="15" customHeight="1" x14ac:dyDescent="0.25">
      <c r="A2226" s="127" t="s">
        <v>775</v>
      </c>
      <c r="B2226" s="125" t="s">
        <v>2077</v>
      </c>
      <c r="C2226" s="125" t="s">
        <v>4004</v>
      </c>
      <c r="D2226" s="125" t="s">
        <v>255</v>
      </c>
      <c r="E2226" s="125" t="s">
        <v>1538</v>
      </c>
      <c r="F2226" s="126">
        <v>21.46</v>
      </c>
      <c r="G2226" s="126">
        <v>21.66</v>
      </c>
      <c r="H2226" s="126">
        <v>17.170000000000002</v>
      </c>
      <c r="I2226" s="126"/>
      <c r="J2226" s="317"/>
      <c r="K2226" s="323">
        <f>ROUND(SUMIF('VGT-Bewegungsdaten'!B:B,A2226,'VGT-Bewegungsdaten'!C:C),3)</f>
        <v>0</v>
      </c>
      <c r="L2226" s="324">
        <f>ROUND(SUMIF('VGT-Bewegungsdaten'!B:B,$A2226,'VGT-Bewegungsdaten'!D:D),2)</f>
        <v>0</v>
      </c>
      <c r="N2226" s="376" t="s">
        <v>4930</v>
      </c>
      <c r="O2226" s="376" t="s">
        <v>4940</v>
      </c>
      <c r="P2226" s="326">
        <f>ROUND(SUMIF('AV-Bewegungsdaten'!B:B,A2226,'AV-Bewegungsdaten'!C:C),3)</f>
        <v>0</v>
      </c>
      <c r="Q2226" s="324">
        <f>ROUND(SUMIF('AV-Bewegungsdaten'!B:B,$A2226,'AV-Bewegungsdaten'!D:D),2)</f>
        <v>0</v>
      </c>
      <c r="T2226" s="327"/>
      <c r="U2226" s="326">
        <f>ROUND(SUMIF('DV-Bewegungsdaten'!B:B,Kategorien!A2226,'DV-Bewegungsdaten'!D:D),3)</f>
        <v>0</v>
      </c>
      <c r="V2226" s="324">
        <f>ROUND(SUMIF('DV-Bewegungsdaten'!B:B,Kategorien!A2226,'DV-Bewegungsdaten'!E:E),3)</f>
        <v>0</v>
      </c>
      <c r="AD2226" s="390">
        <f t="shared" si="469"/>
        <v>16.721</v>
      </c>
      <c r="AE2226" s="390">
        <f t="shared" si="470"/>
        <v>17.378</v>
      </c>
      <c r="AF2226" s="390">
        <f t="shared" si="471"/>
        <v>18.597000000000001</v>
      </c>
      <c r="AG2226" s="390">
        <f t="shared" si="472"/>
        <v>17.963999999999999</v>
      </c>
      <c r="AH2226" s="390">
        <f t="shared" si="473"/>
        <v>17.876000000000001</v>
      </c>
      <c r="AI2226" s="390">
        <f t="shared" si="474"/>
        <v>18.408000000000001</v>
      </c>
      <c r="AJ2226" s="390">
        <f t="shared" si="475"/>
        <v>17.690999999999999</v>
      </c>
      <c r="AK2226" s="390">
        <f t="shared" si="476"/>
        <v>17.975000000000001</v>
      </c>
      <c r="AL2226" s="390">
        <f t="shared" si="477"/>
        <v>18.085000000000001</v>
      </c>
      <c r="AM2226" s="390">
        <f t="shared" si="478"/>
        <v>17.966000000000001</v>
      </c>
      <c r="AN2226" s="390">
        <f t="shared" si="479"/>
        <v>17.560000000000002</v>
      </c>
      <c r="AO2226" s="390">
        <f t="shared" si="480"/>
        <v>18.463000000000001</v>
      </c>
    </row>
    <row r="2227" spans="1:41" ht="15" customHeight="1" x14ac:dyDescent="0.25">
      <c r="A2227" s="127" t="s">
        <v>776</v>
      </c>
      <c r="B2227" s="125" t="s">
        <v>2077</v>
      </c>
      <c r="C2227" s="125" t="s">
        <v>4004</v>
      </c>
      <c r="D2227" s="125" t="s">
        <v>257</v>
      </c>
      <c r="E2227" s="125" t="s">
        <v>1541</v>
      </c>
      <c r="F2227" s="126">
        <v>21.46</v>
      </c>
      <c r="G2227" s="126">
        <v>21.66</v>
      </c>
      <c r="H2227" s="126">
        <v>17.170000000000002</v>
      </c>
      <c r="I2227" s="126"/>
      <c r="J2227" s="317"/>
      <c r="K2227" s="323">
        <f>ROUND(SUMIF('VGT-Bewegungsdaten'!B:B,A2227,'VGT-Bewegungsdaten'!C:C),3)</f>
        <v>0</v>
      </c>
      <c r="L2227" s="324">
        <f>ROUND(SUMIF('VGT-Bewegungsdaten'!B:B,$A2227,'VGT-Bewegungsdaten'!D:D),2)</f>
        <v>0</v>
      </c>
      <c r="N2227" s="376" t="s">
        <v>4930</v>
      </c>
      <c r="O2227" s="376" t="s">
        <v>4940</v>
      </c>
      <c r="P2227" s="326">
        <f>ROUND(SUMIF('AV-Bewegungsdaten'!B:B,A2227,'AV-Bewegungsdaten'!C:C),3)</f>
        <v>0</v>
      </c>
      <c r="Q2227" s="324">
        <f>ROUND(SUMIF('AV-Bewegungsdaten'!B:B,$A2227,'AV-Bewegungsdaten'!D:D),2)</f>
        <v>0</v>
      </c>
      <c r="T2227" s="327"/>
      <c r="U2227" s="326">
        <f>ROUND(SUMIF('DV-Bewegungsdaten'!B:B,Kategorien!A2227,'DV-Bewegungsdaten'!D:D),3)</f>
        <v>0</v>
      </c>
      <c r="V2227" s="324">
        <f>ROUND(SUMIF('DV-Bewegungsdaten'!B:B,Kategorien!A2227,'DV-Bewegungsdaten'!E:E),3)</f>
        <v>0</v>
      </c>
      <c r="AD2227" s="390">
        <f t="shared" si="469"/>
        <v>16.721</v>
      </c>
      <c r="AE2227" s="390">
        <f t="shared" si="470"/>
        <v>17.378</v>
      </c>
      <c r="AF2227" s="390">
        <f t="shared" si="471"/>
        <v>18.597000000000001</v>
      </c>
      <c r="AG2227" s="390">
        <f t="shared" si="472"/>
        <v>17.963999999999999</v>
      </c>
      <c r="AH2227" s="390">
        <f t="shared" si="473"/>
        <v>17.876000000000001</v>
      </c>
      <c r="AI2227" s="390">
        <f t="shared" si="474"/>
        <v>18.408000000000001</v>
      </c>
      <c r="AJ2227" s="390">
        <f t="shared" si="475"/>
        <v>17.690999999999999</v>
      </c>
      <c r="AK2227" s="390">
        <f t="shared" si="476"/>
        <v>17.975000000000001</v>
      </c>
      <c r="AL2227" s="390">
        <f t="shared" si="477"/>
        <v>18.085000000000001</v>
      </c>
      <c r="AM2227" s="390">
        <f t="shared" si="478"/>
        <v>17.966000000000001</v>
      </c>
      <c r="AN2227" s="390">
        <f t="shared" si="479"/>
        <v>17.560000000000002</v>
      </c>
      <c r="AO2227" s="390">
        <f t="shared" si="480"/>
        <v>18.463000000000001</v>
      </c>
    </row>
    <row r="2228" spans="1:41" ht="15" customHeight="1" x14ac:dyDescent="0.25">
      <c r="A2228" s="127" t="s">
        <v>2900</v>
      </c>
      <c r="B2228" s="125" t="s">
        <v>2077</v>
      </c>
      <c r="C2228" s="125" t="s">
        <v>4004</v>
      </c>
      <c r="D2228" s="125" t="s">
        <v>2585</v>
      </c>
      <c r="E2228" s="125" t="s">
        <v>2545</v>
      </c>
      <c r="F2228" s="126">
        <v>21.43</v>
      </c>
      <c r="G2228" s="126">
        <v>21.63</v>
      </c>
      <c r="H2228" s="126">
        <v>17.14</v>
      </c>
      <c r="I2228" s="126"/>
      <c r="J2228" s="317"/>
      <c r="K2228" s="323">
        <f>ROUND(SUMIF('VGT-Bewegungsdaten'!B:B,A2228,'VGT-Bewegungsdaten'!C:C),3)</f>
        <v>0</v>
      </c>
      <c r="L2228" s="324">
        <f>ROUND(SUMIF('VGT-Bewegungsdaten'!B:B,$A2228,'VGT-Bewegungsdaten'!D:D),2)</f>
        <v>0</v>
      </c>
      <c r="N2228" s="376" t="s">
        <v>4930</v>
      </c>
      <c r="O2228" s="376" t="s">
        <v>4940</v>
      </c>
      <c r="P2228" s="326">
        <f>ROUND(SUMIF('AV-Bewegungsdaten'!B:B,A2228,'AV-Bewegungsdaten'!C:C),3)</f>
        <v>0</v>
      </c>
      <c r="Q2228" s="324">
        <f>ROUND(SUMIF('AV-Bewegungsdaten'!B:B,$A2228,'AV-Bewegungsdaten'!D:D),2)</f>
        <v>0</v>
      </c>
      <c r="T2228" s="327"/>
      <c r="U2228" s="326">
        <f>ROUND(SUMIF('DV-Bewegungsdaten'!B:B,Kategorien!A2228,'DV-Bewegungsdaten'!D:D),3)</f>
        <v>0</v>
      </c>
      <c r="V2228" s="324">
        <f>ROUND(SUMIF('DV-Bewegungsdaten'!B:B,Kategorien!A2228,'DV-Bewegungsdaten'!E:E),3)</f>
        <v>0</v>
      </c>
      <c r="AD2228" s="390">
        <f t="shared" si="469"/>
        <v>16.690999999999999</v>
      </c>
      <c r="AE2228" s="390">
        <f t="shared" si="470"/>
        <v>17.347999999999999</v>
      </c>
      <c r="AF2228" s="390">
        <f t="shared" si="471"/>
        <v>18.567</v>
      </c>
      <c r="AG2228" s="390">
        <f t="shared" si="472"/>
        <v>17.933999999999997</v>
      </c>
      <c r="AH2228" s="390">
        <f t="shared" si="473"/>
        <v>17.846</v>
      </c>
      <c r="AI2228" s="390">
        <f t="shared" si="474"/>
        <v>18.378</v>
      </c>
      <c r="AJ2228" s="390">
        <f t="shared" si="475"/>
        <v>17.660999999999998</v>
      </c>
      <c r="AK2228" s="390">
        <f t="shared" si="476"/>
        <v>17.945</v>
      </c>
      <c r="AL2228" s="390">
        <f t="shared" si="477"/>
        <v>18.055</v>
      </c>
      <c r="AM2228" s="390">
        <f t="shared" si="478"/>
        <v>17.936</v>
      </c>
      <c r="AN2228" s="390">
        <f t="shared" si="479"/>
        <v>17.53</v>
      </c>
      <c r="AO2228" s="390">
        <f t="shared" si="480"/>
        <v>18.433</v>
      </c>
    </row>
    <row r="2229" spans="1:41" ht="15" customHeight="1" x14ac:dyDescent="0.25">
      <c r="A2229" s="127" t="s">
        <v>3644</v>
      </c>
      <c r="B2229" s="125" t="s">
        <v>2077</v>
      </c>
      <c r="C2229" s="125" t="s">
        <v>4004</v>
      </c>
      <c r="D2229" s="125" t="s">
        <v>3329</v>
      </c>
      <c r="E2229" s="125" t="s">
        <v>3289</v>
      </c>
      <c r="F2229" s="126">
        <v>21.4</v>
      </c>
      <c r="G2229" s="126">
        <v>21.599999999999998</v>
      </c>
      <c r="H2229" s="126">
        <v>17.12</v>
      </c>
      <c r="I2229" s="126"/>
      <c r="J2229" s="317"/>
      <c r="K2229" s="323">
        <f>ROUND(SUMIF('VGT-Bewegungsdaten'!B:B,A2229,'VGT-Bewegungsdaten'!C:C),3)</f>
        <v>0</v>
      </c>
      <c r="L2229" s="324">
        <f>ROUND(SUMIF('VGT-Bewegungsdaten'!B:B,$A2229,'VGT-Bewegungsdaten'!D:D),2)</f>
        <v>0</v>
      </c>
      <c r="N2229" s="376" t="s">
        <v>4930</v>
      </c>
      <c r="O2229" s="376" t="s">
        <v>4940</v>
      </c>
      <c r="P2229" s="326">
        <f>ROUND(SUMIF('AV-Bewegungsdaten'!B:B,A2229,'AV-Bewegungsdaten'!C:C),3)</f>
        <v>0</v>
      </c>
      <c r="Q2229" s="324">
        <f>ROUND(SUMIF('AV-Bewegungsdaten'!B:B,$A2229,'AV-Bewegungsdaten'!D:D),2)</f>
        <v>0</v>
      </c>
      <c r="T2229" s="327"/>
      <c r="U2229" s="326">
        <f>ROUND(SUMIF('DV-Bewegungsdaten'!B:B,Kategorien!A2229,'DV-Bewegungsdaten'!D:D),3)</f>
        <v>0</v>
      </c>
      <c r="V2229" s="324">
        <f>ROUND(SUMIF('DV-Bewegungsdaten'!B:B,Kategorien!A2229,'DV-Bewegungsdaten'!E:E),3)</f>
        <v>0</v>
      </c>
      <c r="AD2229" s="390">
        <f t="shared" si="469"/>
        <v>16.660999999999998</v>
      </c>
      <c r="AE2229" s="390">
        <f t="shared" si="470"/>
        <v>17.317999999999998</v>
      </c>
      <c r="AF2229" s="390">
        <f t="shared" si="471"/>
        <v>18.536999999999999</v>
      </c>
      <c r="AG2229" s="390">
        <f t="shared" si="472"/>
        <v>17.903999999999996</v>
      </c>
      <c r="AH2229" s="390">
        <f t="shared" si="473"/>
        <v>17.815999999999999</v>
      </c>
      <c r="AI2229" s="390">
        <f t="shared" si="474"/>
        <v>18.347999999999999</v>
      </c>
      <c r="AJ2229" s="390">
        <f t="shared" si="475"/>
        <v>17.630999999999997</v>
      </c>
      <c r="AK2229" s="390">
        <f t="shared" si="476"/>
        <v>17.914999999999999</v>
      </c>
      <c r="AL2229" s="390">
        <f t="shared" si="477"/>
        <v>18.024999999999999</v>
      </c>
      <c r="AM2229" s="390">
        <f t="shared" si="478"/>
        <v>17.905999999999999</v>
      </c>
      <c r="AN2229" s="390">
        <f t="shared" si="479"/>
        <v>17.5</v>
      </c>
      <c r="AO2229" s="390">
        <f t="shared" si="480"/>
        <v>18.402999999999999</v>
      </c>
    </row>
    <row r="2230" spans="1:41" ht="15" customHeight="1" x14ac:dyDescent="0.25">
      <c r="A2230" s="127" t="s">
        <v>4409</v>
      </c>
      <c r="B2230" s="125" t="s">
        <v>2077</v>
      </c>
      <c r="C2230" s="125" t="s">
        <v>4004</v>
      </c>
      <c r="D2230" s="125" t="s">
        <v>4091</v>
      </c>
      <c r="E2230" s="125" t="s">
        <v>4051</v>
      </c>
      <c r="F2230" s="126">
        <v>21.37</v>
      </c>
      <c r="G2230" s="126">
        <v>21.57</v>
      </c>
      <c r="H2230" s="126">
        <v>17.100000000000001</v>
      </c>
      <c r="I2230" s="126"/>
      <c r="J2230" s="317"/>
      <c r="K2230" s="323">
        <f>ROUND(SUMIF('VGT-Bewegungsdaten'!B:B,A2230,'VGT-Bewegungsdaten'!C:C),3)</f>
        <v>0</v>
      </c>
      <c r="L2230" s="324">
        <f>ROUND(SUMIF('VGT-Bewegungsdaten'!B:B,$A2230,'VGT-Bewegungsdaten'!D:D),2)</f>
        <v>0</v>
      </c>
      <c r="N2230" s="376" t="s">
        <v>4930</v>
      </c>
      <c r="O2230" s="376" t="s">
        <v>4940</v>
      </c>
      <c r="P2230" s="326">
        <f>ROUND(SUMIF('AV-Bewegungsdaten'!B:B,A2230,'AV-Bewegungsdaten'!C:C),3)</f>
        <v>0</v>
      </c>
      <c r="Q2230" s="324">
        <f>ROUND(SUMIF('AV-Bewegungsdaten'!B:B,$A2230,'AV-Bewegungsdaten'!D:D),2)</f>
        <v>0</v>
      </c>
      <c r="T2230" s="327"/>
      <c r="U2230" s="326">
        <f>ROUND(SUMIF('DV-Bewegungsdaten'!B:B,Kategorien!A2230,'DV-Bewegungsdaten'!D:D),3)</f>
        <v>0</v>
      </c>
      <c r="V2230" s="324">
        <f>ROUND(SUMIF('DV-Bewegungsdaten'!B:B,Kategorien!A2230,'DV-Bewegungsdaten'!E:E),3)</f>
        <v>0</v>
      </c>
      <c r="AD2230" s="390">
        <f t="shared" si="469"/>
        <v>16.631</v>
      </c>
      <c r="AE2230" s="390">
        <f t="shared" si="470"/>
        <v>17.288</v>
      </c>
      <c r="AF2230" s="390">
        <f t="shared" si="471"/>
        <v>18.507000000000001</v>
      </c>
      <c r="AG2230" s="390">
        <f t="shared" si="472"/>
        <v>17.873999999999999</v>
      </c>
      <c r="AH2230" s="390">
        <f t="shared" si="473"/>
        <v>17.786000000000001</v>
      </c>
      <c r="AI2230" s="390">
        <f t="shared" si="474"/>
        <v>18.318000000000001</v>
      </c>
      <c r="AJ2230" s="390">
        <f t="shared" si="475"/>
        <v>17.600999999999999</v>
      </c>
      <c r="AK2230" s="390">
        <f t="shared" si="476"/>
        <v>17.885000000000002</v>
      </c>
      <c r="AL2230" s="390">
        <f t="shared" si="477"/>
        <v>17.995000000000001</v>
      </c>
      <c r="AM2230" s="390">
        <f t="shared" si="478"/>
        <v>17.876000000000001</v>
      </c>
      <c r="AN2230" s="390">
        <f t="shared" si="479"/>
        <v>17.47</v>
      </c>
      <c r="AO2230" s="390">
        <f t="shared" si="480"/>
        <v>18.373000000000001</v>
      </c>
    </row>
    <row r="2231" spans="1:41" ht="15" customHeight="1" x14ac:dyDescent="0.25">
      <c r="A2231" s="127" t="s">
        <v>777</v>
      </c>
      <c r="B2231" s="125" t="s">
        <v>2077</v>
      </c>
      <c r="C2231" s="125" t="s">
        <v>4004</v>
      </c>
      <c r="D2231" s="125" t="s">
        <v>259</v>
      </c>
      <c r="E2231" s="125" t="s">
        <v>2452</v>
      </c>
      <c r="F2231" s="126">
        <v>19.46</v>
      </c>
      <c r="G2231" s="126">
        <v>19.66</v>
      </c>
      <c r="H2231" s="126">
        <v>15.57</v>
      </c>
      <c r="I2231" s="126"/>
      <c r="J2231" s="317"/>
      <c r="K2231" s="323">
        <f>ROUND(SUMIF('VGT-Bewegungsdaten'!B:B,A2231,'VGT-Bewegungsdaten'!C:C),3)</f>
        <v>0</v>
      </c>
      <c r="L2231" s="324">
        <f>ROUND(SUMIF('VGT-Bewegungsdaten'!B:B,$A2231,'VGT-Bewegungsdaten'!D:D),2)</f>
        <v>0</v>
      </c>
      <c r="N2231" s="376" t="s">
        <v>4930</v>
      </c>
      <c r="O2231" s="376" t="s">
        <v>4940</v>
      </c>
      <c r="P2231" s="326">
        <f>ROUND(SUMIF('AV-Bewegungsdaten'!B:B,A2231,'AV-Bewegungsdaten'!C:C),3)</f>
        <v>0</v>
      </c>
      <c r="Q2231" s="324">
        <f>ROUND(SUMIF('AV-Bewegungsdaten'!B:B,$A2231,'AV-Bewegungsdaten'!D:D),2)</f>
        <v>0</v>
      </c>
      <c r="T2231" s="327"/>
      <c r="U2231" s="326">
        <f>ROUND(SUMIF('DV-Bewegungsdaten'!B:B,Kategorien!A2231,'DV-Bewegungsdaten'!D:D),3)</f>
        <v>0</v>
      </c>
      <c r="V2231" s="324">
        <f>ROUND(SUMIF('DV-Bewegungsdaten'!B:B,Kategorien!A2231,'DV-Bewegungsdaten'!E:E),3)</f>
        <v>0</v>
      </c>
      <c r="AD2231" s="390">
        <f t="shared" si="469"/>
        <v>14.721</v>
      </c>
      <c r="AE2231" s="390">
        <f t="shared" si="470"/>
        <v>15.378</v>
      </c>
      <c r="AF2231" s="390">
        <f t="shared" si="471"/>
        <v>16.597000000000001</v>
      </c>
      <c r="AG2231" s="390">
        <f t="shared" si="472"/>
        <v>15.964</v>
      </c>
      <c r="AH2231" s="390">
        <f t="shared" si="473"/>
        <v>15.876000000000001</v>
      </c>
      <c r="AI2231" s="390">
        <f t="shared" si="474"/>
        <v>16.408000000000001</v>
      </c>
      <c r="AJ2231" s="390">
        <f t="shared" si="475"/>
        <v>15.691000000000001</v>
      </c>
      <c r="AK2231" s="390">
        <f t="shared" si="476"/>
        <v>15.975</v>
      </c>
      <c r="AL2231" s="390">
        <f t="shared" si="477"/>
        <v>16.085000000000001</v>
      </c>
      <c r="AM2231" s="390">
        <f t="shared" si="478"/>
        <v>15.966000000000001</v>
      </c>
      <c r="AN2231" s="390">
        <f t="shared" si="479"/>
        <v>15.56</v>
      </c>
      <c r="AO2231" s="390">
        <f t="shared" si="480"/>
        <v>16.463000000000001</v>
      </c>
    </row>
    <row r="2232" spans="1:41" ht="15" customHeight="1" x14ac:dyDescent="0.25">
      <c r="A2232" s="127" t="s">
        <v>778</v>
      </c>
      <c r="B2232" s="125" t="s">
        <v>2077</v>
      </c>
      <c r="C2232" s="125" t="s">
        <v>4004</v>
      </c>
      <c r="D2232" s="125" t="s">
        <v>1795</v>
      </c>
      <c r="E2232" s="125" t="s">
        <v>2455</v>
      </c>
      <c r="F2232" s="126">
        <v>21.46</v>
      </c>
      <c r="G2232" s="126">
        <v>21.66</v>
      </c>
      <c r="H2232" s="126">
        <v>17.170000000000002</v>
      </c>
      <c r="I2232" s="126"/>
      <c r="J2232" s="317"/>
      <c r="K2232" s="323">
        <f>ROUND(SUMIF('VGT-Bewegungsdaten'!B:B,A2232,'VGT-Bewegungsdaten'!C:C),3)</f>
        <v>0</v>
      </c>
      <c r="L2232" s="324">
        <f>ROUND(SUMIF('VGT-Bewegungsdaten'!B:B,$A2232,'VGT-Bewegungsdaten'!D:D),2)</f>
        <v>0</v>
      </c>
      <c r="N2232" s="376" t="s">
        <v>4930</v>
      </c>
      <c r="O2232" s="376" t="s">
        <v>4940</v>
      </c>
      <c r="P2232" s="326">
        <f>ROUND(SUMIF('AV-Bewegungsdaten'!B:B,A2232,'AV-Bewegungsdaten'!C:C),3)</f>
        <v>0</v>
      </c>
      <c r="Q2232" s="324">
        <f>ROUND(SUMIF('AV-Bewegungsdaten'!B:B,$A2232,'AV-Bewegungsdaten'!D:D),2)</f>
        <v>0</v>
      </c>
      <c r="T2232" s="327"/>
      <c r="U2232" s="326">
        <f>ROUND(SUMIF('DV-Bewegungsdaten'!B:B,Kategorien!A2232,'DV-Bewegungsdaten'!D:D),3)</f>
        <v>0</v>
      </c>
      <c r="V2232" s="324">
        <f>ROUND(SUMIF('DV-Bewegungsdaten'!B:B,Kategorien!A2232,'DV-Bewegungsdaten'!E:E),3)</f>
        <v>0</v>
      </c>
      <c r="AD2232" s="390">
        <f t="shared" si="469"/>
        <v>16.721</v>
      </c>
      <c r="AE2232" s="390">
        <f t="shared" si="470"/>
        <v>17.378</v>
      </c>
      <c r="AF2232" s="390">
        <f t="shared" si="471"/>
        <v>18.597000000000001</v>
      </c>
      <c r="AG2232" s="390">
        <f t="shared" si="472"/>
        <v>17.963999999999999</v>
      </c>
      <c r="AH2232" s="390">
        <f t="shared" si="473"/>
        <v>17.876000000000001</v>
      </c>
      <c r="AI2232" s="390">
        <f t="shared" si="474"/>
        <v>18.408000000000001</v>
      </c>
      <c r="AJ2232" s="390">
        <f t="shared" si="475"/>
        <v>17.690999999999999</v>
      </c>
      <c r="AK2232" s="390">
        <f t="shared" si="476"/>
        <v>17.975000000000001</v>
      </c>
      <c r="AL2232" s="390">
        <f t="shared" si="477"/>
        <v>18.085000000000001</v>
      </c>
      <c r="AM2232" s="390">
        <f t="shared" si="478"/>
        <v>17.966000000000001</v>
      </c>
      <c r="AN2232" s="390">
        <f t="shared" si="479"/>
        <v>17.560000000000002</v>
      </c>
      <c r="AO2232" s="390">
        <f t="shared" si="480"/>
        <v>18.463000000000001</v>
      </c>
    </row>
    <row r="2233" spans="1:41" ht="15" customHeight="1" x14ac:dyDescent="0.25">
      <c r="A2233" s="127" t="s">
        <v>779</v>
      </c>
      <c r="B2233" s="125" t="s">
        <v>2077</v>
      </c>
      <c r="C2233" s="125" t="s">
        <v>4004</v>
      </c>
      <c r="D2233" s="125" t="s">
        <v>261</v>
      </c>
      <c r="E2233" s="125" t="s">
        <v>1538</v>
      </c>
      <c r="F2233" s="126">
        <v>22.46</v>
      </c>
      <c r="G2233" s="126">
        <v>22.66</v>
      </c>
      <c r="H2233" s="126">
        <v>17.97</v>
      </c>
      <c r="I2233" s="126"/>
      <c r="J2233" s="317"/>
      <c r="K2233" s="323">
        <f>ROUND(SUMIF('VGT-Bewegungsdaten'!B:B,A2233,'VGT-Bewegungsdaten'!C:C),3)</f>
        <v>0</v>
      </c>
      <c r="L2233" s="324">
        <f>ROUND(SUMIF('VGT-Bewegungsdaten'!B:B,$A2233,'VGT-Bewegungsdaten'!D:D),2)</f>
        <v>0</v>
      </c>
      <c r="N2233" s="376" t="s">
        <v>4930</v>
      </c>
      <c r="O2233" s="376" t="s">
        <v>4940</v>
      </c>
      <c r="P2233" s="326">
        <f>ROUND(SUMIF('AV-Bewegungsdaten'!B:B,A2233,'AV-Bewegungsdaten'!C:C),3)</f>
        <v>0</v>
      </c>
      <c r="Q2233" s="324">
        <f>ROUND(SUMIF('AV-Bewegungsdaten'!B:B,$A2233,'AV-Bewegungsdaten'!D:D),2)</f>
        <v>0</v>
      </c>
      <c r="T2233" s="327"/>
      <c r="U2233" s="326">
        <f>ROUND(SUMIF('DV-Bewegungsdaten'!B:B,Kategorien!A2233,'DV-Bewegungsdaten'!D:D),3)</f>
        <v>0</v>
      </c>
      <c r="V2233" s="324">
        <f>ROUND(SUMIF('DV-Bewegungsdaten'!B:B,Kategorien!A2233,'DV-Bewegungsdaten'!E:E),3)</f>
        <v>0</v>
      </c>
      <c r="AD2233" s="390">
        <f t="shared" si="469"/>
        <v>17.721</v>
      </c>
      <c r="AE2233" s="390">
        <f t="shared" si="470"/>
        <v>18.378</v>
      </c>
      <c r="AF2233" s="390">
        <f t="shared" si="471"/>
        <v>19.597000000000001</v>
      </c>
      <c r="AG2233" s="390">
        <f t="shared" si="472"/>
        <v>18.963999999999999</v>
      </c>
      <c r="AH2233" s="390">
        <f t="shared" si="473"/>
        <v>18.876000000000001</v>
      </c>
      <c r="AI2233" s="390">
        <f t="shared" si="474"/>
        <v>19.408000000000001</v>
      </c>
      <c r="AJ2233" s="390">
        <f t="shared" si="475"/>
        <v>18.690999999999999</v>
      </c>
      <c r="AK2233" s="390">
        <f t="shared" si="476"/>
        <v>18.975000000000001</v>
      </c>
      <c r="AL2233" s="390">
        <f t="shared" si="477"/>
        <v>19.085000000000001</v>
      </c>
      <c r="AM2233" s="390">
        <f t="shared" si="478"/>
        <v>18.966000000000001</v>
      </c>
      <c r="AN2233" s="390">
        <f t="shared" si="479"/>
        <v>18.560000000000002</v>
      </c>
      <c r="AO2233" s="390">
        <f t="shared" si="480"/>
        <v>19.463000000000001</v>
      </c>
    </row>
    <row r="2234" spans="1:41" ht="15" customHeight="1" x14ac:dyDescent="0.25">
      <c r="A2234" s="127" t="s">
        <v>780</v>
      </c>
      <c r="B2234" s="125" t="s">
        <v>2077</v>
      </c>
      <c r="C2234" s="125" t="s">
        <v>4004</v>
      </c>
      <c r="D2234" s="125" t="s">
        <v>263</v>
      </c>
      <c r="E2234" s="125" t="s">
        <v>1541</v>
      </c>
      <c r="F2234" s="126">
        <v>22.46</v>
      </c>
      <c r="G2234" s="126">
        <v>22.66</v>
      </c>
      <c r="H2234" s="126">
        <v>17.97</v>
      </c>
      <c r="I2234" s="126"/>
      <c r="J2234" s="317"/>
      <c r="K2234" s="323">
        <f>ROUND(SUMIF('VGT-Bewegungsdaten'!B:B,A2234,'VGT-Bewegungsdaten'!C:C),3)</f>
        <v>0</v>
      </c>
      <c r="L2234" s="324">
        <f>ROUND(SUMIF('VGT-Bewegungsdaten'!B:B,$A2234,'VGT-Bewegungsdaten'!D:D),2)</f>
        <v>0</v>
      </c>
      <c r="N2234" s="376" t="s">
        <v>4930</v>
      </c>
      <c r="O2234" s="376" t="s">
        <v>4940</v>
      </c>
      <c r="P2234" s="326">
        <f>ROUND(SUMIF('AV-Bewegungsdaten'!B:B,A2234,'AV-Bewegungsdaten'!C:C),3)</f>
        <v>0</v>
      </c>
      <c r="Q2234" s="324">
        <f>ROUND(SUMIF('AV-Bewegungsdaten'!B:B,$A2234,'AV-Bewegungsdaten'!D:D),2)</f>
        <v>0</v>
      </c>
      <c r="T2234" s="327"/>
      <c r="U2234" s="326">
        <f>ROUND(SUMIF('DV-Bewegungsdaten'!B:B,Kategorien!A2234,'DV-Bewegungsdaten'!D:D),3)</f>
        <v>0</v>
      </c>
      <c r="V2234" s="324">
        <f>ROUND(SUMIF('DV-Bewegungsdaten'!B:B,Kategorien!A2234,'DV-Bewegungsdaten'!E:E),3)</f>
        <v>0</v>
      </c>
      <c r="AD2234" s="390">
        <f t="shared" si="469"/>
        <v>17.721</v>
      </c>
      <c r="AE2234" s="390">
        <f t="shared" si="470"/>
        <v>18.378</v>
      </c>
      <c r="AF2234" s="390">
        <f t="shared" si="471"/>
        <v>19.597000000000001</v>
      </c>
      <c r="AG2234" s="390">
        <f t="shared" si="472"/>
        <v>18.963999999999999</v>
      </c>
      <c r="AH2234" s="390">
        <f t="shared" si="473"/>
        <v>18.876000000000001</v>
      </c>
      <c r="AI2234" s="390">
        <f t="shared" si="474"/>
        <v>19.408000000000001</v>
      </c>
      <c r="AJ2234" s="390">
        <f t="shared" si="475"/>
        <v>18.690999999999999</v>
      </c>
      <c r="AK2234" s="390">
        <f t="shared" si="476"/>
        <v>18.975000000000001</v>
      </c>
      <c r="AL2234" s="390">
        <f t="shared" si="477"/>
        <v>19.085000000000001</v>
      </c>
      <c r="AM2234" s="390">
        <f t="shared" si="478"/>
        <v>18.966000000000001</v>
      </c>
      <c r="AN2234" s="390">
        <f t="shared" si="479"/>
        <v>18.560000000000002</v>
      </c>
      <c r="AO2234" s="390">
        <f t="shared" si="480"/>
        <v>19.463000000000001</v>
      </c>
    </row>
    <row r="2235" spans="1:41" ht="15" customHeight="1" x14ac:dyDescent="0.25">
      <c r="A2235" s="127" t="s">
        <v>2901</v>
      </c>
      <c r="B2235" s="125" t="s">
        <v>2077</v>
      </c>
      <c r="C2235" s="125" t="s">
        <v>4004</v>
      </c>
      <c r="D2235" s="125" t="s">
        <v>2587</v>
      </c>
      <c r="E2235" s="125" t="s">
        <v>2545</v>
      </c>
      <c r="F2235" s="126">
        <v>22.43</v>
      </c>
      <c r="G2235" s="126">
        <v>22.63</v>
      </c>
      <c r="H2235" s="126">
        <v>17.940000000000001</v>
      </c>
      <c r="I2235" s="126"/>
      <c r="J2235" s="317"/>
      <c r="K2235" s="323">
        <f>ROUND(SUMIF('VGT-Bewegungsdaten'!B:B,A2235,'VGT-Bewegungsdaten'!C:C),3)</f>
        <v>0</v>
      </c>
      <c r="L2235" s="324">
        <f>ROUND(SUMIF('VGT-Bewegungsdaten'!B:B,$A2235,'VGT-Bewegungsdaten'!D:D),2)</f>
        <v>0</v>
      </c>
      <c r="N2235" s="376" t="s">
        <v>4930</v>
      </c>
      <c r="O2235" s="376" t="s">
        <v>4940</v>
      </c>
      <c r="P2235" s="326">
        <f>ROUND(SUMIF('AV-Bewegungsdaten'!B:B,A2235,'AV-Bewegungsdaten'!C:C),3)</f>
        <v>0</v>
      </c>
      <c r="Q2235" s="324">
        <f>ROUND(SUMIF('AV-Bewegungsdaten'!B:B,$A2235,'AV-Bewegungsdaten'!D:D),2)</f>
        <v>0</v>
      </c>
      <c r="T2235" s="327"/>
      <c r="U2235" s="326">
        <f>ROUND(SUMIF('DV-Bewegungsdaten'!B:B,Kategorien!A2235,'DV-Bewegungsdaten'!D:D),3)</f>
        <v>0</v>
      </c>
      <c r="V2235" s="324">
        <f>ROUND(SUMIF('DV-Bewegungsdaten'!B:B,Kategorien!A2235,'DV-Bewegungsdaten'!E:E),3)</f>
        <v>0</v>
      </c>
      <c r="AD2235" s="390">
        <f t="shared" si="469"/>
        <v>17.690999999999999</v>
      </c>
      <c r="AE2235" s="390">
        <f t="shared" si="470"/>
        <v>18.347999999999999</v>
      </c>
      <c r="AF2235" s="390">
        <f t="shared" si="471"/>
        <v>19.567</v>
      </c>
      <c r="AG2235" s="390">
        <f t="shared" si="472"/>
        <v>18.933999999999997</v>
      </c>
      <c r="AH2235" s="390">
        <f t="shared" si="473"/>
        <v>18.846</v>
      </c>
      <c r="AI2235" s="390">
        <f t="shared" si="474"/>
        <v>19.378</v>
      </c>
      <c r="AJ2235" s="390">
        <f t="shared" si="475"/>
        <v>18.660999999999998</v>
      </c>
      <c r="AK2235" s="390">
        <f t="shared" si="476"/>
        <v>18.945</v>
      </c>
      <c r="AL2235" s="390">
        <f t="shared" si="477"/>
        <v>19.055</v>
      </c>
      <c r="AM2235" s="390">
        <f t="shared" si="478"/>
        <v>18.936</v>
      </c>
      <c r="AN2235" s="390">
        <f t="shared" si="479"/>
        <v>18.53</v>
      </c>
      <c r="AO2235" s="390">
        <f t="shared" si="480"/>
        <v>19.433</v>
      </c>
    </row>
    <row r="2236" spans="1:41" ht="15" customHeight="1" x14ac:dyDescent="0.25">
      <c r="A2236" s="127" t="s">
        <v>3645</v>
      </c>
      <c r="B2236" s="125" t="s">
        <v>2077</v>
      </c>
      <c r="C2236" s="125" t="s">
        <v>4004</v>
      </c>
      <c r="D2236" s="125" t="s">
        <v>3331</v>
      </c>
      <c r="E2236" s="125" t="s">
        <v>3289</v>
      </c>
      <c r="F2236" s="126">
        <v>22.4</v>
      </c>
      <c r="G2236" s="126">
        <v>22.599999999999998</v>
      </c>
      <c r="H2236" s="126">
        <v>17.920000000000002</v>
      </c>
      <c r="I2236" s="126"/>
      <c r="J2236" s="317"/>
      <c r="K2236" s="323">
        <f>ROUND(SUMIF('VGT-Bewegungsdaten'!B:B,A2236,'VGT-Bewegungsdaten'!C:C),3)</f>
        <v>0</v>
      </c>
      <c r="L2236" s="324">
        <f>ROUND(SUMIF('VGT-Bewegungsdaten'!B:B,$A2236,'VGT-Bewegungsdaten'!D:D),2)</f>
        <v>0</v>
      </c>
      <c r="N2236" s="376" t="s">
        <v>4930</v>
      </c>
      <c r="O2236" s="376" t="s">
        <v>4940</v>
      </c>
      <c r="P2236" s="326">
        <f>ROUND(SUMIF('AV-Bewegungsdaten'!B:B,A2236,'AV-Bewegungsdaten'!C:C),3)</f>
        <v>0</v>
      </c>
      <c r="Q2236" s="324">
        <f>ROUND(SUMIF('AV-Bewegungsdaten'!B:B,$A2236,'AV-Bewegungsdaten'!D:D),2)</f>
        <v>0</v>
      </c>
      <c r="T2236" s="327"/>
      <c r="U2236" s="326">
        <f>ROUND(SUMIF('DV-Bewegungsdaten'!B:B,Kategorien!A2236,'DV-Bewegungsdaten'!D:D),3)</f>
        <v>0</v>
      </c>
      <c r="V2236" s="324">
        <f>ROUND(SUMIF('DV-Bewegungsdaten'!B:B,Kategorien!A2236,'DV-Bewegungsdaten'!E:E),3)</f>
        <v>0</v>
      </c>
      <c r="AD2236" s="390">
        <f t="shared" si="469"/>
        <v>17.660999999999998</v>
      </c>
      <c r="AE2236" s="390">
        <f t="shared" si="470"/>
        <v>18.317999999999998</v>
      </c>
      <c r="AF2236" s="390">
        <f t="shared" si="471"/>
        <v>19.536999999999999</v>
      </c>
      <c r="AG2236" s="390">
        <f t="shared" si="472"/>
        <v>18.903999999999996</v>
      </c>
      <c r="AH2236" s="390">
        <f t="shared" si="473"/>
        <v>18.815999999999999</v>
      </c>
      <c r="AI2236" s="390">
        <f t="shared" si="474"/>
        <v>19.347999999999999</v>
      </c>
      <c r="AJ2236" s="390">
        <f t="shared" si="475"/>
        <v>18.630999999999997</v>
      </c>
      <c r="AK2236" s="390">
        <f t="shared" si="476"/>
        <v>18.914999999999999</v>
      </c>
      <c r="AL2236" s="390">
        <f t="shared" si="477"/>
        <v>19.024999999999999</v>
      </c>
      <c r="AM2236" s="390">
        <f t="shared" si="478"/>
        <v>18.905999999999999</v>
      </c>
      <c r="AN2236" s="390">
        <f t="shared" si="479"/>
        <v>18.5</v>
      </c>
      <c r="AO2236" s="390">
        <f t="shared" si="480"/>
        <v>19.402999999999999</v>
      </c>
    </row>
    <row r="2237" spans="1:41" ht="15" customHeight="1" x14ac:dyDescent="0.25">
      <c r="A2237" s="127" t="s">
        <v>4410</v>
      </c>
      <c r="B2237" s="125" t="s">
        <v>2077</v>
      </c>
      <c r="C2237" s="125" t="s">
        <v>4004</v>
      </c>
      <c r="D2237" s="125" t="s">
        <v>4093</v>
      </c>
      <c r="E2237" s="125" t="s">
        <v>4051</v>
      </c>
      <c r="F2237" s="126">
        <v>22.37</v>
      </c>
      <c r="G2237" s="126">
        <v>22.57</v>
      </c>
      <c r="H2237" s="126">
        <v>17.899999999999999</v>
      </c>
      <c r="I2237" s="126"/>
      <c r="J2237" s="317"/>
      <c r="K2237" s="323">
        <f>ROUND(SUMIF('VGT-Bewegungsdaten'!B:B,A2237,'VGT-Bewegungsdaten'!C:C),3)</f>
        <v>0</v>
      </c>
      <c r="L2237" s="324">
        <f>ROUND(SUMIF('VGT-Bewegungsdaten'!B:B,$A2237,'VGT-Bewegungsdaten'!D:D),2)</f>
        <v>0</v>
      </c>
      <c r="N2237" s="376" t="s">
        <v>4930</v>
      </c>
      <c r="O2237" s="376" t="s">
        <v>4940</v>
      </c>
      <c r="P2237" s="326">
        <f>ROUND(SUMIF('AV-Bewegungsdaten'!B:B,A2237,'AV-Bewegungsdaten'!C:C),3)</f>
        <v>0</v>
      </c>
      <c r="Q2237" s="324">
        <f>ROUND(SUMIF('AV-Bewegungsdaten'!B:B,$A2237,'AV-Bewegungsdaten'!D:D),2)</f>
        <v>0</v>
      </c>
      <c r="T2237" s="327"/>
      <c r="U2237" s="326">
        <f>ROUND(SUMIF('DV-Bewegungsdaten'!B:B,Kategorien!A2237,'DV-Bewegungsdaten'!D:D),3)</f>
        <v>0</v>
      </c>
      <c r="V2237" s="324">
        <f>ROUND(SUMIF('DV-Bewegungsdaten'!B:B,Kategorien!A2237,'DV-Bewegungsdaten'!E:E),3)</f>
        <v>0</v>
      </c>
      <c r="AD2237" s="390">
        <f t="shared" si="469"/>
        <v>17.631</v>
      </c>
      <c r="AE2237" s="390">
        <f t="shared" si="470"/>
        <v>18.288</v>
      </c>
      <c r="AF2237" s="390">
        <f t="shared" si="471"/>
        <v>19.507000000000001</v>
      </c>
      <c r="AG2237" s="390">
        <f t="shared" si="472"/>
        <v>18.873999999999999</v>
      </c>
      <c r="AH2237" s="390">
        <f t="shared" si="473"/>
        <v>18.786000000000001</v>
      </c>
      <c r="AI2237" s="390">
        <f t="shared" si="474"/>
        <v>19.318000000000001</v>
      </c>
      <c r="AJ2237" s="390">
        <f t="shared" si="475"/>
        <v>18.600999999999999</v>
      </c>
      <c r="AK2237" s="390">
        <f t="shared" si="476"/>
        <v>18.885000000000002</v>
      </c>
      <c r="AL2237" s="390">
        <f t="shared" si="477"/>
        <v>18.995000000000001</v>
      </c>
      <c r="AM2237" s="390">
        <f t="shared" si="478"/>
        <v>18.876000000000001</v>
      </c>
      <c r="AN2237" s="390">
        <f t="shared" si="479"/>
        <v>18.47</v>
      </c>
      <c r="AO2237" s="390">
        <f t="shared" si="480"/>
        <v>19.373000000000001</v>
      </c>
    </row>
    <row r="2238" spans="1:41" ht="15" customHeight="1" x14ac:dyDescent="0.25">
      <c r="A2238" s="127" t="s">
        <v>781</v>
      </c>
      <c r="B2238" s="125" t="s">
        <v>2077</v>
      </c>
      <c r="C2238" s="125" t="s">
        <v>4004</v>
      </c>
      <c r="D2238" s="125" t="s">
        <v>265</v>
      </c>
      <c r="E2238" s="125" t="s">
        <v>2452</v>
      </c>
      <c r="F2238" s="126">
        <v>19.46</v>
      </c>
      <c r="G2238" s="126">
        <v>19.66</v>
      </c>
      <c r="H2238" s="126">
        <v>15.57</v>
      </c>
      <c r="I2238" s="126"/>
      <c r="J2238" s="317"/>
      <c r="K2238" s="323">
        <f>ROUND(SUMIF('VGT-Bewegungsdaten'!B:B,A2238,'VGT-Bewegungsdaten'!C:C),3)</f>
        <v>0</v>
      </c>
      <c r="L2238" s="324">
        <f>ROUND(SUMIF('VGT-Bewegungsdaten'!B:B,$A2238,'VGT-Bewegungsdaten'!D:D),2)</f>
        <v>0</v>
      </c>
      <c r="N2238" s="376" t="s">
        <v>4930</v>
      </c>
      <c r="O2238" s="376" t="s">
        <v>4940</v>
      </c>
      <c r="P2238" s="326">
        <f>ROUND(SUMIF('AV-Bewegungsdaten'!B:B,A2238,'AV-Bewegungsdaten'!C:C),3)</f>
        <v>0</v>
      </c>
      <c r="Q2238" s="324">
        <f>ROUND(SUMIF('AV-Bewegungsdaten'!B:B,$A2238,'AV-Bewegungsdaten'!D:D),2)</f>
        <v>0</v>
      </c>
      <c r="T2238" s="327"/>
      <c r="U2238" s="326">
        <f>ROUND(SUMIF('DV-Bewegungsdaten'!B:B,Kategorien!A2238,'DV-Bewegungsdaten'!D:D),3)</f>
        <v>0</v>
      </c>
      <c r="V2238" s="324">
        <f>ROUND(SUMIF('DV-Bewegungsdaten'!B:B,Kategorien!A2238,'DV-Bewegungsdaten'!E:E),3)</f>
        <v>0</v>
      </c>
      <c r="AD2238" s="390">
        <f t="shared" si="469"/>
        <v>14.721</v>
      </c>
      <c r="AE2238" s="390">
        <f t="shared" si="470"/>
        <v>15.378</v>
      </c>
      <c r="AF2238" s="390">
        <f t="shared" si="471"/>
        <v>16.597000000000001</v>
      </c>
      <c r="AG2238" s="390">
        <f t="shared" si="472"/>
        <v>15.964</v>
      </c>
      <c r="AH2238" s="390">
        <f t="shared" si="473"/>
        <v>15.876000000000001</v>
      </c>
      <c r="AI2238" s="390">
        <f t="shared" si="474"/>
        <v>16.408000000000001</v>
      </c>
      <c r="AJ2238" s="390">
        <f t="shared" si="475"/>
        <v>15.691000000000001</v>
      </c>
      <c r="AK2238" s="390">
        <f t="shared" si="476"/>
        <v>15.975</v>
      </c>
      <c r="AL2238" s="390">
        <f t="shared" si="477"/>
        <v>16.085000000000001</v>
      </c>
      <c r="AM2238" s="390">
        <f t="shared" si="478"/>
        <v>15.966000000000001</v>
      </c>
      <c r="AN2238" s="390">
        <f t="shared" si="479"/>
        <v>15.56</v>
      </c>
      <c r="AO2238" s="390">
        <f t="shared" si="480"/>
        <v>16.463000000000001</v>
      </c>
    </row>
    <row r="2239" spans="1:41" ht="15" customHeight="1" x14ac:dyDescent="0.25">
      <c r="A2239" s="127" t="s">
        <v>782</v>
      </c>
      <c r="B2239" s="125" t="s">
        <v>2077</v>
      </c>
      <c r="C2239" s="125" t="s">
        <v>4004</v>
      </c>
      <c r="D2239" s="125" t="s">
        <v>1800</v>
      </c>
      <c r="E2239" s="125" t="s">
        <v>2455</v>
      </c>
      <c r="F2239" s="126">
        <v>21.46</v>
      </c>
      <c r="G2239" s="126">
        <v>21.66</v>
      </c>
      <c r="H2239" s="126">
        <v>17.170000000000002</v>
      </c>
      <c r="I2239" s="126"/>
      <c r="J2239" s="317"/>
      <c r="K2239" s="323">
        <f>ROUND(SUMIF('VGT-Bewegungsdaten'!B:B,A2239,'VGT-Bewegungsdaten'!C:C),3)</f>
        <v>0</v>
      </c>
      <c r="L2239" s="324">
        <f>ROUND(SUMIF('VGT-Bewegungsdaten'!B:B,$A2239,'VGT-Bewegungsdaten'!D:D),2)</f>
        <v>0</v>
      </c>
      <c r="N2239" s="376" t="s">
        <v>4930</v>
      </c>
      <c r="O2239" s="376" t="s">
        <v>4940</v>
      </c>
      <c r="P2239" s="326">
        <f>ROUND(SUMIF('AV-Bewegungsdaten'!B:B,A2239,'AV-Bewegungsdaten'!C:C),3)</f>
        <v>0</v>
      </c>
      <c r="Q2239" s="324">
        <f>ROUND(SUMIF('AV-Bewegungsdaten'!B:B,$A2239,'AV-Bewegungsdaten'!D:D),2)</f>
        <v>0</v>
      </c>
      <c r="T2239" s="327"/>
      <c r="U2239" s="326">
        <f>ROUND(SUMIF('DV-Bewegungsdaten'!B:B,Kategorien!A2239,'DV-Bewegungsdaten'!D:D),3)</f>
        <v>0</v>
      </c>
      <c r="V2239" s="324">
        <f>ROUND(SUMIF('DV-Bewegungsdaten'!B:B,Kategorien!A2239,'DV-Bewegungsdaten'!E:E),3)</f>
        <v>0</v>
      </c>
      <c r="AD2239" s="390">
        <f t="shared" si="469"/>
        <v>16.721</v>
      </c>
      <c r="AE2239" s="390">
        <f t="shared" si="470"/>
        <v>17.378</v>
      </c>
      <c r="AF2239" s="390">
        <f t="shared" si="471"/>
        <v>18.597000000000001</v>
      </c>
      <c r="AG2239" s="390">
        <f t="shared" si="472"/>
        <v>17.963999999999999</v>
      </c>
      <c r="AH2239" s="390">
        <f t="shared" si="473"/>
        <v>17.876000000000001</v>
      </c>
      <c r="AI2239" s="390">
        <f t="shared" si="474"/>
        <v>18.408000000000001</v>
      </c>
      <c r="AJ2239" s="390">
        <f t="shared" si="475"/>
        <v>17.690999999999999</v>
      </c>
      <c r="AK2239" s="390">
        <f t="shared" si="476"/>
        <v>17.975000000000001</v>
      </c>
      <c r="AL2239" s="390">
        <f t="shared" si="477"/>
        <v>18.085000000000001</v>
      </c>
      <c r="AM2239" s="390">
        <f t="shared" si="478"/>
        <v>17.966000000000001</v>
      </c>
      <c r="AN2239" s="390">
        <f t="shared" si="479"/>
        <v>17.560000000000002</v>
      </c>
      <c r="AO2239" s="390">
        <f t="shared" si="480"/>
        <v>18.463000000000001</v>
      </c>
    </row>
    <row r="2240" spans="1:41" ht="15" customHeight="1" x14ac:dyDescent="0.25">
      <c r="A2240" s="127" t="s">
        <v>783</v>
      </c>
      <c r="B2240" s="125" t="s">
        <v>2077</v>
      </c>
      <c r="C2240" s="125" t="s">
        <v>4004</v>
      </c>
      <c r="D2240" s="125" t="s">
        <v>1628</v>
      </c>
      <c r="E2240" s="125" t="s">
        <v>1538</v>
      </c>
      <c r="F2240" s="126">
        <v>22.46</v>
      </c>
      <c r="G2240" s="126">
        <v>22.66</v>
      </c>
      <c r="H2240" s="126">
        <v>17.97</v>
      </c>
      <c r="I2240" s="126"/>
      <c r="J2240" s="317"/>
      <c r="K2240" s="323">
        <f>ROUND(SUMIF('VGT-Bewegungsdaten'!B:B,A2240,'VGT-Bewegungsdaten'!C:C),3)</f>
        <v>0</v>
      </c>
      <c r="L2240" s="324">
        <f>ROUND(SUMIF('VGT-Bewegungsdaten'!B:B,$A2240,'VGT-Bewegungsdaten'!D:D),2)</f>
        <v>0</v>
      </c>
      <c r="N2240" s="376" t="s">
        <v>4930</v>
      </c>
      <c r="O2240" s="376" t="s">
        <v>4940</v>
      </c>
      <c r="P2240" s="326">
        <f>ROUND(SUMIF('AV-Bewegungsdaten'!B:B,A2240,'AV-Bewegungsdaten'!C:C),3)</f>
        <v>0</v>
      </c>
      <c r="Q2240" s="324">
        <f>ROUND(SUMIF('AV-Bewegungsdaten'!B:B,$A2240,'AV-Bewegungsdaten'!D:D),2)</f>
        <v>0</v>
      </c>
      <c r="T2240" s="327"/>
      <c r="U2240" s="326">
        <f>ROUND(SUMIF('DV-Bewegungsdaten'!B:B,Kategorien!A2240,'DV-Bewegungsdaten'!D:D),3)</f>
        <v>0</v>
      </c>
      <c r="V2240" s="324">
        <f>ROUND(SUMIF('DV-Bewegungsdaten'!B:B,Kategorien!A2240,'DV-Bewegungsdaten'!E:E),3)</f>
        <v>0</v>
      </c>
      <c r="AD2240" s="390">
        <f t="shared" si="469"/>
        <v>17.721</v>
      </c>
      <c r="AE2240" s="390">
        <f t="shared" si="470"/>
        <v>18.378</v>
      </c>
      <c r="AF2240" s="390">
        <f t="shared" si="471"/>
        <v>19.597000000000001</v>
      </c>
      <c r="AG2240" s="390">
        <f t="shared" si="472"/>
        <v>18.963999999999999</v>
      </c>
      <c r="AH2240" s="390">
        <f t="shared" si="473"/>
        <v>18.876000000000001</v>
      </c>
      <c r="AI2240" s="390">
        <f t="shared" si="474"/>
        <v>19.408000000000001</v>
      </c>
      <c r="AJ2240" s="390">
        <f t="shared" si="475"/>
        <v>18.690999999999999</v>
      </c>
      <c r="AK2240" s="390">
        <f t="shared" si="476"/>
        <v>18.975000000000001</v>
      </c>
      <c r="AL2240" s="390">
        <f t="shared" si="477"/>
        <v>19.085000000000001</v>
      </c>
      <c r="AM2240" s="390">
        <f t="shared" si="478"/>
        <v>18.966000000000001</v>
      </c>
      <c r="AN2240" s="390">
        <f t="shared" si="479"/>
        <v>18.560000000000002</v>
      </c>
      <c r="AO2240" s="390">
        <f t="shared" si="480"/>
        <v>19.463000000000001</v>
      </c>
    </row>
    <row r="2241" spans="1:41" ht="15" customHeight="1" x14ac:dyDescent="0.25">
      <c r="A2241" s="127" t="s">
        <v>784</v>
      </c>
      <c r="B2241" s="125" t="s">
        <v>2077</v>
      </c>
      <c r="C2241" s="125" t="s">
        <v>4004</v>
      </c>
      <c r="D2241" s="125" t="s">
        <v>1630</v>
      </c>
      <c r="E2241" s="125" t="s">
        <v>1541</v>
      </c>
      <c r="F2241" s="126">
        <v>22.46</v>
      </c>
      <c r="G2241" s="126">
        <v>22.66</v>
      </c>
      <c r="H2241" s="126">
        <v>17.97</v>
      </c>
      <c r="I2241" s="126"/>
      <c r="J2241" s="317"/>
      <c r="K2241" s="323">
        <f>ROUND(SUMIF('VGT-Bewegungsdaten'!B:B,A2241,'VGT-Bewegungsdaten'!C:C),3)</f>
        <v>0</v>
      </c>
      <c r="L2241" s="324">
        <f>ROUND(SUMIF('VGT-Bewegungsdaten'!B:B,$A2241,'VGT-Bewegungsdaten'!D:D),2)</f>
        <v>0</v>
      </c>
      <c r="N2241" s="376" t="s">
        <v>4930</v>
      </c>
      <c r="O2241" s="376" t="s">
        <v>4940</v>
      </c>
      <c r="P2241" s="326">
        <f>ROUND(SUMIF('AV-Bewegungsdaten'!B:B,A2241,'AV-Bewegungsdaten'!C:C),3)</f>
        <v>0</v>
      </c>
      <c r="Q2241" s="324">
        <f>ROUND(SUMIF('AV-Bewegungsdaten'!B:B,$A2241,'AV-Bewegungsdaten'!D:D),2)</f>
        <v>0</v>
      </c>
      <c r="T2241" s="327"/>
      <c r="U2241" s="326">
        <f>ROUND(SUMIF('DV-Bewegungsdaten'!B:B,Kategorien!A2241,'DV-Bewegungsdaten'!D:D),3)</f>
        <v>0</v>
      </c>
      <c r="V2241" s="324">
        <f>ROUND(SUMIF('DV-Bewegungsdaten'!B:B,Kategorien!A2241,'DV-Bewegungsdaten'!E:E),3)</f>
        <v>0</v>
      </c>
      <c r="AD2241" s="390">
        <f t="shared" si="469"/>
        <v>17.721</v>
      </c>
      <c r="AE2241" s="390">
        <f t="shared" si="470"/>
        <v>18.378</v>
      </c>
      <c r="AF2241" s="390">
        <f t="shared" si="471"/>
        <v>19.597000000000001</v>
      </c>
      <c r="AG2241" s="390">
        <f t="shared" si="472"/>
        <v>18.963999999999999</v>
      </c>
      <c r="AH2241" s="390">
        <f t="shared" si="473"/>
        <v>18.876000000000001</v>
      </c>
      <c r="AI2241" s="390">
        <f t="shared" si="474"/>
        <v>19.408000000000001</v>
      </c>
      <c r="AJ2241" s="390">
        <f t="shared" si="475"/>
        <v>18.690999999999999</v>
      </c>
      <c r="AK2241" s="390">
        <f t="shared" si="476"/>
        <v>18.975000000000001</v>
      </c>
      <c r="AL2241" s="390">
        <f t="shared" si="477"/>
        <v>19.085000000000001</v>
      </c>
      <c r="AM2241" s="390">
        <f t="shared" si="478"/>
        <v>18.966000000000001</v>
      </c>
      <c r="AN2241" s="390">
        <f t="shared" si="479"/>
        <v>18.560000000000002</v>
      </c>
      <c r="AO2241" s="390">
        <f t="shared" si="480"/>
        <v>19.463000000000001</v>
      </c>
    </row>
    <row r="2242" spans="1:41" ht="15" customHeight="1" x14ac:dyDescent="0.25">
      <c r="A2242" s="127" t="s">
        <v>2902</v>
      </c>
      <c r="B2242" s="125" t="s">
        <v>2077</v>
      </c>
      <c r="C2242" s="125" t="s">
        <v>4004</v>
      </c>
      <c r="D2242" s="125" t="s">
        <v>2589</v>
      </c>
      <c r="E2242" s="125" t="s">
        <v>2545</v>
      </c>
      <c r="F2242" s="126">
        <v>22.43</v>
      </c>
      <c r="G2242" s="126">
        <v>22.63</v>
      </c>
      <c r="H2242" s="126">
        <v>17.940000000000001</v>
      </c>
      <c r="I2242" s="126"/>
      <c r="J2242" s="317"/>
      <c r="K2242" s="323">
        <f>ROUND(SUMIF('VGT-Bewegungsdaten'!B:B,A2242,'VGT-Bewegungsdaten'!C:C),3)</f>
        <v>0</v>
      </c>
      <c r="L2242" s="324">
        <f>ROUND(SUMIF('VGT-Bewegungsdaten'!B:B,$A2242,'VGT-Bewegungsdaten'!D:D),2)</f>
        <v>0</v>
      </c>
      <c r="N2242" s="376" t="s">
        <v>4930</v>
      </c>
      <c r="O2242" s="376" t="s">
        <v>4940</v>
      </c>
      <c r="P2242" s="326">
        <f>ROUND(SUMIF('AV-Bewegungsdaten'!B:B,A2242,'AV-Bewegungsdaten'!C:C),3)</f>
        <v>0</v>
      </c>
      <c r="Q2242" s="324">
        <f>ROUND(SUMIF('AV-Bewegungsdaten'!B:B,$A2242,'AV-Bewegungsdaten'!D:D),2)</f>
        <v>0</v>
      </c>
      <c r="T2242" s="327"/>
      <c r="U2242" s="326">
        <f>ROUND(SUMIF('DV-Bewegungsdaten'!B:B,Kategorien!A2242,'DV-Bewegungsdaten'!D:D),3)</f>
        <v>0</v>
      </c>
      <c r="V2242" s="324">
        <f>ROUND(SUMIF('DV-Bewegungsdaten'!B:B,Kategorien!A2242,'DV-Bewegungsdaten'!E:E),3)</f>
        <v>0</v>
      </c>
      <c r="AD2242" s="390">
        <f t="shared" si="469"/>
        <v>17.690999999999999</v>
      </c>
      <c r="AE2242" s="390">
        <f t="shared" si="470"/>
        <v>18.347999999999999</v>
      </c>
      <c r="AF2242" s="390">
        <f t="shared" si="471"/>
        <v>19.567</v>
      </c>
      <c r="AG2242" s="390">
        <f t="shared" si="472"/>
        <v>18.933999999999997</v>
      </c>
      <c r="AH2242" s="390">
        <f t="shared" si="473"/>
        <v>18.846</v>
      </c>
      <c r="AI2242" s="390">
        <f t="shared" si="474"/>
        <v>19.378</v>
      </c>
      <c r="AJ2242" s="390">
        <f t="shared" si="475"/>
        <v>18.660999999999998</v>
      </c>
      <c r="AK2242" s="390">
        <f t="shared" si="476"/>
        <v>18.945</v>
      </c>
      <c r="AL2242" s="390">
        <f t="shared" si="477"/>
        <v>19.055</v>
      </c>
      <c r="AM2242" s="390">
        <f t="shared" si="478"/>
        <v>18.936</v>
      </c>
      <c r="AN2242" s="390">
        <f t="shared" si="479"/>
        <v>18.53</v>
      </c>
      <c r="AO2242" s="390">
        <f t="shared" si="480"/>
        <v>19.433</v>
      </c>
    </row>
    <row r="2243" spans="1:41" ht="15" customHeight="1" x14ac:dyDescent="0.25">
      <c r="A2243" s="127" t="s">
        <v>3646</v>
      </c>
      <c r="B2243" s="125" t="s">
        <v>2077</v>
      </c>
      <c r="C2243" s="125" t="s">
        <v>4004</v>
      </c>
      <c r="D2243" s="125" t="s">
        <v>3333</v>
      </c>
      <c r="E2243" s="125" t="s">
        <v>3289</v>
      </c>
      <c r="F2243" s="126">
        <v>22.4</v>
      </c>
      <c r="G2243" s="126">
        <v>22.599999999999998</v>
      </c>
      <c r="H2243" s="126">
        <v>17.920000000000002</v>
      </c>
      <c r="I2243" s="126"/>
      <c r="J2243" s="317"/>
      <c r="K2243" s="323">
        <f>ROUND(SUMIF('VGT-Bewegungsdaten'!B:B,A2243,'VGT-Bewegungsdaten'!C:C),3)</f>
        <v>0</v>
      </c>
      <c r="L2243" s="324">
        <f>ROUND(SUMIF('VGT-Bewegungsdaten'!B:B,$A2243,'VGT-Bewegungsdaten'!D:D),2)</f>
        <v>0</v>
      </c>
      <c r="N2243" s="376" t="s">
        <v>4930</v>
      </c>
      <c r="O2243" s="376" t="s">
        <v>4940</v>
      </c>
      <c r="P2243" s="326">
        <f>ROUND(SUMIF('AV-Bewegungsdaten'!B:B,A2243,'AV-Bewegungsdaten'!C:C),3)</f>
        <v>0</v>
      </c>
      <c r="Q2243" s="324">
        <f>ROUND(SUMIF('AV-Bewegungsdaten'!B:B,$A2243,'AV-Bewegungsdaten'!D:D),2)</f>
        <v>0</v>
      </c>
      <c r="T2243" s="327"/>
      <c r="U2243" s="326">
        <f>ROUND(SUMIF('DV-Bewegungsdaten'!B:B,Kategorien!A2243,'DV-Bewegungsdaten'!D:D),3)</f>
        <v>0</v>
      </c>
      <c r="V2243" s="324">
        <f>ROUND(SUMIF('DV-Bewegungsdaten'!B:B,Kategorien!A2243,'DV-Bewegungsdaten'!E:E),3)</f>
        <v>0</v>
      </c>
      <c r="AD2243" s="390">
        <f t="shared" si="469"/>
        <v>17.660999999999998</v>
      </c>
      <c r="AE2243" s="390">
        <f t="shared" si="470"/>
        <v>18.317999999999998</v>
      </c>
      <c r="AF2243" s="390">
        <f t="shared" si="471"/>
        <v>19.536999999999999</v>
      </c>
      <c r="AG2243" s="390">
        <f t="shared" si="472"/>
        <v>18.903999999999996</v>
      </c>
      <c r="AH2243" s="390">
        <f t="shared" si="473"/>
        <v>18.815999999999999</v>
      </c>
      <c r="AI2243" s="390">
        <f t="shared" si="474"/>
        <v>19.347999999999999</v>
      </c>
      <c r="AJ2243" s="390">
        <f t="shared" si="475"/>
        <v>18.630999999999997</v>
      </c>
      <c r="AK2243" s="390">
        <f t="shared" si="476"/>
        <v>18.914999999999999</v>
      </c>
      <c r="AL2243" s="390">
        <f t="shared" si="477"/>
        <v>19.024999999999999</v>
      </c>
      <c r="AM2243" s="390">
        <f t="shared" si="478"/>
        <v>18.905999999999999</v>
      </c>
      <c r="AN2243" s="390">
        <f t="shared" si="479"/>
        <v>18.5</v>
      </c>
      <c r="AO2243" s="390">
        <f t="shared" si="480"/>
        <v>19.402999999999999</v>
      </c>
    </row>
    <row r="2244" spans="1:41" ht="15" customHeight="1" x14ac:dyDescent="0.25">
      <c r="A2244" s="127" t="s">
        <v>4411</v>
      </c>
      <c r="B2244" s="125" t="s">
        <v>2077</v>
      </c>
      <c r="C2244" s="125" t="s">
        <v>4004</v>
      </c>
      <c r="D2244" s="125" t="s">
        <v>4095</v>
      </c>
      <c r="E2244" s="125" t="s">
        <v>4051</v>
      </c>
      <c r="F2244" s="126">
        <v>22.37</v>
      </c>
      <c r="G2244" s="126">
        <v>22.57</v>
      </c>
      <c r="H2244" s="126">
        <v>17.899999999999999</v>
      </c>
      <c r="I2244" s="126"/>
      <c r="J2244" s="317"/>
      <c r="K2244" s="323">
        <f>ROUND(SUMIF('VGT-Bewegungsdaten'!B:B,A2244,'VGT-Bewegungsdaten'!C:C),3)</f>
        <v>0</v>
      </c>
      <c r="L2244" s="324">
        <f>ROUND(SUMIF('VGT-Bewegungsdaten'!B:B,$A2244,'VGT-Bewegungsdaten'!D:D),2)</f>
        <v>0</v>
      </c>
      <c r="N2244" s="376" t="s">
        <v>4930</v>
      </c>
      <c r="O2244" s="376" t="s">
        <v>4940</v>
      </c>
      <c r="P2244" s="326">
        <f>ROUND(SUMIF('AV-Bewegungsdaten'!B:B,A2244,'AV-Bewegungsdaten'!C:C),3)</f>
        <v>0</v>
      </c>
      <c r="Q2244" s="324">
        <f>ROUND(SUMIF('AV-Bewegungsdaten'!B:B,$A2244,'AV-Bewegungsdaten'!D:D),2)</f>
        <v>0</v>
      </c>
      <c r="T2244" s="327"/>
      <c r="U2244" s="326">
        <f>ROUND(SUMIF('DV-Bewegungsdaten'!B:B,Kategorien!A2244,'DV-Bewegungsdaten'!D:D),3)</f>
        <v>0</v>
      </c>
      <c r="V2244" s="324">
        <f>ROUND(SUMIF('DV-Bewegungsdaten'!B:B,Kategorien!A2244,'DV-Bewegungsdaten'!E:E),3)</f>
        <v>0</v>
      </c>
      <c r="AD2244" s="390">
        <f t="shared" si="469"/>
        <v>17.631</v>
      </c>
      <c r="AE2244" s="390">
        <f t="shared" si="470"/>
        <v>18.288</v>
      </c>
      <c r="AF2244" s="390">
        <f t="shared" si="471"/>
        <v>19.507000000000001</v>
      </c>
      <c r="AG2244" s="390">
        <f t="shared" si="472"/>
        <v>18.873999999999999</v>
      </c>
      <c r="AH2244" s="390">
        <f t="shared" si="473"/>
        <v>18.786000000000001</v>
      </c>
      <c r="AI2244" s="390">
        <f t="shared" si="474"/>
        <v>19.318000000000001</v>
      </c>
      <c r="AJ2244" s="390">
        <f t="shared" si="475"/>
        <v>18.600999999999999</v>
      </c>
      <c r="AK2244" s="390">
        <f t="shared" si="476"/>
        <v>18.885000000000002</v>
      </c>
      <c r="AL2244" s="390">
        <f t="shared" si="477"/>
        <v>18.995000000000001</v>
      </c>
      <c r="AM2244" s="390">
        <f t="shared" si="478"/>
        <v>18.876000000000001</v>
      </c>
      <c r="AN2244" s="390">
        <f t="shared" si="479"/>
        <v>18.47</v>
      </c>
      <c r="AO2244" s="390">
        <f t="shared" si="480"/>
        <v>19.373000000000001</v>
      </c>
    </row>
    <row r="2245" spans="1:41" ht="15" customHeight="1" x14ac:dyDescent="0.25">
      <c r="A2245" s="127" t="s">
        <v>785</v>
      </c>
      <c r="B2245" s="125" t="s">
        <v>2077</v>
      </c>
      <c r="C2245" s="125" t="s">
        <v>4004</v>
      </c>
      <c r="D2245" s="125" t="s">
        <v>1632</v>
      </c>
      <c r="E2245" s="125" t="s">
        <v>2452</v>
      </c>
      <c r="F2245" s="126">
        <v>20.46</v>
      </c>
      <c r="G2245" s="126">
        <v>20.66</v>
      </c>
      <c r="H2245" s="126">
        <v>16.37</v>
      </c>
      <c r="I2245" s="126"/>
      <c r="J2245" s="317"/>
      <c r="K2245" s="323">
        <f>ROUND(SUMIF('VGT-Bewegungsdaten'!B:B,A2245,'VGT-Bewegungsdaten'!C:C),3)</f>
        <v>0</v>
      </c>
      <c r="L2245" s="324">
        <f>ROUND(SUMIF('VGT-Bewegungsdaten'!B:B,$A2245,'VGT-Bewegungsdaten'!D:D),2)</f>
        <v>0</v>
      </c>
      <c r="N2245" s="376" t="s">
        <v>4930</v>
      </c>
      <c r="O2245" s="376" t="s">
        <v>4940</v>
      </c>
      <c r="P2245" s="326">
        <f>ROUND(SUMIF('AV-Bewegungsdaten'!B:B,A2245,'AV-Bewegungsdaten'!C:C),3)</f>
        <v>0</v>
      </c>
      <c r="Q2245" s="324">
        <f>ROUND(SUMIF('AV-Bewegungsdaten'!B:B,$A2245,'AV-Bewegungsdaten'!D:D),2)</f>
        <v>0</v>
      </c>
      <c r="T2245" s="327"/>
      <c r="U2245" s="326">
        <f>ROUND(SUMIF('DV-Bewegungsdaten'!B:B,Kategorien!A2245,'DV-Bewegungsdaten'!D:D),3)</f>
        <v>0</v>
      </c>
      <c r="V2245" s="324">
        <f>ROUND(SUMIF('DV-Bewegungsdaten'!B:B,Kategorien!A2245,'DV-Bewegungsdaten'!E:E),3)</f>
        <v>0</v>
      </c>
      <c r="AD2245" s="390">
        <f t="shared" si="469"/>
        <v>15.721</v>
      </c>
      <c r="AE2245" s="390">
        <f t="shared" si="470"/>
        <v>16.378</v>
      </c>
      <c r="AF2245" s="390">
        <f t="shared" si="471"/>
        <v>17.597000000000001</v>
      </c>
      <c r="AG2245" s="390">
        <f t="shared" si="472"/>
        <v>16.963999999999999</v>
      </c>
      <c r="AH2245" s="390">
        <f t="shared" si="473"/>
        <v>16.876000000000001</v>
      </c>
      <c r="AI2245" s="390">
        <f t="shared" si="474"/>
        <v>17.408000000000001</v>
      </c>
      <c r="AJ2245" s="390">
        <f t="shared" si="475"/>
        <v>16.690999999999999</v>
      </c>
      <c r="AK2245" s="390">
        <f t="shared" si="476"/>
        <v>16.975000000000001</v>
      </c>
      <c r="AL2245" s="390">
        <f t="shared" si="477"/>
        <v>17.085000000000001</v>
      </c>
      <c r="AM2245" s="390">
        <f t="shared" si="478"/>
        <v>16.966000000000001</v>
      </c>
      <c r="AN2245" s="390">
        <f t="shared" si="479"/>
        <v>16.560000000000002</v>
      </c>
      <c r="AO2245" s="390">
        <f t="shared" si="480"/>
        <v>17.463000000000001</v>
      </c>
    </row>
    <row r="2246" spans="1:41" ht="15" customHeight="1" x14ac:dyDescent="0.25">
      <c r="A2246" s="127" t="s">
        <v>786</v>
      </c>
      <c r="B2246" s="125" t="s">
        <v>2077</v>
      </c>
      <c r="C2246" s="125" t="s">
        <v>4004</v>
      </c>
      <c r="D2246" s="125" t="s">
        <v>1805</v>
      </c>
      <c r="E2246" s="125" t="s">
        <v>2455</v>
      </c>
      <c r="F2246" s="126">
        <v>22.46</v>
      </c>
      <c r="G2246" s="126">
        <v>22.66</v>
      </c>
      <c r="H2246" s="126">
        <v>17.97</v>
      </c>
      <c r="I2246" s="126"/>
      <c r="J2246" s="317"/>
      <c r="K2246" s="323">
        <f>ROUND(SUMIF('VGT-Bewegungsdaten'!B:B,A2246,'VGT-Bewegungsdaten'!C:C),3)</f>
        <v>0</v>
      </c>
      <c r="L2246" s="324">
        <f>ROUND(SUMIF('VGT-Bewegungsdaten'!B:B,$A2246,'VGT-Bewegungsdaten'!D:D),2)</f>
        <v>0</v>
      </c>
      <c r="N2246" s="376" t="s">
        <v>4930</v>
      </c>
      <c r="O2246" s="376" t="s">
        <v>4940</v>
      </c>
      <c r="P2246" s="326">
        <f>ROUND(SUMIF('AV-Bewegungsdaten'!B:B,A2246,'AV-Bewegungsdaten'!C:C),3)</f>
        <v>0</v>
      </c>
      <c r="Q2246" s="324">
        <f>ROUND(SUMIF('AV-Bewegungsdaten'!B:B,$A2246,'AV-Bewegungsdaten'!D:D),2)</f>
        <v>0</v>
      </c>
      <c r="T2246" s="327"/>
      <c r="U2246" s="326">
        <f>ROUND(SUMIF('DV-Bewegungsdaten'!B:B,Kategorien!A2246,'DV-Bewegungsdaten'!D:D),3)</f>
        <v>0</v>
      </c>
      <c r="V2246" s="324">
        <f>ROUND(SUMIF('DV-Bewegungsdaten'!B:B,Kategorien!A2246,'DV-Bewegungsdaten'!E:E),3)</f>
        <v>0</v>
      </c>
      <c r="AD2246" s="390">
        <f t="shared" si="469"/>
        <v>17.721</v>
      </c>
      <c r="AE2246" s="390">
        <f t="shared" si="470"/>
        <v>18.378</v>
      </c>
      <c r="AF2246" s="390">
        <f t="shared" si="471"/>
        <v>19.597000000000001</v>
      </c>
      <c r="AG2246" s="390">
        <f t="shared" si="472"/>
        <v>18.963999999999999</v>
      </c>
      <c r="AH2246" s="390">
        <f t="shared" si="473"/>
        <v>18.876000000000001</v>
      </c>
      <c r="AI2246" s="390">
        <f t="shared" si="474"/>
        <v>19.408000000000001</v>
      </c>
      <c r="AJ2246" s="390">
        <f t="shared" si="475"/>
        <v>18.690999999999999</v>
      </c>
      <c r="AK2246" s="390">
        <f t="shared" si="476"/>
        <v>18.975000000000001</v>
      </c>
      <c r="AL2246" s="390">
        <f t="shared" si="477"/>
        <v>19.085000000000001</v>
      </c>
      <c r="AM2246" s="390">
        <f t="shared" si="478"/>
        <v>18.966000000000001</v>
      </c>
      <c r="AN2246" s="390">
        <f t="shared" si="479"/>
        <v>18.560000000000002</v>
      </c>
      <c r="AO2246" s="390">
        <f t="shared" si="480"/>
        <v>19.463000000000001</v>
      </c>
    </row>
    <row r="2247" spans="1:41" ht="15" customHeight="1" x14ac:dyDescent="0.25">
      <c r="A2247" s="127" t="s">
        <v>787</v>
      </c>
      <c r="B2247" s="125" t="s">
        <v>2077</v>
      </c>
      <c r="C2247" s="125" t="s">
        <v>4004</v>
      </c>
      <c r="D2247" s="125" t="s">
        <v>1634</v>
      </c>
      <c r="E2247" s="125" t="s">
        <v>1538</v>
      </c>
      <c r="F2247" s="126">
        <v>23.46</v>
      </c>
      <c r="G2247" s="126">
        <v>23.66</v>
      </c>
      <c r="H2247" s="126">
        <v>18.77</v>
      </c>
      <c r="I2247" s="126"/>
      <c r="J2247" s="317"/>
      <c r="K2247" s="323">
        <f>ROUND(SUMIF('VGT-Bewegungsdaten'!B:B,A2247,'VGT-Bewegungsdaten'!C:C),3)</f>
        <v>0</v>
      </c>
      <c r="L2247" s="324">
        <f>ROUND(SUMIF('VGT-Bewegungsdaten'!B:B,$A2247,'VGT-Bewegungsdaten'!D:D),2)</f>
        <v>0</v>
      </c>
      <c r="N2247" s="376" t="s">
        <v>4930</v>
      </c>
      <c r="O2247" s="376" t="s">
        <v>4940</v>
      </c>
      <c r="P2247" s="326">
        <f>ROUND(SUMIF('AV-Bewegungsdaten'!B:B,A2247,'AV-Bewegungsdaten'!C:C),3)</f>
        <v>0</v>
      </c>
      <c r="Q2247" s="324">
        <f>ROUND(SUMIF('AV-Bewegungsdaten'!B:B,$A2247,'AV-Bewegungsdaten'!D:D),2)</f>
        <v>0</v>
      </c>
      <c r="T2247" s="327"/>
      <c r="U2247" s="326">
        <f>ROUND(SUMIF('DV-Bewegungsdaten'!B:B,Kategorien!A2247,'DV-Bewegungsdaten'!D:D),3)</f>
        <v>0</v>
      </c>
      <c r="V2247" s="324">
        <f>ROUND(SUMIF('DV-Bewegungsdaten'!B:B,Kategorien!A2247,'DV-Bewegungsdaten'!E:E),3)</f>
        <v>0</v>
      </c>
      <c r="AD2247" s="390">
        <f t="shared" si="469"/>
        <v>18.721</v>
      </c>
      <c r="AE2247" s="390">
        <f t="shared" si="470"/>
        <v>19.378</v>
      </c>
      <c r="AF2247" s="390">
        <f t="shared" si="471"/>
        <v>20.597000000000001</v>
      </c>
      <c r="AG2247" s="390">
        <f t="shared" si="472"/>
        <v>19.963999999999999</v>
      </c>
      <c r="AH2247" s="390">
        <f t="shared" si="473"/>
        <v>19.876000000000001</v>
      </c>
      <c r="AI2247" s="390">
        <f t="shared" si="474"/>
        <v>20.408000000000001</v>
      </c>
      <c r="AJ2247" s="390">
        <f t="shared" si="475"/>
        <v>19.690999999999999</v>
      </c>
      <c r="AK2247" s="390">
        <f t="shared" si="476"/>
        <v>19.975000000000001</v>
      </c>
      <c r="AL2247" s="390">
        <f t="shared" si="477"/>
        <v>20.085000000000001</v>
      </c>
      <c r="AM2247" s="390">
        <f t="shared" si="478"/>
        <v>19.966000000000001</v>
      </c>
      <c r="AN2247" s="390">
        <f t="shared" si="479"/>
        <v>19.560000000000002</v>
      </c>
      <c r="AO2247" s="390">
        <f t="shared" si="480"/>
        <v>20.463000000000001</v>
      </c>
    </row>
    <row r="2248" spans="1:41" ht="15" customHeight="1" x14ac:dyDescent="0.25">
      <c r="A2248" s="127" t="s">
        <v>788</v>
      </c>
      <c r="B2248" s="125" t="s">
        <v>2077</v>
      </c>
      <c r="C2248" s="125" t="s">
        <v>4004</v>
      </c>
      <c r="D2248" s="125" t="s">
        <v>1636</v>
      </c>
      <c r="E2248" s="125" t="s">
        <v>1541</v>
      </c>
      <c r="F2248" s="126">
        <v>23.46</v>
      </c>
      <c r="G2248" s="126">
        <v>23.66</v>
      </c>
      <c r="H2248" s="126">
        <v>18.77</v>
      </c>
      <c r="I2248" s="126"/>
      <c r="J2248" s="317"/>
      <c r="K2248" s="323">
        <f>ROUND(SUMIF('VGT-Bewegungsdaten'!B:B,A2248,'VGT-Bewegungsdaten'!C:C),3)</f>
        <v>0</v>
      </c>
      <c r="L2248" s="324">
        <f>ROUND(SUMIF('VGT-Bewegungsdaten'!B:B,$A2248,'VGT-Bewegungsdaten'!D:D),2)</f>
        <v>0</v>
      </c>
      <c r="N2248" s="376" t="s">
        <v>4930</v>
      </c>
      <c r="O2248" s="376" t="s">
        <v>4940</v>
      </c>
      <c r="P2248" s="326">
        <f>ROUND(SUMIF('AV-Bewegungsdaten'!B:B,A2248,'AV-Bewegungsdaten'!C:C),3)</f>
        <v>0</v>
      </c>
      <c r="Q2248" s="324">
        <f>ROUND(SUMIF('AV-Bewegungsdaten'!B:B,$A2248,'AV-Bewegungsdaten'!D:D),2)</f>
        <v>0</v>
      </c>
      <c r="T2248" s="327"/>
      <c r="U2248" s="326">
        <f>ROUND(SUMIF('DV-Bewegungsdaten'!B:B,Kategorien!A2248,'DV-Bewegungsdaten'!D:D),3)</f>
        <v>0</v>
      </c>
      <c r="V2248" s="324">
        <f>ROUND(SUMIF('DV-Bewegungsdaten'!B:B,Kategorien!A2248,'DV-Bewegungsdaten'!E:E),3)</f>
        <v>0</v>
      </c>
      <c r="AD2248" s="390">
        <f t="shared" si="469"/>
        <v>18.721</v>
      </c>
      <c r="AE2248" s="390">
        <f t="shared" si="470"/>
        <v>19.378</v>
      </c>
      <c r="AF2248" s="390">
        <f t="shared" si="471"/>
        <v>20.597000000000001</v>
      </c>
      <c r="AG2248" s="390">
        <f t="shared" si="472"/>
        <v>19.963999999999999</v>
      </c>
      <c r="AH2248" s="390">
        <f t="shared" si="473"/>
        <v>19.876000000000001</v>
      </c>
      <c r="AI2248" s="390">
        <f t="shared" si="474"/>
        <v>20.408000000000001</v>
      </c>
      <c r="AJ2248" s="390">
        <f t="shared" si="475"/>
        <v>19.690999999999999</v>
      </c>
      <c r="AK2248" s="390">
        <f t="shared" si="476"/>
        <v>19.975000000000001</v>
      </c>
      <c r="AL2248" s="390">
        <f t="shared" si="477"/>
        <v>20.085000000000001</v>
      </c>
      <c r="AM2248" s="390">
        <f t="shared" si="478"/>
        <v>19.966000000000001</v>
      </c>
      <c r="AN2248" s="390">
        <f t="shared" si="479"/>
        <v>19.560000000000002</v>
      </c>
      <c r="AO2248" s="390">
        <f t="shared" si="480"/>
        <v>20.463000000000001</v>
      </c>
    </row>
    <row r="2249" spans="1:41" ht="15" customHeight="1" x14ac:dyDescent="0.25">
      <c r="A2249" s="127" t="s">
        <v>2903</v>
      </c>
      <c r="B2249" s="125" t="s">
        <v>2077</v>
      </c>
      <c r="C2249" s="125" t="s">
        <v>4004</v>
      </c>
      <c r="D2249" s="125" t="s">
        <v>2591</v>
      </c>
      <c r="E2249" s="125" t="s">
        <v>2545</v>
      </c>
      <c r="F2249" s="126">
        <v>23.43</v>
      </c>
      <c r="G2249" s="126">
        <v>23.63</v>
      </c>
      <c r="H2249" s="126">
        <v>18.739999999999998</v>
      </c>
      <c r="I2249" s="126"/>
      <c r="J2249" s="317"/>
      <c r="K2249" s="323">
        <f>ROUND(SUMIF('VGT-Bewegungsdaten'!B:B,A2249,'VGT-Bewegungsdaten'!C:C),3)</f>
        <v>0</v>
      </c>
      <c r="L2249" s="324">
        <f>ROUND(SUMIF('VGT-Bewegungsdaten'!B:B,$A2249,'VGT-Bewegungsdaten'!D:D),2)</f>
        <v>0</v>
      </c>
      <c r="N2249" s="376" t="s">
        <v>4930</v>
      </c>
      <c r="O2249" s="376" t="s">
        <v>4940</v>
      </c>
      <c r="P2249" s="326">
        <f>ROUND(SUMIF('AV-Bewegungsdaten'!B:B,A2249,'AV-Bewegungsdaten'!C:C),3)</f>
        <v>0</v>
      </c>
      <c r="Q2249" s="324">
        <f>ROUND(SUMIF('AV-Bewegungsdaten'!B:B,$A2249,'AV-Bewegungsdaten'!D:D),2)</f>
        <v>0</v>
      </c>
      <c r="T2249" s="327"/>
      <c r="U2249" s="326">
        <f>ROUND(SUMIF('DV-Bewegungsdaten'!B:B,Kategorien!A2249,'DV-Bewegungsdaten'!D:D),3)</f>
        <v>0</v>
      </c>
      <c r="V2249" s="324">
        <f>ROUND(SUMIF('DV-Bewegungsdaten'!B:B,Kategorien!A2249,'DV-Bewegungsdaten'!E:E),3)</f>
        <v>0</v>
      </c>
      <c r="AD2249" s="390">
        <f t="shared" si="469"/>
        <v>18.690999999999999</v>
      </c>
      <c r="AE2249" s="390">
        <f t="shared" si="470"/>
        <v>19.347999999999999</v>
      </c>
      <c r="AF2249" s="390">
        <f t="shared" si="471"/>
        <v>20.567</v>
      </c>
      <c r="AG2249" s="390">
        <f t="shared" si="472"/>
        <v>19.933999999999997</v>
      </c>
      <c r="AH2249" s="390">
        <f t="shared" si="473"/>
        <v>19.846</v>
      </c>
      <c r="AI2249" s="390">
        <f t="shared" si="474"/>
        <v>20.378</v>
      </c>
      <c r="AJ2249" s="390">
        <f t="shared" si="475"/>
        <v>19.660999999999998</v>
      </c>
      <c r="AK2249" s="390">
        <f t="shared" si="476"/>
        <v>19.945</v>
      </c>
      <c r="AL2249" s="390">
        <f t="shared" si="477"/>
        <v>20.055</v>
      </c>
      <c r="AM2249" s="390">
        <f t="shared" si="478"/>
        <v>19.936</v>
      </c>
      <c r="AN2249" s="390">
        <f t="shared" si="479"/>
        <v>19.53</v>
      </c>
      <c r="AO2249" s="390">
        <f t="shared" si="480"/>
        <v>20.433</v>
      </c>
    </row>
    <row r="2250" spans="1:41" ht="15" customHeight="1" x14ac:dyDescent="0.25">
      <c r="A2250" s="127" t="s">
        <v>3647</v>
      </c>
      <c r="B2250" s="125" t="s">
        <v>2077</v>
      </c>
      <c r="C2250" s="125" t="s">
        <v>4004</v>
      </c>
      <c r="D2250" s="125" t="s">
        <v>3335</v>
      </c>
      <c r="E2250" s="125" t="s">
        <v>3289</v>
      </c>
      <c r="F2250" s="126">
        <v>23.4</v>
      </c>
      <c r="G2250" s="126">
        <v>23.599999999999998</v>
      </c>
      <c r="H2250" s="126">
        <v>18.72</v>
      </c>
      <c r="I2250" s="126"/>
      <c r="J2250" s="317"/>
      <c r="K2250" s="323">
        <f>ROUND(SUMIF('VGT-Bewegungsdaten'!B:B,A2250,'VGT-Bewegungsdaten'!C:C),3)</f>
        <v>0</v>
      </c>
      <c r="L2250" s="324">
        <f>ROUND(SUMIF('VGT-Bewegungsdaten'!B:B,$A2250,'VGT-Bewegungsdaten'!D:D),2)</f>
        <v>0</v>
      </c>
      <c r="N2250" s="376" t="s">
        <v>4930</v>
      </c>
      <c r="O2250" s="376" t="s">
        <v>4940</v>
      </c>
      <c r="P2250" s="326">
        <f>ROUND(SUMIF('AV-Bewegungsdaten'!B:B,A2250,'AV-Bewegungsdaten'!C:C),3)</f>
        <v>0</v>
      </c>
      <c r="Q2250" s="324">
        <f>ROUND(SUMIF('AV-Bewegungsdaten'!B:B,$A2250,'AV-Bewegungsdaten'!D:D),2)</f>
        <v>0</v>
      </c>
      <c r="T2250" s="327"/>
      <c r="U2250" s="326">
        <f>ROUND(SUMIF('DV-Bewegungsdaten'!B:B,Kategorien!A2250,'DV-Bewegungsdaten'!D:D),3)</f>
        <v>0</v>
      </c>
      <c r="V2250" s="324">
        <f>ROUND(SUMIF('DV-Bewegungsdaten'!B:B,Kategorien!A2250,'DV-Bewegungsdaten'!E:E),3)</f>
        <v>0</v>
      </c>
      <c r="AD2250" s="390">
        <f t="shared" si="469"/>
        <v>18.660999999999998</v>
      </c>
      <c r="AE2250" s="390">
        <f t="shared" si="470"/>
        <v>19.317999999999998</v>
      </c>
      <c r="AF2250" s="390">
        <f t="shared" si="471"/>
        <v>20.536999999999999</v>
      </c>
      <c r="AG2250" s="390">
        <f t="shared" si="472"/>
        <v>19.903999999999996</v>
      </c>
      <c r="AH2250" s="390">
        <f t="shared" si="473"/>
        <v>19.815999999999999</v>
      </c>
      <c r="AI2250" s="390">
        <f t="shared" si="474"/>
        <v>20.347999999999999</v>
      </c>
      <c r="AJ2250" s="390">
        <f t="shared" si="475"/>
        <v>19.630999999999997</v>
      </c>
      <c r="AK2250" s="390">
        <f t="shared" si="476"/>
        <v>19.914999999999999</v>
      </c>
      <c r="AL2250" s="390">
        <f t="shared" si="477"/>
        <v>20.024999999999999</v>
      </c>
      <c r="AM2250" s="390">
        <f t="shared" si="478"/>
        <v>19.905999999999999</v>
      </c>
      <c r="AN2250" s="390">
        <f t="shared" si="479"/>
        <v>19.5</v>
      </c>
      <c r="AO2250" s="390">
        <f t="shared" si="480"/>
        <v>20.402999999999999</v>
      </c>
    </row>
    <row r="2251" spans="1:41" ht="15" customHeight="1" x14ac:dyDescent="0.25">
      <c r="A2251" s="127" t="s">
        <v>4412</v>
      </c>
      <c r="B2251" s="125" t="s">
        <v>2077</v>
      </c>
      <c r="C2251" s="125" t="s">
        <v>4004</v>
      </c>
      <c r="D2251" s="125" t="s">
        <v>4097</v>
      </c>
      <c r="E2251" s="125" t="s">
        <v>4051</v>
      </c>
      <c r="F2251" s="126">
        <v>23.37</v>
      </c>
      <c r="G2251" s="126">
        <v>23.57</v>
      </c>
      <c r="H2251" s="126">
        <v>18.7</v>
      </c>
      <c r="I2251" s="126"/>
      <c r="J2251" s="317"/>
      <c r="K2251" s="323">
        <f>ROUND(SUMIF('VGT-Bewegungsdaten'!B:B,A2251,'VGT-Bewegungsdaten'!C:C),3)</f>
        <v>0</v>
      </c>
      <c r="L2251" s="324">
        <f>ROUND(SUMIF('VGT-Bewegungsdaten'!B:B,$A2251,'VGT-Bewegungsdaten'!D:D),2)</f>
        <v>0</v>
      </c>
      <c r="N2251" s="376" t="s">
        <v>4930</v>
      </c>
      <c r="O2251" s="376" t="s">
        <v>4940</v>
      </c>
      <c r="P2251" s="326">
        <f>ROUND(SUMIF('AV-Bewegungsdaten'!B:B,A2251,'AV-Bewegungsdaten'!C:C),3)</f>
        <v>0</v>
      </c>
      <c r="Q2251" s="324">
        <f>ROUND(SUMIF('AV-Bewegungsdaten'!B:B,$A2251,'AV-Bewegungsdaten'!D:D),2)</f>
        <v>0</v>
      </c>
      <c r="T2251" s="327"/>
      <c r="U2251" s="326">
        <f>ROUND(SUMIF('DV-Bewegungsdaten'!B:B,Kategorien!A2251,'DV-Bewegungsdaten'!D:D),3)</f>
        <v>0</v>
      </c>
      <c r="V2251" s="324">
        <f>ROUND(SUMIF('DV-Bewegungsdaten'!B:B,Kategorien!A2251,'DV-Bewegungsdaten'!E:E),3)</f>
        <v>0</v>
      </c>
      <c r="AD2251" s="390">
        <f t="shared" si="469"/>
        <v>18.631</v>
      </c>
      <c r="AE2251" s="390">
        <f t="shared" si="470"/>
        <v>19.288</v>
      </c>
      <c r="AF2251" s="390">
        <f t="shared" si="471"/>
        <v>20.507000000000001</v>
      </c>
      <c r="AG2251" s="390">
        <f t="shared" si="472"/>
        <v>19.873999999999999</v>
      </c>
      <c r="AH2251" s="390">
        <f t="shared" si="473"/>
        <v>19.786000000000001</v>
      </c>
      <c r="AI2251" s="390">
        <f t="shared" si="474"/>
        <v>20.318000000000001</v>
      </c>
      <c r="AJ2251" s="390">
        <f t="shared" si="475"/>
        <v>19.600999999999999</v>
      </c>
      <c r="AK2251" s="390">
        <f t="shared" si="476"/>
        <v>19.885000000000002</v>
      </c>
      <c r="AL2251" s="390">
        <f t="shared" si="477"/>
        <v>19.995000000000001</v>
      </c>
      <c r="AM2251" s="390">
        <f t="shared" si="478"/>
        <v>19.876000000000001</v>
      </c>
      <c r="AN2251" s="390">
        <f t="shared" si="479"/>
        <v>19.47</v>
      </c>
      <c r="AO2251" s="390">
        <f t="shared" si="480"/>
        <v>20.373000000000001</v>
      </c>
    </row>
    <row r="2252" spans="1:41" ht="15" customHeight="1" x14ac:dyDescent="0.25">
      <c r="A2252" s="127" t="s">
        <v>2300</v>
      </c>
      <c r="B2252" s="125" t="s">
        <v>2077</v>
      </c>
      <c r="C2252" s="125" t="s">
        <v>4004</v>
      </c>
      <c r="D2252" s="125" t="s">
        <v>2475</v>
      </c>
      <c r="E2252" s="125" t="s">
        <v>2452</v>
      </c>
      <c r="F2252" s="126">
        <v>11.46</v>
      </c>
      <c r="G2252" s="126">
        <v>11.66</v>
      </c>
      <c r="H2252" s="126">
        <v>9.17</v>
      </c>
      <c r="I2252" s="126"/>
      <c r="J2252" s="317"/>
      <c r="K2252" s="323">
        <f>ROUND(SUMIF('VGT-Bewegungsdaten'!B:B,A2252,'VGT-Bewegungsdaten'!C:C),3)</f>
        <v>0</v>
      </c>
      <c r="L2252" s="324">
        <f>ROUND(SUMIF('VGT-Bewegungsdaten'!B:B,$A2252,'VGT-Bewegungsdaten'!D:D),2)</f>
        <v>0</v>
      </c>
      <c r="N2252" s="376" t="s">
        <v>4930</v>
      </c>
      <c r="O2252" s="376" t="s">
        <v>4940</v>
      </c>
      <c r="P2252" s="326">
        <f>ROUND(SUMIF('AV-Bewegungsdaten'!B:B,A2252,'AV-Bewegungsdaten'!C:C),3)</f>
        <v>0</v>
      </c>
      <c r="Q2252" s="324">
        <f>ROUND(SUMIF('AV-Bewegungsdaten'!B:B,$A2252,'AV-Bewegungsdaten'!D:D),2)</f>
        <v>0</v>
      </c>
      <c r="T2252" s="327"/>
      <c r="U2252" s="326">
        <f>ROUND(SUMIF('DV-Bewegungsdaten'!B:B,Kategorien!A2252,'DV-Bewegungsdaten'!D:D),3)</f>
        <v>0</v>
      </c>
      <c r="V2252" s="324">
        <f>ROUND(SUMIF('DV-Bewegungsdaten'!B:B,Kategorien!A2252,'DV-Bewegungsdaten'!E:E),3)</f>
        <v>0</v>
      </c>
      <c r="AD2252" s="390">
        <f t="shared" si="469"/>
        <v>6.7210000000000001</v>
      </c>
      <c r="AE2252" s="390">
        <f t="shared" si="470"/>
        <v>7.3780000000000001</v>
      </c>
      <c r="AF2252" s="390">
        <f t="shared" si="471"/>
        <v>8.5969999999999995</v>
      </c>
      <c r="AG2252" s="390">
        <f t="shared" si="472"/>
        <v>7.9640000000000004</v>
      </c>
      <c r="AH2252" s="390">
        <f t="shared" si="473"/>
        <v>7.8760000000000003</v>
      </c>
      <c r="AI2252" s="390">
        <f t="shared" si="474"/>
        <v>8.4080000000000013</v>
      </c>
      <c r="AJ2252" s="390">
        <f t="shared" si="475"/>
        <v>7.6910000000000007</v>
      </c>
      <c r="AK2252" s="390">
        <f t="shared" si="476"/>
        <v>7.9749999999999996</v>
      </c>
      <c r="AL2252" s="390">
        <f t="shared" si="477"/>
        <v>8.0850000000000009</v>
      </c>
      <c r="AM2252" s="390">
        <f t="shared" si="478"/>
        <v>7.9660000000000002</v>
      </c>
      <c r="AN2252" s="390">
        <f t="shared" si="479"/>
        <v>7.5600000000000005</v>
      </c>
      <c r="AO2252" s="390">
        <f t="shared" si="480"/>
        <v>8.463000000000001</v>
      </c>
    </row>
    <row r="2253" spans="1:41" ht="15" customHeight="1" x14ac:dyDescent="0.25">
      <c r="A2253" s="127" t="s">
        <v>2301</v>
      </c>
      <c r="B2253" s="125" t="s">
        <v>2077</v>
      </c>
      <c r="C2253" s="125" t="s">
        <v>4004</v>
      </c>
      <c r="D2253" s="125" t="s">
        <v>1808</v>
      </c>
      <c r="E2253" s="125" t="s">
        <v>2455</v>
      </c>
      <c r="F2253" s="126">
        <v>13.46</v>
      </c>
      <c r="G2253" s="126">
        <v>13.66</v>
      </c>
      <c r="H2253" s="126">
        <v>10.77</v>
      </c>
      <c r="I2253" s="126"/>
      <c r="J2253" s="317"/>
      <c r="K2253" s="323">
        <f>ROUND(SUMIF('VGT-Bewegungsdaten'!B:B,A2253,'VGT-Bewegungsdaten'!C:C),3)</f>
        <v>0</v>
      </c>
      <c r="L2253" s="324">
        <f>ROUND(SUMIF('VGT-Bewegungsdaten'!B:B,$A2253,'VGT-Bewegungsdaten'!D:D),2)</f>
        <v>0</v>
      </c>
      <c r="N2253" s="376" t="s">
        <v>4930</v>
      </c>
      <c r="O2253" s="376" t="s">
        <v>4940</v>
      </c>
      <c r="P2253" s="326">
        <f>ROUND(SUMIF('AV-Bewegungsdaten'!B:B,A2253,'AV-Bewegungsdaten'!C:C),3)</f>
        <v>0</v>
      </c>
      <c r="Q2253" s="324">
        <f>ROUND(SUMIF('AV-Bewegungsdaten'!B:B,$A2253,'AV-Bewegungsdaten'!D:D),2)</f>
        <v>0</v>
      </c>
      <c r="T2253" s="327"/>
      <c r="U2253" s="326">
        <f>ROUND(SUMIF('DV-Bewegungsdaten'!B:B,Kategorien!A2253,'DV-Bewegungsdaten'!D:D),3)</f>
        <v>0</v>
      </c>
      <c r="V2253" s="324">
        <f>ROUND(SUMIF('DV-Bewegungsdaten'!B:B,Kategorien!A2253,'DV-Bewegungsdaten'!E:E),3)</f>
        <v>0</v>
      </c>
      <c r="AD2253" s="390">
        <f t="shared" si="469"/>
        <v>8.7210000000000001</v>
      </c>
      <c r="AE2253" s="390">
        <f t="shared" si="470"/>
        <v>9.3780000000000001</v>
      </c>
      <c r="AF2253" s="390">
        <f t="shared" si="471"/>
        <v>10.597</v>
      </c>
      <c r="AG2253" s="390">
        <f t="shared" si="472"/>
        <v>9.9640000000000004</v>
      </c>
      <c r="AH2253" s="390">
        <f t="shared" si="473"/>
        <v>9.8760000000000012</v>
      </c>
      <c r="AI2253" s="390">
        <f t="shared" si="474"/>
        <v>10.408000000000001</v>
      </c>
      <c r="AJ2253" s="390">
        <f t="shared" si="475"/>
        <v>9.6910000000000007</v>
      </c>
      <c r="AK2253" s="390">
        <f t="shared" si="476"/>
        <v>9.9749999999999996</v>
      </c>
      <c r="AL2253" s="390">
        <f t="shared" si="477"/>
        <v>10.085000000000001</v>
      </c>
      <c r="AM2253" s="390">
        <f t="shared" si="478"/>
        <v>9.9660000000000011</v>
      </c>
      <c r="AN2253" s="390">
        <f t="shared" si="479"/>
        <v>9.56</v>
      </c>
      <c r="AO2253" s="390">
        <f t="shared" si="480"/>
        <v>10.463000000000001</v>
      </c>
    </row>
    <row r="2254" spans="1:41" ht="15" customHeight="1" x14ac:dyDescent="0.25">
      <c r="A2254" s="127" t="s">
        <v>789</v>
      </c>
      <c r="B2254" s="125" t="s">
        <v>2077</v>
      </c>
      <c r="C2254" s="125" t="s">
        <v>4004</v>
      </c>
      <c r="D2254" s="125" t="s">
        <v>1810</v>
      </c>
      <c r="E2254" s="125" t="s">
        <v>1538</v>
      </c>
      <c r="F2254" s="126">
        <v>14.46</v>
      </c>
      <c r="G2254" s="126">
        <v>14.66</v>
      </c>
      <c r="H2254" s="126">
        <v>11.57</v>
      </c>
      <c r="I2254" s="126"/>
      <c r="J2254" s="317"/>
      <c r="K2254" s="323">
        <f>ROUND(SUMIF('VGT-Bewegungsdaten'!B:B,A2254,'VGT-Bewegungsdaten'!C:C),3)</f>
        <v>0</v>
      </c>
      <c r="L2254" s="324">
        <f>ROUND(SUMIF('VGT-Bewegungsdaten'!B:B,$A2254,'VGT-Bewegungsdaten'!D:D),2)</f>
        <v>0</v>
      </c>
      <c r="N2254" s="376" t="s">
        <v>4930</v>
      </c>
      <c r="O2254" s="376" t="s">
        <v>4940</v>
      </c>
      <c r="P2254" s="326">
        <f>ROUND(SUMIF('AV-Bewegungsdaten'!B:B,A2254,'AV-Bewegungsdaten'!C:C),3)</f>
        <v>0</v>
      </c>
      <c r="Q2254" s="324">
        <f>ROUND(SUMIF('AV-Bewegungsdaten'!B:B,$A2254,'AV-Bewegungsdaten'!D:D),2)</f>
        <v>0</v>
      </c>
      <c r="T2254" s="327"/>
      <c r="U2254" s="326">
        <f>ROUND(SUMIF('DV-Bewegungsdaten'!B:B,Kategorien!A2254,'DV-Bewegungsdaten'!D:D),3)</f>
        <v>0</v>
      </c>
      <c r="V2254" s="324">
        <f>ROUND(SUMIF('DV-Bewegungsdaten'!B:B,Kategorien!A2254,'DV-Bewegungsdaten'!E:E),3)</f>
        <v>0</v>
      </c>
      <c r="AD2254" s="390">
        <f t="shared" si="469"/>
        <v>9.7210000000000001</v>
      </c>
      <c r="AE2254" s="390">
        <f t="shared" si="470"/>
        <v>10.378</v>
      </c>
      <c r="AF2254" s="390">
        <f t="shared" si="471"/>
        <v>11.597</v>
      </c>
      <c r="AG2254" s="390">
        <f t="shared" si="472"/>
        <v>10.964</v>
      </c>
      <c r="AH2254" s="390">
        <f t="shared" si="473"/>
        <v>10.876000000000001</v>
      </c>
      <c r="AI2254" s="390">
        <f t="shared" si="474"/>
        <v>11.408000000000001</v>
      </c>
      <c r="AJ2254" s="390">
        <f t="shared" si="475"/>
        <v>10.691000000000001</v>
      </c>
      <c r="AK2254" s="390">
        <f t="shared" si="476"/>
        <v>10.975</v>
      </c>
      <c r="AL2254" s="390">
        <f t="shared" si="477"/>
        <v>11.085000000000001</v>
      </c>
      <c r="AM2254" s="390">
        <f t="shared" si="478"/>
        <v>10.966000000000001</v>
      </c>
      <c r="AN2254" s="390">
        <f t="shared" si="479"/>
        <v>10.56</v>
      </c>
      <c r="AO2254" s="390">
        <f t="shared" si="480"/>
        <v>11.463000000000001</v>
      </c>
    </row>
    <row r="2255" spans="1:41" ht="15" customHeight="1" x14ac:dyDescent="0.25">
      <c r="A2255" s="127" t="s">
        <v>790</v>
      </c>
      <c r="B2255" s="125" t="s">
        <v>2077</v>
      </c>
      <c r="C2255" s="125" t="s">
        <v>4004</v>
      </c>
      <c r="D2255" s="125" t="s">
        <v>1812</v>
      </c>
      <c r="E2255" s="125" t="s">
        <v>1541</v>
      </c>
      <c r="F2255" s="126">
        <v>14.46</v>
      </c>
      <c r="G2255" s="126">
        <v>14.66</v>
      </c>
      <c r="H2255" s="126">
        <v>11.57</v>
      </c>
      <c r="I2255" s="126"/>
      <c r="J2255" s="317"/>
      <c r="K2255" s="323">
        <f>ROUND(SUMIF('VGT-Bewegungsdaten'!B:B,A2255,'VGT-Bewegungsdaten'!C:C),3)</f>
        <v>0</v>
      </c>
      <c r="L2255" s="324">
        <f>ROUND(SUMIF('VGT-Bewegungsdaten'!B:B,$A2255,'VGT-Bewegungsdaten'!D:D),2)</f>
        <v>0</v>
      </c>
      <c r="N2255" s="376" t="s">
        <v>4930</v>
      </c>
      <c r="O2255" s="376" t="s">
        <v>4940</v>
      </c>
      <c r="P2255" s="326">
        <f>ROUND(SUMIF('AV-Bewegungsdaten'!B:B,A2255,'AV-Bewegungsdaten'!C:C),3)</f>
        <v>0</v>
      </c>
      <c r="Q2255" s="324">
        <f>ROUND(SUMIF('AV-Bewegungsdaten'!B:B,$A2255,'AV-Bewegungsdaten'!D:D),2)</f>
        <v>0</v>
      </c>
      <c r="T2255" s="327"/>
      <c r="U2255" s="326">
        <f>ROUND(SUMIF('DV-Bewegungsdaten'!B:B,Kategorien!A2255,'DV-Bewegungsdaten'!D:D),3)</f>
        <v>0</v>
      </c>
      <c r="V2255" s="324">
        <f>ROUND(SUMIF('DV-Bewegungsdaten'!B:B,Kategorien!A2255,'DV-Bewegungsdaten'!E:E),3)</f>
        <v>0</v>
      </c>
      <c r="AD2255" s="390">
        <f t="shared" si="469"/>
        <v>9.7210000000000001</v>
      </c>
      <c r="AE2255" s="390">
        <f t="shared" si="470"/>
        <v>10.378</v>
      </c>
      <c r="AF2255" s="390">
        <f t="shared" si="471"/>
        <v>11.597</v>
      </c>
      <c r="AG2255" s="390">
        <f t="shared" si="472"/>
        <v>10.964</v>
      </c>
      <c r="AH2255" s="390">
        <f t="shared" si="473"/>
        <v>10.876000000000001</v>
      </c>
      <c r="AI2255" s="390">
        <f t="shared" si="474"/>
        <v>11.408000000000001</v>
      </c>
      <c r="AJ2255" s="390">
        <f t="shared" si="475"/>
        <v>10.691000000000001</v>
      </c>
      <c r="AK2255" s="390">
        <f t="shared" si="476"/>
        <v>10.975</v>
      </c>
      <c r="AL2255" s="390">
        <f t="shared" si="477"/>
        <v>11.085000000000001</v>
      </c>
      <c r="AM2255" s="390">
        <f t="shared" si="478"/>
        <v>10.966000000000001</v>
      </c>
      <c r="AN2255" s="390">
        <f t="shared" si="479"/>
        <v>10.56</v>
      </c>
      <c r="AO2255" s="390">
        <f t="shared" si="480"/>
        <v>11.463000000000001</v>
      </c>
    </row>
    <row r="2256" spans="1:41" ht="15" customHeight="1" x14ac:dyDescent="0.25">
      <c r="A2256" s="127" t="s">
        <v>2904</v>
      </c>
      <c r="B2256" s="125" t="s">
        <v>2077</v>
      </c>
      <c r="C2256" s="125" t="s">
        <v>4004</v>
      </c>
      <c r="D2256" s="125" t="s">
        <v>2719</v>
      </c>
      <c r="E2256" s="125" t="s">
        <v>2545</v>
      </c>
      <c r="F2256" s="126">
        <v>14.430000000000001</v>
      </c>
      <c r="G2256" s="126">
        <v>14.63</v>
      </c>
      <c r="H2256" s="126">
        <v>11.54</v>
      </c>
      <c r="I2256" s="126"/>
      <c r="J2256" s="317"/>
      <c r="K2256" s="323">
        <f>ROUND(SUMIF('VGT-Bewegungsdaten'!B:B,A2256,'VGT-Bewegungsdaten'!C:C),3)</f>
        <v>0</v>
      </c>
      <c r="L2256" s="324">
        <f>ROUND(SUMIF('VGT-Bewegungsdaten'!B:B,$A2256,'VGT-Bewegungsdaten'!D:D),2)</f>
        <v>0</v>
      </c>
      <c r="N2256" s="376" t="s">
        <v>4930</v>
      </c>
      <c r="O2256" s="376" t="s">
        <v>4940</v>
      </c>
      <c r="P2256" s="326">
        <f>ROUND(SUMIF('AV-Bewegungsdaten'!B:B,A2256,'AV-Bewegungsdaten'!C:C),3)</f>
        <v>0</v>
      </c>
      <c r="Q2256" s="324">
        <f>ROUND(SUMIF('AV-Bewegungsdaten'!B:B,$A2256,'AV-Bewegungsdaten'!D:D),2)</f>
        <v>0</v>
      </c>
      <c r="T2256" s="327"/>
      <c r="U2256" s="326">
        <f>ROUND(SUMIF('DV-Bewegungsdaten'!B:B,Kategorien!A2256,'DV-Bewegungsdaten'!D:D),3)</f>
        <v>0</v>
      </c>
      <c r="V2256" s="324">
        <f>ROUND(SUMIF('DV-Bewegungsdaten'!B:B,Kategorien!A2256,'DV-Bewegungsdaten'!E:E),3)</f>
        <v>0</v>
      </c>
      <c r="AD2256" s="390">
        <f t="shared" si="469"/>
        <v>9.6910000000000007</v>
      </c>
      <c r="AE2256" s="390">
        <f t="shared" si="470"/>
        <v>10.348000000000001</v>
      </c>
      <c r="AF2256" s="390">
        <f t="shared" si="471"/>
        <v>11.567</v>
      </c>
      <c r="AG2256" s="390">
        <f t="shared" si="472"/>
        <v>10.934000000000001</v>
      </c>
      <c r="AH2256" s="390">
        <f t="shared" si="473"/>
        <v>10.846</v>
      </c>
      <c r="AI2256" s="390">
        <f t="shared" si="474"/>
        <v>11.378</v>
      </c>
      <c r="AJ2256" s="390">
        <f t="shared" si="475"/>
        <v>10.661000000000001</v>
      </c>
      <c r="AK2256" s="390">
        <f t="shared" si="476"/>
        <v>10.945</v>
      </c>
      <c r="AL2256" s="390">
        <f t="shared" si="477"/>
        <v>11.055</v>
      </c>
      <c r="AM2256" s="390">
        <f t="shared" si="478"/>
        <v>10.936</v>
      </c>
      <c r="AN2256" s="390">
        <f t="shared" si="479"/>
        <v>10.530000000000001</v>
      </c>
      <c r="AO2256" s="390">
        <f t="shared" si="480"/>
        <v>11.433</v>
      </c>
    </row>
    <row r="2257" spans="1:41" ht="15" customHeight="1" x14ac:dyDescent="0.25">
      <c r="A2257" s="127" t="s">
        <v>3648</v>
      </c>
      <c r="B2257" s="125" t="s">
        <v>2077</v>
      </c>
      <c r="C2257" s="125" t="s">
        <v>4004</v>
      </c>
      <c r="D2257" s="125" t="s">
        <v>3463</v>
      </c>
      <c r="E2257" s="125" t="s">
        <v>3289</v>
      </c>
      <c r="F2257" s="126">
        <v>14.4</v>
      </c>
      <c r="G2257" s="126">
        <v>14.6</v>
      </c>
      <c r="H2257" s="126">
        <v>11.52</v>
      </c>
      <c r="I2257" s="126"/>
      <c r="J2257" s="317"/>
      <c r="K2257" s="323">
        <f>ROUND(SUMIF('VGT-Bewegungsdaten'!B:B,A2257,'VGT-Bewegungsdaten'!C:C),3)</f>
        <v>0</v>
      </c>
      <c r="L2257" s="324">
        <f>ROUND(SUMIF('VGT-Bewegungsdaten'!B:B,$A2257,'VGT-Bewegungsdaten'!D:D),2)</f>
        <v>0</v>
      </c>
      <c r="N2257" s="376" t="s">
        <v>4930</v>
      </c>
      <c r="O2257" s="376" t="s">
        <v>4940</v>
      </c>
      <c r="P2257" s="326">
        <f>ROUND(SUMIF('AV-Bewegungsdaten'!B:B,A2257,'AV-Bewegungsdaten'!C:C),3)</f>
        <v>0</v>
      </c>
      <c r="Q2257" s="324">
        <f>ROUND(SUMIF('AV-Bewegungsdaten'!B:B,$A2257,'AV-Bewegungsdaten'!D:D),2)</f>
        <v>0</v>
      </c>
      <c r="T2257" s="327"/>
      <c r="U2257" s="326">
        <f>ROUND(SUMIF('DV-Bewegungsdaten'!B:B,Kategorien!A2257,'DV-Bewegungsdaten'!D:D),3)</f>
        <v>0</v>
      </c>
      <c r="V2257" s="324">
        <f>ROUND(SUMIF('DV-Bewegungsdaten'!B:B,Kategorien!A2257,'DV-Bewegungsdaten'!E:E),3)</f>
        <v>0</v>
      </c>
      <c r="AD2257" s="390">
        <f t="shared" si="469"/>
        <v>9.6609999999999996</v>
      </c>
      <c r="AE2257" s="390">
        <f t="shared" si="470"/>
        <v>10.318</v>
      </c>
      <c r="AF2257" s="390">
        <f t="shared" si="471"/>
        <v>11.536999999999999</v>
      </c>
      <c r="AG2257" s="390">
        <f t="shared" si="472"/>
        <v>10.904</v>
      </c>
      <c r="AH2257" s="390">
        <f t="shared" si="473"/>
        <v>10.815999999999999</v>
      </c>
      <c r="AI2257" s="390">
        <f t="shared" si="474"/>
        <v>11.347999999999999</v>
      </c>
      <c r="AJ2257" s="390">
        <f t="shared" si="475"/>
        <v>10.631</v>
      </c>
      <c r="AK2257" s="390">
        <f t="shared" si="476"/>
        <v>10.914999999999999</v>
      </c>
      <c r="AL2257" s="390">
        <f t="shared" si="477"/>
        <v>11.024999999999999</v>
      </c>
      <c r="AM2257" s="390">
        <f t="shared" si="478"/>
        <v>10.905999999999999</v>
      </c>
      <c r="AN2257" s="390">
        <f t="shared" si="479"/>
        <v>10.5</v>
      </c>
      <c r="AO2257" s="390">
        <f t="shared" si="480"/>
        <v>11.402999999999999</v>
      </c>
    </row>
    <row r="2258" spans="1:41" ht="15" customHeight="1" x14ac:dyDescent="0.25">
      <c r="A2258" s="127" t="s">
        <v>4413</v>
      </c>
      <c r="B2258" s="125" t="s">
        <v>2077</v>
      </c>
      <c r="C2258" s="125" t="s">
        <v>4004</v>
      </c>
      <c r="D2258" s="125" t="s">
        <v>4226</v>
      </c>
      <c r="E2258" s="125" t="s">
        <v>4051</v>
      </c>
      <c r="F2258" s="126">
        <v>14.370000000000001</v>
      </c>
      <c r="G2258" s="126">
        <v>14.57</v>
      </c>
      <c r="H2258" s="126">
        <v>11.5</v>
      </c>
      <c r="I2258" s="126"/>
      <c r="J2258" s="317"/>
      <c r="K2258" s="323">
        <f>ROUND(SUMIF('VGT-Bewegungsdaten'!B:B,A2258,'VGT-Bewegungsdaten'!C:C),3)</f>
        <v>0</v>
      </c>
      <c r="L2258" s="324">
        <f>ROUND(SUMIF('VGT-Bewegungsdaten'!B:B,$A2258,'VGT-Bewegungsdaten'!D:D),2)</f>
        <v>0</v>
      </c>
      <c r="N2258" s="376" t="s">
        <v>4930</v>
      </c>
      <c r="O2258" s="376" t="s">
        <v>4940</v>
      </c>
      <c r="P2258" s="326">
        <f>ROUND(SUMIF('AV-Bewegungsdaten'!B:B,A2258,'AV-Bewegungsdaten'!C:C),3)</f>
        <v>0</v>
      </c>
      <c r="Q2258" s="324">
        <f>ROUND(SUMIF('AV-Bewegungsdaten'!B:B,$A2258,'AV-Bewegungsdaten'!D:D),2)</f>
        <v>0</v>
      </c>
      <c r="T2258" s="327"/>
      <c r="U2258" s="326">
        <f>ROUND(SUMIF('DV-Bewegungsdaten'!B:B,Kategorien!A2258,'DV-Bewegungsdaten'!D:D),3)</f>
        <v>0</v>
      </c>
      <c r="V2258" s="324">
        <f>ROUND(SUMIF('DV-Bewegungsdaten'!B:B,Kategorien!A2258,'DV-Bewegungsdaten'!E:E),3)</f>
        <v>0</v>
      </c>
      <c r="AD2258" s="390">
        <f t="shared" si="469"/>
        <v>9.6310000000000002</v>
      </c>
      <c r="AE2258" s="390">
        <f t="shared" si="470"/>
        <v>10.288</v>
      </c>
      <c r="AF2258" s="390">
        <f t="shared" si="471"/>
        <v>11.507</v>
      </c>
      <c r="AG2258" s="390">
        <f t="shared" si="472"/>
        <v>10.874000000000001</v>
      </c>
      <c r="AH2258" s="390">
        <f t="shared" si="473"/>
        <v>10.786000000000001</v>
      </c>
      <c r="AI2258" s="390">
        <f t="shared" si="474"/>
        <v>11.318000000000001</v>
      </c>
      <c r="AJ2258" s="390">
        <f t="shared" si="475"/>
        <v>10.601000000000001</v>
      </c>
      <c r="AK2258" s="390">
        <f t="shared" si="476"/>
        <v>10.885</v>
      </c>
      <c r="AL2258" s="390">
        <f t="shared" si="477"/>
        <v>10.995000000000001</v>
      </c>
      <c r="AM2258" s="390">
        <f t="shared" si="478"/>
        <v>10.876000000000001</v>
      </c>
      <c r="AN2258" s="390">
        <f t="shared" si="479"/>
        <v>10.47</v>
      </c>
      <c r="AO2258" s="390">
        <f t="shared" si="480"/>
        <v>11.373000000000001</v>
      </c>
    </row>
    <row r="2259" spans="1:41" ht="15" customHeight="1" x14ac:dyDescent="0.25">
      <c r="A2259" s="127" t="s">
        <v>791</v>
      </c>
      <c r="B2259" s="125" t="s">
        <v>2077</v>
      </c>
      <c r="C2259" s="125" t="s">
        <v>4004</v>
      </c>
      <c r="D2259" s="125" t="s">
        <v>1814</v>
      </c>
      <c r="E2259" s="125" t="s">
        <v>2452</v>
      </c>
      <c r="F2259" s="126">
        <v>12.46</v>
      </c>
      <c r="G2259" s="126">
        <v>12.66</v>
      </c>
      <c r="H2259" s="126">
        <v>9.9700000000000006</v>
      </c>
      <c r="I2259" s="126"/>
      <c r="J2259" s="317"/>
      <c r="K2259" s="323">
        <f>ROUND(SUMIF('VGT-Bewegungsdaten'!B:B,A2259,'VGT-Bewegungsdaten'!C:C),3)</f>
        <v>0</v>
      </c>
      <c r="L2259" s="324">
        <f>ROUND(SUMIF('VGT-Bewegungsdaten'!B:B,$A2259,'VGT-Bewegungsdaten'!D:D),2)</f>
        <v>0</v>
      </c>
      <c r="N2259" s="376" t="s">
        <v>4930</v>
      </c>
      <c r="O2259" s="376" t="s">
        <v>4940</v>
      </c>
      <c r="P2259" s="326">
        <f>ROUND(SUMIF('AV-Bewegungsdaten'!B:B,A2259,'AV-Bewegungsdaten'!C:C),3)</f>
        <v>0</v>
      </c>
      <c r="Q2259" s="324">
        <f>ROUND(SUMIF('AV-Bewegungsdaten'!B:B,$A2259,'AV-Bewegungsdaten'!D:D),2)</f>
        <v>0</v>
      </c>
      <c r="T2259" s="327"/>
      <c r="U2259" s="326">
        <f>ROUND(SUMIF('DV-Bewegungsdaten'!B:B,Kategorien!A2259,'DV-Bewegungsdaten'!D:D),3)</f>
        <v>0</v>
      </c>
      <c r="V2259" s="324">
        <f>ROUND(SUMIF('DV-Bewegungsdaten'!B:B,Kategorien!A2259,'DV-Bewegungsdaten'!E:E),3)</f>
        <v>0</v>
      </c>
      <c r="AD2259" s="390">
        <f t="shared" si="469"/>
        <v>7.7210000000000001</v>
      </c>
      <c r="AE2259" s="390">
        <f t="shared" si="470"/>
        <v>8.3780000000000001</v>
      </c>
      <c r="AF2259" s="390">
        <f t="shared" si="471"/>
        <v>9.5969999999999995</v>
      </c>
      <c r="AG2259" s="390">
        <f t="shared" si="472"/>
        <v>8.9640000000000004</v>
      </c>
      <c r="AH2259" s="390">
        <f t="shared" si="473"/>
        <v>8.8760000000000012</v>
      </c>
      <c r="AI2259" s="390">
        <f t="shared" si="474"/>
        <v>9.4080000000000013</v>
      </c>
      <c r="AJ2259" s="390">
        <f t="shared" si="475"/>
        <v>8.6910000000000007</v>
      </c>
      <c r="AK2259" s="390">
        <f t="shared" si="476"/>
        <v>8.9749999999999996</v>
      </c>
      <c r="AL2259" s="390">
        <f t="shared" si="477"/>
        <v>9.0850000000000009</v>
      </c>
      <c r="AM2259" s="390">
        <f t="shared" si="478"/>
        <v>8.9660000000000011</v>
      </c>
      <c r="AN2259" s="390">
        <f t="shared" si="479"/>
        <v>8.56</v>
      </c>
      <c r="AO2259" s="390">
        <f t="shared" si="480"/>
        <v>9.463000000000001</v>
      </c>
    </row>
    <row r="2260" spans="1:41" ht="15" customHeight="1" x14ac:dyDescent="0.25">
      <c r="A2260" s="127" t="s">
        <v>792</v>
      </c>
      <c r="B2260" s="125" t="s">
        <v>2077</v>
      </c>
      <c r="C2260" s="125" t="s">
        <v>4004</v>
      </c>
      <c r="D2260" s="125" t="s">
        <v>1816</v>
      </c>
      <c r="E2260" s="125" t="s">
        <v>2455</v>
      </c>
      <c r="F2260" s="126">
        <v>14.46</v>
      </c>
      <c r="G2260" s="126">
        <v>14.66</v>
      </c>
      <c r="H2260" s="126">
        <v>11.57</v>
      </c>
      <c r="I2260" s="126"/>
      <c r="J2260" s="317"/>
      <c r="K2260" s="323">
        <f>ROUND(SUMIF('VGT-Bewegungsdaten'!B:B,A2260,'VGT-Bewegungsdaten'!C:C),3)</f>
        <v>0</v>
      </c>
      <c r="L2260" s="324">
        <f>ROUND(SUMIF('VGT-Bewegungsdaten'!B:B,$A2260,'VGT-Bewegungsdaten'!D:D),2)</f>
        <v>0</v>
      </c>
      <c r="N2260" s="376" t="s">
        <v>4930</v>
      </c>
      <c r="O2260" s="376" t="s">
        <v>4940</v>
      </c>
      <c r="P2260" s="326">
        <f>ROUND(SUMIF('AV-Bewegungsdaten'!B:B,A2260,'AV-Bewegungsdaten'!C:C),3)</f>
        <v>0</v>
      </c>
      <c r="Q2260" s="324">
        <f>ROUND(SUMIF('AV-Bewegungsdaten'!B:B,$A2260,'AV-Bewegungsdaten'!D:D),2)</f>
        <v>0</v>
      </c>
      <c r="T2260" s="327"/>
      <c r="U2260" s="326">
        <f>ROUND(SUMIF('DV-Bewegungsdaten'!B:B,Kategorien!A2260,'DV-Bewegungsdaten'!D:D),3)</f>
        <v>0</v>
      </c>
      <c r="V2260" s="324">
        <f>ROUND(SUMIF('DV-Bewegungsdaten'!B:B,Kategorien!A2260,'DV-Bewegungsdaten'!E:E),3)</f>
        <v>0</v>
      </c>
      <c r="AD2260" s="390">
        <f t="shared" si="469"/>
        <v>9.7210000000000001</v>
      </c>
      <c r="AE2260" s="390">
        <f t="shared" si="470"/>
        <v>10.378</v>
      </c>
      <c r="AF2260" s="390">
        <f t="shared" si="471"/>
        <v>11.597</v>
      </c>
      <c r="AG2260" s="390">
        <f t="shared" si="472"/>
        <v>10.964</v>
      </c>
      <c r="AH2260" s="390">
        <f t="shared" si="473"/>
        <v>10.876000000000001</v>
      </c>
      <c r="AI2260" s="390">
        <f t="shared" si="474"/>
        <v>11.408000000000001</v>
      </c>
      <c r="AJ2260" s="390">
        <f t="shared" si="475"/>
        <v>10.691000000000001</v>
      </c>
      <c r="AK2260" s="390">
        <f t="shared" si="476"/>
        <v>10.975</v>
      </c>
      <c r="AL2260" s="390">
        <f t="shared" si="477"/>
        <v>11.085000000000001</v>
      </c>
      <c r="AM2260" s="390">
        <f t="shared" si="478"/>
        <v>10.966000000000001</v>
      </c>
      <c r="AN2260" s="390">
        <f t="shared" si="479"/>
        <v>10.56</v>
      </c>
      <c r="AO2260" s="390">
        <f t="shared" si="480"/>
        <v>11.463000000000001</v>
      </c>
    </row>
    <row r="2261" spans="1:41" ht="15" customHeight="1" x14ac:dyDescent="0.25">
      <c r="A2261" s="127" t="s">
        <v>793</v>
      </c>
      <c r="B2261" s="125" t="s">
        <v>2077</v>
      </c>
      <c r="C2261" s="125" t="s">
        <v>4004</v>
      </c>
      <c r="D2261" s="125" t="s">
        <v>1818</v>
      </c>
      <c r="E2261" s="125" t="s">
        <v>1538</v>
      </c>
      <c r="F2261" s="126">
        <v>15.46</v>
      </c>
      <c r="G2261" s="126">
        <v>15.66</v>
      </c>
      <c r="H2261" s="126">
        <v>12.37</v>
      </c>
      <c r="I2261" s="126"/>
      <c r="J2261" s="317"/>
      <c r="K2261" s="323">
        <f>ROUND(SUMIF('VGT-Bewegungsdaten'!B:B,A2261,'VGT-Bewegungsdaten'!C:C),3)</f>
        <v>0</v>
      </c>
      <c r="L2261" s="324">
        <f>ROUND(SUMIF('VGT-Bewegungsdaten'!B:B,$A2261,'VGT-Bewegungsdaten'!D:D),2)</f>
        <v>0</v>
      </c>
      <c r="N2261" s="376" t="s">
        <v>4930</v>
      </c>
      <c r="O2261" s="376" t="s">
        <v>4940</v>
      </c>
      <c r="P2261" s="326">
        <f>ROUND(SUMIF('AV-Bewegungsdaten'!B:B,A2261,'AV-Bewegungsdaten'!C:C),3)</f>
        <v>0</v>
      </c>
      <c r="Q2261" s="324">
        <f>ROUND(SUMIF('AV-Bewegungsdaten'!B:B,$A2261,'AV-Bewegungsdaten'!D:D),2)</f>
        <v>0</v>
      </c>
      <c r="T2261" s="327"/>
      <c r="U2261" s="326">
        <f>ROUND(SUMIF('DV-Bewegungsdaten'!B:B,Kategorien!A2261,'DV-Bewegungsdaten'!D:D),3)</f>
        <v>0</v>
      </c>
      <c r="V2261" s="324">
        <f>ROUND(SUMIF('DV-Bewegungsdaten'!B:B,Kategorien!A2261,'DV-Bewegungsdaten'!E:E),3)</f>
        <v>0</v>
      </c>
      <c r="AD2261" s="390">
        <f t="shared" si="469"/>
        <v>10.721</v>
      </c>
      <c r="AE2261" s="390">
        <f t="shared" si="470"/>
        <v>11.378</v>
      </c>
      <c r="AF2261" s="390">
        <f t="shared" si="471"/>
        <v>12.597</v>
      </c>
      <c r="AG2261" s="390">
        <f t="shared" si="472"/>
        <v>11.964</v>
      </c>
      <c r="AH2261" s="390">
        <f t="shared" si="473"/>
        <v>11.876000000000001</v>
      </c>
      <c r="AI2261" s="390">
        <f t="shared" si="474"/>
        <v>12.408000000000001</v>
      </c>
      <c r="AJ2261" s="390">
        <f t="shared" si="475"/>
        <v>11.691000000000001</v>
      </c>
      <c r="AK2261" s="390">
        <f t="shared" si="476"/>
        <v>11.975</v>
      </c>
      <c r="AL2261" s="390">
        <f t="shared" si="477"/>
        <v>12.085000000000001</v>
      </c>
      <c r="AM2261" s="390">
        <f t="shared" si="478"/>
        <v>11.966000000000001</v>
      </c>
      <c r="AN2261" s="390">
        <f t="shared" si="479"/>
        <v>11.56</v>
      </c>
      <c r="AO2261" s="390">
        <f t="shared" si="480"/>
        <v>12.463000000000001</v>
      </c>
    </row>
    <row r="2262" spans="1:41" ht="15" customHeight="1" x14ac:dyDescent="0.25">
      <c r="A2262" s="127" t="s">
        <v>794</v>
      </c>
      <c r="B2262" s="125" t="s">
        <v>2077</v>
      </c>
      <c r="C2262" s="125" t="s">
        <v>4004</v>
      </c>
      <c r="D2262" s="125" t="s">
        <v>1820</v>
      </c>
      <c r="E2262" s="125" t="s">
        <v>1541</v>
      </c>
      <c r="F2262" s="126">
        <v>15.46</v>
      </c>
      <c r="G2262" s="126">
        <v>15.66</v>
      </c>
      <c r="H2262" s="126">
        <v>12.37</v>
      </c>
      <c r="I2262" s="126"/>
      <c r="J2262" s="317"/>
      <c r="K2262" s="323">
        <f>ROUND(SUMIF('VGT-Bewegungsdaten'!B:B,A2262,'VGT-Bewegungsdaten'!C:C),3)</f>
        <v>0</v>
      </c>
      <c r="L2262" s="324">
        <f>ROUND(SUMIF('VGT-Bewegungsdaten'!B:B,$A2262,'VGT-Bewegungsdaten'!D:D),2)</f>
        <v>0</v>
      </c>
      <c r="N2262" s="376" t="s">
        <v>4930</v>
      </c>
      <c r="O2262" s="376" t="s">
        <v>4940</v>
      </c>
      <c r="P2262" s="326">
        <f>ROUND(SUMIF('AV-Bewegungsdaten'!B:B,A2262,'AV-Bewegungsdaten'!C:C),3)</f>
        <v>0</v>
      </c>
      <c r="Q2262" s="324">
        <f>ROUND(SUMIF('AV-Bewegungsdaten'!B:B,$A2262,'AV-Bewegungsdaten'!D:D),2)</f>
        <v>0</v>
      </c>
      <c r="T2262" s="327"/>
      <c r="U2262" s="326">
        <f>ROUND(SUMIF('DV-Bewegungsdaten'!B:B,Kategorien!A2262,'DV-Bewegungsdaten'!D:D),3)</f>
        <v>0</v>
      </c>
      <c r="V2262" s="324">
        <f>ROUND(SUMIF('DV-Bewegungsdaten'!B:B,Kategorien!A2262,'DV-Bewegungsdaten'!E:E),3)</f>
        <v>0</v>
      </c>
      <c r="AD2262" s="390">
        <f t="shared" si="469"/>
        <v>10.721</v>
      </c>
      <c r="AE2262" s="390">
        <f t="shared" si="470"/>
        <v>11.378</v>
      </c>
      <c r="AF2262" s="390">
        <f t="shared" si="471"/>
        <v>12.597</v>
      </c>
      <c r="AG2262" s="390">
        <f t="shared" si="472"/>
        <v>11.964</v>
      </c>
      <c r="AH2262" s="390">
        <f t="shared" si="473"/>
        <v>11.876000000000001</v>
      </c>
      <c r="AI2262" s="390">
        <f t="shared" si="474"/>
        <v>12.408000000000001</v>
      </c>
      <c r="AJ2262" s="390">
        <f t="shared" si="475"/>
        <v>11.691000000000001</v>
      </c>
      <c r="AK2262" s="390">
        <f t="shared" si="476"/>
        <v>11.975</v>
      </c>
      <c r="AL2262" s="390">
        <f t="shared" si="477"/>
        <v>12.085000000000001</v>
      </c>
      <c r="AM2262" s="390">
        <f t="shared" si="478"/>
        <v>11.966000000000001</v>
      </c>
      <c r="AN2262" s="390">
        <f t="shared" si="479"/>
        <v>11.56</v>
      </c>
      <c r="AO2262" s="390">
        <f t="shared" si="480"/>
        <v>12.463000000000001</v>
      </c>
    </row>
    <row r="2263" spans="1:41" ht="15" customHeight="1" x14ac:dyDescent="0.25">
      <c r="A2263" s="127" t="s">
        <v>2905</v>
      </c>
      <c r="B2263" s="125" t="s">
        <v>2077</v>
      </c>
      <c r="C2263" s="125" t="s">
        <v>4004</v>
      </c>
      <c r="D2263" s="125" t="s">
        <v>2721</v>
      </c>
      <c r="E2263" s="125" t="s">
        <v>2545</v>
      </c>
      <c r="F2263" s="126">
        <v>15.430000000000001</v>
      </c>
      <c r="G2263" s="126">
        <v>15.63</v>
      </c>
      <c r="H2263" s="126">
        <v>12.34</v>
      </c>
      <c r="I2263" s="126"/>
      <c r="J2263" s="317"/>
      <c r="K2263" s="323">
        <f>ROUND(SUMIF('VGT-Bewegungsdaten'!B:B,A2263,'VGT-Bewegungsdaten'!C:C),3)</f>
        <v>0</v>
      </c>
      <c r="L2263" s="324">
        <f>ROUND(SUMIF('VGT-Bewegungsdaten'!B:B,$A2263,'VGT-Bewegungsdaten'!D:D),2)</f>
        <v>0</v>
      </c>
      <c r="N2263" s="376" t="s">
        <v>4930</v>
      </c>
      <c r="O2263" s="376" t="s">
        <v>4940</v>
      </c>
      <c r="P2263" s="326">
        <f>ROUND(SUMIF('AV-Bewegungsdaten'!B:B,A2263,'AV-Bewegungsdaten'!C:C),3)</f>
        <v>0</v>
      </c>
      <c r="Q2263" s="324">
        <f>ROUND(SUMIF('AV-Bewegungsdaten'!B:B,$A2263,'AV-Bewegungsdaten'!D:D),2)</f>
        <v>0</v>
      </c>
      <c r="T2263" s="327"/>
      <c r="U2263" s="326">
        <f>ROUND(SUMIF('DV-Bewegungsdaten'!B:B,Kategorien!A2263,'DV-Bewegungsdaten'!D:D),3)</f>
        <v>0</v>
      </c>
      <c r="V2263" s="324">
        <f>ROUND(SUMIF('DV-Bewegungsdaten'!B:B,Kategorien!A2263,'DV-Bewegungsdaten'!E:E),3)</f>
        <v>0</v>
      </c>
      <c r="AD2263" s="390">
        <f t="shared" si="469"/>
        <v>10.691000000000001</v>
      </c>
      <c r="AE2263" s="390">
        <f t="shared" si="470"/>
        <v>11.348000000000001</v>
      </c>
      <c r="AF2263" s="390">
        <f t="shared" si="471"/>
        <v>12.567</v>
      </c>
      <c r="AG2263" s="390">
        <f t="shared" si="472"/>
        <v>11.934000000000001</v>
      </c>
      <c r="AH2263" s="390">
        <f t="shared" si="473"/>
        <v>11.846</v>
      </c>
      <c r="AI2263" s="390">
        <f t="shared" si="474"/>
        <v>12.378</v>
      </c>
      <c r="AJ2263" s="390">
        <f t="shared" si="475"/>
        <v>11.661000000000001</v>
      </c>
      <c r="AK2263" s="390">
        <f t="shared" si="476"/>
        <v>11.945</v>
      </c>
      <c r="AL2263" s="390">
        <f t="shared" si="477"/>
        <v>12.055</v>
      </c>
      <c r="AM2263" s="390">
        <f t="shared" si="478"/>
        <v>11.936</v>
      </c>
      <c r="AN2263" s="390">
        <f t="shared" si="479"/>
        <v>11.530000000000001</v>
      </c>
      <c r="AO2263" s="390">
        <f t="shared" si="480"/>
        <v>12.433</v>
      </c>
    </row>
    <row r="2264" spans="1:41" ht="15" customHeight="1" x14ac:dyDescent="0.25">
      <c r="A2264" s="127" t="s">
        <v>3649</v>
      </c>
      <c r="B2264" s="125" t="s">
        <v>2077</v>
      </c>
      <c r="C2264" s="125" t="s">
        <v>4004</v>
      </c>
      <c r="D2264" s="125" t="s">
        <v>3465</v>
      </c>
      <c r="E2264" s="125" t="s">
        <v>3289</v>
      </c>
      <c r="F2264" s="126">
        <v>15.4</v>
      </c>
      <c r="G2264" s="126">
        <v>15.6</v>
      </c>
      <c r="H2264" s="126">
        <v>12.32</v>
      </c>
      <c r="I2264" s="126"/>
      <c r="J2264" s="317"/>
      <c r="K2264" s="323">
        <f>ROUND(SUMIF('VGT-Bewegungsdaten'!B:B,A2264,'VGT-Bewegungsdaten'!C:C),3)</f>
        <v>0</v>
      </c>
      <c r="L2264" s="324">
        <f>ROUND(SUMIF('VGT-Bewegungsdaten'!B:B,$A2264,'VGT-Bewegungsdaten'!D:D),2)</f>
        <v>0</v>
      </c>
      <c r="N2264" s="376" t="s">
        <v>4930</v>
      </c>
      <c r="O2264" s="376" t="s">
        <v>4940</v>
      </c>
      <c r="P2264" s="326">
        <f>ROUND(SUMIF('AV-Bewegungsdaten'!B:B,A2264,'AV-Bewegungsdaten'!C:C),3)</f>
        <v>0</v>
      </c>
      <c r="Q2264" s="324">
        <f>ROUND(SUMIF('AV-Bewegungsdaten'!B:B,$A2264,'AV-Bewegungsdaten'!D:D),2)</f>
        <v>0</v>
      </c>
      <c r="T2264" s="327"/>
      <c r="U2264" s="326">
        <f>ROUND(SUMIF('DV-Bewegungsdaten'!B:B,Kategorien!A2264,'DV-Bewegungsdaten'!D:D),3)</f>
        <v>0</v>
      </c>
      <c r="V2264" s="324">
        <f>ROUND(SUMIF('DV-Bewegungsdaten'!B:B,Kategorien!A2264,'DV-Bewegungsdaten'!E:E),3)</f>
        <v>0</v>
      </c>
      <c r="AD2264" s="390">
        <f t="shared" si="469"/>
        <v>10.661</v>
      </c>
      <c r="AE2264" s="390">
        <f t="shared" si="470"/>
        <v>11.318</v>
      </c>
      <c r="AF2264" s="390">
        <f t="shared" si="471"/>
        <v>12.536999999999999</v>
      </c>
      <c r="AG2264" s="390">
        <f t="shared" si="472"/>
        <v>11.904</v>
      </c>
      <c r="AH2264" s="390">
        <f t="shared" si="473"/>
        <v>11.815999999999999</v>
      </c>
      <c r="AI2264" s="390">
        <f t="shared" si="474"/>
        <v>12.347999999999999</v>
      </c>
      <c r="AJ2264" s="390">
        <f t="shared" si="475"/>
        <v>11.631</v>
      </c>
      <c r="AK2264" s="390">
        <f t="shared" si="476"/>
        <v>11.914999999999999</v>
      </c>
      <c r="AL2264" s="390">
        <f t="shared" si="477"/>
        <v>12.024999999999999</v>
      </c>
      <c r="AM2264" s="390">
        <f t="shared" si="478"/>
        <v>11.905999999999999</v>
      </c>
      <c r="AN2264" s="390">
        <f t="shared" si="479"/>
        <v>11.5</v>
      </c>
      <c r="AO2264" s="390">
        <f t="shared" si="480"/>
        <v>12.402999999999999</v>
      </c>
    </row>
    <row r="2265" spans="1:41" ht="15" customHeight="1" x14ac:dyDescent="0.25">
      <c r="A2265" s="127" t="s">
        <v>4414</v>
      </c>
      <c r="B2265" s="125" t="s">
        <v>2077</v>
      </c>
      <c r="C2265" s="125" t="s">
        <v>4004</v>
      </c>
      <c r="D2265" s="125" t="s">
        <v>4228</v>
      </c>
      <c r="E2265" s="125" t="s">
        <v>4051</v>
      </c>
      <c r="F2265" s="126">
        <v>15.370000000000001</v>
      </c>
      <c r="G2265" s="126">
        <v>15.57</v>
      </c>
      <c r="H2265" s="126">
        <v>12.3</v>
      </c>
      <c r="I2265" s="126"/>
      <c r="J2265" s="317"/>
      <c r="K2265" s="323">
        <f>ROUND(SUMIF('VGT-Bewegungsdaten'!B:B,A2265,'VGT-Bewegungsdaten'!C:C),3)</f>
        <v>0</v>
      </c>
      <c r="L2265" s="324">
        <f>ROUND(SUMIF('VGT-Bewegungsdaten'!B:B,$A2265,'VGT-Bewegungsdaten'!D:D),2)</f>
        <v>0</v>
      </c>
      <c r="N2265" s="376" t="s">
        <v>4930</v>
      </c>
      <c r="O2265" s="376" t="s">
        <v>4940</v>
      </c>
      <c r="P2265" s="326">
        <f>ROUND(SUMIF('AV-Bewegungsdaten'!B:B,A2265,'AV-Bewegungsdaten'!C:C),3)</f>
        <v>0</v>
      </c>
      <c r="Q2265" s="324">
        <f>ROUND(SUMIF('AV-Bewegungsdaten'!B:B,$A2265,'AV-Bewegungsdaten'!D:D),2)</f>
        <v>0</v>
      </c>
      <c r="T2265" s="327"/>
      <c r="U2265" s="326">
        <f>ROUND(SUMIF('DV-Bewegungsdaten'!B:B,Kategorien!A2265,'DV-Bewegungsdaten'!D:D),3)</f>
        <v>0</v>
      </c>
      <c r="V2265" s="324">
        <f>ROUND(SUMIF('DV-Bewegungsdaten'!B:B,Kategorien!A2265,'DV-Bewegungsdaten'!E:E),3)</f>
        <v>0</v>
      </c>
      <c r="AD2265" s="390">
        <f t="shared" si="469"/>
        <v>10.631</v>
      </c>
      <c r="AE2265" s="390">
        <f t="shared" si="470"/>
        <v>11.288</v>
      </c>
      <c r="AF2265" s="390">
        <f t="shared" si="471"/>
        <v>12.507</v>
      </c>
      <c r="AG2265" s="390">
        <f t="shared" si="472"/>
        <v>11.874000000000001</v>
      </c>
      <c r="AH2265" s="390">
        <f t="shared" si="473"/>
        <v>11.786000000000001</v>
      </c>
      <c r="AI2265" s="390">
        <f t="shared" si="474"/>
        <v>12.318000000000001</v>
      </c>
      <c r="AJ2265" s="390">
        <f t="shared" si="475"/>
        <v>11.601000000000001</v>
      </c>
      <c r="AK2265" s="390">
        <f t="shared" si="476"/>
        <v>11.885</v>
      </c>
      <c r="AL2265" s="390">
        <f t="shared" si="477"/>
        <v>11.995000000000001</v>
      </c>
      <c r="AM2265" s="390">
        <f t="shared" si="478"/>
        <v>11.876000000000001</v>
      </c>
      <c r="AN2265" s="390">
        <f t="shared" si="479"/>
        <v>11.47</v>
      </c>
      <c r="AO2265" s="390">
        <f t="shared" si="480"/>
        <v>12.373000000000001</v>
      </c>
    </row>
    <row r="2266" spans="1:41" ht="15" customHeight="1" x14ac:dyDescent="0.25">
      <c r="A2266" s="127" t="s">
        <v>2302</v>
      </c>
      <c r="B2266" s="125" t="s">
        <v>2077</v>
      </c>
      <c r="C2266" s="125" t="s">
        <v>4004</v>
      </c>
      <c r="D2266" s="125" t="s">
        <v>2478</v>
      </c>
      <c r="E2266" s="125" t="s">
        <v>2452</v>
      </c>
      <c r="F2266" s="126">
        <v>17.46</v>
      </c>
      <c r="G2266" s="126">
        <v>17.66</v>
      </c>
      <c r="H2266" s="126">
        <v>13.97</v>
      </c>
      <c r="I2266" s="126"/>
      <c r="J2266" s="317"/>
      <c r="K2266" s="323">
        <f>ROUND(SUMIF('VGT-Bewegungsdaten'!B:B,A2266,'VGT-Bewegungsdaten'!C:C),3)</f>
        <v>0</v>
      </c>
      <c r="L2266" s="324">
        <f>ROUND(SUMIF('VGT-Bewegungsdaten'!B:B,$A2266,'VGT-Bewegungsdaten'!D:D),2)</f>
        <v>0</v>
      </c>
      <c r="N2266" s="376" t="s">
        <v>4930</v>
      </c>
      <c r="O2266" s="376" t="s">
        <v>4940</v>
      </c>
      <c r="P2266" s="326">
        <f>ROUND(SUMIF('AV-Bewegungsdaten'!B:B,A2266,'AV-Bewegungsdaten'!C:C),3)</f>
        <v>0</v>
      </c>
      <c r="Q2266" s="324">
        <f>ROUND(SUMIF('AV-Bewegungsdaten'!B:B,$A2266,'AV-Bewegungsdaten'!D:D),2)</f>
        <v>0</v>
      </c>
      <c r="T2266" s="327"/>
      <c r="U2266" s="326">
        <f>ROUND(SUMIF('DV-Bewegungsdaten'!B:B,Kategorien!A2266,'DV-Bewegungsdaten'!D:D),3)</f>
        <v>0</v>
      </c>
      <c r="V2266" s="324">
        <f>ROUND(SUMIF('DV-Bewegungsdaten'!B:B,Kategorien!A2266,'DV-Bewegungsdaten'!E:E),3)</f>
        <v>0</v>
      </c>
      <c r="AD2266" s="390">
        <f t="shared" si="469"/>
        <v>12.721</v>
      </c>
      <c r="AE2266" s="390">
        <f t="shared" si="470"/>
        <v>13.378</v>
      </c>
      <c r="AF2266" s="390">
        <f t="shared" si="471"/>
        <v>14.597</v>
      </c>
      <c r="AG2266" s="390">
        <f t="shared" si="472"/>
        <v>13.964</v>
      </c>
      <c r="AH2266" s="390">
        <f t="shared" si="473"/>
        <v>13.876000000000001</v>
      </c>
      <c r="AI2266" s="390">
        <f t="shared" si="474"/>
        <v>14.408000000000001</v>
      </c>
      <c r="AJ2266" s="390">
        <f t="shared" si="475"/>
        <v>13.691000000000001</v>
      </c>
      <c r="AK2266" s="390">
        <f t="shared" si="476"/>
        <v>13.975</v>
      </c>
      <c r="AL2266" s="390">
        <f t="shared" si="477"/>
        <v>14.085000000000001</v>
      </c>
      <c r="AM2266" s="390">
        <f t="shared" si="478"/>
        <v>13.966000000000001</v>
      </c>
      <c r="AN2266" s="390">
        <f t="shared" si="479"/>
        <v>13.56</v>
      </c>
      <c r="AO2266" s="390">
        <f t="shared" si="480"/>
        <v>14.463000000000001</v>
      </c>
    </row>
    <row r="2267" spans="1:41" ht="15" customHeight="1" x14ac:dyDescent="0.25">
      <c r="A2267" s="127" t="s">
        <v>2303</v>
      </c>
      <c r="B2267" s="125" t="s">
        <v>2077</v>
      </c>
      <c r="C2267" s="125" t="s">
        <v>4004</v>
      </c>
      <c r="D2267" s="125" t="s">
        <v>2480</v>
      </c>
      <c r="E2267" s="125" t="s">
        <v>2455</v>
      </c>
      <c r="F2267" s="126">
        <v>19.46</v>
      </c>
      <c r="G2267" s="126">
        <v>19.66</v>
      </c>
      <c r="H2267" s="126">
        <v>15.57</v>
      </c>
      <c r="I2267" s="126"/>
      <c r="J2267" s="317"/>
      <c r="K2267" s="323">
        <f>ROUND(SUMIF('VGT-Bewegungsdaten'!B:B,A2267,'VGT-Bewegungsdaten'!C:C),3)</f>
        <v>0</v>
      </c>
      <c r="L2267" s="324">
        <f>ROUND(SUMIF('VGT-Bewegungsdaten'!B:B,$A2267,'VGT-Bewegungsdaten'!D:D),2)</f>
        <v>0</v>
      </c>
      <c r="N2267" s="376" t="s">
        <v>4930</v>
      </c>
      <c r="O2267" s="376" t="s">
        <v>4940</v>
      </c>
      <c r="P2267" s="326">
        <f>ROUND(SUMIF('AV-Bewegungsdaten'!B:B,A2267,'AV-Bewegungsdaten'!C:C),3)</f>
        <v>0</v>
      </c>
      <c r="Q2267" s="324">
        <f>ROUND(SUMIF('AV-Bewegungsdaten'!B:B,$A2267,'AV-Bewegungsdaten'!D:D),2)</f>
        <v>0</v>
      </c>
      <c r="T2267" s="327"/>
      <c r="U2267" s="326">
        <f>ROUND(SUMIF('DV-Bewegungsdaten'!B:B,Kategorien!A2267,'DV-Bewegungsdaten'!D:D),3)</f>
        <v>0</v>
      </c>
      <c r="V2267" s="324">
        <f>ROUND(SUMIF('DV-Bewegungsdaten'!B:B,Kategorien!A2267,'DV-Bewegungsdaten'!E:E),3)</f>
        <v>0</v>
      </c>
      <c r="AD2267" s="390">
        <f t="shared" si="469"/>
        <v>14.721</v>
      </c>
      <c r="AE2267" s="390">
        <f t="shared" si="470"/>
        <v>15.378</v>
      </c>
      <c r="AF2267" s="390">
        <f t="shared" si="471"/>
        <v>16.597000000000001</v>
      </c>
      <c r="AG2267" s="390">
        <f t="shared" si="472"/>
        <v>15.964</v>
      </c>
      <c r="AH2267" s="390">
        <f t="shared" si="473"/>
        <v>15.876000000000001</v>
      </c>
      <c r="AI2267" s="390">
        <f t="shared" si="474"/>
        <v>16.408000000000001</v>
      </c>
      <c r="AJ2267" s="390">
        <f t="shared" si="475"/>
        <v>15.691000000000001</v>
      </c>
      <c r="AK2267" s="390">
        <f t="shared" si="476"/>
        <v>15.975</v>
      </c>
      <c r="AL2267" s="390">
        <f t="shared" si="477"/>
        <v>16.085000000000001</v>
      </c>
      <c r="AM2267" s="390">
        <f t="shared" si="478"/>
        <v>15.966000000000001</v>
      </c>
      <c r="AN2267" s="390">
        <f t="shared" si="479"/>
        <v>15.56</v>
      </c>
      <c r="AO2267" s="390">
        <f t="shared" si="480"/>
        <v>16.463000000000001</v>
      </c>
    </row>
    <row r="2268" spans="1:41" ht="15" customHeight="1" x14ac:dyDescent="0.25">
      <c r="A2268" s="127" t="s">
        <v>795</v>
      </c>
      <c r="B2268" s="125" t="s">
        <v>2077</v>
      </c>
      <c r="C2268" s="125" t="s">
        <v>4004</v>
      </c>
      <c r="D2268" s="125" t="s">
        <v>1822</v>
      </c>
      <c r="E2268" s="125" t="s">
        <v>1538</v>
      </c>
      <c r="F2268" s="126">
        <v>20.46</v>
      </c>
      <c r="G2268" s="126">
        <v>20.66</v>
      </c>
      <c r="H2268" s="126">
        <v>16.37</v>
      </c>
      <c r="I2268" s="126"/>
      <c r="J2268" s="317"/>
      <c r="K2268" s="323">
        <f>ROUND(SUMIF('VGT-Bewegungsdaten'!B:B,A2268,'VGT-Bewegungsdaten'!C:C),3)</f>
        <v>0</v>
      </c>
      <c r="L2268" s="324">
        <f>ROUND(SUMIF('VGT-Bewegungsdaten'!B:B,$A2268,'VGT-Bewegungsdaten'!D:D),2)</f>
        <v>0</v>
      </c>
      <c r="N2268" s="376" t="s">
        <v>4930</v>
      </c>
      <c r="O2268" s="376" t="s">
        <v>4940</v>
      </c>
      <c r="P2268" s="326">
        <f>ROUND(SUMIF('AV-Bewegungsdaten'!B:B,A2268,'AV-Bewegungsdaten'!C:C),3)</f>
        <v>0</v>
      </c>
      <c r="Q2268" s="324">
        <f>ROUND(SUMIF('AV-Bewegungsdaten'!B:B,$A2268,'AV-Bewegungsdaten'!D:D),2)</f>
        <v>0</v>
      </c>
      <c r="T2268" s="327"/>
      <c r="U2268" s="326">
        <f>ROUND(SUMIF('DV-Bewegungsdaten'!B:B,Kategorien!A2268,'DV-Bewegungsdaten'!D:D),3)</f>
        <v>0</v>
      </c>
      <c r="V2268" s="324">
        <f>ROUND(SUMIF('DV-Bewegungsdaten'!B:B,Kategorien!A2268,'DV-Bewegungsdaten'!E:E),3)</f>
        <v>0</v>
      </c>
      <c r="AD2268" s="390">
        <f t="shared" si="469"/>
        <v>15.721</v>
      </c>
      <c r="AE2268" s="390">
        <f t="shared" si="470"/>
        <v>16.378</v>
      </c>
      <c r="AF2268" s="390">
        <f t="shared" si="471"/>
        <v>17.597000000000001</v>
      </c>
      <c r="AG2268" s="390">
        <f t="shared" si="472"/>
        <v>16.963999999999999</v>
      </c>
      <c r="AH2268" s="390">
        <f t="shared" si="473"/>
        <v>16.876000000000001</v>
      </c>
      <c r="AI2268" s="390">
        <f t="shared" si="474"/>
        <v>17.408000000000001</v>
      </c>
      <c r="AJ2268" s="390">
        <f t="shared" si="475"/>
        <v>16.690999999999999</v>
      </c>
      <c r="AK2268" s="390">
        <f t="shared" si="476"/>
        <v>16.975000000000001</v>
      </c>
      <c r="AL2268" s="390">
        <f t="shared" si="477"/>
        <v>17.085000000000001</v>
      </c>
      <c r="AM2268" s="390">
        <f t="shared" si="478"/>
        <v>16.966000000000001</v>
      </c>
      <c r="AN2268" s="390">
        <f t="shared" si="479"/>
        <v>16.560000000000002</v>
      </c>
      <c r="AO2268" s="390">
        <f t="shared" si="480"/>
        <v>17.463000000000001</v>
      </c>
    </row>
    <row r="2269" spans="1:41" ht="15" customHeight="1" x14ac:dyDescent="0.25">
      <c r="A2269" s="127" t="s">
        <v>796</v>
      </c>
      <c r="B2269" s="125" t="s">
        <v>2077</v>
      </c>
      <c r="C2269" s="125" t="s">
        <v>4004</v>
      </c>
      <c r="D2269" s="125" t="s">
        <v>1824</v>
      </c>
      <c r="E2269" s="125" t="s">
        <v>1541</v>
      </c>
      <c r="F2269" s="126">
        <v>20.46</v>
      </c>
      <c r="G2269" s="126">
        <v>20.66</v>
      </c>
      <c r="H2269" s="126">
        <v>16.37</v>
      </c>
      <c r="I2269" s="126"/>
      <c r="J2269" s="317"/>
      <c r="K2269" s="323">
        <f>ROUND(SUMIF('VGT-Bewegungsdaten'!B:B,A2269,'VGT-Bewegungsdaten'!C:C),3)</f>
        <v>0</v>
      </c>
      <c r="L2269" s="324">
        <f>ROUND(SUMIF('VGT-Bewegungsdaten'!B:B,$A2269,'VGT-Bewegungsdaten'!D:D),2)</f>
        <v>0</v>
      </c>
      <c r="N2269" s="376" t="s">
        <v>4930</v>
      </c>
      <c r="O2269" s="376" t="s">
        <v>4940</v>
      </c>
      <c r="P2269" s="326">
        <f>ROUND(SUMIF('AV-Bewegungsdaten'!B:B,A2269,'AV-Bewegungsdaten'!C:C),3)</f>
        <v>0</v>
      </c>
      <c r="Q2269" s="324">
        <f>ROUND(SUMIF('AV-Bewegungsdaten'!B:B,$A2269,'AV-Bewegungsdaten'!D:D),2)</f>
        <v>0</v>
      </c>
      <c r="T2269" s="327"/>
      <c r="U2269" s="326">
        <f>ROUND(SUMIF('DV-Bewegungsdaten'!B:B,Kategorien!A2269,'DV-Bewegungsdaten'!D:D),3)</f>
        <v>0</v>
      </c>
      <c r="V2269" s="324">
        <f>ROUND(SUMIF('DV-Bewegungsdaten'!B:B,Kategorien!A2269,'DV-Bewegungsdaten'!E:E),3)</f>
        <v>0</v>
      </c>
      <c r="AD2269" s="390">
        <f t="shared" si="469"/>
        <v>15.721</v>
      </c>
      <c r="AE2269" s="390">
        <f t="shared" si="470"/>
        <v>16.378</v>
      </c>
      <c r="AF2269" s="390">
        <f t="shared" si="471"/>
        <v>17.597000000000001</v>
      </c>
      <c r="AG2269" s="390">
        <f t="shared" si="472"/>
        <v>16.963999999999999</v>
      </c>
      <c r="AH2269" s="390">
        <f t="shared" si="473"/>
        <v>16.876000000000001</v>
      </c>
      <c r="AI2269" s="390">
        <f t="shared" si="474"/>
        <v>17.408000000000001</v>
      </c>
      <c r="AJ2269" s="390">
        <f t="shared" si="475"/>
        <v>16.690999999999999</v>
      </c>
      <c r="AK2269" s="390">
        <f t="shared" si="476"/>
        <v>16.975000000000001</v>
      </c>
      <c r="AL2269" s="390">
        <f t="shared" si="477"/>
        <v>17.085000000000001</v>
      </c>
      <c r="AM2269" s="390">
        <f t="shared" si="478"/>
        <v>16.966000000000001</v>
      </c>
      <c r="AN2269" s="390">
        <f t="shared" si="479"/>
        <v>16.560000000000002</v>
      </c>
      <c r="AO2269" s="390">
        <f t="shared" si="480"/>
        <v>17.463000000000001</v>
      </c>
    </row>
    <row r="2270" spans="1:41" ht="15" customHeight="1" x14ac:dyDescent="0.25">
      <c r="A2270" s="127" t="s">
        <v>2906</v>
      </c>
      <c r="B2270" s="125" t="s">
        <v>2077</v>
      </c>
      <c r="C2270" s="125" t="s">
        <v>4004</v>
      </c>
      <c r="D2270" s="125" t="s">
        <v>2723</v>
      </c>
      <c r="E2270" s="125" t="s">
        <v>2545</v>
      </c>
      <c r="F2270" s="126">
        <v>20.43</v>
      </c>
      <c r="G2270" s="126">
        <v>20.63</v>
      </c>
      <c r="H2270" s="126">
        <v>16.34</v>
      </c>
      <c r="I2270" s="126"/>
      <c r="J2270" s="317"/>
      <c r="K2270" s="323">
        <f>ROUND(SUMIF('VGT-Bewegungsdaten'!B:B,A2270,'VGT-Bewegungsdaten'!C:C),3)</f>
        <v>0</v>
      </c>
      <c r="L2270" s="324">
        <f>ROUND(SUMIF('VGT-Bewegungsdaten'!B:B,$A2270,'VGT-Bewegungsdaten'!D:D),2)</f>
        <v>0</v>
      </c>
      <c r="N2270" s="376" t="s">
        <v>4930</v>
      </c>
      <c r="O2270" s="376" t="s">
        <v>4940</v>
      </c>
      <c r="P2270" s="326">
        <f>ROUND(SUMIF('AV-Bewegungsdaten'!B:B,A2270,'AV-Bewegungsdaten'!C:C),3)</f>
        <v>0</v>
      </c>
      <c r="Q2270" s="324">
        <f>ROUND(SUMIF('AV-Bewegungsdaten'!B:B,$A2270,'AV-Bewegungsdaten'!D:D),2)</f>
        <v>0</v>
      </c>
      <c r="T2270" s="327"/>
      <c r="U2270" s="326">
        <f>ROUND(SUMIF('DV-Bewegungsdaten'!B:B,Kategorien!A2270,'DV-Bewegungsdaten'!D:D),3)</f>
        <v>0</v>
      </c>
      <c r="V2270" s="324">
        <f>ROUND(SUMIF('DV-Bewegungsdaten'!B:B,Kategorien!A2270,'DV-Bewegungsdaten'!E:E),3)</f>
        <v>0</v>
      </c>
      <c r="AD2270" s="390">
        <f t="shared" si="469"/>
        <v>15.690999999999999</v>
      </c>
      <c r="AE2270" s="390">
        <f t="shared" si="470"/>
        <v>16.347999999999999</v>
      </c>
      <c r="AF2270" s="390">
        <f t="shared" si="471"/>
        <v>17.567</v>
      </c>
      <c r="AG2270" s="390">
        <f t="shared" si="472"/>
        <v>16.933999999999997</v>
      </c>
      <c r="AH2270" s="390">
        <f t="shared" si="473"/>
        <v>16.846</v>
      </c>
      <c r="AI2270" s="390">
        <f t="shared" si="474"/>
        <v>17.378</v>
      </c>
      <c r="AJ2270" s="390">
        <f t="shared" si="475"/>
        <v>16.660999999999998</v>
      </c>
      <c r="AK2270" s="390">
        <f t="shared" si="476"/>
        <v>16.945</v>
      </c>
      <c r="AL2270" s="390">
        <f t="shared" si="477"/>
        <v>17.055</v>
      </c>
      <c r="AM2270" s="390">
        <f t="shared" si="478"/>
        <v>16.936</v>
      </c>
      <c r="AN2270" s="390">
        <f t="shared" si="479"/>
        <v>16.53</v>
      </c>
      <c r="AO2270" s="390">
        <f t="shared" si="480"/>
        <v>17.433</v>
      </c>
    </row>
    <row r="2271" spans="1:41" ht="15" customHeight="1" x14ac:dyDescent="0.25">
      <c r="A2271" s="127" t="s">
        <v>3650</v>
      </c>
      <c r="B2271" s="125" t="s">
        <v>2077</v>
      </c>
      <c r="C2271" s="125" t="s">
        <v>4004</v>
      </c>
      <c r="D2271" s="125" t="s">
        <v>3467</v>
      </c>
      <c r="E2271" s="125" t="s">
        <v>3289</v>
      </c>
      <c r="F2271" s="126">
        <v>20.399999999999999</v>
      </c>
      <c r="G2271" s="126">
        <v>20.599999999999998</v>
      </c>
      <c r="H2271" s="126">
        <v>16.32</v>
      </c>
      <c r="I2271" s="126"/>
      <c r="J2271" s="317"/>
      <c r="K2271" s="323">
        <f>ROUND(SUMIF('VGT-Bewegungsdaten'!B:B,A2271,'VGT-Bewegungsdaten'!C:C),3)</f>
        <v>0</v>
      </c>
      <c r="L2271" s="324">
        <f>ROUND(SUMIF('VGT-Bewegungsdaten'!B:B,$A2271,'VGT-Bewegungsdaten'!D:D),2)</f>
        <v>0</v>
      </c>
      <c r="N2271" s="376" t="s">
        <v>4930</v>
      </c>
      <c r="O2271" s="376" t="s">
        <v>4940</v>
      </c>
      <c r="P2271" s="326">
        <f>ROUND(SUMIF('AV-Bewegungsdaten'!B:B,A2271,'AV-Bewegungsdaten'!C:C),3)</f>
        <v>0</v>
      </c>
      <c r="Q2271" s="324">
        <f>ROUND(SUMIF('AV-Bewegungsdaten'!B:B,$A2271,'AV-Bewegungsdaten'!D:D),2)</f>
        <v>0</v>
      </c>
      <c r="T2271" s="327"/>
      <c r="U2271" s="326">
        <f>ROUND(SUMIF('DV-Bewegungsdaten'!B:B,Kategorien!A2271,'DV-Bewegungsdaten'!D:D),3)</f>
        <v>0</v>
      </c>
      <c r="V2271" s="324">
        <f>ROUND(SUMIF('DV-Bewegungsdaten'!B:B,Kategorien!A2271,'DV-Bewegungsdaten'!E:E),3)</f>
        <v>0</v>
      </c>
      <c r="AD2271" s="390">
        <f t="shared" si="469"/>
        <v>15.660999999999998</v>
      </c>
      <c r="AE2271" s="390">
        <f t="shared" si="470"/>
        <v>16.317999999999998</v>
      </c>
      <c r="AF2271" s="390">
        <f t="shared" si="471"/>
        <v>17.536999999999999</v>
      </c>
      <c r="AG2271" s="390">
        <f t="shared" si="472"/>
        <v>16.903999999999996</v>
      </c>
      <c r="AH2271" s="390">
        <f t="shared" si="473"/>
        <v>16.815999999999999</v>
      </c>
      <c r="AI2271" s="390">
        <f t="shared" si="474"/>
        <v>17.347999999999999</v>
      </c>
      <c r="AJ2271" s="390">
        <f t="shared" si="475"/>
        <v>16.630999999999997</v>
      </c>
      <c r="AK2271" s="390">
        <f t="shared" si="476"/>
        <v>16.914999999999999</v>
      </c>
      <c r="AL2271" s="390">
        <f t="shared" si="477"/>
        <v>17.024999999999999</v>
      </c>
      <c r="AM2271" s="390">
        <f t="shared" si="478"/>
        <v>16.905999999999999</v>
      </c>
      <c r="AN2271" s="390">
        <f t="shared" si="479"/>
        <v>16.5</v>
      </c>
      <c r="AO2271" s="390">
        <f t="shared" si="480"/>
        <v>17.402999999999999</v>
      </c>
    </row>
    <row r="2272" spans="1:41" ht="15" customHeight="1" x14ac:dyDescent="0.25">
      <c r="A2272" s="127" t="s">
        <v>4415</v>
      </c>
      <c r="B2272" s="125" t="s">
        <v>2077</v>
      </c>
      <c r="C2272" s="125" t="s">
        <v>4004</v>
      </c>
      <c r="D2272" s="125" t="s">
        <v>4230</v>
      </c>
      <c r="E2272" s="125" t="s">
        <v>4051</v>
      </c>
      <c r="F2272" s="126">
        <v>20.37</v>
      </c>
      <c r="G2272" s="126">
        <v>20.57</v>
      </c>
      <c r="H2272" s="126">
        <v>16.3</v>
      </c>
      <c r="I2272" s="126"/>
      <c r="J2272" s="317"/>
      <c r="K2272" s="323">
        <f>ROUND(SUMIF('VGT-Bewegungsdaten'!B:B,A2272,'VGT-Bewegungsdaten'!C:C),3)</f>
        <v>0</v>
      </c>
      <c r="L2272" s="324">
        <f>ROUND(SUMIF('VGT-Bewegungsdaten'!B:B,$A2272,'VGT-Bewegungsdaten'!D:D),2)</f>
        <v>0</v>
      </c>
      <c r="N2272" s="376" t="s">
        <v>4930</v>
      </c>
      <c r="O2272" s="376" t="s">
        <v>4940</v>
      </c>
      <c r="P2272" s="326">
        <f>ROUND(SUMIF('AV-Bewegungsdaten'!B:B,A2272,'AV-Bewegungsdaten'!C:C),3)</f>
        <v>0</v>
      </c>
      <c r="Q2272" s="324">
        <f>ROUND(SUMIF('AV-Bewegungsdaten'!B:B,$A2272,'AV-Bewegungsdaten'!D:D),2)</f>
        <v>0</v>
      </c>
      <c r="T2272" s="327"/>
      <c r="U2272" s="326">
        <f>ROUND(SUMIF('DV-Bewegungsdaten'!B:B,Kategorien!A2272,'DV-Bewegungsdaten'!D:D),3)</f>
        <v>0</v>
      </c>
      <c r="V2272" s="324">
        <f>ROUND(SUMIF('DV-Bewegungsdaten'!B:B,Kategorien!A2272,'DV-Bewegungsdaten'!E:E),3)</f>
        <v>0</v>
      </c>
      <c r="AD2272" s="390">
        <f t="shared" si="469"/>
        <v>15.631</v>
      </c>
      <c r="AE2272" s="390">
        <f t="shared" si="470"/>
        <v>16.288</v>
      </c>
      <c r="AF2272" s="390">
        <f t="shared" si="471"/>
        <v>17.507000000000001</v>
      </c>
      <c r="AG2272" s="390">
        <f t="shared" si="472"/>
        <v>16.873999999999999</v>
      </c>
      <c r="AH2272" s="390">
        <f t="shared" si="473"/>
        <v>16.786000000000001</v>
      </c>
      <c r="AI2272" s="390">
        <f t="shared" si="474"/>
        <v>17.318000000000001</v>
      </c>
      <c r="AJ2272" s="390">
        <f t="shared" si="475"/>
        <v>16.600999999999999</v>
      </c>
      <c r="AK2272" s="390">
        <f t="shared" si="476"/>
        <v>16.885000000000002</v>
      </c>
      <c r="AL2272" s="390">
        <f t="shared" si="477"/>
        <v>16.995000000000001</v>
      </c>
      <c r="AM2272" s="390">
        <f t="shared" si="478"/>
        <v>16.876000000000001</v>
      </c>
      <c r="AN2272" s="390">
        <f t="shared" si="479"/>
        <v>16.47</v>
      </c>
      <c r="AO2272" s="390">
        <f t="shared" si="480"/>
        <v>17.373000000000001</v>
      </c>
    </row>
    <row r="2273" spans="1:41" ht="15" customHeight="1" x14ac:dyDescent="0.25">
      <c r="A2273" s="127" t="s">
        <v>797</v>
      </c>
      <c r="B2273" s="125" t="s">
        <v>2077</v>
      </c>
      <c r="C2273" s="125" t="s">
        <v>4004</v>
      </c>
      <c r="D2273" s="125" t="s">
        <v>1826</v>
      </c>
      <c r="E2273" s="125" t="s">
        <v>2452</v>
      </c>
      <c r="F2273" s="126">
        <v>18.46</v>
      </c>
      <c r="G2273" s="126">
        <v>18.66</v>
      </c>
      <c r="H2273" s="126">
        <v>14.77</v>
      </c>
      <c r="I2273" s="126"/>
      <c r="J2273" s="317"/>
      <c r="K2273" s="323">
        <f>ROUND(SUMIF('VGT-Bewegungsdaten'!B:B,A2273,'VGT-Bewegungsdaten'!C:C),3)</f>
        <v>0</v>
      </c>
      <c r="L2273" s="324">
        <f>ROUND(SUMIF('VGT-Bewegungsdaten'!B:B,$A2273,'VGT-Bewegungsdaten'!D:D),2)</f>
        <v>0</v>
      </c>
      <c r="N2273" s="376" t="s">
        <v>4930</v>
      </c>
      <c r="O2273" s="376" t="s">
        <v>4940</v>
      </c>
      <c r="P2273" s="326">
        <f>ROUND(SUMIF('AV-Bewegungsdaten'!B:B,A2273,'AV-Bewegungsdaten'!C:C),3)</f>
        <v>0</v>
      </c>
      <c r="Q2273" s="324">
        <f>ROUND(SUMIF('AV-Bewegungsdaten'!B:B,$A2273,'AV-Bewegungsdaten'!D:D),2)</f>
        <v>0</v>
      </c>
      <c r="T2273" s="327"/>
      <c r="U2273" s="326">
        <f>ROUND(SUMIF('DV-Bewegungsdaten'!B:B,Kategorien!A2273,'DV-Bewegungsdaten'!D:D),3)</f>
        <v>0</v>
      </c>
      <c r="V2273" s="324">
        <f>ROUND(SUMIF('DV-Bewegungsdaten'!B:B,Kategorien!A2273,'DV-Bewegungsdaten'!E:E),3)</f>
        <v>0</v>
      </c>
      <c r="AD2273" s="390">
        <f t="shared" si="469"/>
        <v>13.721</v>
      </c>
      <c r="AE2273" s="390">
        <f t="shared" si="470"/>
        <v>14.378</v>
      </c>
      <c r="AF2273" s="390">
        <f t="shared" si="471"/>
        <v>15.597</v>
      </c>
      <c r="AG2273" s="390">
        <f t="shared" si="472"/>
        <v>14.964</v>
      </c>
      <c r="AH2273" s="390">
        <f t="shared" si="473"/>
        <v>14.876000000000001</v>
      </c>
      <c r="AI2273" s="390">
        <f t="shared" si="474"/>
        <v>15.408000000000001</v>
      </c>
      <c r="AJ2273" s="390">
        <f t="shared" si="475"/>
        <v>14.691000000000001</v>
      </c>
      <c r="AK2273" s="390">
        <f t="shared" si="476"/>
        <v>14.975</v>
      </c>
      <c r="AL2273" s="390">
        <f t="shared" si="477"/>
        <v>15.085000000000001</v>
      </c>
      <c r="AM2273" s="390">
        <f t="shared" si="478"/>
        <v>14.966000000000001</v>
      </c>
      <c r="AN2273" s="390">
        <f t="shared" si="479"/>
        <v>14.56</v>
      </c>
      <c r="AO2273" s="390">
        <f t="shared" si="480"/>
        <v>15.463000000000001</v>
      </c>
    </row>
    <row r="2274" spans="1:41" ht="15" customHeight="1" x14ac:dyDescent="0.25">
      <c r="A2274" s="127" t="s">
        <v>798</v>
      </c>
      <c r="B2274" s="125" t="s">
        <v>2077</v>
      </c>
      <c r="C2274" s="125" t="s">
        <v>4004</v>
      </c>
      <c r="D2274" s="125" t="s">
        <v>1828</v>
      </c>
      <c r="E2274" s="125" t="s">
        <v>2455</v>
      </c>
      <c r="F2274" s="126">
        <v>20.46</v>
      </c>
      <c r="G2274" s="126">
        <v>20.66</v>
      </c>
      <c r="H2274" s="126">
        <v>16.37</v>
      </c>
      <c r="I2274" s="126"/>
      <c r="J2274" s="317"/>
      <c r="K2274" s="323">
        <f>ROUND(SUMIF('VGT-Bewegungsdaten'!B:B,A2274,'VGT-Bewegungsdaten'!C:C),3)</f>
        <v>0</v>
      </c>
      <c r="L2274" s="324">
        <f>ROUND(SUMIF('VGT-Bewegungsdaten'!B:B,$A2274,'VGT-Bewegungsdaten'!D:D),2)</f>
        <v>0</v>
      </c>
      <c r="N2274" s="376" t="s">
        <v>4930</v>
      </c>
      <c r="O2274" s="376" t="s">
        <v>4940</v>
      </c>
      <c r="P2274" s="326">
        <f>ROUND(SUMIF('AV-Bewegungsdaten'!B:B,A2274,'AV-Bewegungsdaten'!C:C),3)</f>
        <v>0</v>
      </c>
      <c r="Q2274" s="324">
        <f>ROUND(SUMIF('AV-Bewegungsdaten'!B:B,$A2274,'AV-Bewegungsdaten'!D:D),2)</f>
        <v>0</v>
      </c>
      <c r="T2274" s="327"/>
      <c r="U2274" s="326">
        <f>ROUND(SUMIF('DV-Bewegungsdaten'!B:B,Kategorien!A2274,'DV-Bewegungsdaten'!D:D),3)</f>
        <v>0</v>
      </c>
      <c r="V2274" s="324">
        <f>ROUND(SUMIF('DV-Bewegungsdaten'!B:B,Kategorien!A2274,'DV-Bewegungsdaten'!E:E),3)</f>
        <v>0</v>
      </c>
      <c r="AD2274" s="390">
        <f t="shared" si="469"/>
        <v>15.721</v>
      </c>
      <c r="AE2274" s="390">
        <f t="shared" si="470"/>
        <v>16.378</v>
      </c>
      <c r="AF2274" s="390">
        <f t="shared" si="471"/>
        <v>17.597000000000001</v>
      </c>
      <c r="AG2274" s="390">
        <f t="shared" si="472"/>
        <v>16.963999999999999</v>
      </c>
      <c r="AH2274" s="390">
        <f t="shared" si="473"/>
        <v>16.876000000000001</v>
      </c>
      <c r="AI2274" s="390">
        <f t="shared" si="474"/>
        <v>17.408000000000001</v>
      </c>
      <c r="AJ2274" s="390">
        <f t="shared" si="475"/>
        <v>16.690999999999999</v>
      </c>
      <c r="AK2274" s="390">
        <f t="shared" si="476"/>
        <v>16.975000000000001</v>
      </c>
      <c r="AL2274" s="390">
        <f t="shared" si="477"/>
        <v>17.085000000000001</v>
      </c>
      <c r="AM2274" s="390">
        <f t="shared" si="478"/>
        <v>16.966000000000001</v>
      </c>
      <c r="AN2274" s="390">
        <f t="shared" si="479"/>
        <v>16.560000000000002</v>
      </c>
      <c r="AO2274" s="390">
        <f t="shared" si="480"/>
        <v>17.463000000000001</v>
      </c>
    </row>
    <row r="2275" spans="1:41" ht="15" customHeight="1" x14ac:dyDescent="0.25">
      <c r="A2275" s="127" t="s">
        <v>799</v>
      </c>
      <c r="B2275" s="125" t="s">
        <v>2077</v>
      </c>
      <c r="C2275" s="125" t="s">
        <v>4004</v>
      </c>
      <c r="D2275" s="125" t="s">
        <v>1830</v>
      </c>
      <c r="E2275" s="125" t="s">
        <v>1538</v>
      </c>
      <c r="F2275" s="126">
        <v>21.46</v>
      </c>
      <c r="G2275" s="126">
        <v>21.66</v>
      </c>
      <c r="H2275" s="126">
        <v>17.170000000000002</v>
      </c>
      <c r="I2275" s="126"/>
      <c r="J2275" s="317"/>
      <c r="K2275" s="323">
        <f>ROUND(SUMIF('VGT-Bewegungsdaten'!B:B,A2275,'VGT-Bewegungsdaten'!C:C),3)</f>
        <v>0</v>
      </c>
      <c r="L2275" s="324">
        <f>ROUND(SUMIF('VGT-Bewegungsdaten'!B:B,$A2275,'VGT-Bewegungsdaten'!D:D),2)</f>
        <v>0</v>
      </c>
      <c r="N2275" s="376" t="s">
        <v>4930</v>
      </c>
      <c r="O2275" s="376" t="s">
        <v>4940</v>
      </c>
      <c r="P2275" s="326">
        <f>ROUND(SUMIF('AV-Bewegungsdaten'!B:B,A2275,'AV-Bewegungsdaten'!C:C),3)</f>
        <v>0</v>
      </c>
      <c r="Q2275" s="324">
        <f>ROUND(SUMIF('AV-Bewegungsdaten'!B:B,$A2275,'AV-Bewegungsdaten'!D:D),2)</f>
        <v>0</v>
      </c>
      <c r="T2275" s="327"/>
      <c r="U2275" s="326">
        <f>ROUND(SUMIF('DV-Bewegungsdaten'!B:B,Kategorien!A2275,'DV-Bewegungsdaten'!D:D),3)</f>
        <v>0</v>
      </c>
      <c r="V2275" s="324">
        <f>ROUND(SUMIF('DV-Bewegungsdaten'!B:B,Kategorien!A2275,'DV-Bewegungsdaten'!E:E),3)</f>
        <v>0</v>
      </c>
      <c r="AD2275" s="390">
        <f t="shared" si="469"/>
        <v>16.721</v>
      </c>
      <c r="AE2275" s="390">
        <f t="shared" si="470"/>
        <v>17.378</v>
      </c>
      <c r="AF2275" s="390">
        <f t="shared" si="471"/>
        <v>18.597000000000001</v>
      </c>
      <c r="AG2275" s="390">
        <f t="shared" si="472"/>
        <v>17.963999999999999</v>
      </c>
      <c r="AH2275" s="390">
        <f t="shared" si="473"/>
        <v>17.876000000000001</v>
      </c>
      <c r="AI2275" s="390">
        <f t="shared" si="474"/>
        <v>18.408000000000001</v>
      </c>
      <c r="AJ2275" s="390">
        <f t="shared" si="475"/>
        <v>17.690999999999999</v>
      </c>
      <c r="AK2275" s="390">
        <f t="shared" si="476"/>
        <v>17.975000000000001</v>
      </c>
      <c r="AL2275" s="390">
        <f t="shared" si="477"/>
        <v>18.085000000000001</v>
      </c>
      <c r="AM2275" s="390">
        <f t="shared" si="478"/>
        <v>17.966000000000001</v>
      </c>
      <c r="AN2275" s="390">
        <f t="shared" si="479"/>
        <v>17.560000000000002</v>
      </c>
      <c r="AO2275" s="390">
        <f t="shared" si="480"/>
        <v>18.463000000000001</v>
      </c>
    </row>
    <row r="2276" spans="1:41" ht="15" customHeight="1" x14ac:dyDescent="0.25">
      <c r="A2276" s="127" t="s">
        <v>2081</v>
      </c>
      <c r="B2276" s="125" t="s">
        <v>2077</v>
      </c>
      <c r="C2276" s="125" t="s">
        <v>4004</v>
      </c>
      <c r="D2276" s="125" t="s">
        <v>1832</v>
      </c>
      <c r="E2276" s="125" t="s">
        <v>1541</v>
      </c>
      <c r="F2276" s="126">
        <v>21.46</v>
      </c>
      <c r="G2276" s="126">
        <v>21.66</v>
      </c>
      <c r="H2276" s="126">
        <v>17.170000000000002</v>
      </c>
      <c r="I2276" s="126"/>
      <c r="J2276" s="317"/>
      <c r="K2276" s="323">
        <f>ROUND(SUMIF('VGT-Bewegungsdaten'!B:B,A2276,'VGT-Bewegungsdaten'!C:C),3)</f>
        <v>0</v>
      </c>
      <c r="L2276" s="324">
        <f>ROUND(SUMIF('VGT-Bewegungsdaten'!B:B,$A2276,'VGT-Bewegungsdaten'!D:D),2)</f>
        <v>0</v>
      </c>
      <c r="N2276" s="376" t="s">
        <v>4930</v>
      </c>
      <c r="O2276" s="376" t="s">
        <v>4940</v>
      </c>
      <c r="P2276" s="326">
        <f>ROUND(SUMIF('AV-Bewegungsdaten'!B:B,A2276,'AV-Bewegungsdaten'!C:C),3)</f>
        <v>0</v>
      </c>
      <c r="Q2276" s="324">
        <f>ROUND(SUMIF('AV-Bewegungsdaten'!B:B,$A2276,'AV-Bewegungsdaten'!D:D),2)</f>
        <v>0</v>
      </c>
      <c r="T2276" s="327"/>
      <c r="U2276" s="326">
        <f>ROUND(SUMIF('DV-Bewegungsdaten'!B:B,Kategorien!A2276,'DV-Bewegungsdaten'!D:D),3)</f>
        <v>0</v>
      </c>
      <c r="V2276" s="324">
        <f>ROUND(SUMIF('DV-Bewegungsdaten'!B:B,Kategorien!A2276,'DV-Bewegungsdaten'!E:E),3)</f>
        <v>0</v>
      </c>
      <c r="AD2276" s="390">
        <f t="shared" si="469"/>
        <v>16.721</v>
      </c>
      <c r="AE2276" s="390">
        <f t="shared" si="470"/>
        <v>17.378</v>
      </c>
      <c r="AF2276" s="390">
        <f t="shared" si="471"/>
        <v>18.597000000000001</v>
      </c>
      <c r="AG2276" s="390">
        <f t="shared" si="472"/>
        <v>17.963999999999999</v>
      </c>
      <c r="AH2276" s="390">
        <f t="shared" si="473"/>
        <v>17.876000000000001</v>
      </c>
      <c r="AI2276" s="390">
        <f t="shared" si="474"/>
        <v>18.408000000000001</v>
      </c>
      <c r="AJ2276" s="390">
        <f t="shared" si="475"/>
        <v>17.690999999999999</v>
      </c>
      <c r="AK2276" s="390">
        <f t="shared" si="476"/>
        <v>17.975000000000001</v>
      </c>
      <c r="AL2276" s="390">
        <f t="shared" si="477"/>
        <v>18.085000000000001</v>
      </c>
      <c r="AM2276" s="390">
        <f t="shared" si="478"/>
        <v>17.966000000000001</v>
      </c>
      <c r="AN2276" s="390">
        <f t="shared" si="479"/>
        <v>17.560000000000002</v>
      </c>
      <c r="AO2276" s="390">
        <f t="shared" si="480"/>
        <v>18.463000000000001</v>
      </c>
    </row>
    <row r="2277" spans="1:41" ht="15" customHeight="1" x14ac:dyDescent="0.25">
      <c r="A2277" s="127" t="s">
        <v>2907</v>
      </c>
      <c r="B2277" s="125" t="s">
        <v>2077</v>
      </c>
      <c r="C2277" s="125" t="s">
        <v>4004</v>
      </c>
      <c r="D2277" s="125" t="s">
        <v>2725</v>
      </c>
      <c r="E2277" s="125" t="s">
        <v>2545</v>
      </c>
      <c r="F2277" s="126">
        <v>21.43</v>
      </c>
      <c r="G2277" s="126">
        <v>21.63</v>
      </c>
      <c r="H2277" s="126">
        <v>17.14</v>
      </c>
      <c r="I2277" s="126"/>
      <c r="J2277" s="317"/>
      <c r="K2277" s="323">
        <f>ROUND(SUMIF('VGT-Bewegungsdaten'!B:B,A2277,'VGT-Bewegungsdaten'!C:C),3)</f>
        <v>0</v>
      </c>
      <c r="L2277" s="324">
        <f>ROUND(SUMIF('VGT-Bewegungsdaten'!B:B,$A2277,'VGT-Bewegungsdaten'!D:D),2)</f>
        <v>0</v>
      </c>
      <c r="N2277" s="376" t="s">
        <v>4930</v>
      </c>
      <c r="O2277" s="376" t="s">
        <v>4940</v>
      </c>
      <c r="P2277" s="326">
        <f>ROUND(SUMIF('AV-Bewegungsdaten'!B:B,A2277,'AV-Bewegungsdaten'!C:C),3)</f>
        <v>0</v>
      </c>
      <c r="Q2277" s="324">
        <f>ROUND(SUMIF('AV-Bewegungsdaten'!B:B,$A2277,'AV-Bewegungsdaten'!D:D),2)</f>
        <v>0</v>
      </c>
      <c r="T2277" s="327"/>
      <c r="U2277" s="326">
        <f>ROUND(SUMIF('DV-Bewegungsdaten'!B:B,Kategorien!A2277,'DV-Bewegungsdaten'!D:D),3)</f>
        <v>0</v>
      </c>
      <c r="V2277" s="324">
        <f>ROUND(SUMIF('DV-Bewegungsdaten'!B:B,Kategorien!A2277,'DV-Bewegungsdaten'!E:E),3)</f>
        <v>0</v>
      </c>
      <c r="AD2277" s="390">
        <f t="shared" si="469"/>
        <v>16.690999999999999</v>
      </c>
      <c r="AE2277" s="390">
        <f t="shared" si="470"/>
        <v>17.347999999999999</v>
      </c>
      <c r="AF2277" s="390">
        <f t="shared" si="471"/>
        <v>18.567</v>
      </c>
      <c r="AG2277" s="390">
        <f t="shared" si="472"/>
        <v>17.933999999999997</v>
      </c>
      <c r="AH2277" s="390">
        <f t="shared" si="473"/>
        <v>17.846</v>
      </c>
      <c r="AI2277" s="390">
        <f t="shared" si="474"/>
        <v>18.378</v>
      </c>
      <c r="AJ2277" s="390">
        <f t="shared" si="475"/>
        <v>17.660999999999998</v>
      </c>
      <c r="AK2277" s="390">
        <f t="shared" si="476"/>
        <v>17.945</v>
      </c>
      <c r="AL2277" s="390">
        <f t="shared" si="477"/>
        <v>18.055</v>
      </c>
      <c r="AM2277" s="390">
        <f t="shared" si="478"/>
        <v>17.936</v>
      </c>
      <c r="AN2277" s="390">
        <f t="shared" si="479"/>
        <v>17.53</v>
      </c>
      <c r="AO2277" s="390">
        <f t="shared" si="480"/>
        <v>18.433</v>
      </c>
    </row>
    <row r="2278" spans="1:41" ht="15" customHeight="1" x14ac:dyDescent="0.25">
      <c r="A2278" s="127" t="s">
        <v>3651</v>
      </c>
      <c r="B2278" s="125" t="s">
        <v>2077</v>
      </c>
      <c r="C2278" s="125" t="s">
        <v>4004</v>
      </c>
      <c r="D2278" s="125" t="s">
        <v>3469</v>
      </c>
      <c r="E2278" s="125" t="s">
        <v>3289</v>
      </c>
      <c r="F2278" s="126">
        <v>21.4</v>
      </c>
      <c r="G2278" s="126">
        <v>21.599999999999998</v>
      </c>
      <c r="H2278" s="126">
        <v>17.12</v>
      </c>
      <c r="I2278" s="126"/>
      <c r="J2278" s="317"/>
      <c r="K2278" s="323">
        <f>ROUND(SUMIF('VGT-Bewegungsdaten'!B:B,A2278,'VGT-Bewegungsdaten'!C:C),3)</f>
        <v>0</v>
      </c>
      <c r="L2278" s="324">
        <f>ROUND(SUMIF('VGT-Bewegungsdaten'!B:B,$A2278,'VGT-Bewegungsdaten'!D:D),2)</f>
        <v>0</v>
      </c>
      <c r="N2278" s="376" t="s">
        <v>4930</v>
      </c>
      <c r="O2278" s="376" t="s">
        <v>4940</v>
      </c>
      <c r="P2278" s="326">
        <f>ROUND(SUMIF('AV-Bewegungsdaten'!B:B,A2278,'AV-Bewegungsdaten'!C:C),3)</f>
        <v>0</v>
      </c>
      <c r="Q2278" s="324">
        <f>ROUND(SUMIF('AV-Bewegungsdaten'!B:B,$A2278,'AV-Bewegungsdaten'!D:D),2)</f>
        <v>0</v>
      </c>
      <c r="T2278" s="327"/>
      <c r="U2278" s="326">
        <f>ROUND(SUMIF('DV-Bewegungsdaten'!B:B,Kategorien!A2278,'DV-Bewegungsdaten'!D:D),3)</f>
        <v>0</v>
      </c>
      <c r="V2278" s="324">
        <f>ROUND(SUMIF('DV-Bewegungsdaten'!B:B,Kategorien!A2278,'DV-Bewegungsdaten'!E:E),3)</f>
        <v>0</v>
      </c>
      <c r="AD2278" s="390">
        <f t="shared" si="469"/>
        <v>16.660999999999998</v>
      </c>
      <c r="AE2278" s="390">
        <f t="shared" si="470"/>
        <v>17.317999999999998</v>
      </c>
      <c r="AF2278" s="390">
        <f t="shared" si="471"/>
        <v>18.536999999999999</v>
      </c>
      <c r="AG2278" s="390">
        <f t="shared" si="472"/>
        <v>17.903999999999996</v>
      </c>
      <c r="AH2278" s="390">
        <f t="shared" si="473"/>
        <v>17.815999999999999</v>
      </c>
      <c r="AI2278" s="390">
        <f t="shared" si="474"/>
        <v>18.347999999999999</v>
      </c>
      <c r="AJ2278" s="390">
        <f t="shared" si="475"/>
        <v>17.630999999999997</v>
      </c>
      <c r="AK2278" s="390">
        <f t="shared" si="476"/>
        <v>17.914999999999999</v>
      </c>
      <c r="AL2278" s="390">
        <f t="shared" si="477"/>
        <v>18.024999999999999</v>
      </c>
      <c r="AM2278" s="390">
        <f t="shared" si="478"/>
        <v>17.905999999999999</v>
      </c>
      <c r="AN2278" s="390">
        <f t="shared" si="479"/>
        <v>17.5</v>
      </c>
      <c r="AO2278" s="390">
        <f t="shared" si="480"/>
        <v>18.402999999999999</v>
      </c>
    </row>
    <row r="2279" spans="1:41" ht="15" customHeight="1" x14ac:dyDescent="0.25">
      <c r="A2279" s="127" t="s">
        <v>4416</v>
      </c>
      <c r="B2279" s="125" t="s">
        <v>2077</v>
      </c>
      <c r="C2279" s="125" t="s">
        <v>4004</v>
      </c>
      <c r="D2279" s="125" t="s">
        <v>4232</v>
      </c>
      <c r="E2279" s="125" t="s">
        <v>4051</v>
      </c>
      <c r="F2279" s="126">
        <v>21.37</v>
      </c>
      <c r="G2279" s="126">
        <v>21.57</v>
      </c>
      <c r="H2279" s="126">
        <v>17.100000000000001</v>
      </c>
      <c r="I2279" s="126"/>
      <c r="J2279" s="317"/>
      <c r="K2279" s="323">
        <f>ROUND(SUMIF('VGT-Bewegungsdaten'!B:B,A2279,'VGT-Bewegungsdaten'!C:C),3)</f>
        <v>0</v>
      </c>
      <c r="L2279" s="324">
        <f>ROUND(SUMIF('VGT-Bewegungsdaten'!B:B,$A2279,'VGT-Bewegungsdaten'!D:D),2)</f>
        <v>0</v>
      </c>
      <c r="N2279" s="376" t="s">
        <v>4930</v>
      </c>
      <c r="O2279" s="376" t="s">
        <v>4940</v>
      </c>
      <c r="P2279" s="326">
        <f>ROUND(SUMIF('AV-Bewegungsdaten'!B:B,A2279,'AV-Bewegungsdaten'!C:C),3)</f>
        <v>0</v>
      </c>
      <c r="Q2279" s="324">
        <f>ROUND(SUMIF('AV-Bewegungsdaten'!B:B,$A2279,'AV-Bewegungsdaten'!D:D),2)</f>
        <v>0</v>
      </c>
      <c r="T2279" s="327"/>
      <c r="U2279" s="326">
        <f>ROUND(SUMIF('DV-Bewegungsdaten'!B:B,Kategorien!A2279,'DV-Bewegungsdaten'!D:D),3)</f>
        <v>0</v>
      </c>
      <c r="V2279" s="324">
        <f>ROUND(SUMIF('DV-Bewegungsdaten'!B:B,Kategorien!A2279,'DV-Bewegungsdaten'!E:E),3)</f>
        <v>0</v>
      </c>
      <c r="AD2279" s="390">
        <f t="shared" si="469"/>
        <v>16.631</v>
      </c>
      <c r="AE2279" s="390">
        <f t="shared" si="470"/>
        <v>17.288</v>
      </c>
      <c r="AF2279" s="390">
        <f t="shared" si="471"/>
        <v>18.507000000000001</v>
      </c>
      <c r="AG2279" s="390">
        <f t="shared" si="472"/>
        <v>17.873999999999999</v>
      </c>
      <c r="AH2279" s="390">
        <f t="shared" si="473"/>
        <v>17.786000000000001</v>
      </c>
      <c r="AI2279" s="390">
        <f t="shared" si="474"/>
        <v>18.318000000000001</v>
      </c>
      <c r="AJ2279" s="390">
        <f t="shared" si="475"/>
        <v>17.600999999999999</v>
      </c>
      <c r="AK2279" s="390">
        <f t="shared" si="476"/>
        <v>17.885000000000002</v>
      </c>
      <c r="AL2279" s="390">
        <f t="shared" si="477"/>
        <v>17.995000000000001</v>
      </c>
      <c r="AM2279" s="390">
        <f t="shared" si="478"/>
        <v>17.876000000000001</v>
      </c>
      <c r="AN2279" s="390">
        <f t="shared" si="479"/>
        <v>17.47</v>
      </c>
      <c r="AO2279" s="390">
        <f t="shared" si="480"/>
        <v>18.373000000000001</v>
      </c>
    </row>
    <row r="2280" spans="1:41" ht="15" customHeight="1" x14ac:dyDescent="0.25">
      <c r="A2280" s="127" t="s">
        <v>2082</v>
      </c>
      <c r="B2280" s="125" t="s">
        <v>2077</v>
      </c>
      <c r="C2280" s="125" t="s">
        <v>4004</v>
      </c>
      <c r="D2280" s="125" t="s">
        <v>1834</v>
      </c>
      <c r="E2280" s="125" t="s">
        <v>2452</v>
      </c>
      <c r="F2280" s="126">
        <v>18.46</v>
      </c>
      <c r="G2280" s="126">
        <v>18.66</v>
      </c>
      <c r="H2280" s="126">
        <v>14.77</v>
      </c>
      <c r="I2280" s="126"/>
      <c r="J2280" s="317"/>
      <c r="K2280" s="323">
        <f>ROUND(SUMIF('VGT-Bewegungsdaten'!B:B,A2280,'VGT-Bewegungsdaten'!C:C),3)</f>
        <v>0</v>
      </c>
      <c r="L2280" s="324">
        <f>ROUND(SUMIF('VGT-Bewegungsdaten'!B:B,$A2280,'VGT-Bewegungsdaten'!D:D),2)</f>
        <v>0</v>
      </c>
      <c r="N2280" s="376" t="s">
        <v>4930</v>
      </c>
      <c r="O2280" s="376" t="s">
        <v>4940</v>
      </c>
      <c r="P2280" s="326">
        <f>ROUND(SUMIF('AV-Bewegungsdaten'!B:B,A2280,'AV-Bewegungsdaten'!C:C),3)</f>
        <v>0</v>
      </c>
      <c r="Q2280" s="324">
        <f>ROUND(SUMIF('AV-Bewegungsdaten'!B:B,$A2280,'AV-Bewegungsdaten'!D:D),2)</f>
        <v>0</v>
      </c>
      <c r="T2280" s="327"/>
      <c r="U2280" s="326">
        <f>ROUND(SUMIF('DV-Bewegungsdaten'!B:B,Kategorien!A2280,'DV-Bewegungsdaten'!D:D),3)</f>
        <v>0</v>
      </c>
      <c r="V2280" s="324">
        <f>ROUND(SUMIF('DV-Bewegungsdaten'!B:B,Kategorien!A2280,'DV-Bewegungsdaten'!E:E),3)</f>
        <v>0</v>
      </c>
      <c r="AD2280" s="390">
        <f t="shared" si="469"/>
        <v>13.721</v>
      </c>
      <c r="AE2280" s="390">
        <f t="shared" si="470"/>
        <v>14.378</v>
      </c>
      <c r="AF2280" s="390">
        <f t="shared" si="471"/>
        <v>15.597</v>
      </c>
      <c r="AG2280" s="390">
        <f t="shared" si="472"/>
        <v>14.964</v>
      </c>
      <c r="AH2280" s="390">
        <f t="shared" si="473"/>
        <v>14.876000000000001</v>
      </c>
      <c r="AI2280" s="390">
        <f t="shared" si="474"/>
        <v>15.408000000000001</v>
      </c>
      <c r="AJ2280" s="390">
        <f t="shared" si="475"/>
        <v>14.691000000000001</v>
      </c>
      <c r="AK2280" s="390">
        <f t="shared" si="476"/>
        <v>14.975</v>
      </c>
      <c r="AL2280" s="390">
        <f t="shared" si="477"/>
        <v>15.085000000000001</v>
      </c>
      <c r="AM2280" s="390">
        <f t="shared" si="478"/>
        <v>14.966000000000001</v>
      </c>
      <c r="AN2280" s="390">
        <f t="shared" si="479"/>
        <v>14.56</v>
      </c>
      <c r="AO2280" s="390">
        <f t="shared" si="480"/>
        <v>15.463000000000001</v>
      </c>
    </row>
    <row r="2281" spans="1:41" ht="15" customHeight="1" x14ac:dyDescent="0.25">
      <c r="A2281" s="127" t="s">
        <v>2083</v>
      </c>
      <c r="B2281" s="125" t="s">
        <v>2077</v>
      </c>
      <c r="C2281" s="125" t="s">
        <v>4004</v>
      </c>
      <c r="D2281" s="125" t="s">
        <v>1836</v>
      </c>
      <c r="E2281" s="125" t="s">
        <v>2455</v>
      </c>
      <c r="F2281" s="126">
        <v>20.46</v>
      </c>
      <c r="G2281" s="126">
        <v>20.66</v>
      </c>
      <c r="H2281" s="126">
        <v>16.37</v>
      </c>
      <c r="I2281" s="126"/>
      <c r="J2281" s="317"/>
      <c r="K2281" s="323">
        <f>ROUND(SUMIF('VGT-Bewegungsdaten'!B:B,A2281,'VGT-Bewegungsdaten'!C:C),3)</f>
        <v>0</v>
      </c>
      <c r="L2281" s="324">
        <f>ROUND(SUMIF('VGT-Bewegungsdaten'!B:B,$A2281,'VGT-Bewegungsdaten'!D:D),2)</f>
        <v>0</v>
      </c>
      <c r="N2281" s="376" t="s">
        <v>4930</v>
      </c>
      <c r="O2281" s="376" t="s">
        <v>4940</v>
      </c>
      <c r="P2281" s="326">
        <f>ROUND(SUMIF('AV-Bewegungsdaten'!B:B,A2281,'AV-Bewegungsdaten'!C:C),3)</f>
        <v>0</v>
      </c>
      <c r="Q2281" s="324">
        <f>ROUND(SUMIF('AV-Bewegungsdaten'!B:B,$A2281,'AV-Bewegungsdaten'!D:D),2)</f>
        <v>0</v>
      </c>
      <c r="T2281" s="327"/>
      <c r="U2281" s="326">
        <f>ROUND(SUMIF('DV-Bewegungsdaten'!B:B,Kategorien!A2281,'DV-Bewegungsdaten'!D:D),3)</f>
        <v>0</v>
      </c>
      <c r="V2281" s="324">
        <f>ROUND(SUMIF('DV-Bewegungsdaten'!B:B,Kategorien!A2281,'DV-Bewegungsdaten'!E:E),3)</f>
        <v>0</v>
      </c>
      <c r="AD2281" s="390">
        <f t="shared" si="469"/>
        <v>15.721</v>
      </c>
      <c r="AE2281" s="390">
        <f t="shared" si="470"/>
        <v>16.378</v>
      </c>
      <c r="AF2281" s="390">
        <f t="shared" si="471"/>
        <v>17.597000000000001</v>
      </c>
      <c r="AG2281" s="390">
        <f t="shared" si="472"/>
        <v>16.963999999999999</v>
      </c>
      <c r="AH2281" s="390">
        <f t="shared" si="473"/>
        <v>16.876000000000001</v>
      </c>
      <c r="AI2281" s="390">
        <f t="shared" si="474"/>
        <v>17.408000000000001</v>
      </c>
      <c r="AJ2281" s="390">
        <f t="shared" si="475"/>
        <v>16.690999999999999</v>
      </c>
      <c r="AK2281" s="390">
        <f t="shared" si="476"/>
        <v>16.975000000000001</v>
      </c>
      <c r="AL2281" s="390">
        <f t="shared" si="477"/>
        <v>17.085000000000001</v>
      </c>
      <c r="AM2281" s="390">
        <f t="shared" si="478"/>
        <v>16.966000000000001</v>
      </c>
      <c r="AN2281" s="390">
        <f t="shared" si="479"/>
        <v>16.560000000000002</v>
      </c>
      <c r="AO2281" s="390">
        <f t="shared" si="480"/>
        <v>17.463000000000001</v>
      </c>
    </row>
    <row r="2282" spans="1:41" ht="15" customHeight="1" x14ac:dyDescent="0.25">
      <c r="A2282" s="127" t="s">
        <v>2084</v>
      </c>
      <c r="B2282" s="125" t="s">
        <v>2077</v>
      </c>
      <c r="C2282" s="125" t="s">
        <v>4004</v>
      </c>
      <c r="D2282" s="125" t="s">
        <v>1838</v>
      </c>
      <c r="E2282" s="125" t="s">
        <v>1538</v>
      </c>
      <c r="F2282" s="126">
        <v>21.46</v>
      </c>
      <c r="G2282" s="126">
        <v>21.66</v>
      </c>
      <c r="H2282" s="126">
        <v>17.170000000000002</v>
      </c>
      <c r="I2282" s="126"/>
      <c r="J2282" s="317"/>
      <c r="K2282" s="323">
        <f>ROUND(SUMIF('VGT-Bewegungsdaten'!B:B,A2282,'VGT-Bewegungsdaten'!C:C),3)</f>
        <v>0</v>
      </c>
      <c r="L2282" s="324">
        <f>ROUND(SUMIF('VGT-Bewegungsdaten'!B:B,$A2282,'VGT-Bewegungsdaten'!D:D),2)</f>
        <v>0</v>
      </c>
      <c r="N2282" s="376" t="s">
        <v>4930</v>
      </c>
      <c r="O2282" s="376" t="s">
        <v>4940</v>
      </c>
      <c r="P2282" s="326">
        <f>ROUND(SUMIF('AV-Bewegungsdaten'!B:B,A2282,'AV-Bewegungsdaten'!C:C),3)</f>
        <v>0</v>
      </c>
      <c r="Q2282" s="324">
        <f>ROUND(SUMIF('AV-Bewegungsdaten'!B:B,$A2282,'AV-Bewegungsdaten'!D:D),2)</f>
        <v>0</v>
      </c>
      <c r="T2282" s="327"/>
      <c r="U2282" s="326">
        <f>ROUND(SUMIF('DV-Bewegungsdaten'!B:B,Kategorien!A2282,'DV-Bewegungsdaten'!D:D),3)</f>
        <v>0</v>
      </c>
      <c r="V2282" s="324">
        <f>ROUND(SUMIF('DV-Bewegungsdaten'!B:B,Kategorien!A2282,'DV-Bewegungsdaten'!E:E),3)</f>
        <v>0</v>
      </c>
      <c r="AD2282" s="390">
        <f t="shared" si="469"/>
        <v>16.721</v>
      </c>
      <c r="AE2282" s="390">
        <f t="shared" si="470"/>
        <v>17.378</v>
      </c>
      <c r="AF2282" s="390">
        <f t="shared" si="471"/>
        <v>18.597000000000001</v>
      </c>
      <c r="AG2282" s="390">
        <f t="shared" si="472"/>
        <v>17.963999999999999</v>
      </c>
      <c r="AH2282" s="390">
        <f t="shared" si="473"/>
        <v>17.876000000000001</v>
      </c>
      <c r="AI2282" s="390">
        <f t="shared" si="474"/>
        <v>18.408000000000001</v>
      </c>
      <c r="AJ2282" s="390">
        <f t="shared" si="475"/>
        <v>17.690999999999999</v>
      </c>
      <c r="AK2282" s="390">
        <f t="shared" si="476"/>
        <v>17.975000000000001</v>
      </c>
      <c r="AL2282" s="390">
        <f t="shared" si="477"/>
        <v>18.085000000000001</v>
      </c>
      <c r="AM2282" s="390">
        <f t="shared" si="478"/>
        <v>17.966000000000001</v>
      </c>
      <c r="AN2282" s="390">
        <f t="shared" si="479"/>
        <v>17.560000000000002</v>
      </c>
      <c r="AO2282" s="390">
        <f t="shared" si="480"/>
        <v>18.463000000000001</v>
      </c>
    </row>
    <row r="2283" spans="1:41" ht="15" customHeight="1" x14ac:dyDescent="0.25">
      <c r="A2283" s="127" t="s">
        <v>2085</v>
      </c>
      <c r="B2283" s="125" t="s">
        <v>2077</v>
      </c>
      <c r="C2283" s="125" t="s">
        <v>4004</v>
      </c>
      <c r="D2283" s="125" t="s">
        <v>1840</v>
      </c>
      <c r="E2283" s="125" t="s">
        <v>1541</v>
      </c>
      <c r="F2283" s="126">
        <v>21.46</v>
      </c>
      <c r="G2283" s="126">
        <v>21.66</v>
      </c>
      <c r="H2283" s="126">
        <v>17.170000000000002</v>
      </c>
      <c r="I2283" s="126"/>
      <c r="J2283" s="317"/>
      <c r="K2283" s="323">
        <f>ROUND(SUMIF('VGT-Bewegungsdaten'!B:B,A2283,'VGT-Bewegungsdaten'!C:C),3)</f>
        <v>0</v>
      </c>
      <c r="L2283" s="324">
        <f>ROUND(SUMIF('VGT-Bewegungsdaten'!B:B,$A2283,'VGT-Bewegungsdaten'!D:D),2)</f>
        <v>0</v>
      </c>
      <c r="N2283" s="376" t="s">
        <v>4930</v>
      </c>
      <c r="O2283" s="376" t="s">
        <v>4940</v>
      </c>
      <c r="P2283" s="326">
        <f>ROUND(SUMIF('AV-Bewegungsdaten'!B:B,A2283,'AV-Bewegungsdaten'!C:C),3)</f>
        <v>0</v>
      </c>
      <c r="Q2283" s="324">
        <f>ROUND(SUMIF('AV-Bewegungsdaten'!B:B,$A2283,'AV-Bewegungsdaten'!D:D),2)</f>
        <v>0</v>
      </c>
      <c r="T2283" s="327"/>
      <c r="U2283" s="326">
        <f>ROUND(SUMIF('DV-Bewegungsdaten'!B:B,Kategorien!A2283,'DV-Bewegungsdaten'!D:D),3)</f>
        <v>0</v>
      </c>
      <c r="V2283" s="324">
        <f>ROUND(SUMIF('DV-Bewegungsdaten'!B:B,Kategorien!A2283,'DV-Bewegungsdaten'!E:E),3)</f>
        <v>0</v>
      </c>
      <c r="AD2283" s="390">
        <f t="shared" si="469"/>
        <v>16.721</v>
      </c>
      <c r="AE2283" s="390">
        <f t="shared" si="470"/>
        <v>17.378</v>
      </c>
      <c r="AF2283" s="390">
        <f t="shared" si="471"/>
        <v>18.597000000000001</v>
      </c>
      <c r="AG2283" s="390">
        <f t="shared" si="472"/>
        <v>17.963999999999999</v>
      </c>
      <c r="AH2283" s="390">
        <f t="shared" si="473"/>
        <v>17.876000000000001</v>
      </c>
      <c r="AI2283" s="390">
        <f t="shared" si="474"/>
        <v>18.408000000000001</v>
      </c>
      <c r="AJ2283" s="390">
        <f t="shared" si="475"/>
        <v>17.690999999999999</v>
      </c>
      <c r="AK2283" s="390">
        <f t="shared" si="476"/>
        <v>17.975000000000001</v>
      </c>
      <c r="AL2283" s="390">
        <f t="shared" si="477"/>
        <v>18.085000000000001</v>
      </c>
      <c r="AM2283" s="390">
        <f t="shared" si="478"/>
        <v>17.966000000000001</v>
      </c>
      <c r="AN2283" s="390">
        <f t="shared" si="479"/>
        <v>17.560000000000002</v>
      </c>
      <c r="AO2283" s="390">
        <f t="shared" si="480"/>
        <v>18.463000000000001</v>
      </c>
    </row>
    <row r="2284" spans="1:41" ht="15" customHeight="1" x14ac:dyDescent="0.25">
      <c r="A2284" s="127" t="s">
        <v>2908</v>
      </c>
      <c r="B2284" s="125" t="s">
        <v>2077</v>
      </c>
      <c r="C2284" s="125" t="s">
        <v>4004</v>
      </c>
      <c r="D2284" s="125" t="s">
        <v>2727</v>
      </c>
      <c r="E2284" s="125" t="s">
        <v>2545</v>
      </c>
      <c r="F2284" s="126">
        <v>21.43</v>
      </c>
      <c r="G2284" s="126">
        <v>21.63</v>
      </c>
      <c r="H2284" s="126">
        <v>17.14</v>
      </c>
      <c r="I2284" s="126"/>
      <c r="J2284" s="317"/>
      <c r="K2284" s="323">
        <f>ROUND(SUMIF('VGT-Bewegungsdaten'!B:B,A2284,'VGT-Bewegungsdaten'!C:C),3)</f>
        <v>0</v>
      </c>
      <c r="L2284" s="324">
        <f>ROUND(SUMIF('VGT-Bewegungsdaten'!B:B,$A2284,'VGT-Bewegungsdaten'!D:D),2)</f>
        <v>0</v>
      </c>
      <c r="N2284" s="376" t="s">
        <v>4930</v>
      </c>
      <c r="O2284" s="376" t="s">
        <v>4940</v>
      </c>
      <c r="P2284" s="326">
        <f>ROUND(SUMIF('AV-Bewegungsdaten'!B:B,A2284,'AV-Bewegungsdaten'!C:C),3)</f>
        <v>0</v>
      </c>
      <c r="Q2284" s="324">
        <f>ROUND(SUMIF('AV-Bewegungsdaten'!B:B,$A2284,'AV-Bewegungsdaten'!D:D),2)</f>
        <v>0</v>
      </c>
      <c r="T2284" s="327"/>
      <c r="U2284" s="326">
        <f>ROUND(SUMIF('DV-Bewegungsdaten'!B:B,Kategorien!A2284,'DV-Bewegungsdaten'!D:D),3)</f>
        <v>0</v>
      </c>
      <c r="V2284" s="324">
        <f>ROUND(SUMIF('DV-Bewegungsdaten'!B:B,Kategorien!A2284,'DV-Bewegungsdaten'!E:E),3)</f>
        <v>0</v>
      </c>
      <c r="AD2284" s="390">
        <f t="shared" si="469"/>
        <v>16.690999999999999</v>
      </c>
      <c r="AE2284" s="390">
        <f t="shared" si="470"/>
        <v>17.347999999999999</v>
      </c>
      <c r="AF2284" s="390">
        <f t="shared" si="471"/>
        <v>18.567</v>
      </c>
      <c r="AG2284" s="390">
        <f t="shared" si="472"/>
        <v>17.933999999999997</v>
      </c>
      <c r="AH2284" s="390">
        <f t="shared" si="473"/>
        <v>17.846</v>
      </c>
      <c r="AI2284" s="390">
        <f t="shared" si="474"/>
        <v>18.378</v>
      </c>
      <c r="AJ2284" s="390">
        <f t="shared" si="475"/>
        <v>17.660999999999998</v>
      </c>
      <c r="AK2284" s="390">
        <f t="shared" si="476"/>
        <v>17.945</v>
      </c>
      <c r="AL2284" s="390">
        <f t="shared" si="477"/>
        <v>18.055</v>
      </c>
      <c r="AM2284" s="390">
        <f t="shared" si="478"/>
        <v>17.936</v>
      </c>
      <c r="AN2284" s="390">
        <f t="shared" si="479"/>
        <v>17.53</v>
      </c>
      <c r="AO2284" s="390">
        <f t="shared" si="480"/>
        <v>18.433</v>
      </c>
    </row>
    <row r="2285" spans="1:41" ht="15" customHeight="1" x14ac:dyDescent="0.25">
      <c r="A2285" s="127" t="s">
        <v>3652</v>
      </c>
      <c r="B2285" s="125" t="s">
        <v>2077</v>
      </c>
      <c r="C2285" s="125" t="s">
        <v>4004</v>
      </c>
      <c r="D2285" s="125" t="s">
        <v>3471</v>
      </c>
      <c r="E2285" s="125" t="s">
        <v>3289</v>
      </c>
      <c r="F2285" s="126">
        <v>21.4</v>
      </c>
      <c r="G2285" s="126">
        <v>21.599999999999998</v>
      </c>
      <c r="H2285" s="126">
        <v>17.12</v>
      </c>
      <c r="I2285" s="126"/>
      <c r="J2285" s="317"/>
      <c r="K2285" s="323">
        <f>ROUND(SUMIF('VGT-Bewegungsdaten'!B:B,A2285,'VGT-Bewegungsdaten'!C:C),3)</f>
        <v>0</v>
      </c>
      <c r="L2285" s="324">
        <f>ROUND(SUMIF('VGT-Bewegungsdaten'!B:B,$A2285,'VGT-Bewegungsdaten'!D:D),2)</f>
        <v>0</v>
      </c>
      <c r="N2285" s="376" t="s">
        <v>4930</v>
      </c>
      <c r="O2285" s="376" t="s">
        <v>4940</v>
      </c>
      <c r="P2285" s="326">
        <f>ROUND(SUMIF('AV-Bewegungsdaten'!B:B,A2285,'AV-Bewegungsdaten'!C:C),3)</f>
        <v>0</v>
      </c>
      <c r="Q2285" s="324">
        <f>ROUND(SUMIF('AV-Bewegungsdaten'!B:B,$A2285,'AV-Bewegungsdaten'!D:D),2)</f>
        <v>0</v>
      </c>
      <c r="T2285" s="327"/>
      <c r="U2285" s="326">
        <f>ROUND(SUMIF('DV-Bewegungsdaten'!B:B,Kategorien!A2285,'DV-Bewegungsdaten'!D:D),3)</f>
        <v>0</v>
      </c>
      <c r="V2285" s="324">
        <f>ROUND(SUMIF('DV-Bewegungsdaten'!B:B,Kategorien!A2285,'DV-Bewegungsdaten'!E:E),3)</f>
        <v>0</v>
      </c>
      <c r="AD2285" s="390">
        <f t="shared" si="469"/>
        <v>16.660999999999998</v>
      </c>
      <c r="AE2285" s="390">
        <f t="shared" si="470"/>
        <v>17.317999999999998</v>
      </c>
      <c r="AF2285" s="390">
        <f t="shared" si="471"/>
        <v>18.536999999999999</v>
      </c>
      <c r="AG2285" s="390">
        <f t="shared" si="472"/>
        <v>17.903999999999996</v>
      </c>
      <c r="AH2285" s="390">
        <f t="shared" si="473"/>
        <v>17.815999999999999</v>
      </c>
      <c r="AI2285" s="390">
        <f t="shared" si="474"/>
        <v>18.347999999999999</v>
      </c>
      <c r="AJ2285" s="390">
        <f t="shared" si="475"/>
        <v>17.630999999999997</v>
      </c>
      <c r="AK2285" s="390">
        <f t="shared" si="476"/>
        <v>17.914999999999999</v>
      </c>
      <c r="AL2285" s="390">
        <f t="shared" si="477"/>
        <v>18.024999999999999</v>
      </c>
      <c r="AM2285" s="390">
        <f t="shared" si="478"/>
        <v>17.905999999999999</v>
      </c>
      <c r="AN2285" s="390">
        <f t="shared" si="479"/>
        <v>17.5</v>
      </c>
      <c r="AO2285" s="390">
        <f t="shared" si="480"/>
        <v>18.402999999999999</v>
      </c>
    </row>
    <row r="2286" spans="1:41" ht="15" customHeight="1" x14ac:dyDescent="0.25">
      <c r="A2286" s="127" t="s">
        <v>4417</v>
      </c>
      <c r="B2286" s="125" t="s">
        <v>2077</v>
      </c>
      <c r="C2286" s="125" t="s">
        <v>4004</v>
      </c>
      <c r="D2286" s="125" t="s">
        <v>4234</v>
      </c>
      <c r="E2286" s="125" t="s">
        <v>4051</v>
      </c>
      <c r="F2286" s="126">
        <v>21.37</v>
      </c>
      <c r="G2286" s="126">
        <v>21.57</v>
      </c>
      <c r="H2286" s="126">
        <v>17.100000000000001</v>
      </c>
      <c r="I2286" s="126"/>
      <c r="J2286" s="317"/>
      <c r="K2286" s="323">
        <f>ROUND(SUMIF('VGT-Bewegungsdaten'!B:B,A2286,'VGT-Bewegungsdaten'!C:C),3)</f>
        <v>0</v>
      </c>
      <c r="L2286" s="324">
        <f>ROUND(SUMIF('VGT-Bewegungsdaten'!B:B,$A2286,'VGT-Bewegungsdaten'!D:D),2)</f>
        <v>0</v>
      </c>
      <c r="N2286" s="376" t="s">
        <v>4930</v>
      </c>
      <c r="O2286" s="376" t="s">
        <v>4940</v>
      </c>
      <c r="P2286" s="326">
        <f>ROUND(SUMIF('AV-Bewegungsdaten'!B:B,A2286,'AV-Bewegungsdaten'!C:C),3)</f>
        <v>0</v>
      </c>
      <c r="Q2286" s="324">
        <f>ROUND(SUMIF('AV-Bewegungsdaten'!B:B,$A2286,'AV-Bewegungsdaten'!D:D),2)</f>
        <v>0</v>
      </c>
      <c r="T2286" s="327"/>
      <c r="U2286" s="326">
        <f>ROUND(SUMIF('DV-Bewegungsdaten'!B:B,Kategorien!A2286,'DV-Bewegungsdaten'!D:D),3)</f>
        <v>0</v>
      </c>
      <c r="V2286" s="324">
        <f>ROUND(SUMIF('DV-Bewegungsdaten'!B:B,Kategorien!A2286,'DV-Bewegungsdaten'!E:E),3)</f>
        <v>0</v>
      </c>
      <c r="AD2286" s="390">
        <f t="shared" si="469"/>
        <v>16.631</v>
      </c>
      <c r="AE2286" s="390">
        <f t="shared" si="470"/>
        <v>17.288</v>
      </c>
      <c r="AF2286" s="390">
        <f t="shared" si="471"/>
        <v>18.507000000000001</v>
      </c>
      <c r="AG2286" s="390">
        <f t="shared" si="472"/>
        <v>17.873999999999999</v>
      </c>
      <c r="AH2286" s="390">
        <f t="shared" si="473"/>
        <v>17.786000000000001</v>
      </c>
      <c r="AI2286" s="390">
        <f t="shared" si="474"/>
        <v>18.318000000000001</v>
      </c>
      <c r="AJ2286" s="390">
        <f t="shared" si="475"/>
        <v>17.600999999999999</v>
      </c>
      <c r="AK2286" s="390">
        <f t="shared" si="476"/>
        <v>17.885000000000002</v>
      </c>
      <c r="AL2286" s="390">
        <f t="shared" si="477"/>
        <v>17.995000000000001</v>
      </c>
      <c r="AM2286" s="390">
        <f t="shared" si="478"/>
        <v>17.876000000000001</v>
      </c>
      <c r="AN2286" s="390">
        <f t="shared" si="479"/>
        <v>17.47</v>
      </c>
      <c r="AO2286" s="390">
        <f t="shared" si="480"/>
        <v>18.373000000000001</v>
      </c>
    </row>
    <row r="2287" spans="1:41" ht="15" customHeight="1" x14ac:dyDescent="0.25">
      <c r="A2287" s="127" t="s">
        <v>2086</v>
      </c>
      <c r="B2287" s="125" t="s">
        <v>2077</v>
      </c>
      <c r="C2287" s="125" t="s">
        <v>4004</v>
      </c>
      <c r="D2287" s="125" t="s">
        <v>1842</v>
      </c>
      <c r="E2287" s="125" t="s">
        <v>2452</v>
      </c>
      <c r="F2287" s="126">
        <v>19.46</v>
      </c>
      <c r="G2287" s="126">
        <v>19.66</v>
      </c>
      <c r="H2287" s="126">
        <v>15.57</v>
      </c>
      <c r="I2287" s="126"/>
      <c r="J2287" s="317"/>
      <c r="K2287" s="323">
        <f>ROUND(SUMIF('VGT-Bewegungsdaten'!B:B,A2287,'VGT-Bewegungsdaten'!C:C),3)</f>
        <v>0</v>
      </c>
      <c r="L2287" s="324">
        <f>ROUND(SUMIF('VGT-Bewegungsdaten'!B:B,$A2287,'VGT-Bewegungsdaten'!D:D),2)</f>
        <v>0</v>
      </c>
      <c r="N2287" s="376" t="s">
        <v>4930</v>
      </c>
      <c r="O2287" s="376" t="s">
        <v>4940</v>
      </c>
      <c r="P2287" s="326">
        <f>ROUND(SUMIF('AV-Bewegungsdaten'!B:B,A2287,'AV-Bewegungsdaten'!C:C),3)</f>
        <v>0</v>
      </c>
      <c r="Q2287" s="324">
        <f>ROUND(SUMIF('AV-Bewegungsdaten'!B:B,$A2287,'AV-Bewegungsdaten'!D:D),2)</f>
        <v>0</v>
      </c>
      <c r="T2287" s="327"/>
      <c r="U2287" s="326">
        <f>ROUND(SUMIF('DV-Bewegungsdaten'!B:B,Kategorien!A2287,'DV-Bewegungsdaten'!D:D),3)</f>
        <v>0</v>
      </c>
      <c r="V2287" s="324">
        <f>ROUND(SUMIF('DV-Bewegungsdaten'!B:B,Kategorien!A2287,'DV-Bewegungsdaten'!E:E),3)</f>
        <v>0</v>
      </c>
      <c r="AD2287" s="390">
        <f t="shared" ref="AD2287:AD2350" si="481">MAX(0,$G2287-AR$9)</f>
        <v>14.721</v>
      </c>
      <c r="AE2287" s="390">
        <f t="shared" ref="AE2287:AE2350" si="482">MAX(0,$G2287-AS$9)</f>
        <v>15.378</v>
      </c>
      <c r="AF2287" s="390">
        <f t="shared" ref="AF2287:AF2350" si="483">MAX(0,$G2287-AT$9)</f>
        <v>16.597000000000001</v>
      </c>
      <c r="AG2287" s="390">
        <f t="shared" ref="AG2287:AG2350" si="484">MAX(0,$G2287-AU$9)</f>
        <v>15.964</v>
      </c>
      <c r="AH2287" s="390">
        <f t="shared" ref="AH2287:AH2350" si="485">MAX(0,$G2287-AV$9)</f>
        <v>15.876000000000001</v>
      </c>
      <c r="AI2287" s="390">
        <f t="shared" ref="AI2287:AI2350" si="486">MAX(0,$G2287-AW$9)</f>
        <v>16.408000000000001</v>
      </c>
      <c r="AJ2287" s="390">
        <f t="shared" ref="AJ2287:AJ2350" si="487">MAX(0,$G2287-AX$9)</f>
        <v>15.691000000000001</v>
      </c>
      <c r="AK2287" s="390">
        <f t="shared" ref="AK2287:AK2350" si="488">MAX(0,$G2287-AY$9)</f>
        <v>15.975</v>
      </c>
      <c r="AL2287" s="390">
        <f t="shared" ref="AL2287:AL2350" si="489">MAX(0,$G2287-AZ$9)</f>
        <v>16.085000000000001</v>
      </c>
      <c r="AM2287" s="390">
        <f t="shared" ref="AM2287:AM2350" si="490">MAX(0,$G2287-BA$9)</f>
        <v>15.966000000000001</v>
      </c>
      <c r="AN2287" s="390">
        <f t="shared" ref="AN2287:AN2350" si="491">MAX(0,$G2287-BB$9)</f>
        <v>15.56</v>
      </c>
      <c r="AO2287" s="390">
        <f t="shared" ref="AO2287:AO2350" si="492">MAX(0,$G2287-BC$9)</f>
        <v>16.463000000000001</v>
      </c>
    </row>
    <row r="2288" spans="1:41" ht="15" customHeight="1" x14ac:dyDescent="0.25">
      <c r="A2288" s="127" t="s">
        <v>2087</v>
      </c>
      <c r="B2288" s="125" t="s">
        <v>2077</v>
      </c>
      <c r="C2288" s="125" t="s">
        <v>4004</v>
      </c>
      <c r="D2288" s="125" t="s">
        <v>1844</v>
      </c>
      <c r="E2288" s="125" t="s">
        <v>2455</v>
      </c>
      <c r="F2288" s="126">
        <v>21.46</v>
      </c>
      <c r="G2288" s="126">
        <v>21.66</v>
      </c>
      <c r="H2288" s="126">
        <v>17.170000000000002</v>
      </c>
      <c r="I2288" s="126"/>
      <c r="J2288" s="317"/>
      <c r="K2288" s="323">
        <f>ROUND(SUMIF('VGT-Bewegungsdaten'!B:B,A2288,'VGT-Bewegungsdaten'!C:C),3)</f>
        <v>0</v>
      </c>
      <c r="L2288" s="324">
        <f>ROUND(SUMIF('VGT-Bewegungsdaten'!B:B,$A2288,'VGT-Bewegungsdaten'!D:D),2)</f>
        <v>0</v>
      </c>
      <c r="N2288" s="376" t="s">
        <v>4930</v>
      </c>
      <c r="O2288" s="376" t="s">
        <v>4940</v>
      </c>
      <c r="P2288" s="326">
        <f>ROUND(SUMIF('AV-Bewegungsdaten'!B:B,A2288,'AV-Bewegungsdaten'!C:C),3)</f>
        <v>0</v>
      </c>
      <c r="Q2288" s="324">
        <f>ROUND(SUMIF('AV-Bewegungsdaten'!B:B,$A2288,'AV-Bewegungsdaten'!D:D),2)</f>
        <v>0</v>
      </c>
      <c r="T2288" s="327"/>
      <c r="U2288" s="326">
        <f>ROUND(SUMIF('DV-Bewegungsdaten'!B:B,Kategorien!A2288,'DV-Bewegungsdaten'!D:D),3)</f>
        <v>0</v>
      </c>
      <c r="V2288" s="324">
        <f>ROUND(SUMIF('DV-Bewegungsdaten'!B:B,Kategorien!A2288,'DV-Bewegungsdaten'!E:E),3)</f>
        <v>0</v>
      </c>
      <c r="AD2288" s="390">
        <f t="shared" si="481"/>
        <v>16.721</v>
      </c>
      <c r="AE2288" s="390">
        <f t="shared" si="482"/>
        <v>17.378</v>
      </c>
      <c r="AF2288" s="390">
        <f t="shared" si="483"/>
        <v>18.597000000000001</v>
      </c>
      <c r="AG2288" s="390">
        <f t="shared" si="484"/>
        <v>17.963999999999999</v>
      </c>
      <c r="AH2288" s="390">
        <f t="shared" si="485"/>
        <v>17.876000000000001</v>
      </c>
      <c r="AI2288" s="390">
        <f t="shared" si="486"/>
        <v>18.408000000000001</v>
      </c>
      <c r="AJ2288" s="390">
        <f t="shared" si="487"/>
        <v>17.690999999999999</v>
      </c>
      <c r="AK2288" s="390">
        <f t="shared" si="488"/>
        <v>17.975000000000001</v>
      </c>
      <c r="AL2288" s="390">
        <f t="shared" si="489"/>
        <v>18.085000000000001</v>
      </c>
      <c r="AM2288" s="390">
        <f t="shared" si="490"/>
        <v>17.966000000000001</v>
      </c>
      <c r="AN2288" s="390">
        <f t="shared" si="491"/>
        <v>17.560000000000002</v>
      </c>
      <c r="AO2288" s="390">
        <f t="shared" si="492"/>
        <v>18.463000000000001</v>
      </c>
    </row>
    <row r="2289" spans="1:41" ht="15" customHeight="1" x14ac:dyDescent="0.25">
      <c r="A2289" s="127" t="s">
        <v>2088</v>
      </c>
      <c r="B2289" s="125" t="s">
        <v>2077</v>
      </c>
      <c r="C2289" s="125" t="s">
        <v>4004</v>
      </c>
      <c r="D2289" s="125" t="s">
        <v>1846</v>
      </c>
      <c r="E2289" s="125" t="s">
        <v>1538</v>
      </c>
      <c r="F2289" s="126">
        <v>22.46</v>
      </c>
      <c r="G2289" s="126">
        <v>22.66</v>
      </c>
      <c r="H2289" s="126">
        <v>17.97</v>
      </c>
      <c r="I2289" s="126"/>
      <c r="J2289" s="317"/>
      <c r="K2289" s="323">
        <f>ROUND(SUMIF('VGT-Bewegungsdaten'!B:B,A2289,'VGT-Bewegungsdaten'!C:C),3)</f>
        <v>0</v>
      </c>
      <c r="L2289" s="324">
        <f>ROUND(SUMIF('VGT-Bewegungsdaten'!B:B,$A2289,'VGT-Bewegungsdaten'!D:D),2)</f>
        <v>0</v>
      </c>
      <c r="N2289" s="376" t="s">
        <v>4930</v>
      </c>
      <c r="O2289" s="376" t="s">
        <v>4940</v>
      </c>
      <c r="P2289" s="326">
        <f>ROUND(SUMIF('AV-Bewegungsdaten'!B:B,A2289,'AV-Bewegungsdaten'!C:C),3)</f>
        <v>0</v>
      </c>
      <c r="Q2289" s="324">
        <f>ROUND(SUMIF('AV-Bewegungsdaten'!B:B,$A2289,'AV-Bewegungsdaten'!D:D),2)</f>
        <v>0</v>
      </c>
      <c r="T2289" s="327"/>
      <c r="U2289" s="326">
        <f>ROUND(SUMIF('DV-Bewegungsdaten'!B:B,Kategorien!A2289,'DV-Bewegungsdaten'!D:D),3)</f>
        <v>0</v>
      </c>
      <c r="V2289" s="324">
        <f>ROUND(SUMIF('DV-Bewegungsdaten'!B:B,Kategorien!A2289,'DV-Bewegungsdaten'!E:E),3)</f>
        <v>0</v>
      </c>
      <c r="AD2289" s="390">
        <f t="shared" si="481"/>
        <v>17.721</v>
      </c>
      <c r="AE2289" s="390">
        <f t="shared" si="482"/>
        <v>18.378</v>
      </c>
      <c r="AF2289" s="390">
        <f t="shared" si="483"/>
        <v>19.597000000000001</v>
      </c>
      <c r="AG2289" s="390">
        <f t="shared" si="484"/>
        <v>18.963999999999999</v>
      </c>
      <c r="AH2289" s="390">
        <f t="shared" si="485"/>
        <v>18.876000000000001</v>
      </c>
      <c r="AI2289" s="390">
        <f t="shared" si="486"/>
        <v>19.408000000000001</v>
      </c>
      <c r="AJ2289" s="390">
        <f t="shared" si="487"/>
        <v>18.690999999999999</v>
      </c>
      <c r="AK2289" s="390">
        <f t="shared" si="488"/>
        <v>18.975000000000001</v>
      </c>
      <c r="AL2289" s="390">
        <f t="shared" si="489"/>
        <v>19.085000000000001</v>
      </c>
      <c r="AM2289" s="390">
        <f t="shared" si="490"/>
        <v>18.966000000000001</v>
      </c>
      <c r="AN2289" s="390">
        <f t="shared" si="491"/>
        <v>18.560000000000002</v>
      </c>
      <c r="AO2289" s="390">
        <f t="shared" si="492"/>
        <v>19.463000000000001</v>
      </c>
    </row>
    <row r="2290" spans="1:41" ht="15" customHeight="1" x14ac:dyDescent="0.25">
      <c r="A2290" s="127" t="s">
        <v>2089</v>
      </c>
      <c r="B2290" s="125" t="s">
        <v>2077</v>
      </c>
      <c r="C2290" s="125" t="s">
        <v>4004</v>
      </c>
      <c r="D2290" s="125" t="s">
        <v>1848</v>
      </c>
      <c r="E2290" s="125" t="s">
        <v>1541</v>
      </c>
      <c r="F2290" s="126">
        <v>22.46</v>
      </c>
      <c r="G2290" s="126">
        <v>22.66</v>
      </c>
      <c r="H2290" s="126">
        <v>17.97</v>
      </c>
      <c r="I2290" s="126"/>
      <c r="J2290" s="317"/>
      <c r="K2290" s="323">
        <f>ROUND(SUMIF('VGT-Bewegungsdaten'!B:B,A2290,'VGT-Bewegungsdaten'!C:C),3)</f>
        <v>0</v>
      </c>
      <c r="L2290" s="324">
        <f>ROUND(SUMIF('VGT-Bewegungsdaten'!B:B,$A2290,'VGT-Bewegungsdaten'!D:D),2)</f>
        <v>0</v>
      </c>
      <c r="N2290" s="376" t="s">
        <v>4930</v>
      </c>
      <c r="O2290" s="376" t="s">
        <v>4940</v>
      </c>
      <c r="P2290" s="326">
        <f>ROUND(SUMIF('AV-Bewegungsdaten'!B:B,A2290,'AV-Bewegungsdaten'!C:C),3)</f>
        <v>0</v>
      </c>
      <c r="Q2290" s="324">
        <f>ROUND(SUMIF('AV-Bewegungsdaten'!B:B,$A2290,'AV-Bewegungsdaten'!D:D),2)</f>
        <v>0</v>
      </c>
      <c r="T2290" s="327"/>
      <c r="U2290" s="326">
        <f>ROUND(SUMIF('DV-Bewegungsdaten'!B:B,Kategorien!A2290,'DV-Bewegungsdaten'!D:D),3)</f>
        <v>0</v>
      </c>
      <c r="V2290" s="324">
        <f>ROUND(SUMIF('DV-Bewegungsdaten'!B:B,Kategorien!A2290,'DV-Bewegungsdaten'!E:E),3)</f>
        <v>0</v>
      </c>
      <c r="AD2290" s="390">
        <f t="shared" si="481"/>
        <v>17.721</v>
      </c>
      <c r="AE2290" s="390">
        <f t="shared" si="482"/>
        <v>18.378</v>
      </c>
      <c r="AF2290" s="390">
        <f t="shared" si="483"/>
        <v>19.597000000000001</v>
      </c>
      <c r="AG2290" s="390">
        <f t="shared" si="484"/>
        <v>18.963999999999999</v>
      </c>
      <c r="AH2290" s="390">
        <f t="shared" si="485"/>
        <v>18.876000000000001</v>
      </c>
      <c r="AI2290" s="390">
        <f t="shared" si="486"/>
        <v>19.408000000000001</v>
      </c>
      <c r="AJ2290" s="390">
        <f t="shared" si="487"/>
        <v>18.690999999999999</v>
      </c>
      <c r="AK2290" s="390">
        <f t="shared" si="488"/>
        <v>18.975000000000001</v>
      </c>
      <c r="AL2290" s="390">
        <f t="shared" si="489"/>
        <v>19.085000000000001</v>
      </c>
      <c r="AM2290" s="390">
        <f t="shared" si="490"/>
        <v>18.966000000000001</v>
      </c>
      <c r="AN2290" s="390">
        <f t="shared" si="491"/>
        <v>18.560000000000002</v>
      </c>
      <c r="AO2290" s="390">
        <f t="shared" si="492"/>
        <v>19.463000000000001</v>
      </c>
    </row>
    <row r="2291" spans="1:41" ht="15" customHeight="1" x14ac:dyDescent="0.25">
      <c r="A2291" s="127" t="s">
        <v>2909</v>
      </c>
      <c r="B2291" s="125" t="s">
        <v>2077</v>
      </c>
      <c r="C2291" s="125" t="s">
        <v>4004</v>
      </c>
      <c r="D2291" s="125" t="s">
        <v>2729</v>
      </c>
      <c r="E2291" s="125" t="s">
        <v>2545</v>
      </c>
      <c r="F2291" s="126">
        <v>22.43</v>
      </c>
      <c r="G2291" s="126">
        <v>22.63</v>
      </c>
      <c r="H2291" s="126">
        <v>17.940000000000001</v>
      </c>
      <c r="I2291" s="126"/>
      <c r="J2291" s="317"/>
      <c r="K2291" s="323">
        <f>ROUND(SUMIF('VGT-Bewegungsdaten'!B:B,A2291,'VGT-Bewegungsdaten'!C:C),3)</f>
        <v>0</v>
      </c>
      <c r="L2291" s="324">
        <f>ROUND(SUMIF('VGT-Bewegungsdaten'!B:B,$A2291,'VGT-Bewegungsdaten'!D:D),2)</f>
        <v>0</v>
      </c>
      <c r="N2291" s="376" t="s">
        <v>4930</v>
      </c>
      <c r="O2291" s="376" t="s">
        <v>4940</v>
      </c>
      <c r="P2291" s="326">
        <f>ROUND(SUMIF('AV-Bewegungsdaten'!B:B,A2291,'AV-Bewegungsdaten'!C:C),3)</f>
        <v>0</v>
      </c>
      <c r="Q2291" s="324">
        <f>ROUND(SUMIF('AV-Bewegungsdaten'!B:B,$A2291,'AV-Bewegungsdaten'!D:D),2)</f>
        <v>0</v>
      </c>
      <c r="T2291" s="327"/>
      <c r="U2291" s="326">
        <f>ROUND(SUMIF('DV-Bewegungsdaten'!B:B,Kategorien!A2291,'DV-Bewegungsdaten'!D:D),3)</f>
        <v>0</v>
      </c>
      <c r="V2291" s="324">
        <f>ROUND(SUMIF('DV-Bewegungsdaten'!B:B,Kategorien!A2291,'DV-Bewegungsdaten'!E:E),3)</f>
        <v>0</v>
      </c>
      <c r="AD2291" s="390">
        <f t="shared" si="481"/>
        <v>17.690999999999999</v>
      </c>
      <c r="AE2291" s="390">
        <f t="shared" si="482"/>
        <v>18.347999999999999</v>
      </c>
      <c r="AF2291" s="390">
        <f t="shared" si="483"/>
        <v>19.567</v>
      </c>
      <c r="AG2291" s="390">
        <f t="shared" si="484"/>
        <v>18.933999999999997</v>
      </c>
      <c r="AH2291" s="390">
        <f t="shared" si="485"/>
        <v>18.846</v>
      </c>
      <c r="AI2291" s="390">
        <f t="shared" si="486"/>
        <v>19.378</v>
      </c>
      <c r="AJ2291" s="390">
        <f t="shared" si="487"/>
        <v>18.660999999999998</v>
      </c>
      <c r="AK2291" s="390">
        <f t="shared" si="488"/>
        <v>18.945</v>
      </c>
      <c r="AL2291" s="390">
        <f t="shared" si="489"/>
        <v>19.055</v>
      </c>
      <c r="AM2291" s="390">
        <f t="shared" si="490"/>
        <v>18.936</v>
      </c>
      <c r="AN2291" s="390">
        <f t="shared" si="491"/>
        <v>18.53</v>
      </c>
      <c r="AO2291" s="390">
        <f t="shared" si="492"/>
        <v>19.433</v>
      </c>
    </row>
    <row r="2292" spans="1:41" ht="15" customHeight="1" x14ac:dyDescent="0.25">
      <c r="A2292" s="127" t="s">
        <v>3653</v>
      </c>
      <c r="B2292" s="125" t="s">
        <v>2077</v>
      </c>
      <c r="C2292" s="125" t="s">
        <v>4004</v>
      </c>
      <c r="D2292" s="125" t="s">
        <v>3473</v>
      </c>
      <c r="E2292" s="125" t="s">
        <v>3289</v>
      </c>
      <c r="F2292" s="126">
        <v>22.4</v>
      </c>
      <c r="G2292" s="126">
        <v>22.599999999999998</v>
      </c>
      <c r="H2292" s="126">
        <v>17.920000000000002</v>
      </c>
      <c r="I2292" s="126"/>
      <c r="J2292" s="317"/>
      <c r="K2292" s="323">
        <f>ROUND(SUMIF('VGT-Bewegungsdaten'!B:B,A2292,'VGT-Bewegungsdaten'!C:C),3)</f>
        <v>0</v>
      </c>
      <c r="L2292" s="324">
        <f>ROUND(SUMIF('VGT-Bewegungsdaten'!B:B,$A2292,'VGT-Bewegungsdaten'!D:D),2)</f>
        <v>0</v>
      </c>
      <c r="N2292" s="376" t="s">
        <v>4930</v>
      </c>
      <c r="O2292" s="376" t="s">
        <v>4940</v>
      </c>
      <c r="P2292" s="326">
        <f>ROUND(SUMIF('AV-Bewegungsdaten'!B:B,A2292,'AV-Bewegungsdaten'!C:C),3)</f>
        <v>0</v>
      </c>
      <c r="Q2292" s="324">
        <f>ROUND(SUMIF('AV-Bewegungsdaten'!B:B,$A2292,'AV-Bewegungsdaten'!D:D),2)</f>
        <v>0</v>
      </c>
      <c r="T2292" s="327"/>
      <c r="U2292" s="326">
        <f>ROUND(SUMIF('DV-Bewegungsdaten'!B:B,Kategorien!A2292,'DV-Bewegungsdaten'!D:D),3)</f>
        <v>0</v>
      </c>
      <c r="V2292" s="324">
        <f>ROUND(SUMIF('DV-Bewegungsdaten'!B:B,Kategorien!A2292,'DV-Bewegungsdaten'!E:E),3)</f>
        <v>0</v>
      </c>
      <c r="AD2292" s="390">
        <f t="shared" si="481"/>
        <v>17.660999999999998</v>
      </c>
      <c r="AE2292" s="390">
        <f t="shared" si="482"/>
        <v>18.317999999999998</v>
      </c>
      <c r="AF2292" s="390">
        <f t="shared" si="483"/>
        <v>19.536999999999999</v>
      </c>
      <c r="AG2292" s="390">
        <f t="shared" si="484"/>
        <v>18.903999999999996</v>
      </c>
      <c r="AH2292" s="390">
        <f t="shared" si="485"/>
        <v>18.815999999999999</v>
      </c>
      <c r="AI2292" s="390">
        <f t="shared" si="486"/>
        <v>19.347999999999999</v>
      </c>
      <c r="AJ2292" s="390">
        <f t="shared" si="487"/>
        <v>18.630999999999997</v>
      </c>
      <c r="AK2292" s="390">
        <f t="shared" si="488"/>
        <v>18.914999999999999</v>
      </c>
      <c r="AL2292" s="390">
        <f t="shared" si="489"/>
        <v>19.024999999999999</v>
      </c>
      <c r="AM2292" s="390">
        <f t="shared" si="490"/>
        <v>18.905999999999999</v>
      </c>
      <c r="AN2292" s="390">
        <f t="shared" si="491"/>
        <v>18.5</v>
      </c>
      <c r="AO2292" s="390">
        <f t="shared" si="492"/>
        <v>19.402999999999999</v>
      </c>
    </row>
    <row r="2293" spans="1:41" ht="15" customHeight="1" x14ac:dyDescent="0.25">
      <c r="A2293" s="127" t="s">
        <v>4418</v>
      </c>
      <c r="B2293" s="125" t="s">
        <v>2077</v>
      </c>
      <c r="C2293" s="125" t="s">
        <v>4004</v>
      </c>
      <c r="D2293" s="125" t="s">
        <v>4236</v>
      </c>
      <c r="E2293" s="125" t="s">
        <v>4051</v>
      </c>
      <c r="F2293" s="126">
        <v>22.37</v>
      </c>
      <c r="G2293" s="126">
        <v>22.57</v>
      </c>
      <c r="H2293" s="126">
        <v>17.899999999999999</v>
      </c>
      <c r="I2293" s="126"/>
      <c r="J2293" s="317"/>
      <c r="K2293" s="323">
        <f>ROUND(SUMIF('VGT-Bewegungsdaten'!B:B,A2293,'VGT-Bewegungsdaten'!C:C),3)</f>
        <v>0</v>
      </c>
      <c r="L2293" s="324">
        <f>ROUND(SUMIF('VGT-Bewegungsdaten'!B:B,$A2293,'VGT-Bewegungsdaten'!D:D),2)</f>
        <v>0</v>
      </c>
      <c r="N2293" s="376" t="s">
        <v>4930</v>
      </c>
      <c r="O2293" s="376" t="s">
        <v>4940</v>
      </c>
      <c r="P2293" s="326">
        <f>ROUND(SUMIF('AV-Bewegungsdaten'!B:B,A2293,'AV-Bewegungsdaten'!C:C),3)</f>
        <v>0</v>
      </c>
      <c r="Q2293" s="324">
        <f>ROUND(SUMIF('AV-Bewegungsdaten'!B:B,$A2293,'AV-Bewegungsdaten'!D:D),2)</f>
        <v>0</v>
      </c>
      <c r="T2293" s="327"/>
      <c r="U2293" s="326">
        <f>ROUND(SUMIF('DV-Bewegungsdaten'!B:B,Kategorien!A2293,'DV-Bewegungsdaten'!D:D),3)</f>
        <v>0</v>
      </c>
      <c r="V2293" s="324">
        <f>ROUND(SUMIF('DV-Bewegungsdaten'!B:B,Kategorien!A2293,'DV-Bewegungsdaten'!E:E),3)</f>
        <v>0</v>
      </c>
      <c r="AD2293" s="390">
        <f t="shared" si="481"/>
        <v>17.631</v>
      </c>
      <c r="AE2293" s="390">
        <f t="shared" si="482"/>
        <v>18.288</v>
      </c>
      <c r="AF2293" s="390">
        <f t="shared" si="483"/>
        <v>19.507000000000001</v>
      </c>
      <c r="AG2293" s="390">
        <f t="shared" si="484"/>
        <v>18.873999999999999</v>
      </c>
      <c r="AH2293" s="390">
        <f t="shared" si="485"/>
        <v>18.786000000000001</v>
      </c>
      <c r="AI2293" s="390">
        <f t="shared" si="486"/>
        <v>19.318000000000001</v>
      </c>
      <c r="AJ2293" s="390">
        <f t="shared" si="487"/>
        <v>18.600999999999999</v>
      </c>
      <c r="AK2293" s="390">
        <f t="shared" si="488"/>
        <v>18.885000000000002</v>
      </c>
      <c r="AL2293" s="390">
        <f t="shared" si="489"/>
        <v>18.995000000000001</v>
      </c>
      <c r="AM2293" s="390">
        <f t="shared" si="490"/>
        <v>18.876000000000001</v>
      </c>
      <c r="AN2293" s="390">
        <f t="shared" si="491"/>
        <v>18.47</v>
      </c>
      <c r="AO2293" s="390">
        <f t="shared" si="492"/>
        <v>19.373000000000001</v>
      </c>
    </row>
    <row r="2294" spans="1:41" ht="15" customHeight="1" x14ac:dyDescent="0.25">
      <c r="A2294" s="127" t="s">
        <v>2090</v>
      </c>
      <c r="B2294" s="125" t="s">
        <v>2077</v>
      </c>
      <c r="C2294" s="125" t="s">
        <v>4004</v>
      </c>
      <c r="D2294" s="125" t="s">
        <v>1850</v>
      </c>
      <c r="E2294" s="125" t="s">
        <v>2452</v>
      </c>
      <c r="F2294" s="126">
        <v>19.46</v>
      </c>
      <c r="G2294" s="126">
        <v>19.66</v>
      </c>
      <c r="H2294" s="126">
        <v>15.57</v>
      </c>
      <c r="I2294" s="126"/>
      <c r="J2294" s="317"/>
      <c r="K2294" s="323">
        <f>ROUND(SUMIF('VGT-Bewegungsdaten'!B:B,A2294,'VGT-Bewegungsdaten'!C:C),3)</f>
        <v>0</v>
      </c>
      <c r="L2294" s="324">
        <f>ROUND(SUMIF('VGT-Bewegungsdaten'!B:B,$A2294,'VGT-Bewegungsdaten'!D:D),2)</f>
        <v>0</v>
      </c>
      <c r="N2294" s="376" t="s">
        <v>4930</v>
      </c>
      <c r="O2294" s="376" t="s">
        <v>4940</v>
      </c>
      <c r="P2294" s="326">
        <f>ROUND(SUMIF('AV-Bewegungsdaten'!B:B,A2294,'AV-Bewegungsdaten'!C:C),3)</f>
        <v>0</v>
      </c>
      <c r="Q2294" s="324">
        <f>ROUND(SUMIF('AV-Bewegungsdaten'!B:B,$A2294,'AV-Bewegungsdaten'!D:D),2)</f>
        <v>0</v>
      </c>
      <c r="T2294" s="327"/>
      <c r="U2294" s="326">
        <f>ROUND(SUMIF('DV-Bewegungsdaten'!B:B,Kategorien!A2294,'DV-Bewegungsdaten'!D:D),3)</f>
        <v>0</v>
      </c>
      <c r="V2294" s="324">
        <f>ROUND(SUMIF('DV-Bewegungsdaten'!B:B,Kategorien!A2294,'DV-Bewegungsdaten'!E:E),3)</f>
        <v>0</v>
      </c>
      <c r="AD2294" s="390">
        <f t="shared" si="481"/>
        <v>14.721</v>
      </c>
      <c r="AE2294" s="390">
        <f t="shared" si="482"/>
        <v>15.378</v>
      </c>
      <c r="AF2294" s="390">
        <f t="shared" si="483"/>
        <v>16.597000000000001</v>
      </c>
      <c r="AG2294" s="390">
        <f t="shared" si="484"/>
        <v>15.964</v>
      </c>
      <c r="AH2294" s="390">
        <f t="shared" si="485"/>
        <v>15.876000000000001</v>
      </c>
      <c r="AI2294" s="390">
        <f t="shared" si="486"/>
        <v>16.408000000000001</v>
      </c>
      <c r="AJ2294" s="390">
        <f t="shared" si="487"/>
        <v>15.691000000000001</v>
      </c>
      <c r="AK2294" s="390">
        <f t="shared" si="488"/>
        <v>15.975</v>
      </c>
      <c r="AL2294" s="390">
        <f t="shared" si="489"/>
        <v>16.085000000000001</v>
      </c>
      <c r="AM2294" s="390">
        <f t="shared" si="490"/>
        <v>15.966000000000001</v>
      </c>
      <c r="AN2294" s="390">
        <f t="shared" si="491"/>
        <v>15.56</v>
      </c>
      <c r="AO2294" s="390">
        <f t="shared" si="492"/>
        <v>16.463000000000001</v>
      </c>
    </row>
    <row r="2295" spans="1:41" ht="15" customHeight="1" x14ac:dyDescent="0.25">
      <c r="A2295" s="127" t="s">
        <v>2091</v>
      </c>
      <c r="B2295" s="125" t="s">
        <v>2077</v>
      </c>
      <c r="C2295" s="125" t="s">
        <v>4004</v>
      </c>
      <c r="D2295" s="125" t="s">
        <v>1852</v>
      </c>
      <c r="E2295" s="125" t="s">
        <v>2455</v>
      </c>
      <c r="F2295" s="126">
        <v>21.46</v>
      </c>
      <c r="G2295" s="126">
        <v>21.66</v>
      </c>
      <c r="H2295" s="126">
        <v>17.170000000000002</v>
      </c>
      <c r="I2295" s="126"/>
      <c r="J2295" s="317"/>
      <c r="K2295" s="323">
        <f>ROUND(SUMIF('VGT-Bewegungsdaten'!B:B,A2295,'VGT-Bewegungsdaten'!C:C),3)</f>
        <v>0</v>
      </c>
      <c r="L2295" s="324">
        <f>ROUND(SUMIF('VGT-Bewegungsdaten'!B:B,$A2295,'VGT-Bewegungsdaten'!D:D),2)</f>
        <v>0</v>
      </c>
      <c r="N2295" s="376" t="s">
        <v>4930</v>
      </c>
      <c r="O2295" s="376" t="s">
        <v>4940</v>
      </c>
      <c r="P2295" s="326">
        <f>ROUND(SUMIF('AV-Bewegungsdaten'!B:B,A2295,'AV-Bewegungsdaten'!C:C),3)</f>
        <v>0</v>
      </c>
      <c r="Q2295" s="324">
        <f>ROUND(SUMIF('AV-Bewegungsdaten'!B:B,$A2295,'AV-Bewegungsdaten'!D:D),2)</f>
        <v>0</v>
      </c>
      <c r="T2295" s="327"/>
      <c r="U2295" s="326">
        <f>ROUND(SUMIF('DV-Bewegungsdaten'!B:B,Kategorien!A2295,'DV-Bewegungsdaten'!D:D),3)</f>
        <v>0</v>
      </c>
      <c r="V2295" s="324">
        <f>ROUND(SUMIF('DV-Bewegungsdaten'!B:B,Kategorien!A2295,'DV-Bewegungsdaten'!E:E),3)</f>
        <v>0</v>
      </c>
      <c r="AD2295" s="390">
        <f t="shared" si="481"/>
        <v>16.721</v>
      </c>
      <c r="AE2295" s="390">
        <f t="shared" si="482"/>
        <v>17.378</v>
      </c>
      <c r="AF2295" s="390">
        <f t="shared" si="483"/>
        <v>18.597000000000001</v>
      </c>
      <c r="AG2295" s="390">
        <f t="shared" si="484"/>
        <v>17.963999999999999</v>
      </c>
      <c r="AH2295" s="390">
        <f t="shared" si="485"/>
        <v>17.876000000000001</v>
      </c>
      <c r="AI2295" s="390">
        <f t="shared" si="486"/>
        <v>18.408000000000001</v>
      </c>
      <c r="AJ2295" s="390">
        <f t="shared" si="487"/>
        <v>17.690999999999999</v>
      </c>
      <c r="AK2295" s="390">
        <f t="shared" si="488"/>
        <v>17.975000000000001</v>
      </c>
      <c r="AL2295" s="390">
        <f t="shared" si="489"/>
        <v>18.085000000000001</v>
      </c>
      <c r="AM2295" s="390">
        <f t="shared" si="490"/>
        <v>17.966000000000001</v>
      </c>
      <c r="AN2295" s="390">
        <f t="shared" si="491"/>
        <v>17.560000000000002</v>
      </c>
      <c r="AO2295" s="390">
        <f t="shared" si="492"/>
        <v>18.463000000000001</v>
      </c>
    </row>
    <row r="2296" spans="1:41" ht="15" customHeight="1" x14ac:dyDescent="0.25">
      <c r="A2296" s="127" t="s">
        <v>2092</v>
      </c>
      <c r="B2296" s="125" t="s">
        <v>2077</v>
      </c>
      <c r="C2296" s="125" t="s">
        <v>4004</v>
      </c>
      <c r="D2296" s="125" t="s">
        <v>1854</v>
      </c>
      <c r="E2296" s="125" t="s">
        <v>1538</v>
      </c>
      <c r="F2296" s="126">
        <v>22.46</v>
      </c>
      <c r="G2296" s="126">
        <v>22.66</v>
      </c>
      <c r="H2296" s="126">
        <v>17.97</v>
      </c>
      <c r="I2296" s="126"/>
      <c r="J2296" s="317"/>
      <c r="K2296" s="323">
        <f>ROUND(SUMIF('VGT-Bewegungsdaten'!B:B,A2296,'VGT-Bewegungsdaten'!C:C),3)</f>
        <v>0</v>
      </c>
      <c r="L2296" s="324">
        <f>ROUND(SUMIF('VGT-Bewegungsdaten'!B:B,$A2296,'VGT-Bewegungsdaten'!D:D),2)</f>
        <v>0</v>
      </c>
      <c r="N2296" s="376" t="s">
        <v>4930</v>
      </c>
      <c r="O2296" s="376" t="s">
        <v>4940</v>
      </c>
      <c r="P2296" s="326">
        <f>ROUND(SUMIF('AV-Bewegungsdaten'!B:B,A2296,'AV-Bewegungsdaten'!C:C),3)</f>
        <v>0</v>
      </c>
      <c r="Q2296" s="324">
        <f>ROUND(SUMIF('AV-Bewegungsdaten'!B:B,$A2296,'AV-Bewegungsdaten'!D:D),2)</f>
        <v>0</v>
      </c>
      <c r="T2296" s="327"/>
      <c r="U2296" s="326">
        <f>ROUND(SUMIF('DV-Bewegungsdaten'!B:B,Kategorien!A2296,'DV-Bewegungsdaten'!D:D),3)</f>
        <v>0</v>
      </c>
      <c r="V2296" s="324">
        <f>ROUND(SUMIF('DV-Bewegungsdaten'!B:B,Kategorien!A2296,'DV-Bewegungsdaten'!E:E),3)</f>
        <v>0</v>
      </c>
      <c r="AD2296" s="390">
        <f t="shared" si="481"/>
        <v>17.721</v>
      </c>
      <c r="AE2296" s="390">
        <f t="shared" si="482"/>
        <v>18.378</v>
      </c>
      <c r="AF2296" s="390">
        <f t="shared" si="483"/>
        <v>19.597000000000001</v>
      </c>
      <c r="AG2296" s="390">
        <f t="shared" si="484"/>
        <v>18.963999999999999</v>
      </c>
      <c r="AH2296" s="390">
        <f t="shared" si="485"/>
        <v>18.876000000000001</v>
      </c>
      <c r="AI2296" s="390">
        <f t="shared" si="486"/>
        <v>19.408000000000001</v>
      </c>
      <c r="AJ2296" s="390">
        <f t="shared" si="487"/>
        <v>18.690999999999999</v>
      </c>
      <c r="AK2296" s="390">
        <f t="shared" si="488"/>
        <v>18.975000000000001</v>
      </c>
      <c r="AL2296" s="390">
        <f t="shared" si="489"/>
        <v>19.085000000000001</v>
      </c>
      <c r="AM2296" s="390">
        <f t="shared" si="490"/>
        <v>18.966000000000001</v>
      </c>
      <c r="AN2296" s="390">
        <f t="shared" si="491"/>
        <v>18.560000000000002</v>
      </c>
      <c r="AO2296" s="390">
        <f t="shared" si="492"/>
        <v>19.463000000000001</v>
      </c>
    </row>
    <row r="2297" spans="1:41" ht="15" customHeight="1" x14ac:dyDescent="0.25">
      <c r="A2297" s="127" t="s">
        <v>2093</v>
      </c>
      <c r="B2297" s="125" t="s">
        <v>2077</v>
      </c>
      <c r="C2297" s="125" t="s">
        <v>4004</v>
      </c>
      <c r="D2297" s="125" t="s">
        <v>1856</v>
      </c>
      <c r="E2297" s="125" t="s">
        <v>1541</v>
      </c>
      <c r="F2297" s="126">
        <v>22.46</v>
      </c>
      <c r="G2297" s="126">
        <v>22.66</v>
      </c>
      <c r="H2297" s="126">
        <v>17.97</v>
      </c>
      <c r="I2297" s="126"/>
      <c r="J2297" s="317"/>
      <c r="K2297" s="323">
        <f>ROUND(SUMIF('VGT-Bewegungsdaten'!B:B,A2297,'VGT-Bewegungsdaten'!C:C),3)</f>
        <v>0</v>
      </c>
      <c r="L2297" s="324">
        <f>ROUND(SUMIF('VGT-Bewegungsdaten'!B:B,$A2297,'VGT-Bewegungsdaten'!D:D),2)</f>
        <v>0</v>
      </c>
      <c r="N2297" s="376" t="s">
        <v>4930</v>
      </c>
      <c r="O2297" s="376" t="s">
        <v>4940</v>
      </c>
      <c r="P2297" s="326">
        <f>ROUND(SUMIF('AV-Bewegungsdaten'!B:B,A2297,'AV-Bewegungsdaten'!C:C),3)</f>
        <v>0</v>
      </c>
      <c r="Q2297" s="324">
        <f>ROUND(SUMIF('AV-Bewegungsdaten'!B:B,$A2297,'AV-Bewegungsdaten'!D:D),2)</f>
        <v>0</v>
      </c>
      <c r="T2297" s="327"/>
      <c r="U2297" s="326">
        <f>ROUND(SUMIF('DV-Bewegungsdaten'!B:B,Kategorien!A2297,'DV-Bewegungsdaten'!D:D),3)</f>
        <v>0</v>
      </c>
      <c r="V2297" s="324">
        <f>ROUND(SUMIF('DV-Bewegungsdaten'!B:B,Kategorien!A2297,'DV-Bewegungsdaten'!E:E),3)</f>
        <v>0</v>
      </c>
      <c r="AD2297" s="390">
        <f t="shared" si="481"/>
        <v>17.721</v>
      </c>
      <c r="AE2297" s="390">
        <f t="shared" si="482"/>
        <v>18.378</v>
      </c>
      <c r="AF2297" s="390">
        <f t="shared" si="483"/>
        <v>19.597000000000001</v>
      </c>
      <c r="AG2297" s="390">
        <f t="shared" si="484"/>
        <v>18.963999999999999</v>
      </c>
      <c r="AH2297" s="390">
        <f t="shared" si="485"/>
        <v>18.876000000000001</v>
      </c>
      <c r="AI2297" s="390">
        <f t="shared" si="486"/>
        <v>19.408000000000001</v>
      </c>
      <c r="AJ2297" s="390">
        <f t="shared" si="487"/>
        <v>18.690999999999999</v>
      </c>
      <c r="AK2297" s="390">
        <f t="shared" si="488"/>
        <v>18.975000000000001</v>
      </c>
      <c r="AL2297" s="390">
        <f t="shared" si="489"/>
        <v>19.085000000000001</v>
      </c>
      <c r="AM2297" s="390">
        <f t="shared" si="490"/>
        <v>18.966000000000001</v>
      </c>
      <c r="AN2297" s="390">
        <f t="shared" si="491"/>
        <v>18.560000000000002</v>
      </c>
      <c r="AO2297" s="390">
        <f t="shared" si="492"/>
        <v>19.463000000000001</v>
      </c>
    </row>
    <row r="2298" spans="1:41" ht="15" customHeight="1" x14ac:dyDescent="0.25">
      <c r="A2298" s="127" t="s">
        <v>2910</v>
      </c>
      <c r="B2298" s="125" t="s">
        <v>2077</v>
      </c>
      <c r="C2298" s="125" t="s">
        <v>4004</v>
      </c>
      <c r="D2298" s="125" t="s">
        <v>2731</v>
      </c>
      <c r="E2298" s="125" t="s">
        <v>2545</v>
      </c>
      <c r="F2298" s="126">
        <v>22.43</v>
      </c>
      <c r="G2298" s="126">
        <v>22.63</v>
      </c>
      <c r="H2298" s="126">
        <v>17.940000000000001</v>
      </c>
      <c r="I2298" s="126"/>
      <c r="J2298" s="317"/>
      <c r="K2298" s="323">
        <f>ROUND(SUMIF('VGT-Bewegungsdaten'!B:B,A2298,'VGT-Bewegungsdaten'!C:C),3)</f>
        <v>0</v>
      </c>
      <c r="L2298" s="324">
        <f>ROUND(SUMIF('VGT-Bewegungsdaten'!B:B,$A2298,'VGT-Bewegungsdaten'!D:D),2)</f>
        <v>0</v>
      </c>
      <c r="N2298" s="376" t="s">
        <v>4930</v>
      </c>
      <c r="O2298" s="376" t="s">
        <v>4940</v>
      </c>
      <c r="P2298" s="326">
        <f>ROUND(SUMIF('AV-Bewegungsdaten'!B:B,A2298,'AV-Bewegungsdaten'!C:C),3)</f>
        <v>0</v>
      </c>
      <c r="Q2298" s="324">
        <f>ROUND(SUMIF('AV-Bewegungsdaten'!B:B,$A2298,'AV-Bewegungsdaten'!D:D),2)</f>
        <v>0</v>
      </c>
      <c r="T2298" s="327"/>
      <c r="U2298" s="326">
        <f>ROUND(SUMIF('DV-Bewegungsdaten'!B:B,Kategorien!A2298,'DV-Bewegungsdaten'!D:D),3)</f>
        <v>0</v>
      </c>
      <c r="V2298" s="324">
        <f>ROUND(SUMIF('DV-Bewegungsdaten'!B:B,Kategorien!A2298,'DV-Bewegungsdaten'!E:E),3)</f>
        <v>0</v>
      </c>
      <c r="AD2298" s="390">
        <f t="shared" si="481"/>
        <v>17.690999999999999</v>
      </c>
      <c r="AE2298" s="390">
        <f t="shared" si="482"/>
        <v>18.347999999999999</v>
      </c>
      <c r="AF2298" s="390">
        <f t="shared" si="483"/>
        <v>19.567</v>
      </c>
      <c r="AG2298" s="390">
        <f t="shared" si="484"/>
        <v>18.933999999999997</v>
      </c>
      <c r="AH2298" s="390">
        <f t="shared" si="485"/>
        <v>18.846</v>
      </c>
      <c r="AI2298" s="390">
        <f t="shared" si="486"/>
        <v>19.378</v>
      </c>
      <c r="AJ2298" s="390">
        <f t="shared" si="487"/>
        <v>18.660999999999998</v>
      </c>
      <c r="AK2298" s="390">
        <f t="shared" si="488"/>
        <v>18.945</v>
      </c>
      <c r="AL2298" s="390">
        <f t="shared" si="489"/>
        <v>19.055</v>
      </c>
      <c r="AM2298" s="390">
        <f t="shared" si="490"/>
        <v>18.936</v>
      </c>
      <c r="AN2298" s="390">
        <f t="shared" si="491"/>
        <v>18.53</v>
      </c>
      <c r="AO2298" s="390">
        <f t="shared" si="492"/>
        <v>19.433</v>
      </c>
    </row>
    <row r="2299" spans="1:41" ht="15" customHeight="1" x14ac:dyDescent="0.25">
      <c r="A2299" s="127" t="s">
        <v>3654</v>
      </c>
      <c r="B2299" s="125" t="s">
        <v>2077</v>
      </c>
      <c r="C2299" s="125" t="s">
        <v>4004</v>
      </c>
      <c r="D2299" s="125" t="s">
        <v>3475</v>
      </c>
      <c r="E2299" s="125" t="s">
        <v>3289</v>
      </c>
      <c r="F2299" s="126">
        <v>22.4</v>
      </c>
      <c r="G2299" s="126">
        <v>22.599999999999998</v>
      </c>
      <c r="H2299" s="126">
        <v>17.920000000000002</v>
      </c>
      <c r="I2299" s="126"/>
      <c r="J2299" s="317"/>
      <c r="K2299" s="323">
        <f>ROUND(SUMIF('VGT-Bewegungsdaten'!B:B,A2299,'VGT-Bewegungsdaten'!C:C),3)</f>
        <v>0</v>
      </c>
      <c r="L2299" s="324">
        <f>ROUND(SUMIF('VGT-Bewegungsdaten'!B:B,$A2299,'VGT-Bewegungsdaten'!D:D),2)</f>
        <v>0</v>
      </c>
      <c r="N2299" s="376" t="s">
        <v>4930</v>
      </c>
      <c r="O2299" s="376" t="s">
        <v>4940</v>
      </c>
      <c r="P2299" s="326">
        <f>ROUND(SUMIF('AV-Bewegungsdaten'!B:B,A2299,'AV-Bewegungsdaten'!C:C),3)</f>
        <v>0</v>
      </c>
      <c r="Q2299" s="324">
        <f>ROUND(SUMIF('AV-Bewegungsdaten'!B:B,$A2299,'AV-Bewegungsdaten'!D:D),2)</f>
        <v>0</v>
      </c>
      <c r="T2299" s="327"/>
      <c r="U2299" s="326">
        <f>ROUND(SUMIF('DV-Bewegungsdaten'!B:B,Kategorien!A2299,'DV-Bewegungsdaten'!D:D),3)</f>
        <v>0</v>
      </c>
      <c r="V2299" s="324">
        <f>ROUND(SUMIF('DV-Bewegungsdaten'!B:B,Kategorien!A2299,'DV-Bewegungsdaten'!E:E),3)</f>
        <v>0</v>
      </c>
      <c r="AD2299" s="390">
        <f t="shared" si="481"/>
        <v>17.660999999999998</v>
      </c>
      <c r="AE2299" s="390">
        <f t="shared" si="482"/>
        <v>18.317999999999998</v>
      </c>
      <c r="AF2299" s="390">
        <f t="shared" si="483"/>
        <v>19.536999999999999</v>
      </c>
      <c r="AG2299" s="390">
        <f t="shared" si="484"/>
        <v>18.903999999999996</v>
      </c>
      <c r="AH2299" s="390">
        <f t="shared" si="485"/>
        <v>18.815999999999999</v>
      </c>
      <c r="AI2299" s="390">
        <f t="shared" si="486"/>
        <v>19.347999999999999</v>
      </c>
      <c r="AJ2299" s="390">
        <f t="shared" si="487"/>
        <v>18.630999999999997</v>
      </c>
      <c r="AK2299" s="390">
        <f t="shared" si="488"/>
        <v>18.914999999999999</v>
      </c>
      <c r="AL2299" s="390">
        <f t="shared" si="489"/>
        <v>19.024999999999999</v>
      </c>
      <c r="AM2299" s="390">
        <f t="shared" si="490"/>
        <v>18.905999999999999</v>
      </c>
      <c r="AN2299" s="390">
        <f t="shared" si="491"/>
        <v>18.5</v>
      </c>
      <c r="AO2299" s="390">
        <f t="shared" si="492"/>
        <v>19.402999999999999</v>
      </c>
    </row>
    <row r="2300" spans="1:41" ht="15" customHeight="1" x14ac:dyDescent="0.25">
      <c r="A2300" s="127" t="s">
        <v>4419</v>
      </c>
      <c r="B2300" s="125" t="s">
        <v>2077</v>
      </c>
      <c r="C2300" s="125" t="s">
        <v>4004</v>
      </c>
      <c r="D2300" s="125" t="s">
        <v>4238</v>
      </c>
      <c r="E2300" s="125" t="s">
        <v>4051</v>
      </c>
      <c r="F2300" s="126">
        <v>22.37</v>
      </c>
      <c r="G2300" s="126">
        <v>22.57</v>
      </c>
      <c r="H2300" s="126">
        <v>17.899999999999999</v>
      </c>
      <c r="I2300" s="126"/>
      <c r="J2300" s="317"/>
      <c r="K2300" s="323">
        <f>ROUND(SUMIF('VGT-Bewegungsdaten'!B:B,A2300,'VGT-Bewegungsdaten'!C:C),3)</f>
        <v>0</v>
      </c>
      <c r="L2300" s="324">
        <f>ROUND(SUMIF('VGT-Bewegungsdaten'!B:B,$A2300,'VGT-Bewegungsdaten'!D:D),2)</f>
        <v>0</v>
      </c>
      <c r="N2300" s="376" t="s">
        <v>4930</v>
      </c>
      <c r="O2300" s="376" t="s">
        <v>4940</v>
      </c>
      <c r="P2300" s="326">
        <f>ROUND(SUMIF('AV-Bewegungsdaten'!B:B,A2300,'AV-Bewegungsdaten'!C:C),3)</f>
        <v>0</v>
      </c>
      <c r="Q2300" s="324">
        <f>ROUND(SUMIF('AV-Bewegungsdaten'!B:B,$A2300,'AV-Bewegungsdaten'!D:D),2)</f>
        <v>0</v>
      </c>
      <c r="T2300" s="327"/>
      <c r="U2300" s="326">
        <f>ROUND(SUMIF('DV-Bewegungsdaten'!B:B,Kategorien!A2300,'DV-Bewegungsdaten'!D:D),3)</f>
        <v>0</v>
      </c>
      <c r="V2300" s="324">
        <f>ROUND(SUMIF('DV-Bewegungsdaten'!B:B,Kategorien!A2300,'DV-Bewegungsdaten'!E:E),3)</f>
        <v>0</v>
      </c>
      <c r="AD2300" s="390">
        <f t="shared" si="481"/>
        <v>17.631</v>
      </c>
      <c r="AE2300" s="390">
        <f t="shared" si="482"/>
        <v>18.288</v>
      </c>
      <c r="AF2300" s="390">
        <f t="shared" si="483"/>
        <v>19.507000000000001</v>
      </c>
      <c r="AG2300" s="390">
        <f t="shared" si="484"/>
        <v>18.873999999999999</v>
      </c>
      <c r="AH2300" s="390">
        <f t="shared" si="485"/>
        <v>18.786000000000001</v>
      </c>
      <c r="AI2300" s="390">
        <f t="shared" si="486"/>
        <v>19.318000000000001</v>
      </c>
      <c r="AJ2300" s="390">
        <f t="shared" si="487"/>
        <v>18.600999999999999</v>
      </c>
      <c r="AK2300" s="390">
        <f t="shared" si="488"/>
        <v>18.885000000000002</v>
      </c>
      <c r="AL2300" s="390">
        <f t="shared" si="489"/>
        <v>18.995000000000001</v>
      </c>
      <c r="AM2300" s="390">
        <f t="shared" si="490"/>
        <v>18.876000000000001</v>
      </c>
      <c r="AN2300" s="390">
        <f t="shared" si="491"/>
        <v>18.47</v>
      </c>
      <c r="AO2300" s="390">
        <f t="shared" si="492"/>
        <v>19.373000000000001</v>
      </c>
    </row>
    <row r="2301" spans="1:41" ht="15" customHeight="1" x14ac:dyDescent="0.25">
      <c r="A2301" s="127" t="s">
        <v>2094</v>
      </c>
      <c r="B2301" s="125" t="s">
        <v>2077</v>
      </c>
      <c r="C2301" s="125" t="s">
        <v>4004</v>
      </c>
      <c r="D2301" s="125" t="s">
        <v>1858</v>
      </c>
      <c r="E2301" s="125" t="s">
        <v>2452</v>
      </c>
      <c r="F2301" s="126">
        <v>20.46</v>
      </c>
      <c r="G2301" s="126">
        <v>20.66</v>
      </c>
      <c r="H2301" s="126">
        <v>16.37</v>
      </c>
      <c r="I2301" s="126"/>
      <c r="J2301" s="317"/>
      <c r="K2301" s="323">
        <f>ROUND(SUMIF('VGT-Bewegungsdaten'!B:B,A2301,'VGT-Bewegungsdaten'!C:C),3)</f>
        <v>0</v>
      </c>
      <c r="L2301" s="324">
        <f>ROUND(SUMIF('VGT-Bewegungsdaten'!B:B,$A2301,'VGT-Bewegungsdaten'!D:D),2)</f>
        <v>0</v>
      </c>
      <c r="N2301" s="376" t="s">
        <v>4930</v>
      </c>
      <c r="O2301" s="376" t="s">
        <v>4940</v>
      </c>
      <c r="P2301" s="326">
        <f>ROUND(SUMIF('AV-Bewegungsdaten'!B:B,A2301,'AV-Bewegungsdaten'!C:C),3)</f>
        <v>0</v>
      </c>
      <c r="Q2301" s="324">
        <f>ROUND(SUMIF('AV-Bewegungsdaten'!B:B,$A2301,'AV-Bewegungsdaten'!D:D),2)</f>
        <v>0</v>
      </c>
      <c r="T2301" s="327"/>
      <c r="U2301" s="326">
        <f>ROUND(SUMIF('DV-Bewegungsdaten'!B:B,Kategorien!A2301,'DV-Bewegungsdaten'!D:D),3)</f>
        <v>0</v>
      </c>
      <c r="V2301" s="324">
        <f>ROUND(SUMIF('DV-Bewegungsdaten'!B:B,Kategorien!A2301,'DV-Bewegungsdaten'!E:E),3)</f>
        <v>0</v>
      </c>
      <c r="AD2301" s="390">
        <f t="shared" si="481"/>
        <v>15.721</v>
      </c>
      <c r="AE2301" s="390">
        <f t="shared" si="482"/>
        <v>16.378</v>
      </c>
      <c r="AF2301" s="390">
        <f t="shared" si="483"/>
        <v>17.597000000000001</v>
      </c>
      <c r="AG2301" s="390">
        <f t="shared" si="484"/>
        <v>16.963999999999999</v>
      </c>
      <c r="AH2301" s="390">
        <f t="shared" si="485"/>
        <v>16.876000000000001</v>
      </c>
      <c r="AI2301" s="390">
        <f t="shared" si="486"/>
        <v>17.408000000000001</v>
      </c>
      <c r="AJ2301" s="390">
        <f t="shared" si="487"/>
        <v>16.690999999999999</v>
      </c>
      <c r="AK2301" s="390">
        <f t="shared" si="488"/>
        <v>16.975000000000001</v>
      </c>
      <c r="AL2301" s="390">
        <f t="shared" si="489"/>
        <v>17.085000000000001</v>
      </c>
      <c r="AM2301" s="390">
        <f t="shared" si="490"/>
        <v>16.966000000000001</v>
      </c>
      <c r="AN2301" s="390">
        <f t="shared" si="491"/>
        <v>16.560000000000002</v>
      </c>
      <c r="AO2301" s="390">
        <f t="shared" si="492"/>
        <v>17.463000000000001</v>
      </c>
    </row>
    <row r="2302" spans="1:41" ht="15" customHeight="1" x14ac:dyDescent="0.25">
      <c r="A2302" s="127" t="s">
        <v>2095</v>
      </c>
      <c r="B2302" s="125" t="s">
        <v>2077</v>
      </c>
      <c r="C2302" s="125" t="s">
        <v>4004</v>
      </c>
      <c r="D2302" s="125" t="s">
        <v>1860</v>
      </c>
      <c r="E2302" s="125" t="s">
        <v>2455</v>
      </c>
      <c r="F2302" s="126">
        <v>22.46</v>
      </c>
      <c r="G2302" s="126">
        <v>22.66</v>
      </c>
      <c r="H2302" s="126">
        <v>17.97</v>
      </c>
      <c r="I2302" s="126"/>
      <c r="J2302" s="317"/>
      <c r="K2302" s="323">
        <f>ROUND(SUMIF('VGT-Bewegungsdaten'!B:B,A2302,'VGT-Bewegungsdaten'!C:C),3)</f>
        <v>0</v>
      </c>
      <c r="L2302" s="324">
        <f>ROUND(SUMIF('VGT-Bewegungsdaten'!B:B,$A2302,'VGT-Bewegungsdaten'!D:D),2)</f>
        <v>0</v>
      </c>
      <c r="N2302" s="376" t="s">
        <v>4930</v>
      </c>
      <c r="O2302" s="376" t="s">
        <v>4940</v>
      </c>
      <c r="P2302" s="326">
        <f>ROUND(SUMIF('AV-Bewegungsdaten'!B:B,A2302,'AV-Bewegungsdaten'!C:C),3)</f>
        <v>0</v>
      </c>
      <c r="Q2302" s="324">
        <f>ROUND(SUMIF('AV-Bewegungsdaten'!B:B,$A2302,'AV-Bewegungsdaten'!D:D),2)</f>
        <v>0</v>
      </c>
      <c r="T2302" s="327"/>
      <c r="U2302" s="326">
        <f>ROUND(SUMIF('DV-Bewegungsdaten'!B:B,Kategorien!A2302,'DV-Bewegungsdaten'!D:D),3)</f>
        <v>0</v>
      </c>
      <c r="V2302" s="324">
        <f>ROUND(SUMIF('DV-Bewegungsdaten'!B:B,Kategorien!A2302,'DV-Bewegungsdaten'!E:E),3)</f>
        <v>0</v>
      </c>
      <c r="AD2302" s="390">
        <f t="shared" si="481"/>
        <v>17.721</v>
      </c>
      <c r="AE2302" s="390">
        <f t="shared" si="482"/>
        <v>18.378</v>
      </c>
      <c r="AF2302" s="390">
        <f t="shared" si="483"/>
        <v>19.597000000000001</v>
      </c>
      <c r="AG2302" s="390">
        <f t="shared" si="484"/>
        <v>18.963999999999999</v>
      </c>
      <c r="AH2302" s="390">
        <f t="shared" si="485"/>
        <v>18.876000000000001</v>
      </c>
      <c r="AI2302" s="390">
        <f t="shared" si="486"/>
        <v>19.408000000000001</v>
      </c>
      <c r="AJ2302" s="390">
        <f t="shared" si="487"/>
        <v>18.690999999999999</v>
      </c>
      <c r="AK2302" s="390">
        <f t="shared" si="488"/>
        <v>18.975000000000001</v>
      </c>
      <c r="AL2302" s="390">
        <f t="shared" si="489"/>
        <v>19.085000000000001</v>
      </c>
      <c r="AM2302" s="390">
        <f t="shared" si="490"/>
        <v>18.966000000000001</v>
      </c>
      <c r="AN2302" s="390">
        <f t="shared" si="491"/>
        <v>18.560000000000002</v>
      </c>
      <c r="AO2302" s="390">
        <f t="shared" si="492"/>
        <v>19.463000000000001</v>
      </c>
    </row>
    <row r="2303" spans="1:41" ht="15" customHeight="1" x14ac:dyDescent="0.25">
      <c r="A2303" s="127" t="s">
        <v>2096</v>
      </c>
      <c r="B2303" s="125" t="s">
        <v>2077</v>
      </c>
      <c r="C2303" s="125" t="s">
        <v>4004</v>
      </c>
      <c r="D2303" s="125" t="s">
        <v>1862</v>
      </c>
      <c r="E2303" s="125" t="s">
        <v>1538</v>
      </c>
      <c r="F2303" s="126">
        <v>23.46</v>
      </c>
      <c r="G2303" s="126">
        <v>23.66</v>
      </c>
      <c r="H2303" s="126">
        <v>18.77</v>
      </c>
      <c r="I2303" s="126"/>
      <c r="J2303" s="317"/>
      <c r="K2303" s="323">
        <f>ROUND(SUMIF('VGT-Bewegungsdaten'!B:B,A2303,'VGT-Bewegungsdaten'!C:C),3)</f>
        <v>0</v>
      </c>
      <c r="L2303" s="324">
        <f>ROUND(SUMIF('VGT-Bewegungsdaten'!B:B,$A2303,'VGT-Bewegungsdaten'!D:D),2)</f>
        <v>0</v>
      </c>
      <c r="N2303" s="376" t="s">
        <v>4930</v>
      </c>
      <c r="O2303" s="376" t="s">
        <v>4940</v>
      </c>
      <c r="P2303" s="326">
        <f>ROUND(SUMIF('AV-Bewegungsdaten'!B:B,A2303,'AV-Bewegungsdaten'!C:C),3)</f>
        <v>0</v>
      </c>
      <c r="Q2303" s="324">
        <f>ROUND(SUMIF('AV-Bewegungsdaten'!B:B,$A2303,'AV-Bewegungsdaten'!D:D),2)</f>
        <v>0</v>
      </c>
      <c r="T2303" s="327"/>
      <c r="U2303" s="326">
        <f>ROUND(SUMIF('DV-Bewegungsdaten'!B:B,Kategorien!A2303,'DV-Bewegungsdaten'!D:D),3)</f>
        <v>0</v>
      </c>
      <c r="V2303" s="324">
        <f>ROUND(SUMIF('DV-Bewegungsdaten'!B:B,Kategorien!A2303,'DV-Bewegungsdaten'!E:E),3)</f>
        <v>0</v>
      </c>
      <c r="AD2303" s="390">
        <f t="shared" si="481"/>
        <v>18.721</v>
      </c>
      <c r="AE2303" s="390">
        <f t="shared" si="482"/>
        <v>19.378</v>
      </c>
      <c r="AF2303" s="390">
        <f t="shared" si="483"/>
        <v>20.597000000000001</v>
      </c>
      <c r="AG2303" s="390">
        <f t="shared" si="484"/>
        <v>19.963999999999999</v>
      </c>
      <c r="AH2303" s="390">
        <f t="shared" si="485"/>
        <v>19.876000000000001</v>
      </c>
      <c r="AI2303" s="390">
        <f t="shared" si="486"/>
        <v>20.408000000000001</v>
      </c>
      <c r="AJ2303" s="390">
        <f t="shared" si="487"/>
        <v>19.690999999999999</v>
      </c>
      <c r="AK2303" s="390">
        <f t="shared" si="488"/>
        <v>19.975000000000001</v>
      </c>
      <c r="AL2303" s="390">
        <f t="shared" si="489"/>
        <v>20.085000000000001</v>
      </c>
      <c r="AM2303" s="390">
        <f t="shared" si="490"/>
        <v>19.966000000000001</v>
      </c>
      <c r="AN2303" s="390">
        <f t="shared" si="491"/>
        <v>19.560000000000002</v>
      </c>
      <c r="AO2303" s="390">
        <f t="shared" si="492"/>
        <v>20.463000000000001</v>
      </c>
    </row>
    <row r="2304" spans="1:41" ht="15" customHeight="1" x14ac:dyDescent="0.25">
      <c r="A2304" s="127" t="s">
        <v>2097</v>
      </c>
      <c r="B2304" s="125" t="s">
        <v>2077</v>
      </c>
      <c r="C2304" s="125" t="s">
        <v>4004</v>
      </c>
      <c r="D2304" s="125" t="s">
        <v>1864</v>
      </c>
      <c r="E2304" s="125" t="s">
        <v>1541</v>
      </c>
      <c r="F2304" s="126">
        <v>23.46</v>
      </c>
      <c r="G2304" s="126">
        <v>23.66</v>
      </c>
      <c r="H2304" s="126">
        <v>18.77</v>
      </c>
      <c r="I2304" s="126"/>
      <c r="J2304" s="317"/>
      <c r="K2304" s="323">
        <f>ROUND(SUMIF('VGT-Bewegungsdaten'!B:B,A2304,'VGT-Bewegungsdaten'!C:C),3)</f>
        <v>0</v>
      </c>
      <c r="L2304" s="324">
        <f>ROUND(SUMIF('VGT-Bewegungsdaten'!B:B,$A2304,'VGT-Bewegungsdaten'!D:D),2)</f>
        <v>0</v>
      </c>
      <c r="N2304" s="376" t="s">
        <v>4930</v>
      </c>
      <c r="O2304" s="376" t="s">
        <v>4940</v>
      </c>
      <c r="P2304" s="326">
        <f>ROUND(SUMIF('AV-Bewegungsdaten'!B:B,A2304,'AV-Bewegungsdaten'!C:C),3)</f>
        <v>0</v>
      </c>
      <c r="Q2304" s="324">
        <f>ROUND(SUMIF('AV-Bewegungsdaten'!B:B,$A2304,'AV-Bewegungsdaten'!D:D),2)</f>
        <v>0</v>
      </c>
      <c r="T2304" s="327"/>
      <c r="U2304" s="326">
        <f>ROUND(SUMIF('DV-Bewegungsdaten'!B:B,Kategorien!A2304,'DV-Bewegungsdaten'!D:D),3)</f>
        <v>0</v>
      </c>
      <c r="V2304" s="324">
        <f>ROUND(SUMIF('DV-Bewegungsdaten'!B:B,Kategorien!A2304,'DV-Bewegungsdaten'!E:E),3)</f>
        <v>0</v>
      </c>
      <c r="AD2304" s="390">
        <f t="shared" si="481"/>
        <v>18.721</v>
      </c>
      <c r="AE2304" s="390">
        <f t="shared" si="482"/>
        <v>19.378</v>
      </c>
      <c r="AF2304" s="390">
        <f t="shared" si="483"/>
        <v>20.597000000000001</v>
      </c>
      <c r="AG2304" s="390">
        <f t="shared" si="484"/>
        <v>19.963999999999999</v>
      </c>
      <c r="AH2304" s="390">
        <f t="shared" si="485"/>
        <v>19.876000000000001</v>
      </c>
      <c r="AI2304" s="390">
        <f t="shared" si="486"/>
        <v>20.408000000000001</v>
      </c>
      <c r="AJ2304" s="390">
        <f t="shared" si="487"/>
        <v>19.690999999999999</v>
      </c>
      <c r="AK2304" s="390">
        <f t="shared" si="488"/>
        <v>19.975000000000001</v>
      </c>
      <c r="AL2304" s="390">
        <f t="shared" si="489"/>
        <v>20.085000000000001</v>
      </c>
      <c r="AM2304" s="390">
        <f t="shared" si="490"/>
        <v>19.966000000000001</v>
      </c>
      <c r="AN2304" s="390">
        <f t="shared" si="491"/>
        <v>19.560000000000002</v>
      </c>
      <c r="AO2304" s="390">
        <f t="shared" si="492"/>
        <v>20.463000000000001</v>
      </c>
    </row>
    <row r="2305" spans="1:41" ht="15" customHeight="1" x14ac:dyDescent="0.25">
      <c r="A2305" s="127" t="s">
        <v>2911</v>
      </c>
      <c r="B2305" s="125" t="s">
        <v>2077</v>
      </c>
      <c r="C2305" s="125" t="s">
        <v>4004</v>
      </c>
      <c r="D2305" s="125" t="s">
        <v>2733</v>
      </c>
      <c r="E2305" s="125" t="s">
        <v>2545</v>
      </c>
      <c r="F2305" s="126">
        <v>23.43</v>
      </c>
      <c r="G2305" s="126">
        <v>23.63</v>
      </c>
      <c r="H2305" s="126">
        <v>18.739999999999998</v>
      </c>
      <c r="I2305" s="126"/>
      <c r="J2305" s="317"/>
      <c r="K2305" s="323">
        <f>ROUND(SUMIF('VGT-Bewegungsdaten'!B:B,A2305,'VGT-Bewegungsdaten'!C:C),3)</f>
        <v>0</v>
      </c>
      <c r="L2305" s="324">
        <f>ROUND(SUMIF('VGT-Bewegungsdaten'!B:B,$A2305,'VGT-Bewegungsdaten'!D:D),2)</f>
        <v>0</v>
      </c>
      <c r="N2305" s="376" t="s">
        <v>4930</v>
      </c>
      <c r="O2305" s="376" t="s">
        <v>4940</v>
      </c>
      <c r="P2305" s="326">
        <f>ROUND(SUMIF('AV-Bewegungsdaten'!B:B,A2305,'AV-Bewegungsdaten'!C:C),3)</f>
        <v>0</v>
      </c>
      <c r="Q2305" s="324">
        <f>ROUND(SUMIF('AV-Bewegungsdaten'!B:B,$A2305,'AV-Bewegungsdaten'!D:D),2)</f>
        <v>0</v>
      </c>
      <c r="T2305" s="327"/>
      <c r="U2305" s="326">
        <f>ROUND(SUMIF('DV-Bewegungsdaten'!B:B,Kategorien!A2305,'DV-Bewegungsdaten'!D:D),3)</f>
        <v>0</v>
      </c>
      <c r="V2305" s="324">
        <f>ROUND(SUMIF('DV-Bewegungsdaten'!B:B,Kategorien!A2305,'DV-Bewegungsdaten'!E:E),3)</f>
        <v>0</v>
      </c>
      <c r="AD2305" s="390">
        <f t="shared" si="481"/>
        <v>18.690999999999999</v>
      </c>
      <c r="AE2305" s="390">
        <f t="shared" si="482"/>
        <v>19.347999999999999</v>
      </c>
      <c r="AF2305" s="390">
        <f t="shared" si="483"/>
        <v>20.567</v>
      </c>
      <c r="AG2305" s="390">
        <f t="shared" si="484"/>
        <v>19.933999999999997</v>
      </c>
      <c r="AH2305" s="390">
        <f t="shared" si="485"/>
        <v>19.846</v>
      </c>
      <c r="AI2305" s="390">
        <f t="shared" si="486"/>
        <v>20.378</v>
      </c>
      <c r="AJ2305" s="390">
        <f t="shared" si="487"/>
        <v>19.660999999999998</v>
      </c>
      <c r="AK2305" s="390">
        <f t="shared" si="488"/>
        <v>19.945</v>
      </c>
      <c r="AL2305" s="390">
        <f t="shared" si="489"/>
        <v>20.055</v>
      </c>
      <c r="AM2305" s="390">
        <f t="shared" si="490"/>
        <v>19.936</v>
      </c>
      <c r="AN2305" s="390">
        <f t="shared" si="491"/>
        <v>19.53</v>
      </c>
      <c r="AO2305" s="390">
        <f t="shared" si="492"/>
        <v>20.433</v>
      </c>
    </row>
    <row r="2306" spans="1:41" ht="15" customHeight="1" x14ac:dyDescent="0.25">
      <c r="A2306" s="127" t="s">
        <v>3655</v>
      </c>
      <c r="B2306" s="125" t="s">
        <v>2077</v>
      </c>
      <c r="C2306" s="125" t="s">
        <v>4004</v>
      </c>
      <c r="D2306" s="125" t="s">
        <v>3477</v>
      </c>
      <c r="E2306" s="125" t="s">
        <v>3289</v>
      </c>
      <c r="F2306" s="126">
        <v>23.4</v>
      </c>
      <c r="G2306" s="126">
        <v>23.599999999999998</v>
      </c>
      <c r="H2306" s="126">
        <v>18.72</v>
      </c>
      <c r="I2306" s="126"/>
      <c r="J2306" s="317"/>
      <c r="K2306" s="323">
        <f>ROUND(SUMIF('VGT-Bewegungsdaten'!B:B,A2306,'VGT-Bewegungsdaten'!C:C),3)</f>
        <v>0</v>
      </c>
      <c r="L2306" s="324">
        <f>ROUND(SUMIF('VGT-Bewegungsdaten'!B:B,$A2306,'VGT-Bewegungsdaten'!D:D),2)</f>
        <v>0</v>
      </c>
      <c r="N2306" s="376" t="s">
        <v>4930</v>
      </c>
      <c r="O2306" s="376" t="s">
        <v>4940</v>
      </c>
      <c r="P2306" s="326">
        <f>ROUND(SUMIF('AV-Bewegungsdaten'!B:B,A2306,'AV-Bewegungsdaten'!C:C),3)</f>
        <v>0</v>
      </c>
      <c r="Q2306" s="324">
        <f>ROUND(SUMIF('AV-Bewegungsdaten'!B:B,$A2306,'AV-Bewegungsdaten'!D:D),2)</f>
        <v>0</v>
      </c>
      <c r="T2306" s="327"/>
      <c r="U2306" s="326">
        <f>ROUND(SUMIF('DV-Bewegungsdaten'!B:B,Kategorien!A2306,'DV-Bewegungsdaten'!D:D),3)</f>
        <v>0</v>
      </c>
      <c r="V2306" s="324">
        <f>ROUND(SUMIF('DV-Bewegungsdaten'!B:B,Kategorien!A2306,'DV-Bewegungsdaten'!E:E),3)</f>
        <v>0</v>
      </c>
      <c r="AD2306" s="390">
        <f t="shared" si="481"/>
        <v>18.660999999999998</v>
      </c>
      <c r="AE2306" s="390">
        <f t="shared" si="482"/>
        <v>19.317999999999998</v>
      </c>
      <c r="AF2306" s="390">
        <f t="shared" si="483"/>
        <v>20.536999999999999</v>
      </c>
      <c r="AG2306" s="390">
        <f t="shared" si="484"/>
        <v>19.903999999999996</v>
      </c>
      <c r="AH2306" s="390">
        <f t="shared" si="485"/>
        <v>19.815999999999999</v>
      </c>
      <c r="AI2306" s="390">
        <f t="shared" si="486"/>
        <v>20.347999999999999</v>
      </c>
      <c r="AJ2306" s="390">
        <f t="shared" si="487"/>
        <v>19.630999999999997</v>
      </c>
      <c r="AK2306" s="390">
        <f t="shared" si="488"/>
        <v>19.914999999999999</v>
      </c>
      <c r="AL2306" s="390">
        <f t="shared" si="489"/>
        <v>20.024999999999999</v>
      </c>
      <c r="AM2306" s="390">
        <f t="shared" si="490"/>
        <v>19.905999999999999</v>
      </c>
      <c r="AN2306" s="390">
        <f t="shared" si="491"/>
        <v>19.5</v>
      </c>
      <c r="AO2306" s="390">
        <f t="shared" si="492"/>
        <v>20.402999999999999</v>
      </c>
    </row>
    <row r="2307" spans="1:41" ht="15" customHeight="1" x14ac:dyDescent="0.25">
      <c r="A2307" s="127" t="s">
        <v>4420</v>
      </c>
      <c r="B2307" s="125" t="s">
        <v>2077</v>
      </c>
      <c r="C2307" s="125" t="s">
        <v>4004</v>
      </c>
      <c r="D2307" s="125" t="s">
        <v>4240</v>
      </c>
      <c r="E2307" s="125" t="s">
        <v>4051</v>
      </c>
      <c r="F2307" s="126">
        <v>23.37</v>
      </c>
      <c r="G2307" s="126">
        <v>23.57</v>
      </c>
      <c r="H2307" s="126">
        <v>18.7</v>
      </c>
      <c r="I2307" s="126"/>
      <c r="J2307" s="317"/>
      <c r="K2307" s="323">
        <f>ROUND(SUMIF('VGT-Bewegungsdaten'!B:B,A2307,'VGT-Bewegungsdaten'!C:C),3)</f>
        <v>0</v>
      </c>
      <c r="L2307" s="324">
        <f>ROUND(SUMIF('VGT-Bewegungsdaten'!B:B,$A2307,'VGT-Bewegungsdaten'!D:D),2)</f>
        <v>0</v>
      </c>
      <c r="N2307" s="376" t="s">
        <v>4930</v>
      </c>
      <c r="O2307" s="376" t="s">
        <v>4940</v>
      </c>
      <c r="P2307" s="326">
        <f>ROUND(SUMIF('AV-Bewegungsdaten'!B:B,A2307,'AV-Bewegungsdaten'!C:C),3)</f>
        <v>0</v>
      </c>
      <c r="Q2307" s="324">
        <f>ROUND(SUMIF('AV-Bewegungsdaten'!B:B,$A2307,'AV-Bewegungsdaten'!D:D),2)</f>
        <v>0</v>
      </c>
      <c r="T2307" s="327"/>
      <c r="U2307" s="326">
        <f>ROUND(SUMIF('DV-Bewegungsdaten'!B:B,Kategorien!A2307,'DV-Bewegungsdaten'!D:D),3)</f>
        <v>0</v>
      </c>
      <c r="V2307" s="324">
        <f>ROUND(SUMIF('DV-Bewegungsdaten'!B:B,Kategorien!A2307,'DV-Bewegungsdaten'!E:E),3)</f>
        <v>0</v>
      </c>
      <c r="AD2307" s="390">
        <f t="shared" si="481"/>
        <v>18.631</v>
      </c>
      <c r="AE2307" s="390">
        <f t="shared" si="482"/>
        <v>19.288</v>
      </c>
      <c r="AF2307" s="390">
        <f t="shared" si="483"/>
        <v>20.507000000000001</v>
      </c>
      <c r="AG2307" s="390">
        <f t="shared" si="484"/>
        <v>19.873999999999999</v>
      </c>
      <c r="AH2307" s="390">
        <f t="shared" si="485"/>
        <v>19.786000000000001</v>
      </c>
      <c r="AI2307" s="390">
        <f t="shared" si="486"/>
        <v>20.318000000000001</v>
      </c>
      <c r="AJ2307" s="390">
        <f t="shared" si="487"/>
        <v>19.600999999999999</v>
      </c>
      <c r="AK2307" s="390">
        <f t="shared" si="488"/>
        <v>19.885000000000002</v>
      </c>
      <c r="AL2307" s="390">
        <f t="shared" si="489"/>
        <v>19.995000000000001</v>
      </c>
      <c r="AM2307" s="390">
        <f t="shared" si="490"/>
        <v>19.876000000000001</v>
      </c>
      <c r="AN2307" s="390">
        <f t="shared" si="491"/>
        <v>19.47</v>
      </c>
      <c r="AO2307" s="390">
        <f t="shared" si="492"/>
        <v>20.373000000000001</v>
      </c>
    </row>
    <row r="2308" spans="1:41" ht="15" customHeight="1" x14ac:dyDescent="0.25">
      <c r="A2308" s="127" t="s">
        <v>2098</v>
      </c>
      <c r="B2308" s="125" t="s">
        <v>2077</v>
      </c>
      <c r="C2308" s="125" t="s">
        <v>4004</v>
      </c>
      <c r="D2308" s="125" t="s">
        <v>1866</v>
      </c>
      <c r="E2308" s="125" t="s">
        <v>2452</v>
      </c>
      <c r="F2308" s="126">
        <v>20.46</v>
      </c>
      <c r="G2308" s="126">
        <v>20.66</v>
      </c>
      <c r="H2308" s="126">
        <v>16.37</v>
      </c>
      <c r="I2308" s="126"/>
      <c r="J2308" s="317"/>
      <c r="K2308" s="323">
        <f>ROUND(SUMIF('VGT-Bewegungsdaten'!B:B,A2308,'VGT-Bewegungsdaten'!C:C),3)</f>
        <v>0</v>
      </c>
      <c r="L2308" s="324">
        <f>ROUND(SUMIF('VGT-Bewegungsdaten'!B:B,$A2308,'VGT-Bewegungsdaten'!D:D),2)</f>
        <v>0</v>
      </c>
      <c r="N2308" s="376" t="s">
        <v>4930</v>
      </c>
      <c r="O2308" s="376" t="s">
        <v>4940</v>
      </c>
      <c r="P2308" s="326">
        <f>ROUND(SUMIF('AV-Bewegungsdaten'!B:B,A2308,'AV-Bewegungsdaten'!C:C),3)</f>
        <v>0</v>
      </c>
      <c r="Q2308" s="324">
        <f>ROUND(SUMIF('AV-Bewegungsdaten'!B:B,$A2308,'AV-Bewegungsdaten'!D:D),2)</f>
        <v>0</v>
      </c>
      <c r="T2308" s="327"/>
      <c r="U2308" s="326">
        <f>ROUND(SUMIF('DV-Bewegungsdaten'!B:B,Kategorien!A2308,'DV-Bewegungsdaten'!D:D),3)</f>
        <v>0</v>
      </c>
      <c r="V2308" s="324">
        <f>ROUND(SUMIF('DV-Bewegungsdaten'!B:B,Kategorien!A2308,'DV-Bewegungsdaten'!E:E),3)</f>
        <v>0</v>
      </c>
      <c r="AD2308" s="390">
        <f t="shared" si="481"/>
        <v>15.721</v>
      </c>
      <c r="AE2308" s="390">
        <f t="shared" si="482"/>
        <v>16.378</v>
      </c>
      <c r="AF2308" s="390">
        <f t="shared" si="483"/>
        <v>17.597000000000001</v>
      </c>
      <c r="AG2308" s="390">
        <f t="shared" si="484"/>
        <v>16.963999999999999</v>
      </c>
      <c r="AH2308" s="390">
        <f t="shared" si="485"/>
        <v>16.876000000000001</v>
      </c>
      <c r="AI2308" s="390">
        <f t="shared" si="486"/>
        <v>17.408000000000001</v>
      </c>
      <c r="AJ2308" s="390">
        <f t="shared" si="487"/>
        <v>16.690999999999999</v>
      </c>
      <c r="AK2308" s="390">
        <f t="shared" si="488"/>
        <v>16.975000000000001</v>
      </c>
      <c r="AL2308" s="390">
        <f t="shared" si="489"/>
        <v>17.085000000000001</v>
      </c>
      <c r="AM2308" s="390">
        <f t="shared" si="490"/>
        <v>16.966000000000001</v>
      </c>
      <c r="AN2308" s="390">
        <f t="shared" si="491"/>
        <v>16.560000000000002</v>
      </c>
      <c r="AO2308" s="390">
        <f t="shared" si="492"/>
        <v>17.463000000000001</v>
      </c>
    </row>
    <row r="2309" spans="1:41" ht="15" customHeight="1" x14ac:dyDescent="0.25">
      <c r="A2309" s="127" t="s">
        <v>2099</v>
      </c>
      <c r="B2309" s="125" t="s">
        <v>2077</v>
      </c>
      <c r="C2309" s="125" t="s">
        <v>4004</v>
      </c>
      <c r="D2309" s="125" t="s">
        <v>1868</v>
      </c>
      <c r="E2309" s="125" t="s">
        <v>2455</v>
      </c>
      <c r="F2309" s="126">
        <v>22.46</v>
      </c>
      <c r="G2309" s="126">
        <v>22.66</v>
      </c>
      <c r="H2309" s="126">
        <v>17.97</v>
      </c>
      <c r="I2309" s="126"/>
      <c r="J2309" s="317"/>
      <c r="K2309" s="323">
        <f>ROUND(SUMIF('VGT-Bewegungsdaten'!B:B,A2309,'VGT-Bewegungsdaten'!C:C),3)</f>
        <v>0</v>
      </c>
      <c r="L2309" s="324">
        <f>ROUND(SUMIF('VGT-Bewegungsdaten'!B:B,$A2309,'VGT-Bewegungsdaten'!D:D),2)</f>
        <v>0</v>
      </c>
      <c r="N2309" s="376" t="s">
        <v>4930</v>
      </c>
      <c r="O2309" s="376" t="s">
        <v>4940</v>
      </c>
      <c r="P2309" s="326">
        <f>ROUND(SUMIF('AV-Bewegungsdaten'!B:B,A2309,'AV-Bewegungsdaten'!C:C),3)</f>
        <v>0</v>
      </c>
      <c r="Q2309" s="324">
        <f>ROUND(SUMIF('AV-Bewegungsdaten'!B:B,$A2309,'AV-Bewegungsdaten'!D:D),2)</f>
        <v>0</v>
      </c>
      <c r="T2309" s="327"/>
      <c r="U2309" s="326">
        <f>ROUND(SUMIF('DV-Bewegungsdaten'!B:B,Kategorien!A2309,'DV-Bewegungsdaten'!D:D),3)</f>
        <v>0</v>
      </c>
      <c r="V2309" s="324">
        <f>ROUND(SUMIF('DV-Bewegungsdaten'!B:B,Kategorien!A2309,'DV-Bewegungsdaten'!E:E),3)</f>
        <v>0</v>
      </c>
      <c r="AD2309" s="390">
        <f t="shared" si="481"/>
        <v>17.721</v>
      </c>
      <c r="AE2309" s="390">
        <f t="shared" si="482"/>
        <v>18.378</v>
      </c>
      <c r="AF2309" s="390">
        <f t="shared" si="483"/>
        <v>19.597000000000001</v>
      </c>
      <c r="AG2309" s="390">
        <f t="shared" si="484"/>
        <v>18.963999999999999</v>
      </c>
      <c r="AH2309" s="390">
        <f t="shared" si="485"/>
        <v>18.876000000000001</v>
      </c>
      <c r="AI2309" s="390">
        <f t="shared" si="486"/>
        <v>19.408000000000001</v>
      </c>
      <c r="AJ2309" s="390">
        <f t="shared" si="487"/>
        <v>18.690999999999999</v>
      </c>
      <c r="AK2309" s="390">
        <f t="shared" si="488"/>
        <v>18.975000000000001</v>
      </c>
      <c r="AL2309" s="390">
        <f t="shared" si="489"/>
        <v>19.085000000000001</v>
      </c>
      <c r="AM2309" s="390">
        <f t="shared" si="490"/>
        <v>18.966000000000001</v>
      </c>
      <c r="AN2309" s="390">
        <f t="shared" si="491"/>
        <v>18.560000000000002</v>
      </c>
      <c r="AO2309" s="390">
        <f t="shared" si="492"/>
        <v>19.463000000000001</v>
      </c>
    </row>
    <row r="2310" spans="1:41" ht="15" customHeight="1" x14ac:dyDescent="0.25">
      <c r="A2310" s="127" t="s">
        <v>2100</v>
      </c>
      <c r="B2310" s="125" t="s">
        <v>2077</v>
      </c>
      <c r="C2310" s="125" t="s">
        <v>4004</v>
      </c>
      <c r="D2310" s="125" t="s">
        <v>1870</v>
      </c>
      <c r="E2310" s="125" t="s">
        <v>1538</v>
      </c>
      <c r="F2310" s="126">
        <v>23.46</v>
      </c>
      <c r="G2310" s="126">
        <v>23.66</v>
      </c>
      <c r="H2310" s="126">
        <v>18.77</v>
      </c>
      <c r="I2310" s="126"/>
      <c r="J2310" s="317"/>
      <c r="K2310" s="323">
        <f>ROUND(SUMIF('VGT-Bewegungsdaten'!B:B,A2310,'VGT-Bewegungsdaten'!C:C),3)</f>
        <v>0</v>
      </c>
      <c r="L2310" s="324">
        <f>ROUND(SUMIF('VGT-Bewegungsdaten'!B:B,$A2310,'VGT-Bewegungsdaten'!D:D),2)</f>
        <v>0</v>
      </c>
      <c r="N2310" s="376" t="s">
        <v>4930</v>
      </c>
      <c r="O2310" s="376" t="s">
        <v>4940</v>
      </c>
      <c r="P2310" s="326">
        <f>ROUND(SUMIF('AV-Bewegungsdaten'!B:B,A2310,'AV-Bewegungsdaten'!C:C),3)</f>
        <v>0</v>
      </c>
      <c r="Q2310" s="324">
        <f>ROUND(SUMIF('AV-Bewegungsdaten'!B:B,$A2310,'AV-Bewegungsdaten'!D:D),2)</f>
        <v>0</v>
      </c>
      <c r="T2310" s="327"/>
      <c r="U2310" s="326">
        <f>ROUND(SUMIF('DV-Bewegungsdaten'!B:B,Kategorien!A2310,'DV-Bewegungsdaten'!D:D),3)</f>
        <v>0</v>
      </c>
      <c r="V2310" s="324">
        <f>ROUND(SUMIF('DV-Bewegungsdaten'!B:B,Kategorien!A2310,'DV-Bewegungsdaten'!E:E),3)</f>
        <v>0</v>
      </c>
      <c r="AD2310" s="390">
        <f t="shared" si="481"/>
        <v>18.721</v>
      </c>
      <c r="AE2310" s="390">
        <f t="shared" si="482"/>
        <v>19.378</v>
      </c>
      <c r="AF2310" s="390">
        <f t="shared" si="483"/>
        <v>20.597000000000001</v>
      </c>
      <c r="AG2310" s="390">
        <f t="shared" si="484"/>
        <v>19.963999999999999</v>
      </c>
      <c r="AH2310" s="390">
        <f t="shared" si="485"/>
        <v>19.876000000000001</v>
      </c>
      <c r="AI2310" s="390">
        <f t="shared" si="486"/>
        <v>20.408000000000001</v>
      </c>
      <c r="AJ2310" s="390">
        <f t="shared" si="487"/>
        <v>19.690999999999999</v>
      </c>
      <c r="AK2310" s="390">
        <f t="shared" si="488"/>
        <v>19.975000000000001</v>
      </c>
      <c r="AL2310" s="390">
        <f t="shared" si="489"/>
        <v>20.085000000000001</v>
      </c>
      <c r="AM2310" s="390">
        <f t="shared" si="490"/>
        <v>19.966000000000001</v>
      </c>
      <c r="AN2310" s="390">
        <f t="shared" si="491"/>
        <v>19.560000000000002</v>
      </c>
      <c r="AO2310" s="390">
        <f t="shared" si="492"/>
        <v>20.463000000000001</v>
      </c>
    </row>
    <row r="2311" spans="1:41" ht="15" customHeight="1" x14ac:dyDescent="0.25">
      <c r="A2311" s="127" t="s">
        <v>2101</v>
      </c>
      <c r="B2311" s="125" t="s">
        <v>2077</v>
      </c>
      <c r="C2311" s="125" t="s">
        <v>4004</v>
      </c>
      <c r="D2311" s="125" t="s">
        <v>1872</v>
      </c>
      <c r="E2311" s="125" t="s">
        <v>1541</v>
      </c>
      <c r="F2311" s="126">
        <v>23.46</v>
      </c>
      <c r="G2311" s="126">
        <v>23.66</v>
      </c>
      <c r="H2311" s="126">
        <v>18.77</v>
      </c>
      <c r="I2311" s="126"/>
      <c r="J2311" s="317"/>
      <c r="K2311" s="323">
        <f>ROUND(SUMIF('VGT-Bewegungsdaten'!B:B,A2311,'VGT-Bewegungsdaten'!C:C),3)</f>
        <v>0</v>
      </c>
      <c r="L2311" s="324">
        <f>ROUND(SUMIF('VGT-Bewegungsdaten'!B:B,$A2311,'VGT-Bewegungsdaten'!D:D),2)</f>
        <v>0</v>
      </c>
      <c r="N2311" s="376" t="s">
        <v>4930</v>
      </c>
      <c r="O2311" s="376" t="s">
        <v>4940</v>
      </c>
      <c r="P2311" s="326">
        <f>ROUND(SUMIF('AV-Bewegungsdaten'!B:B,A2311,'AV-Bewegungsdaten'!C:C),3)</f>
        <v>0</v>
      </c>
      <c r="Q2311" s="324">
        <f>ROUND(SUMIF('AV-Bewegungsdaten'!B:B,$A2311,'AV-Bewegungsdaten'!D:D),2)</f>
        <v>0</v>
      </c>
      <c r="T2311" s="327"/>
      <c r="U2311" s="326">
        <f>ROUND(SUMIF('DV-Bewegungsdaten'!B:B,Kategorien!A2311,'DV-Bewegungsdaten'!D:D),3)</f>
        <v>0</v>
      </c>
      <c r="V2311" s="324">
        <f>ROUND(SUMIF('DV-Bewegungsdaten'!B:B,Kategorien!A2311,'DV-Bewegungsdaten'!E:E),3)</f>
        <v>0</v>
      </c>
      <c r="AD2311" s="390">
        <f t="shared" si="481"/>
        <v>18.721</v>
      </c>
      <c r="AE2311" s="390">
        <f t="shared" si="482"/>
        <v>19.378</v>
      </c>
      <c r="AF2311" s="390">
        <f t="shared" si="483"/>
        <v>20.597000000000001</v>
      </c>
      <c r="AG2311" s="390">
        <f t="shared" si="484"/>
        <v>19.963999999999999</v>
      </c>
      <c r="AH2311" s="390">
        <f t="shared" si="485"/>
        <v>19.876000000000001</v>
      </c>
      <c r="AI2311" s="390">
        <f t="shared" si="486"/>
        <v>20.408000000000001</v>
      </c>
      <c r="AJ2311" s="390">
        <f t="shared" si="487"/>
        <v>19.690999999999999</v>
      </c>
      <c r="AK2311" s="390">
        <f t="shared" si="488"/>
        <v>19.975000000000001</v>
      </c>
      <c r="AL2311" s="390">
        <f t="shared" si="489"/>
        <v>20.085000000000001</v>
      </c>
      <c r="AM2311" s="390">
        <f t="shared" si="490"/>
        <v>19.966000000000001</v>
      </c>
      <c r="AN2311" s="390">
        <f t="shared" si="491"/>
        <v>19.560000000000002</v>
      </c>
      <c r="AO2311" s="390">
        <f t="shared" si="492"/>
        <v>20.463000000000001</v>
      </c>
    </row>
    <row r="2312" spans="1:41" ht="15" customHeight="1" x14ac:dyDescent="0.25">
      <c r="A2312" s="127" t="s">
        <v>2912</v>
      </c>
      <c r="B2312" s="125" t="s">
        <v>2077</v>
      </c>
      <c r="C2312" s="125" t="s">
        <v>4004</v>
      </c>
      <c r="D2312" s="125" t="s">
        <v>2735</v>
      </c>
      <c r="E2312" s="125" t="s">
        <v>2545</v>
      </c>
      <c r="F2312" s="126">
        <v>23.43</v>
      </c>
      <c r="G2312" s="126">
        <v>23.63</v>
      </c>
      <c r="H2312" s="126">
        <v>18.739999999999998</v>
      </c>
      <c r="I2312" s="126"/>
      <c r="J2312" s="317"/>
      <c r="K2312" s="323">
        <f>ROUND(SUMIF('VGT-Bewegungsdaten'!B:B,A2312,'VGT-Bewegungsdaten'!C:C),3)</f>
        <v>0</v>
      </c>
      <c r="L2312" s="324">
        <f>ROUND(SUMIF('VGT-Bewegungsdaten'!B:B,$A2312,'VGT-Bewegungsdaten'!D:D),2)</f>
        <v>0</v>
      </c>
      <c r="N2312" s="376" t="s">
        <v>4930</v>
      </c>
      <c r="O2312" s="376" t="s">
        <v>4940</v>
      </c>
      <c r="P2312" s="326">
        <f>ROUND(SUMIF('AV-Bewegungsdaten'!B:B,A2312,'AV-Bewegungsdaten'!C:C),3)</f>
        <v>0</v>
      </c>
      <c r="Q2312" s="324">
        <f>ROUND(SUMIF('AV-Bewegungsdaten'!B:B,$A2312,'AV-Bewegungsdaten'!D:D),2)</f>
        <v>0</v>
      </c>
      <c r="T2312" s="327"/>
      <c r="U2312" s="326">
        <f>ROUND(SUMIF('DV-Bewegungsdaten'!B:B,Kategorien!A2312,'DV-Bewegungsdaten'!D:D),3)</f>
        <v>0</v>
      </c>
      <c r="V2312" s="324">
        <f>ROUND(SUMIF('DV-Bewegungsdaten'!B:B,Kategorien!A2312,'DV-Bewegungsdaten'!E:E),3)</f>
        <v>0</v>
      </c>
      <c r="AD2312" s="390">
        <f t="shared" si="481"/>
        <v>18.690999999999999</v>
      </c>
      <c r="AE2312" s="390">
        <f t="shared" si="482"/>
        <v>19.347999999999999</v>
      </c>
      <c r="AF2312" s="390">
        <f t="shared" si="483"/>
        <v>20.567</v>
      </c>
      <c r="AG2312" s="390">
        <f t="shared" si="484"/>
        <v>19.933999999999997</v>
      </c>
      <c r="AH2312" s="390">
        <f t="shared" si="485"/>
        <v>19.846</v>
      </c>
      <c r="AI2312" s="390">
        <f t="shared" si="486"/>
        <v>20.378</v>
      </c>
      <c r="AJ2312" s="390">
        <f t="shared" si="487"/>
        <v>19.660999999999998</v>
      </c>
      <c r="AK2312" s="390">
        <f t="shared" si="488"/>
        <v>19.945</v>
      </c>
      <c r="AL2312" s="390">
        <f t="shared" si="489"/>
        <v>20.055</v>
      </c>
      <c r="AM2312" s="390">
        <f t="shared" si="490"/>
        <v>19.936</v>
      </c>
      <c r="AN2312" s="390">
        <f t="shared" si="491"/>
        <v>19.53</v>
      </c>
      <c r="AO2312" s="390">
        <f t="shared" si="492"/>
        <v>20.433</v>
      </c>
    </row>
    <row r="2313" spans="1:41" ht="15" customHeight="1" x14ac:dyDescent="0.25">
      <c r="A2313" s="127" t="s">
        <v>3656</v>
      </c>
      <c r="B2313" s="125" t="s">
        <v>2077</v>
      </c>
      <c r="C2313" s="125" t="s">
        <v>4004</v>
      </c>
      <c r="D2313" s="125" t="s">
        <v>3479</v>
      </c>
      <c r="E2313" s="125" t="s">
        <v>3289</v>
      </c>
      <c r="F2313" s="126">
        <v>23.4</v>
      </c>
      <c r="G2313" s="126">
        <v>23.599999999999998</v>
      </c>
      <c r="H2313" s="126">
        <v>18.72</v>
      </c>
      <c r="I2313" s="126"/>
      <c r="J2313" s="317"/>
      <c r="K2313" s="323">
        <f>ROUND(SUMIF('VGT-Bewegungsdaten'!B:B,A2313,'VGT-Bewegungsdaten'!C:C),3)</f>
        <v>0</v>
      </c>
      <c r="L2313" s="324">
        <f>ROUND(SUMIF('VGT-Bewegungsdaten'!B:B,$A2313,'VGT-Bewegungsdaten'!D:D),2)</f>
        <v>0</v>
      </c>
      <c r="N2313" s="376" t="s">
        <v>4930</v>
      </c>
      <c r="O2313" s="376" t="s">
        <v>4940</v>
      </c>
      <c r="P2313" s="326">
        <f>ROUND(SUMIF('AV-Bewegungsdaten'!B:B,A2313,'AV-Bewegungsdaten'!C:C),3)</f>
        <v>0</v>
      </c>
      <c r="Q2313" s="324">
        <f>ROUND(SUMIF('AV-Bewegungsdaten'!B:B,$A2313,'AV-Bewegungsdaten'!D:D),2)</f>
        <v>0</v>
      </c>
      <c r="T2313" s="327"/>
      <c r="U2313" s="326">
        <f>ROUND(SUMIF('DV-Bewegungsdaten'!B:B,Kategorien!A2313,'DV-Bewegungsdaten'!D:D),3)</f>
        <v>0</v>
      </c>
      <c r="V2313" s="324">
        <f>ROUND(SUMIF('DV-Bewegungsdaten'!B:B,Kategorien!A2313,'DV-Bewegungsdaten'!E:E),3)</f>
        <v>0</v>
      </c>
      <c r="AD2313" s="390">
        <f t="shared" si="481"/>
        <v>18.660999999999998</v>
      </c>
      <c r="AE2313" s="390">
        <f t="shared" si="482"/>
        <v>19.317999999999998</v>
      </c>
      <c r="AF2313" s="390">
        <f t="shared" si="483"/>
        <v>20.536999999999999</v>
      </c>
      <c r="AG2313" s="390">
        <f t="shared" si="484"/>
        <v>19.903999999999996</v>
      </c>
      <c r="AH2313" s="390">
        <f t="shared" si="485"/>
        <v>19.815999999999999</v>
      </c>
      <c r="AI2313" s="390">
        <f t="shared" si="486"/>
        <v>20.347999999999999</v>
      </c>
      <c r="AJ2313" s="390">
        <f t="shared" si="487"/>
        <v>19.630999999999997</v>
      </c>
      <c r="AK2313" s="390">
        <f t="shared" si="488"/>
        <v>19.914999999999999</v>
      </c>
      <c r="AL2313" s="390">
        <f t="shared" si="489"/>
        <v>20.024999999999999</v>
      </c>
      <c r="AM2313" s="390">
        <f t="shared" si="490"/>
        <v>19.905999999999999</v>
      </c>
      <c r="AN2313" s="390">
        <f t="shared" si="491"/>
        <v>19.5</v>
      </c>
      <c r="AO2313" s="390">
        <f t="shared" si="492"/>
        <v>20.402999999999999</v>
      </c>
    </row>
    <row r="2314" spans="1:41" ht="15" customHeight="1" x14ac:dyDescent="0.25">
      <c r="A2314" s="127" t="s">
        <v>4421</v>
      </c>
      <c r="B2314" s="125" t="s">
        <v>2077</v>
      </c>
      <c r="C2314" s="125" t="s">
        <v>4004</v>
      </c>
      <c r="D2314" s="125" t="s">
        <v>4242</v>
      </c>
      <c r="E2314" s="125" t="s">
        <v>4051</v>
      </c>
      <c r="F2314" s="126">
        <v>23.37</v>
      </c>
      <c r="G2314" s="126">
        <v>23.57</v>
      </c>
      <c r="H2314" s="126">
        <v>18.7</v>
      </c>
      <c r="I2314" s="126"/>
      <c r="J2314" s="317"/>
      <c r="K2314" s="323">
        <f>ROUND(SUMIF('VGT-Bewegungsdaten'!B:B,A2314,'VGT-Bewegungsdaten'!C:C),3)</f>
        <v>0</v>
      </c>
      <c r="L2314" s="324">
        <f>ROUND(SUMIF('VGT-Bewegungsdaten'!B:B,$A2314,'VGT-Bewegungsdaten'!D:D),2)</f>
        <v>0</v>
      </c>
      <c r="N2314" s="376" t="s">
        <v>4930</v>
      </c>
      <c r="O2314" s="376" t="s">
        <v>4940</v>
      </c>
      <c r="P2314" s="326">
        <f>ROUND(SUMIF('AV-Bewegungsdaten'!B:B,A2314,'AV-Bewegungsdaten'!C:C),3)</f>
        <v>0</v>
      </c>
      <c r="Q2314" s="324">
        <f>ROUND(SUMIF('AV-Bewegungsdaten'!B:B,$A2314,'AV-Bewegungsdaten'!D:D),2)</f>
        <v>0</v>
      </c>
      <c r="T2314" s="327"/>
      <c r="U2314" s="326">
        <f>ROUND(SUMIF('DV-Bewegungsdaten'!B:B,Kategorien!A2314,'DV-Bewegungsdaten'!D:D),3)</f>
        <v>0</v>
      </c>
      <c r="V2314" s="324">
        <f>ROUND(SUMIF('DV-Bewegungsdaten'!B:B,Kategorien!A2314,'DV-Bewegungsdaten'!E:E),3)</f>
        <v>0</v>
      </c>
      <c r="AD2314" s="390">
        <f t="shared" si="481"/>
        <v>18.631</v>
      </c>
      <c r="AE2314" s="390">
        <f t="shared" si="482"/>
        <v>19.288</v>
      </c>
      <c r="AF2314" s="390">
        <f t="shared" si="483"/>
        <v>20.507000000000001</v>
      </c>
      <c r="AG2314" s="390">
        <f t="shared" si="484"/>
        <v>19.873999999999999</v>
      </c>
      <c r="AH2314" s="390">
        <f t="shared" si="485"/>
        <v>19.786000000000001</v>
      </c>
      <c r="AI2314" s="390">
        <f t="shared" si="486"/>
        <v>20.318000000000001</v>
      </c>
      <c r="AJ2314" s="390">
        <f t="shared" si="487"/>
        <v>19.600999999999999</v>
      </c>
      <c r="AK2314" s="390">
        <f t="shared" si="488"/>
        <v>19.885000000000002</v>
      </c>
      <c r="AL2314" s="390">
        <f t="shared" si="489"/>
        <v>19.995000000000001</v>
      </c>
      <c r="AM2314" s="390">
        <f t="shared" si="490"/>
        <v>19.876000000000001</v>
      </c>
      <c r="AN2314" s="390">
        <f t="shared" si="491"/>
        <v>19.47</v>
      </c>
      <c r="AO2314" s="390">
        <f t="shared" si="492"/>
        <v>20.373000000000001</v>
      </c>
    </row>
    <row r="2315" spans="1:41" ht="15" customHeight="1" x14ac:dyDescent="0.25">
      <c r="A2315" s="127" t="s">
        <v>2102</v>
      </c>
      <c r="B2315" s="125" t="s">
        <v>2077</v>
      </c>
      <c r="C2315" s="125" t="s">
        <v>4004</v>
      </c>
      <c r="D2315" s="125" t="s">
        <v>1874</v>
      </c>
      <c r="E2315" s="125" t="s">
        <v>2452</v>
      </c>
      <c r="F2315" s="126">
        <v>21.46</v>
      </c>
      <c r="G2315" s="126">
        <v>21.66</v>
      </c>
      <c r="H2315" s="126">
        <v>17.170000000000002</v>
      </c>
      <c r="I2315" s="126"/>
      <c r="J2315" s="317"/>
      <c r="K2315" s="323">
        <f>ROUND(SUMIF('VGT-Bewegungsdaten'!B:B,A2315,'VGT-Bewegungsdaten'!C:C),3)</f>
        <v>0</v>
      </c>
      <c r="L2315" s="324">
        <f>ROUND(SUMIF('VGT-Bewegungsdaten'!B:B,$A2315,'VGT-Bewegungsdaten'!D:D),2)</f>
        <v>0</v>
      </c>
      <c r="N2315" s="376" t="s">
        <v>4930</v>
      </c>
      <c r="O2315" s="376" t="s">
        <v>4940</v>
      </c>
      <c r="P2315" s="326">
        <f>ROUND(SUMIF('AV-Bewegungsdaten'!B:B,A2315,'AV-Bewegungsdaten'!C:C),3)</f>
        <v>0</v>
      </c>
      <c r="Q2315" s="324">
        <f>ROUND(SUMIF('AV-Bewegungsdaten'!B:B,$A2315,'AV-Bewegungsdaten'!D:D),2)</f>
        <v>0</v>
      </c>
      <c r="T2315" s="327"/>
      <c r="U2315" s="326">
        <f>ROUND(SUMIF('DV-Bewegungsdaten'!B:B,Kategorien!A2315,'DV-Bewegungsdaten'!D:D),3)</f>
        <v>0</v>
      </c>
      <c r="V2315" s="324">
        <f>ROUND(SUMIF('DV-Bewegungsdaten'!B:B,Kategorien!A2315,'DV-Bewegungsdaten'!E:E),3)</f>
        <v>0</v>
      </c>
      <c r="AD2315" s="390">
        <f t="shared" si="481"/>
        <v>16.721</v>
      </c>
      <c r="AE2315" s="390">
        <f t="shared" si="482"/>
        <v>17.378</v>
      </c>
      <c r="AF2315" s="390">
        <f t="shared" si="483"/>
        <v>18.597000000000001</v>
      </c>
      <c r="AG2315" s="390">
        <f t="shared" si="484"/>
        <v>17.963999999999999</v>
      </c>
      <c r="AH2315" s="390">
        <f t="shared" si="485"/>
        <v>17.876000000000001</v>
      </c>
      <c r="AI2315" s="390">
        <f t="shared" si="486"/>
        <v>18.408000000000001</v>
      </c>
      <c r="AJ2315" s="390">
        <f t="shared" si="487"/>
        <v>17.690999999999999</v>
      </c>
      <c r="AK2315" s="390">
        <f t="shared" si="488"/>
        <v>17.975000000000001</v>
      </c>
      <c r="AL2315" s="390">
        <f t="shared" si="489"/>
        <v>18.085000000000001</v>
      </c>
      <c r="AM2315" s="390">
        <f t="shared" si="490"/>
        <v>17.966000000000001</v>
      </c>
      <c r="AN2315" s="390">
        <f t="shared" si="491"/>
        <v>17.560000000000002</v>
      </c>
      <c r="AO2315" s="390">
        <f t="shared" si="492"/>
        <v>18.463000000000001</v>
      </c>
    </row>
    <row r="2316" spans="1:41" ht="15" customHeight="1" x14ac:dyDescent="0.25">
      <c r="A2316" s="127" t="s">
        <v>2103</v>
      </c>
      <c r="B2316" s="125" t="s">
        <v>2077</v>
      </c>
      <c r="C2316" s="125" t="s">
        <v>4004</v>
      </c>
      <c r="D2316" s="125" t="s">
        <v>1876</v>
      </c>
      <c r="E2316" s="125" t="s">
        <v>2455</v>
      </c>
      <c r="F2316" s="126">
        <v>23.46</v>
      </c>
      <c r="G2316" s="126">
        <v>23.66</v>
      </c>
      <c r="H2316" s="126">
        <v>18.77</v>
      </c>
      <c r="I2316" s="126"/>
      <c r="J2316" s="317"/>
      <c r="K2316" s="323">
        <f>ROUND(SUMIF('VGT-Bewegungsdaten'!B:B,A2316,'VGT-Bewegungsdaten'!C:C),3)</f>
        <v>0</v>
      </c>
      <c r="L2316" s="324">
        <f>ROUND(SUMIF('VGT-Bewegungsdaten'!B:B,$A2316,'VGT-Bewegungsdaten'!D:D),2)</f>
        <v>0</v>
      </c>
      <c r="N2316" s="376" t="s">
        <v>4930</v>
      </c>
      <c r="O2316" s="376" t="s">
        <v>4940</v>
      </c>
      <c r="P2316" s="326">
        <f>ROUND(SUMIF('AV-Bewegungsdaten'!B:B,A2316,'AV-Bewegungsdaten'!C:C),3)</f>
        <v>0</v>
      </c>
      <c r="Q2316" s="324">
        <f>ROUND(SUMIF('AV-Bewegungsdaten'!B:B,$A2316,'AV-Bewegungsdaten'!D:D),2)</f>
        <v>0</v>
      </c>
      <c r="T2316" s="327"/>
      <c r="U2316" s="326">
        <f>ROUND(SUMIF('DV-Bewegungsdaten'!B:B,Kategorien!A2316,'DV-Bewegungsdaten'!D:D),3)</f>
        <v>0</v>
      </c>
      <c r="V2316" s="324">
        <f>ROUND(SUMIF('DV-Bewegungsdaten'!B:B,Kategorien!A2316,'DV-Bewegungsdaten'!E:E),3)</f>
        <v>0</v>
      </c>
      <c r="AD2316" s="390">
        <f t="shared" si="481"/>
        <v>18.721</v>
      </c>
      <c r="AE2316" s="390">
        <f t="shared" si="482"/>
        <v>19.378</v>
      </c>
      <c r="AF2316" s="390">
        <f t="shared" si="483"/>
        <v>20.597000000000001</v>
      </c>
      <c r="AG2316" s="390">
        <f t="shared" si="484"/>
        <v>19.963999999999999</v>
      </c>
      <c r="AH2316" s="390">
        <f t="shared" si="485"/>
        <v>19.876000000000001</v>
      </c>
      <c r="AI2316" s="390">
        <f t="shared" si="486"/>
        <v>20.408000000000001</v>
      </c>
      <c r="AJ2316" s="390">
        <f t="shared" si="487"/>
        <v>19.690999999999999</v>
      </c>
      <c r="AK2316" s="390">
        <f t="shared" si="488"/>
        <v>19.975000000000001</v>
      </c>
      <c r="AL2316" s="390">
        <f t="shared" si="489"/>
        <v>20.085000000000001</v>
      </c>
      <c r="AM2316" s="390">
        <f t="shared" si="490"/>
        <v>19.966000000000001</v>
      </c>
      <c r="AN2316" s="390">
        <f t="shared" si="491"/>
        <v>19.560000000000002</v>
      </c>
      <c r="AO2316" s="390">
        <f t="shared" si="492"/>
        <v>20.463000000000001</v>
      </c>
    </row>
    <row r="2317" spans="1:41" ht="15" customHeight="1" x14ac:dyDescent="0.25">
      <c r="A2317" s="127" t="s">
        <v>2104</v>
      </c>
      <c r="B2317" s="125" t="s">
        <v>2077</v>
      </c>
      <c r="C2317" s="125" t="s">
        <v>4004</v>
      </c>
      <c r="D2317" s="125" t="s">
        <v>1878</v>
      </c>
      <c r="E2317" s="125" t="s">
        <v>1538</v>
      </c>
      <c r="F2317" s="126">
        <v>24.46</v>
      </c>
      <c r="G2317" s="126">
        <v>24.66</v>
      </c>
      <c r="H2317" s="126">
        <v>19.57</v>
      </c>
      <c r="I2317" s="126"/>
      <c r="J2317" s="317"/>
      <c r="K2317" s="323">
        <f>ROUND(SUMIF('VGT-Bewegungsdaten'!B:B,A2317,'VGT-Bewegungsdaten'!C:C),3)</f>
        <v>0</v>
      </c>
      <c r="L2317" s="324">
        <f>ROUND(SUMIF('VGT-Bewegungsdaten'!B:B,$A2317,'VGT-Bewegungsdaten'!D:D),2)</f>
        <v>0</v>
      </c>
      <c r="N2317" s="376" t="s">
        <v>4930</v>
      </c>
      <c r="O2317" s="376" t="s">
        <v>4940</v>
      </c>
      <c r="P2317" s="326">
        <f>ROUND(SUMIF('AV-Bewegungsdaten'!B:B,A2317,'AV-Bewegungsdaten'!C:C),3)</f>
        <v>0</v>
      </c>
      <c r="Q2317" s="324">
        <f>ROUND(SUMIF('AV-Bewegungsdaten'!B:B,$A2317,'AV-Bewegungsdaten'!D:D),2)</f>
        <v>0</v>
      </c>
      <c r="T2317" s="327"/>
      <c r="U2317" s="326">
        <f>ROUND(SUMIF('DV-Bewegungsdaten'!B:B,Kategorien!A2317,'DV-Bewegungsdaten'!D:D),3)</f>
        <v>0</v>
      </c>
      <c r="V2317" s="324">
        <f>ROUND(SUMIF('DV-Bewegungsdaten'!B:B,Kategorien!A2317,'DV-Bewegungsdaten'!E:E),3)</f>
        <v>0</v>
      </c>
      <c r="AD2317" s="390">
        <f t="shared" si="481"/>
        <v>19.721</v>
      </c>
      <c r="AE2317" s="390">
        <f t="shared" si="482"/>
        <v>20.378</v>
      </c>
      <c r="AF2317" s="390">
        <f t="shared" si="483"/>
        <v>21.597000000000001</v>
      </c>
      <c r="AG2317" s="390">
        <f t="shared" si="484"/>
        <v>20.963999999999999</v>
      </c>
      <c r="AH2317" s="390">
        <f t="shared" si="485"/>
        <v>20.876000000000001</v>
      </c>
      <c r="AI2317" s="390">
        <f t="shared" si="486"/>
        <v>21.408000000000001</v>
      </c>
      <c r="AJ2317" s="390">
        <f t="shared" si="487"/>
        <v>20.690999999999999</v>
      </c>
      <c r="AK2317" s="390">
        <f t="shared" si="488"/>
        <v>20.975000000000001</v>
      </c>
      <c r="AL2317" s="390">
        <f t="shared" si="489"/>
        <v>21.085000000000001</v>
      </c>
      <c r="AM2317" s="390">
        <f t="shared" si="490"/>
        <v>20.966000000000001</v>
      </c>
      <c r="AN2317" s="390">
        <f t="shared" si="491"/>
        <v>20.560000000000002</v>
      </c>
      <c r="AO2317" s="390">
        <f t="shared" si="492"/>
        <v>21.463000000000001</v>
      </c>
    </row>
    <row r="2318" spans="1:41" ht="15" customHeight="1" x14ac:dyDescent="0.25">
      <c r="A2318" s="127" t="s">
        <v>2105</v>
      </c>
      <c r="B2318" s="125" t="s">
        <v>2077</v>
      </c>
      <c r="C2318" s="125" t="s">
        <v>4004</v>
      </c>
      <c r="D2318" s="125" t="s">
        <v>546</v>
      </c>
      <c r="E2318" s="125" t="s">
        <v>1541</v>
      </c>
      <c r="F2318" s="126">
        <v>24.46</v>
      </c>
      <c r="G2318" s="126">
        <v>24.66</v>
      </c>
      <c r="H2318" s="126">
        <v>19.57</v>
      </c>
      <c r="I2318" s="126"/>
      <c r="J2318" s="317"/>
      <c r="K2318" s="323">
        <f>ROUND(SUMIF('VGT-Bewegungsdaten'!B:B,A2318,'VGT-Bewegungsdaten'!C:C),3)</f>
        <v>0</v>
      </c>
      <c r="L2318" s="324">
        <f>ROUND(SUMIF('VGT-Bewegungsdaten'!B:B,$A2318,'VGT-Bewegungsdaten'!D:D),2)</f>
        <v>0</v>
      </c>
      <c r="N2318" s="376" t="s">
        <v>4930</v>
      </c>
      <c r="O2318" s="376" t="s">
        <v>4940</v>
      </c>
      <c r="P2318" s="326">
        <f>ROUND(SUMIF('AV-Bewegungsdaten'!B:B,A2318,'AV-Bewegungsdaten'!C:C),3)</f>
        <v>0</v>
      </c>
      <c r="Q2318" s="324">
        <f>ROUND(SUMIF('AV-Bewegungsdaten'!B:B,$A2318,'AV-Bewegungsdaten'!D:D),2)</f>
        <v>0</v>
      </c>
      <c r="T2318" s="327"/>
      <c r="U2318" s="326">
        <f>ROUND(SUMIF('DV-Bewegungsdaten'!B:B,Kategorien!A2318,'DV-Bewegungsdaten'!D:D),3)</f>
        <v>0</v>
      </c>
      <c r="V2318" s="324">
        <f>ROUND(SUMIF('DV-Bewegungsdaten'!B:B,Kategorien!A2318,'DV-Bewegungsdaten'!E:E),3)</f>
        <v>0</v>
      </c>
      <c r="AD2318" s="390">
        <f t="shared" si="481"/>
        <v>19.721</v>
      </c>
      <c r="AE2318" s="390">
        <f t="shared" si="482"/>
        <v>20.378</v>
      </c>
      <c r="AF2318" s="390">
        <f t="shared" si="483"/>
        <v>21.597000000000001</v>
      </c>
      <c r="AG2318" s="390">
        <f t="shared" si="484"/>
        <v>20.963999999999999</v>
      </c>
      <c r="AH2318" s="390">
        <f t="shared" si="485"/>
        <v>20.876000000000001</v>
      </c>
      <c r="AI2318" s="390">
        <f t="shared" si="486"/>
        <v>21.408000000000001</v>
      </c>
      <c r="AJ2318" s="390">
        <f t="shared" si="487"/>
        <v>20.690999999999999</v>
      </c>
      <c r="AK2318" s="390">
        <f t="shared" si="488"/>
        <v>20.975000000000001</v>
      </c>
      <c r="AL2318" s="390">
        <f t="shared" si="489"/>
        <v>21.085000000000001</v>
      </c>
      <c r="AM2318" s="390">
        <f t="shared" si="490"/>
        <v>20.966000000000001</v>
      </c>
      <c r="AN2318" s="390">
        <f t="shared" si="491"/>
        <v>20.560000000000002</v>
      </c>
      <c r="AO2318" s="390">
        <f t="shared" si="492"/>
        <v>21.463000000000001</v>
      </c>
    </row>
    <row r="2319" spans="1:41" ht="15" customHeight="1" x14ac:dyDescent="0.25">
      <c r="A2319" s="127" t="s">
        <v>2913</v>
      </c>
      <c r="B2319" s="125" t="s">
        <v>2077</v>
      </c>
      <c r="C2319" s="125" t="s">
        <v>4004</v>
      </c>
      <c r="D2319" s="125" t="s">
        <v>2737</v>
      </c>
      <c r="E2319" s="125" t="s">
        <v>2545</v>
      </c>
      <c r="F2319" s="126">
        <v>24.43</v>
      </c>
      <c r="G2319" s="126">
        <v>24.63</v>
      </c>
      <c r="H2319" s="126">
        <v>19.54</v>
      </c>
      <c r="I2319" s="126"/>
      <c r="J2319" s="317"/>
      <c r="K2319" s="323">
        <f>ROUND(SUMIF('VGT-Bewegungsdaten'!B:B,A2319,'VGT-Bewegungsdaten'!C:C),3)</f>
        <v>0</v>
      </c>
      <c r="L2319" s="324">
        <f>ROUND(SUMIF('VGT-Bewegungsdaten'!B:B,$A2319,'VGT-Bewegungsdaten'!D:D),2)</f>
        <v>0</v>
      </c>
      <c r="N2319" s="376" t="s">
        <v>4930</v>
      </c>
      <c r="O2319" s="376" t="s">
        <v>4940</v>
      </c>
      <c r="P2319" s="326">
        <f>ROUND(SUMIF('AV-Bewegungsdaten'!B:B,A2319,'AV-Bewegungsdaten'!C:C),3)</f>
        <v>0</v>
      </c>
      <c r="Q2319" s="324">
        <f>ROUND(SUMIF('AV-Bewegungsdaten'!B:B,$A2319,'AV-Bewegungsdaten'!D:D),2)</f>
        <v>0</v>
      </c>
      <c r="T2319" s="327"/>
      <c r="U2319" s="326">
        <f>ROUND(SUMIF('DV-Bewegungsdaten'!B:B,Kategorien!A2319,'DV-Bewegungsdaten'!D:D),3)</f>
        <v>0</v>
      </c>
      <c r="V2319" s="324">
        <f>ROUND(SUMIF('DV-Bewegungsdaten'!B:B,Kategorien!A2319,'DV-Bewegungsdaten'!E:E),3)</f>
        <v>0</v>
      </c>
      <c r="AD2319" s="390">
        <f t="shared" si="481"/>
        <v>19.690999999999999</v>
      </c>
      <c r="AE2319" s="390">
        <f t="shared" si="482"/>
        <v>20.347999999999999</v>
      </c>
      <c r="AF2319" s="390">
        <f t="shared" si="483"/>
        <v>21.567</v>
      </c>
      <c r="AG2319" s="390">
        <f t="shared" si="484"/>
        <v>20.933999999999997</v>
      </c>
      <c r="AH2319" s="390">
        <f t="shared" si="485"/>
        <v>20.846</v>
      </c>
      <c r="AI2319" s="390">
        <f t="shared" si="486"/>
        <v>21.378</v>
      </c>
      <c r="AJ2319" s="390">
        <f t="shared" si="487"/>
        <v>20.660999999999998</v>
      </c>
      <c r="AK2319" s="390">
        <f t="shared" si="488"/>
        <v>20.945</v>
      </c>
      <c r="AL2319" s="390">
        <f t="shared" si="489"/>
        <v>21.055</v>
      </c>
      <c r="AM2319" s="390">
        <f t="shared" si="490"/>
        <v>20.936</v>
      </c>
      <c r="AN2319" s="390">
        <f t="shared" si="491"/>
        <v>20.53</v>
      </c>
      <c r="AO2319" s="390">
        <f t="shared" si="492"/>
        <v>21.433</v>
      </c>
    </row>
    <row r="2320" spans="1:41" ht="15" customHeight="1" x14ac:dyDescent="0.25">
      <c r="A2320" s="127" t="s">
        <v>3657</v>
      </c>
      <c r="B2320" s="125" t="s">
        <v>2077</v>
      </c>
      <c r="C2320" s="125" t="s">
        <v>4004</v>
      </c>
      <c r="D2320" s="125" t="s">
        <v>3481</v>
      </c>
      <c r="E2320" s="125" t="s">
        <v>3289</v>
      </c>
      <c r="F2320" s="126">
        <v>24.4</v>
      </c>
      <c r="G2320" s="126">
        <v>24.599999999999998</v>
      </c>
      <c r="H2320" s="126">
        <v>19.52</v>
      </c>
      <c r="I2320" s="126"/>
      <c r="J2320" s="317"/>
      <c r="K2320" s="323">
        <f>ROUND(SUMIF('VGT-Bewegungsdaten'!B:B,A2320,'VGT-Bewegungsdaten'!C:C),3)</f>
        <v>0</v>
      </c>
      <c r="L2320" s="324">
        <f>ROUND(SUMIF('VGT-Bewegungsdaten'!B:B,$A2320,'VGT-Bewegungsdaten'!D:D),2)</f>
        <v>0</v>
      </c>
      <c r="N2320" s="376" t="s">
        <v>4930</v>
      </c>
      <c r="O2320" s="376" t="s">
        <v>4940</v>
      </c>
      <c r="P2320" s="326">
        <f>ROUND(SUMIF('AV-Bewegungsdaten'!B:B,A2320,'AV-Bewegungsdaten'!C:C),3)</f>
        <v>0</v>
      </c>
      <c r="Q2320" s="324">
        <f>ROUND(SUMIF('AV-Bewegungsdaten'!B:B,$A2320,'AV-Bewegungsdaten'!D:D),2)</f>
        <v>0</v>
      </c>
      <c r="T2320" s="327"/>
      <c r="U2320" s="326">
        <f>ROUND(SUMIF('DV-Bewegungsdaten'!B:B,Kategorien!A2320,'DV-Bewegungsdaten'!D:D),3)</f>
        <v>0</v>
      </c>
      <c r="V2320" s="324">
        <f>ROUND(SUMIF('DV-Bewegungsdaten'!B:B,Kategorien!A2320,'DV-Bewegungsdaten'!E:E),3)</f>
        <v>0</v>
      </c>
      <c r="AD2320" s="390">
        <f t="shared" si="481"/>
        <v>19.660999999999998</v>
      </c>
      <c r="AE2320" s="390">
        <f t="shared" si="482"/>
        <v>20.317999999999998</v>
      </c>
      <c r="AF2320" s="390">
        <f t="shared" si="483"/>
        <v>21.536999999999999</v>
      </c>
      <c r="AG2320" s="390">
        <f t="shared" si="484"/>
        <v>20.903999999999996</v>
      </c>
      <c r="AH2320" s="390">
        <f t="shared" si="485"/>
        <v>20.815999999999999</v>
      </c>
      <c r="AI2320" s="390">
        <f t="shared" si="486"/>
        <v>21.347999999999999</v>
      </c>
      <c r="AJ2320" s="390">
        <f t="shared" si="487"/>
        <v>20.630999999999997</v>
      </c>
      <c r="AK2320" s="390">
        <f t="shared" si="488"/>
        <v>20.914999999999999</v>
      </c>
      <c r="AL2320" s="390">
        <f t="shared" si="489"/>
        <v>21.024999999999999</v>
      </c>
      <c r="AM2320" s="390">
        <f t="shared" si="490"/>
        <v>20.905999999999999</v>
      </c>
      <c r="AN2320" s="390">
        <f t="shared" si="491"/>
        <v>20.5</v>
      </c>
      <c r="AO2320" s="390">
        <f t="shared" si="492"/>
        <v>21.402999999999999</v>
      </c>
    </row>
    <row r="2321" spans="1:41" ht="15" customHeight="1" x14ac:dyDescent="0.25">
      <c r="A2321" s="127" t="s">
        <v>4422</v>
      </c>
      <c r="B2321" s="125" t="s">
        <v>2077</v>
      </c>
      <c r="C2321" s="125" t="s">
        <v>4004</v>
      </c>
      <c r="D2321" s="125" t="s">
        <v>4244</v>
      </c>
      <c r="E2321" s="125" t="s">
        <v>4051</v>
      </c>
      <c r="F2321" s="126">
        <v>24.37</v>
      </c>
      <c r="G2321" s="126">
        <v>24.57</v>
      </c>
      <c r="H2321" s="126">
        <v>19.5</v>
      </c>
      <c r="I2321" s="126"/>
      <c r="J2321" s="317"/>
      <c r="K2321" s="323">
        <f>ROUND(SUMIF('VGT-Bewegungsdaten'!B:B,A2321,'VGT-Bewegungsdaten'!C:C),3)</f>
        <v>0</v>
      </c>
      <c r="L2321" s="324">
        <f>ROUND(SUMIF('VGT-Bewegungsdaten'!B:B,$A2321,'VGT-Bewegungsdaten'!D:D),2)</f>
        <v>0</v>
      </c>
      <c r="N2321" s="376" t="s">
        <v>4930</v>
      </c>
      <c r="O2321" s="376" t="s">
        <v>4940</v>
      </c>
      <c r="P2321" s="326">
        <f>ROUND(SUMIF('AV-Bewegungsdaten'!B:B,A2321,'AV-Bewegungsdaten'!C:C),3)</f>
        <v>0</v>
      </c>
      <c r="Q2321" s="324">
        <f>ROUND(SUMIF('AV-Bewegungsdaten'!B:B,$A2321,'AV-Bewegungsdaten'!D:D),2)</f>
        <v>0</v>
      </c>
      <c r="T2321" s="327"/>
      <c r="U2321" s="326">
        <f>ROUND(SUMIF('DV-Bewegungsdaten'!B:B,Kategorien!A2321,'DV-Bewegungsdaten'!D:D),3)</f>
        <v>0</v>
      </c>
      <c r="V2321" s="324">
        <f>ROUND(SUMIF('DV-Bewegungsdaten'!B:B,Kategorien!A2321,'DV-Bewegungsdaten'!E:E),3)</f>
        <v>0</v>
      </c>
      <c r="AD2321" s="390">
        <f t="shared" si="481"/>
        <v>19.631</v>
      </c>
      <c r="AE2321" s="390">
        <f t="shared" si="482"/>
        <v>20.288</v>
      </c>
      <c r="AF2321" s="390">
        <f t="shared" si="483"/>
        <v>21.507000000000001</v>
      </c>
      <c r="AG2321" s="390">
        <f t="shared" si="484"/>
        <v>20.873999999999999</v>
      </c>
      <c r="AH2321" s="390">
        <f t="shared" si="485"/>
        <v>20.786000000000001</v>
      </c>
      <c r="AI2321" s="390">
        <f t="shared" si="486"/>
        <v>21.318000000000001</v>
      </c>
      <c r="AJ2321" s="390">
        <f t="shared" si="487"/>
        <v>20.600999999999999</v>
      </c>
      <c r="AK2321" s="390">
        <f t="shared" si="488"/>
        <v>20.885000000000002</v>
      </c>
      <c r="AL2321" s="390">
        <f t="shared" si="489"/>
        <v>20.995000000000001</v>
      </c>
      <c r="AM2321" s="390">
        <f t="shared" si="490"/>
        <v>20.876000000000001</v>
      </c>
      <c r="AN2321" s="390">
        <f t="shared" si="491"/>
        <v>20.47</v>
      </c>
      <c r="AO2321" s="390">
        <f t="shared" si="492"/>
        <v>21.373000000000001</v>
      </c>
    </row>
    <row r="2322" spans="1:41" ht="15" customHeight="1" x14ac:dyDescent="0.25">
      <c r="A2322" s="127" t="s">
        <v>2106</v>
      </c>
      <c r="B2322" s="125" t="s">
        <v>2077</v>
      </c>
      <c r="C2322" s="125" t="s">
        <v>4004</v>
      </c>
      <c r="D2322" s="125" t="s">
        <v>548</v>
      </c>
      <c r="E2322" s="125" t="s">
        <v>2452</v>
      </c>
      <c r="F2322" s="126">
        <v>21.46</v>
      </c>
      <c r="G2322" s="126">
        <v>21.66</v>
      </c>
      <c r="H2322" s="126">
        <v>17.170000000000002</v>
      </c>
      <c r="I2322" s="126"/>
      <c r="J2322" s="317"/>
      <c r="K2322" s="323">
        <f>ROUND(SUMIF('VGT-Bewegungsdaten'!B:B,A2322,'VGT-Bewegungsdaten'!C:C),3)</f>
        <v>0</v>
      </c>
      <c r="L2322" s="324">
        <f>ROUND(SUMIF('VGT-Bewegungsdaten'!B:B,$A2322,'VGT-Bewegungsdaten'!D:D),2)</f>
        <v>0</v>
      </c>
      <c r="N2322" s="376" t="s">
        <v>4930</v>
      </c>
      <c r="O2322" s="376" t="s">
        <v>4940</v>
      </c>
      <c r="P2322" s="326">
        <f>ROUND(SUMIF('AV-Bewegungsdaten'!B:B,A2322,'AV-Bewegungsdaten'!C:C),3)</f>
        <v>0</v>
      </c>
      <c r="Q2322" s="324">
        <f>ROUND(SUMIF('AV-Bewegungsdaten'!B:B,$A2322,'AV-Bewegungsdaten'!D:D),2)</f>
        <v>0</v>
      </c>
      <c r="T2322" s="327"/>
      <c r="U2322" s="326">
        <f>ROUND(SUMIF('DV-Bewegungsdaten'!B:B,Kategorien!A2322,'DV-Bewegungsdaten'!D:D),3)</f>
        <v>0</v>
      </c>
      <c r="V2322" s="324">
        <f>ROUND(SUMIF('DV-Bewegungsdaten'!B:B,Kategorien!A2322,'DV-Bewegungsdaten'!E:E),3)</f>
        <v>0</v>
      </c>
      <c r="AD2322" s="390">
        <f t="shared" si="481"/>
        <v>16.721</v>
      </c>
      <c r="AE2322" s="390">
        <f t="shared" si="482"/>
        <v>17.378</v>
      </c>
      <c r="AF2322" s="390">
        <f t="shared" si="483"/>
        <v>18.597000000000001</v>
      </c>
      <c r="AG2322" s="390">
        <f t="shared" si="484"/>
        <v>17.963999999999999</v>
      </c>
      <c r="AH2322" s="390">
        <f t="shared" si="485"/>
        <v>17.876000000000001</v>
      </c>
      <c r="AI2322" s="390">
        <f t="shared" si="486"/>
        <v>18.408000000000001</v>
      </c>
      <c r="AJ2322" s="390">
        <f t="shared" si="487"/>
        <v>17.690999999999999</v>
      </c>
      <c r="AK2322" s="390">
        <f t="shared" si="488"/>
        <v>17.975000000000001</v>
      </c>
      <c r="AL2322" s="390">
        <f t="shared" si="489"/>
        <v>18.085000000000001</v>
      </c>
      <c r="AM2322" s="390">
        <f t="shared" si="490"/>
        <v>17.966000000000001</v>
      </c>
      <c r="AN2322" s="390">
        <f t="shared" si="491"/>
        <v>17.560000000000002</v>
      </c>
      <c r="AO2322" s="390">
        <f t="shared" si="492"/>
        <v>18.463000000000001</v>
      </c>
    </row>
    <row r="2323" spans="1:41" ht="15" customHeight="1" x14ac:dyDescent="0.25">
      <c r="A2323" s="127" t="s">
        <v>2107</v>
      </c>
      <c r="B2323" s="125" t="s">
        <v>2077</v>
      </c>
      <c r="C2323" s="125" t="s">
        <v>4004</v>
      </c>
      <c r="D2323" s="125" t="s">
        <v>550</v>
      </c>
      <c r="E2323" s="125" t="s">
        <v>2455</v>
      </c>
      <c r="F2323" s="126">
        <v>23.46</v>
      </c>
      <c r="G2323" s="126">
        <v>23.66</v>
      </c>
      <c r="H2323" s="126">
        <v>18.77</v>
      </c>
      <c r="I2323" s="126"/>
      <c r="J2323" s="317"/>
      <c r="K2323" s="323">
        <f>ROUND(SUMIF('VGT-Bewegungsdaten'!B:B,A2323,'VGT-Bewegungsdaten'!C:C),3)</f>
        <v>0</v>
      </c>
      <c r="L2323" s="324">
        <f>ROUND(SUMIF('VGT-Bewegungsdaten'!B:B,$A2323,'VGT-Bewegungsdaten'!D:D),2)</f>
        <v>0</v>
      </c>
      <c r="N2323" s="376" t="s">
        <v>4930</v>
      </c>
      <c r="O2323" s="376" t="s">
        <v>4940</v>
      </c>
      <c r="P2323" s="326">
        <f>ROUND(SUMIF('AV-Bewegungsdaten'!B:B,A2323,'AV-Bewegungsdaten'!C:C),3)</f>
        <v>0</v>
      </c>
      <c r="Q2323" s="324">
        <f>ROUND(SUMIF('AV-Bewegungsdaten'!B:B,$A2323,'AV-Bewegungsdaten'!D:D),2)</f>
        <v>0</v>
      </c>
      <c r="T2323" s="327"/>
      <c r="U2323" s="326">
        <f>ROUND(SUMIF('DV-Bewegungsdaten'!B:B,Kategorien!A2323,'DV-Bewegungsdaten'!D:D),3)</f>
        <v>0</v>
      </c>
      <c r="V2323" s="324">
        <f>ROUND(SUMIF('DV-Bewegungsdaten'!B:B,Kategorien!A2323,'DV-Bewegungsdaten'!E:E),3)</f>
        <v>0</v>
      </c>
      <c r="AD2323" s="390">
        <f t="shared" si="481"/>
        <v>18.721</v>
      </c>
      <c r="AE2323" s="390">
        <f t="shared" si="482"/>
        <v>19.378</v>
      </c>
      <c r="AF2323" s="390">
        <f t="shared" si="483"/>
        <v>20.597000000000001</v>
      </c>
      <c r="AG2323" s="390">
        <f t="shared" si="484"/>
        <v>19.963999999999999</v>
      </c>
      <c r="AH2323" s="390">
        <f t="shared" si="485"/>
        <v>19.876000000000001</v>
      </c>
      <c r="AI2323" s="390">
        <f t="shared" si="486"/>
        <v>20.408000000000001</v>
      </c>
      <c r="AJ2323" s="390">
        <f t="shared" si="487"/>
        <v>19.690999999999999</v>
      </c>
      <c r="AK2323" s="390">
        <f t="shared" si="488"/>
        <v>19.975000000000001</v>
      </c>
      <c r="AL2323" s="390">
        <f t="shared" si="489"/>
        <v>20.085000000000001</v>
      </c>
      <c r="AM2323" s="390">
        <f t="shared" si="490"/>
        <v>19.966000000000001</v>
      </c>
      <c r="AN2323" s="390">
        <f t="shared" si="491"/>
        <v>19.560000000000002</v>
      </c>
      <c r="AO2323" s="390">
        <f t="shared" si="492"/>
        <v>20.463000000000001</v>
      </c>
    </row>
    <row r="2324" spans="1:41" ht="15" customHeight="1" x14ac:dyDescent="0.25">
      <c r="A2324" s="127" t="s">
        <v>2108</v>
      </c>
      <c r="B2324" s="125" t="s">
        <v>2077</v>
      </c>
      <c r="C2324" s="125" t="s">
        <v>4004</v>
      </c>
      <c r="D2324" s="125" t="s">
        <v>552</v>
      </c>
      <c r="E2324" s="125" t="s">
        <v>1538</v>
      </c>
      <c r="F2324" s="126">
        <v>24.46</v>
      </c>
      <c r="G2324" s="126">
        <v>24.66</v>
      </c>
      <c r="H2324" s="126">
        <v>19.57</v>
      </c>
      <c r="I2324" s="126"/>
      <c r="J2324" s="317"/>
      <c r="K2324" s="323">
        <f>ROUND(SUMIF('VGT-Bewegungsdaten'!B:B,A2324,'VGT-Bewegungsdaten'!C:C),3)</f>
        <v>0</v>
      </c>
      <c r="L2324" s="324">
        <f>ROUND(SUMIF('VGT-Bewegungsdaten'!B:B,$A2324,'VGT-Bewegungsdaten'!D:D),2)</f>
        <v>0</v>
      </c>
      <c r="N2324" s="376" t="s">
        <v>4930</v>
      </c>
      <c r="O2324" s="376" t="s">
        <v>4940</v>
      </c>
      <c r="P2324" s="326">
        <f>ROUND(SUMIF('AV-Bewegungsdaten'!B:B,A2324,'AV-Bewegungsdaten'!C:C),3)</f>
        <v>0</v>
      </c>
      <c r="Q2324" s="324">
        <f>ROUND(SUMIF('AV-Bewegungsdaten'!B:B,$A2324,'AV-Bewegungsdaten'!D:D),2)</f>
        <v>0</v>
      </c>
      <c r="T2324" s="327"/>
      <c r="U2324" s="326">
        <f>ROUND(SUMIF('DV-Bewegungsdaten'!B:B,Kategorien!A2324,'DV-Bewegungsdaten'!D:D),3)</f>
        <v>0</v>
      </c>
      <c r="V2324" s="324">
        <f>ROUND(SUMIF('DV-Bewegungsdaten'!B:B,Kategorien!A2324,'DV-Bewegungsdaten'!E:E),3)</f>
        <v>0</v>
      </c>
      <c r="AD2324" s="390">
        <f t="shared" si="481"/>
        <v>19.721</v>
      </c>
      <c r="AE2324" s="390">
        <f t="shared" si="482"/>
        <v>20.378</v>
      </c>
      <c r="AF2324" s="390">
        <f t="shared" si="483"/>
        <v>21.597000000000001</v>
      </c>
      <c r="AG2324" s="390">
        <f t="shared" si="484"/>
        <v>20.963999999999999</v>
      </c>
      <c r="AH2324" s="390">
        <f t="shared" si="485"/>
        <v>20.876000000000001</v>
      </c>
      <c r="AI2324" s="390">
        <f t="shared" si="486"/>
        <v>21.408000000000001</v>
      </c>
      <c r="AJ2324" s="390">
        <f t="shared" si="487"/>
        <v>20.690999999999999</v>
      </c>
      <c r="AK2324" s="390">
        <f t="shared" si="488"/>
        <v>20.975000000000001</v>
      </c>
      <c r="AL2324" s="390">
        <f t="shared" si="489"/>
        <v>21.085000000000001</v>
      </c>
      <c r="AM2324" s="390">
        <f t="shared" si="490"/>
        <v>20.966000000000001</v>
      </c>
      <c r="AN2324" s="390">
        <f t="shared" si="491"/>
        <v>20.560000000000002</v>
      </c>
      <c r="AO2324" s="390">
        <f t="shared" si="492"/>
        <v>21.463000000000001</v>
      </c>
    </row>
    <row r="2325" spans="1:41" ht="15" customHeight="1" x14ac:dyDescent="0.25">
      <c r="A2325" s="127" t="s">
        <v>2109</v>
      </c>
      <c r="B2325" s="125" t="s">
        <v>2077</v>
      </c>
      <c r="C2325" s="125" t="s">
        <v>4004</v>
      </c>
      <c r="D2325" s="125" t="s">
        <v>554</v>
      </c>
      <c r="E2325" s="125" t="s">
        <v>1541</v>
      </c>
      <c r="F2325" s="126">
        <v>24.46</v>
      </c>
      <c r="G2325" s="126">
        <v>24.66</v>
      </c>
      <c r="H2325" s="126">
        <v>19.57</v>
      </c>
      <c r="I2325" s="126"/>
      <c r="J2325" s="317"/>
      <c r="K2325" s="323">
        <f>ROUND(SUMIF('VGT-Bewegungsdaten'!B:B,A2325,'VGT-Bewegungsdaten'!C:C),3)</f>
        <v>0</v>
      </c>
      <c r="L2325" s="324">
        <f>ROUND(SUMIF('VGT-Bewegungsdaten'!B:B,$A2325,'VGT-Bewegungsdaten'!D:D),2)</f>
        <v>0</v>
      </c>
      <c r="N2325" s="376" t="s">
        <v>4930</v>
      </c>
      <c r="O2325" s="376" t="s">
        <v>4940</v>
      </c>
      <c r="P2325" s="326">
        <f>ROUND(SUMIF('AV-Bewegungsdaten'!B:B,A2325,'AV-Bewegungsdaten'!C:C),3)</f>
        <v>0</v>
      </c>
      <c r="Q2325" s="324">
        <f>ROUND(SUMIF('AV-Bewegungsdaten'!B:B,$A2325,'AV-Bewegungsdaten'!D:D),2)</f>
        <v>0</v>
      </c>
      <c r="T2325" s="327"/>
      <c r="U2325" s="326">
        <f>ROUND(SUMIF('DV-Bewegungsdaten'!B:B,Kategorien!A2325,'DV-Bewegungsdaten'!D:D),3)</f>
        <v>0</v>
      </c>
      <c r="V2325" s="324">
        <f>ROUND(SUMIF('DV-Bewegungsdaten'!B:B,Kategorien!A2325,'DV-Bewegungsdaten'!E:E),3)</f>
        <v>0</v>
      </c>
      <c r="AD2325" s="390">
        <f t="shared" si="481"/>
        <v>19.721</v>
      </c>
      <c r="AE2325" s="390">
        <f t="shared" si="482"/>
        <v>20.378</v>
      </c>
      <c r="AF2325" s="390">
        <f t="shared" si="483"/>
        <v>21.597000000000001</v>
      </c>
      <c r="AG2325" s="390">
        <f t="shared" si="484"/>
        <v>20.963999999999999</v>
      </c>
      <c r="AH2325" s="390">
        <f t="shared" si="485"/>
        <v>20.876000000000001</v>
      </c>
      <c r="AI2325" s="390">
        <f t="shared" si="486"/>
        <v>21.408000000000001</v>
      </c>
      <c r="AJ2325" s="390">
        <f t="shared" si="487"/>
        <v>20.690999999999999</v>
      </c>
      <c r="AK2325" s="390">
        <f t="shared" si="488"/>
        <v>20.975000000000001</v>
      </c>
      <c r="AL2325" s="390">
        <f t="shared" si="489"/>
        <v>21.085000000000001</v>
      </c>
      <c r="AM2325" s="390">
        <f t="shared" si="490"/>
        <v>20.966000000000001</v>
      </c>
      <c r="AN2325" s="390">
        <f t="shared" si="491"/>
        <v>20.560000000000002</v>
      </c>
      <c r="AO2325" s="390">
        <f t="shared" si="492"/>
        <v>21.463000000000001</v>
      </c>
    </row>
    <row r="2326" spans="1:41" ht="15" customHeight="1" x14ac:dyDescent="0.25">
      <c r="A2326" s="127" t="s">
        <v>2914</v>
      </c>
      <c r="B2326" s="125" t="s">
        <v>2077</v>
      </c>
      <c r="C2326" s="125" t="s">
        <v>4004</v>
      </c>
      <c r="D2326" s="125" t="s">
        <v>2739</v>
      </c>
      <c r="E2326" s="125" t="s">
        <v>2545</v>
      </c>
      <c r="F2326" s="126">
        <v>24.43</v>
      </c>
      <c r="G2326" s="126">
        <v>24.63</v>
      </c>
      <c r="H2326" s="126">
        <v>19.54</v>
      </c>
      <c r="I2326" s="126"/>
      <c r="J2326" s="317"/>
      <c r="K2326" s="323">
        <f>ROUND(SUMIF('VGT-Bewegungsdaten'!B:B,A2326,'VGT-Bewegungsdaten'!C:C),3)</f>
        <v>0</v>
      </c>
      <c r="L2326" s="324">
        <f>ROUND(SUMIF('VGT-Bewegungsdaten'!B:B,$A2326,'VGT-Bewegungsdaten'!D:D),2)</f>
        <v>0</v>
      </c>
      <c r="N2326" s="376" t="s">
        <v>4930</v>
      </c>
      <c r="O2326" s="376" t="s">
        <v>4940</v>
      </c>
      <c r="P2326" s="326">
        <f>ROUND(SUMIF('AV-Bewegungsdaten'!B:B,A2326,'AV-Bewegungsdaten'!C:C),3)</f>
        <v>0</v>
      </c>
      <c r="Q2326" s="324">
        <f>ROUND(SUMIF('AV-Bewegungsdaten'!B:B,$A2326,'AV-Bewegungsdaten'!D:D),2)</f>
        <v>0</v>
      </c>
      <c r="T2326" s="327"/>
      <c r="U2326" s="326">
        <f>ROUND(SUMIF('DV-Bewegungsdaten'!B:B,Kategorien!A2326,'DV-Bewegungsdaten'!D:D),3)</f>
        <v>0</v>
      </c>
      <c r="V2326" s="324">
        <f>ROUND(SUMIF('DV-Bewegungsdaten'!B:B,Kategorien!A2326,'DV-Bewegungsdaten'!E:E),3)</f>
        <v>0</v>
      </c>
      <c r="AD2326" s="390">
        <f t="shared" si="481"/>
        <v>19.690999999999999</v>
      </c>
      <c r="AE2326" s="390">
        <f t="shared" si="482"/>
        <v>20.347999999999999</v>
      </c>
      <c r="AF2326" s="390">
        <f t="shared" si="483"/>
        <v>21.567</v>
      </c>
      <c r="AG2326" s="390">
        <f t="shared" si="484"/>
        <v>20.933999999999997</v>
      </c>
      <c r="AH2326" s="390">
        <f t="shared" si="485"/>
        <v>20.846</v>
      </c>
      <c r="AI2326" s="390">
        <f t="shared" si="486"/>
        <v>21.378</v>
      </c>
      <c r="AJ2326" s="390">
        <f t="shared" si="487"/>
        <v>20.660999999999998</v>
      </c>
      <c r="AK2326" s="390">
        <f t="shared" si="488"/>
        <v>20.945</v>
      </c>
      <c r="AL2326" s="390">
        <f t="shared" si="489"/>
        <v>21.055</v>
      </c>
      <c r="AM2326" s="390">
        <f t="shared" si="490"/>
        <v>20.936</v>
      </c>
      <c r="AN2326" s="390">
        <f t="shared" si="491"/>
        <v>20.53</v>
      </c>
      <c r="AO2326" s="390">
        <f t="shared" si="492"/>
        <v>21.433</v>
      </c>
    </row>
    <row r="2327" spans="1:41" ht="15" customHeight="1" x14ac:dyDescent="0.25">
      <c r="A2327" s="127" t="s">
        <v>3658</v>
      </c>
      <c r="B2327" s="125" t="s">
        <v>2077</v>
      </c>
      <c r="C2327" s="125" t="s">
        <v>4004</v>
      </c>
      <c r="D2327" s="125" t="s">
        <v>3483</v>
      </c>
      <c r="E2327" s="125" t="s">
        <v>3289</v>
      </c>
      <c r="F2327" s="126">
        <v>24.4</v>
      </c>
      <c r="G2327" s="126">
        <v>24.599999999999998</v>
      </c>
      <c r="H2327" s="126">
        <v>19.52</v>
      </c>
      <c r="I2327" s="126"/>
      <c r="J2327" s="317"/>
      <c r="K2327" s="323">
        <f>ROUND(SUMIF('VGT-Bewegungsdaten'!B:B,A2327,'VGT-Bewegungsdaten'!C:C),3)</f>
        <v>0</v>
      </c>
      <c r="L2327" s="324">
        <f>ROUND(SUMIF('VGT-Bewegungsdaten'!B:B,$A2327,'VGT-Bewegungsdaten'!D:D),2)</f>
        <v>0</v>
      </c>
      <c r="N2327" s="376" t="s">
        <v>4930</v>
      </c>
      <c r="O2327" s="376" t="s">
        <v>4940</v>
      </c>
      <c r="P2327" s="326">
        <f>ROUND(SUMIF('AV-Bewegungsdaten'!B:B,A2327,'AV-Bewegungsdaten'!C:C),3)</f>
        <v>0</v>
      </c>
      <c r="Q2327" s="324">
        <f>ROUND(SUMIF('AV-Bewegungsdaten'!B:B,$A2327,'AV-Bewegungsdaten'!D:D),2)</f>
        <v>0</v>
      </c>
      <c r="T2327" s="327"/>
      <c r="U2327" s="326">
        <f>ROUND(SUMIF('DV-Bewegungsdaten'!B:B,Kategorien!A2327,'DV-Bewegungsdaten'!D:D),3)</f>
        <v>0</v>
      </c>
      <c r="V2327" s="324">
        <f>ROUND(SUMIF('DV-Bewegungsdaten'!B:B,Kategorien!A2327,'DV-Bewegungsdaten'!E:E),3)</f>
        <v>0</v>
      </c>
      <c r="AD2327" s="390">
        <f t="shared" si="481"/>
        <v>19.660999999999998</v>
      </c>
      <c r="AE2327" s="390">
        <f t="shared" si="482"/>
        <v>20.317999999999998</v>
      </c>
      <c r="AF2327" s="390">
        <f t="shared" si="483"/>
        <v>21.536999999999999</v>
      </c>
      <c r="AG2327" s="390">
        <f t="shared" si="484"/>
        <v>20.903999999999996</v>
      </c>
      <c r="AH2327" s="390">
        <f t="shared" si="485"/>
        <v>20.815999999999999</v>
      </c>
      <c r="AI2327" s="390">
        <f t="shared" si="486"/>
        <v>21.347999999999999</v>
      </c>
      <c r="AJ2327" s="390">
        <f t="shared" si="487"/>
        <v>20.630999999999997</v>
      </c>
      <c r="AK2327" s="390">
        <f t="shared" si="488"/>
        <v>20.914999999999999</v>
      </c>
      <c r="AL2327" s="390">
        <f t="shared" si="489"/>
        <v>21.024999999999999</v>
      </c>
      <c r="AM2327" s="390">
        <f t="shared" si="490"/>
        <v>20.905999999999999</v>
      </c>
      <c r="AN2327" s="390">
        <f t="shared" si="491"/>
        <v>20.5</v>
      </c>
      <c r="AO2327" s="390">
        <f t="shared" si="492"/>
        <v>21.402999999999999</v>
      </c>
    </row>
    <row r="2328" spans="1:41" ht="15" customHeight="1" x14ac:dyDescent="0.25">
      <c r="A2328" s="127" t="s">
        <v>4423</v>
      </c>
      <c r="B2328" s="125" t="s">
        <v>2077</v>
      </c>
      <c r="C2328" s="125" t="s">
        <v>4004</v>
      </c>
      <c r="D2328" s="125" t="s">
        <v>4246</v>
      </c>
      <c r="E2328" s="125" t="s">
        <v>4051</v>
      </c>
      <c r="F2328" s="126">
        <v>24.37</v>
      </c>
      <c r="G2328" s="126">
        <v>24.57</v>
      </c>
      <c r="H2328" s="126">
        <v>19.5</v>
      </c>
      <c r="I2328" s="126"/>
      <c r="J2328" s="317"/>
      <c r="K2328" s="323">
        <f>ROUND(SUMIF('VGT-Bewegungsdaten'!B:B,A2328,'VGT-Bewegungsdaten'!C:C),3)</f>
        <v>0</v>
      </c>
      <c r="L2328" s="324">
        <f>ROUND(SUMIF('VGT-Bewegungsdaten'!B:B,$A2328,'VGT-Bewegungsdaten'!D:D),2)</f>
        <v>0</v>
      </c>
      <c r="N2328" s="376" t="s">
        <v>4930</v>
      </c>
      <c r="O2328" s="376" t="s">
        <v>4940</v>
      </c>
      <c r="P2328" s="326">
        <f>ROUND(SUMIF('AV-Bewegungsdaten'!B:B,A2328,'AV-Bewegungsdaten'!C:C),3)</f>
        <v>0</v>
      </c>
      <c r="Q2328" s="324">
        <f>ROUND(SUMIF('AV-Bewegungsdaten'!B:B,$A2328,'AV-Bewegungsdaten'!D:D),2)</f>
        <v>0</v>
      </c>
      <c r="T2328" s="327"/>
      <c r="U2328" s="326">
        <f>ROUND(SUMIF('DV-Bewegungsdaten'!B:B,Kategorien!A2328,'DV-Bewegungsdaten'!D:D),3)</f>
        <v>0</v>
      </c>
      <c r="V2328" s="324">
        <f>ROUND(SUMIF('DV-Bewegungsdaten'!B:B,Kategorien!A2328,'DV-Bewegungsdaten'!E:E),3)</f>
        <v>0</v>
      </c>
      <c r="AD2328" s="390">
        <f t="shared" si="481"/>
        <v>19.631</v>
      </c>
      <c r="AE2328" s="390">
        <f t="shared" si="482"/>
        <v>20.288</v>
      </c>
      <c r="AF2328" s="390">
        <f t="shared" si="483"/>
        <v>21.507000000000001</v>
      </c>
      <c r="AG2328" s="390">
        <f t="shared" si="484"/>
        <v>20.873999999999999</v>
      </c>
      <c r="AH2328" s="390">
        <f t="shared" si="485"/>
        <v>20.786000000000001</v>
      </c>
      <c r="AI2328" s="390">
        <f t="shared" si="486"/>
        <v>21.318000000000001</v>
      </c>
      <c r="AJ2328" s="390">
        <f t="shared" si="487"/>
        <v>20.600999999999999</v>
      </c>
      <c r="AK2328" s="390">
        <f t="shared" si="488"/>
        <v>20.885000000000002</v>
      </c>
      <c r="AL2328" s="390">
        <f t="shared" si="489"/>
        <v>20.995000000000001</v>
      </c>
      <c r="AM2328" s="390">
        <f t="shared" si="490"/>
        <v>20.876000000000001</v>
      </c>
      <c r="AN2328" s="390">
        <f t="shared" si="491"/>
        <v>20.47</v>
      </c>
      <c r="AO2328" s="390">
        <f t="shared" si="492"/>
        <v>21.373000000000001</v>
      </c>
    </row>
    <row r="2329" spans="1:41" ht="15" customHeight="1" x14ac:dyDescent="0.25">
      <c r="A2329" s="127" t="s">
        <v>2110</v>
      </c>
      <c r="B2329" s="125" t="s">
        <v>2077</v>
      </c>
      <c r="C2329" s="125" t="s">
        <v>4004</v>
      </c>
      <c r="D2329" s="125" t="s">
        <v>556</v>
      </c>
      <c r="E2329" s="125" t="s">
        <v>2452</v>
      </c>
      <c r="F2329" s="126">
        <v>22.46</v>
      </c>
      <c r="G2329" s="126">
        <v>22.66</v>
      </c>
      <c r="H2329" s="126">
        <v>17.97</v>
      </c>
      <c r="I2329" s="126"/>
      <c r="J2329" s="317"/>
      <c r="K2329" s="323">
        <f>ROUND(SUMIF('VGT-Bewegungsdaten'!B:B,A2329,'VGT-Bewegungsdaten'!C:C),3)</f>
        <v>0</v>
      </c>
      <c r="L2329" s="324">
        <f>ROUND(SUMIF('VGT-Bewegungsdaten'!B:B,$A2329,'VGT-Bewegungsdaten'!D:D),2)</f>
        <v>0</v>
      </c>
      <c r="N2329" s="376" t="s">
        <v>4930</v>
      </c>
      <c r="O2329" s="376" t="s">
        <v>4940</v>
      </c>
      <c r="P2329" s="326">
        <f>ROUND(SUMIF('AV-Bewegungsdaten'!B:B,A2329,'AV-Bewegungsdaten'!C:C),3)</f>
        <v>0</v>
      </c>
      <c r="Q2329" s="324">
        <f>ROUND(SUMIF('AV-Bewegungsdaten'!B:B,$A2329,'AV-Bewegungsdaten'!D:D),2)</f>
        <v>0</v>
      </c>
      <c r="T2329" s="327"/>
      <c r="U2329" s="326">
        <f>ROUND(SUMIF('DV-Bewegungsdaten'!B:B,Kategorien!A2329,'DV-Bewegungsdaten'!D:D),3)</f>
        <v>0</v>
      </c>
      <c r="V2329" s="324">
        <f>ROUND(SUMIF('DV-Bewegungsdaten'!B:B,Kategorien!A2329,'DV-Bewegungsdaten'!E:E),3)</f>
        <v>0</v>
      </c>
      <c r="AD2329" s="390">
        <f t="shared" si="481"/>
        <v>17.721</v>
      </c>
      <c r="AE2329" s="390">
        <f t="shared" si="482"/>
        <v>18.378</v>
      </c>
      <c r="AF2329" s="390">
        <f t="shared" si="483"/>
        <v>19.597000000000001</v>
      </c>
      <c r="AG2329" s="390">
        <f t="shared" si="484"/>
        <v>18.963999999999999</v>
      </c>
      <c r="AH2329" s="390">
        <f t="shared" si="485"/>
        <v>18.876000000000001</v>
      </c>
      <c r="AI2329" s="390">
        <f t="shared" si="486"/>
        <v>19.408000000000001</v>
      </c>
      <c r="AJ2329" s="390">
        <f t="shared" si="487"/>
        <v>18.690999999999999</v>
      </c>
      <c r="AK2329" s="390">
        <f t="shared" si="488"/>
        <v>18.975000000000001</v>
      </c>
      <c r="AL2329" s="390">
        <f t="shared" si="489"/>
        <v>19.085000000000001</v>
      </c>
      <c r="AM2329" s="390">
        <f t="shared" si="490"/>
        <v>18.966000000000001</v>
      </c>
      <c r="AN2329" s="390">
        <f t="shared" si="491"/>
        <v>18.560000000000002</v>
      </c>
      <c r="AO2329" s="390">
        <f t="shared" si="492"/>
        <v>19.463000000000001</v>
      </c>
    </row>
    <row r="2330" spans="1:41" ht="15" customHeight="1" x14ac:dyDescent="0.25">
      <c r="A2330" s="127" t="s">
        <v>2111</v>
      </c>
      <c r="B2330" s="125" t="s">
        <v>2077</v>
      </c>
      <c r="C2330" s="125" t="s">
        <v>4004</v>
      </c>
      <c r="D2330" s="125" t="s">
        <v>558</v>
      </c>
      <c r="E2330" s="125" t="s">
        <v>2455</v>
      </c>
      <c r="F2330" s="126">
        <v>24.46</v>
      </c>
      <c r="G2330" s="126">
        <v>24.66</v>
      </c>
      <c r="H2330" s="126">
        <v>19.57</v>
      </c>
      <c r="I2330" s="126"/>
      <c r="J2330" s="317"/>
      <c r="K2330" s="323">
        <f>ROUND(SUMIF('VGT-Bewegungsdaten'!B:B,A2330,'VGT-Bewegungsdaten'!C:C),3)</f>
        <v>0</v>
      </c>
      <c r="L2330" s="324">
        <f>ROUND(SUMIF('VGT-Bewegungsdaten'!B:B,$A2330,'VGT-Bewegungsdaten'!D:D),2)</f>
        <v>0</v>
      </c>
      <c r="N2330" s="376" t="s">
        <v>4930</v>
      </c>
      <c r="O2330" s="376" t="s">
        <v>4940</v>
      </c>
      <c r="P2330" s="326">
        <f>ROUND(SUMIF('AV-Bewegungsdaten'!B:B,A2330,'AV-Bewegungsdaten'!C:C),3)</f>
        <v>0</v>
      </c>
      <c r="Q2330" s="324">
        <f>ROUND(SUMIF('AV-Bewegungsdaten'!B:B,$A2330,'AV-Bewegungsdaten'!D:D),2)</f>
        <v>0</v>
      </c>
      <c r="T2330" s="327"/>
      <c r="U2330" s="326">
        <f>ROUND(SUMIF('DV-Bewegungsdaten'!B:B,Kategorien!A2330,'DV-Bewegungsdaten'!D:D),3)</f>
        <v>0</v>
      </c>
      <c r="V2330" s="324">
        <f>ROUND(SUMIF('DV-Bewegungsdaten'!B:B,Kategorien!A2330,'DV-Bewegungsdaten'!E:E),3)</f>
        <v>0</v>
      </c>
      <c r="AD2330" s="390">
        <f t="shared" si="481"/>
        <v>19.721</v>
      </c>
      <c r="AE2330" s="390">
        <f t="shared" si="482"/>
        <v>20.378</v>
      </c>
      <c r="AF2330" s="390">
        <f t="shared" si="483"/>
        <v>21.597000000000001</v>
      </c>
      <c r="AG2330" s="390">
        <f t="shared" si="484"/>
        <v>20.963999999999999</v>
      </c>
      <c r="AH2330" s="390">
        <f t="shared" si="485"/>
        <v>20.876000000000001</v>
      </c>
      <c r="AI2330" s="390">
        <f t="shared" si="486"/>
        <v>21.408000000000001</v>
      </c>
      <c r="AJ2330" s="390">
        <f t="shared" si="487"/>
        <v>20.690999999999999</v>
      </c>
      <c r="AK2330" s="390">
        <f t="shared" si="488"/>
        <v>20.975000000000001</v>
      </c>
      <c r="AL2330" s="390">
        <f t="shared" si="489"/>
        <v>21.085000000000001</v>
      </c>
      <c r="AM2330" s="390">
        <f t="shared" si="490"/>
        <v>20.966000000000001</v>
      </c>
      <c r="AN2330" s="390">
        <f t="shared" si="491"/>
        <v>20.560000000000002</v>
      </c>
      <c r="AO2330" s="390">
        <f t="shared" si="492"/>
        <v>21.463000000000001</v>
      </c>
    </row>
    <row r="2331" spans="1:41" ht="15" customHeight="1" x14ac:dyDescent="0.25">
      <c r="A2331" s="127" t="s">
        <v>2112</v>
      </c>
      <c r="B2331" s="125" t="s">
        <v>2077</v>
      </c>
      <c r="C2331" s="125" t="s">
        <v>4004</v>
      </c>
      <c r="D2331" s="125" t="s">
        <v>560</v>
      </c>
      <c r="E2331" s="125" t="s">
        <v>1538</v>
      </c>
      <c r="F2331" s="126">
        <v>25.46</v>
      </c>
      <c r="G2331" s="126">
        <v>25.66</v>
      </c>
      <c r="H2331" s="126">
        <v>20.37</v>
      </c>
      <c r="I2331" s="126"/>
      <c r="J2331" s="317"/>
      <c r="K2331" s="323">
        <f>ROUND(SUMIF('VGT-Bewegungsdaten'!B:B,A2331,'VGT-Bewegungsdaten'!C:C),3)</f>
        <v>0</v>
      </c>
      <c r="L2331" s="324">
        <f>ROUND(SUMIF('VGT-Bewegungsdaten'!B:B,$A2331,'VGT-Bewegungsdaten'!D:D),2)</f>
        <v>0</v>
      </c>
      <c r="N2331" s="376" t="s">
        <v>4930</v>
      </c>
      <c r="O2331" s="376" t="s">
        <v>4940</v>
      </c>
      <c r="P2331" s="326">
        <f>ROUND(SUMIF('AV-Bewegungsdaten'!B:B,A2331,'AV-Bewegungsdaten'!C:C),3)</f>
        <v>0</v>
      </c>
      <c r="Q2331" s="324">
        <f>ROUND(SUMIF('AV-Bewegungsdaten'!B:B,$A2331,'AV-Bewegungsdaten'!D:D),2)</f>
        <v>0</v>
      </c>
      <c r="T2331" s="327"/>
      <c r="U2331" s="326">
        <f>ROUND(SUMIF('DV-Bewegungsdaten'!B:B,Kategorien!A2331,'DV-Bewegungsdaten'!D:D),3)</f>
        <v>0</v>
      </c>
      <c r="V2331" s="324">
        <f>ROUND(SUMIF('DV-Bewegungsdaten'!B:B,Kategorien!A2331,'DV-Bewegungsdaten'!E:E),3)</f>
        <v>0</v>
      </c>
      <c r="AD2331" s="390">
        <f t="shared" si="481"/>
        <v>20.721</v>
      </c>
      <c r="AE2331" s="390">
        <f t="shared" si="482"/>
        <v>21.378</v>
      </c>
      <c r="AF2331" s="390">
        <f t="shared" si="483"/>
        <v>22.597000000000001</v>
      </c>
      <c r="AG2331" s="390">
        <f t="shared" si="484"/>
        <v>21.963999999999999</v>
      </c>
      <c r="AH2331" s="390">
        <f t="shared" si="485"/>
        <v>21.876000000000001</v>
      </c>
      <c r="AI2331" s="390">
        <f t="shared" si="486"/>
        <v>22.408000000000001</v>
      </c>
      <c r="AJ2331" s="390">
        <f t="shared" si="487"/>
        <v>21.690999999999999</v>
      </c>
      <c r="AK2331" s="390">
        <f t="shared" si="488"/>
        <v>21.975000000000001</v>
      </c>
      <c r="AL2331" s="390">
        <f t="shared" si="489"/>
        <v>22.085000000000001</v>
      </c>
      <c r="AM2331" s="390">
        <f t="shared" si="490"/>
        <v>21.966000000000001</v>
      </c>
      <c r="AN2331" s="390">
        <f t="shared" si="491"/>
        <v>21.560000000000002</v>
      </c>
      <c r="AO2331" s="390">
        <f t="shared" si="492"/>
        <v>22.463000000000001</v>
      </c>
    </row>
    <row r="2332" spans="1:41" ht="15" customHeight="1" x14ac:dyDescent="0.25">
      <c r="A2332" s="127" t="s">
        <v>2113</v>
      </c>
      <c r="B2332" s="125" t="s">
        <v>2077</v>
      </c>
      <c r="C2332" s="125" t="s">
        <v>4004</v>
      </c>
      <c r="D2332" s="125" t="s">
        <v>562</v>
      </c>
      <c r="E2332" s="125" t="s">
        <v>1541</v>
      </c>
      <c r="F2332" s="126">
        <v>25.46</v>
      </c>
      <c r="G2332" s="126">
        <v>25.66</v>
      </c>
      <c r="H2332" s="126">
        <v>20.37</v>
      </c>
      <c r="I2332" s="126"/>
      <c r="J2332" s="317"/>
      <c r="K2332" s="323">
        <f>ROUND(SUMIF('VGT-Bewegungsdaten'!B:B,A2332,'VGT-Bewegungsdaten'!C:C),3)</f>
        <v>0</v>
      </c>
      <c r="L2332" s="324">
        <f>ROUND(SUMIF('VGT-Bewegungsdaten'!B:B,$A2332,'VGT-Bewegungsdaten'!D:D),2)</f>
        <v>0</v>
      </c>
      <c r="N2332" s="376" t="s">
        <v>4930</v>
      </c>
      <c r="O2332" s="376" t="s">
        <v>4940</v>
      </c>
      <c r="P2332" s="326">
        <f>ROUND(SUMIF('AV-Bewegungsdaten'!B:B,A2332,'AV-Bewegungsdaten'!C:C),3)</f>
        <v>0</v>
      </c>
      <c r="Q2332" s="324">
        <f>ROUND(SUMIF('AV-Bewegungsdaten'!B:B,$A2332,'AV-Bewegungsdaten'!D:D),2)</f>
        <v>0</v>
      </c>
      <c r="T2332" s="327"/>
      <c r="U2332" s="326">
        <f>ROUND(SUMIF('DV-Bewegungsdaten'!B:B,Kategorien!A2332,'DV-Bewegungsdaten'!D:D),3)</f>
        <v>0</v>
      </c>
      <c r="V2332" s="324">
        <f>ROUND(SUMIF('DV-Bewegungsdaten'!B:B,Kategorien!A2332,'DV-Bewegungsdaten'!E:E),3)</f>
        <v>0</v>
      </c>
      <c r="AD2332" s="390">
        <f t="shared" si="481"/>
        <v>20.721</v>
      </c>
      <c r="AE2332" s="390">
        <f t="shared" si="482"/>
        <v>21.378</v>
      </c>
      <c r="AF2332" s="390">
        <f t="shared" si="483"/>
        <v>22.597000000000001</v>
      </c>
      <c r="AG2332" s="390">
        <f t="shared" si="484"/>
        <v>21.963999999999999</v>
      </c>
      <c r="AH2332" s="390">
        <f t="shared" si="485"/>
        <v>21.876000000000001</v>
      </c>
      <c r="AI2332" s="390">
        <f t="shared" si="486"/>
        <v>22.408000000000001</v>
      </c>
      <c r="AJ2332" s="390">
        <f t="shared" si="487"/>
        <v>21.690999999999999</v>
      </c>
      <c r="AK2332" s="390">
        <f t="shared" si="488"/>
        <v>21.975000000000001</v>
      </c>
      <c r="AL2332" s="390">
        <f t="shared" si="489"/>
        <v>22.085000000000001</v>
      </c>
      <c r="AM2332" s="390">
        <f t="shared" si="490"/>
        <v>21.966000000000001</v>
      </c>
      <c r="AN2332" s="390">
        <f t="shared" si="491"/>
        <v>21.560000000000002</v>
      </c>
      <c r="AO2332" s="390">
        <f t="shared" si="492"/>
        <v>22.463000000000001</v>
      </c>
    </row>
    <row r="2333" spans="1:41" ht="15" customHeight="1" x14ac:dyDescent="0.25">
      <c r="A2333" s="127" t="s">
        <v>2915</v>
      </c>
      <c r="B2333" s="125" t="s">
        <v>2077</v>
      </c>
      <c r="C2333" s="125" t="s">
        <v>4004</v>
      </c>
      <c r="D2333" s="125" t="s">
        <v>2741</v>
      </c>
      <c r="E2333" s="125" t="s">
        <v>2545</v>
      </c>
      <c r="F2333" s="126">
        <v>25.43</v>
      </c>
      <c r="G2333" s="126">
        <v>25.63</v>
      </c>
      <c r="H2333" s="126">
        <v>20.34</v>
      </c>
      <c r="I2333" s="126"/>
      <c r="J2333" s="317"/>
      <c r="K2333" s="323">
        <f>ROUND(SUMIF('VGT-Bewegungsdaten'!B:B,A2333,'VGT-Bewegungsdaten'!C:C),3)</f>
        <v>0</v>
      </c>
      <c r="L2333" s="324">
        <f>ROUND(SUMIF('VGT-Bewegungsdaten'!B:B,$A2333,'VGT-Bewegungsdaten'!D:D),2)</f>
        <v>0</v>
      </c>
      <c r="N2333" s="376" t="s">
        <v>4930</v>
      </c>
      <c r="O2333" s="376" t="s">
        <v>4940</v>
      </c>
      <c r="P2333" s="326">
        <f>ROUND(SUMIF('AV-Bewegungsdaten'!B:B,A2333,'AV-Bewegungsdaten'!C:C),3)</f>
        <v>0</v>
      </c>
      <c r="Q2333" s="324">
        <f>ROUND(SUMIF('AV-Bewegungsdaten'!B:B,$A2333,'AV-Bewegungsdaten'!D:D),2)</f>
        <v>0</v>
      </c>
      <c r="T2333" s="327"/>
      <c r="U2333" s="326">
        <f>ROUND(SUMIF('DV-Bewegungsdaten'!B:B,Kategorien!A2333,'DV-Bewegungsdaten'!D:D),3)</f>
        <v>0</v>
      </c>
      <c r="V2333" s="324">
        <f>ROUND(SUMIF('DV-Bewegungsdaten'!B:B,Kategorien!A2333,'DV-Bewegungsdaten'!E:E),3)</f>
        <v>0</v>
      </c>
      <c r="AD2333" s="390">
        <f t="shared" si="481"/>
        <v>20.690999999999999</v>
      </c>
      <c r="AE2333" s="390">
        <f t="shared" si="482"/>
        <v>21.347999999999999</v>
      </c>
      <c r="AF2333" s="390">
        <f t="shared" si="483"/>
        <v>22.567</v>
      </c>
      <c r="AG2333" s="390">
        <f t="shared" si="484"/>
        <v>21.933999999999997</v>
      </c>
      <c r="AH2333" s="390">
        <f t="shared" si="485"/>
        <v>21.846</v>
      </c>
      <c r="AI2333" s="390">
        <f t="shared" si="486"/>
        <v>22.378</v>
      </c>
      <c r="AJ2333" s="390">
        <f t="shared" si="487"/>
        <v>21.660999999999998</v>
      </c>
      <c r="AK2333" s="390">
        <f t="shared" si="488"/>
        <v>21.945</v>
      </c>
      <c r="AL2333" s="390">
        <f t="shared" si="489"/>
        <v>22.055</v>
      </c>
      <c r="AM2333" s="390">
        <f t="shared" si="490"/>
        <v>21.936</v>
      </c>
      <c r="AN2333" s="390">
        <f t="shared" si="491"/>
        <v>21.53</v>
      </c>
      <c r="AO2333" s="390">
        <f t="shared" si="492"/>
        <v>22.433</v>
      </c>
    </row>
    <row r="2334" spans="1:41" ht="15" customHeight="1" x14ac:dyDescent="0.25">
      <c r="A2334" s="127" t="s">
        <v>3659</v>
      </c>
      <c r="B2334" s="125" t="s">
        <v>2077</v>
      </c>
      <c r="C2334" s="125" t="s">
        <v>4004</v>
      </c>
      <c r="D2334" s="125" t="s">
        <v>3485</v>
      </c>
      <c r="E2334" s="125" t="s">
        <v>3289</v>
      </c>
      <c r="F2334" s="126">
        <v>25.4</v>
      </c>
      <c r="G2334" s="126">
        <v>25.599999999999998</v>
      </c>
      <c r="H2334" s="126">
        <v>20.32</v>
      </c>
      <c r="I2334" s="126"/>
      <c r="J2334" s="317"/>
      <c r="K2334" s="323">
        <f>ROUND(SUMIF('VGT-Bewegungsdaten'!B:B,A2334,'VGT-Bewegungsdaten'!C:C),3)</f>
        <v>0</v>
      </c>
      <c r="L2334" s="324">
        <f>ROUND(SUMIF('VGT-Bewegungsdaten'!B:B,$A2334,'VGT-Bewegungsdaten'!D:D),2)</f>
        <v>0</v>
      </c>
      <c r="N2334" s="376" t="s">
        <v>4930</v>
      </c>
      <c r="O2334" s="376" t="s">
        <v>4940</v>
      </c>
      <c r="P2334" s="326">
        <f>ROUND(SUMIF('AV-Bewegungsdaten'!B:B,A2334,'AV-Bewegungsdaten'!C:C),3)</f>
        <v>0</v>
      </c>
      <c r="Q2334" s="324">
        <f>ROUND(SUMIF('AV-Bewegungsdaten'!B:B,$A2334,'AV-Bewegungsdaten'!D:D),2)</f>
        <v>0</v>
      </c>
      <c r="T2334" s="327"/>
      <c r="U2334" s="326">
        <f>ROUND(SUMIF('DV-Bewegungsdaten'!B:B,Kategorien!A2334,'DV-Bewegungsdaten'!D:D),3)</f>
        <v>0</v>
      </c>
      <c r="V2334" s="324">
        <f>ROUND(SUMIF('DV-Bewegungsdaten'!B:B,Kategorien!A2334,'DV-Bewegungsdaten'!E:E),3)</f>
        <v>0</v>
      </c>
      <c r="AD2334" s="390">
        <f t="shared" si="481"/>
        <v>20.660999999999998</v>
      </c>
      <c r="AE2334" s="390">
        <f t="shared" si="482"/>
        <v>21.317999999999998</v>
      </c>
      <c r="AF2334" s="390">
        <f t="shared" si="483"/>
        <v>22.536999999999999</v>
      </c>
      <c r="AG2334" s="390">
        <f t="shared" si="484"/>
        <v>21.903999999999996</v>
      </c>
      <c r="AH2334" s="390">
        <f t="shared" si="485"/>
        <v>21.815999999999999</v>
      </c>
      <c r="AI2334" s="390">
        <f t="shared" si="486"/>
        <v>22.347999999999999</v>
      </c>
      <c r="AJ2334" s="390">
        <f t="shared" si="487"/>
        <v>21.630999999999997</v>
      </c>
      <c r="AK2334" s="390">
        <f t="shared" si="488"/>
        <v>21.914999999999999</v>
      </c>
      <c r="AL2334" s="390">
        <f t="shared" si="489"/>
        <v>22.024999999999999</v>
      </c>
      <c r="AM2334" s="390">
        <f t="shared" si="490"/>
        <v>21.905999999999999</v>
      </c>
      <c r="AN2334" s="390">
        <f t="shared" si="491"/>
        <v>21.5</v>
      </c>
      <c r="AO2334" s="390">
        <f t="shared" si="492"/>
        <v>22.402999999999999</v>
      </c>
    </row>
    <row r="2335" spans="1:41" ht="15" customHeight="1" x14ac:dyDescent="0.25">
      <c r="A2335" s="127" t="s">
        <v>4424</v>
      </c>
      <c r="B2335" s="125" t="s">
        <v>2077</v>
      </c>
      <c r="C2335" s="125" t="s">
        <v>4004</v>
      </c>
      <c r="D2335" s="125" t="s">
        <v>4248</v>
      </c>
      <c r="E2335" s="125" t="s">
        <v>4051</v>
      </c>
      <c r="F2335" s="126">
        <v>25.37</v>
      </c>
      <c r="G2335" s="126">
        <v>25.57</v>
      </c>
      <c r="H2335" s="126">
        <v>20.3</v>
      </c>
      <c r="I2335" s="126"/>
      <c r="J2335" s="317"/>
      <c r="K2335" s="323">
        <f>ROUND(SUMIF('VGT-Bewegungsdaten'!B:B,A2335,'VGT-Bewegungsdaten'!C:C),3)</f>
        <v>0</v>
      </c>
      <c r="L2335" s="324">
        <f>ROUND(SUMIF('VGT-Bewegungsdaten'!B:B,$A2335,'VGT-Bewegungsdaten'!D:D),2)</f>
        <v>0</v>
      </c>
      <c r="N2335" s="376" t="s">
        <v>4930</v>
      </c>
      <c r="O2335" s="376" t="s">
        <v>4940</v>
      </c>
      <c r="P2335" s="326">
        <f>ROUND(SUMIF('AV-Bewegungsdaten'!B:B,A2335,'AV-Bewegungsdaten'!C:C),3)</f>
        <v>0</v>
      </c>
      <c r="Q2335" s="324">
        <f>ROUND(SUMIF('AV-Bewegungsdaten'!B:B,$A2335,'AV-Bewegungsdaten'!D:D),2)</f>
        <v>0</v>
      </c>
      <c r="T2335" s="327"/>
      <c r="U2335" s="326">
        <f>ROUND(SUMIF('DV-Bewegungsdaten'!B:B,Kategorien!A2335,'DV-Bewegungsdaten'!D:D),3)</f>
        <v>0</v>
      </c>
      <c r="V2335" s="324">
        <f>ROUND(SUMIF('DV-Bewegungsdaten'!B:B,Kategorien!A2335,'DV-Bewegungsdaten'!E:E),3)</f>
        <v>0</v>
      </c>
      <c r="AD2335" s="390">
        <f t="shared" si="481"/>
        <v>20.631</v>
      </c>
      <c r="AE2335" s="390">
        <f t="shared" si="482"/>
        <v>21.288</v>
      </c>
      <c r="AF2335" s="390">
        <f t="shared" si="483"/>
        <v>22.507000000000001</v>
      </c>
      <c r="AG2335" s="390">
        <f t="shared" si="484"/>
        <v>21.873999999999999</v>
      </c>
      <c r="AH2335" s="390">
        <f t="shared" si="485"/>
        <v>21.786000000000001</v>
      </c>
      <c r="AI2335" s="390">
        <f t="shared" si="486"/>
        <v>22.318000000000001</v>
      </c>
      <c r="AJ2335" s="390">
        <f t="shared" si="487"/>
        <v>21.600999999999999</v>
      </c>
      <c r="AK2335" s="390">
        <f t="shared" si="488"/>
        <v>21.885000000000002</v>
      </c>
      <c r="AL2335" s="390">
        <f t="shared" si="489"/>
        <v>21.995000000000001</v>
      </c>
      <c r="AM2335" s="390">
        <f t="shared" si="490"/>
        <v>21.876000000000001</v>
      </c>
      <c r="AN2335" s="390">
        <f t="shared" si="491"/>
        <v>21.47</v>
      </c>
      <c r="AO2335" s="390">
        <f t="shared" si="492"/>
        <v>22.373000000000001</v>
      </c>
    </row>
    <row r="2336" spans="1:41" ht="15" customHeight="1" x14ac:dyDescent="0.25">
      <c r="A2336" s="127" t="s">
        <v>2304</v>
      </c>
      <c r="B2336" s="125" t="s">
        <v>2077</v>
      </c>
      <c r="C2336" s="125" t="s">
        <v>4004</v>
      </c>
      <c r="D2336" s="125" t="s">
        <v>2380</v>
      </c>
      <c r="E2336" s="125" t="s">
        <v>2452</v>
      </c>
      <c r="F2336" s="126">
        <v>8.51</v>
      </c>
      <c r="G2336" s="126">
        <v>8.7099999999999991</v>
      </c>
      <c r="H2336" s="126">
        <v>6.81</v>
      </c>
      <c r="I2336" s="126"/>
      <c r="J2336" s="317"/>
      <c r="K2336" s="323">
        <f>ROUND(SUMIF('VGT-Bewegungsdaten'!B:B,A2336,'VGT-Bewegungsdaten'!C:C),3)</f>
        <v>0</v>
      </c>
      <c r="L2336" s="324">
        <f>ROUND(SUMIF('VGT-Bewegungsdaten'!B:B,$A2336,'VGT-Bewegungsdaten'!D:D),2)</f>
        <v>0</v>
      </c>
      <c r="N2336" s="376" t="s">
        <v>4930</v>
      </c>
      <c r="O2336" s="376" t="s">
        <v>4940</v>
      </c>
      <c r="P2336" s="326">
        <f>ROUND(SUMIF('AV-Bewegungsdaten'!B:B,A2336,'AV-Bewegungsdaten'!C:C),3)</f>
        <v>0</v>
      </c>
      <c r="Q2336" s="324">
        <f>ROUND(SUMIF('AV-Bewegungsdaten'!B:B,$A2336,'AV-Bewegungsdaten'!D:D),2)</f>
        <v>0</v>
      </c>
      <c r="T2336" s="327"/>
      <c r="U2336" s="326">
        <f>ROUND(SUMIF('DV-Bewegungsdaten'!B:B,Kategorien!A2336,'DV-Bewegungsdaten'!D:D),3)</f>
        <v>0</v>
      </c>
      <c r="V2336" s="324">
        <f>ROUND(SUMIF('DV-Bewegungsdaten'!B:B,Kategorien!A2336,'DV-Bewegungsdaten'!E:E),3)</f>
        <v>0</v>
      </c>
      <c r="AD2336" s="390">
        <f t="shared" si="481"/>
        <v>3.770999999999999</v>
      </c>
      <c r="AE2336" s="390">
        <f t="shared" si="482"/>
        <v>4.427999999999999</v>
      </c>
      <c r="AF2336" s="390">
        <f t="shared" si="483"/>
        <v>5.6469999999999985</v>
      </c>
      <c r="AG2336" s="390">
        <f t="shared" si="484"/>
        <v>5.0139999999999993</v>
      </c>
      <c r="AH2336" s="390">
        <f t="shared" si="485"/>
        <v>4.9259999999999993</v>
      </c>
      <c r="AI2336" s="390">
        <f t="shared" si="486"/>
        <v>5.4579999999999993</v>
      </c>
      <c r="AJ2336" s="390">
        <f t="shared" si="487"/>
        <v>4.7409999999999997</v>
      </c>
      <c r="AK2336" s="390">
        <f t="shared" si="488"/>
        <v>5.0249999999999986</v>
      </c>
      <c r="AL2336" s="390">
        <f t="shared" si="489"/>
        <v>5.1349999999999989</v>
      </c>
      <c r="AM2336" s="390">
        <f t="shared" si="490"/>
        <v>5.0159999999999991</v>
      </c>
      <c r="AN2336" s="390">
        <f t="shared" si="491"/>
        <v>4.6099999999999994</v>
      </c>
      <c r="AO2336" s="390">
        <f t="shared" si="492"/>
        <v>5.512999999999999</v>
      </c>
    </row>
    <row r="2337" spans="1:41" ht="15" customHeight="1" x14ac:dyDescent="0.25">
      <c r="A2337" s="127" t="s">
        <v>2305</v>
      </c>
      <c r="B2337" s="125" t="s">
        <v>2077</v>
      </c>
      <c r="C2337" s="125" t="s">
        <v>4004</v>
      </c>
      <c r="D2337" s="125" t="s">
        <v>2483</v>
      </c>
      <c r="E2337" s="125" t="s">
        <v>2455</v>
      </c>
      <c r="F2337" s="126">
        <v>10.51</v>
      </c>
      <c r="G2337" s="126">
        <v>10.709999999999999</v>
      </c>
      <c r="H2337" s="126">
        <v>8.41</v>
      </c>
      <c r="I2337" s="126"/>
      <c r="J2337" s="317"/>
      <c r="K2337" s="323">
        <f>ROUND(SUMIF('VGT-Bewegungsdaten'!B:B,A2337,'VGT-Bewegungsdaten'!C:C),3)</f>
        <v>0</v>
      </c>
      <c r="L2337" s="324">
        <f>ROUND(SUMIF('VGT-Bewegungsdaten'!B:B,$A2337,'VGT-Bewegungsdaten'!D:D),2)</f>
        <v>0</v>
      </c>
      <c r="N2337" s="376" t="s">
        <v>4930</v>
      </c>
      <c r="O2337" s="376" t="s">
        <v>4940</v>
      </c>
      <c r="P2337" s="326">
        <f>ROUND(SUMIF('AV-Bewegungsdaten'!B:B,A2337,'AV-Bewegungsdaten'!C:C),3)</f>
        <v>0</v>
      </c>
      <c r="Q2337" s="324">
        <f>ROUND(SUMIF('AV-Bewegungsdaten'!B:B,$A2337,'AV-Bewegungsdaten'!D:D),2)</f>
        <v>0</v>
      </c>
      <c r="T2337" s="327"/>
      <c r="U2337" s="326">
        <f>ROUND(SUMIF('DV-Bewegungsdaten'!B:B,Kategorien!A2337,'DV-Bewegungsdaten'!D:D),3)</f>
        <v>0</v>
      </c>
      <c r="V2337" s="324">
        <f>ROUND(SUMIF('DV-Bewegungsdaten'!B:B,Kategorien!A2337,'DV-Bewegungsdaten'!E:E),3)</f>
        <v>0</v>
      </c>
      <c r="AD2337" s="390">
        <f t="shared" si="481"/>
        <v>5.770999999999999</v>
      </c>
      <c r="AE2337" s="390">
        <f t="shared" si="482"/>
        <v>6.427999999999999</v>
      </c>
      <c r="AF2337" s="390">
        <f t="shared" si="483"/>
        <v>7.6469999999999985</v>
      </c>
      <c r="AG2337" s="390">
        <f t="shared" si="484"/>
        <v>7.0139999999999993</v>
      </c>
      <c r="AH2337" s="390">
        <f t="shared" si="485"/>
        <v>6.9259999999999993</v>
      </c>
      <c r="AI2337" s="390">
        <f t="shared" si="486"/>
        <v>7.4579999999999993</v>
      </c>
      <c r="AJ2337" s="390">
        <f t="shared" si="487"/>
        <v>6.7409999999999997</v>
      </c>
      <c r="AK2337" s="390">
        <f t="shared" si="488"/>
        <v>7.0249999999999986</v>
      </c>
      <c r="AL2337" s="390">
        <f t="shared" si="489"/>
        <v>7.1349999999999989</v>
      </c>
      <c r="AM2337" s="390">
        <f t="shared" si="490"/>
        <v>7.0159999999999991</v>
      </c>
      <c r="AN2337" s="390">
        <f t="shared" si="491"/>
        <v>6.6099999999999994</v>
      </c>
      <c r="AO2337" s="390">
        <f t="shared" si="492"/>
        <v>7.512999999999999</v>
      </c>
    </row>
    <row r="2338" spans="1:41" ht="15" customHeight="1" x14ac:dyDescent="0.25">
      <c r="A2338" s="127" t="s">
        <v>2114</v>
      </c>
      <c r="B2338" s="125" t="s">
        <v>2077</v>
      </c>
      <c r="C2338" s="125" t="s">
        <v>4004</v>
      </c>
      <c r="D2338" s="125" t="s">
        <v>1638</v>
      </c>
      <c r="E2338" s="125" t="s">
        <v>1541</v>
      </c>
      <c r="F2338" s="126">
        <v>11.51</v>
      </c>
      <c r="G2338" s="126">
        <v>11.709999999999999</v>
      </c>
      <c r="H2338" s="126">
        <v>9.2100000000000009</v>
      </c>
      <c r="I2338" s="126"/>
      <c r="J2338" s="317"/>
      <c r="K2338" s="323">
        <f>ROUND(SUMIF('VGT-Bewegungsdaten'!B:B,A2338,'VGT-Bewegungsdaten'!C:C),3)</f>
        <v>0</v>
      </c>
      <c r="L2338" s="324">
        <f>ROUND(SUMIF('VGT-Bewegungsdaten'!B:B,$A2338,'VGT-Bewegungsdaten'!D:D),2)</f>
        <v>0</v>
      </c>
      <c r="N2338" s="376" t="s">
        <v>4930</v>
      </c>
      <c r="O2338" s="376" t="s">
        <v>4940</v>
      </c>
      <c r="P2338" s="326">
        <f>ROUND(SUMIF('AV-Bewegungsdaten'!B:B,A2338,'AV-Bewegungsdaten'!C:C),3)</f>
        <v>0</v>
      </c>
      <c r="Q2338" s="324">
        <f>ROUND(SUMIF('AV-Bewegungsdaten'!B:B,$A2338,'AV-Bewegungsdaten'!D:D),2)</f>
        <v>0</v>
      </c>
      <c r="T2338" s="327"/>
      <c r="U2338" s="326">
        <f>ROUND(SUMIF('DV-Bewegungsdaten'!B:B,Kategorien!A2338,'DV-Bewegungsdaten'!D:D),3)</f>
        <v>0</v>
      </c>
      <c r="V2338" s="324">
        <f>ROUND(SUMIF('DV-Bewegungsdaten'!B:B,Kategorien!A2338,'DV-Bewegungsdaten'!E:E),3)</f>
        <v>0</v>
      </c>
      <c r="AD2338" s="390">
        <f t="shared" si="481"/>
        <v>6.770999999999999</v>
      </c>
      <c r="AE2338" s="390">
        <f t="shared" si="482"/>
        <v>7.427999999999999</v>
      </c>
      <c r="AF2338" s="390">
        <f t="shared" si="483"/>
        <v>8.6469999999999985</v>
      </c>
      <c r="AG2338" s="390">
        <f t="shared" si="484"/>
        <v>8.0139999999999993</v>
      </c>
      <c r="AH2338" s="390">
        <f t="shared" si="485"/>
        <v>7.9259999999999993</v>
      </c>
      <c r="AI2338" s="390">
        <f t="shared" si="486"/>
        <v>8.4579999999999984</v>
      </c>
      <c r="AJ2338" s="390">
        <f t="shared" si="487"/>
        <v>7.7409999999999997</v>
      </c>
      <c r="AK2338" s="390">
        <f t="shared" si="488"/>
        <v>8.0249999999999986</v>
      </c>
      <c r="AL2338" s="390">
        <f t="shared" si="489"/>
        <v>8.134999999999998</v>
      </c>
      <c r="AM2338" s="390">
        <f t="shared" si="490"/>
        <v>8.0159999999999982</v>
      </c>
      <c r="AN2338" s="390">
        <f t="shared" si="491"/>
        <v>7.6099999999999994</v>
      </c>
      <c r="AO2338" s="390">
        <f t="shared" si="492"/>
        <v>8.5129999999999981</v>
      </c>
    </row>
    <row r="2339" spans="1:41" ht="15" customHeight="1" x14ac:dyDescent="0.25">
      <c r="A2339" s="127" t="s">
        <v>2916</v>
      </c>
      <c r="B2339" s="125" t="s">
        <v>2077</v>
      </c>
      <c r="C2339" s="125" t="s">
        <v>4004</v>
      </c>
      <c r="D2339" s="125" t="s">
        <v>2593</v>
      </c>
      <c r="E2339" s="125" t="s">
        <v>2545</v>
      </c>
      <c r="F2339" s="126">
        <v>11.48</v>
      </c>
      <c r="G2339" s="126">
        <v>11.68</v>
      </c>
      <c r="H2339" s="126">
        <v>9.18</v>
      </c>
      <c r="I2339" s="126"/>
      <c r="J2339" s="317"/>
      <c r="K2339" s="323">
        <f>ROUND(SUMIF('VGT-Bewegungsdaten'!B:B,A2339,'VGT-Bewegungsdaten'!C:C),3)</f>
        <v>0</v>
      </c>
      <c r="L2339" s="324">
        <f>ROUND(SUMIF('VGT-Bewegungsdaten'!B:B,$A2339,'VGT-Bewegungsdaten'!D:D),2)</f>
        <v>0</v>
      </c>
      <c r="N2339" s="376" t="s">
        <v>4930</v>
      </c>
      <c r="O2339" s="376" t="s">
        <v>4940</v>
      </c>
      <c r="P2339" s="326">
        <f>ROUND(SUMIF('AV-Bewegungsdaten'!B:B,A2339,'AV-Bewegungsdaten'!C:C),3)</f>
        <v>0</v>
      </c>
      <c r="Q2339" s="324">
        <f>ROUND(SUMIF('AV-Bewegungsdaten'!B:B,$A2339,'AV-Bewegungsdaten'!D:D),2)</f>
        <v>0</v>
      </c>
      <c r="T2339" s="327"/>
      <c r="U2339" s="326">
        <f>ROUND(SUMIF('DV-Bewegungsdaten'!B:B,Kategorien!A2339,'DV-Bewegungsdaten'!D:D),3)</f>
        <v>0</v>
      </c>
      <c r="V2339" s="324">
        <f>ROUND(SUMIF('DV-Bewegungsdaten'!B:B,Kategorien!A2339,'DV-Bewegungsdaten'!E:E),3)</f>
        <v>0</v>
      </c>
      <c r="AD2339" s="390">
        <f t="shared" si="481"/>
        <v>6.7409999999999997</v>
      </c>
      <c r="AE2339" s="390">
        <f t="shared" si="482"/>
        <v>7.3979999999999997</v>
      </c>
      <c r="AF2339" s="390">
        <f t="shared" si="483"/>
        <v>8.6169999999999991</v>
      </c>
      <c r="AG2339" s="390">
        <f t="shared" si="484"/>
        <v>7.984</v>
      </c>
      <c r="AH2339" s="390">
        <f t="shared" si="485"/>
        <v>7.8959999999999999</v>
      </c>
      <c r="AI2339" s="390">
        <f t="shared" si="486"/>
        <v>8.4280000000000008</v>
      </c>
      <c r="AJ2339" s="390">
        <f t="shared" si="487"/>
        <v>7.7110000000000003</v>
      </c>
      <c r="AK2339" s="390">
        <f t="shared" si="488"/>
        <v>7.9949999999999992</v>
      </c>
      <c r="AL2339" s="390">
        <f t="shared" si="489"/>
        <v>8.1050000000000004</v>
      </c>
      <c r="AM2339" s="390">
        <f t="shared" si="490"/>
        <v>7.9859999999999998</v>
      </c>
      <c r="AN2339" s="390">
        <f t="shared" si="491"/>
        <v>7.58</v>
      </c>
      <c r="AO2339" s="390">
        <f t="shared" si="492"/>
        <v>8.4830000000000005</v>
      </c>
    </row>
    <row r="2340" spans="1:41" ht="15" customHeight="1" x14ac:dyDescent="0.25">
      <c r="A2340" s="127" t="s">
        <v>3660</v>
      </c>
      <c r="B2340" s="125" t="s">
        <v>2077</v>
      </c>
      <c r="C2340" s="125" t="s">
        <v>4004</v>
      </c>
      <c r="D2340" s="125" t="s">
        <v>3337</v>
      </c>
      <c r="E2340" s="125" t="s">
        <v>3289</v>
      </c>
      <c r="F2340" s="126">
        <v>11.45</v>
      </c>
      <c r="G2340" s="126">
        <v>11.649999999999999</v>
      </c>
      <c r="H2340" s="126">
        <v>9.16</v>
      </c>
      <c r="I2340" s="126"/>
      <c r="J2340" s="317"/>
      <c r="K2340" s="323">
        <f>ROUND(SUMIF('VGT-Bewegungsdaten'!B:B,A2340,'VGT-Bewegungsdaten'!C:C),3)</f>
        <v>0</v>
      </c>
      <c r="L2340" s="324">
        <f>ROUND(SUMIF('VGT-Bewegungsdaten'!B:B,$A2340,'VGT-Bewegungsdaten'!D:D),2)</f>
        <v>0</v>
      </c>
      <c r="N2340" s="376" t="s">
        <v>4930</v>
      </c>
      <c r="O2340" s="376" t="s">
        <v>4940</v>
      </c>
      <c r="P2340" s="326">
        <f>ROUND(SUMIF('AV-Bewegungsdaten'!B:B,A2340,'AV-Bewegungsdaten'!C:C),3)</f>
        <v>0</v>
      </c>
      <c r="Q2340" s="324">
        <f>ROUND(SUMIF('AV-Bewegungsdaten'!B:B,$A2340,'AV-Bewegungsdaten'!D:D),2)</f>
        <v>0</v>
      </c>
      <c r="T2340" s="327"/>
      <c r="U2340" s="326">
        <f>ROUND(SUMIF('DV-Bewegungsdaten'!B:B,Kategorien!A2340,'DV-Bewegungsdaten'!D:D),3)</f>
        <v>0</v>
      </c>
      <c r="V2340" s="324">
        <f>ROUND(SUMIF('DV-Bewegungsdaten'!B:B,Kategorien!A2340,'DV-Bewegungsdaten'!E:E),3)</f>
        <v>0</v>
      </c>
      <c r="AD2340" s="390">
        <f t="shared" si="481"/>
        <v>6.7109999999999985</v>
      </c>
      <c r="AE2340" s="390">
        <f t="shared" si="482"/>
        <v>7.3679999999999986</v>
      </c>
      <c r="AF2340" s="390">
        <f t="shared" si="483"/>
        <v>8.586999999999998</v>
      </c>
      <c r="AG2340" s="390">
        <f t="shared" si="484"/>
        <v>7.9539999999999988</v>
      </c>
      <c r="AH2340" s="390">
        <f t="shared" si="485"/>
        <v>7.8659999999999988</v>
      </c>
      <c r="AI2340" s="390">
        <f t="shared" si="486"/>
        <v>8.3979999999999997</v>
      </c>
      <c r="AJ2340" s="390">
        <f t="shared" si="487"/>
        <v>7.6809999999999992</v>
      </c>
      <c r="AK2340" s="390">
        <f t="shared" si="488"/>
        <v>7.9649999999999981</v>
      </c>
      <c r="AL2340" s="390">
        <f t="shared" si="489"/>
        <v>8.0749999999999993</v>
      </c>
      <c r="AM2340" s="390">
        <f t="shared" si="490"/>
        <v>7.9559999999999986</v>
      </c>
      <c r="AN2340" s="390">
        <f t="shared" si="491"/>
        <v>7.5499999999999989</v>
      </c>
      <c r="AO2340" s="390">
        <f t="shared" si="492"/>
        <v>8.4529999999999994</v>
      </c>
    </row>
    <row r="2341" spans="1:41" ht="15" customHeight="1" x14ac:dyDescent="0.25">
      <c r="A2341" s="127" t="s">
        <v>4425</v>
      </c>
      <c r="B2341" s="125" t="s">
        <v>2077</v>
      </c>
      <c r="C2341" s="125" t="s">
        <v>4004</v>
      </c>
      <c r="D2341" s="125" t="s">
        <v>4099</v>
      </c>
      <c r="E2341" s="125" t="s">
        <v>4051</v>
      </c>
      <c r="F2341" s="126">
        <v>11.42</v>
      </c>
      <c r="G2341" s="126">
        <v>11.62</v>
      </c>
      <c r="H2341" s="126">
        <v>9.14</v>
      </c>
      <c r="I2341" s="126"/>
      <c r="J2341" s="317"/>
      <c r="K2341" s="323">
        <f>ROUND(SUMIF('VGT-Bewegungsdaten'!B:B,A2341,'VGT-Bewegungsdaten'!C:C),3)</f>
        <v>0</v>
      </c>
      <c r="L2341" s="324">
        <f>ROUND(SUMIF('VGT-Bewegungsdaten'!B:B,$A2341,'VGT-Bewegungsdaten'!D:D),2)</f>
        <v>0</v>
      </c>
      <c r="N2341" s="376" t="s">
        <v>4930</v>
      </c>
      <c r="O2341" s="376" t="s">
        <v>4940</v>
      </c>
      <c r="P2341" s="326">
        <f>ROUND(SUMIF('AV-Bewegungsdaten'!B:B,A2341,'AV-Bewegungsdaten'!C:C),3)</f>
        <v>0</v>
      </c>
      <c r="Q2341" s="324">
        <f>ROUND(SUMIF('AV-Bewegungsdaten'!B:B,$A2341,'AV-Bewegungsdaten'!D:D),2)</f>
        <v>0</v>
      </c>
      <c r="T2341" s="327"/>
      <c r="U2341" s="326">
        <f>ROUND(SUMIF('DV-Bewegungsdaten'!B:B,Kategorien!A2341,'DV-Bewegungsdaten'!D:D),3)</f>
        <v>0</v>
      </c>
      <c r="V2341" s="324">
        <f>ROUND(SUMIF('DV-Bewegungsdaten'!B:B,Kategorien!A2341,'DV-Bewegungsdaten'!E:E),3)</f>
        <v>0</v>
      </c>
      <c r="AD2341" s="390">
        <f t="shared" si="481"/>
        <v>6.6809999999999992</v>
      </c>
      <c r="AE2341" s="390">
        <f t="shared" si="482"/>
        <v>7.3379999999999992</v>
      </c>
      <c r="AF2341" s="390">
        <f t="shared" si="483"/>
        <v>8.5569999999999986</v>
      </c>
      <c r="AG2341" s="390">
        <f t="shared" si="484"/>
        <v>7.9239999999999995</v>
      </c>
      <c r="AH2341" s="390">
        <f t="shared" si="485"/>
        <v>7.8359999999999994</v>
      </c>
      <c r="AI2341" s="390">
        <f t="shared" si="486"/>
        <v>8.3679999999999986</v>
      </c>
      <c r="AJ2341" s="390">
        <f t="shared" si="487"/>
        <v>7.6509999999999998</v>
      </c>
      <c r="AK2341" s="390">
        <f t="shared" si="488"/>
        <v>7.9349999999999987</v>
      </c>
      <c r="AL2341" s="390">
        <f t="shared" si="489"/>
        <v>8.0449999999999982</v>
      </c>
      <c r="AM2341" s="390">
        <f t="shared" si="490"/>
        <v>7.9259999999999993</v>
      </c>
      <c r="AN2341" s="390">
        <f t="shared" si="491"/>
        <v>7.52</v>
      </c>
      <c r="AO2341" s="390">
        <f t="shared" si="492"/>
        <v>8.4229999999999983</v>
      </c>
    </row>
    <row r="2342" spans="1:41" ht="15" customHeight="1" x14ac:dyDescent="0.25">
      <c r="A2342" s="127" t="s">
        <v>2306</v>
      </c>
      <c r="B2342" s="125" t="s">
        <v>2077</v>
      </c>
      <c r="C2342" s="125" t="s">
        <v>4004</v>
      </c>
      <c r="D2342" s="125" t="s">
        <v>2433</v>
      </c>
      <c r="E2342" s="125" t="s">
        <v>2452</v>
      </c>
      <c r="F2342" s="126">
        <v>12.51</v>
      </c>
      <c r="G2342" s="126">
        <v>12.709999999999999</v>
      </c>
      <c r="H2342" s="126">
        <v>10.01</v>
      </c>
      <c r="I2342" s="126"/>
      <c r="J2342" s="317"/>
      <c r="K2342" s="323">
        <f>ROUND(SUMIF('VGT-Bewegungsdaten'!B:B,A2342,'VGT-Bewegungsdaten'!C:C),3)</f>
        <v>0</v>
      </c>
      <c r="L2342" s="324">
        <f>ROUND(SUMIF('VGT-Bewegungsdaten'!B:B,$A2342,'VGT-Bewegungsdaten'!D:D),2)</f>
        <v>0</v>
      </c>
      <c r="N2342" s="376" t="s">
        <v>4930</v>
      </c>
      <c r="O2342" s="376" t="s">
        <v>4940</v>
      </c>
      <c r="P2342" s="326">
        <f>ROUND(SUMIF('AV-Bewegungsdaten'!B:B,A2342,'AV-Bewegungsdaten'!C:C),3)</f>
        <v>0</v>
      </c>
      <c r="Q2342" s="324">
        <f>ROUND(SUMIF('AV-Bewegungsdaten'!B:B,$A2342,'AV-Bewegungsdaten'!D:D),2)</f>
        <v>0</v>
      </c>
      <c r="T2342" s="327"/>
      <c r="U2342" s="326">
        <f>ROUND(SUMIF('DV-Bewegungsdaten'!B:B,Kategorien!A2342,'DV-Bewegungsdaten'!D:D),3)</f>
        <v>0</v>
      </c>
      <c r="V2342" s="324">
        <f>ROUND(SUMIF('DV-Bewegungsdaten'!B:B,Kategorien!A2342,'DV-Bewegungsdaten'!E:E),3)</f>
        <v>0</v>
      </c>
      <c r="AD2342" s="390">
        <f t="shared" si="481"/>
        <v>7.770999999999999</v>
      </c>
      <c r="AE2342" s="390">
        <f t="shared" si="482"/>
        <v>8.427999999999999</v>
      </c>
      <c r="AF2342" s="390">
        <f t="shared" si="483"/>
        <v>9.6469999999999985</v>
      </c>
      <c r="AG2342" s="390">
        <f t="shared" si="484"/>
        <v>9.0139999999999993</v>
      </c>
      <c r="AH2342" s="390">
        <f t="shared" si="485"/>
        <v>8.9259999999999984</v>
      </c>
      <c r="AI2342" s="390">
        <f t="shared" si="486"/>
        <v>9.4579999999999984</v>
      </c>
      <c r="AJ2342" s="390">
        <f t="shared" si="487"/>
        <v>8.7409999999999997</v>
      </c>
      <c r="AK2342" s="390">
        <f t="shared" si="488"/>
        <v>9.0249999999999986</v>
      </c>
      <c r="AL2342" s="390">
        <f t="shared" si="489"/>
        <v>9.134999999999998</v>
      </c>
      <c r="AM2342" s="390">
        <f t="shared" si="490"/>
        <v>9.0159999999999982</v>
      </c>
      <c r="AN2342" s="390">
        <f t="shared" si="491"/>
        <v>8.61</v>
      </c>
      <c r="AO2342" s="390">
        <f t="shared" si="492"/>
        <v>9.5129999999999981</v>
      </c>
    </row>
    <row r="2343" spans="1:41" ht="15" customHeight="1" x14ac:dyDescent="0.25">
      <c r="A2343" s="127" t="s">
        <v>2307</v>
      </c>
      <c r="B2343" s="125" t="s">
        <v>2077</v>
      </c>
      <c r="C2343" s="125" t="s">
        <v>4004</v>
      </c>
      <c r="D2343" s="125" t="s">
        <v>2486</v>
      </c>
      <c r="E2343" s="125" t="s">
        <v>2455</v>
      </c>
      <c r="F2343" s="126">
        <v>14.51</v>
      </c>
      <c r="G2343" s="126">
        <v>14.709999999999999</v>
      </c>
      <c r="H2343" s="126">
        <v>11.61</v>
      </c>
      <c r="I2343" s="126"/>
      <c r="J2343" s="317"/>
      <c r="K2343" s="323">
        <f>ROUND(SUMIF('VGT-Bewegungsdaten'!B:B,A2343,'VGT-Bewegungsdaten'!C:C),3)</f>
        <v>0</v>
      </c>
      <c r="L2343" s="324">
        <f>ROUND(SUMIF('VGT-Bewegungsdaten'!B:B,$A2343,'VGT-Bewegungsdaten'!D:D),2)</f>
        <v>0</v>
      </c>
      <c r="N2343" s="376" t="s">
        <v>4930</v>
      </c>
      <c r="O2343" s="376" t="s">
        <v>4940</v>
      </c>
      <c r="P2343" s="326">
        <f>ROUND(SUMIF('AV-Bewegungsdaten'!B:B,A2343,'AV-Bewegungsdaten'!C:C),3)</f>
        <v>0</v>
      </c>
      <c r="Q2343" s="324">
        <f>ROUND(SUMIF('AV-Bewegungsdaten'!B:B,$A2343,'AV-Bewegungsdaten'!D:D),2)</f>
        <v>0</v>
      </c>
      <c r="T2343" s="327"/>
      <c r="U2343" s="326">
        <f>ROUND(SUMIF('DV-Bewegungsdaten'!B:B,Kategorien!A2343,'DV-Bewegungsdaten'!D:D),3)</f>
        <v>0</v>
      </c>
      <c r="V2343" s="324">
        <f>ROUND(SUMIF('DV-Bewegungsdaten'!B:B,Kategorien!A2343,'DV-Bewegungsdaten'!E:E),3)</f>
        <v>0</v>
      </c>
      <c r="AD2343" s="390">
        <f t="shared" si="481"/>
        <v>9.770999999999999</v>
      </c>
      <c r="AE2343" s="390">
        <f t="shared" si="482"/>
        <v>10.427999999999999</v>
      </c>
      <c r="AF2343" s="390">
        <f t="shared" si="483"/>
        <v>11.646999999999998</v>
      </c>
      <c r="AG2343" s="390">
        <f t="shared" si="484"/>
        <v>11.013999999999999</v>
      </c>
      <c r="AH2343" s="390">
        <f t="shared" si="485"/>
        <v>10.925999999999998</v>
      </c>
      <c r="AI2343" s="390">
        <f t="shared" si="486"/>
        <v>11.457999999999998</v>
      </c>
      <c r="AJ2343" s="390">
        <f t="shared" si="487"/>
        <v>10.741</v>
      </c>
      <c r="AK2343" s="390">
        <f t="shared" si="488"/>
        <v>11.024999999999999</v>
      </c>
      <c r="AL2343" s="390">
        <f t="shared" si="489"/>
        <v>11.134999999999998</v>
      </c>
      <c r="AM2343" s="390">
        <f t="shared" si="490"/>
        <v>11.015999999999998</v>
      </c>
      <c r="AN2343" s="390">
        <f t="shared" si="491"/>
        <v>10.61</v>
      </c>
      <c r="AO2343" s="390">
        <f t="shared" si="492"/>
        <v>11.512999999999998</v>
      </c>
    </row>
    <row r="2344" spans="1:41" ht="15" customHeight="1" x14ac:dyDescent="0.25">
      <c r="A2344" s="127" t="s">
        <v>2115</v>
      </c>
      <c r="B2344" s="125" t="s">
        <v>2077</v>
      </c>
      <c r="C2344" s="125" t="s">
        <v>4004</v>
      </c>
      <c r="D2344" s="125" t="s">
        <v>565</v>
      </c>
      <c r="E2344" s="125" t="s">
        <v>1541</v>
      </c>
      <c r="F2344" s="126">
        <v>15.51</v>
      </c>
      <c r="G2344" s="126">
        <v>15.709999999999999</v>
      </c>
      <c r="H2344" s="126">
        <v>12.41</v>
      </c>
      <c r="I2344" s="126"/>
      <c r="J2344" s="317"/>
      <c r="K2344" s="323">
        <f>ROUND(SUMIF('VGT-Bewegungsdaten'!B:B,A2344,'VGT-Bewegungsdaten'!C:C),3)</f>
        <v>0</v>
      </c>
      <c r="L2344" s="324">
        <f>ROUND(SUMIF('VGT-Bewegungsdaten'!B:B,$A2344,'VGT-Bewegungsdaten'!D:D),2)</f>
        <v>0</v>
      </c>
      <c r="N2344" s="376" t="s">
        <v>4930</v>
      </c>
      <c r="O2344" s="376" t="s">
        <v>4940</v>
      </c>
      <c r="P2344" s="326">
        <f>ROUND(SUMIF('AV-Bewegungsdaten'!B:B,A2344,'AV-Bewegungsdaten'!C:C),3)</f>
        <v>0</v>
      </c>
      <c r="Q2344" s="324">
        <f>ROUND(SUMIF('AV-Bewegungsdaten'!B:B,$A2344,'AV-Bewegungsdaten'!D:D),2)</f>
        <v>0</v>
      </c>
      <c r="T2344" s="327"/>
      <c r="U2344" s="326">
        <f>ROUND(SUMIF('DV-Bewegungsdaten'!B:B,Kategorien!A2344,'DV-Bewegungsdaten'!D:D),3)</f>
        <v>0</v>
      </c>
      <c r="V2344" s="324">
        <f>ROUND(SUMIF('DV-Bewegungsdaten'!B:B,Kategorien!A2344,'DV-Bewegungsdaten'!E:E),3)</f>
        <v>0</v>
      </c>
      <c r="AD2344" s="390">
        <f t="shared" si="481"/>
        <v>10.770999999999999</v>
      </c>
      <c r="AE2344" s="390">
        <f t="shared" si="482"/>
        <v>11.427999999999999</v>
      </c>
      <c r="AF2344" s="390">
        <f t="shared" si="483"/>
        <v>12.646999999999998</v>
      </c>
      <c r="AG2344" s="390">
        <f t="shared" si="484"/>
        <v>12.013999999999999</v>
      </c>
      <c r="AH2344" s="390">
        <f t="shared" si="485"/>
        <v>11.925999999999998</v>
      </c>
      <c r="AI2344" s="390">
        <f t="shared" si="486"/>
        <v>12.457999999999998</v>
      </c>
      <c r="AJ2344" s="390">
        <f t="shared" si="487"/>
        <v>11.741</v>
      </c>
      <c r="AK2344" s="390">
        <f t="shared" si="488"/>
        <v>12.024999999999999</v>
      </c>
      <c r="AL2344" s="390">
        <f t="shared" si="489"/>
        <v>12.134999999999998</v>
      </c>
      <c r="AM2344" s="390">
        <f t="shared" si="490"/>
        <v>12.015999999999998</v>
      </c>
      <c r="AN2344" s="390">
        <f t="shared" si="491"/>
        <v>11.61</v>
      </c>
      <c r="AO2344" s="390">
        <f t="shared" si="492"/>
        <v>12.512999999999998</v>
      </c>
    </row>
    <row r="2345" spans="1:41" ht="15" customHeight="1" x14ac:dyDescent="0.25">
      <c r="A2345" s="127" t="s">
        <v>2917</v>
      </c>
      <c r="B2345" s="125" t="s">
        <v>2077</v>
      </c>
      <c r="C2345" s="125" t="s">
        <v>4004</v>
      </c>
      <c r="D2345" s="125" t="s">
        <v>2744</v>
      </c>
      <c r="E2345" s="125" t="s">
        <v>2545</v>
      </c>
      <c r="F2345" s="126">
        <v>15.48</v>
      </c>
      <c r="G2345" s="126">
        <v>15.68</v>
      </c>
      <c r="H2345" s="126">
        <v>12.38</v>
      </c>
      <c r="I2345" s="126"/>
      <c r="J2345" s="317"/>
      <c r="K2345" s="323">
        <f>ROUND(SUMIF('VGT-Bewegungsdaten'!B:B,A2345,'VGT-Bewegungsdaten'!C:C),3)</f>
        <v>0</v>
      </c>
      <c r="L2345" s="324">
        <f>ROUND(SUMIF('VGT-Bewegungsdaten'!B:B,$A2345,'VGT-Bewegungsdaten'!D:D),2)</f>
        <v>0</v>
      </c>
      <c r="N2345" s="376" t="s">
        <v>4930</v>
      </c>
      <c r="O2345" s="376" t="s">
        <v>4940</v>
      </c>
      <c r="P2345" s="326">
        <f>ROUND(SUMIF('AV-Bewegungsdaten'!B:B,A2345,'AV-Bewegungsdaten'!C:C),3)</f>
        <v>0</v>
      </c>
      <c r="Q2345" s="324">
        <f>ROUND(SUMIF('AV-Bewegungsdaten'!B:B,$A2345,'AV-Bewegungsdaten'!D:D),2)</f>
        <v>0</v>
      </c>
      <c r="T2345" s="327"/>
      <c r="U2345" s="326">
        <f>ROUND(SUMIF('DV-Bewegungsdaten'!B:B,Kategorien!A2345,'DV-Bewegungsdaten'!D:D),3)</f>
        <v>0</v>
      </c>
      <c r="V2345" s="324">
        <f>ROUND(SUMIF('DV-Bewegungsdaten'!B:B,Kategorien!A2345,'DV-Bewegungsdaten'!E:E),3)</f>
        <v>0</v>
      </c>
      <c r="AD2345" s="390">
        <f t="shared" si="481"/>
        <v>10.741</v>
      </c>
      <c r="AE2345" s="390">
        <f t="shared" si="482"/>
        <v>11.398</v>
      </c>
      <c r="AF2345" s="390">
        <f t="shared" si="483"/>
        <v>12.616999999999999</v>
      </c>
      <c r="AG2345" s="390">
        <f t="shared" si="484"/>
        <v>11.984</v>
      </c>
      <c r="AH2345" s="390">
        <f t="shared" si="485"/>
        <v>11.896000000000001</v>
      </c>
      <c r="AI2345" s="390">
        <f t="shared" si="486"/>
        <v>12.428000000000001</v>
      </c>
      <c r="AJ2345" s="390">
        <f t="shared" si="487"/>
        <v>11.711</v>
      </c>
      <c r="AK2345" s="390">
        <f t="shared" si="488"/>
        <v>11.994999999999999</v>
      </c>
      <c r="AL2345" s="390">
        <f t="shared" si="489"/>
        <v>12.105</v>
      </c>
      <c r="AM2345" s="390">
        <f t="shared" si="490"/>
        <v>11.986000000000001</v>
      </c>
      <c r="AN2345" s="390">
        <f t="shared" si="491"/>
        <v>11.58</v>
      </c>
      <c r="AO2345" s="390">
        <f t="shared" si="492"/>
        <v>12.483000000000001</v>
      </c>
    </row>
    <row r="2346" spans="1:41" ht="15" customHeight="1" x14ac:dyDescent="0.25">
      <c r="A2346" s="127" t="s">
        <v>3661</v>
      </c>
      <c r="B2346" s="125" t="s">
        <v>2077</v>
      </c>
      <c r="C2346" s="125" t="s">
        <v>4004</v>
      </c>
      <c r="D2346" s="125" t="s">
        <v>3488</v>
      </c>
      <c r="E2346" s="125" t="s">
        <v>3289</v>
      </c>
      <c r="F2346" s="126">
        <v>15.45</v>
      </c>
      <c r="G2346" s="126">
        <v>15.649999999999999</v>
      </c>
      <c r="H2346" s="126">
        <v>12.36</v>
      </c>
      <c r="I2346" s="126"/>
      <c r="J2346" s="317"/>
      <c r="K2346" s="323">
        <f>ROUND(SUMIF('VGT-Bewegungsdaten'!B:B,A2346,'VGT-Bewegungsdaten'!C:C),3)</f>
        <v>0</v>
      </c>
      <c r="L2346" s="324">
        <f>ROUND(SUMIF('VGT-Bewegungsdaten'!B:B,$A2346,'VGT-Bewegungsdaten'!D:D),2)</f>
        <v>0</v>
      </c>
      <c r="N2346" s="376" t="s">
        <v>4930</v>
      </c>
      <c r="O2346" s="376" t="s">
        <v>4940</v>
      </c>
      <c r="P2346" s="326">
        <f>ROUND(SUMIF('AV-Bewegungsdaten'!B:B,A2346,'AV-Bewegungsdaten'!C:C),3)</f>
        <v>0</v>
      </c>
      <c r="Q2346" s="324">
        <f>ROUND(SUMIF('AV-Bewegungsdaten'!B:B,$A2346,'AV-Bewegungsdaten'!D:D),2)</f>
        <v>0</v>
      </c>
      <c r="T2346" s="327"/>
      <c r="U2346" s="326">
        <f>ROUND(SUMIF('DV-Bewegungsdaten'!B:B,Kategorien!A2346,'DV-Bewegungsdaten'!D:D),3)</f>
        <v>0</v>
      </c>
      <c r="V2346" s="324">
        <f>ROUND(SUMIF('DV-Bewegungsdaten'!B:B,Kategorien!A2346,'DV-Bewegungsdaten'!E:E),3)</f>
        <v>0</v>
      </c>
      <c r="AD2346" s="390">
        <f t="shared" si="481"/>
        <v>10.710999999999999</v>
      </c>
      <c r="AE2346" s="390">
        <f t="shared" si="482"/>
        <v>11.367999999999999</v>
      </c>
      <c r="AF2346" s="390">
        <f t="shared" si="483"/>
        <v>12.586999999999998</v>
      </c>
      <c r="AG2346" s="390">
        <f t="shared" si="484"/>
        <v>11.953999999999999</v>
      </c>
      <c r="AH2346" s="390">
        <f t="shared" si="485"/>
        <v>11.866</v>
      </c>
      <c r="AI2346" s="390">
        <f t="shared" si="486"/>
        <v>12.398</v>
      </c>
      <c r="AJ2346" s="390">
        <f t="shared" si="487"/>
        <v>11.680999999999999</v>
      </c>
      <c r="AK2346" s="390">
        <f t="shared" si="488"/>
        <v>11.964999999999998</v>
      </c>
      <c r="AL2346" s="390">
        <f t="shared" si="489"/>
        <v>12.074999999999999</v>
      </c>
      <c r="AM2346" s="390">
        <f t="shared" si="490"/>
        <v>11.956</v>
      </c>
      <c r="AN2346" s="390">
        <f t="shared" si="491"/>
        <v>11.549999999999999</v>
      </c>
      <c r="AO2346" s="390">
        <f t="shared" si="492"/>
        <v>12.452999999999999</v>
      </c>
    </row>
    <row r="2347" spans="1:41" ht="15" customHeight="1" x14ac:dyDescent="0.25">
      <c r="A2347" s="127" t="s">
        <v>4426</v>
      </c>
      <c r="B2347" s="125" t="s">
        <v>2077</v>
      </c>
      <c r="C2347" s="125" t="s">
        <v>4004</v>
      </c>
      <c r="D2347" s="125" t="s">
        <v>4251</v>
      </c>
      <c r="E2347" s="125" t="s">
        <v>4051</v>
      </c>
      <c r="F2347" s="126">
        <v>15.42</v>
      </c>
      <c r="G2347" s="126">
        <v>15.62</v>
      </c>
      <c r="H2347" s="126">
        <v>12.34</v>
      </c>
      <c r="I2347" s="126"/>
      <c r="J2347" s="317"/>
      <c r="K2347" s="323">
        <f>ROUND(SUMIF('VGT-Bewegungsdaten'!B:B,A2347,'VGT-Bewegungsdaten'!C:C),3)</f>
        <v>0</v>
      </c>
      <c r="L2347" s="324">
        <f>ROUND(SUMIF('VGT-Bewegungsdaten'!B:B,$A2347,'VGT-Bewegungsdaten'!D:D),2)</f>
        <v>0</v>
      </c>
      <c r="N2347" s="376" t="s">
        <v>4930</v>
      </c>
      <c r="O2347" s="376" t="s">
        <v>4940</v>
      </c>
      <c r="P2347" s="326">
        <f>ROUND(SUMIF('AV-Bewegungsdaten'!B:B,A2347,'AV-Bewegungsdaten'!C:C),3)</f>
        <v>0</v>
      </c>
      <c r="Q2347" s="324">
        <f>ROUND(SUMIF('AV-Bewegungsdaten'!B:B,$A2347,'AV-Bewegungsdaten'!D:D),2)</f>
        <v>0</v>
      </c>
      <c r="T2347" s="327"/>
      <c r="U2347" s="326">
        <f>ROUND(SUMIF('DV-Bewegungsdaten'!B:B,Kategorien!A2347,'DV-Bewegungsdaten'!D:D),3)</f>
        <v>0</v>
      </c>
      <c r="V2347" s="324">
        <f>ROUND(SUMIF('DV-Bewegungsdaten'!B:B,Kategorien!A2347,'DV-Bewegungsdaten'!E:E),3)</f>
        <v>0</v>
      </c>
      <c r="AD2347" s="390">
        <f t="shared" si="481"/>
        <v>10.680999999999999</v>
      </c>
      <c r="AE2347" s="390">
        <f t="shared" si="482"/>
        <v>11.337999999999999</v>
      </c>
      <c r="AF2347" s="390">
        <f t="shared" si="483"/>
        <v>12.556999999999999</v>
      </c>
      <c r="AG2347" s="390">
        <f t="shared" si="484"/>
        <v>11.923999999999999</v>
      </c>
      <c r="AH2347" s="390">
        <f t="shared" si="485"/>
        <v>11.835999999999999</v>
      </c>
      <c r="AI2347" s="390">
        <f t="shared" si="486"/>
        <v>12.367999999999999</v>
      </c>
      <c r="AJ2347" s="390">
        <f t="shared" si="487"/>
        <v>11.651</v>
      </c>
      <c r="AK2347" s="390">
        <f t="shared" si="488"/>
        <v>11.934999999999999</v>
      </c>
      <c r="AL2347" s="390">
        <f t="shared" si="489"/>
        <v>12.044999999999998</v>
      </c>
      <c r="AM2347" s="390">
        <f t="shared" si="490"/>
        <v>11.925999999999998</v>
      </c>
      <c r="AN2347" s="390">
        <f t="shared" si="491"/>
        <v>11.52</v>
      </c>
      <c r="AO2347" s="390">
        <f t="shared" si="492"/>
        <v>12.422999999999998</v>
      </c>
    </row>
    <row r="2348" spans="1:41" ht="15" customHeight="1" x14ac:dyDescent="0.25">
      <c r="A2348" s="127" t="s">
        <v>2308</v>
      </c>
      <c r="B2348" s="125" t="s">
        <v>2077</v>
      </c>
      <c r="C2348" s="125" t="s">
        <v>4004</v>
      </c>
      <c r="D2348" s="125" t="s">
        <v>2435</v>
      </c>
      <c r="E2348" s="125" t="s">
        <v>2452</v>
      </c>
      <c r="F2348" s="126">
        <v>11.01</v>
      </c>
      <c r="G2348" s="126">
        <v>11.209999999999999</v>
      </c>
      <c r="H2348" s="126">
        <v>8.81</v>
      </c>
      <c r="I2348" s="126"/>
      <c r="J2348" s="317"/>
      <c r="K2348" s="323">
        <f>ROUND(SUMIF('VGT-Bewegungsdaten'!B:B,A2348,'VGT-Bewegungsdaten'!C:C),3)</f>
        <v>0</v>
      </c>
      <c r="L2348" s="324">
        <f>ROUND(SUMIF('VGT-Bewegungsdaten'!B:B,$A2348,'VGT-Bewegungsdaten'!D:D),2)</f>
        <v>0</v>
      </c>
      <c r="N2348" s="376" t="s">
        <v>4930</v>
      </c>
      <c r="O2348" s="376" t="s">
        <v>4940</v>
      </c>
      <c r="P2348" s="326">
        <f>ROUND(SUMIF('AV-Bewegungsdaten'!B:B,A2348,'AV-Bewegungsdaten'!C:C),3)</f>
        <v>0</v>
      </c>
      <c r="Q2348" s="324">
        <f>ROUND(SUMIF('AV-Bewegungsdaten'!B:B,$A2348,'AV-Bewegungsdaten'!D:D),2)</f>
        <v>0</v>
      </c>
      <c r="T2348" s="327"/>
      <c r="U2348" s="326">
        <f>ROUND(SUMIF('DV-Bewegungsdaten'!B:B,Kategorien!A2348,'DV-Bewegungsdaten'!D:D),3)</f>
        <v>0</v>
      </c>
      <c r="V2348" s="324">
        <f>ROUND(SUMIF('DV-Bewegungsdaten'!B:B,Kategorien!A2348,'DV-Bewegungsdaten'!E:E),3)</f>
        <v>0</v>
      </c>
      <c r="AD2348" s="390">
        <f t="shared" si="481"/>
        <v>6.270999999999999</v>
      </c>
      <c r="AE2348" s="390">
        <f t="shared" si="482"/>
        <v>6.927999999999999</v>
      </c>
      <c r="AF2348" s="390">
        <f t="shared" si="483"/>
        <v>8.1469999999999985</v>
      </c>
      <c r="AG2348" s="390">
        <f t="shared" si="484"/>
        <v>7.5139999999999993</v>
      </c>
      <c r="AH2348" s="390">
        <f t="shared" si="485"/>
        <v>7.4259999999999993</v>
      </c>
      <c r="AI2348" s="390">
        <f t="shared" si="486"/>
        <v>7.9579999999999993</v>
      </c>
      <c r="AJ2348" s="390">
        <f t="shared" si="487"/>
        <v>7.2409999999999997</v>
      </c>
      <c r="AK2348" s="390">
        <f t="shared" si="488"/>
        <v>7.5249999999999986</v>
      </c>
      <c r="AL2348" s="390">
        <f t="shared" si="489"/>
        <v>7.6349999999999989</v>
      </c>
      <c r="AM2348" s="390">
        <f t="shared" si="490"/>
        <v>7.5159999999999991</v>
      </c>
      <c r="AN2348" s="390">
        <f t="shared" si="491"/>
        <v>7.1099999999999994</v>
      </c>
      <c r="AO2348" s="390">
        <f t="shared" si="492"/>
        <v>8.0129999999999981</v>
      </c>
    </row>
    <row r="2349" spans="1:41" ht="15" customHeight="1" x14ac:dyDescent="0.25">
      <c r="A2349" s="127" t="s">
        <v>2309</v>
      </c>
      <c r="B2349" s="125" t="s">
        <v>2077</v>
      </c>
      <c r="C2349" s="125" t="s">
        <v>4004</v>
      </c>
      <c r="D2349" s="125" t="s">
        <v>2489</v>
      </c>
      <c r="E2349" s="125" t="s">
        <v>2455</v>
      </c>
      <c r="F2349" s="126">
        <v>13.01</v>
      </c>
      <c r="G2349" s="126">
        <v>13.209999999999999</v>
      </c>
      <c r="H2349" s="126">
        <v>10.41</v>
      </c>
      <c r="I2349" s="126"/>
      <c r="J2349" s="317"/>
      <c r="K2349" s="323">
        <f>ROUND(SUMIF('VGT-Bewegungsdaten'!B:B,A2349,'VGT-Bewegungsdaten'!C:C),3)</f>
        <v>0</v>
      </c>
      <c r="L2349" s="324">
        <f>ROUND(SUMIF('VGT-Bewegungsdaten'!B:B,$A2349,'VGT-Bewegungsdaten'!D:D),2)</f>
        <v>0</v>
      </c>
      <c r="N2349" s="376" t="s">
        <v>4930</v>
      </c>
      <c r="O2349" s="376" t="s">
        <v>4940</v>
      </c>
      <c r="P2349" s="326">
        <f>ROUND(SUMIF('AV-Bewegungsdaten'!B:B,A2349,'AV-Bewegungsdaten'!C:C),3)</f>
        <v>0</v>
      </c>
      <c r="Q2349" s="324">
        <f>ROUND(SUMIF('AV-Bewegungsdaten'!B:B,$A2349,'AV-Bewegungsdaten'!D:D),2)</f>
        <v>0</v>
      </c>
      <c r="T2349" s="327"/>
      <c r="U2349" s="326">
        <f>ROUND(SUMIF('DV-Bewegungsdaten'!B:B,Kategorien!A2349,'DV-Bewegungsdaten'!D:D),3)</f>
        <v>0</v>
      </c>
      <c r="V2349" s="324">
        <f>ROUND(SUMIF('DV-Bewegungsdaten'!B:B,Kategorien!A2349,'DV-Bewegungsdaten'!E:E),3)</f>
        <v>0</v>
      </c>
      <c r="AD2349" s="390">
        <f t="shared" si="481"/>
        <v>8.270999999999999</v>
      </c>
      <c r="AE2349" s="390">
        <f t="shared" si="482"/>
        <v>8.927999999999999</v>
      </c>
      <c r="AF2349" s="390">
        <f t="shared" si="483"/>
        <v>10.146999999999998</v>
      </c>
      <c r="AG2349" s="390">
        <f t="shared" si="484"/>
        <v>9.5139999999999993</v>
      </c>
      <c r="AH2349" s="390">
        <f t="shared" si="485"/>
        <v>9.4259999999999984</v>
      </c>
      <c r="AI2349" s="390">
        <f t="shared" si="486"/>
        <v>9.9579999999999984</v>
      </c>
      <c r="AJ2349" s="390">
        <f t="shared" si="487"/>
        <v>9.2409999999999997</v>
      </c>
      <c r="AK2349" s="390">
        <f t="shared" si="488"/>
        <v>9.5249999999999986</v>
      </c>
      <c r="AL2349" s="390">
        <f t="shared" si="489"/>
        <v>9.634999999999998</v>
      </c>
      <c r="AM2349" s="390">
        <f t="shared" si="490"/>
        <v>9.5159999999999982</v>
      </c>
      <c r="AN2349" s="390">
        <f t="shared" si="491"/>
        <v>9.11</v>
      </c>
      <c r="AO2349" s="390">
        <f t="shared" si="492"/>
        <v>10.012999999999998</v>
      </c>
    </row>
    <row r="2350" spans="1:41" ht="15" customHeight="1" x14ac:dyDescent="0.25">
      <c r="A2350" s="127" t="s">
        <v>2116</v>
      </c>
      <c r="B2350" s="125" t="s">
        <v>2077</v>
      </c>
      <c r="C2350" s="125" t="s">
        <v>4004</v>
      </c>
      <c r="D2350" s="125" t="s">
        <v>567</v>
      </c>
      <c r="E2350" s="125" t="s">
        <v>1541</v>
      </c>
      <c r="F2350" s="126">
        <v>14.01</v>
      </c>
      <c r="G2350" s="126">
        <v>14.209999999999999</v>
      </c>
      <c r="H2350" s="126">
        <v>11.21</v>
      </c>
      <c r="I2350" s="126"/>
      <c r="J2350" s="317"/>
      <c r="K2350" s="323">
        <f>ROUND(SUMIF('VGT-Bewegungsdaten'!B:B,A2350,'VGT-Bewegungsdaten'!C:C),3)</f>
        <v>0</v>
      </c>
      <c r="L2350" s="324">
        <f>ROUND(SUMIF('VGT-Bewegungsdaten'!B:B,$A2350,'VGT-Bewegungsdaten'!D:D),2)</f>
        <v>0</v>
      </c>
      <c r="N2350" s="376" t="s">
        <v>4930</v>
      </c>
      <c r="O2350" s="376" t="s">
        <v>4940</v>
      </c>
      <c r="P2350" s="326">
        <f>ROUND(SUMIF('AV-Bewegungsdaten'!B:B,A2350,'AV-Bewegungsdaten'!C:C),3)</f>
        <v>0</v>
      </c>
      <c r="Q2350" s="324">
        <f>ROUND(SUMIF('AV-Bewegungsdaten'!B:B,$A2350,'AV-Bewegungsdaten'!D:D),2)</f>
        <v>0</v>
      </c>
      <c r="T2350" s="327"/>
      <c r="U2350" s="326">
        <f>ROUND(SUMIF('DV-Bewegungsdaten'!B:B,Kategorien!A2350,'DV-Bewegungsdaten'!D:D),3)</f>
        <v>0</v>
      </c>
      <c r="V2350" s="324">
        <f>ROUND(SUMIF('DV-Bewegungsdaten'!B:B,Kategorien!A2350,'DV-Bewegungsdaten'!E:E),3)</f>
        <v>0</v>
      </c>
      <c r="AD2350" s="390">
        <f t="shared" si="481"/>
        <v>9.270999999999999</v>
      </c>
      <c r="AE2350" s="390">
        <f t="shared" si="482"/>
        <v>9.927999999999999</v>
      </c>
      <c r="AF2350" s="390">
        <f t="shared" si="483"/>
        <v>11.146999999999998</v>
      </c>
      <c r="AG2350" s="390">
        <f t="shared" si="484"/>
        <v>10.513999999999999</v>
      </c>
      <c r="AH2350" s="390">
        <f t="shared" si="485"/>
        <v>10.425999999999998</v>
      </c>
      <c r="AI2350" s="390">
        <f t="shared" si="486"/>
        <v>10.957999999999998</v>
      </c>
      <c r="AJ2350" s="390">
        <f t="shared" si="487"/>
        <v>10.241</v>
      </c>
      <c r="AK2350" s="390">
        <f t="shared" si="488"/>
        <v>10.524999999999999</v>
      </c>
      <c r="AL2350" s="390">
        <f t="shared" si="489"/>
        <v>10.634999999999998</v>
      </c>
      <c r="AM2350" s="390">
        <f t="shared" si="490"/>
        <v>10.515999999999998</v>
      </c>
      <c r="AN2350" s="390">
        <f t="shared" si="491"/>
        <v>10.11</v>
      </c>
      <c r="AO2350" s="390">
        <f t="shared" si="492"/>
        <v>11.012999999999998</v>
      </c>
    </row>
    <row r="2351" spans="1:41" ht="15" customHeight="1" x14ac:dyDescent="0.25">
      <c r="A2351" s="127" t="s">
        <v>2918</v>
      </c>
      <c r="B2351" s="125" t="s">
        <v>2077</v>
      </c>
      <c r="C2351" s="125" t="s">
        <v>4004</v>
      </c>
      <c r="D2351" s="125" t="s">
        <v>2746</v>
      </c>
      <c r="E2351" s="125" t="s">
        <v>2545</v>
      </c>
      <c r="F2351" s="126">
        <v>13.98</v>
      </c>
      <c r="G2351" s="126">
        <v>14.18</v>
      </c>
      <c r="H2351" s="126">
        <v>11.18</v>
      </c>
      <c r="I2351" s="126"/>
      <c r="J2351" s="317"/>
      <c r="K2351" s="323">
        <f>ROUND(SUMIF('VGT-Bewegungsdaten'!B:B,A2351,'VGT-Bewegungsdaten'!C:C),3)</f>
        <v>0</v>
      </c>
      <c r="L2351" s="324">
        <f>ROUND(SUMIF('VGT-Bewegungsdaten'!B:B,$A2351,'VGT-Bewegungsdaten'!D:D),2)</f>
        <v>0</v>
      </c>
      <c r="N2351" s="376" t="s">
        <v>4930</v>
      </c>
      <c r="O2351" s="376" t="s">
        <v>4940</v>
      </c>
      <c r="P2351" s="326">
        <f>ROUND(SUMIF('AV-Bewegungsdaten'!B:B,A2351,'AV-Bewegungsdaten'!C:C),3)</f>
        <v>0</v>
      </c>
      <c r="Q2351" s="324">
        <f>ROUND(SUMIF('AV-Bewegungsdaten'!B:B,$A2351,'AV-Bewegungsdaten'!D:D),2)</f>
        <v>0</v>
      </c>
      <c r="T2351" s="327"/>
      <c r="U2351" s="326">
        <f>ROUND(SUMIF('DV-Bewegungsdaten'!B:B,Kategorien!A2351,'DV-Bewegungsdaten'!D:D),3)</f>
        <v>0</v>
      </c>
      <c r="V2351" s="324">
        <f>ROUND(SUMIF('DV-Bewegungsdaten'!B:B,Kategorien!A2351,'DV-Bewegungsdaten'!E:E),3)</f>
        <v>0</v>
      </c>
      <c r="AD2351" s="390">
        <f t="shared" ref="AD2351:AD2417" si="493">MAX(0,$G2351-AR$9)</f>
        <v>9.2409999999999997</v>
      </c>
      <c r="AE2351" s="390">
        <f t="shared" ref="AE2351:AE2417" si="494">MAX(0,$G2351-AS$9)</f>
        <v>9.8979999999999997</v>
      </c>
      <c r="AF2351" s="390">
        <f t="shared" ref="AF2351:AF2417" si="495">MAX(0,$G2351-AT$9)</f>
        <v>11.116999999999999</v>
      </c>
      <c r="AG2351" s="390">
        <f t="shared" ref="AG2351:AG2417" si="496">MAX(0,$G2351-AU$9)</f>
        <v>10.484</v>
      </c>
      <c r="AH2351" s="390">
        <f t="shared" ref="AH2351:AH2417" si="497">MAX(0,$G2351-AV$9)</f>
        <v>10.396000000000001</v>
      </c>
      <c r="AI2351" s="390">
        <f t="shared" ref="AI2351:AI2417" si="498">MAX(0,$G2351-AW$9)</f>
        <v>10.928000000000001</v>
      </c>
      <c r="AJ2351" s="390">
        <f t="shared" ref="AJ2351:AJ2417" si="499">MAX(0,$G2351-AX$9)</f>
        <v>10.211</v>
      </c>
      <c r="AK2351" s="390">
        <f t="shared" ref="AK2351:AK2417" si="500">MAX(0,$G2351-AY$9)</f>
        <v>10.494999999999999</v>
      </c>
      <c r="AL2351" s="390">
        <f t="shared" ref="AL2351:AL2417" si="501">MAX(0,$G2351-AZ$9)</f>
        <v>10.605</v>
      </c>
      <c r="AM2351" s="390">
        <f t="shared" ref="AM2351:AM2417" si="502">MAX(0,$G2351-BA$9)</f>
        <v>10.486000000000001</v>
      </c>
      <c r="AN2351" s="390">
        <f t="shared" ref="AN2351:AN2417" si="503">MAX(0,$G2351-BB$9)</f>
        <v>10.08</v>
      </c>
      <c r="AO2351" s="390">
        <f t="shared" ref="AO2351:AO2417" si="504">MAX(0,$G2351-BC$9)</f>
        <v>10.983000000000001</v>
      </c>
    </row>
    <row r="2352" spans="1:41" ht="15" customHeight="1" x14ac:dyDescent="0.25">
      <c r="A2352" s="127" t="s">
        <v>3662</v>
      </c>
      <c r="B2352" s="125" t="s">
        <v>2077</v>
      </c>
      <c r="C2352" s="125" t="s">
        <v>4004</v>
      </c>
      <c r="D2352" s="125" t="s">
        <v>3490</v>
      </c>
      <c r="E2352" s="125" t="s">
        <v>3289</v>
      </c>
      <c r="F2352" s="126">
        <v>13.95</v>
      </c>
      <c r="G2352" s="126">
        <v>14.149999999999999</v>
      </c>
      <c r="H2352" s="126">
        <v>11.16</v>
      </c>
      <c r="I2352" s="126"/>
      <c r="J2352" s="317"/>
      <c r="K2352" s="323">
        <f>ROUND(SUMIF('VGT-Bewegungsdaten'!B:B,A2352,'VGT-Bewegungsdaten'!C:C),3)</f>
        <v>0</v>
      </c>
      <c r="L2352" s="324">
        <f>ROUND(SUMIF('VGT-Bewegungsdaten'!B:B,$A2352,'VGT-Bewegungsdaten'!D:D),2)</f>
        <v>0</v>
      </c>
      <c r="N2352" s="376" t="s">
        <v>4930</v>
      </c>
      <c r="O2352" s="376" t="s">
        <v>4940</v>
      </c>
      <c r="P2352" s="326">
        <f>ROUND(SUMIF('AV-Bewegungsdaten'!B:B,A2352,'AV-Bewegungsdaten'!C:C),3)</f>
        <v>0</v>
      </c>
      <c r="Q2352" s="324">
        <f>ROUND(SUMIF('AV-Bewegungsdaten'!B:B,$A2352,'AV-Bewegungsdaten'!D:D),2)</f>
        <v>0</v>
      </c>
      <c r="T2352" s="327"/>
      <c r="U2352" s="326">
        <f>ROUND(SUMIF('DV-Bewegungsdaten'!B:B,Kategorien!A2352,'DV-Bewegungsdaten'!D:D),3)</f>
        <v>0</v>
      </c>
      <c r="V2352" s="324">
        <f>ROUND(SUMIF('DV-Bewegungsdaten'!B:B,Kategorien!A2352,'DV-Bewegungsdaten'!E:E),3)</f>
        <v>0</v>
      </c>
      <c r="AD2352" s="390">
        <f t="shared" si="493"/>
        <v>9.2109999999999985</v>
      </c>
      <c r="AE2352" s="390">
        <f t="shared" si="494"/>
        <v>9.8679999999999986</v>
      </c>
      <c r="AF2352" s="390">
        <f t="shared" si="495"/>
        <v>11.086999999999998</v>
      </c>
      <c r="AG2352" s="390">
        <f t="shared" si="496"/>
        <v>10.453999999999999</v>
      </c>
      <c r="AH2352" s="390">
        <f t="shared" si="497"/>
        <v>10.366</v>
      </c>
      <c r="AI2352" s="390">
        <f t="shared" si="498"/>
        <v>10.898</v>
      </c>
      <c r="AJ2352" s="390">
        <f t="shared" si="499"/>
        <v>10.180999999999999</v>
      </c>
      <c r="AK2352" s="390">
        <f t="shared" si="500"/>
        <v>10.464999999999998</v>
      </c>
      <c r="AL2352" s="390">
        <f t="shared" si="501"/>
        <v>10.574999999999999</v>
      </c>
      <c r="AM2352" s="390">
        <f t="shared" si="502"/>
        <v>10.456</v>
      </c>
      <c r="AN2352" s="390">
        <f t="shared" si="503"/>
        <v>10.049999999999999</v>
      </c>
      <c r="AO2352" s="390">
        <f t="shared" si="504"/>
        <v>10.952999999999999</v>
      </c>
    </row>
    <row r="2353" spans="1:41" ht="15" customHeight="1" x14ac:dyDescent="0.25">
      <c r="A2353" s="127" t="s">
        <v>4427</v>
      </c>
      <c r="B2353" s="125" t="s">
        <v>2077</v>
      </c>
      <c r="C2353" s="125" t="s">
        <v>4004</v>
      </c>
      <c r="D2353" s="125" t="s">
        <v>4253</v>
      </c>
      <c r="E2353" s="125" t="s">
        <v>4051</v>
      </c>
      <c r="F2353" s="126">
        <v>13.92</v>
      </c>
      <c r="G2353" s="126">
        <v>14.12</v>
      </c>
      <c r="H2353" s="126">
        <v>11.14</v>
      </c>
      <c r="I2353" s="126"/>
      <c r="J2353" s="317"/>
      <c r="K2353" s="323">
        <f>ROUND(SUMIF('VGT-Bewegungsdaten'!B:B,A2353,'VGT-Bewegungsdaten'!C:C),3)</f>
        <v>0</v>
      </c>
      <c r="L2353" s="324">
        <f>ROUND(SUMIF('VGT-Bewegungsdaten'!B:B,$A2353,'VGT-Bewegungsdaten'!D:D),2)</f>
        <v>0</v>
      </c>
      <c r="N2353" s="376" t="s">
        <v>4930</v>
      </c>
      <c r="O2353" s="376" t="s">
        <v>4940</v>
      </c>
      <c r="P2353" s="326">
        <f>ROUND(SUMIF('AV-Bewegungsdaten'!B:B,A2353,'AV-Bewegungsdaten'!C:C),3)</f>
        <v>0</v>
      </c>
      <c r="Q2353" s="324">
        <f>ROUND(SUMIF('AV-Bewegungsdaten'!B:B,$A2353,'AV-Bewegungsdaten'!D:D),2)</f>
        <v>0</v>
      </c>
      <c r="T2353" s="327"/>
      <c r="U2353" s="326">
        <f>ROUND(SUMIF('DV-Bewegungsdaten'!B:B,Kategorien!A2353,'DV-Bewegungsdaten'!D:D),3)</f>
        <v>0</v>
      </c>
      <c r="V2353" s="324">
        <f>ROUND(SUMIF('DV-Bewegungsdaten'!B:B,Kategorien!A2353,'DV-Bewegungsdaten'!E:E),3)</f>
        <v>0</v>
      </c>
      <c r="AD2353" s="390">
        <f t="shared" si="493"/>
        <v>9.1809999999999992</v>
      </c>
      <c r="AE2353" s="390">
        <f t="shared" si="494"/>
        <v>9.8379999999999992</v>
      </c>
      <c r="AF2353" s="390">
        <f t="shared" si="495"/>
        <v>11.056999999999999</v>
      </c>
      <c r="AG2353" s="390">
        <f t="shared" si="496"/>
        <v>10.423999999999999</v>
      </c>
      <c r="AH2353" s="390">
        <f t="shared" si="497"/>
        <v>10.335999999999999</v>
      </c>
      <c r="AI2353" s="390">
        <f t="shared" si="498"/>
        <v>10.867999999999999</v>
      </c>
      <c r="AJ2353" s="390">
        <f t="shared" si="499"/>
        <v>10.151</v>
      </c>
      <c r="AK2353" s="390">
        <f t="shared" si="500"/>
        <v>10.434999999999999</v>
      </c>
      <c r="AL2353" s="390">
        <f t="shared" si="501"/>
        <v>10.544999999999998</v>
      </c>
      <c r="AM2353" s="390">
        <f t="shared" si="502"/>
        <v>10.425999999999998</v>
      </c>
      <c r="AN2353" s="390">
        <f t="shared" si="503"/>
        <v>10.02</v>
      </c>
      <c r="AO2353" s="390">
        <f t="shared" si="504"/>
        <v>10.922999999999998</v>
      </c>
    </row>
    <row r="2354" spans="1:41" ht="15" customHeight="1" x14ac:dyDescent="0.25">
      <c r="A2354" s="127" t="s">
        <v>2310</v>
      </c>
      <c r="B2354" s="125" t="s">
        <v>2077</v>
      </c>
      <c r="C2354" s="125" t="s">
        <v>4004</v>
      </c>
      <c r="D2354" s="125" t="s">
        <v>2491</v>
      </c>
      <c r="E2354" s="125" t="s">
        <v>2452</v>
      </c>
      <c r="F2354" s="126">
        <v>10.51</v>
      </c>
      <c r="G2354" s="126">
        <v>10.709999999999999</v>
      </c>
      <c r="H2354" s="126">
        <v>8.41</v>
      </c>
      <c r="I2354" s="126"/>
      <c r="J2354" s="317"/>
      <c r="K2354" s="323">
        <f>ROUND(SUMIF('VGT-Bewegungsdaten'!B:B,A2354,'VGT-Bewegungsdaten'!C:C),3)</f>
        <v>0</v>
      </c>
      <c r="L2354" s="324">
        <f>ROUND(SUMIF('VGT-Bewegungsdaten'!B:B,$A2354,'VGT-Bewegungsdaten'!D:D),2)</f>
        <v>0</v>
      </c>
      <c r="N2354" s="376" t="s">
        <v>4930</v>
      </c>
      <c r="O2354" s="376" t="s">
        <v>4940</v>
      </c>
      <c r="P2354" s="326">
        <f>ROUND(SUMIF('AV-Bewegungsdaten'!B:B,A2354,'AV-Bewegungsdaten'!C:C),3)</f>
        <v>0</v>
      </c>
      <c r="Q2354" s="324">
        <f>ROUND(SUMIF('AV-Bewegungsdaten'!B:B,$A2354,'AV-Bewegungsdaten'!D:D),2)</f>
        <v>0</v>
      </c>
      <c r="T2354" s="327"/>
      <c r="U2354" s="326">
        <f>ROUND(SUMIF('DV-Bewegungsdaten'!B:B,Kategorien!A2354,'DV-Bewegungsdaten'!D:D),3)</f>
        <v>0</v>
      </c>
      <c r="V2354" s="324">
        <f>ROUND(SUMIF('DV-Bewegungsdaten'!B:B,Kategorien!A2354,'DV-Bewegungsdaten'!E:E),3)</f>
        <v>0</v>
      </c>
      <c r="AD2354" s="390">
        <f t="shared" si="493"/>
        <v>5.770999999999999</v>
      </c>
      <c r="AE2354" s="390">
        <f t="shared" si="494"/>
        <v>6.427999999999999</v>
      </c>
      <c r="AF2354" s="390">
        <f t="shared" si="495"/>
        <v>7.6469999999999985</v>
      </c>
      <c r="AG2354" s="390">
        <f t="shared" si="496"/>
        <v>7.0139999999999993</v>
      </c>
      <c r="AH2354" s="390">
        <f t="shared" si="497"/>
        <v>6.9259999999999993</v>
      </c>
      <c r="AI2354" s="390">
        <f t="shared" si="498"/>
        <v>7.4579999999999993</v>
      </c>
      <c r="AJ2354" s="390">
        <f t="shared" si="499"/>
        <v>6.7409999999999997</v>
      </c>
      <c r="AK2354" s="390">
        <f t="shared" si="500"/>
        <v>7.0249999999999986</v>
      </c>
      <c r="AL2354" s="390">
        <f t="shared" si="501"/>
        <v>7.1349999999999989</v>
      </c>
      <c r="AM2354" s="390">
        <f t="shared" si="502"/>
        <v>7.0159999999999991</v>
      </c>
      <c r="AN2354" s="390">
        <f t="shared" si="503"/>
        <v>6.6099999999999994</v>
      </c>
      <c r="AO2354" s="390">
        <f t="shared" si="504"/>
        <v>7.512999999999999</v>
      </c>
    </row>
    <row r="2355" spans="1:41" ht="15" customHeight="1" x14ac:dyDescent="0.25">
      <c r="A2355" s="127" t="s">
        <v>2311</v>
      </c>
      <c r="B2355" s="125" t="s">
        <v>2077</v>
      </c>
      <c r="C2355" s="125" t="s">
        <v>4004</v>
      </c>
      <c r="D2355" s="125" t="s">
        <v>2493</v>
      </c>
      <c r="E2355" s="125" t="s">
        <v>2455</v>
      </c>
      <c r="F2355" s="126">
        <v>12.51</v>
      </c>
      <c r="G2355" s="126">
        <v>12.709999999999999</v>
      </c>
      <c r="H2355" s="126">
        <v>10.01</v>
      </c>
      <c r="I2355" s="126"/>
      <c r="J2355" s="317"/>
      <c r="K2355" s="323">
        <f>ROUND(SUMIF('VGT-Bewegungsdaten'!B:B,A2355,'VGT-Bewegungsdaten'!C:C),3)</f>
        <v>0</v>
      </c>
      <c r="L2355" s="324">
        <f>ROUND(SUMIF('VGT-Bewegungsdaten'!B:B,$A2355,'VGT-Bewegungsdaten'!D:D),2)</f>
        <v>0</v>
      </c>
      <c r="N2355" s="376" t="s">
        <v>4930</v>
      </c>
      <c r="O2355" s="376" t="s">
        <v>4940</v>
      </c>
      <c r="P2355" s="326">
        <f>ROUND(SUMIF('AV-Bewegungsdaten'!B:B,A2355,'AV-Bewegungsdaten'!C:C),3)</f>
        <v>0</v>
      </c>
      <c r="Q2355" s="324">
        <f>ROUND(SUMIF('AV-Bewegungsdaten'!B:B,$A2355,'AV-Bewegungsdaten'!D:D),2)</f>
        <v>0</v>
      </c>
      <c r="T2355" s="327"/>
      <c r="U2355" s="326">
        <f>ROUND(SUMIF('DV-Bewegungsdaten'!B:B,Kategorien!A2355,'DV-Bewegungsdaten'!D:D),3)</f>
        <v>0</v>
      </c>
      <c r="V2355" s="324">
        <f>ROUND(SUMIF('DV-Bewegungsdaten'!B:B,Kategorien!A2355,'DV-Bewegungsdaten'!E:E),3)</f>
        <v>0</v>
      </c>
      <c r="AD2355" s="390">
        <f t="shared" si="493"/>
        <v>7.770999999999999</v>
      </c>
      <c r="AE2355" s="390">
        <f t="shared" si="494"/>
        <v>8.427999999999999</v>
      </c>
      <c r="AF2355" s="390">
        <f t="shared" si="495"/>
        <v>9.6469999999999985</v>
      </c>
      <c r="AG2355" s="390">
        <f t="shared" si="496"/>
        <v>9.0139999999999993</v>
      </c>
      <c r="AH2355" s="390">
        <f t="shared" si="497"/>
        <v>8.9259999999999984</v>
      </c>
      <c r="AI2355" s="390">
        <f t="shared" si="498"/>
        <v>9.4579999999999984</v>
      </c>
      <c r="AJ2355" s="390">
        <f t="shared" si="499"/>
        <v>8.7409999999999997</v>
      </c>
      <c r="AK2355" s="390">
        <f t="shared" si="500"/>
        <v>9.0249999999999986</v>
      </c>
      <c r="AL2355" s="390">
        <f t="shared" si="501"/>
        <v>9.134999999999998</v>
      </c>
      <c r="AM2355" s="390">
        <f t="shared" si="502"/>
        <v>9.0159999999999982</v>
      </c>
      <c r="AN2355" s="390">
        <f t="shared" si="503"/>
        <v>8.61</v>
      </c>
      <c r="AO2355" s="390">
        <f t="shared" si="504"/>
        <v>9.5129999999999981</v>
      </c>
    </row>
    <row r="2356" spans="1:41" ht="15" customHeight="1" x14ac:dyDescent="0.25">
      <c r="A2356" s="127" t="s">
        <v>2117</v>
      </c>
      <c r="B2356" s="125" t="s">
        <v>2077</v>
      </c>
      <c r="C2356" s="125" t="s">
        <v>4004</v>
      </c>
      <c r="D2356" s="125" t="s">
        <v>569</v>
      </c>
      <c r="E2356" s="125" t="s">
        <v>1541</v>
      </c>
      <c r="F2356" s="126">
        <v>13.51</v>
      </c>
      <c r="G2356" s="126">
        <v>13.709999999999999</v>
      </c>
      <c r="H2356" s="126">
        <v>10.81</v>
      </c>
      <c r="I2356" s="126"/>
      <c r="J2356" s="317"/>
      <c r="K2356" s="323">
        <f>ROUND(SUMIF('VGT-Bewegungsdaten'!B:B,A2356,'VGT-Bewegungsdaten'!C:C),3)</f>
        <v>0</v>
      </c>
      <c r="L2356" s="324">
        <f>ROUND(SUMIF('VGT-Bewegungsdaten'!B:B,$A2356,'VGT-Bewegungsdaten'!D:D),2)</f>
        <v>0</v>
      </c>
      <c r="N2356" s="376" t="s">
        <v>4930</v>
      </c>
      <c r="O2356" s="376" t="s">
        <v>4940</v>
      </c>
      <c r="P2356" s="326">
        <f>ROUND(SUMIF('AV-Bewegungsdaten'!B:B,A2356,'AV-Bewegungsdaten'!C:C),3)</f>
        <v>0</v>
      </c>
      <c r="Q2356" s="324">
        <f>ROUND(SUMIF('AV-Bewegungsdaten'!B:B,$A2356,'AV-Bewegungsdaten'!D:D),2)</f>
        <v>0</v>
      </c>
      <c r="T2356" s="327"/>
      <c r="U2356" s="326">
        <f>ROUND(SUMIF('DV-Bewegungsdaten'!B:B,Kategorien!A2356,'DV-Bewegungsdaten'!D:D),3)</f>
        <v>0</v>
      </c>
      <c r="V2356" s="324">
        <f>ROUND(SUMIF('DV-Bewegungsdaten'!B:B,Kategorien!A2356,'DV-Bewegungsdaten'!E:E),3)</f>
        <v>0</v>
      </c>
      <c r="AD2356" s="390">
        <f t="shared" si="493"/>
        <v>8.770999999999999</v>
      </c>
      <c r="AE2356" s="390">
        <f t="shared" si="494"/>
        <v>9.427999999999999</v>
      </c>
      <c r="AF2356" s="390">
        <f t="shared" si="495"/>
        <v>10.646999999999998</v>
      </c>
      <c r="AG2356" s="390">
        <f t="shared" si="496"/>
        <v>10.013999999999999</v>
      </c>
      <c r="AH2356" s="390">
        <f t="shared" si="497"/>
        <v>9.9259999999999984</v>
      </c>
      <c r="AI2356" s="390">
        <f t="shared" si="498"/>
        <v>10.457999999999998</v>
      </c>
      <c r="AJ2356" s="390">
        <f t="shared" si="499"/>
        <v>9.7409999999999997</v>
      </c>
      <c r="AK2356" s="390">
        <f t="shared" si="500"/>
        <v>10.024999999999999</v>
      </c>
      <c r="AL2356" s="390">
        <f t="shared" si="501"/>
        <v>10.134999999999998</v>
      </c>
      <c r="AM2356" s="390">
        <f t="shared" si="502"/>
        <v>10.015999999999998</v>
      </c>
      <c r="AN2356" s="390">
        <f t="shared" si="503"/>
        <v>9.61</v>
      </c>
      <c r="AO2356" s="390">
        <f t="shared" si="504"/>
        <v>10.512999999999998</v>
      </c>
    </row>
    <row r="2357" spans="1:41" ht="15" customHeight="1" x14ac:dyDescent="0.25">
      <c r="A2357" s="127" t="s">
        <v>2919</v>
      </c>
      <c r="B2357" s="125" t="s">
        <v>2077</v>
      </c>
      <c r="C2357" s="125" t="s">
        <v>4004</v>
      </c>
      <c r="D2357" s="125" t="s">
        <v>2748</v>
      </c>
      <c r="E2357" s="125" t="s">
        <v>2545</v>
      </c>
      <c r="F2357" s="126">
        <v>13.48</v>
      </c>
      <c r="G2357" s="126">
        <v>13.68</v>
      </c>
      <c r="H2357" s="126">
        <v>10.78</v>
      </c>
      <c r="I2357" s="126"/>
      <c r="J2357" s="317"/>
      <c r="K2357" s="323">
        <f>ROUND(SUMIF('VGT-Bewegungsdaten'!B:B,A2357,'VGT-Bewegungsdaten'!C:C),3)</f>
        <v>0</v>
      </c>
      <c r="L2357" s="324">
        <f>ROUND(SUMIF('VGT-Bewegungsdaten'!B:B,$A2357,'VGT-Bewegungsdaten'!D:D),2)</f>
        <v>0</v>
      </c>
      <c r="N2357" s="376" t="s">
        <v>4930</v>
      </c>
      <c r="O2357" s="376" t="s">
        <v>4940</v>
      </c>
      <c r="P2357" s="326">
        <f>ROUND(SUMIF('AV-Bewegungsdaten'!B:B,A2357,'AV-Bewegungsdaten'!C:C),3)</f>
        <v>0</v>
      </c>
      <c r="Q2357" s="324">
        <f>ROUND(SUMIF('AV-Bewegungsdaten'!B:B,$A2357,'AV-Bewegungsdaten'!D:D),2)</f>
        <v>0</v>
      </c>
      <c r="T2357" s="327"/>
      <c r="U2357" s="326">
        <f>ROUND(SUMIF('DV-Bewegungsdaten'!B:B,Kategorien!A2357,'DV-Bewegungsdaten'!D:D),3)</f>
        <v>0</v>
      </c>
      <c r="V2357" s="324">
        <f>ROUND(SUMIF('DV-Bewegungsdaten'!B:B,Kategorien!A2357,'DV-Bewegungsdaten'!E:E),3)</f>
        <v>0</v>
      </c>
      <c r="AD2357" s="390">
        <f t="shared" si="493"/>
        <v>8.7409999999999997</v>
      </c>
      <c r="AE2357" s="390">
        <f t="shared" si="494"/>
        <v>9.3979999999999997</v>
      </c>
      <c r="AF2357" s="390">
        <f t="shared" si="495"/>
        <v>10.616999999999999</v>
      </c>
      <c r="AG2357" s="390">
        <f t="shared" si="496"/>
        <v>9.984</v>
      </c>
      <c r="AH2357" s="390">
        <f t="shared" si="497"/>
        <v>9.8960000000000008</v>
      </c>
      <c r="AI2357" s="390">
        <f t="shared" si="498"/>
        <v>10.428000000000001</v>
      </c>
      <c r="AJ2357" s="390">
        <f t="shared" si="499"/>
        <v>9.7110000000000003</v>
      </c>
      <c r="AK2357" s="390">
        <f t="shared" si="500"/>
        <v>9.9949999999999992</v>
      </c>
      <c r="AL2357" s="390">
        <f t="shared" si="501"/>
        <v>10.105</v>
      </c>
      <c r="AM2357" s="390">
        <f t="shared" si="502"/>
        <v>9.9860000000000007</v>
      </c>
      <c r="AN2357" s="390">
        <f t="shared" si="503"/>
        <v>9.58</v>
      </c>
      <c r="AO2357" s="390">
        <f t="shared" si="504"/>
        <v>10.483000000000001</v>
      </c>
    </row>
    <row r="2358" spans="1:41" ht="15" customHeight="1" x14ac:dyDescent="0.25">
      <c r="A2358" s="127" t="s">
        <v>3663</v>
      </c>
      <c r="B2358" s="125" t="s">
        <v>2077</v>
      </c>
      <c r="C2358" s="125" t="s">
        <v>4004</v>
      </c>
      <c r="D2358" s="125" t="s">
        <v>3492</v>
      </c>
      <c r="E2358" s="125" t="s">
        <v>3289</v>
      </c>
      <c r="F2358" s="126">
        <v>13.45</v>
      </c>
      <c r="G2358" s="126">
        <v>13.649999999999999</v>
      </c>
      <c r="H2358" s="126">
        <v>10.76</v>
      </c>
      <c r="I2358" s="126"/>
      <c r="J2358" s="317"/>
      <c r="K2358" s="323">
        <f>ROUND(SUMIF('VGT-Bewegungsdaten'!B:B,A2358,'VGT-Bewegungsdaten'!C:C),3)</f>
        <v>0</v>
      </c>
      <c r="L2358" s="324">
        <f>ROUND(SUMIF('VGT-Bewegungsdaten'!B:B,$A2358,'VGT-Bewegungsdaten'!D:D),2)</f>
        <v>0</v>
      </c>
      <c r="N2358" s="376" t="s">
        <v>4930</v>
      </c>
      <c r="O2358" s="376" t="s">
        <v>4940</v>
      </c>
      <c r="P2358" s="326">
        <f>ROUND(SUMIF('AV-Bewegungsdaten'!B:B,A2358,'AV-Bewegungsdaten'!C:C),3)</f>
        <v>0</v>
      </c>
      <c r="Q2358" s="324">
        <f>ROUND(SUMIF('AV-Bewegungsdaten'!B:B,$A2358,'AV-Bewegungsdaten'!D:D),2)</f>
        <v>0</v>
      </c>
      <c r="T2358" s="327"/>
      <c r="U2358" s="326">
        <f>ROUND(SUMIF('DV-Bewegungsdaten'!B:B,Kategorien!A2358,'DV-Bewegungsdaten'!D:D),3)</f>
        <v>0</v>
      </c>
      <c r="V2358" s="324">
        <f>ROUND(SUMIF('DV-Bewegungsdaten'!B:B,Kategorien!A2358,'DV-Bewegungsdaten'!E:E),3)</f>
        <v>0</v>
      </c>
      <c r="AD2358" s="390">
        <f t="shared" si="493"/>
        <v>8.7109999999999985</v>
      </c>
      <c r="AE2358" s="390">
        <f t="shared" si="494"/>
        <v>9.3679999999999986</v>
      </c>
      <c r="AF2358" s="390">
        <f t="shared" si="495"/>
        <v>10.586999999999998</v>
      </c>
      <c r="AG2358" s="390">
        <f t="shared" si="496"/>
        <v>9.9539999999999988</v>
      </c>
      <c r="AH2358" s="390">
        <f t="shared" si="497"/>
        <v>9.8659999999999997</v>
      </c>
      <c r="AI2358" s="390">
        <f t="shared" si="498"/>
        <v>10.398</v>
      </c>
      <c r="AJ2358" s="390">
        <f t="shared" si="499"/>
        <v>9.6809999999999992</v>
      </c>
      <c r="AK2358" s="390">
        <f t="shared" si="500"/>
        <v>9.9649999999999981</v>
      </c>
      <c r="AL2358" s="390">
        <f t="shared" si="501"/>
        <v>10.074999999999999</v>
      </c>
      <c r="AM2358" s="390">
        <f t="shared" si="502"/>
        <v>9.9559999999999995</v>
      </c>
      <c r="AN2358" s="390">
        <f t="shared" si="503"/>
        <v>9.5499999999999989</v>
      </c>
      <c r="AO2358" s="390">
        <f t="shared" si="504"/>
        <v>10.452999999999999</v>
      </c>
    </row>
    <row r="2359" spans="1:41" ht="15" customHeight="1" x14ac:dyDescent="0.25">
      <c r="A2359" s="127" t="s">
        <v>4428</v>
      </c>
      <c r="B2359" s="125" t="s">
        <v>2077</v>
      </c>
      <c r="C2359" s="125" t="s">
        <v>4004</v>
      </c>
      <c r="D2359" s="125" t="s">
        <v>4255</v>
      </c>
      <c r="E2359" s="125" t="s">
        <v>4051</v>
      </c>
      <c r="F2359" s="126">
        <v>13.42</v>
      </c>
      <c r="G2359" s="126">
        <v>13.62</v>
      </c>
      <c r="H2359" s="126">
        <v>10.74</v>
      </c>
      <c r="I2359" s="126"/>
      <c r="J2359" s="317"/>
      <c r="K2359" s="323">
        <f>ROUND(SUMIF('VGT-Bewegungsdaten'!B:B,A2359,'VGT-Bewegungsdaten'!C:C),3)</f>
        <v>0</v>
      </c>
      <c r="L2359" s="324">
        <f>ROUND(SUMIF('VGT-Bewegungsdaten'!B:B,$A2359,'VGT-Bewegungsdaten'!D:D),2)</f>
        <v>0</v>
      </c>
      <c r="N2359" s="376" t="s">
        <v>4930</v>
      </c>
      <c r="O2359" s="376" t="s">
        <v>4940</v>
      </c>
      <c r="P2359" s="326">
        <f>ROUND(SUMIF('AV-Bewegungsdaten'!B:B,A2359,'AV-Bewegungsdaten'!C:C),3)</f>
        <v>0</v>
      </c>
      <c r="Q2359" s="324">
        <f>ROUND(SUMIF('AV-Bewegungsdaten'!B:B,$A2359,'AV-Bewegungsdaten'!D:D),2)</f>
        <v>0</v>
      </c>
      <c r="T2359" s="327"/>
      <c r="U2359" s="326">
        <f>ROUND(SUMIF('DV-Bewegungsdaten'!B:B,Kategorien!A2359,'DV-Bewegungsdaten'!D:D),3)</f>
        <v>0</v>
      </c>
      <c r="V2359" s="324">
        <f>ROUND(SUMIF('DV-Bewegungsdaten'!B:B,Kategorien!A2359,'DV-Bewegungsdaten'!E:E),3)</f>
        <v>0</v>
      </c>
      <c r="AD2359" s="390">
        <f t="shared" si="493"/>
        <v>8.6809999999999992</v>
      </c>
      <c r="AE2359" s="390">
        <f t="shared" si="494"/>
        <v>9.3379999999999992</v>
      </c>
      <c r="AF2359" s="390">
        <f t="shared" si="495"/>
        <v>10.556999999999999</v>
      </c>
      <c r="AG2359" s="390">
        <f t="shared" si="496"/>
        <v>9.9239999999999995</v>
      </c>
      <c r="AH2359" s="390">
        <f t="shared" si="497"/>
        <v>9.8359999999999985</v>
      </c>
      <c r="AI2359" s="390">
        <f t="shared" si="498"/>
        <v>10.367999999999999</v>
      </c>
      <c r="AJ2359" s="390">
        <f t="shared" si="499"/>
        <v>9.6509999999999998</v>
      </c>
      <c r="AK2359" s="390">
        <f t="shared" si="500"/>
        <v>9.9349999999999987</v>
      </c>
      <c r="AL2359" s="390">
        <f t="shared" si="501"/>
        <v>10.044999999999998</v>
      </c>
      <c r="AM2359" s="390">
        <f t="shared" si="502"/>
        <v>9.9259999999999984</v>
      </c>
      <c r="AN2359" s="390">
        <f t="shared" si="503"/>
        <v>9.52</v>
      </c>
      <c r="AO2359" s="390">
        <f t="shared" si="504"/>
        <v>10.422999999999998</v>
      </c>
    </row>
    <row r="2360" spans="1:41" ht="15" customHeight="1" x14ac:dyDescent="0.25">
      <c r="A2360" s="127" t="s">
        <v>2312</v>
      </c>
      <c r="B2360" s="125" t="s">
        <v>2077</v>
      </c>
      <c r="C2360" s="125" t="s">
        <v>4004</v>
      </c>
      <c r="D2360" s="125" t="s">
        <v>2495</v>
      </c>
      <c r="E2360" s="125" t="s">
        <v>2452</v>
      </c>
      <c r="F2360" s="126">
        <v>14.51</v>
      </c>
      <c r="G2360" s="126">
        <v>14.709999999999999</v>
      </c>
      <c r="H2360" s="126">
        <v>11.61</v>
      </c>
      <c r="I2360" s="126"/>
      <c r="J2360" s="317"/>
      <c r="K2360" s="323">
        <f>ROUND(SUMIF('VGT-Bewegungsdaten'!B:B,A2360,'VGT-Bewegungsdaten'!C:C),3)</f>
        <v>0</v>
      </c>
      <c r="L2360" s="324">
        <f>ROUND(SUMIF('VGT-Bewegungsdaten'!B:B,$A2360,'VGT-Bewegungsdaten'!D:D),2)</f>
        <v>0</v>
      </c>
      <c r="N2360" s="376" t="s">
        <v>4930</v>
      </c>
      <c r="O2360" s="376" t="s">
        <v>4940</v>
      </c>
      <c r="P2360" s="326">
        <f>ROUND(SUMIF('AV-Bewegungsdaten'!B:B,A2360,'AV-Bewegungsdaten'!C:C),3)</f>
        <v>0</v>
      </c>
      <c r="Q2360" s="324">
        <f>ROUND(SUMIF('AV-Bewegungsdaten'!B:B,$A2360,'AV-Bewegungsdaten'!D:D),2)</f>
        <v>0</v>
      </c>
      <c r="T2360" s="327"/>
      <c r="U2360" s="326">
        <f>ROUND(SUMIF('DV-Bewegungsdaten'!B:B,Kategorien!A2360,'DV-Bewegungsdaten'!D:D),3)</f>
        <v>0</v>
      </c>
      <c r="V2360" s="324">
        <f>ROUND(SUMIF('DV-Bewegungsdaten'!B:B,Kategorien!A2360,'DV-Bewegungsdaten'!E:E),3)</f>
        <v>0</v>
      </c>
      <c r="AD2360" s="390">
        <f t="shared" si="493"/>
        <v>9.770999999999999</v>
      </c>
      <c r="AE2360" s="390">
        <f t="shared" si="494"/>
        <v>10.427999999999999</v>
      </c>
      <c r="AF2360" s="390">
        <f t="shared" si="495"/>
        <v>11.646999999999998</v>
      </c>
      <c r="AG2360" s="390">
        <f t="shared" si="496"/>
        <v>11.013999999999999</v>
      </c>
      <c r="AH2360" s="390">
        <f t="shared" si="497"/>
        <v>10.925999999999998</v>
      </c>
      <c r="AI2360" s="390">
        <f t="shared" si="498"/>
        <v>11.457999999999998</v>
      </c>
      <c r="AJ2360" s="390">
        <f t="shared" si="499"/>
        <v>10.741</v>
      </c>
      <c r="AK2360" s="390">
        <f t="shared" si="500"/>
        <v>11.024999999999999</v>
      </c>
      <c r="AL2360" s="390">
        <f t="shared" si="501"/>
        <v>11.134999999999998</v>
      </c>
      <c r="AM2360" s="390">
        <f t="shared" si="502"/>
        <v>11.015999999999998</v>
      </c>
      <c r="AN2360" s="390">
        <f t="shared" si="503"/>
        <v>10.61</v>
      </c>
      <c r="AO2360" s="390">
        <f t="shared" si="504"/>
        <v>11.512999999999998</v>
      </c>
    </row>
    <row r="2361" spans="1:41" ht="15" customHeight="1" x14ac:dyDescent="0.25">
      <c r="A2361" s="127" t="s">
        <v>2313</v>
      </c>
      <c r="B2361" s="125" t="s">
        <v>2077</v>
      </c>
      <c r="C2361" s="125" t="s">
        <v>4004</v>
      </c>
      <c r="D2361" s="125" t="s">
        <v>2497</v>
      </c>
      <c r="E2361" s="125" t="s">
        <v>2455</v>
      </c>
      <c r="F2361" s="126">
        <v>16.509999999999998</v>
      </c>
      <c r="G2361" s="126">
        <v>16.709999999999997</v>
      </c>
      <c r="H2361" s="126">
        <v>13.21</v>
      </c>
      <c r="I2361" s="126"/>
      <c r="J2361" s="317"/>
      <c r="K2361" s="323">
        <f>ROUND(SUMIF('VGT-Bewegungsdaten'!B:B,A2361,'VGT-Bewegungsdaten'!C:C),3)</f>
        <v>0</v>
      </c>
      <c r="L2361" s="324">
        <f>ROUND(SUMIF('VGT-Bewegungsdaten'!B:B,$A2361,'VGT-Bewegungsdaten'!D:D),2)</f>
        <v>0</v>
      </c>
      <c r="N2361" s="376" t="s">
        <v>4930</v>
      </c>
      <c r="O2361" s="376" t="s">
        <v>4940</v>
      </c>
      <c r="P2361" s="326">
        <f>ROUND(SUMIF('AV-Bewegungsdaten'!B:B,A2361,'AV-Bewegungsdaten'!C:C),3)</f>
        <v>0</v>
      </c>
      <c r="Q2361" s="324">
        <f>ROUND(SUMIF('AV-Bewegungsdaten'!B:B,$A2361,'AV-Bewegungsdaten'!D:D),2)</f>
        <v>0</v>
      </c>
      <c r="T2361" s="327"/>
      <c r="U2361" s="326">
        <f>ROUND(SUMIF('DV-Bewegungsdaten'!B:B,Kategorien!A2361,'DV-Bewegungsdaten'!D:D),3)</f>
        <v>0</v>
      </c>
      <c r="V2361" s="324">
        <f>ROUND(SUMIF('DV-Bewegungsdaten'!B:B,Kategorien!A2361,'DV-Bewegungsdaten'!E:E),3)</f>
        <v>0</v>
      </c>
      <c r="AD2361" s="390">
        <f t="shared" si="493"/>
        <v>11.770999999999997</v>
      </c>
      <c r="AE2361" s="390">
        <f t="shared" si="494"/>
        <v>12.427999999999997</v>
      </c>
      <c r="AF2361" s="390">
        <f t="shared" si="495"/>
        <v>13.646999999999997</v>
      </c>
      <c r="AG2361" s="390">
        <f t="shared" si="496"/>
        <v>13.013999999999998</v>
      </c>
      <c r="AH2361" s="390">
        <f t="shared" si="497"/>
        <v>12.925999999999998</v>
      </c>
      <c r="AI2361" s="390">
        <f t="shared" si="498"/>
        <v>13.457999999999998</v>
      </c>
      <c r="AJ2361" s="390">
        <f t="shared" si="499"/>
        <v>12.740999999999998</v>
      </c>
      <c r="AK2361" s="390">
        <f t="shared" si="500"/>
        <v>13.024999999999997</v>
      </c>
      <c r="AL2361" s="390">
        <f t="shared" si="501"/>
        <v>13.134999999999998</v>
      </c>
      <c r="AM2361" s="390">
        <f t="shared" si="502"/>
        <v>13.015999999999998</v>
      </c>
      <c r="AN2361" s="390">
        <f t="shared" si="503"/>
        <v>12.609999999999998</v>
      </c>
      <c r="AO2361" s="390">
        <f t="shared" si="504"/>
        <v>13.512999999999998</v>
      </c>
    </row>
    <row r="2362" spans="1:41" ht="15" customHeight="1" x14ac:dyDescent="0.25">
      <c r="A2362" s="127" t="s">
        <v>2118</v>
      </c>
      <c r="B2362" s="125" t="s">
        <v>2077</v>
      </c>
      <c r="C2362" s="125" t="s">
        <v>4004</v>
      </c>
      <c r="D2362" s="125" t="s">
        <v>571</v>
      </c>
      <c r="E2362" s="125" t="s">
        <v>1541</v>
      </c>
      <c r="F2362" s="126">
        <v>17.509999999999998</v>
      </c>
      <c r="G2362" s="126">
        <v>17.709999999999997</v>
      </c>
      <c r="H2362" s="126">
        <v>14.01</v>
      </c>
      <c r="I2362" s="126"/>
      <c r="J2362" s="317"/>
      <c r="K2362" s="323">
        <f>ROUND(SUMIF('VGT-Bewegungsdaten'!B:B,A2362,'VGT-Bewegungsdaten'!C:C),3)</f>
        <v>0</v>
      </c>
      <c r="L2362" s="324">
        <f>ROUND(SUMIF('VGT-Bewegungsdaten'!B:B,$A2362,'VGT-Bewegungsdaten'!D:D),2)</f>
        <v>0</v>
      </c>
      <c r="N2362" s="376" t="s">
        <v>4930</v>
      </c>
      <c r="O2362" s="376" t="s">
        <v>4940</v>
      </c>
      <c r="P2362" s="326">
        <f>ROUND(SUMIF('AV-Bewegungsdaten'!B:B,A2362,'AV-Bewegungsdaten'!C:C),3)</f>
        <v>0</v>
      </c>
      <c r="Q2362" s="324">
        <f>ROUND(SUMIF('AV-Bewegungsdaten'!B:B,$A2362,'AV-Bewegungsdaten'!D:D),2)</f>
        <v>0</v>
      </c>
      <c r="T2362" s="327"/>
      <c r="U2362" s="326">
        <f>ROUND(SUMIF('DV-Bewegungsdaten'!B:B,Kategorien!A2362,'DV-Bewegungsdaten'!D:D),3)</f>
        <v>0</v>
      </c>
      <c r="V2362" s="324">
        <f>ROUND(SUMIF('DV-Bewegungsdaten'!B:B,Kategorien!A2362,'DV-Bewegungsdaten'!E:E),3)</f>
        <v>0</v>
      </c>
      <c r="AD2362" s="390">
        <f t="shared" si="493"/>
        <v>12.770999999999997</v>
      </c>
      <c r="AE2362" s="390">
        <f t="shared" si="494"/>
        <v>13.427999999999997</v>
      </c>
      <c r="AF2362" s="390">
        <f t="shared" si="495"/>
        <v>14.646999999999997</v>
      </c>
      <c r="AG2362" s="390">
        <f t="shared" si="496"/>
        <v>14.013999999999998</v>
      </c>
      <c r="AH2362" s="390">
        <f t="shared" si="497"/>
        <v>13.925999999999998</v>
      </c>
      <c r="AI2362" s="390">
        <f t="shared" si="498"/>
        <v>14.457999999999998</v>
      </c>
      <c r="AJ2362" s="390">
        <f t="shared" si="499"/>
        <v>13.740999999999998</v>
      </c>
      <c r="AK2362" s="390">
        <f t="shared" si="500"/>
        <v>14.024999999999997</v>
      </c>
      <c r="AL2362" s="390">
        <f t="shared" si="501"/>
        <v>14.134999999999998</v>
      </c>
      <c r="AM2362" s="390">
        <f t="shared" si="502"/>
        <v>14.015999999999998</v>
      </c>
      <c r="AN2362" s="390">
        <f t="shared" si="503"/>
        <v>13.609999999999998</v>
      </c>
      <c r="AO2362" s="390">
        <f t="shared" si="504"/>
        <v>14.512999999999998</v>
      </c>
    </row>
    <row r="2363" spans="1:41" ht="15" customHeight="1" x14ac:dyDescent="0.25">
      <c r="A2363" s="127" t="s">
        <v>2920</v>
      </c>
      <c r="B2363" s="125" t="s">
        <v>2077</v>
      </c>
      <c r="C2363" s="125" t="s">
        <v>4004</v>
      </c>
      <c r="D2363" s="125" t="s">
        <v>2750</v>
      </c>
      <c r="E2363" s="125" t="s">
        <v>2545</v>
      </c>
      <c r="F2363" s="126">
        <v>17.48</v>
      </c>
      <c r="G2363" s="126">
        <v>17.68</v>
      </c>
      <c r="H2363" s="126">
        <v>13.98</v>
      </c>
      <c r="I2363" s="126"/>
      <c r="J2363" s="317"/>
      <c r="K2363" s="323">
        <f>ROUND(SUMIF('VGT-Bewegungsdaten'!B:B,A2363,'VGT-Bewegungsdaten'!C:C),3)</f>
        <v>0</v>
      </c>
      <c r="L2363" s="324">
        <f>ROUND(SUMIF('VGT-Bewegungsdaten'!B:B,$A2363,'VGT-Bewegungsdaten'!D:D),2)</f>
        <v>0</v>
      </c>
      <c r="N2363" s="376" t="s">
        <v>4930</v>
      </c>
      <c r="O2363" s="376" t="s">
        <v>4940</v>
      </c>
      <c r="P2363" s="326">
        <f>ROUND(SUMIF('AV-Bewegungsdaten'!B:B,A2363,'AV-Bewegungsdaten'!C:C),3)</f>
        <v>0</v>
      </c>
      <c r="Q2363" s="324">
        <f>ROUND(SUMIF('AV-Bewegungsdaten'!B:B,$A2363,'AV-Bewegungsdaten'!D:D),2)</f>
        <v>0</v>
      </c>
      <c r="T2363" s="327"/>
      <c r="U2363" s="326">
        <f>ROUND(SUMIF('DV-Bewegungsdaten'!B:B,Kategorien!A2363,'DV-Bewegungsdaten'!D:D),3)</f>
        <v>0</v>
      </c>
      <c r="V2363" s="324">
        <f>ROUND(SUMIF('DV-Bewegungsdaten'!B:B,Kategorien!A2363,'DV-Bewegungsdaten'!E:E),3)</f>
        <v>0</v>
      </c>
      <c r="AD2363" s="390">
        <f t="shared" si="493"/>
        <v>12.741</v>
      </c>
      <c r="AE2363" s="390">
        <f t="shared" si="494"/>
        <v>13.398</v>
      </c>
      <c r="AF2363" s="390">
        <f t="shared" si="495"/>
        <v>14.616999999999999</v>
      </c>
      <c r="AG2363" s="390">
        <f t="shared" si="496"/>
        <v>13.984</v>
      </c>
      <c r="AH2363" s="390">
        <f t="shared" si="497"/>
        <v>13.896000000000001</v>
      </c>
      <c r="AI2363" s="390">
        <f t="shared" si="498"/>
        <v>14.428000000000001</v>
      </c>
      <c r="AJ2363" s="390">
        <f t="shared" si="499"/>
        <v>13.711</v>
      </c>
      <c r="AK2363" s="390">
        <f t="shared" si="500"/>
        <v>13.994999999999999</v>
      </c>
      <c r="AL2363" s="390">
        <f t="shared" si="501"/>
        <v>14.105</v>
      </c>
      <c r="AM2363" s="390">
        <f t="shared" si="502"/>
        <v>13.986000000000001</v>
      </c>
      <c r="AN2363" s="390">
        <f t="shared" si="503"/>
        <v>13.58</v>
      </c>
      <c r="AO2363" s="390">
        <f t="shared" si="504"/>
        <v>14.483000000000001</v>
      </c>
    </row>
    <row r="2364" spans="1:41" ht="15" customHeight="1" x14ac:dyDescent="0.25">
      <c r="A2364" s="127" t="s">
        <v>3664</v>
      </c>
      <c r="B2364" s="125" t="s">
        <v>2077</v>
      </c>
      <c r="C2364" s="125" t="s">
        <v>4004</v>
      </c>
      <c r="D2364" s="125" t="s">
        <v>3494</v>
      </c>
      <c r="E2364" s="125" t="s">
        <v>3289</v>
      </c>
      <c r="F2364" s="126">
        <v>17.45</v>
      </c>
      <c r="G2364" s="126">
        <v>17.649999999999999</v>
      </c>
      <c r="H2364" s="126">
        <v>13.96</v>
      </c>
      <c r="I2364" s="126"/>
      <c r="J2364" s="317"/>
      <c r="K2364" s="323">
        <f>ROUND(SUMIF('VGT-Bewegungsdaten'!B:B,A2364,'VGT-Bewegungsdaten'!C:C),3)</f>
        <v>0</v>
      </c>
      <c r="L2364" s="324">
        <f>ROUND(SUMIF('VGT-Bewegungsdaten'!B:B,$A2364,'VGT-Bewegungsdaten'!D:D),2)</f>
        <v>0</v>
      </c>
      <c r="N2364" s="376" t="s">
        <v>4930</v>
      </c>
      <c r="O2364" s="376" t="s">
        <v>4940</v>
      </c>
      <c r="P2364" s="326">
        <f>ROUND(SUMIF('AV-Bewegungsdaten'!B:B,A2364,'AV-Bewegungsdaten'!C:C),3)</f>
        <v>0</v>
      </c>
      <c r="Q2364" s="324">
        <f>ROUND(SUMIF('AV-Bewegungsdaten'!B:B,$A2364,'AV-Bewegungsdaten'!D:D),2)</f>
        <v>0</v>
      </c>
      <c r="T2364" s="327"/>
      <c r="U2364" s="326">
        <f>ROUND(SUMIF('DV-Bewegungsdaten'!B:B,Kategorien!A2364,'DV-Bewegungsdaten'!D:D),3)</f>
        <v>0</v>
      </c>
      <c r="V2364" s="324">
        <f>ROUND(SUMIF('DV-Bewegungsdaten'!B:B,Kategorien!A2364,'DV-Bewegungsdaten'!E:E),3)</f>
        <v>0</v>
      </c>
      <c r="AD2364" s="390">
        <f t="shared" si="493"/>
        <v>12.710999999999999</v>
      </c>
      <c r="AE2364" s="390">
        <f t="shared" si="494"/>
        <v>13.367999999999999</v>
      </c>
      <c r="AF2364" s="390">
        <f t="shared" si="495"/>
        <v>14.586999999999998</v>
      </c>
      <c r="AG2364" s="390">
        <f t="shared" si="496"/>
        <v>13.953999999999999</v>
      </c>
      <c r="AH2364" s="390">
        <f t="shared" si="497"/>
        <v>13.866</v>
      </c>
      <c r="AI2364" s="390">
        <f t="shared" si="498"/>
        <v>14.398</v>
      </c>
      <c r="AJ2364" s="390">
        <f t="shared" si="499"/>
        <v>13.680999999999999</v>
      </c>
      <c r="AK2364" s="390">
        <f t="shared" si="500"/>
        <v>13.964999999999998</v>
      </c>
      <c r="AL2364" s="390">
        <f t="shared" si="501"/>
        <v>14.074999999999999</v>
      </c>
      <c r="AM2364" s="390">
        <f t="shared" si="502"/>
        <v>13.956</v>
      </c>
      <c r="AN2364" s="390">
        <f t="shared" si="503"/>
        <v>13.549999999999999</v>
      </c>
      <c r="AO2364" s="390">
        <f t="shared" si="504"/>
        <v>14.452999999999999</v>
      </c>
    </row>
    <row r="2365" spans="1:41" ht="15" customHeight="1" x14ac:dyDescent="0.25">
      <c r="A2365" s="127" t="s">
        <v>4429</v>
      </c>
      <c r="B2365" s="125" t="s">
        <v>2077</v>
      </c>
      <c r="C2365" s="125" t="s">
        <v>4004</v>
      </c>
      <c r="D2365" s="125" t="s">
        <v>4257</v>
      </c>
      <c r="E2365" s="125" t="s">
        <v>4051</v>
      </c>
      <c r="F2365" s="126">
        <v>17.420000000000002</v>
      </c>
      <c r="G2365" s="126">
        <v>17.62</v>
      </c>
      <c r="H2365" s="126">
        <v>13.94</v>
      </c>
      <c r="I2365" s="126"/>
      <c r="J2365" s="317"/>
      <c r="K2365" s="323">
        <f>ROUND(SUMIF('VGT-Bewegungsdaten'!B:B,A2365,'VGT-Bewegungsdaten'!C:C),3)</f>
        <v>0</v>
      </c>
      <c r="L2365" s="324">
        <f>ROUND(SUMIF('VGT-Bewegungsdaten'!B:B,$A2365,'VGT-Bewegungsdaten'!D:D),2)</f>
        <v>0</v>
      </c>
      <c r="N2365" s="376" t="s">
        <v>4930</v>
      </c>
      <c r="O2365" s="376" t="s">
        <v>4940</v>
      </c>
      <c r="P2365" s="326">
        <f>ROUND(SUMIF('AV-Bewegungsdaten'!B:B,A2365,'AV-Bewegungsdaten'!C:C),3)</f>
        <v>0</v>
      </c>
      <c r="Q2365" s="324">
        <f>ROUND(SUMIF('AV-Bewegungsdaten'!B:B,$A2365,'AV-Bewegungsdaten'!D:D),2)</f>
        <v>0</v>
      </c>
      <c r="T2365" s="327"/>
      <c r="U2365" s="326">
        <f>ROUND(SUMIF('DV-Bewegungsdaten'!B:B,Kategorien!A2365,'DV-Bewegungsdaten'!D:D),3)</f>
        <v>0</v>
      </c>
      <c r="V2365" s="324">
        <f>ROUND(SUMIF('DV-Bewegungsdaten'!B:B,Kategorien!A2365,'DV-Bewegungsdaten'!E:E),3)</f>
        <v>0</v>
      </c>
      <c r="AD2365" s="390">
        <f t="shared" si="493"/>
        <v>12.681000000000001</v>
      </c>
      <c r="AE2365" s="390">
        <f t="shared" si="494"/>
        <v>13.338000000000001</v>
      </c>
      <c r="AF2365" s="390">
        <f t="shared" si="495"/>
        <v>14.557</v>
      </c>
      <c r="AG2365" s="390">
        <f t="shared" si="496"/>
        <v>13.924000000000001</v>
      </c>
      <c r="AH2365" s="390">
        <f t="shared" si="497"/>
        <v>13.836000000000002</v>
      </c>
      <c r="AI2365" s="390">
        <f t="shared" si="498"/>
        <v>14.368000000000002</v>
      </c>
      <c r="AJ2365" s="390">
        <f t="shared" si="499"/>
        <v>13.651000000000002</v>
      </c>
      <c r="AK2365" s="390">
        <f t="shared" si="500"/>
        <v>13.935</v>
      </c>
      <c r="AL2365" s="390">
        <f t="shared" si="501"/>
        <v>14.045000000000002</v>
      </c>
      <c r="AM2365" s="390">
        <f t="shared" si="502"/>
        <v>13.926000000000002</v>
      </c>
      <c r="AN2365" s="390">
        <f t="shared" si="503"/>
        <v>13.520000000000001</v>
      </c>
      <c r="AO2365" s="390">
        <f t="shared" si="504"/>
        <v>14.423000000000002</v>
      </c>
    </row>
    <row r="2366" spans="1:41" ht="15" customHeight="1" x14ac:dyDescent="0.25">
      <c r="A2366" s="127" t="s">
        <v>6950</v>
      </c>
      <c r="B2366" s="125" t="s">
        <v>2077</v>
      </c>
      <c r="C2366" s="125" t="s">
        <v>4004</v>
      </c>
      <c r="D2366" s="125" t="s">
        <v>5294</v>
      </c>
      <c r="E2366" s="125" t="s">
        <v>4998</v>
      </c>
      <c r="F2366" s="126">
        <v>17.39</v>
      </c>
      <c r="G2366" s="126">
        <v>17.59</v>
      </c>
      <c r="H2366" s="126">
        <v>13.91</v>
      </c>
      <c r="I2366" s="126"/>
      <c r="J2366" s="317"/>
      <c r="K2366" s="323">
        <f>ROUND(SUMIF('VGT-Bewegungsdaten'!B:B,A2366,'VGT-Bewegungsdaten'!C:C),3)</f>
        <v>0</v>
      </c>
      <c r="L2366" s="324">
        <f>ROUND(SUMIF('VGT-Bewegungsdaten'!B:B,$A2366,'VGT-Bewegungsdaten'!D:D),2)</f>
        <v>0</v>
      </c>
      <c r="N2366" s="376" t="s">
        <v>4930</v>
      </c>
      <c r="O2366" s="376" t="s">
        <v>4940</v>
      </c>
      <c r="P2366" s="326">
        <f>ROUND(SUMIF('AV-Bewegungsdaten'!B:B,A2366,'AV-Bewegungsdaten'!C:C),3)</f>
        <v>0</v>
      </c>
      <c r="Q2366" s="324">
        <f>ROUND(SUMIF('AV-Bewegungsdaten'!B:B,$A2366,'AV-Bewegungsdaten'!D:D),2)</f>
        <v>0</v>
      </c>
      <c r="T2366" s="327"/>
      <c r="U2366" s="326">
        <f>ROUND(SUMIF('DV-Bewegungsdaten'!B:B,Kategorien!A2366,'DV-Bewegungsdaten'!D:D),3)</f>
        <v>0</v>
      </c>
      <c r="V2366" s="324">
        <f>ROUND(SUMIF('DV-Bewegungsdaten'!B:B,Kategorien!A2366,'DV-Bewegungsdaten'!E:E),3)</f>
        <v>0</v>
      </c>
      <c r="AD2366" s="390">
        <f t="shared" si="493"/>
        <v>12.651</v>
      </c>
      <c r="AE2366" s="390">
        <f t="shared" si="494"/>
        <v>13.308</v>
      </c>
      <c r="AF2366" s="390">
        <f t="shared" si="495"/>
        <v>14.526999999999999</v>
      </c>
      <c r="AG2366" s="390">
        <f t="shared" si="496"/>
        <v>13.894</v>
      </c>
      <c r="AH2366" s="390">
        <f t="shared" si="497"/>
        <v>13.806000000000001</v>
      </c>
      <c r="AI2366" s="390">
        <f t="shared" si="498"/>
        <v>14.338000000000001</v>
      </c>
      <c r="AJ2366" s="390">
        <f t="shared" si="499"/>
        <v>13.621</v>
      </c>
      <c r="AK2366" s="390">
        <f t="shared" si="500"/>
        <v>13.904999999999999</v>
      </c>
      <c r="AL2366" s="390">
        <f t="shared" si="501"/>
        <v>14.015000000000001</v>
      </c>
      <c r="AM2366" s="390">
        <f t="shared" si="502"/>
        <v>13.896000000000001</v>
      </c>
      <c r="AN2366" s="390">
        <f t="shared" si="503"/>
        <v>13.49</v>
      </c>
      <c r="AO2366" s="390">
        <f t="shared" si="504"/>
        <v>14.393000000000001</v>
      </c>
    </row>
    <row r="2367" spans="1:41" ht="15" customHeight="1" x14ac:dyDescent="0.25">
      <c r="A2367" s="127" t="s">
        <v>2314</v>
      </c>
      <c r="B2367" s="125" t="s">
        <v>2077</v>
      </c>
      <c r="C2367" s="125" t="s">
        <v>4004</v>
      </c>
      <c r="D2367" s="125" t="s">
        <v>2499</v>
      </c>
      <c r="E2367" s="125" t="s">
        <v>2452</v>
      </c>
      <c r="F2367" s="126">
        <v>13.01</v>
      </c>
      <c r="G2367" s="126">
        <v>13.209999999999999</v>
      </c>
      <c r="H2367" s="126">
        <v>10.41</v>
      </c>
      <c r="I2367" s="126"/>
      <c r="J2367" s="317"/>
      <c r="K2367" s="323">
        <f>ROUND(SUMIF('VGT-Bewegungsdaten'!B:B,A2367,'VGT-Bewegungsdaten'!C:C),3)</f>
        <v>0</v>
      </c>
      <c r="L2367" s="324">
        <f>ROUND(SUMIF('VGT-Bewegungsdaten'!B:B,$A2367,'VGT-Bewegungsdaten'!D:D),2)</f>
        <v>0</v>
      </c>
      <c r="N2367" s="376" t="s">
        <v>4930</v>
      </c>
      <c r="O2367" s="376" t="s">
        <v>4940</v>
      </c>
      <c r="P2367" s="326">
        <f>ROUND(SUMIF('AV-Bewegungsdaten'!B:B,A2367,'AV-Bewegungsdaten'!C:C),3)</f>
        <v>0</v>
      </c>
      <c r="Q2367" s="324">
        <f>ROUND(SUMIF('AV-Bewegungsdaten'!B:B,$A2367,'AV-Bewegungsdaten'!D:D),2)</f>
        <v>0</v>
      </c>
      <c r="T2367" s="327"/>
      <c r="U2367" s="326">
        <f>ROUND(SUMIF('DV-Bewegungsdaten'!B:B,Kategorien!A2367,'DV-Bewegungsdaten'!D:D),3)</f>
        <v>0</v>
      </c>
      <c r="V2367" s="324">
        <f>ROUND(SUMIF('DV-Bewegungsdaten'!B:B,Kategorien!A2367,'DV-Bewegungsdaten'!E:E),3)</f>
        <v>0</v>
      </c>
      <c r="AD2367" s="390">
        <f t="shared" si="493"/>
        <v>8.270999999999999</v>
      </c>
      <c r="AE2367" s="390">
        <f t="shared" si="494"/>
        <v>8.927999999999999</v>
      </c>
      <c r="AF2367" s="390">
        <f t="shared" si="495"/>
        <v>10.146999999999998</v>
      </c>
      <c r="AG2367" s="390">
        <f t="shared" si="496"/>
        <v>9.5139999999999993</v>
      </c>
      <c r="AH2367" s="390">
        <f t="shared" si="497"/>
        <v>9.4259999999999984</v>
      </c>
      <c r="AI2367" s="390">
        <f t="shared" si="498"/>
        <v>9.9579999999999984</v>
      </c>
      <c r="AJ2367" s="390">
        <f t="shared" si="499"/>
        <v>9.2409999999999997</v>
      </c>
      <c r="AK2367" s="390">
        <f t="shared" si="500"/>
        <v>9.5249999999999986</v>
      </c>
      <c r="AL2367" s="390">
        <f t="shared" si="501"/>
        <v>9.634999999999998</v>
      </c>
      <c r="AM2367" s="390">
        <f t="shared" si="502"/>
        <v>9.5159999999999982</v>
      </c>
      <c r="AN2367" s="390">
        <f t="shared" si="503"/>
        <v>9.11</v>
      </c>
      <c r="AO2367" s="390">
        <f t="shared" si="504"/>
        <v>10.012999999999998</v>
      </c>
    </row>
    <row r="2368" spans="1:41" ht="15" customHeight="1" x14ac:dyDescent="0.25">
      <c r="A2368" s="127" t="s">
        <v>2315</v>
      </c>
      <c r="B2368" s="125" t="s">
        <v>2077</v>
      </c>
      <c r="C2368" s="125" t="s">
        <v>4004</v>
      </c>
      <c r="D2368" s="125" t="s">
        <v>2501</v>
      </c>
      <c r="E2368" s="125" t="s">
        <v>2455</v>
      </c>
      <c r="F2368" s="126">
        <v>15.01</v>
      </c>
      <c r="G2368" s="126">
        <v>15.209999999999999</v>
      </c>
      <c r="H2368" s="126">
        <v>12.01</v>
      </c>
      <c r="I2368" s="126"/>
      <c r="J2368" s="317"/>
      <c r="K2368" s="323">
        <f>ROUND(SUMIF('VGT-Bewegungsdaten'!B:B,A2368,'VGT-Bewegungsdaten'!C:C),3)</f>
        <v>0</v>
      </c>
      <c r="L2368" s="324">
        <f>ROUND(SUMIF('VGT-Bewegungsdaten'!B:B,$A2368,'VGT-Bewegungsdaten'!D:D),2)</f>
        <v>0</v>
      </c>
      <c r="N2368" s="376" t="s">
        <v>4930</v>
      </c>
      <c r="O2368" s="376" t="s">
        <v>4940</v>
      </c>
      <c r="P2368" s="326">
        <f>ROUND(SUMIF('AV-Bewegungsdaten'!B:B,A2368,'AV-Bewegungsdaten'!C:C),3)</f>
        <v>0</v>
      </c>
      <c r="Q2368" s="324">
        <f>ROUND(SUMIF('AV-Bewegungsdaten'!B:B,$A2368,'AV-Bewegungsdaten'!D:D),2)</f>
        <v>0</v>
      </c>
      <c r="T2368" s="327"/>
      <c r="U2368" s="326">
        <f>ROUND(SUMIF('DV-Bewegungsdaten'!B:B,Kategorien!A2368,'DV-Bewegungsdaten'!D:D),3)</f>
        <v>0</v>
      </c>
      <c r="V2368" s="324">
        <f>ROUND(SUMIF('DV-Bewegungsdaten'!B:B,Kategorien!A2368,'DV-Bewegungsdaten'!E:E),3)</f>
        <v>0</v>
      </c>
      <c r="AD2368" s="390">
        <f t="shared" si="493"/>
        <v>10.270999999999999</v>
      </c>
      <c r="AE2368" s="390">
        <f t="shared" si="494"/>
        <v>10.927999999999999</v>
      </c>
      <c r="AF2368" s="390">
        <f t="shared" si="495"/>
        <v>12.146999999999998</v>
      </c>
      <c r="AG2368" s="390">
        <f t="shared" si="496"/>
        <v>11.513999999999999</v>
      </c>
      <c r="AH2368" s="390">
        <f t="shared" si="497"/>
        <v>11.425999999999998</v>
      </c>
      <c r="AI2368" s="390">
        <f t="shared" si="498"/>
        <v>11.957999999999998</v>
      </c>
      <c r="AJ2368" s="390">
        <f t="shared" si="499"/>
        <v>11.241</v>
      </c>
      <c r="AK2368" s="390">
        <f t="shared" si="500"/>
        <v>11.524999999999999</v>
      </c>
      <c r="AL2368" s="390">
        <f t="shared" si="501"/>
        <v>11.634999999999998</v>
      </c>
      <c r="AM2368" s="390">
        <f t="shared" si="502"/>
        <v>11.515999999999998</v>
      </c>
      <c r="AN2368" s="390">
        <f t="shared" si="503"/>
        <v>11.11</v>
      </c>
      <c r="AO2368" s="390">
        <f t="shared" si="504"/>
        <v>12.012999999999998</v>
      </c>
    </row>
    <row r="2369" spans="1:41" ht="15" customHeight="1" x14ac:dyDescent="0.25">
      <c r="A2369" s="127" t="s">
        <v>2119</v>
      </c>
      <c r="B2369" s="125" t="s">
        <v>2077</v>
      </c>
      <c r="C2369" s="125" t="s">
        <v>4004</v>
      </c>
      <c r="D2369" s="125" t="s">
        <v>573</v>
      </c>
      <c r="E2369" s="125" t="s">
        <v>1541</v>
      </c>
      <c r="F2369" s="126">
        <v>16.009999999999998</v>
      </c>
      <c r="G2369" s="126">
        <v>16.209999999999997</v>
      </c>
      <c r="H2369" s="126">
        <v>12.81</v>
      </c>
      <c r="I2369" s="126"/>
      <c r="J2369" s="317"/>
      <c r="K2369" s="323">
        <f>ROUND(SUMIF('VGT-Bewegungsdaten'!B:B,A2369,'VGT-Bewegungsdaten'!C:C),3)</f>
        <v>0</v>
      </c>
      <c r="L2369" s="324">
        <f>ROUND(SUMIF('VGT-Bewegungsdaten'!B:B,$A2369,'VGT-Bewegungsdaten'!D:D),2)</f>
        <v>0</v>
      </c>
      <c r="N2369" s="376" t="s">
        <v>4930</v>
      </c>
      <c r="O2369" s="376" t="s">
        <v>4940</v>
      </c>
      <c r="P2369" s="326">
        <f>ROUND(SUMIF('AV-Bewegungsdaten'!B:B,A2369,'AV-Bewegungsdaten'!C:C),3)</f>
        <v>0</v>
      </c>
      <c r="Q2369" s="324">
        <f>ROUND(SUMIF('AV-Bewegungsdaten'!B:B,$A2369,'AV-Bewegungsdaten'!D:D),2)</f>
        <v>0</v>
      </c>
      <c r="T2369" s="327"/>
      <c r="U2369" s="326">
        <f>ROUND(SUMIF('DV-Bewegungsdaten'!B:B,Kategorien!A2369,'DV-Bewegungsdaten'!D:D),3)</f>
        <v>0</v>
      </c>
      <c r="V2369" s="324">
        <f>ROUND(SUMIF('DV-Bewegungsdaten'!B:B,Kategorien!A2369,'DV-Bewegungsdaten'!E:E),3)</f>
        <v>0</v>
      </c>
      <c r="AD2369" s="390">
        <f t="shared" si="493"/>
        <v>11.270999999999997</v>
      </c>
      <c r="AE2369" s="390">
        <f t="shared" si="494"/>
        <v>11.927999999999997</v>
      </c>
      <c r="AF2369" s="390">
        <f t="shared" si="495"/>
        <v>13.146999999999997</v>
      </c>
      <c r="AG2369" s="390">
        <f t="shared" si="496"/>
        <v>12.513999999999998</v>
      </c>
      <c r="AH2369" s="390">
        <f t="shared" si="497"/>
        <v>12.425999999999998</v>
      </c>
      <c r="AI2369" s="390">
        <f t="shared" si="498"/>
        <v>12.957999999999998</v>
      </c>
      <c r="AJ2369" s="390">
        <f t="shared" si="499"/>
        <v>12.240999999999998</v>
      </c>
      <c r="AK2369" s="390">
        <f t="shared" si="500"/>
        <v>12.524999999999997</v>
      </c>
      <c r="AL2369" s="390">
        <f t="shared" si="501"/>
        <v>12.634999999999998</v>
      </c>
      <c r="AM2369" s="390">
        <f t="shared" si="502"/>
        <v>12.515999999999998</v>
      </c>
      <c r="AN2369" s="390">
        <f t="shared" si="503"/>
        <v>12.109999999999998</v>
      </c>
      <c r="AO2369" s="390">
        <f t="shared" si="504"/>
        <v>13.012999999999998</v>
      </c>
    </row>
    <row r="2370" spans="1:41" ht="15" customHeight="1" x14ac:dyDescent="0.25">
      <c r="A2370" s="127" t="s">
        <v>2921</v>
      </c>
      <c r="B2370" s="125" t="s">
        <v>2077</v>
      </c>
      <c r="C2370" s="125" t="s">
        <v>4004</v>
      </c>
      <c r="D2370" s="125" t="s">
        <v>2752</v>
      </c>
      <c r="E2370" s="125" t="s">
        <v>2545</v>
      </c>
      <c r="F2370" s="126">
        <v>15.98</v>
      </c>
      <c r="G2370" s="126">
        <v>16.18</v>
      </c>
      <c r="H2370" s="126">
        <v>12.78</v>
      </c>
      <c r="I2370" s="126"/>
      <c r="J2370" s="317"/>
      <c r="K2370" s="323">
        <f>ROUND(SUMIF('VGT-Bewegungsdaten'!B:B,A2370,'VGT-Bewegungsdaten'!C:C),3)</f>
        <v>0</v>
      </c>
      <c r="L2370" s="324">
        <f>ROUND(SUMIF('VGT-Bewegungsdaten'!B:B,$A2370,'VGT-Bewegungsdaten'!D:D),2)</f>
        <v>0</v>
      </c>
      <c r="N2370" s="376" t="s">
        <v>4930</v>
      </c>
      <c r="O2370" s="376" t="s">
        <v>4940</v>
      </c>
      <c r="P2370" s="326">
        <f>ROUND(SUMIF('AV-Bewegungsdaten'!B:B,A2370,'AV-Bewegungsdaten'!C:C),3)</f>
        <v>0</v>
      </c>
      <c r="Q2370" s="324">
        <f>ROUND(SUMIF('AV-Bewegungsdaten'!B:B,$A2370,'AV-Bewegungsdaten'!D:D),2)</f>
        <v>0</v>
      </c>
      <c r="T2370" s="327"/>
      <c r="U2370" s="326">
        <f>ROUND(SUMIF('DV-Bewegungsdaten'!B:B,Kategorien!A2370,'DV-Bewegungsdaten'!D:D),3)</f>
        <v>0</v>
      </c>
      <c r="V2370" s="324">
        <f>ROUND(SUMIF('DV-Bewegungsdaten'!B:B,Kategorien!A2370,'DV-Bewegungsdaten'!E:E),3)</f>
        <v>0</v>
      </c>
      <c r="AD2370" s="390">
        <f t="shared" si="493"/>
        <v>11.241</v>
      </c>
      <c r="AE2370" s="390">
        <f t="shared" si="494"/>
        <v>11.898</v>
      </c>
      <c r="AF2370" s="390">
        <f t="shared" si="495"/>
        <v>13.116999999999999</v>
      </c>
      <c r="AG2370" s="390">
        <f t="shared" si="496"/>
        <v>12.484</v>
      </c>
      <c r="AH2370" s="390">
        <f t="shared" si="497"/>
        <v>12.396000000000001</v>
      </c>
      <c r="AI2370" s="390">
        <f t="shared" si="498"/>
        <v>12.928000000000001</v>
      </c>
      <c r="AJ2370" s="390">
        <f t="shared" si="499"/>
        <v>12.211</v>
      </c>
      <c r="AK2370" s="390">
        <f t="shared" si="500"/>
        <v>12.494999999999999</v>
      </c>
      <c r="AL2370" s="390">
        <f t="shared" si="501"/>
        <v>12.605</v>
      </c>
      <c r="AM2370" s="390">
        <f t="shared" si="502"/>
        <v>12.486000000000001</v>
      </c>
      <c r="AN2370" s="390">
        <f t="shared" si="503"/>
        <v>12.08</v>
      </c>
      <c r="AO2370" s="390">
        <f t="shared" si="504"/>
        <v>12.983000000000001</v>
      </c>
    </row>
    <row r="2371" spans="1:41" ht="15" customHeight="1" x14ac:dyDescent="0.25">
      <c r="A2371" s="127" t="s">
        <v>3665</v>
      </c>
      <c r="B2371" s="125" t="s">
        <v>2077</v>
      </c>
      <c r="C2371" s="125" t="s">
        <v>4004</v>
      </c>
      <c r="D2371" s="125" t="s">
        <v>3496</v>
      </c>
      <c r="E2371" s="125" t="s">
        <v>3289</v>
      </c>
      <c r="F2371" s="126">
        <v>15.95</v>
      </c>
      <c r="G2371" s="126">
        <v>16.149999999999999</v>
      </c>
      <c r="H2371" s="126">
        <v>12.76</v>
      </c>
      <c r="I2371" s="126"/>
      <c r="J2371" s="317"/>
      <c r="K2371" s="323">
        <f>ROUND(SUMIF('VGT-Bewegungsdaten'!B:B,A2371,'VGT-Bewegungsdaten'!C:C),3)</f>
        <v>0</v>
      </c>
      <c r="L2371" s="324">
        <f>ROUND(SUMIF('VGT-Bewegungsdaten'!B:B,$A2371,'VGT-Bewegungsdaten'!D:D),2)</f>
        <v>0</v>
      </c>
      <c r="N2371" s="376" t="s">
        <v>4930</v>
      </c>
      <c r="O2371" s="376" t="s">
        <v>4940</v>
      </c>
      <c r="P2371" s="326">
        <f>ROUND(SUMIF('AV-Bewegungsdaten'!B:B,A2371,'AV-Bewegungsdaten'!C:C),3)</f>
        <v>0</v>
      </c>
      <c r="Q2371" s="324">
        <f>ROUND(SUMIF('AV-Bewegungsdaten'!B:B,$A2371,'AV-Bewegungsdaten'!D:D),2)</f>
        <v>0</v>
      </c>
      <c r="T2371" s="327"/>
      <c r="U2371" s="326">
        <f>ROUND(SUMIF('DV-Bewegungsdaten'!B:B,Kategorien!A2371,'DV-Bewegungsdaten'!D:D),3)</f>
        <v>0</v>
      </c>
      <c r="V2371" s="324">
        <f>ROUND(SUMIF('DV-Bewegungsdaten'!B:B,Kategorien!A2371,'DV-Bewegungsdaten'!E:E),3)</f>
        <v>0</v>
      </c>
      <c r="AD2371" s="390">
        <f t="shared" si="493"/>
        <v>11.210999999999999</v>
      </c>
      <c r="AE2371" s="390">
        <f t="shared" si="494"/>
        <v>11.867999999999999</v>
      </c>
      <c r="AF2371" s="390">
        <f t="shared" si="495"/>
        <v>13.086999999999998</v>
      </c>
      <c r="AG2371" s="390">
        <f t="shared" si="496"/>
        <v>12.453999999999999</v>
      </c>
      <c r="AH2371" s="390">
        <f t="shared" si="497"/>
        <v>12.366</v>
      </c>
      <c r="AI2371" s="390">
        <f t="shared" si="498"/>
        <v>12.898</v>
      </c>
      <c r="AJ2371" s="390">
        <f t="shared" si="499"/>
        <v>12.180999999999999</v>
      </c>
      <c r="AK2371" s="390">
        <f t="shared" si="500"/>
        <v>12.464999999999998</v>
      </c>
      <c r="AL2371" s="390">
        <f t="shared" si="501"/>
        <v>12.574999999999999</v>
      </c>
      <c r="AM2371" s="390">
        <f t="shared" si="502"/>
        <v>12.456</v>
      </c>
      <c r="AN2371" s="390">
        <f t="shared" si="503"/>
        <v>12.049999999999999</v>
      </c>
      <c r="AO2371" s="390">
        <f t="shared" si="504"/>
        <v>12.952999999999999</v>
      </c>
    </row>
    <row r="2372" spans="1:41" ht="15" customHeight="1" x14ac:dyDescent="0.25">
      <c r="A2372" s="127" t="s">
        <v>4430</v>
      </c>
      <c r="B2372" s="125" t="s">
        <v>2077</v>
      </c>
      <c r="C2372" s="125" t="s">
        <v>4004</v>
      </c>
      <c r="D2372" s="125" t="s">
        <v>4259</v>
      </c>
      <c r="E2372" s="125" t="s">
        <v>4051</v>
      </c>
      <c r="F2372" s="126">
        <v>15.92</v>
      </c>
      <c r="G2372" s="126">
        <v>16.12</v>
      </c>
      <c r="H2372" s="126">
        <v>12.74</v>
      </c>
      <c r="I2372" s="126"/>
      <c r="J2372" s="317"/>
      <c r="K2372" s="323">
        <f>ROUND(SUMIF('VGT-Bewegungsdaten'!B:B,A2372,'VGT-Bewegungsdaten'!C:C),3)</f>
        <v>0</v>
      </c>
      <c r="L2372" s="324">
        <f>ROUND(SUMIF('VGT-Bewegungsdaten'!B:B,$A2372,'VGT-Bewegungsdaten'!D:D),2)</f>
        <v>0</v>
      </c>
      <c r="N2372" s="376" t="s">
        <v>4930</v>
      </c>
      <c r="O2372" s="376" t="s">
        <v>4940</v>
      </c>
      <c r="P2372" s="326">
        <f>ROUND(SUMIF('AV-Bewegungsdaten'!B:B,A2372,'AV-Bewegungsdaten'!C:C),3)</f>
        <v>0</v>
      </c>
      <c r="Q2372" s="324">
        <f>ROUND(SUMIF('AV-Bewegungsdaten'!B:B,$A2372,'AV-Bewegungsdaten'!D:D),2)</f>
        <v>0</v>
      </c>
      <c r="T2372" s="327"/>
      <c r="U2372" s="326">
        <f>ROUND(SUMIF('DV-Bewegungsdaten'!B:B,Kategorien!A2372,'DV-Bewegungsdaten'!D:D),3)</f>
        <v>0</v>
      </c>
      <c r="V2372" s="324">
        <f>ROUND(SUMIF('DV-Bewegungsdaten'!B:B,Kategorien!A2372,'DV-Bewegungsdaten'!E:E),3)</f>
        <v>0</v>
      </c>
      <c r="AD2372" s="390">
        <f t="shared" si="493"/>
        <v>11.181000000000001</v>
      </c>
      <c r="AE2372" s="390">
        <f t="shared" si="494"/>
        <v>11.838000000000001</v>
      </c>
      <c r="AF2372" s="390">
        <f t="shared" si="495"/>
        <v>13.057</v>
      </c>
      <c r="AG2372" s="390">
        <f t="shared" si="496"/>
        <v>12.424000000000001</v>
      </c>
      <c r="AH2372" s="390">
        <f t="shared" si="497"/>
        <v>12.336000000000002</v>
      </c>
      <c r="AI2372" s="390">
        <f t="shared" si="498"/>
        <v>12.868000000000002</v>
      </c>
      <c r="AJ2372" s="390">
        <f t="shared" si="499"/>
        <v>12.151000000000002</v>
      </c>
      <c r="AK2372" s="390">
        <f t="shared" si="500"/>
        <v>12.435</v>
      </c>
      <c r="AL2372" s="390">
        <f t="shared" si="501"/>
        <v>12.545000000000002</v>
      </c>
      <c r="AM2372" s="390">
        <f t="shared" si="502"/>
        <v>12.426000000000002</v>
      </c>
      <c r="AN2372" s="390">
        <f t="shared" si="503"/>
        <v>12.020000000000001</v>
      </c>
      <c r="AO2372" s="390">
        <f t="shared" si="504"/>
        <v>12.923000000000002</v>
      </c>
    </row>
    <row r="2373" spans="1:41" ht="15" customHeight="1" x14ac:dyDescent="0.25">
      <c r="A2373" s="127" t="s">
        <v>2316</v>
      </c>
      <c r="B2373" s="125" t="s">
        <v>2077</v>
      </c>
      <c r="C2373" s="125" t="s">
        <v>4004</v>
      </c>
      <c r="D2373" s="125" t="s">
        <v>2503</v>
      </c>
      <c r="E2373" s="125" t="s">
        <v>2452</v>
      </c>
      <c r="F2373" s="126">
        <v>8.0299999999999994</v>
      </c>
      <c r="G2373" s="126">
        <v>8.2299999999999986</v>
      </c>
      <c r="H2373" s="126">
        <v>6.42</v>
      </c>
      <c r="I2373" s="126"/>
      <c r="J2373" s="317"/>
      <c r="K2373" s="323">
        <f>ROUND(SUMIF('VGT-Bewegungsdaten'!B:B,A2373,'VGT-Bewegungsdaten'!C:C),3)</f>
        <v>0</v>
      </c>
      <c r="L2373" s="324">
        <f>ROUND(SUMIF('VGT-Bewegungsdaten'!B:B,$A2373,'VGT-Bewegungsdaten'!D:D),2)</f>
        <v>0</v>
      </c>
      <c r="N2373" s="376" t="s">
        <v>4930</v>
      </c>
      <c r="O2373" s="376" t="s">
        <v>4940</v>
      </c>
      <c r="P2373" s="326">
        <f>ROUND(SUMIF('AV-Bewegungsdaten'!B:B,A2373,'AV-Bewegungsdaten'!C:C),3)</f>
        <v>0</v>
      </c>
      <c r="Q2373" s="324">
        <f>ROUND(SUMIF('AV-Bewegungsdaten'!B:B,$A2373,'AV-Bewegungsdaten'!D:D),2)</f>
        <v>0</v>
      </c>
      <c r="T2373" s="327"/>
      <c r="U2373" s="326">
        <f>ROUND(SUMIF('DV-Bewegungsdaten'!B:B,Kategorien!A2373,'DV-Bewegungsdaten'!D:D),3)</f>
        <v>0</v>
      </c>
      <c r="V2373" s="324">
        <f>ROUND(SUMIF('DV-Bewegungsdaten'!B:B,Kategorien!A2373,'DV-Bewegungsdaten'!E:E),3)</f>
        <v>0</v>
      </c>
      <c r="AD2373" s="390">
        <f t="shared" si="493"/>
        <v>3.2909999999999986</v>
      </c>
      <c r="AE2373" s="390">
        <f t="shared" si="494"/>
        <v>3.9479999999999986</v>
      </c>
      <c r="AF2373" s="390">
        <f t="shared" si="495"/>
        <v>5.166999999999998</v>
      </c>
      <c r="AG2373" s="390">
        <f t="shared" si="496"/>
        <v>4.5339999999999989</v>
      </c>
      <c r="AH2373" s="390">
        <f t="shared" si="497"/>
        <v>4.4459999999999988</v>
      </c>
      <c r="AI2373" s="390">
        <f t="shared" si="498"/>
        <v>4.9779999999999989</v>
      </c>
      <c r="AJ2373" s="390">
        <f t="shared" si="499"/>
        <v>4.2609999999999992</v>
      </c>
      <c r="AK2373" s="390">
        <f t="shared" si="500"/>
        <v>4.5449999999999982</v>
      </c>
      <c r="AL2373" s="390">
        <f t="shared" si="501"/>
        <v>4.6549999999999985</v>
      </c>
      <c r="AM2373" s="390">
        <f t="shared" si="502"/>
        <v>4.5359999999999987</v>
      </c>
      <c r="AN2373" s="390">
        <f t="shared" si="503"/>
        <v>4.129999999999999</v>
      </c>
      <c r="AO2373" s="390">
        <f t="shared" si="504"/>
        <v>5.0329999999999986</v>
      </c>
    </row>
    <row r="2374" spans="1:41" ht="15" customHeight="1" x14ac:dyDescent="0.25">
      <c r="A2374" s="127" t="s">
        <v>2317</v>
      </c>
      <c r="B2374" s="125" t="s">
        <v>2077</v>
      </c>
      <c r="C2374" s="125" t="s">
        <v>4004</v>
      </c>
      <c r="D2374" s="125" t="s">
        <v>2505</v>
      </c>
      <c r="E2374" s="125" t="s">
        <v>2455</v>
      </c>
      <c r="F2374" s="126">
        <v>10.029999999999999</v>
      </c>
      <c r="G2374" s="126">
        <v>10.229999999999999</v>
      </c>
      <c r="H2374" s="126">
        <v>8.02</v>
      </c>
      <c r="I2374" s="126"/>
      <c r="J2374" s="317"/>
      <c r="K2374" s="323">
        <f>ROUND(SUMIF('VGT-Bewegungsdaten'!B:B,A2374,'VGT-Bewegungsdaten'!C:C),3)</f>
        <v>0</v>
      </c>
      <c r="L2374" s="324">
        <f>ROUND(SUMIF('VGT-Bewegungsdaten'!B:B,$A2374,'VGT-Bewegungsdaten'!D:D),2)</f>
        <v>0</v>
      </c>
      <c r="N2374" s="376" t="s">
        <v>4930</v>
      </c>
      <c r="O2374" s="376" t="s">
        <v>4940</v>
      </c>
      <c r="P2374" s="326">
        <f>ROUND(SUMIF('AV-Bewegungsdaten'!B:B,A2374,'AV-Bewegungsdaten'!C:C),3)</f>
        <v>0</v>
      </c>
      <c r="Q2374" s="324">
        <f>ROUND(SUMIF('AV-Bewegungsdaten'!B:B,$A2374,'AV-Bewegungsdaten'!D:D),2)</f>
        <v>0</v>
      </c>
      <c r="T2374" s="327"/>
      <c r="U2374" s="326">
        <f>ROUND(SUMIF('DV-Bewegungsdaten'!B:B,Kategorien!A2374,'DV-Bewegungsdaten'!D:D),3)</f>
        <v>0</v>
      </c>
      <c r="V2374" s="324">
        <f>ROUND(SUMIF('DV-Bewegungsdaten'!B:B,Kategorien!A2374,'DV-Bewegungsdaten'!E:E),3)</f>
        <v>0</v>
      </c>
      <c r="AD2374" s="390">
        <f t="shared" si="493"/>
        <v>5.2909999999999986</v>
      </c>
      <c r="AE2374" s="390">
        <f t="shared" si="494"/>
        <v>5.9479999999999986</v>
      </c>
      <c r="AF2374" s="390">
        <f t="shared" si="495"/>
        <v>7.166999999999998</v>
      </c>
      <c r="AG2374" s="390">
        <f t="shared" si="496"/>
        <v>6.5339999999999989</v>
      </c>
      <c r="AH2374" s="390">
        <f t="shared" si="497"/>
        <v>6.4459999999999988</v>
      </c>
      <c r="AI2374" s="390">
        <f t="shared" si="498"/>
        <v>6.9779999999999989</v>
      </c>
      <c r="AJ2374" s="390">
        <f t="shared" si="499"/>
        <v>6.2609999999999992</v>
      </c>
      <c r="AK2374" s="390">
        <f t="shared" si="500"/>
        <v>6.5449999999999982</v>
      </c>
      <c r="AL2374" s="390">
        <f t="shared" si="501"/>
        <v>6.6549999999999985</v>
      </c>
      <c r="AM2374" s="390">
        <f t="shared" si="502"/>
        <v>6.5359999999999987</v>
      </c>
      <c r="AN2374" s="390">
        <f t="shared" si="503"/>
        <v>6.129999999999999</v>
      </c>
      <c r="AO2374" s="390">
        <f t="shared" si="504"/>
        <v>7.0329999999999986</v>
      </c>
    </row>
    <row r="2375" spans="1:41" ht="15" customHeight="1" x14ac:dyDescent="0.25">
      <c r="A2375" s="127" t="s">
        <v>2120</v>
      </c>
      <c r="B2375" s="125" t="s">
        <v>2077</v>
      </c>
      <c r="C2375" s="125" t="s">
        <v>4004</v>
      </c>
      <c r="D2375" s="125" t="s">
        <v>1644</v>
      </c>
      <c r="E2375" s="125" t="s">
        <v>1541</v>
      </c>
      <c r="F2375" s="126">
        <v>11.03</v>
      </c>
      <c r="G2375" s="126">
        <v>11.229999999999999</v>
      </c>
      <c r="H2375" s="126">
        <v>8.82</v>
      </c>
      <c r="I2375" s="126"/>
      <c r="J2375" s="317"/>
      <c r="K2375" s="323">
        <f>ROUND(SUMIF('VGT-Bewegungsdaten'!B:B,A2375,'VGT-Bewegungsdaten'!C:C),3)</f>
        <v>0</v>
      </c>
      <c r="L2375" s="324">
        <f>ROUND(SUMIF('VGT-Bewegungsdaten'!B:B,$A2375,'VGT-Bewegungsdaten'!D:D),2)</f>
        <v>0</v>
      </c>
      <c r="N2375" s="376" t="s">
        <v>4930</v>
      </c>
      <c r="O2375" s="376" t="s">
        <v>4940</v>
      </c>
      <c r="P2375" s="326">
        <f>ROUND(SUMIF('AV-Bewegungsdaten'!B:B,A2375,'AV-Bewegungsdaten'!C:C),3)</f>
        <v>0</v>
      </c>
      <c r="Q2375" s="324">
        <f>ROUND(SUMIF('AV-Bewegungsdaten'!B:B,$A2375,'AV-Bewegungsdaten'!D:D),2)</f>
        <v>0</v>
      </c>
      <c r="T2375" s="327"/>
      <c r="U2375" s="326">
        <f>ROUND(SUMIF('DV-Bewegungsdaten'!B:B,Kategorien!A2375,'DV-Bewegungsdaten'!D:D),3)</f>
        <v>0</v>
      </c>
      <c r="V2375" s="324">
        <f>ROUND(SUMIF('DV-Bewegungsdaten'!B:B,Kategorien!A2375,'DV-Bewegungsdaten'!E:E),3)</f>
        <v>0</v>
      </c>
      <c r="AD2375" s="390">
        <f t="shared" si="493"/>
        <v>6.2909999999999986</v>
      </c>
      <c r="AE2375" s="390">
        <f t="shared" si="494"/>
        <v>6.9479999999999986</v>
      </c>
      <c r="AF2375" s="390">
        <f t="shared" si="495"/>
        <v>8.166999999999998</v>
      </c>
      <c r="AG2375" s="390">
        <f t="shared" si="496"/>
        <v>7.5339999999999989</v>
      </c>
      <c r="AH2375" s="390">
        <f t="shared" si="497"/>
        <v>7.4459999999999988</v>
      </c>
      <c r="AI2375" s="390">
        <f t="shared" si="498"/>
        <v>7.9779999999999989</v>
      </c>
      <c r="AJ2375" s="390">
        <f t="shared" si="499"/>
        <v>7.2609999999999992</v>
      </c>
      <c r="AK2375" s="390">
        <f t="shared" si="500"/>
        <v>7.5449999999999982</v>
      </c>
      <c r="AL2375" s="390">
        <f t="shared" si="501"/>
        <v>7.6549999999999985</v>
      </c>
      <c r="AM2375" s="390">
        <f t="shared" si="502"/>
        <v>7.5359999999999987</v>
      </c>
      <c r="AN2375" s="390">
        <f t="shared" si="503"/>
        <v>7.129999999999999</v>
      </c>
      <c r="AO2375" s="390">
        <f t="shared" si="504"/>
        <v>8.0329999999999977</v>
      </c>
    </row>
    <row r="2376" spans="1:41" ht="15" customHeight="1" x14ac:dyDescent="0.25">
      <c r="A2376" s="127" t="s">
        <v>2922</v>
      </c>
      <c r="B2376" s="125" t="s">
        <v>2077</v>
      </c>
      <c r="C2376" s="125" t="s">
        <v>4004</v>
      </c>
      <c r="D2376" s="125" t="s">
        <v>2599</v>
      </c>
      <c r="E2376" s="125" t="s">
        <v>2545</v>
      </c>
      <c r="F2376" s="126">
        <v>11</v>
      </c>
      <c r="G2376" s="126">
        <v>11.2</v>
      </c>
      <c r="H2376" s="126">
        <v>8.8000000000000007</v>
      </c>
      <c r="I2376" s="126"/>
      <c r="J2376" s="317"/>
      <c r="K2376" s="323">
        <f>ROUND(SUMIF('VGT-Bewegungsdaten'!B:B,A2376,'VGT-Bewegungsdaten'!C:C),3)</f>
        <v>0</v>
      </c>
      <c r="L2376" s="324">
        <f>ROUND(SUMIF('VGT-Bewegungsdaten'!B:B,$A2376,'VGT-Bewegungsdaten'!D:D),2)</f>
        <v>0</v>
      </c>
      <c r="N2376" s="376" t="s">
        <v>4930</v>
      </c>
      <c r="O2376" s="376" t="s">
        <v>4940</v>
      </c>
      <c r="P2376" s="326">
        <f>ROUND(SUMIF('AV-Bewegungsdaten'!B:B,A2376,'AV-Bewegungsdaten'!C:C),3)</f>
        <v>0</v>
      </c>
      <c r="Q2376" s="324">
        <f>ROUND(SUMIF('AV-Bewegungsdaten'!B:B,$A2376,'AV-Bewegungsdaten'!D:D),2)</f>
        <v>0</v>
      </c>
      <c r="T2376" s="327"/>
      <c r="U2376" s="326">
        <f>ROUND(SUMIF('DV-Bewegungsdaten'!B:B,Kategorien!A2376,'DV-Bewegungsdaten'!D:D),3)</f>
        <v>0</v>
      </c>
      <c r="V2376" s="324">
        <f>ROUND(SUMIF('DV-Bewegungsdaten'!B:B,Kategorien!A2376,'DV-Bewegungsdaten'!E:E),3)</f>
        <v>0</v>
      </c>
      <c r="AD2376" s="390">
        <f t="shared" si="493"/>
        <v>6.2609999999999992</v>
      </c>
      <c r="AE2376" s="390">
        <f t="shared" si="494"/>
        <v>6.9179999999999993</v>
      </c>
      <c r="AF2376" s="390">
        <f t="shared" si="495"/>
        <v>8.1369999999999987</v>
      </c>
      <c r="AG2376" s="390">
        <f t="shared" si="496"/>
        <v>7.5039999999999996</v>
      </c>
      <c r="AH2376" s="390">
        <f t="shared" si="497"/>
        <v>7.4159999999999995</v>
      </c>
      <c r="AI2376" s="390">
        <f t="shared" si="498"/>
        <v>7.9479999999999995</v>
      </c>
      <c r="AJ2376" s="390">
        <f t="shared" si="499"/>
        <v>7.2309999999999999</v>
      </c>
      <c r="AK2376" s="390">
        <f t="shared" si="500"/>
        <v>7.5149999999999988</v>
      </c>
      <c r="AL2376" s="390">
        <f t="shared" si="501"/>
        <v>7.6249999999999991</v>
      </c>
      <c r="AM2376" s="390">
        <f t="shared" si="502"/>
        <v>7.5059999999999993</v>
      </c>
      <c r="AN2376" s="390">
        <f t="shared" si="503"/>
        <v>7.1</v>
      </c>
      <c r="AO2376" s="390">
        <f t="shared" si="504"/>
        <v>8.0030000000000001</v>
      </c>
    </row>
    <row r="2377" spans="1:41" ht="15" customHeight="1" x14ac:dyDescent="0.25">
      <c r="A2377" s="127" t="s">
        <v>3666</v>
      </c>
      <c r="B2377" s="125" t="s">
        <v>2077</v>
      </c>
      <c r="C2377" s="125" t="s">
        <v>4004</v>
      </c>
      <c r="D2377" s="125" t="s">
        <v>3343</v>
      </c>
      <c r="E2377" s="125" t="s">
        <v>3289</v>
      </c>
      <c r="F2377" s="126">
        <v>10.969999999999999</v>
      </c>
      <c r="G2377" s="126">
        <v>11.169999999999998</v>
      </c>
      <c r="H2377" s="126">
        <v>8.7799999999999994</v>
      </c>
      <c r="I2377" s="126"/>
      <c r="J2377" s="317"/>
      <c r="K2377" s="323">
        <f>ROUND(SUMIF('VGT-Bewegungsdaten'!B:B,A2377,'VGT-Bewegungsdaten'!C:C),3)</f>
        <v>0</v>
      </c>
      <c r="L2377" s="324">
        <f>ROUND(SUMIF('VGT-Bewegungsdaten'!B:B,$A2377,'VGT-Bewegungsdaten'!D:D),2)</f>
        <v>0</v>
      </c>
      <c r="N2377" s="376" t="s">
        <v>4930</v>
      </c>
      <c r="O2377" s="376" t="s">
        <v>4940</v>
      </c>
      <c r="P2377" s="326">
        <f>ROUND(SUMIF('AV-Bewegungsdaten'!B:B,A2377,'AV-Bewegungsdaten'!C:C),3)</f>
        <v>0</v>
      </c>
      <c r="Q2377" s="324">
        <f>ROUND(SUMIF('AV-Bewegungsdaten'!B:B,$A2377,'AV-Bewegungsdaten'!D:D),2)</f>
        <v>0</v>
      </c>
      <c r="T2377" s="327"/>
      <c r="U2377" s="326">
        <f>ROUND(SUMIF('DV-Bewegungsdaten'!B:B,Kategorien!A2377,'DV-Bewegungsdaten'!D:D),3)</f>
        <v>0</v>
      </c>
      <c r="V2377" s="324">
        <f>ROUND(SUMIF('DV-Bewegungsdaten'!B:B,Kategorien!A2377,'DV-Bewegungsdaten'!E:E),3)</f>
        <v>0</v>
      </c>
      <c r="AD2377" s="390">
        <f t="shared" si="493"/>
        <v>6.2309999999999981</v>
      </c>
      <c r="AE2377" s="390">
        <f t="shared" si="494"/>
        <v>6.8879999999999981</v>
      </c>
      <c r="AF2377" s="390">
        <f t="shared" si="495"/>
        <v>8.1069999999999975</v>
      </c>
      <c r="AG2377" s="390">
        <f t="shared" si="496"/>
        <v>7.4739999999999984</v>
      </c>
      <c r="AH2377" s="390">
        <f t="shared" si="497"/>
        <v>7.3859999999999983</v>
      </c>
      <c r="AI2377" s="390">
        <f t="shared" si="498"/>
        <v>7.9179999999999984</v>
      </c>
      <c r="AJ2377" s="390">
        <f t="shared" si="499"/>
        <v>7.2009999999999987</v>
      </c>
      <c r="AK2377" s="390">
        <f t="shared" si="500"/>
        <v>7.4849999999999977</v>
      </c>
      <c r="AL2377" s="390">
        <f t="shared" si="501"/>
        <v>7.594999999999998</v>
      </c>
      <c r="AM2377" s="390">
        <f t="shared" si="502"/>
        <v>7.4759999999999982</v>
      </c>
      <c r="AN2377" s="390">
        <f t="shared" si="503"/>
        <v>7.0699999999999985</v>
      </c>
      <c r="AO2377" s="390">
        <f t="shared" si="504"/>
        <v>7.9729999999999981</v>
      </c>
    </row>
    <row r="2378" spans="1:41" ht="15" customHeight="1" x14ac:dyDescent="0.25">
      <c r="A2378" s="127" t="s">
        <v>4431</v>
      </c>
      <c r="B2378" s="125" t="s">
        <v>2077</v>
      </c>
      <c r="C2378" s="125" t="s">
        <v>4004</v>
      </c>
      <c r="D2378" s="125" t="s">
        <v>4105</v>
      </c>
      <c r="E2378" s="125" t="s">
        <v>4051</v>
      </c>
      <c r="F2378" s="126">
        <v>10.94</v>
      </c>
      <c r="G2378" s="126">
        <v>11.139999999999999</v>
      </c>
      <c r="H2378" s="126">
        <v>8.75</v>
      </c>
      <c r="I2378" s="126"/>
      <c r="J2378" s="317"/>
      <c r="K2378" s="323">
        <f>ROUND(SUMIF('VGT-Bewegungsdaten'!B:B,A2378,'VGT-Bewegungsdaten'!C:C),3)</f>
        <v>0</v>
      </c>
      <c r="L2378" s="324">
        <f>ROUND(SUMIF('VGT-Bewegungsdaten'!B:B,$A2378,'VGT-Bewegungsdaten'!D:D),2)</f>
        <v>0</v>
      </c>
      <c r="N2378" s="376" t="s">
        <v>4930</v>
      </c>
      <c r="O2378" s="376" t="s">
        <v>4940</v>
      </c>
      <c r="P2378" s="326">
        <f>ROUND(SUMIF('AV-Bewegungsdaten'!B:B,A2378,'AV-Bewegungsdaten'!C:C),3)</f>
        <v>0</v>
      </c>
      <c r="Q2378" s="324">
        <f>ROUND(SUMIF('AV-Bewegungsdaten'!B:B,$A2378,'AV-Bewegungsdaten'!D:D),2)</f>
        <v>0</v>
      </c>
      <c r="T2378" s="327"/>
      <c r="U2378" s="326">
        <f>ROUND(SUMIF('DV-Bewegungsdaten'!B:B,Kategorien!A2378,'DV-Bewegungsdaten'!D:D),3)</f>
        <v>0</v>
      </c>
      <c r="V2378" s="324">
        <f>ROUND(SUMIF('DV-Bewegungsdaten'!B:B,Kategorien!A2378,'DV-Bewegungsdaten'!E:E),3)</f>
        <v>0</v>
      </c>
      <c r="AD2378" s="390">
        <f t="shared" si="493"/>
        <v>6.2009999999999987</v>
      </c>
      <c r="AE2378" s="390">
        <f t="shared" si="494"/>
        <v>6.8579999999999988</v>
      </c>
      <c r="AF2378" s="390">
        <f t="shared" si="495"/>
        <v>8.0769999999999982</v>
      </c>
      <c r="AG2378" s="390">
        <f t="shared" si="496"/>
        <v>7.4439999999999991</v>
      </c>
      <c r="AH2378" s="390">
        <f t="shared" si="497"/>
        <v>7.355999999999999</v>
      </c>
      <c r="AI2378" s="390">
        <f t="shared" si="498"/>
        <v>7.887999999999999</v>
      </c>
      <c r="AJ2378" s="390">
        <f t="shared" si="499"/>
        <v>7.1709999999999994</v>
      </c>
      <c r="AK2378" s="390">
        <f t="shared" si="500"/>
        <v>7.4549999999999983</v>
      </c>
      <c r="AL2378" s="390">
        <f t="shared" si="501"/>
        <v>7.5649999999999986</v>
      </c>
      <c r="AM2378" s="390">
        <f t="shared" si="502"/>
        <v>7.4459999999999988</v>
      </c>
      <c r="AN2378" s="390">
        <f t="shared" si="503"/>
        <v>7.0399999999999991</v>
      </c>
      <c r="AO2378" s="390">
        <f t="shared" si="504"/>
        <v>7.9429999999999987</v>
      </c>
    </row>
    <row r="2379" spans="1:41" ht="15" customHeight="1" x14ac:dyDescent="0.25">
      <c r="A2379" s="127" t="s">
        <v>2318</v>
      </c>
      <c r="B2379" s="125" t="s">
        <v>2077</v>
      </c>
      <c r="C2379" s="125" t="s">
        <v>4004</v>
      </c>
      <c r="D2379" s="125" t="s">
        <v>2121</v>
      </c>
      <c r="E2379" s="125" t="s">
        <v>4048</v>
      </c>
      <c r="F2379" s="126">
        <v>3.72</v>
      </c>
      <c r="G2379" s="126">
        <v>3.9200000000000004</v>
      </c>
      <c r="H2379" s="126">
        <v>2.98</v>
      </c>
      <c r="I2379" s="126"/>
      <c r="J2379" s="317"/>
      <c r="K2379" s="323">
        <f>ROUND(SUMIF('VGT-Bewegungsdaten'!B:B,A2379,'VGT-Bewegungsdaten'!C:C),3)</f>
        <v>0</v>
      </c>
      <c r="L2379" s="324">
        <f>ROUND(SUMIF('VGT-Bewegungsdaten'!B:B,$A2379,'VGT-Bewegungsdaten'!D:D),2)</f>
        <v>0</v>
      </c>
      <c r="N2379" s="376" t="s">
        <v>4930</v>
      </c>
      <c r="O2379" s="376" t="s">
        <v>4940</v>
      </c>
      <c r="P2379" s="326">
        <f>ROUND(SUMIF('AV-Bewegungsdaten'!B:B,A2379,'AV-Bewegungsdaten'!C:C),3)</f>
        <v>0</v>
      </c>
      <c r="Q2379" s="324">
        <f>ROUND(SUMIF('AV-Bewegungsdaten'!B:B,$A2379,'AV-Bewegungsdaten'!D:D),2)</f>
        <v>0</v>
      </c>
      <c r="T2379" s="327"/>
      <c r="U2379" s="326">
        <f>ROUND(SUMIF('DV-Bewegungsdaten'!B:B,Kategorien!A2379,'DV-Bewegungsdaten'!D:D),3)</f>
        <v>0</v>
      </c>
      <c r="V2379" s="324">
        <f>ROUND(SUMIF('DV-Bewegungsdaten'!B:B,Kategorien!A2379,'DV-Bewegungsdaten'!E:E),3)</f>
        <v>0</v>
      </c>
      <c r="AD2379" s="390">
        <f t="shared" si="493"/>
        <v>0</v>
      </c>
      <c r="AE2379" s="390">
        <f t="shared" si="494"/>
        <v>0</v>
      </c>
      <c r="AF2379" s="390">
        <f t="shared" si="495"/>
        <v>0.85700000000000021</v>
      </c>
      <c r="AG2379" s="390">
        <f t="shared" si="496"/>
        <v>0.2240000000000002</v>
      </c>
      <c r="AH2379" s="390">
        <f t="shared" si="497"/>
        <v>0.13600000000000056</v>
      </c>
      <c r="AI2379" s="390">
        <f t="shared" si="498"/>
        <v>0.66800000000000059</v>
      </c>
      <c r="AJ2379" s="390">
        <f t="shared" si="499"/>
        <v>0</v>
      </c>
      <c r="AK2379" s="390">
        <f t="shared" si="500"/>
        <v>0.23500000000000032</v>
      </c>
      <c r="AL2379" s="390">
        <f t="shared" si="501"/>
        <v>0.3450000000000002</v>
      </c>
      <c r="AM2379" s="390">
        <f t="shared" si="502"/>
        <v>0.22600000000000042</v>
      </c>
      <c r="AN2379" s="390">
        <f t="shared" si="503"/>
        <v>0</v>
      </c>
      <c r="AO2379" s="390">
        <f t="shared" si="504"/>
        <v>0.72300000000000031</v>
      </c>
    </row>
    <row r="2380" spans="1:41" ht="15" customHeight="1" x14ac:dyDescent="0.25">
      <c r="A2380" s="127" t="s">
        <v>2122</v>
      </c>
      <c r="B2380" s="125" t="s">
        <v>2077</v>
      </c>
      <c r="C2380" s="125" t="s">
        <v>4004</v>
      </c>
      <c r="D2380" s="125" t="s">
        <v>542</v>
      </c>
      <c r="E2380" s="125" t="s">
        <v>1541</v>
      </c>
      <c r="F2380" s="126">
        <v>6.7200000000000006</v>
      </c>
      <c r="G2380" s="126">
        <v>6.9200000000000008</v>
      </c>
      <c r="H2380" s="126">
        <v>5.38</v>
      </c>
      <c r="I2380" s="126"/>
      <c r="J2380" s="317"/>
      <c r="K2380" s="323">
        <f>ROUND(SUMIF('VGT-Bewegungsdaten'!B:B,A2380,'VGT-Bewegungsdaten'!C:C),3)</f>
        <v>0</v>
      </c>
      <c r="L2380" s="324">
        <f>ROUND(SUMIF('VGT-Bewegungsdaten'!B:B,$A2380,'VGT-Bewegungsdaten'!D:D),2)</f>
        <v>0</v>
      </c>
      <c r="N2380" s="376" t="s">
        <v>4930</v>
      </c>
      <c r="O2380" s="376" t="s">
        <v>4940</v>
      </c>
      <c r="P2380" s="326">
        <f>ROUND(SUMIF('AV-Bewegungsdaten'!B:B,A2380,'AV-Bewegungsdaten'!C:C),3)</f>
        <v>0</v>
      </c>
      <c r="Q2380" s="324">
        <f>ROUND(SUMIF('AV-Bewegungsdaten'!B:B,$A2380,'AV-Bewegungsdaten'!D:D),2)</f>
        <v>0</v>
      </c>
      <c r="T2380" s="327"/>
      <c r="U2380" s="326">
        <f>ROUND(SUMIF('DV-Bewegungsdaten'!B:B,Kategorien!A2380,'DV-Bewegungsdaten'!D:D),3)</f>
        <v>0</v>
      </c>
      <c r="V2380" s="324">
        <f>ROUND(SUMIF('DV-Bewegungsdaten'!B:B,Kategorien!A2380,'DV-Bewegungsdaten'!E:E),3)</f>
        <v>0</v>
      </c>
      <c r="AD2380" s="390">
        <f t="shared" si="493"/>
        <v>1.9810000000000008</v>
      </c>
      <c r="AE2380" s="390">
        <f t="shared" si="494"/>
        <v>2.6380000000000008</v>
      </c>
      <c r="AF2380" s="390">
        <f t="shared" si="495"/>
        <v>3.8570000000000007</v>
      </c>
      <c r="AG2380" s="390">
        <f t="shared" si="496"/>
        <v>3.2240000000000006</v>
      </c>
      <c r="AH2380" s="390">
        <f t="shared" si="497"/>
        <v>3.136000000000001</v>
      </c>
      <c r="AI2380" s="390">
        <f t="shared" si="498"/>
        <v>3.668000000000001</v>
      </c>
      <c r="AJ2380" s="390">
        <f t="shared" si="499"/>
        <v>2.951000000000001</v>
      </c>
      <c r="AK2380" s="390">
        <f t="shared" si="500"/>
        <v>3.2350000000000008</v>
      </c>
      <c r="AL2380" s="390">
        <f t="shared" si="501"/>
        <v>3.3450000000000006</v>
      </c>
      <c r="AM2380" s="390">
        <f t="shared" si="502"/>
        <v>3.2260000000000009</v>
      </c>
      <c r="AN2380" s="390">
        <f t="shared" si="503"/>
        <v>2.8200000000000012</v>
      </c>
      <c r="AO2380" s="390">
        <f t="shared" si="504"/>
        <v>3.7230000000000008</v>
      </c>
    </row>
    <row r="2381" spans="1:41" ht="15" customHeight="1" x14ac:dyDescent="0.25">
      <c r="A2381" s="127" t="s">
        <v>2923</v>
      </c>
      <c r="B2381" s="125" t="s">
        <v>2077</v>
      </c>
      <c r="C2381" s="125" t="s">
        <v>4004</v>
      </c>
      <c r="D2381" s="125" t="s">
        <v>2867</v>
      </c>
      <c r="E2381" s="125" t="s">
        <v>2545</v>
      </c>
      <c r="F2381" s="126">
        <v>6.69</v>
      </c>
      <c r="G2381" s="126">
        <v>6.8900000000000006</v>
      </c>
      <c r="H2381" s="126">
        <v>5.35</v>
      </c>
      <c r="I2381" s="126"/>
      <c r="J2381" s="317"/>
      <c r="K2381" s="323">
        <f>ROUND(SUMIF('VGT-Bewegungsdaten'!B:B,A2381,'VGT-Bewegungsdaten'!C:C),3)</f>
        <v>0</v>
      </c>
      <c r="L2381" s="324">
        <f>ROUND(SUMIF('VGT-Bewegungsdaten'!B:B,$A2381,'VGT-Bewegungsdaten'!D:D),2)</f>
        <v>0</v>
      </c>
      <c r="N2381" s="376" t="s">
        <v>4930</v>
      </c>
      <c r="O2381" s="376" t="s">
        <v>4940</v>
      </c>
      <c r="P2381" s="326">
        <f>ROUND(SUMIF('AV-Bewegungsdaten'!B:B,A2381,'AV-Bewegungsdaten'!C:C),3)</f>
        <v>0</v>
      </c>
      <c r="Q2381" s="324">
        <f>ROUND(SUMIF('AV-Bewegungsdaten'!B:B,$A2381,'AV-Bewegungsdaten'!D:D),2)</f>
        <v>0</v>
      </c>
      <c r="T2381" s="327"/>
      <c r="U2381" s="326">
        <f>ROUND(SUMIF('DV-Bewegungsdaten'!B:B,Kategorien!A2381,'DV-Bewegungsdaten'!D:D),3)</f>
        <v>0</v>
      </c>
      <c r="V2381" s="324">
        <f>ROUND(SUMIF('DV-Bewegungsdaten'!B:B,Kategorien!A2381,'DV-Bewegungsdaten'!E:E),3)</f>
        <v>0</v>
      </c>
      <c r="AD2381" s="390">
        <f t="shared" si="493"/>
        <v>1.9510000000000005</v>
      </c>
      <c r="AE2381" s="390">
        <f t="shared" si="494"/>
        <v>2.6080000000000005</v>
      </c>
      <c r="AF2381" s="390">
        <f t="shared" si="495"/>
        <v>3.8270000000000004</v>
      </c>
      <c r="AG2381" s="390">
        <f t="shared" si="496"/>
        <v>3.1940000000000004</v>
      </c>
      <c r="AH2381" s="390">
        <f t="shared" si="497"/>
        <v>3.1060000000000008</v>
      </c>
      <c r="AI2381" s="390">
        <f t="shared" si="498"/>
        <v>3.6380000000000008</v>
      </c>
      <c r="AJ2381" s="390">
        <f t="shared" si="499"/>
        <v>2.9210000000000007</v>
      </c>
      <c r="AK2381" s="390">
        <f t="shared" si="500"/>
        <v>3.2050000000000005</v>
      </c>
      <c r="AL2381" s="390">
        <f t="shared" si="501"/>
        <v>3.3150000000000004</v>
      </c>
      <c r="AM2381" s="390">
        <f t="shared" si="502"/>
        <v>3.1960000000000006</v>
      </c>
      <c r="AN2381" s="390">
        <f t="shared" si="503"/>
        <v>2.7900000000000009</v>
      </c>
      <c r="AO2381" s="390">
        <f t="shared" si="504"/>
        <v>3.6930000000000005</v>
      </c>
    </row>
    <row r="2382" spans="1:41" ht="15" customHeight="1" x14ac:dyDescent="0.25">
      <c r="A2382" s="127" t="s">
        <v>3667</v>
      </c>
      <c r="B2382" s="125" t="s">
        <v>2077</v>
      </c>
      <c r="C2382" s="125" t="s">
        <v>4004</v>
      </c>
      <c r="D2382" s="125" t="s">
        <v>3611</v>
      </c>
      <c r="E2382" s="125" t="s">
        <v>3289</v>
      </c>
      <c r="F2382" s="126">
        <v>6.66</v>
      </c>
      <c r="G2382" s="126">
        <v>6.86</v>
      </c>
      <c r="H2382" s="126">
        <v>5.33</v>
      </c>
      <c r="I2382" s="126"/>
      <c r="J2382" s="317"/>
      <c r="K2382" s="323">
        <f>ROUND(SUMIF('VGT-Bewegungsdaten'!B:B,A2382,'VGT-Bewegungsdaten'!C:C),3)</f>
        <v>0</v>
      </c>
      <c r="L2382" s="324">
        <f>ROUND(SUMIF('VGT-Bewegungsdaten'!B:B,$A2382,'VGT-Bewegungsdaten'!D:D),2)</f>
        <v>0</v>
      </c>
      <c r="N2382" s="376" t="s">
        <v>4930</v>
      </c>
      <c r="O2382" s="376" t="s">
        <v>4940</v>
      </c>
      <c r="P2382" s="326">
        <f>ROUND(SUMIF('AV-Bewegungsdaten'!B:B,A2382,'AV-Bewegungsdaten'!C:C),3)</f>
        <v>0</v>
      </c>
      <c r="Q2382" s="324">
        <f>ROUND(SUMIF('AV-Bewegungsdaten'!B:B,$A2382,'AV-Bewegungsdaten'!D:D),2)</f>
        <v>0</v>
      </c>
      <c r="T2382" s="327"/>
      <c r="U2382" s="326">
        <f>ROUND(SUMIF('DV-Bewegungsdaten'!B:B,Kategorien!A2382,'DV-Bewegungsdaten'!D:D),3)</f>
        <v>0</v>
      </c>
      <c r="V2382" s="324">
        <f>ROUND(SUMIF('DV-Bewegungsdaten'!B:B,Kategorien!A2382,'DV-Bewegungsdaten'!E:E),3)</f>
        <v>0</v>
      </c>
      <c r="AD2382" s="390">
        <f t="shared" si="493"/>
        <v>1.9210000000000003</v>
      </c>
      <c r="AE2382" s="390">
        <f t="shared" si="494"/>
        <v>2.5780000000000003</v>
      </c>
      <c r="AF2382" s="390">
        <f t="shared" si="495"/>
        <v>3.7970000000000002</v>
      </c>
      <c r="AG2382" s="390">
        <f t="shared" si="496"/>
        <v>3.1640000000000001</v>
      </c>
      <c r="AH2382" s="390">
        <f t="shared" si="497"/>
        <v>3.0760000000000005</v>
      </c>
      <c r="AI2382" s="390">
        <f t="shared" si="498"/>
        <v>3.6080000000000005</v>
      </c>
      <c r="AJ2382" s="390">
        <f t="shared" si="499"/>
        <v>2.8910000000000005</v>
      </c>
      <c r="AK2382" s="390">
        <f t="shared" si="500"/>
        <v>3.1750000000000003</v>
      </c>
      <c r="AL2382" s="390">
        <f t="shared" si="501"/>
        <v>3.2850000000000001</v>
      </c>
      <c r="AM2382" s="390">
        <f t="shared" si="502"/>
        <v>3.1660000000000004</v>
      </c>
      <c r="AN2382" s="390">
        <f t="shared" si="503"/>
        <v>2.7600000000000007</v>
      </c>
      <c r="AO2382" s="390">
        <f t="shared" si="504"/>
        <v>3.6630000000000003</v>
      </c>
    </row>
    <row r="2383" spans="1:41" ht="15" customHeight="1" x14ac:dyDescent="0.25">
      <c r="A2383" s="127" t="s">
        <v>4432</v>
      </c>
      <c r="B2383" s="125" t="s">
        <v>2077</v>
      </c>
      <c r="C2383" s="125" t="s">
        <v>4004</v>
      </c>
      <c r="D2383" s="125" t="s">
        <v>4376</v>
      </c>
      <c r="E2383" s="125" t="s">
        <v>4051</v>
      </c>
      <c r="F2383" s="126">
        <v>6.6300000000000008</v>
      </c>
      <c r="G2383" s="126">
        <v>6.830000000000001</v>
      </c>
      <c r="H2383" s="126">
        <v>5.3</v>
      </c>
      <c r="I2383" s="126"/>
      <c r="J2383" s="317"/>
      <c r="K2383" s="323">
        <f>ROUND(SUMIF('VGT-Bewegungsdaten'!B:B,A2383,'VGT-Bewegungsdaten'!C:C),3)</f>
        <v>0</v>
      </c>
      <c r="L2383" s="324">
        <f>ROUND(SUMIF('VGT-Bewegungsdaten'!B:B,$A2383,'VGT-Bewegungsdaten'!D:D),2)</f>
        <v>0</v>
      </c>
      <c r="N2383" s="376" t="s">
        <v>4930</v>
      </c>
      <c r="O2383" s="376" t="s">
        <v>4940</v>
      </c>
      <c r="P2383" s="326">
        <f>ROUND(SUMIF('AV-Bewegungsdaten'!B:B,A2383,'AV-Bewegungsdaten'!C:C),3)</f>
        <v>0</v>
      </c>
      <c r="Q2383" s="324">
        <f>ROUND(SUMIF('AV-Bewegungsdaten'!B:B,$A2383,'AV-Bewegungsdaten'!D:D),2)</f>
        <v>0</v>
      </c>
      <c r="T2383" s="327"/>
      <c r="U2383" s="326">
        <f>ROUND(SUMIF('DV-Bewegungsdaten'!B:B,Kategorien!A2383,'DV-Bewegungsdaten'!D:D),3)</f>
        <v>0</v>
      </c>
      <c r="V2383" s="324">
        <f>ROUND(SUMIF('DV-Bewegungsdaten'!B:B,Kategorien!A2383,'DV-Bewegungsdaten'!E:E),3)</f>
        <v>0</v>
      </c>
      <c r="AD2383" s="390">
        <f t="shared" si="493"/>
        <v>1.8910000000000009</v>
      </c>
      <c r="AE2383" s="390">
        <f t="shared" si="494"/>
        <v>2.5480000000000009</v>
      </c>
      <c r="AF2383" s="390">
        <f t="shared" si="495"/>
        <v>3.7670000000000008</v>
      </c>
      <c r="AG2383" s="390">
        <f t="shared" si="496"/>
        <v>3.1340000000000008</v>
      </c>
      <c r="AH2383" s="390">
        <f t="shared" si="497"/>
        <v>3.0460000000000012</v>
      </c>
      <c r="AI2383" s="390">
        <f t="shared" si="498"/>
        <v>3.5780000000000012</v>
      </c>
      <c r="AJ2383" s="390">
        <f t="shared" si="499"/>
        <v>2.8610000000000011</v>
      </c>
      <c r="AK2383" s="390">
        <f t="shared" si="500"/>
        <v>3.1450000000000009</v>
      </c>
      <c r="AL2383" s="390">
        <f t="shared" si="501"/>
        <v>3.2550000000000008</v>
      </c>
      <c r="AM2383" s="390">
        <f t="shared" si="502"/>
        <v>3.136000000000001</v>
      </c>
      <c r="AN2383" s="390">
        <f t="shared" si="503"/>
        <v>2.7300000000000013</v>
      </c>
      <c r="AO2383" s="390">
        <f t="shared" si="504"/>
        <v>3.6330000000000009</v>
      </c>
    </row>
    <row r="2384" spans="1:41" ht="15" customHeight="1" x14ac:dyDescent="0.25">
      <c r="A2384" s="127" t="s">
        <v>5318</v>
      </c>
      <c r="B2384" s="125" t="s">
        <v>2077</v>
      </c>
      <c r="C2384" s="125" t="s">
        <v>4004</v>
      </c>
      <c r="D2384" s="125" t="s">
        <v>5300</v>
      </c>
      <c r="E2384" s="125" t="s">
        <v>4998</v>
      </c>
      <c r="F2384" s="126">
        <v>25.55</v>
      </c>
      <c r="G2384" s="126">
        <v>25.75</v>
      </c>
      <c r="H2384" s="126">
        <v>20.440000000000001</v>
      </c>
      <c r="I2384" s="126"/>
      <c r="J2384" s="317"/>
      <c r="K2384" s="323">
        <f>ROUND(SUMIF('VGT-Bewegungsdaten'!B:B,A2384,'VGT-Bewegungsdaten'!C:C),3)</f>
        <v>0</v>
      </c>
      <c r="L2384" s="324">
        <f>ROUND(SUMIF('VGT-Bewegungsdaten'!B:B,$A2384,'VGT-Bewegungsdaten'!D:D),2)</f>
        <v>0</v>
      </c>
      <c r="N2384" s="376" t="s">
        <v>4930</v>
      </c>
      <c r="O2384" s="376" t="s">
        <v>4940</v>
      </c>
      <c r="P2384" s="326">
        <f>ROUND(SUMIF('AV-Bewegungsdaten'!B:B,A2384,'AV-Bewegungsdaten'!C:C),3)</f>
        <v>0</v>
      </c>
      <c r="Q2384" s="324">
        <f>ROUND(SUMIF('AV-Bewegungsdaten'!B:B,$A2384,'AV-Bewegungsdaten'!D:D),2)</f>
        <v>0</v>
      </c>
      <c r="T2384" s="327"/>
      <c r="U2384" s="326">
        <f>ROUND(SUMIF('DV-Bewegungsdaten'!B:B,Kategorien!A2384,'DV-Bewegungsdaten'!D:D),3)</f>
        <v>0</v>
      </c>
      <c r="V2384" s="324">
        <f>ROUND(SUMIF('DV-Bewegungsdaten'!B:B,Kategorien!A2384,'DV-Bewegungsdaten'!E:E),3)</f>
        <v>0</v>
      </c>
      <c r="AD2384" s="390">
        <f t="shared" si="493"/>
        <v>20.811</v>
      </c>
      <c r="AE2384" s="390">
        <f t="shared" si="494"/>
        <v>21.468</v>
      </c>
      <c r="AF2384" s="390">
        <f t="shared" si="495"/>
        <v>22.687000000000001</v>
      </c>
      <c r="AG2384" s="390">
        <f t="shared" si="496"/>
        <v>22.053999999999998</v>
      </c>
      <c r="AH2384" s="390">
        <f t="shared" si="497"/>
        <v>21.966000000000001</v>
      </c>
      <c r="AI2384" s="390">
        <f t="shared" si="498"/>
        <v>22.498000000000001</v>
      </c>
      <c r="AJ2384" s="390">
        <f t="shared" si="499"/>
        <v>21.780999999999999</v>
      </c>
      <c r="AK2384" s="390">
        <f t="shared" si="500"/>
        <v>22.065000000000001</v>
      </c>
      <c r="AL2384" s="390">
        <f t="shared" si="501"/>
        <v>22.175000000000001</v>
      </c>
      <c r="AM2384" s="390">
        <f t="shared" si="502"/>
        <v>22.056000000000001</v>
      </c>
      <c r="AN2384" s="390">
        <f t="shared" si="503"/>
        <v>21.65</v>
      </c>
      <c r="AO2384" s="390">
        <f t="shared" si="504"/>
        <v>22.553000000000001</v>
      </c>
    </row>
    <row r="2385" spans="1:41" ht="15" customHeight="1" x14ac:dyDescent="0.25">
      <c r="A2385" s="127" t="s">
        <v>5319</v>
      </c>
      <c r="B2385" s="125" t="s">
        <v>2077</v>
      </c>
      <c r="C2385" s="125" t="s">
        <v>4004</v>
      </c>
      <c r="D2385" s="125" t="s">
        <v>5004</v>
      </c>
      <c r="E2385" s="125" t="s">
        <v>4998</v>
      </c>
      <c r="F2385" s="126">
        <v>26.55</v>
      </c>
      <c r="G2385" s="126">
        <v>26.75</v>
      </c>
      <c r="H2385" s="126">
        <v>21.24</v>
      </c>
      <c r="I2385" s="126"/>
      <c r="J2385" s="317"/>
      <c r="K2385" s="323">
        <f>ROUND(SUMIF('VGT-Bewegungsdaten'!B:B,A2385,'VGT-Bewegungsdaten'!C:C),3)</f>
        <v>0</v>
      </c>
      <c r="L2385" s="324">
        <f>ROUND(SUMIF('VGT-Bewegungsdaten'!B:B,$A2385,'VGT-Bewegungsdaten'!D:D),2)</f>
        <v>0</v>
      </c>
      <c r="N2385" s="376" t="s">
        <v>4930</v>
      </c>
      <c r="O2385" s="376" t="s">
        <v>4940</v>
      </c>
      <c r="P2385" s="326">
        <f>ROUND(SUMIF('AV-Bewegungsdaten'!B:B,A2385,'AV-Bewegungsdaten'!C:C),3)</f>
        <v>0</v>
      </c>
      <c r="Q2385" s="324">
        <f>ROUND(SUMIF('AV-Bewegungsdaten'!B:B,$A2385,'AV-Bewegungsdaten'!D:D),2)</f>
        <v>0</v>
      </c>
      <c r="T2385" s="327"/>
      <c r="U2385" s="326">
        <f>ROUND(SUMIF('DV-Bewegungsdaten'!B:B,Kategorien!A2385,'DV-Bewegungsdaten'!D:D),3)</f>
        <v>0</v>
      </c>
      <c r="V2385" s="324">
        <f>ROUND(SUMIF('DV-Bewegungsdaten'!B:B,Kategorien!A2385,'DV-Bewegungsdaten'!E:E),3)</f>
        <v>0</v>
      </c>
      <c r="AD2385" s="390">
        <f t="shared" si="493"/>
        <v>21.811</v>
      </c>
      <c r="AE2385" s="390">
        <f t="shared" si="494"/>
        <v>22.468</v>
      </c>
      <c r="AF2385" s="390">
        <f t="shared" si="495"/>
        <v>23.687000000000001</v>
      </c>
      <c r="AG2385" s="390">
        <f t="shared" si="496"/>
        <v>23.053999999999998</v>
      </c>
      <c r="AH2385" s="390">
        <f t="shared" si="497"/>
        <v>22.966000000000001</v>
      </c>
      <c r="AI2385" s="390">
        <f t="shared" si="498"/>
        <v>23.498000000000001</v>
      </c>
      <c r="AJ2385" s="390">
        <f t="shared" si="499"/>
        <v>22.780999999999999</v>
      </c>
      <c r="AK2385" s="390">
        <f t="shared" si="500"/>
        <v>23.065000000000001</v>
      </c>
      <c r="AL2385" s="390">
        <f t="shared" si="501"/>
        <v>23.175000000000001</v>
      </c>
      <c r="AM2385" s="390">
        <f t="shared" si="502"/>
        <v>23.056000000000001</v>
      </c>
      <c r="AN2385" s="390">
        <f t="shared" si="503"/>
        <v>22.65</v>
      </c>
      <c r="AO2385" s="390">
        <f t="shared" si="504"/>
        <v>23.553000000000001</v>
      </c>
    </row>
    <row r="2386" spans="1:41" ht="15" customHeight="1" x14ac:dyDescent="0.25">
      <c r="A2386" s="127" t="s">
        <v>5874</v>
      </c>
      <c r="B2386" s="125" t="s">
        <v>2077</v>
      </c>
      <c r="C2386" s="125" t="s">
        <v>4004</v>
      </c>
      <c r="D2386" s="125" t="s">
        <v>5867</v>
      </c>
      <c r="E2386" s="125" t="s">
        <v>4998</v>
      </c>
      <c r="F2386" s="126">
        <v>28.55</v>
      </c>
      <c r="G2386" s="126">
        <v>28.75</v>
      </c>
      <c r="H2386" s="126">
        <v>22.84</v>
      </c>
      <c r="I2386" s="126"/>
      <c r="J2386" s="317"/>
      <c r="K2386" s="323">
        <f>ROUND(SUMIF('VGT-Bewegungsdaten'!B:B,A2386,'VGT-Bewegungsdaten'!C:C),3)</f>
        <v>0</v>
      </c>
      <c r="L2386" s="324">
        <f>ROUND(SUMIF('VGT-Bewegungsdaten'!B:B,$A2386,'VGT-Bewegungsdaten'!D:D),2)</f>
        <v>0</v>
      </c>
      <c r="N2386" s="376" t="s">
        <v>4930</v>
      </c>
      <c r="O2386" s="376" t="s">
        <v>4940</v>
      </c>
      <c r="P2386" s="326">
        <f>ROUND(SUMIF('AV-Bewegungsdaten'!B:B,A2386,'AV-Bewegungsdaten'!C:C),3)</f>
        <v>0</v>
      </c>
      <c r="Q2386" s="324">
        <f>ROUND(SUMIF('AV-Bewegungsdaten'!B:B,$A2386,'AV-Bewegungsdaten'!D:D),2)</f>
        <v>0</v>
      </c>
      <c r="T2386" s="327"/>
      <c r="U2386" s="326">
        <f>ROUND(SUMIF('DV-Bewegungsdaten'!B:B,Kategorien!A2386,'DV-Bewegungsdaten'!D:D),3)</f>
        <v>0</v>
      </c>
      <c r="V2386" s="324">
        <f>ROUND(SUMIF('DV-Bewegungsdaten'!B:B,Kategorien!A2386,'DV-Bewegungsdaten'!E:E),3)</f>
        <v>0</v>
      </c>
      <c r="AD2386" s="390">
        <f t="shared" si="493"/>
        <v>23.811</v>
      </c>
      <c r="AE2386" s="390">
        <f t="shared" si="494"/>
        <v>24.468</v>
      </c>
      <c r="AF2386" s="390">
        <f t="shared" si="495"/>
        <v>25.687000000000001</v>
      </c>
      <c r="AG2386" s="390">
        <f t="shared" si="496"/>
        <v>25.053999999999998</v>
      </c>
      <c r="AH2386" s="390">
        <f t="shared" si="497"/>
        <v>24.966000000000001</v>
      </c>
      <c r="AI2386" s="390">
        <f t="shared" si="498"/>
        <v>25.498000000000001</v>
      </c>
      <c r="AJ2386" s="390">
        <f t="shared" si="499"/>
        <v>24.780999999999999</v>
      </c>
      <c r="AK2386" s="390">
        <f t="shared" si="500"/>
        <v>25.065000000000001</v>
      </c>
      <c r="AL2386" s="390">
        <f t="shared" si="501"/>
        <v>25.175000000000001</v>
      </c>
      <c r="AM2386" s="390">
        <f t="shared" si="502"/>
        <v>25.056000000000001</v>
      </c>
      <c r="AN2386" s="390">
        <f t="shared" si="503"/>
        <v>24.65</v>
      </c>
      <c r="AO2386" s="390">
        <f t="shared" si="504"/>
        <v>25.553000000000001</v>
      </c>
    </row>
    <row r="2387" spans="1:41" ht="15" customHeight="1" x14ac:dyDescent="0.25">
      <c r="A2387" s="127" t="s">
        <v>5320</v>
      </c>
      <c r="B2387" s="125" t="s">
        <v>2077</v>
      </c>
      <c r="C2387" s="125" t="s">
        <v>4004</v>
      </c>
      <c r="D2387" s="125" t="s">
        <v>5305</v>
      </c>
      <c r="E2387" s="125" t="s">
        <v>4998</v>
      </c>
      <c r="F2387" s="126">
        <v>20.34</v>
      </c>
      <c r="G2387" s="126">
        <v>20.54</v>
      </c>
      <c r="H2387" s="126">
        <v>16.27</v>
      </c>
      <c r="I2387" s="126"/>
      <c r="J2387" s="317"/>
      <c r="K2387" s="323">
        <f>ROUND(SUMIF('VGT-Bewegungsdaten'!B:B,A2387,'VGT-Bewegungsdaten'!C:C),3)</f>
        <v>0</v>
      </c>
      <c r="L2387" s="324">
        <f>ROUND(SUMIF('VGT-Bewegungsdaten'!B:B,$A2387,'VGT-Bewegungsdaten'!D:D),2)</f>
        <v>0</v>
      </c>
      <c r="N2387" s="376" t="s">
        <v>4930</v>
      </c>
      <c r="O2387" s="376" t="s">
        <v>4940</v>
      </c>
      <c r="P2387" s="326">
        <f>ROUND(SUMIF('AV-Bewegungsdaten'!B:B,A2387,'AV-Bewegungsdaten'!C:C),3)</f>
        <v>0</v>
      </c>
      <c r="Q2387" s="324">
        <f>ROUND(SUMIF('AV-Bewegungsdaten'!B:B,$A2387,'AV-Bewegungsdaten'!D:D),2)</f>
        <v>0</v>
      </c>
      <c r="T2387" s="327"/>
      <c r="U2387" s="326">
        <f>ROUND(SUMIF('DV-Bewegungsdaten'!B:B,Kategorien!A2387,'DV-Bewegungsdaten'!D:D),3)</f>
        <v>0</v>
      </c>
      <c r="V2387" s="324">
        <f>ROUND(SUMIF('DV-Bewegungsdaten'!B:B,Kategorien!A2387,'DV-Bewegungsdaten'!E:E),3)</f>
        <v>0</v>
      </c>
      <c r="AD2387" s="390">
        <f t="shared" si="493"/>
        <v>15.600999999999999</v>
      </c>
      <c r="AE2387" s="390">
        <f t="shared" si="494"/>
        <v>16.257999999999999</v>
      </c>
      <c r="AF2387" s="390">
        <f t="shared" si="495"/>
        <v>17.477</v>
      </c>
      <c r="AG2387" s="390">
        <f t="shared" si="496"/>
        <v>16.843999999999998</v>
      </c>
      <c r="AH2387" s="390">
        <f t="shared" si="497"/>
        <v>16.756</v>
      </c>
      <c r="AI2387" s="390">
        <f t="shared" si="498"/>
        <v>17.288</v>
      </c>
      <c r="AJ2387" s="390">
        <f t="shared" si="499"/>
        <v>16.570999999999998</v>
      </c>
      <c r="AK2387" s="390">
        <f t="shared" si="500"/>
        <v>16.855</v>
      </c>
      <c r="AL2387" s="390">
        <f t="shared" si="501"/>
        <v>16.965</v>
      </c>
      <c r="AM2387" s="390">
        <f t="shared" si="502"/>
        <v>16.846</v>
      </c>
      <c r="AN2387" s="390">
        <f t="shared" si="503"/>
        <v>16.439999999999998</v>
      </c>
      <c r="AO2387" s="390">
        <f t="shared" si="504"/>
        <v>17.343</v>
      </c>
    </row>
    <row r="2388" spans="1:41" ht="15" customHeight="1" x14ac:dyDescent="0.25">
      <c r="A2388" s="127" t="s">
        <v>5321</v>
      </c>
      <c r="B2388" s="125" t="s">
        <v>2077</v>
      </c>
      <c r="C2388" s="125" t="s">
        <v>4004</v>
      </c>
      <c r="D2388" s="125" t="s">
        <v>5008</v>
      </c>
      <c r="E2388" s="125" t="s">
        <v>4998</v>
      </c>
      <c r="F2388" s="126">
        <v>21.34</v>
      </c>
      <c r="G2388" s="126">
        <v>21.54</v>
      </c>
      <c r="H2388" s="126">
        <v>17.07</v>
      </c>
      <c r="I2388" s="126"/>
      <c r="J2388" s="317"/>
      <c r="K2388" s="323">
        <f>ROUND(SUMIF('VGT-Bewegungsdaten'!B:B,A2388,'VGT-Bewegungsdaten'!C:C),3)</f>
        <v>0</v>
      </c>
      <c r="L2388" s="324">
        <f>ROUND(SUMIF('VGT-Bewegungsdaten'!B:B,$A2388,'VGT-Bewegungsdaten'!D:D),2)</f>
        <v>0</v>
      </c>
      <c r="N2388" s="376" t="s">
        <v>4930</v>
      </c>
      <c r="O2388" s="376" t="s">
        <v>4940</v>
      </c>
      <c r="P2388" s="326">
        <f>ROUND(SUMIF('AV-Bewegungsdaten'!B:B,A2388,'AV-Bewegungsdaten'!C:C),3)</f>
        <v>0</v>
      </c>
      <c r="Q2388" s="324">
        <f>ROUND(SUMIF('AV-Bewegungsdaten'!B:B,$A2388,'AV-Bewegungsdaten'!D:D),2)</f>
        <v>0</v>
      </c>
      <c r="T2388" s="327"/>
      <c r="U2388" s="326">
        <f>ROUND(SUMIF('DV-Bewegungsdaten'!B:B,Kategorien!A2388,'DV-Bewegungsdaten'!D:D),3)</f>
        <v>0</v>
      </c>
      <c r="V2388" s="324">
        <f>ROUND(SUMIF('DV-Bewegungsdaten'!B:B,Kategorien!A2388,'DV-Bewegungsdaten'!E:E),3)</f>
        <v>0</v>
      </c>
      <c r="AD2388" s="390">
        <f t="shared" si="493"/>
        <v>16.600999999999999</v>
      </c>
      <c r="AE2388" s="390">
        <f t="shared" si="494"/>
        <v>17.257999999999999</v>
      </c>
      <c r="AF2388" s="390">
        <f t="shared" si="495"/>
        <v>18.477</v>
      </c>
      <c r="AG2388" s="390">
        <f t="shared" si="496"/>
        <v>17.843999999999998</v>
      </c>
      <c r="AH2388" s="390">
        <f t="shared" si="497"/>
        <v>17.756</v>
      </c>
      <c r="AI2388" s="390">
        <f t="shared" si="498"/>
        <v>18.288</v>
      </c>
      <c r="AJ2388" s="390">
        <f t="shared" si="499"/>
        <v>17.570999999999998</v>
      </c>
      <c r="AK2388" s="390">
        <f t="shared" si="500"/>
        <v>17.855</v>
      </c>
      <c r="AL2388" s="390">
        <f t="shared" si="501"/>
        <v>17.965</v>
      </c>
      <c r="AM2388" s="390">
        <f t="shared" si="502"/>
        <v>17.846</v>
      </c>
      <c r="AN2388" s="390">
        <f t="shared" si="503"/>
        <v>17.439999999999998</v>
      </c>
      <c r="AO2388" s="390">
        <f t="shared" si="504"/>
        <v>18.343</v>
      </c>
    </row>
    <row r="2389" spans="1:41" ht="15" customHeight="1" x14ac:dyDescent="0.25">
      <c r="A2389" s="127" t="s">
        <v>5875</v>
      </c>
      <c r="B2389" s="125" t="s">
        <v>2077</v>
      </c>
      <c r="C2389" s="125" t="s">
        <v>4004</v>
      </c>
      <c r="D2389" s="125" t="s">
        <v>5869</v>
      </c>
      <c r="E2389" s="125" t="s">
        <v>4998</v>
      </c>
      <c r="F2389" s="126">
        <v>23.34</v>
      </c>
      <c r="G2389" s="126">
        <v>23.54</v>
      </c>
      <c r="H2389" s="126">
        <v>18.670000000000002</v>
      </c>
      <c r="I2389" s="126"/>
      <c r="J2389" s="317"/>
      <c r="K2389" s="323">
        <f>ROUND(SUMIF('VGT-Bewegungsdaten'!B:B,A2389,'VGT-Bewegungsdaten'!C:C),3)</f>
        <v>0</v>
      </c>
      <c r="L2389" s="324">
        <f>ROUND(SUMIF('VGT-Bewegungsdaten'!B:B,$A2389,'VGT-Bewegungsdaten'!D:D),2)</f>
        <v>0</v>
      </c>
      <c r="N2389" s="376" t="s">
        <v>4930</v>
      </c>
      <c r="O2389" s="376" t="s">
        <v>4940</v>
      </c>
      <c r="P2389" s="326">
        <f>ROUND(SUMIF('AV-Bewegungsdaten'!B:B,A2389,'AV-Bewegungsdaten'!C:C),3)</f>
        <v>0</v>
      </c>
      <c r="Q2389" s="324">
        <f>ROUND(SUMIF('AV-Bewegungsdaten'!B:B,$A2389,'AV-Bewegungsdaten'!D:D),2)</f>
        <v>0</v>
      </c>
      <c r="T2389" s="327"/>
      <c r="U2389" s="326">
        <f>ROUND(SUMIF('DV-Bewegungsdaten'!B:B,Kategorien!A2389,'DV-Bewegungsdaten'!D:D),3)</f>
        <v>0</v>
      </c>
      <c r="V2389" s="324">
        <f>ROUND(SUMIF('DV-Bewegungsdaten'!B:B,Kategorien!A2389,'DV-Bewegungsdaten'!E:E),3)</f>
        <v>0</v>
      </c>
      <c r="AD2389" s="390">
        <f t="shared" si="493"/>
        <v>18.600999999999999</v>
      </c>
      <c r="AE2389" s="390">
        <f t="shared" si="494"/>
        <v>19.257999999999999</v>
      </c>
      <c r="AF2389" s="390">
        <f t="shared" si="495"/>
        <v>20.477</v>
      </c>
      <c r="AG2389" s="390">
        <f t="shared" si="496"/>
        <v>19.843999999999998</v>
      </c>
      <c r="AH2389" s="390">
        <f t="shared" si="497"/>
        <v>19.756</v>
      </c>
      <c r="AI2389" s="390">
        <f t="shared" si="498"/>
        <v>20.288</v>
      </c>
      <c r="AJ2389" s="390">
        <f t="shared" si="499"/>
        <v>19.570999999999998</v>
      </c>
      <c r="AK2389" s="390">
        <f t="shared" si="500"/>
        <v>19.855</v>
      </c>
      <c r="AL2389" s="390">
        <f t="shared" si="501"/>
        <v>19.965</v>
      </c>
      <c r="AM2389" s="390">
        <f t="shared" si="502"/>
        <v>19.846</v>
      </c>
      <c r="AN2389" s="390">
        <f t="shared" si="503"/>
        <v>19.439999999999998</v>
      </c>
      <c r="AO2389" s="390">
        <f t="shared" si="504"/>
        <v>20.343</v>
      </c>
    </row>
    <row r="2390" spans="1:41" ht="15" customHeight="1" x14ac:dyDescent="0.25">
      <c r="A2390" s="127" t="s">
        <v>5322</v>
      </c>
      <c r="B2390" s="125" t="s">
        <v>2077</v>
      </c>
      <c r="C2390" s="125" t="s">
        <v>4004</v>
      </c>
      <c r="D2390" s="125" t="s">
        <v>5012</v>
      </c>
      <c r="E2390" s="125" t="s">
        <v>4998</v>
      </c>
      <c r="F2390" s="126">
        <v>15.39</v>
      </c>
      <c r="G2390" s="126">
        <v>15.59</v>
      </c>
      <c r="H2390" s="126">
        <v>12.31</v>
      </c>
      <c r="I2390" s="126"/>
      <c r="J2390" s="317"/>
      <c r="K2390" s="323">
        <f>ROUND(SUMIF('VGT-Bewegungsdaten'!B:B,A2390,'VGT-Bewegungsdaten'!C:C),3)</f>
        <v>0</v>
      </c>
      <c r="L2390" s="324">
        <f>ROUND(SUMIF('VGT-Bewegungsdaten'!B:B,$A2390,'VGT-Bewegungsdaten'!D:D),2)</f>
        <v>0</v>
      </c>
      <c r="N2390" s="376" t="s">
        <v>4930</v>
      </c>
      <c r="O2390" s="376" t="s">
        <v>4940</v>
      </c>
      <c r="P2390" s="326">
        <f>ROUND(SUMIF('AV-Bewegungsdaten'!B:B,A2390,'AV-Bewegungsdaten'!C:C),3)</f>
        <v>0</v>
      </c>
      <c r="Q2390" s="324">
        <f>ROUND(SUMIF('AV-Bewegungsdaten'!B:B,$A2390,'AV-Bewegungsdaten'!D:D),2)</f>
        <v>0</v>
      </c>
      <c r="T2390" s="327"/>
      <c r="U2390" s="326">
        <f>ROUND(SUMIF('DV-Bewegungsdaten'!B:B,Kategorien!A2390,'DV-Bewegungsdaten'!D:D),3)</f>
        <v>0</v>
      </c>
      <c r="V2390" s="324">
        <f>ROUND(SUMIF('DV-Bewegungsdaten'!B:B,Kategorien!A2390,'DV-Bewegungsdaten'!E:E),3)</f>
        <v>0</v>
      </c>
      <c r="AD2390" s="390">
        <f t="shared" si="493"/>
        <v>10.651</v>
      </c>
      <c r="AE2390" s="390">
        <f t="shared" si="494"/>
        <v>11.308</v>
      </c>
      <c r="AF2390" s="390">
        <f t="shared" si="495"/>
        <v>12.526999999999999</v>
      </c>
      <c r="AG2390" s="390">
        <f t="shared" si="496"/>
        <v>11.894</v>
      </c>
      <c r="AH2390" s="390">
        <f t="shared" si="497"/>
        <v>11.806000000000001</v>
      </c>
      <c r="AI2390" s="390">
        <f t="shared" si="498"/>
        <v>12.338000000000001</v>
      </c>
      <c r="AJ2390" s="390">
        <f t="shared" si="499"/>
        <v>11.621</v>
      </c>
      <c r="AK2390" s="390">
        <f t="shared" si="500"/>
        <v>11.904999999999999</v>
      </c>
      <c r="AL2390" s="390">
        <f t="shared" si="501"/>
        <v>12.015000000000001</v>
      </c>
      <c r="AM2390" s="390">
        <f t="shared" si="502"/>
        <v>11.896000000000001</v>
      </c>
      <c r="AN2390" s="390">
        <f t="shared" si="503"/>
        <v>11.49</v>
      </c>
      <c r="AO2390" s="390">
        <f t="shared" si="504"/>
        <v>12.393000000000001</v>
      </c>
    </row>
    <row r="2391" spans="1:41" ht="15" customHeight="1" x14ac:dyDescent="0.25">
      <c r="A2391" s="127" t="s">
        <v>5876</v>
      </c>
      <c r="B2391" s="125" t="s">
        <v>2077</v>
      </c>
      <c r="C2391" s="125" t="s">
        <v>4004</v>
      </c>
      <c r="D2391" s="125" t="s">
        <v>5877</v>
      </c>
      <c r="E2391" s="125" t="s">
        <v>5855</v>
      </c>
      <c r="F2391" s="126">
        <v>25.490000000000002</v>
      </c>
      <c r="G2391" s="126">
        <v>25.69</v>
      </c>
      <c r="H2391" s="126">
        <v>20.39</v>
      </c>
      <c r="I2391" s="126"/>
      <c r="J2391" s="317"/>
      <c r="K2391" s="323">
        <f>ROUND(SUMIF('VGT-Bewegungsdaten'!B:B,A2391,'VGT-Bewegungsdaten'!C:C),3)</f>
        <v>0</v>
      </c>
      <c r="L2391" s="324">
        <f>ROUND(SUMIF('VGT-Bewegungsdaten'!B:B,$A2391,'VGT-Bewegungsdaten'!D:D),2)</f>
        <v>0</v>
      </c>
      <c r="N2391" s="376" t="s">
        <v>4930</v>
      </c>
      <c r="O2391" s="376" t="s">
        <v>4940</v>
      </c>
      <c r="P2391" s="326">
        <f>ROUND(SUMIF('AV-Bewegungsdaten'!B:B,A2391,'AV-Bewegungsdaten'!C:C),3)</f>
        <v>0</v>
      </c>
      <c r="Q2391" s="324">
        <f>ROUND(SUMIF('AV-Bewegungsdaten'!B:B,$A2391,'AV-Bewegungsdaten'!D:D),2)</f>
        <v>0</v>
      </c>
      <c r="T2391" s="327"/>
      <c r="U2391" s="326">
        <f>ROUND(SUMIF('DV-Bewegungsdaten'!B:B,Kategorien!A2391,'DV-Bewegungsdaten'!D:D),3)</f>
        <v>0</v>
      </c>
      <c r="V2391" s="324">
        <f>ROUND(SUMIF('DV-Bewegungsdaten'!B:B,Kategorien!A2391,'DV-Bewegungsdaten'!E:E),3)</f>
        <v>0</v>
      </c>
      <c r="AD2391" s="390">
        <f t="shared" si="493"/>
        <v>20.751000000000001</v>
      </c>
      <c r="AE2391" s="390">
        <f t="shared" si="494"/>
        <v>21.408000000000001</v>
      </c>
      <c r="AF2391" s="390">
        <f t="shared" si="495"/>
        <v>22.627000000000002</v>
      </c>
      <c r="AG2391" s="390">
        <f t="shared" si="496"/>
        <v>21.994</v>
      </c>
      <c r="AH2391" s="390">
        <f t="shared" si="497"/>
        <v>21.906000000000002</v>
      </c>
      <c r="AI2391" s="390">
        <f t="shared" si="498"/>
        <v>22.438000000000002</v>
      </c>
      <c r="AJ2391" s="390">
        <f t="shared" si="499"/>
        <v>21.721</v>
      </c>
      <c r="AK2391" s="390">
        <f t="shared" si="500"/>
        <v>22.005000000000003</v>
      </c>
      <c r="AL2391" s="390">
        <f t="shared" si="501"/>
        <v>22.115000000000002</v>
      </c>
      <c r="AM2391" s="390">
        <f t="shared" si="502"/>
        <v>21.996000000000002</v>
      </c>
      <c r="AN2391" s="390">
        <f t="shared" si="503"/>
        <v>21.590000000000003</v>
      </c>
      <c r="AO2391" s="390">
        <f t="shared" si="504"/>
        <v>22.493000000000002</v>
      </c>
    </row>
    <row r="2392" spans="1:41" ht="15" customHeight="1" x14ac:dyDescent="0.25">
      <c r="A2392" s="127" t="s">
        <v>5939</v>
      </c>
      <c r="B2392" s="125" t="s">
        <v>2077</v>
      </c>
      <c r="C2392" s="125" t="s">
        <v>4004</v>
      </c>
      <c r="D2392" s="125" t="s">
        <v>5854</v>
      </c>
      <c r="E2392" s="125" t="s">
        <v>5855</v>
      </c>
      <c r="F2392" s="126">
        <v>26.490000000000002</v>
      </c>
      <c r="G2392" s="126">
        <v>26.69</v>
      </c>
      <c r="H2392" s="126">
        <v>21.19</v>
      </c>
      <c r="I2392" s="126"/>
      <c r="J2392" s="317"/>
      <c r="K2392" s="323">
        <f>ROUND(SUMIF('VGT-Bewegungsdaten'!B:B,A2392,'VGT-Bewegungsdaten'!C:C),3)</f>
        <v>0</v>
      </c>
      <c r="L2392" s="324">
        <f>ROUND(SUMIF('VGT-Bewegungsdaten'!B:B,$A2392,'VGT-Bewegungsdaten'!D:D),2)</f>
        <v>0</v>
      </c>
      <c r="N2392" s="376" t="s">
        <v>4930</v>
      </c>
      <c r="O2392" s="376" t="s">
        <v>4940</v>
      </c>
      <c r="P2392" s="326">
        <f>ROUND(SUMIF('AV-Bewegungsdaten'!B:B,A2392,'AV-Bewegungsdaten'!C:C),3)</f>
        <v>0</v>
      </c>
      <c r="Q2392" s="324">
        <f>ROUND(SUMIF('AV-Bewegungsdaten'!B:B,$A2392,'AV-Bewegungsdaten'!D:D),2)</f>
        <v>0</v>
      </c>
      <c r="T2392" s="327"/>
      <c r="U2392" s="326">
        <f>ROUND(SUMIF('DV-Bewegungsdaten'!B:B,Kategorien!A2392,'DV-Bewegungsdaten'!D:D),3)</f>
        <v>0</v>
      </c>
      <c r="V2392" s="324">
        <f>ROUND(SUMIF('DV-Bewegungsdaten'!B:B,Kategorien!A2392,'DV-Bewegungsdaten'!E:E),3)</f>
        <v>0</v>
      </c>
      <c r="AD2392" s="390">
        <f t="shared" si="493"/>
        <v>21.751000000000001</v>
      </c>
      <c r="AE2392" s="390">
        <f t="shared" si="494"/>
        <v>22.408000000000001</v>
      </c>
      <c r="AF2392" s="390">
        <f t="shared" si="495"/>
        <v>23.627000000000002</v>
      </c>
      <c r="AG2392" s="390">
        <f t="shared" si="496"/>
        <v>22.994</v>
      </c>
      <c r="AH2392" s="390">
        <f t="shared" si="497"/>
        <v>22.906000000000002</v>
      </c>
      <c r="AI2392" s="390">
        <f t="shared" si="498"/>
        <v>23.438000000000002</v>
      </c>
      <c r="AJ2392" s="390">
        <f t="shared" si="499"/>
        <v>22.721</v>
      </c>
      <c r="AK2392" s="390">
        <f t="shared" si="500"/>
        <v>23.005000000000003</v>
      </c>
      <c r="AL2392" s="390">
        <f t="shared" si="501"/>
        <v>23.115000000000002</v>
      </c>
      <c r="AM2392" s="390">
        <f t="shared" si="502"/>
        <v>22.996000000000002</v>
      </c>
      <c r="AN2392" s="390">
        <f t="shared" si="503"/>
        <v>22.590000000000003</v>
      </c>
      <c r="AO2392" s="390">
        <f t="shared" si="504"/>
        <v>23.493000000000002</v>
      </c>
    </row>
    <row r="2393" spans="1:41" ht="15" customHeight="1" x14ac:dyDescent="0.25">
      <c r="A2393" s="127" t="s">
        <v>5940</v>
      </c>
      <c r="B2393" s="125" t="s">
        <v>2077</v>
      </c>
      <c r="C2393" s="125" t="s">
        <v>4004</v>
      </c>
      <c r="D2393" s="125" t="s">
        <v>5941</v>
      </c>
      <c r="E2393" s="125" t="s">
        <v>5855</v>
      </c>
      <c r="F2393" s="126">
        <v>28.490000000000002</v>
      </c>
      <c r="G2393" s="126">
        <v>28.69</v>
      </c>
      <c r="H2393" s="126">
        <v>22.79</v>
      </c>
      <c r="I2393" s="126"/>
      <c r="J2393" s="317"/>
      <c r="K2393" s="323">
        <f>ROUND(SUMIF('VGT-Bewegungsdaten'!B:B,A2393,'VGT-Bewegungsdaten'!C:C),3)</f>
        <v>0</v>
      </c>
      <c r="L2393" s="324">
        <f>ROUND(SUMIF('VGT-Bewegungsdaten'!B:B,$A2393,'VGT-Bewegungsdaten'!D:D),2)</f>
        <v>0</v>
      </c>
      <c r="N2393" s="376" t="s">
        <v>4930</v>
      </c>
      <c r="O2393" s="376" t="s">
        <v>4940</v>
      </c>
      <c r="P2393" s="326">
        <f>ROUND(SUMIF('AV-Bewegungsdaten'!B:B,A2393,'AV-Bewegungsdaten'!C:C),3)</f>
        <v>0</v>
      </c>
      <c r="Q2393" s="324">
        <f>ROUND(SUMIF('AV-Bewegungsdaten'!B:B,$A2393,'AV-Bewegungsdaten'!D:D),2)</f>
        <v>0</v>
      </c>
      <c r="T2393" s="327"/>
      <c r="U2393" s="326">
        <f>ROUND(SUMIF('DV-Bewegungsdaten'!B:B,Kategorien!A2393,'DV-Bewegungsdaten'!D:D),3)</f>
        <v>0</v>
      </c>
      <c r="V2393" s="324">
        <f>ROUND(SUMIF('DV-Bewegungsdaten'!B:B,Kategorien!A2393,'DV-Bewegungsdaten'!E:E),3)</f>
        <v>0</v>
      </c>
      <c r="AD2393" s="390">
        <f t="shared" si="493"/>
        <v>23.751000000000001</v>
      </c>
      <c r="AE2393" s="390">
        <f t="shared" si="494"/>
        <v>24.408000000000001</v>
      </c>
      <c r="AF2393" s="390">
        <f t="shared" si="495"/>
        <v>25.627000000000002</v>
      </c>
      <c r="AG2393" s="390">
        <f t="shared" si="496"/>
        <v>24.994</v>
      </c>
      <c r="AH2393" s="390">
        <f t="shared" si="497"/>
        <v>24.906000000000002</v>
      </c>
      <c r="AI2393" s="390">
        <f t="shared" si="498"/>
        <v>25.438000000000002</v>
      </c>
      <c r="AJ2393" s="390">
        <f t="shared" si="499"/>
        <v>24.721</v>
      </c>
      <c r="AK2393" s="390">
        <f t="shared" si="500"/>
        <v>25.005000000000003</v>
      </c>
      <c r="AL2393" s="390">
        <f t="shared" si="501"/>
        <v>25.115000000000002</v>
      </c>
      <c r="AM2393" s="390">
        <f t="shared" si="502"/>
        <v>24.996000000000002</v>
      </c>
      <c r="AN2393" s="390">
        <f t="shared" si="503"/>
        <v>24.590000000000003</v>
      </c>
      <c r="AO2393" s="390">
        <f t="shared" si="504"/>
        <v>25.493000000000002</v>
      </c>
    </row>
    <row r="2394" spans="1:41" ht="15" customHeight="1" x14ac:dyDescent="0.25">
      <c r="A2394" s="127" t="s">
        <v>5878</v>
      </c>
      <c r="B2394" s="125" t="s">
        <v>2077</v>
      </c>
      <c r="C2394" s="125" t="s">
        <v>4004</v>
      </c>
      <c r="D2394" s="125" t="s">
        <v>5879</v>
      </c>
      <c r="E2394" s="125" t="s">
        <v>5855</v>
      </c>
      <c r="F2394" s="126">
        <v>20.28</v>
      </c>
      <c r="G2394" s="126">
        <v>20.48</v>
      </c>
      <c r="H2394" s="126">
        <v>16.22</v>
      </c>
      <c r="I2394" s="126"/>
      <c r="J2394" s="317"/>
      <c r="K2394" s="323">
        <f>ROUND(SUMIF('VGT-Bewegungsdaten'!B:B,A2394,'VGT-Bewegungsdaten'!C:C),3)</f>
        <v>0</v>
      </c>
      <c r="L2394" s="324">
        <f>ROUND(SUMIF('VGT-Bewegungsdaten'!B:B,$A2394,'VGT-Bewegungsdaten'!D:D),2)</f>
        <v>0</v>
      </c>
      <c r="N2394" s="376" t="s">
        <v>4930</v>
      </c>
      <c r="O2394" s="376" t="s">
        <v>4940</v>
      </c>
      <c r="P2394" s="326">
        <f>ROUND(SUMIF('AV-Bewegungsdaten'!B:B,A2394,'AV-Bewegungsdaten'!C:C),3)</f>
        <v>0</v>
      </c>
      <c r="Q2394" s="324">
        <f>ROUND(SUMIF('AV-Bewegungsdaten'!B:B,$A2394,'AV-Bewegungsdaten'!D:D),2)</f>
        <v>0</v>
      </c>
      <c r="T2394" s="327"/>
      <c r="U2394" s="326">
        <f>ROUND(SUMIF('DV-Bewegungsdaten'!B:B,Kategorien!A2394,'DV-Bewegungsdaten'!D:D),3)</f>
        <v>0</v>
      </c>
      <c r="V2394" s="324">
        <f>ROUND(SUMIF('DV-Bewegungsdaten'!B:B,Kategorien!A2394,'DV-Bewegungsdaten'!E:E),3)</f>
        <v>0</v>
      </c>
      <c r="AD2394" s="390">
        <f t="shared" si="493"/>
        <v>15.541</v>
      </c>
      <c r="AE2394" s="390">
        <f t="shared" si="494"/>
        <v>16.198</v>
      </c>
      <c r="AF2394" s="390">
        <f t="shared" si="495"/>
        <v>17.417000000000002</v>
      </c>
      <c r="AG2394" s="390">
        <f t="shared" si="496"/>
        <v>16.783999999999999</v>
      </c>
      <c r="AH2394" s="390">
        <f t="shared" si="497"/>
        <v>16.696000000000002</v>
      </c>
      <c r="AI2394" s="390">
        <f t="shared" si="498"/>
        <v>17.228000000000002</v>
      </c>
      <c r="AJ2394" s="390">
        <f t="shared" si="499"/>
        <v>16.510999999999999</v>
      </c>
      <c r="AK2394" s="390">
        <f t="shared" si="500"/>
        <v>16.795000000000002</v>
      </c>
      <c r="AL2394" s="390">
        <f t="shared" si="501"/>
        <v>16.905000000000001</v>
      </c>
      <c r="AM2394" s="390">
        <f t="shared" si="502"/>
        <v>16.786000000000001</v>
      </c>
      <c r="AN2394" s="390">
        <f t="shared" si="503"/>
        <v>16.380000000000003</v>
      </c>
      <c r="AO2394" s="390">
        <f t="shared" si="504"/>
        <v>17.283000000000001</v>
      </c>
    </row>
    <row r="2395" spans="1:41" ht="15" customHeight="1" x14ac:dyDescent="0.25">
      <c r="A2395" s="127" t="s">
        <v>5942</v>
      </c>
      <c r="B2395" s="125" t="s">
        <v>2077</v>
      </c>
      <c r="C2395" s="125" t="s">
        <v>4004</v>
      </c>
      <c r="D2395" s="125" t="s">
        <v>5857</v>
      </c>
      <c r="E2395" s="125" t="s">
        <v>5855</v>
      </c>
      <c r="F2395" s="126">
        <v>21.28</v>
      </c>
      <c r="G2395" s="126">
        <v>21.48</v>
      </c>
      <c r="H2395" s="126">
        <v>17.02</v>
      </c>
      <c r="I2395" s="126"/>
      <c r="J2395" s="317"/>
      <c r="K2395" s="323">
        <f>ROUND(SUMIF('VGT-Bewegungsdaten'!B:B,A2395,'VGT-Bewegungsdaten'!C:C),3)</f>
        <v>0</v>
      </c>
      <c r="L2395" s="324">
        <f>ROUND(SUMIF('VGT-Bewegungsdaten'!B:B,$A2395,'VGT-Bewegungsdaten'!D:D),2)</f>
        <v>0</v>
      </c>
      <c r="N2395" s="376" t="s">
        <v>4930</v>
      </c>
      <c r="O2395" s="376" t="s">
        <v>4940</v>
      </c>
      <c r="P2395" s="326">
        <f>ROUND(SUMIF('AV-Bewegungsdaten'!B:B,A2395,'AV-Bewegungsdaten'!C:C),3)</f>
        <v>0</v>
      </c>
      <c r="Q2395" s="324">
        <f>ROUND(SUMIF('AV-Bewegungsdaten'!B:B,$A2395,'AV-Bewegungsdaten'!D:D),2)</f>
        <v>0</v>
      </c>
      <c r="T2395" s="327"/>
      <c r="U2395" s="326">
        <f>ROUND(SUMIF('DV-Bewegungsdaten'!B:B,Kategorien!A2395,'DV-Bewegungsdaten'!D:D),3)</f>
        <v>0</v>
      </c>
      <c r="V2395" s="324">
        <f>ROUND(SUMIF('DV-Bewegungsdaten'!B:B,Kategorien!A2395,'DV-Bewegungsdaten'!E:E),3)</f>
        <v>0</v>
      </c>
      <c r="AD2395" s="390">
        <f t="shared" si="493"/>
        <v>16.541</v>
      </c>
      <c r="AE2395" s="390">
        <f t="shared" si="494"/>
        <v>17.198</v>
      </c>
      <c r="AF2395" s="390">
        <f t="shared" si="495"/>
        <v>18.417000000000002</v>
      </c>
      <c r="AG2395" s="390">
        <f t="shared" si="496"/>
        <v>17.783999999999999</v>
      </c>
      <c r="AH2395" s="390">
        <f t="shared" si="497"/>
        <v>17.696000000000002</v>
      </c>
      <c r="AI2395" s="390">
        <f t="shared" si="498"/>
        <v>18.228000000000002</v>
      </c>
      <c r="AJ2395" s="390">
        <f t="shared" si="499"/>
        <v>17.510999999999999</v>
      </c>
      <c r="AK2395" s="390">
        <f t="shared" si="500"/>
        <v>17.795000000000002</v>
      </c>
      <c r="AL2395" s="390">
        <f t="shared" si="501"/>
        <v>17.905000000000001</v>
      </c>
      <c r="AM2395" s="390">
        <f t="shared" si="502"/>
        <v>17.786000000000001</v>
      </c>
      <c r="AN2395" s="390">
        <f t="shared" si="503"/>
        <v>17.380000000000003</v>
      </c>
      <c r="AO2395" s="390">
        <f t="shared" si="504"/>
        <v>18.283000000000001</v>
      </c>
    </row>
    <row r="2396" spans="1:41" ht="15" customHeight="1" x14ac:dyDescent="0.25">
      <c r="A2396" s="127" t="s">
        <v>5943</v>
      </c>
      <c r="B2396" s="125" t="s">
        <v>2077</v>
      </c>
      <c r="C2396" s="125" t="s">
        <v>4004</v>
      </c>
      <c r="D2396" s="125" t="s">
        <v>5944</v>
      </c>
      <c r="E2396" s="125" t="s">
        <v>5855</v>
      </c>
      <c r="F2396" s="126">
        <v>23.28</v>
      </c>
      <c r="G2396" s="126">
        <v>23.48</v>
      </c>
      <c r="H2396" s="126">
        <v>18.62</v>
      </c>
      <c r="I2396" s="126"/>
      <c r="J2396" s="317"/>
      <c r="K2396" s="323">
        <f>ROUND(SUMIF('VGT-Bewegungsdaten'!B:B,A2396,'VGT-Bewegungsdaten'!C:C),3)</f>
        <v>0</v>
      </c>
      <c r="L2396" s="324">
        <f>ROUND(SUMIF('VGT-Bewegungsdaten'!B:B,$A2396,'VGT-Bewegungsdaten'!D:D),2)</f>
        <v>0</v>
      </c>
      <c r="N2396" s="376" t="s">
        <v>4930</v>
      </c>
      <c r="O2396" s="376" t="s">
        <v>4940</v>
      </c>
      <c r="P2396" s="326">
        <f>ROUND(SUMIF('AV-Bewegungsdaten'!B:B,A2396,'AV-Bewegungsdaten'!C:C),3)</f>
        <v>0</v>
      </c>
      <c r="Q2396" s="324">
        <f>ROUND(SUMIF('AV-Bewegungsdaten'!B:B,$A2396,'AV-Bewegungsdaten'!D:D),2)</f>
        <v>0</v>
      </c>
      <c r="T2396" s="327"/>
      <c r="U2396" s="326">
        <f>ROUND(SUMIF('DV-Bewegungsdaten'!B:B,Kategorien!A2396,'DV-Bewegungsdaten'!D:D),3)</f>
        <v>0</v>
      </c>
      <c r="V2396" s="324">
        <f>ROUND(SUMIF('DV-Bewegungsdaten'!B:B,Kategorien!A2396,'DV-Bewegungsdaten'!E:E),3)</f>
        <v>0</v>
      </c>
      <c r="AD2396" s="390">
        <f t="shared" si="493"/>
        <v>18.541</v>
      </c>
      <c r="AE2396" s="390">
        <f t="shared" si="494"/>
        <v>19.198</v>
      </c>
      <c r="AF2396" s="390">
        <f t="shared" si="495"/>
        <v>20.417000000000002</v>
      </c>
      <c r="AG2396" s="390">
        <f t="shared" si="496"/>
        <v>19.783999999999999</v>
      </c>
      <c r="AH2396" s="390">
        <f t="shared" si="497"/>
        <v>19.696000000000002</v>
      </c>
      <c r="AI2396" s="390">
        <f t="shared" si="498"/>
        <v>20.228000000000002</v>
      </c>
      <c r="AJ2396" s="390">
        <f t="shared" si="499"/>
        <v>19.510999999999999</v>
      </c>
      <c r="AK2396" s="390">
        <f t="shared" si="500"/>
        <v>19.795000000000002</v>
      </c>
      <c r="AL2396" s="390">
        <f t="shared" si="501"/>
        <v>19.905000000000001</v>
      </c>
      <c r="AM2396" s="390">
        <f t="shared" si="502"/>
        <v>19.786000000000001</v>
      </c>
      <c r="AN2396" s="390">
        <f t="shared" si="503"/>
        <v>19.380000000000003</v>
      </c>
      <c r="AO2396" s="390">
        <f t="shared" si="504"/>
        <v>20.283000000000001</v>
      </c>
    </row>
    <row r="2397" spans="1:41" ht="15" customHeight="1" x14ac:dyDescent="0.25">
      <c r="A2397" s="127" t="s">
        <v>6495</v>
      </c>
      <c r="B2397" s="125" t="s">
        <v>2077</v>
      </c>
      <c r="C2397" s="125" t="s">
        <v>4004</v>
      </c>
      <c r="D2397" s="125" t="s">
        <v>6496</v>
      </c>
      <c r="E2397" s="125" t="s">
        <v>6003</v>
      </c>
      <c r="F2397" s="126">
        <v>26.470000000000002</v>
      </c>
      <c r="G2397" s="126">
        <v>26.67</v>
      </c>
      <c r="H2397" s="126">
        <v>21.18</v>
      </c>
      <c r="I2397" s="126"/>
      <c r="J2397" s="317"/>
      <c r="K2397" s="323">
        <f>ROUND(SUMIF('VGT-Bewegungsdaten'!B:B,A2397,'VGT-Bewegungsdaten'!C:C),3)</f>
        <v>0</v>
      </c>
      <c r="L2397" s="324">
        <f>ROUND(SUMIF('VGT-Bewegungsdaten'!B:B,$A2397,'VGT-Bewegungsdaten'!D:D),2)</f>
        <v>0</v>
      </c>
      <c r="N2397" s="376" t="s">
        <v>4930</v>
      </c>
      <c r="O2397" s="376" t="s">
        <v>4940</v>
      </c>
      <c r="P2397" s="326">
        <f>ROUND(SUMIF('AV-Bewegungsdaten'!B:B,A2397,'AV-Bewegungsdaten'!C:C),3)</f>
        <v>0</v>
      </c>
      <c r="Q2397" s="324">
        <f>ROUND(SUMIF('AV-Bewegungsdaten'!B:B,$A2397,'AV-Bewegungsdaten'!D:D),2)</f>
        <v>0</v>
      </c>
      <c r="T2397" s="327"/>
      <c r="U2397" s="326">
        <f>ROUND(SUMIF('DV-Bewegungsdaten'!B:B,Kategorien!A2397,'DV-Bewegungsdaten'!D:D),3)</f>
        <v>0</v>
      </c>
      <c r="V2397" s="324">
        <f>ROUND(SUMIF('DV-Bewegungsdaten'!B:B,Kategorien!A2397,'DV-Bewegungsdaten'!E:E),3)</f>
        <v>0</v>
      </c>
      <c r="AD2397" s="390">
        <f t="shared" si="493"/>
        <v>21.731000000000002</v>
      </c>
      <c r="AE2397" s="390">
        <f t="shared" si="494"/>
        <v>22.388000000000002</v>
      </c>
      <c r="AF2397" s="390">
        <f t="shared" si="495"/>
        <v>23.607000000000003</v>
      </c>
      <c r="AG2397" s="390">
        <f t="shared" si="496"/>
        <v>22.974</v>
      </c>
      <c r="AH2397" s="390">
        <f t="shared" si="497"/>
        <v>22.886000000000003</v>
      </c>
      <c r="AI2397" s="390">
        <f t="shared" si="498"/>
        <v>23.418000000000003</v>
      </c>
      <c r="AJ2397" s="390">
        <f t="shared" si="499"/>
        <v>22.701000000000001</v>
      </c>
      <c r="AK2397" s="390">
        <f t="shared" si="500"/>
        <v>22.985000000000003</v>
      </c>
      <c r="AL2397" s="390">
        <f t="shared" si="501"/>
        <v>23.095000000000002</v>
      </c>
      <c r="AM2397" s="390">
        <f t="shared" si="502"/>
        <v>22.976000000000003</v>
      </c>
      <c r="AN2397" s="390">
        <f t="shared" si="503"/>
        <v>22.57</v>
      </c>
      <c r="AO2397" s="390">
        <f t="shared" si="504"/>
        <v>23.473000000000003</v>
      </c>
    </row>
    <row r="2398" spans="1:41" ht="15" customHeight="1" x14ac:dyDescent="0.25">
      <c r="A2398" s="127" t="s">
        <v>6676</v>
      </c>
      <c r="B2398" s="125" t="s">
        <v>2077</v>
      </c>
      <c r="C2398" s="125" t="s">
        <v>4004</v>
      </c>
      <c r="D2398" s="125" t="s">
        <v>6477</v>
      </c>
      <c r="E2398" s="125" t="s">
        <v>6003</v>
      </c>
      <c r="F2398" s="126">
        <v>28.470000000000002</v>
      </c>
      <c r="G2398" s="126">
        <v>28.67</v>
      </c>
      <c r="H2398" s="126">
        <v>22.78</v>
      </c>
      <c r="I2398" s="126"/>
      <c r="J2398" s="317"/>
      <c r="K2398" s="323">
        <f>ROUND(SUMIF('VGT-Bewegungsdaten'!B:B,A2398,'VGT-Bewegungsdaten'!C:C),3)</f>
        <v>0</v>
      </c>
      <c r="L2398" s="324">
        <f>ROUND(SUMIF('VGT-Bewegungsdaten'!B:B,$A2398,'VGT-Bewegungsdaten'!D:D),2)</f>
        <v>0</v>
      </c>
      <c r="N2398" s="376" t="s">
        <v>4930</v>
      </c>
      <c r="O2398" s="376" t="s">
        <v>4940</v>
      </c>
      <c r="P2398" s="326">
        <f>ROUND(SUMIF('AV-Bewegungsdaten'!B:B,A2398,'AV-Bewegungsdaten'!C:C),3)</f>
        <v>0</v>
      </c>
      <c r="Q2398" s="324">
        <f>ROUND(SUMIF('AV-Bewegungsdaten'!B:B,$A2398,'AV-Bewegungsdaten'!D:D),2)</f>
        <v>0</v>
      </c>
      <c r="T2398" s="327"/>
      <c r="U2398" s="326">
        <f>ROUND(SUMIF('DV-Bewegungsdaten'!B:B,Kategorien!A2398,'DV-Bewegungsdaten'!D:D),3)</f>
        <v>0</v>
      </c>
      <c r="V2398" s="324">
        <f>ROUND(SUMIF('DV-Bewegungsdaten'!B:B,Kategorien!A2398,'DV-Bewegungsdaten'!E:E),3)</f>
        <v>0</v>
      </c>
      <c r="AD2398" s="390">
        <f t="shared" si="493"/>
        <v>23.731000000000002</v>
      </c>
      <c r="AE2398" s="390">
        <f t="shared" si="494"/>
        <v>24.388000000000002</v>
      </c>
      <c r="AF2398" s="390">
        <f t="shared" si="495"/>
        <v>25.607000000000003</v>
      </c>
      <c r="AG2398" s="390">
        <f t="shared" si="496"/>
        <v>24.974</v>
      </c>
      <c r="AH2398" s="390">
        <f t="shared" si="497"/>
        <v>24.886000000000003</v>
      </c>
      <c r="AI2398" s="390">
        <f t="shared" si="498"/>
        <v>25.418000000000003</v>
      </c>
      <c r="AJ2398" s="390">
        <f t="shared" si="499"/>
        <v>24.701000000000001</v>
      </c>
      <c r="AK2398" s="390">
        <f t="shared" si="500"/>
        <v>24.985000000000003</v>
      </c>
      <c r="AL2398" s="390">
        <f t="shared" si="501"/>
        <v>25.095000000000002</v>
      </c>
      <c r="AM2398" s="390">
        <f t="shared" si="502"/>
        <v>24.976000000000003</v>
      </c>
      <c r="AN2398" s="390">
        <f t="shared" si="503"/>
        <v>24.57</v>
      </c>
      <c r="AO2398" s="390">
        <f t="shared" si="504"/>
        <v>25.473000000000003</v>
      </c>
    </row>
    <row r="2399" spans="1:41" ht="15" customHeight="1" x14ac:dyDescent="0.25">
      <c r="A2399" s="127" t="s">
        <v>6497</v>
      </c>
      <c r="B2399" s="125" t="s">
        <v>2077</v>
      </c>
      <c r="C2399" s="125" t="s">
        <v>4004</v>
      </c>
      <c r="D2399" s="125" t="s">
        <v>6498</v>
      </c>
      <c r="E2399" s="125" t="s">
        <v>6003</v>
      </c>
      <c r="F2399" s="126">
        <v>21.26</v>
      </c>
      <c r="G2399" s="126">
        <v>21.46</v>
      </c>
      <c r="H2399" s="126">
        <v>17.010000000000002</v>
      </c>
      <c r="I2399" s="126"/>
      <c r="J2399" s="317"/>
      <c r="K2399" s="323">
        <f>ROUND(SUMIF('VGT-Bewegungsdaten'!B:B,A2399,'VGT-Bewegungsdaten'!C:C),3)</f>
        <v>0</v>
      </c>
      <c r="L2399" s="324">
        <f>ROUND(SUMIF('VGT-Bewegungsdaten'!B:B,$A2399,'VGT-Bewegungsdaten'!D:D),2)</f>
        <v>0</v>
      </c>
      <c r="N2399" s="376" t="s">
        <v>4930</v>
      </c>
      <c r="O2399" s="376" t="s">
        <v>4940</v>
      </c>
      <c r="P2399" s="326">
        <f>ROUND(SUMIF('AV-Bewegungsdaten'!B:B,A2399,'AV-Bewegungsdaten'!C:C),3)</f>
        <v>0</v>
      </c>
      <c r="Q2399" s="324">
        <f>ROUND(SUMIF('AV-Bewegungsdaten'!B:B,$A2399,'AV-Bewegungsdaten'!D:D),2)</f>
        <v>0</v>
      </c>
      <c r="T2399" s="327"/>
      <c r="U2399" s="326">
        <f>ROUND(SUMIF('DV-Bewegungsdaten'!B:B,Kategorien!A2399,'DV-Bewegungsdaten'!D:D),3)</f>
        <v>0</v>
      </c>
      <c r="V2399" s="324">
        <f>ROUND(SUMIF('DV-Bewegungsdaten'!B:B,Kategorien!A2399,'DV-Bewegungsdaten'!E:E),3)</f>
        <v>0</v>
      </c>
      <c r="AD2399" s="390">
        <f t="shared" si="493"/>
        <v>16.521000000000001</v>
      </c>
      <c r="AE2399" s="390">
        <f t="shared" si="494"/>
        <v>17.178000000000001</v>
      </c>
      <c r="AF2399" s="390">
        <f t="shared" si="495"/>
        <v>18.397000000000002</v>
      </c>
      <c r="AG2399" s="390">
        <f t="shared" si="496"/>
        <v>17.763999999999999</v>
      </c>
      <c r="AH2399" s="390">
        <f t="shared" si="497"/>
        <v>17.676000000000002</v>
      </c>
      <c r="AI2399" s="390">
        <f t="shared" si="498"/>
        <v>18.208000000000002</v>
      </c>
      <c r="AJ2399" s="390">
        <f t="shared" si="499"/>
        <v>17.491</v>
      </c>
      <c r="AK2399" s="390">
        <f t="shared" si="500"/>
        <v>17.775000000000002</v>
      </c>
      <c r="AL2399" s="390">
        <f t="shared" si="501"/>
        <v>17.885000000000002</v>
      </c>
      <c r="AM2399" s="390">
        <f t="shared" si="502"/>
        <v>17.766000000000002</v>
      </c>
      <c r="AN2399" s="390">
        <f t="shared" si="503"/>
        <v>17.36</v>
      </c>
      <c r="AO2399" s="390">
        <f t="shared" si="504"/>
        <v>18.263000000000002</v>
      </c>
    </row>
    <row r="2400" spans="1:41" ht="15" customHeight="1" x14ac:dyDescent="0.25">
      <c r="A2400" s="127" t="s">
        <v>6677</v>
      </c>
      <c r="B2400" s="125" t="s">
        <v>2077</v>
      </c>
      <c r="C2400" s="125" t="s">
        <v>4004</v>
      </c>
      <c r="D2400" s="125" t="s">
        <v>6481</v>
      </c>
      <c r="E2400" s="125" t="s">
        <v>6003</v>
      </c>
      <c r="F2400" s="126">
        <v>23.26</v>
      </c>
      <c r="G2400" s="126">
        <v>23.46</v>
      </c>
      <c r="H2400" s="126">
        <v>18.61</v>
      </c>
      <c r="I2400" s="126"/>
      <c r="J2400" s="317"/>
      <c r="K2400" s="323">
        <f>ROUND(SUMIF('VGT-Bewegungsdaten'!B:B,A2400,'VGT-Bewegungsdaten'!C:C),3)</f>
        <v>0</v>
      </c>
      <c r="L2400" s="324">
        <f>ROUND(SUMIF('VGT-Bewegungsdaten'!B:B,$A2400,'VGT-Bewegungsdaten'!D:D),2)</f>
        <v>0</v>
      </c>
      <c r="N2400" s="376" t="s">
        <v>4930</v>
      </c>
      <c r="O2400" s="376" t="s">
        <v>4940</v>
      </c>
      <c r="P2400" s="326">
        <f>ROUND(SUMIF('AV-Bewegungsdaten'!B:B,A2400,'AV-Bewegungsdaten'!C:C),3)</f>
        <v>0</v>
      </c>
      <c r="Q2400" s="324">
        <f>ROUND(SUMIF('AV-Bewegungsdaten'!B:B,$A2400,'AV-Bewegungsdaten'!D:D),2)</f>
        <v>0</v>
      </c>
      <c r="T2400" s="327"/>
      <c r="U2400" s="326">
        <f>ROUND(SUMIF('DV-Bewegungsdaten'!B:B,Kategorien!A2400,'DV-Bewegungsdaten'!D:D),3)</f>
        <v>0</v>
      </c>
      <c r="V2400" s="324">
        <f>ROUND(SUMIF('DV-Bewegungsdaten'!B:B,Kategorien!A2400,'DV-Bewegungsdaten'!E:E),3)</f>
        <v>0</v>
      </c>
      <c r="AD2400" s="390">
        <f t="shared" si="493"/>
        <v>18.521000000000001</v>
      </c>
      <c r="AE2400" s="390">
        <f t="shared" si="494"/>
        <v>19.178000000000001</v>
      </c>
      <c r="AF2400" s="390">
        <f t="shared" si="495"/>
        <v>20.397000000000002</v>
      </c>
      <c r="AG2400" s="390">
        <f t="shared" si="496"/>
        <v>19.763999999999999</v>
      </c>
      <c r="AH2400" s="390">
        <f t="shared" si="497"/>
        <v>19.676000000000002</v>
      </c>
      <c r="AI2400" s="390">
        <f t="shared" si="498"/>
        <v>20.208000000000002</v>
      </c>
      <c r="AJ2400" s="390">
        <f t="shared" si="499"/>
        <v>19.491</v>
      </c>
      <c r="AK2400" s="390">
        <f t="shared" si="500"/>
        <v>19.775000000000002</v>
      </c>
      <c r="AL2400" s="390">
        <f t="shared" si="501"/>
        <v>19.885000000000002</v>
      </c>
      <c r="AM2400" s="390">
        <f t="shared" si="502"/>
        <v>19.766000000000002</v>
      </c>
      <c r="AN2400" s="390">
        <f t="shared" si="503"/>
        <v>19.36</v>
      </c>
      <c r="AO2400" s="390">
        <f t="shared" si="504"/>
        <v>20.263000000000002</v>
      </c>
    </row>
    <row r="2401" spans="1:41" ht="15" customHeight="1" x14ac:dyDescent="0.25">
      <c r="A2401" s="127" t="s">
        <v>6678</v>
      </c>
      <c r="B2401" s="125" t="s">
        <v>2077</v>
      </c>
      <c r="C2401" s="125" t="s">
        <v>4004</v>
      </c>
      <c r="D2401" s="125" t="s">
        <v>6679</v>
      </c>
      <c r="E2401" s="125" t="s">
        <v>6003</v>
      </c>
      <c r="F2401" s="126">
        <v>17.309999999999999</v>
      </c>
      <c r="G2401" s="126">
        <v>17.509999999999998</v>
      </c>
      <c r="H2401" s="126">
        <v>13.85</v>
      </c>
      <c r="I2401" s="126"/>
      <c r="J2401" s="317"/>
      <c r="K2401" s="323">
        <f>ROUND(SUMIF('VGT-Bewegungsdaten'!B:B,A2401,'VGT-Bewegungsdaten'!C:C),3)</f>
        <v>0</v>
      </c>
      <c r="L2401" s="324">
        <f>ROUND(SUMIF('VGT-Bewegungsdaten'!B:B,$A2401,'VGT-Bewegungsdaten'!D:D),2)</f>
        <v>0</v>
      </c>
      <c r="N2401" s="376" t="s">
        <v>4930</v>
      </c>
      <c r="O2401" s="376" t="s">
        <v>4940</v>
      </c>
      <c r="P2401" s="326">
        <f>ROUND(SUMIF('AV-Bewegungsdaten'!B:B,A2401,'AV-Bewegungsdaten'!C:C),3)</f>
        <v>0</v>
      </c>
      <c r="Q2401" s="324">
        <f>ROUND(SUMIF('AV-Bewegungsdaten'!B:B,$A2401,'AV-Bewegungsdaten'!D:D),2)</f>
        <v>0</v>
      </c>
      <c r="T2401" s="327"/>
      <c r="U2401" s="326">
        <f>ROUND(SUMIF('DV-Bewegungsdaten'!B:B,Kategorien!A2401,'DV-Bewegungsdaten'!D:D),3)</f>
        <v>0</v>
      </c>
      <c r="V2401" s="324">
        <f>ROUND(SUMIF('DV-Bewegungsdaten'!B:B,Kategorien!A2401,'DV-Bewegungsdaten'!E:E),3)</f>
        <v>0</v>
      </c>
      <c r="AD2401" s="390">
        <f t="shared" si="493"/>
        <v>12.570999999999998</v>
      </c>
      <c r="AE2401" s="390">
        <f t="shared" si="494"/>
        <v>13.227999999999998</v>
      </c>
      <c r="AF2401" s="390">
        <f t="shared" si="495"/>
        <v>14.446999999999997</v>
      </c>
      <c r="AG2401" s="390">
        <f t="shared" si="496"/>
        <v>13.813999999999998</v>
      </c>
      <c r="AH2401" s="390">
        <f t="shared" si="497"/>
        <v>13.725999999999999</v>
      </c>
      <c r="AI2401" s="390">
        <f t="shared" si="498"/>
        <v>14.257999999999999</v>
      </c>
      <c r="AJ2401" s="390">
        <f t="shared" si="499"/>
        <v>13.540999999999999</v>
      </c>
      <c r="AK2401" s="390">
        <f t="shared" si="500"/>
        <v>13.824999999999998</v>
      </c>
      <c r="AL2401" s="390">
        <f t="shared" si="501"/>
        <v>13.934999999999999</v>
      </c>
      <c r="AM2401" s="390">
        <f t="shared" si="502"/>
        <v>13.815999999999999</v>
      </c>
      <c r="AN2401" s="390">
        <f t="shared" si="503"/>
        <v>13.409999999999998</v>
      </c>
      <c r="AO2401" s="390">
        <f t="shared" si="504"/>
        <v>14.312999999999999</v>
      </c>
    </row>
    <row r="2402" spans="1:41" ht="15" customHeight="1" x14ac:dyDescent="0.25">
      <c r="A2402" s="127" t="s">
        <v>6499</v>
      </c>
      <c r="B2402" s="125" t="s">
        <v>2077</v>
      </c>
      <c r="C2402" s="125" t="s">
        <v>4004</v>
      </c>
      <c r="D2402" s="125" t="s">
        <v>6500</v>
      </c>
      <c r="E2402" s="125" t="s">
        <v>6484</v>
      </c>
      <c r="F2402" s="126">
        <v>20.440000000000001</v>
      </c>
      <c r="G2402" s="126">
        <v>20.64</v>
      </c>
      <c r="H2402" s="126">
        <v>16.350000000000001</v>
      </c>
      <c r="I2402" s="126"/>
      <c r="J2402" s="317"/>
      <c r="K2402" s="323">
        <f>ROUND(SUMIF('VGT-Bewegungsdaten'!B:B,A2402,'VGT-Bewegungsdaten'!C:C),3)</f>
        <v>0</v>
      </c>
      <c r="L2402" s="324">
        <f>ROUND(SUMIF('VGT-Bewegungsdaten'!B:B,$A2402,'VGT-Bewegungsdaten'!D:D),2)</f>
        <v>0</v>
      </c>
      <c r="N2402" s="376" t="s">
        <v>4930</v>
      </c>
      <c r="O2402" s="376" t="s">
        <v>4940</v>
      </c>
      <c r="P2402" s="326">
        <f>ROUND(SUMIF('AV-Bewegungsdaten'!B:B,A2402,'AV-Bewegungsdaten'!C:C),3)</f>
        <v>0</v>
      </c>
      <c r="Q2402" s="324">
        <f>ROUND(SUMIF('AV-Bewegungsdaten'!B:B,$A2402,'AV-Bewegungsdaten'!D:D),2)</f>
        <v>0</v>
      </c>
      <c r="T2402" s="327"/>
      <c r="U2402" s="326">
        <f>ROUND(SUMIF('DV-Bewegungsdaten'!B:B,Kategorien!A2402,'DV-Bewegungsdaten'!D:D),3)</f>
        <v>0</v>
      </c>
      <c r="V2402" s="324">
        <f>ROUND(SUMIF('DV-Bewegungsdaten'!B:B,Kategorien!A2402,'DV-Bewegungsdaten'!E:E),3)</f>
        <v>0</v>
      </c>
      <c r="AD2402" s="390">
        <f t="shared" si="493"/>
        <v>15.701000000000001</v>
      </c>
      <c r="AE2402" s="390">
        <f t="shared" si="494"/>
        <v>16.358000000000001</v>
      </c>
      <c r="AF2402" s="390">
        <f t="shared" si="495"/>
        <v>17.577000000000002</v>
      </c>
      <c r="AG2402" s="390">
        <f t="shared" si="496"/>
        <v>16.943999999999999</v>
      </c>
      <c r="AH2402" s="390">
        <f t="shared" si="497"/>
        <v>16.856000000000002</v>
      </c>
      <c r="AI2402" s="390">
        <f t="shared" si="498"/>
        <v>17.388000000000002</v>
      </c>
      <c r="AJ2402" s="390">
        <f t="shared" si="499"/>
        <v>16.670999999999999</v>
      </c>
      <c r="AK2402" s="390">
        <f t="shared" si="500"/>
        <v>16.955000000000002</v>
      </c>
      <c r="AL2402" s="390">
        <f t="shared" si="501"/>
        <v>17.065000000000001</v>
      </c>
      <c r="AM2402" s="390">
        <f t="shared" si="502"/>
        <v>16.946000000000002</v>
      </c>
      <c r="AN2402" s="390">
        <f t="shared" si="503"/>
        <v>16.54</v>
      </c>
      <c r="AO2402" s="390">
        <f t="shared" si="504"/>
        <v>17.443000000000001</v>
      </c>
    </row>
    <row r="2403" spans="1:41" ht="15" customHeight="1" x14ac:dyDescent="0.25">
      <c r="A2403" s="127" t="s">
        <v>6680</v>
      </c>
      <c r="B2403" s="125" t="s">
        <v>2077</v>
      </c>
      <c r="C2403" s="125" t="s">
        <v>4004</v>
      </c>
      <c r="D2403" s="125" t="s">
        <v>6681</v>
      </c>
      <c r="E2403" s="125" t="s">
        <v>6484</v>
      </c>
      <c r="F2403" s="126">
        <v>23.44</v>
      </c>
      <c r="G2403" s="126">
        <v>23.64</v>
      </c>
      <c r="H2403" s="126">
        <v>18.75</v>
      </c>
      <c r="I2403" s="126"/>
      <c r="J2403" s="317"/>
      <c r="K2403" s="323">
        <f>ROUND(SUMIF('VGT-Bewegungsdaten'!B:B,A2403,'VGT-Bewegungsdaten'!C:C),3)</f>
        <v>0</v>
      </c>
      <c r="L2403" s="324">
        <f>ROUND(SUMIF('VGT-Bewegungsdaten'!B:B,$A2403,'VGT-Bewegungsdaten'!D:D),2)</f>
        <v>0</v>
      </c>
      <c r="N2403" s="376" t="s">
        <v>4930</v>
      </c>
      <c r="O2403" s="376" t="s">
        <v>4940</v>
      </c>
      <c r="P2403" s="326">
        <f>ROUND(SUMIF('AV-Bewegungsdaten'!B:B,A2403,'AV-Bewegungsdaten'!C:C),3)</f>
        <v>0</v>
      </c>
      <c r="Q2403" s="324">
        <f>ROUND(SUMIF('AV-Bewegungsdaten'!B:B,$A2403,'AV-Bewegungsdaten'!D:D),2)</f>
        <v>0</v>
      </c>
      <c r="T2403" s="327"/>
      <c r="U2403" s="326">
        <f>ROUND(SUMIF('DV-Bewegungsdaten'!B:B,Kategorien!A2403,'DV-Bewegungsdaten'!D:D),3)</f>
        <v>0</v>
      </c>
      <c r="V2403" s="324">
        <f>ROUND(SUMIF('DV-Bewegungsdaten'!B:B,Kategorien!A2403,'DV-Bewegungsdaten'!E:E),3)</f>
        <v>0</v>
      </c>
      <c r="AD2403" s="390">
        <f t="shared" si="493"/>
        <v>18.701000000000001</v>
      </c>
      <c r="AE2403" s="390">
        <f t="shared" si="494"/>
        <v>19.358000000000001</v>
      </c>
      <c r="AF2403" s="390">
        <f t="shared" si="495"/>
        <v>20.577000000000002</v>
      </c>
      <c r="AG2403" s="390">
        <f t="shared" si="496"/>
        <v>19.943999999999999</v>
      </c>
      <c r="AH2403" s="390">
        <f t="shared" si="497"/>
        <v>19.856000000000002</v>
      </c>
      <c r="AI2403" s="390">
        <f t="shared" si="498"/>
        <v>20.388000000000002</v>
      </c>
      <c r="AJ2403" s="390">
        <f t="shared" si="499"/>
        <v>19.670999999999999</v>
      </c>
      <c r="AK2403" s="390">
        <f t="shared" si="500"/>
        <v>19.955000000000002</v>
      </c>
      <c r="AL2403" s="390">
        <f t="shared" si="501"/>
        <v>20.065000000000001</v>
      </c>
      <c r="AM2403" s="390">
        <f t="shared" si="502"/>
        <v>19.946000000000002</v>
      </c>
      <c r="AN2403" s="390">
        <f t="shared" si="503"/>
        <v>19.54</v>
      </c>
      <c r="AO2403" s="390">
        <f t="shared" si="504"/>
        <v>20.443000000000001</v>
      </c>
    </row>
    <row r="2404" spans="1:41" ht="15" customHeight="1" x14ac:dyDescent="0.25">
      <c r="A2404" s="127" t="s">
        <v>6682</v>
      </c>
      <c r="B2404" s="125" t="s">
        <v>2077</v>
      </c>
      <c r="C2404" s="125" t="s">
        <v>4004</v>
      </c>
      <c r="D2404" s="125" t="s">
        <v>6683</v>
      </c>
      <c r="E2404" s="125" t="s">
        <v>6484</v>
      </c>
      <c r="F2404" s="126">
        <v>25.44</v>
      </c>
      <c r="G2404" s="126">
        <v>25.64</v>
      </c>
      <c r="H2404" s="126">
        <v>20.350000000000001</v>
      </c>
      <c r="I2404" s="126"/>
      <c r="J2404" s="317"/>
      <c r="K2404" s="323">
        <f>ROUND(SUMIF('VGT-Bewegungsdaten'!B:B,A2404,'VGT-Bewegungsdaten'!C:C),3)</f>
        <v>0</v>
      </c>
      <c r="L2404" s="324">
        <f>ROUND(SUMIF('VGT-Bewegungsdaten'!B:B,$A2404,'VGT-Bewegungsdaten'!D:D),2)</f>
        <v>0</v>
      </c>
      <c r="N2404" s="376" t="s">
        <v>4930</v>
      </c>
      <c r="O2404" s="376" t="s">
        <v>4940</v>
      </c>
      <c r="P2404" s="326">
        <f>ROUND(SUMIF('AV-Bewegungsdaten'!B:B,A2404,'AV-Bewegungsdaten'!C:C),3)</f>
        <v>0</v>
      </c>
      <c r="Q2404" s="324">
        <f>ROUND(SUMIF('AV-Bewegungsdaten'!B:B,$A2404,'AV-Bewegungsdaten'!D:D),2)</f>
        <v>0</v>
      </c>
      <c r="T2404" s="327"/>
      <c r="U2404" s="326">
        <f>ROUND(SUMIF('DV-Bewegungsdaten'!B:B,Kategorien!A2404,'DV-Bewegungsdaten'!D:D),3)</f>
        <v>0</v>
      </c>
      <c r="V2404" s="324">
        <f>ROUND(SUMIF('DV-Bewegungsdaten'!B:B,Kategorien!A2404,'DV-Bewegungsdaten'!E:E),3)</f>
        <v>0</v>
      </c>
      <c r="AD2404" s="390">
        <f t="shared" si="493"/>
        <v>20.701000000000001</v>
      </c>
      <c r="AE2404" s="390">
        <f t="shared" si="494"/>
        <v>21.358000000000001</v>
      </c>
      <c r="AF2404" s="390">
        <f t="shared" si="495"/>
        <v>22.577000000000002</v>
      </c>
      <c r="AG2404" s="390">
        <f t="shared" si="496"/>
        <v>21.943999999999999</v>
      </c>
      <c r="AH2404" s="390">
        <f t="shared" si="497"/>
        <v>21.856000000000002</v>
      </c>
      <c r="AI2404" s="390">
        <f t="shared" si="498"/>
        <v>22.388000000000002</v>
      </c>
      <c r="AJ2404" s="390">
        <f t="shared" si="499"/>
        <v>21.670999999999999</v>
      </c>
      <c r="AK2404" s="390">
        <f t="shared" si="500"/>
        <v>21.955000000000002</v>
      </c>
      <c r="AL2404" s="390">
        <f t="shared" si="501"/>
        <v>22.065000000000001</v>
      </c>
      <c r="AM2404" s="390">
        <f t="shared" si="502"/>
        <v>21.946000000000002</v>
      </c>
      <c r="AN2404" s="390">
        <f t="shared" si="503"/>
        <v>21.54</v>
      </c>
      <c r="AO2404" s="390">
        <f t="shared" si="504"/>
        <v>22.443000000000001</v>
      </c>
    </row>
    <row r="2405" spans="1:41" ht="15" customHeight="1" x14ac:dyDescent="0.25">
      <c r="A2405" s="127" t="s">
        <v>6684</v>
      </c>
      <c r="B2405" s="125" t="s">
        <v>2077</v>
      </c>
      <c r="C2405" s="125" t="s">
        <v>4004</v>
      </c>
      <c r="D2405" s="125" t="s">
        <v>6685</v>
      </c>
      <c r="E2405" s="125" t="s">
        <v>6484</v>
      </c>
      <c r="F2405" s="126">
        <v>26.44</v>
      </c>
      <c r="G2405" s="126">
        <v>26.64</v>
      </c>
      <c r="H2405" s="126">
        <v>21.15</v>
      </c>
      <c r="I2405" s="126"/>
      <c r="J2405" s="317"/>
      <c r="K2405" s="323">
        <f>ROUND(SUMIF('VGT-Bewegungsdaten'!B:B,A2405,'VGT-Bewegungsdaten'!C:C),3)</f>
        <v>0</v>
      </c>
      <c r="L2405" s="324">
        <f>ROUND(SUMIF('VGT-Bewegungsdaten'!B:B,$A2405,'VGT-Bewegungsdaten'!D:D),2)</f>
        <v>0</v>
      </c>
      <c r="N2405" s="376" t="s">
        <v>4930</v>
      </c>
      <c r="O2405" s="376" t="s">
        <v>4940</v>
      </c>
      <c r="P2405" s="326">
        <f>ROUND(SUMIF('AV-Bewegungsdaten'!B:B,A2405,'AV-Bewegungsdaten'!C:C),3)</f>
        <v>0</v>
      </c>
      <c r="Q2405" s="324">
        <f>ROUND(SUMIF('AV-Bewegungsdaten'!B:B,$A2405,'AV-Bewegungsdaten'!D:D),2)</f>
        <v>0</v>
      </c>
      <c r="T2405" s="327"/>
      <c r="U2405" s="326">
        <f>ROUND(SUMIF('DV-Bewegungsdaten'!B:B,Kategorien!A2405,'DV-Bewegungsdaten'!D:D),3)</f>
        <v>0</v>
      </c>
      <c r="V2405" s="324">
        <f>ROUND(SUMIF('DV-Bewegungsdaten'!B:B,Kategorien!A2405,'DV-Bewegungsdaten'!E:E),3)</f>
        <v>0</v>
      </c>
      <c r="AD2405" s="390">
        <f t="shared" si="493"/>
        <v>21.701000000000001</v>
      </c>
      <c r="AE2405" s="390">
        <f t="shared" si="494"/>
        <v>22.358000000000001</v>
      </c>
      <c r="AF2405" s="390">
        <f t="shared" si="495"/>
        <v>23.577000000000002</v>
      </c>
      <c r="AG2405" s="390">
        <f t="shared" si="496"/>
        <v>22.943999999999999</v>
      </c>
      <c r="AH2405" s="390">
        <f t="shared" si="497"/>
        <v>22.856000000000002</v>
      </c>
      <c r="AI2405" s="390">
        <f t="shared" si="498"/>
        <v>23.388000000000002</v>
      </c>
      <c r="AJ2405" s="390">
        <f t="shared" si="499"/>
        <v>22.670999999999999</v>
      </c>
      <c r="AK2405" s="390">
        <f t="shared" si="500"/>
        <v>22.955000000000002</v>
      </c>
      <c r="AL2405" s="390">
        <f t="shared" si="501"/>
        <v>23.065000000000001</v>
      </c>
      <c r="AM2405" s="390">
        <f t="shared" si="502"/>
        <v>22.946000000000002</v>
      </c>
      <c r="AN2405" s="390">
        <f t="shared" si="503"/>
        <v>22.54</v>
      </c>
      <c r="AO2405" s="390">
        <f t="shared" si="504"/>
        <v>23.443000000000001</v>
      </c>
    </row>
    <row r="2406" spans="1:41" ht="15" customHeight="1" x14ac:dyDescent="0.25">
      <c r="A2406" s="127" t="s">
        <v>6501</v>
      </c>
      <c r="B2406" s="125" t="s">
        <v>2077</v>
      </c>
      <c r="C2406" s="125" t="s">
        <v>4004</v>
      </c>
      <c r="D2406" s="125" t="s">
        <v>6502</v>
      </c>
      <c r="E2406" s="125" t="s">
        <v>6484</v>
      </c>
      <c r="F2406" s="126">
        <v>18.23</v>
      </c>
      <c r="G2406" s="126">
        <v>18.43</v>
      </c>
      <c r="H2406" s="126">
        <v>14.58</v>
      </c>
      <c r="I2406" s="126"/>
      <c r="J2406" s="317"/>
      <c r="K2406" s="323">
        <f>ROUND(SUMIF('VGT-Bewegungsdaten'!B:B,A2406,'VGT-Bewegungsdaten'!C:C),3)</f>
        <v>0</v>
      </c>
      <c r="L2406" s="324">
        <f>ROUND(SUMIF('VGT-Bewegungsdaten'!B:B,$A2406,'VGT-Bewegungsdaten'!D:D),2)</f>
        <v>0</v>
      </c>
      <c r="N2406" s="376" t="s">
        <v>4930</v>
      </c>
      <c r="O2406" s="376" t="s">
        <v>4940</v>
      </c>
      <c r="P2406" s="326">
        <f>ROUND(SUMIF('AV-Bewegungsdaten'!B:B,A2406,'AV-Bewegungsdaten'!C:C),3)</f>
        <v>0</v>
      </c>
      <c r="Q2406" s="324">
        <f>ROUND(SUMIF('AV-Bewegungsdaten'!B:B,$A2406,'AV-Bewegungsdaten'!D:D),2)</f>
        <v>0</v>
      </c>
      <c r="T2406" s="327"/>
      <c r="U2406" s="326">
        <f>ROUND(SUMIF('DV-Bewegungsdaten'!B:B,Kategorien!A2406,'DV-Bewegungsdaten'!D:D),3)</f>
        <v>0</v>
      </c>
      <c r="V2406" s="324">
        <f>ROUND(SUMIF('DV-Bewegungsdaten'!B:B,Kategorien!A2406,'DV-Bewegungsdaten'!E:E),3)</f>
        <v>0</v>
      </c>
      <c r="AD2406" s="390">
        <f t="shared" si="493"/>
        <v>13.491</v>
      </c>
      <c r="AE2406" s="390">
        <f t="shared" si="494"/>
        <v>14.148</v>
      </c>
      <c r="AF2406" s="390">
        <f t="shared" si="495"/>
        <v>15.366999999999999</v>
      </c>
      <c r="AG2406" s="390">
        <f t="shared" si="496"/>
        <v>14.734</v>
      </c>
      <c r="AH2406" s="390">
        <f t="shared" si="497"/>
        <v>14.646000000000001</v>
      </c>
      <c r="AI2406" s="390">
        <f t="shared" si="498"/>
        <v>15.178000000000001</v>
      </c>
      <c r="AJ2406" s="390">
        <f t="shared" si="499"/>
        <v>14.461</v>
      </c>
      <c r="AK2406" s="390">
        <f t="shared" si="500"/>
        <v>14.744999999999999</v>
      </c>
      <c r="AL2406" s="390">
        <f t="shared" si="501"/>
        <v>14.855</v>
      </c>
      <c r="AM2406" s="390">
        <f t="shared" si="502"/>
        <v>14.736000000000001</v>
      </c>
      <c r="AN2406" s="390">
        <f t="shared" si="503"/>
        <v>14.33</v>
      </c>
      <c r="AO2406" s="390">
        <f t="shared" si="504"/>
        <v>15.233000000000001</v>
      </c>
    </row>
    <row r="2407" spans="1:41" ht="15" customHeight="1" x14ac:dyDescent="0.25">
      <c r="A2407" s="127" t="s">
        <v>6686</v>
      </c>
      <c r="B2407" s="125" t="s">
        <v>2077</v>
      </c>
      <c r="C2407" s="125" t="s">
        <v>4004</v>
      </c>
      <c r="D2407" s="125" t="s">
        <v>6687</v>
      </c>
      <c r="E2407" s="125" t="s">
        <v>6484</v>
      </c>
      <c r="F2407" s="126">
        <v>20.23</v>
      </c>
      <c r="G2407" s="126">
        <v>20.43</v>
      </c>
      <c r="H2407" s="126">
        <v>16.18</v>
      </c>
      <c r="I2407" s="126"/>
      <c r="J2407" s="317"/>
      <c r="K2407" s="323">
        <f>ROUND(SUMIF('VGT-Bewegungsdaten'!B:B,A2407,'VGT-Bewegungsdaten'!C:C),3)</f>
        <v>0</v>
      </c>
      <c r="L2407" s="324">
        <f>ROUND(SUMIF('VGT-Bewegungsdaten'!B:B,$A2407,'VGT-Bewegungsdaten'!D:D),2)</f>
        <v>0</v>
      </c>
      <c r="N2407" s="376" t="s">
        <v>4930</v>
      </c>
      <c r="O2407" s="376" t="s">
        <v>4940</v>
      </c>
      <c r="P2407" s="326">
        <f>ROUND(SUMIF('AV-Bewegungsdaten'!B:B,A2407,'AV-Bewegungsdaten'!C:C),3)</f>
        <v>0</v>
      </c>
      <c r="Q2407" s="324">
        <f>ROUND(SUMIF('AV-Bewegungsdaten'!B:B,$A2407,'AV-Bewegungsdaten'!D:D),2)</f>
        <v>0</v>
      </c>
      <c r="T2407" s="327"/>
      <c r="U2407" s="326">
        <f>ROUND(SUMIF('DV-Bewegungsdaten'!B:B,Kategorien!A2407,'DV-Bewegungsdaten'!D:D),3)</f>
        <v>0</v>
      </c>
      <c r="V2407" s="324">
        <f>ROUND(SUMIF('DV-Bewegungsdaten'!B:B,Kategorien!A2407,'DV-Bewegungsdaten'!E:E),3)</f>
        <v>0</v>
      </c>
      <c r="AD2407" s="390">
        <f t="shared" si="493"/>
        <v>15.491</v>
      </c>
      <c r="AE2407" s="390">
        <f t="shared" si="494"/>
        <v>16.148</v>
      </c>
      <c r="AF2407" s="390">
        <f t="shared" si="495"/>
        <v>17.367000000000001</v>
      </c>
      <c r="AG2407" s="390">
        <f t="shared" si="496"/>
        <v>16.733999999999998</v>
      </c>
      <c r="AH2407" s="390">
        <f t="shared" si="497"/>
        <v>16.646000000000001</v>
      </c>
      <c r="AI2407" s="390">
        <f t="shared" si="498"/>
        <v>17.178000000000001</v>
      </c>
      <c r="AJ2407" s="390">
        <f t="shared" si="499"/>
        <v>16.460999999999999</v>
      </c>
      <c r="AK2407" s="390">
        <f t="shared" si="500"/>
        <v>16.745000000000001</v>
      </c>
      <c r="AL2407" s="390">
        <f t="shared" si="501"/>
        <v>16.855</v>
      </c>
      <c r="AM2407" s="390">
        <f t="shared" si="502"/>
        <v>16.736000000000001</v>
      </c>
      <c r="AN2407" s="390">
        <f t="shared" si="503"/>
        <v>16.329999999999998</v>
      </c>
      <c r="AO2407" s="390">
        <f t="shared" si="504"/>
        <v>17.233000000000001</v>
      </c>
    </row>
    <row r="2408" spans="1:41" ht="15" customHeight="1" x14ac:dyDescent="0.25">
      <c r="A2408" s="127" t="s">
        <v>6688</v>
      </c>
      <c r="B2408" s="125" t="s">
        <v>2077</v>
      </c>
      <c r="C2408" s="125" t="s">
        <v>4004</v>
      </c>
      <c r="D2408" s="125" t="s">
        <v>6689</v>
      </c>
      <c r="E2408" s="125" t="s">
        <v>6484</v>
      </c>
      <c r="F2408" s="126">
        <v>21.23</v>
      </c>
      <c r="G2408" s="126">
        <v>21.43</v>
      </c>
      <c r="H2408" s="126">
        <v>16.98</v>
      </c>
      <c r="I2408" s="126"/>
      <c r="J2408" s="317"/>
      <c r="K2408" s="323">
        <f>ROUND(SUMIF('VGT-Bewegungsdaten'!B:B,A2408,'VGT-Bewegungsdaten'!C:C),3)</f>
        <v>0</v>
      </c>
      <c r="L2408" s="324">
        <f>ROUND(SUMIF('VGT-Bewegungsdaten'!B:B,$A2408,'VGT-Bewegungsdaten'!D:D),2)</f>
        <v>0</v>
      </c>
      <c r="N2408" s="376" t="s">
        <v>4930</v>
      </c>
      <c r="O2408" s="376" t="s">
        <v>4940</v>
      </c>
      <c r="P2408" s="326">
        <f>ROUND(SUMIF('AV-Bewegungsdaten'!B:B,A2408,'AV-Bewegungsdaten'!C:C),3)</f>
        <v>0</v>
      </c>
      <c r="Q2408" s="324">
        <f>ROUND(SUMIF('AV-Bewegungsdaten'!B:B,$A2408,'AV-Bewegungsdaten'!D:D),2)</f>
        <v>0</v>
      </c>
      <c r="T2408" s="327"/>
      <c r="U2408" s="326">
        <f>ROUND(SUMIF('DV-Bewegungsdaten'!B:B,Kategorien!A2408,'DV-Bewegungsdaten'!D:D),3)</f>
        <v>0</v>
      </c>
      <c r="V2408" s="324">
        <f>ROUND(SUMIF('DV-Bewegungsdaten'!B:B,Kategorien!A2408,'DV-Bewegungsdaten'!E:E),3)</f>
        <v>0</v>
      </c>
      <c r="AD2408" s="390">
        <f t="shared" si="493"/>
        <v>16.491</v>
      </c>
      <c r="AE2408" s="390">
        <f t="shared" si="494"/>
        <v>17.148</v>
      </c>
      <c r="AF2408" s="390">
        <f t="shared" si="495"/>
        <v>18.367000000000001</v>
      </c>
      <c r="AG2408" s="390">
        <f t="shared" si="496"/>
        <v>17.733999999999998</v>
      </c>
      <c r="AH2408" s="390">
        <f t="shared" si="497"/>
        <v>17.646000000000001</v>
      </c>
      <c r="AI2408" s="390">
        <f t="shared" si="498"/>
        <v>18.178000000000001</v>
      </c>
      <c r="AJ2408" s="390">
        <f t="shared" si="499"/>
        <v>17.460999999999999</v>
      </c>
      <c r="AK2408" s="390">
        <f t="shared" si="500"/>
        <v>17.745000000000001</v>
      </c>
      <c r="AL2408" s="390">
        <f t="shared" si="501"/>
        <v>17.855</v>
      </c>
      <c r="AM2408" s="390">
        <f t="shared" si="502"/>
        <v>17.736000000000001</v>
      </c>
      <c r="AN2408" s="390">
        <f t="shared" si="503"/>
        <v>17.329999999999998</v>
      </c>
      <c r="AO2408" s="390">
        <f t="shared" si="504"/>
        <v>18.233000000000001</v>
      </c>
    </row>
    <row r="2409" spans="1:41" ht="15" customHeight="1" x14ac:dyDescent="0.25">
      <c r="A2409" s="127" t="s">
        <v>6690</v>
      </c>
      <c r="B2409" s="125" t="s">
        <v>2077</v>
      </c>
      <c r="C2409" s="125" t="s">
        <v>4004</v>
      </c>
      <c r="D2409" s="125" t="s">
        <v>6691</v>
      </c>
      <c r="E2409" s="125" t="s">
        <v>6484</v>
      </c>
      <c r="F2409" s="126">
        <v>15.28</v>
      </c>
      <c r="G2409" s="126">
        <v>15.479999999999999</v>
      </c>
      <c r="H2409" s="126">
        <v>12.22</v>
      </c>
      <c r="I2409" s="126"/>
      <c r="J2409" s="317"/>
      <c r="K2409" s="323">
        <f>ROUND(SUMIF('VGT-Bewegungsdaten'!B:B,A2409,'VGT-Bewegungsdaten'!C:C),3)</f>
        <v>0</v>
      </c>
      <c r="L2409" s="324">
        <f>ROUND(SUMIF('VGT-Bewegungsdaten'!B:B,$A2409,'VGT-Bewegungsdaten'!D:D),2)</f>
        <v>0</v>
      </c>
      <c r="N2409" s="376" t="s">
        <v>4930</v>
      </c>
      <c r="O2409" s="376" t="s">
        <v>4940</v>
      </c>
      <c r="P2409" s="326">
        <f>ROUND(SUMIF('AV-Bewegungsdaten'!B:B,A2409,'AV-Bewegungsdaten'!C:C),3)</f>
        <v>0</v>
      </c>
      <c r="Q2409" s="324">
        <f>ROUND(SUMIF('AV-Bewegungsdaten'!B:B,$A2409,'AV-Bewegungsdaten'!D:D),2)</f>
        <v>0</v>
      </c>
      <c r="T2409" s="327"/>
      <c r="U2409" s="326">
        <f>ROUND(SUMIF('DV-Bewegungsdaten'!B:B,Kategorien!A2409,'DV-Bewegungsdaten'!D:D),3)</f>
        <v>0</v>
      </c>
      <c r="V2409" s="324">
        <f>ROUND(SUMIF('DV-Bewegungsdaten'!B:B,Kategorien!A2409,'DV-Bewegungsdaten'!E:E),3)</f>
        <v>0</v>
      </c>
      <c r="AD2409" s="390">
        <f t="shared" si="493"/>
        <v>10.540999999999999</v>
      </c>
      <c r="AE2409" s="390">
        <f t="shared" si="494"/>
        <v>11.197999999999999</v>
      </c>
      <c r="AF2409" s="390">
        <f t="shared" si="495"/>
        <v>12.416999999999998</v>
      </c>
      <c r="AG2409" s="390">
        <f t="shared" si="496"/>
        <v>11.783999999999999</v>
      </c>
      <c r="AH2409" s="390">
        <f t="shared" si="497"/>
        <v>11.695999999999998</v>
      </c>
      <c r="AI2409" s="390">
        <f t="shared" si="498"/>
        <v>12.227999999999998</v>
      </c>
      <c r="AJ2409" s="390">
        <f t="shared" si="499"/>
        <v>11.510999999999999</v>
      </c>
      <c r="AK2409" s="390">
        <f t="shared" si="500"/>
        <v>11.794999999999998</v>
      </c>
      <c r="AL2409" s="390">
        <f t="shared" si="501"/>
        <v>11.904999999999998</v>
      </c>
      <c r="AM2409" s="390">
        <f t="shared" si="502"/>
        <v>11.785999999999998</v>
      </c>
      <c r="AN2409" s="390">
        <f t="shared" si="503"/>
        <v>11.379999999999999</v>
      </c>
      <c r="AO2409" s="390">
        <f t="shared" si="504"/>
        <v>12.282999999999998</v>
      </c>
    </row>
    <row r="2410" spans="1:41" ht="15" customHeight="1" x14ac:dyDescent="0.25">
      <c r="A2410" s="127" t="s">
        <v>6692</v>
      </c>
      <c r="B2410" s="125" t="s">
        <v>2077</v>
      </c>
      <c r="C2410" s="125" t="s">
        <v>4004</v>
      </c>
      <c r="D2410" s="125" t="s">
        <v>6693</v>
      </c>
      <c r="E2410" s="125" t="s">
        <v>6694</v>
      </c>
      <c r="F2410" s="126">
        <v>22.410000000000004</v>
      </c>
      <c r="G2410" s="126">
        <v>22.610000000000003</v>
      </c>
      <c r="H2410" s="126">
        <v>17.93</v>
      </c>
      <c r="I2410" s="126"/>
      <c r="J2410" s="317"/>
      <c r="K2410" s="323">
        <f>ROUND(SUMIF('VGT-Bewegungsdaten'!B:B,A2410,'VGT-Bewegungsdaten'!C:C),3)</f>
        <v>0</v>
      </c>
      <c r="L2410" s="324">
        <f>ROUND(SUMIF('VGT-Bewegungsdaten'!B:B,$A2410,'VGT-Bewegungsdaten'!D:D),2)</f>
        <v>0</v>
      </c>
      <c r="N2410" s="376" t="s">
        <v>4930</v>
      </c>
      <c r="O2410" s="376" t="s">
        <v>4940</v>
      </c>
      <c r="P2410" s="326">
        <f>ROUND(SUMIF('AV-Bewegungsdaten'!B:B,A2410,'AV-Bewegungsdaten'!C:C),3)</f>
        <v>0</v>
      </c>
      <c r="Q2410" s="324">
        <f>ROUND(SUMIF('AV-Bewegungsdaten'!B:B,$A2410,'AV-Bewegungsdaten'!D:D),2)</f>
        <v>0</v>
      </c>
      <c r="T2410" s="327"/>
      <c r="U2410" s="326">
        <f>ROUND(SUMIF('DV-Bewegungsdaten'!B:B,Kategorien!A2410,'DV-Bewegungsdaten'!D:D),3)</f>
        <v>0</v>
      </c>
      <c r="V2410" s="324">
        <f>ROUND(SUMIF('DV-Bewegungsdaten'!B:B,Kategorien!A2410,'DV-Bewegungsdaten'!E:E),3)</f>
        <v>0</v>
      </c>
      <c r="AD2410" s="390">
        <f t="shared" si="493"/>
        <v>17.671000000000003</v>
      </c>
      <c r="AE2410" s="390">
        <f t="shared" si="494"/>
        <v>18.328000000000003</v>
      </c>
      <c r="AF2410" s="390">
        <f t="shared" si="495"/>
        <v>19.547000000000004</v>
      </c>
      <c r="AG2410" s="390">
        <f t="shared" si="496"/>
        <v>18.914000000000001</v>
      </c>
      <c r="AH2410" s="390">
        <f t="shared" si="497"/>
        <v>18.826000000000004</v>
      </c>
      <c r="AI2410" s="390">
        <f t="shared" si="498"/>
        <v>19.358000000000004</v>
      </c>
      <c r="AJ2410" s="390">
        <f t="shared" si="499"/>
        <v>18.641000000000002</v>
      </c>
      <c r="AK2410" s="390">
        <f t="shared" si="500"/>
        <v>18.925000000000004</v>
      </c>
      <c r="AL2410" s="390">
        <f t="shared" si="501"/>
        <v>19.035000000000004</v>
      </c>
      <c r="AM2410" s="390">
        <f t="shared" si="502"/>
        <v>18.916000000000004</v>
      </c>
      <c r="AN2410" s="390">
        <f t="shared" si="503"/>
        <v>18.510000000000005</v>
      </c>
      <c r="AO2410" s="390">
        <f t="shared" si="504"/>
        <v>19.413000000000004</v>
      </c>
    </row>
    <row r="2411" spans="1:41" ht="15" customHeight="1" x14ac:dyDescent="0.25">
      <c r="A2411" s="127" t="s">
        <v>6695</v>
      </c>
      <c r="B2411" s="125" t="s">
        <v>2077</v>
      </c>
      <c r="C2411" s="125" t="s">
        <v>4004</v>
      </c>
      <c r="D2411" s="125" t="s">
        <v>6696</v>
      </c>
      <c r="E2411" s="125" t="s">
        <v>6694</v>
      </c>
      <c r="F2411" s="126">
        <v>20.200000000000003</v>
      </c>
      <c r="G2411" s="126">
        <v>20.400000000000002</v>
      </c>
      <c r="H2411" s="126">
        <v>16.16</v>
      </c>
      <c r="I2411" s="126"/>
      <c r="J2411" s="317"/>
      <c r="K2411" s="323">
        <f>ROUND(SUMIF('VGT-Bewegungsdaten'!B:B,A2411,'VGT-Bewegungsdaten'!C:C),3)</f>
        <v>0</v>
      </c>
      <c r="L2411" s="324">
        <f>ROUND(SUMIF('VGT-Bewegungsdaten'!B:B,$A2411,'VGT-Bewegungsdaten'!D:D),2)</f>
        <v>0</v>
      </c>
      <c r="N2411" s="376" t="s">
        <v>4930</v>
      </c>
      <c r="O2411" s="376" t="s">
        <v>4940</v>
      </c>
      <c r="P2411" s="326">
        <f>ROUND(SUMIF('AV-Bewegungsdaten'!B:B,A2411,'AV-Bewegungsdaten'!C:C),3)</f>
        <v>0</v>
      </c>
      <c r="Q2411" s="324">
        <f>ROUND(SUMIF('AV-Bewegungsdaten'!B:B,$A2411,'AV-Bewegungsdaten'!D:D),2)</f>
        <v>0</v>
      </c>
      <c r="T2411" s="327"/>
      <c r="U2411" s="326">
        <f>ROUND(SUMIF('DV-Bewegungsdaten'!B:B,Kategorien!A2411,'DV-Bewegungsdaten'!D:D),3)</f>
        <v>0</v>
      </c>
      <c r="V2411" s="324">
        <f>ROUND(SUMIF('DV-Bewegungsdaten'!B:B,Kategorien!A2411,'DV-Bewegungsdaten'!E:E),3)</f>
        <v>0</v>
      </c>
      <c r="AD2411" s="390">
        <f t="shared" si="493"/>
        <v>15.461000000000002</v>
      </c>
      <c r="AE2411" s="390">
        <f t="shared" si="494"/>
        <v>16.118000000000002</v>
      </c>
      <c r="AF2411" s="390">
        <f t="shared" si="495"/>
        <v>17.337000000000003</v>
      </c>
      <c r="AG2411" s="390">
        <f t="shared" si="496"/>
        <v>16.704000000000001</v>
      </c>
      <c r="AH2411" s="390">
        <f t="shared" si="497"/>
        <v>16.616000000000003</v>
      </c>
      <c r="AI2411" s="390">
        <f t="shared" si="498"/>
        <v>17.148000000000003</v>
      </c>
      <c r="AJ2411" s="390">
        <f t="shared" si="499"/>
        <v>16.431000000000001</v>
      </c>
      <c r="AK2411" s="390">
        <f t="shared" si="500"/>
        <v>16.715000000000003</v>
      </c>
      <c r="AL2411" s="390">
        <f t="shared" si="501"/>
        <v>16.825000000000003</v>
      </c>
      <c r="AM2411" s="390">
        <f t="shared" si="502"/>
        <v>16.706000000000003</v>
      </c>
      <c r="AN2411" s="390">
        <f t="shared" si="503"/>
        <v>16.300000000000004</v>
      </c>
      <c r="AO2411" s="390">
        <f t="shared" si="504"/>
        <v>17.203000000000003</v>
      </c>
    </row>
    <row r="2412" spans="1:41" ht="15" customHeight="1" x14ac:dyDescent="0.25">
      <c r="A2412" s="127" t="s">
        <v>7080</v>
      </c>
      <c r="B2412" s="125" t="s">
        <v>2077</v>
      </c>
      <c r="C2412" s="125" t="s">
        <v>4004</v>
      </c>
      <c r="D2412" s="125" t="s">
        <v>7081</v>
      </c>
      <c r="E2412" s="125" t="s">
        <v>7071</v>
      </c>
      <c r="F2412" s="126">
        <v>24.380000000000003</v>
      </c>
      <c r="G2412" s="126">
        <v>24.58</v>
      </c>
      <c r="H2412" s="126">
        <v>19.5</v>
      </c>
      <c r="I2412" s="126"/>
      <c r="J2412" s="317"/>
      <c r="K2412" s="323">
        <f>ROUND(SUMIF('VGT-Bewegungsdaten'!B:B,A2412,'VGT-Bewegungsdaten'!C:C),3)</f>
        <v>0</v>
      </c>
      <c r="L2412" s="324">
        <f>ROUND(SUMIF('VGT-Bewegungsdaten'!B:B,$A2412,'VGT-Bewegungsdaten'!D:D),2)</f>
        <v>0</v>
      </c>
      <c r="N2412" s="376" t="s">
        <v>4930</v>
      </c>
      <c r="O2412" s="376" t="s">
        <v>4940</v>
      </c>
      <c r="P2412" s="326">
        <f>ROUND(SUMIF('AV-Bewegungsdaten'!B:B,A2412,'AV-Bewegungsdaten'!C:C),3)</f>
        <v>0</v>
      </c>
      <c r="Q2412" s="324">
        <f>ROUND(SUMIF('AV-Bewegungsdaten'!B:B,$A2412,'AV-Bewegungsdaten'!D:D),2)</f>
        <v>0</v>
      </c>
      <c r="T2412" s="327"/>
      <c r="U2412" s="326">
        <f>ROUND(SUMIF('DV-Bewegungsdaten'!B:B,Kategorien!A2412,'DV-Bewegungsdaten'!D:D),3)</f>
        <v>0</v>
      </c>
      <c r="V2412" s="324">
        <f>ROUND(SUMIF('DV-Bewegungsdaten'!B:B,Kategorien!A2412,'DV-Bewegungsdaten'!E:E),3)</f>
        <v>0</v>
      </c>
      <c r="AD2412" s="390">
        <f t="shared" ref="AD2412:AD2414" si="505">MAX(0,$G2412-AR$9)</f>
        <v>19.640999999999998</v>
      </c>
      <c r="AE2412" s="390">
        <f t="shared" ref="AE2412:AE2414" si="506">MAX(0,$G2412-AS$9)</f>
        <v>20.297999999999998</v>
      </c>
      <c r="AF2412" s="390">
        <f t="shared" ref="AF2412:AF2414" si="507">MAX(0,$G2412-AT$9)</f>
        <v>21.516999999999999</v>
      </c>
      <c r="AG2412" s="390">
        <f t="shared" ref="AG2412:AG2414" si="508">MAX(0,$G2412-AU$9)</f>
        <v>20.883999999999997</v>
      </c>
      <c r="AH2412" s="390">
        <f t="shared" ref="AH2412:AH2414" si="509">MAX(0,$G2412-AV$9)</f>
        <v>20.795999999999999</v>
      </c>
      <c r="AI2412" s="390">
        <f t="shared" ref="AI2412:AI2414" si="510">MAX(0,$G2412-AW$9)</f>
        <v>21.327999999999999</v>
      </c>
      <c r="AJ2412" s="390">
        <f t="shared" ref="AJ2412:AJ2414" si="511">MAX(0,$G2412-AX$9)</f>
        <v>20.610999999999997</v>
      </c>
      <c r="AK2412" s="390">
        <f t="shared" ref="AK2412:AK2414" si="512">MAX(0,$G2412-AY$9)</f>
        <v>20.895</v>
      </c>
      <c r="AL2412" s="390">
        <f t="shared" ref="AL2412:AL2414" si="513">MAX(0,$G2412-AZ$9)</f>
        <v>21.004999999999999</v>
      </c>
      <c r="AM2412" s="390">
        <f t="shared" ref="AM2412:AM2414" si="514">MAX(0,$G2412-BA$9)</f>
        <v>20.885999999999999</v>
      </c>
      <c r="AN2412" s="390">
        <f t="shared" ref="AN2412:AN2414" si="515">MAX(0,$G2412-BB$9)</f>
        <v>20.479999999999997</v>
      </c>
      <c r="AO2412" s="390">
        <f t="shared" ref="AO2412:AO2414" si="516">MAX(0,$G2412-BC$9)</f>
        <v>21.382999999999999</v>
      </c>
    </row>
    <row r="2413" spans="1:41" ht="15" customHeight="1" x14ac:dyDescent="0.25">
      <c r="A2413" s="127" t="s">
        <v>7082</v>
      </c>
      <c r="B2413" s="125" t="s">
        <v>2077</v>
      </c>
      <c r="C2413" s="125" t="s">
        <v>4004</v>
      </c>
      <c r="D2413" s="125" t="s">
        <v>7083</v>
      </c>
      <c r="E2413" s="125" t="s">
        <v>7071</v>
      </c>
      <c r="F2413" s="126">
        <v>22.17</v>
      </c>
      <c r="G2413" s="126">
        <v>22.37</v>
      </c>
      <c r="H2413" s="126">
        <v>17.739999999999998</v>
      </c>
      <c r="I2413" s="126"/>
      <c r="J2413" s="317"/>
      <c r="K2413" s="323">
        <f>ROUND(SUMIF('VGT-Bewegungsdaten'!B:B,A2413,'VGT-Bewegungsdaten'!C:C),3)</f>
        <v>0</v>
      </c>
      <c r="L2413" s="324">
        <f>ROUND(SUMIF('VGT-Bewegungsdaten'!B:B,$A2413,'VGT-Bewegungsdaten'!D:D),2)</f>
        <v>0</v>
      </c>
      <c r="N2413" s="376" t="s">
        <v>4930</v>
      </c>
      <c r="O2413" s="376" t="s">
        <v>4940</v>
      </c>
      <c r="P2413" s="326">
        <f>ROUND(SUMIF('AV-Bewegungsdaten'!B:B,A2413,'AV-Bewegungsdaten'!C:C),3)</f>
        <v>0</v>
      </c>
      <c r="Q2413" s="324">
        <f>ROUND(SUMIF('AV-Bewegungsdaten'!B:B,$A2413,'AV-Bewegungsdaten'!D:D),2)</f>
        <v>0</v>
      </c>
      <c r="T2413" s="327"/>
      <c r="U2413" s="326">
        <f>ROUND(SUMIF('DV-Bewegungsdaten'!B:B,Kategorien!A2413,'DV-Bewegungsdaten'!D:D),3)</f>
        <v>0</v>
      </c>
      <c r="V2413" s="324">
        <f>ROUND(SUMIF('DV-Bewegungsdaten'!B:B,Kategorien!A2413,'DV-Bewegungsdaten'!E:E),3)</f>
        <v>0</v>
      </c>
      <c r="AD2413" s="390">
        <f t="shared" si="505"/>
        <v>17.431000000000001</v>
      </c>
      <c r="AE2413" s="390">
        <f t="shared" si="506"/>
        <v>18.088000000000001</v>
      </c>
      <c r="AF2413" s="390">
        <f t="shared" si="507"/>
        <v>19.307000000000002</v>
      </c>
      <c r="AG2413" s="390">
        <f t="shared" si="508"/>
        <v>18.673999999999999</v>
      </c>
      <c r="AH2413" s="390">
        <f t="shared" si="509"/>
        <v>18.586000000000002</v>
      </c>
      <c r="AI2413" s="390">
        <f t="shared" si="510"/>
        <v>19.118000000000002</v>
      </c>
      <c r="AJ2413" s="390">
        <f t="shared" si="511"/>
        <v>18.401</v>
      </c>
      <c r="AK2413" s="390">
        <f t="shared" si="512"/>
        <v>18.685000000000002</v>
      </c>
      <c r="AL2413" s="390">
        <f t="shared" si="513"/>
        <v>18.795000000000002</v>
      </c>
      <c r="AM2413" s="390">
        <f t="shared" si="514"/>
        <v>18.676000000000002</v>
      </c>
      <c r="AN2413" s="390">
        <f t="shared" si="515"/>
        <v>18.270000000000003</v>
      </c>
      <c r="AO2413" s="390">
        <f t="shared" si="516"/>
        <v>19.173000000000002</v>
      </c>
    </row>
    <row r="2414" spans="1:41" ht="15" customHeight="1" x14ac:dyDescent="0.25">
      <c r="A2414" s="127" t="s">
        <v>7084</v>
      </c>
      <c r="B2414" s="125" t="s">
        <v>2077</v>
      </c>
      <c r="C2414" s="125" t="s">
        <v>4004</v>
      </c>
      <c r="D2414" s="125" t="s">
        <v>7085</v>
      </c>
      <c r="E2414" s="125" t="s">
        <v>7071</v>
      </c>
      <c r="F2414" s="126">
        <v>17.22</v>
      </c>
      <c r="G2414" s="126">
        <v>17.420000000000002</v>
      </c>
      <c r="H2414" s="126">
        <v>13.78</v>
      </c>
      <c r="I2414" s="126"/>
      <c r="J2414" s="317"/>
      <c r="K2414" s="323">
        <f>ROUND(SUMIF('VGT-Bewegungsdaten'!B:B,A2414,'VGT-Bewegungsdaten'!C:C),3)</f>
        <v>0</v>
      </c>
      <c r="L2414" s="324">
        <f>ROUND(SUMIF('VGT-Bewegungsdaten'!B:B,$A2414,'VGT-Bewegungsdaten'!D:D),2)</f>
        <v>0</v>
      </c>
      <c r="N2414" s="376" t="s">
        <v>4930</v>
      </c>
      <c r="O2414" s="376" t="s">
        <v>4940</v>
      </c>
      <c r="P2414" s="326">
        <f>ROUND(SUMIF('AV-Bewegungsdaten'!B:B,A2414,'AV-Bewegungsdaten'!C:C),3)</f>
        <v>0</v>
      </c>
      <c r="Q2414" s="324">
        <f>ROUND(SUMIF('AV-Bewegungsdaten'!B:B,$A2414,'AV-Bewegungsdaten'!D:D),2)</f>
        <v>0</v>
      </c>
      <c r="T2414" s="327"/>
      <c r="U2414" s="326">
        <f>ROUND(SUMIF('DV-Bewegungsdaten'!B:B,Kategorien!A2414,'DV-Bewegungsdaten'!D:D),3)</f>
        <v>0</v>
      </c>
      <c r="V2414" s="324">
        <f>ROUND(SUMIF('DV-Bewegungsdaten'!B:B,Kategorien!A2414,'DV-Bewegungsdaten'!E:E),3)</f>
        <v>0</v>
      </c>
      <c r="AD2414" s="390">
        <f t="shared" si="505"/>
        <v>12.481000000000002</v>
      </c>
      <c r="AE2414" s="390">
        <f t="shared" si="506"/>
        <v>13.138000000000002</v>
      </c>
      <c r="AF2414" s="390">
        <f t="shared" si="507"/>
        <v>14.357000000000001</v>
      </c>
      <c r="AG2414" s="390">
        <f t="shared" si="508"/>
        <v>13.724000000000002</v>
      </c>
      <c r="AH2414" s="390">
        <f t="shared" si="509"/>
        <v>13.636000000000003</v>
      </c>
      <c r="AI2414" s="390">
        <f t="shared" si="510"/>
        <v>14.168000000000003</v>
      </c>
      <c r="AJ2414" s="390">
        <f t="shared" si="511"/>
        <v>13.451000000000002</v>
      </c>
      <c r="AK2414" s="390">
        <f t="shared" si="512"/>
        <v>13.735000000000001</v>
      </c>
      <c r="AL2414" s="390">
        <f t="shared" si="513"/>
        <v>13.845000000000002</v>
      </c>
      <c r="AM2414" s="390">
        <f t="shared" si="514"/>
        <v>13.726000000000003</v>
      </c>
      <c r="AN2414" s="390">
        <f t="shared" si="515"/>
        <v>13.320000000000002</v>
      </c>
      <c r="AO2414" s="390">
        <f t="shared" si="516"/>
        <v>14.223000000000003</v>
      </c>
    </row>
    <row r="2415" spans="1:41" ht="15" customHeight="1" x14ac:dyDescent="0.25">
      <c r="A2415" s="127" t="s">
        <v>2319</v>
      </c>
      <c r="B2415" s="125" t="s">
        <v>2077</v>
      </c>
      <c r="C2415" s="125" t="s">
        <v>4005</v>
      </c>
      <c r="D2415" s="125" t="s">
        <v>2451</v>
      </c>
      <c r="E2415" s="125" t="s">
        <v>2452</v>
      </c>
      <c r="F2415" s="126">
        <v>11.67</v>
      </c>
      <c r="G2415" s="126">
        <v>11.87</v>
      </c>
      <c r="H2415" s="126">
        <v>9.34</v>
      </c>
      <c r="I2415" s="126"/>
      <c r="J2415" s="317"/>
      <c r="K2415" s="323">
        <f>ROUND(SUMIF('VGT-Bewegungsdaten'!B:B,A2415,'VGT-Bewegungsdaten'!C:C),3)</f>
        <v>0</v>
      </c>
      <c r="L2415" s="324">
        <f>ROUND(SUMIF('VGT-Bewegungsdaten'!B:B,$A2415,'VGT-Bewegungsdaten'!D:D),2)</f>
        <v>0</v>
      </c>
      <c r="N2415" s="376" t="s">
        <v>4930</v>
      </c>
      <c r="O2415" s="376" t="s">
        <v>4940</v>
      </c>
      <c r="P2415" s="326">
        <f>ROUND(SUMIF('AV-Bewegungsdaten'!B:B,A2415,'AV-Bewegungsdaten'!C:C),3)</f>
        <v>0</v>
      </c>
      <c r="Q2415" s="324">
        <f>ROUND(SUMIF('AV-Bewegungsdaten'!B:B,$A2415,'AV-Bewegungsdaten'!D:D),2)</f>
        <v>0</v>
      </c>
      <c r="T2415" s="327"/>
      <c r="U2415" s="326">
        <f>ROUND(SUMIF('DV-Bewegungsdaten'!B:B,Kategorien!A2415,'DV-Bewegungsdaten'!D:D),3)</f>
        <v>0</v>
      </c>
      <c r="V2415" s="324">
        <f>ROUND(SUMIF('DV-Bewegungsdaten'!B:B,Kategorien!A2415,'DV-Bewegungsdaten'!E:E),3)</f>
        <v>0</v>
      </c>
      <c r="AD2415" s="390">
        <f t="shared" si="493"/>
        <v>6.9309999999999992</v>
      </c>
      <c r="AE2415" s="390">
        <f t="shared" si="494"/>
        <v>7.5879999999999992</v>
      </c>
      <c r="AF2415" s="390">
        <f t="shared" si="495"/>
        <v>8.8069999999999986</v>
      </c>
      <c r="AG2415" s="390">
        <f t="shared" si="496"/>
        <v>8.1739999999999995</v>
      </c>
      <c r="AH2415" s="390">
        <f t="shared" si="497"/>
        <v>8.0859999999999985</v>
      </c>
      <c r="AI2415" s="390">
        <f t="shared" si="498"/>
        <v>8.6179999999999986</v>
      </c>
      <c r="AJ2415" s="390">
        <f t="shared" si="499"/>
        <v>7.9009999999999998</v>
      </c>
      <c r="AK2415" s="390">
        <f t="shared" si="500"/>
        <v>8.1849999999999987</v>
      </c>
      <c r="AL2415" s="390">
        <f t="shared" si="501"/>
        <v>8.2949999999999982</v>
      </c>
      <c r="AM2415" s="390">
        <f t="shared" si="502"/>
        <v>8.1759999999999984</v>
      </c>
      <c r="AN2415" s="390">
        <f t="shared" si="503"/>
        <v>7.77</v>
      </c>
      <c r="AO2415" s="390">
        <f t="shared" si="504"/>
        <v>8.6729999999999983</v>
      </c>
    </row>
    <row r="2416" spans="1:41" ht="15" customHeight="1" x14ac:dyDescent="0.25">
      <c r="A2416" s="127" t="s">
        <v>2320</v>
      </c>
      <c r="B2416" s="125" t="s">
        <v>2077</v>
      </c>
      <c r="C2416" s="125" t="s">
        <v>4005</v>
      </c>
      <c r="D2416" s="125" t="s">
        <v>2454</v>
      </c>
      <c r="E2416" s="125" t="s">
        <v>2455</v>
      </c>
      <c r="F2416" s="126">
        <v>13.67</v>
      </c>
      <c r="G2416" s="126">
        <v>13.87</v>
      </c>
      <c r="H2416" s="126">
        <v>10.94</v>
      </c>
      <c r="I2416" s="126"/>
      <c r="J2416" s="317"/>
      <c r="K2416" s="323">
        <f>ROUND(SUMIF('VGT-Bewegungsdaten'!B:B,A2416,'VGT-Bewegungsdaten'!C:C),3)</f>
        <v>0</v>
      </c>
      <c r="L2416" s="324">
        <f>ROUND(SUMIF('VGT-Bewegungsdaten'!B:B,$A2416,'VGT-Bewegungsdaten'!D:D),2)</f>
        <v>0</v>
      </c>
      <c r="N2416" s="376" t="s">
        <v>4930</v>
      </c>
      <c r="O2416" s="376" t="s">
        <v>4940</v>
      </c>
      <c r="P2416" s="326">
        <f>ROUND(SUMIF('AV-Bewegungsdaten'!B:B,A2416,'AV-Bewegungsdaten'!C:C),3)</f>
        <v>0</v>
      </c>
      <c r="Q2416" s="324">
        <f>ROUND(SUMIF('AV-Bewegungsdaten'!B:B,$A2416,'AV-Bewegungsdaten'!D:D),2)</f>
        <v>0</v>
      </c>
      <c r="T2416" s="327"/>
      <c r="U2416" s="326">
        <f>ROUND(SUMIF('DV-Bewegungsdaten'!B:B,Kategorien!A2416,'DV-Bewegungsdaten'!D:D),3)</f>
        <v>0</v>
      </c>
      <c r="V2416" s="324">
        <f>ROUND(SUMIF('DV-Bewegungsdaten'!B:B,Kategorien!A2416,'DV-Bewegungsdaten'!E:E),3)</f>
        <v>0</v>
      </c>
      <c r="AD2416" s="390">
        <f t="shared" si="493"/>
        <v>8.9309999999999992</v>
      </c>
      <c r="AE2416" s="390">
        <f t="shared" si="494"/>
        <v>9.5879999999999992</v>
      </c>
      <c r="AF2416" s="390">
        <f t="shared" si="495"/>
        <v>10.806999999999999</v>
      </c>
      <c r="AG2416" s="390">
        <f t="shared" si="496"/>
        <v>10.173999999999999</v>
      </c>
      <c r="AH2416" s="390">
        <f t="shared" si="497"/>
        <v>10.085999999999999</v>
      </c>
      <c r="AI2416" s="390">
        <f t="shared" si="498"/>
        <v>10.617999999999999</v>
      </c>
      <c r="AJ2416" s="390">
        <f t="shared" si="499"/>
        <v>9.9009999999999998</v>
      </c>
      <c r="AK2416" s="390">
        <f t="shared" si="500"/>
        <v>10.184999999999999</v>
      </c>
      <c r="AL2416" s="390">
        <f t="shared" si="501"/>
        <v>10.294999999999998</v>
      </c>
      <c r="AM2416" s="390">
        <f t="shared" si="502"/>
        <v>10.175999999999998</v>
      </c>
      <c r="AN2416" s="390">
        <f t="shared" si="503"/>
        <v>9.77</v>
      </c>
      <c r="AO2416" s="390">
        <f t="shared" si="504"/>
        <v>10.672999999999998</v>
      </c>
    </row>
    <row r="2417" spans="1:41" ht="15" customHeight="1" x14ac:dyDescent="0.25">
      <c r="A2417" s="127" t="s">
        <v>2123</v>
      </c>
      <c r="B2417" s="125" t="s">
        <v>2077</v>
      </c>
      <c r="C2417" s="125" t="s">
        <v>4005</v>
      </c>
      <c r="D2417" s="125" t="s">
        <v>1</v>
      </c>
      <c r="E2417" s="125" t="s">
        <v>1538</v>
      </c>
      <c r="F2417" s="126">
        <v>14.67</v>
      </c>
      <c r="G2417" s="126">
        <v>14.87</v>
      </c>
      <c r="H2417" s="126">
        <v>11.74</v>
      </c>
      <c r="I2417" s="126"/>
      <c r="J2417" s="317"/>
      <c r="K2417" s="323">
        <f>ROUND(SUMIF('VGT-Bewegungsdaten'!B:B,A2417,'VGT-Bewegungsdaten'!C:C),3)</f>
        <v>0</v>
      </c>
      <c r="L2417" s="324">
        <f>ROUND(SUMIF('VGT-Bewegungsdaten'!B:B,$A2417,'VGT-Bewegungsdaten'!D:D),2)</f>
        <v>0</v>
      </c>
      <c r="N2417" s="376" t="s">
        <v>4930</v>
      </c>
      <c r="O2417" s="376" t="s">
        <v>4940</v>
      </c>
      <c r="P2417" s="326">
        <f>ROUND(SUMIF('AV-Bewegungsdaten'!B:B,A2417,'AV-Bewegungsdaten'!C:C),3)</f>
        <v>0</v>
      </c>
      <c r="Q2417" s="324">
        <f>ROUND(SUMIF('AV-Bewegungsdaten'!B:B,$A2417,'AV-Bewegungsdaten'!D:D),2)</f>
        <v>0</v>
      </c>
      <c r="T2417" s="327"/>
      <c r="U2417" s="326">
        <f>ROUND(SUMIF('DV-Bewegungsdaten'!B:B,Kategorien!A2417,'DV-Bewegungsdaten'!D:D),3)</f>
        <v>0</v>
      </c>
      <c r="V2417" s="324">
        <f>ROUND(SUMIF('DV-Bewegungsdaten'!B:B,Kategorien!A2417,'DV-Bewegungsdaten'!E:E),3)</f>
        <v>0</v>
      </c>
      <c r="AD2417" s="390">
        <f t="shared" si="493"/>
        <v>9.9309999999999992</v>
      </c>
      <c r="AE2417" s="390">
        <f t="shared" si="494"/>
        <v>10.587999999999999</v>
      </c>
      <c r="AF2417" s="390">
        <f t="shared" si="495"/>
        <v>11.806999999999999</v>
      </c>
      <c r="AG2417" s="390">
        <f t="shared" si="496"/>
        <v>11.173999999999999</v>
      </c>
      <c r="AH2417" s="390">
        <f t="shared" si="497"/>
        <v>11.085999999999999</v>
      </c>
      <c r="AI2417" s="390">
        <f t="shared" si="498"/>
        <v>11.617999999999999</v>
      </c>
      <c r="AJ2417" s="390">
        <f t="shared" si="499"/>
        <v>10.901</v>
      </c>
      <c r="AK2417" s="390">
        <f t="shared" si="500"/>
        <v>11.184999999999999</v>
      </c>
      <c r="AL2417" s="390">
        <f t="shared" si="501"/>
        <v>11.294999999999998</v>
      </c>
      <c r="AM2417" s="390">
        <f t="shared" si="502"/>
        <v>11.175999999999998</v>
      </c>
      <c r="AN2417" s="390">
        <f t="shared" si="503"/>
        <v>10.77</v>
      </c>
      <c r="AO2417" s="390">
        <f t="shared" si="504"/>
        <v>11.672999999999998</v>
      </c>
    </row>
    <row r="2418" spans="1:41" ht="15" customHeight="1" x14ac:dyDescent="0.25">
      <c r="A2418" s="127" t="s">
        <v>2124</v>
      </c>
      <c r="B2418" s="125" t="s">
        <v>2077</v>
      </c>
      <c r="C2418" s="125" t="s">
        <v>4005</v>
      </c>
      <c r="D2418" s="125" t="s">
        <v>3</v>
      </c>
      <c r="E2418" s="125" t="s">
        <v>1541</v>
      </c>
      <c r="F2418" s="126">
        <v>14.67</v>
      </c>
      <c r="G2418" s="126">
        <v>14.87</v>
      </c>
      <c r="H2418" s="126">
        <v>11.74</v>
      </c>
      <c r="I2418" s="126"/>
      <c r="J2418" s="317"/>
      <c r="K2418" s="323">
        <f>ROUND(SUMIF('VGT-Bewegungsdaten'!B:B,A2418,'VGT-Bewegungsdaten'!C:C),3)</f>
        <v>0</v>
      </c>
      <c r="L2418" s="324">
        <f>ROUND(SUMIF('VGT-Bewegungsdaten'!B:B,$A2418,'VGT-Bewegungsdaten'!D:D),2)</f>
        <v>0</v>
      </c>
      <c r="N2418" s="376" t="s">
        <v>4930</v>
      </c>
      <c r="O2418" s="376" t="s">
        <v>4940</v>
      </c>
      <c r="P2418" s="326">
        <f>ROUND(SUMIF('AV-Bewegungsdaten'!B:B,A2418,'AV-Bewegungsdaten'!C:C),3)</f>
        <v>0</v>
      </c>
      <c r="Q2418" s="324">
        <f>ROUND(SUMIF('AV-Bewegungsdaten'!B:B,$A2418,'AV-Bewegungsdaten'!D:D),2)</f>
        <v>0</v>
      </c>
      <c r="T2418" s="327"/>
      <c r="U2418" s="326">
        <f>ROUND(SUMIF('DV-Bewegungsdaten'!B:B,Kategorien!A2418,'DV-Bewegungsdaten'!D:D),3)</f>
        <v>0</v>
      </c>
      <c r="V2418" s="324">
        <f>ROUND(SUMIF('DV-Bewegungsdaten'!B:B,Kategorien!A2418,'DV-Bewegungsdaten'!E:E),3)</f>
        <v>0</v>
      </c>
      <c r="AD2418" s="390">
        <f t="shared" ref="AD2418:AD2481" si="517">MAX(0,$G2418-AR$9)</f>
        <v>9.9309999999999992</v>
      </c>
      <c r="AE2418" s="390">
        <f t="shared" ref="AE2418:AE2481" si="518">MAX(0,$G2418-AS$9)</f>
        <v>10.587999999999999</v>
      </c>
      <c r="AF2418" s="390">
        <f t="shared" ref="AF2418:AF2481" si="519">MAX(0,$G2418-AT$9)</f>
        <v>11.806999999999999</v>
      </c>
      <c r="AG2418" s="390">
        <f t="shared" ref="AG2418:AG2481" si="520">MAX(0,$G2418-AU$9)</f>
        <v>11.173999999999999</v>
      </c>
      <c r="AH2418" s="390">
        <f t="shared" ref="AH2418:AH2481" si="521">MAX(0,$G2418-AV$9)</f>
        <v>11.085999999999999</v>
      </c>
      <c r="AI2418" s="390">
        <f t="shared" ref="AI2418:AI2481" si="522">MAX(0,$G2418-AW$9)</f>
        <v>11.617999999999999</v>
      </c>
      <c r="AJ2418" s="390">
        <f t="shared" ref="AJ2418:AJ2481" si="523">MAX(0,$G2418-AX$9)</f>
        <v>10.901</v>
      </c>
      <c r="AK2418" s="390">
        <f t="shared" ref="AK2418:AK2481" si="524">MAX(0,$G2418-AY$9)</f>
        <v>11.184999999999999</v>
      </c>
      <c r="AL2418" s="390">
        <f t="shared" ref="AL2418:AL2481" si="525">MAX(0,$G2418-AZ$9)</f>
        <v>11.294999999999998</v>
      </c>
      <c r="AM2418" s="390">
        <f t="shared" ref="AM2418:AM2481" si="526">MAX(0,$G2418-BA$9)</f>
        <v>11.175999999999998</v>
      </c>
      <c r="AN2418" s="390">
        <f t="shared" ref="AN2418:AN2481" si="527">MAX(0,$G2418-BB$9)</f>
        <v>10.77</v>
      </c>
      <c r="AO2418" s="390">
        <f t="shared" ref="AO2418:AO2481" si="528">MAX(0,$G2418-BC$9)</f>
        <v>11.672999999999998</v>
      </c>
    </row>
    <row r="2419" spans="1:41" ht="15" customHeight="1" x14ac:dyDescent="0.25">
      <c r="A2419" s="127" t="s">
        <v>2924</v>
      </c>
      <c r="B2419" s="125" t="s">
        <v>2077</v>
      </c>
      <c r="C2419" s="125" t="s">
        <v>4005</v>
      </c>
      <c r="D2419" s="125" t="s">
        <v>2661</v>
      </c>
      <c r="E2419" s="125" t="s">
        <v>2545</v>
      </c>
      <c r="F2419" s="126">
        <v>14.64</v>
      </c>
      <c r="G2419" s="126">
        <v>14.84</v>
      </c>
      <c r="H2419" s="126">
        <v>11.71</v>
      </c>
      <c r="I2419" s="126"/>
      <c r="J2419" s="317"/>
      <c r="K2419" s="323">
        <f>ROUND(SUMIF('VGT-Bewegungsdaten'!B:B,A2419,'VGT-Bewegungsdaten'!C:C),3)</f>
        <v>0</v>
      </c>
      <c r="L2419" s="324">
        <f>ROUND(SUMIF('VGT-Bewegungsdaten'!B:B,$A2419,'VGT-Bewegungsdaten'!D:D),2)</f>
        <v>0</v>
      </c>
      <c r="N2419" s="376" t="s">
        <v>4930</v>
      </c>
      <c r="O2419" s="376" t="s">
        <v>4940</v>
      </c>
      <c r="P2419" s="326">
        <f>ROUND(SUMIF('AV-Bewegungsdaten'!B:B,A2419,'AV-Bewegungsdaten'!C:C),3)</f>
        <v>0</v>
      </c>
      <c r="Q2419" s="324">
        <f>ROUND(SUMIF('AV-Bewegungsdaten'!B:B,$A2419,'AV-Bewegungsdaten'!D:D),2)</f>
        <v>0</v>
      </c>
      <c r="T2419" s="327"/>
      <c r="U2419" s="326">
        <f>ROUND(SUMIF('DV-Bewegungsdaten'!B:B,Kategorien!A2419,'DV-Bewegungsdaten'!D:D),3)</f>
        <v>0</v>
      </c>
      <c r="V2419" s="324">
        <f>ROUND(SUMIF('DV-Bewegungsdaten'!B:B,Kategorien!A2419,'DV-Bewegungsdaten'!E:E),3)</f>
        <v>0</v>
      </c>
      <c r="AD2419" s="390">
        <f t="shared" si="517"/>
        <v>9.9009999999999998</v>
      </c>
      <c r="AE2419" s="390">
        <f t="shared" si="518"/>
        <v>10.558</v>
      </c>
      <c r="AF2419" s="390">
        <f t="shared" si="519"/>
        <v>11.776999999999999</v>
      </c>
      <c r="AG2419" s="390">
        <f t="shared" si="520"/>
        <v>11.144</v>
      </c>
      <c r="AH2419" s="390">
        <f t="shared" si="521"/>
        <v>11.056000000000001</v>
      </c>
      <c r="AI2419" s="390">
        <f t="shared" si="522"/>
        <v>11.588000000000001</v>
      </c>
      <c r="AJ2419" s="390">
        <f t="shared" si="523"/>
        <v>10.871</v>
      </c>
      <c r="AK2419" s="390">
        <f t="shared" si="524"/>
        <v>11.154999999999999</v>
      </c>
      <c r="AL2419" s="390">
        <f t="shared" si="525"/>
        <v>11.265000000000001</v>
      </c>
      <c r="AM2419" s="390">
        <f t="shared" si="526"/>
        <v>11.146000000000001</v>
      </c>
      <c r="AN2419" s="390">
        <f t="shared" si="527"/>
        <v>10.74</v>
      </c>
      <c r="AO2419" s="390">
        <f t="shared" si="528"/>
        <v>11.643000000000001</v>
      </c>
    </row>
    <row r="2420" spans="1:41" ht="15" customHeight="1" x14ac:dyDescent="0.25">
      <c r="A2420" s="127" t="s">
        <v>3668</v>
      </c>
      <c r="B2420" s="125" t="s">
        <v>2077</v>
      </c>
      <c r="C2420" s="125" t="s">
        <v>4005</v>
      </c>
      <c r="D2420" s="125" t="s">
        <v>3405</v>
      </c>
      <c r="E2420" s="125" t="s">
        <v>3289</v>
      </c>
      <c r="F2420" s="126">
        <v>14.61</v>
      </c>
      <c r="G2420" s="126">
        <v>14.809999999999999</v>
      </c>
      <c r="H2420" s="126">
        <v>11.69</v>
      </c>
      <c r="I2420" s="126"/>
      <c r="J2420" s="317"/>
      <c r="K2420" s="323">
        <f>ROUND(SUMIF('VGT-Bewegungsdaten'!B:B,A2420,'VGT-Bewegungsdaten'!C:C),3)</f>
        <v>0</v>
      </c>
      <c r="L2420" s="324">
        <f>ROUND(SUMIF('VGT-Bewegungsdaten'!B:B,$A2420,'VGT-Bewegungsdaten'!D:D),2)</f>
        <v>0</v>
      </c>
      <c r="N2420" s="376" t="s">
        <v>4930</v>
      </c>
      <c r="O2420" s="376" t="s">
        <v>4940</v>
      </c>
      <c r="P2420" s="326">
        <f>ROUND(SUMIF('AV-Bewegungsdaten'!B:B,A2420,'AV-Bewegungsdaten'!C:C),3)</f>
        <v>0</v>
      </c>
      <c r="Q2420" s="324">
        <f>ROUND(SUMIF('AV-Bewegungsdaten'!B:B,$A2420,'AV-Bewegungsdaten'!D:D),2)</f>
        <v>0</v>
      </c>
      <c r="T2420" s="327"/>
      <c r="U2420" s="326">
        <f>ROUND(SUMIF('DV-Bewegungsdaten'!B:B,Kategorien!A2420,'DV-Bewegungsdaten'!D:D),3)</f>
        <v>0</v>
      </c>
      <c r="V2420" s="324">
        <f>ROUND(SUMIF('DV-Bewegungsdaten'!B:B,Kategorien!A2420,'DV-Bewegungsdaten'!E:E),3)</f>
        <v>0</v>
      </c>
      <c r="AD2420" s="390">
        <f t="shared" si="517"/>
        <v>9.8709999999999987</v>
      </c>
      <c r="AE2420" s="390">
        <f t="shared" si="518"/>
        <v>10.527999999999999</v>
      </c>
      <c r="AF2420" s="390">
        <f t="shared" si="519"/>
        <v>11.746999999999998</v>
      </c>
      <c r="AG2420" s="390">
        <f t="shared" si="520"/>
        <v>11.113999999999999</v>
      </c>
      <c r="AH2420" s="390">
        <f t="shared" si="521"/>
        <v>11.026</v>
      </c>
      <c r="AI2420" s="390">
        <f t="shared" si="522"/>
        <v>11.558</v>
      </c>
      <c r="AJ2420" s="390">
        <f t="shared" si="523"/>
        <v>10.840999999999999</v>
      </c>
      <c r="AK2420" s="390">
        <f t="shared" si="524"/>
        <v>11.124999999999998</v>
      </c>
      <c r="AL2420" s="390">
        <f t="shared" si="525"/>
        <v>11.234999999999999</v>
      </c>
      <c r="AM2420" s="390">
        <f t="shared" si="526"/>
        <v>11.116</v>
      </c>
      <c r="AN2420" s="390">
        <f t="shared" si="527"/>
        <v>10.709999999999999</v>
      </c>
      <c r="AO2420" s="390">
        <f t="shared" si="528"/>
        <v>11.613</v>
      </c>
    </row>
    <row r="2421" spans="1:41" ht="15" customHeight="1" x14ac:dyDescent="0.25">
      <c r="A2421" s="127" t="s">
        <v>4433</v>
      </c>
      <c r="B2421" s="125" t="s">
        <v>2077</v>
      </c>
      <c r="C2421" s="125" t="s">
        <v>4005</v>
      </c>
      <c r="D2421" s="125" t="s">
        <v>4168</v>
      </c>
      <c r="E2421" s="125" t="s">
        <v>4051</v>
      </c>
      <c r="F2421" s="126">
        <v>14.58</v>
      </c>
      <c r="G2421" s="126">
        <v>14.78</v>
      </c>
      <c r="H2421" s="126">
        <v>11.66</v>
      </c>
      <c r="I2421" s="126"/>
      <c r="J2421" s="317"/>
      <c r="K2421" s="323">
        <f>ROUND(SUMIF('VGT-Bewegungsdaten'!B:B,A2421,'VGT-Bewegungsdaten'!C:C),3)</f>
        <v>0</v>
      </c>
      <c r="L2421" s="324">
        <f>ROUND(SUMIF('VGT-Bewegungsdaten'!B:B,$A2421,'VGT-Bewegungsdaten'!D:D),2)</f>
        <v>0</v>
      </c>
      <c r="N2421" s="376" t="s">
        <v>4930</v>
      </c>
      <c r="O2421" s="376" t="s">
        <v>4940</v>
      </c>
      <c r="P2421" s="326">
        <f>ROUND(SUMIF('AV-Bewegungsdaten'!B:B,A2421,'AV-Bewegungsdaten'!C:C),3)</f>
        <v>0</v>
      </c>
      <c r="Q2421" s="324">
        <f>ROUND(SUMIF('AV-Bewegungsdaten'!B:B,$A2421,'AV-Bewegungsdaten'!D:D),2)</f>
        <v>0</v>
      </c>
      <c r="T2421" s="327"/>
      <c r="U2421" s="326">
        <f>ROUND(SUMIF('DV-Bewegungsdaten'!B:B,Kategorien!A2421,'DV-Bewegungsdaten'!D:D),3)</f>
        <v>0</v>
      </c>
      <c r="V2421" s="324">
        <f>ROUND(SUMIF('DV-Bewegungsdaten'!B:B,Kategorien!A2421,'DV-Bewegungsdaten'!E:E),3)</f>
        <v>0</v>
      </c>
      <c r="AD2421" s="390">
        <f t="shared" si="517"/>
        <v>9.8409999999999993</v>
      </c>
      <c r="AE2421" s="390">
        <f t="shared" si="518"/>
        <v>10.497999999999999</v>
      </c>
      <c r="AF2421" s="390">
        <f t="shared" si="519"/>
        <v>11.716999999999999</v>
      </c>
      <c r="AG2421" s="390">
        <f t="shared" si="520"/>
        <v>11.084</v>
      </c>
      <c r="AH2421" s="390">
        <f t="shared" si="521"/>
        <v>10.995999999999999</v>
      </c>
      <c r="AI2421" s="390">
        <f t="shared" si="522"/>
        <v>11.527999999999999</v>
      </c>
      <c r="AJ2421" s="390">
        <f t="shared" si="523"/>
        <v>10.811</v>
      </c>
      <c r="AK2421" s="390">
        <f t="shared" si="524"/>
        <v>11.094999999999999</v>
      </c>
      <c r="AL2421" s="390">
        <f t="shared" si="525"/>
        <v>11.204999999999998</v>
      </c>
      <c r="AM2421" s="390">
        <f t="shared" si="526"/>
        <v>11.085999999999999</v>
      </c>
      <c r="AN2421" s="390">
        <f t="shared" si="527"/>
        <v>10.68</v>
      </c>
      <c r="AO2421" s="390">
        <f t="shared" si="528"/>
        <v>11.582999999999998</v>
      </c>
    </row>
    <row r="2422" spans="1:41" ht="15" customHeight="1" x14ac:dyDescent="0.25">
      <c r="A2422" s="127" t="s">
        <v>2125</v>
      </c>
      <c r="B2422" s="125" t="s">
        <v>2077</v>
      </c>
      <c r="C2422" s="125" t="s">
        <v>4005</v>
      </c>
      <c r="D2422" s="125" t="s">
        <v>5</v>
      </c>
      <c r="E2422" s="125" t="s">
        <v>2452</v>
      </c>
      <c r="F2422" s="126">
        <v>12.67</v>
      </c>
      <c r="G2422" s="126">
        <v>12.87</v>
      </c>
      <c r="H2422" s="126">
        <v>10.14</v>
      </c>
      <c r="I2422" s="126"/>
      <c r="J2422" s="317"/>
      <c r="K2422" s="323">
        <f>ROUND(SUMIF('VGT-Bewegungsdaten'!B:B,A2422,'VGT-Bewegungsdaten'!C:C),3)</f>
        <v>0</v>
      </c>
      <c r="L2422" s="324">
        <f>ROUND(SUMIF('VGT-Bewegungsdaten'!B:B,$A2422,'VGT-Bewegungsdaten'!D:D),2)</f>
        <v>0</v>
      </c>
      <c r="N2422" s="376" t="s">
        <v>4930</v>
      </c>
      <c r="O2422" s="376" t="s">
        <v>4940</v>
      </c>
      <c r="P2422" s="326">
        <f>ROUND(SUMIF('AV-Bewegungsdaten'!B:B,A2422,'AV-Bewegungsdaten'!C:C),3)</f>
        <v>0</v>
      </c>
      <c r="Q2422" s="324">
        <f>ROUND(SUMIF('AV-Bewegungsdaten'!B:B,$A2422,'AV-Bewegungsdaten'!D:D),2)</f>
        <v>0</v>
      </c>
      <c r="T2422" s="327"/>
      <c r="U2422" s="326">
        <f>ROUND(SUMIF('DV-Bewegungsdaten'!B:B,Kategorien!A2422,'DV-Bewegungsdaten'!D:D),3)</f>
        <v>0</v>
      </c>
      <c r="V2422" s="324">
        <f>ROUND(SUMIF('DV-Bewegungsdaten'!B:B,Kategorien!A2422,'DV-Bewegungsdaten'!E:E),3)</f>
        <v>0</v>
      </c>
      <c r="AD2422" s="390">
        <f t="shared" si="517"/>
        <v>7.9309999999999992</v>
      </c>
      <c r="AE2422" s="390">
        <f t="shared" si="518"/>
        <v>8.5879999999999992</v>
      </c>
      <c r="AF2422" s="390">
        <f t="shared" si="519"/>
        <v>9.8069999999999986</v>
      </c>
      <c r="AG2422" s="390">
        <f t="shared" si="520"/>
        <v>9.1739999999999995</v>
      </c>
      <c r="AH2422" s="390">
        <f t="shared" si="521"/>
        <v>9.0859999999999985</v>
      </c>
      <c r="AI2422" s="390">
        <f t="shared" si="522"/>
        <v>9.6179999999999986</v>
      </c>
      <c r="AJ2422" s="390">
        <f t="shared" si="523"/>
        <v>8.9009999999999998</v>
      </c>
      <c r="AK2422" s="390">
        <f t="shared" si="524"/>
        <v>9.1849999999999987</v>
      </c>
      <c r="AL2422" s="390">
        <f t="shared" si="525"/>
        <v>9.2949999999999982</v>
      </c>
      <c r="AM2422" s="390">
        <f t="shared" si="526"/>
        <v>9.1759999999999984</v>
      </c>
      <c r="AN2422" s="390">
        <f t="shared" si="527"/>
        <v>8.77</v>
      </c>
      <c r="AO2422" s="390">
        <f t="shared" si="528"/>
        <v>9.6729999999999983</v>
      </c>
    </row>
    <row r="2423" spans="1:41" ht="15" customHeight="1" x14ac:dyDescent="0.25">
      <c r="A2423" s="127" t="s">
        <v>2126</v>
      </c>
      <c r="B2423" s="125" t="s">
        <v>2077</v>
      </c>
      <c r="C2423" s="125" t="s">
        <v>4005</v>
      </c>
      <c r="D2423" s="125" t="s">
        <v>2127</v>
      </c>
      <c r="E2423" s="125" t="s">
        <v>2455</v>
      </c>
      <c r="F2423" s="126">
        <v>14.67</v>
      </c>
      <c r="G2423" s="126">
        <v>14.87</v>
      </c>
      <c r="H2423" s="126">
        <v>11.74</v>
      </c>
      <c r="I2423" s="126"/>
      <c r="J2423" s="317"/>
      <c r="K2423" s="323">
        <f>ROUND(SUMIF('VGT-Bewegungsdaten'!B:B,A2423,'VGT-Bewegungsdaten'!C:C),3)</f>
        <v>0</v>
      </c>
      <c r="L2423" s="324">
        <f>ROUND(SUMIF('VGT-Bewegungsdaten'!B:B,$A2423,'VGT-Bewegungsdaten'!D:D),2)</f>
        <v>0</v>
      </c>
      <c r="N2423" s="376" t="s">
        <v>4930</v>
      </c>
      <c r="O2423" s="376" t="s">
        <v>4940</v>
      </c>
      <c r="P2423" s="326">
        <f>ROUND(SUMIF('AV-Bewegungsdaten'!B:B,A2423,'AV-Bewegungsdaten'!C:C),3)</f>
        <v>0</v>
      </c>
      <c r="Q2423" s="324">
        <f>ROUND(SUMIF('AV-Bewegungsdaten'!B:B,$A2423,'AV-Bewegungsdaten'!D:D),2)</f>
        <v>0</v>
      </c>
      <c r="T2423" s="327"/>
      <c r="U2423" s="326">
        <f>ROUND(SUMIF('DV-Bewegungsdaten'!B:B,Kategorien!A2423,'DV-Bewegungsdaten'!D:D),3)</f>
        <v>0</v>
      </c>
      <c r="V2423" s="324">
        <f>ROUND(SUMIF('DV-Bewegungsdaten'!B:B,Kategorien!A2423,'DV-Bewegungsdaten'!E:E),3)</f>
        <v>0</v>
      </c>
      <c r="AD2423" s="390">
        <f t="shared" si="517"/>
        <v>9.9309999999999992</v>
      </c>
      <c r="AE2423" s="390">
        <f t="shared" si="518"/>
        <v>10.587999999999999</v>
      </c>
      <c r="AF2423" s="390">
        <f t="shared" si="519"/>
        <v>11.806999999999999</v>
      </c>
      <c r="AG2423" s="390">
        <f t="shared" si="520"/>
        <v>11.173999999999999</v>
      </c>
      <c r="AH2423" s="390">
        <f t="shared" si="521"/>
        <v>11.085999999999999</v>
      </c>
      <c r="AI2423" s="390">
        <f t="shared" si="522"/>
        <v>11.617999999999999</v>
      </c>
      <c r="AJ2423" s="390">
        <f t="shared" si="523"/>
        <v>10.901</v>
      </c>
      <c r="AK2423" s="390">
        <f t="shared" si="524"/>
        <v>11.184999999999999</v>
      </c>
      <c r="AL2423" s="390">
        <f t="shared" si="525"/>
        <v>11.294999999999998</v>
      </c>
      <c r="AM2423" s="390">
        <f t="shared" si="526"/>
        <v>11.175999999999998</v>
      </c>
      <c r="AN2423" s="390">
        <f t="shared" si="527"/>
        <v>10.77</v>
      </c>
      <c r="AO2423" s="390">
        <f t="shared" si="528"/>
        <v>11.672999999999998</v>
      </c>
    </row>
    <row r="2424" spans="1:41" ht="15" customHeight="1" x14ac:dyDescent="0.25">
      <c r="A2424" s="127" t="s">
        <v>2128</v>
      </c>
      <c r="B2424" s="125" t="s">
        <v>2077</v>
      </c>
      <c r="C2424" s="125" t="s">
        <v>4005</v>
      </c>
      <c r="D2424" s="125" t="s">
        <v>2129</v>
      </c>
      <c r="E2424" s="125" t="s">
        <v>1538</v>
      </c>
      <c r="F2424" s="126">
        <v>15.67</v>
      </c>
      <c r="G2424" s="126">
        <v>15.87</v>
      </c>
      <c r="H2424" s="126">
        <v>12.54</v>
      </c>
      <c r="I2424" s="126"/>
      <c r="J2424" s="317"/>
      <c r="K2424" s="323">
        <f>ROUND(SUMIF('VGT-Bewegungsdaten'!B:B,A2424,'VGT-Bewegungsdaten'!C:C),3)</f>
        <v>0</v>
      </c>
      <c r="L2424" s="324">
        <f>ROUND(SUMIF('VGT-Bewegungsdaten'!B:B,$A2424,'VGT-Bewegungsdaten'!D:D),2)</f>
        <v>0</v>
      </c>
      <c r="N2424" s="376" t="s">
        <v>4930</v>
      </c>
      <c r="O2424" s="376" t="s">
        <v>4940</v>
      </c>
      <c r="P2424" s="326">
        <f>ROUND(SUMIF('AV-Bewegungsdaten'!B:B,A2424,'AV-Bewegungsdaten'!C:C),3)</f>
        <v>0</v>
      </c>
      <c r="Q2424" s="324">
        <f>ROUND(SUMIF('AV-Bewegungsdaten'!B:B,$A2424,'AV-Bewegungsdaten'!D:D),2)</f>
        <v>0</v>
      </c>
      <c r="T2424" s="327"/>
      <c r="U2424" s="326">
        <f>ROUND(SUMIF('DV-Bewegungsdaten'!B:B,Kategorien!A2424,'DV-Bewegungsdaten'!D:D),3)</f>
        <v>0</v>
      </c>
      <c r="V2424" s="324">
        <f>ROUND(SUMIF('DV-Bewegungsdaten'!B:B,Kategorien!A2424,'DV-Bewegungsdaten'!E:E),3)</f>
        <v>0</v>
      </c>
      <c r="AD2424" s="390">
        <f t="shared" si="517"/>
        <v>10.930999999999999</v>
      </c>
      <c r="AE2424" s="390">
        <f t="shared" si="518"/>
        <v>11.587999999999999</v>
      </c>
      <c r="AF2424" s="390">
        <f t="shared" si="519"/>
        <v>12.806999999999999</v>
      </c>
      <c r="AG2424" s="390">
        <f t="shared" si="520"/>
        <v>12.173999999999999</v>
      </c>
      <c r="AH2424" s="390">
        <f t="shared" si="521"/>
        <v>12.085999999999999</v>
      </c>
      <c r="AI2424" s="390">
        <f t="shared" si="522"/>
        <v>12.617999999999999</v>
      </c>
      <c r="AJ2424" s="390">
        <f t="shared" si="523"/>
        <v>11.901</v>
      </c>
      <c r="AK2424" s="390">
        <f t="shared" si="524"/>
        <v>12.184999999999999</v>
      </c>
      <c r="AL2424" s="390">
        <f t="shared" si="525"/>
        <v>12.294999999999998</v>
      </c>
      <c r="AM2424" s="390">
        <f t="shared" si="526"/>
        <v>12.175999999999998</v>
      </c>
      <c r="AN2424" s="390">
        <f t="shared" si="527"/>
        <v>11.77</v>
      </c>
      <c r="AO2424" s="390">
        <f t="shared" si="528"/>
        <v>12.672999999999998</v>
      </c>
    </row>
    <row r="2425" spans="1:41" ht="15" customHeight="1" x14ac:dyDescent="0.25">
      <c r="A2425" s="127" t="s">
        <v>2130</v>
      </c>
      <c r="B2425" s="125" t="s">
        <v>2077</v>
      </c>
      <c r="C2425" s="125" t="s">
        <v>4005</v>
      </c>
      <c r="D2425" s="125" t="s">
        <v>2131</v>
      </c>
      <c r="E2425" s="125" t="s">
        <v>1541</v>
      </c>
      <c r="F2425" s="126">
        <v>15.67</v>
      </c>
      <c r="G2425" s="126">
        <v>15.87</v>
      </c>
      <c r="H2425" s="126">
        <v>12.54</v>
      </c>
      <c r="I2425" s="126"/>
      <c r="J2425" s="317"/>
      <c r="K2425" s="323">
        <f>ROUND(SUMIF('VGT-Bewegungsdaten'!B:B,A2425,'VGT-Bewegungsdaten'!C:C),3)</f>
        <v>0</v>
      </c>
      <c r="L2425" s="324">
        <f>ROUND(SUMIF('VGT-Bewegungsdaten'!B:B,$A2425,'VGT-Bewegungsdaten'!D:D),2)</f>
        <v>0</v>
      </c>
      <c r="N2425" s="376" t="s">
        <v>4930</v>
      </c>
      <c r="O2425" s="376" t="s">
        <v>4940</v>
      </c>
      <c r="P2425" s="326">
        <f>ROUND(SUMIF('AV-Bewegungsdaten'!B:B,A2425,'AV-Bewegungsdaten'!C:C),3)</f>
        <v>0</v>
      </c>
      <c r="Q2425" s="324">
        <f>ROUND(SUMIF('AV-Bewegungsdaten'!B:B,$A2425,'AV-Bewegungsdaten'!D:D),2)</f>
        <v>0</v>
      </c>
      <c r="T2425" s="327"/>
      <c r="U2425" s="326">
        <f>ROUND(SUMIF('DV-Bewegungsdaten'!B:B,Kategorien!A2425,'DV-Bewegungsdaten'!D:D),3)</f>
        <v>0</v>
      </c>
      <c r="V2425" s="324">
        <f>ROUND(SUMIF('DV-Bewegungsdaten'!B:B,Kategorien!A2425,'DV-Bewegungsdaten'!E:E),3)</f>
        <v>0</v>
      </c>
      <c r="AD2425" s="390">
        <f t="shared" si="517"/>
        <v>10.930999999999999</v>
      </c>
      <c r="AE2425" s="390">
        <f t="shared" si="518"/>
        <v>11.587999999999999</v>
      </c>
      <c r="AF2425" s="390">
        <f t="shared" si="519"/>
        <v>12.806999999999999</v>
      </c>
      <c r="AG2425" s="390">
        <f t="shared" si="520"/>
        <v>12.173999999999999</v>
      </c>
      <c r="AH2425" s="390">
        <f t="shared" si="521"/>
        <v>12.085999999999999</v>
      </c>
      <c r="AI2425" s="390">
        <f t="shared" si="522"/>
        <v>12.617999999999999</v>
      </c>
      <c r="AJ2425" s="390">
        <f t="shared" si="523"/>
        <v>11.901</v>
      </c>
      <c r="AK2425" s="390">
        <f t="shared" si="524"/>
        <v>12.184999999999999</v>
      </c>
      <c r="AL2425" s="390">
        <f t="shared" si="525"/>
        <v>12.294999999999998</v>
      </c>
      <c r="AM2425" s="390">
        <f t="shared" si="526"/>
        <v>12.175999999999998</v>
      </c>
      <c r="AN2425" s="390">
        <f t="shared" si="527"/>
        <v>11.77</v>
      </c>
      <c r="AO2425" s="390">
        <f t="shared" si="528"/>
        <v>12.672999999999998</v>
      </c>
    </row>
    <row r="2426" spans="1:41" ht="15" customHeight="1" x14ac:dyDescent="0.25">
      <c r="A2426" s="127" t="s">
        <v>2925</v>
      </c>
      <c r="B2426" s="125" t="s">
        <v>2077</v>
      </c>
      <c r="C2426" s="125" t="s">
        <v>4005</v>
      </c>
      <c r="D2426" s="125" t="s">
        <v>2926</v>
      </c>
      <c r="E2426" s="125" t="s">
        <v>2545</v>
      </c>
      <c r="F2426" s="126">
        <v>15.64</v>
      </c>
      <c r="G2426" s="126">
        <v>15.84</v>
      </c>
      <c r="H2426" s="126">
        <v>12.51</v>
      </c>
      <c r="I2426" s="126"/>
      <c r="J2426" s="317"/>
      <c r="K2426" s="323">
        <f>ROUND(SUMIF('VGT-Bewegungsdaten'!B:B,A2426,'VGT-Bewegungsdaten'!C:C),3)</f>
        <v>0</v>
      </c>
      <c r="L2426" s="324">
        <f>ROUND(SUMIF('VGT-Bewegungsdaten'!B:B,$A2426,'VGT-Bewegungsdaten'!D:D),2)</f>
        <v>0</v>
      </c>
      <c r="N2426" s="376" t="s">
        <v>4930</v>
      </c>
      <c r="O2426" s="376" t="s">
        <v>4940</v>
      </c>
      <c r="P2426" s="326">
        <f>ROUND(SUMIF('AV-Bewegungsdaten'!B:B,A2426,'AV-Bewegungsdaten'!C:C),3)</f>
        <v>0</v>
      </c>
      <c r="Q2426" s="324">
        <f>ROUND(SUMIF('AV-Bewegungsdaten'!B:B,$A2426,'AV-Bewegungsdaten'!D:D),2)</f>
        <v>0</v>
      </c>
      <c r="T2426" s="327"/>
      <c r="U2426" s="326">
        <f>ROUND(SUMIF('DV-Bewegungsdaten'!B:B,Kategorien!A2426,'DV-Bewegungsdaten'!D:D),3)</f>
        <v>0</v>
      </c>
      <c r="V2426" s="324">
        <f>ROUND(SUMIF('DV-Bewegungsdaten'!B:B,Kategorien!A2426,'DV-Bewegungsdaten'!E:E),3)</f>
        <v>0</v>
      </c>
      <c r="AD2426" s="390">
        <f t="shared" si="517"/>
        <v>10.901</v>
      </c>
      <c r="AE2426" s="390">
        <f t="shared" si="518"/>
        <v>11.558</v>
      </c>
      <c r="AF2426" s="390">
        <f t="shared" si="519"/>
        <v>12.776999999999999</v>
      </c>
      <c r="AG2426" s="390">
        <f t="shared" si="520"/>
        <v>12.144</v>
      </c>
      <c r="AH2426" s="390">
        <f t="shared" si="521"/>
        <v>12.056000000000001</v>
      </c>
      <c r="AI2426" s="390">
        <f t="shared" si="522"/>
        <v>12.588000000000001</v>
      </c>
      <c r="AJ2426" s="390">
        <f t="shared" si="523"/>
        <v>11.871</v>
      </c>
      <c r="AK2426" s="390">
        <f t="shared" si="524"/>
        <v>12.154999999999999</v>
      </c>
      <c r="AL2426" s="390">
        <f t="shared" si="525"/>
        <v>12.265000000000001</v>
      </c>
      <c r="AM2426" s="390">
        <f t="shared" si="526"/>
        <v>12.146000000000001</v>
      </c>
      <c r="AN2426" s="390">
        <f t="shared" si="527"/>
        <v>11.74</v>
      </c>
      <c r="AO2426" s="390">
        <f t="shared" si="528"/>
        <v>12.643000000000001</v>
      </c>
    </row>
    <row r="2427" spans="1:41" ht="15" customHeight="1" x14ac:dyDescent="0.25">
      <c r="A2427" s="127" t="s">
        <v>3669</v>
      </c>
      <c r="B2427" s="125" t="s">
        <v>2077</v>
      </c>
      <c r="C2427" s="125" t="s">
        <v>4005</v>
      </c>
      <c r="D2427" s="125" t="s">
        <v>3670</v>
      </c>
      <c r="E2427" s="125" t="s">
        <v>3289</v>
      </c>
      <c r="F2427" s="126">
        <v>15.61</v>
      </c>
      <c r="G2427" s="126">
        <v>15.809999999999999</v>
      </c>
      <c r="H2427" s="126">
        <v>12.49</v>
      </c>
      <c r="I2427" s="126"/>
      <c r="J2427" s="317"/>
      <c r="K2427" s="323">
        <f>ROUND(SUMIF('VGT-Bewegungsdaten'!B:B,A2427,'VGT-Bewegungsdaten'!C:C),3)</f>
        <v>0</v>
      </c>
      <c r="L2427" s="324">
        <f>ROUND(SUMIF('VGT-Bewegungsdaten'!B:B,$A2427,'VGT-Bewegungsdaten'!D:D),2)</f>
        <v>0</v>
      </c>
      <c r="N2427" s="376" t="s">
        <v>4930</v>
      </c>
      <c r="O2427" s="376" t="s">
        <v>4940</v>
      </c>
      <c r="P2427" s="326">
        <f>ROUND(SUMIF('AV-Bewegungsdaten'!B:B,A2427,'AV-Bewegungsdaten'!C:C),3)</f>
        <v>0</v>
      </c>
      <c r="Q2427" s="324">
        <f>ROUND(SUMIF('AV-Bewegungsdaten'!B:B,$A2427,'AV-Bewegungsdaten'!D:D),2)</f>
        <v>0</v>
      </c>
      <c r="T2427" s="327"/>
      <c r="U2427" s="326">
        <f>ROUND(SUMIF('DV-Bewegungsdaten'!B:B,Kategorien!A2427,'DV-Bewegungsdaten'!D:D),3)</f>
        <v>0</v>
      </c>
      <c r="V2427" s="324">
        <f>ROUND(SUMIF('DV-Bewegungsdaten'!B:B,Kategorien!A2427,'DV-Bewegungsdaten'!E:E),3)</f>
        <v>0</v>
      </c>
      <c r="AD2427" s="390">
        <f t="shared" si="517"/>
        <v>10.870999999999999</v>
      </c>
      <c r="AE2427" s="390">
        <f t="shared" si="518"/>
        <v>11.527999999999999</v>
      </c>
      <c r="AF2427" s="390">
        <f t="shared" si="519"/>
        <v>12.746999999999998</v>
      </c>
      <c r="AG2427" s="390">
        <f t="shared" si="520"/>
        <v>12.113999999999999</v>
      </c>
      <c r="AH2427" s="390">
        <f t="shared" si="521"/>
        <v>12.026</v>
      </c>
      <c r="AI2427" s="390">
        <f t="shared" si="522"/>
        <v>12.558</v>
      </c>
      <c r="AJ2427" s="390">
        <f t="shared" si="523"/>
        <v>11.840999999999999</v>
      </c>
      <c r="AK2427" s="390">
        <f t="shared" si="524"/>
        <v>12.124999999999998</v>
      </c>
      <c r="AL2427" s="390">
        <f t="shared" si="525"/>
        <v>12.234999999999999</v>
      </c>
      <c r="AM2427" s="390">
        <f t="shared" si="526"/>
        <v>12.116</v>
      </c>
      <c r="AN2427" s="390">
        <f t="shared" si="527"/>
        <v>11.709999999999999</v>
      </c>
      <c r="AO2427" s="390">
        <f t="shared" si="528"/>
        <v>12.613</v>
      </c>
    </row>
    <row r="2428" spans="1:41" ht="15" customHeight="1" x14ac:dyDescent="0.25">
      <c r="A2428" s="127" t="s">
        <v>4434</v>
      </c>
      <c r="B2428" s="125" t="s">
        <v>2077</v>
      </c>
      <c r="C2428" s="125" t="s">
        <v>4005</v>
      </c>
      <c r="D2428" s="125" t="s">
        <v>4435</v>
      </c>
      <c r="E2428" s="125" t="s">
        <v>4051</v>
      </c>
      <c r="F2428" s="126">
        <v>15.58</v>
      </c>
      <c r="G2428" s="126">
        <v>15.78</v>
      </c>
      <c r="H2428" s="126">
        <v>12.46</v>
      </c>
      <c r="I2428" s="126"/>
      <c r="J2428" s="317"/>
      <c r="K2428" s="323">
        <f>ROUND(SUMIF('VGT-Bewegungsdaten'!B:B,A2428,'VGT-Bewegungsdaten'!C:C),3)</f>
        <v>0</v>
      </c>
      <c r="L2428" s="324">
        <f>ROUND(SUMIF('VGT-Bewegungsdaten'!B:B,$A2428,'VGT-Bewegungsdaten'!D:D),2)</f>
        <v>0</v>
      </c>
      <c r="N2428" s="376" t="s">
        <v>4930</v>
      </c>
      <c r="O2428" s="376" t="s">
        <v>4940</v>
      </c>
      <c r="P2428" s="326">
        <f>ROUND(SUMIF('AV-Bewegungsdaten'!B:B,A2428,'AV-Bewegungsdaten'!C:C),3)</f>
        <v>0</v>
      </c>
      <c r="Q2428" s="324">
        <f>ROUND(SUMIF('AV-Bewegungsdaten'!B:B,$A2428,'AV-Bewegungsdaten'!D:D),2)</f>
        <v>0</v>
      </c>
      <c r="T2428" s="327"/>
      <c r="U2428" s="326">
        <f>ROUND(SUMIF('DV-Bewegungsdaten'!B:B,Kategorien!A2428,'DV-Bewegungsdaten'!D:D),3)</f>
        <v>0</v>
      </c>
      <c r="V2428" s="324">
        <f>ROUND(SUMIF('DV-Bewegungsdaten'!B:B,Kategorien!A2428,'DV-Bewegungsdaten'!E:E),3)</f>
        <v>0</v>
      </c>
      <c r="AD2428" s="390">
        <f t="shared" si="517"/>
        <v>10.840999999999999</v>
      </c>
      <c r="AE2428" s="390">
        <f t="shared" si="518"/>
        <v>11.497999999999999</v>
      </c>
      <c r="AF2428" s="390">
        <f t="shared" si="519"/>
        <v>12.716999999999999</v>
      </c>
      <c r="AG2428" s="390">
        <f t="shared" si="520"/>
        <v>12.084</v>
      </c>
      <c r="AH2428" s="390">
        <f t="shared" si="521"/>
        <v>11.995999999999999</v>
      </c>
      <c r="AI2428" s="390">
        <f t="shared" si="522"/>
        <v>12.527999999999999</v>
      </c>
      <c r="AJ2428" s="390">
        <f t="shared" si="523"/>
        <v>11.811</v>
      </c>
      <c r="AK2428" s="390">
        <f t="shared" si="524"/>
        <v>12.094999999999999</v>
      </c>
      <c r="AL2428" s="390">
        <f t="shared" si="525"/>
        <v>12.204999999999998</v>
      </c>
      <c r="AM2428" s="390">
        <f t="shared" si="526"/>
        <v>12.085999999999999</v>
      </c>
      <c r="AN2428" s="390">
        <f t="shared" si="527"/>
        <v>11.68</v>
      </c>
      <c r="AO2428" s="390">
        <f t="shared" si="528"/>
        <v>12.582999999999998</v>
      </c>
    </row>
    <row r="2429" spans="1:41" ht="15" customHeight="1" x14ac:dyDescent="0.25">
      <c r="A2429" s="127" t="s">
        <v>2321</v>
      </c>
      <c r="B2429" s="125" t="s">
        <v>2077</v>
      </c>
      <c r="C2429" s="125" t="s">
        <v>4005</v>
      </c>
      <c r="D2429" s="125" t="s">
        <v>2457</v>
      </c>
      <c r="E2429" s="125" t="s">
        <v>2452</v>
      </c>
      <c r="F2429" s="126">
        <v>17.670000000000002</v>
      </c>
      <c r="G2429" s="126">
        <v>17.87</v>
      </c>
      <c r="H2429" s="126">
        <v>14.14</v>
      </c>
      <c r="I2429" s="126"/>
      <c r="J2429" s="317"/>
      <c r="K2429" s="323">
        <f>ROUND(SUMIF('VGT-Bewegungsdaten'!B:B,A2429,'VGT-Bewegungsdaten'!C:C),3)</f>
        <v>0</v>
      </c>
      <c r="L2429" s="324">
        <f>ROUND(SUMIF('VGT-Bewegungsdaten'!B:B,$A2429,'VGT-Bewegungsdaten'!D:D),2)</f>
        <v>0</v>
      </c>
      <c r="N2429" s="376" t="s">
        <v>4930</v>
      </c>
      <c r="O2429" s="376" t="s">
        <v>4940</v>
      </c>
      <c r="P2429" s="326">
        <f>ROUND(SUMIF('AV-Bewegungsdaten'!B:B,A2429,'AV-Bewegungsdaten'!C:C),3)</f>
        <v>0</v>
      </c>
      <c r="Q2429" s="324">
        <f>ROUND(SUMIF('AV-Bewegungsdaten'!B:B,$A2429,'AV-Bewegungsdaten'!D:D),2)</f>
        <v>0</v>
      </c>
      <c r="T2429" s="327"/>
      <c r="U2429" s="326">
        <f>ROUND(SUMIF('DV-Bewegungsdaten'!B:B,Kategorien!A2429,'DV-Bewegungsdaten'!D:D),3)</f>
        <v>0</v>
      </c>
      <c r="V2429" s="324">
        <f>ROUND(SUMIF('DV-Bewegungsdaten'!B:B,Kategorien!A2429,'DV-Bewegungsdaten'!E:E),3)</f>
        <v>0</v>
      </c>
      <c r="AD2429" s="390">
        <f t="shared" si="517"/>
        <v>12.931000000000001</v>
      </c>
      <c r="AE2429" s="390">
        <f t="shared" si="518"/>
        <v>13.588000000000001</v>
      </c>
      <c r="AF2429" s="390">
        <f t="shared" si="519"/>
        <v>14.807</v>
      </c>
      <c r="AG2429" s="390">
        <f t="shared" si="520"/>
        <v>14.174000000000001</v>
      </c>
      <c r="AH2429" s="390">
        <f t="shared" si="521"/>
        <v>14.086000000000002</v>
      </c>
      <c r="AI2429" s="390">
        <f t="shared" si="522"/>
        <v>14.618000000000002</v>
      </c>
      <c r="AJ2429" s="390">
        <f t="shared" si="523"/>
        <v>13.901000000000002</v>
      </c>
      <c r="AK2429" s="390">
        <f t="shared" si="524"/>
        <v>14.185</v>
      </c>
      <c r="AL2429" s="390">
        <f t="shared" si="525"/>
        <v>14.295000000000002</v>
      </c>
      <c r="AM2429" s="390">
        <f t="shared" si="526"/>
        <v>14.176000000000002</v>
      </c>
      <c r="AN2429" s="390">
        <f t="shared" si="527"/>
        <v>13.770000000000001</v>
      </c>
      <c r="AO2429" s="390">
        <f t="shared" si="528"/>
        <v>14.673000000000002</v>
      </c>
    </row>
    <row r="2430" spans="1:41" ht="15" customHeight="1" x14ac:dyDescent="0.25">
      <c r="A2430" s="127" t="s">
        <v>2322</v>
      </c>
      <c r="B2430" s="125" t="s">
        <v>2077</v>
      </c>
      <c r="C2430" s="125" t="s">
        <v>4005</v>
      </c>
      <c r="D2430" s="125" t="s">
        <v>12</v>
      </c>
      <c r="E2430" s="125" t="s">
        <v>2455</v>
      </c>
      <c r="F2430" s="126">
        <v>19.670000000000002</v>
      </c>
      <c r="G2430" s="126">
        <v>19.87</v>
      </c>
      <c r="H2430" s="126">
        <v>15.74</v>
      </c>
      <c r="I2430" s="126"/>
      <c r="J2430" s="317"/>
      <c r="K2430" s="323">
        <f>ROUND(SUMIF('VGT-Bewegungsdaten'!B:B,A2430,'VGT-Bewegungsdaten'!C:C),3)</f>
        <v>0</v>
      </c>
      <c r="L2430" s="324">
        <f>ROUND(SUMIF('VGT-Bewegungsdaten'!B:B,$A2430,'VGT-Bewegungsdaten'!D:D),2)</f>
        <v>0</v>
      </c>
      <c r="N2430" s="376" t="s">
        <v>4930</v>
      </c>
      <c r="O2430" s="376" t="s">
        <v>4940</v>
      </c>
      <c r="P2430" s="326">
        <f>ROUND(SUMIF('AV-Bewegungsdaten'!B:B,A2430,'AV-Bewegungsdaten'!C:C),3)</f>
        <v>0</v>
      </c>
      <c r="Q2430" s="324">
        <f>ROUND(SUMIF('AV-Bewegungsdaten'!B:B,$A2430,'AV-Bewegungsdaten'!D:D),2)</f>
        <v>0</v>
      </c>
      <c r="T2430" s="327"/>
      <c r="U2430" s="326">
        <f>ROUND(SUMIF('DV-Bewegungsdaten'!B:B,Kategorien!A2430,'DV-Bewegungsdaten'!D:D),3)</f>
        <v>0</v>
      </c>
      <c r="V2430" s="324">
        <f>ROUND(SUMIF('DV-Bewegungsdaten'!B:B,Kategorien!A2430,'DV-Bewegungsdaten'!E:E),3)</f>
        <v>0</v>
      </c>
      <c r="AD2430" s="390">
        <f t="shared" si="517"/>
        <v>14.931000000000001</v>
      </c>
      <c r="AE2430" s="390">
        <f t="shared" si="518"/>
        <v>15.588000000000001</v>
      </c>
      <c r="AF2430" s="390">
        <f t="shared" si="519"/>
        <v>16.807000000000002</v>
      </c>
      <c r="AG2430" s="390">
        <f t="shared" si="520"/>
        <v>16.173999999999999</v>
      </c>
      <c r="AH2430" s="390">
        <f t="shared" si="521"/>
        <v>16.086000000000002</v>
      </c>
      <c r="AI2430" s="390">
        <f t="shared" si="522"/>
        <v>16.618000000000002</v>
      </c>
      <c r="AJ2430" s="390">
        <f t="shared" si="523"/>
        <v>15.901000000000002</v>
      </c>
      <c r="AK2430" s="390">
        <f t="shared" si="524"/>
        <v>16.185000000000002</v>
      </c>
      <c r="AL2430" s="390">
        <f t="shared" si="525"/>
        <v>16.295000000000002</v>
      </c>
      <c r="AM2430" s="390">
        <f t="shared" si="526"/>
        <v>16.176000000000002</v>
      </c>
      <c r="AN2430" s="390">
        <f t="shared" si="527"/>
        <v>15.770000000000001</v>
      </c>
      <c r="AO2430" s="390">
        <f t="shared" si="528"/>
        <v>16.673000000000002</v>
      </c>
    </row>
    <row r="2431" spans="1:41" ht="15" customHeight="1" x14ac:dyDescent="0.25">
      <c r="A2431" s="127" t="s">
        <v>2132</v>
      </c>
      <c r="B2431" s="125" t="s">
        <v>2077</v>
      </c>
      <c r="C2431" s="125" t="s">
        <v>4005</v>
      </c>
      <c r="D2431" s="125" t="s">
        <v>14</v>
      </c>
      <c r="E2431" s="125" t="s">
        <v>1538</v>
      </c>
      <c r="F2431" s="126">
        <v>20.67</v>
      </c>
      <c r="G2431" s="126">
        <v>20.87</v>
      </c>
      <c r="H2431" s="126">
        <v>16.54</v>
      </c>
      <c r="I2431" s="126"/>
      <c r="J2431" s="317"/>
      <c r="K2431" s="323">
        <f>ROUND(SUMIF('VGT-Bewegungsdaten'!B:B,A2431,'VGT-Bewegungsdaten'!C:C),3)</f>
        <v>0</v>
      </c>
      <c r="L2431" s="324">
        <f>ROUND(SUMIF('VGT-Bewegungsdaten'!B:B,$A2431,'VGT-Bewegungsdaten'!D:D),2)</f>
        <v>0</v>
      </c>
      <c r="N2431" s="376" t="s">
        <v>4930</v>
      </c>
      <c r="O2431" s="376" t="s">
        <v>4940</v>
      </c>
      <c r="P2431" s="326">
        <f>ROUND(SUMIF('AV-Bewegungsdaten'!B:B,A2431,'AV-Bewegungsdaten'!C:C),3)</f>
        <v>0</v>
      </c>
      <c r="Q2431" s="324">
        <f>ROUND(SUMIF('AV-Bewegungsdaten'!B:B,$A2431,'AV-Bewegungsdaten'!D:D),2)</f>
        <v>0</v>
      </c>
      <c r="T2431" s="327"/>
      <c r="U2431" s="326">
        <f>ROUND(SUMIF('DV-Bewegungsdaten'!B:B,Kategorien!A2431,'DV-Bewegungsdaten'!D:D),3)</f>
        <v>0</v>
      </c>
      <c r="V2431" s="324">
        <f>ROUND(SUMIF('DV-Bewegungsdaten'!B:B,Kategorien!A2431,'DV-Bewegungsdaten'!E:E),3)</f>
        <v>0</v>
      </c>
      <c r="AD2431" s="390">
        <f t="shared" si="517"/>
        <v>15.931000000000001</v>
      </c>
      <c r="AE2431" s="390">
        <f t="shared" si="518"/>
        <v>16.588000000000001</v>
      </c>
      <c r="AF2431" s="390">
        <f t="shared" si="519"/>
        <v>17.807000000000002</v>
      </c>
      <c r="AG2431" s="390">
        <f t="shared" si="520"/>
        <v>17.173999999999999</v>
      </c>
      <c r="AH2431" s="390">
        <f t="shared" si="521"/>
        <v>17.086000000000002</v>
      </c>
      <c r="AI2431" s="390">
        <f t="shared" si="522"/>
        <v>17.618000000000002</v>
      </c>
      <c r="AJ2431" s="390">
        <f t="shared" si="523"/>
        <v>16.901</v>
      </c>
      <c r="AK2431" s="390">
        <f t="shared" si="524"/>
        <v>17.185000000000002</v>
      </c>
      <c r="AL2431" s="390">
        <f t="shared" si="525"/>
        <v>17.295000000000002</v>
      </c>
      <c r="AM2431" s="390">
        <f t="shared" si="526"/>
        <v>17.176000000000002</v>
      </c>
      <c r="AN2431" s="390">
        <f t="shared" si="527"/>
        <v>16.770000000000003</v>
      </c>
      <c r="AO2431" s="390">
        <f t="shared" si="528"/>
        <v>17.673000000000002</v>
      </c>
    </row>
    <row r="2432" spans="1:41" ht="15" customHeight="1" x14ac:dyDescent="0.25">
      <c r="A2432" s="127" t="s">
        <v>2133</v>
      </c>
      <c r="B2432" s="125" t="s">
        <v>2077</v>
      </c>
      <c r="C2432" s="125" t="s">
        <v>4005</v>
      </c>
      <c r="D2432" s="125" t="s">
        <v>585</v>
      </c>
      <c r="E2432" s="125" t="s">
        <v>1541</v>
      </c>
      <c r="F2432" s="126">
        <v>20.67</v>
      </c>
      <c r="G2432" s="126">
        <v>20.87</v>
      </c>
      <c r="H2432" s="126">
        <v>16.54</v>
      </c>
      <c r="I2432" s="126"/>
      <c r="J2432" s="317"/>
      <c r="K2432" s="323">
        <f>ROUND(SUMIF('VGT-Bewegungsdaten'!B:B,A2432,'VGT-Bewegungsdaten'!C:C),3)</f>
        <v>0</v>
      </c>
      <c r="L2432" s="324">
        <f>ROUND(SUMIF('VGT-Bewegungsdaten'!B:B,$A2432,'VGT-Bewegungsdaten'!D:D),2)</f>
        <v>0</v>
      </c>
      <c r="N2432" s="376" t="s">
        <v>4930</v>
      </c>
      <c r="O2432" s="376" t="s">
        <v>4940</v>
      </c>
      <c r="P2432" s="326">
        <f>ROUND(SUMIF('AV-Bewegungsdaten'!B:B,A2432,'AV-Bewegungsdaten'!C:C),3)</f>
        <v>0</v>
      </c>
      <c r="Q2432" s="324">
        <f>ROUND(SUMIF('AV-Bewegungsdaten'!B:B,$A2432,'AV-Bewegungsdaten'!D:D),2)</f>
        <v>0</v>
      </c>
      <c r="T2432" s="327"/>
      <c r="U2432" s="326">
        <f>ROUND(SUMIF('DV-Bewegungsdaten'!B:B,Kategorien!A2432,'DV-Bewegungsdaten'!D:D),3)</f>
        <v>0</v>
      </c>
      <c r="V2432" s="324">
        <f>ROUND(SUMIF('DV-Bewegungsdaten'!B:B,Kategorien!A2432,'DV-Bewegungsdaten'!E:E),3)</f>
        <v>0</v>
      </c>
      <c r="AD2432" s="390">
        <f t="shared" si="517"/>
        <v>15.931000000000001</v>
      </c>
      <c r="AE2432" s="390">
        <f t="shared" si="518"/>
        <v>16.588000000000001</v>
      </c>
      <c r="AF2432" s="390">
        <f t="shared" si="519"/>
        <v>17.807000000000002</v>
      </c>
      <c r="AG2432" s="390">
        <f t="shared" si="520"/>
        <v>17.173999999999999</v>
      </c>
      <c r="AH2432" s="390">
        <f t="shared" si="521"/>
        <v>17.086000000000002</v>
      </c>
      <c r="AI2432" s="390">
        <f t="shared" si="522"/>
        <v>17.618000000000002</v>
      </c>
      <c r="AJ2432" s="390">
        <f t="shared" si="523"/>
        <v>16.901</v>
      </c>
      <c r="AK2432" s="390">
        <f t="shared" si="524"/>
        <v>17.185000000000002</v>
      </c>
      <c r="AL2432" s="390">
        <f t="shared" si="525"/>
        <v>17.295000000000002</v>
      </c>
      <c r="AM2432" s="390">
        <f t="shared" si="526"/>
        <v>17.176000000000002</v>
      </c>
      <c r="AN2432" s="390">
        <f t="shared" si="527"/>
        <v>16.770000000000003</v>
      </c>
      <c r="AO2432" s="390">
        <f t="shared" si="528"/>
        <v>17.673000000000002</v>
      </c>
    </row>
    <row r="2433" spans="1:41" ht="15" customHeight="1" x14ac:dyDescent="0.25">
      <c r="A2433" s="127" t="s">
        <v>2927</v>
      </c>
      <c r="B2433" s="125" t="s">
        <v>2077</v>
      </c>
      <c r="C2433" s="125" t="s">
        <v>4005</v>
      </c>
      <c r="D2433" s="125" t="s">
        <v>2758</v>
      </c>
      <c r="E2433" s="125" t="s">
        <v>2545</v>
      </c>
      <c r="F2433" s="126">
        <v>20.64</v>
      </c>
      <c r="G2433" s="126">
        <v>20.84</v>
      </c>
      <c r="H2433" s="126">
        <v>16.510000000000002</v>
      </c>
      <c r="I2433" s="126"/>
      <c r="J2433" s="317"/>
      <c r="K2433" s="323">
        <f>ROUND(SUMIF('VGT-Bewegungsdaten'!B:B,A2433,'VGT-Bewegungsdaten'!C:C),3)</f>
        <v>0</v>
      </c>
      <c r="L2433" s="324">
        <f>ROUND(SUMIF('VGT-Bewegungsdaten'!B:B,$A2433,'VGT-Bewegungsdaten'!D:D),2)</f>
        <v>0</v>
      </c>
      <c r="N2433" s="376" t="s">
        <v>4930</v>
      </c>
      <c r="O2433" s="376" t="s">
        <v>4940</v>
      </c>
      <c r="P2433" s="326">
        <f>ROUND(SUMIF('AV-Bewegungsdaten'!B:B,A2433,'AV-Bewegungsdaten'!C:C),3)</f>
        <v>0</v>
      </c>
      <c r="Q2433" s="324">
        <f>ROUND(SUMIF('AV-Bewegungsdaten'!B:B,$A2433,'AV-Bewegungsdaten'!D:D),2)</f>
        <v>0</v>
      </c>
      <c r="T2433" s="327"/>
      <c r="U2433" s="326">
        <f>ROUND(SUMIF('DV-Bewegungsdaten'!B:B,Kategorien!A2433,'DV-Bewegungsdaten'!D:D),3)</f>
        <v>0</v>
      </c>
      <c r="V2433" s="324">
        <f>ROUND(SUMIF('DV-Bewegungsdaten'!B:B,Kategorien!A2433,'DV-Bewegungsdaten'!E:E),3)</f>
        <v>0</v>
      </c>
      <c r="AD2433" s="390">
        <f t="shared" si="517"/>
        <v>15.901</v>
      </c>
      <c r="AE2433" s="390">
        <f t="shared" si="518"/>
        <v>16.558</v>
      </c>
      <c r="AF2433" s="390">
        <f t="shared" si="519"/>
        <v>17.777000000000001</v>
      </c>
      <c r="AG2433" s="390">
        <f t="shared" si="520"/>
        <v>17.143999999999998</v>
      </c>
      <c r="AH2433" s="390">
        <f t="shared" si="521"/>
        <v>17.056000000000001</v>
      </c>
      <c r="AI2433" s="390">
        <f t="shared" si="522"/>
        <v>17.588000000000001</v>
      </c>
      <c r="AJ2433" s="390">
        <f t="shared" si="523"/>
        <v>16.870999999999999</v>
      </c>
      <c r="AK2433" s="390">
        <f t="shared" si="524"/>
        <v>17.155000000000001</v>
      </c>
      <c r="AL2433" s="390">
        <f t="shared" si="525"/>
        <v>17.265000000000001</v>
      </c>
      <c r="AM2433" s="390">
        <f t="shared" si="526"/>
        <v>17.146000000000001</v>
      </c>
      <c r="AN2433" s="390">
        <f t="shared" si="527"/>
        <v>16.740000000000002</v>
      </c>
      <c r="AO2433" s="390">
        <f t="shared" si="528"/>
        <v>17.643000000000001</v>
      </c>
    </row>
    <row r="2434" spans="1:41" ht="15" customHeight="1" x14ac:dyDescent="0.25">
      <c r="A2434" s="127" t="s">
        <v>3671</v>
      </c>
      <c r="B2434" s="125" t="s">
        <v>2077</v>
      </c>
      <c r="C2434" s="125" t="s">
        <v>4005</v>
      </c>
      <c r="D2434" s="125" t="s">
        <v>3502</v>
      </c>
      <c r="E2434" s="125" t="s">
        <v>3289</v>
      </c>
      <c r="F2434" s="126">
        <v>20.61</v>
      </c>
      <c r="G2434" s="126">
        <v>20.81</v>
      </c>
      <c r="H2434" s="126">
        <v>16.489999999999998</v>
      </c>
      <c r="I2434" s="126"/>
      <c r="J2434" s="317"/>
      <c r="K2434" s="323">
        <f>ROUND(SUMIF('VGT-Bewegungsdaten'!B:B,A2434,'VGT-Bewegungsdaten'!C:C),3)</f>
        <v>0</v>
      </c>
      <c r="L2434" s="324">
        <f>ROUND(SUMIF('VGT-Bewegungsdaten'!B:B,$A2434,'VGT-Bewegungsdaten'!D:D),2)</f>
        <v>0</v>
      </c>
      <c r="N2434" s="376" t="s">
        <v>4930</v>
      </c>
      <c r="O2434" s="376" t="s">
        <v>4940</v>
      </c>
      <c r="P2434" s="326">
        <f>ROUND(SUMIF('AV-Bewegungsdaten'!B:B,A2434,'AV-Bewegungsdaten'!C:C),3)</f>
        <v>0</v>
      </c>
      <c r="Q2434" s="324">
        <f>ROUND(SUMIF('AV-Bewegungsdaten'!B:B,$A2434,'AV-Bewegungsdaten'!D:D),2)</f>
        <v>0</v>
      </c>
      <c r="T2434" s="327"/>
      <c r="U2434" s="326">
        <f>ROUND(SUMIF('DV-Bewegungsdaten'!B:B,Kategorien!A2434,'DV-Bewegungsdaten'!D:D),3)</f>
        <v>0</v>
      </c>
      <c r="V2434" s="324">
        <f>ROUND(SUMIF('DV-Bewegungsdaten'!B:B,Kategorien!A2434,'DV-Bewegungsdaten'!E:E),3)</f>
        <v>0</v>
      </c>
      <c r="AD2434" s="390">
        <f t="shared" si="517"/>
        <v>15.870999999999999</v>
      </c>
      <c r="AE2434" s="390">
        <f t="shared" si="518"/>
        <v>16.527999999999999</v>
      </c>
      <c r="AF2434" s="390">
        <f t="shared" si="519"/>
        <v>17.747</v>
      </c>
      <c r="AG2434" s="390">
        <f t="shared" si="520"/>
        <v>17.113999999999997</v>
      </c>
      <c r="AH2434" s="390">
        <f t="shared" si="521"/>
        <v>17.026</v>
      </c>
      <c r="AI2434" s="390">
        <f t="shared" si="522"/>
        <v>17.558</v>
      </c>
      <c r="AJ2434" s="390">
        <f t="shared" si="523"/>
        <v>16.840999999999998</v>
      </c>
      <c r="AK2434" s="390">
        <f t="shared" si="524"/>
        <v>17.125</v>
      </c>
      <c r="AL2434" s="390">
        <f t="shared" si="525"/>
        <v>17.234999999999999</v>
      </c>
      <c r="AM2434" s="390">
        <f t="shared" si="526"/>
        <v>17.116</v>
      </c>
      <c r="AN2434" s="390">
        <f t="shared" si="527"/>
        <v>16.71</v>
      </c>
      <c r="AO2434" s="390">
        <f t="shared" si="528"/>
        <v>17.613</v>
      </c>
    </row>
    <row r="2435" spans="1:41" ht="15" customHeight="1" x14ac:dyDescent="0.25">
      <c r="A2435" s="127" t="s">
        <v>4436</v>
      </c>
      <c r="B2435" s="125" t="s">
        <v>2077</v>
      </c>
      <c r="C2435" s="125" t="s">
        <v>4005</v>
      </c>
      <c r="D2435" s="125" t="s">
        <v>4266</v>
      </c>
      <c r="E2435" s="125" t="s">
        <v>4051</v>
      </c>
      <c r="F2435" s="126">
        <v>20.58</v>
      </c>
      <c r="G2435" s="126">
        <v>20.779999999999998</v>
      </c>
      <c r="H2435" s="126">
        <v>16.46</v>
      </c>
      <c r="I2435" s="126"/>
      <c r="J2435" s="317"/>
      <c r="K2435" s="323">
        <f>ROUND(SUMIF('VGT-Bewegungsdaten'!B:B,A2435,'VGT-Bewegungsdaten'!C:C),3)</f>
        <v>0</v>
      </c>
      <c r="L2435" s="324">
        <f>ROUND(SUMIF('VGT-Bewegungsdaten'!B:B,$A2435,'VGT-Bewegungsdaten'!D:D),2)</f>
        <v>0</v>
      </c>
      <c r="N2435" s="376" t="s">
        <v>4930</v>
      </c>
      <c r="O2435" s="376" t="s">
        <v>4940</v>
      </c>
      <c r="P2435" s="326">
        <f>ROUND(SUMIF('AV-Bewegungsdaten'!B:B,A2435,'AV-Bewegungsdaten'!C:C),3)</f>
        <v>0</v>
      </c>
      <c r="Q2435" s="324">
        <f>ROUND(SUMIF('AV-Bewegungsdaten'!B:B,$A2435,'AV-Bewegungsdaten'!D:D),2)</f>
        <v>0</v>
      </c>
      <c r="T2435" s="327"/>
      <c r="U2435" s="326">
        <f>ROUND(SUMIF('DV-Bewegungsdaten'!B:B,Kategorien!A2435,'DV-Bewegungsdaten'!D:D),3)</f>
        <v>0</v>
      </c>
      <c r="V2435" s="324">
        <f>ROUND(SUMIF('DV-Bewegungsdaten'!B:B,Kategorien!A2435,'DV-Bewegungsdaten'!E:E),3)</f>
        <v>0</v>
      </c>
      <c r="AD2435" s="390">
        <f t="shared" si="517"/>
        <v>15.840999999999998</v>
      </c>
      <c r="AE2435" s="390">
        <f t="shared" si="518"/>
        <v>16.497999999999998</v>
      </c>
      <c r="AF2435" s="390">
        <f t="shared" si="519"/>
        <v>17.716999999999999</v>
      </c>
      <c r="AG2435" s="390">
        <f t="shared" si="520"/>
        <v>17.083999999999996</v>
      </c>
      <c r="AH2435" s="390">
        <f t="shared" si="521"/>
        <v>16.995999999999999</v>
      </c>
      <c r="AI2435" s="390">
        <f t="shared" si="522"/>
        <v>17.527999999999999</v>
      </c>
      <c r="AJ2435" s="390">
        <f t="shared" si="523"/>
        <v>16.810999999999996</v>
      </c>
      <c r="AK2435" s="390">
        <f t="shared" si="524"/>
        <v>17.094999999999999</v>
      </c>
      <c r="AL2435" s="390">
        <f t="shared" si="525"/>
        <v>17.204999999999998</v>
      </c>
      <c r="AM2435" s="390">
        <f t="shared" si="526"/>
        <v>17.085999999999999</v>
      </c>
      <c r="AN2435" s="390">
        <f t="shared" si="527"/>
        <v>16.68</v>
      </c>
      <c r="AO2435" s="390">
        <f t="shared" si="528"/>
        <v>17.582999999999998</v>
      </c>
    </row>
    <row r="2436" spans="1:41" ht="15" customHeight="1" x14ac:dyDescent="0.25">
      <c r="A2436" s="127" t="s">
        <v>2134</v>
      </c>
      <c r="B2436" s="125" t="s">
        <v>2077</v>
      </c>
      <c r="C2436" s="125" t="s">
        <v>4005</v>
      </c>
      <c r="D2436" s="125" t="s">
        <v>18</v>
      </c>
      <c r="E2436" s="125" t="s">
        <v>2452</v>
      </c>
      <c r="F2436" s="126">
        <v>18.670000000000002</v>
      </c>
      <c r="G2436" s="126">
        <v>18.87</v>
      </c>
      <c r="H2436" s="126">
        <v>14.94</v>
      </c>
      <c r="I2436" s="126"/>
      <c r="J2436" s="317"/>
      <c r="K2436" s="323">
        <f>ROUND(SUMIF('VGT-Bewegungsdaten'!B:B,A2436,'VGT-Bewegungsdaten'!C:C),3)</f>
        <v>0</v>
      </c>
      <c r="L2436" s="324">
        <f>ROUND(SUMIF('VGT-Bewegungsdaten'!B:B,$A2436,'VGT-Bewegungsdaten'!D:D),2)</f>
        <v>0</v>
      </c>
      <c r="N2436" s="376" t="s">
        <v>4930</v>
      </c>
      <c r="O2436" s="376" t="s">
        <v>4940</v>
      </c>
      <c r="P2436" s="326">
        <f>ROUND(SUMIF('AV-Bewegungsdaten'!B:B,A2436,'AV-Bewegungsdaten'!C:C),3)</f>
        <v>0</v>
      </c>
      <c r="Q2436" s="324">
        <f>ROUND(SUMIF('AV-Bewegungsdaten'!B:B,$A2436,'AV-Bewegungsdaten'!D:D),2)</f>
        <v>0</v>
      </c>
      <c r="T2436" s="327"/>
      <c r="U2436" s="326">
        <f>ROUND(SUMIF('DV-Bewegungsdaten'!B:B,Kategorien!A2436,'DV-Bewegungsdaten'!D:D),3)</f>
        <v>0</v>
      </c>
      <c r="V2436" s="324">
        <f>ROUND(SUMIF('DV-Bewegungsdaten'!B:B,Kategorien!A2436,'DV-Bewegungsdaten'!E:E),3)</f>
        <v>0</v>
      </c>
      <c r="AD2436" s="390">
        <f t="shared" si="517"/>
        <v>13.931000000000001</v>
      </c>
      <c r="AE2436" s="390">
        <f t="shared" si="518"/>
        <v>14.588000000000001</v>
      </c>
      <c r="AF2436" s="390">
        <f t="shared" si="519"/>
        <v>15.807</v>
      </c>
      <c r="AG2436" s="390">
        <f t="shared" si="520"/>
        <v>15.174000000000001</v>
      </c>
      <c r="AH2436" s="390">
        <f t="shared" si="521"/>
        <v>15.086000000000002</v>
      </c>
      <c r="AI2436" s="390">
        <f t="shared" si="522"/>
        <v>15.618000000000002</v>
      </c>
      <c r="AJ2436" s="390">
        <f t="shared" si="523"/>
        <v>14.901000000000002</v>
      </c>
      <c r="AK2436" s="390">
        <f t="shared" si="524"/>
        <v>15.185</v>
      </c>
      <c r="AL2436" s="390">
        <f t="shared" si="525"/>
        <v>15.295000000000002</v>
      </c>
      <c r="AM2436" s="390">
        <f t="shared" si="526"/>
        <v>15.176000000000002</v>
      </c>
      <c r="AN2436" s="390">
        <f t="shared" si="527"/>
        <v>14.770000000000001</v>
      </c>
      <c r="AO2436" s="390">
        <f t="shared" si="528"/>
        <v>15.673000000000002</v>
      </c>
    </row>
    <row r="2437" spans="1:41" ht="15" customHeight="1" x14ac:dyDescent="0.25">
      <c r="A2437" s="127" t="s">
        <v>2135</v>
      </c>
      <c r="B2437" s="125" t="s">
        <v>2077</v>
      </c>
      <c r="C2437" s="125" t="s">
        <v>4005</v>
      </c>
      <c r="D2437" s="125" t="s">
        <v>20</v>
      </c>
      <c r="E2437" s="125" t="s">
        <v>2455</v>
      </c>
      <c r="F2437" s="126">
        <v>20.67</v>
      </c>
      <c r="G2437" s="126">
        <v>20.87</v>
      </c>
      <c r="H2437" s="126">
        <v>16.54</v>
      </c>
      <c r="I2437" s="126"/>
      <c r="J2437" s="317"/>
      <c r="K2437" s="323">
        <f>ROUND(SUMIF('VGT-Bewegungsdaten'!B:B,A2437,'VGT-Bewegungsdaten'!C:C),3)</f>
        <v>0</v>
      </c>
      <c r="L2437" s="324">
        <f>ROUND(SUMIF('VGT-Bewegungsdaten'!B:B,$A2437,'VGT-Bewegungsdaten'!D:D),2)</f>
        <v>0</v>
      </c>
      <c r="N2437" s="376" t="s">
        <v>4930</v>
      </c>
      <c r="O2437" s="376" t="s">
        <v>4940</v>
      </c>
      <c r="P2437" s="326">
        <f>ROUND(SUMIF('AV-Bewegungsdaten'!B:B,A2437,'AV-Bewegungsdaten'!C:C),3)</f>
        <v>0</v>
      </c>
      <c r="Q2437" s="324">
        <f>ROUND(SUMIF('AV-Bewegungsdaten'!B:B,$A2437,'AV-Bewegungsdaten'!D:D),2)</f>
        <v>0</v>
      </c>
      <c r="T2437" s="327"/>
      <c r="U2437" s="326">
        <f>ROUND(SUMIF('DV-Bewegungsdaten'!B:B,Kategorien!A2437,'DV-Bewegungsdaten'!D:D),3)</f>
        <v>0</v>
      </c>
      <c r="V2437" s="324">
        <f>ROUND(SUMIF('DV-Bewegungsdaten'!B:B,Kategorien!A2437,'DV-Bewegungsdaten'!E:E),3)</f>
        <v>0</v>
      </c>
      <c r="AD2437" s="390">
        <f t="shared" si="517"/>
        <v>15.931000000000001</v>
      </c>
      <c r="AE2437" s="390">
        <f t="shared" si="518"/>
        <v>16.588000000000001</v>
      </c>
      <c r="AF2437" s="390">
        <f t="shared" si="519"/>
        <v>17.807000000000002</v>
      </c>
      <c r="AG2437" s="390">
        <f t="shared" si="520"/>
        <v>17.173999999999999</v>
      </c>
      <c r="AH2437" s="390">
        <f t="shared" si="521"/>
        <v>17.086000000000002</v>
      </c>
      <c r="AI2437" s="390">
        <f t="shared" si="522"/>
        <v>17.618000000000002</v>
      </c>
      <c r="AJ2437" s="390">
        <f t="shared" si="523"/>
        <v>16.901</v>
      </c>
      <c r="AK2437" s="390">
        <f t="shared" si="524"/>
        <v>17.185000000000002</v>
      </c>
      <c r="AL2437" s="390">
        <f t="shared" si="525"/>
        <v>17.295000000000002</v>
      </c>
      <c r="AM2437" s="390">
        <f t="shared" si="526"/>
        <v>17.176000000000002</v>
      </c>
      <c r="AN2437" s="390">
        <f t="shared" si="527"/>
        <v>16.770000000000003</v>
      </c>
      <c r="AO2437" s="390">
        <f t="shared" si="528"/>
        <v>17.673000000000002</v>
      </c>
    </row>
    <row r="2438" spans="1:41" ht="15" customHeight="1" x14ac:dyDescent="0.25">
      <c r="A2438" s="127" t="s">
        <v>2136</v>
      </c>
      <c r="B2438" s="125" t="s">
        <v>2077</v>
      </c>
      <c r="C2438" s="125" t="s">
        <v>4005</v>
      </c>
      <c r="D2438" s="125" t="s">
        <v>22</v>
      </c>
      <c r="E2438" s="125" t="s">
        <v>1538</v>
      </c>
      <c r="F2438" s="126">
        <v>21.67</v>
      </c>
      <c r="G2438" s="126">
        <v>21.87</v>
      </c>
      <c r="H2438" s="126">
        <v>17.34</v>
      </c>
      <c r="I2438" s="126"/>
      <c r="J2438" s="317"/>
      <c r="K2438" s="323">
        <f>ROUND(SUMIF('VGT-Bewegungsdaten'!B:B,A2438,'VGT-Bewegungsdaten'!C:C),3)</f>
        <v>0</v>
      </c>
      <c r="L2438" s="324">
        <f>ROUND(SUMIF('VGT-Bewegungsdaten'!B:B,$A2438,'VGT-Bewegungsdaten'!D:D),2)</f>
        <v>0</v>
      </c>
      <c r="N2438" s="376" t="s">
        <v>4930</v>
      </c>
      <c r="O2438" s="376" t="s">
        <v>4940</v>
      </c>
      <c r="P2438" s="326">
        <f>ROUND(SUMIF('AV-Bewegungsdaten'!B:B,A2438,'AV-Bewegungsdaten'!C:C),3)</f>
        <v>0</v>
      </c>
      <c r="Q2438" s="324">
        <f>ROUND(SUMIF('AV-Bewegungsdaten'!B:B,$A2438,'AV-Bewegungsdaten'!D:D),2)</f>
        <v>0</v>
      </c>
      <c r="T2438" s="327"/>
      <c r="U2438" s="326">
        <f>ROUND(SUMIF('DV-Bewegungsdaten'!B:B,Kategorien!A2438,'DV-Bewegungsdaten'!D:D),3)</f>
        <v>0</v>
      </c>
      <c r="V2438" s="324">
        <f>ROUND(SUMIF('DV-Bewegungsdaten'!B:B,Kategorien!A2438,'DV-Bewegungsdaten'!E:E),3)</f>
        <v>0</v>
      </c>
      <c r="AD2438" s="390">
        <f t="shared" si="517"/>
        <v>16.931000000000001</v>
      </c>
      <c r="AE2438" s="390">
        <f t="shared" si="518"/>
        <v>17.588000000000001</v>
      </c>
      <c r="AF2438" s="390">
        <f t="shared" si="519"/>
        <v>18.807000000000002</v>
      </c>
      <c r="AG2438" s="390">
        <f t="shared" si="520"/>
        <v>18.173999999999999</v>
      </c>
      <c r="AH2438" s="390">
        <f t="shared" si="521"/>
        <v>18.086000000000002</v>
      </c>
      <c r="AI2438" s="390">
        <f t="shared" si="522"/>
        <v>18.618000000000002</v>
      </c>
      <c r="AJ2438" s="390">
        <f t="shared" si="523"/>
        <v>17.901</v>
      </c>
      <c r="AK2438" s="390">
        <f t="shared" si="524"/>
        <v>18.185000000000002</v>
      </c>
      <c r="AL2438" s="390">
        <f t="shared" si="525"/>
        <v>18.295000000000002</v>
      </c>
      <c r="AM2438" s="390">
        <f t="shared" si="526"/>
        <v>18.176000000000002</v>
      </c>
      <c r="AN2438" s="390">
        <f t="shared" si="527"/>
        <v>17.770000000000003</v>
      </c>
      <c r="AO2438" s="390">
        <f t="shared" si="528"/>
        <v>18.673000000000002</v>
      </c>
    </row>
    <row r="2439" spans="1:41" ht="15" customHeight="1" x14ac:dyDescent="0.25">
      <c r="A2439" s="127" t="s">
        <v>2137</v>
      </c>
      <c r="B2439" s="125" t="s">
        <v>2077</v>
      </c>
      <c r="C2439" s="125" t="s">
        <v>4005</v>
      </c>
      <c r="D2439" s="125" t="s">
        <v>24</v>
      </c>
      <c r="E2439" s="125" t="s">
        <v>1541</v>
      </c>
      <c r="F2439" s="126">
        <v>21.67</v>
      </c>
      <c r="G2439" s="126">
        <v>21.87</v>
      </c>
      <c r="H2439" s="126">
        <v>17.34</v>
      </c>
      <c r="I2439" s="126"/>
      <c r="J2439" s="317"/>
      <c r="K2439" s="323">
        <f>ROUND(SUMIF('VGT-Bewegungsdaten'!B:B,A2439,'VGT-Bewegungsdaten'!C:C),3)</f>
        <v>0</v>
      </c>
      <c r="L2439" s="324">
        <f>ROUND(SUMIF('VGT-Bewegungsdaten'!B:B,$A2439,'VGT-Bewegungsdaten'!D:D),2)</f>
        <v>0</v>
      </c>
      <c r="N2439" s="376" t="s">
        <v>4930</v>
      </c>
      <c r="O2439" s="376" t="s">
        <v>4940</v>
      </c>
      <c r="P2439" s="326">
        <f>ROUND(SUMIF('AV-Bewegungsdaten'!B:B,A2439,'AV-Bewegungsdaten'!C:C),3)</f>
        <v>0</v>
      </c>
      <c r="Q2439" s="324">
        <f>ROUND(SUMIF('AV-Bewegungsdaten'!B:B,$A2439,'AV-Bewegungsdaten'!D:D),2)</f>
        <v>0</v>
      </c>
      <c r="T2439" s="327"/>
      <c r="U2439" s="326">
        <f>ROUND(SUMIF('DV-Bewegungsdaten'!B:B,Kategorien!A2439,'DV-Bewegungsdaten'!D:D),3)</f>
        <v>0</v>
      </c>
      <c r="V2439" s="324">
        <f>ROUND(SUMIF('DV-Bewegungsdaten'!B:B,Kategorien!A2439,'DV-Bewegungsdaten'!E:E),3)</f>
        <v>0</v>
      </c>
      <c r="AD2439" s="390">
        <f t="shared" si="517"/>
        <v>16.931000000000001</v>
      </c>
      <c r="AE2439" s="390">
        <f t="shared" si="518"/>
        <v>17.588000000000001</v>
      </c>
      <c r="AF2439" s="390">
        <f t="shared" si="519"/>
        <v>18.807000000000002</v>
      </c>
      <c r="AG2439" s="390">
        <f t="shared" si="520"/>
        <v>18.173999999999999</v>
      </c>
      <c r="AH2439" s="390">
        <f t="shared" si="521"/>
        <v>18.086000000000002</v>
      </c>
      <c r="AI2439" s="390">
        <f t="shared" si="522"/>
        <v>18.618000000000002</v>
      </c>
      <c r="AJ2439" s="390">
        <f t="shared" si="523"/>
        <v>17.901</v>
      </c>
      <c r="AK2439" s="390">
        <f t="shared" si="524"/>
        <v>18.185000000000002</v>
      </c>
      <c r="AL2439" s="390">
        <f t="shared" si="525"/>
        <v>18.295000000000002</v>
      </c>
      <c r="AM2439" s="390">
        <f t="shared" si="526"/>
        <v>18.176000000000002</v>
      </c>
      <c r="AN2439" s="390">
        <f t="shared" si="527"/>
        <v>17.770000000000003</v>
      </c>
      <c r="AO2439" s="390">
        <f t="shared" si="528"/>
        <v>18.673000000000002</v>
      </c>
    </row>
    <row r="2440" spans="1:41" ht="15" customHeight="1" x14ac:dyDescent="0.25">
      <c r="A2440" s="127" t="s">
        <v>2928</v>
      </c>
      <c r="B2440" s="125" t="s">
        <v>2077</v>
      </c>
      <c r="C2440" s="125" t="s">
        <v>4005</v>
      </c>
      <c r="D2440" s="125" t="s">
        <v>2667</v>
      </c>
      <c r="E2440" s="125" t="s">
        <v>2545</v>
      </c>
      <c r="F2440" s="126">
        <v>21.64</v>
      </c>
      <c r="G2440" s="126">
        <v>21.84</v>
      </c>
      <c r="H2440" s="126">
        <v>17.309999999999999</v>
      </c>
      <c r="I2440" s="126"/>
      <c r="J2440" s="317"/>
      <c r="K2440" s="323">
        <f>ROUND(SUMIF('VGT-Bewegungsdaten'!B:B,A2440,'VGT-Bewegungsdaten'!C:C),3)</f>
        <v>0</v>
      </c>
      <c r="L2440" s="324">
        <f>ROUND(SUMIF('VGT-Bewegungsdaten'!B:B,$A2440,'VGT-Bewegungsdaten'!D:D),2)</f>
        <v>0</v>
      </c>
      <c r="N2440" s="376" t="s">
        <v>4930</v>
      </c>
      <c r="O2440" s="376" t="s">
        <v>4940</v>
      </c>
      <c r="P2440" s="326">
        <f>ROUND(SUMIF('AV-Bewegungsdaten'!B:B,A2440,'AV-Bewegungsdaten'!C:C),3)</f>
        <v>0</v>
      </c>
      <c r="Q2440" s="324">
        <f>ROUND(SUMIF('AV-Bewegungsdaten'!B:B,$A2440,'AV-Bewegungsdaten'!D:D),2)</f>
        <v>0</v>
      </c>
      <c r="T2440" s="327"/>
      <c r="U2440" s="326">
        <f>ROUND(SUMIF('DV-Bewegungsdaten'!B:B,Kategorien!A2440,'DV-Bewegungsdaten'!D:D),3)</f>
        <v>0</v>
      </c>
      <c r="V2440" s="324">
        <f>ROUND(SUMIF('DV-Bewegungsdaten'!B:B,Kategorien!A2440,'DV-Bewegungsdaten'!E:E),3)</f>
        <v>0</v>
      </c>
      <c r="AD2440" s="390">
        <f t="shared" si="517"/>
        <v>16.901</v>
      </c>
      <c r="AE2440" s="390">
        <f t="shared" si="518"/>
        <v>17.558</v>
      </c>
      <c r="AF2440" s="390">
        <f t="shared" si="519"/>
        <v>18.777000000000001</v>
      </c>
      <c r="AG2440" s="390">
        <f t="shared" si="520"/>
        <v>18.143999999999998</v>
      </c>
      <c r="AH2440" s="390">
        <f t="shared" si="521"/>
        <v>18.056000000000001</v>
      </c>
      <c r="AI2440" s="390">
        <f t="shared" si="522"/>
        <v>18.588000000000001</v>
      </c>
      <c r="AJ2440" s="390">
        <f t="shared" si="523"/>
        <v>17.870999999999999</v>
      </c>
      <c r="AK2440" s="390">
        <f t="shared" si="524"/>
        <v>18.155000000000001</v>
      </c>
      <c r="AL2440" s="390">
        <f t="shared" si="525"/>
        <v>18.265000000000001</v>
      </c>
      <c r="AM2440" s="390">
        <f t="shared" si="526"/>
        <v>18.146000000000001</v>
      </c>
      <c r="AN2440" s="390">
        <f t="shared" si="527"/>
        <v>17.740000000000002</v>
      </c>
      <c r="AO2440" s="390">
        <f t="shared" si="528"/>
        <v>18.643000000000001</v>
      </c>
    </row>
    <row r="2441" spans="1:41" ht="15" customHeight="1" x14ac:dyDescent="0.25">
      <c r="A2441" s="127" t="s">
        <v>3672</v>
      </c>
      <c r="B2441" s="125" t="s">
        <v>2077</v>
      </c>
      <c r="C2441" s="125" t="s">
        <v>4005</v>
      </c>
      <c r="D2441" s="125" t="s">
        <v>3411</v>
      </c>
      <c r="E2441" s="125" t="s">
        <v>3289</v>
      </c>
      <c r="F2441" s="126">
        <v>21.61</v>
      </c>
      <c r="G2441" s="126">
        <v>21.81</v>
      </c>
      <c r="H2441" s="126">
        <v>17.29</v>
      </c>
      <c r="I2441" s="126"/>
      <c r="J2441" s="317"/>
      <c r="K2441" s="323">
        <f>ROUND(SUMIF('VGT-Bewegungsdaten'!B:B,A2441,'VGT-Bewegungsdaten'!C:C),3)</f>
        <v>0</v>
      </c>
      <c r="L2441" s="324">
        <f>ROUND(SUMIF('VGT-Bewegungsdaten'!B:B,$A2441,'VGT-Bewegungsdaten'!D:D),2)</f>
        <v>0</v>
      </c>
      <c r="N2441" s="376" t="s">
        <v>4930</v>
      </c>
      <c r="O2441" s="376" t="s">
        <v>4940</v>
      </c>
      <c r="P2441" s="326">
        <f>ROUND(SUMIF('AV-Bewegungsdaten'!B:B,A2441,'AV-Bewegungsdaten'!C:C),3)</f>
        <v>0</v>
      </c>
      <c r="Q2441" s="324">
        <f>ROUND(SUMIF('AV-Bewegungsdaten'!B:B,$A2441,'AV-Bewegungsdaten'!D:D),2)</f>
        <v>0</v>
      </c>
      <c r="T2441" s="327"/>
      <c r="U2441" s="326">
        <f>ROUND(SUMIF('DV-Bewegungsdaten'!B:B,Kategorien!A2441,'DV-Bewegungsdaten'!D:D),3)</f>
        <v>0</v>
      </c>
      <c r="V2441" s="324">
        <f>ROUND(SUMIF('DV-Bewegungsdaten'!B:B,Kategorien!A2441,'DV-Bewegungsdaten'!E:E),3)</f>
        <v>0</v>
      </c>
      <c r="AD2441" s="390">
        <f t="shared" si="517"/>
        <v>16.870999999999999</v>
      </c>
      <c r="AE2441" s="390">
        <f t="shared" si="518"/>
        <v>17.527999999999999</v>
      </c>
      <c r="AF2441" s="390">
        <f t="shared" si="519"/>
        <v>18.747</v>
      </c>
      <c r="AG2441" s="390">
        <f t="shared" si="520"/>
        <v>18.113999999999997</v>
      </c>
      <c r="AH2441" s="390">
        <f t="shared" si="521"/>
        <v>18.026</v>
      </c>
      <c r="AI2441" s="390">
        <f t="shared" si="522"/>
        <v>18.558</v>
      </c>
      <c r="AJ2441" s="390">
        <f t="shared" si="523"/>
        <v>17.840999999999998</v>
      </c>
      <c r="AK2441" s="390">
        <f t="shared" si="524"/>
        <v>18.125</v>
      </c>
      <c r="AL2441" s="390">
        <f t="shared" si="525"/>
        <v>18.234999999999999</v>
      </c>
      <c r="AM2441" s="390">
        <f t="shared" si="526"/>
        <v>18.116</v>
      </c>
      <c r="AN2441" s="390">
        <f t="shared" si="527"/>
        <v>17.71</v>
      </c>
      <c r="AO2441" s="390">
        <f t="shared" si="528"/>
        <v>18.613</v>
      </c>
    </row>
    <row r="2442" spans="1:41" ht="15" customHeight="1" x14ac:dyDescent="0.25">
      <c r="A2442" s="127" t="s">
        <v>4437</v>
      </c>
      <c r="B2442" s="125" t="s">
        <v>2077</v>
      </c>
      <c r="C2442" s="125" t="s">
        <v>4005</v>
      </c>
      <c r="D2442" s="125" t="s">
        <v>4174</v>
      </c>
      <c r="E2442" s="125" t="s">
        <v>4051</v>
      </c>
      <c r="F2442" s="126">
        <v>21.58</v>
      </c>
      <c r="G2442" s="126">
        <v>21.779999999999998</v>
      </c>
      <c r="H2442" s="126">
        <v>17.260000000000002</v>
      </c>
      <c r="I2442" s="126"/>
      <c r="J2442" s="317"/>
      <c r="K2442" s="323">
        <f>ROUND(SUMIF('VGT-Bewegungsdaten'!B:B,A2442,'VGT-Bewegungsdaten'!C:C),3)</f>
        <v>0</v>
      </c>
      <c r="L2442" s="324">
        <f>ROUND(SUMIF('VGT-Bewegungsdaten'!B:B,$A2442,'VGT-Bewegungsdaten'!D:D),2)</f>
        <v>0</v>
      </c>
      <c r="N2442" s="376" t="s">
        <v>4930</v>
      </c>
      <c r="O2442" s="376" t="s">
        <v>4940</v>
      </c>
      <c r="P2442" s="326">
        <f>ROUND(SUMIF('AV-Bewegungsdaten'!B:B,A2442,'AV-Bewegungsdaten'!C:C),3)</f>
        <v>0</v>
      </c>
      <c r="Q2442" s="324">
        <f>ROUND(SUMIF('AV-Bewegungsdaten'!B:B,$A2442,'AV-Bewegungsdaten'!D:D),2)</f>
        <v>0</v>
      </c>
      <c r="T2442" s="327"/>
      <c r="U2442" s="326">
        <f>ROUND(SUMIF('DV-Bewegungsdaten'!B:B,Kategorien!A2442,'DV-Bewegungsdaten'!D:D),3)</f>
        <v>0</v>
      </c>
      <c r="V2442" s="324">
        <f>ROUND(SUMIF('DV-Bewegungsdaten'!B:B,Kategorien!A2442,'DV-Bewegungsdaten'!E:E),3)</f>
        <v>0</v>
      </c>
      <c r="AD2442" s="390">
        <f t="shared" si="517"/>
        <v>16.840999999999998</v>
      </c>
      <c r="AE2442" s="390">
        <f t="shared" si="518"/>
        <v>17.497999999999998</v>
      </c>
      <c r="AF2442" s="390">
        <f t="shared" si="519"/>
        <v>18.716999999999999</v>
      </c>
      <c r="AG2442" s="390">
        <f t="shared" si="520"/>
        <v>18.083999999999996</v>
      </c>
      <c r="AH2442" s="390">
        <f t="shared" si="521"/>
        <v>17.995999999999999</v>
      </c>
      <c r="AI2442" s="390">
        <f t="shared" si="522"/>
        <v>18.527999999999999</v>
      </c>
      <c r="AJ2442" s="390">
        <f t="shared" si="523"/>
        <v>17.810999999999996</v>
      </c>
      <c r="AK2442" s="390">
        <f t="shared" si="524"/>
        <v>18.094999999999999</v>
      </c>
      <c r="AL2442" s="390">
        <f t="shared" si="525"/>
        <v>18.204999999999998</v>
      </c>
      <c r="AM2442" s="390">
        <f t="shared" si="526"/>
        <v>18.085999999999999</v>
      </c>
      <c r="AN2442" s="390">
        <f t="shared" si="527"/>
        <v>17.68</v>
      </c>
      <c r="AO2442" s="390">
        <f t="shared" si="528"/>
        <v>18.582999999999998</v>
      </c>
    </row>
    <row r="2443" spans="1:41" ht="15" customHeight="1" x14ac:dyDescent="0.25">
      <c r="A2443" s="127" t="s">
        <v>2138</v>
      </c>
      <c r="B2443" s="125" t="s">
        <v>2077</v>
      </c>
      <c r="C2443" s="125" t="s">
        <v>4005</v>
      </c>
      <c r="D2443" s="125" t="s">
        <v>1561</v>
      </c>
      <c r="E2443" s="125" t="s">
        <v>2452</v>
      </c>
      <c r="F2443" s="126">
        <v>18.670000000000002</v>
      </c>
      <c r="G2443" s="126">
        <v>18.87</v>
      </c>
      <c r="H2443" s="126">
        <v>14.94</v>
      </c>
      <c r="I2443" s="126"/>
      <c r="J2443" s="317"/>
      <c r="K2443" s="323">
        <f>ROUND(SUMIF('VGT-Bewegungsdaten'!B:B,A2443,'VGT-Bewegungsdaten'!C:C),3)</f>
        <v>0</v>
      </c>
      <c r="L2443" s="324">
        <f>ROUND(SUMIF('VGT-Bewegungsdaten'!B:B,$A2443,'VGT-Bewegungsdaten'!D:D),2)</f>
        <v>0</v>
      </c>
      <c r="N2443" s="376" t="s">
        <v>4930</v>
      </c>
      <c r="O2443" s="376" t="s">
        <v>4940</v>
      </c>
      <c r="P2443" s="326">
        <f>ROUND(SUMIF('AV-Bewegungsdaten'!B:B,A2443,'AV-Bewegungsdaten'!C:C),3)</f>
        <v>0</v>
      </c>
      <c r="Q2443" s="324">
        <f>ROUND(SUMIF('AV-Bewegungsdaten'!B:B,$A2443,'AV-Bewegungsdaten'!D:D),2)</f>
        <v>0</v>
      </c>
      <c r="T2443" s="327"/>
      <c r="U2443" s="326">
        <f>ROUND(SUMIF('DV-Bewegungsdaten'!B:B,Kategorien!A2443,'DV-Bewegungsdaten'!D:D),3)</f>
        <v>0</v>
      </c>
      <c r="V2443" s="324">
        <f>ROUND(SUMIF('DV-Bewegungsdaten'!B:B,Kategorien!A2443,'DV-Bewegungsdaten'!E:E),3)</f>
        <v>0</v>
      </c>
      <c r="AD2443" s="390">
        <f t="shared" si="517"/>
        <v>13.931000000000001</v>
      </c>
      <c r="AE2443" s="390">
        <f t="shared" si="518"/>
        <v>14.588000000000001</v>
      </c>
      <c r="AF2443" s="390">
        <f t="shared" si="519"/>
        <v>15.807</v>
      </c>
      <c r="AG2443" s="390">
        <f t="shared" si="520"/>
        <v>15.174000000000001</v>
      </c>
      <c r="AH2443" s="390">
        <f t="shared" si="521"/>
        <v>15.086000000000002</v>
      </c>
      <c r="AI2443" s="390">
        <f t="shared" si="522"/>
        <v>15.618000000000002</v>
      </c>
      <c r="AJ2443" s="390">
        <f t="shared" si="523"/>
        <v>14.901000000000002</v>
      </c>
      <c r="AK2443" s="390">
        <f t="shared" si="524"/>
        <v>15.185</v>
      </c>
      <c r="AL2443" s="390">
        <f t="shared" si="525"/>
        <v>15.295000000000002</v>
      </c>
      <c r="AM2443" s="390">
        <f t="shared" si="526"/>
        <v>15.176000000000002</v>
      </c>
      <c r="AN2443" s="390">
        <f t="shared" si="527"/>
        <v>14.770000000000001</v>
      </c>
      <c r="AO2443" s="390">
        <f t="shared" si="528"/>
        <v>15.673000000000002</v>
      </c>
    </row>
    <row r="2444" spans="1:41" ht="15" customHeight="1" x14ac:dyDescent="0.25">
      <c r="A2444" s="127" t="s">
        <v>2139</v>
      </c>
      <c r="B2444" s="125" t="s">
        <v>2077</v>
      </c>
      <c r="C2444" s="125" t="s">
        <v>4005</v>
      </c>
      <c r="D2444" s="125" t="s">
        <v>27</v>
      </c>
      <c r="E2444" s="125" t="s">
        <v>2455</v>
      </c>
      <c r="F2444" s="126">
        <v>20.67</v>
      </c>
      <c r="G2444" s="126">
        <v>20.87</v>
      </c>
      <c r="H2444" s="126">
        <v>16.54</v>
      </c>
      <c r="I2444" s="126"/>
      <c r="J2444" s="317"/>
      <c r="K2444" s="323">
        <f>ROUND(SUMIF('VGT-Bewegungsdaten'!B:B,A2444,'VGT-Bewegungsdaten'!C:C),3)</f>
        <v>0</v>
      </c>
      <c r="L2444" s="324">
        <f>ROUND(SUMIF('VGT-Bewegungsdaten'!B:B,$A2444,'VGT-Bewegungsdaten'!D:D),2)</f>
        <v>0</v>
      </c>
      <c r="N2444" s="376" t="s">
        <v>4930</v>
      </c>
      <c r="O2444" s="376" t="s">
        <v>4940</v>
      </c>
      <c r="P2444" s="326">
        <f>ROUND(SUMIF('AV-Bewegungsdaten'!B:B,A2444,'AV-Bewegungsdaten'!C:C),3)</f>
        <v>0</v>
      </c>
      <c r="Q2444" s="324">
        <f>ROUND(SUMIF('AV-Bewegungsdaten'!B:B,$A2444,'AV-Bewegungsdaten'!D:D),2)</f>
        <v>0</v>
      </c>
      <c r="T2444" s="327"/>
      <c r="U2444" s="326">
        <f>ROUND(SUMIF('DV-Bewegungsdaten'!B:B,Kategorien!A2444,'DV-Bewegungsdaten'!D:D),3)</f>
        <v>0</v>
      </c>
      <c r="V2444" s="324">
        <f>ROUND(SUMIF('DV-Bewegungsdaten'!B:B,Kategorien!A2444,'DV-Bewegungsdaten'!E:E),3)</f>
        <v>0</v>
      </c>
      <c r="AD2444" s="390">
        <f t="shared" si="517"/>
        <v>15.931000000000001</v>
      </c>
      <c r="AE2444" s="390">
        <f t="shared" si="518"/>
        <v>16.588000000000001</v>
      </c>
      <c r="AF2444" s="390">
        <f t="shared" si="519"/>
        <v>17.807000000000002</v>
      </c>
      <c r="AG2444" s="390">
        <f t="shared" si="520"/>
        <v>17.173999999999999</v>
      </c>
      <c r="AH2444" s="390">
        <f t="shared" si="521"/>
        <v>17.086000000000002</v>
      </c>
      <c r="AI2444" s="390">
        <f t="shared" si="522"/>
        <v>17.618000000000002</v>
      </c>
      <c r="AJ2444" s="390">
        <f t="shared" si="523"/>
        <v>16.901</v>
      </c>
      <c r="AK2444" s="390">
        <f t="shared" si="524"/>
        <v>17.185000000000002</v>
      </c>
      <c r="AL2444" s="390">
        <f t="shared" si="525"/>
        <v>17.295000000000002</v>
      </c>
      <c r="AM2444" s="390">
        <f t="shared" si="526"/>
        <v>17.176000000000002</v>
      </c>
      <c r="AN2444" s="390">
        <f t="shared" si="527"/>
        <v>16.770000000000003</v>
      </c>
      <c r="AO2444" s="390">
        <f t="shared" si="528"/>
        <v>17.673000000000002</v>
      </c>
    </row>
    <row r="2445" spans="1:41" ht="15" customHeight="1" x14ac:dyDescent="0.25">
      <c r="A2445" s="127" t="s">
        <v>2140</v>
      </c>
      <c r="B2445" s="125" t="s">
        <v>2077</v>
      </c>
      <c r="C2445" s="125" t="s">
        <v>4005</v>
      </c>
      <c r="D2445" s="125" t="s">
        <v>1563</v>
      </c>
      <c r="E2445" s="125" t="s">
        <v>1538</v>
      </c>
      <c r="F2445" s="126">
        <v>21.67</v>
      </c>
      <c r="G2445" s="126">
        <v>21.87</v>
      </c>
      <c r="H2445" s="126">
        <v>17.34</v>
      </c>
      <c r="I2445" s="126"/>
      <c r="J2445" s="317"/>
      <c r="K2445" s="323">
        <f>ROUND(SUMIF('VGT-Bewegungsdaten'!B:B,A2445,'VGT-Bewegungsdaten'!C:C),3)</f>
        <v>0</v>
      </c>
      <c r="L2445" s="324">
        <f>ROUND(SUMIF('VGT-Bewegungsdaten'!B:B,$A2445,'VGT-Bewegungsdaten'!D:D),2)</f>
        <v>0</v>
      </c>
      <c r="N2445" s="376" t="s">
        <v>4930</v>
      </c>
      <c r="O2445" s="376" t="s">
        <v>4940</v>
      </c>
      <c r="P2445" s="326">
        <f>ROUND(SUMIF('AV-Bewegungsdaten'!B:B,A2445,'AV-Bewegungsdaten'!C:C),3)</f>
        <v>0</v>
      </c>
      <c r="Q2445" s="324">
        <f>ROUND(SUMIF('AV-Bewegungsdaten'!B:B,$A2445,'AV-Bewegungsdaten'!D:D),2)</f>
        <v>0</v>
      </c>
      <c r="T2445" s="327"/>
      <c r="U2445" s="326">
        <f>ROUND(SUMIF('DV-Bewegungsdaten'!B:B,Kategorien!A2445,'DV-Bewegungsdaten'!D:D),3)</f>
        <v>0</v>
      </c>
      <c r="V2445" s="324">
        <f>ROUND(SUMIF('DV-Bewegungsdaten'!B:B,Kategorien!A2445,'DV-Bewegungsdaten'!E:E),3)</f>
        <v>0</v>
      </c>
      <c r="AD2445" s="390">
        <f t="shared" si="517"/>
        <v>16.931000000000001</v>
      </c>
      <c r="AE2445" s="390">
        <f t="shared" si="518"/>
        <v>17.588000000000001</v>
      </c>
      <c r="AF2445" s="390">
        <f t="shared" si="519"/>
        <v>18.807000000000002</v>
      </c>
      <c r="AG2445" s="390">
        <f t="shared" si="520"/>
        <v>18.173999999999999</v>
      </c>
      <c r="AH2445" s="390">
        <f t="shared" si="521"/>
        <v>18.086000000000002</v>
      </c>
      <c r="AI2445" s="390">
        <f t="shared" si="522"/>
        <v>18.618000000000002</v>
      </c>
      <c r="AJ2445" s="390">
        <f t="shared" si="523"/>
        <v>17.901</v>
      </c>
      <c r="AK2445" s="390">
        <f t="shared" si="524"/>
        <v>18.185000000000002</v>
      </c>
      <c r="AL2445" s="390">
        <f t="shared" si="525"/>
        <v>18.295000000000002</v>
      </c>
      <c r="AM2445" s="390">
        <f t="shared" si="526"/>
        <v>18.176000000000002</v>
      </c>
      <c r="AN2445" s="390">
        <f t="shared" si="527"/>
        <v>17.770000000000003</v>
      </c>
      <c r="AO2445" s="390">
        <f t="shared" si="528"/>
        <v>18.673000000000002</v>
      </c>
    </row>
    <row r="2446" spans="1:41" ht="15" customHeight="1" x14ac:dyDescent="0.25">
      <c r="A2446" s="127" t="s">
        <v>2141</v>
      </c>
      <c r="B2446" s="125" t="s">
        <v>2077</v>
      </c>
      <c r="C2446" s="125" t="s">
        <v>4005</v>
      </c>
      <c r="D2446" s="125" t="s">
        <v>1565</v>
      </c>
      <c r="E2446" s="125" t="s">
        <v>1541</v>
      </c>
      <c r="F2446" s="126">
        <v>21.67</v>
      </c>
      <c r="G2446" s="126">
        <v>21.87</v>
      </c>
      <c r="H2446" s="126">
        <v>17.34</v>
      </c>
      <c r="I2446" s="126"/>
      <c r="J2446" s="317"/>
      <c r="K2446" s="323">
        <f>ROUND(SUMIF('VGT-Bewegungsdaten'!B:B,A2446,'VGT-Bewegungsdaten'!C:C),3)</f>
        <v>0</v>
      </c>
      <c r="L2446" s="324">
        <f>ROUND(SUMIF('VGT-Bewegungsdaten'!B:B,$A2446,'VGT-Bewegungsdaten'!D:D),2)</f>
        <v>0</v>
      </c>
      <c r="N2446" s="376" t="s">
        <v>4930</v>
      </c>
      <c r="O2446" s="376" t="s">
        <v>4940</v>
      </c>
      <c r="P2446" s="326">
        <f>ROUND(SUMIF('AV-Bewegungsdaten'!B:B,A2446,'AV-Bewegungsdaten'!C:C),3)</f>
        <v>0</v>
      </c>
      <c r="Q2446" s="324">
        <f>ROUND(SUMIF('AV-Bewegungsdaten'!B:B,$A2446,'AV-Bewegungsdaten'!D:D),2)</f>
        <v>0</v>
      </c>
      <c r="T2446" s="327"/>
      <c r="U2446" s="326">
        <f>ROUND(SUMIF('DV-Bewegungsdaten'!B:B,Kategorien!A2446,'DV-Bewegungsdaten'!D:D),3)</f>
        <v>0</v>
      </c>
      <c r="V2446" s="324">
        <f>ROUND(SUMIF('DV-Bewegungsdaten'!B:B,Kategorien!A2446,'DV-Bewegungsdaten'!E:E),3)</f>
        <v>0</v>
      </c>
      <c r="AD2446" s="390">
        <f t="shared" si="517"/>
        <v>16.931000000000001</v>
      </c>
      <c r="AE2446" s="390">
        <f t="shared" si="518"/>
        <v>17.588000000000001</v>
      </c>
      <c r="AF2446" s="390">
        <f t="shared" si="519"/>
        <v>18.807000000000002</v>
      </c>
      <c r="AG2446" s="390">
        <f t="shared" si="520"/>
        <v>18.173999999999999</v>
      </c>
      <c r="AH2446" s="390">
        <f t="shared" si="521"/>
        <v>18.086000000000002</v>
      </c>
      <c r="AI2446" s="390">
        <f t="shared" si="522"/>
        <v>18.618000000000002</v>
      </c>
      <c r="AJ2446" s="390">
        <f t="shared" si="523"/>
        <v>17.901</v>
      </c>
      <c r="AK2446" s="390">
        <f t="shared" si="524"/>
        <v>18.185000000000002</v>
      </c>
      <c r="AL2446" s="390">
        <f t="shared" si="525"/>
        <v>18.295000000000002</v>
      </c>
      <c r="AM2446" s="390">
        <f t="shared" si="526"/>
        <v>18.176000000000002</v>
      </c>
      <c r="AN2446" s="390">
        <f t="shared" si="527"/>
        <v>17.770000000000003</v>
      </c>
      <c r="AO2446" s="390">
        <f t="shared" si="528"/>
        <v>18.673000000000002</v>
      </c>
    </row>
    <row r="2447" spans="1:41" ht="15" customHeight="1" x14ac:dyDescent="0.25">
      <c r="A2447" s="127" t="s">
        <v>2929</v>
      </c>
      <c r="B2447" s="125" t="s">
        <v>2077</v>
      </c>
      <c r="C2447" s="125" t="s">
        <v>4005</v>
      </c>
      <c r="D2447" s="125" t="s">
        <v>2553</v>
      </c>
      <c r="E2447" s="125" t="s">
        <v>2545</v>
      </c>
      <c r="F2447" s="126">
        <v>21.64</v>
      </c>
      <c r="G2447" s="126">
        <v>21.84</v>
      </c>
      <c r="H2447" s="126">
        <v>17.309999999999999</v>
      </c>
      <c r="I2447" s="126"/>
      <c r="J2447" s="317"/>
      <c r="K2447" s="323">
        <f>ROUND(SUMIF('VGT-Bewegungsdaten'!B:B,A2447,'VGT-Bewegungsdaten'!C:C),3)</f>
        <v>0</v>
      </c>
      <c r="L2447" s="324">
        <f>ROUND(SUMIF('VGT-Bewegungsdaten'!B:B,$A2447,'VGT-Bewegungsdaten'!D:D),2)</f>
        <v>0</v>
      </c>
      <c r="N2447" s="376" t="s">
        <v>4930</v>
      </c>
      <c r="O2447" s="376" t="s">
        <v>4940</v>
      </c>
      <c r="P2447" s="326">
        <f>ROUND(SUMIF('AV-Bewegungsdaten'!B:B,A2447,'AV-Bewegungsdaten'!C:C),3)</f>
        <v>0</v>
      </c>
      <c r="Q2447" s="324">
        <f>ROUND(SUMIF('AV-Bewegungsdaten'!B:B,$A2447,'AV-Bewegungsdaten'!D:D),2)</f>
        <v>0</v>
      </c>
      <c r="T2447" s="327"/>
      <c r="U2447" s="326">
        <f>ROUND(SUMIF('DV-Bewegungsdaten'!B:B,Kategorien!A2447,'DV-Bewegungsdaten'!D:D),3)</f>
        <v>0</v>
      </c>
      <c r="V2447" s="324">
        <f>ROUND(SUMIF('DV-Bewegungsdaten'!B:B,Kategorien!A2447,'DV-Bewegungsdaten'!E:E),3)</f>
        <v>0</v>
      </c>
      <c r="AD2447" s="390">
        <f t="shared" si="517"/>
        <v>16.901</v>
      </c>
      <c r="AE2447" s="390">
        <f t="shared" si="518"/>
        <v>17.558</v>
      </c>
      <c r="AF2447" s="390">
        <f t="shared" si="519"/>
        <v>18.777000000000001</v>
      </c>
      <c r="AG2447" s="390">
        <f t="shared" si="520"/>
        <v>18.143999999999998</v>
      </c>
      <c r="AH2447" s="390">
        <f t="shared" si="521"/>
        <v>18.056000000000001</v>
      </c>
      <c r="AI2447" s="390">
        <f t="shared" si="522"/>
        <v>18.588000000000001</v>
      </c>
      <c r="AJ2447" s="390">
        <f t="shared" si="523"/>
        <v>17.870999999999999</v>
      </c>
      <c r="AK2447" s="390">
        <f t="shared" si="524"/>
        <v>18.155000000000001</v>
      </c>
      <c r="AL2447" s="390">
        <f t="shared" si="525"/>
        <v>18.265000000000001</v>
      </c>
      <c r="AM2447" s="390">
        <f t="shared" si="526"/>
        <v>18.146000000000001</v>
      </c>
      <c r="AN2447" s="390">
        <f t="shared" si="527"/>
        <v>17.740000000000002</v>
      </c>
      <c r="AO2447" s="390">
        <f t="shared" si="528"/>
        <v>18.643000000000001</v>
      </c>
    </row>
    <row r="2448" spans="1:41" ht="15" customHeight="1" x14ac:dyDescent="0.25">
      <c r="A2448" s="127" t="s">
        <v>3673</v>
      </c>
      <c r="B2448" s="125" t="s">
        <v>2077</v>
      </c>
      <c r="C2448" s="125" t="s">
        <v>4005</v>
      </c>
      <c r="D2448" s="125" t="s">
        <v>3297</v>
      </c>
      <c r="E2448" s="125" t="s">
        <v>3289</v>
      </c>
      <c r="F2448" s="126">
        <v>21.61</v>
      </c>
      <c r="G2448" s="126">
        <v>21.81</v>
      </c>
      <c r="H2448" s="126">
        <v>17.29</v>
      </c>
      <c r="I2448" s="126"/>
      <c r="J2448" s="317"/>
      <c r="K2448" s="323">
        <f>ROUND(SUMIF('VGT-Bewegungsdaten'!B:B,A2448,'VGT-Bewegungsdaten'!C:C),3)</f>
        <v>0</v>
      </c>
      <c r="L2448" s="324">
        <f>ROUND(SUMIF('VGT-Bewegungsdaten'!B:B,$A2448,'VGT-Bewegungsdaten'!D:D),2)</f>
        <v>0</v>
      </c>
      <c r="N2448" s="376" t="s">
        <v>4930</v>
      </c>
      <c r="O2448" s="376" t="s">
        <v>4940</v>
      </c>
      <c r="P2448" s="326">
        <f>ROUND(SUMIF('AV-Bewegungsdaten'!B:B,A2448,'AV-Bewegungsdaten'!C:C),3)</f>
        <v>0</v>
      </c>
      <c r="Q2448" s="324">
        <f>ROUND(SUMIF('AV-Bewegungsdaten'!B:B,$A2448,'AV-Bewegungsdaten'!D:D),2)</f>
        <v>0</v>
      </c>
      <c r="T2448" s="327"/>
      <c r="U2448" s="326">
        <f>ROUND(SUMIF('DV-Bewegungsdaten'!B:B,Kategorien!A2448,'DV-Bewegungsdaten'!D:D),3)</f>
        <v>0</v>
      </c>
      <c r="V2448" s="324">
        <f>ROUND(SUMIF('DV-Bewegungsdaten'!B:B,Kategorien!A2448,'DV-Bewegungsdaten'!E:E),3)</f>
        <v>0</v>
      </c>
      <c r="AD2448" s="390">
        <f t="shared" si="517"/>
        <v>16.870999999999999</v>
      </c>
      <c r="AE2448" s="390">
        <f t="shared" si="518"/>
        <v>17.527999999999999</v>
      </c>
      <c r="AF2448" s="390">
        <f t="shared" si="519"/>
        <v>18.747</v>
      </c>
      <c r="AG2448" s="390">
        <f t="shared" si="520"/>
        <v>18.113999999999997</v>
      </c>
      <c r="AH2448" s="390">
        <f t="shared" si="521"/>
        <v>18.026</v>
      </c>
      <c r="AI2448" s="390">
        <f t="shared" si="522"/>
        <v>18.558</v>
      </c>
      <c r="AJ2448" s="390">
        <f t="shared" si="523"/>
        <v>17.840999999999998</v>
      </c>
      <c r="AK2448" s="390">
        <f t="shared" si="524"/>
        <v>18.125</v>
      </c>
      <c r="AL2448" s="390">
        <f t="shared" si="525"/>
        <v>18.234999999999999</v>
      </c>
      <c r="AM2448" s="390">
        <f t="shared" si="526"/>
        <v>18.116</v>
      </c>
      <c r="AN2448" s="390">
        <f t="shared" si="527"/>
        <v>17.71</v>
      </c>
      <c r="AO2448" s="390">
        <f t="shared" si="528"/>
        <v>18.613</v>
      </c>
    </row>
    <row r="2449" spans="1:41" ht="15" customHeight="1" x14ac:dyDescent="0.25">
      <c r="A2449" s="127" t="s">
        <v>4438</v>
      </c>
      <c r="B2449" s="125" t="s">
        <v>2077</v>
      </c>
      <c r="C2449" s="125" t="s">
        <v>4005</v>
      </c>
      <c r="D2449" s="125" t="s">
        <v>4059</v>
      </c>
      <c r="E2449" s="125" t="s">
        <v>4051</v>
      </c>
      <c r="F2449" s="126">
        <v>21.58</v>
      </c>
      <c r="G2449" s="126">
        <v>21.779999999999998</v>
      </c>
      <c r="H2449" s="126">
        <v>17.260000000000002</v>
      </c>
      <c r="I2449" s="126"/>
      <c r="J2449" s="317"/>
      <c r="K2449" s="323">
        <f>ROUND(SUMIF('VGT-Bewegungsdaten'!B:B,A2449,'VGT-Bewegungsdaten'!C:C),3)</f>
        <v>0</v>
      </c>
      <c r="L2449" s="324">
        <f>ROUND(SUMIF('VGT-Bewegungsdaten'!B:B,$A2449,'VGT-Bewegungsdaten'!D:D),2)</f>
        <v>0</v>
      </c>
      <c r="N2449" s="376" t="s">
        <v>4930</v>
      </c>
      <c r="O2449" s="376" t="s">
        <v>4940</v>
      </c>
      <c r="P2449" s="326">
        <f>ROUND(SUMIF('AV-Bewegungsdaten'!B:B,A2449,'AV-Bewegungsdaten'!C:C),3)</f>
        <v>0</v>
      </c>
      <c r="Q2449" s="324">
        <f>ROUND(SUMIF('AV-Bewegungsdaten'!B:B,$A2449,'AV-Bewegungsdaten'!D:D),2)</f>
        <v>0</v>
      </c>
      <c r="T2449" s="327"/>
      <c r="U2449" s="326">
        <f>ROUND(SUMIF('DV-Bewegungsdaten'!B:B,Kategorien!A2449,'DV-Bewegungsdaten'!D:D),3)</f>
        <v>0</v>
      </c>
      <c r="V2449" s="324">
        <f>ROUND(SUMIF('DV-Bewegungsdaten'!B:B,Kategorien!A2449,'DV-Bewegungsdaten'!E:E),3)</f>
        <v>0</v>
      </c>
      <c r="AD2449" s="390">
        <f t="shared" si="517"/>
        <v>16.840999999999998</v>
      </c>
      <c r="AE2449" s="390">
        <f t="shared" si="518"/>
        <v>17.497999999999998</v>
      </c>
      <c r="AF2449" s="390">
        <f t="shared" si="519"/>
        <v>18.716999999999999</v>
      </c>
      <c r="AG2449" s="390">
        <f t="shared" si="520"/>
        <v>18.083999999999996</v>
      </c>
      <c r="AH2449" s="390">
        <f t="shared" si="521"/>
        <v>17.995999999999999</v>
      </c>
      <c r="AI2449" s="390">
        <f t="shared" si="522"/>
        <v>18.527999999999999</v>
      </c>
      <c r="AJ2449" s="390">
        <f t="shared" si="523"/>
        <v>17.810999999999996</v>
      </c>
      <c r="AK2449" s="390">
        <f t="shared" si="524"/>
        <v>18.094999999999999</v>
      </c>
      <c r="AL2449" s="390">
        <f t="shared" si="525"/>
        <v>18.204999999999998</v>
      </c>
      <c r="AM2449" s="390">
        <f t="shared" si="526"/>
        <v>18.085999999999999</v>
      </c>
      <c r="AN2449" s="390">
        <f t="shared" si="527"/>
        <v>17.68</v>
      </c>
      <c r="AO2449" s="390">
        <f t="shared" si="528"/>
        <v>18.582999999999998</v>
      </c>
    </row>
    <row r="2450" spans="1:41" ht="15" customHeight="1" x14ac:dyDescent="0.25">
      <c r="A2450" s="127" t="s">
        <v>2142</v>
      </c>
      <c r="B2450" s="125" t="s">
        <v>2077</v>
      </c>
      <c r="C2450" s="125" t="s">
        <v>4005</v>
      </c>
      <c r="D2450" s="125" t="s">
        <v>1742</v>
      </c>
      <c r="E2450" s="125" t="s">
        <v>2452</v>
      </c>
      <c r="F2450" s="126">
        <v>19.670000000000002</v>
      </c>
      <c r="G2450" s="126">
        <v>19.87</v>
      </c>
      <c r="H2450" s="126">
        <v>15.74</v>
      </c>
      <c r="I2450" s="126"/>
      <c r="J2450" s="317"/>
      <c r="K2450" s="323">
        <f>ROUND(SUMIF('VGT-Bewegungsdaten'!B:B,A2450,'VGT-Bewegungsdaten'!C:C),3)</f>
        <v>0</v>
      </c>
      <c r="L2450" s="324">
        <f>ROUND(SUMIF('VGT-Bewegungsdaten'!B:B,$A2450,'VGT-Bewegungsdaten'!D:D),2)</f>
        <v>0</v>
      </c>
      <c r="N2450" s="376" t="s">
        <v>4930</v>
      </c>
      <c r="O2450" s="376" t="s">
        <v>4940</v>
      </c>
      <c r="P2450" s="326">
        <f>ROUND(SUMIF('AV-Bewegungsdaten'!B:B,A2450,'AV-Bewegungsdaten'!C:C),3)</f>
        <v>0</v>
      </c>
      <c r="Q2450" s="324">
        <f>ROUND(SUMIF('AV-Bewegungsdaten'!B:B,$A2450,'AV-Bewegungsdaten'!D:D),2)</f>
        <v>0</v>
      </c>
      <c r="T2450" s="327"/>
      <c r="U2450" s="326">
        <f>ROUND(SUMIF('DV-Bewegungsdaten'!B:B,Kategorien!A2450,'DV-Bewegungsdaten'!D:D),3)</f>
        <v>0</v>
      </c>
      <c r="V2450" s="324">
        <f>ROUND(SUMIF('DV-Bewegungsdaten'!B:B,Kategorien!A2450,'DV-Bewegungsdaten'!E:E),3)</f>
        <v>0</v>
      </c>
      <c r="AD2450" s="390">
        <f t="shared" si="517"/>
        <v>14.931000000000001</v>
      </c>
      <c r="AE2450" s="390">
        <f t="shared" si="518"/>
        <v>15.588000000000001</v>
      </c>
      <c r="AF2450" s="390">
        <f t="shared" si="519"/>
        <v>16.807000000000002</v>
      </c>
      <c r="AG2450" s="390">
        <f t="shared" si="520"/>
        <v>16.173999999999999</v>
      </c>
      <c r="AH2450" s="390">
        <f t="shared" si="521"/>
        <v>16.086000000000002</v>
      </c>
      <c r="AI2450" s="390">
        <f t="shared" si="522"/>
        <v>16.618000000000002</v>
      </c>
      <c r="AJ2450" s="390">
        <f t="shared" si="523"/>
        <v>15.901000000000002</v>
      </c>
      <c r="AK2450" s="390">
        <f t="shared" si="524"/>
        <v>16.185000000000002</v>
      </c>
      <c r="AL2450" s="390">
        <f t="shared" si="525"/>
        <v>16.295000000000002</v>
      </c>
      <c r="AM2450" s="390">
        <f t="shared" si="526"/>
        <v>16.176000000000002</v>
      </c>
      <c r="AN2450" s="390">
        <f t="shared" si="527"/>
        <v>15.770000000000001</v>
      </c>
      <c r="AO2450" s="390">
        <f t="shared" si="528"/>
        <v>16.673000000000002</v>
      </c>
    </row>
    <row r="2451" spans="1:41" ht="15" customHeight="1" x14ac:dyDescent="0.25">
      <c r="A2451" s="127" t="s">
        <v>2143</v>
      </c>
      <c r="B2451" s="125" t="s">
        <v>2077</v>
      </c>
      <c r="C2451" s="125" t="s">
        <v>4005</v>
      </c>
      <c r="D2451" s="125" t="s">
        <v>32</v>
      </c>
      <c r="E2451" s="125" t="s">
        <v>2455</v>
      </c>
      <c r="F2451" s="126">
        <v>21.67</v>
      </c>
      <c r="G2451" s="126">
        <v>21.87</v>
      </c>
      <c r="H2451" s="126">
        <v>17.34</v>
      </c>
      <c r="I2451" s="126"/>
      <c r="J2451" s="317"/>
      <c r="K2451" s="323">
        <f>ROUND(SUMIF('VGT-Bewegungsdaten'!B:B,A2451,'VGT-Bewegungsdaten'!C:C),3)</f>
        <v>0</v>
      </c>
      <c r="L2451" s="324">
        <f>ROUND(SUMIF('VGT-Bewegungsdaten'!B:B,$A2451,'VGT-Bewegungsdaten'!D:D),2)</f>
        <v>0</v>
      </c>
      <c r="N2451" s="376" t="s">
        <v>4930</v>
      </c>
      <c r="O2451" s="376" t="s">
        <v>4940</v>
      </c>
      <c r="P2451" s="326">
        <f>ROUND(SUMIF('AV-Bewegungsdaten'!B:B,A2451,'AV-Bewegungsdaten'!C:C),3)</f>
        <v>0</v>
      </c>
      <c r="Q2451" s="324">
        <f>ROUND(SUMIF('AV-Bewegungsdaten'!B:B,$A2451,'AV-Bewegungsdaten'!D:D),2)</f>
        <v>0</v>
      </c>
      <c r="T2451" s="327"/>
      <c r="U2451" s="326">
        <f>ROUND(SUMIF('DV-Bewegungsdaten'!B:B,Kategorien!A2451,'DV-Bewegungsdaten'!D:D),3)</f>
        <v>0</v>
      </c>
      <c r="V2451" s="324">
        <f>ROUND(SUMIF('DV-Bewegungsdaten'!B:B,Kategorien!A2451,'DV-Bewegungsdaten'!E:E),3)</f>
        <v>0</v>
      </c>
      <c r="AD2451" s="390">
        <f t="shared" si="517"/>
        <v>16.931000000000001</v>
      </c>
      <c r="AE2451" s="390">
        <f t="shared" si="518"/>
        <v>17.588000000000001</v>
      </c>
      <c r="AF2451" s="390">
        <f t="shared" si="519"/>
        <v>18.807000000000002</v>
      </c>
      <c r="AG2451" s="390">
        <f t="shared" si="520"/>
        <v>18.173999999999999</v>
      </c>
      <c r="AH2451" s="390">
        <f t="shared" si="521"/>
        <v>18.086000000000002</v>
      </c>
      <c r="AI2451" s="390">
        <f t="shared" si="522"/>
        <v>18.618000000000002</v>
      </c>
      <c r="AJ2451" s="390">
        <f t="shared" si="523"/>
        <v>17.901</v>
      </c>
      <c r="AK2451" s="390">
        <f t="shared" si="524"/>
        <v>18.185000000000002</v>
      </c>
      <c r="AL2451" s="390">
        <f t="shared" si="525"/>
        <v>18.295000000000002</v>
      </c>
      <c r="AM2451" s="390">
        <f t="shared" si="526"/>
        <v>18.176000000000002</v>
      </c>
      <c r="AN2451" s="390">
        <f t="shared" si="527"/>
        <v>17.770000000000003</v>
      </c>
      <c r="AO2451" s="390">
        <f t="shared" si="528"/>
        <v>18.673000000000002</v>
      </c>
    </row>
    <row r="2452" spans="1:41" ht="15" customHeight="1" x14ac:dyDescent="0.25">
      <c r="A2452" s="127" t="s">
        <v>2144</v>
      </c>
      <c r="B2452" s="125" t="s">
        <v>2077</v>
      </c>
      <c r="C2452" s="125" t="s">
        <v>4005</v>
      </c>
      <c r="D2452" s="125" t="s">
        <v>1569</v>
      </c>
      <c r="E2452" s="125" t="s">
        <v>1538</v>
      </c>
      <c r="F2452" s="126">
        <v>22.67</v>
      </c>
      <c r="G2452" s="126">
        <v>22.87</v>
      </c>
      <c r="H2452" s="126">
        <v>18.14</v>
      </c>
      <c r="I2452" s="126"/>
      <c r="J2452" s="317"/>
      <c r="K2452" s="323">
        <f>ROUND(SUMIF('VGT-Bewegungsdaten'!B:B,A2452,'VGT-Bewegungsdaten'!C:C),3)</f>
        <v>0</v>
      </c>
      <c r="L2452" s="324">
        <f>ROUND(SUMIF('VGT-Bewegungsdaten'!B:B,$A2452,'VGT-Bewegungsdaten'!D:D),2)</f>
        <v>0</v>
      </c>
      <c r="N2452" s="376" t="s">
        <v>4930</v>
      </c>
      <c r="O2452" s="376" t="s">
        <v>4940</v>
      </c>
      <c r="P2452" s="326">
        <f>ROUND(SUMIF('AV-Bewegungsdaten'!B:B,A2452,'AV-Bewegungsdaten'!C:C),3)</f>
        <v>0</v>
      </c>
      <c r="Q2452" s="324">
        <f>ROUND(SUMIF('AV-Bewegungsdaten'!B:B,$A2452,'AV-Bewegungsdaten'!D:D),2)</f>
        <v>0</v>
      </c>
      <c r="T2452" s="327"/>
      <c r="U2452" s="326">
        <f>ROUND(SUMIF('DV-Bewegungsdaten'!B:B,Kategorien!A2452,'DV-Bewegungsdaten'!D:D),3)</f>
        <v>0</v>
      </c>
      <c r="V2452" s="324">
        <f>ROUND(SUMIF('DV-Bewegungsdaten'!B:B,Kategorien!A2452,'DV-Bewegungsdaten'!E:E),3)</f>
        <v>0</v>
      </c>
      <c r="AD2452" s="390">
        <f t="shared" si="517"/>
        <v>17.931000000000001</v>
      </c>
      <c r="AE2452" s="390">
        <f t="shared" si="518"/>
        <v>18.588000000000001</v>
      </c>
      <c r="AF2452" s="390">
        <f t="shared" si="519"/>
        <v>19.807000000000002</v>
      </c>
      <c r="AG2452" s="390">
        <f t="shared" si="520"/>
        <v>19.173999999999999</v>
      </c>
      <c r="AH2452" s="390">
        <f t="shared" si="521"/>
        <v>19.086000000000002</v>
      </c>
      <c r="AI2452" s="390">
        <f t="shared" si="522"/>
        <v>19.618000000000002</v>
      </c>
      <c r="AJ2452" s="390">
        <f t="shared" si="523"/>
        <v>18.901</v>
      </c>
      <c r="AK2452" s="390">
        <f t="shared" si="524"/>
        <v>19.185000000000002</v>
      </c>
      <c r="AL2452" s="390">
        <f t="shared" si="525"/>
        <v>19.295000000000002</v>
      </c>
      <c r="AM2452" s="390">
        <f t="shared" si="526"/>
        <v>19.176000000000002</v>
      </c>
      <c r="AN2452" s="390">
        <f t="shared" si="527"/>
        <v>18.770000000000003</v>
      </c>
      <c r="AO2452" s="390">
        <f t="shared" si="528"/>
        <v>19.673000000000002</v>
      </c>
    </row>
    <row r="2453" spans="1:41" ht="15" customHeight="1" x14ac:dyDescent="0.25">
      <c r="A2453" s="127" t="s">
        <v>2145</v>
      </c>
      <c r="B2453" s="125" t="s">
        <v>2077</v>
      </c>
      <c r="C2453" s="125" t="s">
        <v>4005</v>
      </c>
      <c r="D2453" s="125" t="s">
        <v>1571</v>
      </c>
      <c r="E2453" s="125" t="s">
        <v>1541</v>
      </c>
      <c r="F2453" s="126">
        <v>22.67</v>
      </c>
      <c r="G2453" s="126">
        <v>22.87</v>
      </c>
      <c r="H2453" s="126">
        <v>18.14</v>
      </c>
      <c r="I2453" s="126"/>
      <c r="J2453" s="317"/>
      <c r="K2453" s="323">
        <f>ROUND(SUMIF('VGT-Bewegungsdaten'!B:B,A2453,'VGT-Bewegungsdaten'!C:C),3)</f>
        <v>0</v>
      </c>
      <c r="L2453" s="324">
        <f>ROUND(SUMIF('VGT-Bewegungsdaten'!B:B,$A2453,'VGT-Bewegungsdaten'!D:D),2)</f>
        <v>0</v>
      </c>
      <c r="N2453" s="376" t="s">
        <v>4930</v>
      </c>
      <c r="O2453" s="376" t="s">
        <v>4940</v>
      </c>
      <c r="P2453" s="326">
        <f>ROUND(SUMIF('AV-Bewegungsdaten'!B:B,A2453,'AV-Bewegungsdaten'!C:C),3)</f>
        <v>0</v>
      </c>
      <c r="Q2453" s="324">
        <f>ROUND(SUMIF('AV-Bewegungsdaten'!B:B,$A2453,'AV-Bewegungsdaten'!D:D),2)</f>
        <v>0</v>
      </c>
      <c r="T2453" s="327"/>
      <c r="U2453" s="326">
        <f>ROUND(SUMIF('DV-Bewegungsdaten'!B:B,Kategorien!A2453,'DV-Bewegungsdaten'!D:D),3)</f>
        <v>0</v>
      </c>
      <c r="V2453" s="324">
        <f>ROUND(SUMIF('DV-Bewegungsdaten'!B:B,Kategorien!A2453,'DV-Bewegungsdaten'!E:E),3)</f>
        <v>0</v>
      </c>
      <c r="AD2453" s="390">
        <f t="shared" si="517"/>
        <v>17.931000000000001</v>
      </c>
      <c r="AE2453" s="390">
        <f t="shared" si="518"/>
        <v>18.588000000000001</v>
      </c>
      <c r="AF2453" s="390">
        <f t="shared" si="519"/>
        <v>19.807000000000002</v>
      </c>
      <c r="AG2453" s="390">
        <f t="shared" si="520"/>
        <v>19.173999999999999</v>
      </c>
      <c r="AH2453" s="390">
        <f t="shared" si="521"/>
        <v>19.086000000000002</v>
      </c>
      <c r="AI2453" s="390">
        <f t="shared" si="522"/>
        <v>19.618000000000002</v>
      </c>
      <c r="AJ2453" s="390">
        <f t="shared" si="523"/>
        <v>18.901</v>
      </c>
      <c r="AK2453" s="390">
        <f t="shared" si="524"/>
        <v>19.185000000000002</v>
      </c>
      <c r="AL2453" s="390">
        <f t="shared" si="525"/>
        <v>19.295000000000002</v>
      </c>
      <c r="AM2453" s="390">
        <f t="shared" si="526"/>
        <v>19.176000000000002</v>
      </c>
      <c r="AN2453" s="390">
        <f t="shared" si="527"/>
        <v>18.770000000000003</v>
      </c>
      <c r="AO2453" s="390">
        <f t="shared" si="528"/>
        <v>19.673000000000002</v>
      </c>
    </row>
    <row r="2454" spans="1:41" ht="15" customHeight="1" x14ac:dyDescent="0.25">
      <c r="A2454" s="127" t="s">
        <v>2930</v>
      </c>
      <c r="B2454" s="125" t="s">
        <v>2077</v>
      </c>
      <c r="C2454" s="125" t="s">
        <v>4005</v>
      </c>
      <c r="D2454" s="125" t="s">
        <v>2555</v>
      </c>
      <c r="E2454" s="125" t="s">
        <v>2545</v>
      </c>
      <c r="F2454" s="126">
        <v>22.64</v>
      </c>
      <c r="G2454" s="126">
        <v>22.84</v>
      </c>
      <c r="H2454" s="126">
        <v>18.11</v>
      </c>
      <c r="I2454" s="126"/>
      <c r="J2454" s="317"/>
      <c r="K2454" s="323">
        <f>ROUND(SUMIF('VGT-Bewegungsdaten'!B:B,A2454,'VGT-Bewegungsdaten'!C:C),3)</f>
        <v>0</v>
      </c>
      <c r="L2454" s="324">
        <f>ROUND(SUMIF('VGT-Bewegungsdaten'!B:B,$A2454,'VGT-Bewegungsdaten'!D:D),2)</f>
        <v>0</v>
      </c>
      <c r="N2454" s="376" t="s">
        <v>4930</v>
      </c>
      <c r="O2454" s="376" t="s">
        <v>4940</v>
      </c>
      <c r="P2454" s="326">
        <f>ROUND(SUMIF('AV-Bewegungsdaten'!B:B,A2454,'AV-Bewegungsdaten'!C:C),3)</f>
        <v>0</v>
      </c>
      <c r="Q2454" s="324">
        <f>ROUND(SUMIF('AV-Bewegungsdaten'!B:B,$A2454,'AV-Bewegungsdaten'!D:D),2)</f>
        <v>0</v>
      </c>
      <c r="T2454" s="327"/>
      <c r="U2454" s="326">
        <f>ROUND(SUMIF('DV-Bewegungsdaten'!B:B,Kategorien!A2454,'DV-Bewegungsdaten'!D:D),3)</f>
        <v>0</v>
      </c>
      <c r="V2454" s="324">
        <f>ROUND(SUMIF('DV-Bewegungsdaten'!B:B,Kategorien!A2454,'DV-Bewegungsdaten'!E:E),3)</f>
        <v>0</v>
      </c>
      <c r="AD2454" s="390">
        <f t="shared" si="517"/>
        <v>17.901</v>
      </c>
      <c r="AE2454" s="390">
        <f t="shared" si="518"/>
        <v>18.558</v>
      </c>
      <c r="AF2454" s="390">
        <f t="shared" si="519"/>
        <v>19.777000000000001</v>
      </c>
      <c r="AG2454" s="390">
        <f t="shared" si="520"/>
        <v>19.143999999999998</v>
      </c>
      <c r="AH2454" s="390">
        <f t="shared" si="521"/>
        <v>19.056000000000001</v>
      </c>
      <c r="AI2454" s="390">
        <f t="shared" si="522"/>
        <v>19.588000000000001</v>
      </c>
      <c r="AJ2454" s="390">
        <f t="shared" si="523"/>
        <v>18.870999999999999</v>
      </c>
      <c r="AK2454" s="390">
        <f t="shared" si="524"/>
        <v>19.155000000000001</v>
      </c>
      <c r="AL2454" s="390">
        <f t="shared" si="525"/>
        <v>19.265000000000001</v>
      </c>
      <c r="AM2454" s="390">
        <f t="shared" si="526"/>
        <v>19.146000000000001</v>
      </c>
      <c r="AN2454" s="390">
        <f t="shared" si="527"/>
        <v>18.740000000000002</v>
      </c>
      <c r="AO2454" s="390">
        <f t="shared" si="528"/>
        <v>19.643000000000001</v>
      </c>
    </row>
    <row r="2455" spans="1:41" ht="15" customHeight="1" x14ac:dyDescent="0.25">
      <c r="A2455" s="127" t="s">
        <v>3674</v>
      </c>
      <c r="B2455" s="125" t="s">
        <v>2077</v>
      </c>
      <c r="C2455" s="125" t="s">
        <v>4005</v>
      </c>
      <c r="D2455" s="125" t="s">
        <v>3299</v>
      </c>
      <c r="E2455" s="125" t="s">
        <v>3289</v>
      </c>
      <c r="F2455" s="126">
        <v>22.61</v>
      </c>
      <c r="G2455" s="126">
        <v>22.81</v>
      </c>
      <c r="H2455" s="126">
        <v>18.09</v>
      </c>
      <c r="I2455" s="126"/>
      <c r="J2455" s="317"/>
      <c r="K2455" s="323">
        <f>ROUND(SUMIF('VGT-Bewegungsdaten'!B:B,A2455,'VGT-Bewegungsdaten'!C:C),3)</f>
        <v>0</v>
      </c>
      <c r="L2455" s="324">
        <f>ROUND(SUMIF('VGT-Bewegungsdaten'!B:B,$A2455,'VGT-Bewegungsdaten'!D:D),2)</f>
        <v>0</v>
      </c>
      <c r="N2455" s="376" t="s">
        <v>4930</v>
      </c>
      <c r="O2455" s="376" t="s">
        <v>4940</v>
      </c>
      <c r="P2455" s="326">
        <f>ROUND(SUMIF('AV-Bewegungsdaten'!B:B,A2455,'AV-Bewegungsdaten'!C:C),3)</f>
        <v>0</v>
      </c>
      <c r="Q2455" s="324">
        <f>ROUND(SUMIF('AV-Bewegungsdaten'!B:B,$A2455,'AV-Bewegungsdaten'!D:D),2)</f>
        <v>0</v>
      </c>
      <c r="T2455" s="327"/>
      <c r="U2455" s="326">
        <f>ROUND(SUMIF('DV-Bewegungsdaten'!B:B,Kategorien!A2455,'DV-Bewegungsdaten'!D:D),3)</f>
        <v>0</v>
      </c>
      <c r="V2455" s="324">
        <f>ROUND(SUMIF('DV-Bewegungsdaten'!B:B,Kategorien!A2455,'DV-Bewegungsdaten'!E:E),3)</f>
        <v>0</v>
      </c>
      <c r="AD2455" s="390">
        <f t="shared" si="517"/>
        <v>17.870999999999999</v>
      </c>
      <c r="AE2455" s="390">
        <f t="shared" si="518"/>
        <v>18.527999999999999</v>
      </c>
      <c r="AF2455" s="390">
        <f t="shared" si="519"/>
        <v>19.747</v>
      </c>
      <c r="AG2455" s="390">
        <f t="shared" si="520"/>
        <v>19.113999999999997</v>
      </c>
      <c r="AH2455" s="390">
        <f t="shared" si="521"/>
        <v>19.026</v>
      </c>
      <c r="AI2455" s="390">
        <f t="shared" si="522"/>
        <v>19.558</v>
      </c>
      <c r="AJ2455" s="390">
        <f t="shared" si="523"/>
        <v>18.840999999999998</v>
      </c>
      <c r="AK2455" s="390">
        <f t="shared" si="524"/>
        <v>19.125</v>
      </c>
      <c r="AL2455" s="390">
        <f t="shared" si="525"/>
        <v>19.234999999999999</v>
      </c>
      <c r="AM2455" s="390">
        <f t="shared" si="526"/>
        <v>19.116</v>
      </c>
      <c r="AN2455" s="390">
        <f t="shared" si="527"/>
        <v>18.71</v>
      </c>
      <c r="AO2455" s="390">
        <f t="shared" si="528"/>
        <v>19.613</v>
      </c>
    </row>
    <row r="2456" spans="1:41" ht="15" customHeight="1" x14ac:dyDescent="0.25">
      <c r="A2456" s="127" t="s">
        <v>4439</v>
      </c>
      <c r="B2456" s="125" t="s">
        <v>2077</v>
      </c>
      <c r="C2456" s="125" t="s">
        <v>4005</v>
      </c>
      <c r="D2456" s="125" t="s">
        <v>4061</v>
      </c>
      <c r="E2456" s="125" t="s">
        <v>4051</v>
      </c>
      <c r="F2456" s="126">
        <v>22.58</v>
      </c>
      <c r="G2456" s="126">
        <v>22.779999999999998</v>
      </c>
      <c r="H2456" s="126">
        <v>18.059999999999999</v>
      </c>
      <c r="I2456" s="126"/>
      <c r="J2456" s="317"/>
      <c r="K2456" s="323">
        <f>ROUND(SUMIF('VGT-Bewegungsdaten'!B:B,A2456,'VGT-Bewegungsdaten'!C:C),3)</f>
        <v>0</v>
      </c>
      <c r="L2456" s="324">
        <f>ROUND(SUMIF('VGT-Bewegungsdaten'!B:B,$A2456,'VGT-Bewegungsdaten'!D:D),2)</f>
        <v>0</v>
      </c>
      <c r="N2456" s="376" t="s">
        <v>4930</v>
      </c>
      <c r="O2456" s="376" t="s">
        <v>4940</v>
      </c>
      <c r="P2456" s="326">
        <f>ROUND(SUMIF('AV-Bewegungsdaten'!B:B,A2456,'AV-Bewegungsdaten'!C:C),3)</f>
        <v>0</v>
      </c>
      <c r="Q2456" s="324">
        <f>ROUND(SUMIF('AV-Bewegungsdaten'!B:B,$A2456,'AV-Bewegungsdaten'!D:D),2)</f>
        <v>0</v>
      </c>
      <c r="T2456" s="327"/>
      <c r="U2456" s="326">
        <f>ROUND(SUMIF('DV-Bewegungsdaten'!B:B,Kategorien!A2456,'DV-Bewegungsdaten'!D:D),3)</f>
        <v>0</v>
      </c>
      <c r="V2456" s="324">
        <f>ROUND(SUMIF('DV-Bewegungsdaten'!B:B,Kategorien!A2456,'DV-Bewegungsdaten'!E:E),3)</f>
        <v>0</v>
      </c>
      <c r="AD2456" s="390">
        <f t="shared" si="517"/>
        <v>17.840999999999998</v>
      </c>
      <c r="AE2456" s="390">
        <f t="shared" si="518"/>
        <v>18.497999999999998</v>
      </c>
      <c r="AF2456" s="390">
        <f t="shared" si="519"/>
        <v>19.716999999999999</v>
      </c>
      <c r="AG2456" s="390">
        <f t="shared" si="520"/>
        <v>19.083999999999996</v>
      </c>
      <c r="AH2456" s="390">
        <f t="shared" si="521"/>
        <v>18.995999999999999</v>
      </c>
      <c r="AI2456" s="390">
        <f t="shared" si="522"/>
        <v>19.527999999999999</v>
      </c>
      <c r="AJ2456" s="390">
        <f t="shared" si="523"/>
        <v>18.810999999999996</v>
      </c>
      <c r="AK2456" s="390">
        <f t="shared" si="524"/>
        <v>19.094999999999999</v>
      </c>
      <c r="AL2456" s="390">
        <f t="shared" si="525"/>
        <v>19.204999999999998</v>
      </c>
      <c r="AM2456" s="390">
        <f t="shared" si="526"/>
        <v>19.085999999999999</v>
      </c>
      <c r="AN2456" s="390">
        <f t="shared" si="527"/>
        <v>18.68</v>
      </c>
      <c r="AO2456" s="390">
        <f t="shared" si="528"/>
        <v>19.582999999999998</v>
      </c>
    </row>
    <row r="2457" spans="1:41" ht="15" customHeight="1" x14ac:dyDescent="0.25">
      <c r="A2457" s="127" t="s">
        <v>2146</v>
      </c>
      <c r="B2457" s="125" t="s">
        <v>2077</v>
      </c>
      <c r="C2457" s="125" t="s">
        <v>4005</v>
      </c>
      <c r="D2457" s="125" t="s">
        <v>1573</v>
      </c>
      <c r="E2457" s="125" t="s">
        <v>2452</v>
      </c>
      <c r="F2457" s="126">
        <v>22.67</v>
      </c>
      <c r="G2457" s="126">
        <v>22.87</v>
      </c>
      <c r="H2457" s="126">
        <v>18.14</v>
      </c>
      <c r="I2457" s="126"/>
      <c r="J2457" s="317"/>
      <c r="K2457" s="323">
        <f>ROUND(SUMIF('VGT-Bewegungsdaten'!B:B,A2457,'VGT-Bewegungsdaten'!C:C),3)</f>
        <v>0</v>
      </c>
      <c r="L2457" s="324">
        <f>ROUND(SUMIF('VGT-Bewegungsdaten'!B:B,$A2457,'VGT-Bewegungsdaten'!D:D),2)</f>
        <v>0</v>
      </c>
      <c r="N2457" s="376" t="s">
        <v>4930</v>
      </c>
      <c r="O2457" s="376" t="s">
        <v>4940</v>
      </c>
      <c r="P2457" s="326">
        <f>ROUND(SUMIF('AV-Bewegungsdaten'!B:B,A2457,'AV-Bewegungsdaten'!C:C),3)</f>
        <v>0</v>
      </c>
      <c r="Q2457" s="324">
        <f>ROUND(SUMIF('AV-Bewegungsdaten'!B:B,$A2457,'AV-Bewegungsdaten'!D:D),2)</f>
        <v>0</v>
      </c>
      <c r="T2457" s="327"/>
      <c r="U2457" s="326">
        <f>ROUND(SUMIF('DV-Bewegungsdaten'!B:B,Kategorien!A2457,'DV-Bewegungsdaten'!D:D),3)</f>
        <v>0</v>
      </c>
      <c r="V2457" s="324">
        <f>ROUND(SUMIF('DV-Bewegungsdaten'!B:B,Kategorien!A2457,'DV-Bewegungsdaten'!E:E),3)</f>
        <v>0</v>
      </c>
      <c r="AD2457" s="390">
        <f t="shared" si="517"/>
        <v>17.931000000000001</v>
      </c>
      <c r="AE2457" s="390">
        <f t="shared" si="518"/>
        <v>18.588000000000001</v>
      </c>
      <c r="AF2457" s="390">
        <f t="shared" si="519"/>
        <v>19.807000000000002</v>
      </c>
      <c r="AG2457" s="390">
        <f t="shared" si="520"/>
        <v>19.173999999999999</v>
      </c>
      <c r="AH2457" s="390">
        <f t="shared" si="521"/>
        <v>19.086000000000002</v>
      </c>
      <c r="AI2457" s="390">
        <f t="shared" si="522"/>
        <v>19.618000000000002</v>
      </c>
      <c r="AJ2457" s="390">
        <f t="shared" si="523"/>
        <v>18.901</v>
      </c>
      <c r="AK2457" s="390">
        <f t="shared" si="524"/>
        <v>19.185000000000002</v>
      </c>
      <c r="AL2457" s="390">
        <f t="shared" si="525"/>
        <v>19.295000000000002</v>
      </c>
      <c r="AM2457" s="390">
        <f t="shared" si="526"/>
        <v>19.176000000000002</v>
      </c>
      <c r="AN2457" s="390">
        <f t="shared" si="527"/>
        <v>18.770000000000003</v>
      </c>
      <c r="AO2457" s="390">
        <f t="shared" si="528"/>
        <v>19.673000000000002</v>
      </c>
    </row>
    <row r="2458" spans="1:41" ht="15" customHeight="1" x14ac:dyDescent="0.25">
      <c r="A2458" s="127" t="s">
        <v>2147</v>
      </c>
      <c r="B2458" s="125" t="s">
        <v>2077</v>
      </c>
      <c r="C2458" s="125" t="s">
        <v>4005</v>
      </c>
      <c r="D2458" s="125" t="s">
        <v>37</v>
      </c>
      <c r="E2458" s="125" t="s">
        <v>2455</v>
      </c>
      <c r="F2458" s="126">
        <v>24.67</v>
      </c>
      <c r="G2458" s="126">
        <v>24.87</v>
      </c>
      <c r="H2458" s="126">
        <v>19.739999999999998</v>
      </c>
      <c r="I2458" s="126"/>
      <c r="J2458" s="317"/>
      <c r="K2458" s="323">
        <f>ROUND(SUMIF('VGT-Bewegungsdaten'!B:B,A2458,'VGT-Bewegungsdaten'!C:C),3)</f>
        <v>0</v>
      </c>
      <c r="L2458" s="324">
        <f>ROUND(SUMIF('VGT-Bewegungsdaten'!B:B,$A2458,'VGT-Bewegungsdaten'!D:D),2)</f>
        <v>0</v>
      </c>
      <c r="N2458" s="376" t="s">
        <v>4930</v>
      </c>
      <c r="O2458" s="376" t="s">
        <v>4940</v>
      </c>
      <c r="P2458" s="326">
        <f>ROUND(SUMIF('AV-Bewegungsdaten'!B:B,A2458,'AV-Bewegungsdaten'!C:C),3)</f>
        <v>0</v>
      </c>
      <c r="Q2458" s="324">
        <f>ROUND(SUMIF('AV-Bewegungsdaten'!B:B,$A2458,'AV-Bewegungsdaten'!D:D),2)</f>
        <v>0</v>
      </c>
      <c r="T2458" s="327"/>
      <c r="U2458" s="326">
        <f>ROUND(SUMIF('DV-Bewegungsdaten'!B:B,Kategorien!A2458,'DV-Bewegungsdaten'!D:D),3)</f>
        <v>0</v>
      </c>
      <c r="V2458" s="324">
        <f>ROUND(SUMIF('DV-Bewegungsdaten'!B:B,Kategorien!A2458,'DV-Bewegungsdaten'!E:E),3)</f>
        <v>0</v>
      </c>
      <c r="AD2458" s="390">
        <f t="shared" si="517"/>
        <v>19.931000000000001</v>
      </c>
      <c r="AE2458" s="390">
        <f t="shared" si="518"/>
        <v>20.588000000000001</v>
      </c>
      <c r="AF2458" s="390">
        <f t="shared" si="519"/>
        <v>21.807000000000002</v>
      </c>
      <c r="AG2458" s="390">
        <f t="shared" si="520"/>
        <v>21.173999999999999</v>
      </c>
      <c r="AH2458" s="390">
        <f t="shared" si="521"/>
        <v>21.086000000000002</v>
      </c>
      <c r="AI2458" s="390">
        <f t="shared" si="522"/>
        <v>21.618000000000002</v>
      </c>
      <c r="AJ2458" s="390">
        <f t="shared" si="523"/>
        <v>20.901</v>
      </c>
      <c r="AK2458" s="390">
        <f t="shared" si="524"/>
        <v>21.185000000000002</v>
      </c>
      <c r="AL2458" s="390">
        <f t="shared" si="525"/>
        <v>21.295000000000002</v>
      </c>
      <c r="AM2458" s="390">
        <f t="shared" si="526"/>
        <v>21.176000000000002</v>
      </c>
      <c r="AN2458" s="390">
        <f t="shared" si="527"/>
        <v>20.770000000000003</v>
      </c>
      <c r="AO2458" s="390">
        <f t="shared" si="528"/>
        <v>21.673000000000002</v>
      </c>
    </row>
    <row r="2459" spans="1:41" ht="15" customHeight="1" x14ac:dyDescent="0.25">
      <c r="A2459" s="127" t="s">
        <v>2148</v>
      </c>
      <c r="B2459" s="125" t="s">
        <v>2077</v>
      </c>
      <c r="C2459" s="125" t="s">
        <v>4005</v>
      </c>
      <c r="D2459" s="125" t="s">
        <v>1575</v>
      </c>
      <c r="E2459" s="125" t="s">
        <v>1538</v>
      </c>
      <c r="F2459" s="126">
        <v>25.67</v>
      </c>
      <c r="G2459" s="126">
        <v>25.87</v>
      </c>
      <c r="H2459" s="126">
        <v>20.54</v>
      </c>
      <c r="I2459" s="126"/>
      <c r="J2459" s="317"/>
      <c r="K2459" s="323">
        <f>ROUND(SUMIF('VGT-Bewegungsdaten'!B:B,A2459,'VGT-Bewegungsdaten'!C:C),3)</f>
        <v>0</v>
      </c>
      <c r="L2459" s="324">
        <f>ROUND(SUMIF('VGT-Bewegungsdaten'!B:B,$A2459,'VGT-Bewegungsdaten'!D:D),2)</f>
        <v>0</v>
      </c>
      <c r="N2459" s="376" t="s">
        <v>4930</v>
      </c>
      <c r="O2459" s="376" t="s">
        <v>4940</v>
      </c>
      <c r="P2459" s="326">
        <f>ROUND(SUMIF('AV-Bewegungsdaten'!B:B,A2459,'AV-Bewegungsdaten'!C:C),3)</f>
        <v>0</v>
      </c>
      <c r="Q2459" s="324">
        <f>ROUND(SUMIF('AV-Bewegungsdaten'!B:B,$A2459,'AV-Bewegungsdaten'!D:D),2)</f>
        <v>0</v>
      </c>
      <c r="T2459" s="327"/>
      <c r="U2459" s="326">
        <f>ROUND(SUMIF('DV-Bewegungsdaten'!B:B,Kategorien!A2459,'DV-Bewegungsdaten'!D:D),3)</f>
        <v>0</v>
      </c>
      <c r="V2459" s="324">
        <f>ROUND(SUMIF('DV-Bewegungsdaten'!B:B,Kategorien!A2459,'DV-Bewegungsdaten'!E:E),3)</f>
        <v>0</v>
      </c>
      <c r="AD2459" s="390">
        <f t="shared" si="517"/>
        <v>20.931000000000001</v>
      </c>
      <c r="AE2459" s="390">
        <f t="shared" si="518"/>
        <v>21.588000000000001</v>
      </c>
      <c r="AF2459" s="390">
        <f t="shared" si="519"/>
        <v>22.807000000000002</v>
      </c>
      <c r="AG2459" s="390">
        <f t="shared" si="520"/>
        <v>22.173999999999999</v>
      </c>
      <c r="AH2459" s="390">
        <f t="shared" si="521"/>
        <v>22.086000000000002</v>
      </c>
      <c r="AI2459" s="390">
        <f t="shared" si="522"/>
        <v>22.618000000000002</v>
      </c>
      <c r="AJ2459" s="390">
        <f t="shared" si="523"/>
        <v>21.901</v>
      </c>
      <c r="AK2459" s="390">
        <f t="shared" si="524"/>
        <v>22.185000000000002</v>
      </c>
      <c r="AL2459" s="390">
        <f t="shared" si="525"/>
        <v>22.295000000000002</v>
      </c>
      <c r="AM2459" s="390">
        <f t="shared" si="526"/>
        <v>22.176000000000002</v>
      </c>
      <c r="AN2459" s="390">
        <f t="shared" si="527"/>
        <v>21.770000000000003</v>
      </c>
      <c r="AO2459" s="390">
        <f t="shared" si="528"/>
        <v>22.673000000000002</v>
      </c>
    </row>
    <row r="2460" spans="1:41" ht="15" customHeight="1" x14ac:dyDescent="0.25">
      <c r="A2460" s="127" t="s">
        <v>2149</v>
      </c>
      <c r="B2460" s="125" t="s">
        <v>2077</v>
      </c>
      <c r="C2460" s="125" t="s">
        <v>4005</v>
      </c>
      <c r="D2460" s="125" t="s">
        <v>40</v>
      </c>
      <c r="E2460" s="125" t="s">
        <v>1541</v>
      </c>
      <c r="F2460" s="126">
        <v>25.67</v>
      </c>
      <c r="G2460" s="126">
        <v>25.87</v>
      </c>
      <c r="H2460" s="126">
        <v>20.54</v>
      </c>
      <c r="I2460" s="126"/>
      <c r="J2460" s="317"/>
      <c r="K2460" s="323">
        <f>ROUND(SUMIF('VGT-Bewegungsdaten'!B:B,A2460,'VGT-Bewegungsdaten'!C:C),3)</f>
        <v>0</v>
      </c>
      <c r="L2460" s="324">
        <f>ROUND(SUMIF('VGT-Bewegungsdaten'!B:B,$A2460,'VGT-Bewegungsdaten'!D:D),2)</f>
        <v>0</v>
      </c>
      <c r="N2460" s="376" t="s">
        <v>4930</v>
      </c>
      <c r="O2460" s="376" t="s">
        <v>4940</v>
      </c>
      <c r="P2460" s="326">
        <f>ROUND(SUMIF('AV-Bewegungsdaten'!B:B,A2460,'AV-Bewegungsdaten'!C:C),3)</f>
        <v>0</v>
      </c>
      <c r="Q2460" s="324">
        <f>ROUND(SUMIF('AV-Bewegungsdaten'!B:B,$A2460,'AV-Bewegungsdaten'!D:D),2)</f>
        <v>0</v>
      </c>
      <c r="T2460" s="327"/>
      <c r="U2460" s="326">
        <f>ROUND(SUMIF('DV-Bewegungsdaten'!B:B,Kategorien!A2460,'DV-Bewegungsdaten'!D:D),3)</f>
        <v>0</v>
      </c>
      <c r="V2460" s="324">
        <f>ROUND(SUMIF('DV-Bewegungsdaten'!B:B,Kategorien!A2460,'DV-Bewegungsdaten'!E:E),3)</f>
        <v>0</v>
      </c>
      <c r="AD2460" s="390">
        <f t="shared" si="517"/>
        <v>20.931000000000001</v>
      </c>
      <c r="AE2460" s="390">
        <f t="shared" si="518"/>
        <v>21.588000000000001</v>
      </c>
      <c r="AF2460" s="390">
        <f t="shared" si="519"/>
        <v>22.807000000000002</v>
      </c>
      <c r="AG2460" s="390">
        <f t="shared" si="520"/>
        <v>22.173999999999999</v>
      </c>
      <c r="AH2460" s="390">
        <f t="shared" si="521"/>
        <v>22.086000000000002</v>
      </c>
      <c r="AI2460" s="390">
        <f t="shared" si="522"/>
        <v>22.618000000000002</v>
      </c>
      <c r="AJ2460" s="390">
        <f t="shared" si="523"/>
        <v>21.901</v>
      </c>
      <c r="AK2460" s="390">
        <f t="shared" si="524"/>
        <v>22.185000000000002</v>
      </c>
      <c r="AL2460" s="390">
        <f t="shared" si="525"/>
        <v>22.295000000000002</v>
      </c>
      <c r="AM2460" s="390">
        <f t="shared" si="526"/>
        <v>22.176000000000002</v>
      </c>
      <c r="AN2460" s="390">
        <f t="shared" si="527"/>
        <v>21.770000000000003</v>
      </c>
      <c r="AO2460" s="390">
        <f t="shared" si="528"/>
        <v>22.673000000000002</v>
      </c>
    </row>
    <row r="2461" spans="1:41" ht="15" customHeight="1" x14ac:dyDescent="0.25">
      <c r="A2461" s="127" t="s">
        <v>2931</v>
      </c>
      <c r="B2461" s="125" t="s">
        <v>2077</v>
      </c>
      <c r="C2461" s="125" t="s">
        <v>4005</v>
      </c>
      <c r="D2461" s="125" t="s">
        <v>2671</v>
      </c>
      <c r="E2461" s="125" t="s">
        <v>2545</v>
      </c>
      <c r="F2461" s="126">
        <v>25.64</v>
      </c>
      <c r="G2461" s="126">
        <v>25.84</v>
      </c>
      <c r="H2461" s="126">
        <v>20.51</v>
      </c>
      <c r="I2461" s="126"/>
      <c r="J2461" s="317"/>
      <c r="K2461" s="323">
        <f>ROUND(SUMIF('VGT-Bewegungsdaten'!B:B,A2461,'VGT-Bewegungsdaten'!C:C),3)</f>
        <v>0</v>
      </c>
      <c r="L2461" s="324">
        <f>ROUND(SUMIF('VGT-Bewegungsdaten'!B:B,$A2461,'VGT-Bewegungsdaten'!D:D),2)</f>
        <v>0</v>
      </c>
      <c r="N2461" s="376" t="s">
        <v>4930</v>
      </c>
      <c r="O2461" s="376" t="s">
        <v>4940</v>
      </c>
      <c r="P2461" s="326">
        <f>ROUND(SUMIF('AV-Bewegungsdaten'!B:B,A2461,'AV-Bewegungsdaten'!C:C),3)</f>
        <v>0</v>
      </c>
      <c r="Q2461" s="324">
        <f>ROUND(SUMIF('AV-Bewegungsdaten'!B:B,$A2461,'AV-Bewegungsdaten'!D:D),2)</f>
        <v>0</v>
      </c>
      <c r="T2461" s="327"/>
      <c r="U2461" s="326">
        <f>ROUND(SUMIF('DV-Bewegungsdaten'!B:B,Kategorien!A2461,'DV-Bewegungsdaten'!D:D),3)</f>
        <v>0</v>
      </c>
      <c r="V2461" s="324">
        <f>ROUND(SUMIF('DV-Bewegungsdaten'!B:B,Kategorien!A2461,'DV-Bewegungsdaten'!E:E),3)</f>
        <v>0</v>
      </c>
      <c r="AD2461" s="390">
        <f t="shared" si="517"/>
        <v>20.901</v>
      </c>
      <c r="AE2461" s="390">
        <f t="shared" si="518"/>
        <v>21.558</v>
      </c>
      <c r="AF2461" s="390">
        <f t="shared" si="519"/>
        <v>22.777000000000001</v>
      </c>
      <c r="AG2461" s="390">
        <f t="shared" si="520"/>
        <v>22.143999999999998</v>
      </c>
      <c r="AH2461" s="390">
        <f t="shared" si="521"/>
        <v>22.056000000000001</v>
      </c>
      <c r="AI2461" s="390">
        <f t="shared" si="522"/>
        <v>22.588000000000001</v>
      </c>
      <c r="AJ2461" s="390">
        <f t="shared" si="523"/>
        <v>21.870999999999999</v>
      </c>
      <c r="AK2461" s="390">
        <f t="shared" si="524"/>
        <v>22.155000000000001</v>
      </c>
      <c r="AL2461" s="390">
        <f t="shared" si="525"/>
        <v>22.265000000000001</v>
      </c>
      <c r="AM2461" s="390">
        <f t="shared" si="526"/>
        <v>22.146000000000001</v>
      </c>
      <c r="AN2461" s="390">
        <f t="shared" si="527"/>
        <v>21.740000000000002</v>
      </c>
      <c r="AO2461" s="390">
        <f t="shared" si="528"/>
        <v>22.643000000000001</v>
      </c>
    </row>
    <row r="2462" spans="1:41" ht="15" customHeight="1" x14ac:dyDescent="0.25">
      <c r="A2462" s="127" t="s">
        <v>3675</v>
      </c>
      <c r="B2462" s="125" t="s">
        <v>2077</v>
      </c>
      <c r="C2462" s="125" t="s">
        <v>4005</v>
      </c>
      <c r="D2462" s="125" t="s">
        <v>3415</v>
      </c>
      <c r="E2462" s="125" t="s">
        <v>3289</v>
      </c>
      <c r="F2462" s="126">
        <v>25.61</v>
      </c>
      <c r="G2462" s="126">
        <v>25.81</v>
      </c>
      <c r="H2462" s="126">
        <v>20.49</v>
      </c>
      <c r="I2462" s="126"/>
      <c r="J2462" s="317"/>
      <c r="K2462" s="323">
        <f>ROUND(SUMIF('VGT-Bewegungsdaten'!B:B,A2462,'VGT-Bewegungsdaten'!C:C),3)</f>
        <v>0</v>
      </c>
      <c r="L2462" s="324">
        <f>ROUND(SUMIF('VGT-Bewegungsdaten'!B:B,$A2462,'VGT-Bewegungsdaten'!D:D),2)</f>
        <v>0</v>
      </c>
      <c r="N2462" s="376" t="s">
        <v>4930</v>
      </c>
      <c r="O2462" s="376" t="s">
        <v>4940</v>
      </c>
      <c r="P2462" s="326">
        <f>ROUND(SUMIF('AV-Bewegungsdaten'!B:B,A2462,'AV-Bewegungsdaten'!C:C),3)</f>
        <v>0</v>
      </c>
      <c r="Q2462" s="324">
        <f>ROUND(SUMIF('AV-Bewegungsdaten'!B:B,$A2462,'AV-Bewegungsdaten'!D:D),2)</f>
        <v>0</v>
      </c>
      <c r="T2462" s="327"/>
      <c r="U2462" s="326">
        <f>ROUND(SUMIF('DV-Bewegungsdaten'!B:B,Kategorien!A2462,'DV-Bewegungsdaten'!D:D),3)</f>
        <v>0</v>
      </c>
      <c r="V2462" s="324">
        <f>ROUND(SUMIF('DV-Bewegungsdaten'!B:B,Kategorien!A2462,'DV-Bewegungsdaten'!E:E),3)</f>
        <v>0</v>
      </c>
      <c r="AD2462" s="390">
        <f t="shared" si="517"/>
        <v>20.870999999999999</v>
      </c>
      <c r="AE2462" s="390">
        <f t="shared" si="518"/>
        <v>21.527999999999999</v>
      </c>
      <c r="AF2462" s="390">
        <f t="shared" si="519"/>
        <v>22.747</v>
      </c>
      <c r="AG2462" s="390">
        <f t="shared" si="520"/>
        <v>22.113999999999997</v>
      </c>
      <c r="AH2462" s="390">
        <f t="shared" si="521"/>
        <v>22.026</v>
      </c>
      <c r="AI2462" s="390">
        <f t="shared" si="522"/>
        <v>22.558</v>
      </c>
      <c r="AJ2462" s="390">
        <f t="shared" si="523"/>
        <v>21.840999999999998</v>
      </c>
      <c r="AK2462" s="390">
        <f t="shared" si="524"/>
        <v>22.125</v>
      </c>
      <c r="AL2462" s="390">
        <f t="shared" si="525"/>
        <v>22.234999999999999</v>
      </c>
      <c r="AM2462" s="390">
        <f t="shared" si="526"/>
        <v>22.116</v>
      </c>
      <c r="AN2462" s="390">
        <f t="shared" si="527"/>
        <v>21.71</v>
      </c>
      <c r="AO2462" s="390">
        <f t="shared" si="528"/>
        <v>22.613</v>
      </c>
    </row>
    <row r="2463" spans="1:41" ht="15" customHeight="1" x14ac:dyDescent="0.25">
      <c r="A2463" s="127" t="s">
        <v>4440</v>
      </c>
      <c r="B2463" s="125" t="s">
        <v>2077</v>
      </c>
      <c r="C2463" s="125" t="s">
        <v>4005</v>
      </c>
      <c r="D2463" s="125" t="s">
        <v>4178</v>
      </c>
      <c r="E2463" s="125" t="s">
        <v>4051</v>
      </c>
      <c r="F2463" s="126">
        <v>25.58</v>
      </c>
      <c r="G2463" s="126">
        <v>25.779999999999998</v>
      </c>
      <c r="H2463" s="126">
        <v>20.46</v>
      </c>
      <c r="I2463" s="126"/>
      <c r="J2463" s="317"/>
      <c r="K2463" s="323">
        <f>ROUND(SUMIF('VGT-Bewegungsdaten'!B:B,A2463,'VGT-Bewegungsdaten'!C:C),3)</f>
        <v>0</v>
      </c>
      <c r="L2463" s="324">
        <f>ROUND(SUMIF('VGT-Bewegungsdaten'!B:B,$A2463,'VGT-Bewegungsdaten'!D:D),2)</f>
        <v>0</v>
      </c>
      <c r="N2463" s="376" t="s">
        <v>4930</v>
      </c>
      <c r="O2463" s="376" t="s">
        <v>4940</v>
      </c>
      <c r="P2463" s="326">
        <f>ROUND(SUMIF('AV-Bewegungsdaten'!B:B,A2463,'AV-Bewegungsdaten'!C:C),3)</f>
        <v>0</v>
      </c>
      <c r="Q2463" s="324">
        <f>ROUND(SUMIF('AV-Bewegungsdaten'!B:B,$A2463,'AV-Bewegungsdaten'!D:D),2)</f>
        <v>0</v>
      </c>
      <c r="T2463" s="327"/>
      <c r="U2463" s="326">
        <f>ROUND(SUMIF('DV-Bewegungsdaten'!B:B,Kategorien!A2463,'DV-Bewegungsdaten'!D:D),3)</f>
        <v>0</v>
      </c>
      <c r="V2463" s="324">
        <f>ROUND(SUMIF('DV-Bewegungsdaten'!B:B,Kategorien!A2463,'DV-Bewegungsdaten'!E:E),3)</f>
        <v>0</v>
      </c>
      <c r="AD2463" s="390">
        <f t="shared" si="517"/>
        <v>20.840999999999998</v>
      </c>
      <c r="AE2463" s="390">
        <f t="shared" si="518"/>
        <v>21.497999999999998</v>
      </c>
      <c r="AF2463" s="390">
        <f t="shared" si="519"/>
        <v>22.716999999999999</v>
      </c>
      <c r="AG2463" s="390">
        <f t="shared" si="520"/>
        <v>22.083999999999996</v>
      </c>
      <c r="AH2463" s="390">
        <f t="shared" si="521"/>
        <v>21.995999999999999</v>
      </c>
      <c r="AI2463" s="390">
        <f t="shared" si="522"/>
        <v>22.527999999999999</v>
      </c>
      <c r="AJ2463" s="390">
        <f t="shared" si="523"/>
        <v>21.810999999999996</v>
      </c>
      <c r="AK2463" s="390">
        <f t="shared" si="524"/>
        <v>22.094999999999999</v>
      </c>
      <c r="AL2463" s="390">
        <f t="shared" si="525"/>
        <v>22.204999999999998</v>
      </c>
      <c r="AM2463" s="390">
        <f t="shared" si="526"/>
        <v>22.085999999999999</v>
      </c>
      <c r="AN2463" s="390">
        <f t="shared" si="527"/>
        <v>21.68</v>
      </c>
      <c r="AO2463" s="390">
        <f t="shared" si="528"/>
        <v>22.582999999999998</v>
      </c>
    </row>
    <row r="2464" spans="1:41" ht="15" customHeight="1" x14ac:dyDescent="0.25">
      <c r="A2464" s="127" t="s">
        <v>2150</v>
      </c>
      <c r="B2464" s="125" t="s">
        <v>2077</v>
      </c>
      <c r="C2464" s="125" t="s">
        <v>4005</v>
      </c>
      <c r="D2464" s="125" t="s">
        <v>1579</v>
      </c>
      <c r="E2464" s="125" t="s">
        <v>2452</v>
      </c>
      <c r="F2464" s="126">
        <v>23.67</v>
      </c>
      <c r="G2464" s="126">
        <v>23.87</v>
      </c>
      <c r="H2464" s="126">
        <v>18.940000000000001</v>
      </c>
      <c r="I2464" s="126"/>
      <c r="J2464" s="317"/>
      <c r="K2464" s="323">
        <f>ROUND(SUMIF('VGT-Bewegungsdaten'!B:B,A2464,'VGT-Bewegungsdaten'!C:C),3)</f>
        <v>0</v>
      </c>
      <c r="L2464" s="324">
        <f>ROUND(SUMIF('VGT-Bewegungsdaten'!B:B,$A2464,'VGT-Bewegungsdaten'!D:D),2)</f>
        <v>0</v>
      </c>
      <c r="N2464" s="376" t="s">
        <v>4930</v>
      </c>
      <c r="O2464" s="376" t="s">
        <v>4940</v>
      </c>
      <c r="P2464" s="326">
        <f>ROUND(SUMIF('AV-Bewegungsdaten'!B:B,A2464,'AV-Bewegungsdaten'!C:C),3)</f>
        <v>0</v>
      </c>
      <c r="Q2464" s="324">
        <f>ROUND(SUMIF('AV-Bewegungsdaten'!B:B,$A2464,'AV-Bewegungsdaten'!D:D),2)</f>
        <v>0</v>
      </c>
      <c r="T2464" s="327"/>
      <c r="U2464" s="326">
        <f>ROUND(SUMIF('DV-Bewegungsdaten'!B:B,Kategorien!A2464,'DV-Bewegungsdaten'!D:D),3)</f>
        <v>0</v>
      </c>
      <c r="V2464" s="324">
        <f>ROUND(SUMIF('DV-Bewegungsdaten'!B:B,Kategorien!A2464,'DV-Bewegungsdaten'!E:E),3)</f>
        <v>0</v>
      </c>
      <c r="AD2464" s="390">
        <f t="shared" si="517"/>
        <v>18.931000000000001</v>
      </c>
      <c r="AE2464" s="390">
        <f t="shared" si="518"/>
        <v>19.588000000000001</v>
      </c>
      <c r="AF2464" s="390">
        <f t="shared" si="519"/>
        <v>20.807000000000002</v>
      </c>
      <c r="AG2464" s="390">
        <f t="shared" si="520"/>
        <v>20.173999999999999</v>
      </c>
      <c r="AH2464" s="390">
        <f t="shared" si="521"/>
        <v>20.086000000000002</v>
      </c>
      <c r="AI2464" s="390">
        <f t="shared" si="522"/>
        <v>20.618000000000002</v>
      </c>
      <c r="AJ2464" s="390">
        <f t="shared" si="523"/>
        <v>19.901</v>
      </c>
      <c r="AK2464" s="390">
        <f t="shared" si="524"/>
        <v>20.185000000000002</v>
      </c>
      <c r="AL2464" s="390">
        <f t="shared" si="525"/>
        <v>20.295000000000002</v>
      </c>
      <c r="AM2464" s="390">
        <f t="shared" si="526"/>
        <v>20.176000000000002</v>
      </c>
      <c r="AN2464" s="390">
        <f t="shared" si="527"/>
        <v>19.770000000000003</v>
      </c>
      <c r="AO2464" s="390">
        <f t="shared" si="528"/>
        <v>20.673000000000002</v>
      </c>
    </row>
    <row r="2465" spans="1:41" ht="15" customHeight="1" x14ac:dyDescent="0.25">
      <c r="A2465" s="127" t="s">
        <v>2151</v>
      </c>
      <c r="B2465" s="125" t="s">
        <v>2077</v>
      </c>
      <c r="C2465" s="125" t="s">
        <v>4005</v>
      </c>
      <c r="D2465" s="125" t="s">
        <v>43</v>
      </c>
      <c r="E2465" s="125" t="s">
        <v>2455</v>
      </c>
      <c r="F2465" s="126">
        <v>25.67</v>
      </c>
      <c r="G2465" s="126">
        <v>25.87</v>
      </c>
      <c r="H2465" s="126">
        <v>20.54</v>
      </c>
      <c r="I2465" s="126"/>
      <c r="J2465" s="317"/>
      <c r="K2465" s="323">
        <f>ROUND(SUMIF('VGT-Bewegungsdaten'!B:B,A2465,'VGT-Bewegungsdaten'!C:C),3)</f>
        <v>0</v>
      </c>
      <c r="L2465" s="324">
        <f>ROUND(SUMIF('VGT-Bewegungsdaten'!B:B,$A2465,'VGT-Bewegungsdaten'!D:D),2)</f>
        <v>0</v>
      </c>
      <c r="N2465" s="376" t="s">
        <v>4930</v>
      </c>
      <c r="O2465" s="376" t="s">
        <v>4940</v>
      </c>
      <c r="P2465" s="326">
        <f>ROUND(SUMIF('AV-Bewegungsdaten'!B:B,A2465,'AV-Bewegungsdaten'!C:C),3)</f>
        <v>0</v>
      </c>
      <c r="Q2465" s="324">
        <f>ROUND(SUMIF('AV-Bewegungsdaten'!B:B,$A2465,'AV-Bewegungsdaten'!D:D),2)</f>
        <v>0</v>
      </c>
      <c r="T2465" s="327"/>
      <c r="U2465" s="326">
        <f>ROUND(SUMIF('DV-Bewegungsdaten'!B:B,Kategorien!A2465,'DV-Bewegungsdaten'!D:D),3)</f>
        <v>0</v>
      </c>
      <c r="V2465" s="324">
        <f>ROUND(SUMIF('DV-Bewegungsdaten'!B:B,Kategorien!A2465,'DV-Bewegungsdaten'!E:E),3)</f>
        <v>0</v>
      </c>
      <c r="AD2465" s="390">
        <f t="shared" si="517"/>
        <v>20.931000000000001</v>
      </c>
      <c r="AE2465" s="390">
        <f t="shared" si="518"/>
        <v>21.588000000000001</v>
      </c>
      <c r="AF2465" s="390">
        <f t="shared" si="519"/>
        <v>22.807000000000002</v>
      </c>
      <c r="AG2465" s="390">
        <f t="shared" si="520"/>
        <v>22.173999999999999</v>
      </c>
      <c r="AH2465" s="390">
        <f t="shared" si="521"/>
        <v>22.086000000000002</v>
      </c>
      <c r="AI2465" s="390">
        <f t="shared" si="522"/>
        <v>22.618000000000002</v>
      </c>
      <c r="AJ2465" s="390">
        <f t="shared" si="523"/>
        <v>21.901</v>
      </c>
      <c r="AK2465" s="390">
        <f t="shared" si="524"/>
        <v>22.185000000000002</v>
      </c>
      <c r="AL2465" s="390">
        <f t="shared" si="525"/>
        <v>22.295000000000002</v>
      </c>
      <c r="AM2465" s="390">
        <f t="shared" si="526"/>
        <v>22.176000000000002</v>
      </c>
      <c r="AN2465" s="390">
        <f t="shared" si="527"/>
        <v>21.770000000000003</v>
      </c>
      <c r="AO2465" s="390">
        <f t="shared" si="528"/>
        <v>22.673000000000002</v>
      </c>
    </row>
    <row r="2466" spans="1:41" ht="15" customHeight="1" x14ac:dyDescent="0.25">
      <c r="A2466" s="127" t="s">
        <v>2152</v>
      </c>
      <c r="B2466" s="125" t="s">
        <v>2077</v>
      </c>
      <c r="C2466" s="125" t="s">
        <v>4005</v>
      </c>
      <c r="D2466" s="125" t="s">
        <v>1581</v>
      </c>
      <c r="E2466" s="125" t="s">
        <v>1538</v>
      </c>
      <c r="F2466" s="126">
        <v>26.67</v>
      </c>
      <c r="G2466" s="126">
        <v>26.87</v>
      </c>
      <c r="H2466" s="126">
        <v>21.34</v>
      </c>
      <c r="I2466" s="126"/>
      <c r="J2466" s="317"/>
      <c r="K2466" s="323">
        <f>ROUND(SUMIF('VGT-Bewegungsdaten'!B:B,A2466,'VGT-Bewegungsdaten'!C:C),3)</f>
        <v>0</v>
      </c>
      <c r="L2466" s="324">
        <f>ROUND(SUMIF('VGT-Bewegungsdaten'!B:B,$A2466,'VGT-Bewegungsdaten'!D:D),2)</f>
        <v>0</v>
      </c>
      <c r="N2466" s="376" t="s">
        <v>4930</v>
      </c>
      <c r="O2466" s="376" t="s">
        <v>4940</v>
      </c>
      <c r="P2466" s="326">
        <f>ROUND(SUMIF('AV-Bewegungsdaten'!B:B,A2466,'AV-Bewegungsdaten'!C:C),3)</f>
        <v>0</v>
      </c>
      <c r="Q2466" s="324">
        <f>ROUND(SUMIF('AV-Bewegungsdaten'!B:B,$A2466,'AV-Bewegungsdaten'!D:D),2)</f>
        <v>0</v>
      </c>
      <c r="T2466" s="327"/>
      <c r="U2466" s="326">
        <f>ROUND(SUMIF('DV-Bewegungsdaten'!B:B,Kategorien!A2466,'DV-Bewegungsdaten'!D:D),3)</f>
        <v>0</v>
      </c>
      <c r="V2466" s="324">
        <f>ROUND(SUMIF('DV-Bewegungsdaten'!B:B,Kategorien!A2466,'DV-Bewegungsdaten'!E:E),3)</f>
        <v>0</v>
      </c>
      <c r="AD2466" s="390">
        <f t="shared" si="517"/>
        <v>21.931000000000001</v>
      </c>
      <c r="AE2466" s="390">
        <f t="shared" si="518"/>
        <v>22.588000000000001</v>
      </c>
      <c r="AF2466" s="390">
        <f t="shared" si="519"/>
        <v>23.807000000000002</v>
      </c>
      <c r="AG2466" s="390">
        <f t="shared" si="520"/>
        <v>23.173999999999999</v>
      </c>
      <c r="AH2466" s="390">
        <f t="shared" si="521"/>
        <v>23.086000000000002</v>
      </c>
      <c r="AI2466" s="390">
        <f t="shared" si="522"/>
        <v>23.618000000000002</v>
      </c>
      <c r="AJ2466" s="390">
        <f t="shared" si="523"/>
        <v>22.901</v>
      </c>
      <c r="AK2466" s="390">
        <f t="shared" si="524"/>
        <v>23.185000000000002</v>
      </c>
      <c r="AL2466" s="390">
        <f t="shared" si="525"/>
        <v>23.295000000000002</v>
      </c>
      <c r="AM2466" s="390">
        <f t="shared" si="526"/>
        <v>23.176000000000002</v>
      </c>
      <c r="AN2466" s="390">
        <f t="shared" si="527"/>
        <v>22.770000000000003</v>
      </c>
      <c r="AO2466" s="390">
        <f t="shared" si="528"/>
        <v>23.673000000000002</v>
      </c>
    </row>
    <row r="2467" spans="1:41" ht="15" customHeight="1" x14ac:dyDescent="0.25">
      <c r="A2467" s="127" t="s">
        <v>2153</v>
      </c>
      <c r="B2467" s="125" t="s">
        <v>2077</v>
      </c>
      <c r="C2467" s="125" t="s">
        <v>4005</v>
      </c>
      <c r="D2467" s="125" t="s">
        <v>1583</v>
      </c>
      <c r="E2467" s="125" t="s">
        <v>1541</v>
      </c>
      <c r="F2467" s="126">
        <v>26.67</v>
      </c>
      <c r="G2467" s="126">
        <v>26.87</v>
      </c>
      <c r="H2467" s="126">
        <v>21.34</v>
      </c>
      <c r="I2467" s="126"/>
      <c r="J2467" s="317"/>
      <c r="K2467" s="323">
        <f>ROUND(SUMIF('VGT-Bewegungsdaten'!B:B,A2467,'VGT-Bewegungsdaten'!C:C),3)</f>
        <v>0</v>
      </c>
      <c r="L2467" s="324">
        <f>ROUND(SUMIF('VGT-Bewegungsdaten'!B:B,$A2467,'VGT-Bewegungsdaten'!D:D),2)</f>
        <v>0</v>
      </c>
      <c r="N2467" s="376" t="s">
        <v>4930</v>
      </c>
      <c r="O2467" s="376" t="s">
        <v>4940</v>
      </c>
      <c r="P2467" s="326">
        <f>ROUND(SUMIF('AV-Bewegungsdaten'!B:B,A2467,'AV-Bewegungsdaten'!C:C),3)</f>
        <v>0</v>
      </c>
      <c r="Q2467" s="324">
        <f>ROUND(SUMIF('AV-Bewegungsdaten'!B:B,$A2467,'AV-Bewegungsdaten'!D:D),2)</f>
        <v>0</v>
      </c>
      <c r="T2467" s="327"/>
      <c r="U2467" s="326">
        <f>ROUND(SUMIF('DV-Bewegungsdaten'!B:B,Kategorien!A2467,'DV-Bewegungsdaten'!D:D),3)</f>
        <v>0</v>
      </c>
      <c r="V2467" s="324">
        <f>ROUND(SUMIF('DV-Bewegungsdaten'!B:B,Kategorien!A2467,'DV-Bewegungsdaten'!E:E),3)</f>
        <v>0</v>
      </c>
      <c r="AD2467" s="390">
        <f t="shared" si="517"/>
        <v>21.931000000000001</v>
      </c>
      <c r="AE2467" s="390">
        <f t="shared" si="518"/>
        <v>22.588000000000001</v>
      </c>
      <c r="AF2467" s="390">
        <f t="shared" si="519"/>
        <v>23.807000000000002</v>
      </c>
      <c r="AG2467" s="390">
        <f t="shared" si="520"/>
        <v>23.173999999999999</v>
      </c>
      <c r="AH2467" s="390">
        <f t="shared" si="521"/>
        <v>23.086000000000002</v>
      </c>
      <c r="AI2467" s="390">
        <f t="shared" si="522"/>
        <v>23.618000000000002</v>
      </c>
      <c r="AJ2467" s="390">
        <f t="shared" si="523"/>
        <v>22.901</v>
      </c>
      <c r="AK2467" s="390">
        <f t="shared" si="524"/>
        <v>23.185000000000002</v>
      </c>
      <c r="AL2467" s="390">
        <f t="shared" si="525"/>
        <v>23.295000000000002</v>
      </c>
      <c r="AM2467" s="390">
        <f t="shared" si="526"/>
        <v>23.176000000000002</v>
      </c>
      <c r="AN2467" s="390">
        <f t="shared" si="527"/>
        <v>22.770000000000003</v>
      </c>
      <c r="AO2467" s="390">
        <f t="shared" si="528"/>
        <v>23.673000000000002</v>
      </c>
    </row>
    <row r="2468" spans="1:41" ht="15" customHeight="1" x14ac:dyDescent="0.25">
      <c r="A2468" s="127" t="s">
        <v>2932</v>
      </c>
      <c r="B2468" s="125" t="s">
        <v>2077</v>
      </c>
      <c r="C2468" s="125" t="s">
        <v>4005</v>
      </c>
      <c r="D2468" s="125" t="s">
        <v>2559</v>
      </c>
      <c r="E2468" s="125" t="s">
        <v>2545</v>
      </c>
      <c r="F2468" s="126">
        <v>26.64</v>
      </c>
      <c r="G2468" s="126">
        <v>26.84</v>
      </c>
      <c r="H2468" s="126">
        <v>21.31</v>
      </c>
      <c r="I2468" s="126"/>
      <c r="J2468" s="317"/>
      <c r="K2468" s="323">
        <f>ROUND(SUMIF('VGT-Bewegungsdaten'!B:B,A2468,'VGT-Bewegungsdaten'!C:C),3)</f>
        <v>0</v>
      </c>
      <c r="L2468" s="324">
        <f>ROUND(SUMIF('VGT-Bewegungsdaten'!B:B,$A2468,'VGT-Bewegungsdaten'!D:D),2)</f>
        <v>0</v>
      </c>
      <c r="N2468" s="376" t="s">
        <v>4930</v>
      </c>
      <c r="O2468" s="376" t="s">
        <v>4940</v>
      </c>
      <c r="P2468" s="326">
        <f>ROUND(SUMIF('AV-Bewegungsdaten'!B:B,A2468,'AV-Bewegungsdaten'!C:C),3)</f>
        <v>0</v>
      </c>
      <c r="Q2468" s="324">
        <f>ROUND(SUMIF('AV-Bewegungsdaten'!B:B,$A2468,'AV-Bewegungsdaten'!D:D),2)</f>
        <v>0</v>
      </c>
      <c r="T2468" s="327"/>
      <c r="U2468" s="326">
        <f>ROUND(SUMIF('DV-Bewegungsdaten'!B:B,Kategorien!A2468,'DV-Bewegungsdaten'!D:D),3)</f>
        <v>0</v>
      </c>
      <c r="V2468" s="324">
        <f>ROUND(SUMIF('DV-Bewegungsdaten'!B:B,Kategorien!A2468,'DV-Bewegungsdaten'!E:E),3)</f>
        <v>0</v>
      </c>
      <c r="AD2468" s="390">
        <f t="shared" si="517"/>
        <v>21.901</v>
      </c>
      <c r="AE2468" s="390">
        <f t="shared" si="518"/>
        <v>22.558</v>
      </c>
      <c r="AF2468" s="390">
        <f t="shared" si="519"/>
        <v>23.777000000000001</v>
      </c>
      <c r="AG2468" s="390">
        <f t="shared" si="520"/>
        <v>23.143999999999998</v>
      </c>
      <c r="AH2468" s="390">
        <f t="shared" si="521"/>
        <v>23.056000000000001</v>
      </c>
      <c r="AI2468" s="390">
        <f t="shared" si="522"/>
        <v>23.588000000000001</v>
      </c>
      <c r="AJ2468" s="390">
        <f t="shared" si="523"/>
        <v>22.870999999999999</v>
      </c>
      <c r="AK2468" s="390">
        <f t="shared" si="524"/>
        <v>23.155000000000001</v>
      </c>
      <c r="AL2468" s="390">
        <f t="shared" si="525"/>
        <v>23.265000000000001</v>
      </c>
      <c r="AM2468" s="390">
        <f t="shared" si="526"/>
        <v>23.146000000000001</v>
      </c>
      <c r="AN2468" s="390">
        <f t="shared" si="527"/>
        <v>22.740000000000002</v>
      </c>
      <c r="AO2468" s="390">
        <f t="shared" si="528"/>
        <v>23.643000000000001</v>
      </c>
    </row>
    <row r="2469" spans="1:41" ht="15" customHeight="1" x14ac:dyDescent="0.25">
      <c r="A2469" s="127" t="s">
        <v>3676</v>
      </c>
      <c r="B2469" s="125" t="s">
        <v>2077</v>
      </c>
      <c r="C2469" s="125" t="s">
        <v>4005</v>
      </c>
      <c r="D2469" s="125" t="s">
        <v>3303</v>
      </c>
      <c r="E2469" s="125" t="s">
        <v>3289</v>
      </c>
      <c r="F2469" s="126">
        <v>26.61</v>
      </c>
      <c r="G2469" s="126">
        <v>26.81</v>
      </c>
      <c r="H2469" s="126">
        <v>21.29</v>
      </c>
      <c r="I2469" s="126"/>
      <c r="J2469" s="317"/>
      <c r="K2469" s="323">
        <f>ROUND(SUMIF('VGT-Bewegungsdaten'!B:B,A2469,'VGT-Bewegungsdaten'!C:C),3)</f>
        <v>0</v>
      </c>
      <c r="L2469" s="324">
        <f>ROUND(SUMIF('VGT-Bewegungsdaten'!B:B,$A2469,'VGT-Bewegungsdaten'!D:D),2)</f>
        <v>0</v>
      </c>
      <c r="N2469" s="376" t="s">
        <v>4930</v>
      </c>
      <c r="O2469" s="376" t="s">
        <v>4940</v>
      </c>
      <c r="P2469" s="326">
        <f>ROUND(SUMIF('AV-Bewegungsdaten'!B:B,A2469,'AV-Bewegungsdaten'!C:C),3)</f>
        <v>0</v>
      </c>
      <c r="Q2469" s="324">
        <f>ROUND(SUMIF('AV-Bewegungsdaten'!B:B,$A2469,'AV-Bewegungsdaten'!D:D),2)</f>
        <v>0</v>
      </c>
      <c r="T2469" s="327"/>
      <c r="U2469" s="326">
        <f>ROUND(SUMIF('DV-Bewegungsdaten'!B:B,Kategorien!A2469,'DV-Bewegungsdaten'!D:D),3)</f>
        <v>0</v>
      </c>
      <c r="V2469" s="324">
        <f>ROUND(SUMIF('DV-Bewegungsdaten'!B:B,Kategorien!A2469,'DV-Bewegungsdaten'!E:E),3)</f>
        <v>0</v>
      </c>
      <c r="AD2469" s="390">
        <f t="shared" si="517"/>
        <v>21.870999999999999</v>
      </c>
      <c r="AE2469" s="390">
        <f t="shared" si="518"/>
        <v>22.527999999999999</v>
      </c>
      <c r="AF2469" s="390">
        <f t="shared" si="519"/>
        <v>23.747</v>
      </c>
      <c r="AG2469" s="390">
        <f t="shared" si="520"/>
        <v>23.113999999999997</v>
      </c>
      <c r="AH2469" s="390">
        <f t="shared" si="521"/>
        <v>23.026</v>
      </c>
      <c r="AI2469" s="390">
        <f t="shared" si="522"/>
        <v>23.558</v>
      </c>
      <c r="AJ2469" s="390">
        <f t="shared" si="523"/>
        <v>22.840999999999998</v>
      </c>
      <c r="AK2469" s="390">
        <f t="shared" si="524"/>
        <v>23.125</v>
      </c>
      <c r="AL2469" s="390">
        <f t="shared" si="525"/>
        <v>23.234999999999999</v>
      </c>
      <c r="AM2469" s="390">
        <f t="shared" si="526"/>
        <v>23.116</v>
      </c>
      <c r="AN2469" s="390">
        <f t="shared" si="527"/>
        <v>22.71</v>
      </c>
      <c r="AO2469" s="390">
        <f t="shared" si="528"/>
        <v>23.613</v>
      </c>
    </row>
    <row r="2470" spans="1:41" ht="15" customHeight="1" x14ac:dyDescent="0.25">
      <c r="A2470" s="127" t="s">
        <v>4441</v>
      </c>
      <c r="B2470" s="125" t="s">
        <v>2077</v>
      </c>
      <c r="C2470" s="125" t="s">
        <v>4005</v>
      </c>
      <c r="D2470" s="125" t="s">
        <v>4065</v>
      </c>
      <c r="E2470" s="125" t="s">
        <v>4051</v>
      </c>
      <c r="F2470" s="126">
        <v>26.58</v>
      </c>
      <c r="G2470" s="126">
        <v>26.779999999999998</v>
      </c>
      <c r="H2470" s="126">
        <v>21.26</v>
      </c>
      <c r="I2470" s="126"/>
      <c r="J2470" s="317"/>
      <c r="K2470" s="323">
        <f>ROUND(SUMIF('VGT-Bewegungsdaten'!B:B,A2470,'VGT-Bewegungsdaten'!C:C),3)</f>
        <v>0</v>
      </c>
      <c r="L2470" s="324">
        <f>ROUND(SUMIF('VGT-Bewegungsdaten'!B:B,$A2470,'VGT-Bewegungsdaten'!D:D),2)</f>
        <v>0</v>
      </c>
      <c r="N2470" s="376" t="s">
        <v>4930</v>
      </c>
      <c r="O2470" s="376" t="s">
        <v>4940</v>
      </c>
      <c r="P2470" s="326">
        <f>ROUND(SUMIF('AV-Bewegungsdaten'!B:B,A2470,'AV-Bewegungsdaten'!C:C),3)</f>
        <v>0</v>
      </c>
      <c r="Q2470" s="324">
        <f>ROUND(SUMIF('AV-Bewegungsdaten'!B:B,$A2470,'AV-Bewegungsdaten'!D:D),2)</f>
        <v>0</v>
      </c>
      <c r="T2470" s="327"/>
      <c r="U2470" s="326">
        <f>ROUND(SUMIF('DV-Bewegungsdaten'!B:B,Kategorien!A2470,'DV-Bewegungsdaten'!D:D),3)</f>
        <v>0</v>
      </c>
      <c r="V2470" s="324">
        <f>ROUND(SUMIF('DV-Bewegungsdaten'!B:B,Kategorien!A2470,'DV-Bewegungsdaten'!E:E),3)</f>
        <v>0</v>
      </c>
      <c r="AD2470" s="390">
        <f t="shared" si="517"/>
        <v>21.840999999999998</v>
      </c>
      <c r="AE2470" s="390">
        <f t="shared" si="518"/>
        <v>22.497999999999998</v>
      </c>
      <c r="AF2470" s="390">
        <f t="shared" si="519"/>
        <v>23.716999999999999</v>
      </c>
      <c r="AG2470" s="390">
        <f t="shared" si="520"/>
        <v>23.083999999999996</v>
      </c>
      <c r="AH2470" s="390">
        <f t="shared" si="521"/>
        <v>22.995999999999999</v>
      </c>
      <c r="AI2470" s="390">
        <f t="shared" si="522"/>
        <v>23.527999999999999</v>
      </c>
      <c r="AJ2470" s="390">
        <f t="shared" si="523"/>
        <v>22.810999999999996</v>
      </c>
      <c r="AK2470" s="390">
        <f t="shared" si="524"/>
        <v>23.094999999999999</v>
      </c>
      <c r="AL2470" s="390">
        <f t="shared" si="525"/>
        <v>23.204999999999998</v>
      </c>
      <c r="AM2470" s="390">
        <f t="shared" si="526"/>
        <v>23.085999999999999</v>
      </c>
      <c r="AN2470" s="390">
        <f t="shared" si="527"/>
        <v>22.68</v>
      </c>
      <c r="AO2470" s="390">
        <f t="shared" si="528"/>
        <v>23.582999999999998</v>
      </c>
    </row>
    <row r="2471" spans="1:41" ht="15" customHeight="1" x14ac:dyDescent="0.25">
      <c r="A2471" s="127" t="s">
        <v>2154</v>
      </c>
      <c r="B2471" s="125" t="s">
        <v>2077</v>
      </c>
      <c r="C2471" s="125" t="s">
        <v>4005</v>
      </c>
      <c r="D2471" s="125" t="s">
        <v>1585</v>
      </c>
      <c r="E2471" s="125" t="s">
        <v>2452</v>
      </c>
      <c r="F2471" s="126">
        <v>20.67</v>
      </c>
      <c r="G2471" s="126">
        <v>20.87</v>
      </c>
      <c r="H2471" s="126">
        <v>16.54</v>
      </c>
      <c r="I2471" s="126"/>
      <c r="J2471" s="317"/>
      <c r="K2471" s="323">
        <f>ROUND(SUMIF('VGT-Bewegungsdaten'!B:B,A2471,'VGT-Bewegungsdaten'!C:C),3)</f>
        <v>0</v>
      </c>
      <c r="L2471" s="324">
        <f>ROUND(SUMIF('VGT-Bewegungsdaten'!B:B,$A2471,'VGT-Bewegungsdaten'!D:D),2)</f>
        <v>0</v>
      </c>
      <c r="N2471" s="376" t="s">
        <v>4930</v>
      </c>
      <c r="O2471" s="376" t="s">
        <v>4940</v>
      </c>
      <c r="P2471" s="326">
        <f>ROUND(SUMIF('AV-Bewegungsdaten'!B:B,A2471,'AV-Bewegungsdaten'!C:C),3)</f>
        <v>0</v>
      </c>
      <c r="Q2471" s="324">
        <f>ROUND(SUMIF('AV-Bewegungsdaten'!B:B,$A2471,'AV-Bewegungsdaten'!D:D),2)</f>
        <v>0</v>
      </c>
      <c r="T2471" s="327"/>
      <c r="U2471" s="326">
        <f>ROUND(SUMIF('DV-Bewegungsdaten'!B:B,Kategorien!A2471,'DV-Bewegungsdaten'!D:D),3)</f>
        <v>0</v>
      </c>
      <c r="V2471" s="324">
        <f>ROUND(SUMIF('DV-Bewegungsdaten'!B:B,Kategorien!A2471,'DV-Bewegungsdaten'!E:E),3)</f>
        <v>0</v>
      </c>
      <c r="AD2471" s="390">
        <f t="shared" si="517"/>
        <v>15.931000000000001</v>
      </c>
      <c r="AE2471" s="390">
        <f t="shared" si="518"/>
        <v>16.588000000000001</v>
      </c>
      <c r="AF2471" s="390">
        <f t="shared" si="519"/>
        <v>17.807000000000002</v>
      </c>
      <c r="AG2471" s="390">
        <f t="shared" si="520"/>
        <v>17.173999999999999</v>
      </c>
      <c r="AH2471" s="390">
        <f t="shared" si="521"/>
        <v>17.086000000000002</v>
      </c>
      <c r="AI2471" s="390">
        <f t="shared" si="522"/>
        <v>17.618000000000002</v>
      </c>
      <c r="AJ2471" s="390">
        <f t="shared" si="523"/>
        <v>16.901</v>
      </c>
      <c r="AK2471" s="390">
        <f t="shared" si="524"/>
        <v>17.185000000000002</v>
      </c>
      <c r="AL2471" s="390">
        <f t="shared" si="525"/>
        <v>17.295000000000002</v>
      </c>
      <c r="AM2471" s="390">
        <f t="shared" si="526"/>
        <v>17.176000000000002</v>
      </c>
      <c r="AN2471" s="390">
        <f t="shared" si="527"/>
        <v>16.770000000000003</v>
      </c>
      <c r="AO2471" s="390">
        <f t="shared" si="528"/>
        <v>17.673000000000002</v>
      </c>
    </row>
    <row r="2472" spans="1:41" ht="15" customHeight="1" x14ac:dyDescent="0.25">
      <c r="A2472" s="127" t="s">
        <v>2155</v>
      </c>
      <c r="B2472" s="125" t="s">
        <v>2077</v>
      </c>
      <c r="C2472" s="125" t="s">
        <v>4005</v>
      </c>
      <c r="D2472" s="125" t="s">
        <v>48</v>
      </c>
      <c r="E2472" s="125" t="s">
        <v>2455</v>
      </c>
      <c r="F2472" s="126">
        <v>22.67</v>
      </c>
      <c r="G2472" s="126">
        <v>22.87</v>
      </c>
      <c r="H2472" s="126">
        <v>18.14</v>
      </c>
      <c r="I2472" s="126"/>
      <c r="J2472" s="317"/>
      <c r="K2472" s="323">
        <f>ROUND(SUMIF('VGT-Bewegungsdaten'!B:B,A2472,'VGT-Bewegungsdaten'!C:C),3)</f>
        <v>0</v>
      </c>
      <c r="L2472" s="324">
        <f>ROUND(SUMIF('VGT-Bewegungsdaten'!B:B,$A2472,'VGT-Bewegungsdaten'!D:D),2)</f>
        <v>0</v>
      </c>
      <c r="N2472" s="376" t="s">
        <v>4930</v>
      </c>
      <c r="O2472" s="376" t="s">
        <v>4940</v>
      </c>
      <c r="P2472" s="326">
        <f>ROUND(SUMIF('AV-Bewegungsdaten'!B:B,A2472,'AV-Bewegungsdaten'!C:C),3)</f>
        <v>0</v>
      </c>
      <c r="Q2472" s="324">
        <f>ROUND(SUMIF('AV-Bewegungsdaten'!B:B,$A2472,'AV-Bewegungsdaten'!D:D),2)</f>
        <v>0</v>
      </c>
      <c r="T2472" s="327"/>
      <c r="U2472" s="326">
        <f>ROUND(SUMIF('DV-Bewegungsdaten'!B:B,Kategorien!A2472,'DV-Bewegungsdaten'!D:D),3)</f>
        <v>0</v>
      </c>
      <c r="V2472" s="324">
        <f>ROUND(SUMIF('DV-Bewegungsdaten'!B:B,Kategorien!A2472,'DV-Bewegungsdaten'!E:E),3)</f>
        <v>0</v>
      </c>
      <c r="AD2472" s="390">
        <f t="shared" si="517"/>
        <v>17.931000000000001</v>
      </c>
      <c r="AE2472" s="390">
        <f t="shared" si="518"/>
        <v>18.588000000000001</v>
      </c>
      <c r="AF2472" s="390">
        <f t="shared" si="519"/>
        <v>19.807000000000002</v>
      </c>
      <c r="AG2472" s="390">
        <f t="shared" si="520"/>
        <v>19.173999999999999</v>
      </c>
      <c r="AH2472" s="390">
        <f t="shared" si="521"/>
        <v>19.086000000000002</v>
      </c>
      <c r="AI2472" s="390">
        <f t="shared" si="522"/>
        <v>19.618000000000002</v>
      </c>
      <c r="AJ2472" s="390">
        <f t="shared" si="523"/>
        <v>18.901</v>
      </c>
      <c r="AK2472" s="390">
        <f t="shared" si="524"/>
        <v>19.185000000000002</v>
      </c>
      <c r="AL2472" s="390">
        <f t="shared" si="525"/>
        <v>19.295000000000002</v>
      </c>
      <c r="AM2472" s="390">
        <f t="shared" si="526"/>
        <v>19.176000000000002</v>
      </c>
      <c r="AN2472" s="390">
        <f t="shared" si="527"/>
        <v>18.770000000000003</v>
      </c>
      <c r="AO2472" s="390">
        <f t="shared" si="528"/>
        <v>19.673000000000002</v>
      </c>
    </row>
    <row r="2473" spans="1:41" ht="15" customHeight="1" x14ac:dyDescent="0.25">
      <c r="A2473" s="127" t="s">
        <v>2156</v>
      </c>
      <c r="B2473" s="125" t="s">
        <v>2077</v>
      </c>
      <c r="C2473" s="125" t="s">
        <v>4005</v>
      </c>
      <c r="D2473" s="125" t="s">
        <v>1587</v>
      </c>
      <c r="E2473" s="125" t="s">
        <v>1538</v>
      </c>
      <c r="F2473" s="126">
        <v>23.67</v>
      </c>
      <c r="G2473" s="126">
        <v>23.87</v>
      </c>
      <c r="H2473" s="126">
        <v>18.940000000000001</v>
      </c>
      <c r="I2473" s="126"/>
      <c r="J2473" s="317"/>
      <c r="K2473" s="323">
        <f>ROUND(SUMIF('VGT-Bewegungsdaten'!B:B,A2473,'VGT-Bewegungsdaten'!C:C),3)</f>
        <v>0</v>
      </c>
      <c r="L2473" s="324">
        <f>ROUND(SUMIF('VGT-Bewegungsdaten'!B:B,$A2473,'VGT-Bewegungsdaten'!D:D),2)</f>
        <v>0</v>
      </c>
      <c r="N2473" s="376" t="s">
        <v>4930</v>
      </c>
      <c r="O2473" s="376" t="s">
        <v>4940</v>
      </c>
      <c r="P2473" s="326">
        <f>ROUND(SUMIF('AV-Bewegungsdaten'!B:B,A2473,'AV-Bewegungsdaten'!C:C),3)</f>
        <v>0</v>
      </c>
      <c r="Q2473" s="324">
        <f>ROUND(SUMIF('AV-Bewegungsdaten'!B:B,$A2473,'AV-Bewegungsdaten'!D:D),2)</f>
        <v>0</v>
      </c>
      <c r="T2473" s="327"/>
      <c r="U2473" s="326">
        <f>ROUND(SUMIF('DV-Bewegungsdaten'!B:B,Kategorien!A2473,'DV-Bewegungsdaten'!D:D),3)</f>
        <v>0</v>
      </c>
      <c r="V2473" s="324">
        <f>ROUND(SUMIF('DV-Bewegungsdaten'!B:B,Kategorien!A2473,'DV-Bewegungsdaten'!E:E),3)</f>
        <v>0</v>
      </c>
      <c r="AD2473" s="390">
        <f t="shared" si="517"/>
        <v>18.931000000000001</v>
      </c>
      <c r="AE2473" s="390">
        <f t="shared" si="518"/>
        <v>19.588000000000001</v>
      </c>
      <c r="AF2473" s="390">
        <f t="shared" si="519"/>
        <v>20.807000000000002</v>
      </c>
      <c r="AG2473" s="390">
        <f t="shared" si="520"/>
        <v>20.173999999999999</v>
      </c>
      <c r="AH2473" s="390">
        <f t="shared" si="521"/>
        <v>20.086000000000002</v>
      </c>
      <c r="AI2473" s="390">
        <f t="shared" si="522"/>
        <v>20.618000000000002</v>
      </c>
      <c r="AJ2473" s="390">
        <f t="shared" si="523"/>
        <v>19.901</v>
      </c>
      <c r="AK2473" s="390">
        <f t="shared" si="524"/>
        <v>20.185000000000002</v>
      </c>
      <c r="AL2473" s="390">
        <f t="shared" si="525"/>
        <v>20.295000000000002</v>
      </c>
      <c r="AM2473" s="390">
        <f t="shared" si="526"/>
        <v>20.176000000000002</v>
      </c>
      <c r="AN2473" s="390">
        <f t="shared" si="527"/>
        <v>19.770000000000003</v>
      </c>
      <c r="AO2473" s="390">
        <f t="shared" si="528"/>
        <v>20.673000000000002</v>
      </c>
    </row>
    <row r="2474" spans="1:41" ht="15" customHeight="1" x14ac:dyDescent="0.25">
      <c r="A2474" s="127" t="s">
        <v>2157</v>
      </c>
      <c r="B2474" s="125" t="s">
        <v>2077</v>
      </c>
      <c r="C2474" s="125" t="s">
        <v>4005</v>
      </c>
      <c r="D2474" s="125" t="s">
        <v>1589</v>
      </c>
      <c r="E2474" s="125" t="s">
        <v>1541</v>
      </c>
      <c r="F2474" s="126">
        <v>23.67</v>
      </c>
      <c r="G2474" s="126">
        <v>23.87</v>
      </c>
      <c r="H2474" s="126">
        <v>18.940000000000001</v>
      </c>
      <c r="I2474" s="126"/>
      <c r="J2474" s="317"/>
      <c r="K2474" s="323">
        <f>ROUND(SUMIF('VGT-Bewegungsdaten'!B:B,A2474,'VGT-Bewegungsdaten'!C:C),3)</f>
        <v>0</v>
      </c>
      <c r="L2474" s="324">
        <f>ROUND(SUMIF('VGT-Bewegungsdaten'!B:B,$A2474,'VGT-Bewegungsdaten'!D:D),2)</f>
        <v>0</v>
      </c>
      <c r="N2474" s="376" t="s">
        <v>4930</v>
      </c>
      <c r="O2474" s="376" t="s">
        <v>4940</v>
      </c>
      <c r="P2474" s="326">
        <f>ROUND(SUMIF('AV-Bewegungsdaten'!B:B,A2474,'AV-Bewegungsdaten'!C:C),3)</f>
        <v>0</v>
      </c>
      <c r="Q2474" s="324">
        <f>ROUND(SUMIF('AV-Bewegungsdaten'!B:B,$A2474,'AV-Bewegungsdaten'!D:D),2)</f>
        <v>0</v>
      </c>
      <c r="T2474" s="327"/>
      <c r="U2474" s="326">
        <f>ROUND(SUMIF('DV-Bewegungsdaten'!B:B,Kategorien!A2474,'DV-Bewegungsdaten'!D:D),3)</f>
        <v>0</v>
      </c>
      <c r="V2474" s="324">
        <f>ROUND(SUMIF('DV-Bewegungsdaten'!B:B,Kategorien!A2474,'DV-Bewegungsdaten'!E:E),3)</f>
        <v>0</v>
      </c>
      <c r="AD2474" s="390">
        <f t="shared" si="517"/>
        <v>18.931000000000001</v>
      </c>
      <c r="AE2474" s="390">
        <f t="shared" si="518"/>
        <v>19.588000000000001</v>
      </c>
      <c r="AF2474" s="390">
        <f t="shared" si="519"/>
        <v>20.807000000000002</v>
      </c>
      <c r="AG2474" s="390">
        <f t="shared" si="520"/>
        <v>20.173999999999999</v>
      </c>
      <c r="AH2474" s="390">
        <f t="shared" si="521"/>
        <v>20.086000000000002</v>
      </c>
      <c r="AI2474" s="390">
        <f t="shared" si="522"/>
        <v>20.618000000000002</v>
      </c>
      <c r="AJ2474" s="390">
        <f t="shared" si="523"/>
        <v>19.901</v>
      </c>
      <c r="AK2474" s="390">
        <f t="shared" si="524"/>
        <v>20.185000000000002</v>
      </c>
      <c r="AL2474" s="390">
        <f t="shared" si="525"/>
        <v>20.295000000000002</v>
      </c>
      <c r="AM2474" s="390">
        <f t="shared" si="526"/>
        <v>20.176000000000002</v>
      </c>
      <c r="AN2474" s="390">
        <f t="shared" si="527"/>
        <v>19.770000000000003</v>
      </c>
      <c r="AO2474" s="390">
        <f t="shared" si="528"/>
        <v>20.673000000000002</v>
      </c>
    </row>
    <row r="2475" spans="1:41" ht="15" customHeight="1" x14ac:dyDescent="0.25">
      <c r="A2475" s="127" t="s">
        <v>2933</v>
      </c>
      <c r="B2475" s="125" t="s">
        <v>2077</v>
      </c>
      <c r="C2475" s="125" t="s">
        <v>4005</v>
      </c>
      <c r="D2475" s="125" t="s">
        <v>2561</v>
      </c>
      <c r="E2475" s="125" t="s">
        <v>2545</v>
      </c>
      <c r="F2475" s="126">
        <v>23.64</v>
      </c>
      <c r="G2475" s="126">
        <v>23.84</v>
      </c>
      <c r="H2475" s="126">
        <v>18.91</v>
      </c>
      <c r="I2475" s="126"/>
      <c r="J2475" s="317"/>
      <c r="K2475" s="323">
        <f>ROUND(SUMIF('VGT-Bewegungsdaten'!B:B,A2475,'VGT-Bewegungsdaten'!C:C),3)</f>
        <v>0</v>
      </c>
      <c r="L2475" s="324">
        <f>ROUND(SUMIF('VGT-Bewegungsdaten'!B:B,$A2475,'VGT-Bewegungsdaten'!D:D),2)</f>
        <v>0</v>
      </c>
      <c r="N2475" s="376" t="s">
        <v>4930</v>
      </c>
      <c r="O2475" s="376" t="s">
        <v>4940</v>
      </c>
      <c r="P2475" s="326">
        <f>ROUND(SUMIF('AV-Bewegungsdaten'!B:B,A2475,'AV-Bewegungsdaten'!C:C),3)</f>
        <v>0</v>
      </c>
      <c r="Q2475" s="324">
        <f>ROUND(SUMIF('AV-Bewegungsdaten'!B:B,$A2475,'AV-Bewegungsdaten'!D:D),2)</f>
        <v>0</v>
      </c>
      <c r="T2475" s="327"/>
      <c r="U2475" s="326">
        <f>ROUND(SUMIF('DV-Bewegungsdaten'!B:B,Kategorien!A2475,'DV-Bewegungsdaten'!D:D),3)</f>
        <v>0</v>
      </c>
      <c r="V2475" s="324">
        <f>ROUND(SUMIF('DV-Bewegungsdaten'!B:B,Kategorien!A2475,'DV-Bewegungsdaten'!E:E),3)</f>
        <v>0</v>
      </c>
      <c r="AD2475" s="390">
        <f t="shared" si="517"/>
        <v>18.901</v>
      </c>
      <c r="AE2475" s="390">
        <f t="shared" si="518"/>
        <v>19.558</v>
      </c>
      <c r="AF2475" s="390">
        <f t="shared" si="519"/>
        <v>20.777000000000001</v>
      </c>
      <c r="AG2475" s="390">
        <f t="shared" si="520"/>
        <v>20.143999999999998</v>
      </c>
      <c r="AH2475" s="390">
        <f t="shared" si="521"/>
        <v>20.056000000000001</v>
      </c>
      <c r="AI2475" s="390">
        <f t="shared" si="522"/>
        <v>20.588000000000001</v>
      </c>
      <c r="AJ2475" s="390">
        <f t="shared" si="523"/>
        <v>19.870999999999999</v>
      </c>
      <c r="AK2475" s="390">
        <f t="shared" si="524"/>
        <v>20.155000000000001</v>
      </c>
      <c r="AL2475" s="390">
        <f t="shared" si="525"/>
        <v>20.265000000000001</v>
      </c>
      <c r="AM2475" s="390">
        <f t="shared" si="526"/>
        <v>20.146000000000001</v>
      </c>
      <c r="AN2475" s="390">
        <f t="shared" si="527"/>
        <v>19.740000000000002</v>
      </c>
      <c r="AO2475" s="390">
        <f t="shared" si="528"/>
        <v>20.643000000000001</v>
      </c>
    </row>
    <row r="2476" spans="1:41" ht="15" customHeight="1" x14ac:dyDescent="0.25">
      <c r="A2476" s="127" t="s">
        <v>3677</v>
      </c>
      <c r="B2476" s="125" t="s">
        <v>2077</v>
      </c>
      <c r="C2476" s="125" t="s">
        <v>4005</v>
      </c>
      <c r="D2476" s="125" t="s">
        <v>3305</v>
      </c>
      <c r="E2476" s="125" t="s">
        <v>3289</v>
      </c>
      <c r="F2476" s="126">
        <v>23.61</v>
      </c>
      <c r="G2476" s="126">
        <v>23.81</v>
      </c>
      <c r="H2476" s="126">
        <v>18.89</v>
      </c>
      <c r="I2476" s="126"/>
      <c r="J2476" s="317"/>
      <c r="K2476" s="323">
        <f>ROUND(SUMIF('VGT-Bewegungsdaten'!B:B,A2476,'VGT-Bewegungsdaten'!C:C),3)</f>
        <v>0</v>
      </c>
      <c r="L2476" s="324">
        <f>ROUND(SUMIF('VGT-Bewegungsdaten'!B:B,$A2476,'VGT-Bewegungsdaten'!D:D),2)</f>
        <v>0</v>
      </c>
      <c r="N2476" s="376" t="s">
        <v>4930</v>
      </c>
      <c r="O2476" s="376" t="s">
        <v>4940</v>
      </c>
      <c r="P2476" s="326">
        <f>ROUND(SUMIF('AV-Bewegungsdaten'!B:B,A2476,'AV-Bewegungsdaten'!C:C),3)</f>
        <v>0</v>
      </c>
      <c r="Q2476" s="324">
        <f>ROUND(SUMIF('AV-Bewegungsdaten'!B:B,$A2476,'AV-Bewegungsdaten'!D:D),2)</f>
        <v>0</v>
      </c>
      <c r="T2476" s="327"/>
      <c r="U2476" s="326">
        <f>ROUND(SUMIF('DV-Bewegungsdaten'!B:B,Kategorien!A2476,'DV-Bewegungsdaten'!D:D),3)</f>
        <v>0</v>
      </c>
      <c r="V2476" s="324">
        <f>ROUND(SUMIF('DV-Bewegungsdaten'!B:B,Kategorien!A2476,'DV-Bewegungsdaten'!E:E),3)</f>
        <v>0</v>
      </c>
      <c r="AD2476" s="390">
        <f t="shared" si="517"/>
        <v>18.870999999999999</v>
      </c>
      <c r="AE2476" s="390">
        <f t="shared" si="518"/>
        <v>19.527999999999999</v>
      </c>
      <c r="AF2476" s="390">
        <f t="shared" si="519"/>
        <v>20.747</v>
      </c>
      <c r="AG2476" s="390">
        <f t="shared" si="520"/>
        <v>20.113999999999997</v>
      </c>
      <c r="AH2476" s="390">
        <f t="shared" si="521"/>
        <v>20.026</v>
      </c>
      <c r="AI2476" s="390">
        <f t="shared" si="522"/>
        <v>20.558</v>
      </c>
      <c r="AJ2476" s="390">
        <f t="shared" si="523"/>
        <v>19.840999999999998</v>
      </c>
      <c r="AK2476" s="390">
        <f t="shared" si="524"/>
        <v>20.125</v>
      </c>
      <c r="AL2476" s="390">
        <f t="shared" si="525"/>
        <v>20.234999999999999</v>
      </c>
      <c r="AM2476" s="390">
        <f t="shared" si="526"/>
        <v>20.116</v>
      </c>
      <c r="AN2476" s="390">
        <f t="shared" si="527"/>
        <v>19.71</v>
      </c>
      <c r="AO2476" s="390">
        <f t="shared" si="528"/>
        <v>20.613</v>
      </c>
    </row>
    <row r="2477" spans="1:41" ht="15" customHeight="1" x14ac:dyDescent="0.25">
      <c r="A2477" s="127" t="s">
        <v>4442</v>
      </c>
      <c r="B2477" s="125" t="s">
        <v>2077</v>
      </c>
      <c r="C2477" s="125" t="s">
        <v>4005</v>
      </c>
      <c r="D2477" s="125" t="s">
        <v>4067</v>
      </c>
      <c r="E2477" s="125" t="s">
        <v>4051</v>
      </c>
      <c r="F2477" s="126">
        <v>23.58</v>
      </c>
      <c r="G2477" s="126">
        <v>23.779999999999998</v>
      </c>
      <c r="H2477" s="126">
        <v>18.86</v>
      </c>
      <c r="I2477" s="126"/>
      <c r="J2477" s="317"/>
      <c r="K2477" s="323">
        <f>ROUND(SUMIF('VGT-Bewegungsdaten'!B:B,A2477,'VGT-Bewegungsdaten'!C:C),3)</f>
        <v>0</v>
      </c>
      <c r="L2477" s="324">
        <f>ROUND(SUMIF('VGT-Bewegungsdaten'!B:B,$A2477,'VGT-Bewegungsdaten'!D:D),2)</f>
        <v>0</v>
      </c>
      <c r="N2477" s="376" t="s">
        <v>4930</v>
      </c>
      <c r="O2477" s="376" t="s">
        <v>4940</v>
      </c>
      <c r="P2477" s="326">
        <f>ROUND(SUMIF('AV-Bewegungsdaten'!B:B,A2477,'AV-Bewegungsdaten'!C:C),3)</f>
        <v>0</v>
      </c>
      <c r="Q2477" s="324">
        <f>ROUND(SUMIF('AV-Bewegungsdaten'!B:B,$A2477,'AV-Bewegungsdaten'!D:D),2)</f>
        <v>0</v>
      </c>
      <c r="T2477" s="327"/>
      <c r="U2477" s="326">
        <f>ROUND(SUMIF('DV-Bewegungsdaten'!B:B,Kategorien!A2477,'DV-Bewegungsdaten'!D:D),3)</f>
        <v>0</v>
      </c>
      <c r="V2477" s="324">
        <f>ROUND(SUMIF('DV-Bewegungsdaten'!B:B,Kategorien!A2477,'DV-Bewegungsdaten'!E:E),3)</f>
        <v>0</v>
      </c>
      <c r="AD2477" s="390">
        <f t="shared" si="517"/>
        <v>18.840999999999998</v>
      </c>
      <c r="AE2477" s="390">
        <f t="shared" si="518"/>
        <v>19.497999999999998</v>
      </c>
      <c r="AF2477" s="390">
        <f t="shared" si="519"/>
        <v>20.716999999999999</v>
      </c>
      <c r="AG2477" s="390">
        <f t="shared" si="520"/>
        <v>20.083999999999996</v>
      </c>
      <c r="AH2477" s="390">
        <f t="shared" si="521"/>
        <v>19.995999999999999</v>
      </c>
      <c r="AI2477" s="390">
        <f t="shared" si="522"/>
        <v>20.527999999999999</v>
      </c>
      <c r="AJ2477" s="390">
        <f t="shared" si="523"/>
        <v>19.810999999999996</v>
      </c>
      <c r="AK2477" s="390">
        <f t="shared" si="524"/>
        <v>20.094999999999999</v>
      </c>
      <c r="AL2477" s="390">
        <f t="shared" si="525"/>
        <v>20.204999999999998</v>
      </c>
      <c r="AM2477" s="390">
        <f t="shared" si="526"/>
        <v>20.085999999999999</v>
      </c>
      <c r="AN2477" s="390">
        <f t="shared" si="527"/>
        <v>19.68</v>
      </c>
      <c r="AO2477" s="390">
        <f t="shared" si="528"/>
        <v>20.582999999999998</v>
      </c>
    </row>
    <row r="2478" spans="1:41" ht="15" customHeight="1" x14ac:dyDescent="0.25">
      <c r="A2478" s="127" t="s">
        <v>2158</v>
      </c>
      <c r="B2478" s="125" t="s">
        <v>2077</v>
      </c>
      <c r="C2478" s="125" t="s">
        <v>4005</v>
      </c>
      <c r="D2478" s="125" t="s">
        <v>1591</v>
      </c>
      <c r="E2478" s="125" t="s">
        <v>2452</v>
      </c>
      <c r="F2478" s="126">
        <v>21.67</v>
      </c>
      <c r="G2478" s="126">
        <v>21.87</v>
      </c>
      <c r="H2478" s="126">
        <v>17.34</v>
      </c>
      <c r="I2478" s="126"/>
      <c r="J2478" s="317"/>
      <c r="K2478" s="323">
        <f>ROUND(SUMIF('VGT-Bewegungsdaten'!B:B,A2478,'VGT-Bewegungsdaten'!C:C),3)</f>
        <v>0</v>
      </c>
      <c r="L2478" s="324">
        <f>ROUND(SUMIF('VGT-Bewegungsdaten'!B:B,$A2478,'VGT-Bewegungsdaten'!D:D),2)</f>
        <v>0</v>
      </c>
      <c r="N2478" s="376" t="s">
        <v>4930</v>
      </c>
      <c r="O2478" s="376" t="s">
        <v>4940</v>
      </c>
      <c r="P2478" s="326">
        <f>ROUND(SUMIF('AV-Bewegungsdaten'!B:B,A2478,'AV-Bewegungsdaten'!C:C),3)</f>
        <v>0</v>
      </c>
      <c r="Q2478" s="324">
        <f>ROUND(SUMIF('AV-Bewegungsdaten'!B:B,$A2478,'AV-Bewegungsdaten'!D:D),2)</f>
        <v>0</v>
      </c>
      <c r="T2478" s="327"/>
      <c r="U2478" s="326">
        <f>ROUND(SUMIF('DV-Bewegungsdaten'!B:B,Kategorien!A2478,'DV-Bewegungsdaten'!D:D),3)</f>
        <v>0</v>
      </c>
      <c r="V2478" s="324">
        <f>ROUND(SUMIF('DV-Bewegungsdaten'!B:B,Kategorien!A2478,'DV-Bewegungsdaten'!E:E),3)</f>
        <v>0</v>
      </c>
      <c r="AD2478" s="390">
        <f t="shared" si="517"/>
        <v>16.931000000000001</v>
      </c>
      <c r="AE2478" s="390">
        <f t="shared" si="518"/>
        <v>17.588000000000001</v>
      </c>
      <c r="AF2478" s="390">
        <f t="shared" si="519"/>
        <v>18.807000000000002</v>
      </c>
      <c r="AG2478" s="390">
        <f t="shared" si="520"/>
        <v>18.173999999999999</v>
      </c>
      <c r="AH2478" s="390">
        <f t="shared" si="521"/>
        <v>18.086000000000002</v>
      </c>
      <c r="AI2478" s="390">
        <f t="shared" si="522"/>
        <v>18.618000000000002</v>
      </c>
      <c r="AJ2478" s="390">
        <f t="shared" si="523"/>
        <v>17.901</v>
      </c>
      <c r="AK2478" s="390">
        <f t="shared" si="524"/>
        <v>18.185000000000002</v>
      </c>
      <c r="AL2478" s="390">
        <f t="shared" si="525"/>
        <v>18.295000000000002</v>
      </c>
      <c r="AM2478" s="390">
        <f t="shared" si="526"/>
        <v>18.176000000000002</v>
      </c>
      <c r="AN2478" s="390">
        <f t="shared" si="527"/>
        <v>17.770000000000003</v>
      </c>
      <c r="AO2478" s="390">
        <f t="shared" si="528"/>
        <v>18.673000000000002</v>
      </c>
    </row>
    <row r="2479" spans="1:41" ht="15" customHeight="1" x14ac:dyDescent="0.25">
      <c r="A2479" s="127" t="s">
        <v>2159</v>
      </c>
      <c r="B2479" s="125" t="s">
        <v>2077</v>
      </c>
      <c r="C2479" s="125" t="s">
        <v>4005</v>
      </c>
      <c r="D2479" s="125" t="s">
        <v>53</v>
      </c>
      <c r="E2479" s="125" t="s">
        <v>2455</v>
      </c>
      <c r="F2479" s="126">
        <v>23.67</v>
      </c>
      <c r="G2479" s="126">
        <v>23.87</v>
      </c>
      <c r="H2479" s="126">
        <v>18.940000000000001</v>
      </c>
      <c r="I2479" s="126"/>
      <c r="J2479" s="317"/>
      <c r="K2479" s="323">
        <f>ROUND(SUMIF('VGT-Bewegungsdaten'!B:B,A2479,'VGT-Bewegungsdaten'!C:C),3)</f>
        <v>0</v>
      </c>
      <c r="L2479" s="324">
        <f>ROUND(SUMIF('VGT-Bewegungsdaten'!B:B,$A2479,'VGT-Bewegungsdaten'!D:D),2)</f>
        <v>0</v>
      </c>
      <c r="N2479" s="376" t="s">
        <v>4930</v>
      </c>
      <c r="O2479" s="376" t="s">
        <v>4940</v>
      </c>
      <c r="P2479" s="326">
        <f>ROUND(SUMIF('AV-Bewegungsdaten'!B:B,A2479,'AV-Bewegungsdaten'!C:C),3)</f>
        <v>0</v>
      </c>
      <c r="Q2479" s="324">
        <f>ROUND(SUMIF('AV-Bewegungsdaten'!B:B,$A2479,'AV-Bewegungsdaten'!D:D),2)</f>
        <v>0</v>
      </c>
      <c r="T2479" s="327"/>
      <c r="U2479" s="326">
        <f>ROUND(SUMIF('DV-Bewegungsdaten'!B:B,Kategorien!A2479,'DV-Bewegungsdaten'!D:D),3)</f>
        <v>0</v>
      </c>
      <c r="V2479" s="324">
        <f>ROUND(SUMIF('DV-Bewegungsdaten'!B:B,Kategorien!A2479,'DV-Bewegungsdaten'!E:E),3)</f>
        <v>0</v>
      </c>
      <c r="AD2479" s="390">
        <f t="shared" si="517"/>
        <v>18.931000000000001</v>
      </c>
      <c r="AE2479" s="390">
        <f t="shared" si="518"/>
        <v>19.588000000000001</v>
      </c>
      <c r="AF2479" s="390">
        <f t="shared" si="519"/>
        <v>20.807000000000002</v>
      </c>
      <c r="AG2479" s="390">
        <f t="shared" si="520"/>
        <v>20.173999999999999</v>
      </c>
      <c r="AH2479" s="390">
        <f t="shared" si="521"/>
        <v>20.086000000000002</v>
      </c>
      <c r="AI2479" s="390">
        <f t="shared" si="522"/>
        <v>20.618000000000002</v>
      </c>
      <c r="AJ2479" s="390">
        <f t="shared" si="523"/>
        <v>19.901</v>
      </c>
      <c r="AK2479" s="390">
        <f t="shared" si="524"/>
        <v>20.185000000000002</v>
      </c>
      <c r="AL2479" s="390">
        <f t="shared" si="525"/>
        <v>20.295000000000002</v>
      </c>
      <c r="AM2479" s="390">
        <f t="shared" si="526"/>
        <v>20.176000000000002</v>
      </c>
      <c r="AN2479" s="390">
        <f t="shared" si="527"/>
        <v>19.770000000000003</v>
      </c>
      <c r="AO2479" s="390">
        <f t="shared" si="528"/>
        <v>20.673000000000002</v>
      </c>
    </row>
    <row r="2480" spans="1:41" ht="15" customHeight="1" x14ac:dyDescent="0.25">
      <c r="A2480" s="127" t="s">
        <v>2160</v>
      </c>
      <c r="B2480" s="125" t="s">
        <v>2077</v>
      </c>
      <c r="C2480" s="125" t="s">
        <v>4005</v>
      </c>
      <c r="D2480" s="125" t="s">
        <v>1593</v>
      </c>
      <c r="E2480" s="125" t="s">
        <v>1538</v>
      </c>
      <c r="F2480" s="126">
        <v>24.67</v>
      </c>
      <c r="G2480" s="126">
        <v>24.87</v>
      </c>
      <c r="H2480" s="126">
        <v>19.739999999999998</v>
      </c>
      <c r="I2480" s="126"/>
      <c r="J2480" s="317"/>
      <c r="K2480" s="323">
        <f>ROUND(SUMIF('VGT-Bewegungsdaten'!B:B,A2480,'VGT-Bewegungsdaten'!C:C),3)</f>
        <v>0</v>
      </c>
      <c r="L2480" s="324">
        <f>ROUND(SUMIF('VGT-Bewegungsdaten'!B:B,$A2480,'VGT-Bewegungsdaten'!D:D),2)</f>
        <v>0</v>
      </c>
      <c r="N2480" s="376" t="s">
        <v>4930</v>
      </c>
      <c r="O2480" s="376" t="s">
        <v>4940</v>
      </c>
      <c r="P2480" s="326">
        <f>ROUND(SUMIF('AV-Bewegungsdaten'!B:B,A2480,'AV-Bewegungsdaten'!C:C),3)</f>
        <v>0</v>
      </c>
      <c r="Q2480" s="324">
        <f>ROUND(SUMIF('AV-Bewegungsdaten'!B:B,$A2480,'AV-Bewegungsdaten'!D:D),2)</f>
        <v>0</v>
      </c>
      <c r="T2480" s="327"/>
      <c r="U2480" s="326">
        <f>ROUND(SUMIF('DV-Bewegungsdaten'!B:B,Kategorien!A2480,'DV-Bewegungsdaten'!D:D),3)</f>
        <v>0</v>
      </c>
      <c r="V2480" s="324">
        <f>ROUND(SUMIF('DV-Bewegungsdaten'!B:B,Kategorien!A2480,'DV-Bewegungsdaten'!E:E),3)</f>
        <v>0</v>
      </c>
      <c r="AD2480" s="390">
        <f t="shared" si="517"/>
        <v>19.931000000000001</v>
      </c>
      <c r="AE2480" s="390">
        <f t="shared" si="518"/>
        <v>20.588000000000001</v>
      </c>
      <c r="AF2480" s="390">
        <f t="shared" si="519"/>
        <v>21.807000000000002</v>
      </c>
      <c r="AG2480" s="390">
        <f t="shared" si="520"/>
        <v>21.173999999999999</v>
      </c>
      <c r="AH2480" s="390">
        <f t="shared" si="521"/>
        <v>21.086000000000002</v>
      </c>
      <c r="AI2480" s="390">
        <f t="shared" si="522"/>
        <v>21.618000000000002</v>
      </c>
      <c r="AJ2480" s="390">
        <f t="shared" si="523"/>
        <v>20.901</v>
      </c>
      <c r="AK2480" s="390">
        <f t="shared" si="524"/>
        <v>21.185000000000002</v>
      </c>
      <c r="AL2480" s="390">
        <f t="shared" si="525"/>
        <v>21.295000000000002</v>
      </c>
      <c r="AM2480" s="390">
        <f t="shared" si="526"/>
        <v>21.176000000000002</v>
      </c>
      <c r="AN2480" s="390">
        <f t="shared" si="527"/>
        <v>20.770000000000003</v>
      </c>
      <c r="AO2480" s="390">
        <f t="shared" si="528"/>
        <v>21.673000000000002</v>
      </c>
    </row>
    <row r="2481" spans="1:41" ht="15" customHeight="1" x14ac:dyDescent="0.25">
      <c r="A2481" s="127" t="s">
        <v>2161</v>
      </c>
      <c r="B2481" s="125" t="s">
        <v>2077</v>
      </c>
      <c r="C2481" s="125" t="s">
        <v>4005</v>
      </c>
      <c r="D2481" s="125" t="s">
        <v>1595</v>
      </c>
      <c r="E2481" s="125" t="s">
        <v>1541</v>
      </c>
      <c r="F2481" s="126">
        <v>24.67</v>
      </c>
      <c r="G2481" s="126">
        <v>24.87</v>
      </c>
      <c r="H2481" s="126">
        <v>19.739999999999998</v>
      </c>
      <c r="I2481" s="126"/>
      <c r="J2481" s="317"/>
      <c r="K2481" s="323">
        <f>ROUND(SUMIF('VGT-Bewegungsdaten'!B:B,A2481,'VGT-Bewegungsdaten'!C:C),3)</f>
        <v>0</v>
      </c>
      <c r="L2481" s="324">
        <f>ROUND(SUMIF('VGT-Bewegungsdaten'!B:B,$A2481,'VGT-Bewegungsdaten'!D:D),2)</f>
        <v>0</v>
      </c>
      <c r="N2481" s="376" t="s">
        <v>4930</v>
      </c>
      <c r="O2481" s="376" t="s">
        <v>4940</v>
      </c>
      <c r="P2481" s="326">
        <f>ROUND(SUMIF('AV-Bewegungsdaten'!B:B,A2481,'AV-Bewegungsdaten'!C:C),3)</f>
        <v>0</v>
      </c>
      <c r="Q2481" s="324">
        <f>ROUND(SUMIF('AV-Bewegungsdaten'!B:B,$A2481,'AV-Bewegungsdaten'!D:D),2)</f>
        <v>0</v>
      </c>
      <c r="T2481" s="327"/>
      <c r="U2481" s="326">
        <f>ROUND(SUMIF('DV-Bewegungsdaten'!B:B,Kategorien!A2481,'DV-Bewegungsdaten'!D:D),3)</f>
        <v>0</v>
      </c>
      <c r="V2481" s="324">
        <f>ROUND(SUMIF('DV-Bewegungsdaten'!B:B,Kategorien!A2481,'DV-Bewegungsdaten'!E:E),3)</f>
        <v>0</v>
      </c>
      <c r="AD2481" s="390">
        <f t="shared" si="517"/>
        <v>19.931000000000001</v>
      </c>
      <c r="AE2481" s="390">
        <f t="shared" si="518"/>
        <v>20.588000000000001</v>
      </c>
      <c r="AF2481" s="390">
        <f t="shared" si="519"/>
        <v>21.807000000000002</v>
      </c>
      <c r="AG2481" s="390">
        <f t="shared" si="520"/>
        <v>21.173999999999999</v>
      </c>
      <c r="AH2481" s="390">
        <f t="shared" si="521"/>
        <v>21.086000000000002</v>
      </c>
      <c r="AI2481" s="390">
        <f t="shared" si="522"/>
        <v>21.618000000000002</v>
      </c>
      <c r="AJ2481" s="390">
        <f t="shared" si="523"/>
        <v>20.901</v>
      </c>
      <c r="AK2481" s="390">
        <f t="shared" si="524"/>
        <v>21.185000000000002</v>
      </c>
      <c r="AL2481" s="390">
        <f t="shared" si="525"/>
        <v>21.295000000000002</v>
      </c>
      <c r="AM2481" s="390">
        <f t="shared" si="526"/>
        <v>21.176000000000002</v>
      </c>
      <c r="AN2481" s="390">
        <f t="shared" si="527"/>
        <v>20.770000000000003</v>
      </c>
      <c r="AO2481" s="390">
        <f t="shared" si="528"/>
        <v>21.673000000000002</v>
      </c>
    </row>
    <row r="2482" spans="1:41" ht="15" customHeight="1" x14ac:dyDescent="0.25">
      <c r="A2482" s="127" t="s">
        <v>2934</v>
      </c>
      <c r="B2482" s="125" t="s">
        <v>2077</v>
      </c>
      <c r="C2482" s="125" t="s">
        <v>4005</v>
      </c>
      <c r="D2482" s="125" t="s">
        <v>2563</v>
      </c>
      <c r="E2482" s="125" t="s">
        <v>2545</v>
      </c>
      <c r="F2482" s="126">
        <v>24.64</v>
      </c>
      <c r="G2482" s="126">
        <v>24.84</v>
      </c>
      <c r="H2482" s="126">
        <v>19.71</v>
      </c>
      <c r="I2482" s="126"/>
      <c r="J2482" s="317"/>
      <c r="K2482" s="323">
        <f>ROUND(SUMIF('VGT-Bewegungsdaten'!B:B,A2482,'VGT-Bewegungsdaten'!C:C),3)</f>
        <v>0</v>
      </c>
      <c r="L2482" s="324">
        <f>ROUND(SUMIF('VGT-Bewegungsdaten'!B:B,$A2482,'VGT-Bewegungsdaten'!D:D),2)</f>
        <v>0</v>
      </c>
      <c r="N2482" s="376" t="s">
        <v>4930</v>
      </c>
      <c r="O2482" s="376" t="s">
        <v>4940</v>
      </c>
      <c r="P2482" s="326">
        <f>ROUND(SUMIF('AV-Bewegungsdaten'!B:B,A2482,'AV-Bewegungsdaten'!C:C),3)</f>
        <v>0</v>
      </c>
      <c r="Q2482" s="324">
        <f>ROUND(SUMIF('AV-Bewegungsdaten'!B:B,$A2482,'AV-Bewegungsdaten'!D:D),2)</f>
        <v>0</v>
      </c>
      <c r="T2482" s="327"/>
      <c r="U2482" s="326">
        <f>ROUND(SUMIF('DV-Bewegungsdaten'!B:B,Kategorien!A2482,'DV-Bewegungsdaten'!D:D),3)</f>
        <v>0</v>
      </c>
      <c r="V2482" s="324">
        <f>ROUND(SUMIF('DV-Bewegungsdaten'!B:B,Kategorien!A2482,'DV-Bewegungsdaten'!E:E),3)</f>
        <v>0</v>
      </c>
      <c r="AD2482" s="390">
        <f t="shared" ref="AD2482:AD2545" si="529">MAX(0,$G2482-AR$9)</f>
        <v>19.901</v>
      </c>
      <c r="AE2482" s="390">
        <f t="shared" ref="AE2482:AE2545" si="530">MAX(0,$G2482-AS$9)</f>
        <v>20.558</v>
      </c>
      <c r="AF2482" s="390">
        <f t="shared" ref="AF2482:AF2545" si="531">MAX(0,$G2482-AT$9)</f>
        <v>21.777000000000001</v>
      </c>
      <c r="AG2482" s="390">
        <f t="shared" ref="AG2482:AG2545" si="532">MAX(0,$G2482-AU$9)</f>
        <v>21.143999999999998</v>
      </c>
      <c r="AH2482" s="390">
        <f t="shared" ref="AH2482:AH2545" si="533">MAX(0,$G2482-AV$9)</f>
        <v>21.056000000000001</v>
      </c>
      <c r="AI2482" s="390">
        <f t="shared" ref="AI2482:AI2545" si="534">MAX(0,$G2482-AW$9)</f>
        <v>21.588000000000001</v>
      </c>
      <c r="AJ2482" s="390">
        <f t="shared" ref="AJ2482:AJ2545" si="535">MAX(0,$G2482-AX$9)</f>
        <v>20.870999999999999</v>
      </c>
      <c r="AK2482" s="390">
        <f t="shared" ref="AK2482:AK2545" si="536">MAX(0,$G2482-AY$9)</f>
        <v>21.155000000000001</v>
      </c>
      <c r="AL2482" s="390">
        <f t="shared" ref="AL2482:AL2545" si="537">MAX(0,$G2482-AZ$9)</f>
        <v>21.265000000000001</v>
      </c>
      <c r="AM2482" s="390">
        <f t="shared" ref="AM2482:AM2545" si="538">MAX(0,$G2482-BA$9)</f>
        <v>21.146000000000001</v>
      </c>
      <c r="AN2482" s="390">
        <f t="shared" ref="AN2482:AN2545" si="539">MAX(0,$G2482-BB$9)</f>
        <v>20.740000000000002</v>
      </c>
      <c r="AO2482" s="390">
        <f t="shared" ref="AO2482:AO2545" si="540">MAX(0,$G2482-BC$9)</f>
        <v>21.643000000000001</v>
      </c>
    </row>
    <row r="2483" spans="1:41" ht="15" customHeight="1" x14ac:dyDescent="0.25">
      <c r="A2483" s="127" t="s">
        <v>3678</v>
      </c>
      <c r="B2483" s="125" t="s">
        <v>2077</v>
      </c>
      <c r="C2483" s="125" t="s">
        <v>4005</v>
      </c>
      <c r="D2483" s="125" t="s">
        <v>3307</v>
      </c>
      <c r="E2483" s="125" t="s">
        <v>3289</v>
      </c>
      <c r="F2483" s="126">
        <v>24.61</v>
      </c>
      <c r="G2483" s="126">
        <v>24.81</v>
      </c>
      <c r="H2483" s="126">
        <v>19.690000000000001</v>
      </c>
      <c r="I2483" s="126"/>
      <c r="J2483" s="317"/>
      <c r="K2483" s="323">
        <f>ROUND(SUMIF('VGT-Bewegungsdaten'!B:B,A2483,'VGT-Bewegungsdaten'!C:C),3)</f>
        <v>0</v>
      </c>
      <c r="L2483" s="324">
        <f>ROUND(SUMIF('VGT-Bewegungsdaten'!B:B,$A2483,'VGT-Bewegungsdaten'!D:D),2)</f>
        <v>0</v>
      </c>
      <c r="N2483" s="376" t="s">
        <v>4930</v>
      </c>
      <c r="O2483" s="376" t="s">
        <v>4940</v>
      </c>
      <c r="P2483" s="326">
        <f>ROUND(SUMIF('AV-Bewegungsdaten'!B:B,A2483,'AV-Bewegungsdaten'!C:C),3)</f>
        <v>0</v>
      </c>
      <c r="Q2483" s="324">
        <f>ROUND(SUMIF('AV-Bewegungsdaten'!B:B,$A2483,'AV-Bewegungsdaten'!D:D),2)</f>
        <v>0</v>
      </c>
      <c r="T2483" s="327"/>
      <c r="U2483" s="326">
        <f>ROUND(SUMIF('DV-Bewegungsdaten'!B:B,Kategorien!A2483,'DV-Bewegungsdaten'!D:D),3)</f>
        <v>0</v>
      </c>
      <c r="V2483" s="324">
        <f>ROUND(SUMIF('DV-Bewegungsdaten'!B:B,Kategorien!A2483,'DV-Bewegungsdaten'!E:E),3)</f>
        <v>0</v>
      </c>
      <c r="AD2483" s="390">
        <f t="shared" si="529"/>
        <v>19.870999999999999</v>
      </c>
      <c r="AE2483" s="390">
        <f t="shared" si="530"/>
        <v>20.527999999999999</v>
      </c>
      <c r="AF2483" s="390">
        <f t="shared" si="531"/>
        <v>21.747</v>
      </c>
      <c r="AG2483" s="390">
        <f t="shared" si="532"/>
        <v>21.113999999999997</v>
      </c>
      <c r="AH2483" s="390">
        <f t="shared" si="533"/>
        <v>21.026</v>
      </c>
      <c r="AI2483" s="390">
        <f t="shared" si="534"/>
        <v>21.558</v>
      </c>
      <c r="AJ2483" s="390">
        <f t="shared" si="535"/>
        <v>20.840999999999998</v>
      </c>
      <c r="AK2483" s="390">
        <f t="shared" si="536"/>
        <v>21.125</v>
      </c>
      <c r="AL2483" s="390">
        <f t="shared" si="537"/>
        <v>21.234999999999999</v>
      </c>
      <c r="AM2483" s="390">
        <f t="shared" si="538"/>
        <v>21.116</v>
      </c>
      <c r="AN2483" s="390">
        <f t="shared" si="539"/>
        <v>20.71</v>
      </c>
      <c r="AO2483" s="390">
        <f t="shared" si="540"/>
        <v>21.613</v>
      </c>
    </row>
    <row r="2484" spans="1:41" ht="15" customHeight="1" x14ac:dyDescent="0.25">
      <c r="A2484" s="127" t="s">
        <v>4443</v>
      </c>
      <c r="B2484" s="125" t="s">
        <v>2077</v>
      </c>
      <c r="C2484" s="125" t="s">
        <v>4005</v>
      </c>
      <c r="D2484" s="125" t="s">
        <v>4069</v>
      </c>
      <c r="E2484" s="125" t="s">
        <v>4051</v>
      </c>
      <c r="F2484" s="126">
        <v>24.58</v>
      </c>
      <c r="G2484" s="126">
        <v>24.779999999999998</v>
      </c>
      <c r="H2484" s="126">
        <v>19.66</v>
      </c>
      <c r="I2484" s="126"/>
      <c r="J2484" s="317"/>
      <c r="K2484" s="323">
        <f>ROUND(SUMIF('VGT-Bewegungsdaten'!B:B,A2484,'VGT-Bewegungsdaten'!C:C),3)</f>
        <v>0</v>
      </c>
      <c r="L2484" s="324">
        <f>ROUND(SUMIF('VGT-Bewegungsdaten'!B:B,$A2484,'VGT-Bewegungsdaten'!D:D),2)</f>
        <v>0</v>
      </c>
      <c r="N2484" s="376" t="s">
        <v>4930</v>
      </c>
      <c r="O2484" s="376" t="s">
        <v>4940</v>
      </c>
      <c r="P2484" s="326">
        <f>ROUND(SUMIF('AV-Bewegungsdaten'!B:B,A2484,'AV-Bewegungsdaten'!C:C),3)</f>
        <v>0</v>
      </c>
      <c r="Q2484" s="324">
        <f>ROUND(SUMIF('AV-Bewegungsdaten'!B:B,$A2484,'AV-Bewegungsdaten'!D:D),2)</f>
        <v>0</v>
      </c>
      <c r="T2484" s="327"/>
      <c r="U2484" s="326">
        <f>ROUND(SUMIF('DV-Bewegungsdaten'!B:B,Kategorien!A2484,'DV-Bewegungsdaten'!D:D),3)</f>
        <v>0</v>
      </c>
      <c r="V2484" s="324">
        <f>ROUND(SUMIF('DV-Bewegungsdaten'!B:B,Kategorien!A2484,'DV-Bewegungsdaten'!E:E),3)</f>
        <v>0</v>
      </c>
      <c r="AD2484" s="390">
        <f t="shared" si="529"/>
        <v>19.840999999999998</v>
      </c>
      <c r="AE2484" s="390">
        <f t="shared" si="530"/>
        <v>20.497999999999998</v>
      </c>
      <c r="AF2484" s="390">
        <f t="shared" si="531"/>
        <v>21.716999999999999</v>
      </c>
      <c r="AG2484" s="390">
        <f t="shared" si="532"/>
        <v>21.083999999999996</v>
      </c>
      <c r="AH2484" s="390">
        <f t="shared" si="533"/>
        <v>20.995999999999999</v>
      </c>
      <c r="AI2484" s="390">
        <f t="shared" si="534"/>
        <v>21.527999999999999</v>
      </c>
      <c r="AJ2484" s="390">
        <f t="shared" si="535"/>
        <v>20.810999999999996</v>
      </c>
      <c r="AK2484" s="390">
        <f t="shared" si="536"/>
        <v>21.094999999999999</v>
      </c>
      <c r="AL2484" s="390">
        <f t="shared" si="537"/>
        <v>21.204999999999998</v>
      </c>
      <c r="AM2484" s="390">
        <f t="shared" si="538"/>
        <v>21.085999999999999</v>
      </c>
      <c r="AN2484" s="390">
        <f t="shared" si="539"/>
        <v>20.68</v>
      </c>
      <c r="AO2484" s="390">
        <f t="shared" si="540"/>
        <v>21.582999999999998</v>
      </c>
    </row>
    <row r="2485" spans="1:41" ht="15" customHeight="1" x14ac:dyDescent="0.25">
      <c r="A2485" s="127" t="s">
        <v>2162</v>
      </c>
      <c r="B2485" s="125" t="s">
        <v>2077</v>
      </c>
      <c r="C2485" s="125" t="s">
        <v>4005</v>
      </c>
      <c r="D2485" s="125" t="s">
        <v>1597</v>
      </c>
      <c r="E2485" s="125" t="s">
        <v>2452</v>
      </c>
      <c r="F2485" s="126">
        <v>24.67</v>
      </c>
      <c r="G2485" s="126">
        <v>24.87</v>
      </c>
      <c r="H2485" s="126">
        <v>19.739999999999998</v>
      </c>
      <c r="I2485" s="126"/>
      <c r="J2485" s="317"/>
      <c r="K2485" s="323">
        <f>ROUND(SUMIF('VGT-Bewegungsdaten'!B:B,A2485,'VGT-Bewegungsdaten'!C:C),3)</f>
        <v>0</v>
      </c>
      <c r="L2485" s="324">
        <f>ROUND(SUMIF('VGT-Bewegungsdaten'!B:B,$A2485,'VGT-Bewegungsdaten'!D:D),2)</f>
        <v>0</v>
      </c>
      <c r="N2485" s="376" t="s">
        <v>4930</v>
      </c>
      <c r="O2485" s="376" t="s">
        <v>4940</v>
      </c>
      <c r="P2485" s="326">
        <f>ROUND(SUMIF('AV-Bewegungsdaten'!B:B,A2485,'AV-Bewegungsdaten'!C:C),3)</f>
        <v>0</v>
      </c>
      <c r="Q2485" s="324">
        <f>ROUND(SUMIF('AV-Bewegungsdaten'!B:B,$A2485,'AV-Bewegungsdaten'!D:D),2)</f>
        <v>0</v>
      </c>
      <c r="T2485" s="327"/>
      <c r="U2485" s="326">
        <f>ROUND(SUMIF('DV-Bewegungsdaten'!B:B,Kategorien!A2485,'DV-Bewegungsdaten'!D:D),3)</f>
        <v>0</v>
      </c>
      <c r="V2485" s="324">
        <f>ROUND(SUMIF('DV-Bewegungsdaten'!B:B,Kategorien!A2485,'DV-Bewegungsdaten'!E:E),3)</f>
        <v>0</v>
      </c>
      <c r="AD2485" s="390">
        <f t="shared" si="529"/>
        <v>19.931000000000001</v>
      </c>
      <c r="AE2485" s="390">
        <f t="shared" si="530"/>
        <v>20.588000000000001</v>
      </c>
      <c r="AF2485" s="390">
        <f t="shared" si="531"/>
        <v>21.807000000000002</v>
      </c>
      <c r="AG2485" s="390">
        <f t="shared" si="532"/>
        <v>21.173999999999999</v>
      </c>
      <c r="AH2485" s="390">
        <f t="shared" si="533"/>
        <v>21.086000000000002</v>
      </c>
      <c r="AI2485" s="390">
        <f t="shared" si="534"/>
        <v>21.618000000000002</v>
      </c>
      <c r="AJ2485" s="390">
        <f t="shared" si="535"/>
        <v>20.901</v>
      </c>
      <c r="AK2485" s="390">
        <f t="shared" si="536"/>
        <v>21.185000000000002</v>
      </c>
      <c r="AL2485" s="390">
        <f t="shared" si="537"/>
        <v>21.295000000000002</v>
      </c>
      <c r="AM2485" s="390">
        <f t="shared" si="538"/>
        <v>21.176000000000002</v>
      </c>
      <c r="AN2485" s="390">
        <f t="shared" si="539"/>
        <v>20.770000000000003</v>
      </c>
      <c r="AO2485" s="390">
        <f t="shared" si="540"/>
        <v>21.673000000000002</v>
      </c>
    </row>
    <row r="2486" spans="1:41" ht="15" customHeight="1" x14ac:dyDescent="0.25">
      <c r="A2486" s="127" t="s">
        <v>2163</v>
      </c>
      <c r="B2486" s="125" t="s">
        <v>2077</v>
      </c>
      <c r="C2486" s="125" t="s">
        <v>4005</v>
      </c>
      <c r="D2486" s="125" t="s">
        <v>58</v>
      </c>
      <c r="E2486" s="125" t="s">
        <v>2455</v>
      </c>
      <c r="F2486" s="126">
        <v>26.67</v>
      </c>
      <c r="G2486" s="126">
        <v>26.87</v>
      </c>
      <c r="H2486" s="126">
        <v>21.34</v>
      </c>
      <c r="I2486" s="126"/>
      <c r="J2486" s="317"/>
      <c r="K2486" s="323">
        <f>ROUND(SUMIF('VGT-Bewegungsdaten'!B:B,A2486,'VGT-Bewegungsdaten'!C:C),3)</f>
        <v>0</v>
      </c>
      <c r="L2486" s="324">
        <f>ROUND(SUMIF('VGT-Bewegungsdaten'!B:B,$A2486,'VGT-Bewegungsdaten'!D:D),2)</f>
        <v>0</v>
      </c>
      <c r="N2486" s="376" t="s">
        <v>4930</v>
      </c>
      <c r="O2486" s="376" t="s">
        <v>4940</v>
      </c>
      <c r="P2486" s="326">
        <f>ROUND(SUMIF('AV-Bewegungsdaten'!B:B,A2486,'AV-Bewegungsdaten'!C:C),3)</f>
        <v>0</v>
      </c>
      <c r="Q2486" s="324">
        <f>ROUND(SUMIF('AV-Bewegungsdaten'!B:B,$A2486,'AV-Bewegungsdaten'!D:D),2)</f>
        <v>0</v>
      </c>
      <c r="T2486" s="327"/>
      <c r="U2486" s="326">
        <f>ROUND(SUMIF('DV-Bewegungsdaten'!B:B,Kategorien!A2486,'DV-Bewegungsdaten'!D:D),3)</f>
        <v>0</v>
      </c>
      <c r="V2486" s="324">
        <f>ROUND(SUMIF('DV-Bewegungsdaten'!B:B,Kategorien!A2486,'DV-Bewegungsdaten'!E:E),3)</f>
        <v>0</v>
      </c>
      <c r="AD2486" s="390">
        <f t="shared" si="529"/>
        <v>21.931000000000001</v>
      </c>
      <c r="AE2486" s="390">
        <f t="shared" si="530"/>
        <v>22.588000000000001</v>
      </c>
      <c r="AF2486" s="390">
        <f t="shared" si="531"/>
        <v>23.807000000000002</v>
      </c>
      <c r="AG2486" s="390">
        <f t="shared" si="532"/>
        <v>23.173999999999999</v>
      </c>
      <c r="AH2486" s="390">
        <f t="shared" si="533"/>
        <v>23.086000000000002</v>
      </c>
      <c r="AI2486" s="390">
        <f t="shared" si="534"/>
        <v>23.618000000000002</v>
      </c>
      <c r="AJ2486" s="390">
        <f t="shared" si="535"/>
        <v>22.901</v>
      </c>
      <c r="AK2486" s="390">
        <f t="shared" si="536"/>
        <v>23.185000000000002</v>
      </c>
      <c r="AL2486" s="390">
        <f t="shared" si="537"/>
        <v>23.295000000000002</v>
      </c>
      <c r="AM2486" s="390">
        <f t="shared" si="538"/>
        <v>23.176000000000002</v>
      </c>
      <c r="AN2486" s="390">
        <f t="shared" si="539"/>
        <v>22.770000000000003</v>
      </c>
      <c r="AO2486" s="390">
        <f t="shared" si="540"/>
        <v>23.673000000000002</v>
      </c>
    </row>
    <row r="2487" spans="1:41" ht="15" customHeight="1" x14ac:dyDescent="0.25">
      <c r="A2487" s="127" t="s">
        <v>2164</v>
      </c>
      <c r="B2487" s="125" t="s">
        <v>2077</v>
      </c>
      <c r="C2487" s="125" t="s">
        <v>4005</v>
      </c>
      <c r="D2487" s="125" t="s">
        <v>1599</v>
      </c>
      <c r="E2487" s="125" t="s">
        <v>1538</v>
      </c>
      <c r="F2487" s="126">
        <v>27.67</v>
      </c>
      <c r="G2487" s="126">
        <v>27.87</v>
      </c>
      <c r="H2487" s="126">
        <v>22.14</v>
      </c>
      <c r="I2487" s="126"/>
      <c r="J2487" s="317"/>
      <c r="K2487" s="323">
        <f>ROUND(SUMIF('VGT-Bewegungsdaten'!B:B,A2487,'VGT-Bewegungsdaten'!C:C),3)</f>
        <v>0</v>
      </c>
      <c r="L2487" s="324">
        <f>ROUND(SUMIF('VGT-Bewegungsdaten'!B:B,$A2487,'VGT-Bewegungsdaten'!D:D),2)</f>
        <v>0</v>
      </c>
      <c r="N2487" s="376" t="s">
        <v>4930</v>
      </c>
      <c r="O2487" s="376" t="s">
        <v>4940</v>
      </c>
      <c r="P2487" s="326">
        <f>ROUND(SUMIF('AV-Bewegungsdaten'!B:B,A2487,'AV-Bewegungsdaten'!C:C),3)</f>
        <v>0</v>
      </c>
      <c r="Q2487" s="324">
        <f>ROUND(SUMIF('AV-Bewegungsdaten'!B:B,$A2487,'AV-Bewegungsdaten'!D:D),2)</f>
        <v>0</v>
      </c>
      <c r="T2487" s="327"/>
      <c r="U2487" s="326">
        <f>ROUND(SUMIF('DV-Bewegungsdaten'!B:B,Kategorien!A2487,'DV-Bewegungsdaten'!D:D),3)</f>
        <v>0</v>
      </c>
      <c r="V2487" s="324">
        <f>ROUND(SUMIF('DV-Bewegungsdaten'!B:B,Kategorien!A2487,'DV-Bewegungsdaten'!E:E),3)</f>
        <v>0</v>
      </c>
      <c r="AD2487" s="390">
        <f t="shared" si="529"/>
        <v>22.931000000000001</v>
      </c>
      <c r="AE2487" s="390">
        <f t="shared" si="530"/>
        <v>23.588000000000001</v>
      </c>
      <c r="AF2487" s="390">
        <f t="shared" si="531"/>
        <v>24.807000000000002</v>
      </c>
      <c r="AG2487" s="390">
        <f t="shared" si="532"/>
        <v>24.173999999999999</v>
      </c>
      <c r="AH2487" s="390">
        <f t="shared" si="533"/>
        <v>24.086000000000002</v>
      </c>
      <c r="AI2487" s="390">
        <f t="shared" si="534"/>
        <v>24.618000000000002</v>
      </c>
      <c r="AJ2487" s="390">
        <f t="shared" si="535"/>
        <v>23.901</v>
      </c>
      <c r="AK2487" s="390">
        <f t="shared" si="536"/>
        <v>24.185000000000002</v>
      </c>
      <c r="AL2487" s="390">
        <f t="shared" si="537"/>
        <v>24.295000000000002</v>
      </c>
      <c r="AM2487" s="390">
        <f t="shared" si="538"/>
        <v>24.176000000000002</v>
      </c>
      <c r="AN2487" s="390">
        <f t="shared" si="539"/>
        <v>23.770000000000003</v>
      </c>
      <c r="AO2487" s="390">
        <f t="shared" si="540"/>
        <v>24.673000000000002</v>
      </c>
    </row>
    <row r="2488" spans="1:41" ht="15" customHeight="1" x14ac:dyDescent="0.25">
      <c r="A2488" s="127" t="s">
        <v>2165</v>
      </c>
      <c r="B2488" s="125" t="s">
        <v>2077</v>
      </c>
      <c r="C2488" s="125" t="s">
        <v>4005</v>
      </c>
      <c r="D2488" s="125" t="s">
        <v>1601</v>
      </c>
      <c r="E2488" s="125" t="s">
        <v>1541</v>
      </c>
      <c r="F2488" s="126">
        <v>27.67</v>
      </c>
      <c r="G2488" s="126">
        <v>27.87</v>
      </c>
      <c r="H2488" s="126">
        <v>22.14</v>
      </c>
      <c r="I2488" s="126"/>
      <c r="J2488" s="317"/>
      <c r="K2488" s="323">
        <f>ROUND(SUMIF('VGT-Bewegungsdaten'!B:B,A2488,'VGT-Bewegungsdaten'!C:C),3)</f>
        <v>0</v>
      </c>
      <c r="L2488" s="324">
        <f>ROUND(SUMIF('VGT-Bewegungsdaten'!B:B,$A2488,'VGT-Bewegungsdaten'!D:D),2)</f>
        <v>0</v>
      </c>
      <c r="N2488" s="376" t="s">
        <v>4930</v>
      </c>
      <c r="O2488" s="376" t="s">
        <v>4940</v>
      </c>
      <c r="P2488" s="326">
        <f>ROUND(SUMIF('AV-Bewegungsdaten'!B:B,A2488,'AV-Bewegungsdaten'!C:C),3)</f>
        <v>0</v>
      </c>
      <c r="Q2488" s="324">
        <f>ROUND(SUMIF('AV-Bewegungsdaten'!B:B,$A2488,'AV-Bewegungsdaten'!D:D),2)</f>
        <v>0</v>
      </c>
      <c r="T2488" s="327"/>
      <c r="U2488" s="326">
        <f>ROUND(SUMIF('DV-Bewegungsdaten'!B:B,Kategorien!A2488,'DV-Bewegungsdaten'!D:D),3)</f>
        <v>0</v>
      </c>
      <c r="V2488" s="324">
        <f>ROUND(SUMIF('DV-Bewegungsdaten'!B:B,Kategorien!A2488,'DV-Bewegungsdaten'!E:E),3)</f>
        <v>0</v>
      </c>
      <c r="AD2488" s="390">
        <f t="shared" si="529"/>
        <v>22.931000000000001</v>
      </c>
      <c r="AE2488" s="390">
        <f t="shared" si="530"/>
        <v>23.588000000000001</v>
      </c>
      <c r="AF2488" s="390">
        <f t="shared" si="531"/>
        <v>24.807000000000002</v>
      </c>
      <c r="AG2488" s="390">
        <f t="shared" si="532"/>
        <v>24.173999999999999</v>
      </c>
      <c r="AH2488" s="390">
        <f t="shared" si="533"/>
        <v>24.086000000000002</v>
      </c>
      <c r="AI2488" s="390">
        <f t="shared" si="534"/>
        <v>24.618000000000002</v>
      </c>
      <c r="AJ2488" s="390">
        <f t="shared" si="535"/>
        <v>23.901</v>
      </c>
      <c r="AK2488" s="390">
        <f t="shared" si="536"/>
        <v>24.185000000000002</v>
      </c>
      <c r="AL2488" s="390">
        <f t="shared" si="537"/>
        <v>24.295000000000002</v>
      </c>
      <c r="AM2488" s="390">
        <f t="shared" si="538"/>
        <v>24.176000000000002</v>
      </c>
      <c r="AN2488" s="390">
        <f t="shared" si="539"/>
        <v>23.770000000000003</v>
      </c>
      <c r="AO2488" s="390">
        <f t="shared" si="540"/>
        <v>24.673000000000002</v>
      </c>
    </row>
    <row r="2489" spans="1:41" ht="15" customHeight="1" x14ac:dyDescent="0.25">
      <c r="A2489" s="127" t="s">
        <v>2935</v>
      </c>
      <c r="B2489" s="125" t="s">
        <v>2077</v>
      </c>
      <c r="C2489" s="125" t="s">
        <v>4005</v>
      </c>
      <c r="D2489" s="125" t="s">
        <v>2565</v>
      </c>
      <c r="E2489" s="125" t="s">
        <v>2545</v>
      </c>
      <c r="F2489" s="126">
        <v>27.64</v>
      </c>
      <c r="G2489" s="126">
        <v>27.84</v>
      </c>
      <c r="H2489" s="126">
        <v>22.11</v>
      </c>
      <c r="I2489" s="126"/>
      <c r="J2489" s="317"/>
      <c r="K2489" s="323">
        <f>ROUND(SUMIF('VGT-Bewegungsdaten'!B:B,A2489,'VGT-Bewegungsdaten'!C:C),3)</f>
        <v>0</v>
      </c>
      <c r="L2489" s="324">
        <f>ROUND(SUMIF('VGT-Bewegungsdaten'!B:B,$A2489,'VGT-Bewegungsdaten'!D:D),2)</f>
        <v>0</v>
      </c>
      <c r="N2489" s="376" t="s">
        <v>4930</v>
      </c>
      <c r="O2489" s="376" t="s">
        <v>4940</v>
      </c>
      <c r="P2489" s="326">
        <f>ROUND(SUMIF('AV-Bewegungsdaten'!B:B,A2489,'AV-Bewegungsdaten'!C:C),3)</f>
        <v>0</v>
      </c>
      <c r="Q2489" s="324">
        <f>ROUND(SUMIF('AV-Bewegungsdaten'!B:B,$A2489,'AV-Bewegungsdaten'!D:D),2)</f>
        <v>0</v>
      </c>
      <c r="T2489" s="327"/>
      <c r="U2489" s="326">
        <f>ROUND(SUMIF('DV-Bewegungsdaten'!B:B,Kategorien!A2489,'DV-Bewegungsdaten'!D:D),3)</f>
        <v>0</v>
      </c>
      <c r="V2489" s="324">
        <f>ROUND(SUMIF('DV-Bewegungsdaten'!B:B,Kategorien!A2489,'DV-Bewegungsdaten'!E:E),3)</f>
        <v>0</v>
      </c>
      <c r="AD2489" s="390">
        <f t="shared" si="529"/>
        <v>22.901</v>
      </c>
      <c r="AE2489" s="390">
        <f t="shared" si="530"/>
        <v>23.558</v>
      </c>
      <c r="AF2489" s="390">
        <f t="shared" si="531"/>
        <v>24.777000000000001</v>
      </c>
      <c r="AG2489" s="390">
        <f t="shared" si="532"/>
        <v>24.143999999999998</v>
      </c>
      <c r="AH2489" s="390">
        <f t="shared" si="533"/>
        <v>24.056000000000001</v>
      </c>
      <c r="AI2489" s="390">
        <f t="shared" si="534"/>
        <v>24.588000000000001</v>
      </c>
      <c r="AJ2489" s="390">
        <f t="shared" si="535"/>
        <v>23.870999999999999</v>
      </c>
      <c r="AK2489" s="390">
        <f t="shared" si="536"/>
        <v>24.155000000000001</v>
      </c>
      <c r="AL2489" s="390">
        <f t="shared" si="537"/>
        <v>24.265000000000001</v>
      </c>
      <c r="AM2489" s="390">
        <f t="shared" si="538"/>
        <v>24.146000000000001</v>
      </c>
      <c r="AN2489" s="390">
        <f t="shared" si="539"/>
        <v>23.740000000000002</v>
      </c>
      <c r="AO2489" s="390">
        <f t="shared" si="540"/>
        <v>24.643000000000001</v>
      </c>
    </row>
    <row r="2490" spans="1:41" ht="15" customHeight="1" x14ac:dyDescent="0.25">
      <c r="A2490" s="127" t="s">
        <v>3679</v>
      </c>
      <c r="B2490" s="125" t="s">
        <v>2077</v>
      </c>
      <c r="C2490" s="125" t="s">
        <v>4005</v>
      </c>
      <c r="D2490" s="125" t="s">
        <v>3309</v>
      </c>
      <c r="E2490" s="125" t="s">
        <v>3289</v>
      </c>
      <c r="F2490" s="126">
        <v>27.61</v>
      </c>
      <c r="G2490" s="126">
        <v>27.81</v>
      </c>
      <c r="H2490" s="126">
        <v>22.09</v>
      </c>
      <c r="I2490" s="126"/>
      <c r="J2490" s="317"/>
      <c r="K2490" s="323">
        <f>ROUND(SUMIF('VGT-Bewegungsdaten'!B:B,A2490,'VGT-Bewegungsdaten'!C:C),3)</f>
        <v>0</v>
      </c>
      <c r="L2490" s="324">
        <f>ROUND(SUMIF('VGT-Bewegungsdaten'!B:B,$A2490,'VGT-Bewegungsdaten'!D:D),2)</f>
        <v>0</v>
      </c>
      <c r="N2490" s="376" t="s">
        <v>4930</v>
      </c>
      <c r="O2490" s="376" t="s">
        <v>4940</v>
      </c>
      <c r="P2490" s="326">
        <f>ROUND(SUMIF('AV-Bewegungsdaten'!B:B,A2490,'AV-Bewegungsdaten'!C:C),3)</f>
        <v>0</v>
      </c>
      <c r="Q2490" s="324">
        <f>ROUND(SUMIF('AV-Bewegungsdaten'!B:B,$A2490,'AV-Bewegungsdaten'!D:D),2)</f>
        <v>0</v>
      </c>
      <c r="T2490" s="327"/>
      <c r="U2490" s="326">
        <f>ROUND(SUMIF('DV-Bewegungsdaten'!B:B,Kategorien!A2490,'DV-Bewegungsdaten'!D:D),3)</f>
        <v>0</v>
      </c>
      <c r="V2490" s="324">
        <f>ROUND(SUMIF('DV-Bewegungsdaten'!B:B,Kategorien!A2490,'DV-Bewegungsdaten'!E:E),3)</f>
        <v>0</v>
      </c>
      <c r="AD2490" s="390">
        <f t="shared" si="529"/>
        <v>22.870999999999999</v>
      </c>
      <c r="AE2490" s="390">
        <f t="shared" si="530"/>
        <v>23.527999999999999</v>
      </c>
      <c r="AF2490" s="390">
        <f t="shared" si="531"/>
        <v>24.747</v>
      </c>
      <c r="AG2490" s="390">
        <f t="shared" si="532"/>
        <v>24.113999999999997</v>
      </c>
      <c r="AH2490" s="390">
        <f t="shared" si="533"/>
        <v>24.026</v>
      </c>
      <c r="AI2490" s="390">
        <f t="shared" si="534"/>
        <v>24.558</v>
      </c>
      <c r="AJ2490" s="390">
        <f t="shared" si="535"/>
        <v>23.840999999999998</v>
      </c>
      <c r="AK2490" s="390">
        <f t="shared" si="536"/>
        <v>24.125</v>
      </c>
      <c r="AL2490" s="390">
        <f t="shared" si="537"/>
        <v>24.234999999999999</v>
      </c>
      <c r="AM2490" s="390">
        <f t="shared" si="538"/>
        <v>24.116</v>
      </c>
      <c r="AN2490" s="390">
        <f t="shared" si="539"/>
        <v>23.71</v>
      </c>
      <c r="AO2490" s="390">
        <f t="shared" si="540"/>
        <v>24.613</v>
      </c>
    </row>
    <row r="2491" spans="1:41" ht="15" customHeight="1" x14ac:dyDescent="0.25">
      <c r="A2491" s="127" t="s">
        <v>4444</v>
      </c>
      <c r="B2491" s="125" t="s">
        <v>2077</v>
      </c>
      <c r="C2491" s="125" t="s">
        <v>4005</v>
      </c>
      <c r="D2491" s="125" t="s">
        <v>4071</v>
      </c>
      <c r="E2491" s="125" t="s">
        <v>4051</v>
      </c>
      <c r="F2491" s="126">
        <v>27.58</v>
      </c>
      <c r="G2491" s="126">
        <v>27.779999999999998</v>
      </c>
      <c r="H2491" s="126">
        <v>22.06</v>
      </c>
      <c r="I2491" s="126"/>
      <c r="J2491" s="317"/>
      <c r="K2491" s="323">
        <f>ROUND(SUMIF('VGT-Bewegungsdaten'!B:B,A2491,'VGT-Bewegungsdaten'!C:C),3)</f>
        <v>0</v>
      </c>
      <c r="L2491" s="324">
        <f>ROUND(SUMIF('VGT-Bewegungsdaten'!B:B,$A2491,'VGT-Bewegungsdaten'!D:D),2)</f>
        <v>0</v>
      </c>
      <c r="N2491" s="376" t="s">
        <v>4930</v>
      </c>
      <c r="O2491" s="376" t="s">
        <v>4940</v>
      </c>
      <c r="P2491" s="326">
        <f>ROUND(SUMIF('AV-Bewegungsdaten'!B:B,A2491,'AV-Bewegungsdaten'!C:C),3)</f>
        <v>0</v>
      </c>
      <c r="Q2491" s="324">
        <f>ROUND(SUMIF('AV-Bewegungsdaten'!B:B,$A2491,'AV-Bewegungsdaten'!D:D),2)</f>
        <v>0</v>
      </c>
      <c r="T2491" s="327"/>
      <c r="U2491" s="326">
        <f>ROUND(SUMIF('DV-Bewegungsdaten'!B:B,Kategorien!A2491,'DV-Bewegungsdaten'!D:D),3)</f>
        <v>0</v>
      </c>
      <c r="V2491" s="324">
        <f>ROUND(SUMIF('DV-Bewegungsdaten'!B:B,Kategorien!A2491,'DV-Bewegungsdaten'!E:E),3)</f>
        <v>0</v>
      </c>
      <c r="AD2491" s="390">
        <f t="shared" si="529"/>
        <v>22.840999999999998</v>
      </c>
      <c r="AE2491" s="390">
        <f t="shared" si="530"/>
        <v>23.497999999999998</v>
      </c>
      <c r="AF2491" s="390">
        <f t="shared" si="531"/>
        <v>24.716999999999999</v>
      </c>
      <c r="AG2491" s="390">
        <f t="shared" si="532"/>
        <v>24.083999999999996</v>
      </c>
      <c r="AH2491" s="390">
        <f t="shared" si="533"/>
        <v>23.995999999999999</v>
      </c>
      <c r="AI2491" s="390">
        <f t="shared" si="534"/>
        <v>24.527999999999999</v>
      </c>
      <c r="AJ2491" s="390">
        <f t="shared" si="535"/>
        <v>23.810999999999996</v>
      </c>
      <c r="AK2491" s="390">
        <f t="shared" si="536"/>
        <v>24.094999999999999</v>
      </c>
      <c r="AL2491" s="390">
        <f t="shared" si="537"/>
        <v>24.204999999999998</v>
      </c>
      <c r="AM2491" s="390">
        <f t="shared" si="538"/>
        <v>24.085999999999999</v>
      </c>
      <c r="AN2491" s="390">
        <f t="shared" si="539"/>
        <v>23.68</v>
      </c>
      <c r="AO2491" s="390">
        <f t="shared" si="540"/>
        <v>24.582999999999998</v>
      </c>
    </row>
    <row r="2492" spans="1:41" ht="15" customHeight="1" x14ac:dyDescent="0.25">
      <c r="A2492" s="127" t="s">
        <v>2166</v>
      </c>
      <c r="B2492" s="125" t="s">
        <v>2077</v>
      </c>
      <c r="C2492" s="125" t="s">
        <v>4005</v>
      </c>
      <c r="D2492" s="125" t="s">
        <v>1603</v>
      </c>
      <c r="E2492" s="125" t="s">
        <v>2452</v>
      </c>
      <c r="F2492" s="126">
        <v>25.67</v>
      </c>
      <c r="G2492" s="126">
        <v>25.87</v>
      </c>
      <c r="H2492" s="126">
        <v>20.54</v>
      </c>
      <c r="I2492" s="126"/>
      <c r="J2492" s="317"/>
      <c r="K2492" s="323">
        <f>ROUND(SUMIF('VGT-Bewegungsdaten'!B:B,A2492,'VGT-Bewegungsdaten'!C:C),3)</f>
        <v>0</v>
      </c>
      <c r="L2492" s="324">
        <f>ROUND(SUMIF('VGT-Bewegungsdaten'!B:B,$A2492,'VGT-Bewegungsdaten'!D:D),2)</f>
        <v>0</v>
      </c>
      <c r="N2492" s="376" t="s">
        <v>4930</v>
      </c>
      <c r="O2492" s="376" t="s">
        <v>4940</v>
      </c>
      <c r="P2492" s="326">
        <f>ROUND(SUMIF('AV-Bewegungsdaten'!B:B,A2492,'AV-Bewegungsdaten'!C:C),3)</f>
        <v>0</v>
      </c>
      <c r="Q2492" s="324">
        <f>ROUND(SUMIF('AV-Bewegungsdaten'!B:B,$A2492,'AV-Bewegungsdaten'!D:D),2)</f>
        <v>0</v>
      </c>
      <c r="T2492" s="327"/>
      <c r="U2492" s="326">
        <f>ROUND(SUMIF('DV-Bewegungsdaten'!B:B,Kategorien!A2492,'DV-Bewegungsdaten'!D:D),3)</f>
        <v>0</v>
      </c>
      <c r="V2492" s="324">
        <f>ROUND(SUMIF('DV-Bewegungsdaten'!B:B,Kategorien!A2492,'DV-Bewegungsdaten'!E:E),3)</f>
        <v>0</v>
      </c>
      <c r="AD2492" s="390">
        <f t="shared" si="529"/>
        <v>20.931000000000001</v>
      </c>
      <c r="AE2492" s="390">
        <f t="shared" si="530"/>
        <v>21.588000000000001</v>
      </c>
      <c r="AF2492" s="390">
        <f t="shared" si="531"/>
        <v>22.807000000000002</v>
      </c>
      <c r="AG2492" s="390">
        <f t="shared" si="532"/>
        <v>22.173999999999999</v>
      </c>
      <c r="AH2492" s="390">
        <f t="shared" si="533"/>
        <v>22.086000000000002</v>
      </c>
      <c r="AI2492" s="390">
        <f t="shared" si="534"/>
        <v>22.618000000000002</v>
      </c>
      <c r="AJ2492" s="390">
        <f t="shared" si="535"/>
        <v>21.901</v>
      </c>
      <c r="AK2492" s="390">
        <f t="shared" si="536"/>
        <v>22.185000000000002</v>
      </c>
      <c r="AL2492" s="390">
        <f t="shared" si="537"/>
        <v>22.295000000000002</v>
      </c>
      <c r="AM2492" s="390">
        <f t="shared" si="538"/>
        <v>22.176000000000002</v>
      </c>
      <c r="AN2492" s="390">
        <f t="shared" si="539"/>
        <v>21.770000000000003</v>
      </c>
      <c r="AO2492" s="390">
        <f t="shared" si="540"/>
        <v>22.673000000000002</v>
      </c>
    </row>
    <row r="2493" spans="1:41" ht="15" customHeight="1" x14ac:dyDescent="0.25">
      <c r="A2493" s="127" t="s">
        <v>2167</v>
      </c>
      <c r="B2493" s="125" t="s">
        <v>2077</v>
      </c>
      <c r="C2493" s="125" t="s">
        <v>4005</v>
      </c>
      <c r="D2493" s="125" t="s">
        <v>63</v>
      </c>
      <c r="E2493" s="125" t="s">
        <v>2455</v>
      </c>
      <c r="F2493" s="126">
        <v>27.67</v>
      </c>
      <c r="G2493" s="126">
        <v>27.87</v>
      </c>
      <c r="H2493" s="126">
        <v>22.14</v>
      </c>
      <c r="I2493" s="126"/>
      <c r="J2493" s="317"/>
      <c r="K2493" s="323">
        <f>ROUND(SUMIF('VGT-Bewegungsdaten'!B:B,A2493,'VGT-Bewegungsdaten'!C:C),3)</f>
        <v>0</v>
      </c>
      <c r="L2493" s="324">
        <f>ROUND(SUMIF('VGT-Bewegungsdaten'!B:B,$A2493,'VGT-Bewegungsdaten'!D:D),2)</f>
        <v>0</v>
      </c>
      <c r="N2493" s="376" t="s">
        <v>4930</v>
      </c>
      <c r="O2493" s="376" t="s">
        <v>4940</v>
      </c>
      <c r="P2493" s="326">
        <f>ROUND(SUMIF('AV-Bewegungsdaten'!B:B,A2493,'AV-Bewegungsdaten'!C:C),3)</f>
        <v>0</v>
      </c>
      <c r="Q2493" s="324">
        <f>ROUND(SUMIF('AV-Bewegungsdaten'!B:B,$A2493,'AV-Bewegungsdaten'!D:D),2)</f>
        <v>0</v>
      </c>
      <c r="T2493" s="327"/>
      <c r="U2493" s="326">
        <f>ROUND(SUMIF('DV-Bewegungsdaten'!B:B,Kategorien!A2493,'DV-Bewegungsdaten'!D:D),3)</f>
        <v>0</v>
      </c>
      <c r="V2493" s="324">
        <f>ROUND(SUMIF('DV-Bewegungsdaten'!B:B,Kategorien!A2493,'DV-Bewegungsdaten'!E:E),3)</f>
        <v>0</v>
      </c>
      <c r="AD2493" s="390">
        <f t="shared" si="529"/>
        <v>22.931000000000001</v>
      </c>
      <c r="AE2493" s="390">
        <f t="shared" si="530"/>
        <v>23.588000000000001</v>
      </c>
      <c r="AF2493" s="390">
        <f t="shared" si="531"/>
        <v>24.807000000000002</v>
      </c>
      <c r="AG2493" s="390">
        <f t="shared" si="532"/>
        <v>24.173999999999999</v>
      </c>
      <c r="AH2493" s="390">
        <f t="shared" si="533"/>
        <v>24.086000000000002</v>
      </c>
      <c r="AI2493" s="390">
        <f t="shared" si="534"/>
        <v>24.618000000000002</v>
      </c>
      <c r="AJ2493" s="390">
        <f t="shared" si="535"/>
        <v>23.901</v>
      </c>
      <c r="AK2493" s="390">
        <f t="shared" si="536"/>
        <v>24.185000000000002</v>
      </c>
      <c r="AL2493" s="390">
        <f t="shared" si="537"/>
        <v>24.295000000000002</v>
      </c>
      <c r="AM2493" s="390">
        <f t="shared" si="538"/>
        <v>24.176000000000002</v>
      </c>
      <c r="AN2493" s="390">
        <f t="shared" si="539"/>
        <v>23.770000000000003</v>
      </c>
      <c r="AO2493" s="390">
        <f t="shared" si="540"/>
        <v>24.673000000000002</v>
      </c>
    </row>
    <row r="2494" spans="1:41" ht="15" customHeight="1" x14ac:dyDescent="0.25">
      <c r="A2494" s="127" t="s">
        <v>2168</v>
      </c>
      <c r="B2494" s="125" t="s">
        <v>2077</v>
      </c>
      <c r="C2494" s="125" t="s">
        <v>4005</v>
      </c>
      <c r="D2494" s="125" t="s">
        <v>1605</v>
      </c>
      <c r="E2494" s="125" t="s">
        <v>1538</v>
      </c>
      <c r="F2494" s="126">
        <v>28.67</v>
      </c>
      <c r="G2494" s="126">
        <v>28.87</v>
      </c>
      <c r="H2494" s="126">
        <v>22.94</v>
      </c>
      <c r="I2494" s="126"/>
      <c r="J2494" s="317"/>
      <c r="K2494" s="323">
        <f>ROUND(SUMIF('VGT-Bewegungsdaten'!B:B,A2494,'VGT-Bewegungsdaten'!C:C),3)</f>
        <v>0</v>
      </c>
      <c r="L2494" s="324">
        <f>ROUND(SUMIF('VGT-Bewegungsdaten'!B:B,$A2494,'VGT-Bewegungsdaten'!D:D),2)</f>
        <v>0</v>
      </c>
      <c r="N2494" s="376" t="s">
        <v>4930</v>
      </c>
      <c r="O2494" s="376" t="s">
        <v>4940</v>
      </c>
      <c r="P2494" s="326">
        <f>ROUND(SUMIF('AV-Bewegungsdaten'!B:B,A2494,'AV-Bewegungsdaten'!C:C),3)</f>
        <v>0</v>
      </c>
      <c r="Q2494" s="324">
        <f>ROUND(SUMIF('AV-Bewegungsdaten'!B:B,$A2494,'AV-Bewegungsdaten'!D:D),2)</f>
        <v>0</v>
      </c>
      <c r="T2494" s="327"/>
      <c r="U2494" s="326">
        <f>ROUND(SUMIF('DV-Bewegungsdaten'!B:B,Kategorien!A2494,'DV-Bewegungsdaten'!D:D),3)</f>
        <v>0</v>
      </c>
      <c r="V2494" s="324">
        <f>ROUND(SUMIF('DV-Bewegungsdaten'!B:B,Kategorien!A2494,'DV-Bewegungsdaten'!E:E),3)</f>
        <v>0</v>
      </c>
      <c r="AD2494" s="390">
        <f t="shared" si="529"/>
        <v>23.931000000000001</v>
      </c>
      <c r="AE2494" s="390">
        <f t="shared" si="530"/>
        <v>24.588000000000001</v>
      </c>
      <c r="AF2494" s="390">
        <f t="shared" si="531"/>
        <v>25.807000000000002</v>
      </c>
      <c r="AG2494" s="390">
        <f t="shared" si="532"/>
        <v>25.173999999999999</v>
      </c>
      <c r="AH2494" s="390">
        <f t="shared" si="533"/>
        <v>25.086000000000002</v>
      </c>
      <c r="AI2494" s="390">
        <f t="shared" si="534"/>
        <v>25.618000000000002</v>
      </c>
      <c r="AJ2494" s="390">
        <f t="shared" si="535"/>
        <v>24.901</v>
      </c>
      <c r="AK2494" s="390">
        <f t="shared" si="536"/>
        <v>25.185000000000002</v>
      </c>
      <c r="AL2494" s="390">
        <f t="shared" si="537"/>
        <v>25.295000000000002</v>
      </c>
      <c r="AM2494" s="390">
        <f t="shared" si="538"/>
        <v>25.176000000000002</v>
      </c>
      <c r="AN2494" s="390">
        <f t="shared" si="539"/>
        <v>24.770000000000003</v>
      </c>
      <c r="AO2494" s="390">
        <f t="shared" si="540"/>
        <v>25.673000000000002</v>
      </c>
    </row>
    <row r="2495" spans="1:41" ht="15" customHeight="1" x14ac:dyDescent="0.25">
      <c r="A2495" s="127" t="s">
        <v>2169</v>
      </c>
      <c r="B2495" s="125" t="s">
        <v>2077</v>
      </c>
      <c r="C2495" s="125" t="s">
        <v>4005</v>
      </c>
      <c r="D2495" s="125" t="s">
        <v>1607</v>
      </c>
      <c r="E2495" s="125" t="s">
        <v>1541</v>
      </c>
      <c r="F2495" s="126">
        <v>28.67</v>
      </c>
      <c r="G2495" s="126">
        <v>28.87</v>
      </c>
      <c r="H2495" s="126">
        <v>22.94</v>
      </c>
      <c r="I2495" s="126"/>
      <c r="J2495" s="317"/>
      <c r="K2495" s="323">
        <f>ROUND(SUMIF('VGT-Bewegungsdaten'!B:B,A2495,'VGT-Bewegungsdaten'!C:C),3)</f>
        <v>0</v>
      </c>
      <c r="L2495" s="324">
        <f>ROUND(SUMIF('VGT-Bewegungsdaten'!B:B,$A2495,'VGT-Bewegungsdaten'!D:D),2)</f>
        <v>0</v>
      </c>
      <c r="N2495" s="376" t="s">
        <v>4930</v>
      </c>
      <c r="O2495" s="376" t="s">
        <v>4940</v>
      </c>
      <c r="P2495" s="326">
        <f>ROUND(SUMIF('AV-Bewegungsdaten'!B:B,A2495,'AV-Bewegungsdaten'!C:C),3)</f>
        <v>0</v>
      </c>
      <c r="Q2495" s="324">
        <f>ROUND(SUMIF('AV-Bewegungsdaten'!B:B,$A2495,'AV-Bewegungsdaten'!D:D),2)</f>
        <v>0</v>
      </c>
      <c r="T2495" s="327"/>
      <c r="U2495" s="326">
        <f>ROUND(SUMIF('DV-Bewegungsdaten'!B:B,Kategorien!A2495,'DV-Bewegungsdaten'!D:D),3)</f>
        <v>0</v>
      </c>
      <c r="V2495" s="324">
        <f>ROUND(SUMIF('DV-Bewegungsdaten'!B:B,Kategorien!A2495,'DV-Bewegungsdaten'!E:E),3)</f>
        <v>0</v>
      </c>
      <c r="AD2495" s="390">
        <f t="shared" si="529"/>
        <v>23.931000000000001</v>
      </c>
      <c r="AE2495" s="390">
        <f t="shared" si="530"/>
        <v>24.588000000000001</v>
      </c>
      <c r="AF2495" s="390">
        <f t="shared" si="531"/>
        <v>25.807000000000002</v>
      </c>
      <c r="AG2495" s="390">
        <f t="shared" si="532"/>
        <v>25.173999999999999</v>
      </c>
      <c r="AH2495" s="390">
        <f t="shared" si="533"/>
        <v>25.086000000000002</v>
      </c>
      <c r="AI2495" s="390">
        <f t="shared" si="534"/>
        <v>25.618000000000002</v>
      </c>
      <c r="AJ2495" s="390">
        <f t="shared" si="535"/>
        <v>24.901</v>
      </c>
      <c r="AK2495" s="390">
        <f t="shared" si="536"/>
        <v>25.185000000000002</v>
      </c>
      <c r="AL2495" s="390">
        <f t="shared" si="537"/>
        <v>25.295000000000002</v>
      </c>
      <c r="AM2495" s="390">
        <f t="shared" si="538"/>
        <v>25.176000000000002</v>
      </c>
      <c r="AN2495" s="390">
        <f t="shared" si="539"/>
        <v>24.770000000000003</v>
      </c>
      <c r="AO2495" s="390">
        <f t="shared" si="540"/>
        <v>25.673000000000002</v>
      </c>
    </row>
    <row r="2496" spans="1:41" ht="15" customHeight="1" x14ac:dyDescent="0.25">
      <c r="A2496" s="127" t="s">
        <v>2936</v>
      </c>
      <c r="B2496" s="125" t="s">
        <v>2077</v>
      </c>
      <c r="C2496" s="125" t="s">
        <v>4005</v>
      </c>
      <c r="D2496" s="125" t="s">
        <v>2567</v>
      </c>
      <c r="E2496" s="125" t="s">
        <v>2545</v>
      </c>
      <c r="F2496" s="126">
        <v>28.64</v>
      </c>
      <c r="G2496" s="126">
        <v>28.84</v>
      </c>
      <c r="H2496" s="126">
        <v>22.91</v>
      </c>
      <c r="I2496" s="126"/>
      <c r="J2496" s="317"/>
      <c r="K2496" s="323">
        <f>ROUND(SUMIF('VGT-Bewegungsdaten'!B:B,A2496,'VGT-Bewegungsdaten'!C:C),3)</f>
        <v>0</v>
      </c>
      <c r="L2496" s="324">
        <f>ROUND(SUMIF('VGT-Bewegungsdaten'!B:B,$A2496,'VGT-Bewegungsdaten'!D:D),2)</f>
        <v>0</v>
      </c>
      <c r="N2496" s="376" t="s">
        <v>4930</v>
      </c>
      <c r="O2496" s="376" t="s">
        <v>4940</v>
      </c>
      <c r="P2496" s="326">
        <f>ROUND(SUMIF('AV-Bewegungsdaten'!B:B,A2496,'AV-Bewegungsdaten'!C:C),3)</f>
        <v>0</v>
      </c>
      <c r="Q2496" s="324">
        <f>ROUND(SUMIF('AV-Bewegungsdaten'!B:B,$A2496,'AV-Bewegungsdaten'!D:D),2)</f>
        <v>0</v>
      </c>
      <c r="T2496" s="327"/>
      <c r="U2496" s="326">
        <f>ROUND(SUMIF('DV-Bewegungsdaten'!B:B,Kategorien!A2496,'DV-Bewegungsdaten'!D:D),3)</f>
        <v>0</v>
      </c>
      <c r="V2496" s="324">
        <f>ROUND(SUMIF('DV-Bewegungsdaten'!B:B,Kategorien!A2496,'DV-Bewegungsdaten'!E:E),3)</f>
        <v>0</v>
      </c>
      <c r="AD2496" s="390">
        <f t="shared" si="529"/>
        <v>23.901</v>
      </c>
      <c r="AE2496" s="390">
        <f t="shared" si="530"/>
        <v>24.558</v>
      </c>
      <c r="AF2496" s="390">
        <f t="shared" si="531"/>
        <v>25.777000000000001</v>
      </c>
      <c r="AG2496" s="390">
        <f t="shared" si="532"/>
        <v>25.143999999999998</v>
      </c>
      <c r="AH2496" s="390">
        <f t="shared" si="533"/>
        <v>25.056000000000001</v>
      </c>
      <c r="AI2496" s="390">
        <f t="shared" si="534"/>
        <v>25.588000000000001</v>
      </c>
      <c r="AJ2496" s="390">
        <f t="shared" si="535"/>
        <v>24.870999999999999</v>
      </c>
      <c r="AK2496" s="390">
        <f t="shared" si="536"/>
        <v>25.155000000000001</v>
      </c>
      <c r="AL2496" s="390">
        <f t="shared" si="537"/>
        <v>25.265000000000001</v>
      </c>
      <c r="AM2496" s="390">
        <f t="shared" si="538"/>
        <v>25.146000000000001</v>
      </c>
      <c r="AN2496" s="390">
        <f t="shared" si="539"/>
        <v>24.740000000000002</v>
      </c>
      <c r="AO2496" s="390">
        <f t="shared" si="540"/>
        <v>25.643000000000001</v>
      </c>
    </row>
    <row r="2497" spans="1:41" ht="15" customHeight="1" x14ac:dyDescent="0.25">
      <c r="A2497" s="127" t="s">
        <v>3680</v>
      </c>
      <c r="B2497" s="125" t="s">
        <v>2077</v>
      </c>
      <c r="C2497" s="125" t="s">
        <v>4005</v>
      </c>
      <c r="D2497" s="125" t="s">
        <v>3311</v>
      </c>
      <c r="E2497" s="125" t="s">
        <v>3289</v>
      </c>
      <c r="F2497" s="126">
        <v>28.61</v>
      </c>
      <c r="G2497" s="126">
        <v>28.81</v>
      </c>
      <c r="H2497" s="126">
        <v>22.89</v>
      </c>
      <c r="I2497" s="126"/>
      <c r="J2497" s="317"/>
      <c r="K2497" s="323">
        <f>ROUND(SUMIF('VGT-Bewegungsdaten'!B:B,A2497,'VGT-Bewegungsdaten'!C:C),3)</f>
        <v>0</v>
      </c>
      <c r="L2497" s="324">
        <f>ROUND(SUMIF('VGT-Bewegungsdaten'!B:B,$A2497,'VGT-Bewegungsdaten'!D:D),2)</f>
        <v>0</v>
      </c>
      <c r="N2497" s="376" t="s">
        <v>4930</v>
      </c>
      <c r="O2497" s="376" t="s">
        <v>4940</v>
      </c>
      <c r="P2497" s="326">
        <f>ROUND(SUMIF('AV-Bewegungsdaten'!B:B,A2497,'AV-Bewegungsdaten'!C:C),3)</f>
        <v>0</v>
      </c>
      <c r="Q2497" s="324">
        <f>ROUND(SUMIF('AV-Bewegungsdaten'!B:B,$A2497,'AV-Bewegungsdaten'!D:D),2)</f>
        <v>0</v>
      </c>
      <c r="T2497" s="327"/>
      <c r="U2497" s="326">
        <f>ROUND(SUMIF('DV-Bewegungsdaten'!B:B,Kategorien!A2497,'DV-Bewegungsdaten'!D:D),3)</f>
        <v>0</v>
      </c>
      <c r="V2497" s="324">
        <f>ROUND(SUMIF('DV-Bewegungsdaten'!B:B,Kategorien!A2497,'DV-Bewegungsdaten'!E:E),3)</f>
        <v>0</v>
      </c>
      <c r="AD2497" s="390">
        <f t="shared" si="529"/>
        <v>23.870999999999999</v>
      </c>
      <c r="AE2497" s="390">
        <f t="shared" si="530"/>
        <v>24.527999999999999</v>
      </c>
      <c r="AF2497" s="390">
        <f t="shared" si="531"/>
        <v>25.747</v>
      </c>
      <c r="AG2497" s="390">
        <f t="shared" si="532"/>
        <v>25.113999999999997</v>
      </c>
      <c r="AH2497" s="390">
        <f t="shared" si="533"/>
        <v>25.026</v>
      </c>
      <c r="AI2497" s="390">
        <f t="shared" si="534"/>
        <v>25.558</v>
      </c>
      <c r="AJ2497" s="390">
        <f t="shared" si="535"/>
        <v>24.840999999999998</v>
      </c>
      <c r="AK2497" s="390">
        <f t="shared" si="536"/>
        <v>25.125</v>
      </c>
      <c r="AL2497" s="390">
        <f t="shared" si="537"/>
        <v>25.234999999999999</v>
      </c>
      <c r="AM2497" s="390">
        <f t="shared" si="538"/>
        <v>25.116</v>
      </c>
      <c r="AN2497" s="390">
        <f t="shared" si="539"/>
        <v>24.71</v>
      </c>
      <c r="AO2497" s="390">
        <f t="shared" si="540"/>
        <v>25.613</v>
      </c>
    </row>
    <row r="2498" spans="1:41" ht="15" customHeight="1" x14ac:dyDescent="0.25">
      <c r="A2498" s="127" t="s">
        <v>4445</v>
      </c>
      <c r="B2498" s="125" t="s">
        <v>2077</v>
      </c>
      <c r="C2498" s="125" t="s">
        <v>4005</v>
      </c>
      <c r="D2498" s="125" t="s">
        <v>4073</v>
      </c>
      <c r="E2498" s="125" t="s">
        <v>4051</v>
      </c>
      <c r="F2498" s="126">
        <v>28.58</v>
      </c>
      <c r="G2498" s="126">
        <v>28.779999999999998</v>
      </c>
      <c r="H2498" s="126">
        <v>22.86</v>
      </c>
      <c r="I2498" s="126"/>
      <c r="J2498" s="317"/>
      <c r="K2498" s="323">
        <f>ROUND(SUMIF('VGT-Bewegungsdaten'!B:B,A2498,'VGT-Bewegungsdaten'!C:C),3)</f>
        <v>0</v>
      </c>
      <c r="L2498" s="324">
        <f>ROUND(SUMIF('VGT-Bewegungsdaten'!B:B,$A2498,'VGT-Bewegungsdaten'!D:D),2)</f>
        <v>0</v>
      </c>
      <c r="N2498" s="376" t="s">
        <v>4930</v>
      </c>
      <c r="O2498" s="376" t="s">
        <v>4940</v>
      </c>
      <c r="P2498" s="326">
        <f>ROUND(SUMIF('AV-Bewegungsdaten'!B:B,A2498,'AV-Bewegungsdaten'!C:C),3)</f>
        <v>0</v>
      </c>
      <c r="Q2498" s="324">
        <f>ROUND(SUMIF('AV-Bewegungsdaten'!B:B,$A2498,'AV-Bewegungsdaten'!D:D),2)</f>
        <v>0</v>
      </c>
      <c r="T2498" s="327"/>
      <c r="U2498" s="326">
        <f>ROUND(SUMIF('DV-Bewegungsdaten'!B:B,Kategorien!A2498,'DV-Bewegungsdaten'!D:D),3)</f>
        <v>0</v>
      </c>
      <c r="V2498" s="324">
        <f>ROUND(SUMIF('DV-Bewegungsdaten'!B:B,Kategorien!A2498,'DV-Bewegungsdaten'!E:E),3)</f>
        <v>0</v>
      </c>
      <c r="AD2498" s="390">
        <f t="shared" si="529"/>
        <v>23.840999999999998</v>
      </c>
      <c r="AE2498" s="390">
        <f t="shared" si="530"/>
        <v>24.497999999999998</v>
      </c>
      <c r="AF2498" s="390">
        <f t="shared" si="531"/>
        <v>25.716999999999999</v>
      </c>
      <c r="AG2498" s="390">
        <f t="shared" si="532"/>
        <v>25.083999999999996</v>
      </c>
      <c r="AH2498" s="390">
        <f t="shared" si="533"/>
        <v>24.995999999999999</v>
      </c>
      <c r="AI2498" s="390">
        <f t="shared" si="534"/>
        <v>25.527999999999999</v>
      </c>
      <c r="AJ2498" s="390">
        <f t="shared" si="535"/>
        <v>24.810999999999996</v>
      </c>
      <c r="AK2498" s="390">
        <f t="shared" si="536"/>
        <v>25.094999999999999</v>
      </c>
      <c r="AL2498" s="390">
        <f t="shared" si="537"/>
        <v>25.204999999999998</v>
      </c>
      <c r="AM2498" s="390">
        <f t="shared" si="538"/>
        <v>25.085999999999999</v>
      </c>
      <c r="AN2498" s="390">
        <f t="shared" si="539"/>
        <v>24.68</v>
      </c>
      <c r="AO2498" s="390">
        <f t="shared" si="540"/>
        <v>25.582999999999998</v>
      </c>
    </row>
    <row r="2499" spans="1:41" ht="15" customHeight="1" x14ac:dyDescent="0.25">
      <c r="A2499" s="127" t="s">
        <v>2323</v>
      </c>
      <c r="B2499" s="125" t="s">
        <v>2077</v>
      </c>
      <c r="C2499" s="125" t="s">
        <v>4005</v>
      </c>
      <c r="D2499" s="125" t="s">
        <v>2460</v>
      </c>
      <c r="E2499" s="125" t="s">
        <v>2452</v>
      </c>
      <c r="F2499" s="126">
        <v>13.67</v>
      </c>
      <c r="G2499" s="126">
        <v>13.87</v>
      </c>
      <c r="H2499" s="126">
        <v>10.94</v>
      </c>
      <c r="I2499" s="126"/>
      <c r="J2499" s="317"/>
      <c r="K2499" s="323">
        <f>ROUND(SUMIF('VGT-Bewegungsdaten'!B:B,A2499,'VGT-Bewegungsdaten'!C:C),3)</f>
        <v>0</v>
      </c>
      <c r="L2499" s="324">
        <f>ROUND(SUMIF('VGT-Bewegungsdaten'!B:B,$A2499,'VGT-Bewegungsdaten'!D:D),2)</f>
        <v>0</v>
      </c>
      <c r="N2499" s="376" t="s">
        <v>4930</v>
      </c>
      <c r="O2499" s="376" t="s">
        <v>4940</v>
      </c>
      <c r="P2499" s="326">
        <f>ROUND(SUMIF('AV-Bewegungsdaten'!B:B,A2499,'AV-Bewegungsdaten'!C:C),3)</f>
        <v>0</v>
      </c>
      <c r="Q2499" s="324">
        <f>ROUND(SUMIF('AV-Bewegungsdaten'!B:B,$A2499,'AV-Bewegungsdaten'!D:D),2)</f>
        <v>0</v>
      </c>
      <c r="T2499" s="327"/>
      <c r="U2499" s="326">
        <f>ROUND(SUMIF('DV-Bewegungsdaten'!B:B,Kategorien!A2499,'DV-Bewegungsdaten'!D:D),3)</f>
        <v>0</v>
      </c>
      <c r="V2499" s="324">
        <f>ROUND(SUMIF('DV-Bewegungsdaten'!B:B,Kategorien!A2499,'DV-Bewegungsdaten'!E:E),3)</f>
        <v>0</v>
      </c>
      <c r="AD2499" s="390">
        <f t="shared" si="529"/>
        <v>8.9309999999999992</v>
      </c>
      <c r="AE2499" s="390">
        <f t="shared" si="530"/>
        <v>9.5879999999999992</v>
      </c>
      <c r="AF2499" s="390">
        <f t="shared" si="531"/>
        <v>10.806999999999999</v>
      </c>
      <c r="AG2499" s="390">
        <f t="shared" si="532"/>
        <v>10.173999999999999</v>
      </c>
      <c r="AH2499" s="390">
        <f t="shared" si="533"/>
        <v>10.085999999999999</v>
      </c>
      <c r="AI2499" s="390">
        <f t="shared" si="534"/>
        <v>10.617999999999999</v>
      </c>
      <c r="AJ2499" s="390">
        <f t="shared" si="535"/>
        <v>9.9009999999999998</v>
      </c>
      <c r="AK2499" s="390">
        <f t="shared" si="536"/>
        <v>10.184999999999999</v>
      </c>
      <c r="AL2499" s="390">
        <f t="shared" si="537"/>
        <v>10.294999999999998</v>
      </c>
      <c r="AM2499" s="390">
        <f t="shared" si="538"/>
        <v>10.175999999999998</v>
      </c>
      <c r="AN2499" s="390">
        <f t="shared" si="539"/>
        <v>9.77</v>
      </c>
      <c r="AO2499" s="390">
        <f t="shared" si="540"/>
        <v>10.672999999999998</v>
      </c>
    </row>
    <row r="2500" spans="1:41" ht="15" customHeight="1" x14ac:dyDescent="0.25">
      <c r="A2500" s="127" t="s">
        <v>2324</v>
      </c>
      <c r="B2500" s="125" t="s">
        <v>2077</v>
      </c>
      <c r="C2500" s="125" t="s">
        <v>4005</v>
      </c>
      <c r="D2500" s="125" t="s">
        <v>66</v>
      </c>
      <c r="E2500" s="125" t="s">
        <v>2455</v>
      </c>
      <c r="F2500" s="126">
        <v>15.67</v>
      </c>
      <c r="G2500" s="126">
        <v>15.87</v>
      </c>
      <c r="H2500" s="126">
        <v>12.54</v>
      </c>
      <c r="I2500" s="126"/>
      <c r="J2500" s="317"/>
      <c r="K2500" s="323">
        <f>ROUND(SUMIF('VGT-Bewegungsdaten'!B:B,A2500,'VGT-Bewegungsdaten'!C:C),3)</f>
        <v>0</v>
      </c>
      <c r="L2500" s="324">
        <f>ROUND(SUMIF('VGT-Bewegungsdaten'!B:B,$A2500,'VGT-Bewegungsdaten'!D:D),2)</f>
        <v>0</v>
      </c>
      <c r="N2500" s="376" t="s">
        <v>4930</v>
      </c>
      <c r="O2500" s="376" t="s">
        <v>4940</v>
      </c>
      <c r="P2500" s="326">
        <f>ROUND(SUMIF('AV-Bewegungsdaten'!B:B,A2500,'AV-Bewegungsdaten'!C:C),3)</f>
        <v>0</v>
      </c>
      <c r="Q2500" s="324">
        <f>ROUND(SUMIF('AV-Bewegungsdaten'!B:B,$A2500,'AV-Bewegungsdaten'!D:D),2)</f>
        <v>0</v>
      </c>
      <c r="T2500" s="327"/>
      <c r="U2500" s="326">
        <f>ROUND(SUMIF('DV-Bewegungsdaten'!B:B,Kategorien!A2500,'DV-Bewegungsdaten'!D:D),3)</f>
        <v>0</v>
      </c>
      <c r="V2500" s="324">
        <f>ROUND(SUMIF('DV-Bewegungsdaten'!B:B,Kategorien!A2500,'DV-Bewegungsdaten'!E:E),3)</f>
        <v>0</v>
      </c>
      <c r="AD2500" s="390">
        <f t="shared" si="529"/>
        <v>10.930999999999999</v>
      </c>
      <c r="AE2500" s="390">
        <f t="shared" si="530"/>
        <v>11.587999999999999</v>
      </c>
      <c r="AF2500" s="390">
        <f t="shared" si="531"/>
        <v>12.806999999999999</v>
      </c>
      <c r="AG2500" s="390">
        <f t="shared" si="532"/>
        <v>12.173999999999999</v>
      </c>
      <c r="AH2500" s="390">
        <f t="shared" si="533"/>
        <v>12.085999999999999</v>
      </c>
      <c r="AI2500" s="390">
        <f t="shared" si="534"/>
        <v>12.617999999999999</v>
      </c>
      <c r="AJ2500" s="390">
        <f t="shared" si="535"/>
        <v>11.901</v>
      </c>
      <c r="AK2500" s="390">
        <f t="shared" si="536"/>
        <v>12.184999999999999</v>
      </c>
      <c r="AL2500" s="390">
        <f t="shared" si="537"/>
        <v>12.294999999999998</v>
      </c>
      <c r="AM2500" s="390">
        <f t="shared" si="538"/>
        <v>12.175999999999998</v>
      </c>
      <c r="AN2500" s="390">
        <f t="shared" si="539"/>
        <v>11.77</v>
      </c>
      <c r="AO2500" s="390">
        <f t="shared" si="540"/>
        <v>12.672999999999998</v>
      </c>
    </row>
    <row r="2501" spans="1:41" ht="15" customHeight="1" x14ac:dyDescent="0.25">
      <c r="A2501" s="127" t="s">
        <v>2170</v>
      </c>
      <c r="B2501" s="125" t="s">
        <v>2077</v>
      </c>
      <c r="C2501" s="125" t="s">
        <v>4005</v>
      </c>
      <c r="D2501" s="125" t="s">
        <v>68</v>
      </c>
      <c r="E2501" s="125" t="s">
        <v>1538</v>
      </c>
      <c r="F2501" s="126">
        <v>16.670000000000002</v>
      </c>
      <c r="G2501" s="126">
        <v>16.87</v>
      </c>
      <c r="H2501" s="126">
        <v>13.34</v>
      </c>
      <c r="I2501" s="126"/>
      <c r="J2501" s="317"/>
      <c r="K2501" s="323">
        <f>ROUND(SUMIF('VGT-Bewegungsdaten'!B:B,A2501,'VGT-Bewegungsdaten'!C:C),3)</f>
        <v>0</v>
      </c>
      <c r="L2501" s="324">
        <f>ROUND(SUMIF('VGT-Bewegungsdaten'!B:B,$A2501,'VGT-Bewegungsdaten'!D:D),2)</f>
        <v>0</v>
      </c>
      <c r="N2501" s="376" t="s">
        <v>4930</v>
      </c>
      <c r="O2501" s="376" t="s">
        <v>4940</v>
      </c>
      <c r="P2501" s="326">
        <f>ROUND(SUMIF('AV-Bewegungsdaten'!B:B,A2501,'AV-Bewegungsdaten'!C:C),3)</f>
        <v>0</v>
      </c>
      <c r="Q2501" s="324">
        <f>ROUND(SUMIF('AV-Bewegungsdaten'!B:B,$A2501,'AV-Bewegungsdaten'!D:D),2)</f>
        <v>0</v>
      </c>
      <c r="T2501" s="327"/>
      <c r="U2501" s="326">
        <f>ROUND(SUMIF('DV-Bewegungsdaten'!B:B,Kategorien!A2501,'DV-Bewegungsdaten'!D:D),3)</f>
        <v>0</v>
      </c>
      <c r="V2501" s="324">
        <f>ROUND(SUMIF('DV-Bewegungsdaten'!B:B,Kategorien!A2501,'DV-Bewegungsdaten'!E:E),3)</f>
        <v>0</v>
      </c>
      <c r="AD2501" s="390">
        <f t="shared" si="529"/>
        <v>11.931000000000001</v>
      </c>
      <c r="AE2501" s="390">
        <f t="shared" si="530"/>
        <v>12.588000000000001</v>
      </c>
      <c r="AF2501" s="390">
        <f t="shared" si="531"/>
        <v>13.807</v>
      </c>
      <c r="AG2501" s="390">
        <f t="shared" si="532"/>
        <v>13.174000000000001</v>
      </c>
      <c r="AH2501" s="390">
        <f t="shared" si="533"/>
        <v>13.086000000000002</v>
      </c>
      <c r="AI2501" s="390">
        <f t="shared" si="534"/>
        <v>13.618000000000002</v>
      </c>
      <c r="AJ2501" s="390">
        <f t="shared" si="535"/>
        <v>12.901000000000002</v>
      </c>
      <c r="AK2501" s="390">
        <f t="shared" si="536"/>
        <v>13.185</v>
      </c>
      <c r="AL2501" s="390">
        <f t="shared" si="537"/>
        <v>13.295000000000002</v>
      </c>
      <c r="AM2501" s="390">
        <f t="shared" si="538"/>
        <v>13.176000000000002</v>
      </c>
      <c r="AN2501" s="390">
        <f t="shared" si="539"/>
        <v>12.770000000000001</v>
      </c>
      <c r="AO2501" s="390">
        <f t="shared" si="540"/>
        <v>13.673000000000002</v>
      </c>
    </row>
    <row r="2502" spans="1:41" ht="15" customHeight="1" x14ac:dyDescent="0.25">
      <c r="A2502" s="127" t="s">
        <v>2171</v>
      </c>
      <c r="B2502" s="125" t="s">
        <v>2077</v>
      </c>
      <c r="C2502" s="125" t="s">
        <v>4005</v>
      </c>
      <c r="D2502" s="125" t="s">
        <v>70</v>
      </c>
      <c r="E2502" s="125" t="s">
        <v>1541</v>
      </c>
      <c r="F2502" s="126">
        <v>16.670000000000002</v>
      </c>
      <c r="G2502" s="126">
        <v>16.87</v>
      </c>
      <c r="H2502" s="126">
        <v>13.34</v>
      </c>
      <c r="I2502" s="126"/>
      <c r="J2502" s="317"/>
      <c r="K2502" s="323">
        <f>ROUND(SUMIF('VGT-Bewegungsdaten'!B:B,A2502,'VGT-Bewegungsdaten'!C:C),3)</f>
        <v>0</v>
      </c>
      <c r="L2502" s="324">
        <f>ROUND(SUMIF('VGT-Bewegungsdaten'!B:B,$A2502,'VGT-Bewegungsdaten'!D:D),2)</f>
        <v>0</v>
      </c>
      <c r="N2502" s="376" t="s">
        <v>4930</v>
      </c>
      <c r="O2502" s="376" t="s">
        <v>4940</v>
      </c>
      <c r="P2502" s="326">
        <f>ROUND(SUMIF('AV-Bewegungsdaten'!B:B,A2502,'AV-Bewegungsdaten'!C:C),3)</f>
        <v>0</v>
      </c>
      <c r="Q2502" s="324">
        <f>ROUND(SUMIF('AV-Bewegungsdaten'!B:B,$A2502,'AV-Bewegungsdaten'!D:D),2)</f>
        <v>0</v>
      </c>
      <c r="T2502" s="327"/>
      <c r="U2502" s="326">
        <f>ROUND(SUMIF('DV-Bewegungsdaten'!B:B,Kategorien!A2502,'DV-Bewegungsdaten'!D:D),3)</f>
        <v>0</v>
      </c>
      <c r="V2502" s="324">
        <f>ROUND(SUMIF('DV-Bewegungsdaten'!B:B,Kategorien!A2502,'DV-Bewegungsdaten'!E:E),3)</f>
        <v>0</v>
      </c>
      <c r="AD2502" s="390">
        <f t="shared" si="529"/>
        <v>11.931000000000001</v>
      </c>
      <c r="AE2502" s="390">
        <f t="shared" si="530"/>
        <v>12.588000000000001</v>
      </c>
      <c r="AF2502" s="390">
        <f t="shared" si="531"/>
        <v>13.807</v>
      </c>
      <c r="AG2502" s="390">
        <f t="shared" si="532"/>
        <v>13.174000000000001</v>
      </c>
      <c r="AH2502" s="390">
        <f t="shared" si="533"/>
        <v>13.086000000000002</v>
      </c>
      <c r="AI2502" s="390">
        <f t="shared" si="534"/>
        <v>13.618000000000002</v>
      </c>
      <c r="AJ2502" s="390">
        <f t="shared" si="535"/>
        <v>12.901000000000002</v>
      </c>
      <c r="AK2502" s="390">
        <f t="shared" si="536"/>
        <v>13.185</v>
      </c>
      <c r="AL2502" s="390">
        <f t="shared" si="537"/>
        <v>13.295000000000002</v>
      </c>
      <c r="AM2502" s="390">
        <f t="shared" si="538"/>
        <v>13.176000000000002</v>
      </c>
      <c r="AN2502" s="390">
        <f t="shared" si="539"/>
        <v>12.770000000000001</v>
      </c>
      <c r="AO2502" s="390">
        <f t="shared" si="540"/>
        <v>13.673000000000002</v>
      </c>
    </row>
    <row r="2503" spans="1:41" ht="15" customHeight="1" x14ac:dyDescent="0.25">
      <c r="A2503" s="127" t="s">
        <v>2937</v>
      </c>
      <c r="B2503" s="125" t="s">
        <v>2077</v>
      </c>
      <c r="C2503" s="125" t="s">
        <v>4005</v>
      </c>
      <c r="D2503" s="125" t="s">
        <v>2678</v>
      </c>
      <c r="E2503" s="125" t="s">
        <v>2545</v>
      </c>
      <c r="F2503" s="126">
        <v>16.64</v>
      </c>
      <c r="G2503" s="126">
        <v>16.84</v>
      </c>
      <c r="H2503" s="126">
        <v>13.31</v>
      </c>
      <c r="I2503" s="126"/>
      <c r="J2503" s="317"/>
      <c r="K2503" s="323">
        <f>ROUND(SUMIF('VGT-Bewegungsdaten'!B:B,A2503,'VGT-Bewegungsdaten'!C:C),3)</f>
        <v>0</v>
      </c>
      <c r="L2503" s="324">
        <f>ROUND(SUMIF('VGT-Bewegungsdaten'!B:B,$A2503,'VGT-Bewegungsdaten'!D:D),2)</f>
        <v>0</v>
      </c>
      <c r="N2503" s="376" t="s">
        <v>4930</v>
      </c>
      <c r="O2503" s="376" t="s">
        <v>4940</v>
      </c>
      <c r="P2503" s="326">
        <f>ROUND(SUMIF('AV-Bewegungsdaten'!B:B,A2503,'AV-Bewegungsdaten'!C:C),3)</f>
        <v>0</v>
      </c>
      <c r="Q2503" s="324">
        <f>ROUND(SUMIF('AV-Bewegungsdaten'!B:B,$A2503,'AV-Bewegungsdaten'!D:D),2)</f>
        <v>0</v>
      </c>
      <c r="T2503" s="327"/>
      <c r="U2503" s="326">
        <f>ROUND(SUMIF('DV-Bewegungsdaten'!B:B,Kategorien!A2503,'DV-Bewegungsdaten'!D:D),3)</f>
        <v>0</v>
      </c>
      <c r="V2503" s="324">
        <f>ROUND(SUMIF('DV-Bewegungsdaten'!B:B,Kategorien!A2503,'DV-Bewegungsdaten'!E:E),3)</f>
        <v>0</v>
      </c>
      <c r="AD2503" s="390">
        <f t="shared" si="529"/>
        <v>11.901</v>
      </c>
      <c r="AE2503" s="390">
        <f t="shared" si="530"/>
        <v>12.558</v>
      </c>
      <c r="AF2503" s="390">
        <f t="shared" si="531"/>
        <v>13.776999999999999</v>
      </c>
      <c r="AG2503" s="390">
        <f t="shared" si="532"/>
        <v>13.144</v>
      </c>
      <c r="AH2503" s="390">
        <f t="shared" si="533"/>
        <v>13.056000000000001</v>
      </c>
      <c r="AI2503" s="390">
        <f t="shared" si="534"/>
        <v>13.588000000000001</v>
      </c>
      <c r="AJ2503" s="390">
        <f t="shared" si="535"/>
        <v>12.871</v>
      </c>
      <c r="AK2503" s="390">
        <f t="shared" si="536"/>
        <v>13.154999999999999</v>
      </c>
      <c r="AL2503" s="390">
        <f t="shared" si="537"/>
        <v>13.265000000000001</v>
      </c>
      <c r="AM2503" s="390">
        <f t="shared" si="538"/>
        <v>13.146000000000001</v>
      </c>
      <c r="AN2503" s="390">
        <f t="shared" si="539"/>
        <v>12.74</v>
      </c>
      <c r="AO2503" s="390">
        <f t="shared" si="540"/>
        <v>13.643000000000001</v>
      </c>
    </row>
    <row r="2504" spans="1:41" ht="15" customHeight="1" x14ac:dyDescent="0.25">
      <c r="A2504" s="127" t="s">
        <v>3681</v>
      </c>
      <c r="B2504" s="125" t="s">
        <v>2077</v>
      </c>
      <c r="C2504" s="125" t="s">
        <v>4005</v>
      </c>
      <c r="D2504" s="125" t="s">
        <v>3422</v>
      </c>
      <c r="E2504" s="125" t="s">
        <v>3289</v>
      </c>
      <c r="F2504" s="126">
        <v>16.61</v>
      </c>
      <c r="G2504" s="126">
        <v>16.809999999999999</v>
      </c>
      <c r="H2504" s="126">
        <v>13.29</v>
      </c>
      <c r="I2504" s="126"/>
      <c r="J2504" s="317"/>
      <c r="K2504" s="323">
        <f>ROUND(SUMIF('VGT-Bewegungsdaten'!B:B,A2504,'VGT-Bewegungsdaten'!C:C),3)</f>
        <v>0</v>
      </c>
      <c r="L2504" s="324">
        <f>ROUND(SUMIF('VGT-Bewegungsdaten'!B:B,$A2504,'VGT-Bewegungsdaten'!D:D),2)</f>
        <v>0</v>
      </c>
      <c r="N2504" s="376" t="s">
        <v>4930</v>
      </c>
      <c r="O2504" s="376" t="s">
        <v>4940</v>
      </c>
      <c r="P2504" s="326">
        <f>ROUND(SUMIF('AV-Bewegungsdaten'!B:B,A2504,'AV-Bewegungsdaten'!C:C),3)</f>
        <v>0</v>
      </c>
      <c r="Q2504" s="324">
        <f>ROUND(SUMIF('AV-Bewegungsdaten'!B:B,$A2504,'AV-Bewegungsdaten'!D:D),2)</f>
        <v>0</v>
      </c>
      <c r="T2504" s="327"/>
      <c r="U2504" s="326">
        <f>ROUND(SUMIF('DV-Bewegungsdaten'!B:B,Kategorien!A2504,'DV-Bewegungsdaten'!D:D),3)</f>
        <v>0</v>
      </c>
      <c r="V2504" s="324">
        <f>ROUND(SUMIF('DV-Bewegungsdaten'!B:B,Kategorien!A2504,'DV-Bewegungsdaten'!E:E),3)</f>
        <v>0</v>
      </c>
      <c r="AD2504" s="390">
        <f t="shared" si="529"/>
        <v>11.870999999999999</v>
      </c>
      <c r="AE2504" s="390">
        <f t="shared" si="530"/>
        <v>12.527999999999999</v>
      </c>
      <c r="AF2504" s="390">
        <f t="shared" si="531"/>
        <v>13.746999999999998</v>
      </c>
      <c r="AG2504" s="390">
        <f t="shared" si="532"/>
        <v>13.113999999999999</v>
      </c>
      <c r="AH2504" s="390">
        <f t="shared" si="533"/>
        <v>13.026</v>
      </c>
      <c r="AI2504" s="390">
        <f t="shared" si="534"/>
        <v>13.558</v>
      </c>
      <c r="AJ2504" s="390">
        <f t="shared" si="535"/>
        <v>12.840999999999999</v>
      </c>
      <c r="AK2504" s="390">
        <f t="shared" si="536"/>
        <v>13.124999999999998</v>
      </c>
      <c r="AL2504" s="390">
        <f t="shared" si="537"/>
        <v>13.234999999999999</v>
      </c>
      <c r="AM2504" s="390">
        <f t="shared" si="538"/>
        <v>13.116</v>
      </c>
      <c r="AN2504" s="390">
        <f t="shared" si="539"/>
        <v>12.709999999999999</v>
      </c>
      <c r="AO2504" s="390">
        <f t="shared" si="540"/>
        <v>13.613</v>
      </c>
    </row>
    <row r="2505" spans="1:41" ht="15" customHeight="1" x14ac:dyDescent="0.25">
      <c r="A2505" s="127" t="s">
        <v>4446</v>
      </c>
      <c r="B2505" s="125" t="s">
        <v>2077</v>
      </c>
      <c r="C2505" s="125" t="s">
        <v>4005</v>
      </c>
      <c r="D2505" s="125" t="s">
        <v>4185</v>
      </c>
      <c r="E2505" s="125" t="s">
        <v>4051</v>
      </c>
      <c r="F2505" s="126">
        <v>16.579999999999998</v>
      </c>
      <c r="G2505" s="126">
        <v>16.779999999999998</v>
      </c>
      <c r="H2505" s="126">
        <v>13.26</v>
      </c>
      <c r="I2505" s="126"/>
      <c r="J2505" s="317"/>
      <c r="K2505" s="323">
        <f>ROUND(SUMIF('VGT-Bewegungsdaten'!B:B,A2505,'VGT-Bewegungsdaten'!C:C),3)</f>
        <v>0</v>
      </c>
      <c r="L2505" s="324">
        <f>ROUND(SUMIF('VGT-Bewegungsdaten'!B:B,$A2505,'VGT-Bewegungsdaten'!D:D),2)</f>
        <v>0</v>
      </c>
      <c r="N2505" s="376" t="s">
        <v>4930</v>
      </c>
      <c r="O2505" s="376" t="s">
        <v>4940</v>
      </c>
      <c r="P2505" s="326">
        <f>ROUND(SUMIF('AV-Bewegungsdaten'!B:B,A2505,'AV-Bewegungsdaten'!C:C),3)</f>
        <v>0</v>
      </c>
      <c r="Q2505" s="324">
        <f>ROUND(SUMIF('AV-Bewegungsdaten'!B:B,$A2505,'AV-Bewegungsdaten'!D:D),2)</f>
        <v>0</v>
      </c>
      <c r="T2505" s="327"/>
      <c r="U2505" s="326">
        <f>ROUND(SUMIF('DV-Bewegungsdaten'!B:B,Kategorien!A2505,'DV-Bewegungsdaten'!D:D),3)</f>
        <v>0</v>
      </c>
      <c r="V2505" s="324">
        <f>ROUND(SUMIF('DV-Bewegungsdaten'!B:B,Kategorien!A2505,'DV-Bewegungsdaten'!E:E),3)</f>
        <v>0</v>
      </c>
      <c r="AD2505" s="390">
        <f t="shared" si="529"/>
        <v>11.840999999999998</v>
      </c>
      <c r="AE2505" s="390">
        <f t="shared" si="530"/>
        <v>12.497999999999998</v>
      </c>
      <c r="AF2505" s="390">
        <f t="shared" si="531"/>
        <v>13.716999999999997</v>
      </c>
      <c r="AG2505" s="390">
        <f t="shared" si="532"/>
        <v>13.083999999999998</v>
      </c>
      <c r="AH2505" s="390">
        <f t="shared" si="533"/>
        <v>12.995999999999999</v>
      </c>
      <c r="AI2505" s="390">
        <f t="shared" si="534"/>
        <v>13.527999999999999</v>
      </c>
      <c r="AJ2505" s="390">
        <f t="shared" si="535"/>
        <v>12.810999999999998</v>
      </c>
      <c r="AK2505" s="390">
        <f t="shared" si="536"/>
        <v>13.094999999999997</v>
      </c>
      <c r="AL2505" s="390">
        <f t="shared" si="537"/>
        <v>13.204999999999998</v>
      </c>
      <c r="AM2505" s="390">
        <f t="shared" si="538"/>
        <v>13.085999999999999</v>
      </c>
      <c r="AN2505" s="390">
        <f t="shared" si="539"/>
        <v>12.679999999999998</v>
      </c>
      <c r="AO2505" s="390">
        <f t="shared" si="540"/>
        <v>13.582999999999998</v>
      </c>
    </row>
    <row r="2506" spans="1:41" ht="15" customHeight="1" x14ac:dyDescent="0.25">
      <c r="A2506" s="127" t="s">
        <v>2172</v>
      </c>
      <c r="B2506" s="125" t="s">
        <v>2077</v>
      </c>
      <c r="C2506" s="125" t="s">
        <v>4005</v>
      </c>
      <c r="D2506" s="125" t="s">
        <v>1879</v>
      </c>
      <c r="E2506" s="125" t="s">
        <v>2452</v>
      </c>
      <c r="F2506" s="126">
        <v>14.67</v>
      </c>
      <c r="G2506" s="126">
        <v>14.87</v>
      </c>
      <c r="H2506" s="126">
        <v>11.74</v>
      </c>
      <c r="I2506" s="126"/>
      <c r="J2506" s="317"/>
      <c r="K2506" s="323">
        <f>ROUND(SUMIF('VGT-Bewegungsdaten'!B:B,A2506,'VGT-Bewegungsdaten'!C:C),3)</f>
        <v>0</v>
      </c>
      <c r="L2506" s="324">
        <f>ROUND(SUMIF('VGT-Bewegungsdaten'!B:B,$A2506,'VGT-Bewegungsdaten'!D:D),2)</f>
        <v>0</v>
      </c>
      <c r="N2506" s="376" t="s">
        <v>4930</v>
      </c>
      <c r="O2506" s="376" t="s">
        <v>4940</v>
      </c>
      <c r="P2506" s="326">
        <f>ROUND(SUMIF('AV-Bewegungsdaten'!B:B,A2506,'AV-Bewegungsdaten'!C:C),3)</f>
        <v>0</v>
      </c>
      <c r="Q2506" s="324">
        <f>ROUND(SUMIF('AV-Bewegungsdaten'!B:B,$A2506,'AV-Bewegungsdaten'!D:D),2)</f>
        <v>0</v>
      </c>
      <c r="T2506" s="327"/>
      <c r="U2506" s="326">
        <f>ROUND(SUMIF('DV-Bewegungsdaten'!B:B,Kategorien!A2506,'DV-Bewegungsdaten'!D:D),3)</f>
        <v>0</v>
      </c>
      <c r="V2506" s="324">
        <f>ROUND(SUMIF('DV-Bewegungsdaten'!B:B,Kategorien!A2506,'DV-Bewegungsdaten'!E:E),3)</f>
        <v>0</v>
      </c>
      <c r="AD2506" s="390">
        <f t="shared" si="529"/>
        <v>9.9309999999999992</v>
      </c>
      <c r="AE2506" s="390">
        <f t="shared" si="530"/>
        <v>10.587999999999999</v>
      </c>
      <c r="AF2506" s="390">
        <f t="shared" si="531"/>
        <v>11.806999999999999</v>
      </c>
      <c r="AG2506" s="390">
        <f t="shared" si="532"/>
        <v>11.173999999999999</v>
      </c>
      <c r="AH2506" s="390">
        <f t="shared" si="533"/>
        <v>11.085999999999999</v>
      </c>
      <c r="AI2506" s="390">
        <f t="shared" si="534"/>
        <v>11.617999999999999</v>
      </c>
      <c r="AJ2506" s="390">
        <f t="shared" si="535"/>
        <v>10.901</v>
      </c>
      <c r="AK2506" s="390">
        <f t="shared" si="536"/>
        <v>11.184999999999999</v>
      </c>
      <c r="AL2506" s="390">
        <f t="shared" si="537"/>
        <v>11.294999999999998</v>
      </c>
      <c r="AM2506" s="390">
        <f t="shared" si="538"/>
        <v>11.175999999999998</v>
      </c>
      <c r="AN2506" s="390">
        <f t="shared" si="539"/>
        <v>10.77</v>
      </c>
      <c r="AO2506" s="390">
        <f t="shared" si="540"/>
        <v>11.672999999999998</v>
      </c>
    </row>
    <row r="2507" spans="1:41" ht="15" customHeight="1" x14ac:dyDescent="0.25">
      <c r="A2507" s="127" t="s">
        <v>2173</v>
      </c>
      <c r="B2507" s="125" t="s">
        <v>2077</v>
      </c>
      <c r="C2507" s="125" t="s">
        <v>4005</v>
      </c>
      <c r="D2507" s="125" t="s">
        <v>1881</v>
      </c>
      <c r="E2507" s="125" t="s">
        <v>2455</v>
      </c>
      <c r="F2507" s="126">
        <v>16.670000000000002</v>
      </c>
      <c r="G2507" s="126">
        <v>16.87</v>
      </c>
      <c r="H2507" s="126">
        <v>13.34</v>
      </c>
      <c r="I2507" s="126"/>
      <c r="J2507" s="317"/>
      <c r="K2507" s="323">
        <f>ROUND(SUMIF('VGT-Bewegungsdaten'!B:B,A2507,'VGT-Bewegungsdaten'!C:C),3)</f>
        <v>0</v>
      </c>
      <c r="L2507" s="324">
        <f>ROUND(SUMIF('VGT-Bewegungsdaten'!B:B,$A2507,'VGT-Bewegungsdaten'!D:D),2)</f>
        <v>0</v>
      </c>
      <c r="N2507" s="376" t="s">
        <v>4930</v>
      </c>
      <c r="O2507" s="376" t="s">
        <v>4940</v>
      </c>
      <c r="P2507" s="326">
        <f>ROUND(SUMIF('AV-Bewegungsdaten'!B:B,A2507,'AV-Bewegungsdaten'!C:C),3)</f>
        <v>0</v>
      </c>
      <c r="Q2507" s="324">
        <f>ROUND(SUMIF('AV-Bewegungsdaten'!B:B,$A2507,'AV-Bewegungsdaten'!D:D),2)</f>
        <v>0</v>
      </c>
      <c r="T2507" s="327"/>
      <c r="U2507" s="326">
        <f>ROUND(SUMIF('DV-Bewegungsdaten'!B:B,Kategorien!A2507,'DV-Bewegungsdaten'!D:D),3)</f>
        <v>0</v>
      </c>
      <c r="V2507" s="324">
        <f>ROUND(SUMIF('DV-Bewegungsdaten'!B:B,Kategorien!A2507,'DV-Bewegungsdaten'!E:E),3)</f>
        <v>0</v>
      </c>
      <c r="AD2507" s="390">
        <f t="shared" si="529"/>
        <v>11.931000000000001</v>
      </c>
      <c r="AE2507" s="390">
        <f t="shared" si="530"/>
        <v>12.588000000000001</v>
      </c>
      <c r="AF2507" s="390">
        <f t="shared" si="531"/>
        <v>13.807</v>
      </c>
      <c r="AG2507" s="390">
        <f t="shared" si="532"/>
        <v>13.174000000000001</v>
      </c>
      <c r="AH2507" s="390">
        <f t="shared" si="533"/>
        <v>13.086000000000002</v>
      </c>
      <c r="AI2507" s="390">
        <f t="shared" si="534"/>
        <v>13.618000000000002</v>
      </c>
      <c r="AJ2507" s="390">
        <f t="shared" si="535"/>
        <v>12.901000000000002</v>
      </c>
      <c r="AK2507" s="390">
        <f t="shared" si="536"/>
        <v>13.185</v>
      </c>
      <c r="AL2507" s="390">
        <f t="shared" si="537"/>
        <v>13.295000000000002</v>
      </c>
      <c r="AM2507" s="390">
        <f t="shared" si="538"/>
        <v>13.176000000000002</v>
      </c>
      <c r="AN2507" s="390">
        <f t="shared" si="539"/>
        <v>12.770000000000001</v>
      </c>
      <c r="AO2507" s="390">
        <f t="shared" si="540"/>
        <v>13.673000000000002</v>
      </c>
    </row>
    <row r="2508" spans="1:41" ht="15" customHeight="1" x14ac:dyDescent="0.25">
      <c r="A2508" s="127" t="s">
        <v>2174</v>
      </c>
      <c r="B2508" s="125" t="s">
        <v>2077</v>
      </c>
      <c r="C2508" s="125" t="s">
        <v>4005</v>
      </c>
      <c r="D2508" s="125" t="s">
        <v>1883</v>
      </c>
      <c r="E2508" s="125" t="s">
        <v>1538</v>
      </c>
      <c r="F2508" s="126">
        <v>17.670000000000002</v>
      </c>
      <c r="G2508" s="126">
        <v>17.87</v>
      </c>
      <c r="H2508" s="126">
        <v>14.14</v>
      </c>
      <c r="I2508" s="126"/>
      <c r="J2508" s="317"/>
      <c r="K2508" s="323">
        <f>ROUND(SUMIF('VGT-Bewegungsdaten'!B:B,A2508,'VGT-Bewegungsdaten'!C:C),3)</f>
        <v>0</v>
      </c>
      <c r="L2508" s="324">
        <f>ROUND(SUMIF('VGT-Bewegungsdaten'!B:B,$A2508,'VGT-Bewegungsdaten'!D:D),2)</f>
        <v>0</v>
      </c>
      <c r="N2508" s="376" t="s">
        <v>4930</v>
      </c>
      <c r="O2508" s="376" t="s">
        <v>4940</v>
      </c>
      <c r="P2508" s="326">
        <f>ROUND(SUMIF('AV-Bewegungsdaten'!B:B,A2508,'AV-Bewegungsdaten'!C:C),3)</f>
        <v>0</v>
      </c>
      <c r="Q2508" s="324">
        <f>ROUND(SUMIF('AV-Bewegungsdaten'!B:B,$A2508,'AV-Bewegungsdaten'!D:D),2)</f>
        <v>0</v>
      </c>
      <c r="T2508" s="327"/>
      <c r="U2508" s="326">
        <f>ROUND(SUMIF('DV-Bewegungsdaten'!B:B,Kategorien!A2508,'DV-Bewegungsdaten'!D:D),3)</f>
        <v>0</v>
      </c>
      <c r="V2508" s="324">
        <f>ROUND(SUMIF('DV-Bewegungsdaten'!B:B,Kategorien!A2508,'DV-Bewegungsdaten'!E:E),3)</f>
        <v>0</v>
      </c>
      <c r="AD2508" s="390">
        <f t="shared" si="529"/>
        <v>12.931000000000001</v>
      </c>
      <c r="AE2508" s="390">
        <f t="shared" si="530"/>
        <v>13.588000000000001</v>
      </c>
      <c r="AF2508" s="390">
        <f t="shared" si="531"/>
        <v>14.807</v>
      </c>
      <c r="AG2508" s="390">
        <f t="shared" si="532"/>
        <v>14.174000000000001</v>
      </c>
      <c r="AH2508" s="390">
        <f t="shared" si="533"/>
        <v>14.086000000000002</v>
      </c>
      <c r="AI2508" s="390">
        <f t="shared" si="534"/>
        <v>14.618000000000002</v>
      </c>
      <c r="AJ2508" s="390">
        <f t="shared" si="535"/>
        <v>13.901000000000002</v>
      </c>
      <c r="AK2508" s="390">
        <f t="shared" si="536"/>
        <v>14.185</v>
      </c>
      <c r="AL2508" s="390">
        <f t="shared" si="537"/>
        <v>14.295000000000002</v>
      </c>
      <c r="AM2508" s="390">
        <f t="shared" si="538"/>
        <v>14.176000000000002</v>
      </c>
      <c r="AN2508" s="390">
        <f t="shared" si="539"/>
        <v>13.770000000000001</v>
      </c>
      <c r="AO2508" s="390">
        <f t="shared" si="540"/>
        <v>14.673000000000002</v>
      </c>
    </row>
    <row r="2509" spans="1:41" ht="15" customHeight="1" x14ac:dyDescent="0.25">
      <c r="A2509" s="127" t="s">
        <v>2175</v>
      </c>
      <c r="B2509" s="125" t="s">
        <v>2077</v>
      </c>
      <c r="C2509" s="125" t="s">
        <v>4005</v>
      </c>
      <c r="D2509" s="125" t="s">
        <v>1885</v>
      </c>
      <c r="E2509" s="125" t="s">
        <v>1541</v>
      </c>
      <c r="F2509" s="126">
        <v>17.670000000000002</v>
      </c>
      <c r="G2509" s="126">
        <v>17.87</v>
      </c>
      <c r="H2509" s="126">
        <v>14.14</v>
      </c>
      <c r="I2509" s="126"/>
      <c r="J2509" s="317"/>
      <c r="K2509" s="323">
        <f>ROUND(SUMIF('VGT-Bewegungsdaten'!B:B,A2509,'VGT-Bewegungsdaten'!C:C),3)</f>
        <v>0</v>
      </c>
      <c r="L2509" s="324">
        <f>ROUND(SUMIF('VGT-Bewegungsdaten'!B:B,$A2509,'VGT-Bewegungsdaten'!D:D),2)</f>
        <v>0</v>
      </c>
      <c r="N2509" s="376" t="s">
        <v>4930</v>
      </c>
      <c r="O2509" s="376" t="s">
        <v>4940</v>
      </c>
      <c r="P2509" s="326">
        <f>ROUND(SUMIF('AV-Bewegungsdaten'!B:B,A2509,'AV-Bewegungsdaten'!C:C),3)</f>
        <v>0</v>
      </c>
      <c r="Q2509" s="324">
        <f>ROUND(SUMIF('AV-Bewegungsdaten'!B:B,$A2509,'AV-Bewegungsdaten'!D:D),2)</f>
        <v>0</v>
      </c>
      <c r="T2509" s="327"/>
      <c r="U2509" s="326">
        <f>ROUND(SUMIF('DV-Bewegungsdaten'!B:B,Kategorien!A2509,'DV-Bewegungsdaten'!D:D),3)</f>
        <v>0</v>
      </c>
      <c r="V2509" s="324">
        <f>ROUND(SUMIF('DV-Bewegungsdaten'!B:B,Kategorien!A2509,'DV-Bewegungsdaten'!E:E),3)</f>
        <v>0</v>
      </c>
      <c r="AD2509" s="390">
        <f t="shared" si="529"/>
        <v>12.931000000000001</v>
      </c>
      <c r="AE2509" s="390">
        <f t="shared" si="530"/>
        <v>13.588000000000001</v>
      </c>
      <c r="AF2509" s="390">
        <f t="shared" si="531"/>
        <v>14.807</v>
      </c>
      <c r="AG2509" s="390">
        <f t="shared" si="532"/>
        <v>14.174000000000001</v>
      </c>
      <c r="AH2509" s="390">
        <f t="shared" si="533"/>
        <v>14.086000000000002</v>
      </c>
      <c r="AI2509" s="390">
        <f t="shared" si="534"/>
        <v>14.618000000000002</v>
      </c>
      <c r="AJ2509" s="390">
        <f t="shared" si="535"/>
        <v>13.901000000000002</v>
      </c>
      <c r="AK2509" s="390">
        <f t="shared" si="536"/>
        <v>14.185</v>
      </c>
      <c r="AL2509" s="390">
        <f t="shared" si="537"/>
        <v>14.295000000000002</v>
      </c>
      <c r="AM2509" s="390">
        <f t="shared" si="538"/>
        <v>14.176000000000002</v>
      </c>
      <c r="AN2509" s="390">
        <f t="shared" si="539"/>
        <v>13.770000000000001</v>
      </c>
      <c r="AO2509" s="390">
        <f t="shared" si="540"/>
        <v>14.673000000000002</v>
      </c>
    </row>
    <row r="2510" spans="1:41" ht="15" customHeight="1" x14ac:dyDescent="0.25">
      <c r="A2510" s="127" t="s">
        <v>2938</v>
      </c>
      <c r="B2510" s="125" t="s">
        <v>2077</v>
      </c>
      <c r="C2510" s="125" t="s">
        <v>4005</v>
      </c>
      <c r="D2510" s="125" t="s">
        <v>2680</v>
      </c>
      <c r="E2510" s="125" t="s">
        <v>2545</v>
      </c>
      <c r="F2510" s="126">
        <v>17.64</v>
      </c>
      <c r="G2510" s="126">
        <v>17.84</v>
      </c>
      <c r="H2510" s="126">
        <v>14.11</v>
      </c>
      <c r="I2510" s="126"/>
      <c r="J2510" s="317"/>
      <c r="K2510" s="323">
        <f>ROUND(SUMIF('VGT-Bewegungsdaten'!B:B,A2510,'VGT-Bewegungsdaten'!C:C),3)</f>
        <v>0</v>
      </c>
      <c r="L2510" s="324">
        <f>ROUND(SUMIF('VGT-Bewegungsdaten'!B:B,$A2510,'VGT-Bewegungsdaten'!D:D),2)</f>
        <v>0</v>
      </c>
      <c r="N2510" s="376" t="s">
        <v>4930</v>
      </c>
      <c r="O2510" s="376" t="s">
        <v>4940</v>
      </c>
      <c r="P2510" s="326">
        <f>ROUND(SUMIF('AV-Bewegungsdaten'!B:B,A2510,'AV-Bewegungsdaten'!C:C),3)</f>
        <v>0</v>
      </c>
      <c r="Q2510" s="324">
        <f>ROUND(SUMIF('AV-Bewegungsdaten'!B:B,$A2510,'AV-Bewegungsdaten'!D:D),2)</f>
        <v>0</v>
      </c>
      <c r="T2510" s="327"/>
      <c r="U2510" s="326">
        <f>ROUND(SUMIF('DV-Bewegungsdaten'!B:B,Kategorien!A2510,'DV-Bewegungsdaten'!D:D),3)</f>
        <v>0</v>
      </c>
      <c r="V2510" s="324">
        <f>ROUND(SUMIF('DV-Bewegungsdaten'!B:B,Kategorien!A2510,'DV-Bewegungsdaten'!E:E),3)</f>
        <v>0</v>
      </c>
      <c r="AD2510" s="390">
        <f t="shared" si="529"/>
        <v>12.901</v>
      </c>
      <c r="AE2510" s="390">
        <f t="shared" si="530"/>
        <v>13.558</v>
      </c>
      <c r="AF2510" s="390">
        <f t="shared" si="531"/>
        <v>14.776999999999999</v>
      </c>
      <c r="AG2510" s="390">
        <f t="shared" si="532"/>
        <v>14.144</v>
      </c>
      <c r="AH2510" s="390">
        <f t="shared" si="533"/>
        <v>14.056000000000001</v>
      </c>
      <c r="AI2510" s="390">
        <f t="shared" si="534"/>
        <v>14.588000000000001</v>
      </c>
      <c r="AJ2510" s="390">
        <f t="shared" si="535"/>
        <v>13.871</v>
      </c>
      <c r="AK2510" s="390">
        <f t="shared" si="536"/>
        <v>14.154999999999999</v>
      </c>
      <c r="AL2510" s="390">
        <f t="shared" si="537"/>
        <v>14.265000000000001</v>
      </c>
      <c r="AM2510" s="390">
        <f t="shared" si="538"/>
        <v>14.146000000000001</v>
      </c>
      <c r="AN2510" s="390">
        <f t="shared" si="539"/>
        <v>13.74</v>
      </c>
      <c r="AO2510" s="390">
        <f t="shared" si="540"/>
        <v>14.643000000000001</v>
      </c>
    </row>
    <row r="2511" spans="1:41" ht="15" customHeight="1" x14ac:dyDescent="0.25">
      <c r="A2511" s="127" t="s">
        <v>3682</v>
      </c>
      <c r="B2511" s="125" t="s">
        <v>2077</v>
      </c>
      <c r="C2511" s="125" t="s">
        <v>4005</v>
      </c>
      <c r="D2511" s="125" t="s">
        <v>3424</v>
      </c>
      <c r="E2511" s="125" t="s">
        <v>3289</v>
      </c>
      <c r="F2511" s="126">
        <v>17.61</v>
      </c>
      <c r="G2511" s="126">
        <v>17.809999999999999</v>
      </c>
      <c r="H2511" s="126">
        <v>14.09</v>
      </c>
      <c r="I2511" s="126"/>
      <c r="J2511" s="317"/>
      <c r="K2511" s="323">
        <f>ROUND(SUMIF('VGT-Bewegungsdaten'!B:B,A2511,'VGT-Bewegungsdaten'!C:C),3)</f>
        <v>0</v>
      </c>
      <c r="L2511" s="324">
        <f>ROUND(SUMIF('VGT-Bewegungsdaten'!B:B,$A2511,'VGT-Bewegungsdaten'!D:D),2)</f>
        <v>0</v>
      </c>
      <c r="N2511" s="376" t="s">
        <v>4930</v>
      </c>
      <c r="O2511" s="376" t="s">
        <v>4940</v>
      </c>
      <c r="P2511" s="326">
        <f>ROUND(SUMIF('AV-Bewegungsdaten'!B:B,A2511,'AV-Bewegungsdaten'!C:C),3)</f>
        <v>0</v>
      </c>
      <c r="Q2511" s="324">
        <f>ROUND(SUMIF('AV-Bewegungsdaten'!B:B,$A2511,'AV-Bewegungsdaten'!D:D),2)</f>
        <v>0</v>
      </c>
      <c r="T2511" s="327"/>
      <c r="U2511" s="326">
        <f>ROUND(SUMIF('DV-Bewegungsdaten'!B:B,Kategorien!A2511,'DV-Bewegungsdaten'!D:D),3)</f>
        <v>0</v>
      </c>
      <c r="V2511" s="324">
        <f>ROUND(SUMIF('DV-Bewegungsdaten'!B:B,Kategorien!A2511,'DV-Bewegungsdaten'!E:E),3)</f>
        <v>0</v>
      </c>
      <c r="AD2511" s="390">
        <f t="shared" si="529"/>
        <v>12.870999999999999</v>
      </c>
      <c r="AE2511" s="390">
        <f t="shared" si="530"/>
        <v>13.527999999999999</v>
      </c>
      <c r="AF2511" s="390">
        <f t="shared" si="531"/>
        <v>14.746999999999998</v>
      </c>
      <c r="AG2511" s="390">
        <f t="shared" si="532"/>
        <v>14.113999999999999</v>
      </c>
      <c r="AH2511" s="390">
        <f t="shared" si="533"/>
        <v>14.026</v>
      </c>
      <c r="AI2511" s="390">
        <f t="shared" si="534"/>
        <v>14.558</v>
      </c>
      <c r="AJ2511" s="390">
        <f t="shared" si="535"/>
        <v>13.840999999999999</v>
      </c>
      <c r="AK2511" s="390">
        <f t="shared" si="536"/>
        <v>14.124999999999998</v>
      </c>
      <c r="AL2511" s="390">
        <f t="shared" si="537"/>
        <v>14.234999999999999</v>
      </c>
      <c r="AM2511" s="390">
        <f t="shared" si="538"/>
        <v>14.116</v>
      </c>
      <c r="AN2511" s="390">
        <f t="shared" si="539"/>
        <v>13.709999999999999</v>
      </c>
      <c r="AO2511" s="390">
        <f t="shared" si="540"/>
        <v>14.613</v>
      </c>
    </row>
    <row r="2512" spans="1:41" ht="15" customHeight="1" x14ac:dyDescent="0.25">
      <c r="A2512" s="127" t="s">
        <v>4447</v>
      </c>
      <c r="B2512" s="125" t="s">
        <v>2077</v>
      </c>
      <c r="C2512" s="125" t="s">
        <v>4005</v>
      </c>
      <c r="D2512" s="125" t="s">
        <v>4187</v>
      </c>
      <c r="E2512" s="125" t="s">
        <v>4051</v>
      </c>
      <c r="F2512" s="126">
        <v>17.579999999999998</v>
      </c>
      <c r="G2512" s="126">
        <v>17.779999999999998</v>
      </c>
      <c r="H2512" s="126">
        <v>14.06</v>
      </c>
      <c r="I2512" s="126"/>
      <c r="J2512" s="317"/>
      <c r="K2512" s="323">
        <f>ROUND(SUMIF('VGT-Bewegungsdaten'!B:B,A2512,'VGT-Bewegungsdaten'!C:C),3)</f>
        <v>0</v>
      </c>
      <c r="L2512" s="324">
        <f>ROUND(SUMIF('VGT-Bewegungsdaten'!B:B,$A2512,'VGT-Bewegungsdaten'!D:D),2)</f>
        <v>0</v>
      </c>
      <c r="N2512" s="376" t="s">
        <v>4930</v>
      </c>
      <c r="O2512" s="376" t="s">
        <v>4940</v>
      </c>
      <c r="P2512" s="326">
        <f>ROUND(SUMIF('AV-Bewegungsdaten'!B:B,A2512,'AV-Bewegungsdaten'!C:C),3)</f>
        <v>0</v>
      </c>
      <c r="Q2512" s="324">
        <f>ROUND(SUMIF('AV-Bewegungsdaten'!B:B,$A2512,'AV-Bewegungsdaten'!D:D),2)</f>
        <v>0</v>
      </c>
      <c r="T2512" s="327"/>
      <c r="U2512" s="326">
        <f>ROUND(SUMIF('DV-Bewegungsdaten'!B:B,Kategorien!A2512,'DV-Bewegungsdaten'!D:D),3)</f>
        <v>0</v>
      </c>
      <c r="V2512" s="324">
        <f>ROUND(SUMIF('DV-Bewegungsdaten'!B:B,Kategorien!A2512,'DV-Bewegungsdaten'!E:E),3)</f>
        <v>0</v>
      </c>
      <c r="AD2512" s="390">
        <f t="shared" si="529"/>
        <v>12.840999999999998</v>
      </c>
      <c r="AE2512" s="390">
        <f t="shared" si="530"/>
        <v>13.497999999999998</v>
      </c>
      <c r="AF2512" s="390">
        <f t="shared" si="531"/>
        <v>14.716999999999997</v>
      </c>
      <c r="AG2512" s="390">
        <f t="shared" si="532"/>
        <v>14.083999999999998</v>
      </c>
      <c r="AH2512" s="390">
        <f t="shared" si="533"/>
        <v>13.995999999999999</v>
      </c>
      <c r="AI2512" s="390">
        <f t="shared" si="534"/>
        <v>14.527999999999999</v>
      </c>
      <c r="AJ2512" s="390">
        <f t="shared" si="535"/>
        <v>13.810999999999998</v>
      </c>
      <c r="AK2512" s="390">
        <f t="shared" si="536"/>
        <v>14.094999999999997</v>
      </c>
      <c r="AL2512" s="390">
        <f t="shared" si="537"/>
        <v>14.204999999999998</v>
      </c>
      <c r="AM2512" s="390">
        <f t="shared" si="538"/>
        <v>14.085999999999999</v>
      </c>
      <c r="AN2512" s="390">
        <f t="shared" si="539"/>
        <v>13.679999999999998</v>
      </c>
      <c r="AO2512" s="390">
        <f t="shared" si="540"/>
        <v>14.582999999999998</v>
      </c>
    </row>
    <row r="2513" spans="1:41" ht="15" customHeight="1" x14ac:dyDescent="0.25">
      <c r="A2513" s="127" t="s">
        <v>2325</v>
      </c>
      <c r="B2513" s="125" t="s">
        <v>2077</v>
      </c>
      <c r="C2513" s="125" t="s">
        <v>4005</v>
      </c>
      <c r="D2513" s="125" t="s">
        <v>2176</v>
      </c>
      <c r="E2513" s="125" t="s">
        <v>2452</v>
      </c>
      <c r="F2513" s="126">
        <v>19.670000000000002</v>
      </c>
      <c r="G2513" s="126">
        <v>19.87</v>
      </c>
      <c r="H2513" s="126">
        <v>15.74</v>
      </c>
      <c r="I2513" s="126"/>
      <c r="J2513" s="317"/>
      <c r="K2513" s="323">
        <f>ROUND(SUMIF('VGT-Bewegungsdaten'!B:B,A2513,'VGT-Bewegungsdaten'!C:C),3)</f>
        <v>0</v>
      </c>
      <c r="L2513" s="324">
        <f>ROUND(SUMIF('VGT-Bewegungsdaten'!B:B,$A2513,'VGT-Bewegungsdaten'!D:D),2)</f>
        <v>0</v>
      </c>
      <c r="N2513" s="376" t="s">
        <v>4930</v>
      </c>
      <c r="O2513" s="376" t="s">
        <v>4940</v>
      </c>
      <c r="P2513" s="326">
        <f>ROUND(SUMIF('AV-Bewegungsdaten'!B:B,A2513,'AV-Bewegungsdaten'!C:C),3)</f>
        <v>0</v>
      </c>
      <c r="Q2513" s="324">
        <f>ROUND(SUMIF('AV-Bewegungsdaten'!B:B,$A2513,'AV-Bewegungsdaten'!D:D),2)</f>
        <v>0</v>
      </c>
      <c r="T2513" s="327"/>
      <c r="U2513" s="326">
        <f>ROUND(SUMIF('DV-Bewegungsdaten'!B:B,Kategorien!A2513,'DV-Bewegungsdaten'!D:D),3)</f>
        <v>0</v>
      </c>
      <c r="V2513" s="324">
        <f>ROUND(SUMIF('DV-Bewegungsdaten'!B:B,Kategorien!A2513,'DV-Bewegungsdaten'!E:E),3)</f>
        <v>0</v>
      </c>
      <c r="AD2513" s="390">
        <f t="shared" si="529"/>
        <v>14.931000000000001</v>
      </c>
      <c r="AE2513" s="390">
        <f t="shared" si="530"/>
        <v>15.588000000000001</v>
      </c>
      <c r="AF2513" s="390">
        <f t="shared" si="531"/>
        <v>16.807000000000002</v>
      </c>
      <c r="AG2513" s="390">
        <f t="shared" si="532"/>
        <v>16.173999999999999</v>
      </c>
      <c r="AH2513" s="390">
        <f t="shared" si="533"/>
        <v>16.086000000000002</v>
      </c>
      <c r="AI2513" s="390">
        <f t="shared" si="534"/>
        <v>16.618000000000002</v>
      </c>
      <c r="AJ2513" s="390">
        <f t="shared" si="535"/>
        <v>15.901000000000002</v>
      </c>
      <c r="AK2513" s="390">
        <f t="shared" si="536"/>
        <v>16.185000000000002</v>
      </c>
      <c r="AL2513" s="390">
        <f t="shared" si="537"/>
        <v>16.295000000000002</v>
      </c>
      <c r="AM2513" s="390">
        <f t="shared" si="538"/>
        <v>16.176000000000002</v>
      </c>
      <c r="AN2513" s="390">
        <f t="shared" si="539"/>
        <v>15.770000000000001</v>
      </c>
      <c r="AO2513" s="390">
        <f t="shared" si="540"/>
        <v>16.673000000000002</v>
      </c>
    </row>
    <row r="2514" spans="1:41" ht="15" customHeight="1" x14ac:dyDescent="0.25">
      <c r="A2514" s="127" t="s">
        <v>2326</v>
      </c>
      <c r="B2514" s="125" t="s">
        <v>2077</v>
      </c>
      <c r="C2514" s="125" t="s">
        <v>4005</v>
      </c>
      <c r="D2514" s="125" t="s">
        <v>2465</v>
      </c>
      <c r="E2514" s="125" t="s">
        <v>2455</v>
      </c>
      <c r="F2514" s="126">
        <v>21.67</v>
      </c>
      <c r="G2514" s="126">
        <v>21.87</v>
      </c>
      <c r="H2514" s="126">
        <v>17.34</v>
      </c>
      <c r="I2514" s="126"/>
      <c r="J2514" s="317"/>
      <c r="K2514" s="323">
        <f>ROUND(SUMIF('VGT-Bewegungsdaten'!B:B,A2514,'VGT-Bewegungsdaten'!C:C),3)</f>
        <v>0</v>
      </c>
      <c r="L2514" s="324">
        <f>ROUND(SUMIF('VGT-Bewegungsdaten'!B:B,$A2514,'VGT-Bewegungsdaten'!D:D),2)</f>
        <v>0</v>
      </c>
      <c r="N2514" s="376" t="s">
        <v>4930</v>
      </c>
      <c r="O2514" s="376" t="s">
        <v>4940</v>
      </c>
      <c r="P2514" s="326">
        <f>ROUND(SUMIF('AV-Bewegungsdaten'!B:B,A2514,'AV-Bewegungsdaten'!C:C),3)</f>
        <v>0</v>
      </c>
      <c r="Q2514" s="324">
        <f>ROUND(SUMIF('AV-Bewegungsdaten'!B:B,$A2514,'AV-Bewegungsdaten'!D:D),2)</f>
        <v>0</v>
      </c>
      <c r="T2514" s="327"/>
      <c r="U2514" s="326">
        <f>ROUND(SUMIF('DV-Bewegungsdaten'!B:B,Kategorien!A2514,'DV-Bewegungsdaten'!D:D),3)</f>
        <v>0</v>
      </c>
      <c r="V2514" s="324">
        <f>ROUND(SUMIF('DV-Bewegungsdaten'!B:B,Kategorien!A2514,'DV-Bewegungsdaten'!E:E),3)</f>
        <v>0</v>
      </c>
      <c r="AD2514" s="390">
        <f t="shared" si="529"/>
        <v>16.931000000000001</v>
      </c>
      <c r="AE2514" s="390">
        <f t="shared" si="530"/>
        <v>17.588000000000001</v>
      </c>
      <c r="AF2514" s="390">
        <f t="shared" si="531"/>
        <v>18.807000000000002</v>
      </c>
      <c r="AG2514" s="390">
        <f t="shared" si="532"/>
        <v>18.173999999999999</v>
      </c>
      <c r="AH2514" s="390">
        <f t="shared" si="533"/>
        <v>18.086000000000002</v>
      </c>
      <c r="AI2514" s="390">
        <f t="shared" si="534"/>
        <v>18.618000000000002</v>
      </c>
      <c r="AJ2514" s="390">
        <f t="shared" si="535"/>
        <v>17.901</v>
      </c>
      <c r="AK2514" s="390">
        <f t="shared" si="536"/>
        <v>18.185000000000002</v>
      </c>
      <c r="AL2514" s="390">
        <f t="shared" si="537"/>
        <v>18.295000000000002</v>
      </c>
      <c r="AM2514" s="390">
        <f t="shared" si="538"/>
        <v>18.176000000000002</v>
      </c>
      <c r="AN2514" s="390">
        <f t="shared" si="539"/>
        <v>17.770000000000003</v>
      </c>
      <c r="AO2514" s="390">
        <f t="shared" si="540"/>
        <v>18.673000000000002</v>
      </c>
    </row>
    <row r="2515" spans="1:41" ht="15" customHeight="1" x14ac:dyDescent="0.25">
      <c r="A2515" s="127" t="s">
        <v>2177</v>
      </c>
      <c r="B2515" s="125" t="s">
        <v>2077</v>
      </c>
      <c r="C2515" s="125" t="s">
        <v>4005</v>
      </c>
      <c r="D2515" s="125" t="s">
        <v>1887</v>
      </c>
      <c r="E2515" s="125" t="s">
        <v>1538</v>
      </c>
      <c r="F2515" s="126">
        <v>22.67</v>
      </c>
      <c r="G2515" s="126">
        <v>22.87</v>
      </c>
      <c r="H2515" s="126">
        <v>18.14</v>
      </c>
      <c r="I2515" s="126"/>
      <c r="J2515" s="317"/>
      <c r="K2515" s="323">
        <f>ROUND(SUMIF('VGT-Bewegungsdaten'!B:B,A2515,'VGT-Bewegungsdaten'!C:C),3)</f>
        <v>0</v>
      </c>
      <c r="L2515" s="324">
        <f>ROUND(SUMIF('VGT-Bewegungsdaten'!B:B,$A2515,'VGT-Bewegungsdaten'!D:D),2)</f>
        <v>0</v>
      </c>
      <c r="N2515" s="376" t="s">
        <v>4930</v>
      </c>
      <c r="O2515" s="376" t="s">
        <v>4940</v>
      </c>
      <c r="P2515" s="326">
        <f>ROUND(SUMIF('AV-Bewegungsdaten'!B:B,A2515,'AV-Bewegungsdaten'!C:C),3)</f>
        <v>0</v>
      </c>
      <c r="Q2515" s="324">
        <f>ROUND(SUMIF('AV-Bewegungsdaten'!B:B,$A2515,'AV-Bewegungsdaten'!D:D),2)</f>
        <v>0</v>
      </c>
      <c r="T2515" s="327"/>
      <c r="U2515" s="326">
        <f>ROUND(SUMIF('DV-Bewegungsdaten'!B:B,Kategorien!A2515,'DV-Bewegungsdaten'!D:D),3)</f>
        <v>0</v>
      </c>
      <c r="V2515" s="324">
        <f>ROUND(SUMIF('DV-Bewegungsdaten'!B:B,Kategorien!A2515,'DV-Bewegungsdaten'!E:E),3)</f>
        <v>0</v>
      </c>
      <c r="AD2515" s="390">
        <f t="shared" si="529"/>
        <v>17.931000000000001</v>
      </c>
      <c r="AE2515" s="390">
        <f t="shared" si="530"/>
        <v>18.588000000000001</v>
      </c>
      <c r="AF2515" s="390">
        <f t="shared" si="531"/>
        <v>19.807000000000002</v>
      </c>
      <c r="AG2515" s="390">
        <f t="shared" si="532"/>
        <v>19.173999999999999</v>
      </c>
      <c r="AH2515" s="390">
        <f t="shared" si="533"/>
        <v>19.086000000000002</v>
      </c>
      <c r="AI2515" s="390">
        <f t="shared" si="534"/>
        <v>19.618000000000002</v>
      </c>
      <c r="AJ2515" s="390">
        <f t="shared" si="535"/>
        <v>18.901</v>
      </c>
      <c r="AK2515" s="390">
        <f t="shared" si="536"/>
        <v>19.185000000000002</v>
      </c>
      <c r="AL2515" s="390">
        <f t="shared" si="537"/>
        <v>19.295000000000002</v>
      </c>
      <c r="AM2515" s="390">
        <f t="shared" si="538"/>
        <v>19.176000000000002</v>
      </c>
      <c r="AN2515" s="390">
        <f t="shared" si="539"/>
        <v>18.770000000000003</v>
      </c>
      <c r="AO2515" s="390">
        <f t="shared" si="540"/>
        <v>19.673000000000002</v>
      </c>
    </row>
    <row r="2516" spans="1:41" ht="15" customHeight="1" x14ac:dyDescent="0.25">
      <c r="A2516" s="127" t="s">
        <v>2178</v>
      </c>
      <c r="B2516" s="125" t="s">
        <v>2077</v>
      </c>
      <c r="C2516" s="125" t="s">
        <v>4005</v>
      </c>
      <c r="D2516" s="125" t="s">
        <v>1889</v>
      </c>
      <c r="E2516" s="125" t="s">
        <v>1541</v>
      </c>
      <c r="F2516" s="126">
        <v>22.67</v>
      </c>
      <c r="G2516" s="126">
        <v>22.87</v>
      </c>
      <c r="H2516" s="126">
        <v>18.14</v>
      </c>
      <c r="I2516" s="126"/>
      <c r="J2516" s="317"/>
      <c r="K2516" s="323">
        <f>ROUND(SUMIF('VGT-Bewegungsdaten'!B:B,A2516,'VGT-Bewegungsdaten'!C:C),3)</f>
        <v>0</v>
      </c>
      <c r="L2516" s="324">
        <f>ROUND(SUMIF('VGT-Bewegungsdaten'!B:B,$A2516,'VGT-Bewegungsdaten'!D:D),2)</f>
        <v>0</v>
      </c>
      <c r="N2516" s="376" t="s">
        <v>4930</v>
      </c>
      <c r="O2516" s="376" t="s">
        <v>4940</v>
      </c>
      <c r="P2516" s="326">
        <f>ROUND(SUMIF('AV-Bewegungsdaten'!B:B,A2516,'AV-Bewegungsdaten'!C:C),3)</f>
        <v>0</v>
      </c>
      <c r="Q2516" s="324">
        <f>ROUND(SUMIF('AV-Bewegungsdaten'!B:B,$A2516,'AV-Bewegungsdaten'!D:D),2)</f>
        <v>0</v>
      </c>
      <c r="T2516" s="327"/>
      <c r="U2516" s="326">
        <f>ROUND(SUMIF('DV-Bewegungsdaten'!B:B,Kategorien!A2516,'DV-Bewegungsdaten'!D:D),3)</f>
        <v>0</v>
      </c>
      <c r="V2516" s="324">
        <f>ROUND(SUMIF('DV-Bewegungsdaten'!B:B,Kategorien!A2516,'DV-Bewegungsdaten'!E:E),3)</f>
        <v>0</v>
      </c>
      <c r="AD2516" s="390">
        <f t="shared" si="529"/>
        <v>17.931000000000001</v>
      </c>
      <c r="AE2516" s="390">
        <f t="shared" si="530"/>
        <v>18.588000000000001</v>
      </c>
      <c r="AF2516" s="390">
        <f t="shared" si="531"/>
        <v>19.807000000000002</v>
      </c>
      <c r="AG2516" s="390">
        <f t="shared" si="532"/>
        <v>19.173999999999999</v>
      </c>
      <c r="AH2516" s="390">
        <f t="shared" si="533"/>
        <v>19.086000000000002</v>
      </c>
      <c r="AI2516" s="390">
        <f t="shared" si="534"/>
        <v>19.618000000000002</v>
      </c>
      <c r="AJ2516" s="390">
        <f t="shared" si="535"/>
        <v>18.901</v>
      </c>
      <c r="AK2516" s="390">
        <f t="shared" si="536"/>
        <v>19.185000000000002</v>
      </c>
      <c r="AL2516" s="390">
        <f t="shared" si="537"/>
        <v>19.295000000000002</v>
      </c>
      <c r="AM2516" s="390">
        <f t="shared" si="538"/>
        <v>19.176000000000002</v>
      </c>
      <c r="AN2516" s="390">
        <f t="shared" si="539"/>
        <v>18.770000000000003</v>
      </c>
      <c r="AO2516" s="390">
        <f t="shared" si="540"/>
        <v>19.673000000000002</v>
      </c>
    </row>
    <row r="2517" spans="1:41" ht="15" customHeight="1" x14ac:dyDescent="0.25">
      <c r="A2517" s="127" t="s">
        <v>2939</v>
      </c>
      <c r="B2517" s="125" t="s">
        <v>2077</v>
      </c>
      <c r="C2517" s="125" t="s">
        <v>4005</v>
      </c>
      <c r="D2517" s="125" t="s">
        <v>2682</v>
      </c>
      <c r="E2517" s="125" t="s">
        <v>2545</v>
      </c>
      <c r="F2517" s="126">
        <v>22.64</v>
      </c>
      <c r="G2517" s="126">
        <v>22.84</v>
      </c>
      <c r="H2517" s="126">
        <v>18.11</v>
      </c>
      <c r="I2517" s="126"/>
      <c r="J2517" s="317"/>
      <c r="K2517" s="323">
        <f>ROUND(SUMIF('VGT-Bewegungsdaten'!B:B,A2517,'VGT-Bewegungsdaten'!C:C),3)</f>
        <v>0</v>
      </c>
      <c r="L2517" s="324">
        <f>ROUND(SUMIF('VGT-Bewegungsdaten'!B:B,$A2517,'VGT-Bewegungsdaten'!D:D),2)</f>
        <v>0</v>
      </c>
      <c r="N2517" s="376" t="s">
        <v>4930</v>
      </c>
      <c r="O2517" s="376" t="s">
        <v>4940</v>
      </c>
      <c r="P2517" s="326">
        <f>ROUND(SUMIF('AV-Bewegungsdaten'!B:B,A2517,'AV-Bewegungsdaten'!C:C),3)</f>
        <v>0</v>
      </c>
      <c r="Q2517" s="324">
        <f>ROUND(SUMIF('AV-Bewegungsdaten'!B:B,$A2517,'AV-Bewegungsdaten'!D:D),2)</f>
        <v>0</v>
      </c>
      <c r="T2517" s="327"/>
      <c r="U2517" s="326">
        <f>ROUND(SUMIF('DV-Bewegungsdaten'!B:B,Kategorien!A2517,'DV-Bewegungsdaten'!D:D),3)</f>
        <v>0</v>
      </c>
      <c r="V2517" s="324">
        <f>ROUND(SUMIF('DV-Bewegungsdaten'!B:B,Kategorien!A2517,'DV-Bewegungsdaten'!E:E),3)</f>
        <v>0</v>
      </c>
      <c r="AD2517" s="390">
        <f t="shared" si="529"/>
        <v>17.901</v>
      </c>
      <c r="AE2517" s="390">
        <f t="shared" si="530"/>
        <v>18.558</v>
      </c>
      <c r="AF2517" s="390">
        <f t="shared" si="531"/>
        <v>19.777000000000001</v>
      </c>
      <c r="AG2517" s="390">
        <f t="shared" si="532"/>
        <v>19.143999999999998</v>
      </c>
      <c r="AH2517" s="390">
        <f t="shared" si="533"/>
        <v>19.056000000000001</v>
      </c>
      <c r="AI2517" s="390">
        <f t="shared" si="534"/>
        <v>19.588000000000001</v>
      </c>
      <c r="AJ2517" s="390">
        <f t="shared" si="535"/>
        <v>18.870999999999999</v>
      </c>
      <c r="AK2517" s="390">
        <f t="shared" si="536"/>
        <v>19.155000000000001</v>
      </c>
      <c r="AL2517" s="390">
        <f t="shared" si="537"/>
        <v>19.265000000000001</v>
      </c>
      <c r="AM2517" s="390">
        <f t="shared" si="538"/>
        <v>19.146000000000001</v>
      </c>
      <c r="AN2517" s="390">
        <f t="shared" si="539"/>
        <v>18.740000000000002</v>
      </c>
      <c r="AO2517" s="390">
        <f t="shared" si="540"/>
        <v>19.643000000000001</v>
      </c>
    </row>
    <row r="2518" spans="1:41" ht="15" customHeight="1" x14ac:dyDescent="0.25">
      <c r="A2518" s="127" t="s">
        <v>3683</v>
      </c>
      <c r="B2518" s="125" t="s">
        <v>2077</v>
      </c>
      <c r="C2518" s="125" t="s">
        <v>4005</v>
      </c>
      <c r="D2518" s="125" t="s">
        <v>3426</v>
      </c>
      <c r="E2518" s="125" t="s">
        <v>3289</v>
      </c>
      <c r="F2518" s="126">
        <v>22.61</v>
      </c>
      <c r="G2518" s="126">
        <v>22.81</v>
      </c>
      <c r="H2518" s="126">
        <v>18.09</v>
      </c>
      <c r="I2518" s="126"/>
      <c r="J2518" s="317"/>
      <c r="K2518" s="323">
        <f>ROUND(SUMIF('VGT-Bewegungsdaten'!B:B,A2518,'VGT-Bewegungsdaten'!C:C),3)</f>
        <v>0</v>
      </c>
      <c r="L2518" s="324">
        <f>ROUND(SUMIF('VGT-Bewegungsdaten'!B:B,$A2518,'VGT-Bewegungsdaten'!D:D),2)</f>
        <v>0</v>
      </c>
      <c r="N2518" s="376" t="s">
        <v>4930</v>
      </c>
      <c r="O2518" s="376" t="s">
        <v>4940</v>
      </c>
      <c r="P2518" s="326">
        <f>ROUND(SUMIF('AV-Bewegungsdaten'!B:B,A2518,'AV-Bewegungsdaten'!C:C),3)</f>
        <v>0</v>
      </c>
      <c r="Q2518" s="324">
        <f>ROUND(SUMIF('AV-Bewegungsdaten'!B:B,$A2518,'AV-Bewegungsdaten'!D:D),2)</f>
        <v>0</v>
      </c>
      <c r="T2518" s="327"/>
      <c r="U2518" s="326">
        <f>ROUND(SUMIF('DV-Bewegungsdaten'!B:B,Kategorien!A2518,'DV-Bewegungsdaten'!D:D),3)</f>
        <v>0</v>
      </c>
      <c r="V2518" s="324">
        <f>ROUND(SUMIF('DV-Bewegungsdaten'!B:B,Kategorien!A2518,'DV-Bewegungsdaten'!E:E),3)</f>
        <v>0</v>
      </c>
      <c r="AD2518" s="390">
        <f t="shared" si="529"/>
        <v>17.870999999999999</v>
      </c>
      <c r="AE2518" s="390">
        <f t="shared" si="530"/>
        <v>18.527999999999999</v>
      </c>
      <c r="AF2518" s="390">
        <f t="shared" si="531"/>
        <v>19.747</v>
      </c>
      <c r="AG2518" s="390">
        <f t="shared" si="532"/>
        <v>19.113999999999997</v>
      </c>
      <c r="AH2518" s="390">
        <f t="shared" si="533"/>
        <v>19.026</v>
      </c>
      <c r="AI2518" s="390">
        <f t="shared" si="534"/>
        <v>19.558</v>
      </c>
      <c r="AJ2518" s="390">
        <f t="shared" si="535"/>
        <v>18.840999999999998</v>
      </c>
      <c r="AK2518" s="390">
        <f t="shared" si="536"/>
        <v>19.125</v>
      </c>
      <c r="AL2518" s="390">
        <f t="shared" si="537"/>
        <v>19.234999999999999</v>
      </c>
      <c r="AM2518" s="390">
        <f t="shared" si="538"/>
        <v>19.116</v>
      </c>
      <c r="AN2518" s="390">
        <f t="shared" si="539"/>
        <v>18.71</v>
      </c>
      <c r="AO2518" s="390">
        <f t="shared" si="540"/>
        <v>19.613</v>
      </c>
    </row>
    <row r="2519" spans="1:41" ht="15" customHeight="1" x14ac:dyDescent="0.25">
      <c r="A2519" s="127" t="s">
        <v>4448</v>
      </c>
      <c r="B2519" s="125" t="s">
        <v>2077</v>
      </c>
      <c r="C2519" s="125" t="s">
        <v>4005</v>
      </c>
      <c r="D2519" s="125" t="s">
        <v>4189</v>
      </c>
      <c r="E2519" s="125" t="s">
        <v>4051</v>
      </c>
      <c r="F2519" s="126">
        <v>22.58</v>
      </c>
      <c r="G2519" s="126">
        <v>22.779999999999998</v>
      </c>
      <c r="H2519" s="126">
        <v>18.059999999999999</v>
      </c>
      <c r="I2519" s="126"/>
      <c r="J2519" s="317"/>
      <c r="K2519" s="323">
        <f>ROUND(SUMIF('VGT-Bewegungsdaten'!B:B,A2519,'VGT-Bewegungsdaten'!C:C),3)</f>
        <v>0</v>
      </c>
      <c r="L2519" s="324">
        <f>ROUND(SUMIF('VGT-Bewegungsdaten'!B:B,$A2519,'VGT-Bewegungsdaten'!D:D),2)</f>
        <v>0</v>
      </c>
      <c r="N2519" s="376" t="s">
        <v>4930</v>
      </c>
      <c r="O2519" s="376" t="s">
        <v>4940</v>
      </c>
      <c r="P2519" s="326">
        <f>ROUND(SUMIF('AV-Bewegungsdaten'!B:B,A2519,'AV-Bewegungsdaten'!C:C),3)</f>
        <v>0</v>
      </c>
      <c r="Q2519" s="324">
        <f>ROUND(SUMIF('AV-Bewegungsdaten'!B:B,$A2519,'AV-Bewegungsdaten'!D:D),2)</f>
        <v>0</v>
      </c>
      <c r="T2519" s="327"/>
      <c r="U2519" s="326">
        <f>ROUND(SUMIF('DV-Bewegungsdaten'!B:B,Kategorien!A2519,'DV-Bewegungsdaten'!D:D),3)</f>
        <v>0</v>
      </c>
      <c r="V2519" s="324">
        <f>ROUND(SUMIF('DV-Bewegungsdaten'!B:B,Kategorien!A2519,'DV-Bewegungsdaten'!E:E),3)</f>
        <v>0</v>
      </c>
      <c r="AD2519" s="390">
        <f t="shared" si="529"/>
        <v>17.840999999999998</v>
      </c>
      <c r="AE2519" s="390">
        <f t="shared" si="530"/>
        <v>18.497999999999998</v>
      </c>
      <c r="AF2519" s="390">
        <f t="shared" si="531"/>
        <v>19.716999999999999</v>
      </c>
      <c r="AG2519" s="390">
        <f t="shared" si="532"/>
        <v>19.083999999999996</v>
      </c>
      <c r="AH2519" s="390">
        <f t="shared" si="533"/>
        <v>18.995999999999999</v>
      </c>
      <c r="AI2519" s="390">
        <f t="shared" si="534"/>
        <v>19.527999999999999</v>
      </c>
      <c r="AJ2519" s="390">
        <f t="shared" si="535"/>
        <v>18.810999999999996</v>
      </c>
      <c r="AK2519" s="390">
        <f t="shared" si="536"/>
        <v>19.094999999999999</v>
      </c>
      <c r="AL2519" s="390">
        <f t="shared" si="537"/>
        <v>19.204999999999998</v>
      </c>
      <c r="AM2519" s="390">
        <f t="shared" si="538"/>
        <v>19.085999999999999</v>
      </c>
      <c r="AN2519" s="390">
        <f t="shared" si="539"/>
        <v>18.68</v>
      </c>
      <c r="AO2519" s="390">
        <f t="shared" si="540"/>
        <v>19.582999999999998</v>
      </c>
    </row>
    <row r="2520" spans="1:41" ht="15" customHeight="1" x14ac:dyDescent="0.25">
      <c r="A2520" s="127" t="s">
        <v>2179</v>
      </c>
      <c r="B2520" s="125" t="s">
        <v>2077</v>
      </c>
      <c r="C2520" s="125" t="s">
        <v>4005</v>
      </c>
      <c r="D2520" s="125" t="s">
        <v>1891</v>
      </c>
      <c r="E2520" s="125" t="s">
        <v>2452</v>
      </c>
      <c r="F2520" s="126">
        <v>20.67</v>
      </c>
      <c r="G2520" s="126">
        <v>20.87</v>
      </c>
      <c r="H2520" s="126">
        <v>16.54</v>
      </c>
      <c r="I2520" s="126"/>
      <c r="J2520" s="317"/>
      <c r="K2520" s="323">
        <f>ROUND(SUMIF('VGT-Bewegungsdaten'!B:B,A2520,'VGT-Bewegungsdaten'!C:C),3)</f>
        <v>0</v>
      </c>
      <c r="L2520" s="324">
        <f>ROUND(SUMIF('VGT-Bewegungsdaten'!B:B,$A2520,'VGT-Bewegungsdaten'!D:D),2)</f>
        <v>0</v>
      </c>
      <c r="N2520" s="376" t="s">
        <v>4930</v>
      </c>
      <c r="O2520" s="376" t="s">
        <v>4940</v>
      </c>
      <c r="P2520" s="326">
        <f>ROUND(SUMIF('AV-Bewegungsdaten'!B:B,A2520,'AV-Bewegungsdaten'!C:C),3)</f>
        <v>0</v>
      </c>
      <c r="Q2520" s="324">
        <f>ROUND(SUMIF('AV-Bewegungsdaten'!B:B,$A2520,'AV-Bewegungsdaten'!D:D),2)</f>
        <v>0</v>
      </c>
      <c r="T2520" s="327"/>
      <c r="U2520" s="326">
        <f>ROUND(SUMIF('DV-Bewegungsdaten'!B:B,Kategorien!A2520,'DV-Bewegungsdaten'!D:D),3)</f>
        <v>0</v>
      </c>
      <c r="V2520" s="324">
        <f>ROUND(SUMIF('DV-Bewegungsdaten'!B:B,Kategorien!A2520,'DV-Bewegungsdaten'!E:E),3)</f>
        <v>0</v>
      </c>
      <c r="AD2520" s="390">
        <f t="shared" si="529"/>
        <v>15.931000000000001</v>
      </c>
      <c r="AE2520" s="390">
        <f t="shared" si="530"/>
        <v>16.588000000000001</v>
      </c>
      <c r="AF2520" s="390">
        <f t="shared" si="531"/>
        <v>17.807000000000002</v>
      </c>
      <c r="AG2520" s="390">
        <f t="shared" si="532"/>
        <v>17.173999999999999</v>
      </c>
      <c r="AH2520" s="390">
        <f t="shared" si="533"/>
        <v>17.086000000000002</v>
      </c>
      <c r="AI2520" s="390">
        <f t="shared" si="534"/>
        <v>17.618000000000002</v>
      </c>
      <c r="AJ2520" s="390">
        <f t="shared" si="535"/>
        <v>16.901</v>
      </c>
      <c r="AK2520" s="390">
        <f t="shared" si="536"/>
        <v>17.185000000000002</v>
      </c>
      <c r="AL2520" s="390">
        <f t="shared" si="537"/>
        <v>17.295000000000002</v>
      </c>
      <c r="AM2520" s="390">
        <f t="shared" si="538"/>
        <v>17.176000000000002</v>
      </c>
      <c r="AN2520" s="390">
        <f t="shared" si="539"/>
        <v>16.770000000000003</v>
      </c>
      <c r="AO2520" s="390">
        <f t="shared" si="540"/>
        <v>17.673000000000002</v>
      </c>
    </row>
    <row r="2521" spans="1:41" ht="15" customHeight="1" x14ac:dyDescent="0.25">
      <c r="A2521" s="127" t="s">
        <v>2180</v>
      </c>
      <c r="B2521" s="125" t="s">
        <v>2077</v>
      </c>
      <c r="C2521" s="125" t="s">
        <v>4005</v>
      </c>
      <c r="D2521" s="125" t="s">
        <v>1893</v>
      </c>
      <c r="E2521" s="125" t="s">
        <v>2455</v>
      </c>
      <c r="F2521" s="126">
        <v>22.67</v>
      </c>
      <c r="G2521" s="126">
        <v>22.87</v>
      </c>
      <c r="H2521" s="126">
        <v>18.14</v>
      </c>
      <c r="I2521" s="126"/>
      <c r="J2521" s="317"/>
      <c r="K2521" s="323">
        <f>ROUND(SUMIF('VGT-Bewegungsdaten'!B:B,A2521,'VGT-Bewegungsdaten'!C:C),3)</f>
        <v>0</v>
      </c>
      <c r="L2521" s="324">
        <f>ROUND(SUMIF('VGT-Bewegungsdaten'!B:B,$A2521,'VGT-Bewegungsdaten'!D:D),2)</f>
        <v>0</v>
      </c>
      <c r="N2521" s="376" t="s">
        <v>4930</v>
      </c>
      <c r="O2521" s="376" t="s">
        <v>4940</v>
      </c>
      <c r="P2521" s="326">
        <f>ROUND(SUMIF('AV-Bewegungsdaten'!B:B,A2521,'AV-Bewegungsdaten'!C:C),3)</f>
        <v>0</v>
      </c>
      <c r="Q2521" s="324">
        <f>ROUND(SUMIF('AV-Bewegungsdaten'!B:B,$A2521,'AV-Bewegungsdaten'!D:D),2)</f>
        <v>0</v>
      </c>
      <c r="T2521" s="327"/>
      <c r="U2521" s="326">
        <f>ROUND(SUMIF('DV-Bewegungsdaten'!B:B,Kategorien!A2521,'DV-Bewegungsdaten'!D:D),3)</f>
        <v>0</v>
      </c>
      <c r="V2521" s="324">
        <f>ROUND(SUMIF('DV-Bewegungsdaten'!B:B,Kategorien!A2521,'DV-Bewegungsdaten'!E:E),3)</f>
        <v>0</v>
      </c>
      <c r="AD2521" s="390">
        <f t="shared" si="529"/>
        <v>17.931000000000001</v>
      </c>
      <c r="AE2521" s="390">
        <f t="shared" si="530"/>
        <v>18.588000000000001</v>
      </c>
      <c r="AF2521" s="390">
        <f t="shared" si="531"/>
        <v>19.807000000000002</v>
      </c>
      <c r="AG2521" s="390">
        <f t="shared" si="532"/>
        <v>19.173999999999999</v>
      </c>
      <c r="AH2521" s="390">
        <f t="shared" si="533"/>
        <v>19.086000000000002</v>
      </c>
      <c r="AI2521" s="390">
        <f t="shared" si="534"/>
        <v>19.618000000000002</v>
      </c>
      <c r="AJ2521" s="390">
        <f t="shared" si="535"/>
        <v>18.901</v>
      </c>
      <c r="AK2521" s="390">
        <f t="shared" si="536"/>
        <v>19.185000000000002</v>
      </c>
      <c r="AL2521" s="390">
        <f t="shared" si="537"/>
        <v>19.295000000000002</v>
      </c>
      <c r="AM2521" s="390">
        <f t="shared" si="538"/>
        <v>19.176000000000002</v>
      </c>
      <c r="AN2521" s="390">
        <f t="shared" si="539"/>
        <v>18.770000000000003</v>
      </c>
      <c r="AO2521" s="390">
        <f t="shared" si="540"/>
        <v>19.673000000000002</v>
      </c>
    </row>
    <row r="2522" spans="1:41" ht="15" customHeight="1" x14ac:dyDescent="0.25">
      <c r="A2522" s="127" t="s">
        <v>2181</v>
      </c>
      <c r="B2522" s="125" t="s">
        <v>2077</v>
      </c>
      <c r="C2522" s="125" t="s">
        <v>4005</v>
      </c>
      <c r="D2522" s="125" t="s">
        <v>1895</v>
      </c>
      <c r="E2522" s="125" t="s">
        <v>1538</v>
      </c>
      <c r="F2522" s="126">
        <v>23.67</v>
      </c>
      <c r="G2522" s="126">
        <v>23.87</v>
      </c>
      <c r="H2522" s="126">
        <v>18.940000000000001</v>
      </c>
      <c r="I2522" s="126"/>
      <c r="J2522" s="317"/>
      <c r="K2522" s="323">
        <f>ROUND(SUMIF('VGT-Bewegungsdaten'!B:B,A2522,'VGT-Bewegungsdaten'!C:C),3)</f>
        <v>0</v>
      </c>
      <c r="L2522" s="324">
        <f>ROUND(SUMIF('VGT-Bewegungsdaten'!B:B,$A2522,'VGT-Bewegungsdaten'!D:D),2)</f>
        <v>0</v>
      </c>
      <c r="N2522" s="376" t="s">
        <v>4930</v>
      </c>
      <c r="O2522" s="376" t="s">
        <v>4940</v>
      </c>
      <c r="P2522" s="326">
        <f>ROUND(SUMIF('AV-Bewegungsdaten'!B:B,A2522,'AV-Bewegungsdaten'!C:C),3)</f>
        <v>0</v>
      </c>
      <c r="Q2522" s="324">
        <f>ROUND(SUMIF('AV-Bewegungsdaten'!B:B,$A2522,'AV-Bewegungsdaten'!D:D),2)</f>
        <v>0</v>
      </c>
      <c r="T2522" s="327"/>
      <c r="U2522" s="326">
        <f>ROUND(SUMIF('DV-Bewegungsdaten'!B:B,Kategorien!A2522,'DV-Bewegungsdaten'!D:D),3)</f>
        <v>0</v>
      </c>
      <c r="V2522" s="324">
        <f>ROUND(SUMIF('DV-Bewegungsdaten'!B:B,Kategorien!A2522,'DV-Bewegungsdaten'!E:E),3)</f>
        <v>0</v>
      </c>
      <c r="AD2522" s="390">
        <f t="shared" si="529"/>
        <v>18.931000000000001</v>
      </c>
      <c r="AE2522" s="390">
        <f t="shared" si="530"/>
        <v>19.588000000000001</v>
      </c>
      <c r="AF2522" s="390">
        <f t="shared" si="531"/>
        <v>20.807000000000002</v>
      </c>
      <c r="AG2522" s="390">
        <f t="shared" si="532"/>
        <v>20.173999999999999</v>
      </c>
      <c r="AH2522" s="390">
        <f t="shared" si="533"/>
        <v>20.086000000000002</v>
      </c>
      <c r="AI2522" s="390">
        <f t="shared" si="534"/>
        <v>20.618000000000002</v>
      </c>
      <c r="AJ2522" s="390">
        <f t="shared" si="535"/>
        <v>19.901</v>
      </c>
      <c r="AK2522" s="390">
        <f t="shared" si="536"/>
        <v>20.185000000000002</v>
      </c>
      <c r="AL2522" s="390">
        <f t="shared" si="537"/>
        <v>20.295000000000002</v>
      </c>
      <c r="AM2522" s="390">
        <f t="shared" si="538"/>
        <v>20.176000000000002</v>
      </c>
      <c r="AN2522" s="390">
        <f t="shared" si="539"/>
        <v>19.770000000000003</v>
      </c>
      <c r="AO2522" s="390">
        <f t="shared" si="540"/>
        <v>20.673000000000002</v>
      </c>
    </row>
    <row r="2523" spans="1:41" ht="15" customHeight="1" x14ac:dyDescent="0.25">
      <c r="A2523" s="127" t="s">
        <v>2182</v>
      </c>
      <c r="B2523" s="125" t="s">
        <v>2077</v>
      </c>
      <c r="C2523" s="125" t="s">
        <v>4005</v>
      </c>
      <c r="D2523" s="125" t="s">
        <v>1897</v>
      </c>
      <c r="E2523" s="125" t="s">
        <v>1541</v>
      </c>
      <c r="F2523" s="126">
        <v>23.67</v>
      </c>
      <c r="G2523" s="126">
        <v>23.87</v>
      </c>
      <c r="H2523" s="126">
        <v>18.940000000000001</v>
      </c>
      <c r="I2523" s="126"/>
      <c r="J2523" s="317"/>
      <c r="K2523" s="323">
        <f>ROUND(SUMIF('VGT-Bewegungsdaten'!B:B,A2523,'VGT-Bewegungsdaten'!C:C),3)</f>
        <v>0</v>
      </c>
      <c r="L2523" s="324">
        <f>ROUND(SUMIF('VGT-Bewegungsdaten'!B:B,$A2523,'VGT-Bewegungsdaten'!D:D),2)</f>
        <v>0</v>
      </c>
      <c r="N2523" s="376" t="s">
        <v>4930</v>
      </c>
      <c r="O2523" s="376" t="s">
        <v>4940</v>
      </c>
      <c r="P2523" s="326">
        <f>ROUND(SUMIF('AV-Bewegungsdaten'!B:B,A2523,'AV-Bewegungsdaten'!C:C),3)</f>
        <v>0</v>
      </c>
      <c r="Q2523" s="324">
        <f>ROUND(SUMIF('AV-Bewegungsdaten'!B:B,$A2523,'AV-Bewegungsdaten'!D:D),2)</f>
        <v>0</v>
      </c>
      <c r="T2523" s="327"/>
      <c r="U2523" s="326">
        <f>ROUND(SUMIF('DV-Bewegungsdaten'!B:B,Kategorien!A2523,'DV-Bewegungsdaten'!D:D),3)</f>
        <v>0</v>
      </c>
      <c r="V2523" s="324">
        <f>ROUND(SUMIF('DV-Bewegungsdaten'!B:B,Kategorien!A2523,'DV-Bewegungsdaten'!E:E),3)</f>
        <v>0</v>
      </c>
      <c r="AD2523" s="390">
        <f t="shared" si="529"/>
        <v>18.931000000000001</v>
      </c>
      <c r="AE2523" s="390">
        <f t="shared" si="530"/>
        <v>19.588000000000001</v>
      </c>
      <c r="AF2523" s="390">
        <f t="shared" si="531"/>
        <v>20.807000000000002</v>
      </c>
      <c r="AG2523" s="390">
        <f t="shared" si="532"/>
        <v>20.173999999999999</v>
      </c>
      <c r="AH2523" s="390">
        <f t="shared" si="533"/>
        <v>20.086000000000002</v>
      </c>
      <c r="AI2523" s="390">
        <f t="shared" si="534"/>
        <v>20.618000000000002</v>
      </c>
      <c r="AJ2523" s="390">
        <f t="shared" si="535"/>
        <v>19.901</v>
      </c>
      <c r="AK2523" s="390">
        <f t="shared" si="536"/>
        <v>20.185000000000002</v>
      </c>
      <c r="AL2523" s="390">
        <f t="shared" si="537"/>
        <v>20.295000000000002</v>
      </c>
      <c r="AM2523" s="390">
        <f t="shared" si="538"/>
        <v>20.176000000000002</v>
      </c>
      <c r="AN2523" s="390">
        <f t="shared" si="539"/>
        <v>19.770000000000003</v>
      </c>
      <c r="AO2523" s="390">
        <f t="shared" si="540"/>
        <v>20.673000000000002</v>
      </c>
    </row>
    <row r="2524" spans="1:41" ht="15" customHeight="1" x14ac:dyDescent="0.25">
      <c r="A2524" s="127" t="s">
        <v>2940</v>
      </c>
      <c r="B2524" s="125" t="s">
        <v>2077</v>
      </c>
      <c r="C2524" s="125" t="s">
        <v>4005</v>
      </c>
      <c r="D2524" s="125" t="s">
        <v>2684</v>
      </c>
      <c r="E2524" s="125" t="s">
        <v>2545</v>
      </c>
      <c r="F2524" s="126">
        <v>23.64</v>
      </c>
      <c r="G2524" s="126">
        <v>23.84</v>
      </c>
      <c r="H2524" s="126">
        <v>18.91</v>
      </c>
      <c r="I2524" s="126"/>
      <c r="J2524" s="317"/>
      <c r="K2524" s="323">
        <f>ROUND(SUMIF('VGT-Bewegungsdaten'!B:B,A2524,'VGT-Bewegungsdaten'!C:C),3)</f>
        <v>0</v>
      </c>
      <c r="L2524" s="324">
        <f>ROUND(SUMIF('VGT-Bewegungsdaten'!B:B,$A2524,'VGT-Bewegungsdaten'!D:D),2)</f>
        <v>0</v>
      </c>
      <c r="N2524" s="376" t="s">
        <v>4930</v>
      </c>
      <c r="O2524" s="376" t="s">
        <v>4940</v>
      </c>
      <c r="P2524" s="326">
        <f>ROUND(SUMIF('AV-Bewegungsdaten'!B:B,A2524,'AV-Bewegungsdaten'!C:C),3)</f>
        <v>0</v>
      </c>
      <c r="Q2524" s="324">
        <f>ROUND(SUMIF('AV-Bewegungsdaten'!B:B,$A2524,'AV-Bewegungsdaten'!D:D),2)</f>
        <v>0</v>
      </c>
      <c r="T2524" s="327"/>
      <c r="U2524" s="326">
        <f>ROUND(SUMIF('DV-Bewegungsdaten'!B:B,Kategorien!A2524,'DV-Bewegungsdaten'!D:D),3)</f>
        <v>0</v>
      </c>
      <c r="V2524" s="324">
        <f>ROUND(SUMIF('DV-Bewegungsdaten'!B:B,Kategorien!A2524,'DV-Bewegungsdaten'!E:E),3)</f>
        <v>0</v>
      </c>
      <c r="AD2524" s="390">
        <f t="shared" si="529"/>
        <v>18.901</v>
      </c>
      <c r="AE2524" s="390">
        <f t="shared" si="530"/>
        <v>19.558</v>
      </c>
      <c r="AF2524" s="390">
        <f t="shared" si="531"/>
        <v>20.777000000000001</v>
      </c>
      <c r="AG2524" s="390">
        <f t="shared" si="532"/>
        <v>20.143999999999998</v>
      </c>
      <c r="AH2524" s="390">
        <f t="shared" si="533"/>
        <v>20.056000000000001</v>
      </c>
      <c r="AI2524" s="390">
        <f t="shared" si="534"/>
        <v>20.588000000000001</v>
      </c>
      <c r="AJ2524" s="390">
        <f t="shared" si="535"/>
        <v>19.870999999999999</v>
      </c>
      <c r="AK2524" s="390">
        <f t="shared" si="536"/>
        <v>20.155000000000001</v>
      </c>
      <c r="AL2524" s="390">
        <f t="shared" si="537"/>
        <v>20.265000000000001</v>
      </c>
      <c r="AM2524" s="390">
        <f t="shared" si="538"/>
        <v>20.146000000000001</v>
      </c>
      <c r="AN2524" s="390">
        <f t="shared" si="539"/>
        <v>19.740000000000002</v>
      </c>
      <c r="AO2524" s="390">
        <f t="shared" si="540"/>
        <v>20.643000000000001</v>
      </c>
    </row>
    <row r="2525" spans="1:41" ht="15" customHeight="1" x14ac:dyDescent="0.25">
      <c r="A2525" s="127" t="s">
        <v>3684</v>
      </c>
      <c r="B2525" s="125" t="s">
        <v>2077</v>
      </c>
      <c r="C2525" s="125" t="s">
        <v>4005</v>
      </c>
      <c r="D2525" s="125" t="s">
        <v>3428</v>
      </c>
      <c r="E2525" s="125" t="s">
        <v>3289</v>
      </c>
      <c r="F2525" s="126">
        <v>23.61</v>
      </c>
      <c r="G2525" s="126">
        <v>23.81</v>
      </c>
      <c r="H2525" s="126">
        <v>18.89</v>
      </c>
      <c r="I2525" s="126"/>
      <c r="J2525" s="317"/>
      <c r="K2525" s="323">
        <f>ROUND(SUMIF('VGT-Bewegungsdaten'!B:B,A2525,'VGT-Bewegungsdaten'!C:C),3)</f>
        <v>0</v>
      </c>
      <c r="L2525" s="324">
        <f>ROUND(SUMIF('VGT-Bewegungsdaten'!B:B,$A2525,'VGT-Bewegungsdaten'!D:D),2)</f>
        <v>0</v>
      </c>
      <c r="N2525" s="376" t="s">
        <v>4930</v>
      </c>
      <c r="O2525" s="376" t="s">
        <v>4940</v>
      </c>
      <c r="P2525" s="326">
        <f>ROUND(SUMIF('AV-Bewegungsdaten'!B:B,A2525,'AV-Bewegungsdaten'!C:C),3)</f>
        <v>0</v>
      </c>
      <c r="Q2525" s="324">
        <f>ROUND(SUMIF('AV-Bewegungsdaten'!B:B,$A2525,'AV-Bewegungsdaten'!D:D),2)</f>
        <v>0</v>
      </c>
      <c r="T2525" s="327"/>
      <c r="U2525" s="326">
        <f>ROUND(SUMIF('DV-Bewegungsdaten'!B:B,Kategorien!A2525,'DV-Bewegungsdaten'!D:D),3)</f>
        <v>0</v>
      </c>
      <c r="V2525" s="324">
        <f>ROUND(SUMIF('DV-Bewegungsdaten'!B:B,Kategorien!A2525,'DV-Bewegungsdaten'!E:E),3)</f>
        <v>0</v>
      </c>
      <c r="AD2525" s="390">
        <f t="shared" si="529"/>
        <v>18.870999999999999</v>
      </c>
      <c r="AE2525" s="390">
        <f t="shared" si="530"/>
        <v>19.527999999999999</v>
      </c>
      <c r="AF2525" s="390">
        <f t="shared" si="531"/>
        <v>20.747</v>
      </c>
      <c r="AG2525" s="390">
        <f t="shared" si="532"/>
        <v>20.113999999999997</v>
      </c>
      <c r="AH2525" s="390">
        <f t="shared" si="533"/>
        <v>20.026</v>
      </c>
      <c r="AI2525" s="390">
        <f t="shared" si="534"/>
        <v>20.558</v>
      </c>
      <c r="AJ2525" s="390">
        <f t="shared" si="535"/>
        <v>19.840999999999998</v>
      </c>
      <c r="AK2525" s="390">
        <f t="shared" si="536"/>
        <v>20.125</v>
      </c>
      <c r="AL2525" s="390">
        <f t="shared" si="537"/>
        <v>20.234999999999999</v>
      </c>
      <c r="AM2525" s="390">
        <f t="shared" si="538"/>
        <v>20.116</v>
      </c>
      <c r="AN2525" s="390">
        <f t="shared" si="539"/>
        <v>19.71</v>
      </c>
      <c r="AO2525" s="390">
        <f t="shared" si="540"/>
        <v>20.613</v>
      </c>
    </row>
    <row r="2526" spans="1:41" ht="15" customHeight="1" x14ac:dyDescent="0.25">
      <c r="A2526" s="127" t="s">
        <v>4449</v>
      </c>
      <c r="B2526" s="125" t="s">
        <v>2077</v>
      </c>
      <c r="C2526" s="125" t="s">
        <v>4005</v>
      </c>
      <c r="D2526" s="125" t="s">
        <v>4191</v>
      </c>
      <c r="E2526" s="125" t="s">
        <v>4051</v>
      </c>
      <c r="F2526" s="126">
        <v>23.58</v>
      </c>
      <c r="G2526" s="126">
        <v>23.779999999999998</v>
      </c>
      <c r="H2526" s="126">
        <v>18.86</v>
      </c>
      <c r="I2526" s="126"/>
      <c r="J2526" s="317"/>
      <c r="K2526" s="323">
        <f>ROUND(SUMIF('VGT-Bewegungsdaten'!B:B,A2526,'VGT-Bewegungsdaten'!C:C),3)</f>
        <v>0</v>
      </c>
      <c r="L2526" s="324">
        <f>ROUND(SUMIF('VGT-Bewegungsdaten'!B:B,$A2526,'VGT-Bewegungsdaten'!D:D),2)</f>
        <v>0</v>
      </c>
      <c r="N2526" s="376" t="s">
        <v>4930</v>
      </c>
      <c r="O2526" s="376" t="s">
        <v>4940</v>
      </c>
      <c r="P2526" s="326">
        <f>ROUND(SUMIF('AV-Bewegungsdaten'!B:B,A2526,'AV-Bewegungsdaten'!C:C),3)</f>
        <v>0</v>
      </c>
      <c r="Q2526" s="324">
        <f>ROUND(SUMIF('AV-Bewegungsdaten'!B:B,$A2526,'AV-Bewegungsdaten'!D:D),2)</f>
        <v>0</v>
      </c>
      <c r="T2526" s="327"/>
      <c r="U2526" s="326">
        <f>ROUND(SUMIF('DV-Bewegungsdaten'!B:B,Kategorien!A2526,'DV-Bewegungsdaten'!D:D),3)</f>
        <v>0</v>
      </c>
      <c r="V2526" s="324">
        <f>ROUND(SUMIF('DV-Bewegungsdaten'!B:B,Kategorien!A2526,'DV-Bewegungsdaten'!E:E),3)</f>
        <v>0</v>
      </c>
      <c r="AD2526" s="390">
        <f t="shared" si="529"/>
        <v>18.840999999999998</v>
      </c>
      <c r="AE2526" s="390">
        <f t="shared" si="530"/>
        <v>19.497999999999998</v>
      </c>
      <c r="AF2526" s="390">
        <f t="shared" si="531"/>
        <v>20.716999999999999</v>
      </c>
      <c r="AG2526" s="390">
        <f t="shared" si="532"/>
        <v>20.083999999999996</v>
      </c>
      <c r="AH2526" s="390">
        <f t="shared" si="533"/>
        <v>19.995999999999999</v>
      </c>
      <c r="AI2526" s="390">
        <f t="shared" si="534"/>
        <v>20.527999999999999</v>
      </c>
      <c r="AJ2526" s="390">
        <f t="shared" si="535"/>
        <v>19.810999999999996</v>
      </c>
      <c r="AK2526" s="390">
        <f t="shared" si="536"/>
        <v>20.094999999999999</v>
      </c>
      <c r="AL2526" s="390">
        <f t="shared" si="537"/>
        <v>20.204999999999998</v>
      </c>
      <c r="AM2526" s="390">
        <f t="shared" si="538"/>
        <v>20.085999999999999</v>
      </c>
      <c r="AN2526" s="390">
        <f t="shared" si="539"/>
        <v>19.68</v>
      </c>
      <c r="AO2526" s="390">
        <f t="shared" si="540"/>
        <v>20.582999999999998</v>
      </c>
    </row>
    <row r="2527" spans="1:41" ht="15" customHeight="1" x14ac:dyDescent="0.25">
      <c r="A2527" s="127" t="s">
        <v>2183</v>
      </c>
      <c r="B2527" s="125" t="s">
        <v>2077</v>
      </c>
      <c r="C2527" s="125" t="s">
        <v>4005</v>
      </c>
      <c r="D2527" s="125" t="s">
        <v>1899</v>
      </c>
      <c r="E2527" s="125" t="s">
        <v>2452</v>
      </c>
      <c r="F2527" s="126">
        <v>20.67</v>
      </c>
      <c r="G2527" s="126">
        <v>20.87</v>
      </c>
      <c r="H2527" s="126">
        <v>16.54</v>
      </c>
      <c r="I2527" s="126"/>
      <c r="J2527" s="317"/>
      <c r="K2527" s="323">
        <f>ROUND(SUMIF('VGT-Bewegungsdaten'!B:B,A2527,'VGT-Bewegungsdaten'!C:C),3)</f>
        <v>0</v>
      </c>
      <c r="L2527" s="324">
        <f>ROUND(SUMIF('VGT-Bewegungsdaten'!B:B,$A2527,'VGT-Bewegungsdaten'!D:D),2)</f>
        <v>0</v>
      </c>
      <c r="N2527" s="376" t="s">
        <v>4930</v>
      </c>
      <c r="O2527" s="376" t="s">
        <v>4940</v>
      </c>
      <c r="P2527" s="326">
        <f>ROUND(SUMIF('AV-Bewegungsdaten'!B:B,A2527,'AV-Bewegungsdaten'!C:C),3)</f>
        <v>0</v>
      </c>
      <c r="Q2527" s="324">
        <f>ROUND(SUMIF('AV-Bewegungsdaten'!B:B,$A2527,'AV-Bewegungsdaten'!D:D),2)</f>
        <v>0</v>
      </c>
      <c r="T2527" s="327"/>
      <c r="U2527" s="326">
        <f>ROUND(SUMIF('DV-Bewegungsdaten'!B:B,Kategorien!A2527,'DV-Bewegungsdaten'!D:D),3)</f>
        <v>0</v>
      </c>
      <c r="V2527" s="324">
        <f>ROUND(SUMIF('DV-Bewegungsdaten'!B:B,Kategorien!A2527,'DV-Bewegungsdaten'!E:E),3)</f>
        <v>0</v>
      </c>
      <c r="AD2527" s="390">
        <f t="shared" si="529"/>
        <v>15.931000000000001</v>
      </c>
      <c r="AE2527" s="390">
        <f t="shared" si="530"/>
        <v>16.588000000000001</v>
      </c>
      <c r="AF2527" s="390">
        <f t="shared" si="531"/>
        <v>17.807000000000002</v>
      </c>
      <c r="AG2527" s="390">
        <f t="shared" si="532"/>
        <v>17.173999999999999</v>
      </c>
      <c r="AH2527" s="390">
        <f t="shared" si="533"/>
        <v>17.086000000000002</v>
      </c>
      <c r="AI2527" s="390">
        <f t="shared" si="534"/>
        <v>17.618000000000002</v>
      </c>
      <c r="AJ2527" s="390">
        <f t="shared" si="535"/>
        <v>16.901</v>
      </c>
      <c r="AK2527" s="390">
        <f t="shared" si="536"/>
        <v>17.185000000000002</v>
      </c>
      <c r="AL2527" s="390">
        <f t="shared" si="537"/>
        <v>17.295000000000002</v>
      </c>
      <c r="AM2527" s="390">
        <f t="shared" si="538"/>
        <v>17.176000000000002</v>
      </c>
      <c r="AN2527" s="390">
        <f t="shared" si="539"/>
        <v>16.770000000000003</v>
      </c>
      <c r="AO2527" s="390">
        <f t="shared" si="540"/>
        <v>17.673000000000002</v>
      </c>
    </row>
    <row r="2528" spans="1:41" ht="15" customHeight="1" x14ac:dyDescent="0.25">
      <c r="A2528" s="127" t="s">
        <v>2184</v>
      </c>
      <c r="B2528" s="125" t="s">
        <v>2077</v>
      </c>
      <c r="C2528" s="125" t="s">
        <v>4005</v>
      </c>
      <c r="D2528" s="125" t="s">
        <v>1901</v>
      </c>
      <c r="E2528" s="125" t="s">
        <v>2455</v>
      </c>
      <c r="F2528" s="126">
        <v>22.67</v>
      </c>
      <c r="G2528" s="126">
        <v>22.87</v>
      </c>
      <c r="H2528" s="126">
        <v>18.14</v>
      </c>
      <c r="I2528" s="126"/>
      <c r="J2528" s="317"/>
      <c r="K2528" s="323">
        <f>ROUND(SUMIF('VGT-Bewegungsdaten'!B:B,A2528,'VGT-Bewegungsdaten'!C:C),3)</f>
        <v>0</v>
      </c>
      <c r="L2528" s="324">
        <f>ROUND(SUMIF('VGT-Bewegungsdaten'!B:B,$A2528,'VGT-Bewegungsdaten'!D:D),2)</f>
        <v>0</v>
      </c>
      <c r="N2528" s="376" t="s">
        <v>4930</v>
      </c>
      <c r="O2528" s="376" t="s">
        <v>4940</v>
      </c>
      <c r="P2528" s="326">
        <f>ROUND(SUMIF('AV-Bewegungsdaten'!B:B,A2528,'AV-Bewegungsdaten'!C:C),3)</f>
        <v>0</v>
      </c>
      <c r="Q2528" s="324">
        <f>ROUND(SUMIF('AV-Bewegungsdaten'!B:B,$A2528,'AV-Bewegungsdaten'!D:D),2)</f>
        <v>0</v>
      </c>
      <c r="T2528" s="327"/>
      <c r="U2528" s="326">
        <f>ROUND(SUMIF('DV-Bewegungsdaten'!B:B,Kategorien!A2528,'DV-Bewegungsdaten'!D:D),3)</f>
        <v>0</v>
      </c>
      <c r="V2528" s="324">
        <f>ROUND(SUMIF('DV-Bewegungsdaten'!B:B,Kategorien!A2528,'DV-Bewegungsdaten'!E:E),3)</f>
        <v>0</v>
      </c>
      <c r="AD2528" s="390">
        <f t="shared" si="529"/>
        <v>17.931000000000001</v>
      </c>
      <c r="AE2528" s="390">
        <f t="shared" si="530"/>
        <v>18.588000000000001</v>
      </c>
      <c r="AF2528" s="390">
        <f t="shared" si="531"/>
        <v>19.807000000000002</v>
      </c>
      <c r="AG2528" s="390">
        <f t="shared" si="532"/>
        <v>19.173999999999999</v>
      </c>
      <c r="AH2528" s="390">
        <f t="shared" si="533"/>
        <v>19.086000000000002</v>
      </c>
      <c r="AI2528" s="390">
        <f t="shared" si="534"/>
        <v>19.618000000000002</v>
      </c>
      <c r="AJ2528" s="390">
        <f t="shared" si="535"/>
        <v>18.901</v>
      </c>
      <c r="AK2528" s="390">
        <f t="shared" si="536"/>
        <v>19.185000000000002</v>
      </c>
      <c r="AL2528" s="390">
        <f t="shared" si="537"/>
        <v>19.295000000000002</v>
      </c>
      <c r="AM2528" s="390">
        <f t="shared" si="538"/>
        <v>19.176000000000002</v>
      </c>
      <c r="AN2528" s="390">
        <f t="shared" si="539"/>
        <v>18.770000000000003</v>
      </c>
      <c r="AO2528" s="390">
        <f t="shared" si="540"/>
        <v>19.673000000000002</v>
      </c>
    </row>
    <row r="2529" spans="1:41" ht="15" customHeight="1" x14ac:dyDescent="0.25">
      <c r="A2529" s="127" t="s">
        <v>2185</v>
      </c>
      <c r="B2529" s="125" t="s">
        <v>2077</v>
      </c>
      <c r="C2529" s="125" t="s">
        <v>4005</v>
      </c>
      <c r="D2529" s="125" t="s">
        <v>1903</v>
      </c>
      <c r="E2529" s="125" t="s">
        <v>1538</v>
      </c>
      <c r="F2529" s="126">
        <v>23.67</v>
      </c>
      <c r="G2529" s="126">
        <v>23.87</v>
      </c>
      <c r="H2529" s="126">
        <v>18.940000000000001</v>
      </c>
      <c r="I2529" s="126"/>
      <c r="J2529" s="317"/>
      <c r="K2529" s="323">
        <f>ROUND(SUMIF('VGT-Bewegungsdaten'!B:B,A2529,'VGT-Bewegungsdaten'!C:C),3)</f>
        <v>0</v>
      </c>
      <c r="L2529" s="324">
        <f>ROUND(SUMIF('VGT-Bewegungsdaten'!B:B,$A2529,'VGT-Bewegungsdaten'!D:D),2)</f>
        <v>0</v>
      </c>
      <c r="N2529" s="376" t="s">
        <v>4930</v>
      </c>
      <c r="O2529" s="376" t="s">
        <v>4940</v>
      </c>
      <c r="P2529" s="326">
        <f>ROUND(SUMIF('AV-Bewegungsdaten'!B:B,A2529,'AV-Bewegungsdaten'!C:C),3)</f>
        <v>0</v>
      </c>
      <c r="Q2529" s="324">
        <f>ROUND(SUMIF('AV-Bewegungsdaten'!B:B,$A2529,'AV-Bewegungsdaten'!D:D),2)</f>
        <v>0</v>
      </c>
      <c r="T2529" s="327"/>
      <c r="U2529" s="326">
        <f>ROUND(SUMIF('DV-Bewegungsdaten'!B:B,Kategorien!A2529,'DV-Bewegungsdaten'!D:D),3)</f>
        <v>0</v>
      </c>
      <c r="V2529" s="324">
        <f>ROUND(SUMIF('DV-Bewegungsdaten'!B:B,Kategorien!A2529,'DV-Bewegungsdaten'!E:E),3)</f>
        <v>0</v>
      </c>
      <c r="AD2529" s="390">
        <f t="shared" si="529"/>
        <v>18.931000000000001</v>
      </c>
      <c r="AE2529" s="390">
        <f t="shared" si="530"/>
        <v>19.588000000000001</v>
      </c>
      <c r="AF2529" s="390">
        <f t="shared" si="531"/>
        <v>20.807000000000002</v>
      </c>
      <c r="AG2529" s="390">
        <f t="shared" si="532"/>
        <v>20.173999999999999</v>
      </c>
      <c r="AH2529" s="390">
        <f t="shared" si="533"/>
        <v>20.086000000000002</v>
      </c>
      <c r="AI2529" s="390">
        <f t="shared" si="534"/>
        <v>20.618000000000002</v>
      </c>
      <c r="AJ2529" s="390">
        <f t="shared" si="535"/>
        <v>19.901</v>
      </c>
      <c r="AK2529" s="390">
        <f t="shared" si="536"/>
        <v>20.185000000000002</v>
      </c>
      <c r="AL2529" s="390">
        <f t="shared" si="537"/>
        <v>20.295000000000002</v>
      </c>
      <c r="AM2529" s="390">
        <f t="shared" si="538"/>
        <v>20.176000000000002</v>
      </c>
      <c r="AN2529" s="390">
        <f t="shared" si="539"/>
        <v>19.770000000000003</v>
      </c>
      <c r="AO2529" s="390">
        <f t="shared" si="540"/>
        <v>20.673000000000002</v>
      </c>
    </row>
    <row r="2530" spans="1:41" ht="15" customHeight="1" x14ac:dyDescent="0.25">
      <c r="A2530" s="127" t="s">
        <v>2186</v>
      </c>
      <c r="B2530" s="125" t="s">
        <v>2077</v>
      </c>
      <c r="C2530" s="125" t="s">
        <v>4005</v>
      </c>
      <c r="D2530" s="125" t="s">
        <v>1905</v>
      </c>
      <c r="E2530" s="125" t="s">
        <v>1541</v>
      </c>
      <c r="F2530" s="126">
        <v>23.67</v>
      </c>
      <c r="G2530" s="126">
        <v>23.87</v>
      </c>
      <c r="H2530" s="126">
        <v>18.940000000000001</v>
      </c>
      <c r="I2530" s="126"/>
      <c r="J2530" s="317"/>
      <c r="K2530" s="323">
        <f>ROUND(SUMIF('VGT-Bewegungsdaten'!B:B,A2530,'VGT-Bewegungsdaten'!C:C),3)</f>
        <v>0</v>
      </c>
      <c r="L2530" s="324">
        <f>ROUND(SUMIF('VGT-Bewegungsdaten'!B:B,$A2530,'VGT-Bewegungsdaten'!D:D),2)</f>
        <v>0</v>
      </c>
      <c r="N2530" s="376" t="s">
        <v>4930</v>
      </c>
      <c r="O2530" s="376" t="s">
        <v>4940</v>
      </c>
      <c r="P2530" s="326">
        <f>ROUND(SUMIF('AV-Bewegungsdaten'!B:B,A2530,'AV-Bewegungsdaten'!C:C),3)</f>
        <v>0</v>
      </c>
      <c r="Q2530" s="324">
        <f>ROUND(SUMIF('AV-Bewegungsdaten'!B:B,$A2530,'AV-Bewegungsdaten'!D:D),2)</f>
        <v>0</v>
      </c>
      <c r="T2530" s="327"/>
      <c r="U2530" s="326">
        <f>ROUND(SUMIF('DV-Bewegungsdaten'!B:B,Kategorien!A2530,'DV-Bewegungsdaten'!D:D),3)</f>
        <v>0</v>
      </c>
      <c r="V2530" s="324">
        <f>ROUND(SUMIF('DV-Bewegungsdaten'!B:B,Kategorien!A2530,'DV-Bewegungsdaten'!E:E),3)</f>
        <v>0</v>
      </c>
      <c r="AD2530" s="390">
        <f t="shared" si="529"/>
        <v>18.931000000000001</v>
      </c>
      <c r="AE2530" s="390">
        <f t="shared" si="530"/>
        <v>19.588000000000001</v>
      </c>
      <c r="AF2530" s="390">
        <f t="shared" si="531"/>
        <v>20.807000000000002</v>
      </c>
      <c r="AG2530" s="390">
        <f t="shared" si="532"/>
        <v>20.173999999999999</v>
      </c>
      <c r="AH2530" s="390">
        <f t="shared" si="533"/>
        <v>20.086000000000002</v>
      </c>
      <c r="AI2530" s="390">
        <f t="shared" si="534"/>
        <v>20.618000000000002</v>
      </c>
      <c r="AJ2530" s="390">
        <f t="shared" si="535"/>
        <v>19.901</v>
      </c>
      <c r="AK2530" s="390">
        <f t="shared" si="536"/>
        <v>20.185000000000002</v>
      </c>
      <c r="AL2530" s="390">
        <f t="shared" si="537"/>
        <v>20.295000000000002</v>
      </c>
      <c r="AM2530" s="390">
        <f t="shared" si="538"/>
        <v>20.176000000000002</v>
      </c>
      <c r="AN2530" s="390">
        <f t="shared" si="539"/>
        <v>19.770000000000003</v>
      </c>
      <c r="AO2530" s="390">
        <f t="shared" si="540"/>
        <v>20.673000000000002</v>
      </c>
    </row>
    <row r="2531" spans="1:41" ht="15" customHeight="1" x14ac:dyDescent="0.25">
      <c r="A2531" s="127" t="s">
        <v>2941</v>
      </c>
      <c r="B2531" s="125" t="s">
        <v>2077</v>
      </c>
      <c r="C2531" s="125" t="s">
        <v>4005</v>
      </c>
      <c r="D2531" s="125" t="s">
        <v>2686</v>
      </c>
      <c r="E2531" s="125" t="s">
        <v>2545</v>
      </c>
      <c r="F2531" s="126">
        <v>23.64</v>
      </c>
      <c r="G2531" s="126">
        <v>23.84</v>
      </c>
      <c r="H2531" s="126">
        <v>18.91</v>
      </c>
      <c r="I2531" s="126"/>
      <c r="J2531" s="317"/>
      <c r="K2531" s="323">
        <f>ROUND(SUMIF('VGT-Bewegungsdaten'!B:B,A2531,'VGT-Bewegungsdaten'!C:C),3)</f>
        <v>0</v>
      </c>
      <c r="L2531" s="324">
        <f>ROUND(SUMIF('VGT-Bewegungsdaten'!B:B,$A2531,'VGT-Bewegungsdaten'!D:D),2)</f>
        <v>0</v>
      </c>
      <c r="N2531" s="376" t="s">
        <v>4930</v>
      </c>
      <c r="O2531" s="376" t="s">
        <v>4940</v>
      </c>
      <c r="P2531" s="326">
        <f>ROUND(SUMIF('AV-Bewegungsdaten'!B:B,A2531,'AV-Bewegungsdaten'!C:C),3)</f>
        <v>0</v>
      </c>
      <c r="Q2531" s="324">
        <f>ROUND(SUMIF('AV-Bewegungsdaten'!B:B,$A2531,'AV-Bewegungsdaten'!D:D),2)</f>
        <v>0</v>
      </c>
      <c r="T2531" s="327"/>
      <c r="U2531" s="326">
        <f>ROUND(SUMIF('DV-Bewegungsdaten'!B:B,Kategorien!A2531,'DV-Bewegungsdaten'!D:D),3)</f>
        <v>0</v>
      </c>
      <c r="V2531" s="324">
        <f>ROUND(SUMIF('DV-Bewegungsdaten'!B:B,Kategorien!A2531,'DV-Bewegungsdaten'!E:E),3)</f>
        <v>0</v>
      </c>
      <c r="AD2531" s="390">
        <f t="shared" si="529"/>
        <v>18.901</v>
      </c>
      <c r="AE2531" s="390">
        <f t="shared" si="530"/>
        <v>19.558</v>
      </c>
      <c r="AF2531" s="390">
        <f t="shared" si="531"/>
        <v>20.777000000000001</v>
      </c>
      <c r="AG2531" s="390">
        <f t="shared" si="532"/>
        <v>20.143999999999998</v>
      </c>
      <c r="AH2531" s="390">
        <f t="shared" si="533"/>
        <v>20.056000000000001</v>
      </c>
      <c r="AI2531" s="390">
        <f t="shared" si="534"/>
        <v>20.588000000000001</v>
      </c>
      <c r="AJ2531" s="390">
        <f t="shared" si="535"/>
        <v>19.870999999999999</v>
      </c>
      <c r="AK2531" s="390">
        <f t="shared" si="536"/>
        <v>20.155000000000001</v>
      </c>
      <c r="AL2531" s="390">
        <f t="shared" si="537"/>
        <v>20.265000000000001</v>
      </c>
      <c r="AM2531" s="390">
        <f t="shared" si="538"/>
        <v>20.146000000000001</v>
      </c>
      <c r="AN2531" s="390">
        <f t="shared" si="539"/>
        <v>19.740000000000002</v>
      </c>
      <c r="AO2531" s="390">
        <f t="shared" si="540"/>
        <v>20.643000000000001</v>
      </c>
    </row>
    <row r="2532" spans="1:41" ht="15" customHeight="1" x14ac:dyDescent="0.25">
      <c r="A2532" s="127" t="s">
        <v>3685</v>
      </c>
      <c r="B2532" s="125" t="s">
        <v>2077</v>
      </c>
      <c r="C2532" s="125" t="s">
        <v>4005</v>
      </c>
      <c r="D2532" s="125" t="s">
        <v>3430</v>
      </c>
      <c r="E2532" s="125" t="s">
        <v>3289</v>
      </c>
      <c r="F2532" s="126">
        <v>23.61</v>
      </c>
      <c r="G2532" s="126">
        <v>23.81</v>
      </c>
      <c r="H2532" s="126">
        <v>18.89</v>
      </c>
      <c r="I2532" s="126"/>
      <c r="J2532" s="317"/>
      <c r="K2532" s="323">
        <f>ROUND(SUMIF('VGT-Bewegungsdaten'!B:B,A2532,'VGT-Bewegungsdaten'!C:C),3)</f>
        <v>0</v>
      </c>
      <c r="L2532" s="324">
        <f>ROUND(SUMIF('VGT-Bewegungsdaten'!B:B,$A2532,'VGT-Bewegungsdaten'!D:D),2)</f>
        <v>0</v>
      </c>
      <c r="N2532" s="376" t="s">
        <v>4930</v>
      </c>
      <c r="O2532" s="376" t="s">
        <v>4940</v>
      </c>
      <c r="P2532" s="326">
        <f>ROUND(SUMIF('AV-Bewegungsdaten'!B:B,A2532,'AV-Bewegungsdaten'!C:C),3)</f>
        <v>0</v>
      </c>
      <c r="Q2532" s="324">
        <f>ROUND(SUMIF('AV-Bewegungsdaten'!B:B,$A2532,'AV-Bewegungsdaten'!D:D),2)</f>
        <v>0</v>
      </c>
      <c r="T2532" s="327"/>
      <c r="U2532" s="326">
        <f>ROUND(SUMIF('DV-Bewegungsdaten'!B:B,Kategorien!A2532,'DV-Bewegungsdaten'!D:D),3)</f>
        <v>0</v>
      </c>
      <c r="V2532" s="324">
        <f>ROUND(SUMIF('DV-Bewegungsdaten'!B:B,Kategorien!A2532,'DV-Bewegungsdaten'!E:E),3)</f>
        <v>0</v>
      </c>
      <c r="AD2532" s="390">
        <f t="shared" si="529"/>
        <v>18.870999999999999</v>
      </c>
      <c r="AE2532" s="390">
        <f t="shared" si="530"/>
        <v>19.527999999999999</v>
      </c>
      <c r="AF2532" s="390">
        <f t="shared" si="531"/>
        <v>20.747</v>
      </c>
      <c r="AG2532" s="390">
        <f t="shared" si="532"/>
        <v>20.113999999999997</v>
      </c>
      <c r="AH2532" s="390">
        <f t="shared" si="533"/>
        <v>20.026</v>
      </c>
      <c r="AI2532" s="390">
        <f t="shared" si="534"/>
        <v>20.558</v>
      </c>
      <c r="AJ2532" s="390">
        <f t="shared" si="535"/>
        <v>19.840999999999998</v>
      </c>
      <c r="AK2532" s="390">
        <f t="shared" si="536"/>
        <v>20.125</v>
      </c>
      <c r="AL2532" s="390">
        <f t="shared" si="537"/>
        <v>20.234999999999999</v>
      </c>
      <c r="AM2532" s="390">
        <f t="shared" si="538"/>
        <v>20.116</v>
      </c>
      <c r="AN2532" s="390">
        <f t="shared" si="539"/>
        <v>19.71</v>
      </c>
      <c r="AO2532" s="390">
        <f t="shared" si="540"/>
        <v>20.613</v>
      </c>
    </row>
    <row r="2533" spans="1:41" ht="15" customHeight="1" x14ac:dyDescent="0.25">
      <c r="A2533" s="127" t="s">
        <v>4450</v>
      </c>
      <c r="B2533" s="125" t="s">
        <v>2077</v>
      </c>
      <c r="C2533" s="125" t="s">
        <v>4005</v>
      </c>
      <c r="D2533" s="125" t="s">
        <v>4193</v>
      </c>
      <c r="E2533" s="125" t="s">
        <v>4051</v>
      </c>
      <c r="F2533" s="126">
        <v>23.58</v>
      </c>
      <c r="G2533" s="126">
        <v>23.779999999999998</v>
      </c>
      <c r="H2533" s="126">
        <v>18.86</v>
      </c>
      <c r="I2533" s="126"/>
      <c r="J2533" s="317"/>
      <c r="K2533" s="323">
        <f>ROUND(SUMIF('VGT-Bewegungsdaten'!B:B,A2533,'VGT-Bewegungsdaten'!C:C),3)</f>
        <v>0</v>
      </c>
      <c r="L2533" s="324">
        <f>ROUND(SUMIF('VGT-Bewegungsdaten'!B:B,$A2533,'VGT-Bewegungsdaten'!D:D),2)</f>
        <v>0</v>
      </c>
      <c r="N2533" s="376" t="s">
        <v>4930</v>
      </c>
      <c r="O2533" s="376" t="s">
        <v>4940</v>
      </c>
      <c r="P2533" s="326">
        <f>ROUND(SUMIF('AV-Bewegungsdaten'!B:B,A2533,'AV-Bewegungsdaten'!C:C),3)</f>
        <v>0</v>
      </c>
      <c r="Q2533" s="324">
        <f>ROUND(SUMIF('AV-Bewegungsdaten'!B:B,$A2533,'AV-Bewegungsdaten'!D:D),2)</f>
        <v>0</v>
      </c>
      <c r="T2533" s="327"/>
      <c r="U2533" s="326">
        <f>ROUND(SUMIF('DV-Bewegungsdaten'!B:B,Kategorien!A2533,'DV-Bewegungsdaten'!D:D),3)</f>
        <v>0</v>
      </c>
      <c r="V2533" s="324">
        <f>ROUND(SUMIF('DV-Bewegungsdaten'!B:B,Kategorien!A2533,'DV-Bewegungsdaten'!E:E),3)</f>
        <v>0</v>
      </c>
      <c r="AD2533" s="390">
        <f t="shared" si="529"/>
        <v>18.840999999999998</v>
      </c>
      <c r="AE2533" s="390">
        <f t="shared" si="530"/>
        <v>19.497999999999998</v>
      </c>
      <c r="AF2533" s="390">
        <f t="shared" si="531"/>
        <v>20.716999999999999</v>
      </c>
      <c r="AG2533" s="390">
        <f t="shared" si="532"/>
        <v>20.083999999999996</v>
      </c>
      <c r="AH2533" s="390">
        <f t="shared" si="533"/>
        <v>19.995999999999999</v>
      </c>
      <c r="AI2533" s="390">
        <f t="shared" si="534"/>
        <v>20.527999999999999</v>
      </c>
      <c r="AJ2533" s="390">
        <f t="shared" si="535"/>
        <v>19.810999999999996</v>
      </c>
      <c r="AK2533" s="390">
        <f t="shared" si="536"/>
        <v>20.094999999999999</v>
      </c>
      <c r="AL2533" s="390">
        <f t="shared" si="537"/>
        <v>20.204999999999998</v>
      </c>
      <c r="AM2533" s="390">
        <f t="shared" si="538"/>
        <v>20.085999999999999</v>
      </c>
      <c r="AN2533" s="390">
        <f t="shared" si="539"/>
        <v>19.68</v>
      </c>
      <c r="AO2533" s="390">
        <f t="shared" si="540"/>
        <v>20.582999999999998</v>
      </c>
    </row>
    <row r="2534" spans="1:41" ht="15" customHeight="1" x14ac:dyDescent="0.25">
      <c r="A2534" s="127" t="s">
        <v>2187</v>
      </c>
      <c r="B2534" s="125" t="s">
        <v>2077</v>
      </c>
      <c r="C2534" s="125" t="s">
        <v>4005</v>
      </c>
      <c r="D2534" s="125" t="s">
        <v>1907</v>
      </c>
      <c r="E2534" s="125" t="s">
        <v>2452</v>
      </c>
      <c r="F2534" s="126">
        <v>21.67</v>
      </c>
      <c r="G2534" s="126">
        <v>21.87</v>
      </c>
      <c r="H2534" s="126">
        <v>17.34</v>
      </c>
      <c r="I2534" s="126"/>
      <c r="J2534" s="317"/>
      <c r="K2534" s="323">
        <f>ROUND(SUMIF('VGT-Bewegungsdaten'!B:B,A2534,'VGT-Bewegungsdaten'!C:C),3)</f>
        <v>0</v>
      </c>
      <c r="L2534" s="324">
        <f>ROUND(SUMIF('VGT-Bewegungsdaten'!B:B,$A2534,'VGT-Bewegungsdaten'!D:D),2)</f>
        <v>0</v>
      </c>
      <c r="N2534" s="376" t="s">
        <v>4930</v>
      </c>
      <c r="O2534" s="376" t="s">
        <v>4940</v>
      </c>
      <c r="P2534" s="326">
        <f>ROUND(SUMIF('AV-Bewegungsdaten'!B:B,A2534,'AV-Bewegungsdaten'!C:C),3)</f>
        <v>0</v>
      </c>
      <c r="Q2534" s="324">
        <f>ROUND(SUMIF('AV-Bewegungsdaten'!B:B,$A2534,'AV-Bewegungsdaten'!D:D),2)</f>
        <v>0</v>
      </c>
      <c r="T2534" s="327"/>
      <c r="U2534" s="326">
        <f>ROUND(SUMIF('DV-Bewegungsdaten'!B:B,Kategorien!A2534,'DV-Bewegungsdaten'!D:D),3)</f>
        <v>0</v>
      </c>
      <c r="V2534" s="324">
        <f>ROUND(SUMIF('DV-Bewegungsdaten'!B:B,Kategorien!A2534,'DV-Bewegungsdaten'!E:E),3)</f>
        <v>0</v>
      </c>
      <c r="AD2534" s="390">
        <f t="shared" si="529"/>
        <v>16.931000000000001</v>
      </c>
      <c r="AE2534" s="390">
        <f t="shared" si="530"/>
        <v>17.588000000000001</v>
      </c>
      <c r="AF2534" s="390">
        <f t="shared" si="531"/>
        <v>18.807000000000002</v>
      </c>
      <c r="AG2534" s="390">
        <f t="shared" si="532"/>
        <v>18.173999999999999</v>
      </c>
      <c r="AH2534" s="390">
        <f t="shared" si="533"/>
        <v>18.086000000000002</v>
      </c>
      <c r="AI2534" s="390">
        <f t="shared" si="534"/>
        <v>18.618000000000002</v>
      </c>
      <c r="AJ2534" s="390">
        <f t="shared" si="535"/>
        <v>17.901</v>
      </c>
      <c r="AK2534" s="390">
        <f t="shared" si="536"/>
        <v>18.185000000000002</v>
      </c>
      <c r="AL2534" s="390">
        <f t="shared" si="537"/>
        <v>18.295000000000002</v>
      </c>
      <c r="AM2534" s="390">
        <f t="shared" si="538"/>
        <v>18.176000000000002</v>
      </c>
      <c r="AN2534" s="390">
        <f t="shared" si="539"/>
        <v>17.770000000000003</v>
      </c>
      <c r="AO2534" s="390">
        <f t="shared" si="540"/>
        <v>18.673000000000002</v>
      </c>
    </row>
    <row r="2535" spans="1:41" ht="15" customHeight="1" x14ac:dyDescent="0.25">
      <c r="A2535" s="127" t="s">
        <v>2188</v>
      </c>
      <c r="B2535" s="125" t="s">
        <v>2077</v>
      </c>
      <c r="C2535" s="125" t="s">
        <v>4005</v>
      </c>
      <c r="D2535" s="125" t="s">
        <v>1909</v>
      </c>
      <c r="E2535" s="125" t="s">
        <v>2455</v>
      </c>
      <c r="F2535" s="126">
        <v>23.67</v>
      </c>
      <c r="G2535" s="126">
        <v>23.87</v>
      </c>
      <c r="H2535" s="126">
        <v>18.940000000000001</v>
      </c>
      <c r="I2535" s="126"/>
      <c r="J2535" s="317"/>
      <c r="K2535" s="323">
        <f>ROUND(SUMIF('VGT-Bewegungsdaten'!B:B,A2535,'VGT-Bewegungsdaten'!C:C),3)</f>
        <v>0</v>
      </c>
      <c r="L2535" s="324">
        <f>ROUND(SUMIF('VGT-Bewegungsdaten'!B:B,$A2535,'VGT-Bewegungsdaten'!D:D),2)</f>
        <v>0</v>
      </c>
      <c r="N2535" s="376" t="s">
        <v>4930</v>
      </c>
      <c r="O2535" s="376" t="s">
        <v>4940</v>
      </c>
      <c r="P2535" s="326">
        <f>ROUND(SUMIF('AV-Bewegungsdaten'!B:B,A2535,'AV-Bewegungsdaten'!C:C),3)</f>
        <v>0</v>
      </c>
      <c r="Q2535" s="324">
        <f>ROUND(SUMIF('AV-Bewegungsdaten'!B:B,$A2535,'AV-Bewegungsdaten'!D:D),2)</f>
        <v>0</v>
      </c>
      <c r="T2535" s="327"/>
      <c r="U2535" s="326">
        <f>ROUND(SUMIF('DV-Bewegungsdaten'!B:B,Kategorien!A2535,'DV-Bewegungsdaten'!D:D),3)</f>
        <v>0</v>
      </c>
      <c r="V2535" s="324">
        <f>ROUND(SUMIF('DV-Bewegungsdaten'!B:B,Kategorien!A2535,'DV-Bewegungsdaten'!E:E),3)</f>
        <v>0</v>
      </c>
      <c r="AD2535" s="390">
        <f t="shared" si="529"/>
        <v>18.931000000000001</v>
      </c>
      <c r="AE2535" s="390">
        <f t="shared" si="530"/>
        <v>19.588000000000001</v>
      </c>
      <c r="AF2535" s="390">
        <f t="shared" si="531"/>
        <v>20.807000000000002</v>
      </c>
      <c r="AG2535" s="390">
        <f t="shared" si="532"/>
        <v>20.173999999999999</v>
      </c>
      <c r="AH2535" s="390">
        <f t="shared" si="533"/>
        <v>20.086000000000002</v>
      </c>
      <c r="AI2535" s="390">
        <f t="shared" si="534"/>
        <v>20.618000000000002</v>
      </c>
      <c r="AJ2535" s="390">
        <f t="shared" si="535"/>
        <v>19.901</v>
      </c>
      <c r="AK2535" s="390">
        <f t="shared" si="536"/>
        <v>20.185000000000002</v>
      </c>
      <c r="AL2535" s="390">
        <f t="shared" si="537"/>
        <v>20.295000000000002</v>
      </c>
      <c r="AM2535" s="390">
        <f t="shared" si="538"/>
        <v>20.176000000000002</v>
      </c>
      <c r="AN2535" s="390">
        <f t="shared" si="539"/>
        <v>19.770000000000003</v>
      </c>
      <c r="AO2535" s="390">
        <f t="shared" si="540"/>
        <v>20.673000000000002</v>
      </c>
    </row>
    <row r="2536" spans="1:41" ht="15" customHeight="1" x14ac:dyDescent="0.25">
      <c r="A2536" s="127" t="s">
        <v>2189</v>
      </c>
      <c r="B2536" s="125" t="s">
        <v>2077</v>
      </c>
      <c r="C2536" s="125" t="s">
        <v>4005</v>
      </c>
      <c r="D2536" s="125" t="s">
        <v>1911</v>
      </c>
      <c r="E2536" s="125" t="s">
        <v>1538</v>
      </c>
      <c r="F2536" s="126">
        <v>24.67</v>
      </c>
      <c r="G2536" s="126">
        <v>24.87</v>
      </c>
      <c r="H2536" s="126">
        <v>19.739999999999998</v>
      </c>
      <c r="I2536" s="126"/>
      <c r="J2536" s="317"/>
      <c r="K2536" s="323">
        <f>ROUND(SUMIF('VGT-Bewegungsdaten'!B:B,A2536,'VGT-Bewegungsdaten'!C:C),3)</f>
        <v>0</v>
      </c>
      <c r="L2536" s="324">
        <f>ROUND(SUMIF('VGT-Bewegungsdaten'!B:B,$A2536,'VGT-Bewegungsdaten'!D:D),2)</f>
        <v>0</v>
      </c>
      <c r="N2536" s="376" t="s">
        <v>4930</v>
      </c>
      <c r="O2536" s="376" t="s">
        <v>4940</v>
      </c>
      <c r="P2536" s="326">
        <f>ROUND(SUMIF('AV-Bewegungsdaten'!B:B,A2536,'AV-Bewegungsdaten'!C:C),3)</f>
        <v>0</v>
      </c>
      <c r="Q2536" s="324">
        <f>ROUND(SUMIF('AV-Bewegungsdaten'!B:B,$A2536,'AV-Bewegungsdaten'!D:D),2)</f>
        <v>0</v>
      </c>
      <c r="T2536" s="327"/>
      <c r="U2536" s="326">
        <f>ROUND(SUMIF('DV-Bewegungsdaten'!B:B,Kategorien!A2536,'DV-Bewegungsdaten'!D:D),3)</f>
        <v>0</v>
      </c>
      <c r="V2536" s="324">
        <f>ROUND(SUMIF('DV-Bewegungsdaten'!B:B,Kategorien!A2536,'DV-Bewegungsdaten'!E:E),3)</f>
        <v>0</v>
      </c>
      <c r="AD2536" s="390">
        <f t="shared" si="529"/>
        <v>19.931000000000001</v>
      </c>
      <c r="AE2536" s="390">
        <f t="shared" si="530"/>
        <v>20.588000000000001</v>
      </c>
      <c r="AF2536" s="390">
        <f t="shared" si="531"/>
        <v>21.807000000000002</v>
      </c>
      <c r="AG2536" s="390">
        <f t="shared" si="532"/>
        <v>21.173999999999999</v>
      </c>
      <c r="AH2536" s="390">
        <f t="shared" si="533"/>
        <v>21.086000000000002</v>
      </c>
      <c r="AI2536" s="390">
        <f t="shared" si="534"/>
        <v>21.618000000000002</v>
      </c>
      <c r="AJ2536" s="390">
        <f t="shared" si="535"/>
        <v>20.901</v>
      </c>
      <c r="AK2536" s="390">
        <f t="shared" si="536"/>
        <v>21.185000000000002</v>
      </c>
      <c r="AL2536" s="390">
        <f t="shared" si="537"/>
        <v>21.295000000000002</v>
      </c>
      <c r="AM2536" s="390">
        <f t="shared" si="538"/>
        <v>21.176000000000002</v>
      </c>
      <c r="AN2536" s="390">
        <f t="shared" si="539"/>
        <v>20.770000000000003</v>
      </c>
      <c r="AO2536" s="390">
        <f t="shared" si="540"/>
        <v>21.673000000000002</v>
      </c>
    </row>
    <row r="2537" spans="1:41" ht="15" customHeight="1" x14ac:dyDescent="0.25">
      <c r="A2537" s="127" t="s">
        <v>2190</v>
      </c>
      <c r="B2537" s="125" t="s">
        <v>2077</v>
      </c>
      <c r="C2537" s="125" t="s">
        <v>4005</v>
      </c>
      <c r="D2537" s="125" t="s">
        <v>1913</v>
      </c>
      <c r="E2537" s="125" t="s">
        <v>1541</v>
      </c>
      <c r="F2537" s="126">
        <v>24.67</v>
      </c>
      <c r="G2537" s="126">
        <v>24.87</v>
      </c>
      <c r="H2537" s="126">
        <v>19.739999999999998</v>
      </c>
      <c r="I2537" s="126"/>
      <c r="J2537" s="317"/>
      <c r="K2537" s="323">
        <f>ROUND(SUMIF('VGT-Bewegungsdaten'!B:B,A2537,'VGT-Bewegungsdaten'!C:C),3)</f>
        <v>0</v>
      </c>
      <c r="L2537" s="324">
        <f>ROUND(SUMIF('VGT-Bewegungsdaten'!B:B,$A2537,'VGT-Bewegungsdaten'!D:D),2)</f>
        <v>0</v>
      </c>
      <c r="N2537" s="376" t="s">
        <v>4930</v>
      </c>
      <c r="O2537" s="376" t="s">
        <v>4940</v>
      </c>
      <c r="P2537" s="326">
        <f>ROUND(SUMIF('AV-Bewegungsdaten'!B:B,A2537,'AV-Bewegungsdaten'!C:C),3)</f>
        <v>0</v>
      </c>
      <c r="Q2537" s="324">
        <f>ROUND(SUMIF('AV-Bewegungsdaten'!B:B,$A2537,'AV-Bewegungsdaten'!D:D),2)</f>
        <v>0</v>
      </c>
      <c r="T2537" s="327"/>
      <c r="U2537" s="326">
        <f>ROUND(SUMIF('DV-Bewegungsdaten'!B:B,Kategorien!A2537,'DV-Bewegungsdaten'!D:D),3)</f>
        <v>0</v>
      </c>
      <c r="V2537" s="324">
        <f>ROUND(SUMIF('DV-Bewegungsdaten'!B:B,Kategorien!A2537,'DV-Bewegungsdaten'!E:E),3)</f>
        <v>0</v>
      </c>
      <c r="AD2537" s="390">
        <f t="shared" si="529"/>
        <v>19.931000000000001</v>
      </c>
      <c r="AE2537" s="390">
        <f t="shared" si="530"/>
        <v>20.588000000000001</v>
      </c>
      <c r="AF2537" s="390">
        <f t="shared" si="531"/>
        <v>21.807000000000002</v>
      </c>
      <c r="AG2537" s="390">
        <f t="shared" si="532"/>
        <v>21.173999999999999</v>
      </c>
      <c r="AH2537" s="390">
        <f t="shared" si="533"/>
        <v>21.086000000000002</v>
      </c>
      <c r="AI2537" s="390">
        <f t="shared" si="534"/>
        <v>21.618000000000002</v>
      </c>
      <c r="AJ2537" s="390">
        <f t="shared" si="535"/>
        <v>20.901</v>
      </c>
      <c r="AK2537" s="390">
        <f t="shared" si="536"/>
        <v>21.185000000000002</v>
      </c>
      <c r="AL2537" s="390">
        <f t="shared" si="537"/>
        <v>21.295000000000002</v>
      </c>
      <c r="AM2537" s="390">
        <f t="shared" si="538"/>
        <v>21.176000000000002</v>
      </c>
      <c r="AN2537" s="390">
        <f t="shared" si="539"/>
        <v>20.770000000000003</v>
      </c>
      <c r="AO2537" s="390">
        <f t="shared" si="540"/>
        <v>21.673000000000002</v>
      </c>
    </row>
    <row r="2538" spans="1:41" ht="15" customHeight="1" x14ac:dyDescent="0.25">
      <c r="A2538" s="127" t="s">
        <v>2942</v>
      </c>
      <c r="B2538" s="125" t="s">
        <v>2077</v>
      </c>
      <c r="C2538" s="125" t="s">
        <v>4005</v>
      </c>
      <c r="D2538" s="125" t="s">
        <v>2688</v>
      </c>
      <c r="E2538" s="125" t="s">
        <v>2545</v>
      </c>
      <c r="F2538" s="126">
        <v>24.64</v>
      </c>
      <c r="G2538" s="126">
        <v>24.84</v>
      </c>
      <c r="H2538" s="126">
        <v>19.71</v>
      </c>
      <c r="I2538" s="126"/>
      <c r="J2538" s="317"/>
      <c r="K2538" s="323">
        <f>ROUND(SUMIF('VGT-Bewegungsdaten'!B:B,A2538,'VGT-Bewegungsdaten'!C:C),3)</f>
        <v>0</v>
      </c>
      <c r="L2538" s="324">
        <f>ROUND(SUMIF('VGT-Bewegungsdaten'!B:B,$A2538,'VGT-Bewegungsdaten'!D:D),2)</f>
        <v>0</v>
      </c>
      <c r="N2538" s="376" t="s">
        <v>4930</v>
      </c>
      <c r="O2538" s="376" t="s">
        <v>4940</v>
      </c>
      <c r="P2538" s="326">
        <f>ROUND(SUMIF('AV-Bewegungsdaten'!B:B,A2538,'AV-Bewegungsdaten'!C:C),3)</f>
        <v>0</v>
      </c>
      <c r="Q2538" s="324">
        <f>ROUND(SUMIF('AV-Bewegungsdaten'!B:B,$A2538,'AV-Bewegungsdaten'!D:D),2)</f>
        <v>0</v>
      </c>
      <c r="T2538" s="327"/>
      <c r="U2538" s="326">
        <f>ROUND(SUMIF('DV-Bewegungsdaten'!B:B,Kategorien!A2538,'DV-Bewegungsdaten'!D:D),3)</f>
        <v>0</v>
      </c>
      <c r="V2538" s="324">
        <f>ROUND(SUMIF('DV-Bewegungsdaten'!B:B,Kategorien!A2538,'DV-Bewegungsdaten'!E:E),3)</f>
        <v>0</v>
      </c>
      <c r="AD2538" s="390">
        <f t="shared" si="529"/>
        <v>19.901</v>
      </c>
      <c r="AE2538" s="390">
        <f t="shared" si="530"/>
        <v>20.558</v>
      </c>
      <c r="AF2538" s="390">
        <f t="shared" si="531"/>
        <v>21.777000000000001</v>
      </c>
      <c r="AG2538" s="390">
        <f t="shared" si="532"/>
        <v>21.143999999999998</v>
      </c>
      <c r="AH2538" s="390">
        <f t="shared" si="533"/>
        <v>21.056000000000001</v>
      </c>
      <c r="AI2538" s="390">
        <f t="shared" si="534"/>
        <v>21.588000000000001</v>
      </c>
      <c r="AJ2538" s="390">
        <f t="shared" si="535"/>
        <v>20.870999999999999</v>
      </c>
      <c r="AK2538" s="390">
        <f t="shared" si="536"/>
        <v>21.155000000000001</v>
      </c>
      <c r="AL2538" s="390">
        <f t="shared" si="537"/>
        <v>21.265000000000001</v>
      </c>
      <c r="AM2538" s="390">
        <f t="shared" si="538"/>
        <v>21.146000000000001</v>
      </c>
      <c r="AN2538" s="390">
        <f t="shared" si="539"/>
        <v>20.740000000000002</v>
      </c>
      <c r="AO2538" s="390">
        <f t="shared" si="540"/>
        <v>21.643000000000001</v>
      </c>
    </row>
    <row r="2539" spans="1:41" ht="15" customHeight="1" x14ac:dyDescent="0.25">
      <c r="A2539" s="127" t="s">
        <v>3686</v>
      </c>
      <c r="B2539" s="125" t="s">
        <v>2077</v>
      </c>
      <c r="C2539" s="125" t="s">
        <v>4005</v>
      </c>
      <c r="D2539" s="125" t="s">
        <v>3432</v>
      </c>
      <c r="E2539" s="125" t="s">
        <v>3289</v>
      </c>
      <c r="F2539" s="126">
        <v>24.61</v>
      </c>
      <c r="G2539" s="126">
        <v>24.81</v>
      </c>
      <c r="H2539" s="126">
        <v>19.690000000000001</v>
      </c>
      <c r="I2539" s="126"/>
      <c r="J2539" s="317"/>
      <c r="K2539" s="323">
        <f>ROUND(SUMIF('VGT-Bewegungsdaten'!B:B,A2539,'VGT-Bewegungsdaten'!C:C),3)</f>
        <v>0</v>
      </c>
      <c r="L2539" s="324">
        <f>ROUND(SUMIF('VGT-Bewegungsdaten'!B:B,$A2539,'VGT-Bewegungsdaten'!D:D),2)</f>
        <v>0</v>
      </c>
      <c r="N2539" s="376" t="s">
        <v>4930</v>
      </c>
      <c r="O2539" s="376" t="s">
        <v>4940</v>
      </c>
      <c r="P2539" s="326">
        <f>ROUND(SUMIF('AV-Bewegungsdaten'!B:B,A2539,'AV-Bewegungsdaten'!C:C),3)</f>
        <v>0</v>
      </c>
      <c r="Q2539" s="324">
        <f>ROUND(SUMIF('AV-Bewegungsdaten'!B:B,$A2539,'AV-Bewegungsdaten'!D:D),2)</f>
        <v>0</v>
      </c>
      <c r="T2539" s="327"/>
      <c r="U2539" s="326">
        <f>ROUND(SUMIF('DV-Bewegungsdaten'!B:B,Kategorien!A2539,'DV-Bewegungsdaten'!D:D),3)</f>
        <v>0</v>
      </c>
      <c r="V2539" s="324">
        <f>ROUND(SUMIF('DV-Bewegungsdaten'!B:B,Kategorien!A2539,'DV-Bewegungsdaten'!E:E),3)</f>
        <v>0</v>
      </c>
      <c r="AD2539" s="390">
        <f t="shared" si="529"/>
        <v>19.870999999999999</v>
      </c>
      <c r="AE2539" s="390">
        <f t="shared" si="530"/>
        <v>20.527999999999999</v>
      </c>
      <c r="AF2539" s="390">
        <f t="shared" si="531"/>
        <v>21.747</v>
      </c>
      <c r="AG2539" s="390">
        <f t="shared" si="532"/>
        <v>21.113999999999997</v>
      </c>
      <c r="AH2539" s="390">
        <f t="shared" si="533"/>
        <v>21.026</v>
      </c>
      <c r="AI2539" s="390">
        <f t="shared" si="534"/>
        <v>21.558</v>
      </c>
      <c r="AJ2539" s="390">
        <f t="shared" si="535"/>
        <v>20.840999999999998</v>
      </c>
      <c r="AK2539" s="390">
        <f t="shared" si="536"/>
        <v>21.125</v>
      </c>
      <c r="AL2539" s="390">
        <f t="shared" si="537"/>
        <v>21.234999999999999</v>
      </c>
      <c r="AM2539" s="390">
        <f t="shared" si="538"/>
        <v>21.116</v>
      </c>
      <c r="AN2539" s="390">
        <f t="shared" si="539"/>
        <v>20.71</v>
      </c>
      <c r="AO2539" s="390">
        <f t="shared" si="540"/>
        <v>21.613</v>
      </c>
    </row>
    <row r="2540" spans="1:41" ht="15" customHeight="1" x14ac:dyDescent="0.25">
      <c r="A2540" s="127" t="s">
        <v>4451</v>
      </c>
      <c r="B2540" s="125" t="s">
        <v>2077</v>
      </c>
      <c r="C2540" s="125" t="s">
        <v>4005</v>
      </c>
      <c r="D2540" s="125" t="s">
        <v>4195</v>
      </c>
      <c r="E2540" s="125" t="s">
        <v>4051</v>
      </c>
      <c r="F2540" s="126">
        <v>24.58</v>
      </c>
      <c r="G2540" s="126">
        <v>24.779999999999998</v>
      </c>
      <c r="H2540" s="126">
        <v>19.66</v>
      </c>
      <c r="I2540" s="126"/>
      <c r="J2540" s="317"/>
      <c r="K2540" s="323">
        <f>ROUND(SUMIF('VGT-Bewegungsdaten'!B:B,A2540,'VGT-Bewegungsdaten'!C:C),3)</f>
        <v>0</v>
      </c>
      <c r="L2540" s="324">
        <f>ROUND(SUMIF('VGT-Bewegungsdaten'!B:B,$A2540,'VGT-Bewegungsdaten'!D:D),2)</f>
        <v>0</v>
      </c>
      <c r="N2540" s="376" t="s">
        <v>4930</v>
      </c>
      <c r="O2540" s="376" t="s">
        <v>4940</v>
      </c>
      <c r="P2540" s="326">
        <f>ROUND(SUMIF('AV-Bewegungsdaten'!B:B,A2540,'AV-Bewegungsdaten'!C:C),3)</f>
        <v>0</v>
      </c>
      <c r="Q2540" s="324">
        <f>ROUND(SUMIF('AV-Bewegungsdaten'!B:B,$A2540,'AV-Bewegungsdaten'!D:D),2)</f>
        <v>0</v>
      </c>
      <c r="T2540" s="327"/>
      <c r="U2540" s="326">
        <f>ROUND(SUMIF('DV-Bewegungsdaten'!B:B,Kategorien!A2540,'DV-Bewegungsdaten'!D:D),3)</f>
        <v>0</v>
      </c>
      <c r="V2540" s="324">
        <f>ROUND(SUMIF('DV-Bewegungsdaten'!B:B,Kategorien!A2540,'DV-Bewegungsdaten'!E:E),3)</f>
        <v>0</v>
      </c>
      <c r="AD2540" s="390">
        <f t="shared" si="529"/>
        <v>19.840999999999998</v>
      </c>
      <c r="AE2540" s="390">
        <f t="shared" si="530"/>
        <v>20.497999999999998</v>
      </c>
      <c r="AF2540" s="390">
        <f t="shared" si="531"/>
        <v>21.716999999999999</v>
      </c>
      <c r="AG2540" s="390">
        <f t="shared" si="532"/>
        <v>21.083999999999996</v>
      </c>
      <c r="AH2540" s="390">
        <f t="shared" si="533"/>
        <v>20.995999999999999</v>
      </c>
      <c r="AI2540" s="390">
        <f t="shared" si="534"/>
        <v>21.527999999999999</v>
      </c>
      <c r="AJ2540" s="390">
        <f t="shared" si="535"/>
        <v>20.810999999999996</v>
      </c>
      <c r="AK2540" s="390">
        <f t="shared" si="536"/>
        <v>21.094999999999999</v>
      </c>
      <c r="AL2540" s="390">
        <f t="shared" si="537"/>
        <v>21.204999999999998</v>
      </c>
      <c r="AM2540" s="390">
        <f t="shared" si="538"/>
        <v>21.085999999999999</v>
      </c>
      <c r="AN2540" s="390">
        <f t="shared" si="539"/>
        <v>20.68</v>
      </c>
      <c r="AO2540" s="390">
        <f t="shared" si="540"/>
        <v>21.582999999999998</v>
      </c>
    </row>
    <row r="2541" spans="1:41" ht="15" customHeight="1" x14ac:dyDescent="0.25">
      <c r="A2541" s="127" t="s">
        <v>2191</v>
      </c>
      <c r="B2541" s="125" t="s">
        <v>2077</v>
      </c>
      <c r="C2541" s="125" t="s">
        <v>4005</v>
      </c>
      <c r="D2541" s="125" t="s">
        <v>1915</v>
      </c>
      <c r="E2541" s="125" t="s">
        <v>2452</v>
      </c>
      <c r="F2541" s="126">
        <v>24.67</v>
      </c>
      <c r="G2541" s="126">
        <v>24.87</v>
      </c>
      <c r="H2541" s="126">
        <v>19.739999999999998</v>
      </c>
      <c r="I2541" s="126"/>
      <c r="J2541" s="317"/>
      <c r="K2541" s="323">
        <f>ROUND(SUMIF('VGT-Bewegungsdaten'!B:B,A2541,'VGT-Bewegungsdaten'!C:C),3)</f>
        <v>0</v>
      </c>
      <c r="L2541" s="324">
        <f>ROUND(SUMIF('VGT-Bewegungsdaten'!B:B,$A2541,'VGT-Bewegungsdaten'!D:D),2)</f>
        <v>0</v>
      </c>
      <c r="N2541" s="376" t="s">
        <v>4930</v>
      </c>
      <c r="O2541" s="376" t="s">
        <v>4940</v>
      </c>
      <c r="P2541" s="326">
        <f>ROUND(SUMIF('AV-Bewegungsdaten'!B:B,A2541,'AV-Bewegungsdaten'!C:C),3)</f>
        <v>0</v>
      </c>
      <c r="Q2541" s="324">
        <f>ROUND(SUMIF('AV-Bewegungsdaten'!B:B,$A2541,'AV-Bewegungsdaten'!D:D),2)</f>
        <v>0</v>
      </c>
      <c r="T2541" s="327"/>
      <c r="U2541" s="326">
        <f>ROUND(SUMIF('DV-Bewegungsdaten'!B:B,Kategorien!A2541,'DV-Bewegungsdaten'!D:D),3)</f>
        <v>0</v>
      </c>
      <c r="V2541" s="324">
        <f>ROUND(SUMIF('DV-Bewegungsdaten'!B:B,Kategorien!A2541,'DV-Bewegungsdaten'!E:E),3)</f>
        <v>0</v>
      </c>
      <c r="AD2541" s="390">
        <f t="shared" si="529"/>
        <v>19.931000000000001</v>
      </c>
      <c r="AE2541" s="390">
        <f t="shared" si="530"/>
        <v>20.588000000000001</v>
      </c>
      <c r="AF2541" s="390">
        <f t="shared" si="531"/>
        <v>21.807000000000002</v>
      </c>
      <c r="AG2541" s="390">
        <f t="shared" si="532"/>
        <v>21.173999999999999</v>
      </c>
      <c r="AH2541" s="390">
        <f t="shared" si="533"/>
        <v>21.086000000000002</v>
      </c>
      <c r="AI2541" s="390">
        <f t="shared" si="534"/>
        <v>21.618000000000002</v>
      </c>
      <c r="AJ2541" s="390">
        <f t="shared" si="535"/>
        <v>20.901</v>
      </c>
      <c r="AK2541" s="390">
        <f t="shared" si="536"/>
        <v>21.185000000000002</v>
      </c>
      <c r="AL2541" s="390">
        <f t="shared" si="537"/>
        <v>21.295000000000002</v>
      </c>
      <c r="AM2541" s="390">
        <f t="shared" si="538"/>
        <v>21.176000000000002</v>
      </c>
      <c r="AN2541" s="390">
        <f t="shared" si="539"/>
        <v>20.770000000000003</v>
      </c>
      <c r="AO2541" s="390">
        <f t="shared" si="540"/>
        <v>21.673000000000002</v>
      </c>
    </row>
    <row r="2542" spans="1:41" ht="15" customHeight="1" x14ac:dyDescent="0.25">
      <c r="A2542" s="127" t="s">
        <v>2192</v>
      </c>
      <c r="B2542" s="125" t="s">
        <v>2077</v>
      </c>
      <c r="C2542" s="125" t="s">
        <v>4005</v>
      </c>
      <c r="D2542" s="125" t="s">
        <v>1917</v>
      </c>
      <c r="E2542" s="125" t="s">
        <v>2455</v>
      </c>
      <c r="F2542" s="126">
        <v>26.67</v>
      </c>
      <c r="G2542" s="126">
        <v>26.87</v>
      </c>
      <c r="H2542" s="126">
        <v>21.34</v>
      </c>
      <c r="I2542" s="126"/>
      <c r="J2542" s="317"/>
      <c r="K2542" s="323">
        <f>ROUND(SUMIF('VGT-Bewegungsdaten'!B:B,A2542,'VGT-Bewegungsdaten'!C:C),3)</f>
        <v>0</v>
      </c>
      <c r="L2542" s="324">
        <f>ROUND(SUMIF('VGT-Bewegungsdaten'!B:B,$A2542,'VGT-Bewegungsdaten'!D:D),2)</f>
        <v>0</v>
      </c>
      <c r="N2542" s="376" t="s">
        <v>4930</v>
      </c>
      <c r="O2542" s="376" t="s">
        <v>4940</v>
      </c>
      <c r="P2542" s="326">
        <f>ROUND(SUMIF('AV-Bewegungsdaten'!B:B,A2542,'AV-Bewegungsdaten'!C:C),3)</f>
        <v>0</v>
      </c>
      <c r="Q2542" s="324">
        <f>ROUND(SUMIF('AV-Bewegungsdaten'!B:B,$A2542,'AV-Bewegungsdaten'!D:D),2)</f>
        <v>0</v>
      </c>
      <c r="T2542" s="327"/>
      <c r="U2542" s="326">
        <f>ROUND(SUMIF('DV-Bewegungsdaten'!B:B,Kategorien!A2542,'DV-Bewegungsdaten'!D:D),3)</f>
        <v>0</v>
      </c>
      <c r="V2542" s="324">
        <f>ROUND(SUMIF('DV-Bewegungsdaten'!B:B,Kategorien!A2542,'DV-Bewegungsdaten'!E:E),3)</f>
        <v>0</v>
      </c>
      <c r="AD2542" s="390">
        <f t="shared" si="529"/>
        <v>21.931000000000001</v>
      </c>
      <c r="AE2542" s="390">
        <f t="shared" si="530"/>
        <v>22.588000000000001</v>
      </c>
      <c r="AF2542" s="390">
        <f t="shared" si="531"/>
        <v>23.807000000000002</v>
      </c>
      <c r="AG2542" s="390">
        <f t="shared" si="532"/>
        <v>23.173999999999999</v>
      </c>
      <c r="AH2542" s="390">
        <f t="shared" si="533"/>
        <v>23.086000000000002</v>
      </c>
      <c r="AI2542" s="390">
        <f t="shared" si="534"/>
        <v>23.618000000000002</v>
      </c>
      <c r="AJ2542" s="390">
        <f t="shared" si="535"/>
        <v>22.901</v>
      </c>
      <c r="AK2542" s="390">
        <f t="shared" si="536"/>
        <v>23.185000000000002</v>
      </c>
      <c r="AL2542" s="390">
        <f t="shared" si="537"/>
        <v>23.295000000000002</v>
      </c>
      <c r="AM2542" s="390">
        <f t="shared" si="538"/>
        <v>23.176000000000002</v>
      </c>
      <c r="AN2542" s="390">
        <f t="shared" si="539"/>
        <v>22.770000000000003</v>
      </c>
      <c r="AO2542" s="390">
        <f t="shared" si="540"/>
        <v>23.673000000000002</v>
      </c>
    </row>
    <row r="2543" spans="1:41" ht="15" customHeight="1" x14ac:dyDescent="0.25">
      <c r="A2543" s="127" t="s">
        <v>2193</v>
      </c>
      <c r="B2543" s="125" t="s">
        <v>2077</v>
      </c>
      <c r="C2543" s="125" t="s">
        <v>4005</v>
      </c>
      <c r="D2543" s="125" t="s">
        <v>1919</v>
      </c>
      <c r="E2543" s="125" t="s">
        <v>1538</v>
      </c>
      <c r="F2543" s="126">
        <v>27.67</v>
      </c>
      <c r="G2543" s="126">
        <v>27.87</v>
      </c>
      <c r="H2543" s="126">
        <v>22.14</v>
      </c>
      <c r="I2543" s="126"/>
      <c r="J2543" s="317"/>
      <c r="K2543" s="323">
        <f>ROUND(SUMIF('VGT-Bewegungsdaten'!B:B,A2543,'VGT-Bewegungsdaten'!C:C),3)</f>
        <v>0</v>
      </c>
      <c r="L2543" s="324">
        <f>ROUND(SUMIF('VGT-Bewegungsdaten'!B:B,$A2543,'VGT-Bewegungsdaten'!D:D),2)</f>
        <v>0</v>
      </c>
      <c r="N2543" s="376" t="s">
        <v>4930</v>
      </c>
      <c r="O2543" s="376" t="s">
        <v>4940</v>
      </c>
      <c r="P2543" s="326">
        <f>ROUND(SUMIF('AV-Bewegungsdaten'!B:B,A2543,'AV-Bewegungsdaten'!C:C),3)</f>
        <v>0</v>
      </c>
      <c r="Q2543" s="324">
        <f>ROUND(SUMIF('AV-Bewegungsdaten'!B:B,$A2543,'AV-Bewegungsdaten'!D:D),2)</f>
        <v>0</v>
      </c>
      <c r="T2543" s="327"/>
      <c r="U2543" s="326">
        <f>ROUND(SUMIF('DV-Bewegungsdaten'!B:B,Kategorien!A2543,'DV-Bewegungsdaten'!D:D),3)</f>
        <v>0</v>
      </c>
      <c r="V2543" s="324">
        <f>ROUND(SUMIF('DV-Bewegungsdaten'!B:B,Kategorien!A2543,'DV-Bewegungsdaten'!E:E),3)</f>
        <v>0</v>
      </c>
      <c r="AD2543" s="390">
        <f t="shared" si="529"/>
        <v>22.931000000000001</v>
      </c>
      <c r="AE2543" s="390">
        <f t="shared" si="530"/>
        <v>23.588000000000001</v>
      </c>
      <c r="AF2543" s="390">
        <f t="shared" si="531"/>
        <v>24.807000000000002</v>
      </c>
      <c r="AG2543" s="390">
        <f t="shared" si="532"/>
        <v>24.173999999999999</v>
      </c>
      <c r="AH2543" s="390">
        <f t="shared" si="533"/>
        <v>24.086000000000002</v>
      </c>
      <c r="AI2543" s="390">
        <f t="shared" si="534"/>
        <v>24.618000000000002</v>
      </c>
      <c r="AJ2543" s="390">
        <f t="shared" si="535"/>
        <v>23.901</v>
      </c>
      <c r="AK2543" s="390">
        <f t="shared" si="536"/>
        <v>24.185000000000002</v>
      </c>
      <c r="AL2543" s="390">
        <f t="shared" si="537"/>
        <v>24.295000000000002</v>
      </c>
      <c r="AM2543" s="390">
        <f t="shared" si="538"/>
        <v>24.176000000000002</v>
      </c>
      <c r="AN2543" s="390">
        <f t="shared" si="539"/>
        <v>23.770000000000003</v>
      </c>
      <c r="AO2543" s="390">
        <f t="shared" si="540"/>
        <v>24.673000000000002</v>
      </c>
    </row>
    <row r="2544" spans="1:41" ht="15" customHeight="1" x14ac:dyDescent="0.25">
      <c r="A2544" s="127" t="s">
        <v>2194</v>
      </c>
      <c r="B2544" s="125" t="s">
        <v>2077</v>
      </c>
      <c r="C2544" s="125" t="s">
        <v>4005</v>
      </c>
      <c r="D2544" s="125" t="s">
        <v>1921</v>
      </c>
      <c r="E2544" s="125" t="s">
        <v>1541</v>
      </c>
      <c r="F2544" s="126">
        <v>27.67</v>
      </c>
      <c r="G2544" s="126">
        <v>27.87</v>
      </c>
      <c r="H2544" s="126">
        <v>22.14</v>
      </c>
      <c r="I2544" s="126"/>
      <c r="J2544" s="317"/>
      <c r="K2544" s="323">
        <f>ROUND(SUMIF('VGT-Bewegungsdaten'!B:B,A2544,'VGT-Bewegungsdaten'!C:C),3)</f>
        <v>0</v>
      </c>
      <c r="L2544" s="324">
        <f>ROUND(SUMIF('VGT-Bewegungsdaten'!B:B,$A2544,'VGT-Bewegungsdaten'!D:D),2)</f>
        <v>0</v>
      </c>
      <c r="N2544" s="376" t="s">
        <v>4930</v>
      </c>
      <c r="O2544" s="376" t="s">
        <v>4940</v>
      </c>
      <c r="P2544" s="326">
        <f>ROUND(SUMIF('AV-Bewegungsdaten'!B:B,A2544,'AV-Bewegungsdaten'!C:C),3)</f>
        <v>0</v>
      </c>
      <c r="Q2544" s="324">
        <f>ROUND(SUMIF('AV-Bewegungsdaten'!B:B,$A2544,'AV-Bewegungsdaten'!D:D),2)</f>
        <v>0</v>
      </c>
      <c r="T2544" s="327"/>
      <c r="U2544" s="326">
        <f>ROUND(SUMIF('DV-Bewegungsdaten'!B:B,Kategorien!A2544,'DV-Bewegungsdaten'!D:D),3)</f>
        <v>0</v>
      </c>
      <c r="V2544" s="324">
        <f>ROUND(SUMIF('DV-Bewegungsdaten'!B:B,Kategorien!A2544,'DV-Bewegungsdaten'!E:E),3)</f>
        <v>0</v>
      </c>
      <c r="AD2544" s="390">
        <f t="shared" si="529"/>
        <v>22.931000000000001</v>
      </c>
      <c r="AE2544" s="390">
        <f t="shared" si="530"/>
        <v>23.588000000000001</v>
      </c>
      <c r="AF2544" s="390">
        <f t="shared" si="531"/>
        <v>24.807000000000002</v>
      </c>
      <c r="AG2544" s="390">
        <f t="shared" si="532"/>
        <v>24.173999999999999</v>
      </c>
      <c r="AH2544" s="390">
        <f t="shared" si="533"/>
        <v>24.086000000000002</v>
      </c>
      <c r="AI2544" s="390">
        <f t="shared" si="534"/>
        <v>24.618000000000002</v>
      </c>
      <c r="AJ2544" s="390">
        <f t="shared" si="535"/>
        <v>23.901</v>
      </c>
      <c r="AK2544" s="390">
        <f t="shared" si="536"/>
        <v>24.185000000000002</v>
      </c>
      <c r="AL2544" s="390">
        <f t="shared" si="537"/>
        <v>24.295000000000002</v>
      </c>
      <c r="AM2544" s="390">
        <f t="shared" si="538"/>
        <v>24.176000000000002</v>
      </c>
      <c r="AN2544" s="390">
        <f t="shared" si="539"/>
        <v>23.770000000000003</v>
      </c>
      <c r="AO2544" s="390">
        <f t="shared" si="540"/>
        <v>24.673000000000002</v>
      </c>
    </row>
    <row r="2545" spans="1:41" ht="15" customHeight="1" x14ac:dyDescent="0.25">
      <c r="A2545" s="127" t="s">
        <v>2943</v>
      </c>
      <c r="B2545" s="125" t="s">
        <v>2077</v>
      </c>
      <c r="C2545" s="125" t="s">
        <v>4005</v>
      </c>
      <c r="D2545" s="125" t="s">
        <v>2690</v>
      </c>
      <c r="E2545" s="125" t="s">
        <v>2545</v>
      </c>
      <c r="F2545" s="126">
        <v>27.64</v>
      </c>
      <c r="G2545" s="126">
        <v>27.84</v>
      </c>
      <c r="H2545" s="126">
        <v>22.11</v>
      </c>
      <c r="I2545" s="126"/>
      <c r="J2545" s="317"/>
      <c r="K2545" s="323">
        <f>ROUND(SUMIF('VGT-Bewegungsdaten'!B:B,A2545,'VGT-Bewegungsdaten'!C:C),3)</f>
        <v>0</v>
      </c>
      <c r="L2545" s="324">
        <f>ROUND(SUMIF('VGT-Bewegungsdaten'!B:B,$A2545,'VGT-Bewegungsdaten'!D:D),2)</f>
        <v>0</v>
      </c>
      <c r="N2545" s="376" t="s">
        <v>4930</v>
      </c>
      <c r="O2545" s="376" t="s">
        <v>4940</v>
      </c>
      <c r="P2545" s="326">
        <f>ROUND(SUMIF('AV-Bewegungsdaten'!B:B,A2545,'AV-Bewegungsdaten'!C:C),3)</f>
        <v>0</v>
      </c>
      <c r="Q2545" s="324">
        <f>ROUND(SUMIF('AV-Bewegungsdaten'!B:B,$A2545,'AV-Bewegungsdaten'!D:D),2)</f>
        <v>0</v>
      </c>
      <c r="T2545" s="327"/>
      <c r="U2545" s="326">
        <f>ROUND(SUMIF('DV-Bewegungsdaten'!B:B,Kategorien!A2545,'DV-Bewegungsdaten'!D:D),3)</f>
        <v>0</v>
      </c>
      <c r="V2545" s="324">
        <f>ROUND(SUMIF('DV-Bewegungsdaten'!B:B,Kategorien!A2545,'DV-Bewegungsdaten'!E:E),3)</f>
        <v>0</v>
      </c>
      <c r="AD2545" s="390">
        <f t="shared" si="529"/>
        <v>22.901</v>
      </c>
      <c r="AE2545" s="390">
        <f t="shared" si="530"/>
        <v>23.558</v>
      </c>
      <c r="AF2545" s="390">
        <f t="shared" si="531"/>
        <v>24.777000000000001</v>
      </c>
      <c r="AG2545" s="390">
        <f t="shared" si="532"/>
        <v>24.143999999999998</v>
      </c>
      <c r="AH2545" s="390">
        <f t="shared" si="533"/>
        <v>24.056000000000001</v>
      </c>
      <c r="AI2545" s="390">
        <f t="shared" si="534"/>
        <v>24.588000000000001</v>
      </c>
      <c r="AJ2545" s="390">
        <f t="shared" si="535"/>
        <v>23.870999999999999</v>
      </c>
      <c r="AK2545" s="390">
        <f t="shared" si="536"/>
        <v>24.155000000000001</v>
      </c>
      <c r="AL2545" s="390">
        <f t="shared" si="537"/>
        <v>24.265000000000001</v>
      </c>
      <c r="AM2545" s="390">
        <f t="shared" si="538"/>
        <v>24.146000000000001</v>
      </c>
      <c r="AN2545" s="390">
        <f t="shared" si="539"/>
        <v>23.740000000000002</v>
      </c>
      <c r="AO2545" s="390">
        <f t="shared" si="540"/>
        <v>24.643000000000001</v>
      </c>
    </row>
    <row r="2546" spans="1:41" ht="15" customHeight="1" x14ac:dyDescent="0.25">
      <c r="A2546" s="127" t="s">
        <v>3687</v>
      </c>
      <c r="B2546" s="125" t="s">
        <v>2077</v>
      </c>
      <c r="C2546" s="125" t="s">
        <v>4005</v>
      </c>
      <c r="D2546" s="125" t="s">
        <v>3434</v>
      </c>
      <c r="E2546" s="125" t="s">
        <v>3289</v>
      </c>
      <c r="F2546" s="126">
        <v>27.61</v>
      </c>
      <c r="G2546" s="126">
        <v>27.81</v>
      </c>
      <c r="H2546" s="126">
        <v>22.09</v>
      </c>
      <c r="I2546" s="126"/>
      <c r="J2546" s="317"/>
      <c r="K2546" s="323">
        <f>ROUND(SUMIF('VGT-Bewegungsdaten'!B:B,A2546,'VGT-Bewegungsdaten'!C:C),3)</f>
        <v>0</v>
      </c>
      <c r="L2546" s="324">
        <f>ROUND(SUMIF('VGT-Bewegungsdaten'!B:B,$A2546,'VGT-Bewegungsdaten'!D:D),2)</f>
        <v>0</v>
      </c>
      <c r="N2546" s="376" t="s">
        <v>4930</v>
      </c>
      <c r="O2546" s="376" t="s">
        <v>4940</v>
      </c>
      <c r="P2546" s="326">
        <f>ROUND(SUMIF('AV-Bewegungsdaten'!B:B,A2546,'AV-Bewegungsdaten'!C:C),3)</f>
        <v>0</v>
      </c>
      <c r="Q2546" s="324">
        <f>ROUND(SUMIF('AV-Bewegungsdaten'!B:B,$A2546,'AV-Bewegungsdaten'!D:D),2)</f>
        <v>0</v>
      </c>
      <c r="T2546" s="327"/>
      <c r="U2546" s="326">
        <f>ROUND(SUMIF('DV-Bewegungsdaten'!B:B,Kategorien!A2546,'DV-Bewegungsdaten'!D:D),3)</f>
        <v>0</v>
      </c>
      <c r="V2546" s="324">
        <f>ROUND(SUMIF('DV-Bewegungsdaten'!B:B,Kategorien!A2546,'DV-Bewegungsdaten'!E:E),3)</f>
        <v>0</v>
      </c>
      <c r="AD2546" s="390">
        <f t="shared" ref="AD2546:AD2609" si="541">MAX(0,$G2546-AR$9)</f>
        <v>22.870999999999999</v>
      </c>
      <c r="AE2546" s="390">
        <f t="shared" ref="AE2546:AE2609" si="542">MAX(0,$G2546-AS$9)</f>
        <v>23.527999999999999</v>
      </c>
      <c r="AF2546" s="390">
        <f t="shared" ref="AF2546:AF2609" si="543">MAX(0,$G2546-AT$9)</f>
        <v>24.747</v>
      </c>
      <c r="AG2546" s="390">
        <f t="shared" ref="AG2546:AG2609" si="544">MAX(0,$G2546-AU$9)</f>
        <v>24.113999999999997</v>
      </c>
      <c r="AH2546" s="390">
        <f t="shared" ref="AH2546:AH2609" si="545">MAX(0,$G2546-AV$9)</f>
        <v>24.026</v>
      </c>
      <c r="AI2546" s="390">
        <f t="shared" ref="AI2546:AI2609" si="546">MAX(0,$G2546-AW$9)</f>
        <v>24.558</v>
      </c>
      <c r="AJ2546" s="390">
        <f t="shared" ref="AJ2546:AJ2609" si="547">MAX(0,$G2546-AX$9)</f>
        <v>23.840999999999998</v>
      </c>
      <c r="AK2546" s="390">
        <f t="shared" ref="AK2546:AK2609" si="548">MAX(0,$G2546-AY$9)</f>
        <v>24.125</v>
      </c>
      <c r="AL2546" s="390">
        <f t="shared" ref="AL2546:AL2609" si="549">MAX(0,$G2546-AZ$9)</f>
        <v>24.234999999999999</v>
      </c>
      <c r="AM2546" s="390">
        <f t="shared" ref="AM2546:AM2609" si="550">MAX(0,$G2546-BA$9)</f>
        <v>24.116</v>
      </c>
      <c r="AN2546" s="390">
        <f t="shared" ref="AN2546:AN2609" si="551">MAX(0,$G2546-BB$9)</f>
        <v>23.71</v>
      </c>
      <c r="AO2546" s="390">
        <f t="shared" ref="AO2546:AO2609" si="552">MAX(0,$G2546-BC$9)</f>
        <v>24.613</v>
      </c>
    </row>
    <row r="2547" spans="1:41" ht="15" customHeight="1" x14ac:dyDescent="0.25">
      <c r="A2547" s="127" t="s">
        <v>4452</v>
      </c>
      <c r="B2547" s="125" t="s">
        <v>2077</v>
      </c>
      <c r="C2547" s="125" t="s">
        <v>4005</v>
      </c>
      <c r="D2547" s="125" t="s">
        <v>4197</v>
      </c>
      <c r="E2547" s="125" t="s">
        <v>4051</v>
      </c>
      <c r="F2547" s="126">
        <v>27.58</v>
      </c>
      <c r="G2547" s="126">
        <v>27.779999999999998</v>
      </c>
      <c r="H2547" s="126">
        <v>22.06</v>
      </c>
      <c r="I2547" s="126"/>
      <c r="J2547" s="317"/>
      <c r="K2547" s="323">
        <f>ROUND(SUMIF('VGT-Bewegungsdaten'!B:B,A2547,'VGT-Bewegungsdaten'!C:C),3)</f>
        <v>0</v>
      </c>
      <c r="L2547" s="324">
        <f>ROUND(SUMIF('VGT-Bewegungsdaten'!B:B,$A2547,'VGT-Bewegungsdaten'!D:D),2)</f>
        <v>0</v>
      </c>
      <c r="N2547" s="376" t="s">
        <v>4930</v>
      </c>
      <c r="O2547" s="376" t="s">
        <v>4940</v>
      </c>
      <c r="P2547" s="326">
        <f>ROUND(SUMIF('AV-Bewegungsdaten'!B:B,A2547,'AV-Bewegungsdaten'!C:C),3)</f>
        <v>0</v>
      </c>
      <c r="Q2547" s="324">
        <f>ROUND(SUMIF('AV-Bewegungsdaten'!B:B,$A2547,'AV-Bewegungsdaten'!D:D),2)</f>
        <v>0</v>
      </c>
      <c r="T2547" s="327"/>
      <c r="U2547" s="326">
        <f>ROUND(SUMIF('DV-Bewegungsdaten'!B:B,Kategorien!A2547,'DV-Bewegungsdaten'!D:D),3)</f>
        <v>0</v>
      </c>
      <c r="V2547" s="324">
        <f>ROUND(SUMIF('DV-Bewegungsdaten'!B:B,Kategorien!A2547,'DV-Bewegungsdaten'!E:E),3)</f>
        <v>0</v>
      </c>
      <c r="AD2547" s="390">
        <f t="shared" si="541"/>
        <v>22.840999999999998</v>
      </c>
      <c r="AE2547" s="390">
        <f t="shared" si="542"/>
        <v>23.497999999999998</v>
      </c>
      <c r="AF2547" s="390">
        <f t="shared" si="543"/>
        <v>24.716999999999999</v>
      </c>
      <c r="AG2547" s="390">
        <f t="shared" si="544"/>
        <v>24.083999999999996</v>
      </c>
      <c r="AH2547" s="390">
        <f t="shared" si="545"/>
        <v>23.995999999999999</v>
      </c>
      <c r="AI2547" s="390">
        <f t="shared" si="546"/>
        <v>24.527999999999999</v>
      </c>
      <c r="AJ2547" s="390">
        <f t="shared" si="547"/>
        <v>23.810999999999996</v>
      </c>
      <c r="AK2547" s="390">
        <f t="shared" si="548"/>
        <v>24.094999999999999</v>
      </c>
      <c r="AL2547" s="390">
        <f t="shared" si="549"/>
        <v>24.204999999999998</v>
      </c>
      <c r="AM2547" s="390">
        <f t="shared" si="550"/>
        <v>24.085999999999999</v>
      </c>
      <c r="AN2547" s="390">
        <f t="shared" si="551"/>
        <v>23.68</v>
      </c>
      <c r="AO2547" s="390">
        <f t="shared" si="552"/>
        <v>24.582999999999998</v>
      </c>
    </row>
    <row r="2548" spans="1:41" ht="15" customHeight="1" x14ac:dyDescent="0.25">
      <c r="A2548" s="127" t="s">
        <v>2195</v>
      </c>
      <c r="B2548" s="125" t="s">
        <v>2077</v>
      </c>
      <c r="C2548" s="125" t="s">
        <v>4005</v>
      </c>
      <c r="D2548" s="125" t="s">
        <v>1923</v>
      </c>
      <c r="E2548" s="125" t="s">
        <v>2452</v>
      </c>
      <c r="F2548" s="126">
        <v>25.67</v>
      </c>
      <c r="G2548" s="126">
        <v>25.87</v>
      </c>
      <c r="H2548" s="126">
        <v>20.54</v>
      </c>
      <c r="I2548" s="126"/>
      <c r="J2548" s="317"/>
      <c r="K2548" s="323">
        <f>ROUND(SUMIF('VGT-Bewegungsdaten'!B:B,A2548,'VGT-Bewegungsdaten'!C:C),3)</f>
        <v>0</v>
      </c>
      <c r="L2548" s="324">
        <f>ROUND(SUMIF('VGT-Bewegungsdaten'!B:B,$A2548,'VGT-Bewegungsdaten'!D:D),2)</f>
        <v>0</v>
      </c>
      <c r="N2548" s="376" t="s">
        <v>4930</v>
      </c>
      <c r="O2548" s="376" t="s">
        <v>4940</v>
      </c>
      <c r="P2548" s="326">
        <f>ROUND(SUMIF('AV-Bewegungsdaten'!B:B,A2548,'AV-Bewegungsdaten'!C:C),3)</f>
        <v>0</v>
      </c>
      <c r="Q2548" s="324">
        <f>ROUND(SUMIF('AV-Bewegungsdaten'!B:B,$A2548,'AV-Bewegungsdaten'!D:D),2)</f>
        <v>0</v>
      </c>
      <c r="T2548" s="327"/>
      <c r="U2548" s="326">
        <f>ROUND(SUMIF('DV-Bewegungsdaten'!B:B,Kategorien!A2548,'DV-Bewegungsdaten'!D:D),3)</f>
        <v>0</v>
      </c>
      <c r="V2548" s="324">
        <f>ROUND(SUMIF('DV-Bewegungsdaten'!B:B,Kategorien!A2548,'DV-Bewegungsdaten'!E:E),3)</f>
        <v>0</v>
      </c>
      <c r="AD2548" s="390">
        <f t="shared" si="541"/>
        <v>20.931000000000001</v>
      </c>
      <c r="AE2548" s="390">
        <f t="shared" si="542"/>
        <v>21.588000000000001</v>
      </c>
      <c r="AF2548" s="390">
        <f t="shared" si="543"/>
        <v>22.807000000000002</v>
      </c>
      <c r="AG2548" s="390">
        <f t="shared" si="544"/>
        <v>22.173999999999999</v>
      </c>
      <c r="AH2548" s="390">
        <f t="shared" si="545"/>
        <v>22.086000000000002</v>
      </c>
      <c r="AI2548" s="390">
        <f t="shared" si="546"/>
        <v>22.618000000000002</v>
      </c>
      <c r="AJ2548" s="390">
        <f t="shared" si="547"/>
        <v>21.901</v>
      </c>
      <c r="AK2548" s="390">
        <f t="shared" si="548"/>
        <v>22.185000000000002</v>
      </c>
      <c r="AL2548" s="390">
        <f t="shared" si="549"/>
        <v>22.295000000000002</v>
      </c>
      <c r="AM2548" s="390">
        <f t="shared" si="550"/>
        <v>22.176000000000002</v>
      </c>
      <c r="AN2548" s="390">
        <f t="shared" si="551"/>
        <v>21.770000000000003</v>
      </c>
      <c r="AO2548" s="390">
        <f t="shared" si="552"/>
        <v>22.673000000000002</v>
      </c>
    </row>
    <row r="2549" spans="1:41" ht="15" customHeight="1" x14ac:dyDescent="0.25">
      <c r="A2549" s="127" t="s">
        <v>2196</v>
      </c>
      <c r="B2549" s="125" t="s">
        <v>2077</v>
      </c>
      <c r="C2549" s="125" t="s">
        <v>4005</v>
      </c>
      <c r="D2549" s="125" t="s">
        <v>1925</v>
      </c>
      <c r="E2549" s="125" t="s">
        <v>2455</v>
      </c>
      <c r="F2549" s="126">
        <v>27.67</v>
      </c>
      <c r="G2549" s="126">
        <v>27.87</v>
      </c>
      <c r="H2549" s="126">
        <v>22.14</v>
      </c>
      <c r="I2549" s="126"/>
      <c r="J2549" s="317"/>
      <c r="K2549" s="323">
        <f>ROUND(SUMIF('VGT-Bewegungsdaten'!B:B,A2549,'VGT-Bewegungsdaten'!C:C),3)</f>
        <v>0</v>
      </c>
      <c r="L2549" s="324">
        <f>ROUND(SUMIF('VGT-Bewegungsdaten'!B:B,$A2549,'VGT-Bewegungsdaten'!D:D),2)</f>
        <v>0</v>
      </c>
      <c r="N2549" s="376" t="s">
        <v>4930</v>
      </c>
      <c r="O2549" s="376" t="s">
        <v>4940</v>
      </c>
      <c r="P2549" s="326">
        <f>ROUND(SUMIF('AV-Bewegungsdaten'!B:B,A2549,'AV-Bewegungsdaten'!C:C),3)</f>
        <v>0</v>
      </c>
      <c r="Q2549" s="324">
        <f>ROUND(SUMIF('AV-Bewegungsdaten'!B:B,$A2549,'AV-Bewegungsdaten'!D:D),2)</f>
        <v>0</v>
      </c>
      <c r="T2549" s="327"/>
      <c r="U2549" s="326">
        <f>ROUND(SUMIF('DV-Bewegungsdaten'!B:B,Kategorien!A2549,'DV-Bewegungsdaten'!D:D),3)</f>
        <v>0</v>
      </c>
      <c r="V2549" s="324">
        <f>ROUND(SUMIF('DV-Bewegungsdaten'!B:B,Kategorien!A2549,'DV-Bewegungsdaten'!E:E),3)</f>
        <v>0</v>
      </c>
      <c r="AD2549" s="390">
        <f t="shared" si="541"/>
        <v>22.931000000000001</v>
      </c>
      <c r="AE2549" s="390">
        <f t="shared" si="542"/>
        <v>23.588000000000001</v>
      </c>
      <c r="AF2549" s="390">
        <f t="shared" si="543"/>
        <v>24.807000000000002</v>
      </c>
      <c r="AG2549" s="390">
        <f t="shared" si="544"/>
        <v>24.173999999999999</v>
      </c>
      <c r="AH2549" s="390">
        <f t="shared" si="545"/>
        <v>24.086000000000002</v>
      </c>
      <c r="AI2549" s="390">
        <f t="shared" si="546"/>
        <v>24.618000000000002</v>
      </c>
      <c r="AJ2549" s="390">
        <f t="shared" si="547"/>
        <v>23.901</v>
      </c>
      <c r="AK2549" s="390">
        <f t="shared" si="548"/>
        <v>24.185000000000002</v>
      </c>
      <c r="AL2549" s="390">
        <f t="shared" si="549"/>
        <v>24.295000000000002</v>
      </c>
      <c r="AM2549" s="390">
        <f t="shared" si="550"/>
        <v>24.176000000000002</v>
      </c>
      <c r="AN2549" s="390">
        <f t="shared" si="551"/>
        <v>23.770000000000003</v>
      </c>
      <c r="AO2549" s="390">
        <f t="shared" si="552"/>
        <v>24.673000000000002</v>
      </c>
    </row>
    <row r="2550" spans="1:41" ht="15" customHeight="1" x14ac:dyDescent="0.25">
      <c r="A2550" s="127" t="s">
        <v>2197</v>
      </c>
      <c r="B2550" s="125" t="s">
        <v>2077</v>
      </c>
      <c r="C2550" s="125" t="s">
        <v>4005</v>
      </c>
      <c r="D2550" s="125" t="s">
        <v>1927</v>
      </c>
      <c r="E2550" s="125" t="s">
        <v>1538</v>
      </c>
      <c r="F2550" s="126">
        <v>28.67</v>
      </c>
      <c r="G2550" s="126">
        <v>28.87</v>
      </c>
      <c r="H2550" s="126">
        <v>22.94</v>
      </c>
      <c r="I2550" s="126"/>
      <c r="J2550" s="317"/>
      <c r="K2550" s="323">
        <f>ROUND(SUMIF('VGT-Bewegungsdaten'!B:B,A2550,'VGT-Bewegungsdaten'!C:C),3)</f>
        <v>0</v>
      </c>
      <c r="L2550" s="324">
        <f>ROUND(SUMIF('VGT-Bewegungsdaten'!B:B,$A2550,'VGT-Bewegungsdaten'!D:D),2)</f>
        <v>0</v>
      </c>
      <c r="N2550" s="376" t="s">
        <v>4930</v>
      </c>
      <c r="O2550" s="376" t="s">
        <v>4940</v>
      </c>
      <c r="P2550" s="326">
        <f>ROUND(SUMIF('AV-Bewegungsdaten'!B:B,A2550,'AV-Bewegungsdaten'!C:C),3)</f>
        <v>0</v>
      </c>
      <c r="Q2550" s="324">
        <f>ROUND(SUMIF('AV-Bewegungsdaten'!B:B,$A2550,'AV-Bewegungsdaten'!D:D),2)</f>
        <v>0</v>
      </c>
      <c r="T2550" s="327"/>
      <c r="U2550" s="326">
        <f>ROUND(SUMIF('DV-Bewegungsdaten'!B:B,Kategorien!A2550,'DV-Bewegungsdaten'!D:D),3)</f>
        <v>0</v>
      </c>
      <c r="V2550" s="324">
        <f>ROUND(SUMIF('DV-Bewegungsdaten'!B:B,Kategorien!A2550,'DV-Bewegungsdaten'!E:E),3)</f>
        <v>0</v>
      </c>
      <c r="AD2550" s="390">
        <f t="shared" si="541"/>
        <v>23.931000000000001</v>
      </c>
      <c r="AE2550" s="390">
        <f t="shared" si="542"/>
        <v>24.588000000000001</v>
      </c>
      <c r="AF2550" s="390">
        <f t="shared" si="543"/>
        <v>25.807000000000002</v>
      </c>
      <c r="AG2550" s="390">
        <f t="shared" si="544"/>
        <v>25.173999999999999</v>
      </c>
      <c r="AH2550" s="390">
        <f t="shared" si="545"/>
        <v>25.086000000000002</v>
      </c>
      <c r="AI2550" s="390">
        <f t="shared" si="546"/>
        <v>25.618000000000002</v>
      </c>
      <c r="AJ2550" s="390">
        <f t="shared" si="547"/>
        <v>24.901</v>
      </c>
      <c r="AK2550" s="390">
        <f t="shared" si="548"/>
        <v>25.185000000000002</v>
      </c>
      <c r="AL2550" s="390">
        <f t="shared" si="549"/>
        <v>25.295000000000002</v>
      </c>
      <c r="AM2550" s="390">
        <f t="shared" si="550"/>
        <v>25.176000000000002</v>
      </c>
      <c r="AN2550" s="390">
        <f t="shared" si="551"/>
        <v>24.770000000000003</v>
      </c>
      <c r="AO2550" s="390">
        <f t="shared" si="552"/>
        <v>25.673000000000002</v>
      </c>
    </row>
    <row r="2551" spans="1:41" ht="15" customHeight="1" x14ac:dyDescent="0.25">
      <c r="A2551" s="127" t="s">
        <v>2198</v>
      </c>
      <c r="B2551" s="125" t="s">
        <v>2077</v>
      </c>
      <c r="C2551" s="125" t="s">
        <v>4005</v>
      </c>
      <c r="D2551" s="125" t="s">
        <v>1929</v>
      </c>
      <c r="E2551" s="125" t="s">
        <v>1541</v>
      </c>
      <c r="F2551" s="126">
        <v>28.67</v>
      </c>
      <c r="G2551" s="126">
        <v>28.87</v>
      </c>
      <c r="H2551" s="126">
        <v>22.94</v>
      </c>
      <c r="I2551" s="126"/>
      <c r="J2551" s="317"/>
      <c r="K2551" s="323">
        <f>ROUND(SUMIF('VGT-Bewegungsdaten'!B:B,A2551,'VGT-Bewegungsdaten'!C:C),3)</f>
        <v>0</v>
      </c>
      <c r="L2551" s="324">
        <f>ROUND(SUMIF('VGT-Bewegungsdaten'!B:B,$A2551,'VGT-Bewegungsdaten'!D:D),2)</f>
        <v>0</v>
      </c>
      <c r="N2551" s="376" t="s">
        <v>4930</v>
      </c>
      <c r="O2551" s="376" t="s">
        <v>4940</v>
      </c>
      <c r="P2551" s="326">
        <f>ROUND(SUMIF('AV-Bewegungsdaten'!B:B,A2551,'AV-Bewegungsdaten'!C:C),3)</f>
        <v>0</v>
      </c>
      <c r="Q2551" s="324">
        <f>ROUND(SUMIF('AV-Bewegungsdaten'!B:B,$A2551,'AV-Bewegungsdaten'!D:D),2)</f>
        <v>0</v>
      </c>
      <c r="T2551" s="327"/>
      <c r="U2551" s="326">
        <f>ROUND(SUMIF('DV-Bewegungsdaten'!B:B,Kategorien!A2551,'DV-Bewegungsdaten'!D:D),3)</f>
        <v>0</v>
      </c>
      <c r="V2551" s="324">
        <f>ROUND(SUMIF('DV-Bewegungsdaten'!B:B,Kategorien!A2551,'DV-Bewegungsdaten'!E:E),3)</f>
        <v>0</v>
      </c>
      <c r="AD2551" s="390">
        <f t="shared" si="541"/>
        <v>23.931000000000001</v>
      </c>
      <c r="AE2551" s="390">
        <f t="shared" si="542"/>
        <v>24.588000000000001</v>
      </c>
      <c r="AF2551" s="390">
        <f t="shared" si="543"/>
        <v>25.807000000000002</v>
      </c>
      <c r="AG2551" s="390">
        <f t="shared" si="544"/>
        <v>25.173999999999999</v>
      </c>
      <c r="AH2551" s="390">
        <f t="shared" si="545"/>
        <v>25.086000000000002</v>
      </c>
      <c r="AI2551" s="390">
        <f t="shared" si="546"/>
        <v>25.618000000000002</v>
      </c>
      <c r="AJ2551" s="390">
        <f t="shared" si="547"/>
        <v>24.901</v>
      </c>
      <c r="AK2551" s="390">
        <f t="shared" si="548"/>
        <v>25.185000000000002</v>
      </c>
      <c r="AL2551" s="390">
        <f t="shared" si="549"/>
        <v>25.295000000000002</v>
      </c>
      <c r="AM2551" s="390">
        <f t="shared" si="550"/>
        <v>25.176000000000002</v>
      </c>
      <c r="AN2551" s="390">
        <f t="shared" si="551"/>
        <v>24.770000000000003</v>
      </c>
      <c r="AO2551" s="390">
        <f t="shared" si="552"/>
        <v>25.673000000000002</v>
      </c>
    </row>
    <row r="2552" spans="1:41" ht="15" customHeight="1" x14ac:dyDescent="0.25">
      <c r="A2552" s="127" t="s">
        <v>2944</v>
      </c>
      <c r="B2552" s="125" t="s">
        <v>2077</v>
      </c>
      <c r="C2552" s="125" t="s">
        <v>4005</v>
      </c>
      <c r="D2552" s="125" t="s">
        <v>2692</v>
      </c>
      <c r="E2552" s="125" t="s">
        <v>2545</v>
      </c>
      <c r="F2552" s="126">
        <v>28.64</v>
      </c>
      <c r="G2552" s="126">
        <v>28.84</v>
      </c>
      <c r="H2552" s="126">
        <v>22.91</v>
      </c>
      <c r="I2552" s="126"/>
      <c r="J2552" s="317"/>
      <c r="K2552" s="323">
        <f>ROUND(SUMIF('VGT-Bewegungsdaten'!B:B,A2552,'VGT-Bewegungsdaten'!C:C),3)</f>
        <v>0</v>
      </c>
      <c r="L2552" s="324">
        <f>ROUND(SUMIF('VGT-Bewegungsdaten'!B:B,$A2552,'VGT-Bewegungsdaten'!D:D),2)</f>
        <v>0</v>
      </c>
      <c r="N2552" s="376" t="s">
        <v>4930</v>
      </c>
      <c r="O2552" s="376" t="s">
        <v>4940</v>
      </c>
      <c r="P2552" s="326">
        <f>ROUND(SUMIF('AV-Bewegungsdaten'!B:B,A2552,'AV-Bewegungsdaten'!C:C),3)</f>
        <v>0</v>
      </c>
      <c r="Q2552" s="324">
        <f>ROUND(SUMIF('AV-Bewegungsdaten'!B:B,$A2552,'AV-Bewegungsdaten'!D:D),2)</f>
        <v>0</v>
      </c>
      <c r="T2552" s="327"/>
      <c r="U2552" s="326">
        <f>ROUND(SUMIF('DV-Bewegungsdaten'!B:B,Kategorien!A2552,'DV-Bewegungsdaten'!D:D),3)</f>
        <v>0</v>
      </c>
      <c r="V2552" s="324">
        <f>ROUND(SUMIF('DV-Bewegungsdaten'!B:B,Kategorien!A2552,'DV-Bewegungsdaten'!E:E),3)</f>
        <v>0</v>
      </c>
      <c r="AD2552" s="390">
        <f t="shared" si="541"/>
        <v>23.901</v>
      </c>
      <c r="AE2552" s="390">
        <f t="shared" si="542"/>
        <v>24.558</v>
      </c>
      <c r="AF2552" s="390">
        <f t="shared" si="543"/>
        <v>25.777000000000001</v>
      </c>
      <c r="AG2552" s="390">
        <f t="shared" si="544"/>
        <v>25.143999999999998</v>
      </c>
      <c r="AH2552" s="390">
        <f t="shared" si="545"/>
        <v>25.056000000000001</v>
      </c>
      <c r="AI2552" s="390">
        <f t="shared" si="546"/>
        <v>25.588000000000001</v>
      </c>
      <c r="AJ2552" s="390">
        <f t="shared" si="547"/>
        <v>24.870999999999999</v>
      </c>
      <c r="AK2552" s="390">
        <f t="shared" si="548"/>
        <v>25.155000000000001</v>
      </c>
      <c r="AL2552" s="390">
        <f t="shared" si="549"/>
        <v>25.265000000000001</v>
      </c>
      <c r="AM2552" s="390">
        <f t="shared" si="550"/>
        <v>25.146000000000001</v>
      </c>
      <c r="AN2552" s="390">
        <f t="shared" si="551"/>
        <v>24.740000000000002</v>
      </c>
      <c r="AO2552" s="390">
        <f t="shared" si="552"/>
        <v>25.643000000000001</v>
      </c>
    </row>
    <row r="2553" spans="1:41" ht="15" customHeight="1" x14ac:dyDescent="0.25">
      <c r="A2553" s="127" t="s">
        <v>3688</v>
      </c>
      <c r="B2553" s="125" t="s">
        <v>2077</v>
      </c>
      <c r="C2553" s="125" t="s">
        <v>4005</v>
      </c>
      <c r="D2553" s="125" t="s">
        <v>3436</v>
      </c>
      <c r="E2553" s="125" t="s">
        <v>3289</v>
      </c>
      <c r="F2553" s="126">
        <v>28.61</v>
      </c>
      <c r="G2553" s="126">
        <v>28.81</v>
      </c>
      <c r="H2553" s="126">
        <v>22.89</v>
      </c>
      <c r="I2553" s="126"/>
      <c r="J2553" s="317"/>
      <c r="K2553" s="323">
        <f>ROUND(SUMIF('VGT-Bewegungsdaten'!B:B,A2553,'VGT-Bewegungsdaten'!C:C),3)</f>
        <v>0</v>
      </c>
      <c r="L2553" s="324">
        <f>ROUND(SUMIF('VGT-Bewegungsdaten'!B:B,$A2553,'VGT-Bewegungsdaten'!D:D),2)</f>
        <v>0</v>
      </c>
      <c r="N2553" s="376" t="s">
        <v>4930</v>
      </c>
      <c r="O2553" s="376" t="s">
        <v>4940</v>
      </c>
      <c r="P2553" s="326">
        <f>ROUND(SUMIF('AV-Bewegungsdaten'!B:B,A2553,'AV-Bewegungsdaten'!C:C),3)</f>
        <v>0</v>
      </c>
      <c r="Q2553" s="324">
        <f>ROUND(SUMIF('AV-Bewegungsdaten'!B:B,$A2553,'AV-Bewegungsdaten'!D:D),2)</f>
        <v>0</v>
      </c>
      <c r="T2553" s="327"/>
      <c r="U2553" s="326">
        <f>ROUND(SUMIF('DV-Bewegungsdaten'!B:B,Kategorien!A2553,'DV-Bewegungsdaten'!D:D),3)</f>
        <v>0</v>
      </c>
      <c r="V2553" s="324">
        <f>ROUND(SUMIF('DV-Bewegungsdaten'!B:B,Kategorien!A2553,'DV-Bewegungsdaten'!E:E),3)</f>
        <v>0</v>
      </c>
      <c r="AD2553" s="390">
        <f t="shared" si="541"/>
        <v>23.870999999999999</v>
      </c>
      <c r="AE2553" s="390">
        <f t="shared" si="542"/>
        <v>24.527999999999999</v>
      </c>
      <c r="AF2553" s="390">
        <f t="shared" si="543"/>
        <v>25.747</v>
      </c>
      <c r="AG2553" s="390">
        <f t="shared" si="544"/>
        <v>25.113999999999997</v>
      </c>
      <c r="AH2553" s="390">
        <f t="shared" si="545"/>
        <v>25.026</v>
      </c>
      <c r="AI2553" s="390">
        <f t="shared" si="546"/>
        <v>25.558</v>
      </c>
      <c r="AJ2553" s="390">
        <f t="shared" si="547"/>
        <v>24.840999999999998</v>
      </c>
      <c r="AK2553" s="390">
        <f t="shared" si="548"/>
        <v>25.125</v>
      </c>
      <c r="AL2553" s="390">
        <f t="shared" si="549"/>
        <v>25.234999999999999</v>
      </c>
      <c r="AM2553" s="390">
        <f t="shared" si="550"/>
        <v>25.116</v>
      </c>
      <c r="AN2553" s="390">
        <f t="shared" si="551"/>
        <v>24.71</v>
      </c>
      <c r="AO2553" s="390">
        <f t="shared" si="552"/>
        <v>25.613</v>
      </c>
    </row>
    <row r="2554" spans="1:41" ht="15" customHeight="1" x14ac:dyDescent="0.25">
      <c r="A2554" s="127" t="s">
        <v>4453</v>
      </c>
      <c r="B2554" s="125" t="s">
        <v>2077</v>
      </c>
      <c r="C2554" s="125" t="s">
        <v>4005</v>
      </c>
      <c r="D2554" s="125" t="s">
        <v>4199</v>
      </c>
      <c r="E2554" s="125" t="s">
        <v>4051</v>
      </c>
      <c r="F2554" s="126">
        <v>28.58</v>
      </c>
      <c r="G2554" s="126">
        <v>28.779999999999998</v>
      </c>
      <c r="H2554" s="126">
        <v>22.86</v>
      </c>
      <c r="I2554" s="126"/>
      <c r="J2554" s="317"/>
      <c r="K2554" s="323">
        <f>ROUND(SUMIF('VGT-Bewegungsdaten'!B:B,A2554,'VGT-Bewegungsdaten'!C:C),3)</f>
        <v>0</v>
      </c>
      <c r="L2554" s="324">
        <f>ROUND(SUMIF('VGT-Bewegungsdaten'!B:B,$A2554,'VGT-Bewegungsdaten'!D:D),2)</f>
        <v>0</v>
      </c>
      <c r="N2554" s="376" t="s">
        <v>4930</v>
      </c>
      <c r="O2554" s="376" t="s">
        <v>4940</v>
      </c>
      <c r="P2554" s="326">
        <f>ROUND(SUMIF('AV-Bewegungsdaten'!B:B,A2554,'AV-Bewegungsdaten'!C:C),3)</f>
        <v>0</v>
      </c>
      <c r="Q2554" s="324">
        <f>ROUND(SUMIF('AV-Bewegungsdaten'!B:B,$A2554,'AV-Bewegungsdaten'!D:D),2)</f>
        <v>0</v>
      </c>
      <c r="T2554" s="327"/>
      <c r="U2554" s="326">
        <f>ROUND(SUMIF('DV-Bewegungsdaten'!B:B,Kategorien!A2554,'DV-Bewegungsdaten'!D:D),3)</f>
        <v>0</v>
      </c>
      <c r="V2554" s="324">
        <f>ROUND(SUMIF('DV-Bewegungsdaten'!B:B,Kategorien!A2554,'DV-Bewegungsdaten'!E:E),3)</f>
        <v>0</v>
      </c>
      <c r="AD2554" s="390">
        <f t="shared" si="541"/>
        <v>23.840999999999998</v>
      </c>
      <c r="AE2554" s="390">
        <f t="shared" si="542"/>
        <v>24.497999999999998</v>
      </c>
      <c r="AF2554" s="390">
        <f t="shared" si="543"/>
        <v>25.716999999999999</v>
      </c>
      <c r="AG2554" s="390">
        <f t="shared" si="544"/>
        <v>25.083999999999996</v>
      </c>
      <c r="AH2554" s="390">
        <f t="shared" si="545"/>
        <v>24.995999999999999</v>
      </c>
      <c r="AI2554" s="390">
        <f t="shared" si="546"/>
        <v>25.527999999999999</v>
      </c>
      <c r="AJ2554" s="390">
        <f t="shared" si="547"/>
        <v>24.810999999999996</v>
      </c>
      <c r="AK2554" s="390">
        <f t="shared" si="548"/>
        <v>25.094999999999999</v>
      </c>
      <c r="AL2554" s="390">
        <f t="shared" si="549"/>
        <v>25.204999999999998</v>
      </c>
      <c r="AM2554" s="390">
        <f t="shared" si="550"/>
        <v>25.085999999999999</v>
      </c>
      <c r="AN2554" s="390">
        <f t="shared" si="551"/>
        <v>24.68</v>
      </c>
      <c r="AO2554" s="390">
        <f t="shared" si="552"/>
        <v>25.582999999999998</v>
      </c>
    </row>
    <row r="2555" spans="1:41" ht="15" customHeight="1" x14ac:dyDescent="0.25">
      <c r="A2555" s="127" t="s">
        <v>2199</v>
      </c>
      <c r="B2555" s="125" t="s">
        <v>2077</v>
      </c>
      <c r="C2555" s="125" t="s">
        <v>4005</v>
      </c>
      <c r="D2555" s="125" t="s">
        <v>1931</v>
      </c>
      <c r="E2555" s="125" t="s">
        <v>2452</v>
      </c>
      <c r="F2555" s="126">
        <v>22.67</v>
      </c>
      <c r="G2555" s="126">
        <v>22.87</v>
      </c>
      <c r="H2555" s="126">
        <v>18.14</v>
      </c>
      <c r="I2555" s="126"/>
      <c r="J2555" s="317"/>
      <c r="K2555" s="323">
        <f>ROUND(SUMIF('VGT-Bewegungsdaten'!B:B,A2555,'VGT-Bewegungsdaten'!C:C),3)</f>
        <v>0</v>
      </c>
      <c r="L2555" s="324">
        <f>ROUND(SUMIF('VGT-Bewegungsdaten'!B:B,$A2555,'VGT-Bewegungsdaten'!D:D),2)</f>
        <v>0</v>
      </c>
      <c r="N2555" s="376" t="s">
        <v>4930</v>
      </c>
      <c r="O2555" s="376" t="s">
        <v>4940</v>
      </c>
      <c r="P2555" s="326">
        <f>ROUND(SUMIF('AV-Bewegungsdaten'!B:B,A2555,'AV-Bewegungsdaten'!C:C),3)</f>
        <v>0</v>
      </c>
      <c r="Q2555" s="324">
        <f>ROUND(SUMIF('AV-Bewegungsdaten'!B:B,$A2555,'AV-Bewegungsdaten'!D:D),2)</f>
        <v>0</v>
      </c>
      <c r="T2555" s="327"/>
      <c r="U2555" s="326">
        <f>ROUND(SUMIF('DV-Bewegungsdaten'!B:B,Kategorien!A2555,'DV-Bewegungsdaten'!D:D),3)</f>
        <v>0</v>
      </c>
      <c r="V2555" s="324">
        <f>ROUND(SUMIF('DV-Bewegungsdaten'!B:B,Kategorien!A2555,'DV-Bewegungsdaten'!E:E),3)</f>
        <v>0</v>
      </c>
      <c r="AD2555" s="390">
        <f t="shared" si="541"/>
        <v>17.931000000000001</v>
      </c>
      <c r="AE2555" s="390">
        <f t="shared" si="542"/>
        <v>18.588000000000001</v>
      </c>
      <c r="AF2555" s="390">
        <f t="shared" si="543"/>
        <v>19.807000000000002</v>
      </c>
      <c r="AG2555" s="390">
        <f t="shared" si="544"/>
        <v>19.173999999999999</v>
      </c>
      <c r="AH2555" s="390">
        <f t="shared" si="545"/>
        <v>19.086000000000002</v>
      </c>
      <c r="AI2555" s="390">
        <f t="shared" si="546"/>
        <v>19.618000000000002</v>
      </c>
      <c r="AJ2555" s="390">
        <f t="shared" si="547"/>
        <v>18.901</v>
      </c>
      <c r="AK2555" s="390">
        <f t="shared" si="548"/>
        <v>19.185000000000002</v>
      </c>
      <c r="AL2555" s="390">
        <f t="shared" si="549"/>
        <v>19.295000000000002</v>
      </c>
      <c r="AM2555" s="390">
        <f t="shared" si="550"/>
        <v>19.176000000000002</v>
      </c>
      <c r="AN2555" s="390">
        <f t="shared" si="551"/>
        <v>18.770000000000003</v>
      </c>
      <c r="AO2555" s="390">
        <f t="shared" si="552"/>
        <v>19.673000000000002</v>
      </c>
    </row>
    <row r="2556" spans="1:41" ht="15" customHeight="1" x14ac:dyDescent="0.25">
      <c r="A2556" s="127" t="s">
        <v>2200</v>
      </c>
      <c r="B2556" s="125" t="s">
        <v>2077</v>
      </c>
      <c r="C2556" s="125" t="s">
        <v>4005</v>
      </c>
      <c r="D2556" s="125" t="s">
        <v>1933</v>
      </c>
      <c r="E2556" s="125" t="s">
        <v>2455</v>
      </c>
      <c r="F2556" s="126">
        <v>24.67</v>
      </c>
      <c r="G2556" s="126">
        <v>24.87</v>
      </c>
      <c r="H2556" s="126">
        <v>19.739999999999998</v>
      </c>
      <c r="I2556" s="126"/>
      <c r="J2556" s="317"/>
      <c r="K2556" s="323">
        <f>ROUND(SUMIF('VGT-Bewegungsdaten'!B:B,A2556,'VGT-Bewegungsdaten'!C:C),3)</f>
        <v>0</v>
      </c>
      <c r="L2556" s="324">
        <f>ROUND(SUMIF('VGT-Bewegungsdaten'!B:B,$A2556,'VGT-Bewegungsdaten'!D:D),2)</f>
        <v>0</v>
      </c>
      <c r="N2556" s="376" t="s">
        <v>4930</v>
      </c>
      <c r="O2556" s="376" t="s">
        <v>4940</v>
      </c>
      <c r="P2556" s="326">
        <f>ROUND(SUMIF('AV-Bewegungsdaten'!B:B,A2556,'AV-Bewegungsdaten'!C:C),3)</f>
        <v>0</v>
      </c>
      <c r="Q2556" s="324">
        <f>ROUND(SUMIF('AV-Bewegungsdaten'!B:B,$A2556,'AV-Bewegungsdaten'!D:D),2)</f>
        <v>0</v>
      </c>
      <c r="T2556" s="327"/>
      <c r="U2556" s="326">
        <f>ROUND(SUMIF('DV-Bewegungsdaten'!B:B,Kategorien!A2556,'DV-Bewegungsdaten'!D:D),3)</f>
        <v>0</v>
      </c>
      <c r="V2556" s="324">
        <f>ROUND(SUMIF('DV-Bewegungsdaten'!B:B,Kategorien!A2556,'DV-Bewegungsdaten'!E:E),3)</f>
        <v>0</v>
      </c>
      <c r="AD2556" s="390">
        <f t="shared" si="541"/>
        <v>19.931000000000001</v>
      </c>
      <c r="AE2556" s="390">
        <f t="shared" si="542"/>
        <v>20.588000000000001</v>
      </c>
      <c r="AF2556" s="390">
        <f t="shared" si="543"/>
        <v>21.807000000000002</v>
      </c>
      <c r="AG2556" s="390">
        <f t="shared" si="544"/>
        <v>21.173999999999999</v>
      </c>
      <c r="AH2556" s="390">
        <f t="shared" si="545"/>
        <v>21.086000000000002</v>
      </c>
      <c r="AI2556" s="390">
        <f t="shared" si="546"/>
        <v>21.618000000000002</v>
      </c>
      <c r="AJ2556" s="390">
        <f t="shared" si="547"/>
        <v>20.901</v>
      </c>
      <c r="AK2556" s="390">
        <f t="shared" si="548"/>
        <v>21.185000000000002</v>
      </c>
      <c r="AL2556" s="390">
        <f t="shared" si="549"/>
        <v>21.295000000000002</v>
      </c>
      <c r="AM2556" s="390">
        <f t="shared" si="550"/>
        <v>21.176000000000002</v>
      </c>
      <c r="AN2556" s="390">
        <f t="shared" si="551"/>
        <v>20.770000000000003</v>
      </c>
      <c r="AO2556" s="390">
        <f t="shared" si="552"/>
        <v>21.673000000000002</v>
      </c>
    </row>
    <row r="2557" spans="1:41" ht="15" customHeight="1" x14ac:dyDescent="0.25">
      <c r="A2557" s="127" t="s">
        <v>2201</v>
      </c>
      <c r="B2557" s="125" t="s">
        <v>2077</v>
      </c>
      <c r="C2557" s="125" t="s">
        <v>4005</v>
      </c>
      <c r="D2557" s="125" t="s">
        <v>1935</v>
      </c>
      <c r="E2557" s="125" t="s">
        <v>1538</v>
      </c>
      <c r="F2557" s="126">
        <v>25.67</v>
      </c>
      <c r="G2557" s="126">
        <v>25.87</v>
      </c>
      <c r="H2557" s="126">
        <v>20.54</v>
      </c>
      <c r="I2557" s="126"/>
      <c r="J2557" s="317"/>
      <c r="K2557" s="323">
        <f>ROUND(SUMIF('VGT-Bewegungsdaten'!B:B,A2557,'VGT-Bewegungsdaten'!C:C),3)</f>
        <v>0</v>
      </c>
      <c r="L2557" s="324">
        <f>ROUND(SUMIF('VGT-Bewegungsdaten'!B:B,$A2557,'VGT-Bewegungsdaten'!D:D),2)</f>
        <v>0</v>
      </c>
      <c r="N2557" s="376" t="s">
        <v>4930</v>
      </c>
      <c r="O2557" s="376" t="s">
        <v>4940</v>
      </c>
      <c r="P2557" s="326">
        <f>ROUND(SUMIF('AV-Bewegungsdaten'!B:B,A2557,'AV-Bewegungsdaten'!C:C),3)</f>
        <v>0</v>
      </c>
      <c r="Q2557" s="324">
        <f>ROUND(SUMIF('AV-Bewegungsdaten'!B:B,$A2557,'AV-Bewegungsdaten'!D:D),2)</f>
        <v>0</v>
      </c>
      <c r="T2557" s="327"/>
      <c r="U2557" s="326">
        <f>ROUND(SUMIF('DV-Bewegungsdaten'!B:B,Kategorien!A2557,'DV-Bewegungsdaten'!D:D),3)</f>
        <v>0</v>
      </c>
      <c r="V2557" s="324">
        <f>ROUND(SUMIF('DV-Bewegungsdaten'!B:B,Kategorien!A2557,'DV-Bewegungsdaten'!E:E),3)</f>
        <v>0</v>
      </c>
      <c r="AD2557" s="390">
        <f t="shared" si="541"/>
        <v>20.931000000000001</v>
      </c>
      <c r="AE2557" s="390">
        <f t="shared" si="542"/>
        <v>21.588000000000001</v>
      </c>
      <c r="AF2557" s="390">
        <f t="shared" si="543"/>
        <v>22.807000000000002</v>
      </c>
      <c r="AG2557" s="390">
        <f t="shared" si="544"/>
        <v>22.173999999999999</v>
      </c>
      <c r="AH2557" s="390">
        <f t="shared" si="545"/>
        <v>22.086000000000002</v>
      </c>
      <c r="AI2557" s="390">
        <f t="shared" si="546"/>
        <v>22.618000000000002</v>
      </c>
      <c r="AJ2557" s="390">
        <f t="shared" si="547"/>
        <v>21.901</v>
      </c>
      <c r="AK2557" s="390">
        <f t="shared" si="548"/>
        <v>22.185000000000002</v>
      </c>
      <c r="AL2557" s="390">
        <f t="shared" si="549"/>
        <v>22.295000000000002</v>
      </c>
      <c r="AM2557" s="390">
        <f t="shared" si="550"/>
        <v>22.176000000000002</v>
      </c>
      <c r="AN2557" s="390">
        <f t="shared" si="551"/>
        <v>21.770000000000003</v>
      </c>
      <c r="AO2557" s="390">
        <f t="shared" si="552"/>
        <v>22.673000000000002</v>
      </c>
    </row>
    <row r="2558" spans="1:41" ht="15" customHeight="1" x14ac:dyDescent="0.25">
      <c r="A2558" s="127" t="s">
        <v>2202</v>
      </c>
      <c r="B2558" s="125" t="s">
        <v>2077</v>
      </c>
      <c r="C2558" s="125" t="s">
        <v>4005</v>
      </c>
      <c r="D2558" s="125" t="s">
        <v>1937</v>
      </c>
      <c r="E2558" s="125" t="s">
        <v>1541</v>
      </c>
      <c r="F2558" s="126">
        <v>25.67</v>
      </c>
      <c r="G2558" s="126">
        <v>25.87</v>
      </c>
      <c r="H2558" s="126">
        <v>20.54</v>
      </c>
      <c r="I2558" s="126"/>
      <c r="J2558" s="317"/>
      <c r="K2558" s="323">
        <f>ROUND(SUMIF('VGT-Bewegungsdaten'!B:B,A2558,'VGT-Bewegungsdaten'!C:C),3)</f>
        <v>0</v>
      </c>
      <c r="L2558" s="324">
        <f>ROUND(SUMIF('VGT-Bewegungsdaten'!B:B,$A2558,'VGT-Bewegungsdaten'!D:D),2)</f>
        <v>0</v>
      </c>
      <c r="N2558" s="376" t="s">
        <v>4930</v>
      </c>
      <c r="O2558" s="376" t="s">
        <v>4940</v>
      </c>
      <c r="P2558" s="326">
        <f>ROUND(SUMIF('AV-Bewegungsdaten'!B:B,A2558,'AV-Bewegungsdaten'!C:C),3)</f>
        <v>0</v>
      </c>
      <c r="Q2558" s="324">
        <f>ROUND(SUMIF('AV-Bewegungsdaten'!B:B,$A2558,'AV-Bewegungsdaten'!D:D),2)</f>
        <v>0</v>
      </c>
      <c r="T2558" s="327"/>
      <c r="U2558" s="326">
        <f>ROUND(SUMIF('DV-Bewegungsdaten'!B:B,Kategorien!A2558,'DV-Bewegungsdaten'!D:D),3)</f>
        <v>0</v>
      </c>
      <c r="V2558" s="324">
        <f>ROUND(SUMIF('DV-Bewegungsdaten'!B:B,Kategorien!A2558,'DV-Bewegungsdaten'!E:E),3)</f>
        <v>0</v>
      </c>
      <c r="AD2558" s="390">
        <f t="shared" si="541"/>
        <v>20.931000000000001</v>
      </c>
      <c r="AE2558" s="390">
        <f t="shared" si="542"/>
        <v>21.588000000000001</v>
      </c>
      <c r="AF2558" s="390">
        <f t="shared" si="543"/>
        <v>22.807000000000002</v>
      </c>
      <c r="AG2558" s="390">
        <f t="shared" si="544"/>
        <v>22.173999999999999</v>
      </c>
      <c r="AH2558" s="390">
        <f t="shared" si="545"/>
        <v>22.086000000000002</v>
      </c>
      <c r="AI2558" s="390">
        <f t="shared" si="546"/>
        <v>22.618000000000002</v>
      </c>
      <c r="AJ2558" s="390">
        <f t="shared" si="547"/>
        <v>21.901</v>
      </c>
      <c r="AK2558" s="390">
        <f t="shared" si="548"/>
        <v>22.185000000000002</v>
      </c>
      <c r="AL2558" s="390">
        <f t="shared" si="549"/>
        <v>22.295000000000002</v>
      </c>
      <c r="AM2558" s="390">
        <f t="shared" si="550"/>
        <v>22.176000000000002</v>
      </c>
      <c r="AN2558" s="390">
        <f t="shared" si="551"/>
        <v>21.770000000000003</v>
      </c>
      <c r="AO2558" s="390">
        <f t="shared" si="552"/>
        <v>22.673000000000002</v>
      </c>
    </row>
    <row r="2559" spans="1:41" ht="15" customHeight="1" x14ac:dyDescent="0.25">
      <c r="A2559" s="127" t="s">
        <v>2945</v>
      </c>
      <c r="B2559" s="125" t="s">
        <v>2077</v>
      </c>
      <c r="C2559" s="125" t="s">
        <v>4005</v>
      </c>
      <c r="D2559" s="125" t="s">
        <v>2694</v>
      </c>
      <c r="E2559" s="125" t="s">
        <v>2545</v>
      </c>
      <c r="F2559" s="126">
        <v>25.64</v>
      </c>
      <c r="G2559" s="126">
        <v>25.84</v>
      </c>
      <c r="H2559" s="126">
        <v>20.51</v>
      </c>
      <c r="I2559" s="126"/>
      <c r="J2559" s="317"/>
      <c r="K2559" s="323">
        <f>ROUND(SUMIF('VGT-Bewegungsdaten'!B:B,A2559,'VGT-Bewegungsdaten'!C:C),3)</f>
        <v>0</v>
      </c>
      <c r="L2559" s="324">
        <f>ROUND(SUMIF('VGT-Bewegungsdaten'!B:B,$A2559,'VGT-Bewegungsdaten'!D:D),2)</f>
        <v>0</v>
      </c>
      <c r="N2559" s="376" t="s">
        <v>4930</v>
      </c>
      <c r="O2559" s="376" t="s">
        <v>4940</v>
      </c>
      <c r="P2559" s="326">
        <f>ROUND(SUMIF('AV-Bewegungsdaten'!B:B,A2559,'AV-Bewegungsdaten'!C:C),3)</f>
        <v>0</v>
      </c>
      <c r="Q2559" s="324">
        <f>ROUND(SUMIF('AV-Bewegungsdaten'!B:B,$A2559,'AV-Bewegungsdaten'!D:D),2)</f>
        <v>0</v>
      </c>
      <c r="T2559" s="327"/>
      <c r="U2559" s="326">
        <f>ROUND(SUMIF('DV-Bewegungsdaten'!B:B,Kategorien!A2559,'DV-Bewegungsdaten'!D:D),3)</f>
        <v>0</v>
      </c>
      <c r="V2559" s="324">
        <f>ROUND(SUMIF('DV-Bewegungsdaten'!B:B,Kategorien!A2559,'DV-Bewegungsdaten'!E:E),3)</f>
        <v>0</v>
      </c>
      <c r="AD2559" s="390">
        <f t="shared" si="541"/>
        <v>20.901</v>
      </c>
      <c r="AE2559" s="390">
        <f t="shared" si="542"/>
        <v>21.558</v>
      </c>
      <c r="AF2559" s="390">
        <f t="shared" si="543"/>
        <v>22.777000000000001</v>
      </c>
      <c r="AG2559" s="390">
        <f t="shared" si="544"/>
        <v>22.143999999999998</v>
      </c>
      <c r="AH2559" s="390">
        <f t="shared" si="545"/>
        <v>22.056000000000001</v>
      </c>
      <c r="AI2559" s="390">
        <f t="shared" si="546"/>
        <v>22.588000000000001</v>
      </c>
      <c r="AJ2559" s="390">
        <f t="shared" si="547"/>
        <v>21.870999999999999</v>
      </c>
      <c r="AK2559" s="390">
        <f t="shared" si="548"/>
        <v>22.155000000000001</v>
      </c>
      <c r="AL2559" s="390">
        <f t="shared" si="549"/>
        <v>22.265000000000001</v>
      </c>
      <c r="AM2559" s="390">
        <f t="shared" si="550"/>
        <v>22.146000000000001</v>
      </c>
      <c r="AN2559" s="390">
        <f t="shared" si="551"/>
        <v>21.740000000000002</v>
      </c>
      <c r="AO2559" s="390">
        <f t="shared" si="552"/>
        <v>22.643000000000001</v>
      </c>
    </row>
    <row r="2560" spans="1:41" ht="15" customHeight="1" x14ac:dyDescent="0.25">
      <c r="A2560" s="127" t="s">
        <v>3689</v>
      </c>
      <c r="B2560" s="125" t="s">
        <v>2077</v>
      </c>
      <c r="C2560" s="125" t="s">
        <v>4005</v>
      </c>
      <c r="D2560" s="125" t="s">
        <v>3438</v>
      </c>
      <c r="E2560" s="125" t="s">
        <v>3289</v>
      </c>
      <c r="F2560" s="126">
        <v>25.61</v>
      </c>
      <c r="G2560" s="126">
        <v>25.81</v>
      </c>
      <c r="H2560" s="126">
        <v>20.49</v>
      </c>
      <c r="I2560" s="126"/>
      <c r="J2560" s="317"/>
      <c r="K2560" s="323">
        <f>ROUND(SUMIF('VGT-Bewegungsdaten'!B:B,A2560,'VGT-Bewegungsdaten'!C:C),3)</f>
        <v>0</v>
      </c>
      <c r="L2560" s="324">
        <f>ROUND(SUMIF('VGT-Bewegungsdaten'!B:B,$A2560,'VGT-Bewegungsdaten'!D:D),2)</f>
        <v>0</v>
      </c>
      <c r="N2560" s="376" t="s">
        <v>4930</v>
      </c>
      <c r="O2560" s="376" t="s">
        <v>4940</v>
      </c>
      <c r="P2560" s="326">
        <f>ROUND(SUMIF('AV-Bewegungsdaten'!B:B,A2560,'AV-Bewegungsdaten'!C:C),3)</f>
        <v>0</v>
      </c>
      <c r="Q2560" s="324">
        <f>ROUND(SUMIF('AV-Bewegungsdaten'!B:B,$A2560,'AV-Bewegungsdaten'!D:D),2)</f>
        <v>0</v>
      </c>
      <c r="T2560" s="327"/>
      <c r="U2560" s="326">
        <f>ROUND(SUMIF('DV-Bewegungsdaten'!B:B,Kategorien!A2560,'DV-Bewegungsdaten'!D:D),3)</f>
        <v>0</v>
      </c>
      <c r="V2560" s="324">
        <f>ROUND(SUMIF('DV-Bewegungsdaten'!B:B,Kategorien!A2560,'DV-Bewegungsdaten'!E:E),3)</f>
        <v>0</v>
      </c>
      <c r="AD2560" s="390">
        <f t="shared" si="541"/>
        <v>20.870999999999999</v>
      </c>
      <c r="AE2560" s="390">
        <f t="shared" si="542"/>
        <v>21.527999999999999</v>
      </c>
      <c r="AF2560" s="390">
        <f t="shared" si="543"/>
        <v>22.747</v>
      </c>
      <c r="AG2560" s="390">
        <f t="shared" si="544"/>
        <v>22.113999999999997</v>
      </c>
      <c r="AH2560" s="390">
        <f t="shared" si="545"/>
        <v>22.026</v>
      </c>
      <c r="AI2560" s="390">
        <f t="shared" si="546"/>
        <v>22.558</v>
      </c>
      <c r="AJ2560" s="390">
        <f t="shared" si="547"/>
        <v>21.840999999999998</v>
      </c>
      <c r="AK2560" s="390">
        <f t="shared" si="548"/>
        <v>22.125</v>
      </c>
      <c r="AL2560" s="390">
        <f t="shared" si="549"/>
        <v>22.234999999999999</v>
      </c>
      <c r="AM2560" s="390">
        <f t="shared" si="550"/>
        <v>22.116</v>
      </c>
      <c r="AN2560" s="390">
        <f t="shared" si="551"/>
        <v>21.71</v>
      </c>
      <c r="AO2560" s="390">
        <f t="shared" si="552"/>
        <v>22.613</v>
      </c>
    </row>
    <row r="2561" spans="1:41" ht="15" customHeight="1" x14ac:dyDescent="0.25">
      <c r="A2561" s="127" t="s">
        <v>4454</v>
      </c>
      <c r="B2561" s="125" t="s">
        <v>2077</v>
      </c>
      <c r="C2561" s="125" t="s">
        <v>4005</v>
      </c>
      <c r="D2561" s="125" t="s">
        <v>4201</v>
      </c>
      <c r="E2561" s="125" t="s">
        <v>4051</v>
      </c>
      <c r="F2561" s="126">
        <v>25.58</v>
      </c>
      <c r="G2561" s="126">
        <v>25.779999999999998</v>
      </c>
      <c r="H2561" s="126">
        <v>20.46</v>
      </c>
      <c r="I2561" s="126"/>
      <c r="J2561" s="317"/>
      <c r="K2561" s="323">
        <f>ROUND(SUMIF('VGT-Bewegungsdaten'!B:B,A2561,'VGT-Bewegungsdaten'!C:C),3)</f>
        <v>0</v>
      </c>
      <c r="L2561" s="324">
        <f>ROUND(SUMIF('VGT-Bewegungsdaten'!B:B,$A2561,'VGT-Bewegungsdaten'!D:D),2)</f>
        <v>0</v>
      </c>
      <c r="N2561" s="376" t="s">
        <v>4930</v>
      </c>
      <c r="O2561" s="376" t="s">
        <v>4940</v>
      </c>
      <c r="P2561" s="326">
        <f>ROUND(SUMIF('AV-Bewegungsdaten'!B:B,A2561,'AV-Bewegungsdaten'!C:C),3)</f>
        <v>0</v>
      </c>
      <c r="Q2561" s="324">
        <f>ROUND(SUMIF('AV-Bewegungsdaten'!B:B,$A2561,'AV-Bewegungsdaten'!D:D),2)</f>
        <v>0</v>
      </c>
      <c r="T2561" s="327"/>
      <c r="U2561" s="326">
        <f>ROUND(SUMIF('DV-Bewegungsdaten'!B:B,Kategorien!A2561,'DV-Bewegungsdaten'!D:D),3)</f>
        <v>0</v>
      </c>
      <c r="V2561" s="324">
        <f>ROUND(SUMIF('DV-Bewegungsdaten'!B:B,Kategorien!A2561,'DV-Bewegungsdaten'!E:E),3)</f>
        <v>0</v>
      </c>
      <c r="AD2561" s="390">
        <f t="shared" si="541"/>
        <v>20.840999999999998</v>
      </c>
      <c r="AE2561" s="390">
        <f t="shared" si="542"/>
        <v>21.497999999999998</v>
      </c>
      <c r="AF2561" s="390">
        <f t="shared" si="543"/>
        <v>22.716999999999999</v>
      </c>
      <c r="AG2561" s="390">
        <f t="shared" si="544"/>
        <v>22.083999999999996</v>
      </c>
      <c r="AH2561" s="390">
        <f t="shared" si="545"/>
        <v>21.995999999999999</v>
      </c>
      <c r="AI2561" s="390">
        <f t="shared" si="546"/>
        <v>22.527999999999999</v>
      </c>
      <c r="AJ2561" s="390">
        <f t="shared" si="547"/>
        <v>21.810999999999996</v>
      </c>
      <c r="AK2561" s="390">
        <f t="shared" si="548"/>
        <v>22.094999999999999</v>
      </c>
      <c r="AL2561" s="390">
        <f t="shared" si="549"/>
        <v>22.204999999999998</v>
      </c>
      <c r="AM2561" s="390">
        <f t="shared" si="550"/>
        <v>22.085999999999999</v>
      </c>
      <c r="AN2561" s="390">
        <f t="shared" si="551"/>
        <v>21.68</v>
      </c>
      <c r="AO2561" s="390">
        <f t="shared" si="552"/>
        <v>22.582999999999998</v>
      </c>
    </row>
    <row r="2562" spans="1:41" ht="15" customHeight="1" x14ac:dyDescent="0.25">
      <c r="A2562" s="127" t="s">
        <v>2203</v>
      </c>
      <c r="B2562" s="125" t="s">
        <v>2077</v>
      </c>
      <c r="C2562" s="125" t="s">
        <v>4005</v>
      </c>
      <c r="D2562" s="125" t="s">
        <v>1939</v>
      </c>
      <c r="E2562" s="125" t="s">
        <v>2452</v>
      </c>
      <c r="F2562" s="126">
        <v>23.67</v>
      </c>
      <c r="G2562" s="126">
        <v>23.87</v>
      </c>
      <c r="H2562" s="126">
        <v>18.940000000000001</v>
      </c>
      <c r="I2562" s="126"/>
      <c r="J2562" s="317"/>
      <c r="K2562" s="323">
        <f>ROUND(SUMIF('VGT-Bewegungsdaten'!B:B,A2562,'VGT-Bewegungsdaten'!C:C),3)</f>
        <v>0</v>
      </c>
      <c r="L2562" s="324">
        <f>ROUND(SUMIF('VGT-Bewegungsdaten'!B:B,$A2562,'VGT-Bewegungsdaten'!D:D),2)</f>
        <v>0</v>
      </c>
      <c r="N2562" s="376" t="s">
        <v>4930</v>
      </c>
      <c r="O2562" s="376" t="s">
        <v>4940</v>
      </c>
      <c r="P2562" s="326">
        <f>ROUND(SUMIF('AV-Bewegungsdaten'!B:B,A2562,'AV-Bewegungsdaten'!C:C),3)</f>
        <v>0</v>
      </c>
      <c r="Q2562" s="324">
        <f>ROUND(SUMIF('AV-Bewegungsdaten'!B:B,$A2562,'AV-Bewegungsdaten'!D:D),2)</f>
        <v>0</v>
      </c>
      <c r="T2562" s="327"/>
      <c r="U2562" s="326">
        <f>ROUND(SUMIF('DV-Bewegungsdaten'!B:B,Kategorien!A2562,'DV-Bewegungsdaten'!D:D),3)</f>
        <v>0</v>
      </c>
      <c r="V2562" s="324">
        <f>ROUND(SUMIF('DV-Bewegungsdaten'!B:B,Kategorien!A2562,'DV-Bewegungsdaten'!E:E),3)</f>
        <v>0</v>
      </c>
      <c r="AD2562" s="390">
        <f t="shared" si="541"/>
        <v>18.931000000000001</v>
      </c>
      <c r="AE2562" s="390">
        <f t="shared" si="542"/>
        <v>19.588000000000001</v>
      </c>
      <c r="AF2562" s="390">
        <f t="shared" si="543"/>
        <v>20.807000000000002</v>
      </c>
      <c r="AG2562" s="390">
        <f t="shared" si="544"/>
        <v>20.173999999999999</v>
      </c>
      <c r="AH2562" s="390">
        <f t="shared" si="545"/>
        <v>20.086000000000002</v>
      </c>
      <c r="AI2562" s="390">
        <f t="shared" si="546"/>
        <v>20.618000000000002</v>
      </c>
      <c r="AJ2562" s="390">
        <f t="shared" si="547"/>
        <v>19.901</v>
      </c>
      <c r="AK2562" s="390">
        <f t="shared" si="548"/>
        <v>20.185000000000002</v>
      </c>
      <c r="AL2562" s="390">
        <f t="shared" si="549"/>
        <v>20.295000000000002</v>
      </c>
      <c r="AM2562" s="390">
        <f t="shared" si="550"/>
        <v>20.176000000000002</v>
      </c>
      <c r="AN2562" s="390">
        <f t="shared" si="551"/>
        <v>19.770000000000003</v>
      </c>
      <c r="AO2562" s="390">
        <f t="shared" si="552"/>
        <v>20.673000000000002</v>
      </c>
    </row>
    <row r="2563" spans="1:41" ht="15" customHeight="1" x14ac:dyDescent="0.25">
      <c r="A2563" s="127" t="s">
        <v>2204</v>
      </c>
      <c r="B2563" s="125" t="s">
        <v>2077</v>
      </c>
      <c r="C2563" s="125" t="s">
        <v>4005</v>
      </c>
      <c r="D2563" s="125" t="s">
        <v>1941</v>
      </c>
      <c r="E2563" s="125" t="s">
        <v>2455</v>
      </c>
      <c r="F2563" s="126">
        <v>25.67</v>
      </c>
      <c r="G2563" s="126">
        <v>25.87</v>
      </c>
      <c r="H2563" s="126">
        <v>20.54</v>
      </c>
      <c r="I2563" s="126"/>
      <c r="J2563" s="317"/>
      <c r="K2563" s="323">
        <f>ROUND(SUMIF('VGT-Bewegungsdaten'!B:B,A2563,'VGT-Bewegungsdaten'!C:C),3)</f>
        <v>0</v>
      </c>
      <c r="L2563" s="324">
        <f>ROUND(SUMIF('VGT-Bewegungsdaten'!B:B,$A2563,'VGT-Bewegungsdaten'!D:D),2)</f>
        <v>0</v>
      </c>
      <c r="N2563" s="376" t="s">
        <v>4930</v>
      </c>
      <c r="O2563" s="376" t="s">
        <v>4940</v>
      </c>
      <c r="P2563" s="326">
        <f>ROUND(SUMIF('AV-Bewegungsdaten'!B:B,A2563,'AV-Bewegungsdaten'!C:C),3)</f>
        <v>0</v>
      </c>
      <c r="Q2563" s="324">
        <f>ROUND(SUMIF('AV-Bewegungsdaten'!B:B,$A2563,'AV-Bewegungsdaten'!D:D),2)</f>
        <v>0</v>
      </c>
      <c r="T2563" s="327"/>
      <c r="U2563" s="326">
        <f>ROUND(SUMIF('DV-Bewegungsdaten'!B:B,Kategorien!A2563,'DV-Bewegungsdaten'!D:D),3)</f>
        <v>0</v>
      </c>
      <c r="V2563" s="324">
        <f>ROUND(SUMIF('DV-Bewegungsdaten'!B:B,Kategorien!A2563,'DV-Bewegungsdaten'!E:E),3)</f>
        <v>0</v>
      </c>
      <c r="AD2563" s="390">
        <f t="shared" si="541"/>
        <v>20.931000000000001</v>
      </c>
      <c r="AE2563" s="390">
        <f t="shared" si="542"/>
        <v>21.588000000000001</v>
      </c>
      <c r="AF2563" s="390">
        <f t="shared" si="543"/>
        <v>22.807000000000002</v>
      </c>
      <c r="AG2563" s="390">
        <f t="shared" si="544"/>
        <v>22.173999999999999</v>
      </c>
      <c r="AH2563" s="390">
        <f t="shared" si="545"/>
        <v>22.086000000000002</v>
      </c>
      <c r="AI2563" s="390">
        <f t="shared" si="546"/>
        <v>22.618000000000002</v>
      </c>
      <c r="AJ2563" s="390">
        <f t="shared" si="547"/>
        <v>21.901</v>
      </c>
      <c r="AK2563" s="390">
        <f t="shared" si="548"/>
        <v>22.185000000000002</v>
      </c>
      <c r="AL2563" s="390">
        <f t="shared" si="549"/>
        <v>22.295000000000002</v>
      </c>
      <c r="AM2563" s="390">
        <f t="shared" si="550"/>
        <v>22.176000000000002</v>
      </c>
      <c r="AN2563" s="390">
        <f t="shared" si="551"/>
        <v>21.770000000000003</v>
      </c>
      <c r="AO2563" s="390">
        <f t="shared" si="552"/>
        <v>22.673000000000002</v>
      </c>
    </row>
    <row r="2564" spans="1:41" ht="15" customHeight="1" x14ac:dyDescent="0.25">
      <c r="A2564" s="127" t="s">
        <v>2205</v>
      </c>
      <c r="B2564" s="125" t="s">
        <v>2077</v>
      </c>
      <c r="C2564" s="125" t="s">
        <v>4005</v>
      </c>
      <c r="D2564" s="125" t="s">
        <v>1943</v>
      </c>
      <c r="E2564" s="125" t="s">
        <v>1538</v>
      </c>
      <c r="F2564" s="126">
        <v>26.67</v>
      </c>
      <c r="G2564" s="126">
        <v>26.87</v>
      </c>
      <c r="H2564" s="126">
        <v>21.34</v>
      </c>
      <c r="I2564" s="126"/>
      <c r="J2564" s="317"/>
      <c r="K2564" s="323">
        <f>ROUND(SUMIF('VGT-Bewegungsdaten'!B:B,A2564,'VGT-Bewegungsdaten'!C:C),3)</f>
        <v>0</v>
      </c>
      <c r="L2564" s="324">
        <f>ROUND(SUMIF('VGT-Bewegungsdaten'!B:B,$A2564,'VGT-Bewegungsdaten'!D:D),2)</f>
        <v>0</v>
      </c>
      <c r="N2564" s="376" t="s">
        <v>4930</v>
      </c>
      <c r="O2564" s="376" t="s">
        <v>4940</v>
      </c>
      <c r="P2564" s="326">
        <f>ROUND(SUMIF('AV-Bewegungsdaten'!B:B,A2564,'AV-Bewegungsdaten'!C:C),3)</f>
        <v>0</v>
      </c>
      <c r="Q2564" s="324">
        <f>ROUND(SUMIF('AV-Bewegungsdaten'!B:B,$A2564,'AV-Bewegungsdaten'!D:D),2)</f>
        <v>0</v>
      </c>
      <c r="T2564" s="327"/>
      <c r="U2564" s="326">
        <f>ROUND(SUMIF('DV-Bewegungsdaten'!B:B,Kategorien!A2564,'DV-Bewegungsdaten'!D:D),3)</f>
        <v>0</v>
      </c>
      <c r="V2564" s="324">
        <f>ROUND(SUMIF('DV-Bewegungsdaten'!B:B,Kategorien!A2564,'DV-Bewegungsdaten'!E:E),3)</f>
        <v>0</v>
      </c>
      <c r="AD2564" s="390">
        <f t="shared" si="541"/>
        <v>21.931000000000001</v>
      </c>
      <c r="AE2564" s="390">
        <f t="shared" si="542"/>
        <v>22.588000000000001</v>
      </c>
      <c r="AF2564" s="390">
        <f t="shared" si="543"/>
        <v>23.807000000000002</v>
      </c>
      <c r="AG2564" s="390">
        <f t="shared" si="544"/>
        <v>23.173999999999999</v>
      </c>
      <c r="AH2564" s="390">
        <f t="shared" si="545"/>
        <v>23.086000000000002</v>
      </c>
      <c r="AI2564" s="390">
        <f t="shared" si="546"/>
        <v>23.618000000000002</v>
      </c>
      <c r="AJ2564" s="390">
        <f t="shared" si="547"/>
        <v>22.901</v>
      </c>
      <c r="AK2564" s="390">
        <f t="shared" si="548"/>
        <v>23.185000000000002</v>
      </c>
      <c r="AL2564" s="390">
        <f t="shared" si="549"/>
        <v>23.295000000000002</v>
      </c>
      <c r="AM2564" s="390">
        <f t="shared" si="550"/>
        <v>23.176000000000002</v>
      </c>
      <c r="AN2564" s="390">
        <f t="shared" si="551"/>
        <v>22.770000000000003</v>
      </c>
      <c r="AO2564" s="390">
        <f t="shared" si="552"/>
        <v>23.673000000000002</v>
      </c>
    </row>
    <row r="2565" spans="1:41" ht="15" customHeight="1" x14ac:dyDescent="0.25">
      <c r="A2565" s="127" t="s">
        <v>2206</v>
      </c>
      <c r="B2565" s="125" t="s">
        <v>2077</v>
      </c>
      <c r="C2565" s="125" t="s">
        <v>4005</v>
      </c>
      <c r="D2565" s="125" t="s">
        <v>1945</v>
      </c>
      <c r="E2565" s="125" t="s">
        <v>1541</v>
      </c>
      <c r="F2565" s="126">
        <v>26.67</v>
      </c>
      <c r="G2565" s="126">
        <v>26.87</v>
      </c>
      <c r="H2565" s="126">
        <v>21.34</v>
      </c>
      <c r="I2565" s="126"/>
      <c r="J2565" s="317"/>
      <c r="K2565" s="323">
        <f>ROUND(SUMIF('VGT-Bewegungsdaten'!B:B,A2565,'VGT-Bewegungsdaten'!C:C),3)</f>
        <v>0</v>
      </c>
      <c r="L2565" s="324">
        <f>ROUND(SUMIF('VGT-Bewegungsdaten'!B:B,$A2565,'VGT-Bewegungsdaten'!D:D),2)</f>
        <v>0</v>
      </c>
      <c r="N2565" s="376" t="s">
        <v>4930</v>
      </c>
      <c r="O2565" s="376" t="s">
        <v>4940</v>
      </c>
      <c r="P2565" s="326">
        <f>ROUND(SUMIF('AV-Bewegungsdaten'!B:B,A2565,'AV-Bewegungsdaten'!C:C),3)</f>
        <v>0</v>
      </c>
      <c r="Q2565" s="324">
        <f>ROUND(SUMIF('AV-Bewegungsdaten'!B:B,$A2565,'AV-Bewegungsdaten'!D:D),2)</f>
        <v>0</v>
      </c>
      <c r="T2565" s="327"/>
      <c r="U2565" s="326">
        <f>ROUND(SUMIF('DV-Bewegungsdaten'!B:B,Kategorien!A2565,'DV-Bewegungsdaten'!D:D),3)</f>
        <v>0</v>
      </c>
      <c r="V2565" s="324">
        <f>ROUND(SUMIF('DV-Bewegungsdaten'!B:B,Kategorien!A2565,'DV-Bewegungsdaten'!E:E),3)</f>
        <v>0</v>
      </c>
      <c r="AD2565" s="390">
        <f t="shared" si="541"/>
        <v>21.931000000000001</v>
      </c>
      <c r="AE2565" s="390">
        <f t="shared" si="542"/>
        <v>22.588000000000001</v>
      </c>
      <c r="AF2565" s="390">
        <f t="shared" si="543"/>
        <v>23.807000000000002</v>
      </c>
      <c r="AG2565" s="390">
        <f t="shared" si="544"/>
        <v>23.173999999999999</v>
      </c>
      <c r="AH2565" s="390">
        <f t="shared" si="545"/>
        <v>23.086000000000002</v>
      </c>
      <c r="AI2565" s="390">
        <f t="shared" si="546"/>
        <v>23.618000000000002</v>
      </c>
      <c r="AJ2565" s="390">
        <f t="shared" si="547"/>
        <v>22.901</v>
      </c>
      <c r="AK2565" s="390">
        <f t="shared" si="548"/>
        <v>23.185000000000002</v>
      </c>
      <c r="AL2565" s="390">
        <f t="shared" si="549"/>
        <v>23.295000000000002</v>
      </c>
      <c r="AM2565" s="390">
        <f t="shared" si="550"/>
        <v>23.176000000000002</v>
      </c>
      <c r="AN2565" s="390">
        <f t="shared" si="551"/>
        <v>22.770000000000003</v>
      </c>
      <c r="AO2565" s="390">
        <f t="shared" si="552"/>
        <v>23.673000000000002</v>
      </c>
    </row>
    <row r="2566" spans="1:41" ht="15" customHeight="1" x14ac:dyDescent="0.25">
      <c r="A2566" s="127" t="s">
        <v>2946</v>
      </c>
      <c r="B2566" s="125" t="s">
        <v>2077</v>
      </c>
      <c r="C2566" s="125" t="s">
        <v>4005</v>
      </c>
      <c r="D2566" s="125" t="s">
        <v>2696</v>
      </c>
      <c r="E2566" s="125" t="s">
        <v>2545</v>
      </c>
      <c r="F2566" s="126">
        <v>26.64</v>
      </c>
      <c r="G2566" s="126">
        <v>26.84</v>
      </c>
      <c r="H2566" s="126">
        <v>21.31</v>
      </c>
      <c r="I2566" s="126"/>
      <c r="J2566" s="317"/>
      <c r="K2566" s="323">
        <f>ROUND(SUMIF('VGT-Bewegungsdaten'!B:B,A2566,'VGT-Bewegungsdaten'!C:C),3)</f>
        <v>0</v>
      </c>
      <c r="L2566" s="324">
        <f>ROUND(SUMIF('VGT-Bewegungsdaten'!B:B,$A2566,'VGT-Bewegungsdaten'!D:D),2)</f>
        <v>0</v>
      </c>
      <c r="N2566" s="376" t="s">
        <v>4930</v>
      </c>
      <c r="O2566" s="376" t="s">
        <v>4940</v>
      </c>
      <c r="P2566" s="326">
        <f>ROUND(SUMIF('AV-Bewegungsdaten'!B:B,A2566,'AV-Bewegungsdaten'!C:C),3)</f>
        <v>0</v>
      </c>
      <c r="Q2566" s="324">
        <f>ROUND(SUMIF('AV-Bewegungsdaten'!B:B,$A2566,'AV-Bewegungsdaten'!D:D),2)</f>
        <v>0</v>
      </c>
      <c r="T2566" s="327"/>
      <c r="U2566" s="326">
        <f>ROUND(SUMIF('DV-Bewegungsdaten'!B:B,Kategorien!A2566,'DV-Bewegungsdaten'!D:D),3)</f>
        <v>0</v>
      </c>
      <c r="V2566" s="324">
        <f>ROUND(SUMIF('DV-Bewegungsdaten'!B:B,Kategorien!A2566,'DV-Bewegungsdaten'!E:E),3)</f>
        <v>0</v>
      </c>
      <c r="AD2566" s="390">
        <f t="shared" si="541"/>
        <v>21.901</v>
      </c>
      <c r="AE2566" s="390">
        <f t="shared" si="542"/>
        <v>22.558</v>
      </c>
      <c r="AF2566" s="390">
        <f t="shared" si="543"/>
        <v>23.777000000000001</v>
      </c>
      <c r="AG2566" s="390">
        <f t="shared" si="544"/>
        <v>23.143999999999998</v>
      </c>
      <c r="AH2566" s="390">
        <f t="shared" si="545"/>
        <v>23.056000000000001</v>
      </c>
      <c r="AI2566" s="390">
        <f t="shared" si="546"/>
        <v>23.588000000000001</v>
      </c>
      <c r="AJ2566" s="390">
        <f t="shared" si="547"/>
        <v>22.870999999999999</v>
      </c>
      <c r="AK2566" s="390">
        <f t="shared" si="548"/>
        <v>23.155000000000001</v>
      </c>
      <c r="AL2566" s="390">
        <f t="shared" si="549"/>
        <v>23.265000000000001</v>
      </c>
      <c r="AM2566" s="390">
        <f t="shared" si="550"/>
        <v>23.146000000000001</v>
      </c>
      <c r="AN2566" s="390">
        <f t="shared" si="551"/>
        <v>22.740000000000002</v>
      </c>
      <c r="AO2566" s="390">
        <f t="shared" si="552"/>
        <v>23.643000000000001</v>
      </c>
    </row>
    <row r="2567" spans="1:41" ht="15" customHeight="1" x14ac:dyDescent="0.25">
      <c r="A2567" s="127" t="s">
        <v>3690</v>
      </c>
      <c r="B2567" s="125" t="s">
        <v>2077</v>
      </c>
      <c r="C2567" s="125" t="s">
        <v>4005</v>
      </c>
      <c r="D2567" s="125" t="s">
        <v>3440</v>
      </c>
      <c r="E2567" s="125" t="s">
        <v>3289</v>
      </c>
      <c r="F2567" s="126">
        <v>26.61</v>
      </c>
      <c r="G2567" s="126">
        <v>26.81</v>
      </c>
      <c r="H2567" s="126">
        <v>21.29</v>
      </c>
      <c r="I2567" s="126"/>
      <c r="J2567" s="317"/>
      <c r="K2567" s="323">
        <f>ROUND(SUMIF('VGT-Bewegungsdaten'!B:B,A2567,'VGT-Bewegungsdaten'!C:C),3)</f>
        <v>0</v>
      </c>
      <c r="L2567" s="324">
        <f>ROUND(SUMIF('VGT-Bewegungsdaten'!B:B,$A2567,'VGT-Bewegungsdaten'!D:D),2)</f>
        <v>0</v>
      </c>
      <c r="N2567" s="376" t="s">
        <v>4930</v>
      </c>
      <c r="O2567" s="376" t="s">
        <v>4940</v>
      </c>
      <c r="P2567" s="326">
        <f>ROUND(SUMIF('AV-Bewegungsdaten'!B:B,A2567,'AV-Bewegungsdaten'!C:C),3)</f>
        <v>0</v>
      </c>
      <c r="Q2567" s="324">
        <f>ROUND(SUMIF('AV-Bewegungsdaten'!B:B,$A2567,'AV-Bewegungsdaten'!D:D),2)</f>
        <v>0</v>
      </c>
      <c r="T2567" s="327"/>
      <c r="U2567" s="326">
        <f>ROUND(SUMIF('DV-Bewegungsdaten'!B:B,Kategorien!A2567,'DV-Bewegungsdaten'!D:D),3)</f>
        <v>0</v>
      </c>
      <c r="V2567" s="324">
        <f>ROUND(SUMIF('DV-Bewegungsdaten'!B:B,Kategorien!A2567,'DV-Bewegungsdaten'!E:E),3)</f>
        <v>0</v>
      </c>
      <c r="AD2567" s="390">
        <f t="shared" si="541"/>
        <v>21.870999999999999</v>
      </c>
      <c r="AE2567" s="390">
        <f t="shared" si="542"/>
        <v>22.527999999999999</v>
      </c>
      <c r="AF2567" s="390">
        <f t="shared" si="543"/>
        <v>23.747</v>
      </c>
      <c r="AG2567" s="390">
        <f t="shared" si="544"/>
        <v>23.113999999999997</v>
      </c>
      <c r="AH2567" s="390">
        <f t="shared" si="545"/>
        <v>23.026</v>
      </c>
      <c r="AI2567" s="390">
        <f t="shared" si="546"/>
        <v>23.558</v>
      </c>
      <c r="AJ2567" s="390">
        <f t="shared" si="547"/>
        <v>22.840999999999998</v>
      </c>
      <c r="AK2567" s="390">
        <f t="shared" si="548"/>
        <v>23.125</v>
      </c>
      <c r="AL2567" s="390">
        <f t="shared" si="549"/>
        <v>23.234999999999999</v>
      </c>
      <c r="AM2567" s="390">
        <f t="shared" si="550"/>
        <v>23.116</v>
      </c>
      <c r="AN2567" s="390">
        <f t="shared" si="551"/>
        <v>22.71</v>
      </c>
      <c r="AO2567" s="390">
        <f t="shared" si="552"/>
        <v>23.613</v>
      </c>
    </row>
    <row r="2568" spans="1:41" ht="15" customHeight="1" x14ac:dyDescent="0.25">
      <c r="A2568" s="127" t="s">
        <v>4455</v>
      </c>
      <c r="B2568" s="125" t="s">
        <v>2077</v>
      </c>
      <c r="C2568" s="125" t="s">
        <v>4005</v>
      </c>
      <c r="D2568" s="125" t="s">
        <v>4203</v>
      </c>
      <c r="E2568" s="125" t="s">
        <v>4051</v>
      </c>
      <c r="F2568" s="126">
        <v>26.58</v>
      </c>
      <c r="G2568" s="126">
        <v>26.779999999999998</v>
      </c>
      <c r="H2568" s="126">
        <v>21.26</v>
      </c>
      <c r="I2568" s="126"/>
      <c r="J2568" s="317"/>
      <c r="K2568" s="323">
        <f>ROUND(SUMIF('VGT-Bewegungsdaten'!B:B,A2568,'VGT-Bewegungsdaten'!C:C),3)</f>
        <v>0</v>
      </c>
      <c r="L2568" s="324">
        <f>ROUND(SUMIF('VGT-Bewegungsdaten'!B:B,$A2568,'VGT-Bewegungsdaten'!D:D),2)</f>
        <v>0</v>
      </c>
      <c r="N2568" s="376" t="s">
        <v>4930</v>
      </c>
      <c r="O2568" s="376" t="s">
        <v>4940</v>
      </c>
      <c r="P2568" s="326">
        <f>ROUND(SUMIF('AV-Bewegungsdaten'!B:B,A2568,'AV-Bewegungsdaten'!C:C),3)</f>
        <v>0</v>
      </c>
      <c r="Q2568" s="324">
        <f>ROUND(SUMIF('AV-Bewegungsdaten'!B:B,$A2568,'AV-Bewegungsdaten'!D:D),2)</f>
        <v>0</v>
      </c>
      <c r="T2568" s="327"/>
      <c r="U2568" s="326">
        <f>ROUND(SUMIF('DV-Bewegungsdaten'!B:B,Kategorien!A2568,'DV-Bewegungsdaten'!D:D),3)</f>
        <v>0</v>
      </c>
      <c r="V2568" s="324">
        <f>ROUND(SUMIF('DV-Bewegungsdaten'!B:B,Kategorien!A2568,'DV-Bewegungsdaten'!E:E),3)</f>
        <v>0</v>
      </c>
      <c r="AD2568" s="390">
        <f t="shared" si="541"/>
        <v>21.840999999999998</v>
      </c>
      <c r="AE2568" s="390">
        <f t="shared" si="542"/>
        <v>22.497999999999998</v>
      </c>
      <c r="AF2568" s="390">
        <f t="shared" si="543"/>
        <v>23.716999999999999</v>
      </c>
      <c r="AG2568" s="390">
        <f t="shared" si="544"/>
        <v>23.083999999999996</v>
      </c>
      <c r="AH2568" s="390">
        <f t="shared" si="545"/>
        <v>22.995999999999999</v>
      </c>
      <c r="AI2568" s="390">
        <f t="shared" si="546"/>
        <v>23.527999999999999</v>
      </c>
      <c r="AJ2568" s="390">
        <f t="shared" si="547"/>
        <v>22.810999999999996</v>
      </c>
      <c r="AK2568" s="390">
        <f t="shared" si="548"/>
        <v>23.094999999999999</v>
      </c>
      <c r="AL2568" s="390">
        <f t="shared" si="549"/>
        <v>23.204999999999998</v>
      </c>
      <c r="AM2568" s="390">
        <f t="shared" si="550"/>
        <v>23.085999999999999</v>
      </c>
      <c r="AN2568" s="390">
        <f t="shared" si="551"/>
        <v>22.68</v>
      </c>
      <c r="AO2568" s="390">
        <f t="shared" si="552"/>
        <v>23.582999999999998</v>
      </c>
    </row>
    <row r="2569" spans="1:41" ht="15" customHeight="1" x14ac:dyDescent="0.25">
      <c r="A2569" s="127" t="s">
        <v>2207</v>
      </c>
      <c r="B2569" s="125" t="s">
        <v>2077</v>
      </c>
      <c r="C2569" s="125" t="s">
        <v>4005</v>
      </c>
      <c r="D2569" s="125" t="s">
        <v>1947</v>
      </c>
      <c r="E2569" s="125" t="s">
        <v>2452</v>
      </c>
      <c r="F2569" s="126">
        <v>26.67</v>
      </c>
      <c r="G2569" s="126">
        <v>26.87</v>
      </c>
      <c r="H2569" s="126">
        <v>21.34</v>
      </c>
      <c r="I2569" s="126"/>
      <c r="J2569" s="317"/>
      <c r="K2569" s="323">
        <f>ROUND(SUMIF('VGT-Bewegungsdaten'!B:B,A2569,'VGT-Bewegungsdaten'!C:C),3)</f>
        <v>0</v>
      </c>
      <c r="L2569" s="324">
        <f>ROUND(SUMIF('VGT-Bewegungsdaten'!B:B,$A2569,'VGT-Bewegungsdaten'!D:D),2)</f>
        <v>0</v>
      </c>
      <c r="N2569" s="376" t="s">
        <v>4930</v>
      </c>
      <c r="O2569" s="376" t="s">
        <v>4940</v>
      </c>
      <c r="P2569" s="326">
        <f>ROUND(SUMIF('AV-Bewegungsdaten'!B:B,A2569,'AV-Bewegungsdaten'!C:C),3)</f>
        <v>0</v>
      </c>
      <c r="Q2569" s="324">
        <f>ROUND(SUMIF('AV-Bewegungsdaten'!B:B,$A2569,'AV-Bewegungsdaten'!D:D),2)</f>
        <v>0</v>
      </c>
      <c r="T2569" s="327"/>
      <c r="U2569" s="326">
        <f>ROUND(SUMIF('DV-Bewegungsdaten'!B:B,Kategorien!A2569,'DV-Bewegungsdaten'!D:D),3)</f>
        <v>0</v>
      </c>
      <c r="V2569" s="324">
        <f>ROUND(SUMIF('DV-Bewegungsdaten'!B:B,Kategorien!A2569,'DV-Bewegungsdaten'!E:E),3)</f>
        <v>0</v>
      </c>
      <c r="AD2569" s="390">
        <f t="shared" si="541"/>
        <v>21.931000000000001</v>
      </c>
      <c r="AE2569" s="390">
        <f t="shared" si="542"/>
        <v>22.588000000000001</v>
      </c>
      <c r="AF2569" s="390">
        <f t="shared" si="543"/>
        <v>23.807000000000002</v>
      </c>
      <c r="AG2569" s="390">
        <f t="shared" si="544"/>
        <v>23.173999999999999</v>
      </c>
      <c r="AH2569" s="390">
        <f t="shared" si="545"/>
        <v>23.086000000000002</v>
      </c>
      <c r="AI2569" s="390">
        <f t="shared" si="546"/>
        <v>23.618000000000002</v>
      </c>
      <c r="AJ2569" s="390">
        <f t="shared" si="547"/>
        <v>22.901</v>
      </c>
      <c r="AK2569" s="390">
        <f t="shared" si="548"/>
        <v>23.185000000000002</v>
      </c>
      <c r="AL2569" s="390">
        <f t="shared" si="549"/>
        <v>23.295000000000002</v>
      </c>
      <c r="AM2569" s="390">
        <f t="shared" si="550"/>
        <v>23.176000000000002</v>
      </c>
      <c r="AN2569" s="390">
        <f t="shared" si="551"/>
        <v>22.770000000000003</v>
      </c>
      <c r="AO2569" s="390">
        <f t="shared" si="552"/>
        <v>23.673000000000002</v>
      </c>
    </row>
    <row r="2570" spans="1:41" ht="15" customHeight="1" x14ac:dyDescent="0.25">
      <c r="A2570" s="127" t="s">
        <v>2208</v>
      </c>
      <c r="B2570" s="125" t="s">
        <v>2077</v>
      </c>
      <c r="C2570" s="125" t="s">
        <v>4005</v>
      </c>
      <c r="D2570" s="125" t="s">
        <v>1949</v>
      </c>
      <c r="E2570" s="125" t="s">
        <v>2455</v>
      </c>
      <c r="F2570" s="126">
        <v>28.67</v>
      </c>
      <c r="G2570" s="126">
        <v>28.87</v>
      </c>
      <c r="H2570" s="126">
        <v>22.94</v>
      </c>
      <c r="I2570" s="126"/>
      <c r="J2570" s="317"/>
      <c r="K2570" s="323">
        <f>ROUND(SUMIF('VGT-Bewegungsdaten'!B:B,A2570,'VGT-Bewegungsdaten'!C:C),3)</f>
        <v>0</v>
      </c>
      <c r="L2570" s="324">
        <f>ROUND(SUMIF('VGT-Bewegungsdaten'!B:B,$A2570,'VGT-Bewegungsdaten'!D:D),2)</f>
        <v>0</v>
      </c>
      <c r="N2570" s="376" t="s">
        <v>4930</v>
      </c>
      <c r="O2570" s="376" t="s">
        <v>4940</v>
      </c>
      <c r="P2570" s="326">
        <f>ROUND(SUMIF('AV-Bewegungsdaten'!B:B,A2570,'AV-Bewegungsdaten'!C:C),3)</f>
        <v>0</v>
      </c>
      <c r="Q2570" s="324">
        <f>ROUND(SUMIF('AV-Bewegungsdaten'!B:B,$A2570,'AV-Bewegungsdaten'!D:D),2)</f>
        <v>0</v>
      </c>
      <c r="T2570" s="327"/>
      <c r="U2570" s="326">
        <f>ROUND(SUMIF('DV-Bewegungsdaten'!B:B,Kategorien!A2570,'DV-Bewegungsdaten'!D:D),3)</f>
        <v>0</v>
      </c>
      <c r="V2570" s="324">
        <f>ROUND(SUMIF('DV-Bewegungsdaten'!B:B,Kategorien!A2570,'DV-Bewegungsdaten'!E:E),3)</f>
        <v>0</v>
      </c>
      <c r="AD2570" s="390">
        <f t="shared" si="541"/>
        <v>23.931000000000001</v>
      </c>
      <c r="AE2570" s="390">
        <f t="shared" si="542"/>
        <v>24.588000000000001</v>
      </c>
      <c r="AF2570" s="390">
        <f t="shared" si="543"/>
        <v>25.807000000000002</v>
      </c>
      <c r="AG2570" s="390">
        <f t="shared" si="544"/>
        <v>25.173999999999999</v>
      </c>
      <c r="AH2570" s="390">
        <f t="shared" si="545"/>
        <v>25.086000000000002</v>
      </c>
      <c r="AI2570" s="390">
        <f t="shared" si="546"/>
        <v>25.618000000000002</v>
      </c>
      <c r="AJ2570" s="390">
        <f t="shared" si="547"/>
        <v>24.901</v>
      </c>
      <c r="AK2570" s="390">
        <f t="shared" si="548"/>
        <v>25.185000000000002</v>
      </c>
      <c r="AL2570" s="390">
        <f t="shared" si="549"/>
        <v>25.295000000000002</v>
      </c>
      <c r="AM2570" s="390">
        <f t="shared" si="550"/>
        <v>25.176000000000002</v>
      </c>
      <c r="AN2570" s="390">
        <f t="shared" si="551"/>
        <v>24.770000000000003</v>
      </c>
      <c r="AO2570" s="390">
        <f t="shared" si="552"/>
        <v>25.673000000000002</v>
      </c>
    </row>
    <row r="2571" spans="1:41" ht="15" customHeight="1" x14ac:dyDescent="0.25">
      <c r="A2571" s="127" t="s">
        <v>2209</v>
      </c>
      <c r="B2571" s="125" t="s">
        <v>2077</v>
      </c>
      <c r="C2571" s="125" t="s">
        <v>4005</v>
      </c>
      <c r="D2571" s="125" t="s">
        <v>1951</v>
      </c>
      <c r="E2571" s="125" t="s">
        <v>1538</v>
      </c>
      <c r="F2571" s="126">
        <v>29.67</v>
      </c>
      <c r="G2571" s="126">
        <v>29.87</v>
      </c>
      <c r="H2571" s="126">
        <v>23.74</v>
      </c>
      <c r="I2571" s="126"/>
      <c r="J2571" s="317"/>
      <c r="K2571" s="323">
        <f>ROUND(SUMIF('VGT-Bewegungsdaten'!B:B,A2571,'VGT-Bewegungsdaten'!C:C),3)</f>
        <v>0</v>
      </c>
      <c r="L2571" s="324">
        <f>ROUND(SUMIF('VGT-Bewegungsdaten'!B:B,$A2571,'VGT-Bewegungsdaten'!D:D),2)</f>
        <v>0</v>
      </c>
      <c r="N2571" s="376" t="s">
        <v>4930</v>
      </c>
      <c r="O2571" s="376" t="s">
        <v>4940</v>
      </c>
      <c r="P2571" s="326">
        <f>ROUND(SUMIF('AV-Bewegungsdaten'!B:B,A2571,'AV-Bewegungsdaten'!C:C),3)</f>
        <v>0</v>
      </c>
      <c r="Q2571" s="324">
        <f>ROUND(SUMIF('AV-Bewegungsdaten'!B:B,$A2571,'AV-Bewegungsdaten'!D:D),2)</f>
        <v>0</v>
      </c>
      <c r="T2571" s="327"/>
      <c r="U2571" s="326">
        <f>ROUND(SUMIF('DV-Bewegungsdaten'!B:B,Kategorien!A2571,'DV-Bewegungsdaten'!D:D),3)</f>
        <v>0</v>
      </c>
      <c r="V2571" s="324">
        <f>ROUND(SUMIF('DV-Bewegungsdaten'!B:B,Kategorien!A2571,'DV-Bewegungsdaten'!E:E),3)</f>
        <v>0</v>
      </c>
      <c r="AD2571" s="390">
        <f t="shared" si="541"/>
        <v>24.931000000000001</v>
      </c>
      <c r="AE2571" s="390">
        <f t="shared" si="542"/>
        <v>25.588000000000001</v>
      </c>
      <c r="AF2571" s="390">
        <f t="shared" si="543"/>
        <v>26.807000000000002</v>
      </c>
      <c r="AG2571" s="390">
        <f t="shared" si="544"/>
        <v>26.173999999999999</v>
      </c>
      <c r="AH2571" s="390">
        <f t="shared" si="545"/>
        <v>26.086000000000002</v>
      </c>
      <c r="AI2571" s="390">
        <f t="shared" si="546"/>
        <v>26.618000000000002</v>
      </c>
      <c r="AJ2571" s="390">
        <f t="shared" si="547"/>
        <v>25.901</v>
      </c>
      <c r="AK2571" s="390">
        <f t="shared" si="548"/>
        <v>26.185000000000002</v>
      </c>
      <c r="AL2571" s="390">
        <f t="shared" si="549"/>
        <v>26.295000000000002</v>
      </c>
      <c r="AM2571" s="390">
        <f t="shared" si="550"/>
        <v>26.176000000000002</v>
      </c>
      <c r="AN2571" s="390">
        <f t="shared" si="551"/>
        <v>25.770000000000003</v>
      </c>
      <c r="AO2571" s="390">
        <f t="shared" si="552"/>
        <v>26.673000000000002</v>
      </c>
    </row>
    <row r="2572" spans="1:41" ht="15" customHeight="1" x14ac:dyDescent="0.25">
      <c r="A2572" s="127" t="s">
        <v>2210</v>
      </c>
      <c r="B2572" s="125" t="s">
        <v>2077</v>
      </c>
      <c r="C2572" s="125" t="s">
        <v>4005</v>
      </c>
      <c r="D2572" s="125" t="s">
        <v>1953</v>
      </c>
      <c r="E2572" s="125" t="s">
        <v>1541</v>
      </c>
      <c r="F2572" s="126">
        <v>29.67</v>
      </c>
      <c r="G2572" s="126">
        <v>29.87</v>
      </c>
      <c r="H2572" s="126">
        <v>23.74</v>
      </c>
      <c r="I2572" s="126"/>
      <c r="J2572" s="317"/>
      <c r="K2572" s="323">
        <f>ROUND(SUMIF('VGT-Bewegungsdaten'!B:B,A2572,'VGT-Bewegungsdaten'!C:C),3)</f>
        <v>0</v>
      </c>
      <c r="L2572" s="324">
        <f>ROUND(SUMIF('VGT-Bewegungsdaten'!B:B,$A2572,'VGT-Bewegungsdaten'!D:D),2)</f>
        <v>0</v>
      </c>
      <c r="N2572" s="376" t="s">
        <v>4930</v>
      </c>
      <c r="O2572" s="376" t="s">
        <v>4940</v>
      </c>
      <c r="P2572" s="326">
        <f>ROUND(SUMIF('AV-Bewegungsdaten'!B:B,A2572,'AV-Bewegungsdaten'!C:C),3)</f>
        <v>0</v>
      </c>
      <c r="Q2572" s="324">
        <f>ROUND(SUMIF('AV-Bewegungsdaten'!B:B,$A2572,'AV-Bewegungsdaten'!D:D),2)</f>
        <v>0</v>
      </c>
      <c r="T2572" s="327"/>
      <c r="U2572" s="326">
        <f>ROUND(SUMIF('DV-Bewegungsdaten'!B:B,Kategorien!A2572,'DV-Bewegungsdaten'!D:D),3)</f>
        <v>0</v>
      </c>
      <c r="V2572" s="324">
        <f>ROUND(SUMIF('DV-Bewegungsdaten'!B:B,Kategorien!A2572,'DV-Bewegungsdaten'!E:E),3)</f>
        <v>0</v>
      </c>
      <c r="AD2572" s="390">
        <f t="shared" si="541"/>
        <v>24.931000000000001</v>
      </c>
      <c r="AE2572" s="390">
        <f t="shared" si="542"/>
        <v>25.588000000000001</v>
      </c>
      <c r="AF2572" s="390">
        <f t="shared" si="543"/>
        <v>26.807000000000002</v>
      </c>
      <c r="AG2572" s="390">
        <f t="shared" si="544"/>
        <v>26.173999999999999</v>
      </c>
      <c r="AH2572" s="390">
        <f t="shared" si="545"/>
        <v>26.086000000000002</v>
      </c>
      <c r="AI2572" s="390">
        <f t="shared" si="546"/>
        <v>26.618000000000002</v>
      </c>
      <c r="AJ2572" s="390">
        <f t="shared" si="547"/>
        <v>25.901</v>
      </c>
      <c r="AK2572" s="390">
        <f t="shared" si="548"/>
        <v>26.185000000000002</v>
      </c>
      <c r="AL2572" s="390">
        <f t="shared" si="549"/>
        <v>26.295000000000002</v>
      </c>
      <c r="AM2572" s="390">
        <f t="shared" si="550"/>
        <v>26.176000000000002</v>
      </c>
      <c r="AN2572" s="390">
        <f t="shared" si="551"/>
        <v>25.770000000000003</v>
      </c>
      <c r="AO2572" s="390">
        <f t="shared" si="552"/>
        <v>26.673000000000002</v>
      </c>
    </row>
    <row r="2573" spans="1:41" ht="15" customHeight="1" x14ac:dyDescent="0.25">
      <c r="A2573" s="127" t="s">
        <v>2947</v>
      </c>
      <c r="B2573" s="125" t="s">
        <v>2077</v>
      </c>
      <c r="C2573" s="125" t="s">
        <v>4005</v>
      </c>
      <c r="D2573" s="125" t="s">
        <v>2698</v>
      </c>
      <c r="E2573" s="125" t="s">
        <v>2545</v>
      </c>
      <c r="F2573" s="126">
        <v>29.64</v>
      </c>
      <c r="G2573" s="126">
        <v>29.84</v>
      </c>
      <c r="H2573" s="126">
        <v>23.71</v>
      </c>
      <c r="I2573" s="126"/>
      <c r="J2573" s="317"/>
      <c r="K2573" s="323">
        <f>ROUND(SUMIF('VGT-Bewegungsdaten'!B:B,A2573,'VGT-Bewegungsdaten'!C:C),3)</f>
        <v>0</v>
      </c>
      <c r="L2573" s="324">
        <f>ROUND(SUMIF('VGT-Bewegungsdaten'!B:B,$A2573,'VGT-Bewegungsdaten'!D:D),2)</f>
        <v>0</v>
      </c>
      <c r="N2573" s="376" t="s">
        <v>4930</v>
      </c>
      <c r="O2573" s="376" t="s">
        <v>4940</v>
      </c>
      <c r="P2573" s="326">
        <f>ROUND(SUMIF('AV-Bewegungsdaten'!B:B,A2573,'AV-Bewegungsdaten'!C:C),3)</f>
        <v>0</v>
      </c>
      <c r="Q2573" s="324">
        <f>ROUND(SUMIF('AV-Bewegungsdaten'!B:B,$A2573,'AV-Bewegungsdaten'!D:D),2)</f>
        <v>0</v>
      </c>
      <c r="T2573" s="327"/>
      <c r="U2573" s="326">
        <f>ROUND(SUMIF('DV-Bewegungsdaten'!B:B,Kategorien!A2573,'DV-Bewegungsdaten'!D:D),3)</f>
        <v>0</v>
      </c>
      <c r="V2573" s="324">
        <f>ROUND(SUMIF('DV-Bewegungsdaten'!B:B,Kategorien!A2573,'DV-Bewegungsdaten'!E:E),3)</f>
        <v>0</v>
      </c>
      <c r="AD2573" s="390">
        <f t="shared" si="541"/>
        <v>24.901</v>
      </c>
      <c r="AE2573" s="390">
        <f t="shared" si="542"/>
        <v>25.558</v>
      </c>
      <c r="AF2573" s="390">
        <f t="shared" si="543"/>
        <v>26.777000000000001</v>
      </c>
      <c r="AG2573" s="390">
        <f t="shared" si="544"/>
        <v>26.143999999999998</v>
      </c>
      <c r="AH2573" s="390">
        <f t="shared" si="545"/>
        <v>26.056000000000001</v>
      </c>
      <c r="AI2573" s="390">
        <f t="shared" si="546"/>
        <v>26.588000000000001</v>
      </c>
      <c r="AJ2573" s="390">
        <f t="shared" si="547"/>
        <v>25.870999999999999</v>
      </c>
      <c r="AK2573" s="390">
        <f t="shared" si="548"/>
        <v>26.155000000000001</v>
      </c>
      <c r="AL2573" s="390">
        <f t="shared" si="549"/>
        <v>26.265000000000001</v>
      </c>
      <c r="AM2573" s="390">
        <f t="shared" si="550"/>
        <v>26.146000000000001</v>
      </c>
      <c r="AN2573" s="390">
        <f t="shared" si="551"/>
        <v>25.740000000000002</v>
      </c>
      <c r="AO2573" s="390">
        <f t="shared" si="552"/>
        <v>26.643000000000001</v>
      </c>
    </row>
    <row r="2574" spans="1:41" ht="15" customHeight="1" x14ac:dyDescent="0.25">
      <c r="A2574" s="127" t="s">
        <v>3691</v>
      </c>
      <c r="B2574" s="125" t="s">
        <v>2077</v>
      </c>
      <c r="C2574" s="125" t="s">
        <v>4005</v>
      </c>
      <c r="D2574" s="125" t="s">
        <v>3442</v>
      </c>
      <c r="E2574" s="125" t="s">
        <v>3289</v>
      </c>
      <c r="F2574" s="126">
        <v>29.61</v>
      </c>
      <c r="G2574" s="126">
        <v>29.81</v>
      </c>
      <c r="H2574" s="126">
        <v>23.69</v>
      </c>
      <c r="I2574" s="126"/>
      <c r="J2574" s="317"/>
      <c r="K2574" s="323">
        <f>ROUND(SUMIF('VGT-Bewegungsdaten'!B:B,A2574,'VGT-Bewegungsdaten'!C:C),3)</f>
        <v>0</v>
      </c>
      <c r="L2574" s="324">
        <f>ROUND(SUMIF('VGT-Bewegungsdaten'!B:B,$A2574,'VGT-Bewegungsdaten'!D:D),2)</f>
        <v>0</v>
      </c>
      <c r="N2574" s="376" t="s">
        <v>4930</v>
      </c>
      <c r="O2574" s="376" t="s">
        <v>4940</v>
      </c>
      <c r="P2574" s="326">
        <f>ROUND(SUMIF('AV-Bewegungsdaten'!B:B,A2574,'AV-Bewegungsdaten'!C:C),3)</f>
        <v>0</v>
      </c>
      <c r="Q2574" s="324">
        <f>ROUND(SUMIF('AV-Bewegungsdaten'!B:B,$A2574,'AV-Bewegungsdaten'!D:D),2)</f>
        <v>0</v>
      </c>
      <c r="T2574" s="327"/>
      <c r="U2574" s="326">
        <f>ROUND(SUMIF('DV-Bewegungsdaten'!B:B,Kategorien!A2574,'DV-Bewegungsdaten'!D:D),3)</f>
        <v>0</v>
      </c>
      <c r="V2574" s="324">
        <f>ROUND(SUMIF('DV-Bewegungsdaten'!B:B,Kategorien!A2574,'DV-Bewegungsdaten'!E:E),3)</f>
        <v>0</v>
      </c>
      <c r="AD2574" s="390">
        <f t="shared" si="541"/>
        <v>24.870999999999999</v>
      </c>
      <c r="AE2574" s="390">
        <f t="shared" si="542"/>
        <v>25.527999999999999</v>
      </c>
      <c r="AF2574" s="390">
        <f t="shared" si="543"/>
        <v>26.747</v>
      </c>
      <c r="AG2574" s="390">
        <f t="shared" si="544"/>
        <v>26.113999999999997</v>
      </c>
      <c r="AH2574" s="390">
        <f t="shared" si="545"/>
        <v>26.026</v>
      </c>
      <c r="AI2574" s="390">
        <f t="shared" si="546"/>
        <v>26.558</v>
      </c>
      <c r="AJ2574" s="390">
        <f t="shared" si="547"/>
        <v>25.840999999999998</v>
      </c>
      <c r="AK2574" s="390">
        <f t="shared" si="548"/>
        <v>26.125</v>
      </c>
      <c r="AL2574" s="390">
        <f t="shared" si="549"/>
        <v>26.234999999999999</v>
      </c>
      <c r="AM2574" s="390">
        <f t="shared" si="550"/>
        <v>26.116</v>
      </c>
      <c r="AN2574" s="390">
        <f t="shared" si="551"/>
        <v>25.71</v>
      </c>
      <c r="AO2574" s="390">
        <f t="shared" si="552"/>
        <v>26.613</v>
      </c>
    </row>
    <row r="2575" spans="1:41" ht="15" customHeight="1" x14ac:dyDescent="0.25">
      <c r="A2575" s="127" t="s">
        <v>4456</v>
      </c>
      <c r="B2575" s="125" t="s">
        <v>2077</v>
      </c>
      <c r="C2575" s="125" t="s">
        <v>4005</v>
      </c>
      <c r="D2575" s="125" t="s">
        <v>4205</v>
      </c>
      <c r="E2575" s="125" t="s">
        <v>4051</v>
      </c>
      <c r="F2575" s="126">
        <v>29.58</v>
      </c>
      <c r="G2575" s="126">
        <v>29.779999999999998</v>
      </c>
      <c r="H2575" s="126">
        <v>23.66</v>
      </c>
      <c r="I2575" s="126"/>
      <c r="J2575" s="317"/>
      <c r="K2575" s="323">
        <f>ROUND(SUMIF('VGT-Bewegungsdaten'!B:B,A2575,'VGT-Bewegungsdaten'!C:C),3)</f>
        <v>0</v>
      </c>
      <c r="L2575" s="324">
        <f>ROUND(SUMIF('VGT-Bewegungsdaten'!B:B,$A2575,'VGT-Bewegungsdaten'!D:D),2)</f>
        <v>0</v>
      </c>
      <c r="N2575" s="376" t="s">
        <v>4930</v>
      </c>
      <c r="O2575" s="376" t="s">
        <v>4940</v>
      </c>
      <c r="P2575" s="326">
        <f>ROUND(SUMIF('AV-Bewegungsdaten'!B:B,A2575,'AV-Bewegungsdaten'!C:C),3)</f>
        <v>0</v>
      </c>
      <c r="Q2575" s="324">
        <f>ROUND(SUMIF('AV-Bewegungsdaten'!B:B,$A2575,'AV-Bewegungsdaten'!D:D),2)</f>
        <v>0</v>
      </c>
      <c r="T2575" s="327"/>
      <c r="U2575" s="326">
        <f>ROUND(SUMIF('DV-Bewegungsdaten'!B:B,Kategorien!A2575,'DV-Bewegungsdaten'!D:D),3)</f>
        <v>0</v>
      </c>
      <c r="V2575" s="324">
        <f>ROUND(SUMIF('DV-Bewegungsdaten'!B:B,Kategorien!A2575,'DV-Bewegungsdaten'!E:E),3)</f>
        <v>0</v>
      </c>
      <c r="AD2575" s="390">
        <f t="shared" si="541"/>
        <v>24.840999999999998</v>
      </c>
      <c r="AE2575" s="390">
        <f t="shared" si="542"/>
        <v>25.497999999999998</v>
      </c>
      <c r="AF2575" s="390">
        <f t="shared" si="543"/>
        <v>26.716999999999999</v>
      </c>
      <c r="AG2575" s="390">
        <f t="shared" si="544"/>
        <v>26.083999999999996</v>
      </c>
      <c r="AH2575" s="390">
        <f t="shared" si="545"/>
        <v>25.995999999999999</v>
      </c>
      <c r="AI2575" s="390">
        <f t="shared" si="546"/>
        <v>26.527999999999999</v>
      </c>
      <c r="AJ2575" s="390">
        <f t="shared" si="547"/>
        <v>25.810999999999996</v>
      </c>
      <c r="AK2575" s="390">
        <f t="shared" si="548"/>
        <v>26.094999999999999</v>
      </c>
      <c r="AL2575" s="390">
        <f t="shared" si="549"/>
        <v>26.204999999999998</v>
      </c>
      <c r="AM2575" s="390">
        <f t="shared" si="550"/>
        <v>26.085999999999999</v>
      </c>
      <c r="AN2575" s="390">
        <f t="shared" si="551"/>
        <v>25.68</v>
      </c>
      <c r="AO2575" s="390">
        <f t="shared" si="552"/>
        <v>26.582999999999998</v>
      </c>
    </row>
    <row r="2576" spans="1:41" ht="15" customHeight="1" x14ac:dyDescent="0.25">
      <c r="A2576" s="127" t="s">
        <v>2211</v>
      </c>
      <c r="B2576" s="125" t="s">
        <v>2077</v>
      </c>
      <c r="C2576" s="125" t="s">
        <v>4005</v>
      </c>
      <c r="D2576" s="125" t="s">
        <v>1955</v>
      </c>
      <c r="E2576" s="125" t="s">
        <v>2452</v>
      </c>
      <c r="F2576" s="126">
        <v>27.67</v>
      </c>
      <c r="G2576" s="126">
        <v>27.87</v>
      </c>
      <c r="H2576" s="126">
        <v>22.14</v>
      </c>
      <c r="I2576" s="126"/>
      <c r="J2576" s="317"/>
      <c r="K2576" s="323">
        <f>ROUND(SUMIF('VGT-Bewegungsdaten'!B:B,A2576,'VGT-Bewegungsdaten'!C:C),3)</f>
        <v>0</v>
      </c>
      <c r="L2576" s="324">
        <f>ROUND(SUMIF('VGT-Bewegungsdaten'!B:B,$A2576,'VGT-Bewegungsdaten'!D:D),2)</f>
        <v>0</v>
      </c>
      <c r="N2576" s="376" t="s">
        <v>4930</v>
      </c>
      <c r="O2576" s="376" t="s">
        <v>4940</v>
      </c>
      <c r="P2576" s="326">
        <f>ROUND(SUMIF('AV-Bewegungsdaten'!B:B,A2576,'AV-Bewegungsdaten'!C:C),3)</f>
        <v>0</v>
      </c>
      <c r="Q2576" s="324">
        <f>ROUND(SUMIF('AV-Bewegungsdaten'!B:B,$A2576,'AV-Bewegungsdaten'!D:D),2)</f>
        <v>0</v>
      </c>
      <c r="T2576" s="327"/>
      <c r="U2576" s="326">
        <f>ROUND(SUMIF('DV-Bewegungsdaten'!B:B,Kategorien!A2576,'DV-Bewegungsdaten'!D:D),3)</f>
        <v>0</v>
      </c>
      <c r="V2576" s="324">
        <f>ROUND(SUMIF('DV-Bewegungsdaten'!B:B,Kategorien!A2576,'DV-Bewegungsdaten'!E:E),3)</f>
        <v>0</v>
      </c>
      <c r="AD2576" s="390">
        <f t="shared" si="541"/>
        <v>22.931000000000001</v>
      </c>
      <c r="AE2576" s="390">
        <f t="shared" si="542"/>
        <v>23.588000000000001</v>
      </c>
      <c r="AF2576" s="390">
        <f t="shared" si="543"/>
        <v>24.807000000000002</v>
      </c>
      <c r="AG2576" s="390">
        <f t="shared" si="544"/>
        <v>24.173999999999999</v>
      </c>
      <c r="AH2576" s="390">
        <f t="shared" si="545"/>
        <v>24.086000000000002</v>
      </c>
      <c r="AI2576" s="390">
        <f t="shared" si="546"/>
        <v>24.618000000000002</v>
      </c>
      <c r="AJ2576" s="390">
        <f t="shared" si="547"/>
        <v>23.901</v>
      </c>
      <c r="AK2576" s="390">
        <f t="shared" si="548"/>
        <v>24.185000000000002</v>
      </c>
      <c r="AL2576" s="390">
        <f t="shared" si="549"/>
        <v>24.295000000000002</v>
      </c>
      <c r="AM2576" s="390">
        <f t="shared" si="550"/>
        <v>24.176000000000002</v>
      </c>
      <c r="AN2576" s="390">
        <f t="shared" si="551"/>
        <v>23.770000000000003</v>
      </c>
      <c r="AO2576" s="390">
        <f t="shared" si="552"/>
        <v>24.673000000000002</v>
      </c>
    </row>
    <row r="2577" spans="1:41" ht="15" customHeight="1" x14ac:dyDescent="0.25">
      <c r="A2577" s="127" t="s">
        <v>2212</v>
      </c>
      <c r="B2577" s="125" t="s">
        <v>2077</v>
      </c>
      <c r="C2577" s="125" t="s">
        <v>4005</v>
      </c>
      <c r="D2577" s="125" t="s">
        <v>1957</v>
      </c>
      <c r="E2577" s="125" t="s">
        <v>2455</v>
      </c>
      <c r="F2577" s="126">
        <v>29.67</v>
      </c>
      <c r="G2577" s="126">
        <v>29.87</v>
      </c>
      <c r="H2577" s="126">
        <v>23.74</v>
      </c>
      <c r="I2577" s="126"/>
      <c r="J2577" s="317"/>
      <c r="K2577" s="323">
        <f>ROUND(SUMIF('VGT-Bewegungsdaten'!B:B,A2577,'VGT-Bewegungsdaten'!C:C),3)</f>
        <v>0</v>
      </c>
      <c r="L2577" s="324">
        <f>ROUND(SUMIF('VGT-Bewegungsdaten'!B:B,$A2577,'VGT-Bewegungsdaten'!D:D),2)</f>
        <v>0</v>
      </c>
      <c r="N2577" s="376" t="s">
        <v>4930</v>
      </c>
      <c r="O2577" s="376" t="s">
        <v>4940</v>
      </c>
      <c r="P2577" s="326">
        <f>ROUND(SUMIF('AV-Bewegungsdaten'!B:B,A2577,'AV-Bewegungsdaten'!C:C),3)</f>
        <v>0</v>
      </c>
      <c r="Q2577" s="324">
        <f>ROUND(SUMIF('AV-Bewegungsdaten'!B:B,$A2577,'AV-Bewegungsdaten'!D:D),2)</f>
        <v>0</v>
      </c>
      <c r="T2577" s="327"/>
      <c r="U2577" s="326">
        <f>ROUND(SUMIF('DV-Bewegungsdaten'!B:B,Kategorien!A2577,'DV-Bewegungsdaten'!D:D),3)</f>
        <v>0</v>
      </c>
      <c r="V2577" s="324">
        <f>ROUND(SUMIF('DV-Bewegungsdaten'!B:B,Kategorien!A2577,'DV-Bewegungsdaten'!E:E),3)</f>
        <v>0</v>
      </c>
      <c r="AD2577" s="390">
        <f t="shared" si="541"/>
        <v>24.931000000000001</v>
      </c>
      <c r="AE2577" s="390">
        <f t="shared" si="542"/>
        <v>25.588000000000001</v>
      </c>
      <c r="AF2577" s="390">
        <f t="shared" si="543"/>
        <v>26.807000000000002</v>
      </c>
      <c r="AG2577" s="390">
        <f t="shared" si="544"/>
        <v>26.173999999999999</v>
      </c>
      <c r="AH2577" s="390">
        <f t="shared" si="545"/>
        <v>26.086000000000002</v>
      </c>
      <c r="AI2577" s="390">
        <f t="shared" si="546"/>
        <v>26.618000000000002</v>
      </c>
      <c r="AJ2577" s="390">
        <f t="shared" si="547"/>
        <v>25.901</v>
      </c>
      <c r="AK2577" s="390">
        <f t="shared" si="548"/>
        <v>26.185000000000002</v>
      </c>
      <c r="AL2577" s="390">
        <f t="shared" si="549"/>
        <v>26.295000000000002</v>
      </c>
      <c r="AM2577" s="390">
        <f t="shared" si="550"/>
        <v>26.176000000000002</v>
      </c>
      <c r="AN2577" s="390">
        <f t="shared" si="551"/>
        <v>25.770000000000003</v>
      </c>
      <c r="AO2577" s="390">
        <f t="shared" si="552"/>
        <v>26.673000000000002</v>
      </c>
    </row>
    <row r="2578" spans="1:41" ht="15" customHeight="1" x14ac:dyDescent="0.25">
      <c r="A2578" s="127" t="s">
        <v>2213</v>
      </c>
      <c r="B2578" s="125" t="s">
        <v>2077</v>
      </c>
      <c r="C2578" s="125" t="s">
        <v>4005</v>
      </c>
      <c r="D2578" s="125" t="s">
        <v>1959</v>
      </c>
      <c r="E2578" s="125" t="s">
        <v>1538</v>
      </c>
      <c r="F2578" s="126">
        <v>30.67</v>
      </c>
      <c r="G2578" s="126">
        <v>30.87</v>
      </c>
      <c r="H2578" s="126">
        <v>24.54</v>
      </c>
      <c r="I2578" s="126"/>
      <c r="J2578" s="317"/>
      <c r="K2578" s="323">
        <f>ROUND(SUMIF('VGT-Bewegungsdaten'!B:B,A2578,'VGT-Bewegungsdaten'!C:C),3)</f>
        <v>0</v>
      </c>
      <c r="L2578" s="324">
        <f>ROUND(SUMIF('VGT-Bewegungsdaten'!B:B,$A2578,'VGT-Bewegungsdaten'!D:D),2)</f>
        <v>0</v>
      </c>
      <c r="N2578" s="376" t="s">
        <v>4930</v>
      </c>
      <c r="O2578" s="376" t="s">
        <v>4940</v>
      </c>
      <c r="P2578" s="326">
        <f>ROUND(SUMIF('AV-Bewegungsdaten'!B:B,A2578,'AV-Bewegungsdaten'!C:C),3)</f>
        <v>0</v>
      </c>
      <c r="Q2578" s="324">
        <f>ROUND(SUMIF('AV-Bewegungsdaten'!B:B,$A2578,'AV-Bewegungsdaten'!D:D),2)</f>
        <v>0</v>
      </c>
      <c r="T2578" s="327"/>
      <c r="U2578" s="326">
        <f>ROUND(SUMIF('DV-Bewegungsdaten'!B:B,Kategorien!A2578,'DV-Bewegungsdaten'!D:D),3)</f>
        <v>0</v>
      </c>
      <c r="V2578" s="324">
        <f>ROUND(SUMIF('DV-Bewegungsdaten'!B:B,Kategorien!A2578,'DV-Bewegungsdaten'!E:E),3)</f>
        <v>0</v>
      </c>
      <c r="AD2578" s="390">
        <f t="shared" si="541"/>
        <v>25.931000000000001</v>
      </c>
      <c r="AE2578" s="390">
        <f t="shared" si="542"/>
        <v>26.588000000000001</v>
      </c>
      <c r="AF2578" s="390">
        <f t="shared" si="543"/>
        <v>27.807000000000002</v>
      </c>
      <c r="AG2578" s="390">
        <f t="shared" si="544"/>
        <v>27.173999999999999</v>
      </c>
      <c r="AH2578" s="390">
        <f t="shared" si="545"/>
        <v>27.086000000000002</v>
      </c>
      <c r="AI2578" s="390">
        <f t="shared" si="546"/>
        <v>27.618000000000002</v>
      </c>
      <c r="AJ2578" s="390">
        <f t="shared" si="547"/>
        <v>26.901</v>
      </c>
      <c r="AK2578" s="390">
        <f t="shared" si="548"/>
        <v>27.185000000000002</v>
      </c>
      <c r="AL2578" s="390">
        <f t="shared" si="549"/>
        <v>27.295000000000002</v>
      </c>
      <c r="AM2578" s="390">
        <f t="shared" si="550"/>
        <v>27.176000000000002</v>
      </c>
      <c r="AN2578" s="390">
        <f t="shared" si="551"/>
        <v>26.770000000000003</v>
      </c>
      <c r="AO2578" s="390">
        <f t="shared" si="552"/>
        <v>27.673000000000002</v>
      </c>
    </row>
    <row r="2579" spans="1:41" ht="15" customHeight="1" x14ac:dyDescent="0.25">
      <c r="A2579" s="127" t="s">
        <v>2214</v>
      </c>
      <c r="B2579" s="125" t="s">
        <v>2077</v>
      </c>
      <c r="C2579" s="125" t="s">
        <v>4005</v>
      </c>
      <c r="D2579" s="125" t="s">
        <v>1961</v>
      </c>
      <c r="E2579" s="125" t="s">
        <v>1541</v>
      </c>
      <c r="F2579" s="126">
        <v>30.67</v>
      </c>
      <c r="G2579" s="126">
        <v>30.87</v>
      </c>
      <c r="H2579" s="126">
        <v>24.54</v>
      </c>
      <c r="I2579" s="126"/>
      <c r="J2579" s="317"/>
      <c r="K2579" s="323">
        <f>ROUND(SUMIF('VGT-Bewegungsdaten'!B:B,A2579,'VGT-Bewegungsdaten'!C:C),3)</f>
        <v>0</v>
      </c>
      <c r="L2579" s="324">
        <f>ROUND(SUMIF('VGT-Bewegungsdaten'!B:B,$A2579,'VGT-Bewegungsdaten'!D:D),2)</f>
        <v>0</v>
      </c>
      <c r="N2579" s="376" t="s">
        <v>4930</v>
      </c>
      <c r="O2579" s="376" t="s">
        <v>4940</v>
      </c>
      <c r="P2579" s="326">
        <f>ROUND(SUMIF('AV-Bewegungsdaten'!B:B,A2579,'AV-Bewegungsdaten'!C:C),3)</f>
        <v>0</v>
      </c>
      <c r="Q2579" s="324">
        <f>ROUND(SUMIF('AV-Bewegungsdaten'!B:B,$A2579,'AV-Bewegungsdaten'!D:D),2)</f>
        <v>0</v>
      </c>
      <c r="T2579" s="327"/>
      <c r="U2579" s="326">
        <f>ROUND(SUMIF('DV-Bewegungsdaten'!B:B,Kategorien!A2579,'DV-Bewegungsdaten'!D:D),3)</f>
        <v>0</v>
      </c>
      <c r="V2579" s="324">
        <f>ROUND(SUMIF('DV-Bewegungsdaten'!B:B,Kategorien!A2579,'DV-Bewegungsdaten'!E:E),3)</f>
        <v>0</v>
      </c>
      <c r="AD2579" s="390">
        <f t="shared" si="541"/>
        <v>25.931000000000001</v>
      </c>
      <c r="AE2579" s="390">
        <f t="shared" si="542"/>
        <v>26.588000000000001</v>
      </c>
      <c r="AF2579" s="390">
        <f t="shared" si="543"/>
        <v>27.807000000000002</v>
      </c>
      <c r="AG2579" s="390">
        <f t="shared" si="544"/>
        <v>27.173999999999999</v>
      </c>
      <c r="AH2579" s="390">
        <f t="shared" si="545"/>
        <v>27.086000000000002</v>
      </c>
      <c r="AI2579" s="390">
        <f t="shared" si="546"/>
        <v>27.618000000000002</v>
      </c>
      <c r="AJ2579" s="390">
        <f t="shared" si="547"/>
        <v>26.901</v>
      </c>
      <c r="AK2579" s="390">
        <f t="shared" si="548"/>
        <v>27.185000000000002</v>
      </c>
      <c r="AL2579" s="390">
        <f t="shared" si="549"/>
        <v>27.295000000000002</v>
      </c>
      <c r="AM2579" s="390">
        <f t="shared" si="550"/>
        <v>27.176000000000002</v>
      </c>
      <c r="AN2579" s="390">
        <f t="shared" si="551"/>
        <v>26.770000000000003</v>
      </c>
      <c r="AO2579" s="390">
        <f t="shared" si="552"/>
        <v>27.673000000000002</v>
      </c>
    </row>
    <row r="2580" spans="1:41" ht="15" customHeight="1" x14ac:dyDescent="0.25">
      <c r="A2580" s="127" t="s">
        <v>2948</v>
      </c>
      <c r="B2580" s="125" t="s">
        <v>2077</v>
      </c>
      <c r="C2580" s="125" t="s">
        <v>4005</v>
      </c>
      <c r="D2580" s="125" t="s">
        <v>2700</v>
      </c>
      <c r="E2580" s="125" t="s">
        <v>2545</v>
      </c>
      <c r="F2580" s="126">
        <v>30.64</v>
      </c>
      <c r="G2580" s="126">
        <v>30.84</v>
      </c>
      <c r="H2580" s="126">
        <v>24.51</v>
      </c>
      <c r="I2580" s="126"/>
      <c r="J2580" s="317"/>
      <c r="K2580" s="323">
        <f>ROUND(SUMIF('VGT-Bewegungsdaten'!B:B,A2580,'VGT-Bewegungsdaten'!C:C),3)</f>
        <v>0</v>
      </c>
      <c r="L2580" s="324">
        <f>ROUND(SUMIF('VGT-Bewegungsdaten'!B:B,$A2580,'VGT-Bewegungsdaten'!D:D),2)</f>
        <v>0</v>
      </c>
      <c r="N2580" s="376" t="s">
        <v>4930</v>
      </c>
      <c r="O2580" s="376" t="s">
        <v>4940</v>
      </c>
      <c r="P2580" s="326">
        <f>ROUND(SUMIF('AV-Bewegungsdaten'!B:B,A2580,'AV-Bewegungsdaten'!C:C),3)</f>
        <v>0</v>
      </c>
      <c r="Q2580" s="324">
        <f>ROUND(SUMIF('AV-Bewegungsdaten'!B:B,$A2580,'AV-Bewegungsdaten'!D:D),2)</f>
        <v>0</v>
      </c>
      <c r="T2580" s="327"/>
      <c r="U2580" s="326">
        <f>ROUND(SUMIF('DV-Bewegungsdaten'!B:B,Kategorien!A2580,'DV-Bewegungsdaten'!D:D),3)</f>
        <v>0</v>
      </c>
      <c r="V2580" s="324">
        <f>ROUND(SUMIF('DV-Bewegungsdaten'!B:B,Kategorien!A2580,'DV-Bewegungsdaten'!E:E),3)</f>
        <v>0</v>
      </c>
      <c r="AD2580" s="390">
        <f t="shared" si="541"/>
        <v>25.901</v>
      </c>
      <c r="AE2580" s="390">
        <f t="shared" si="542"/>
        <v>26.558</v>
      </c>
      <c r="AF2580" s="390">
        <f t="shared" si="543"/>
        <v>27.777000000000001</v>
      </c>
      <c r="AG2580" s="390">
        <f t="shared" si="544"/>
        <v>27.143999999999998</v>
      </c>
      <c r="AH2580" s="390">
        <f t="shared" si="545"/>
        <v>27.056000000000001</v>
      </c>
      <c r="AI2580" s="390">
        <f t="shared" si="546"/>
        <v>27.588000000000001</v>
      </c>
      <c r="AJ2580" s="390">
        <f t="shared" si="547"/>
        <v>26.870999999999999</v>
      </c>
      <c r="AK2580" s="390">
        <f t="shared" si="548"/>
        <v>27.155000000000001</v>
      </c>
      <c r="AL2580" s="390">
        <f t="shared" si="549"/>
        <v>27.265000000000001</v>
      </c>
      <c r="AM2580" s="390">
        <f t="shared" si="550"/>
        <v>27.146000000000001</v>
      </c>
      <c r="AN2580" s="390">
        <f t="shared" si="551"/>
        <v>26.740000000000002</v>
      </c>
      <c r="AO2580" s="390">
        <f t="shared" si="552"/>
        <v>27.643000000000001</v>
      </c>
    </row>
    <row r="2581" spans="1:41" ht="15" customHeight="1" x14ac:dyDescent="0.25">
      <c r="A2581" s="127" t="s">
        <v>3692</v>
      </c>
      <c r="B2581" s="125" t="s">
        <v>2077</v>
      </c>
      <c r="C2581" s="125" t="s">
        <v>4005</v>
      </c>
      <c r="D2581" s="125" t="s">
        <v>3444</v>
      </c>
      <c r="E2581" s="125" t="s">
        <v>3289</v>
      </c>
      <c r="F2581" s="126">
        <v>30.61</v>
      </c>
      <c r="G2581" s="126">
        <v>30.81</v>
      </c>
      <c r="H2581" s="126">
        <v>24.49</v>
      </c>
      <c r="I2581" s="126"/>
      <c r="J2581" s="317"/>
      <c r="K2581" s="323">
        <f>ROUND(SUMIF('VGT-Bewegungsdaten'!B:B,A2581,'VGT-Bewegungsdaten'!C:C),3)</f>
        <v>0</v>
      </c>
      <c r="L2581" s="324">
        <f>ROUND(SUMIF('VGT-Bewegungsdaten'!B:B,$A2581,'VGT-Bewegungsdaten'!D:D),2)</f>
        <v>0</v>
      </c>
      <c r="N2581" s="376" t="s">
        <v>4930</v>
      </c>
      <c r="O2581" s="376" t="s">
        <v>4940</v>
      </c>
      <c r="P2581" s="326">
        <f>ROUND(SUMIF('AV-Bewegungsdaten'!B:B,A2581,'AV-Bewegungsdaten'!C:C),3)</f>
        <v>0</v>
      </c>
      <c r="Q2581" s="324">
        <f>ROUND(SUMIF('AV-Bewegungsdaten'!B:B,$A2581,'AV-Bewegungsdaten'!D:D),2)</f>
        <v>0</v>
      </c>
      <c r="T2581" s="327"/>
      <c r="U2581" s="326">
        <f>ROUND(SUMIF('DV-Bewegungsdaten'!B:B,Kategorien!A2581,'DV-Bewegungsdaten'!D:D),3)</f>
        <v>0</v>
      </c>
      <c r="V2581" s="324">
        <f>ROUND(SUMIF('DV-Bewegungsdaten'!B:B,Kategorien!A2581,'DV-Bewegungsdaten'!E:E),3)</f>
        <v>0</v>
      </c>
      <c r="AD2581" s="390">
        <f t="shared" si="541"/>
        <v>25.870999999999999</v>
      </c>
      <c r="AE2581" s="390">
        <f t="shared" si="542"/>
        <v>26.527999999999999</v>
      </c>
      <c r="AF2581" s="390">
        <f t="shared" si="543"/>
        <v>27.747</v>
      </c>
      <c r="AG2581" s="390">
        <f t="shared" si="544"/>
        <v>27.113999999999997</v>
      </c>
      <c r="AH2581" s="390">
        <f t="shared" si="545"/>
        <v>27.026</v>
      </c>
      <c r="AI2581" s="390">
        <f t="shared" si="546"/>
        <v>27.558</v>
      </c>
      <c r="AJ2581" s="390">
        <f t="shared" si="547"/>
        <v>26.840999999999998</v>
      </c>
      <c r="AK2581" s="390">
        <f t="shared" si="548"/>
        <v>27.125</v>
      </c>
      <c r="AL2581" s="390">
        <f t="shared" si="549"/>
        <v>27.234999999999999</v>
      </c>
      <c r="AM2581" s="390">
        <f t="shared" si="550"/>
        <v>27.116</v>
      </c>
      <c r="AN2581" s="390">
        <f t="shared" si="551"/>
        <v>26.71</v>
      </c>
      <c r="AO2581" s="390">
        <f t="shared" si="552"/>
        <v>27.613</v>
      </c>
    </row>
    <row r="2582" spans="1:41" ht="15" customHeight="1" x14ac:dyDescent="0.25">
      <c r="A2582" s="127" t="s">
        <v>4457</v>
      </c>
      <c r="B2582" s="125" t="s">
        <v>2077</v>
      </c>
      <c r="C2582" s="125" t="s">
        <v>4005</v>
      </c>
      <c r="D2582" s="125" t="s">
        <v>4207</v>
      </c>
      <c r="E2582" s="125" t="s">
        <v>4051</v>
      </c>
      <c r="F2582" s="126">
        <v>30.58</v>
      </c>
      <c r="G2582" s="126">
        <v>30.779999999999998</v>
      </c>
      <c r="H2582" s="126">
        <v>24.46</v>
      </c>
      <c r="I2582" s="126"/>
      <c r="J2582" s="317"/>
      <c r="K2582" s="323">
        <f>ROUND(SUMIF('VGT-Bewegungsdaten'!B:B,A2582,'VGT-Bewegungsdaten'!C:C),3)</f>
        <v>0</v>
      </c>
      <c r="L2582" s="324">
        <f>ROUND(SUMIF('VGT-Bewegungsdaten'!B:B,$A2582,'VGT-Bewegungsdaten'!D:D),2)</f>
        <v>0</v>
      </c>
      <c r="N2582" s="376" t="s">
        <v>4930</v>
      </c>
      <c r="O2582" s="376" t="s">
        <v>4940</v>
      </c>
      <c r="P2582" s="326">
        <f>ROUND(SUMIF('AV-Bewegungsdaten'!B:B,A2582,'AV-Bewegungsdaten'!C:C),3)</f>
        <v>0</v>
      </c>
      <c r="Q2582" s="324">
        <f>ROUND(SUMIF('AV-Bewegungsdaten'!B:B,$A2582,'AV-Bewegungsdaten'!D:D),2)</f>
        <v>0</v>
      </c>
      <c r="T2582" s="327"/>
      <c r="U2582" s="326">
        <f>ROUND(SUMIF('DV-Bewegungsdaten'!B:B,Kategorien!A2582,'DV-Bewegungsdaten'!D:D),3)</f>
        <v>0</v>
      </c>
      <c r="V2582" s="324">
        <f>ROUND(SUMIF('DV-Bewegungsdaten'!B:B,Kategorien!A2582,'DV-Bewegungsdaten'!E:E),3)</f>
        <v>0</v>
      </c>
      <c r="AD2582" s="390">
        <f t="shared" si="541"/>
        <v>25.840999999999998</v>
      </c>
      <c r="AE2582" s="390">
        <f t="shared" si="542"/>
        <v>26.497999999999998</v>
      </c>
      <c r="AF2582" s="390">
        <f t="shared" si="543"/>
        <v>27.716999999999999</v>
      </c>
      <c r="AG2582" s="390">
        <f t="shared" si="544"/>
        <v>27.083999999999996</v>
      </c>
      <c r="AH2582" s="390">
        <f t="shared" si="545"/>
        <v>26.995999999999999</v>
      </c>
      <c r="AI2582" s="390">
        <f t="shared" si="546"/>
        <v>27.527999999999999</v>
      </c>
      <c r="AJ2582" s="390">
        <f t="shared" si="547"/>
        <v>26.810999999999996</v>
      </c>
      <c r="AK2582" s="390">
        <f t="shared" si="548"/>
        <v>27.094999999999999</v>
      </c>
      <c r="AL2582" s="390">
        <f t="shared" si="549"/>
        <v>27.204999999999998</v>
      </c>
      <c r="AM2582" s="390">
        <f t="shared" si="550"/>
        <v>27.085999999999999</v>
      </c>
      <c r="AN2582" s="390">
        <f t="shared" si="551"/>
        <v>26.68</v>
      </c>
      <c r="AO2582" s="390">
        <f t="shared" si="552"/>
        <v>27.582999999999998</v>
      </c>
    </row>
    <row r="2583" spans="1:41" ht="15" customHeight="1" x14ac:dyDescent="0.25">
      <c r="A2583" s="127" t="s">
        <v>966</v>
      </c>
      <c r="B2583" s="125" t="s">
        <v>2077</v>
      </c>
      <c r="C2583" s="125" t="s">
        <v>4005</v>
      </c>
      <c r="D2583" s="125" t="s">
        <v>2467</v>
      </c>
      <c r="E2583" s="125" t="s">
        <v>2452</v>
      </c>
      <c r="F2583" s="126">
        <v>9.32</v>
      </c>
      <c r="G2583" s="126">
        <v>9.52</v>
      </c>
      <c r="H2583" s="126">
        <v>7.46</v>
      </c>
      <c r="I2583" s="126"/>
      <c r="J2583" s="317"/>
      <c r="K2583" s="323">
        <f>ROUND(SUMIF('VGT-Bewegungsdaten'!B:B,A2583,'VGT-Bewegungsdaten'!C:C),3)</f>
        <v>0</v>
      </c>
      <c r="L2583" s="324">
        <f>ROUND(SUMIF('VGT-Bewegungsdaten'!B:B,$A2583,'VGT-Bewegungsdaten'!D:D),2)</f>
        <v>0</v>
      </c>
      <c r="N2583" s="376" t="s">
        <v>4930</v>
      </c>
      <c r="O2583" s="376" t="s">
        <v>4940</v>
      </c>
      <c r="P2583" s="326">
        <f>ROUND(SUMIF('AV-Bewegungsdaten'!B:B,A2583,'AV-Bewegungsdaten'!C:C),3)</f>
        <v>0</v>
      </c>
      <c r="Q2583" s="324">
        <f>ROUND(SUMIF('AV-Bewegungsdaten'!B:B,$A2583,'AV-Bewegungsdaten'!D:D),2)</f>
        <v>0</v>
      </c>
      <c r="T2583" s="327"/>
      <c r="U2583" s="326">
        <f>ROUND(SUMIF('DV-Bewegungsdaten'!B:B,Kategorien!A2583,'DV-Bewegungsdaten'!D:D),3)</f>
        <v>0</v>
      </c>
      <c r="V2583" s="324">
        <f>ROUND(SUMIF('DV-Bewegungsdaten'!B:B,Kategorien!A2583,'DV-Bewegungsdaten'!E:E),3)</f>
        <v>0</v>
      </c>
      <c r="AD2583" s="390">
        <f t="shared" si="541"/>
        <v>4.5809999999999995</v>
      </c>
      <c r="AE2583" s="390">
        <f t="shared" si="542"/>
        <v>5.2379999999999995</v>
      </c>
      <c r="AF2583" s="390">
        <f t="shared" si="543"/>
        <v>6.456999999999999</v>
      </c>
      <c r="AG2583" s="390">
        <f t="shared" si="544"/>
        <v>5.8239999999999998</v>
      </c>
      <c r="AH2583" s="390">
        <f t="shared" si="545"/>
        <v>5.7359999999999998</v>
      </c>
      <c r="AI2583" s="390">
        <f t="shared" si="546"/>
        <v>6.2679999999999998</v>
      </c>
      <c r="AJ2583" s="390">
        <f t="shared" si="547"/>
        <v>5.5510000000000002</v>
      </c>
      <c r="AK2583" s="390">
        <f t="shared" si="548"/>
        <v>5.8349999999999991</v>
      </c>
      <c r="AL2583" s="390">
        <f t="shared" si="549"/>
        <v>5.9449999999999994</v>
      </c>
      <c r="AM2583" s="390">
        <f t="shared" si="550"/>
        <v>5.8259999999999996</v>
      </c>
      <c r="AN2583" s="390">
        <f t="shared" si="551"/>
        <v>5.42</v>
      </c>
      <c r="AO2583" s="390">
        <f t="shared" si="552"/>
        <v>6.3229999999999995</v>
      </c>
    </row>
    <row r="2584" spans="1:41" ht="15" customHeight="1" x14ac:dyDescent="0.25">
      <c r="A2584" s="127" t="s">
        <v>967</v>
      </c>
      <c r="B2584" s="125" t="s">
        <v>2077</v>
      </c>
      <c r="C2584" s="125" t="s">
        <v>4005</v>
      </c>
      <c r="D2584" s="125" t="s">
        <v>2469</v>
      </c>
      <c r="E2584" s="125" t="s">
        <v>2455</v>
      </c>
      <c r="F2584" s="126">
        <v>11.32</v>
      </c>
      <c r="G2584" s="126">
        <v>11.52</v>
      </c>
      <c r="H2584" s="126">
        <v>9.06</v>
      </c>
      <c r="I2584" s="126"/>
      <c r="J2584" s="317"/>
      <c r="K2584" s="323">
        <f>ROUND(SUMIF('VGT-Bewegungsdaten'!B:B,A2584,'VGT-Bewegungsdaten'!C:C),3)</f>
        <v>0</v>
      </c>
      <c r="L2584" s="324">
        <f>ROUND(SUMIF('VGT-Bewegungsdaten'!B:B,$A2584,'VGT-Bewegungsdaten'!D:D),2)</f>
        <v>0</v>
      </c>
      <c r="N2584" s="376" t="s">
        <v>4930</v>
      </c>
      <c r="O2584" s="376" t="s">
        <v>4940</v>
      </c>
      <c r="P2584" s="326">
        <f>ROUND(SUMIF('AV-Bewegungsdaten'!B:B,A2584,'AV-Bewegungsdaten'!C:C),3)</f>
        <v>0</v>
      </c>
      <c r="Q2584" s="324">
        <f>ROUND(SUMIF('AV-Bewegungsdaten'!B:B,$A2584,'AV-Bewegungsdaten'!D:D),2)</f>
        <v>0</v>
      </c>
      <c r="T2584" s="327"/>
      <c r="U2584" s="326">
        <f>ROUND(SUMIF('DV-Bewegungsdaten'!B:B,Kategorien!A2584,'DV-Bewegungsdaten'!D:D),3)</f>
        <v>0</v>
      </c>
      <c r="V2584" s="324">
        <f>ROUND(SUMIF('DV-Bewegungsdaten'!B:B,Kategorien!A2584,'DV-Bewegungsdaten'!E:E),3)</f>
        <v>0</v>
      </c>
      <c r="AD2584" s="390">
        <f t="shared" si="541"/>
        <v>6.5809999999999995</v>
      </c>
      <c r="AE2584" s="390">
        <f t="shared" si="542"/>
        <v>7.2379999999999995</v>
      </c>
      <c r="AF2584" s="390">
        <f t="shared" si="543"/>
        <v>8.456999999999999</v>
      </c>
      <c r="AG2584" s="390">
        <f t="shared" si="544"/>
        <v>7.8239999999999998</v>
      </c>
      <c r="AH2584" s="390">
        <f t="shared" si="545"/>
        <v>7.7359999999999998</v>
      </c>
      <c r="AI2584" s="390">
        <f t="shared" si="546"/>
        <v>8.2680000000000007</v>
      </c>
      <c r="AJ2584" s="390">
        <f t="shared" si="547"/>
        <v>7.5510000000000002</v>
      </c>
      <c r="AK2584" s="390">
        <f t="shared" si="548"/>
        <v>7.8349999999999991</v>
      </c>
      <c r="AL2584" s="390">
        <f t="shared" si="549"/>
        <v>7.9449999999999994</v>
      </c>
      <c r="AM2584" s="390">
        <f t="shared" si="550"/>
        <v>7.8259999999999996</v>
      </c>
      <c r="AN2584" s="390">
        <f t="shared" si="551"/>
        <v>7.42</v>
      </c>
      <c r="AO2584" s="390">
        <f t="shared" si="552"/>
        <v>8.3230000000000004</v>
      </c>
    </row>
    <row r="2585" spans="1:41" ht="15" customHeight="1" x14ac:dyDescent="0.25">
      <c r="A2585" s="127" t="s">
        <v>2215</v>
      </c>
      <c r="B2585" s="125" t="s">
        <v>2077</v>
      </c>
      <c r="C2585" s="125" t="s">
        <v>4005</v>
      </c>
      <c r="D2585" s="125" t="s">
        <v>1963</v>
      </c>
      <c r="E2585" s="125" t="s">
        <v>1538</v>
      </c>
      <c r="F2585" s="126">
        <v>12.32</v>
      </c>
      <c r="G2585" s="126">
        <v>12.52</v>
      </c>
      <c r="H2585" s="126">
        <v>9.86</v>
      </c>
      <c r="I2585" s="126"/>
      <c r="J2585" s="317"/>
      <c r="K2585" s="323">
        <f>ROUND(SUMIF('VGT-Bewegungsdaten'!B:B,A2585,'VGT-Bewegungsdaten'!C:C),3)</f>
        <v>0</v>
      </c>
      <c r="L2585" s="324">
        <f>ROUND(SUMIF('VGT-Bewegungsdaten'!B:B,$A2585,'VGT-Bewegungsdaten'!D:D),2)</f>
        <v>0</v>
      </c>
      <c r="N2585" s="376" t="s">
        <v>4930</v>
      </c>
      <c r="O2585" s="376" t="s">
        <v>4940</v>
      </c>
      <c r="P2585" s="326">
        <f>ROUND(SUMIF('AV-Bewegungsdaten'!B:B,A2585,'AV-Bewegungsdaten'!C:C),3)</f>
        <v>0</v>
      </c>
      <c r="Q2585" s="324">
        <f>ROUND(SUMIF('AV-Bewegungsdaten'!B:B,$A2585,'AV-Bewegungsdaten'!D:D),2)</f>
        <v>0</v>
      </c>
      <c r="T2585" s="327"/>
      <c r="U2585" s="326">
        <f>ROUND(SUMIF('DV-Bewegungsdaten'!B:B,Kategorien!A2585,'DV-Bewegungsdaten'!D:D),3)</f>
        <v>0</v>
      </c>
      <c r="V2585" s="324">
        <f>ROUND(SUMIF('DV-Bewegungsdaten'!B:B,Kategorien!A2585,'DV-Bewegungsdaten'!E:E),3)</f>
        <v>0</v>
      </c>
      <c r="AD2585" s="390">
        <f t="shared" si="541"/>
        <v>7.5809999999999995</v>
      </c>
      <c r="AE2585" s="390">
        <f t="shared" si="542"/>
        <v>8.2379999999999995</v>
      </c>
      <c r="AF2585" s="390">
        <f t="shared" si="543"/>
        <v>9.456999999999999</v>
      </c>
      <c r="AG2585" s="390">
        <f t="shared" si="544"/>
        <v>8.8239999999999998</v>
      </c>
      <c r="AH2585" s="390">
        <f t="shared" si="545"/>
        <v>8.7360000000000007</v>
      </c>
      <c r="AI2585" s="390">
        <f t="shared" si="546"/>
        <v>9.2680000000000007</v>
      </c>
      <c r="AJ2585" s="390">
        <f t="shared" si="547"/>
        <v>8.5510000000000002</v>
      </c>
      <c r="AK2585" s="390">
        <f t="shared" si="548"/>
        <v>8.8349999999999991</v>
      </c>
      <c r="AL2585" s="390">
        <f t="shared" si="549"/>
        <v>8.9450000000000003</v>
      </c>
      <c r="AM2585" s="390">
        <f t="shared" si="550"/>
        <v>8.8260000000000005</v>
      </c>
      <c r="AN2585" s="390">
        <f t="shared" si="551"/>
        <v>8.42</v>
      </c>
      <c r="AO2585" s="390">
        <f t="shared" si="552"/>
        <v>9.3230000000000004</v>
      </c>
    </row>
    <row r="2586" spans="1:41" ht="15" customHeight="1" x14ac:dyDescent="0.25">
      <c r="A2586" s="127" t="s">
        <v>2216</v>
      </c>
      <c r="B2586" s="125" t="s">
        <v>2077</v>
      </c>
      <c r="C2586" s="125" t="s">
        <v>4005</v>
      </c>
      <c r="D2586" s="125" t="s">
        <v>1965</v>
      </c>
      <c r="E2586" s="125" t="s">
        <v>1541</v>
      </c>
      <c r="F2586" s="126">
        <v>12.32</v>
      </c>
      <c r="G2586" s="126">
        <v>12.52</v>
      </c>
      <c r="H2586" s="126">
        <v>9.86</v>
      </c>
      <c r="I2586" s="126"/>
      <c r="J2586" s="317"/>
      <c r="K2586" s="323">
        <f>ROUND(SUMIF('VGT-Bewegungsdaten'!B:B,A2586,'VGT-Bewegungsdaten'!C:C),3)</f>
        <v>0</v>
      </c>
      <c r="L2586" s="324">
        <f>ROUND(SUMIF('VGT-Bewegungsdaten'!B:B,$A2586,'VGT-Bewegungsdaten'!D:D),2)</f>
        <v>0</v>
      </c>
      <c r="N2586" s="376" t="s">
        <v>4930</v>
      </c>
      <c r="O2586" s="376" t="s">
        <v>4940</v>
      </c>
      <c r="P2586" s="326">
        <f>ROUND(SUMIF('AV-Bewegungsdaten'!B:B,A2586,'AV-Bewegungsdaten'!C:C),3)</f>
        <v>0</v>
      </c>
      <c r="Q2586" s="324">
        <f>ROUND(SUMIF('AV-Bewegungsdaten'!B:B,$A2586,'AV-Bewegungsdaten'!D:D),2)</f>
        <v>0</v>
      </c>
      <c r="T2586" s="327"/>
      <c r="U2586" s="326">
        <f>ROUND(SUMIF('DV-Bewegungsdaten'!B:B,Kategorien!A2586,'DV-Bewegungsdaten'!D:D),3)</f>
        <v>0</v>
      </c>
      <c r="V2586" s="324">
        <f>ROUND(SUMIF('DV-Bewegungsdaten'!B:B,Kategorien!A2586,'DV-Bewegungsdaten'!E:E),3)</f>
        <v>0</v>
      </c>
      <c r="AD2586" s="390">
        <f t="shared" si="541"/>
        <v>7.5809999999999995</v>
      </c>
      <c r="AE2586" s="390">
        <f t="shared" si="542"/>
        <v>8.2379999999999995</v>
      </c>
      <c r="AF2586" s="390">
        <f t="shared" si="543"/>
        <v>9.456999999999999</v>
      </c>
      <c r="AG2586" s="390">
        <f t="shared" si="544"/>
        <v>8.8239999999999998</v>
      </c>
      <c r="AH2586" s="390">
        <f t="shared" si="545"/>
        <v>8.7360000000000007</v>
      </c>
      <c r="AI2586" s="390">
        <f t="shared" si="546"/>
        <v>9.2680000000000007</v>
      </c>
      <c r="AJ2586" s="390">
        <f t="shared" si="547"/>
        <v>8.5510000000000002</v>
      </c>
      <c r="AK2586" s="390">
        <f t="shared" si="548"/>
        <v>8.8349999999999991</v>
      </c>
      <c r="AL2586" s="390">
        <f t="shared" si="549"/>
        <v>8.9450000000000003</v>
      </c>
      <c r="AM2586" s="390">
        <f t="shared" si="550"/>
        <v>8.8260000000000005</v>
      </c>
      <c r="AN2586" s="390">
        <f t="shared" si="551"/>
        <v>8.42</v>
      </c>
      <c r="AO2586" s="390">
        <f t="shared" si="552"/>
        <v>9.3230000000000004</v>
      </c>
    </row>
    <row r="2587" spans="1:41" ht="15" customHeight="1" x14ac:dyDescent="0.25">
      <c r="A2587" s="127" t="s">
        <v>2949</v>
      </c>
      <c r="B2587" s="125" t="s">
        <v>2077</v>
      </c>
      <c r="C2587" s="125" t="s">
        <v>4005</v>
      </c>
      <c r="D2587" s="125" t="s">
        <v>2702</v>
      </c>
      <c r="E2587" s="125" t="s">
        <v>2545</v>
      </c>
      <c r="F2587" s="126">
        <v>12.290000000000001</v>
      </c>
      <c r="G2587" s="126">
        <v>12.49</v>
      </c>
      <c r="H2587" s="126">
        <v>9.83</v>
      </c>
      <c r="I2587" s="126"/>
      <c r="J2587" s="317"/>
      <c r="K2587" s="323">
        <f>ROUND(SUMIF('VGT-Bewegungsdaten'!B:B,A2587,'VGT-Bewegungsdaten'!C:C),3)</f>
        <v>0</v>
      </c>
      <c r="L2587" s="324">
        <f>ROUND(SUMIF('VGT-Bewegungsdaten'!B:B,$A2587,'VGT-Bewegungsdaten'!D:D),2)</f>
        <v>0</v>
      </c>
      <c r="N2587" s="376" t="s">
        <v>4930</v>
      </c>
      <c r="O2587" s="376" t="s">
        <v>4940</v>
      </c>
      <c r="P2587" s="326">
        <f>ROUND(SUMIF('AV-Bewegungsdaten'!B:B,A2587,'AV-Bewegungsdaten'!C:C),3)</f>
        <v>0</v>
      </c>
      <c r="Q2587" s="324">
        <f>ROUND(SUMIF('AV-Bewegungsdaten'!B:B,$A2587,'AV-Bewegungsdaten'!D:D),2)</f>
        <v>0</v>
      </c>
      <c r="T2587" s="327"/>
      <c r="U2587" s="326">
        <f>ROUND(SUMIF('DV-Bewegungsdaten'!B:B,Kategorien!A2587,'DV-Bewegungsdaten'!D:D),3)</f>
        <v>0</v>
      </c>
      <c r="V2587" s="324">
        <f>ROUND(SUMIF('DV-Bewegungsdaten'!B:B,Kategorien!A2587,'DV-Bewegungsdaten'!E:E),3)</f>
        <v>0</v>
      </c>
      <c r="AD2587" s="390">
        <f t="shared" si="541"/>
        <v>7.5510000000000002</v>
      </c>
      <c r="AE2587" s="390">
        <f t="shared" si="542"/>
        <v>8.2080000000000002</v>
      </c>
      <c r="AF2587" s="390">
        <f t="shared" si="543"/>
        <v>9.4269999999999996</v>
      </c>
      <c r="AG2587" s="390">
        <f t="shared" si="544"/>
        <v>8.7940000000000005</v>
      </c>
      <c r="AH2587" s="390">
        <f t="shared" si="545"/>
        <v>8.7059999999999995</v>
      </c>
      <c r="AI2587" s="390">
        <f t="shared" si="546"/>
        <v>9.2379999999999995</v>
      </c>
      <c r="AJ2587" s="390">
        <f t="shared" si="547"/>
        <v>8.5210000000000008</v>
      </c>
      <c r="AK2587" s="390">
        <f t="shared" si="548"/>
        <v>8.8049999999999997</v>
      </c>
      <c r="AL2587" s="390">
        <f t="shared" si="549"/>
        <v>8.9149999999999991</v>
      </c>
      <c r="AM2587" s="390">
        <f t="shared" si="550"/>
        <v>8.7959999999999994</v>
      </c>
      <c r="AN2587" s="390">
        <f t="shared" si="551"/>
        <v>8.39</v>
      </c>
      <c r="AO2587" s="390">
        <f t="shared" si="552"/>
        <v>9.2929999999999993</v>
      </c>
    </row>
    <row r="2588" spans="1:41" ht="15" customHeight="1" x14ac:dyDescent="0.25">
      <c r="A2588" s="127" t="s">
        <v>3693</v>
      </c>
      <c r="B2588" s="125" t="s">
        <v>2077</v>
      </c>
      <c r="C2588" s="125" t="s">
        <v>4005</v>
      </c>
      <c r="D2588" s="125" t="s">
        <v>3446</v>
      </c>
      <c r="E2588" s="125" t="s">
        <v>3289</v>
      </c>
      <c r="F2588" s="126">
        <v>12.26</v>
      </c>
      <c r="G2588" s="126">
        <v>12.459999999999999</v>
      </c>
      <c r="H2588" s="126">
        <v>9.81</v>
      </c>
      <c r="I2588" s="126"/>
      <c r="J2588" s="317"/>
      <c r="K2588" s="323">
        <f>ROUND(SUMIF('VGT-Bewegungsdaten'!B:B,A2588,'VGT-Bewegungsdaten'!C:C),3)</f>
        <v>0</v>
      </c>
      <c r="L2588" s="324">
        <f>ROUND(SUMIF('VGT-Bewegungsdaten'!B:B,$A2588,'VGT-Bewegungsdaten'!D:D),2)</f>
        <v>0</v>
      </c>
      <c r="N2588" s="376" t="s">
        <v>4930</v>
      </c>
      <c r="O2588" s="376" t="s">
        <v>4940</v>
      </c>
      <c r="P2588" s="326">
        <f>ROUND(SUMIF('AV-Bewegungsdaten'!B:B,A2588,'AV-Bewegungsdaten'!C:C),3)</f>
        <v>0</v>
      </c>
      <c r="Q2588" s="324">
        <f>ROUND(SUMIF('AV-Bewegungsdaten'!B:B,$A2588,'AV-Bewegungsdaten'!D:D),2)</f>
        <v>0</v>
      </c>
      <c r="T2588" s="327"/>
      <c r="U2588" s="326">
        <f>ROUND(SUMIF('DV-Bewegungsdaten'!B:B,Kategorien!A2588,'DV-Bewegungsdaten'!D:D),3)</f>
        <v>0</v>
      </c>
      <c r="V2588" s="324">
        <f>ROUND(SUMIF('DV-Bewegungsdaten'!B:B,Kategorien!A2588,'DV-Bewegungsdaten'!E:E),3)</f>
        <v>0</v>
      </c>
      <c r="AD2588" s="390">
        <f t="shared" si="541"/>
        <v>7.520999999999999</v>
      </c>
      <c r="AE2588" s="390">
        <f t="shared" si="542"/>
        <v>8.177999999999999</v>
      </c>
      <c r="AF2588" s="390">
        <f t="shared" si="543"/>
        <v>9.3969999999999985</v>
      </c>
      <c r="AG2588" s="390">
        <f t="shared" si="544"/>
        <v>8.7639999999999993</v>
      </c>
      <c r="AH2588" s="390">
        <f t="shared" si="545"/>
        <v>8.6759999999999984</v>
      </c>
      <c r="AI2588" s="390">
        <f t="shared" si="546"/>
        <v>9.2079999999999984</v>
      </c>
      <c r="AJ2588" s="390">
        <f t="shared" si="547"/>
        <v>8.4909999999999997</v>
      </c>
      <c r="AK2588" s="390">
        <f t="shared" si="548"/>
        <v>8.7749999999999986</v>
      </c>
      <c r="AL2588" s="390">
        <f t="shared" si="549"/>
        <v>8.884999999999998</v>
      </c>
      <c r="AM2588" s="390">
        <f t="shared" si="550"/>
        <v>8.7659999999999982</v>
      </c>
      <c r="AN2588" s="390">
        <f t="shared" si="551"/>
        <v>8.36</v>
      </c>
      <c r="AO2588" s="390">
        <f t="shared" si="552"/>
        <v>9.2629999999999981</v>
      </c>
    </row>
    <row r="2589" spans="1:41" ht="15" customHeight="1" x14ac:dyDescent="0.25">
      <c r="A2589" s="127" t="s">
        <v>4458</v>
      </c>
      <c r="B2589" s="125" t="s">
        <v>2077</v>
      </c>
      <c r="C2589" s="125" t="s">
        <v>4005</v>
      </c>
      <c r="D2589" s="125" t="s">
        <v>4209</v>
      </c>
      <c r="E2589" s="125" t="s">
        <v>4051</v>
      </c>
      <c r="F2589" s="126">
        <v>12.23</v>
      </c>
      <c r="G2589" s="126">
        <v>12.43</v>
      </c>
      <c r="H2589" s="126">
        <v>9.7799999999999994</v>
      </c>
      <c r="I2589" s="126"/>
      <c r="J2589" s="317"/>
      <c r="K2589" s="323">
        <f>ROUND(SUMIF('VGT-Bewegungsdaten'!B:B,A2589,'VGT-Bewegungsdaten'!C:C),3)</f>
        <v>0</v>
      </c>
      <c r="L2589" s="324">
        <f>ROUND(SUMIF('VGT-Bewegungsdaten'!B:B,$A2589,'VGT-Bewegungsdaten'!D:D),2)</f>
        <v>0</v>
      </c>
      <c r="N2589" s="376" t="s">
        <v>4930</v>
      </c>
      <c r="O2589" s="376" t="s">
        <v>4940</v>
      </c>
      <c r="P2589" s="326">
        <f>ROUND(SUMIF('AV-Bewegungsdaten'!B:B,A2589,'AV-Bewegungsdaten'!C:C),3)</f>
        <v>0</v>
      </c>
      <c r="Q2589" s="324">
        <f>ROUND(SUMIF('AV-Bewegungsdaten'!B:B,$A2589,'AV-Bewegungsdaten'!D:D),2)</f>
        <v>0</v>
      </c>
      <c r="T2589" s="327"/>
      <c r="U2589" s="326">
        <f>ROUND(SUMIF('DV-Bewegungsdaten'!B:B,Kategorien!A2589,'DV-Bewegungsdaten'!D:D),3)</f>
        <v>0</v>
      </c>
      <c r="V2589" s="324">
        <f>ROUND(SUMIF('DV-Bewegungsdaten'!B:B,Kategorien!A2589,'DV-Bewegungsdaten'!E:E),3)</f>
        <v>0</v>
      </c>
      <c r="AD2589" s="390">
        <f t="shared" si="541"/>
        <v>7.4909999999999997</v>
      </c>
      <c r="AE2589" s="390">
        <f t="shared" si="542"/>
        <v>8.1479999999999997</v>
      </c>
      <c r="AF2589" s="390">
        <f t="shared" si="543"/>
        <v>9.3669999999999991</v>
      </c>
      <c r="AG2589" s="390">
        <f t="shared" si="544"/>
        <v>8.734</v>
      </c>
      <c r="AH2589" s="390">
        <f t="shared" si="545"/>
        <v>8.6460000000000008</v>
      </c>
      <c r="AI2589" s="390">
        <f t="shared" si="546"/>
        <v>9.1780000000000008</v>
      </c>
      <c r="AJ2589" s="390">
        <f t="shared" si="547"/>
        <v>8.4610000000000003</v>
      </c>
      <c r="AK2589" s="390">
        <f t="shared" si="548"/>
        <v>8.7449999999999992</v>
      </c>
      <c r="AL2589" s="390">
        <f t="shared" si="549"/>
        <v>8.8550000000000004</v>
      </c>
      <c r="AM2589" s="390">
        <f t="shared" si="550"/>
        <v>8.7360000000000007</v>
      </c>
      <c r="AN2589" s="390">
        <f t="shared" si="551"/>
        <v>8.33</v>
      </c>
      <c r="AO2589" s="390">
        <f t="shared" si="552"/>
        <v>9.2330000000000005</v>
      </c>
    </row>
    <row r="2590" spans="1:41" ht="15" customHeight="1" x14ac:dyDescent="0.25">
      <c r="A2590" s="127" t="s">
        <v>2217</v>
      </c>
      <c r="B2590" s="125" t="s">
        <v>2077</v>
      </c>
      <c r="C2590" s="125" t="s">
        <v>4005</v>
      </c>
      <c r="D2590" s="125" t="s">
        <v>1967</v>
      </c>
      <c r="E2590" s="125" t="s">
        <v>2452</v>
      </c>
      <c r="F2590" s="126">
        <v>10.32</v>
      </c>
      <c r="G2590" s="126">
        <v>10.52</v>
      </c>
      <c r="H2590" s="126">
        <v>8.26</v>
      </c>
      <c r="I2590" s="126"/>
      <c r="J2590" s="317"/>
      <c r="K2590" s="323">
        <f>ROUND(SUMIF('VGT-Bewegungsdaten'!B:B,A2590,'VGT-Bewegungsdaten'!C:C),3)</f>
        <v>0</v>
      </c>
      <c r="L2590" s="324">
        <f>ROUND(SUMIF('VGT-Bewegungsdaten'!B:B,$A2590,'VGT-Bewegungsdaten'!D:D),2)</f>
        <v>0</v>
      </c>
      <c r="N2590" s="376" t="s">
        <v>4930</v>
      </c>
      <c r="O2590" s="376" t="s">
        <v>4940</v>
      </c>
      <c r="P2590" s="326">
        <f>ROUND(SUMIF('AV-Bewegungsdaten'!B:B,A2590,'AV-Bewegungsdaten'!C:C),3)</f>
        <v>0</v>
      </c>
      <c r="Q2590" s="324">
        <f>ROUND(SUMIF('AV-Bewegungsdaten'!B:B,$A2590,'AV-Bewegungsdaten'!D:D),2)</f>
        <v>0</v>
      </c>
      <c r="T2590" s="327"/>
      <c r="U2590" s="326">
        <f>ROUND(SUMIF('DV-Bewegungsdaten'!B:B,Kategorien!A2590,'DV-Bewegungsdaten'!D:D),3)</f>
        <v>0</v>
      </c>
      <c r="V2590" s="324">
        <f>ROUND(SUMIF('DV-Bewegungsdaten'!B:B,Kategorien!A2590,'DV-Bewegungsdaten'!E:E),3)</f>
        <v>0</v>
      </c>
      <c r="AD2590" s="390">
        <f t="shared" si="541"/>
        <v>5.5809999999999995</v>
      </c>
      <c r="AE2590" s="390">
        <f t="shared" si="542"/>
        <v>6.2379999999999995</v>
      </c>
      <c r="AF2590" s="390">
        <f t="shared" si="543"/>
        <v>7.456999999999999</v>
      </c>
      <c r="AG2590" s="390">
        <f t="shared" si="544"/>
        <v>6.8239999999999998</v>
      </c>
      <c r="AH2590" s="390">
        <f t="shared" si="545"/>
        <v>6.7359999999999998</v>
      </c>
      <c r="AI2590" s="390">
        <f t="shared" si="546"/>
        <v>7.2679999999999998</v>
      </c>
      <c r="AJ2590" s="390">
        <f t="shared" si="547"/>
        <v>6.5510000000000002</v>
      </c>
      <c r="AK2590" s="390">
        <f t="shared" si="548"/>
        <v>6.8349999999999991</v>
      </c>
      <c r="AL2590" s="390">
        <f t="shared" si="549"/>
        <v>6.9449999999999994</v>
      </c>
      <c r="AM2590" s="390">
        <f t="shared" si="550"/>
        <v>6.8259999999999996</v>
      </c>
      <c r="AN2590" s="390">
        <f t="shared" si="551"/>
        <v>6.42</v>
      </c>
      <c r="AO2590" s="390">
        <f t="shared" si="552"/>
        <v>7.3229999999999995</v>
      </c>
    </row>
    <row r="2591" spans="1:41" ht="15" customHeight="1" x14ac:dyDescent="0.25">
      <c r="A2591" s="127" t="s">
        <v>2218</v>
      </c>
      <c r="B2591" s="125" t="s">
        <v>2077</v>
      </c>
      <c r="C2591" s="125" t="s">
        <v>4005</v>
      </c>
      <c r="D2591" s="125" t="s">
        <v>1969</v>
      </c>
      <c r="E2591" s="125" t="s">
        <v>2455</v>
      </c>
      <c r="F2591" s="126">
        <v>12.32</v>
      </c>
      <c r="G2591" s="126">
        <v>12.52</v>
      </c>
      <c r="H2591" s="126">
        <v>9.86</v>
      </c>
      <c r="I2591" s="126"/>
      <c r="J2591" s="317"/>
      <c r="K2591" s="323">
        <f>ROUND(SUMIF('VGT-Bewegungsdaten'!B:B,A2591,'VGT-Bewegungsdaten'!C:C),3)</f>
        <v>0</v>
      </c>
      <c r="L2591" s="324">
        <f>ROUND(SUMIF('VGT-Bewegungsdaten'!B:B,$A2591,'VGT-Bewegungsdaten'!D:D),2)</f>
        <v>0</v>
      </c>
      <c r="N2591" s="376" t="s">
        <v>4930</v>
      </c>
      <c r="O2591" s="376" t="s">
        <v>4940</v>
      </c>
      <c r="P2591" s="326">
        <f>ROUND(SUMIF('AV-Bewegungsdaten'!B:B,A2591,'AV-Bewegungsdaten'!C:C),3)</f>
        <v>0</v>
      </c>
      <c r="Q2591" s="324">
        <f>ROUND(SUMIF('AV-Bewegungsdaten'!B:B,$A2591,'AV-Bewegungsdaten'!D:D),2)</f>
        <v>0</v>
      </c>
      <c r="T2591" s="327"/>
      <c r="U2591" s="326">
        <f>ROUND(SUMIF('DV-Bewegungsdaten'!B:B,Kategorien!A2591,'DV-Bewegungsdaten'!D:D),3)</f>
        <v>0</v>
      </c>
      <c r="V2591" s="324">
        <f>ROUND(SUMIF('DV-Bewegungsdaten'!B:B,Kategorien!A2591,'DV-Bewegungsdaten'!E:E),3)</f>
        <v>0</v>
      </c>
      <c r="AD2591" s="390">
        <f t="shared" si="541"/>
        <v>7.5809999999999995</v>
      </c>
      <c r="AE2591" s="390">
        <f t="shared" si="542"/>
        <v>8.2379999999999995</v>
      </c>
      <c r="AF2591" s="390">
        <f t="shared" si="543"/>
        <v>9.456999999999999</v>
      </c>
      <c r="AG2591" s="390">
        <f t="shared" si="544"/>
        <v>8.8239999999999998</v>
      </c>
      <c r="AH2591" s="390">
        <f t="shared" si="545"/>
        <v>8.7360000000000007</v>
      </c>
      <c r="AI2591" s="390">
        <f t="shared" si="546"/>
        <v>9.2680000000000007</v>
      </c>
      <c r="AJ2591" s="390">
        <f t="shared" si="547"/>
        <v>8.5510000000000002</v>
      </c>
      <c r="AK2591" s="390">
        <f t="shared" si="548"/>
        <v>8.8349999999999991</v>
      </c>
      <c r="AL2591" s="390">
        <f t="shared" si="549"/>
        <v>8.9450000000000003</v>
      </c>
      <c r="AM2591" s="390">
        <f t="shared" si="550"/>
        <v>8.8260000000000005</v>
      </c>
      <c r="AN2591" s="390">
        <f t="shared" si="551"/>
        <v>8.42</v>
      </c>
      <c r="AO2591" s="390">
        <f t="shared" si="552"/>
        <v>9.3230000000000004</v>
      </c>
    </row>
    <row r="2592" spans="1:41" ht="15" customHeight="1" x14ac:dyDescent="0.25">
      <c r="A2592" s="127" t="s">
        <v>2219</v>
      </c>
      <c r="B2592" s="125" t="s">
        <v>2077</v>
      </c>
      <c r="C2592" s="125" t="s">
        <v>4005</v>
      </c>
      <c r="D2592" s="125" t="s">
        <v>1971</v>
      </c>
      <c r="E2592" s="125" t="s">
        <v>1538</v>
      </c>
      <c r="F2592" s="126">
        <v>13.32</v>
      </c>
      <c r="G2592" s="126">
        <v>13.52</v>
      </c>
      <c r="H2592" s="126">
        <v>10.66</v>
      </c>
      <c r="I2592" s="126"/>
      <c r="J2592" s="317"/>
      <c r="K2592" s="323">
        <f>ROUND(SUMIF('VGT-Bewegungsdaten'!B:B,A2592,'VGT-Bewegungsdaten'!C:C),3)</f>
        <v>0</v>
      </c>
      <c r="L2592" s="324">
        <f>ROUND(SUMIF('VGT-Bewegungsdaten'!B:B,$A2592,'VGT-Bewegungsdaten'!D:D),2)</f>
        <v>0</v>
      </c>
      <c r="N2592" s="376" t="s">
        <v>4930</v>
      </c>
      <c r="O2592" s="376" t="s">
        <v>4940</v>
      </c>
      <c r="P2592" s="326">
        <f>ROUND(SUMIF('AV-Bewegungsdaten'!B:B,A2592,'AV-Bewegungsdaten'!C:C),3)</f>
        <v>0</v>
      </c>
      <c r="Q2592" s="324">
        <f>ROUND(SUMIF('AV-Bewegungsdaten'!B:B,$A2592,'AV-Bewegungsdaten'!D:D),2)</f>
        <v>0</v>
      </c>
      <c r="T2592" s="327"/>
      <c r="U2592" s="326">
        <f>ROUND(SUMIF('DV-Bewegungsdaten'!B:B,Kategorien!A2592,'DV-Bewegungsdaten'!D:D),3)</f>
        <v>0</v>
      </c>
      <c r="V2592" s="324">
        <f>ROUND(SUMIF('DV-Bewegungsdaten'!B:B,Kategorien!A2592,'DV-Bewegungsdaten'!E:E),3)</f>
        <v>0</v>
      </c>
      <c r="AD2592" s="390">
        <f t="shared" si="541"/>
        <v>8.5809999999999995</v>
      </c>
      <c r="AE2592" s="390">
        <f t="shared" si="542"/>
        <v>9.2379999999999995</v>
      </c>
      <c r="AF2592" s="390">
        <f t="shared" si="543"/>
        <v>10.456999999999999</v>
      </c>
      <c r="AG2592" s="390">
        <f t="shared" si="544"/>
        <v>9.8239999999999998</v>
      </c>
      <c r="AH2592" s="390">
        <f t="shared" si="545"/>
        <v>9.7360000000000007</v>
      </c>
      <c r="AI2592" s="390">
        <f t="shared" si="546"/>
        <v>10.268000000000001</v>
      </c>
      <c r="AJ2592" s="390">
        <f t="shared" si="547"/>
        <v>9.5510000000000002</v>
      </c>
      <c r="AK2592" s="390">
        <f t="shared" si="548"/>
        <v>9.8349999999999991</v>
      </c>
      <c r="AL2592" s="390">
        <f t="shared" si="549"/>
        <v>9.9450000000000003</v>
      </c>
      <c r="AM2592" s="390">
        <f t="shared" si="550"/>
        <v>9.8260000000000005</v>
      </c>
      <c r="AN2592" s="390">
        <f t="shared" si="551"/>
        <v>9.42</v>
      </c>
      <c r="AO2592" s="390">
        <f t="shared" si="552"/>
        <v>10.323</v>
      </c>
    </row>
    <row r="2593" spans="1:41" ht="15" customHeight="1" x14ac:dyDescent="0.25">
      <c r="A2593" s="127" t="s">
        <v>2220</v>
      </c>
      <c r="B2593" s="125" t="s">
        <v>2077</v>
      </c>
      <c r="C2593" s="125" t="s">
        <v>4005</v>
      </c>
      <c r="D2593" s="125" t="s">
        <v>1973</v>
      </c>
      <c r="E2593" s="125" t="s">
        <v>1541</v>
      </c>
      <c r="F2593" s="126">
        <v>13.32</v>
      </c>
      <c r="G2593" s="126">
        <v>13.52</v>
      </c>
      <c r="H2593" s="126">
        <v>10.66</v>
      </c>
      <c r="I2593" s="126"/>
      <c r="J2593" s="317"/>
      <c r="K2593" s="323">
        <f>ROUND(SUMIF('VGT-Bewegungsdaten'!B:B,A2593,'VGT-Bewegungsdaten'!C:C),3)</f>
        <v>0</v>
      </c>
      <c r="L2593" s="324">
        <f>ROUND(SUMIF('VGT-Bewegungsdaten'!B:B,$A2593,'VGT-Bewegungsdaten'!D:D),2)</f>
        <v>0</v>
      </c>
      <c r="N2593" s="376" t="s">
        <v>4930</v>
      </c>
      <c r="O2593" s="376" t="s">
        <v>4940</v>
      </c>
      <c r="P2593" s="326">
        <f>ROUND(SUMIF('AV-Bewegungsdaten'!B:B,A2593,'AV-Bewegungsdaten'!C:C),3)</f>
        <v>0</v>
      </c>
      <c r="Q2593" s="324">
        <f>ROUND(SUMIF('AV-Bewegungsdaten'!B:B,$A2593,'AV-Bewegungsdaten'!D:D),2)</f>
        <v>0</v>
      </c>
      <c r="T2593" s="327"/>
      <c r="U2593" s="326">
        <f>ROUND(SUMIF('DV-Bewegungsdaten'!B:B,Kategorien!A2593,'DV-Bewegungsdaten'!D:D),3)</f>
        <v>0</v>
      </c>
      <c r="V2593" s="324">
        <f>ROUND(SUMIF('DV-Bewegungsdaten'!B:B,Kategorien!A2593,'DV-Bewegungsdaten'!E:E),3)</f>
        <v>0</v>
      </c>
      <c r="AD2593" s="390">
        <f t="shared" si="541"/>
        <v>8.5809999999999995</v>
      </c>
      <c r="AE2593" s="390">
        <f t="shared" si="542"/>
        <v>9.2379999999999995</v>
      </c>
      <c r="AF2593" s="390">
        <f t="shared" si="543"/>
        <v>10.456999999999999</v>
      </c>
      <c r="AG2593" s="390">
        <f t="shared" si="544"/>
        <v>9.8239999999999998</v>
      </c>
      <c r="AH2593" s="390">
        <f t="shared" si="545"/>
        <v>9.7360000000000007</v>
      </c>
      <c r="AI2593" s="390">
        <f t="shared" si="546"/>
        <v>10.268000000000001</v>
      </c>
      <c r="AJ2593" s="390">
        <f t="shared" si="547"/>
        <v>9.5510000000000002</v>
      </c>
      <c r="AK2593" s="390">
        <f t="shared" si="548"/>
        <v>9.8349999999999991</v>
      </c>
      <c r="AL2593" s="390">
        <f t="shared" si="549"/>
        <v>9.9450000000000003</v>
      </c>
      <c r="AM2593" s="390">
        <f t="shared" si="550"/>
        <v>9.8260000000000005</v>
      </c>
      <c r="AN2593" s="390">
        <f t="shared" si="551"/>
        <v>9.42</v>
      </c>
      <c r="AO2593" s="390">
        <f t="shared" si="552"/>
        <v>10.323</v>
      </c>
    </row>
    <row r="2594" spans="1:41" ht="15" customHeight="1" x14ac:dyDescent="0.25">
      <c r="A2594" s="127" t="s">
        <v>2950</v>
      </c>
      <c r="B2594" s="125" t="s">
        <v>2077</v>
      </c>
      <c r="C2594" s="125" t="s">
        <v>4005</v>
      </c>
      <c r="D2594" s="125" t="s">
        <v>2704</v>
      </c>
      <c r="E2594" s="125" t="s">
        <v>2545</v>
      </c>
      <c r="F2594" s="126">
        <v>13.290000000000001</v>
      </c>
      <c r="G2594" s="126">
        <v>13.49</v>
      </c>
      <c r="H2594" s="126">
        <v>10.63</v>
      </c>
      <c r="I2594" s="126"/>
      <c r="J2594" s="317"/>
      <c r="K2594" s="323">
        <f>ROUND(SUMIF('VGT-Bewegungsdaten'!B:B,A2594,'VGT-Bewegungsdaten'!C:C),3)</f>
        <v>0</v>
      </c>
      <c r="L2594" s="324">
        <f>ROUND(SUMIF('VGT-Bewegungsdaten'!B:B,$A2594,'VGT-Bewegungsdaten'!D:D),2)</f>
        <v>0</v>
      </c>
      <c r="N2594" s="376" t="s">
        <v>4930</v>
      </c>
      <c r="O2594" s="376" t="s">
        <v>4940</v>
      </c>
      <c r="P2594" s="326">
        <f>ROUND(SUMIF('AV-Bewegungsdaten'!B:B,A2594,'AV-Bewegungsdaten'!C:C),3)</f>
        <v>0</v>
      </c>
      <c r="Q2594" s="324">
        <f>ROUND(SUMIF('AV-Bewegungsdaten'!B:B,$A2594,'AV-Bewegungsdaten'!D:D),2)</f>
        <v>0</v>
      </c>
      <c r="T2594" s="327"/>
      <c r="U2594" s="326">
        <f>ROUND(SUMIF('DV-Bewegungsdaten'!B:B,Kategorien!A2594,'DV-Bewegungsdaten'!D:D),3)</f>
        <v>0</v>
      </c>
      <c r="V2594" s="324">
        <f>ROUND(SUMIF('DV-Bewegungsdaten'!B:B,Kategorien!A2594,'DV-Bewegungsdaten'!E:E),3)</f>
        <v>0</v>
      </c>
      <c r="AD2594" s="390">
        <f t="shared" si="541"/>
        <v>8.5510000000000002</v>
      </c>
      <c r="AE2594" s="390">
        <f t="shared" si="542"/>
        <v>9.2080000000000002</v>
      </c>
      <c r="AF2594" s="390">
        <f t="shared" si="543"/>
        <v>10.427</v>
      </c>
      <c r="AG2594" s="390">
        <f t="shared" si="544"/>
        <v>9.7940000000000005</v>
      </c>
      <c r="AH2594" s="390">
        <f t="shared" si="545"/>
        <v>9.7059999999999995</v>
      </c>
      <c r="AI2594" s="390">
        <f t="shared" si="546"/>
        <v>10.238</v>
      </c>
      <c r="AJ2594" s="390">
        <f t="shared" si="547"/>
        <v>9.5210000000000008</v>
      </c>
      <c r="AK2594" s="390">
        <f t="shared" si="548"/>
        <v>9.8049999999999997</v>
      </c>
      <c r="AL2594" s="390">
        <f t="shared" si="549"/>
        <v>9.9149999999999991</v>
      </c>
      <c r="AM2594" s="390">
        <f t="shared" si="550"/>
        <v>9.7959999999999994</v>
      </c>
      <c r="AN2594" s="390">
        <f t="shared" si="551"/>
        <v>9.39</v>
      </c>
      <c r="AO2594" s="390">
        <f t="shared" si="552"/>
        <v>10.292999999999999</v>
      </c>
    </row>
    <row r="2595" spans="1:41" ht="15" customHeight="1" x14ac:dyDescent="0.25">
      <c r="A2595" s="127" t="s">
        <v>3694</v>
      </c>
      <c r="B2595" s="125" t="s">
        <v>2077</v>
      </c>
      <c r="C2595" s="125" t="s">
        <v>4005</v>
      </c>
      <c r="D2595" s="125" t="s">
        <v>3448</v>
      </c>
      <c r="E2595" s="125" t="s">
        <v>3289</v>
      </c>
      <c r="F2595" s="126">
        <v>13.26</v>
      </c>
      <c r="G2595" s="126">
        <v>13.459999999999999</v>
      </c>
      <c r="H2595" s="126">
        <v>10.61</v>
      </c>
      <c r="I2595" s="126"/>
      <c r="J2595" s="317"/>
      <c r="K2595" s="323">
        <f>ROUND(SUMIF('VGT-Bewegungsdaten'!B:B,A2595,'VGT-Bewegungsdaten'!C:C),3)</f>
        <v>0</v>
      </c>
      <c r="L2595" s="324">
        <f>ROUND(SUMIF('VGT-Bewegungsdaten'!B:B,$A2595,'VGT-Bewegungsdaten'!D:D),2)</f>
        <v>0</v>
      </c>
      <c r="N2595" s="376" t="s">
        <v>4930</v>
      </c>
      <c r="O2595" s="376" t="s">
        <v>4940</v>
      </c>
      <c r="P2595" s="326">
        <f>ROUND(SUMIF('AV-Bewegungsdaten'!B:B,A2595,'AV-Bewegungsdaten'!C:C),3)</f>
        <v>0</v>
      </c>
      <c r="Q2595" s="324">
        <f>ROUND(SUMIF('AV-Bewegungsdaten'!B:B,$A2595,'AV-Bewegungsdaten'!D:D),2)</f>
        <v>0</v>
      </c>
      <c r="T2595" s="327"/>
      <c r="U2595" s="326">
        <f>ROUND(SUMIF('DV-Bewegungsdaten'!B:B,Kategorien!A2595,'DV-Bewegungsdaten'!D:D),3)</f>
        <v>0</v>
      </c>
      <c r="V2595" s="324">
        <f>ROUND(SUMIF('DV-Bewegungsdaten'!B:B,Kategorien!A2595,'DV-Bewegungsdaten'!E:E),3)</f>
        <v>0</v>
      </c>
      <c r="AD2595" s="390">
        <f t="shared" si="541"/>
        <v>8.520999999999999</v>
      </c>
      <c r="AE2595" s="390">
        <f t="shared" si="542"/>
        <v>9.177999999999999</v>
      </c>
      <c r="AF2595" s="390">
        <f t="shared" si="543"/>
        <v>10.396999999999998</v>
      </c>
      <c r="AG2595" s="390">
        <f t="shared" si="544"/>
        <v>9.7639999999999993</v>
      </c>
      <c r="AH2595" s="390">
        <f t="shared" si="545"/>
        <v>9.6759999999999984</v>
      </c>
      <c r="AI2595" s="390">
        <f t="shared" si="546"/>
        <v>10.207999999999998</v>
      </c>
      <c r="AJ2595" s="390">
        <f t="shared" si="547"/>
        <v>9.4909999999999997</v>
      </c>
      <c r="AK2595" s="390">
        <f t="shared" si="548"/>
        <v>9.7749999999999986</v>
      </c>
      <c r="AL2595" s="390">
        <f t="shared" si="549"/>
        <v>9.884999999999998</v>
      </c>
      <c r="AM2595" s="390">
        <f t="shared" si="550"/>
        <v>9.7659999999999982</v>
      </c>
      <c r="AN2595" s="390">
        <f t="shared" si="551"/>
        <v>9.36</v>
      </c>
      <c r="AO2595" s="390">
        <f t="shared" si="552"/>
        <v>10.262999999999998</v>
      </c>
    </row>
    <row r="2596" spans="1:41" ht="15" customHeight="1" x14ac:dyDescent="0.25">
      <c r="A2596" s="127" t="s">
        <v>4459</v>
      </c>
      <c r="B2596" s="125" t="s">
        <v>2077</v>
      </c>
      <c r="C2596" s="125" t="s">
        <v>4005</v>
      </c>
      <c r="D2596" s="125" t="s">
        <v>4211</v>
      </c>
      <c r="E2596" s="125" t="s">
        <v>4051</v>
      </c>
      <c r="F2596" s="126">
        <v>13.23</v>
      </c>
      <c r="G2596" s="126">
        <v>13.43</v>
      </c>
      <c r="H2596" s="126">
        <v>10.58</v>
      </c>
      <c r="I2596" s="126"/>
      <c r="J2596" s="317"/>
      <c r="K2596" s="323">
        <f>ROUND(SUMIF('VGT-Bewegungsdaten'!B:B,A2596,'VGT-Bewegungsdaten'!C:C),3)</f>
        <v>0</v>
      </c>
      <c r="L2596" s="324">
        <f>ROUND(SUMIF('VGT-Bewegungsdaten'!B:B,$A2596,'VGT-Bewegungsdaten'!D:D),2)</f>
        <v>0</v>
      </c>
      <c r="N2596" s="376" t="s">
        <v>4930</v>
      </c>
      <c r="O2596" s="376" t="s">
        <v>4940</v>
      </c>
      <c r="P2596" s="326">
        <f>ROUND(SUMIF('AV-Bewegungsdaten'!B:B,A2596,'AV-Bewegungsdaten'!C:C),3)</f>
        <v>0</v>
      </c>
      <c r="Q2596" s="324">
        <f>ROUND(SUMIF('AV-Bewegungsdaten'!B:B,$A2596,'AV-Bewegungsdaten'!D:D),2)</f>
        <v>0</v>
      </c>
      <c r="T2596" s="327"/>
      <c r="U2596" s="326">
        <f>ROUND(SUMIF('DV-Bewegungsdaten'!B:B,Kategorien!A2596,'DV-Bewegungsdaten'!D:D),3)</f>
        <v>0</v>
      </c>
      <c r="V2596" s="324">
        <f>ROUND(SUMIF('DV-Bewegungsdaten'!B:B,Kategorien!A2596,'DV-Bewegungsdaten'!E:E),3)</f>
        <v>0</v>
      </c>
      <c r="AD2596" s="390">
        <f t="shared" si="541"/>
        <v>8.4909999999999997</v>
      </c>
      <c r="AE2596" s="390">
        <f t="shared" si="542"/>
        <v>9.1479999999999997</v>
      </c>
      <c r="AF2596" s="390">
        <f t="shared" si="543"/>
        <v>10.366999999999999</v>
      </c>
      <c r="AG2596" s="390">
        <f t="shared" si="544"/>
        <v>9.734</v>
      </c>
      <c r="AH2596" s="390">
        <f t="shared" si="545"/>
        <v>9.6460000000000008</v>
      </c>
      <c r="AI2596" s="390">
        <f t="shared" si="546"/>
        <v>10.178000000000001</v>
      </c>
      <c r="AJ2596" s="390">
        <f t="shared" si="547"/>
        <v>9.4610000000000003</v>
      </c>
      <c r="AK2596" s="390">
        <f t="shared" si="548"/>
        <v>9.7449999999999992</v>
      </c>
      <c r="AL2596" s="390">
        <f t="shared" si="549"/>
        <v>9.8550000000000004</v>
      </c>
      <c r="AM2596" s="390">
        <f t="shared" si="550"/>
        <v>9.7360000000000007</v>
      </c>
      <c r="AN2596" s="390">
        <f t="shared" si="551"/>
        <v>9.33</v>
      </c>
      <c r="AO2596" s="390">
        <f t="shared" si="552"/>
        <v>10.233000000000001</v>
      </c>
    </row>
    <row r="2597" spans="1:41" ht="15" customHeight="1" x14ac:dyDescent="0.25">
      <c r="A2597" s="127" t="s">
        <v>968</v>
      </c>
      <c r="B2597" s="125" t="s">
        <v>2077</v>
      </c>
      <c r="C2597" s="125" t="s">
        <v>4005</v>
      </c>
      <c r="D2597" s="125" t="s">
        <v>2471</v>
      </c>
      <c r="E2597" s="125" t="s">
        <v>2452</v>
      </c>
      <c r="F2597" s="126">
        <v>15.32</v>
      </c>
      <c r="G2597" s="126">
        <v>15.52</v>
      </c>
      <c r="H2597" s="126">
        <v>12.26</v>
      </c>
      <c r="I2597" s="126"/>
      <c r="J2597" s="317"/>
      <c r="K2597" s="323">
        <f>ROUND(SUMIF('VGT-Bewegungsdaten'!B:B,A2597,'VGT-Bewegungsdaten'!C:C),3)</f>
        <v>0</v>
      </c>
      <c r="L2597" s="324">
        <f>ROUND(SUMIF('VGT-Bewegungsdaten'!B:B,$A2597,'VGT-Bewegungsdaten'!D:D),2)</f>
        <v>0</v>
      </c>
      <c r="N2597" s="376" t="s">
        <v>4930</v>
      </c>
      <c r="O2597" s="376" t="s">
        <v>4940</v>
      </c>
      <c r="P2597" s="326">
        <f>ROUND(SUMIF('AV-Bewegungsdaten'!B:B,A2597,'AV-Bewegungsdaten'!C:C),3)</f>
        <v>0</v>
      </c>
      <c r="Q2597" s="324">
        <f>ROUND(SUMIF('AV-Bewegungsdaten'!B:B,$A2597,'AV-Bewegungsdaten'!D:D),2)</f>
        <v>0</v>
      </c>
      <c r="T2597" s="327"/>
      <c r="U2597" s="326">
        <f>ROUND(SUMIF('DV-Bewegungsdaten'!B:B,Kategorien!A2597,'DV-Bewegungsdaten'!D:D),3)</f>
        <v>0</v>
      </c>
      <c r="V2597" s="324">
        <f>ROUND(SUMIF('DV-Bewegungsdaten'!B:B,Kategorien!A2597,'DV-Bewegungsdaten'!E:E),3)</f>
        <v>0</v>
      </c>
      <c r="AD2597" s="390">
        <f t="shared" si="541"/>
        <v>10.581</v>
      </c>
      <c r="AE2597" s="390">
        <f t="shared" si="542"/>
        <v>11.238</v>
      </c>
      <c r="AF2597" s="390">
        <f t="shared" si="543"/>
        <v>12.456999999999999</v>
      </c>
      <c r="AG2597" s="390">
        <f t="shared" si="544"/>
        <v>11.824</v>
      </c>
      <c r="AH2597" s="390">
        <f t="shared" si="545"/>
        <v>11.736000000000001</v>
      </c>
      <c r="AI2597" s="390">
        <f t="shared" si="546"/>
        <v>12.268000000000001</v>
      </c>
      <c r="AJ2597" s="390">
        <f t="shared" si="547"/>
        <v>11.551</v>
      </c>
      <c r="AK2597" s="390">
        <f t="shared" si="548"/>
        <v>11.834999999999999</v>
      </c>
      <c r="AL2597" s="390">
        <f t="shared" si="549"/>
        <v>11.945</v>
      </c>
      <c r="AM2597" s="390">
        <f t="shared" si="550"/>
        <v>11.826000000000001</v>
      </c>
      <c r="AN2597" s="390">
        <f t="shared" si="551"/>
        <v>11.42</v>
      </c>
      <c r="AO2597" s="390">
        <f t="shared" si="552"/>
        <v>12.323</v>
      </c>
    </row>
    <row r="2598" spans="1:41" ht="15" customHeight="1" x14ac:dyDescent="0.25">
      <c r="A2598" s="127" t="s">
        <v>969</v>
      </c>
      <c r="B2598" s="125" t="s">
        <v>2077</v>
      </c>
      <c r="C2598" s="125" t="s">
        <v>4005</v>
      </c>
      <c r="D2598" s="125" t="s">
        <v>672</v>
      </c>
      <c r="E2598" s="125" t="s">
        <v>2455</v>
      </c>
      <c r="F2598" s="126">
        <v>17.32</v>
      </c>
      <c r="G2598" s="126">
        <v>17.52</v>
      </c>
      <c r="H2598" s="126">
        <v>13.86</v>
      </c>
      <c r="I2598" s="126"/>
      <c r="J2598" s="317"/>
      <c r="K2598" s="323">
        <f>ROUND(SUMIF('VGT-Bewegungsdaten'!B:B,A2598,'VGT-Bewegungsdaten'!C:C),3)</f>
        <v>0</v>
      </c>
      <c r="L2598" s="324">
        <f>ROUND(SUMIF('VGT-Bewegungsdaten'!B:B,$A2598,'VGT-Bewegungsdaten'!D:D),2)</f>
        <v>0</v>
      </c>
      <c r="N2598" s="376" t="s">
        <v>4930</v>
      </c>
      <c r="O2598" s="376" t="s">
        <v>4940</v>
      </c>
      <c r="P2598" s="326">
        <f>ROUND(SUMIF('AV-Bewegungsdaten'!B:B,A2598,'AV-Bewegungsdaten'!C:C),3)</f>
        <v>0</v>
      </c>
      <c r="Q2598" s="324">
        <f>ROUND(SUMIF('AV-Bewegungsdaten'!B:B,$A2598,'AV-Bewegungsdaten'!D:D),2)</f>
        <v>0</v>
      </c>
      <c r="T2598" s="327"/>
      <c r="U2598" s="326">
        <f>ROUND(SUMIF('DV-Bewegungsdaten'!B:B,Kategorien!A2598,'DV-Bewegungsdaten'!D:D),3)</f>
        <v>0</v>
      </c>
      <c r="V2598" s="324">
        <f>ROUND(SUMIF('DV-Bewegungsdaten'!B:B,Kategorien!A2598,'DV-Bewegungsdaten'!E:E),3)</f>
        <v>0</v>
      </c>
      <c r="AD2598" s="390">
        <f t="shared" si="541"/>
        <v>12.581</v>
      </c>
      <c r="AE2598" s="390">
        <f t="shared" si="542"/>
        <v>13.238</v>
      </c>
      <c r="AF2598" s="390">
        <f t="shared" si="543"/>
        <v>14.456999999999999</v>
      </c>
      <c r="AG2598" s="390">
        <f t="shared" si="544"/>
        <v>13.824</v>
      </c>
      <c r="AH2598" s="390">
        <f t="shared" si="545"/>
        <v>13.736000000000001</v>
      </c>
      <c r="AI2598" s="390">
        <f t="shared" si="546"/>
        <v>14.268000000000001</v>
      </c>
      <c r="AJ2598" s="390">
        <f t="shared" si="547"/>
        <v>13.551</v>
      </c>
      <c r="AK2598" s="390">
        <f t="shared" si="548"/>
        <v>13.834999999999999</v>
      </c>
      <c r="AL2598" s="390">
        <f t="shared" si="549"/>
        <v>13.945</v>
      </c>
      <c r="AM2598" s="390">
        <f t="shared" si="550"/>
        <v>13.826000000000001</v>
      </c>
      <c r="AN2598" s="390">
        <f t="shared" si="551"/>
        <v>13.42</v>
      </c>
      <c r="AO2598" s="390">
        <f t="shared" si="552"/>
        <v>14.323</v>
      </c>
    </row>
    <row r="2599" spans="1:41" ht="15" customHeight="1" x14ac:dyDescent="0.25">
      <c r="A2599" s="127" t="s">
        <v>2221</v>
      </c>
      <c r="B2599" s="125" t="s">
        <v>2077</v>
      </c>
      <c r="C2599" s="125" t="s">
        <v>4005</v>
      </c>
      <c r="D2599" s="125" t="s">
        <v>1975</v>
      </c>
      <c r="E2599" s="125" t="s">
        <v>1538</v>
      </c>
      <c r="F2599" s="126">
        <v>18.32</v>
      </c>
      <c r="G2599" s="126">
        <v>18.52</v>
      </c>
      <c r="H2599" s="126">
        <v>14.66</v>
      </c>
      <c r="I2599" s="126"/>
      <c r="J2599" s="317"/>
      <c r="K2599" s="323">
        <f>ROUND(SUMIF('VGT-Bewegungsdaten'!B:B,A2599,'VGT-Bewegungsdaten'!C:C),3)</f>
        <v>0</v>
      </c>
      <c r="L2599" s="324">
        <f>ROUND(SUMIF('VGT-Bewegungsdaten'!B:B,$A2599,'VGT-Bewegungsdaten'!D:D),2)</f>
        <v>0</v>
      </c>
      <c r="N2599" s="376" t="s">
        <v>4930</v>
      </c>
      <c r="O2599" s="376" t="s">
        <v>4940</v>
      </c>
      <c r="P2599" s="326">
        <f>ROUND(SUMIF('AV-Bewegungsdaten'!B:B,A2599,'AV-Bewegungsdaten'!C:C),3)</f>
        <v>0</v>
      </c>
      <c r="Q2599" s="324">
        <f>ROUND(SUMIF('AV-Bewegungsdaten'!B:B,$A2599,'AV-Bewegungsdaten'!D:D),2)</f>
        <v>0</v>
      </c>
      <c r="T2599" s="327"/>
      <c r="U2599" s="326">
        <f>ROUND(SUMIF('DV-Bewegungsdaten'!B:B,Kategorien!A2599,'DV-Bewegungsdaten'!D:D),3)</f>
        <v>0</v>
      </c>
      <c r="V2599" s="324">
        <f>ROUND(SUMIF('DV-Bewegungsdaten'!B:B,Kategorien!A2599,'DV-Bewegungsdaten'!E:E),3)</f>
        <v>0</v>
      </c>
      <c r="AD2599" s="390">
        <f t="shared" si="541"/>
        <v>13.581</v>
      </c>
      <c r="AE2599" s="390">
        <f t="shared" si="542"/>
        <v>14.238</v>
      </c>
      <c r="AF2599" s="390">
        <f t="shared" si="543"/>
        <v>15.456999999999999</v>
      </c>
      <c r="AG2599" s="390">
        <f t="shared" si="544"/>
        <v>14.824</v>
      </c>
      <c r="AH2599" s="390">
        <f t="shared" si="545"/>
        <v>14.736000000000001</v>
      </c>
      <c r="AI2599" s="390">
        <f t="shared" si="546"/>
        <v>15.268000000000001</v>
      </c>
      <c r="AJ2599" s="390">
        <f t="shared" si="547"/>
        <v>14.551</v>
      </c>
      <c r="AK2599" s="390">
        <f t="shared" si="548"/>
        <v>14.834999999999999</v>
      </c>
      <c r="AL2599" s="390">
        <f t="shared" si="549"/>
        <v>14.945</v>
      </c>
      <c r="AM2599" s="390">
        <f t="shared" si="550"/>
        <v>14.826000000000001</v>
      </c>
      <c r="AN2599" s="390">
        <f t="shared" si="551"/>
        <v>14.42</v>
      </c>
      <c r="AO2599" s="390">
        <f t="shared" si="552"/>
        <v>15.323</v>
      </c>
    </row>
    <row r="2600" spans="1:41" ht="15" customHeight="1" x14ac:dyDescent="0.25">
      <c r="A2600" s="127" t="s">
        <v>2222</v>
      </c>
      <c r="B2600" s="125" t="s">
        <v>2077</v>
      </c>
      <c r="C2600" s="125" t="s">
        <v>4005</v>
      </c>
      <c r="D2600" s="125" t="s">
        <v>1977</v>
      </c>
      <c r="E2600" s="125" t="s">
        <v>1541</v>
      </c>
      <c r="F2600" s="126">
        <v>18.32</v>
      </c>
      <c r="G2600" s="126">
        <v>18.52</v>
      </c>
      <c r="H2600" s="126">
        <v>14.66</v>
      </c>
      <c r="I2600" s="126"/>
      <c r="J2600" s="317"/>
      <c r="K2600" s="323">
        <f>ROUND(SUMIF('VGT-Bewegungsdaten'!B:B,A2600,'VGT-Bewegungsdaten'!C:C),3)</f>
        <v>0</v>
      </c>
      <c r="L2600" s="324">
        <f>ROUND(SUMIF('VGT-Bewegungsdaten'!B:B,$A2600,'VGT-Bewegungsdaten'!D:D),2)</f>
        <v>0</v>
      </c>
      <c r="N2600" s="376" t="s">
        <v>4930</v>
      </c>
      <c r="O2600" s="376" t="s">
        <v>4940</v>
      </c>
      <c r="P2600" s="326">
        <f>ROUND(SUMIF('AV-Bewegungsdaten'!B:B,A2600,'AV-Bewegungsdaten'!C:C),3)</f>
        <v>0</v>
      </c>
      <c r="Q2600" s="324">
        <f>ROUND(SUMIF('AV-Bewegungsdaten'!B:B,$A2600,'AV-Bewegungsdaten'!D:D),2)</f>
        <v>0</v>
      </c>
      <c r="T2600" s="327"/>
      <c r="U2600" s="326">
        <f>ROUND(SUMIF('DV-Bewegungsdaten'!B:B,Kategorien!A2600,'DV-Bewegungsdaten'!D:D),3)</f>
        <v>0</v>
      </c>
      <c r="V2600" s="324">
        <f>ROUND(SUMIF('DV-Bewegungsdaten'!B:B,Kategorien!A2600,'DV-Bewegungsdaten'!E:E),3)</f>
        <v>0</v>
      </c>
      <c r="AD2600" s="390">
        <f t="shared" si="541"/>
        <v>13.581</v>
      </c>
      <c r="AE2600" s="390">
        <f t="shared" si="542"/>
        <v>14.238</v>
      </c>
      <c r="AF2600" s="390">
        <f t="shared" si="543"/>
        <v>15.456999999999999</v>
      </c>
      <c r="AG2600" s="390">
        <f t="shared" si="544"/>
        <v>14.824</v>
      </c>
      <c r="AH2600" s="390">
        <f t="shared" si="545"/>
        <v>14.736000000000001</v>
      </c>
      <c r="AI2600" s="390">
        <f t="shared" si="546"/>
        <v>15.268000000000001</v>
      </c>
      <c r="AJ2600" s="390">
        <f t="shared" si="547"/>
        <v>14.551</v>
      </c>
      <c r="AK2600" s="390">
        <f t="shared" si="548"/>
        <v>14.834999999999999</v>
      </c>
      <c r="AL2600" s="390">
        <f t="shared" si="549"/>
        <v>14.945</v>
      </c>
      <c r="AM2600" s="390">
        <f t="shared" si="550"/>
        <v>14.826000000000001</v>
      </c>
      <c r="AN2600" s="390">
        <f t="shared" si="551"/>
        <v>14.42</v>
      </c>
      <c r="AO2600" s="390">
        <f t="shared" si="552"/>
        <v>15.323</v>
      </c>
    </row>
    <row r="2601" spans="1:41" ht="15" customHeight="1" x14ac:dyDescent="0.25">
      <c r="A2601" s="127" t="s">
        <v>2951</v>
      </c>
      <c r="B2601" s="125" t="s">
        <v>2077</v>
      </c>
      <c r="C2601" s="125" t="s">
        <v>4005</v>
      </c>
      <c r="D2601" s="125" t="s">
        <v>2706</v>
      </c>
      <c r="E2601" s="125" t="s">
        <v>2545</v>
      </c>
      <c r="F2601" s="126">
        <v>18.29</v>
      </c>
      <c r="G2601" s="126">
        <v>18.489999999999998</v>
      </c>
      <c r="H2601" s="126">
        <v>14.63</v>
      </c>
      <c r="I2601" s="126"/>
      <c r="J2601" s="317"/>
      <c r="K2601" s="323">
        <f>ROUND(SUMIF('VGT-Bewegungsdaten'!B:B,A2601,'VGT-Bewegungsdaten'!C:C),3)</f>
        <v>0</v>
      </c>
      <c r="L2601" s="324">
        <f>ROUND(SUMIF('VGT-Bewegungsdaten'!B:B,$A2601,'VGT-Bewegungsdaten'!D:D),2)</f>
        <v>0</v>
      </c>
      <c r="N2601" s="376" t="s">
        <v>4930</v>
      </c>
      <c r="O2601" s="376" t="s">
        <v>4940</v>
      </c>
      <c r="P2601" s="326">
        <f>ROUND(SUMIF('AV-Bewegungsdaten'!B:B,A2601,'AV-Bewegungsdaten'!C:C),3)</f>
        <v>0</v>
      </c>
      <c r="Q2601" s="324">
        <f>ROUND(SUMIF('AV-Bewegungsdaten'!B:B,$A2601,'AV-Bewegungsdaten'!D:D),2)</f>
        <v>0</v>
      </c>
      <c r="T2601" s="327"/>
      <c r="U2601" s="326">
        <f>ROUND(SUMIF('DV-Bewegungsdaten'!B:B,Kategorien!A2601,'DV-Bewegungsdaten'!D:D),3)</f>
        <v>0</v>
      </c>
      <c r="V2601" s="324">
        <f>ROUND(SUMIF('DV-Bewegungsdaten'!B:B,Kategorien!A2601,'DV-Bewegungsdaten'!E:E),3)</f>
        <v>0</v>
      </c>
      <c r="AD2601" s="390">
        <f t="shared" si="541"/>
        <v>13.550999999999998</v>
      </c>
      <c r="AE2601" s="390">
        <f t="shared" si="542"/>
        <v>14.207999999999998</v>
      </c>
      <c r="AF2601" s="390">
        <f t="shared" si="543"/>
        <v>15.426999999999998</v>
      </c>
      <c r="AG2601" s="390">
        <f t="shared" si="544"/>
        <v>14.793999999999999</v>
      </c>
      <c r="AH2601" s="390">
        <f t="shared" si="545"/>
        <v>14.706</v>
      </c>
      <c r="AI2601" s="390">
        <f t="shared" si="546"/>
        <v>15.238</v>
      </c>
      <c r="AJ2601" s="390">
        <f t="shared" si="547"/>
        <v>14.520999999999999</v>
      </c>
      <c r="AK2601" s="390">
        <f t="shared" si="548"/>
        <v>14.804999999999998</v>
      </c>
      <c r="AL2601" s="390">
        <f t="shared" si="549"/>
        <v>14.914999999999999</v>
      </c>
      <c r="AM2601" s="390">
        <f t="shared" si="550"/>
        <v>14.795999999999999</v>
      </c>
      <c r="AN2601" s="390">
        <f t="shared" si="551"/>
        <v>14.389999999999999</v>
      </c>
      <c r="AO2601" s="390">
        <f t="shared" si="552"/>
        <v>15.292999999999999</v>
      </c>
    </row>
    <row r="2602" spans="1:41" ht="15" customHeight="1" x14ac:dyDescent="0.25">
      <c r="A2602" s="127" t="s">
        <v>3695</v>
      </c>
      <c r="B2602" s="125" t="s">
        <v>2077</v>
      </c>
      <c r="C2602" s="125" t="s">
        <v>4005</v>
      </c>
      <c r="D2602" s="125" t="s">
        <v>3450</v>
      </c>
      <c r="E2602" s="125" t="s">
        <v>3289</v>
      </c>
      <c r="F2602" s="126">
        <v>18.259999999999998</v>
      </c>
      <c r="G2602" s="126">
        <v>18.459999999999997</v>
      </c>
      <c r="H2602" s="126">
        <v>14.61</v>
      </c>
      <c r="I2602" s="126"/>
      <c r="J2602" s="317"/>
      <c r="K2602" s="323">
        <f>ROUND(SUMIF('VGT-Bewegungsdaten'!B:B,A2602,'VGT-Bewegungsdaten'!C:C),3)</f>
        <v>0</v>
      </c>
      <c r="L2602" s="324">
        <f>ROUND(SUMIF('VGT-Bewegungsdaten'!B:B,$A2602,'VGT-Bewegungsdaten'!D:D),2)</f>
        <v>0</v>
      </c>
      <c r="N2602" s="376" t="s">
        <v>4930</v>
      </c>
      <c r="O2602" s="376" t="s">
        <v>4940</v>
      </c>
      <c r="P2602" s="326">
        <f>ROUND(SUMIF('AV-Bewegungsdaten'!B:B,A2602,'AV-Bewegungsdaten'!C:C),3)</f>
        <v>0</v>
      </c>
      <c r="Q2602" s="324">
        <f>ROUND(SUMIF('AV-Bewegungsdaten'!B:B,$A2602,'AV-Bewegungsdaten'!D:D),2)</f>
        <v>0</v>
      </c>
      <c r="T2602" s="327"/>
      <c r="U2602" s="326">
        <f>ROUND(SUMIF('DV-Bewegungsdaten'!B:B,Kategorien!A2602,'DV-Bewegungsdaten'!D:D),3)</f>
        <v>0</v>
      </c>
      <c r="V2602" s="324">
        <f>ROUND(SUMIF('DV-Bewegungsdaten'!B:B,Kategorien!A2602,'DV-Bewegungsdaten'!E:E),3)</f>
        <v>0</v>
      </c>
      <c r="AD2602" s="390">
        <f t="shared" si="541"/>
        <v>13.520999999999997</v>
      </c>
      <c r="AE2602" s="390">
        <f t="shared" si="542"/>
        <v>14.177999999999997</v>
      </c>
      <c r="AF2602" s="390">
        <f t="shared" si="543"/>
        <v>15.396999999999997</v>
      </c>
      <c r="AG2602" s="390">
        <f t="shared" si="544"/>
        <v>14.763999999999998</v>
      </c>
      <c r="AH2602" s="390">
        <f t="shared" si="545"/>
        <v>14.675999999999998</v>
      </c>
      <c r="AI2602" s="390">
        <f t="shared" si="546"/>
        <v>15.207999999999998</v>
      </c>
      <c r="AJ2602" s="390">
        <f t="shared" si="547"/>
        <v>14.490999999999998</v>
      </c>
      <c r="AK2602" s="390">
        <f t="shared" si="548"/>
        <v>14.774999999999997</v>
      </c>
      <c r="AL2602" s="390">
        <f t="shared" si="549"/>
        <v>14.884999999999998</v>
      </c>
      <c r="AM2602" s="390">
        <f t="shared" si="550"/>
        <v>14.765999999999998</v>
      </c>
      <c r="AN2602" s="390">
        <f t="shared" si="551"/>
        <v>14.359999999999998</v>
      </c>
      <c r="AO2602" s="390">
        <f t="shared" si="552"/>
        <v>15.262999999999998</v>
      </c>
    </row>
    <row r="2603" spans="1:41" ht="15" customHeight="1" x14ac:dyDescent="0.25">
      <c r="A2603" s="127" t="s">
        <v>4460</v>
      </c>
      <c r="B2603" s="125" t="s">
        <v>2077</v>
      </c>
      <c r="C2603" s="125" t="s">
        <v>4005</v>
      </c>
      <c r="D2603" s="125" t="s">
        <v>4213</v>
      </c>
      <c r="E2603" s="125" t="s">
        <v>4051</v>
      </c>
      <c r="F2603" s="126">
        <v>18.23</v>
      </c>
      <c r="G2603" s="126">
        <v>18.43</v>
      </c>
      <c r="H2603" s="126">
        <v>14.58</v>
      </c>
      <c r="I2603" s="126"/>
      <c r="J2603" s="317"/>
      <c r="K2603" s="323">
        <f>ROUND(SUMIF('VGT-Bewegungsdaten'!B:B,A2603,'VGT-Bewegungsdaten'!C:C),3)</f>
        <v>0</v>
      </c>
      <c r="L2603" s="324">
        <f>ROUND(SUMIF('VGT-Bewegungsdaten'!B:B,$A2603,'VGT-Bewegungsdaten'!D:D),2)</f>
        <v>0</v>
      </c>
      <c r="N2603" s="376" t="s">
        <v>4930</v>
      </c>
      <c r="O2603" s="376" t="s">
        <v>4940</v>
      </c>
      <c r="P2603" s="326">
        <f>ROUND(SUMIF('AV-Bewegungsdaten'!B:B,A2603,'AV-Bewegungsdaten'!C:C),3)</f>
        <v>0</v>
      </c>
      <c r="Q2603" s="324">
        <f>ROUND(SUMIF('AV-Bewegungsdaten'!B:B,$A2603,'AV-Bewegungsdaten'!D:D),2)</f>
        <v>0</v>
      </c>
      <c r="T2603" s="327"/>
      <c r="U2603" s="326">
        <f>ROUND(SUMIF('DV-Bewegungsdaten'!B:B,Kategorien!A2603,'DV-Bewegungsdaten'!D:D),3)</f>
        <v>0</v>
      </c>
      <c r="V2603" s="324">
        <f>ROUND(SUMIF('DV-Bewegungsdaten'!B:B,Kategorien!A2603,'DV-Bewegungsdaten'!E:E),3)</f>
        <v>0</v>
      </c>
      <c r="AD2603" s="390">
        <f t="shared" si="541"/>
        <v>13.491</v>
      </c>
      <c r="AE2603" s="390">
        <f t="shared" si="542"/>
        <v>14.148</v>
      </c>
      <c r="AF2603" s="390">
        <f t="shared" si="543"/>
        <v>15.366999999999999</v>
      </c>
      <c r="AG2603" s="390">
        <f t="shared" si="544"/>
        <v>14.734</v>
      </c>
      <c r="AH2603" s="390">
        <f t="shared" si="545"/>
        <v>14.646000000000001</v>
      </c>
      <c r="AI2603" s="390">
        <f t="shared" si="546"/>
        <v>15.178000000000001</v>
      </c>
      <c r="AJ2603" s="390">
        <f t="shared" si="547"/>
        <v>14.461</v>
      </c>
      <c r="AK2603" s="390">
        <f t="shared" si="548"/>
        <v>14.744999999999999</v>
      </c>
      <c r="AL2603" s="390">
        <f t="shared" si="549"/>
        <v>14.855</v>
      </c>
      <c r="AM2603" s="390">
        <f t="shared" si="550"/>
        <v>14.736000000000001</v>
      </c>
      <c r="AN2603" s="390">
        <f t="shared" si="551"/>
        <v>14.33</v>
      </c>
      <c r="AO2603" s="390">
        <f t="shared" si="552"/>
        <v>15.233000000000001</v>
      </c>
    </row>
    <row r="2604" spans="1:41" ht="15" customHeight="1" x14ac:dyDescent="0.25">
      <c r="A2604" s="127" t="s">
        <v>2223</v>
      </c>
      <c r="B2604" s="125" t="s">
        <v>2077</v>
      </c>
      <c r="C2604" s="125" t="s">
        <v>4005</v>
      </c>
      <c r="D2604" s="125" t="s">
        <v>1979</v>
      </c>
      <c r="E2604" s="125" t="s">
        <v>2452</v>
      </c>
      <c r="F2604" s="126">
        <v>16.32</v>
      </c>
      <c r="G2604" s="126">
        <v>16.52</v>
      </c>
      <c r="H2604" s="126">
        <v>13.06</v>
      </c>
      <c r="I2604" s="126"/>
      <c r="J2604" s="317"/>
      <c r="K2604" s="323">
        <f>ROUND(SUMIF('VGT-Bewegungsdaten'!B:B,A2604,'VGT-Bewegungsdaten'!C:C),3)</f>
        <v>0</v>
      </c>
      <c r="L2604" s="324">
        <f>ROUND(SUMIF('VGT-Bewegungsdaten'!B:B,$A2604,'VGT-Bewegungsdaten'!D:D),2)</f>
        <v>0</v>
      </c>
      <c r="N2604" s="376" t="s">
        <v>4930</v>
      </c>
      <c r="O2604" s="376" t="s">
        <v>4940</v>
      </c>
      <c r="P2604" s="326">
        <f>ROUND(SUMIF('AV-Bewegungsdaten'!B:B,A2604,'AV-Bewegungsdaten'!C:C),3)</f>
        <v>0</v>
      </c>
      <c r="Q2604" s="324">
        <f>ROUND(SUMIF('AV-Bewegungsdaten'!B:B,$A2604,'AV-Bewegungsdaten'!D:D),2)</f>
        <v>0</v>
      </c>
      <c r="T2604" s="327"/>
      <c r="U2604" s="326">
        <f>ROUND(SUMIF('DV-Bewegungsdaten'!B:B,Kategorien!A2604,'DV-Bewegungsdaten'!D:D),3)</f>
        <v>0</v>
      </c>
      <c r="V2604" s="324">
        <f>ROUND(SUMIF('DV-Bewegungsdaten'!B:B,Kategorien!A2604,'DV-Bewegungsdaten'!E:E),3)</f>
        <v>0</v>
      </c>
      <c r="AD2604" s="390">
        <f t="shared" si="541"/>
        <v>11.581</v>
      </c>
      <c r="AE2604" s="390">
        <f t="shared" si="542"/>
        <v>12.238</v>
      </c>
      <c r="AF2604" s="390">
        <f t="shared" si="543"/>
        <v>13.456999999999999</v>
      </c>
      <c r="AG2604" s="390">
        <f t="shared" si="544"/>
        <v>12.824</v>
      </c>
      <c r="AH2604" s="390">
        <f t="shared" si="545"/>
        <v>12.736000000000001</v>
      </c>
      <c r="AI2604" s="390">
        <f t="shared" si="546"/>
        <v>13.268000000000001</v>
      </c>
      <c r="AJ2604" s="390">
        <f t="shared" si="547"/>
        <v>12.551</v>
      </c>
      <c r="AK2604" s="390">
        <f t="shared" si="548"/>
        <v>12.834999999999999</v>
      </c>
      <c r="AL2604" s="390">
        <f t="shared" si="549"/>
        <v>12.945</v>
      </c>
      <c r="AM2604" s="390">
        <f t="shared" si="550"/>
        <v>12.826000000000001</v>
      </c>
      <c r="AN2604" s="390">
        <f t="shared" si="551"/>
        <v>12.42</v>
      </c>
      <c r="AO2604" s="390">
        <f t="shared" si="552"/>
        <v>13.323</v>
      </c>
    </row>
    <row r="2605" spans="1:41" ht="15" customHeight="1" x14ac:dyDescent="0.25">
      <c r="A2605" s="127" t="s">
        <v>2224</v>
      </c>
      <c r="B2605" s="125" t="s">
        <v>2077</v>
      </c>
      <c r="C2605" s="125" t="s">
        <v>4005</v>
      </c>
      <c r="D2605" s="125" t="s">
        <v>1981</v>
      </c>
      <c r="E2605" s="125" t="s">
        <v>2455</v>
      </c>
      <c r="F2605" s="126">
        <v>18.32</v>
      </c>
      <c r="G2605" s="126">
        <v>18.52</v>
      </c>
      <c r="H2605" s="126">
        <v>14.66</v>
      </c>
      <c r="I2605" s="126"/>
      <c r="J2605" s="317"/>
      <c r="K2605" s="323">
        <f>ROUND(SUMIF('VGT-Bewegungsdaten'!B:B,A2605,'VGT-Bewegungsdaten'!C:C),3)</f>
        <v>0</v>
      </c>
      <c r="L2605" s="324">
        <f>ROUND(SUMIF('VGT-Bewegungsdaten'!B:B,$A2605,'VGT-Bewegungsdaten'!D:D),2)</f>
        <v>0</v>
      </c>
      <c r="N2605" s="376" t="s">
        <v>4930</v>
      </c>
      <c r="O2605" s="376" t="s">
        <v>4940</v>
      </c>
      <c r="P2605" s="326">
        <f>ROUND(SUMIF('AV-Bewegungsdaten'!B:B,A2605,'AV-Bewegungsdaten'!C:C),3)</f>
        <v>0</v>
      </c>
      <c r="Q2605" s="324">
        <f>ROUND(SUMIF('AV-Bewegungsdaten'!B:B,$A2605,'AV-Bewegungsdaten'!D:D),2)</f>
        <v>0</v>
      </c>
      <c r="T2605" s="327"/>
      <c r="U2605" s="326">
        <f>ROUND(SUMIF('DV-Bewegungsdaten'!B:B,Kategorien!A2605,'DV-Bewegungsdaten'!D:D),3)</f>
        <v>0</v>
      </c>
      <c r="V2605" s="324">
        <f>ROUND(SUMIF('DV-Bewegungsdaten'!B:B,Kategorien!A2605,'DV-Bewegungsdaten'!E:E),3)</f>
        <v>0</v>
      </c>
      <c r="AD2605" s="390">
        <f t="shared" si="541"/>
        <v>13.581</v>
      </c>
      <c r="AE2605" s="390">
        <f t="shared" si="542"/>
        <v>14.238</v>
      </c>
      <c r="AF2605" s="390">
        <f t="shared" si="543"/>
        <v>15.456999999999999</v>
      </c>
      <c r="AG2605" s="390">
        <f t="shared" si="544"/>
        <v>14.824</v>
      </c>
      <c r="AH2605" s="390">
        <f t="shared" si="545"/>
        <v>14.736000000000001</v>
      </c>
      <c r="AI2605" s="390">
        <f t="shared" si="546"/>
        <v>15.268000000000001</v>
      </c>
      <c r="AJ2605" s="390">
        <f t="shared" si="547"/>
        <v>14.551</v>
      </c>
      <c r="AK2605" s="390">
        <f t="shared" si="548"/>
        <v>14.834999999999999</v>
      </c>
      <c r="AL2605" s="390">
        <f t="shared" si="549"/>
        <v>14.945</v>
      </c>
      <c r="AM2605" s="390">
        <f t="shared" si="550"/>
        <v>14.826000000000001</v>
      </c>
      <c r="AN2605" s="390">
        <f t="shared" si="551"/>
        <v>14.42</v>
      </c>
      <c r="AO2605" s="390">
        <f t="shared" si="552"/>
        <v>15.323</v>
      </c>
    </row>
    <row r="2606" spans="1:41" ht="15" customHeight="1" x14ac:dyDescent="0.25">
      <c r="A2606" s="127" t="s">
        <v>2225</v>
      </c>
      <c r="B2606" s="125" t="s">
        <v>2077</v>
      </c>
      <c r="C2606" s="125" t="s">
        <v>4005</v>
      </c>
      <c r="D2606" s="125" t="s">
        <v>1983</v>
      </c>
      <c r="E2606" s="125" t="s">
        <v>1538</v>
      </c>
      <c r="F2606" s="126">
        <v>19.32</v>
      </c>
      <c r="G2606" s="126">
        <v>19.52</v>
      </c>
      <c r="H2606" s="126">
        <v>15.46</v>
      </c>
      <c r="I2606" s="126"/>
      <c r="J2606" s="317"/>
      <c r="K2606" s="323">
        <f>ROUND(SUMIF('VGT-Bewegungsdaten'!B:B,A2606,'VGT-Bewegungsdaten'!C:C),3)</f>
        <v>0</v>
      </c>
      <c r="L2606" s="324">
        <f>ROUND(SUMIF('VGT-Bewegungsdaten'!B:B,$A2606,'VGT-Bewegungsdaten'!D:D),2)</f>
        <v>0</v>
      </c>
      <c r="N2606" s="376" t="s">
        <v>4930</v>
      </c>
      <c r="O2606" s="376" t="s">
        <v>4940</v>
      </c>
      <c r="P2606" s="326">
        <f>ROUND(SUMIF('AV-Bewegungsdaten'!B:B,A2606,'AV-Bewegungsdaten'!C:C),3)</f>
        <v>0</v>
      </c>
      <c r="Q2606" s="324">
        <f>ROUND(SUMIF('AV-Bewegungsdaten'!B:B,$A2606,'AV-Bewegungsdaten'!D:D),2)</f>
        <v>0</v>
      </c>
      <c r="T2606" s="327"/>
      <c r="U2606" s="326">
        <f>ROUND(SUMIF('DV-Bewegungsdaten'!B:B,Kategorien!A2606,'DV-Bewegungsdaten'!D:D),3)</f>
        <v>0</v>
      </c>
      <c r="V2606" s="324">
        <f>ROUND(SUMIF('DV-Bewegungsdaten'!B:B,Kategorien!A2606,'DV-Bewegungsdaten'!E:E),3)</f>
        <v>0</v>
      </c>
      <c r="AD2606" s="390">
        <f t="shared" si="541"/>
        <v>14.581</v>
      </c>
      <c r="AE2606" s="390">
        <f t="shared" si="542"/>
        <v>15.238</v>
      </c>
      <c r="AF2606" s="390">
        <f t="shared" si="543"/>
        <v>16.457000000000001</v>
      </c>
      <c r="AG2606" s="390">
        <f t="shared" si="544"/>
        <v>15.824</v>
      </c>
      <c r="AH2606" s="390">
        <f t="shared" si="545"/>
        <v>15.736000000000001</v>
      </c>
      <c r="AI2606" s="390">
        <f t="shared" si="546"/>
        <v>16.268000000000001</v>
      </c>
      <c r="AJ2606" s="390">
        <f t="shared" si="547"/>
        <v>15.551</v>
      </c>
      <c r="AK2606" s="390">
        <f t="shared" si="548"/>
        <v>15.834999999999999</v>
      </c>
      <c r="AL2606" s="390">
        <f t="shared" si="549"/>
        <v>15.945</v>
      </c>
      <c r="AM2606" s="390">
        <f t="shared" si="550"/>
        <v>15.826000000000001</v>
      </c>
      <c r="AN2606" s="390">
        <f t="shared" si="551"/>
        <v>15.42</v>
      </c>
      <c r="AO2606" s="390">
        <f t="shared" si="552"/>
        <v>16.323</v>
      </c>
    </row>
    <row r="2607" spans="1:41" ht="15" customHeight="1" x14ac:dyDescent="0.25">
      <c r="A2607" s="127" t="s">
        <v>2226</v>
      </c>
      <c r="B2607" s="125" t="s">
        <v>2077</v>
      </c>
      <c r="C2607" s="125" t="s">
        <v>4005</v>
      </c>
      <c r="D2607" s="125" t="s">
        <v>1985</v>
      </c>
      <c r="E2607" s="125" t="s">
        <v>1541</v>
      </c>
      <c r="F2607" s="126">
        <v>19.32</v>
      </c>
      <c r="G2607" s="126">
        <v>19.52</v>
      </c>
      <c r="H2607" s="126">
        <v>15.46</v>
      </c>
      <c r="I2607" s="126"/>
      <c r="J2607" s="317"/>
      <c r="K2607" s="323">
        <f>ROUND(SUMIF('VGT-Bewegungsdaten'!B:B,A2607,'VGT-Bewegungsdaten'!C:C),3)</f>
        <v>0</v>
      </c>
      <c r="L2607" s="324">
        <f>ROUND(SUMIF('VGT-Bewegungsdaten'!B:B,$A2607,'VGT-Bewegungsdaten'!D:D),2)</f>
        <v>0</v>
      </c>
      <c r="N2607" s="376" t="s">
        <v>4930</v>
      </c>
      <c r="O2607" s="376" t="s">
        <v>4940</v>
      </c>
      <c r="P2607" s="326">
        <f>ROUND(SUMIF('AV-Bewegungsdaten'!B:B,A2607,'AV-Bewegungsdaten'!C:C),3)</f>
        <v>0</v>
      </c>
      <c r="Q2607" s="324">
        <f>ROUND(SUMIF('AV-Bewegungsdaten'!B:B,$A2607,'AV-Bewegungsdaten'!D:D),2)</f>
        <v>0</v>
      </c>
      <c r="T2607" s="327"/>
      <c r="U2607" s="326">
        <f>ROUND(SUMIF('DV-Bewegungsdaten'!B:B,Kategorien!A2607,'DV-Bewegungsdaten'!D:D),3)</f>
        <v>0</v>
      </c>
      <c r="V2607" s="324">
        <f>ROUND(SUMIF('DV-Bewegungsdaten'!B:B,Kategorien!A2607,'DV-Bewegungsdaten'!E:E),3)</f>
        <v>0</v>
      </c>
      <c r="AD2607" s="390">
        <f t="shared" si="541"/>
        <v>14.581</v>
      </c>
      <c r="AE2607" s="390">
        <f t="shared" si="542"/>
        <v>15.238</v>
      </c>
      <c r="AF2607" s="390">
        <f t="shared" si="543"/>
        <v>16.457000000000001</v>
      </c>
      <c r="AG2607" s="390">
        <f t="shared" si="544"/>
        <v>15.824</v>
      </c>
      <c r="AH2607" s="390">
        <f t="shared" si="545"/>
        <v>15.736000000000001</v>
      </c>
      <c r="AI2607" s="390">
        <f t="shared" si="546"/>
        <v>16.268000000000001</v>
      </c>
      <c r="AJ2607" s="390">
        <f t="shared" si="547"/>
        <v>15.551</v>
      </c>
      <c r="AK2607" s="390">
        <f t="shared" si="548"/>
        <v>15.834999999999999</v>
      </c>
      <c r="AL2607" s="390">
        <f t="shared" si="549"/>
        <v>15.945</v>
      </c>
      <c r="AM2607" s="390">
        <f t="shared" si="550"/>
        <v>15.826000000000001</v>
      </c>
      <c r="AN2607" s="390">
        <f t="shared" si="551"/>
        <v>15.42</v>
      </c>
      <c r="AO2607" s="390">
        <f t="shared" si="552"/>
        <v>16.323</v>
      </c>
    </row>
    <row r="2608" spans="1:41" ht="15" customHeight="1" x14ac:dyDescent="0.25">
      <c r="A2608" s="127" t="s">
        <v>2952</v>
      </c>
      <c r="B2608" s="125" t="s">
        <v>2077</v>
      </c>
      <c r="C2608" s="125" t="s">
        <v>4005</v>
      </c>
      <c r="D2608" s="125" t="s">
        <v>2708</v>
      </c>
      <c r="E2608" s="125" t="s">
        <v>2545</v>
      </c>
      <c r="F2608" s="126">
        <v>19.29</v>
      </c>
      <c r="G2608" s="126">
        <v>19.489999999999998</v>
      </c>
      <c r="H2608" s="126">
        <v>15.43</v>
      </c>
      <c r="I2608" s="126"/>
      <c r="J2608" s="317"/>
      <c r="K2608" s="323">
        <f>ROUND(SUMIF('VGT-Bewegungsdaten'!B:B,A2608,'VGT-Bewegungsdaten'!C:C),3)</f>
        <v>0</v>
      </c>
      <c r="L2608" s="324">
        <f>ROUND(SUMIF('VGT-Bewegungsdaten'!B:B,$A2608,'VGT-Bewegungsdaten'!D:D),2)</f>
        <v>0</v>
      </c>
      <c r="N2608" s="376" t="s">
        <v>4930</v>
      </c>
      <c r="O2608" s="376" t="s">
        <v>4940</v>
      </c>
      <c r="P2608" s="326">
        <f>ROUND(SUMIF('AV-Bewegungsdaten'!B:B,A2608,'AV-Bewegungsdaten'!C:C),3)</f>
        <v>0</v>
      </c>
      <c r="Q2608" s="324">
        <f>ROUND(SUMIF('AV-Bewegungsdaten'!B:B,$A2608,'AV-Bewegungsdaten'!D:D),2)</f>
        <v>0</v>
      </c>
      <c r="T2608" s="327"/>
      <c r="U2608" s="326">
        <f>ROUND(SUMIF('DV-Bewegungsdaten'!B:B,Kategorien!A2608,'DV-Bewegungsdaten'!D:D),3)</f>
        <v>0</v>
      </c>
      <c r="V2608" s="324">
        <f>ROUND(SUMIF('DV-Bewegungsdaten'!B:B,Kategorien!A2608,'DV-Bewegungsdaten'!E:E),3)</f>
        <v>0</v>
      </c>
      <c r="AD2608" s="390">
        <f t="shared" si="541"/>
        <v>14.550999999999998</v>
      </c>
      <c r="AE2608" s="390">
        <f t="shared" si="542"/>
        <v>15.207999999999998</v>
      </c>
      <c r="AF2608" s="390">
        <f t="shared" si="543"/>
        <v>16.427</v>
      </c>
      <c r="AG2608" s="390">
        <f t="shared" si="544"/>
        <v>15.793999999999999</v>
      </c>
      <c r="AH2608" s="390">
        <f t="shared" si="545"/>
        <v>15.706</v>
      </c>
      <c r="AI2608" s="390">
        <f t="shared" si="546"/>
        <v>16.238</v>
      </c>
      <c r="AJ2608" s="390">
        <f t="shared" si="547"/>
        <v>15.520999999999999</v>
      </c>
      <c r="AK2608" s="390">
        <f t="shared" si="548"/>
        <v>15.804999999999998</v>
      </c>
      <c r="AL2608" s="390">
        <f t="shared" si="549"/>
        <v>15.914999999999999</v>
      </c>
      <c r="AM2608" s="390">
        <f t="shared" si="550"/>
        <v>15.795999999999999</v>
      </c>
      <c r="AN2608" s="390">
        <f t="shared" si="551"/>
        <v>15.389999999999999</v>
      </c>
      <c r="AO2608" s="390">
        <f t="shared" si="552"/>
        <v>16.292999999999999</v>
      </c>
    </row>
    <row r="2609" spans="1:41" ht="15" customHeight="1" x14ac:dyDescent="0.25">
      <c r="A2609" s="127" t="s">
        <v>3696</v>
      </c>
      <c r="B2609" s="125" t="s">
        <v>2077</v>
      </c>
      <c r="C2609" s="125" t="s">
        <v>4005</v>
      </c>
      <c r="D2609" s="125" t="s">
        <v>3452</v>
      </c>
      <c r="E2609" s="125" t="s">
        <v>3289</v>
      </c>
      <c r="F2609" s="126">
        <v>19.259999999999998</v>
      </c>
      <c r="G2609" s="126">
        <v>19.459999999999997</v>
      </c>
      <c r="H2609" s="126">
        <v>15.41</v>
      </c>
      <c r="I2609" s="126"/>
      <c r="J2609" s="317"/>
      <c r="K2609" s="323">
        <f>ROUND(SUMIF('VGT-Bewegungsdaten'!B:B,A2609,'VGT-Bewegungsdaten'!C:C),3)</f>
        <v>0</v>
      </c>
      <c r="L2609" s="324">
        <f>ROUND(SUMIF('VGT-Bewegungsdaten'!B:B,$A2609,'VGT-Bewegungsdaten'!D:D),2)</f>
        <v>0</v>
      </c>
      <c r="N2609" s="376" t="s">
        <v>4930</v>
      </c>
      <c r="O2609" s="376" t="s">
        <v>4940</v>
      </c>
      <c r="P2609" s="326">
        <f>ROUND(SUMIF('AV-Bewegungsdaten'!B:B,A2609,'AV-Bewegungsdaten'!C:C),3)</f>
        <v>0</v>
      </c>
      <c r="Q2609" s="324">
        <f>ROUND(SUMIF('AV-Bewegungsdaten'!B:B,$A2609,'AV-Bewegungsdaten'!D:D),2)</f>
        <v>0</v>
      </c>
      <c r="T2609" s="327"/>
      <c r="U2609" s="326">
        <f>ROUND(SUMIF('DV-Bewegungsdaten'!B:B,Kategorien!A2609,'DV-Bewegungsdaten'!D:D),3)</f>
        <v>0</v>
      </c>
      <c r="V2609" s="324">
        <f>ROUND(SUMIF('DV-Bewegungsdaten'!B:B,Kategorien!A2609,'DV-Bewegungsdaten'!E:E),3)</f>
        <v>0</v>
      </c>
      <c r="AD2609" s="390">
        <f t="shared" si="541"/>
        <v>14.520999999999997</v>
      </c>
      <c r="AE2609" s="390">
        <f t="shared" si="542"/>
        <v>15.177999999999997</v>
      </c>
      <c r="AF2609" s="390">
        <f t="shared" si="543"/>
        <v>16.396999999999998</v>
      </c>
      <c r="AG2609" s="390">
        <f t="shared" si="544"/>
        <v>15.763999999999998</v>
      </c>
      <c r="AH2609" s="390">
        <f t="shared" si="545"/>
        <v>15.675999999999998</v>
      </c>
      <c r="AI2609" s="390">
        <f t="shared" si="546"/>
        <v>16.207999999999998</v>
      </c>
      <c r="AJ2609" s="390">
        <f t="shared" si="547"/>
        <v>15.490999999999998</v>
      </c>
      <c r="AK2609" s="390">
        <f t="shared" si="548"/>
        <v>15.774999999999997</v>
      </c>
      <c r="AL2609" s="390">
        <f t="shared" si="549"/>
        <v>15.884999999999998</v>
      </c>
      <c r="AM2609" s="390">
        <f t="shared" si="550"/>
        <v>15.765999999999998</v>
      </c>
      <c r="AN2609" s="390">
        <f t="shared" si="551"/>
        <v>15.359999999999998</v>
      </c>
      <c r="AO2609" s="390">
        <f t="shared" si="552"/>
        <v>16.262999999999998</v>
      </c>
    </row>
    <row r="2610" spans="1:41" ht="15" customHeight="1" x14ac:dyDescent="0.25">
      <c r="A2610" s="127" t="s">
        <v>4461</v>
      </c>
      <c r="B2610" s="125" t="s">
        <v>2077</v>
      </c>
      <c r="C2610" s="125" t="s">
        <v>4005</v>
      </c>
      <c r="D2610" s="125" t="s">
        <v>4215</v>
      </c>
      <c r="E2610" s="125" t="s">
        <v>4051</v>
      </c>
      <c r="F2610" s="126">
        <v>19.23</v>
      </c>
      <c r="G2610" s="126">
        <v>19.43</v>
      </c>
      <c r="H2610" s="126">
        <v>15.38</v>
      </c>
      <c r="I2610" s="126"/>
      <c r="J2610" s="317"/>
      <c r="K2610" s="323">
        <f>ROUND(SUMIF('VGT-Bewegungsdaten'!B:B,A2610,'VGT-Bewegungsdaten'!C:C),3)</f>
        <v>0</v>
      </c>
      <c r="L2610" s="324">
        <f>ROUND(SUMIF('VGT-Bewegungsdaten'!B:B,$A2610,'VGT-Bewegungsdaten'!D:D),2)</f>
        <v>0</v>
      </c>
      <c r="N2610" s="376" t="s">
        <v>4930</v>
      </c>
      <c r="O2610" s="376" t="s">
        <v>4940</v>
      </c>
      <c r="P2610" s="326">
        <f>ROUND(SUMIF('AV-Bewegungsdaten'!B:B,A2610,'AV-Bewegungsdaten'!C:C),3)</f>
        <v>0</v>
      </c>
      <c r="Q2610" s="324">
        <f>ROUND(SUMIF('AV-Bewegungsdaten'!B:B,$A2610,'AV-Bewegungsdaten'!D:D),2)</f>
        <v>0</v>
      </c>
      <c r="T2610" s="327"/>
      <c r="U2610" s="326">
        <f>ROUND(SUMIF('DV-Bewegungsdaten'!B:B,Kategorien!A2610,'DV-Bewegungsdaten'!D:D),3)</f>
        <v>0</v>
      </c>
      <c r="V2610" s="324">
        <f>ROUND(SUMIF('DV-Bewegungsdaten'!B:B,Kategorien!A2610,'DV-Bewegungsdaten'!E:E),3)</f>
        <v>0</v>
      </c>
      <c r="AD2610" s="390">
        <f t="shared" ref="AD2610:AD2673" si="553">MAX(0,$G2610-AR$9)</f>
        <v>14.491</v>
      </c>
      <c r="AE2610" s="390">
        <f t="shared" ref="AE2610:AE2673" si="554">MAX(0,$G2610-AS$9)</f>
        <v>15.148</v>
      </c>
      <c r="AF2610" s="390">
        <f t="shared" ref="AF2610:AF2673" si="555">MAX(0,$G2610-AT$9)</f>
        <v>16.367000000000001</v>
      </c>
      <c r="AG2610" s="390">
        <f t="shared" ref="AG2610:AG2673" si="556">MAX(0,$G2610-AU$9)</f>
        <v>15.734</v>
      </c>
      <c r="AH2610" s="390">
        <f t="shared" ref="AH2610:AH2673" si="557">MAX(0,$G2610-AV$9)</f>
        <v>15.646000000000001</v>
      </c>
      <c r="AI2610" s="390">
        <f t="shared" ref="AI2610:AI2673" si="558">MAX(0,$G2610-AW$9)</f>
        <v>16.178000000000001</v>
      </c>
      <c r="AJ2610" s="390">
        <f t="shared" ref="AJ2610:AJ2673" si="559">MAX(0,$G2610-AX$9)</f>
        <v>15.461</v>
      </c>
      <c r="AK2610" s="390">
        <f t="shared" ref="AK2610:AK2673" si="560">MAX(0,$G2610-AY$9)</f>
        <v>15.744999999999999</v>
      </c>
      <c r="AL2610" s="390">
        <f t="shared" ref="AL2610:AL2673" si="561">MAX(0,$G2610-AZ$9)</f>
        <v>15.855</v>
      </c>
      <c r="AM2610" s="390">
        <f t="shared" ref="AM2610:AM2673" si="562">MAX(0,$G2610-BA$9)</f>
        <v>15.736000000000001</v>
      </c>
      <c r="AN2610" s="390">
        <f t="shared" ref="AN2610:AN2673" si="563">MAX(0,$G2610-BB$9)</f>
        <v>15.33</v>
      </c>
      <c r="AO2610" s="390">
        <f t="shared" ref="AO2610:AO2673" si="564">MAX(0,$G2610-BC$9)</f>
        <v>16.233000000000001</v>
      </c>
    </row>
    <row r="2611" spans="1:41" ht="15" customHeight="1" x14ac:dyDescent="0.25">
      <c r="A2611" s="127" t="s">
        <v>2227</v>
      </c>
      <c r="B2611" s="125" t="s">
        <v>2077</v>
      </c>
      <c r="C2611" s="125" t="s">
        <v>4005</v>
      </c>
      <c r="D2611" s="125" t="s">
        <v>229</v>
      </c>
      <c r="E2611" s="125" t="s">
        <v>2452</v>
      </c>
      <c r="F2611" s="126">
        <v>16.32</v>
      </c>
      <c r="G2611" s="126">
        <v>16.52</v>
      </c>
      <c r="H2611" s="126">
        <v>13.06</v>
      </c>
      <c r="I2611" s="126"/>
      <c r="J2611" s="317"/>
      <c r="K2611" s="323">
        <f>ROUND(SUMIF('VGT-Bewegungsdaten'!B:B,A2611,'VGT-Bewegungsdaten'!C:C),3)</f>
        <v>0</v>
      </c>
      <c r="L2611" s="324">
        <f>ROUND(SUMIF('VGT-Bewegungsdaten'!B:B,$A2611,'VGT-Bewegungsdaten'!D:D),2)</f>
        <v>0</v>
      </c>
      <c r="N2611" s="376" t="s">
        <v>4930</v>
      </c>
      <c r="O2611" s="376" t="s">
        <v>4940</v>
      </c>
      <c r="P2611" s="326">
        <f>ROUND(SUMIF('AV-Bewegungsdaten'!B:B,A2611,'AV-Bewegungsdaten'!C:C),3)</f>
        <v>0</v>
      </c>
      <c r="Q2611" s="324">
        <f>ROUND(SUMIF('AV-Bewegungsdaten'!B:B,$A2611,'AV-Bewegungsdaten'!D:D),2)</f>
        <v>0</v>
      </c>
      <c r="T2611" s="327"/>
      <c r="U2611" s="326">
        <f>ROUND(SUMIF('DV-Bewegungsdaten'!B:B,Kategorien!A2611,'DV-Bewegungsdaten'!D:D),3)</f>
        <v>0</v>
      </c>
      <c r="V2611" s="324">
        <f>ROUND(SUMIF('DV-Bewegungsdaten'!B:B,Kategorien!A2611,'DV-Bewegungsdaten'!E:E),3)</f>
        <v>0</v>
      </c>
      <c r="AD2611" s="390">
        <f t="shared" si="553"/>
        <v>11.581</v>
      </c>
      <c r="AE2611" s="390">
        <f t="shared" si="554"/>
        <v>12.238</v>
      </c>
      <c r="AF2611" s="390">
        <f t="shared" si="555"/>
        <v>13.456999999999999</v>
      </c>
      <c r="AG2611" s="390">
        <f t="shared" si="556"/>
        <v>12.824</v>
      </c>
      <c r="AH2611" s="390">
        <f t="shared" si="557"/>
        <v>12.736000000000001</v>
      </c>
      <c r="AI2611" s="390">
        <f t="shared" si="558"/>
        <v>13.268000000000001</v>
      </c>
      <c r="AJ2611" s="390">
        <f t="shared" si="559"/>
        <v>12.551</v>
      </c>
      <c r="AK2611" s="390">
        <f t="shared" si="560"/>
        <v>12.834999999999999</v>
      </c>
      <c r="AL2611" s="390">
        <f t="shared" si="561"/>
        <v>12.945</v>
      </c>
      <c r="AM2611" s="390">
        <f t="shared" si="562"/>
        <v>12.826000000000001</v>
      </c>
      <c r="AN2611" s="390">
        <f t="shared" si="563"/>
        <v>12.42</v>
      </c>
      <c r="AO2611" s="390">
        <f t="shared" si="564"/>
        <v>13.323</v>
      </c>
    </row>
    <row r="2612" spans="1:41" ht="15" customHeight="1" x14ac:dyDescent="0.25">
      <c r="A2612" s="127" t="s">
        <v>2228</v>
      </c>
      <c r="B2612" s="125" t="s">
        <v>2077</v>
      </c>
      <c r="C2612" s="125" t="s">
        <v>4005</v>
      </c>
      <c r="D2612" s="125" t="s">
        <v>1988</v>
      </c>
      <c r="E2612" s="125" t="s">
        <v>2455</v>
      </c>
      <c r="F2612" s="126">
        <v>18.32</v>
      </c>
      <c r="G2612" s="126">
        <v>18.52</v>
      </c>
      <c r="H2612" s="126">
        <v>14.66</v>
      </c>
      <c r="I2612" s="126"/>
      <c r="J2612" s="317"/>
      <c r="K2612" s="323">
        <f>ROUND(SUMIF('VGT-Bewegungsdaten'!B:B,A2612,'VGT-Bewegungsdaten'!C:C),3)</f>
        <v>0</v>
      </c>
      <c r="L2612" s="324">
        <f>ROUND(SUMIF('VGT-Bewegungsdaten'!B:B,$A2612,'VGT-Bewegungsdaten'!D:D),2)</f>
        <v>0</v>
      </c>
      <c r="N2612" s="376" t="s">
        <v>4930</v>
      </c>
      <c r="O2612" s="376" t="s">
        <v>4940</v>
      </c>
      <c r="P2612" s="326">
        <f>ROUND(SUMIF('AV-Bewegungsdaten'!B:B,A2612,'AV-Bewegungsdaten'!C:C),3)</f>
        <v>0</v>
      </c>
      <c r="Q2612" s="324">
        <f>ROUND(SUMIF('AV-Bewegungsdaten'!B:B,$A2612,'AV-Bewegungsdaten'!D:D),2)</f>
        <v>0</v>
      </c>
      <c r="T2612" s="327"/>
      <c r="U2612" s="326">
        <f>ROUND(SUMIF('DV-Bewegungsdaten'!B:B,Kategorien!A2612,'DV-Bewegungsdaten'!D:D),3)</f>
        <v>0</v>
      </c>
      <c r="V2612" s="324">
        <f>ROUND(SUMIF('DV-Bewegungsdaten'!B:B,Kategorien!A2612,'DV-Bewegungsdaten'!E:E),3)</f>
        <v>0</v>
      </c>
      <c r="AD2612" s="390">
        <f t="shared" si="553"/>
        <v>13.581</v>
      </c>
      <c r="AE2612" s="390">
        <f t="shared" si="554"/>
        <v>14.238</v>
      </c>
      <c r="AF2612" s="390">
        <f t="shared" si="555"/>
        <v>15.456999999999999</v>
      </c>
      <c r="AG2612" s="390">
        <f t="shared" si="556"/>
        <v>14.824</v>
      </c>
      <c r="AH2612" s="390">
        <f t="shared" si="557"/>
        <v>14.736000000000001</v>
      </c>
      <c r="AI2612" s="390">
        <f t="shared" si="558"/>
        <v>15.268000000000001</v>
      </c>
      <c r="AJ2612" s="390">
        <f t="shared" si="559"/>
        <v>14.551</v>
      </c>
      <c r="AK2612" s="390">
        <f t="shared" si="560"/>
        <v>14.834999999999999</v>
      </c>
      <c r="AL2612" s="390">
        <f t="shared" si="561"/>
        <v>14.945</v>
      </c>
      <c r="AM2612" s="390">
        <f t="shared" si="562"/>
        <v>14.826000000000001</v>
      </c>
      <c r="AN2612" s="390">
        <f t="shared" si="563"/>
        <v>14.42</v>
      </c>
      <c r="AO2612" s="390">
        <f t="shared" si="564"/>
        <v>15.323</v>
      </c>
    </row>
    <row r="2613" spans="1:41" ht="15" customHeight="1" x14ac:dyDescent="0.25">
      <c r="A2613" s="127" t="s">
        <v>2229</v>
      </c>
      <c r="B2613" s="125" t="s">
        <v>2077</v>
      </c>
      <c r="C2613" s="125" t="s">
        <v>4005</v>
      </c>
      <c r="D2613" s="125" t="s">
        <v>231</v>
      </c>
      <c r="E2613" s="125" t="s">
        <v>1538</v>
      </c>
      <c r="F2613" s="126">
        <v>19.32</v>
      </c>
      <c r="G2613" s="126">
        <v>19.52</v>
      </c>
      <c r="H2613" s="126">
        <v>15.46</v>
      </c>
      <c r="I2613" s="126"/>
      <c r="J2613" s="317"/>
      <c r="K2613" s="323">
        <f>ROUND(SUMIF('VGT-Bewegungsdaten'!B:B,A2613,'VGT-Bewegungsdaten'!C:C),3)</f>
        <v>0</v>
      </c>
      <c r="L2613" s="324">
        <f>ROUND(SUMIF('VGT-Bewegungsdaten'!B:B,$A2613,'VGT-Bewegungsdaten'!D:D),2)</f>
        <v>0</v>
      </c>
      <c r="N2613" s="376" t="s">
        <v>4930</v>
      </c>
      <c r="O2613" s="376" t="s">
        <v>4940</v>
      </c>
      <c r="P2613" s="326">
        <f>ROUND(SUMIF('AV-Bewegungsdaten'!B:B,A2613,'AV-Bewegungsdaten'!C:C),3)</f>
        <v>0</v>
      </c>
      <c r="Q2613" s="324">
        <f>ROUND(SUMIF('AV-Bewegungsdaten'!B:B,$A2613,'AV-Bewegungsdaten'!D:D),2)</f>
        <v>0</v>
      </c>
      <c r="T2613" s="327"/>
      <c r="U2613" s="326">
        <f>ROUND(SUMIF('DV-Bewegungsdaten'!B:B,Kategorien!A2613,'DV-Bewegungsdaten'!D:D),3)</f>
        <v>0</v>
      </c>
      <c r="V2613" s="324">
        <f>ROUND(SUMIF('DV-Bewegungsdaten'!B:B,Kategorien!A2613,'DV-Bewegungsdaten'!E:E),3)</f>
        <v>0</v>
      </c>
      <c r="AD2613" s="390">
        <f t="shared" si="553"/>
        <v>14.581</v>
      </c>
      <c r="AE2613" s="390">
        <f t="shared" si="554"/>
        <v>15.238</v>
      </c>
      <c r="AF2613" s="390">
        <f t="shared" si="555"/>
        <v>16.457000000000001</v>
      </c>
      <c r="AG2613" s="390">
        <f t="shared" si="556"/>
        <v>15.824</v>
      </c>
      <c r="AH2613" s="390">
        <f t="shared" si="557"/>
        <v>15.736000000000001</v>
      </c>
      <c r="AI2613" s="390">
        <f t="shared" si="558"/>
        <v>16.268000000000001</v>
      </c>
      <c r="AJ2613" s="390">
        <f t="shared" si="559"/>
        <v>15.551</v>
      </c>
      <c r="AK2613" s="390">
        <f t="shared" si="560"/>
        <v>15.834999999999999</v>
      </c>
      <c r="AL2613" s="390">
        <f t="shared" si="561"/>
        <v>15.945</v>
      </c>
      <c r="AM2613" s="390">
        <f t="shared" si="562"/>
        <v>15.826000000000001</v>
      </c>
      <c r="AN2613" s="390">
        <f t="shared" si="563"/>
        <v>15.42</v>
      </c>
      <c r="AO2613" s="390">
        <f t="shared" si="564"/>
        <v>16.323</v>
      </c>
    </row>
    <row r="2614" spans="1:41" ht="15" customHeight="1" x14ac:dyDescent="0.25">
      <c r="A2614" s="127" t="s">
        <v>2230</v>
      </c>
      <c r="B2614" s="125" t="s">
        <v>2077</v>
      </c>
      <c r="C2614" s="125" t="s">
        <v>4005</v>
      </c>
      <c r="D2614" s="125" t="s">
        <v>233</v>
      </c>
      <c r="E2614" s="125" t="s">
        <v>1541</v>
      </c>
      <c r="F2614" s="126">
        <v>19.32</v>
      </c>
      <c r="G2614" s="126">
        <v>19.52</v>
      </c>
      <c r="H2614" s="126">
        <v>15.46</v>
      </c>
      <c r="I2614" s="126"/>
      <c r="J2614" s="317"/>
      <c r="K2614" s="323">
        <f>ROUND(SUMIF('VGT-Bewegungsdaten'!B:B,A2614,'VGT-Bewegungsdaten'!C:C),3)</f>
        <v>0</v>
      </c>
      <c r="L2614" s="324">
        <f>ROUND(SUMIF('VGT-Bewegungsdaten'!B:B,$A2614,'VGT-Bewegungsdaten'!D:D),2)</f>
        <v>0</v>
      </c>
      <c r="N2614" s="376" t="s">
        <v>4930</v>
      </c>
      <c r="O2614" s="376" t="s">
        <v>4940</v>
      </c>
      <c r="P2614" s="326">
        <f>ROUND(SUMIF('AV-Bewegungsdaten'!B:B,A2614,'AV-Bewegungsdaten'!C:C),3)</f>
        <v>0</v>
      </c>
      <c r="Q2614" s="324">
        <f>ROUND(SUMIF('AV-Bewegungsdaten'!B:B,$A2614,'AV-Bewegungsdaten'!D:D),2)</f>
        <v>0</v>
      </c>
      <c r="T2614" s="327"/>
      <c r="U2614" s="326">
        <f>ROUND(SUMIF('DV-Bewegungsdaten'!B:B,Kategorien!A2614,'DV-Bewegungsdaten'!D:D),3)</f>
        <v>0</v>
      </c>
      <c r="V2614" s="324">
        <f>ROUND(SUMIF('DV-Bewegungsdaten'!B:B,Kategorien!A2614,'DV-Bewegungsdaten'!E:E),3)</f>
        <v>0</v>
      </c>
      <c r="AD2614" s="390">
        <f t="shared" si="553"/>
        <v>14.581</v>
      </c>
      <c r="AE2614" s="390">
        <f t="shared" si="554"/>
        <v>15.238</v>
      </c>
      <c r="AF2614" s="390">
        <f t="shared" si="555"/>
        <v>16.457000000000001</v>
      </c>
      <c r="AG2614" s="390">
        <f t="shared" si="556"/>
        <v>15.824</v>
      </c>
      <c r="AH2614" s="390">
        <f t="shared" si="557"/>
        <v>15.736000000000001</v>
      </c>
      <c r="AI2614" s="390">
        <f t="shared" si="558"/>
        <v>16.268000000000001</v>
      </c>
      <c r="AJ2614" s="390">
        <f t="shared" si="559"/>
        <v>15.551</v>
      </c>
      <c r="AK2614" s="390">
        <f t="shared" si="560"/>
        <v>15.834999999999999</v>
      </c>
      <c r="AL2614" s="390">
        <f t="shared" si="561"/>
        <v>15.945</v>
      </c>
      <c r="AM2614" s="390">
        <f t="shared" si="562"/>
        <v>15.826000000000001</v>
      </c>
      <c r="AN2614" s="390">
        <f t="shared" si="563"/>
        <v>15.42</v>
      </c>
      <c r="AO2614" s="390">
        <f t="shared" si="564"/>
        <v>16.323</v>
      </c>
    </row>
    <row r="2615" spans="1:41" ht="15" customHeight="1" x14ac:dyDescent="0.25">
      <c r="A2615" s="127" t="s">
        <v>2953</v>
      </c>
      <c r="B2615" s="125" t="s">
        <v>2077</v>
      </c>
      <c r="C2615" s="125" t="s">
        <v>4005</v>
      </c>
      <c r="D2615" s="125" t="s">
        <v>2577</v>
      </c>
      <c r="E2615" s="125" t="s">
        <v>2545</v>
      </c>
      <c r="F2615" s="126">
        <v>19.29</v>
      </c>
      <c r="G2615" s="126">
        <v>19.489999999999998</v>
      </c>
      <c r="H2615" s="126">
        <v>15.43</v>
      </c>
      <c r="I2615" s="126"/>
      <c r="J2615" s="317"/>
      <c r="K2615" s="323">
        <f>ROUND(SUMIF('VGT-Bewegungsdaten'!B:B,A2615,'VGT-Bewegungsdaten'!C:C),3)</f>
        <v>0</v>
      </c>
      <c r="L2615" s="324">
        <f>ROUND(SUMIF('VGT-Bewegungsdaten'!B:B,$A2615,'VGT-Bewegungsdaten'!D:D),2)</f>
        <v>0</v>
      </c>
      <c r="N2615" s="376" t="s">
        <v>4930</v>
      </c>
      <c r="O2615" s="376" t="s">
        <v>4940</v>
      </c>
      <c r="P2615" s="326">
        <f>ROUND(SUMIF('AV-Bewegungsdaten'!B:B,A2615,'AV-Bewegungsdaten'!C:C),3)</f>
        <v>0</v>
      </c>
      <c r="Q2615" s="324">
        <f>ROUND(SUMIF('AV-Bewegungsdaten'!B:B,$A2615,'AV-Bewegungsdaten'!D:D),2)</f>
        <v>0</v>
      </c>
      <c r="T2615" s="327"/>
      <c r="U2615" s="326">
        <f>ROUND(SUMIF('DV-Bewegungsdaten'!B:B,Kategorien!A2615,'DV-Bewegungsdaten'!D:D),3)</f>
        <v>0</v>
      </c>
      <c r="V2615" s="324">
        <f>ROUND(SUMIF('DV-Bewegungsdaten'!B:B,Kategorien!A2615,'DV-Bewegungsdaten'!E:E),3)</f>
        <v>0</v>
      </c>
      <c r="AD2615" s="390">
        <f t="shared" si="553"/>
        <v>14.550999999999998</v>
      </c>
      <c r="AE2615" s="390">
        <f t="shared" si="554"/>
        <v>15.207999999999998</v>
      </c>
      <c r="AF2615" s="390">
        <f t="shared" si="555"/>
        <v>16.427</v>
      </c>
      <c r="AG2615" s="390">
        <f t="shared" si="556"/>
        <v>15.793999999999999</v>
      </c>
      <c r="AH2615" s="390">
        <f t="shared" si="557"/>
        <v>15.706</v>
      </c>
      <c r="AI2615" s="390">
        <f t="shared" si="558"/>
        <v>16.238</v>
      </c>
      <c r="AJ2615" s="390">
        <f t="shared" si="559"/>
        <v>15.520999999999999</v>
      </c>
      <c r="AK2615" s="390">
        <f t="shared" si="560"/>
        <v>15.804999999999998</v>
      </c>
      <c r="AL2615" s="390">
        <f t="shared" si="561"/>
        <v>15.914999999999999</v>
      </c>
      <c r="AM2615" s="390">
        <f t="shared" si="562"/>
        <v>15.795999999999999</v>
      </c>
      <c r="AN2615" s="390">
        <f t="shared" si="563"/>
        <v>15.389999999999999</v>
      </c>
      <c r="AO2615" s="390">
        <f t="shared" si="564"/>
        <v>16.292999999999999</v>
      </c>
    </row>
    <row r="2616" spans="1:41" ht="15" customHeight="1" x14ac:dyDescent="0.25">
      <c r="A2616" s="127" t="s">
        <v>3697</v>
      </c>
      <c r="B2616" s="125" t="s">
        <v>2077</v>
      </c>
      <c r="C2616" s="125" t="s">
        <v>4005</v>
      </c>
      <c r="D2616" s="125" t="s">
        <v>3321</v>
      </c>
      <c r="E2616" s="125" t="s">
        <v>3289</v>
      </c>
      <c r="F2616" s="126">
        <v>19.259999999999998</v>
      </c>
      <c r="G2616" s="126">
        <v>19.459999999999997</v>
      </c>
      <c r="H2616" s="126">
        <v>15.41</v>
      </c>
      <c r="I2616" s="126"/>
      <c r="J2616" s="317"/>
      <c r="K2616" s="323">
        <f>ROUND(SUMIF('VGT-Bewegungsdaten'!B:B,A2616,'VGT-Bewegungsdaten'!C:C),3)</f>
        <v>0</v>
      </c>
      <c r="L2616" s="324">
        <f>ROUND(SUMIF('VGT-Bewegungsdaten'!B:B,$A2616,'VGT-Bewegungsdaten'!D:D),2)</f>
        <v>0</v>
      </c>
      <c r="N2616" s="376" t="s">
        <v>4930</v>
      </c>
      <c r="O2616" s="376" t="s">
        <v>4940</v>
      </c>
      <c r="P2616" s="326">
        <f>ROUND(SUMIF('AV-Bewegungsdaten'!B:B,A2616,'AV-Bewegungsdaten'!C:C),3)</f>
        <v>0</v>
      </c>
      <c r="Q2616" s="324">
        <f>ROUND(SUMIF('AV-Bewegungsdaten'!B:B,$A2616,'AV-Bewegungsdaten'!D:D),2)</f>
        <v>0</v>
      </c>
      <c r="T2616" s="327"/>
      <c r="U2616" s="326">
        <f>ROUND(SUMIF('DV-Bewegungsdaten'!B:B,Kategorien!A2616,'DV-Bewegungsdaten'!D:D),3)</f>
        <v>0</v>
      </c>
      <c r="V2616" s="324">
        <f>ROUND(SUMIF('DV-Bewegungsdaten'!B:B,Kategorien!A2616,'DV-Bewegungsdaten'!E:E),3)</f>
        <v>0</v>
      </c>
      <c r="AD2616" s="390">
        <f t="shared" si="553"/>
        <v>14.520999999999997</v>
      </c>
      <c r="AE2616" s="390">
        <f t="shared" si="554"/>
        <v>15.177999999999997</v>
      </c>
      <c r="AF2616" s="390">
        <f t="shared" si="555"/>
        <v>16.396999999999998</v>
      </c>
      <c r="AG2616" s="390">
        <f t="shared" si="556"/>
        <v>15.763999999999998</v>
      </c>
      <c r="AH2616" s="390">
        <f t="shared" si="557"/>
        <v>15.675999999999998</v>
      </c>
      <c r="AI2616" s="390">
        <f t="shared" si="558"/>
        <v>16.207999999999998</v>
      </c>
      <c r="AJ2616" s="390">
        <f t="shared" si="559"/>
        <v>15.490999999999998</v>
      </c>
      <c r="AK2616" s="390">
        <f t="shared" si="560"/>
        <v>15.774999999999997</v>
      </c>
      <c r="AL2616" s="390">
        <f t="shared" si="561"/>
        <v>15.884999999999998</v>
      </c>
      <c r="AM2616" s="390">
        <f t="shared" si="562"/>
        <v>15.765999999999998</v>
      </c>
      <c r="AN2616" s="390">
        <f t="shared" si="563"/>
        <v>15.359999999999998</v>
      </c>
      <c r="AO2616" s="390">
        <f t="shared" si="564"/>
        <v>16.262999999999998</v>
      </c>
    </row>
    <row r="2617" spans="1:41" ht="15" customHeight="1" x14ac:dyDescent="0.25">
      <c r="A2617" s="127" t="s">
        <v>4462</v>
      </c>
      <c r="B2617" s="125" t="s">
        <v>2077</v>
      </c>
      <c r="C2617" s="125" t="s">
        <v>4005</v>
      </c>
      <c r="D2617" s="125" t="s">
        <v>4083</v>
      </c>
      <c r="E2617" s="125" t="s">
        <v>4051</v>
      </c>
      <c r="F2617" s="126">
        <v>19.23</v>
      </c>
      <c r="G2617" s="126">
        <v>19.43</v>
      </c>
      <c r="H2617" s="126">
        <v>15.38</v>
      </c>
      <c r="I2617" s="126"/>
      <c r="J2617" s="317"/>
      <c r="K2617" s="323">
        <f>ROUND(SUMIF('VGT-Bewegungsdaten'!B:B,A2617,'VGT-Bewegungsdaten'!C:C),3)</f>
        <v>0</v>
      </c>
      <c r="L2617" s="324">
        <f>ROUND(SUMIF('VGT-Bewegungsdaten'!B:B,$A2617,'VGT-Bewegungsdaten'!D:D),2)</f>
        <v>0</v>
      </c>
      <c r="N2617" s="376" t="s">
        <v>4930</v>
      </c>
      <c r="O2617" s="376" t="s">
        <v>4940</v>
      </c>
      <c r="P2617" s="326">
        <f>ROUND(SUMIF('AV-Bewegungsdaten'!B:B,A2617,'AV-Bewegungsdaten'!C:C),3)</f>
        <v>0</v>
      </c>
      <c r="Q2617" s="324">
        <f>ROUND(SUMIF('AV-Bewegungsdaten'!B:B,$A2617,'AV-Bewegungsdaten'!D:D),2)</f>
        <v>0</v>
      </c>
      <c r="T2617" s="327"/>
      <c r="U2617" s="326">
        <f>ROUND(SUMIF('DV-Bewegungsdaten'!B:B,Kategorien!A2617,'DV-Bewegungsdaten'!D:D),3)</f>
        <v>0</v>
      </c>
      <c r="V2617" s="324">
        <f>ROUND(SUMIF('DV-Bewegungsdaten'!B:B,Kategorien!A2617,'DV-Bewegungsdaten'!E:E),3)</f>
        <v>0</v>
      </c>
      <c r="AD2617" s="390">
        <f t="shared" si="553"/>
        <v>14.491</v>
      </c>
      <c r="AE2617" s="390">
        <f t="shared" si="554"/>
        <v>15.148</v>
      </c>
      <c r="AF2617" s="390">
        <f t="shared" si="555"/>
        <v>16.367000000000001</v>
      </c>
      <c r="AG2617" s="390">
        <f t="shared" si="556"/>
        <v>15.734</v>
      </c>
      <c r="AH2617" s="390">
        <f t="shared" si="557"/>
        <v>15.646000000000001</v>
      </c>
      <c r="AI2617" s="390">
        <f t="shared" si="558"/>
        <v>16.178000000000001</v>
      </c>
      <c r="AJ2617" s="390">
        <f t="shared" si="559"/>
        <v>15.461</v>
      </c>
      <c r="AK2617" s="390">
        <f t="shared" si="560"/>
        <v>15.744999999999999</v>
      </c>
      <c r="AL2617" s="390">
        <f t="shared" si="561"/>
        <v>15.855</v>
      </c>
      <c r="AM2617" s="390">
        <f t="shared" si="562"/>
        <v>15.736000000000001</v>
      </c>
      <c r="AN2617" s="390">
        <f t="shared" si="563"/>
        <v>15.33</v>
      </c>
      <c r="AO2617" s="390">
        <f t="shared" si="564"/>
        <v>16.233000000000001</v>
      </c>
    </row>
    <row r="2618" spans="1:41" ht="15" customHeight="1" x14ac:dyDescent="0.25">
      <c r="A2618" s="127" t="s">
        <v>2231</v>
      </c>
      <c r="B2618" s="125" t="s">
        <v>2077</v>
      </c>
      <c r="C2618" s="125" t="s">
        <v>4005</v>
      </c>
      <c r="D2618" s="125" t="s">
        <v>235</v>
      </c>
      <c r="E2618" s="125" t="s">
        <v>2452</v>
      </c>
      <c r="F2618" s="126">
        <v>17.32</v>
      </c>
      <c r="G2618" s="126">
        <v>17.52</v>
      </c>
      <c r="H2618" s="126">
        <v>13.86</v>
      </c>
      <c r="I2618" s="126"/>
      <c r="J2618" s="317"/>
      <c r="K2618" s="323">
        <f>ROUND(SUMIF('VGT-Bewegungsdaten'!B:B,A2618,'VGT-Bewegungsdaten'!C:C),3)</f>
        <v>0</v>
      </c>
      <c r="L2618" s="324">
        <f>ROUND(SUMIF('VGT-Bewegungsdaten'!B:B,$A2618,'VGT-Bewegungsdaten'!D:D),2)</f>
        <v>0</v>
      </c>
      <c r="N2618" s="376" t="s">
        <v>4930</v>
      </c>
      <c r="O2618" s="376" t="s">
        <v>4940</v>
      </c>
      <c r="P2618" s="326">
        <f>ROUND(SUMIF('AV-Bewegungsdaten'!B:B,A2618,'AV-Bewegungsdaten'!C:C),3)</f>
        <v>0</v>
      </c>
      <c r="Q2618" s="324">
        <f>ROUND(SUMIF('AV-Bewegungsdaten'!B:B,$A2618,'AV-Bewegungsdaten'!D:D),2)</f>
        <v>0</v>
      </c>
      <c r="T2618" s="327"/>
      <c r="U2618" s="326">
        <f>ROUND(SUMIF('DV-Bewegungsdaten'!B:B,Kategorien!A2618,'DV-Bewegungsdaten'!D:D),3)</f>
        <v>0</v>
      </c>
      <c r="V2618" s="324">
        <f>ROUND(SUMIF('DV-Bewegungsdaten'!B:B,Kategorien!A2618,'DV-Bewegungsdaten'!E:E),3)</f>
        <v>0</v>
      </c>
      <c r="AD2618" s="390">
        <f t="shared" si="553"/>
        <v>12.581</v>
      </c>
      <c r="AE2618" s="390">
        <f t="shared" si="554"/>
        <v>13.238</v>
      </c>
      <c r="AF2618" s="390">
        <f t="shared" si="555"/>
        <v>14.456999999999999</v>
      </c>
      <c r="AG2618" s="390">
        <f t="shared" si="556"/>
        <v>13.824</v>
      </c>
      <c r="AH2618" s="390">
        <f t="shared" si="557"/>
        <v>13.736000000000001</v>
      </c>
      <c r="AI2618" s="390">
        <f t="shared" si="558"/>
        <v>14.268000000000001</v>
      </c>
      <c r="AJ2618" s="390">
        <f t="shared" si="559"/>
        <v>13.551</v>
      </c>
      <c r="AK2618" s="390">
        <f t="shared" si="560"/>
        <v>13.834999999999999</v>
      </c>
      <c r="AL2618" s="390">
        <f t="shared" si="561"/>
        <v>13.945</v>
      </c>
      <c r="AM2618" s="390">
        <f t="shared" si="562"/>
        <v>13.826000000000001</v>
      </c>
      <c r="AN2618" s="390">
        <f t="shared" si="563"/>
        <v>13.42</v>
      </c>
      <c r="AO2618" s="390">
        <f t="shared" si="564"/>
        <v>14.323</v>
      </c>
    </row>
    <row r="2619" spans="1:41" ht="15" customHeight="1" x14ac:dyDescent="0.25">
      <c r="A2619" s="127" t="s">
        <v>2232</v>
      </c>
      <c r="B2619" s="125" t="s">
        <v>2077</v>
      </c>
      <c r="C2619" s="125" t="s">
        <v>4005</v>
      </c>
      <c r="D2619" s="125" t="s">
        <v>1993</v>
      </c>
      <c r="E2619" s="125" t="s">
        <v>2455</v>
      </c>
      <c r="F2619" s="126">
        <v>19.32</v>
      </c>
      <c r="G2619" s="126">
        <v>19.52</v>
      </c>
      <c r="H2619" s="126">
        <v>15.46</v>
      </c>
      <c r="I2619" s="126"/>
      <c r="J2619" s="317"/>
      <c r="K2619" s="323">
        <f>ROUND(SUMIF('VGT-Bewegungsdaten'!B:B,A2619,'VGT-Bewegungsdaten'!C:C),3)</f>
        <v>0</v>
      </c>
      <c r="L2619" s="324">
        <f>ROUND(SUMIF('VGT-Bewegungsdaten'!B:B,$A2619,'VGT-Bewegungsdaten'!D:D),2)</f>
        <v>0</v>
      </c>
      <c r="N2619" s="376" t="s">
        <v>4930</v>
      </c>
      <c r="O2619" s="376" t="s">
        <v>4940</v>
      </c>
      <c r="P2619" s="326">
        <f>ROUND(SUMIF('AV-Bewegungsdaten'!B:B,A2619,'AV-Bewegungsdaten'!C:C),3)</f>
        <v>0</v>
      </c>
      <c r="Q2619" s="324">
        <f>ROUND(SUMIF('AV-Bewegungsdaten'!B:B,$A2619,'AV-Bewegungsdaten'!D:D),2)</f>
        <v>0</v>
      </c>
      <c r="T2619" s="327"/>
      <c r="U2619" s="326">
        <f>ROUND(SUMIF('DV-Bewegungsdaten'!B:B,Kategorien!A2619,'DV-Bewegungsdaten'!D:D),3)</f>
        <v>0</v>
      </c>
      <c r="V2619" s="324">
        <f>ROUND(SUMIF('DV-Bewegungsdaten'!B:B,Kategorien!A2619,'DV-Bewegungsdaten'!E:E),3)</f>
        <v>0</v>
      </c>
      <c r="AD2619" s="390">
        <f t="shared" si="553"/>
        <v>14.581</v>
      </c>
      <c r="AE2619" s="390">
        <f t="shared" si="554"/>
        <v>15.238</v>
      </c>
      <c r="AF2619" s="390">
        <f t="shared" si="555"/>
        <v>16.457000000000001</v>
      </c>
      <c r="AG2619" s="390">
        <f t="shared" si="556"/>
        <v>15.824</v>
      </c>
      <c r="AH2619" s="390">
        <f t="shared" si="557"/>
        <v>15.736000000000001</v>
      </c>
      <c r="AI2619" s="390">
        <f t="shared" si="558"/>
        <v>16.268000000000001</v>
      </c>
      <c r="AJ2619" s="390">
        <f t="shared" si="559"/>
        <v>15.551</v>
      </c>
      <c r="AK2619" s="390">
        <f t="shared" si="560"/>
        <v>15.834999999999999</v>
      </c>
      <c r="AL2619" s="390">
        <f t="shared" si="561"/>
        <v>15.945</v>
      </c>
      <c r="AM2619" s="390">
        <f t="shared" si="562"/>
        <v>15.826000000000001</v>
      </c>
      <c r="AN2619" s="390">
        <f t="shared" si="563"/>
        <v>15.42</v>
      </c>
      <c r="AO2619" s="390">
        <f t="shared" si="564"/>
        <v>16.323</v>
      </c>
    </row>
    <row r="2620" spans="1:41" ht="15" customHeight="1" x14ac:dyDescent="0.25">
      <c r="A2620" s="127" t="s">
        <v>2233</v>
      </c>
      <c r="B2620" s="125" t="s">
        <v>2077</v>
      </c>
      <c r="C2620" s="125" t="s">
        <v>4005</v>
      </c>
      <c r="D2620" s="125" t="s">
        <v>237</v>
      </c>
      <c r="E2620" s="125" t="s">
        <v>1538</v>
      </c>
      <c r="F2620" s="126">
        <v>20.32</v>
      </c>
      <c r="G2620" s="126">
        <v>20.52</v>
      </c>
      <c r="H2620" s="126">
        <v>16.260000000000002</v>
      </c>
      <c r="I2620" s="126"/>
      <c r="J2620" s="317"/>
      <c r="K2620" s="323">
        <f>ROUND(SUMIF('VGT-Bewegungsdaten'!B:B,A2620,'VGT-Bewegungsdaten'!C:C),3)</f>
        <v>0</v>
      </c>
      <c r="L2620" s="324">
        <f>ROUND(SUMIF('VGT-Bewegungsdaten'!B:B,$A2620,'VGT-Bewegungsdaten'!D:D),2)</f>
        <v>0</v>
      </c>
      <c r="N2620" s="376" t="s">
        <v>4930</v>
      </c>
      <c r="O2620" s="376" t="s">
        <v>4940</v>
      </c>
      <c r="P2620" s="326">
        <f>ROUND(SUMIF('AV-Bewegungsdaten'!B:B,A2620,'AV-Bewegungsdaten'!C:C),3)</f>
        <v>0</v>
      </c>
      <c r="Q2620" s="324">
        <f>ROUND(SUMIF('AV-Bewegungsdaten'!B:B,$A2620,'AV-Bewegungsdaten'!D:D),2)</f>
        <v>0</v>
      </c>
      <c r="T2620" s="327"/>
      <c r="U2620" s="326">
        <f>ROUND(SUMIF('DV-Bewegungsdaten'!B:B,Kategorien!A2620,'DV-Bewegungsdaten'!D:D),3)</f>
        <v>0</v>
      </c>
      <c r="V2620" s="324">
        <f>ROUND(SUMIF('DV-Bewegungsdaten'!B:B,Kategorien!A2620,'DV-Bewegungsdaten'!E:E),3)</f>
        <v>0</v>
      </c>
      <c r="AD2620" s="390">
        <f t="shared" si="553"/>
        <v>15.581</v>
      </c>
      <c r="AE2620" s="390">
        <f t="shared" si="554"/>
        <v>16.238</v>
      </c>
      <c r="AF2620" s="390">
        <f t="shared" si="555"/>
        <v>17.457000000000001</v>
      </c>
      <c r="AG2620" s="390">
        <f t="shared" si="556"/>
        <v>16.823999999999998</v>
      </c>
      <c r="AH2620" s="390">
        <f t="shared" si="557"/>
        <v>16.736000000000001</v>
      </c>
      <c r="AI2620" s="390">
        <f t="shared" si="558"/>
        <v>17.268000000000001</v>
      </c>
      <c r="AJ2620" s="390">
        <f t="shared" si="559"/>
        <v>16.550999999999998</v>
      </c>
      <c r="AK2620" s="390">
        <f t="shared" si="560"/>
        <v>16.835000000000001</v>
      </c>
      <c r="AL2620" s="390">
        <f t="shared" si="561"/>
        <v>16.945</v>
      </c>
      <c r="AM2620" s="390">
        <f t="shared" si="562"/>
        <v>16.826000000000001</v>
      </c>
      <c r="AN2620" s="390">
        <f t="shared" si="563"/>
        <v>16.420000000000002</v>
      </c>
      <c r="AO2620" s="390">
        <f t="shared" si="564"/>
        <v>17.323</v>
      </c>
    </row>
    <row r="2621" spans="1:41" ht="15" customHeight="1" x14ac:dyDescent="0.25">
      <c r="A2621" s="127" t="s">
        <v>2234</v>
      </c>
      <c r="B2621" s="125" t="s">
        <v>2077</v>
      </c>
      <c r="C2621" s="125" t="s">
        <v>4005</v>
      </c>
      <c r="D2621" s="125" t="s">
        <v>239</v>
      </c>
      <c r="E2621" s="125" t="s">
        <v>1541</v>
      </c>
      <c r="F2621" s="126">
        <v>20.32</v>
      </c>
      <c r="G2621" s="126">
        <v>20.52</v>
      </c>
      <c r="H2621" s="126">
        <v>16.260000000000002</v>
      </c>
      <c r="I2621" s="126"/>
      <c r="J2621" s="317"/>
      <c r="K2621" s="323">
        <f>ROUND(SUMIF('VGT-Bewegungsdaten'!B:B,A2621,'VGT-Bewegungsdaten'!C:C),3)</f>
        <v>0</v>
      </c>
      <c r="L2621" s="324">
        <f>ROUND(SUMIF('VGT-Bewegungsdaten'!B:B,$A2621,'VGT-Bewegungsdaten'!D:D),2)</f>
        <v>0</v>
      </c>
      <c r="N2621" s="376" t="s">
        <v>4930</v>
      </c>
      <c r="O2621" s="376" t="s">
        <v>4940</v>
      </c>
      <c r="P2621" s="326">
        <f>ROUND(SUMIF('AV-Bewegungsdaten'!B:B,A2621,'AV-Bewegungsdaten'!C:C),3)</f>
        <v>0</v>
      </c>
      <c r="Q2621" s="324">
        <f>ROUND(SUMIF('AV-Bewegungsdaten'!B:B,$A2621,'AV-Bewegungsdaten'!D:D),2)</f>
        <v>0</v>
      </c>
      <c r="T2621" s="327"/>
      <c r="U2621" s="326">
        <f>ROUND(SUMIF('DV-Bewegungsdaten'!B:B,Kategorien!A2621,'DV-Bewegungsdaten'!D:D),3)</f>
        <v>0</v>
      </c>
      <c r="V2621" s="324">
        <f>ROUND(SUMIF('DV-Bewegungsdaten'!B:B,Kategorien!A2621,'DV-Bewegungsdaten'!E:E),3)</f>
        <v>0</v>
      </c>
      <c r="AD2621" s="390">
        <f t="shared" si="553"/>
        <v>15.581</v>
      </c>
      <c r="AE2621" s="390">
        <f t="shared" si="554"/>
        <v>16.238</v>
      </c>
      <c r="AF2621" s="390">
        <f t="shared" si="555"/>
        <v>17.457000000000001</v>
      </c>
      <c r="AG2621" s="390">
        <f t="shared" si="556"/>
        <v>16.823999999999998</v>
      </c>
      <c r="AH2621" s="390">
        <f t="shared" si="557"/>
        <v>16.736000000000001</v>
      </c>
      <c r="AI2621" s="390">
        <f t="shared" si="558"/>
        <v>17.268000000000001</v>
      </c>
      <c r="AJ2621" s="390">
        <f t="shared" si="559"/>
        <v>16.550999999999998</v>
      </c>
      <c r="AK2621" s="390">
        <f t="shared" si="560"/>
        <v>16.835000000000001</v>
      </c>
      <c r="AL2621" s="390">
        <f t="shared" si="561"/>
        <v>16.945</v>
      </c>
      <c r="AM2621" s="390">
        <f t="shared" si="562"/>
        <v>16.826000000000001</v>
      </c>
      <c r="AN2621" s="390">
        <f t="shared" si="563"/>
        <v>16.420000000000002</v>
      </c>
      <c r="AO2621" s="390">
        <f t="shared" si="564"/>
        <v>17.323</v>
      </c>
    </row>
    <row r="2622" spans="1:41" ht="15" customHeight="1" x14ac:dyDescent="0.25">
      <c r="A2622" s="127" t="s">
        <v>2954</v>
      </c>
      <c r="B2622" s="125" t="s">
        <v>2077</v>
      </c>
      <c r="C2622" s="125" t="s">
        <v>4005</v>
      </c>
      <c r="D2622" s="125" t="s">
        <v>2579</v>
      </c>
      <c r="E2622" s="125" t="s">
        <v>2545</v>
      </c>
      <c r="F2622" s="126">
        <v>20.29</v>
      </c>
      <c r="G2622" s="126">
        <v>20.49</v>
      </c>
      <c r="H2622" s="126">
        <v>16.23</v>
      </c>
      <c r="I2622" s="126"/>
      <c r="J2622" s="317"/>
      <c r="K2622" s="323">
        <f>ROUND(SUMIF('VGT-Bewegungsdaten'!B:B,A2622,'VGT-Bewegungsdaten'!C:C),3)</f>
        <v>0</v>
      </c>
      <c r="L2622" s="324">
        <f>ROUND(SUMIF('VGT-Bewegungsdaten'!B:B,$A2622,'VGT-Bewegungsdaten'!D:D),2)</f>
        <v>0</v>
      </c>
      <c r="N2622" s="376" t="s">
        <v>4930</v>
      </c>
      <c r="O2622" s="376" t="s">
        <v>4940</v>
      </c>
      <c r="P2622" s="326">
        <f>ROUND(SUMIF('AV-Bewegungsdaten'!B:B,A2622,'AV-Bewegungsdaten'!C:C),3)</f>
        <v>0</v>
      </c>
      <c r="Q2622" s="324">
        <f>ROUND(SUMIF('AV-Bewegungsdaten'!B:B,$A2622,'AV-Bewegungsdaten'!D:D),2)</f>
        <v>0</v>
      </c>
      <c r="T2622" s="327"/>
      <c r="U2622" s="326">
        <f>ROUND(SUMIF('DV-Bewegungsdaten'!B:B,Kategorien!A2622,'DV-Bewegungsdaten'!D:D),3)</f>
        <v>0</v>
      </c>
      <c r="V2622" s="324">
        <f>ROUND(SUMIF('DV-Bewegungsdaten'!B:B,Kategorien!A2622,'DV-Bewegungsdaten'!E:E),3)</f>
        <v>0</v>
      </c>
      <c r="AD2622" s="390">
        <f t="shared" si="553"/>
        <v>15.550999999999998</v>
      </c>
      <c r="AE2622" s="390">
        <f t="shared" si="554"/>
        <v>16.207999999999998</v>
      </c>
      <c r="AF2622" s="390">
        <f t="shared" si="555"/>
        <v>17.427</v>
      </c>
      <c r="AG2622" s="390">
        <f t="shared" si="556"/>
        <v>16.793999999999997</v>
      </c>
      <c r="AH2622" s="390">
        <f t="shared" si="557"/>
        <v>16.706</v>
      </c>
      <c r="AI2622" s="390">
        <f t="shared" si="558"/>
        <v>17.238</v>
      </c>
      <c r="AJ2622" s="390">
        <f t="shared" si="559"/>
        <v>16.520999999999997</v>
      </c>
      <c r="AK2622" s="390">
        <f t="shared" si="560"/>
        <v>16.805</v>
      </c>
      <c r="AL2622" s="390">
        <f t="shared" si="561"/>
        <v>16.914999999999999</v>
      </c>
      <c r="AM2622" s="390">
        <f t="shared" si="562"/>
        <v>16.795999999999999</v>
      </c>
      <c r="AN2622" s="390">
        <f t="shared" si="563"/>
        <v>16.39</v>
      </c>
      <c r="AO2622" s="390">
        <f t="shared" si="564"/>
        <v>17.292999999999999</v>
      </c>
    </row>
    <row r="2623" spans="1:41" ht="15" customHeight="1" x14ac:dyDescent="0.25">
      <c r="A2623" s="127" t="s">
        <v>3698</v>
      </c>
      <c r="B2623" s="125" t="s">
        <v>2077</v>
      </c>
      <c r="C2623" s="125" t="s">
        <v>4005</v>
      </c>
      <c r="D2623" s="125" t="s">
        <v>3323</v>
      </c>
      <c r="E2623" s="125" t="s">
        <v>3289</v>
      </c>
      <c r="F2623" s="126">
        <v>20.259999999999998</v>
      </c>
      <c r="G2623" s="126">
        <v>20.459999999999997</v>
      </c>
      <c r="H2623" s="126">
        <v>16.21</v>
      </c>
      <c r="I2623" s="126"/>
      <c r="J2623" s="317"/>
      <c r="K2623" s="323">
        <f>ROUND(SUMIF('VGT-Bewegungsdaten'!B:B,A2623,'VGT-Bewegungsdaten'!C:C),3)</f>
        <v>0</v>
      </c>
      <c r="L2623" s="324">
        <f>ROUND(SUMIF('VGT-Bewegungsdaten'!B:B,$A2623,'VGT-Bewegungsdaten'!D:D),2)</f>
        <v>0</v>
      </c>
      <c r="N2623" s="376" t="s">
        <v>4930</v>
      </c>
      <c r="O2623" s="376" t="s">
        <v>4940</v>
      </c>
      <c r="P2623" s="326">
        <f>ROUND(SUMIF('AV-Bewegungsdaten'!B:B,A2623,'AV-Bewegungsdaten'!C:C),3)</f>
        <v>0</v>
      </c>
      <c r="Q2623" s="324">
        <f>ROUND(SUMIF('AV-Bewegungsdaten'!B:B,$A2623,'AV-Bewegungsdaten'!D:D),2)</f>
        <v>0</v>
      </c>
      <c r="T2623" s="327"/>
      <c r="U2623" s="326">
        <f>ROUND(SUMIF('DV-Bewegungsdaten'!B:B,Kategorien!A2623,'DV-Bewegungsdaten'!D:D),3)</f>
        <v>0</v>
      </c>
      <c r="V2623" s="324">
        <f>ROUND(SUMIF('DV-Bewegungsdaten'!B:B,Kategorien!A2623,'DV-Bewegungsdaten'!E:E),3)</f>
        <v>0</v>
      </c>
      <c r="AD2623" s="390">
        <f t="shared" si="553"/>
        <v>15.520999999999997</v>
      </c>
      <c r="AE2623" s="390">
        <f t="shared" si="554"/>
        <v>16.177999999999997</v>
      </c>
      <c r="AF2623" s="390">
        <f t="shared" si="555"/>
        <v>17.396999999999998</v>
      </c>
      <c r="AG2623" s="390">
        <f t="shared" si="556"/>
        <v>16.763999999999996</v>
      </c>
      <c r="AH2623" s="390">
        <f t="shared" si="557"/>
        <v>16.675999999999998</v>
      </c>
      <c r="AI2623" s="390">
        <f t="shared" si="558"/>
        <v>17.207999999999998</v>
      </c>
      <c r="AJ2623" s="390">
        <f t="shared" si="559"/>
        <v>16.490999999999996</v>
      </c>
      <c r="AK2623" s="390">
        <f t="shared" si="560"/>
        <v>16.774999999999999</v>
      </c>
      <c r="AL2623" s="390">
        <f t="shared" si="561"/>
        <v>16.884999999999998</v>
      </c>
      <c r="AM2623" s="390">
        <f t="shared" si="562"/>
        <v>16.765999999999998</v>
      </c>
      <c r="AN2623" s="390">
        <f t="shared" si="563"/>
        <v>16.36</v>
      </c>
      <c r="AO2623" s="390">
        <f t="shared" si="564"/>
        <v>17.262999999999998</v>
      </c>
    </row>
    <row r="2624" spans="1:41" ht="15" customHeight="1" x14ac:dyDescent="0.25">
      <c r="A2624" s="127" t="s">
        <v>4463</v>
      </c>
      <c r="B2624" s="125" t="s">
        <v>2077</v>
      </c>
      <c r="C2624" s="125" t="s">
        <v>4005</v>
      </c>
      <c r="D2624" s="125" t="s">
        <v>4085</v>
      </c>
      <c r="E2624" s="125" t="s">
        <v>4051</v>
      </c>
      <c r="F2624" s="126">
        <v>20.23</v>
      </c>
      <c r="G2624" s="126">
        <v>20.43</v>
      </c>
      <c r="H2624" s="126">
        <v>16.18</v>
      </c>
      <c r="I2624" s="126"/>
      <c r="J2624" s="317"/>
      <c r="K2624" s="323">
        <f>ROUND(SUMIF('VGT-Bewegungsdaten'!B:B,A2624,'VGT-Bewegungsdaten'!C:C),3)</f>
        <v>0</v>
      </c>
      <c r="L2624" s="324">
        <f>ROUND(SUMIF('VGT-Bewegungsdaten'!B:B,$A2624,'VGT-Bewegungsdaten'!D:D),2)</f>
        <v>0</v>
      </c>
      <c r="N2624" s="376" t="s">
        <v>4930</v>
      </c>
      <c r="O2624" s="376" t="s">
        <v>4940</v>
      </c>
      <c r="P2624" s="326">
        <f>ROUND(SUMIF('AV-Bewegungsdaten'!B:B,A2624,'AV-Bewegungsdaten'!C:C),3)</f>
        <v>0</v>
      </c>
      <c r="Q2624" s="324">
        <f>ROUND(SUMIF('AV-Bewegungsdaten'!B:B,$A2624,'AV-Bewegungsdaten'!D:D),2)</f>
        <v>0</v>
      </c>
      <c r="T2624" s="327"/>
      <c r="U2624" s="326">
        <f>ROUND(SUMIF('DV-Bewegungsdaten'!B:B,Kategorien!A2624,'DV-Bewegungsdaten'!D:D),3)</f>
        <v>0</v>
      </c>
      <c r="V2624" s="324">
        <f>ROUND(SUMIF('DV-Bewegungsdaten'!B:B,Kategorien!A2624,'DV-Bewegungsdaten'!E:E),3)</f>
        <v>0</v>
      </c>
      <c r="AD2624" s="390">
        <f t="shared" si="553"/>
        <v>15.491</v>
      </c>
      <c r="AE2624" s="390">
        <f t="shared" si="554"/>
        <v>16.148</v>
      </c>
      <c r="AF2624" s="390">
        <f t="shared" si="555"/>
        <v>17.367000000000001</v>
      </c>
      <c r="AG2624" s="390">
        <f t="shared" si="556"/>
        <v>16.733999999999998</v>
      </c>
      <c r="AH2624" s="390">
        <f t="shared" si="557"/>
        <v>16.646000000000001</v>
      </c>
      <c r="AI2624" s="390">
        <f t="shared" si="558"/>
        <v>17.178000000000001</v>
      </c>
      <c r="AJ2624" s="390">
        <f t="shared" si="559"/>
        <v>16.460999999999999</v>
      </c>
      <c r="AK2624" s="390">
        <f t="shared" si="560"/>
        <v>16.745000000000001</v>
      </c>
      <c r="AL2624" s="390">
        <f t="shared" si="561"/>
        <v>16.855</v>
      </c>
      <c r="AM2624" s="390">
        <f t="shared" si="562"/>
        <v>16.736000000000001</v>
      </c>
      <c r="AN2624" s="390">
        <f t="shared" si="563"/>
        <v>16.329999999999998</v>
      </c>
      <c r="AO2624" s="390">
        <f t="shared" si="564"/>
        <v>17.233000000000001</v>
      </c>
    </row>
    <row r="2625" spans="1:41" ht="15" customHeight="1" x14ac:dyDescent="0.25">
      <c r="A2625" s="127" t="s">
        <v>2235</v>
      </c>
      <c r="B2625" s="125" t="s">
        <v>2077</v>
      </c>
      <c r="C2625" s="125" t="s">
        <v>4005</v>
      </c>
      <c r="D2625" s="125" t="s">
        <v>241</v>
      </c>
      <c r="E2625" s="125" t="s">
        <v>2452</v>
      </c>
      <c r="F2625" s="126">
        <v>17.32</v>
      </c>
      <c r="G2625" s="126">
        <v>17.52</v>
      </c>
      <c r="H2625" s="126">
        <v>13.86</v>
      </c>
      <c r="I2625" s="126"/>
      <c r="J2625" s="317"/>
      <c r="K2625" s="323">
        <f>ROUND(SUMIF('VGT-Bewegungsdaten'!B:B,A2625,'VGT-Bewegungsdaten'!C:C),3)</f>
        <v>0</v>
      </c>
      <c r="L2625" s="324">
        <f>ROUND(SUMIF('VGT-Bewegungsdaten'!B:B,$A2625,'VGT-Bewegungsdaten'!D:D),2)</f>
        <v>0</v>
      </c>
      <c r="N2625" s="376" t="s">
        <v>4930</v>
      </c>
      <c r="O2625" s="376" t="s">
        <v>4940</v>
      </c>
      <c r="P2625" s="326">
        <f>ROUND(SUMIF('AV-Bewegungsdaten'!B:B,A2625,'AV-Bewegungsdaten'!C:C),3)</f>
        <v>0</v>
      </c>
      <c r="Q2625" s="324">
        <f>ROUND(SUMIF('AV-Bewegungsdaten'!B:B,$A2625,'AV-Bewegungsdaten'!D:D),2)</f>
        <v>0</v>
      </c>
      <c r="T2625" s="327"/>
      <c r="U2625" s="326">
        <f>ROUND(SUMIF('DV-Bewegungsdaten'!B:B,Kategorien!A2625,'DV-Bewegungsdaten'!D:D),3)</f>
        <v>0</v>
      </c>
      <c r="V2625" s="324">
        <f>ROUND(SUMIF('DV-Bewegungsdaten'!B:B,Kategorien!A2625,'DV-Bewegungsdaten'!E:E),3)</f>
        <v>0</v>
      </c>
      <c r="AD2625" s="390">
        <f t="shared" si="553"/>
        <v>12.581</v>
      </c>
      <c r="AE2625" s="390">
        <f t="shared" si="554"/>
        <v>13.238</v>
      </c>
      <c r="AF2625" s="390">
        <f t="shared" si="555"/>
        <v>14.456999999999999</v>
      </c>
      <c r="AG2625" s="390">
        <f t="shared" si="556"/>
        <v>13.824</v>
      </c>
      <c r="AH2625" s="390">
        <f t="shared" si="557"/>
        <v>13.736000000000001</v>
      </c>
      <c r="AI2625" s="390">
        <f t="shared" si="558"/>
        <v>14.268000000000001</v>
      </c>
      <c r="AJ2625" s="390">
        <f t="shared" si="559"/>
        <v>13.551</v>
      </c>
      <c r="AK2625" s="390">
        <f t="shared" si="560"/>
        <v>13.834999999999999</v>
      </c>
      <c r="AL2625" s="390">
        <f t="shared" si="561"/>
        <v>13.945</v>
      </c>
      <c r="AM2625" s="390">
        <f t="shared" si="562"/>
        <v>13.826000000000001</v>
      </c>
      <c r="AN2625" s="390">
        <f t="shared" si="563"/>
        <v>13.42</v>
      </c>
      <c r="AO2625" s="390">
        <f t="shared" si="564"/>
        <v>14.323</v>
      </c>
    </row>
    <row r="2626" spans="1:41" ht="15" customHeight="1" x14ac:dyDescent="0.25">
      <c r="A2626" s="127" t="s">
        <v>2236</v>
      </c>
      <c r="B2626" s="125" t="s">
        <v>2077</v>
      </c>
      <c r="C2626" s="125" t="s">
        <v>4005</v>
      </c>
      <c r="D2626" s="125" t="s">
        <v>1998</v>
      </c>
      <c r="E2626" s="125" t="s">
        <v>2455</v>
      </c>
      <c r="F2626" s="126">
        <v>19.32</v>
      </c>
      <c r="G2626" s="126">
        <v>19.52</v>
      </c>
      <c r="H2626" s="126">
        <v>15.46</v>
      </c>
      <c r="I2626" s="126"/>
      <c r="J2626" s="317"/>
      <c r="K2626" s="323">
        <f>ROUND(SUMIF('VGT-Bewegungsdaten'!B:B,A2626,'VGT-Bewegungsdaten'!C:C),3)</f>
        <v>0</v>
      </c>
      <c r="L2626" s="324">
        <f>ROUND(SUMIF('VGT-Bewegungsdaten'!B:B,$A2626,'VGT-Bewegungsdaten'!D:D),2)</f>
        <v>0</v>
      </c>
      <c r="N2626" s="376" t="s">
        <v>4930</v>
      </c>
      <c r="O2626" s="376" t="s">
        <v>4940</v>
      </c>
      <c r="P2626" s="326">
        <f>ROUND(SUMIF('AV-Bewegungsdaten'!B:B,A2626,'AV-Bewegungsdaten'!C:C),3)</f>
        <v>0</v>
      </c>
      <c r="Q2626" s="324">
        <f>ROUND(SUMIF('AV-Bewegungsdaten'!B:B,$A2626,'AV-Bewegungsdaten'!D:D),2)</f>
        <v>0</v>
      </c>
      <c r="T2626" s="327"/>
      <c r="U2626" s="326">
        <f>ROUND(SUMIF('DV-Bewegungsdaten'!B:B,Kategorien!A2626,'DV-Bewegungsdaten'!D:D),3)</f>
        <v>0</v>
      </c>
      <c r="V2626" s="324">
        <f>ROUND(SUMIF('DV-Bewegungsdaten'!B:B,Kategorien!A2626,'DV-Bewegungsdaten'!E:E),3)</f>
        <v>0</v>
      </c>
      <c r="AD2626" s="390">
        <f t="shared" si="553"/>
        <v>14.581</v>
      </c>
      <c r="AE2626" s="390">
        <f t="shared" si="554"/>
        <v>15.238</v>
      </c>
      <c r="AF2626" s="390">
        <f t="shared" si="555"/>
        <v>16.457000000000001</v>
      </c>
      <c r="AG2626" s="390">
        <f t="shared" si="556"/>
        <v>15.824</v>
      </c>
      <c r="AH2626" s="390">
        <f t="shared" si="557"/>
        <v>15.736000000000001</v>
      </c>
      <c r="AI2626" s="390">
        <f t="shared" si="558"/>
        <v>16.268000000000001</v>
      </c>
      <c r="AJ2626" s="390">
        <f t="shared" si="559"/>
        <v>15.551</v>
      </c>
      <c r="AK2626" s="390">
        <f t="shared" si="560"/>
        <v>15.834999999999999</v>
      </c>
      <c r="AL2626" s="390">
        <f t="shared" si="561"/>
        <v>15.945</v>
      </c>
      <c r="AM2626" s="390">
        <f t="shared" si="562"/>
        <v>15.826000000000001</v>
      </c>
      <c r="AN2626" s="390">
        <f t="shared" si="563"/>
        <v>15.42</v>
      </c>
      <c r="AO2626" s="390">
        <f t="shared" si="564"/>
        <v>16.323</v>
      </c>
    </row>
    <row r="2627" spans="1:41" ht="15" customHeight="1" x14ac:dyDescent="0.25">
      <c r="A2627" s="127" t="s">
        <v>2237</v>
      </c>
      <c r="B2627" s="125" t="s">
        <v>2077</v>
      </c>
      <c r="C2627" s="125" t="s">
        <v>4005</v>
      </c>
      <c r="D2627" s="125" t="s">
        <v>243</v>
      </c>
      <c r="E2627" s="125" t="s">
        <v>1538</v>
      </c>
      <c r="F2627" s="126">
        <v>20.32</v>
      </c>
      <c r="G2627" s="126">
        <v>20.52</v>
      </c>
      <c r="H2627" s="126">
        <v>16.260000000000002</v>
      </c>
      <c r="I2627" s="126"/>
      <c r="J2627" s="317"/>
      <c r="K2627" s="323">
        <f>ROUND(SUMIF('VGT-Bewegungsdaten'!B:B,A2627,'VGT-Bewegungsdaten'!C:C),3)</f>
        <v>0</v>
      </c>
      <c r="L2627" s="324">
        <f>ROUND(SUMIF('VGT-Bewegungsdaten'!B:B,$A2627,'VGT-Bewegungsdaten'!D:D),2)</f>
        <v>0</v>
      </c>
      <c r="N2627" s="376" t="s">
        <v>4930</v>
      </c>
      <c r="O2627" s="376" t="s">
        <v>4940</v>
      </c>
      <c r="P2627" s="326">
        <f>ROUND(SUMIF('AV-Bewegungsdaten'!B:B,A2627,'AV-Bewegungsdaten'!C:C),3)</f>
        <v>0</v>
      </c>
      <c r="Q2627" s="324">
        <f>ROUND(SUMIF('AV-Bewegungsdaten'!B:B,$A2627,'AV-Bewegungsdaten'!D:D),2)</f>
        <v>0</v>
      </c>
      <c r="T2627" s="327"/>
      <c r="U2627" s="326">
        <f>ROUND(SUMIF('DV-Bewegungsdaten'!B:B,Kategorien!A2627,'DV-Bewegungsdaten'!D:D),3)</f>
        <v>0</v>
      </c>
      <c r="V2627" s="324">
        <f>ROUND(SUMIF('DV-Bewegungsdaten'!B:B,Kategorien!A2627,'DV-Bewegungsdaten'!E:E),3)</f>
        <v>0</v>
      </c>
      <c r="AD2627" s="390">
        <f t="shared" si="553"/>
        <v>15.581</v>
      </c>
      <c r="AE2627" s="390">
        <f t="shared" si="554"/>
        <v>16.238</v>
      </c>
      <c r="AF2627" s="390">
        <f t="shared" si="555"/>
        <v>17.457000000000001</v>
      </c>
      <c r="AG2627" s="390">
        <f t="shared" si="556"/>
        <v>16.823999999999998</v>
      </c>
      <c r="AH2627" s="390">
        <f t="shared" si="557"/>
        <v>16.736000000000001</v>
      </c>
      <c r="AI2627" s="390">
        <f t="shared" si="558"/>
        <v>17.268000000000001</v>
      </c>
      <c r="AJ2627" s="390">
        <f t="shared" si="559"/>
        <v>16.550999999999998</v>
      </c>
      <c r="AK2627" s="390">
        <f t="shared" si="560"/>
        <v>16.835000000000001</v>
      </c>
      <c r="AL2627" s="390">
        <f t="shared" si="561"/>
        <v>16.945</v>
      </c>
      <c r="AM2627" s="390">
        <f t="shared" si="562"/>
        <v>16.826000000000001</v>
      </c>
      <c r="AN2627" s="390">
        <f t="shared" si="563"/>
        <v>16.420000000000002</v>
      </c>
      <c r="AO2627" s="390">
        <f t="shared" si="564"/>
        <v>17.323</v>
      </c>
    </row>
    <row r="2628" spans="1:41" ht="15" customHeight="1" x14ac:dyDescent="0.25">
      <c r="A2628" s="127" t="s">
        <v>2238</v>
      </c>
      <c r="B2628" s="125" t="s">
        <v>2077</v>
      </c>
      <c r="C2628" s="125" t="s">
        <v>4005</v>
      </c>
      <c r="D2628" s="125" t="s">
        <v>2001</v>
      </c>
      <c r="E2628" s="125" t="s">
        <v>1541</v>
      </c>
      <c r="F2628" s="126">
        <v>20.32</v>
      </c>
      <c r="G2628" s="126">
        <v>20.52</v>
      </c>
      <c r="H2628" s="126">
        <v>16.260000000000002</v>
      </c>
      <c r="I2628" s="126"/>
      <c r="J2628" s="317"/>
      <c r="K2628" s="323">
        <f>ROUND(SUMIF('VGT-Bewegungsdaten'!B:B,A2628,'VGT-Bewegungsdaten'!C:C),3)</f>
        <v>0</v>
      </c>
      <c r="L2628" s="324">
        <f>ROUND(SUMIF('VGT-Bewegungsdaten'!B:B,$A2628,'VGT-Bewegungsdaten'!D:D),2)</f>
        <v>0</v>
      </c>
      <c r="N2628" s="376" t="s">
        <v>4930</v>
      </c>
      <c r="O2628" s="376" t="s">
        <v>4940</v>
      </c>
      <c r="P2628" s="326">
        <f>ROUND(SUMIF('AV-Bewegungsdaten'!B:B,A2628,'AV-Bewegungsdaten'!C:C),3)</f>
        <v>0</v>
      </c>
      <c r="Q2628" s="324">
        <f>ROUND(SUMIF('AV-Bewegungsdaten'!B:B,$A2628,'AV-Bewegungsdaten'!D:D),2)</f>
        <v>0</v>
      </c>
      <c r="T2628" s="327"/>
      <c r="U2628" s="326">
        <f>ROUND(SUMIF('DV-Bewegungsdaten'!B:B,Kategorien!A2628,'DV-Bewegungsdaten'!D:D),3)</f>
        <v>0</v>
      </c>
      <c r="V2628" s="324">
        <f>ROUND(SUMIF('DV-Bewegungsdaten'!B:B,Kategorien!A2628,'DV-Bewegungsdaten'!E:E),3)</f>
        <v>0</v>
      </c>
      <c r="AD2628" s="390">
        <f t="shared" si="553"/>
        <v>15.581</v>
      </c>
      <c r="AE2628" s="390">
        <f t="shared" si="554"/>
        <v>16.238</v>
      </c>
      <c r="AF2628" s="390">
        <f t="shared" si="555"/>
        <v>17.457000000000001</v>
      </c>
      <c r="AG2628" s="390">
        <f t="shared" si="556"/>
        <v>16.823999999999998</v>
      </c>
      <c r="AH2628" s="390">
        <f t="shared" si="557"/>
        <v>16.736000000000001</v>
      </c>
      <c r="AI2628" s="390">
        <f t="shared" si="558"/>
        <v>17.268000000000001</v>
      </c>
      <c r="AJ2628" s="390">
        <f t="shared" si="559"/>
        <v>16.550999999999998</v>
      </c>
      <c r="AK2628" s="390">
        <f t="shared" si="560"/>
        <v>16.835000000000001</v>
      </c>
      <c r="AL2628" s="390">
        <f t="shared" si="561"/>
        <v>16.945</v>
      </c>
      <c r="AM2628" s="390">
        <f t="shared" si="562"/>
        <v>16.826000000000001</v>
      </c>
      <c r="AN2628" s="390">
        <f t="shared" si="563"/>
        <v>16.420000000000002</v>
      </c>
      <c r="AO2628" s="390">
        <f t="shared" si="564"/>
        <v>17.323</v>
      </c>
    </row>
    <row r="2629" spans="1:41" ht="15" customHeight="1" x14ac:dyDescent="0.25">
      <c r="A2629" s="127" t="s">
        <v>2955</v>
      </c>
      <c r="B2629" s="125" t="s">
        <v>2077</v>
      </c>
      <c r="C2629" s="125" t="s">
        <v>4005</v>
      </c>
      <c r="D2629" s="125" t="s">
        <v>2712</v>
      </c>
      <c r="E2629" s="125" t="s">
        <v>2545</v>
      </c>
      <c r="F2629" s="126">
        <v>20.29</v>
      </c>
      <c r="G2629" s="126">
        <v>20.49</v>
      </c>
      <c r="H2629" s="126">
        <v>16.23</v>
      </c>
      <c r="I2629" s="126"/>
      <c r="J2629" s="317"/>
      <c r="K2629" s="323">
        <f>ROUND(SUMIF('VGT-Bewegungsdaten'!B:B,A2629,'VGT-Bewegungsdaten'!C:C),3)</f>
        <v>0</v>
      </c>
      <c r="L2629" s="324">
        <f>ROUND(SUMIF('VGT-Bewegungsdaten'!B:B,$A2629,'VGT-Bewegungsdaten'!D:D),2)</f>
        <v>0</v>
      </c>
      <c r="N2629" s="376" t="s">
        <v>4930</v>
      </c>
      <c r="O2629" s="376" t="s">
        <v>4940</v>
      </c>
      <c r="P2629" s="326">
        <f>ROUND(SUMIF('AV-Bewegungsdaten'!B:B,A2629,'AV-Bewegungsdaten'!C:C),3)</f>
        <v>0</v>
      </c>
      <c r="Q2629" s="324">
        <f>ROUND(SUMIF('AV-Bewegungsdaten'!B:B,$A2629,'AV-Bewegungsdaten'!D:D),2)</f>
        <v>0</v>
      </c>
      <c r="T2629" s="327"/>
      <c r="U2629" s="326">
        <f>ROUND(SUMIF('DV-Bewegungsdaten'!B:B,Kategorien!A2629,'DV-Bewegungsdaten'!D:D),3)</f>
        <v>0</v>
      </c>
      <c r="V2629" s="324">
        <f>ROUND(SUMIF('DV-Bewegungsdaten'!B:B,Kategorien!A2629,'DV-Bewegungsdaten'!E:E),3)</f>
        <v>0</v>
      </c>
      <c r="AD2629" s="390">
        <f t="shared" si="553"/>
        <v>15.550999999999998</v>
      </c>
      <c r="AE2629" s="390">
        <f t="shared" si="554"/>
        <v>16.207999999999998</v>
      </c>
      <c r="AF2629" s="390">
        <f t="shared" si="555"/>
        <v>17.427</v>
      </c>
      <c r="AG2629" s="390">
        <f t="shared" si="556"/>
        <v>16.793999999999997</v>
      </c>
      <c r="AH2629" s="390">
        <f t="shared" si="557"/>
        <v>16.706</v>
      </c>
      <c r="AI2629" s="390">
        <f t="shared" si="558"/>
        <v>17.238</v>
      </c>
      <c r="AJ2629" s="390">
        <f t="shared" si="559"/>
        <v>16.520999999999997</v>
      </c>
      <c r="AK2629" s="390">
        <f t="shared" si="560"/>
        <v>16.805</v>
      </c>
      <c r="AL2629" s="390">
        <f t="shared" si="561"/>
        <v>16.914999999999999</v>
      </c>
      <c r="AM2629" s="390">
        <f t="shared" si="562"/>
        <v>16.795999999999999</v>
      </c>
      <c r="AN2629" s="390">
        <f t="shared" si="563"/>
        <v>16.39</v>
      </c>
      <c r="AO2629" s="390">
        <f t="shared" si="564"/>
        <v>17.292999999999999</v>
      </c>
    </row>
    <row r="2630" spans="1:41" ht="15" customHeight="1" x14ac:dyDescent="0.25">
      <c r="A2630" s="127" t="s">
        <v>3699</v>
      </c>
      <c r="B2630" s="125" t="s">
        <v>2077</v>
      </c>
      <c r="C2630" s="125" t="s">
        <v>4005</v>
      </c>
      <c r="D2630" s="125" t="s">
        <v>3456</v>
      </c>
      <c r="E2630" s="125" t="s">
        <v>3289</v>
      </c>
      <c r="F2630" s="126">
        <v>20.259999999999998</v>
      </c>
      <c r="G2630" s="126">
        <v>20.459999999999997</v>
      </c>
      <c r="H2630" s="126">
        <v>16.21</v>
      </c>
      <c r="I2630" s="126"/>
      <c r="J2630" s="317"/>
      <c r="K2630" s="323">
        <f>ROUND(SUMIF('VGT-Bewegungsdaten'!B:B,A2630,'VGT-Bewegungsdaten'!C:C),3)</f>
        <v>0</v>
      </c>
      <c r="L2630" s="324">
        <f>ROUND(SUMIF('VGT-Bewegungsdaten'!B:B,$A2630,'VGT-Bewegungsdaten'!D:D),2)</f>
        <v>0</v>
      </c>
      <c r="N2630" s="376" t="s">
        <v>4930</v>
      </c>
      <c r="O2630" s="376" t="s">
        <v>4940</v>
      </c>
      <c r="P2630" s="326">
        <f>ROUND(SUMIF('AV-Bewegungsdaten'!B:B,A2630,'AV-Bewegungsdaten'!C:C),3)</f>
        <v>0</v>
      </c>
      <c r="Q2630" s="324">
        <f>ROUND(SUMIF('AV-Bewegungsdaten'!B:B,$A2630,'AV-Bewegungsdaten'!D:D),2)</f>
        <v>0</v>
      </c>
      <c r="T2630" s="327"/>
      <c r="U2630" s="326">
        <f>ROUND(SUMIF('DV-Bewegungsdaten'!B:B,Kategorien!A2630,'DV-Bewegungsdaten'!D:D),3)</f>
        <v>0</v>
      </c>
      <c r="V2630" s="324">
        <f>ROUND(SUMIF('DV-Bewegungsdaten'!B:B,Kategorien!A2630,'DV-Bewegungsdaten'!E:E),3)</f>
        <v>0</v>
      </c>
      <c r="AD2630" s="390">
        <f t="shared" si="553"/>
        <v>15.520999999999997</v>
      </c>
      <c r="AE2630" s="390">
        <f t="shared" si="554"/>
        <v>16.177999999999997</v>
      </c>
      <c r="AF2630" s="390">
        <f t="shared" si="555"/>
        <v>17.396999999999998</v>
      </c>
      <c r="AG2630" s="390">
        <f t="shared" si="556"/>
        <v>16.763999999999996</v>
      </c>
      <c r="AH2630" s="390">
        <f t="shared" si="557"/>
        <v>16.675999999999998</v>
      </c>
      <c r="AI2630" s="390">
        <f t="shared" si="558"/>
        <v>17.207999999999998</v>
      </c>
      <c r="AJ2630" s="390">
        <f t="shared" si="559"/>
        <v>16.490999999999996</v>
      </c>
      <c r="AK2630" s="390">
        <f t="shared" si="560"/>
        <v>16.774999999999999</v>
      </c>
      <c r="AL2630" s="390">
        <f t="shared" si="561"/>
        <v>16.884999999999998</v>
      </c>
      <c r="AM2630" s="390">
        <f t="shared" si="562"/>
        <v>16.765999999999998</v>
      </c>
      <c r="AN2630" s="390">
        <f t="shared" si="563"/>
        <v>16.36</v>
      </c>
      <c r="AO2630" s="390">
        <f t="shared" si="564"/>
        <v>17.262999999999998</v>
      </c>
    </row>
    <row r="2631" spans="1:41" ht="15" customHeight="1" x14ac:dyDescent="0.25">
      <c r="A2631" s="127" t="s">
        <v>4464</v>
      </c>
      <c r="B2631" s="125" t="s">
        <v>2077</v>
      </c>
      <c r="C2631" s="125" t="s">
        <v>4005</v>
      </c>
      <c r="D2631" s="125" t="s">
        <v>4219</v>
      </c>
      <c r="E2631" s="125" t="s">
        <v>4051</v>
      </c>
      <c r="F2631" s="126">
        <v>20.23</v>
      </c>
      <c r="G2631" s="126">
        <v>20.43</v>
      </c>
      <c r="H2631" s="126">
        <v>16.18</v>
      </c>
      <c r="I2631" s="126"/>
      <c r="J2631" s="317"/>
      <c r="K2631" s="323">
        <f>ROUND(SUMIF('VGT-Bewegungsdaten'!B:B,A2631,'VGT-Bewegungsdaten'!C:C),3)</f>
        <v>0</v>
      </c>
      <c r="L2631" s="324">
        <f>ROUND(SUMIF('VGT-Bewegungsdaten'!B:B,$A2631,'VGT-Bewegungsdaten'!D:D),2)</f>
        <v>0</v>
      </c>
      <c r="N2631" s="376" t="s">
        <v>4930</v>
      </c>
      <c r="O2631" s="376" t="s">
        <v>4940</v>
      </c>
      <c r="P2631" s="326">
        <f>ROUND(SUMIF('AV-Bewegungsdaten'!B:B,A2631,'AV-Bewegungsdaten'!C:C),3)</f>
        <v>0</v>
      </c>
      <c r="Q2631" s="324">
        <f>ROUND(SUMIF('AV-Bewegungsdaten'!B:B,$A2631,'AV-Bewegungsdaten'!D:D),2)</f>
        <v>0</v>
      </c>
      <c r="T2631" s="327"/>
      <c r="U2631" s="326">
        <f>ROUND(SUMIF('DV-Bewegungsdaten'!B:B,Kategorien!A2631,'DV-Bewegungsdaten'!D:D),3)</f>
        <v>0</v>
      </c>
      <c r="V2631" s="324">
        <f>ROUND(SUMIF('DV-Bewegungsdaten'!B:B,Kategorien!A2631,'DV-Bewegungsdaten'!E:E),3)</f>
        <v>0</v>
      </c>
      <c r="AD2631" s="390">
        <f t="shared" si="553"/>
        <v>15.491</v>
      </c>
      <c r="AE2631" s="390">
        <f t="shared" si="554"/>
        <v>16.148</v>
      </c>
      <c r="AF2631" s="390">
        <f t="shared" si="555"/>
        <v>17.367000000000001</v>
      </c>
      <c r="AG2631" s="390">
        <f t="shared" si="556"/>
        <v>16.733999999999998</v>
      </c>
      <c r="AH2631" s="390">
        <f t="shared" si="557"/>
        <v>16.646000000000001</v>
      </c>
      <c r="AI2631" s="390">
        <f t="shared" si="558"/>
        <v>17.178000000000001</v>
      </c>
      <c r="AJ2631" s="390">
        <f t="shared" si="559"/>
        <v>16.460999999999999</v>
      </c>
      <c r="AK2631" s="390">
        <f t="shared" si="560"/>
        <v>16.745000000000001</v>
      </c>
      <c r="AL2631" s="390">
        <f t="shared" si="561"/>
        <v>16.855</v>
      </c>
      <c r="AM2631" s="390">
        <f t="shared" si="562"/>
        <v>16.736000000000001</v>
      </c>
      <c r="AN2631" s="390">
        <f t="shared" si="563"/>
        <v>16.329999999999998</v>
      </c>
      <c r="AO2631" s="390">
        <f t="shared" si="564"/>
        <v>17.233000000000001</v>
      </c>
    </row>
    <row r="2632" spans="1:41" ht="15" customHeight="1" x14ac:dyDescent="0.25">
      <c r="A2632" s="127" t="s">
        <v>2239</v>
      </c>
      <c r="B2632" s="125" t="s">
        <v>2077</v>
      </c>
      <c r="C2632" s="125" t="s">
        <v>4005</v>
      </c>
      <c r="D2632" s="125" t="s">
        <v>247</v>
      </c>
      <c r="E2632" s="125" t="s">
        <v>2452</v>
      </c>
      <c r="F2632" s="126">
        <v>18.32</v>
      </c>
      <c r="G2632" s="126">
        <v>18.52</v>
      </c>
      <c r="H2632" s="126">
        <v>14.66</v>
      </c>
      <c r="I2632" s="126"/>
      <c r="J2632" s="317"/>
      <c r="K2632" s="323">
        <f>ROUND(SUMIF('VGT-Bewegungsdaten'!B:B,A2632,'VGT-Bewegungsdaten'!C:C),3)</f>
        <v>0</v>
      </c>
      <c r="L2632" s="324">
        <f>ROUND(SUMIF('VGT-Bewegungsdaten'!B:B,$A2632,'VGT-Bewegungsdaten'!D:D),2)</f>
        <v>0</v>
      </c>
      <c r="N2632" s="376" t="s">
        <v>4930</v>
      </c>
      <c r="O2632" s="376" t="s">
        <v>4940</v>
      </c>
      <c r="P2632" s="326">
        <f>ROUND(SUMIF('AV-Bewegungsdaten'!B:B,A2632,'AV-Bewegungsdaten'!C:C),3)</f>
        <v>0</v>
      </c>
      <c r="Q2632" s="324">
        <f>ROUND(SUMIF('AV-Bewegungsdaten'!B:B,$A2632,'AV-Bewegungsdaten'!D:D),2)</f>
        <v>0</v>
      </c>
      <c r="T2632" s="327"/>
      <c r="U2632" s="326">
        <f>ROUND(SUMIF('DV-Bewegungsdaten'!B:B,Kategorien!A2632,'DV-Bewegungsdaten'!D:D),3)</f>
        <v>0</v>
      </c>
      <c r="V2632" s="324">
        <f>ROUND(SUMIF('DV-Bewegungsdaten'!B:B,Kategorien!A2632,'DV-Bewegungsdaten'!E:E),3)</f>
        <v>0</v>
      </c>
      <c r="AD2632" s="390">
        <f t="shared" si="553"/>
        <v>13.581</v>
      </c>
      <c r="AE2632" s="390">
        <f t="shared" si="554"/>
        <v>14.238</v>
      </c>
      <c r="AF2632" s="390">
        <f t="shared" si="555"/>
        <v>15.456999999999999</v>
      </c>
      <c r="AG2632" s="390">
        <f t="shared" si="556"/>
        <v>14.824</v>
      </c>
      <c r="AH2632" s="390">
        <f t="shared" si="557"/>
        <v>14.736000000000001</v>
      </c>
      <c r="AI2632" s="390">
        <f t="shared" si="558"/>
        <v>15.268000000000001</v>
      </c>
      <c r="AJ2632" s="390">
        <f t="shared" si="559"/>
        <v>14.551</v>
      </c>
      <c r="AK2632" s="390">
        <f t="shared" si="560"/>
        <v>14.834999999999999</v>
      </c>
      <c r="AL2632" s="390">
        <f t="shared" si="561"/>
        <v>14.945</v>
      </c>
      <c r="AM2632" s="390">
        <f t="shared" si="562"/>
        <v>14.826000000000001</v>
      </c>
      <c r="AN2632" s="390">
        <f t="shared" si="563"/>
        <v>14.42</v>
      </c>
      <c r="AO2632" s="390">
        <f t="shared" si="564"/>
        <v>15.323</v>
      </c>
    </row>
    <row r="2633" spans="1:41" ht="15" customHeight="1" x14ac:dyDescent="0.25">
      <c r="A2633" s="127" t="s">
        <v>2240</v>
      </c>
      <c r="B2633" s="125" t="s">
        <v>2077</v>
      </c>
      <c r="C2633" s="125" t="s">
        <v>4005</v>
      </c>
      <c r="D2633" s="125" t="s">
        <v>1785</v>
      </c>
      <c r="E2633" s="125" t="s">
        <v>2455</v>
      </c>
      <c r="F2633" s="126">
        <v>20.32</v>
      </c>
      <c r="G2633" s="126">
        <v>20.52</v>
      </c>
      <c r="H2633" s="126">
        <v>16.260000000000002</v>
      </c>
      <c r="I2633" s="126"/>
      <c r="J2633" s="317"/>
      <c r="K2633" s="323">
        <f>ROUND(SUMIF('VGT-Bewegungsdaten'!B:B,A2633,'VGT-Bewegungsdaten'!C:C),3)</f>
        <v>0</v>
      </c>
      <c r="L2633" s="324">
        <f>ROUND(SUMIF('VGT-Bewegungsdaten'!B:B,$A2633,'VGT-Bewegungsdaten'!D:D),2)</f>
        <v>0</v>
      </c>
      <c r="N2633" s="376" t="s">
        <v>4930</v>
      </c>
      <c r="O2633" s="376" t="s">
        <v>4940</v>
      </c>
      <c r="P2633" s="326">
        <f>ROUND(SUMIF('AV-Bewegungsdaten'!B:B,A2633,'AV-Bewegungsdaten'!C:C),3)</f>
        <v>0</v>
      </c>
      <c r="Q2633" s="324">
        <f>ROUND(SUMIF('AV-Bewegungsdaten'!B:B,$A2633,'AV-Bewegungsdaten'!D:D),2)</f>
        <v>0</v>
      </c>
      <c r="T2633" s="327"/>
      <c r="U2633" s="326">
        <f>ROUND(SUMIF('DV-Bewegungsdaten'!B:B,Kategorien!A2633,'DV-Bewegungsdaten'!D:D),3)</f>
        <v>0</v>
      </c>
      <c r="V2633" s="324">
        <f>ROUND(SUMIF('DV-Bewegungsdaten'!B:B,Kategorien!A2633,'DV-Bewegungsdaten'!E:E),3)</f>
        <v>0</v>
      </c>
      <c r="AD2633" s="390">
        <f t="shared" si="553"/>
        <v>15.581</v>
      </c>
      <c r="AE2633" s="390">
        <f t="shared" si="554"/>
        <v>16.238</v>
      </c>
      <c r="AF2633" s="390">
        <f t="shared" si="555"/>
        <v>17.457000000000001</v>
      </c>
      <c r="AG2633" s="390">
        <f t="shared" si="556"/>
        <v>16.823999999999998</v>
      </c>
      <c r="AH2633" s="390">
        <f t="shared" si="557"/>
        <v>16.736000000000001</v>
      </c>
      <c r="AI2633" s="390">
        <f t="shared" si="558"/>
        <v>17.268000000000001</v>
      </c>
      <c r="AJ2633" s="390">
        <f t="shared" si="559"/>
        <v>16.550999999999998</v>
      </c>
      <c r="AK2633" s="390">
        <f t="shared" si="560"/>
        <v>16.835000000000001</v>
      </c>
      <c r="AL2633" s="390">
        <f t="shared" si="561"/>
        <v>16.945</v>
      </c>
      <c r="AM2633" s="390">
        <f t="shared" si="562"/>
        <v>16.826000000000001</v>
      </c>
      <c r="AN2633" s="390">
        <f t="shared" si="563"/>
        <v>16.420000000000002</v>
      </c>
      <c r="AO2633" s="390">
        <f t="shared" si="564"/>
        <v>17.323</v>
      </c>
    </row>
    <row r="2634" spans="1:41" ht="15" customHeight="1" x14ac:dyDescent="0.25">
      <c r="A2634" s="127" t="s">
        <v>2241</v>
      </c>
      <c r="B2634" s="125" t="s">
        <v>2077</v>
      </c>
      <c r="C2634" s="125" t="s">
        <v>4005</v>
      </c>
      <c r="D2634" s="125" t="s">
        <v>249</v>
      </c>
      <c r="E2634" s="125" t="s">
        <v>1538</v>
      </c>
      <c r="F2634" s="126">
        <v>21.32</v>
      </c>
      <c r="G2634" s="126">
        <v>21.52</v>
      </c>
      <c r="H2634" s="126">
        <v>17.059999999999999</v>
      </c>
      <c r="I2634" s="126"/>
      <c r="J2634" s="317"/>
      <c r="K2634" s="323">
        <f>ROUND(SUMIF('VGT-Bewegungsdaten'!B:B,A2634,'VGT-Bewegungsdaten'!C:C),3)</f>
        <v>0</v>
      </c>
      <c r="L2634" s="324">
        <f>ROUND(SUMIF('VGT-Bewegungsdaten'!B:B,$A2634,'VGT-Bewegungsdaten'!D:D),2)</f>
        <v>0</v>
      </c>
      <c r="N2634" s="376" t="s">
        <v>4930</v>
      </c>
      <c r="O2634" s="376" t="s">
        <v>4940</v>
      </c>
      <c r="P2634" s="326">
        <f>ROUND(SUMIF('AV-Bewegungsdaten'!B:B,A2634,'AV-Bewegungsdaten'!C:C),3)</f>
        <v>0</v>
      </c>
      <c r="Q2634" s="324">
        <f>ROUND(SUMIF('AV-Bewegungsdaten'!B:B,$A2634,'AV-Bewegungsdaten'!D:D),2)</f>
        <v>0</v>
      </c>
      <c r="T2634" s="327"/>
      <c r="U2634" s="326">
        <f>ROUND(SUMIF('DV-Bewegungsdaten'!B:B,Kategorien!A2634,'DV-Bewegungsdaten'!D:D),3)</f>
        <v>0</v>
      </c>
      <c r="V2634" s="324">
        <f>ROUND(SUMIF('DV-Bewegungsdaten'!B:B,Kategorien!A2634,'DV-Bewegungsdaten'!E:E),3)</f>
        <v>0</v>
      </c>
      <c r="AD2634" s="390">
        <f t="shared" si="553"/>
        <v>16.581</v>
      </c>
      <c r="AE2634" s="390">
        <f t="shared" si="554"/>
        <v>17.238</v>
      </c>
      <c r="AF2634" s="390">
        <f t="shared" si="555"/>
        <v>18.457000000000001</v>
      </c>
      <c r="AG2634" s="390">
        <f t="shared" si="556"/>
        <v>17.823999999999998</v>
      </c>
      <c r="AH2634" s="390">
        <f t="shared" si="557"/>
        <v>17.736000000000001</v>
      </c>
      <c r="AI2634" s="390">
        <f t="shared" si="558"/>
        <v>18.268000000000001</v>
      </c>
      <c r="AJ2634" s="390">
        <f t="shared" si="559"/>
        <v>17.550999999999998</v>
      </c>
      <c r="AK2634" s="390">
        <f t="shared" si="560"/>
        <v>17.835000000000001</v>
      </c>
      <c r="AL2634" s="390">
        <f t="shared" si="561"/>
        <v>17.945</v>
      </c>
      <c r="AM2634" s="390">
        <f t="shared" si="562"/>
        <v>17.826000000000001</v>
      </c>
      <c r="AN2634" s="390">
        <f t="shared" si="563"/>
        <v>17.420000000000002</v>
      </c>
      <c r="AO2634" s="390">
        <f t="shared" si="564"/>
        <v>18.323</v>
      </c>
    </row>
    <row r="2635" spans="1:41" ht="15" customHeight="1" x14ac:dyDescent="0.25">
      <c r="A2635" s="127" t="s">
        <v>2242</v>
      </c>
      <c r="B2635" s="125" t="s">
        <v>2077</v>
      </c>
      <c r="C2635" s="125" t="s">
        <v>4005</v>
      </c>
      <c r="D2635" s="125" t="s">
        <v>251</v>
      </c>
      <c r="E2635" s="125" t="s">
        <v>1541</v>
      </c>
      <c r="F2635" s="126">
        <v>21.32</v>
      </c>
      <c r="G2635" s="126">
        <v>21.52</v>
      </c>
      <c r="H2635" s="126">
        <v>17.059999999999999</v>
      </c>
      <c r="I2635" s="126"/>
      <c r="J2635" s="317"/>
      <c r="K2635" s="323">
        <f>ROUND(SUMIF('VGT-Bewegungsdaten'!B:B,A2635,'VGT-Bewegungsdaten'!C:C),3)</f>
        <v>0</v>
      </c>
      <c r="L2635" s="324">
        <f>ROUND(SUMIF('VGT-Bewegungsdaten'!B:B,$A2635,'VGT-Bewegungsdaten'!D:D),2)</f>
        <v>0</v>
      </c>
      <c r="N2635" s="376" t="s">
        <v>4930</v>
      </c>
      <c r="O2635" s="376" t="s">
        <v>4940</v>
      </c>
      <c r="P2635" s="326">
        <f>ROUND(SUMIF('AV-Bewegungsdaten'!B:B,A2635,'AV-Bewegungsdaten'!C:C),3)</f>
        <v>0</v>
      </c>
      <c r="Q2635" s="324">
        <f>ROUND(SUMIF('AV-Bewegungsdaten'!B:B,$A2635,'AV-Bewegungsdaten'!D:D),2)</f>
        <v>0</v>
      </c>
      <c r="T2635" s="327"/>
      <c r="U2635" s="326">
        <f>ROUND(SUMIF('DV-Bewegungsdaten'!B:B,Kategorien!A2635,'DV-Bewegungsdaten'!D:D),3)</f>
        <v>0</v>
      </c>
      <c r="V2635" s="324">
        <f>ROUND(SUMIF('DV-Bewegungsdaten'!B:B,Kategorien!A2635,'DV-Bewegungsdaten'!E:E),3)</f>
        <v>0</v>
      </c>
      <c r="AD2635" s="390">
        <f t="shared" si="553"/>
        <v>16.581</v>
      </c>
      <c r="AE2635" s="390">
        <f t="shared" si="554"/>
        <v>17.238</v>
      </c>
      <c r="AF2635" s="390">
        <f t="shared" si="555"/>
        <v>18.457000000000001</v>
      </c>
      <c r="AG2635" s="390">
        <f t="shared" si="556"/>
        <v>17.823999999999998</v>
      </c>
      <c r="AH2635" s="390">
        <f t="shared" si="557"/>
        <v>17.736000000000001</v>
      </c>
      <c r="AI2635" s="390">
        <f t="shared" si="558"/>
        <v>18.268000000000001</v>
      </c>
      <c r="AJ2635" s="390">
        <f t="shared" si="559"/>
        <v>17.550999999999998</v>
      </c>
      <c r="AK2635" s="390">
        <f t="shared" si="560"/>
        <v>17.835000000000001</v>
      </c>
      <c r="AL2635" s="390">
        <f t="shared" si="561"/>
        <v>17.945</v>
      </c>
      <c r="AM2635" s="390">
        <f t="shared" si="562"/>
        <v>17.826000000000001</v>
      </c>
      <c r="AN2635" s="390">
        <f t="shared" si="563"/>
        <v>17.420000000000002</v>
      </c>
      <c r="AO2635" s="390">
        <f t="shared" si="564"/>
        <v>18.323</v>
      </c>
    </row>
    <row r="2636" spans="1:41" ht="15" customHeight="1" x14ac:dyDescent="0.25">
      <c r="A2636" s="127" t="s">
        <v>2956</v>
      </c>
      <c r="B2636" s="125" t="s">
        <v>2077</v>
      </c>
      <c r="C2636" s="125" t="s">
        <v>4005</v>
      </c>
      <c r="D2636" s="125" t="s">
        <v>2583</v>
      </c>
      <c r="E2636" s="125" t="s">
        <v>2545</v>
      </c>
      <c r="F2636" s="126">
        <v>21.29</v>
      </c>
      <c r="G2636" s="126">
        <v>21.49</v>
      </c>
      <c r="H2636" s="126">
        <v>17.03</v>
      </c>
      <c r="I2636" s="126"/>
      <c r="J2636" s="317"/>
      <c r="K2636" s="323">
        <f>ROUND(SUMIF('VGT-Bewegungsdaten'!B:B,A2636,'VGT-Bewegungsdaten'!C:C),3)</f>
        <v>0</v>
      </c>
      <c r="L2636" s="324">
        <f>ROUND(SUMIF('VGT-Bewegungsdaten'!B:B,$A2636,'VGT-Bewegungsdaten'!D:D),2)</f>
        <v>0</v>
      </c>
      <c r="N2636" s="376" t="s">
        <v>4930</v>
      </c>
      <c r="O2636" s="376" t="s">
        <v>4940</v>
      </c>
      <c r="P2636" s="326">
        <f>ROUND(SUMIF('AV-Bewegungsdaten'!B:B,A2636,'AV-Bewegungsdaten'!C:C),3)</f>
        <v>0</v>
      </c>
      <c r="Q2636" s="324">
        <f>ROUND(SUMIF('AV-Bewegungsdaten'!B:B,$A2636,'AV-Bewegungsdaten'!D:D),2)</f>
        <v>0</v>
      </c>
      <c r="T2636" s="327"/>
      <c r="U2636" s="326">
        <f>ROUND(SUMIF('DV-Bewegungsdaten'!B:B,Kategorien!A2636,'DV-Bewegungsdaten'!D:D),3)</f>
        <v>0</v>
      </c>
      <c r="V2636" s="324">
        <f>ROUND(SUMIF('DV-Bewegungsdaten'!B:B,Kategorien!A2636,'DV-Bewegungsdaten'!E:E),3)</f>
        <v>0</v>
      </c>
      <c r="AD2636" s="390">
        <f t="shared" si="553"/>
        <v>16.550999999999998</v>
      </c>
      <c r="AE2636" s="390">
        <f t="shared" si="554"/>
        <v>17.207999999999998</v>
      </c>
      <c r="AF2636" s="390">
        <f t="shared" si="555"/>
        <v>18.427</v>
      </c>
      <c r="AG2636" s="390">
        <f t="shared" si="556"/>
        <v>17.793999999999997</v>
      </c>
      <c r="AH2636" s="390">
        <f t="shared" si="557"/>
        <v>17.706</v>
      </c>
      <c r="AI2636" s="390">
        <f t="shared" si="558"/>
        <v>18.238</v>
      </c>
      <c r="AJ2636" s="390">
        <f t="shared" si="559"/>
        <v>17.520999999999997</v>
      </c>
      <c r="AK2636" s="390">
        <f t="shared" si="560"/>
        <v>17.805</v>
      </c>
      <c r="AL2636" s="390">
        <f t="shared" si="561"/>
        <v>17.914999999999999</v>
      </c>
      <c r="AM2636" s="390">
        <f t="shared" si="562"/>
        <v>17.795999999999999</v>
      </c>
      <c r="AN2636" s="390">
        <f t="shared" si="563"/>
        <v>17.39</v>
      </c>
      <c r="AO2636" s="390">
        <f t="shared" si="564"/>
        <v>18.292999999999999</v>
      </c>
    </row>
    <row r="2637" spans="1:41" ht="15" customHeight="1" x14ac:dyDescent="0.25">
      <c r="A2637" s="127" t="s">
        <v>3700</v>
      </c>
      <c r="B2637" s="125" t="s">
        <v>2077</v>
      </c>
      <c r="C2637" s="125" t="s">
        <v>4005</v>
      </c>
      <c r="D2637" s="125" t="s">
        <v>3327</v>
      </c>
      <c r="E2637" s="125" t="s">
        <v>3289</v>
      </c>
      <c r="F2637" s="126">
        <v>21.259999999999998</v>
      </c>
      <c r="G2637" s="126">
        <v>21.459999999999997</v>
      </c>
      <c r="H2637" s="126">
        <v>17.010000000000002</v>
      </c>
      <c r="I2637" s="126"/>
      <c r="J2637" s="317"/>
      <c r="K2637" s="323">
        <f>ROUND(SUMIF('VGT-Bewegungsdaten'!B:B,A2637,'VGT-Bewegungsdaten'!C:C),3)</f>
        <v>0</v>
      </c>
      <c r="L2637" s="324">
        <f>ROUND(SUMIF('VGT-Bewegungsdaten'!B:B,$A2637,'VGT-Bewegungsdaten'!D:D),2)</f>
        <v>0</v>
      </c>
      <c r="N2637" s="376" t="s">
        <v>4930</v>
      </c>
      <c r="O2637" s="376" t="s">
        <v>4940</v>
      </c>
      <c r="P2637" s="326">
        <f>ROUND(SUMIF('AV-Bewegungsdaten'!B:B,A2637,'AV-Bewegungsdaten'!C:C),3)</f>
        <v>0</v>
      </c>
      <c r="Q2637" s="324">
        <f>ROUND(SUMIF('AV-Bewegungsdaten'!B:B,$A2637,'AV-Bewegungsdaten'!D:D),2)</f>
        <v>0</v>
      </c>
      <c r="T2637" s="327"/>
      <c r="U2637" s="326">
        <f>ROUND(SUMIF('DV-Bewegungsdaten'!B:B,Kategorien!A2637,'DV-Bewegungsdaten'!D:D),3)</f>
        <v>0</v>
      </c>
      <c r="V2637" s="324">
        <f>ROUND(SUMIF('DV-Bewegungsdaten'!B:B,Kategorien!A2637,'DV-Bewegungsdaten'!E:E),3)</f>
        <v>0</v>
      </c>
      <c r="AD2637" s="390">
        <f t="shared" si="553"/>
        <v>16.520999999999997</v>
      </c>
      <c r="AE2637" s="390">
        <f t="shared" si="554"/>
        <v>17.177999999999997</v>
      </c>
      <c r="AF2637" s="390">
        <f t="shared" si="555"/>
        <v>18.396999999999998</v>
      </c>
      <c r="AG2637" s="390">
        <f t="shared" si="556"/>
        <v>17.763999999999996</v>
      </c>
      <c r="AH2637" s="390">
        <f t="shared" si="557"/>
        <v>17.675999999999998</v>
      </c>
      <c r="AI2637" s="390">
        <f t="shared" si="558"/>
        <v>18.207999999999998</v>
      </c>
      <c r="AJ2637" s="390">
        <f t="shared" si="559"/>
        <v>17.490999999999996</v>
      </c>
      <c r="AK2637" s="390">
        <f t="shared" si="560"/>
        <v>17.774999999999999</v>
      </c>
      <c r="AL2637" s="390">
        <f t="shared" si="561"/>
        <v>17.884999999999998</v>
      </c>
      <c r="AM2637" s="390">
        <f t="shared" si="562"/>
        <v>17.765999999999998</v>
      </c>
      <c r="AN2637" s="390">
        <f t="shared" si="563"/>
        <v>17.36</v>
      </c>
      <c r="AO2637" s="390">
        <f t="shared" si="564"/>
        <v>18.262999999999998</v>
      </c>
    </row>
    <row r="2638" spans="1:41" ht="15" customHeight="1" x14ac:dyDescent="0.25">
      <c r="A2638" s="127" t="s">
        <v>4465</v>
      </c>
      <c r="B2638" s="125" t="s">
        <v>2077</v>
      </c>
      <c r="C2638" s="125" t="s">
        <v>4005</v>
      </c>
      <c r="D2638" s="125" t="s">
        <v>4089</v>
      </c>
      <c r="E2638" s="125" t="s">
        <v>4051</v>
      </c>
      <c r="F2638" s="126">
        <v>21.23</v>
      </c>
      <c r="G2638" s="126">
        <v>21.43</v>
      </c>
      <c r="H2638" s="126">
        <v>16.98</v>
      </c>
      <c r="I2638" s="126"/>
      <c r="J2638" s="317"/>
      <c r="K2638" s="323">
        <f>ROUND(SUMIF('VGT-Bewegungsdaten'!B:B,A2638,'VGT-Bewegungsdaten'!C:C),3)</f>
        <v>0</v>
      </c>
      <c r="L2638" s="324">
        <f>ROUND(SUMIF('VGT-Bewegungsdaten'!B:B,$A2638,'VGT-Bewegungsdaten'!D:D),2)</f>
        <v>0</v>
      </c>
      <c r="N2638" s="376" t="s">
        <v>4930</v>
      </c>
      <c r="O2638" s="376" t="s">
        <v>4940</v>
      </c>
      <c r="P2638" s="326">
        <f>ROUND(SUMIF('AV-Bewegungsdaten'!B:B,A2638,'AV-Bewegungsdaten'!C:C),3)</f>
        <v>0</v>
      </c>
      <c r="Q2638" s="324">
        <f>ROUND(SUMIF('AV-Bewegungsdaten'!B:B,$A2638,'AV-Bewegungsdaten'!D:D),2)</f>
        <v>0</v>
      </c>
      <c r="T2638" s="327"/>
      <c r="U2638" s="326">
        <f>ROUND(SUMIF('DV-Bewegungsdaten'!B:B,Kategorien!A2638,'DV-Bewegungsdaten'!D:D),3)</f>
        <v>0</v>
      </c>
      <c r="V2638" s="324">
        <f>ROUND(SUMIF('DV-Bewegungsdaten'!B:B,Kategorien!A2638,'DV-Bewegungsdaten'!E:E),3)</f>
        <v>0</v>
      </c>
      <c r="AD2638" s="390">
        <f t="shared" si="553"/>
        <v>16.491</v>
      </c>
      <c r="AE2638" s="390">
        <f t="shared" si="554"/>
        <v>17.148</v>
      </c>
      <c r="AF2638" s="390">
        <f t="shared" si="555"/>
        <v>18.367000000000001</v>
      </c>
      <c r="AG2638" s="390">
        <f t="shared" si="556"/>
        <v>17.733999999999998</v>
      </c>
      <c r="AH2638" s="390">
        <f t="shared" si="557"/>
        <v>17.646000000000001</v>
      </c>
      <c r="AI2638" s="390">
        <f t="shared" si="558"/>
        <v>18.178000000000001</v>
      </c>
      <c r="AJ2638" s="390">
        <f t="shared" si="559"/>
        <v>17.460999999999999</v>
      </c>
      <c r="AK2638" s="390">
        <f t="shared" si="560"/>
        <v>17.745000000000001</v>
      </c>
      <c r="AL2638" s="390">
        <f t="shared" si="561"/>
        <v>17.855</v>
      </c>
      <c r="AM2638" s="390">
        <f t="shared" si="562"/>
        <v>17.736000000000001</v>
      </c>
      <c r="AN2638" s="390">
        <f t="shared" si="563"/>
        <v>17.329999999999998</v>
      </c>
      <c r="AO2638" s="390">
        <f t="shared" si="564"/>
        <v>18.233000000000001</v>
      </c>
    </row>
    <row r="2639" spans="1:41" ht="15" customHeight="1" x14ac:dyDescent="0.25">
      <c r="A2639" s="127" t="s">
        <v>2243</v>
      </c>
      <c r="B2639" s="125" t="s">
        <v>2077</v>
      </c>
      <c r="C2639" s="125" t="s">
        <v>4005</v>
      </c>
      <c r="D2639" s="125" t="s">
        <v>253</v>
      </c>
      <c r="E2639" s="125" t="s">
        <v>2452</v>
      </c>
      <c r="F2639" s="126">
        <v>18.32</v>
      </c>
      <c r="G2639" s="126">
        <v>18.52</v>
      </c>
      <c r="H2639" s="126">
        <v>14.66</v>
      </c>
      <c r="I2639" s="126"/>
      <c r="J2639" s="317"/>
      <c r="K2639" s="323">
        <f>ROUND(SUMIF('VGT-Bewegungsdaten'!B:B,A2639,'VGT-Bewegungsdaten'!C:C),3)</f>
        <v>0</v>
      </c>
      <c r="L2639" s="324">
        <f>ROUND(SUMIF('VGT-Bewegungsdaten'!B:B,$A2639,'VGT-Bewegungsdaten'!D:D),2)</f>
        <v>0</v>
      </c>
      <c r="N2639" s="376" t="s">
        <v>4930</v>
      </c>
      <c r="O2639" s="376" t="s">
        <v>4940</v>
      </c>
      <c r="P2639" s="326">
        <f>ROUND(SUMIF('AV-Bewegungsdaten'!B:B,A2639,'AV-Bewegungsdaten'!C:C),3)</f>
        <v>0</v>
      </c>
      <c r="Q2639" s="324">
        <f>ROUND(SUMIF('AV-Bewegungsdaten'!B:B,$A2639,'AV-Bewegungsdaten'!D:D),2)</f>
        <v>0</v>
      </c>
      <c r="T2639" s="327"/>
      <c r="U2639" s="326">
        <f>ROUND(SUMIF('DV-Bewegungsdaten'!B:B,Kategorien!A2639,'DV-Bewegungsdaten'!D:D),3)</f>
        <v>0</v>
      </c>
      <c r="V2639" s="324">
        <f>ROUND(SUMIF('DV-Bewegungsdaten'!B:B,Kategorien!A2639,'DV-Bewegungsdaten'!E:E),3)</f>
        <v>0</v>
      </c>
      <c r="AD2639" s="390">
        <f t="shared" si="553"/>
        <v>13.581</v>
      </c>
      <c r="AE2639" s="390">
        <f t="shared" si="554"/>
        <v>14.238</v>
      </c>
      <c r="AF2639" s="390">
        <f t="shared" si="555"/>
        <v>15.456999999999999</v>
      </c>
      <c r="AG2639" s="390">
        <f t="shared" si="556"/>
        <v>14.824</v>
      </c>
      <c r="AH2639" s="390">
        <f t="shared" si="557"/>
        <v>14.736000000000001</v>
      </c>
      <c r="AI2639" s="390">
        <f t="shared" si="558"/>
        <v>15.268000000000001</v>
      </c>
      <c r="AJ2639" s="390">
        <f t="shared" si="559"/>
        <v>14.551</v>
      </c>
      <c r="AK2639" s="390">
        <f t="shared" si="560"/>
        <v>14.834999999999999</v>
      </c>
      <c r="AL2639" s="390">
        <f t="shared" si="561"/>
        <v>14.945</v>
      </c>
      <c r="AM2639" s="390">
        <f t="shared" si="562"/>
        <v>14.826000000000001</v>
      </c>
      <c r="AN2639" s="390">
        <f t="shared" si="563"/>
        <v>14.42</v>
      </c>
      <c r="AO2639" s="390">
        <f t="shared" si="564"/>
        <v>15.323</v>
      </c>
    </row>
    <row r="2640" spans="1:41" ht="15" customHeight="1" x14ac:dyDescent="0.25">
      <c r="A2640" s="127" t="s">
        <v>2244</v>
      </c>
      <c r="B2640" s="125" t="s">
        <v>2077</v>
      </c>
      <c r="C2640" s="125" t="s">
        <v>4005</v>
      </c>
      <c r="D2640" s="125" t="s">
        <v>1790</v>
      </c>
      <c r="E2640" s="125" t="s">
        <v>2455</v>
      </c>
      <c r="F2640" s="126">
        <v>20.32</v>
      </c>
      <c r="G2640" s="126">
        <v>20.52</v>
      </c>
      <c r="H2640" s="126">
        <v>16.260000000000002</v>
      </c>
      <c r="I2640" s="126"/>
      <c r="J2640" s="317"/>
      <c r="K2640" s="323">
        <f>ROUND(SUMIF('VGT-Bewegungsdaten'!B:B,A2640,'VGT-Bewegungsdaten'!C:C),3)</f>
        <v>0</v>
      </c>
      <c r="L2640" s="324">
        <f>ROUND(SUMIF('VGT-Bewegungsdaten'!B:B,$A2640,'VGT-Bewegungsdaten'!D:D),2)</f>
        <v>0</v>
      </c>
      <c r="N2640" s="376" t="s">
        <v>4930</v>
      </c>
      <c r="O2640" s="376" t="s">
        <v>4940</v>
      </c>
      <c r="P2640" s="326">
        <f>ROUND(SUMIF('AV-Bewegungsdaten'!B:B,A2640,'AV-Bewegungsdaten'!C:C),3)</f>
        <v>0</v>
      </c>
      <c r="Q2640" s="324">
        <f>ROUND(SUMIF('AV-Bewegungsdaten'!B:B,$A2640,'AV-Bewegungsdaten'!D:D),2)</f>
        <v>0</v>
      </c>
      <c r="T2640" s="327"/>
      <c r="U2640" s="326">
        <f>ROUND(SUMIF('DV-Bewegungsdaten'!B:B,Kategorien!A2640,'DV-Bewegungsdaten'!D:D),3)</f>
        <v>0</v>
      </c>
      <c r="V2640" s="324">
        <f>ROUND(SUMIF('DV-Bewegungsdaten'!B:B,Kategorien!A2640,'DV-Bewegungsdaten'!E:E),3)</f>
        <v>0</v>
      </c>
      <c r="AD2640" s="390">
        <f t="shared" si="553"/>
        <v>15.581</v>
      </c>
      <c r="AE2640" s="390">
        <f t="shared" si="554"/>
        <v>16.238</v>
      </c>
      <c r="AF2640" s="390">
        <f t="shared" si="555"/>
        <v>17.457000000000001</v>
      </c>
      <c r="AG2640" s="390">
        <f t="shared" si="556"/>
        <v>16.823999999999998</v>
      </c>
      <c r="AH2640" s="390">
        <f t="shared" si="557"/>
        <v>16.736000000000001</v>
      </c>
      <c r="AI2640" s="390">
        <f t="shared" si="558"/>
        <v>17.268000000000001</v>
      </c>
      <c r="AJ2640" s="390">
        <f t="shared" si="559"/>
        <v>16.550999999999998</v>
      </c>
      <c r="AK2640" s="390">
        <f t="shared" si="560"/>
        <v>16.835000000000001</v>
      </c>
      <c r="AL2640" s="390">
        <f t="shared" si="561"/>
        <v>16.945</v>
      </c>
      <c r="AM2640" s="390">
        <f t="shared" si="562"/>
        <v>16.826000000000001</v>
      </c>
      <c r="AN2640" s="390">
        <f t="shared" si="563"/>
        <v>16.420000000000002</v>
      </c>
      <c r="AO2640" s="390">
        <f t="shared" si="564"/>
        <v>17.323</v>
      </c>
    </row>
    <row r="2641" spans="1:41" ht="15" customHeight="1" x14ac:dyDescent="0.25">
      <c r="A2641" s="127" t="s">
        <v>2245</v>
      </c>
      <c r="B2641" s="125" t="s">
        <v>2077</v>
      </c>
      <c r="C2641" s="125" t="s">
        <v>4005</v>
      </c>
      <c r="D2641" s="125" t="s">
        <v>255</v>
      </c>
      <c r="E2641" s="125" t="s">
        <v>1538</v>
      </c>
      <c r="F2641" s="126">
        <v>21.32</v>
      </c>
      <c r="G2641" s="126">
        <v>21.52</v>
      </c>
      <c r="H2641" s="126">
        <v>17.059999999999999</v>
      </c>
      <c r="I2641" s="126"/>
      <c r="J2641" s="317"/>
      <c r="K2641" s="323">
        <f>ROUND(SUMIF('VGT-Bewegungsdaten'!B:B,A2641,'VGT-Bewegungsdaten'!C:C),3)</f>
        <v>0</v>
      </c>
      <c r="L2641" s="324">
        <f>ROUND(SUMIF('VGT-Bewegungsdaten'!B:B,$A2641,'VGT-Bewegungsdaten'!D:D),2)</f>
        <v>0</v>
      </c>
      <c r="N2641" s="376" t="s">
        <v>4930</v>
      </c>
      <c r="O2641" s="376" t="s">
        <v>4940</v>
      </c>
      <c r="P2641" s="326">
        <f>ROUND(SUMIF('AV-Bewegungsdaten'!B:B,A2641,'AV-Bewegungsdaten'!C:C),3)</f>
        <v>0</v>
      </c>
      <c r="Q2641" s="324">
        <f>ROUND(SUMIF('AV-Bewegungsdaten'!B:B,$A2641,'AV-Bewegungsdaten'!D:D),2)</f>
        <v>0</v>
      </c>
      <c r="T2641" s="327"/>
      <c r="U2641" s="326">
        <f>ROUND(SUMIF('DV-Bewegungsdaten'!B:B,Kategorien!A2641,'DV-Bewegungsdaten'!D:D),3)</f>
        <v>0</v>
      </c>
      <c r="V2641" s="324">
        <f>ROUND(SUMIF('DV-Bewegungsdaten'!B:B,Kategorien!A2641,'DV-Bewegungsdaten'!E:E),3)</f>
        <v>0</v>
      </c>
      <c r="AD2641" s="390">
        <f t="shared" si="553"/>
        <v>16.581</v>
      </c>
      <c r="AE2641" s="390">
        <f t="shared" si="554"/>
        <v>17.238</v>
      </c>
      <c r="AF2641" s="390">
        <f t="shared" si="555"/>
        <v>18.457000000000001</v>
      </c>
      <c r="AG2641" s="390">
        <f t="shared" si="556"/>
        <v>17.823999999999998</v>
      </c>
      <c r="AH2641" s="390">
        <f t="shared" si="557"/>
        <v>17.736000000000001</v>
      </c>
      <c r="AI2641" s="390">
        <f t="shared" si="558"/>
        <v>18.268000000000001</v>
      </c>
      <c r="AJ2641" s="390">
        <f t="shared" si="559"/>
        <v>17.550999999999998</v>
      </c>
      <c r="AK2641" s="390">
        <f t="shared" si="560"/>
        <v>17.835000000000001</v>
      </c>
      <c r="AL2641" s="390">
        <f t="shared" si="561"/>
        <v>17.945</v>
      </c>
      <c r="AM2641" s="390">
        <f t="shared" si="562"/>
        <v>17.826000000000001</v>
      </c>
      <c r="AN2641" s="390">
        <f t="shared" si="563"/>
        <v>17.420000000000002</v>
      </c>
      <c r="AO2641" s="390">
        <f t="shared" si="564"/>
        <v>18.323</v>
      </c>
    </row>
    <row r="2642" spans="1:41" ht="15" customHeight="1" x14ac:dyDescent="0.25">
      <c r="A2642" s="127" t="s">
        <v>2246</v>
      </c>
      <c r="B2642" s="125" t="s">
        <v>2077</v>
      </c>
      <c r="C2642" s="125" t="s">
        <v>4005</v>
      </c>
      <c r="D2642" s="125" t="s">
        <v>257</v>
      </c>
      <c r="E2642" s="125" t="s">
        <v>1541</v>
      </c>
      <c r="F2642" s="126">
        <v>21.32</v>
      </c>
      <c r="G2642" s="126">
        <v>21.52</v>
      </c>
      <c r="H2642" s="126">
        <v>17.059999999999999</v>
      </c>
      <c r="I2642" s="126"/>
      <c r="J2642" s="317"/>
      <c r="K2642" s="323">
        <f>ROUND(SUMIF('VGT-Bewegungsdaten'!B:B,A2642,'VGT-Bewegungsdaten'!C:C),3)</f>
        <v>0</v>
      </c>
      <c r="L2642" s="324">
        <f>ROUND(SUMIF('VGT-Bewegungsdaten'!B:B,$A2642,'VGT-Bewegungsdaten'!D:D),2)</f>
        <v>0</v>
      </c>
      <c r="N2642" s="376" t="s">
        <v>4930</v>
      </c>
      <c r="O2642" s="376" t="s">
        <v>4940</v>
      </c>
      <c r="P2642" s="326">
        <f>ROUND(SUMIF('AV-Bewegungsdaten'!B:B,A2642,'AV-Bewegungsdaten'!C:C),3)</f>
        <v>0</v>
      </c>
      <c r="Q2642" s="324">
        <f>ROUND(SUMIF('AV-Bewegungsdaten'!B:B,$A2642,'AV-Bewegungsdaten'!D:D),2)</f>
        <v>0</v>
      </c>
      <c r="T2642" s="327"/>
      <c r="U2642" s="326">
        <f>ROUND(SUMIF('DV-Bewegungsdaten'!B:B,Kategorien!A2642,'DV-Bewegungsdaten'!D:D),3)</f>
        <v>0</v>
      </c>
      <c r="V2642" s="324">
        <f>ROUND(SUMIF('DV-Bewegungsdaten'!B:B,Kategorien!A2642,'DV-Bewegungsdaten'!E:E),3)</f>
        <v>0</v>
      </c>
      <c r="AD2642" s="390">
        <f t="shared" si="553"/>
        <v>16.581</v>
      </c>
      <c r="AE2642" s="390">
        <f t="shared" si="554"/>
        <v>17.238</v>
      </c>
      <c r="AF2642" s="390">
        <f t="shared" si="555"/>
        <v>18.457000000000001</v>
      </c>
      <c r="AG2642" s="390">
        <f t="shared" si="556"/>
        <v>17.823999999999998</v>
      </c>
      <c r="AH2642" s="390">
        <f t="shared" si="557"/>
        <v>17.736000000000001</v>
      </c>
      <c r="AI2642" s="390">
        <f t="shared" si="558"/>
        <v>18.268000000000001</v>
      </c>
      <c r="AJ2642" s="390">
        <f t="shared" si="559"/>
        <v>17.550999999999998</v>
      </c>
      <c r="AK2642" s="390">
        <f t="shared" si="560"/>
        <v>17.835000000000001</v>
      </c>
      <c r="AL2642" s="390">
        <f t="shared" si="561"/>
        <v>17.945</v>
      </c>
      <c r="AM2642" s="390">
        <f t="shared" si="562"/>
        <v>17.826000000000001</v>
      </c>
      <c r="AN2642" s="390">
        <f t="shared" si="563"/>
        <v>17.420000000000002</v>
      </c>
      <c r="AO2642" s="390">
        <f t="shared" si="564"/>
        <v>18.323</v>
      </c>
    </row>
    <row r="2643" spans="1:41" ht="15" customHeight="1" x14ac:dyDescent="0.25">
      <c r="A2643" s="127" t="s">
        <v>2957</v>
      </c>
      <c r="B2643" s="125" t="s">
        <v>2077</v>
      </c>
      <c r="C2643" s="125" t="s">
        <v>4005</v>
      </c>
      <c r="D2643" s="125" t="s">
        <v>2585</v>
      </c>
      <c r="E2643" s="125" t="s">
        <v>2545</v>
      </c>
      <c r="F2643" s="126">
        <v>21.29</v>
      </c>
      <c r="G2643" s="126">
        <v>21.49</v>
      </c>
      <c r="H2643" s="126">
        <v>17.03</v>
      </c>
      <c r="I2643" s="126"/>
      <c r="J2643" s="317"/>
      <c r="K2643" s="323">
        <f>ROUND(SUMIF('VGT-Bewegungsdaten'!B:B,A2643,'VGT-Bewegungsdaten'!C:C),3)</f>
        <v>0</v>
      </c>
      <c r="L2643" s="324">
        <f>ROUND(SUMIF('VGT-Bewegungsdaten'!B:B,$A2643,'VGT-Bewegungsdaten'!D:D),2)</f>
        <v>0</v>
      </c>
      <c r="N2643" s="376" t="s">
        <v>4930</v>
      </c>
      <c r="O2643" s="376" t="s">
        <v>4940</v>
      </c>
      <c r="P2643" s="326">
        <f>ROUND(SUMIF('AV-Bewegungsdaten'!B:B,A2643,'AV-Bewegungsdaten'!C:C),3)</f>
        <v>0</v>
      </c>
      <c r="Q2643" s="324">
        <f>ROUND(SUMIF('AV-Bewegungsdaten'!B:B,$A2643,'AV-Bewegungsdaten'!D:D),2)</f>
        <v>0</v>
      </c>
      <c r="T2643" s="327"/>
      <c r="U2643" s="326">
        <f>ROUND(SUMIF('DV-Bewegungsdaten'!B:B,Kategorien!A2643,'DV-Bewegungsdaten'!D:D),3)</f>
        <v>0</v>
      </c>
      <c r="V2643" s="324">
        <f>ROUND(SUMIF('DV-Bewegungsdaten'!B:B,Kategorien!A2643,'DV-Bewegungsdaten'!E:E),3)</f>
        <v>0</v>
      </c>
      <c r="AD2643" s="390">
        <f t="shared" si="553"/>
        <v>16.550999999999998</v>
      </c>
      <c r="AE2643" s="390">
        <f t="shared" si="554"/>
        <v>17.207999999999998</v>
      </c>
      <c r="AF2643" s="390">
        <f t="shared" si="555"/>
        <v>18.427</v>
      </c>
      <c r="AG2643" s="390">
        <f t="shared" si="556"/>
        <v>17.793999999999997</v>
      </c>
      <c r="AH2643" s="390">
        <f t="shared" si="557"/>
        <v>17.706</v>
      </c>
      <c r="AI2643" s="390">
        <f t="shared" si="558"/>
        <v>18.238</v>
      </c>
      <c r="AJ2643" s="390">
        <f t="shared" si="559"/>
        <v>17.520999999999997</v>
      </c>
      <c r="AK2643" s="390">
        <f t="shared" si="560"/>
        <v>17.805</v>
      </c>
      <c r="AL2643" s="390">
        <f t="shared" si="561"/>
        <v>17.914999999999999</v>
      </c>
      <c r="AM2643" s="390">
        <f t="shared" si="562"/>
        <v>17.795999999999999</v>
      </c>
      <c r="AN2643" s="390">
        <f t="shared" si="563"/>
        <v>17.39</v>
      </c>
      <c r="AO2643" s="390">
        <f t="shared" si="564"/>
        <v>18.292999999999999</v>
      </c>
    </row>
    <row r="2644" spans="1:41" ht="15" customHeight="1" x14ac:dyDescent="0.25">
      <c r="A2644" s="127" t="s">
        <v>3701</v>
      </c>
      <c r="B2644" s="125" t="s">
        <v>2077</v>
      </c>
      <c r="C2644" s="125" t="s">
        <v>4005</v>
      </c>
      <c r="D2644" s="125" t="s">
        <v>3329</v>
      </c>
      <c r="E2644" s="125" t="s">
        <v>3289</v>
      </c>
      <c r="F2644" s="126">
        <v>21.259999999999998</v>
      </c>
      <c r="G2644" s="126">
        <v>21.459999999999997</v>
      </c>
      <c r="H2644" s="126">
        <v>17.010000000000002</v>
      </c>
      <c r="I2644" s="126"/>
      <c r="J2644" s="317"/>
      <c r="K2644" s="323">
        <f>ROUND(SUMIF('VGT-Bewegungsdaten'!B:B,A2644,'VGT-Bewegungsdaten'!C:C),3)</f>
        <v>0</v>
      </c>
      <c r="L2644" s="324">
        <f>ROUND(SUMIF('VGT-Bewegungsdaten'!B:B,$A2644,'VGT-Bewegungsdaten'!D:D),2)</f>
        <v>0</v>
      </c>
      <c r="N2644" s="376" t="s">
        <v>4930</v>
      </c>
      <c r="O2644" s="376" t="s">
        <v>4940</v>
      </c>
      <c r="P2644" s="326">
        <f>ROUND(SUMIF('AV-Bewegungsdaten'!B:B,A2644,'AV-Bewegungsdaten'!C:C),3)</f>
        <v>0</v>
      </c>
      <c r="Q2644" s="324">
        <f>ROUND(SUMIF('AV-Bewegungsdaten'!B:B,$A2644,'AV-Bewegungsdaten'!D:D),2)</f>
        <v>0</v>
      </c>
      <c r="T2644" s="327"/>
      <c r="U2644" s="326">
        <f>ROUND(SUMIF('DV-Bewegungsdaten'!B:B,Kategorien!A2644,'DV-Bewegungsdaten'!D:D),3)</f>
        <v>0</v>
      </c>
      <c r="V2644" s="324">
        <f>ROUND(SUMIF('DV-Bewegungsdaten'!B:B,Kategorien!A2644,'DV-Bewegungsdaten'!E:E),3)</f>
        <v>0</v>
      </c>
      <c r="AD2644" s="390">
        <f t="shared" si="553"/>
        <v>16.520999999999997</v>
      </c>
      <c r="AE2644" s="390">
        <f t="shared" si="554"/>
        <v>17.177999999999997</v>
      </c>
      <c r="AF2644" s="390">
        <f t="shared" si="555"/>
        <v>18.396999999999998</v>
      </c>
      <c r="AG2644" s="390">
        <f t="shared" si="556"/>
        <v>17.763999999999996</v>
      </c>
      <c r="AH2644" s="390">
        <f t="shared" si="557"/>
        <v>17.675999999999998</v>
      </c>
      <c r="AI2644" s="390">
        <f t="shared" si="558"/>
        <v>18.207999999999998</v>
      </c>
      <c r="AJ2644" s="390">
        <f t="shared" si="559"/>
        <v>17.490999999999996</v>
      </c>
      <c r="AK2644" s="390">
        <f t="shared" si="560"/>
        <v>17.774999999999999</v>
      </c>
      <c r="AL2644" s="390">
        <f t="shared" si="561"/>
        <v>17.884999999999998</v>
      </c>
      <c r="AM2644" s="390">
        <f t="shared" si="562"/>
        <v>17.765999999999998</v>
      </c>
      <c r="AN2644" s="390">
        <f t="shared" si="563"/>
        <v>17.36</v>
      </c>
      <c r="AO2644" s="390">
        <f t="shared" si="564"/>
        <v>18.262999999999998</v>
      </c>
    </row>
    <row r="2645" spans="1:41" ht="15" customHeight="1" x14ac:dyDescent="0.25">
      <c r="A2645" s="127" t="s">
        <v>4466</v>
      </c>
      <c r="B2645" s="125" t="s">
        <v>2077</v>
      </c>
      <c r="C2645" s="125" t="s">
        <v>4005</v>
      </c>
      <c r="D2645" s="125" t="s">
        <v>4091</v>
      </c>
      <c r="E2645" s="125" t="s">
        <v>4051</v>
      </c>
      <c r="F2645" s="126">
        <v>21.23</v>
      </c>
      <c r="G2645" s="126">
        <v>21.43</v>
      </c>
      <c r="H2645" s="126">
        <v>16.98</v>
      </c>
      <c r="I2645" s="126"/>
      <c r="J2645" s="317"/>
      <c r="K2645" s="323">
        <f>ROUND(SUMIF('VGT-Bewegungsdaten'!B:B,A2645,'VGT-Bewegungsdaten'!C:C),3)</f>
        <v>0</v>
      </c>
      <c r="L2645" s="324">
        <f>ROUND(SUMIF('VGT-Bewegungsdaten'!B:B,$A2645,'VGT-Bewegungsdaten'!D:D),2)</f>
        <v>0</v>
      </c>
      <c r="N2645" s="376" t="s">
        <v>4930</v>
      </c>
      <c r="O2645" s="376" t="s">
        <v>4940</v>
      </c>
      <c r="P2645" s="326">
        <f>ROUND(SUMIF('AV-Bewegungsdaten'!B:B,A2645,'AV-Bewegungsdaten'!C:C),3)</f>
        <v>0</v>
      </c>
      <c r="Q2645" s="324">
        <f>ROUND(SUMIF('AV-Bewegungsdaten'!B:B,$A2645,'AV-Bewegungsdaten'!D:D),2)</f>
        <v>0</v>
      </c>
      <c r="T2645" s="327"/>
      <c r="U2645" s="326">
        <f>ROUND(SUMIF('DV-Bewegungsdaten'!B:B,Kategorien!A2645,'DV-Bewegungsdaten'!D:D),3)</f>
        <v>0</v>
      </c>
      <c r="V2645" s="324">
        <f>ROUND(SUMIF('DV-Bewegungsdaten'!B:B,Kategorien!A2645,'DV-Bewegungsdaten'!E:E),3)</f>
        <v>0</v>
      </c>
      <c r="AD2645" s="390">
        <f t="shared" si="553"/>
        <v>16.491</v>
      </c>
      <c r="AE2645" s="390">
        <f t="shared" si="554"/>
        <v>17.148</v>
      </c>
      <c r="AF2645" s="390">
        <f t="shared" si="555"/>
        <v>18.367000000000001</v>
      </c>
      <c r="AG2645" s="390">
        <f t="shared" si="556"/>
        <v>17.733999999999998</v>
      </c>
      <c r="AH2645" s="390">
        <f t="shared" si="557"/>
        <v>17.646000000000001</v>
      </c>
      <c r="AI2645" s="390">
        <f t="shared" si="558"/>
        <v>18.178000000000001</v>
      </c>
      <c r="AJ2645" s="390">
        <f t="shared" si="559"/>
        <v>17.460999999999999</v>
      </c>
      <c r="AK2645" s="390">
        <f t="shared" si="560"/>
        <v>17.745000000000001</v>
      </c>
      <c r="AL2645" s="390">
        <f t="shared" si="561"/>
        <v>17.855</v>
      </c>
      <c r="AM2645" s="390">
        <f t="shared" si="562"/>
        <v>17.736000000000001</v>
      </c>
      <c r="AN2645" s="390">
        <f t="shared" si="563"/>
        <v>17.329999999999998</v>
      </c>
      <c r="AO2645" s="390">
        <f t="shared" si="564"/>
        <v>18.233000000000001</v>
      </c>
    </row>
    <row r="2646" spans="1:41" ht="15" customHeight="1" x14ac:dyDescent="0.25">
      <c r="A2646" s="127" t="s">
        <v>2247</v>
      </c>
      <c r="B2646" s="125" t="s">
        <v>2077</v>
      </c>
      <c r="C2646" s="125" t="s">
        <v>4005</v>
      </c>
      <c r="D2646" s="125" t="s">
        <v>259</v>
      </c>
      <c r="E2646" s="125" t="s">
        <v>2452</v>
      </c>
      <c r="F2646" s="126">
        <v>19.32</v>
      </c>
      <c r="G2646" s="126">
        <v>19.52</v>
      </c>
      <c r="H2646" s="126">
        <v>15.46</v>
      </c>
      <c r="I2646" s="126"/>
      <c r="J2646" s="317"/>
      <c r="K2646" s="323">
        <f>ROUND(SUMIF('VGT-Bewegungsdaten'!B:B,A2646,'VGT-Bewegungsdaten'!C:C),3)</f>
        <v>0</v>
      </c>
      <c r="L2646" s="324">
        <f>ROUND(SUMIF('VGT-Bewegungsdaten'!B:B,$A2646,'VGT-Bewegungsdaten'!D:D),2)</f>
        <v>0</v>
      </c>
      <c r="N2646" s="376" t="s">
        <v>4930</v>
      </c>
      <c r="O2646" s="376" t="s">
        <v>4940</v>
      </c>
      <c r="P2646" s="326">
        <f>ROUND(SUMIF('AV-Bewegungsdaten'!B:B,A2646,'AV-Bewegungsdaten'!C:C),3)</f>
        <v>0</v>
      </c>
      <c r="Q2646" s="324">
        <f>ROUND(SUMIF('AV-Bewegungsdaten'!B:B,$A2646,'AV-Bewegungsdaten'!D:D),2)</f>
        <v>0</v>
      </c>
      <c r="T2646" s="327"/>
      <c r="U2646" s="326">
        <f>ROUND(SUMIF('DV-Bewegungsdaten'!B:B,Kategorien!A2646,'DV-Bewegungsdaten'!D:D),3)</f>
        <v>0</v>
      </c>
      <c r="V2646" s="324">
        <f>ROUND(SUMIF('DV-Bewegungsdaten'!B:B,Kategorien!A2646,'DV-Bewegungsdaten'!E:E),3)</f>
        <v>0</v>
      </c>
      <c r="AD2646" s="390">
        <f t="shared" si="553"/>
        <v>14.581</v>
      </c>
      <c r="AE2646" s="390">
        <f t="shared" si="554"/>
        <v>15.238</v>
      </c>
      <c r="AF2646" s="390">
        <f t="shared" si="555"/>
        <v>16.457000000000001</v>
      </c>
      <c r="AG2646" s="390">
        <f t="shared" si="556"/>
        <v>15.824</v>
      </c>
      <c r="AH2646" s="390">
        <f t="shared" si="557"/>
        <v>15.736000000000001</v>
      </c>
      <c r="AI2646" s="390">
        <f t="shared" si="558"/>
        <v>16.268000000000001</v>
      </c>
      <c r="AJ2646" s="390">
        <f t="shared" si="559"/>
        <v>15.551</v>
      </c>
      <c r="AK2646" s="390">
        <f t="shared" si="560"/>
        <v>15.834999999999999</v>
      </c>
      <c r="AL2646" s="390">
        <f t="shared" si="561"/>
        <v>15.945</v>
      </c>
      <c r="AM2646" s="390">
        <f t="shared" si="562"/>
        <v>15.826000000000001</v>
      </c>
      <c r="AN2646" s="390">
        <f t="shared" si="563"/>
        <v>15.42</v>
      </c>
      <c r="AO2646" s="390">
        <f t="shared" si="564"/>
        <v>16.323</v>
      </c>
    </row>
    <row r="2647" spans="1:41" ht="15" customHeight="1" x14ac:dyDescent="0.25">
      <c r="A2647" s="127" t="s">
        <v>2248</v>
      </c>
      <c r="B2647" s="125" t="s">
        <v>2077</v>
      </c>
      <c r="C2647" s="125" t="s">
        <v>4005</v>
      </c>
      <c r="D2647" s="125" t="s">
        <v>1795</v>
      </c>
      <c r="E2647" s="125" t="s">
        <v>2455</v>
      </c>
      <c r="F2647" s="126">
        <v>21.32</v>
      </c>
      <c r="G2647" s="126">
        <v>21.52</v>
      </c>
      <c r="H2647" s="126">
        <v>17.059999999999999</v>
      </c>
      <c r="I2647" s="126"/>
      <c r="J2647" s="317"/>
      <c r="K2647" s="323">
        <f>ROUND(SUMIF('VGT-Bewegungsdaten'!B:B,A2647,'VGT-Bewegungsdaten'!C:C),3)</f>
        <v>0</v>
      </c>
      <c r="L2647" s="324">
        <f>ROUND(SUMIF('VGT-Bewegungsdaten'!B:B,$A2647,'VGT-Bewegungsdaten'!D:D),2)</f>
        <v>0</v>
      </c>
      <c r="N2647" s="376" t="s">
        <v>4930</v>
      </c>
      <c r="O2647" s="376" t="s">
        <v>4940</v>
      </c>
      <c r="P2647" s="326">
        <f>ROUND(SUMIF('AV-Bewegungsdaten'!B:B,A2647,'AV-Bewegungsdaten'!C:C),3)</f>
        <v>0</v>
      </c>
      <c r="Q2647" s="324">
        <f>ROUND(SUMIF('AV-Bewegungsdaten'!B:B,$A2647,'AV-Bewegungsdaten'!D:D),2)</f>
        <v>0</v>
      </c>
      <c r="T2647" s="327"/>
      <c r="U2647" s="326">
        <f>ROUND(SUMIF('DV-Bewegungsdaten'!B:B,Kategorien!A2647,'DV-Bewegungsdaten'!D:D),3)</f>
        <v>0</v>
      </c>
      <c r="V2647" s="324">
        <f>ROUND(SUMIF('DV-Bewegungsdaten'!B:B,Kategorien!A2647,'DV-Bewegungsdaten'!E:E),3)</f>
        <v>0</v>
      </c>
      <c r="AD2647" s="390">
        <f t="shared" si="553"/>
        <v>16.581</v>
      </c>
      <c r="AE2647" s="390">
        <f t="shared" si="554"/>
        <v>17.238</v>
      </c>
      <c r="AF2647" s="390">
        <f t="shared" si="555"/>
        <v>18.457000000000001</v>
      </c>
      <c r="AG2647" s="390">
        <f t="shared" si="556"/>
        <v>17.823999999999998</v>
      </c>
      <c r="AH2647" s="390">
        <f t="shared" si="557"/>
        <v>17.736000000000001</v>
      </c>
      <c r="AI2647" s="390">
        <f t="shared" si="558"/>
        <v>18.268000000000001</v>
      </c>
      <c r="AJ2647" s="390">
        <f t="shared" si="559"/>
        <v>17.550999999999998</v>
      </c>
      <c r="AK2647" s="390">
        <f t="shared" si="560"/>
        <v>17.835000000000001</v>
      </c>
      <c r="AL2647" s="390">
        <f t="shared" si="561"/>
        <v>17.945</v>
      </c>
      <c r="AM2647" s="390">
        <f t="shared" si="562"/>
        <v>17.826000000000001</v>
      </c>
      <c r="AN2647" s="390">
        <f t="shared" si="563"/>
        <v>17.420000000000002</v>
      </c>
      <c r="AO2647" s="390">
        <f t="shared" si="564"/>
        <v>18.323</v>
      </c>
    </row>
    <row r="2648" spans="1:41" ht="15" customHeight="1" x14ac:dyDescent="0.25">
      <c r="A2648" s="127" t="s">
        <v>2249</v>
      </c>
      <c r="B2648" s="125" t="s">
        <v>2077</v>
      </c>
      <c r="C2648" s="125" t="s">
        <v>4005</v>
      </c>
      <c r="D2648" s="125" t="s">
        <v>261</v>
      </c>
      <c r="E2648" s="125" t="s">
        <v>1538</v>
      </c>
      <c r="F2648" s="126">
        <v>22.32</v>
      </c>
      <c r="G2648" s="126">
        <v>22.52</v>
      </c>
      <c r="H2648" s="126">
        <v>17.86</v>
      </c>
      <c r="I2648" s="126"/>
      <c r="J2648" s="317"/>
      <c r="K2648" s="323">
        <f>ROUND(SUMIF('VGT-Bewegungsdaten'!B:B,A2648,'VGT-Bewegungsdaten'!C:C),3)</f>
        <v>0</v>
      </c>
      <c r="L2648" s="324">
        <f>ROUND(SUMIF('VGT-Bewegungsdaten'!B:B,$A2648,'VGT-Bewegungsdaten'!D:D),2)</f>
        <v>0</v>
      </c>
      <c r="N2648" s="376" t="s">
        <v>4930</v>
      </c>
      <c r="O2648" s="376" t="s">
        <v>4940</v>
      </c>
      <c r="P2648" s="326">
        <f>ROUND(SUMIF('AV-Bewegungsdaten'!B:B,A2648,'AV-Bewegungsdaten'!C:C),3)</f>
        <v>0</v>
      </c>
      <c r="Q2648" s="324">
        <f>ROUND(SUMIF('AV-Bewegungsdaten'!B:B,$A2648,'AV-Bewegungsdaten'!D:D),2)</f>
        <v>0</v>
      </c>
      <c r="T2648" s="327"/>
      <c r="U2648" s="326">
        <f>ROUND(SUMIF('DV-Bewegungsdaten'!B:B,Kategorien!A2648,'DV-Bewegungsdaten'!D:D),3)</f>
        <v>0</v>
      </c>
      <c r="V2648" s="324">
        <f>ROUND(SUMIF('DV-Bewegungsdaten'!B:B,Kategorien!A2648,'DV-Bewegungsdaten'!E:E),3)</f>
        <v>0</v>
      </c>
      <c r="AD2648" s="390">
        <f t="shared" si="553"/>
        <v>17.581</v>
      </c>
      <c r="AE2648" s="390">
        <f t="shared" si="554"/>
        <v>18.238</v>
      </c>
      <c r="AF2648" s="390">
        <f t="shared" si="555"/>
        <v>19.457000000000001</v>
      </c>
      <c r="AG2648" s="390">
        <f t="shared" si="556"/>
        <v>18.823999999999998</v>
      </c>
      <c r="AH2648" s="390">
        <f t="shared" si="557"/>
        <v>18.736000000000001</v>
      </c>
      <c r="AI2648" s="390">
        <f t="shared" si="558"/>
        <v>19.268000000000001</v>
      </c>
      <c r="AJ2648" s="390">
        <f t="shared" si="559"/>
        <v>18.550999999999998</v>
      </c>
      <c r="AK2648" s="390">
        <f t="shared" si="560"/>
        <v>18.835000000000001</v>
      </c>
      <c r="AL2648" s="390">
        <f t="shared" si="561"/>
        <v>18.945</v>
      </c>
      <c r="AM2648" s="390">
        <f t="shared" si="562"/>
        <v>18.826000000000001</v>
      </c>
      <c r="AN2648" s="390">
        <f t="shared" si="563"/>
        <v>18.420000000000002</v>
      </c>
      <c r="AO2648" s="390">
        <f t="shared" si="564"/>
        <v>19.323</v>
      </c>
    </row>
    <row r="2649" spans="1:41" ht="15" customHeight="1" x14ac:dyDescent="0.25">
      <c r="A2649" s="127" t="s">
        <v>2250</v>
      </c>
      <c r="B2649" s="125" t="s">
        <v>2077</v>
      </c>
      <c r="C2649" s="125" t="s">
        <v>4005</v>
      </c>
      <c r="D2649" s="125" t="s">
        <v>263</v>
      </c>
      <c r="E2649" s="125" t="s">
        <v>1541</v>
      </c>
      <c r="F2649" s="126">
        <v>22.32</v>
      </c>
      <c r="G2649" s="126">
        <v>22.52</v>
      </c>
      <c r="H2649" s="126">
        <v>17.86</v>
      </c>
      <c r="I2649" s="126"/>
      <c r="J2649" s="317"/>
      <c r="K2649" s="323">
        <f>ROUND(SUMIF('VGT-Bewegungsdaten'!B:B,A2649,'VGT-Bewegungsdaten'!C:C),3)</f>
        <v>0</v>
      </c>
      <c r="L2649" s="324">
        <f>ROUND(SUMIF('VGT-Bewegungsdaten'!B:B,$A2649,'VGT-Bewegungsdaten'!D:D),2)</f>
        <v>0</v>
      </c>
      <c r="N2649" s="376" t="s">
        <v>4930</v>
      </c>
      <c r="O2649" s="376" t="s">
        <v>4940</v>
      </c>
      <c r="P2649" s="326">
        <f>ROUND(SUMIF('AV-Bewegungsdaten'!B:B,A2649,'AV-Bewegungsdaten'!C:C),3)</f>
        <v>0</v>
      </c>
      <c r="Q2649" s="324">
        <f>ROUND(SUMIF('AV-Bewegungsdaten'!B:B,$A2649,'AV-Bewegungsdaten'!D:D),2)</f>
        <v>0</v>
      </c>
      <c r="T2649" s="327"/>
      <c r="U2649" s="326">
        <f>ROUND(SUMIF('DV-Bewegungsdaten'!B:B,Kategorien!A2649,'DV-Bewegungsdaten'!D:D),3)</f>
        <v>0</v>
      </c>
      <c r="V2649" s="324">
        <f>ROUND(SUMIF('DV-Bewegungsdaten'!B:B,Kategorien!A2649,'DV-Bewegungsdaten'!E:E),3)</f>
        <v>0</v>
      </c>
      <c r="AD2649" s="390">
        <f t="shared" si="553"/>
        <v>17.581</v>
      </c>
      <c r="AE2649" s="390">
        <f t="shared" si="554"/>
        <v>18.238</v>
      </c>
      <c r="AF2649" s="390">
        <f t="shared" si="555"/>
        <v>19.457000000000001</v>
      </c>
      <c r="AG2649" s="390">
        <f t="shared" si="556"/>
        <v>18.823999999999998</v>
      </c>
      <c r="AH2649" s="390">
        <f t="shared" si="557"/>
        <v>18.736000000000001</v>
      </c>
      <c r="AI2649" s="390">
        <f t="shared" si="558"/>
        <v>19.268000000000001</v>
      </c>
      <c r="AJ2649" s="390">
        <f t="shared" si="559"/>
        <v>18.550999999999998</v>
      </c>
      <c r="AK2649" s="390">
        <f t="shared" si="560"/>
        <v>18.835000000000001</v>
      </c>
      <c r="AL2649" s="390">
        <f t="shared" si="561"/>
        <v>18.945</v>
      </c>
      <c r="AM2649" s="390">
        <f t="shared" si="562"/>
        <v>18.826000000000001</v>
      </c>
      <c r="AN2649" s="390">
        <f t="shared" si="563"/>
        <v>18.420000000000002</v>
      </c>
      <c r="AO2649" s="390">
        <f t="shared" si="564"/>
        <v>19.323</v>
      </c>
    </row>
    <row r="2650" spans="1:41" ht="15" customHeight="1" x14ac:dyDescent="0.25">
      <c r="A2650" s="127" t="s">
        <v>2958</v>
      </c>
      <c r="B2650" s="125" t="s">
        <v>2077</v>
      </c>
      <c r="C2650" s="125" t="s">
        <v>4005</v>
      </c>
      <c r="D2650" s="125" t="s">
        <v>2587</v>
      </c>
      <c r="E2650" s="125" t="s">
        <v>2545</v>
      </c>
      <c r="F2650" s="126">
        <v>22.29</v>
      </c>
      <c r="G2650" s="126">
        <v>22.49</v>
      </c>
      <c r="H2650" s="126">
        <v>17.829999999999998</v>
      </c>
      <c r="I2650" s="126"/>
      <c r="J2650" s="317"/>
      <c r="K2650" s="323">
        <f>ROUND(SUMIF('VGT-Bewegungsdaten'!B:B,A2650,'VGT-Bewegungsdaten'!C:C),3)</f>
        <v>0</v>
      </c>
      <c r="L2650" s="324">
        <f>ROUND(SUMIF('VGT-Bewegungsdaten'!B:B,$A2650,'VGT-Bewegungsdaten'!D:D),2)</f>
        <v>0</v>
      </c>
      <c r="N2650" s="376" t="s">
        <v>4930</v>
      </c>
      <c r="O2650" s="376" t="s">
        <v>4940</v>
      </c>
      <c r="P2650" s="326">
        <f>ROUND(SUMIF('AV-Bewegungsdaten'!B:B,A2650,'AV-Bewegungsdaten'!C:C),3)</f>
        <v>0</v>
      </c>
      <c r="Q2650" s="324">
        <f>ROUND(SUMIF('AV-Bewegungsdaten'!B:B,$A2650,'AV-Bewegungsdaten'!D:D),2)</f>
        <v>0</v>
      </c>
      <c r="T2650" s="327"/>
      <c r="U2650" s="326">
        <f>ROUND(SUMIF('DV-Bewegungsdaten'!B:B,Kategorien!A2650,'DV-Bewegungsdaten'!D:D),3)</f>
        <v>0</v>
      </c>
      <c r="V2650" s="324">
        <f>ROUND(SUMIF('DV-Bewegungsdaten'!B:B,Kategorien!A2650,'DV-Bewegungsdaten'!E:E),3)</f>
        <v>0</v>
      </c>
      <c r="AD2650" s="390">
        <f t="shared" si="553"/>
        <v>17.550999999999998</v>
      </c>
      <c r="AE2650" s="390">
        <f t="shared" si="554"/>
        <v>18.207999999999998</v>
      </c>
      <c r="AF2650" s="390">
        <f t="shared" si="555"/>
        <v>19.427</v>
      </c>
      <c r="AG2650" s="390">
        <f t="shared" si="556"/>
        <v>18.793999999999997</v>
      </c>
      <c r="AH2650" s="390">
        <f t="shared" si="557"/>
        <v>18.706</v>
      </c>
      <c r="AI2650" s="390">
        <f t="shared" si="558"/>
        <v>19.238</v>
      </c>
      <c r="AJ2650" s="390">
        <f t="shared" si="559"/>
        <v>18.520999999999997</v>
      </c>
      <c r="AK2650" s="390">
        <f t="shared" si="560"/>
        <v>18.805</v>
      </c>
      <c r="AL2650" s="390">
        <f t="shared" si="561"/>
        <v>18.914999999999999</v>
      </c>
      <c r="AM2650" s="390">
        <f t="shared" si="562"/>
        <v>18.795999999999999</v>
      </c>
      <c r="AN2650" s="390">
        <f t="shared" si="563"/>
        <v>18.39</v>
      </c>
      <c r="AO2650" s="390">
        <f t="shared" si="564"/>
        <v>19.292999999999999</v>
      </c>
    </row>
    <row r="2651" spans="1:41" ht="15" customHeight="1" x14ac:dyDescent="0.25">
      <c r="A2651" s="127" t="s">
        <v>3702</v>
      </c>
      <c r="B2651" s="125" t="s">
        <v>2077</v>
      </c>
      <c r="C2651" s="125" t="s">
        <v>4005</v>
      </c>
      <c r="D2651" s="125" t="s">
        <v>3331</v>
      </c>
      <c r="E2651" s="125" t="s">
        <v>3289</v>
      </c>
      <c r="F2651" s="126">
        <v>22.259999999999998</v>
      </c>
      <c r="G2651" s="126">
        <v>22.459999999999997</v>
      </c>
      <c r="H2651" s="126">
        <v>17.809999999999999</v>
      </c>
      <c r="I2651" s="126"/>
      <c r="J2651" s="317"/>
      <c r="K2651" s="323">
        <f>ROUND(SUMIF('VGT-Bewegungsdaten'!B:B,A2651,'VGT-Bewegungsdaten'!C:C),3)</f>
        <v>0</v>
      </c>
      <c r="L2651" s="324">
        <f>ROUND(SUMIF('VGT-Bewegungsdaten'!B:B,$A2651,'VGT-Bewegungsdaten'!D:D),2)</f>
        <v>0</v>
      </c>
      <c r="N2651" s="376" t="s">
        <v>4930</v>
      </c>
      <c r="O2651" s="376" t="s">
        <v>4940</v>
      </c>
      <c r="P2651" s="326">
        <f>ROUND(SUMIF('AV-Bewegungsdaten'!B:B,A2651,'AV-Bewegungsdaten'!C:C),3)</f>
        <v>0</v>
      </c>
      <c r="Q2651" s="324">
        <f>ROUND(SUMIF('AV-Bewegungsdaten'!B:B,$A2651,'AV-Bewegungsdaten'!D:D),2)</f>
        <v>0</v>
      </c>
      <c r="T2651" s="327"/>
      <c r="U2651" s="326">
        <f>ROUND(SUMIF('DV-Bewegungsdaten'!B:B,Kategorien!A2651,'DV-Bewegungsdaten'!D:D),3)</f>
        <v>0</v>
      </c>
      <c r="V2651" s="324">
        <f>ROUND(SUMIF('DV-Bewegungsdaten'!B:B,Kategorien!A2651,'DV-Bewegungsdaten'!E:E),3)</f>
        <v>0</v>
      </c>
      <c r="AD2651" s="390">
        <f t="shared" si="553"/>
        <v>17.520999999999997</v>
      </c>
      <c r="AE2651" s="390">
        <f t="shared" si="554"/>
        <v>18.177999999999997</v>
      </c>
      <c r="AF2651" s="390">
        <f t="shared" si="555"/>
        <v>19.396999999999998</v>
      </c>
      <c r="AG2651" s="390">
        <f t="shared" si="556"/>
        <v>18.763999999999996</v>
      </c>
      <c r="AH2651" s="390">
        <f t="shared" si="557"/>
        <v>18.675999999999998</v>
      </c>
      <c r="AI2651" s="390">
        <f t="shared" si="558"/>
        <v>19.207999999999998</v>
      </c>
      <c r="AJ2651" s="390">
        <f t="shared" si="559"/>
        <v>18.490999999999996</v>
      </c>
      <c r="AK2651" s="390">
        <f t="shared" si="560"/>
        <v>18.774999999999999</v>
      </c>
      <c r="AL2651" s="390">
        <f t="shared" si="561"/>
        <v>18.884999999999998</v>
      </c>
      <c r="AM2651" s="390">
        <f t="shared" si="562"/>
        <v>18.765999999999998</v>
      </c>
      <c r="AN2651" s="390">
        <f t="shared" si="563"/>
        <v>18.36</v>
      </c>
      <c r="AO2651" s="390">
        <f t="shared" si="564"/>
        <v>19.262999999999998</v>
      </c>
    </row>
    <row r="2652" spans="1:41" ht="15" customHeight="1" x14ac:dyDescent="0.25">
      <c r="A2652" s="127" t="s">
        <v>4467</v>
      </c>
      <c r="B2652" s="125" t="s">
        <v>2077</v>
      </c>
      <c r="C2652" s="125" t="s">
        <v>4005</v>
      </c>
      <c r="D2652" s="125" t="s">
        <v>4093</v>
      </c>
      <c r="E2652" s="125" t="s">
        <v>4051</v>
      </c>
      <c r="F2652" s="126">
        <v>22.23</v>
      </c>
      <c r="G2652" s="126">
        <v>22.43</v>
      </c>
      <c r="H2652" s="126">
        <v>17.78</v>
      </c>
      <c r="I2652" s="126"/>
      <c r="J2652" s="317"/>
      <c r="K2652" s="323">
        <f>ROUND(SUMIF('VGT-Bewegungsdaten'!B:B,A2652,'VGT-Bewegungsdaten'!C:C),3)</f>
        <v>0</v>
      </c>
      <c r="L2652" s="324">
        <f>ROUND(SUMIF('VGT-Bewegungsdaten'!B:B,$A2652,'VGT-Bewegungsdaten'!D:D),2)</f>
        <v>0</v>
      </c>
      <c r="N2652" s="376" t="s">
        <v>4930</v>
      </c>
      <c r="O2652" s="376" t="s">
        <v>4940</v>
      </c>
      <c r="P2652" s="326">
        <f>ROUND(SUMIF('AV-Bewegungsdaten'!B:B,A2652,'AV-Bewegungsdaten'!C:C),3)</f>
        <v>0</v>
      </c>
      <c r="Q2652" s="324">
        <f>ROUND(SUMIF('AV-Bewegungsdaten'!B:B,$A2652,'AV-Bewegungsdaten'!D:D),2)</f>
        <v>0</v>
      </c>
      <c r="T2652" s="327"/>
      <c r="U2652" s="326">
        <f>ROUND(SUMIF('DV-Bewegungsdaten'!B:B,Kategorien!A2652,'DV-Bewegungsdaten'!D:D),3)</f>
        <v>0</v>
      </c>
      <c r="V2652" s="324">
        <f>ROUND(SUMIF('DV-Bewegungsdaten'!B:B,Kategorien!A2652,'DV-Bewegungsdaten'!E:E),3)</f>
        <v>0</v>
      </c>
      <c r="AD2652" s="390">
        <f t="shared" si="553"/>
        <v>17.491</v>
      </c>
      <c r="AE2652" s="390">
        <f t="shared" si="554"/>
        <v>18.148</v>
      </c>
      <c r="AF2652" s="390">
        <f t="shared" si="555"/>
        <v>19.367000000000001</v>
      </c>
      <c r="AG2652" s="390">
        <f t="shared" si="556"/>
        <v>18.733999999999998</v>
      </c>
      <c r="AH2652" s="390">
        <f t="shared" si="557"/>
        <v>18.646000000000001</v>
      </c>
      <c r="AI2652" s="390">
        <f t="shared" si="558"/>
        <v>19.178000000000001</v>
      </c>
      <c r="AJ2652" s="390">
        <f t="shared" si="559"/>
        <v>18.460999999999999</v>
      </c>
      <c r="AK2652" s="390">
        <f t="shared" si="560"/>
        <v>18.745000000000001</v>
      </c>
      <c r="AL2652" s="390">
        <f t="shared" si="561"/>
        <v>18.855</v>
      </c>
      <c r="AM2652" s="390">
        <f t="shared" si="562"/>
        <v>18.736000000000001</v>
      </c>
      <c r="AN2652" s="390">
        <f t="shared" si="563"/>
        <v>18.329999999999998</v>
      </c>
      <c r="AO2652" s="390">
        <f t="shared" si="564"/>
        <v>19.233000000000001</v>
      </c>
    </row>
    <row r="2653" spans="1:41" ht="15" customHeight="1" x14ac:dyDescent="0.25">
      <c r="A2653" s="127" t="s">
        <v>2251</v>
      </c>
      <c r="B2653" s="125" t="s">
        <v>2077</v>
      </c>
      <c r="C2653" s="125" t="s">
        <v>4005</v>
      </c>
      <c r="D2653" s="125" t="s">
        <v>265</v>
      </c>
      <c r="E2653" s="125" t="s">
        <v>2452</v>
      </c>
      <c r="F2653" s="126">
        <v>19.32</v>
      </c>
      <c r="G2653" s="126">
        <v>19.52</v>
      </c>
      <c r="H2653" s="126">
        <v>15.46</v>
      </c>
      <c r="I2653" s="126"/>
      <c r="J2653" s="317"/>
      <c r="K2653" s="323">
        <f>ROUND(SUMIF('VGT-Bewegungsdaten'!B:B,A2653,'VGT-Bewegungsdaten'!C:C),3)</f>
        <v>0</v>
      </c>
      <c r="L2653" s="324">
        <f>ROUND(SUMIF('VGT-Bewegungsdaten'!B:B,$A2653,'VGT-Bewegungsdaten'!D:D),2)</f>
        <v>0</v>
      </c>
      <c r="N2653" s="376" t="s">
        <v>4930</v>
      </c>
      <c r="O2653" s="376" t="s">
        <v>4940</v>
      </c>
      <c r="P2653" s="326">
        <f>ROUND(SUMIF('AV-Bewegungsdaten'!B:B,A2653,'AV-Bewegungsdaten'!C:C),3)</f>
        <v>0</v>
      </c>
      <c r="Q2653" s="324">
        <f>ROUND(SUMIF('AV-Bewegungsdaten'!B:B,$A2653,'AV-Bewegungsdaten'!D:D),2)</f>
        <v>0</v>
      </c>
      <c r="T2653" s="327"/>
      <c r="U2653" s="326">
        <f>ROUND(SUMIF('DV-Bewegungsdaten'!B:B,Kategorien!A2653,'DV-Bewegungsdaten'!D:D),3)</f>
        <v>0</v>
      </c>
      <c r="V2653" s="324">
        <f>ROUND(SUMIF('DV-Bewegungsdaten'!B:B,Kategorien!A2653,'DV-Bewegungsdaten'!E:E),3)</f>
        <v>0</v>
      </c>
      <c r="AD2653" s="390">
        <f t="shared" si="553"/>
        <v>14.581</v>
      </c>
      <c r="AE2653" s="390">
        <f t="shared" si="554"/>
        <v>15.238</v>
      </c>
      <c r="AF2653" s="390">
        <f t="shared" si="555"/>
        <v>16.457000000000001</v>
      </c>
      <c r="AG2653" s="390">
        <f t="shared" si="556"/>
        <v>15.824</v>
      </c>
      <c r="AH2653" s="390">
        <f t="shared" si="557"/>
        <v>15.736000000000001</v>
      </c>
      <c r="AI2653" s="390">
        <f t="shared" si="558"/>
        <v>16.268000000000001</v>
      </c>
      <c r="AJ2653" s="390">
        <f t="shared" si="559"/>
        <v>15.551</v>
      </c>
      <c r="AK2653" s="390">
        <f t="shared" si="560"/>
        <v>15.834999999999999</v>
      </c>
      <c r="AL2653" s="390">
        <f t="shared" si="561"/>
        <v>15.945</v>
      </c>
      <c r="AM2653" s="390">
        <f t="shared" si="562"/>
        <v>15.826000000000001</v>
      </c>
      <c r="AN2653" s="390">
        <f t="shared" si="563"/>
        <v>15.42</v>
      </c>
      <c r="AO2653" s="390">
        <f t="shared" si="564"/>
        <v>16.323</v>
      </c>
    </row>
    <row r="2654" spans="1:41" ht="15" customHeight="1" x14ac:dyDescent="0.25">
      <c r="A2654" s="127" t="s">
        <v>2252</v>
      </c>
      <c r="B2654" s="125" t="s">
        <v>2077</v>
      </c>
      <c r="C2654" s="125" t="s">
        <v>4005</v>
      </c>
      <c r="D2654" s="125" t="s">
        <v>1800</v>
      </c>
      <c r="E2654" s="125" t="s">
        <v>2455</v>
      </c>
      <c r="F2654" s="126">
        <v>21.32</v>
      </c>
      <c r="G2654" s="126">
        <v>21.52</v>
      </c>
      <c r="H2654" s="126">
        <v>17.059999999999999</v>
      </c>
      <c r="I2654" s="126"/>
      <c r="J2654" s="317"/>
      <c r="K2654" s="323">
        <f>ROUND(SUMIF('VGT-Bewegungsdaten'!B:B,A2654,'VGT-Bewegungsdaten'!C:C),3)</f>
        <v>0</v>
      </c>
      <c r="L2654" s="324">
        <f>ROUND(SUMIF('VGT-Bewegungsdaten'!B:B,$A2654,'VGT-Bewegungsdaten'!D:D),2)</f>
        <v>0</v>
      </c>
      <c r="N2654" s="376" t="s">
        <v>4930</v>
      </c>
      <c r="O2654" s="376" t="s">
        <v>4940</v>
      </c>
      <c r="P2654" s="326">
        <f>ROUND(SUMIF('AV-Bewegungsdaten'!B:B,A2654,'AV-Bewegungsdaten'!C:C),3)</f>
        <v>0</v>
      </c>
      <c r="Q2654" s="324">
        <f>ROUND(SUMIF('AV-Bewegungsdaten'!B:B,$A2654,'AV-Bewegungsdaten'!D:D),2)</f>
        <v>0</v>
      </c>
      <c r="T2654" s="327"/>
      <c r="U2654" s="326">
        <f>ROUND(SUMIF('DV-Bewegungsdaten'!B:B,Kategorien!A2654,'DV-Bewegungsdaten'!D:D),3)</f>
        <v>0</v>
      </c>
      <c r="V2654" s="324">
        <f>ROUND(SUMIF('DV-Bewegungsdaten'!B:B,Kategorien!A2654,'DV-Bewegungsdaten'!E:E),3)</f>
        <v>0</v>
      </c>
      <c r="AD2654" s="390">
        <f t="shared" si="553"/>
        <v>16.581</v>
      </c>
      <c r="AE2654" s="390">
        <f t="shared" si="554"/>
        <v>17.238</v>
      </c>
      <c r="AF2654" s="390">
        <f t="shared" si="555"/>
        <v>18.457000000000001</v>
      </c>
      <c r="AG2654" s="390">
        <f t="shared" si="556"/>
        <v>17.823999999999998</v>
      </c>
      <c r="AH2654" s="390">
        <f t="shared" si="557"/>
        <v>17.736000000000001</v>
      </c>
      <c r="AI2654" s="390">
        <f t="shared" si="558"/>
        <v>18.268000000000001</v>
      </c>
      <c r="AJ2654" s="390">
        <f t="shared" si="559"/>
        <v>17.550999999999998</v>
      </c>
      <c r="AK2654" s="390">
        <f t="shared" si="560"/>
        <v>17.835000000000001</v>
      </c>
      <c r="AL2654" s="390">
        <f t="shared" si="561"/>
        <v>17.945</v>
      </c>
      <c r="AM2654" s="390">
        <f t="shared" si="562"/>
        <v>17.826000000000001</v>
      </c>
      <c r="AN2654" s="390">
        <f t="shared" si="563"/>
        <v>17.420000000000002</v>
      </c>
      <c r="AO2654" s="390">
        <f t="shared" si="564"/>
        <v>18.323</v>
      </c>
    </row>
    <row r="2655" spans="1:41" ht="15" customHeight="1" x14ac:dyDescent="0.25">
      <c r="A2655" s="127" t="s">
        <v>2253</v>
      </c>
      <c r="B2655" s="125" t="s">
        <v>2077</v>
      </c>
      <c r="C2655" s="125" t="s">
        <v>4005</v>
      </c>
      <c r="D2655" s="125" t="s">
        <v>1628</v>
      </c>
      <c r="E2655" s="125" t="s">
        <v>1538</v>
      </c>
      <c r="F2655" s="126">
        <v>22.32</v>
      </c>
      <c r="G2655" s="126">
        <v>22.52</v>
      </c>
      <c r="H2655" s="126">
        <v>17.86</v>
      </c>
      <c r="I2655" s="126"/>
      <c r="J2655" s="317"/>
      <c r="K2655" s="323">
        <f>ROUND(SUMIF('VGT-Bewegungsdaten'!B:B,A2655,'VGT-Bewegungsdaten'!C:C),3)</f>
        <v>0</v>
      </c>
      <c r="L2655" s="324">
        <f>ROUND(SUMIF('VGT-Bewegungsdaten'!B:B,$A2655,'VGT-Bewegungsdaten'!D:D),2)</f>
        <v>0</v>
      </c>
      <c r="N2655" s="376" t="s">
        <v>4930</v>
      </c>
      <c r="O2655" s="376" t="s">
        <v>4940</v>
      </c>
      <c r="P2655" s="326">
        <f>ROUND(SUMIF('AV-Bewegungsdaten'!B:B,A2655,'AV-Bewegungsdaten'!C:C),3)</f>
        <v>0</v>
      </c>
      <c r="Q2655" s="324">
        <f>ROUND(SUMIF('AV-Bewegungsdaten'!B:B,$A2655,'AV-Bewegungsdaten'!D:D),2)</f>
        <v>0</v>
      </c>
      <c r="T2655" s="327"/>
      <c r="U2655" s="326">
        <f>ROUND(SUMIF('DV-Bewegungsdaten'!B:B,Kategorien!A2655,'DV-Bewegungsdaten'!D:D),3)</f>
        <v>0</v>
      </c>
      <c r="V2655" s="324">
        <f>ROUND(SUMIF('DV-Bewegungsdaten'!B:B,Kategorien!A2655,'DV-Bewegungsdaten'!E:E),3)</f>
        <v>0</v>
      </c>
      <c r="AD2655" s="390">
        <f t="shared" si="553"/>
        <v>17.581</v>
      </c>
      <c r="AE2655" s="390">
        <f t="shared" si="554"/>
        <v>18.238</v>
      </c>
      <c r="AF2655" s="390">
        <f t="shared" si="555"/>
        <v>19.457000000000001</v>
      </c>
      <c r="AG2655" s="390">
        <f t="shared" si="556"/>
        <v>18.823999999999998</v>
      </c>
      <c r="AH2655" s="390">
        <f t="shared" si="557"/>
        <v>18.736000000000001</v>
      </c>
      <c r="AI2655" s="390">
        <f t="shared" si="558"/>
        <v>19.268000000000001</v>
      </c>
      <c r="AJ2655" s="390">
        <f t="shared" si="559"/>
        <v>18.550999999999998</v>
      </c>
      <c r="AK2655" s="390">
        <f t="shared" si="560"/>
        <v>18.835000000000001</v>
      </c>
      <c r="AL2655" s="390">
        <f t="shared" si="561"/>
        <v>18.945</v>
      </c>
      <c r="AM2655" s="390">
        <f t="shared" si="562"/>
        <v>18.826000000000001</v>
      </c>
      <c r="AN2655" s="390">
        <f t="shared" si="563"/>
        <v>18.420000000000002</v>
      </c>
      <c r="AO2655" s="390">
        <f t="shared" si="564"/>
        <v>19.323</v>
      </c>
    </row>
    <row r="2656" spans="1:41" ht="15" customHeight="1" x14ac:dyDescent="0.25">
      <c r="A2656" s="127" t="s">
        <v>2254</v>
      </c>
      <c r="B2656" s="125" t="s">
        <v>2077</v>
      </c>
      <c r="C2656" s="125" t="s">
        <v>4005</v>
      </c>
      <c r="D2656" s="125" t="s">
        <v>1630</v>
      </c>
      <c r="E2656" s="125" t="s">
        <v>1541</v>
      </c>
      <c r="F2656" s="126">
        <v>22.32</v>
      </c>
      <c r="G2656" s="126">
        <v>22.52</v>
      </c>
      <c r="H2656" s="126">
        <v>17.86</v>
      </c>
      <c r="I2656" s="126"/>
      <c r="J2656" s="317"/>
      <c r="K2656" s="323">
        <f>ROUND(SUMIF('VGT-Bewegungsdaten'!B:B,A2656,'VGT-Bewegungsdaten'!C:C),3)</f>
        <v>0</v>
      </c>
      <c r="L2656" s="324">
        <f>ROUND(SUMIF('VGT-Bewegungsdaten'!B:B,$A2656,'VGT-Bewegungsdaten'!D:D),2)</f>
        <v>0</v>
      </c>
      <c r="N2656" s="376" t="s">
        <v>4930</v>
      </c>
      <c r="O2656" s="376" t="s">
        <v>4940</v>
      </c>
      <c r="P2656" s="326">
        <f>ROUND(SUMIF('AV-Bewegungsdaten'!B:B,A2656,'AV-Bewegungsdaten'!C:C),3)</f>
        <v>0</v>
      </c>
      <c r="Q2656" s="324">
        <f>ROUND(SUMIF('AV-Bewegungsdaten'!B:B,$A2656,'AV-Bewegungsdaten'!D:D),2)</f>
        <v>0</v>
      </c>
      <c r="T2656" s="327"/>
      <c r="U2656" s="326">
        <f>ROUND(SUMIF('DV-Bewegungsdaten'!B:B,Kategorien!A2656,'DV-Bewegungsdaten'!D:D),3)</f>
        <v>0</v>
      </c>
      <c r="V2656" s="324">
        <f>ROUND(SUMIF('DV-Bewegungsdaten'!B:B,Kategorien!A2656,'DV-Bewegungsdaten'!E:E),3)</f>
        <v>0</v>
      </c>
      <c r="AD2656" s="390">
        <f t="shared" si="553"/>
        <v>17.581</v>
      </c>
      <c r="AE2656" s="390">
        <f t="shared" si="554"/>
        <v>18.238</v>
      </c>
      <c r="AF2656" s="390">
        <f t="shared" si="555"/>
        <v>19.457000000000001</v>
      </c>
      <c r="AG2656" s="390">
        <f t="shared" si="556"/>
        <v>18.823999999999998</v>
      </c>
      <c r="AH2656" s="390">
        <f t="shared" si="557"/>
        <v>18.736000000000001</v>
      </c>
      <c r="AI2656" s="390">
        <f t="shared" si="558"/>
        <v>19.268000000000001</v>
      </c>
      <c r="AJ2656" s="390">
        <f t="shared" si="559"/>
        <v>18.550999999999998</v>
      </c>
      <c r="AK2656" s="390">
        <f t="shared" si="560"/>
        <v>18.835000000000001</v>
      </c>
      <c r="AL2656" s="390">
        <f t="shared" si="561"/>
        <v>18.945</v>
      </c>
      <c r="AM2656" s="390">
        <f t="shared" si="562"/>
        <v>18.826000000000001</v>
      </c>
      <c r="AN2656" s="390">
        <f t="shared" si="563"/>
        <v>18.420000000000002</v>
      </c>
      <c r="AO2656" s="390">
        <f t="shared" si="564"/>
        <v>19.323</v>
      </c>
    </row>
    <row r="2657" spans="1:41" ht="15" customHeight="1" x14ac:dyDescent="0.25">
      <c r="A2657" s="127" t="s">
        <v>2959</v>
      </c>
      <c r="B2657" s="125" t="s">
        <v>2077</v>
      </c>
      <c r="C2657" s="125" t="s">
        <v>4005</v>
      </c>
      <c r="D2657" s="125" t="s">
        <v>2589</v>
      </c>
      <c r="E2657" s="125" t="s">
        <v>2545</v>
      </c>
      <c r="F2657" s="126">
        <v>22.29</v>
      </c>
      <c r="G2657" s="126">
        <v>22.49</v>
      </c>
      <c r="H2657" s="126">
        <v>17.829999999999998</v>
      </c>
      <c r="I2657" s="126"/>
      <c r="J2657" s="317"/>
      <c r="K2657" s="323">
        <f>ROUND(SUMIF('VGT-Bewegungsdaten'!B:B,A2657,'VGT-Bewegungsdaten'!C:C),3)</f>
        <v>0</v>
      </c>
      <c r="L2657" s="324">
        <f>ROUND(SUMIF('VGT-Bewegungsdaten'!B:B,$A2657,'VGT-Bewegungsdaten'!D:D),2)</f>
        <v>0</v>
      </c>
      <c r="N2657" s="376" t="s">
        <v>4930</v>
      </c>
      <c r="O2657" s="376" t="s">
        <v>4940</v>
      </c>
      <c r="P2657" s="326">
        <f>ROUND(SUMIF('AV-Bewegungsdaten'!B:B,A2657,'AV-Bewegungsdaten'!C:C),3)</f>
        <v>0</v>
      </c>
      <c r="Q2657" s="324">
        <f>ROUND(SUMIF('AV-Bewegungsdaten'!B:B,$A2657,'AV-Bewegungsdaten'!D:D),2)</f>
        <v>0</v>
      </c>
      <c r="T2657" s="327"/>
      <c r="U2657" s="326">
        <f>ROUND(SUMIF('DV-Bewegungsdaten'!B:B,Kategorien!A2657,'DV-Bewegungsdaten'!D:D),3)</f>
        <v>0</v>
      </c>
      <c r="V2657" s="324">
        <f>ROUND(SUMIF('DV-Bewegungsdaten'!B:B,Kategorien!A2657,'DV-Bewegungsdaten'!E:E),3)</f>
        <v>0</v>
      </c>
      <c r="AD2657" s="390">
        <f t="shared" si="553"/>
        <v>17.550999999999998</v>
      </c>
      <c r="AE2657" s="390">
        <f t="shared" si="554"/>
        <v>18.207999999999998</v>
      </c>
      <c r="AF2657" s="390">
        <f t="shared" si="555"/>
        <v>19.427</v>
      </c>
      <c r="AG2657" s="390">
        <f t="shared" si="556"/>
        <v>18.793999999999997</v>
      </c>
      <c r="AH2657" s="390">
        <f t="shared" si="557"/>
        <v>18.706</v>
      </c>
      <c r="AI2657" s="390">
        <f t="shared" si="558"/>
        <v>19.238</v>
      </c>
      <c r="AJ2657" s="390">
        <f t="shared" si="559"/>
        <v>18.520999999999997</v>
      </c>
      <c r="AK2657" s="390">
        <f t="shared" si="560"/>
        <v>18.805</v>
      </c>
      <c r="AL2657" s="390">
        <f t="shared" si="561"/>
        <v>18.914999999999999</v>
      </c>
      <c r="AM2657" s="390">
        <f t="shared" si="562"/>
        <v>18.795999999999999</v>
      </c>
      <c r="AN2657" s="390">
        <f t="shared" si="563"/>
        <v>18.39</v>
      </c>
      <c r="AO2657" s="390">
        <f t="shared" si="564"/>
        <v>19.292999999999999</v>
      </c>
    </row>
    <row r="2658" spans="1:41" ht="15" customHeight="1" x14ac:dyDescent="0.25">
      <c r="A2658" s="127" t="s">
        <v>3703</v>
      </c>
      <c r="B2658" s="125" t="s">
        <v>2077</v>
      </c>
      <c r="C2658" s="125" t="s">
        <v>4005</v>
      </c>
      <c r="D2658" s="125" t="s">
        <v>3333</v>
      </c>
      <c r="E2658" s="125" t="s">
        <v>3289</v>
      </c>
      <c r="F2658" s="126">
        <v>22.259999999999998</v>
      </c>
      <c r="G2658" s="126">
        <v>22.459999999999997</v>
      </c>
      <c r="H2658" s="126">
        <v>17.809999999999999</v>
      </c>
      <c r="I2658" s="126"/>
      <c r="J2658" s="317"/>
      <c r="K2658" s="323">
        <f>ROUND(SUMIF('VGT-Bewegungsdaten'!B:B,A2658,'VGT-Bewegungsdaten'!C:C),3)</f>
        <v>0</v>
      </c>
      <c r="L2658" s="324">
        <f>ROUND(SUMIF('VGT-Bewegungsdaten'!B:B,$A2658,'VGT-Bewegungsdaten'!D:D),2)</f>
        <v>0</v>
      </c>
      <c r="N2658" s="376" t="s">
        <v>4930</v>
      </c>
      <c r="O2658" s="376" t="s">
        <v>4940</v>
      </c>
      <c r="P2658" s="326">
        <f>ROUND(SUMIF('AV-Bewegungsdaten'!B:B,A2658,'AV-Bewegungsdaten'!C:C),3)</f>
        <v>0</v>
      </c>
      <c r="Q2658" s="324">
        <f>ROUND(SUMIF('AV-Bewegungsdaten'!B:B,$A2658,'AV-Bewegungsdaten'!D:D),2)</f>
        <v>0</v>
      </c>
      <c r="T2658" s="327"/>
      <c r="U2658" s="326">
        <f>ROUND(SUMIF('DV-Bewegungsdaten'!B:B,Kategorien!A2658,'DV-Bewegungsdaten'!D:D),3)</f>
        <v>0</v>
      </c>
      <c r="V2658" s="324">
        <f>ROUND(SUMIF('DV-Bewegungsdaten'!B:B,Kategorien!A2658,'DV-Bewegungsdaten'!E:E),3)</f>
        <v>0</v>
      </c>
      <c r="AD2658" s="390">
        <f t="shared" si="553"/>
        <v>17.520999999999997</v>
      </c>
      <c r="AE2658" s="390">
        <f t="shared" si="554"/>
        <v>18.177999999999997</v>
      </c>
      <c r="AF2658" s="390">
        <f t="shared" si="555"/>
        <v>19.396999999999998</v>
      </c>
      <c r="AG2658" s="390">
        <f t="shared" si="556"/>
        <v>18.763999999999996</v>
      </c>
      <c r="AH2658" s="390">
        <f t="shared" si="557"/>
        <v>18.675999999999998</v>
      </c>
      <c r="AI2658" s="390">
        <f t="shared" si="558"/>
        <v>19.207999999999998</v>
      </c>
      <c r="AJ2658" s="390">
        <f t="shared" si="559"/>
        <v>18.490999999999996</v>
      </c>
      <c r="AK2658" s="390">
        <f t="shared" si="560"/>
        <v>18.774999999999999</v>
      </c>
      <c r="AL2658" s="390">
        <f t="shared" si="561"/>
        <v>18.884999999999998</v>
      </c>
      <c r="AM2658" s="390">
        <f t="shared" si="562"/>
        <v>18.765999999999998</v>
      </c>
      <c r="AN2658" s="390">
        <f t="shared" si="563"/>
        <v>18.36</v>
      </c>
      <c r="AO2658" s="390">
        <f t="shared" si="564"/>
        <v>19.262999999999998</v>
      </c>
    </row>
    <row r="2659" spans="1:41" ht="15" customHeight="1" x14ac:dyDescent="0.25">
      <c r="A2659" s="127" t="s">
        <v>4468</v>
      </c>
      <c r="B2659" s="125" t="s">
        <v>2077</v>
      </c>
      <c r="C2659" s="125" t="s">
        <v>4005</v>
      </c>
      <c r="D2659" s="125" t="s">
        <v>4095</v>
      </c>
      <c r="E2659" s="125" t="s">
        <v>4051</v>
      </c>
      <c r="F2659" s="126">
        <v>22.23</v>
      </c>
      <c r="G2659" s="126">
        <v>22.43</v>
      </c>
      <c r="H2659" s="126">
        <v>17.78</v>
      </c>
      <c r="I2659" s="126"/>
      <c r="J2659" s="317"/>
      <c r="K2659" s="323">
        <f>ROUND(SUMIF('VGT-Bewegungsdaten'!B:B,A2659,'VGT-Bewegungsdaten'!C:C),3)</f>
        <v>0</v>
      </c>
      <c r="L2659" s="324">
        <f>ROUND(SUMIF('VGT-Bewegungsdaten'!B:B,$A2659,'VGT-Bewegungsdaten'!D:D),2)</f>
        <v>0</v>
      </c>
      <c r="N2659" s="376" t="s">
        <v>4930</v>
      </c>
      <c r="O2659" s="376" t="s">
        <v>4940</v>
      </c>
      <c r="P2659" s="326">
        <f>ROUND(SUMIF('AV-Bewegungsdaten'!B:B,A2659,'AV-Bewegungsdaten'!C:C),3)</f>
        <v>0</v>
      </c>
      <c r="Q2659" s="324">
        <f>ROUND(SUMIF('AV-Bewegungsdaten'!B:B,$A2659,'AV-Bewegungsdaten'!D:D),2)</f>
        <v>0</v>
      </c>
      <c r="T2659" s="327"/>
      <c r="U2659" s="326">
        <f>ROUND(SUMIF('DV-Bewegungsdaten'!B:B,Kategorien!A2659,'DV-Bewegungsdaten'!D:D),3)</f>
        <v>0</v>
      </c>
      <c r="V2659" s="324">
        <f>ROUND(SUMIF('DV-Bewegungsdaten'!B:B,Kategorien!A2659,'DV-Bewegungsdaten'!E:E),3)</f>
        <v>0</v>
      </c>
      <c r="AD2659" s="390">
        <f t="shared" si="553"/>
        <v>17.491</v>
      </c>
      <c r="AE2659" s="390">
        <f t="shared" si="554"/>
        <v>18.148</v>
      </c>
      <c r="AF2659" s="390">
        <f t="shared" si="555"/>
        <v>19.367000000000001</v>
      </c>
      <c r="AG2659" s="390">
        <f t="shared" si="556"/>
        <v>18.733999999999998</v>
      </c>
      <c r="AH2659" s="390">
        <f t="shared" si="557"/>
        <v>18.646000000000001</v>
      </c>
      <c r="AI2659" s="390">
        <f t="shared" si="558"/>
        <v>19.178000000000001</v>
      </c>
      <c r="AJ2659" s="390">
        <f t="shared" si="559"/>
        <v>18.460999999999999</v>
      </c>
      <c r="AK2659" s="390">
        <f t="shared" si="560"/>
        <v>18.745000000000001</v>
      </c>
      <c r="AL2659" s="390">
        <f t="shared" si="561"/>
        <v>18.855</v>
      </c>
      <c r="AM2659" s="390">
        <f t="shared" si="562"/>
        <v>18.736000000000001</v>
      </c>
      <c r="AN2659" s="390">
        <f t="shared" si="563"/>
        <v>18.329999999999998</v>
      </c>
      <c r="AO2659" s="390">
        <f t="shared" si="564"/>
        <v>19.233000000000001</v>
      </c>
    </row>
    <row r="2660" spans="1:41" ht="15" customHeight="1" x14ac:dyDescent="0.25">
      <c r="A2660" s="127" t="s">
        <v>2255</v>
      </c>
      <c r="B2660" s="125" t="s">
        <v>2077</v>
      </c>
      <c r="C2660" s="125" t="s">
        <v>4005</v>
      </c>
      <c r="D2660" s="125" t="s">
        <v>1632</v>
      </c>
      <c r="E2660" s="125" t="s">
        <v>2452</v>
      </c>
      <c r="F2660" s="126">
        <v>20.32</v>
      </c>
      <c r="G2660" s="126">
        <v>20.52</v>
      </c>
      <c r="H2660" s="126">
        <v>16.260000000000002</v>
      </c>
      <c r="I2660" s="126"/>
      <c r="J2660" s="317"/>
      <c r="K2660" s="323">
        <f>ROUND(SUMIF('VGT-Bewegungsdaten'!B:B,A2660,'VGT-Bewegungsdaten'!C:C),3)</f>
        <v>0</v>
      </c>
      <c r="L2660" s="324">
        <f>ROUND(SUMIF('VGT-Bewegungsdaten'!B:B,$A2660,'VGT-Bewegungsdaten'!D:D),2)</f>
        <v>0</v>
      </c>
      <c r="N2660" s="376" t="s">
        <v>4930</v>
      </c>
      <c r="O2660" s="376" t="s">
        <v>4940</v>
      </c>
      <c r="P2660" s="326">
        <f>ROUND(SUMIF('AV-Bewegungsdaten'!B:B,A2660,'AV-Bewegungsdaten'!C:C),3)</f>
        <v>0</v>
      </c>
      <c r="Q2660" s="324">
        <f>ROUND(SUMIF('AV-Bewegungsdaten'!B:B,$A2660,'AV-Bewegungsdaten'!D:D),2)</f>
        <v>0</v>
      </c>
      <c r="T2660" s="327"/>
      <c r="U2660" s="326">
        <f>ROUND(SUMIF('DV-Bewegungsdaten'!B:B,Kategorien!A2660,'DV-Bewegungsdaten'!D:D),3)</f>
        <v>0</v>
      </c>
      <c r="V2660" s="324">
        <f>ROUND(SUMIF('DV-Bewegungsdaten'!B:B,Kategorien!A2660,'DV-Bewegungsdaten'!E:E),3)</f>
        <v>0</v>
      </c>
      <c r="AD2660" s="390">
        <f t="shared" si="553"/>
        <v>15.581</v>
      </c>
      <c r="AE2660" s="390">
        <f t="shared" si="554"/>
        <v>16.238</v>
      </c>
      <c r="AF2660" s="390">
        <f t="shared" si="555"/>
        <v>17.457000000000001</v>
      </c>
      <c r="AG2660" s="390">
        <f t="shared" si="556"/>
        <v>16.823999999999998</v>
      </c>
      <c r="AH2660" s="390">
        <f t="shared" si="557"/>
        <v>16.736000000000001</v>
      </c>
      <c r="AI2660" s="390">
        <f t="shared" si="558"/>
        <v>17.268000000000001</v>
      </c>
      <c r="AJ2660" s="390">
        <f t="shared" si="559"/>
        <v>16.550999999999998</v>
      </c>
      <c r="AK2660" s="390">
        <f t="shared" si="560"/>
        <v>16.835000000000001</v>
      </c>
      <c r="AL2660" s="390">
        <f t="shared" si="561"/>
        <v>16.945</v>
      </c>
      <c r="AM2660" s="390">
        <f t="shared" si="562"/>
        <v>16.826000000000001</v>
      </c>
      <c r="AN2660" s="390">
        <f t="shared" si="563"/>
        <v>16.420000000000002</v>
      </c>
      <c r="AO2660" s="390">
        <f t="shared" si="564"/>
        <v>17.323</v>
      </c>
    </row>
    <row r="2661" spans="1:41" ht="15" customHeight="1" x14ac:dyDescent="0.25">
      <c r="A2661" s="127" t="s">
        <v>2256</v>
      </c>
      <c r="B2661" s="125" t="s">
        <v>2077</v>
      </c>
      <c r="C2661" s="125" t="s">
        <v>4005</v>
      </c>
      <c r="D2661" s="125" t="s">
        <v>1805</v>
      </c>
      <c r="E2661" s="125" t="s">
        <v>2455</v>
      </c>
      <c r="F2661" s="126">
        <v>22.32</v>
      </c>
      <c r="G2661" s="126">
        <v>22.52</v>
      </c>
      <c r="H2661" s="126">
        <v>17.86</v>
      </c>
      <c r="I2661" s="126"/>
      <c r="J2661" s="317"/>
      <c r="K2661" s="323">
        <f>ROUND(SUMIF('VGT-Bewegungsdaten'!B:B,A2661,'VGT-Bewegungsdaten'!C:C),3)</f>
        <v>0</v>
      </c>
      <c r="L2661" s="324">
        <f>ROUND(SUMIF('VGT-Bewegungsdaten'!B:B,$A2661,'VGT-Bewegungsdaten'!D:D),2)</f>
        <v>0</v>
      </c>
      <c r="N2661" s="376" t="s">
        <v>4930</v>
      </c>
      <c r="O2661" s="376" t="s">
        <v>4940</v>
      </c>
      <c r="P2661" s="326">
        <f>ROUND(SUMIF('AV-Bewegungsdaten'!B:B,A2661,'AV-Bewegungsdaten'!C:C),3)</f>
        <v>0</v>
      </c>
      <c r="Q2661" s="324">
        <f>ROUND(SUMIF('AV-Bewegungsdaten'!B:B,$A2661,'AV-Bewegungsdaten'!D:D),2)</f>
        <v>0</v>
      </c>
      <c r="T2661" s="327"/>
      <c r="U2661" s="326">
        <f>ROUND(SUMIF('DV-Bewegungsdaten'!B:B,Kategorien!A2661,'DV-Bewegungsdaten'!D:D),3)</f>
        <v>0</v>
      </c>
      <c r="V2661" s="324">
        <f>ROUND(SUMIF('DV-Bewegungsdaten'!B:B,Kategorien!A2661,'DV-Bewegungsdaten'!E:E),3)</f>
        <v>0</v>
      </c>
      <c r="AD2661" s="390">
        <f t="shared" si="553"/>
        <v>17.581</v>
      </c>
      <c r="AE2661" s="390">
        <f t="shared" si="554"/>
        <v>18.238</v>
      </c>
      <c r="AF2661" s="390">
        <f t="shared" si="555"/>
        <v>19.457000000000001</v>
      </c>
      <c r="AG2661" s="390">
        <f t="shared" si="556"/>
        <v>18.823999999999998</v>
      </c>
      <c r="AH2661" s="390">
        <f t="shared" si="557"/>
        <v>18.736000000000001</v>
      </c>
      <c r="AI2661" s="390">
        <f t="shared" si="558"/>
        <v>19.268000000000001</v>
      </c>
      <c r="AJ2661" s="390">
        <f t="shared" si="559"/>
        <v>18.550999999999998</v>
      </c>
      <c r="AK2661" s="390">
        <f t="shared" si="560"/>
        <v>18.835000000000001</v>
      </c>
      <c r="AL2661" s="390">
        <f t="shared" si="561"/>
        <v>18.945</v>
      </c>
      <c r="AM2661" s="390">
        <f t="shared" si="562"/>
        <v>18.826000000000001</v>
      </c>
      <c r="AN2661" s="390">
        <f t="shared" si="563"/>
        <v>18.420000000000002</v>
      </c>
      <c r="AO2661" s="390">
        <f t="shared" si="564"/>
        <v>19.323</v>
      </c>
    </row>
    <row r="2662" spans="1:41" ht="15" customHeight="1" x14ac:dyDescent="0.25">
      <c r="A2662" s="127" t="s">
        <v>2257</v>
      </c>
      <c r="B2662" s="125" t="s">
        <v>2077</v>
      </c>
      <c r="C2662" s="125" t="s">
        <v>4005</v>
      </c>
      <c r="D2662" s="125" t="s">
        <v>1634</v>
      </c>
      <c r="E2662" s="125" t="s">
        <v>1538</v>
      </c>
      <c r="F2662" s="126">
        <v>23.32</v>
      </c>
      <c r="G2662" s="126">
        <v>23.52</v>
      </c>
      <c r="H2662" s="126">
        <v>18.66</v>
      </c>
      <c r="I2662" s="126"/>
      <c r="J2662" s="317"/>
      <c r="K2662" s="323">
        <f>ROUND(SUMIF('VGT-Bewegungsdaten'!B:B,A2662,'VGT-Bewegungsdaten'!C:C),3)</f>
        <v>0</v>
      </c>
      <c r="L2662" s="324">
        <f>ROUND(SUMIF('VGT-Bewegungsdaten'!B:B,$A2662,'VGT-Bewegungsdaten'!D:D),2)</f>
        <v>0</v>
      </c>
      <c r="N2662" s="376" t="s">
        <v>4930</v>
      </c>
      <c r="O2662" s="376" t="s">
        <v>4940</v>
      </c>
      <c r="P2662" s="326">
        <f>ROUND(SUMIF('AV-Bewegungsdaten'!B:B,A2662,'AV-Bewegungsdaten'!C:C),3)</f>
        <v>0</v>
      </c>
      <c r="Q2662" s="324">
        <f>ROUND(SUMIF('AV-Bewegungsdaten'!B:B,$A2662,'AV-Bewegungsdaten'!D:D),2)</f>
        <v>0</v>
      </c>
      <c r="T2662" s="327"/>
      <c r="U2662" s="326">
        <f>ROUND(SUMIF('DV-Bewegungsdaten'!B:B,Kategorien!A2662,'DV-Bewegungsdaten'!D:D),3)</f>
        <v>0</v>
      </c>
      <c r="V2662" s="324">
        <f>ROUND(SUMIF('DV-Bewegungsdaten'!B:B,Kategorien!A2662,'DV-Bewegungsdaten'!E:E),3)</f>
        <v>0</v>
      </c>
      <c r="AD2662" s="390">
        <f t="shared" si="553"/>
        <v>18.581</v>
      </c>
      <c r="AE2662" s="390">
        <f t="shared" si="554"/>
        <v>19.238</v>
      </c>
      <c r="AF2662" s="390">
        <f t="shared" si="555"/>
        <v>20.457000000000001</v>
      </c>
      <c r="AG2662" s="390">
        <f t="shared" si="556"/>
        <v>19.823999999999998</v>
      </c>
      <c r="AH2662" s="390">
        <f t="shared" si="557"/>
        <v>19.736000000000001</v>
      </c>
      <c r="AI2662" s="390">
        <f t="shared" si="558"/>
        <v>20.268000000000001</v>
      </c>
      <c r="AJ2662" s="390">
        <f t="shared" si="559"/>
        <v>19.550999999999998</v>
      </c>
      <c r="AK2662" s="390">
        <f t="shared" si="560"/>
        <v>19.835000000000001</v>
      </c>
      <c r="AL2662" s="390">
        <f t="shared" si="561"/>
        <v>19.945</v>
      </c>
      <c r="AM2662" s="390">
        <f t="shared" si="562"/>
        <v>19.826000000000001</v>
      </c>
      <c r="AN2662" s="390">
        <f t="shared" si="563"/>
        <v>19.420000000000002</v>
      </c>
      <c r="AO2662" s="390">
        <f t="shared" si="564"/>
        <v>20.323</v>
      </c>
    </row>
    <row r="2663" spans="1:41" ht="15" customHeight="1" x14ac:dyDescent="0.25">
      <c r="A2663" s="127" t="s">
        <v>2258</v>
      </c>
      <c r="B2663" s="125" t="s">
        <v>2077</v>
      </c>
      <c r="C2663" s="125" t="s">
        <v>4005</v>
      </c>
      <c r="D2663" s="125" t="s">
        <v>1636</v>
      </c>
      <c r="E2663" s="125" t="s">
        <v>1541</v>
      </c>
      <c r="F2663" s="126">
        <v>23.32</v>
      </c>
      <c r="G2663" s="126">
        <v>23.52</v>
      </c>
      <c r="H2663" s="126">
        <v>18.66</v>
      </c>
      <c r="I2663" s="126"/>
      <c r="J2663" s="317"/>
      <c r="K2663" s="323">
        <f>ROUND(SUMIF('VGT-Bewegungsdaten'!B:B,A2663,'VGT-Bewegungsdaten'!C:C),3)</f>
        <v>0</v>
      </c>
      <c r="L2663" s="324">
        <f>ROUND(SUMIF('VGT-Bewegungsdaten'!B:B,$A2663,'VGT-Bewegungsdaten'!D:D),2)</f>
        <v>0</v>
      </c>
      <c r="N2663" s="376" t="s">
        <v>4930</v>
      </c>
      <c r="O2663" s="376" t="s">
        <v>4940</v>
      </c>
      <c r="P2663" s="326">
        <f>ROUND(SUMIF('AV-Bewegungsdaten'!B:B,A2663,'AV-Bewegungsdaten'!C:C),3)</f>
        <v>0</v>
      </c>
      <c r="Q2663" s="324">
        <f>ROUND(SUMIF('AV-Bewegungsdaten'!B:B,$A2663,'AV-Bewegungsdaten'!D:D),2)</f>
        <v>0</v>
      </c>
      <c r="T2663" s="327"/>
      <c r="U2663" s="326">
        <f>ROUND(SUMIF('DV-Bewegungsdaten'!B:B,Kategorien!A2663,'DV-Bewegungsdaten'!D:D),3)</f>
        <v>0</v>
      </c>
      <c r="V2663" s="324">
        <f>ROUND(SUMIF('DV-Bewegungsdaten'!B:B,Kategorien!A2663,'DV-Bewegungsdaten'!E:E),3)</f>
        <v>0</v>
      </c>
      <c r="AD2663" s="390">
        <f t="shared" si="553"/>
        <v>18.581</v>
      </c>
      <c r="AE2663" s="390">
        <f t="shared" si="554"/>
        <v>19.238</v>
      </c>
      <c r="AF2663" s="390">
        <f t="shared" si="555"/>
        <v>20.457000000000001</v>
      </c>
      <c r="AG2663" s="390">
        <f t="shared" si="556"/>
        <v>19.823999999999998</v>
      </c>
      <c r="AH2663" s="390">
        <f t="shared" si="557"/>
        <v>19.736000000000001</v>
      </c>
      <c r="AI2663" s="390">
        <f t="shared" si="558"/>
        <v>20.268000000000001</v>
      </c>
      <c r="AJ2663" s="390">
        <f t="shared" si="559"/>
        <v>19.550999999999998</v>
      </c>
      <c r="AK2663" s="390">
        <f t="shared" si="560"/>
        <v>19.835000000000001</v>
      </c>
      <c r="AL2663" s="390">
        <f t="shared" si="561"/>
        <v>19.945</v>
      </c>
      <c r="AM2663" s="390">
        <f t="shared" si="562"/>
        <v>19.826000000000001</v>
      </c>
      <c r="AN2663" s="390">
        <f t="shared" si="563"/>
        <v>19.420000000000002</v>
      </c>
      <c r="AO2663" s="390">
        <f t="shared" si="564"/>
        <v>20.323</v>
      </c>
    </row>
    <row r="2664" spans="1:41" ht="15" customHeight="1" x14ac:dyDescent="0.25">
      <c r="A2664" s="127" t="s">
        <v>2960</v>
      </c>
      <c r="B2664" s="125" t="s">
        <v>2077</v>
      </c>
      <c r="C2664" s="125" t="s">
        <v>4005</v>
      </c>
      <c r="D2664" s="125" t="s">
        <v>2591</v>
      </c>
      <c r="E2664" s="125" t="s">
        <v>2545</v>
      </c>
      <c r="F2664" s="126">
        <v>23.29</v>
      </c>
      <c r="G2664" s="126">
        <v>23.49</v>
      </c>
      <c r="H2664" s="126">
        <v>18.63</v>
      </c>
      <c r="I2664" s="126"/>
      <c r="J2664" s="317"/>
      <c r="K2664" s="323">
        <f>ROUND(SUMIF('VGT-Bewegungsdaten'!B:B,A2664,'VGT-Bewegungsdaten'!C:C),3)</f>
        <v>0</v>
      </c>
      <c r="L2664" s="324">
        <f>ROUND(SUMIF('VGT-Bewegungsdaten'!B:B,$A2664,'VGT-Bewegungsdaten'!D:D),2)</f>
        <v>0</v>
      </c>
      <c r="N2664" s="376" t="s">
        <v>4930</v>
      </c>
      <c r="O2664" s="376" t="s">
        <v>4940</v>
      </c>
      <c r="P2664" s="326">
        <f>ROUND(SUMIF('AV-Bewegungsdaten'!B:B,A2664,'AV-Bewegungsdaten'!C:C),3)</f>
        <v>0</v>
      </c>
      <c r="Q2664" s="324">
        <f>ROUND(SUMIF('AV-Bewegungsdaten'!B:B,$A2664,'AV-Bewegungsdaten'!D:D),2)</f>
        <v>0</v>
      </c>
      <c r="T2664" s="327"/>
      <c r="U2664" s="326">
        <f>ROUND(SUMIF('DV-Bewegungsdaten'!B:B,Kategorien!A2664,'DV-Bewegungsdaten'!D:D),3)</f>
        <v>0</v>
      </c>
      <c r="V2664" s="324">
        <f>ROUND(SUMIF('DV-Bewegungsdaten'!B:B,Kategorien!A2664,'DV-Bewegungsdaten'!E:E),3)</f>
        <v>0</v>
      </c>
      <c r="AD2664" s="390">
        <f t="shared" si="553"/>
        <v>18.550999999999998</v>
      </c>
      <c r="AE2664" s="390">
        <f t="shared" si="554"/>
        <v>19.207999999999998</v>
      </c>
      <c r="AF2664" s="390">
        <f t="shared" si="555"/>
        <v>20.427</v>
      </c>
      <c r="AG2664" s="390">
        <f t="shared" si="556"/>
        <v>19.793999999999997</v>
      </c>
      <c r="AH2664" s="390">
        <f t="shared" si="557"/>
        <v>19.706</v>
      </c>
      <c r="AI2664" s="390">
        <f t="shared" si="558"/>
        <v>20.238</v>
      </c>
      <c r="AJ2664" s="390">
        <f t="shared" si="559"/>
        <v>19.520999999999997</v>
      </c>
      <c r="AK2664" s="390">
        <f t="shared" si="560"/>
        <v>19.805</v>
      </c>
      <c r="AL2664" s="390">
        <f t="shared" si="561"/>
        <v>19.914999999999999</v>
      </c>
      <c r="AM2664" s="390">
        <f t="shared" si="562"/>
        <v>19.795999999999999</v>
      </c>
      <c r="AN2664" s="390">
        <f t="shared" si="563"/>
        <v>19.39</v>
      </c>
      <c r="AO2664" s="390">
        <f t="shared" si="564"/>
        <v>20.292999999999999</v>
      </c>
    </row>
    <row r="2665" spans="1:41" ht="15" customHeight="1" x14ac:dyDescent="0.25">
      <c r="A2665" s="127" t="s">
        <v>3704</v>
      </c>
      <c r="B2665" s="125" t="s">
        <v>2077</v>
      </c>
      <c r="C2665" s="125" t="s">
        <v>4005</v>
      </c>
      <c r="D2665" s="125" t="s">
        <v>3335</v>
      </c>
      <c r="E2665" s="125" t="s">
        <v>3289</v>
      </c>
      <c r="F2665" s="126">
        <v>23.259999999999998</v>
      </c>
      <c r="G2665" s="126">
        <v>23.459999999999997</v>
      </c>
      <c r="H2665" s="126">
        <v>18.61</v>
      </c>
      <c r="I2665" s="126"/>
      <c r="J2665" s="317"/>
      <c r="K2665" s="323">
        <f>ROUND(SUMIF('VGT-Bewegungsdaten'!B:B,A2665,'VGT-Bewegungsdaten'!C:C),3)</f>
        <v>0</v>
      </c>
      <c r="L2665" s="324">
        <f>ROUND(SUMIF('VGT-Bewegungsdaten'!B:B,$A2665,'VGT-Bewegungsdaten'!D:D),2)</f>
        <v>0</v>
      </c>
      <c r="N2665" s="376" t="s">
        <v>4930</v>
      </c>
      <c r="O2665" s="376" t="s">
        <v>4940</v>
      </c>
      <c r="P2665" s="326">
        <f>ROUND(SUMIF('AV-Bewegungsdaten'!B:B,A2665,'AV-Bewegungsdaten'!C:C),3)</f>
        <v>0</v>
      </c>
      <c r="Q2665" s="324">
        <f>ROUND(SUMIF('AV-Bewegungsdaten'!B:B,$A2665,'AV-Bewegungsdaten'!D:D),2)</f>
        <v>0</v>
      </c>
      <c r="T2665" s="327"/>
      <c r="U2665" s="326">
        <f>ROUND(SUMIF('DV-Bewegungsdaten'!B:B,Kategorien!A2665,'DV-Bewegungsdaten'!D:D),3)</f>
        <v>0</v>
      </c>
      <c r="V2665" s="324">
        <f>ROUND(SUMIF('DV-Bewegungsdaten'!B:B,Kategorien!A2665,'DV-Bewegungsdaten'!E:E),3)</f>
        <v>0</v>
      </c>
      <c r="AD2665" s="390">
        <f t="shared" si="553"/>
        <v>18.520999999999997</v>
      </c>
      <c r="AE2665" s="390">
        <f t="shared" si="554"/>
        <v>19.177999999999997</v>
      </c>
      <c r="AF2665" s="390">
        <f t="shared" si="555"/>
        <v>20.396999999999998</v>
      </c>
      <c r="AG2665" s="390">
        <f t="shared" si="556"/>
        <v>19.763999999999996</v>
      </c>
      <c r="AH2665" s="390">
        <f t="shared" si="557"/>
        <v>19.675999999999998</v>
      </c>
      <c r="AI2665" s="390">
        <f t="shared" si="558"/>
        <v>20.207999999999998</v>
      </c>
      <c r="AJ2665" s="390">
        <f t="shared" si="559"/>
        <v>19.490999999999996</v>
      </c>
      <c r="AK2665" s="390">
        <f t="shared" si="560"/>
        <v>19.774999999999999</v>
      </c>
      <c r="AL2665" s="390">
        <f t="shared" si="561"/>
        <v>19.884999999999998</v>
      </c>
      <c r="AM2665" s="390">
        <f t="shared" si="562"/>
        <v>19.765999999999998</v>
      </c>
      <c r="AN2665" s="390">
        <f t="shared" si="563"/>
        <v>19.36</v>
      </c>
      <c r="AO2665" s="390">
        <f t="shared" si="564"/>
        <v>20.262999999999998</v>
      </c>
    </row>
    <row r="2666" spans="1:41" ht="15" customHeight="1" x14ac:dyDescent="0.25">
      <c r="A2666" s="127" t="s">
        <v>4469</v>
      </c>
      <c r="B2666" s="125" t="s">
        <v>2077</v>
      </c>
      <c r="C2666" s="125" t="s">
        <v>4005</v>
      </c>
      <c r="D2666" s="125" t="s">
        <v>4097</v>
      </c>
      <c r="E2666" s="125" t="s">
        <v>4051</v>
      </c>
      <c r="F2666" s="126">
        <v>23.23</v>
      </c>
      <c r="G2666" s="126">
        <v>23.43</v>
      </c>
      <c r="H2666" s="126">
        <v>18.579999999999998</v>
      </c>
      <c r="I2666" s="126"/>
      <c r="J2666" s="317"/>
      <c r="K2666" s="323">
        <f>ROUND(SUMIF('VGT-Bewegungsdaten'!B:B,A2666,'VGT-Bewegungsdaten'!C:C),3)</f>
        <v>0</v>
      </c>
      <c r="L2666" s="324">
        <f>ROUND(SUMIF('VGT-Bewegungsdaten'!B:B,$A2666,'VGT-Bewegungsdaten'!D:D),2)</f>
        <v>0</v>
      </c>
      <c r="N2666" s="376" t="s">
        <v>4930</v>
      </c>
      <c r="O2666" s="376" t="s">
        <v>4940</v>
      </c>
      <c r="P2666" s="326">
        <f>ROUND(SUMIF('AV-Bewegungsdaten'!B:B,A2666,'AV-Bewegungsdaten'!C:C),3)</f>
        <v>0</v>
      </c>
      <c r="Q2666" s="324">
        <f>ROUND(SUMIF('AV-Bewegungsdaten'!B:B,$A2666,'AV-Bewegungsdaten'!D:D),2)</f>
        <v>0</v>
      </c>
      <c r="T2666" s="327"/>
      <c r="U2666" s="326">
        <f>ROUND(SUMIF('DV-Bewegungsdaten'!B:B,Kategorien!A2666,'DV-Bewegungsdaten'!D:D),3)</f>
        <v>0</v>
      </c>
      <c r="V2666" s="324">
        <f>ROUND(SUMIF('DV-Bewegungsdaten'!B:B,Kategorien!A2666,'DV-Bewegungsdaten'!E:E),3)</f>
        <v>0</v>
      </c>
      <c r="AD2666" s="390">
        <f t="shared" si="553"/>
        <v>18.491</v>
      </c>
      <c r="AE2666" s="390">
        <f t="shared" si="554"/>
        <v>19.148</v>
      </c>
      <c r="AF2666" s="390">
        <f t="shared" si="555"/>
        <v>20.367000000000001</v>
      </c>
      <c r="AG2666" s="390">
        <f t="shared" si="556"/>
        <v>19.733999999999998</v>
      </c>
      <c r="AH2666" s="390">
        <f t="shared" si="557"/>
        <v>19.646000000000001</v>
      </c>
      <c r="AI2666" s="390">
        <f t="shared" si="558"/>
        <v>20.178000000000001</v>
      </c>
      <c r="AJ2666" s="390">
        <f t="shared" si="559"/>
        <v>19.460999999999999</v>
      </c>
      <c r="AK2666" s="390">
        <f t="shared" si="560"/>
        <v>19.745000000000001</v>
      </c>
      <c r="AL2666" s="390">
        <f t="shared" si="561"/>
        <v>19.855</v>
      </c>
      <c r="AM2666" s="390">
        <f t="shared" si="562"/>
        <v>19.736000000000001</v>
      </c>
      <c r="AN2666" s="390">
        <f t="shared" si="563"/>
        <v>19.329999999999998</v>
      </c>
      <c r="AO2666" s="390">
        <f t="shared" si="564"/>
        <v>20.233000000000001</v>
      </c>
    </row>
    <row r="2667" spans="1:41" ht="15" customHeight="1" x14ac:dyDescent="0.25">
      <c r="A2667" s="127" t="s">
        <v>970</v>
      </c>
      <c r="B2667" s="125" t="s">
        <v>2077</v>
      </c>
      <c r="C2667" s="125" t="s">
        <v>4005</v>
      </c>
      <c r="D2667" s="125" t="s">
        <v>2475</v>
      </c>
      <c r="E2667" s="125" t="s">
        <v>2452</v>
      </c>
      <c r="F2667" s="126">
        <v>11.32</v>
      </c>
      <c r="G2667" s="126">
        <v>11.52</v>
      </c>
      <c r="H2667" s="126">
        <v>9.06</v>
      </c>
      <c r="I2667" s="126"/>
      <c r="J2667" s="317"/>
      <c r="K2667" s="323">
        <f>ROUND(SUMIF('VGT-Bewegungsdaten'!B:B,A2667,'VGT-Bewegungsdaten'!C:C),3)</f>
        <v>0</v>
      </c>
      <c r="L2667" s="324">
        <f>ROUND(SUMIF('VGT-Bewegungsdaten'!B:B,$A2667,'VGT-Bewegungsdaten'!D:D),2)</f>
        <v>0</v>
      </c>
      <c r="N2667" s="376" t="s">
        <v>4930</v>
      </c>
      <c r="O2667" s="376" t="s">
        <v>4940</v>
      </c>
      <c r="P2667" s="326">
        <f>ROUND(SUMIF('AV-Bewegungsdaten'!B:B,A2667,'AV-Bewegungsdaten'!C:C),3)</f>
        <v>0</v>
      </c>
      <c r="Q2667" s="324">
        <f>ROUND(SUMIF('AV-Bewegungsdaten'!B:B,$A2667,'AV-Bewegungsdaten'!D:D),2)</f>
        <v>0</v>
      </c>
      <c r="T2667" s="327"/>
      <c r="U2667" s="326">
        <f>ROUND(SUMIF('DV-Bewegungsdaten'!B:B,Kategorien!A2667,'DV-Bewegungsdaten'!D:D),3)</f>
        <v>0</v>
      </c>
      <c r="V2667" s="324">
        <f>ROUND(SUMIF('DV-Bewegungsdaten'!B:B,Kategorien!A2667,'DV-Bewegungsdaten'!E:E),3)</f>
        <v>0</v>
      </c>
      <c r="AD2667" s="390">
        <f t="shared" si="553"/>
        <v>6.5809999999999995</v>
      </c>
      <c r="AE2667" s="390">
        <f t="shared" si="554"/>
        <v>7.2379999999999995</v>
      </c>
      <c r="AF2667" s="390">
        <f t="shared" si="555"/>
        <v>8.456999999999999</v>
      </c>
      <c r="AG2667" s="390">
        <f t="shared" si="556"/>
        <v>7.8239999999999998</v>
      </c>
      <c r="AH2667" s="390">
        <f t="shared" si="557"/>
        <v>7.7359999999999998</v>
      </c>
      <c r="AI2667" s="390">
        <f t="shared" si="558"/>
        <v>8.2680000000000007</v>
      </c>
      <c r="AJ2667" s="390">
        <f t="shared" si="559"/>
        <v>7.5510000000000002</v>
      </c>
      <c r="AK2667" s="390">
        <f t="shared" si="560"/>
        <v>7.8349999999999991</v>
      </c>
      <c r="AL2667" s="390">
        <f t="shared" si="561"/>
        <v>7.9449999999999994</v>
      </c>
      <c r="AM2667" s="390">
        <f t="shared" si="562"/>
        <v>7.8259999999999996</v>
      </c>
      <c r="AN2667" s="390">
        <f t="shared" si="563"/>
        <v>7.42</v>
      </c>
      <c r="AO2667" s="390">
        <f t="shared" si="564"/>
        <v>8.3230000000000004</v>
      </c>
    </row>
    <row r="2668" spans="1:41" ht="15" customHeight="1" x14ac:dyDescent="0.25">
      <c r="A2668" s="127" t="s">
        <v>971</v>
      </c>
      <c r="B2668" s="125" t="s">
        <v>2077</v>
      </c>
      <c r="C2668" s="125" t="s">
        <v>4005</v>
      </c>
      <c r="D2668" s="125" t="s">
        <v>1808</v>
      </c>
      <c r="E2668" s="125" t="s">
        <v>2455</v>
      </c>
      <c r="F2668" s="126">
        <v>13.32</v>
      </c>
      <c r="G2668" s="126">
        <v>13.52</v>
      </c>
      <c r="H2668" s="126">
        <v>10.66</v>
      </c>
      <c r="I2668" s="126"/>
      <c r="J2668" s="317"/>
      <c r="K2668" s="323">
        <f>ROUND(SUMIF('VGT-Bewegungsdaten'!B:B,A2668,'VGT-Bewegungsdaten'!C:C),3)</f>
        <v>0</v>
      </c>
      <c r="L2668" s="324">
        <f>ROUND(SUMIF('VGT-Bewegungsdaten'!B:B,$A2668,'VGT-Bewegungsdaten'!D:D),2)</f>
        <v>0</v>
      </c>
      <c r="N2668" s="376" t="s">
        <v>4930</v>
      </c>
      <c r="O2668" s="376" t="s">
        <v>4940</v>
      </c>
      <c r="P2668" s="326">
        <f>ROUND(SUMIF('AV-Bewegungsdaten'!B:B,A2668,'AV-Bewegungsdaten'!C:C),3)</f>
        <v>0</v>
      </c>
      <c r="Q2668" s="324">
        <f>ROUND(SUMIF('AV-Bewegungsdaten'!B:B,$A2668,'AV-Bewegungsdaten'!D:D),2)</f>
        <v>0</v>
      </c>
      <c r="T2668" s="327"/>
      <c r="U2668" s="326">
        <f>ROUND(SUMIF('DV-Bewegungsdaten'!B:B,Kategorien!A2668,'DV-Bewegungsdaten'!D:D),3)</f>
        <v>0</v>
      </c>
      <c r="V2668" s="324">
        <f>ROUND(SUMIF('DV-Bewegungsdaten'!B:B,Kategorien!A2668,'DV-Bewegungsdaten'!E:E),3)</f>
        <v>0</v>
      </c>
      <c r="AD2668" s="390">
        <f t="shared" si="553"/>
        <v>8.5809999999999995</v>
      </c>
      <c r="AE2668" s="390">
        <f t="shared" si="554"/>
        <v>9.2379999999999995</v>
      </c>
      <c r="AF2668" s="390">
        <f t="shared" si="555"/>
        <v>10.456999999999999</v>
      </c>
      <c r="AG2668" s="390">
        <f t="shared" si="556"/>
        <v>9.8239999999999998</v>
      </c>
      <c r="AH2668" s="390">
        <f t="shared" si="557"/>
        <v>9.7360000000000007</v>
      </c>
      <c r="AI2668" s="390">
        <f t="shared" si="558"/>
        <v>10.268000000000001</v>
      </c>
      <c r="AJ2668" s="390">
        <f t="shared" si="559"/>
        <v>9.5510000000000002</v>
      </c>
      <c r="AK2668" s="390">
        <f t="shared" si="560"/>
        <v>9.8349999999999991</v>
      </c>
      <c r="AL2668" s="390">
        <f t="shared" si="561"/>
        <v>9.9450000000000003</v>
      </c>
      <c r="AM2668" s="390">
        <f t="shared" si="562"/>
        <v>9.8260000000000005</v>
      </c>
      <c r="AN2668" s="390">
        <f t="shared" si="563"/>
        <v>9.42</v>
      </c>
      <c r="AO2668" s="390">
        <f t="shared" si="564"/>
        <v>10.323</v>
      </c>
    </row>
    <row r="2669" spans="1:41" ht="15" customHeight="1" x14ac:dyDescent="0.25">
      <c r="A2669" s="127" t="s">
        <v>2259</v>
      </c>
      <c r="B2669" s="125" t="s">
        <v>2077</v>
      </c>
      <c r="C2669" s="125" t="s">
        <v>4005</v>
      </c>
      <c r="D2669" s="125" t="s">
        <v>1810</v>
      </c>
      <c r="E2669" s="125" t="s">
        <v>1538</v>
      </c>
      <c r="F2669" s="126">
        <v>14.32</v>
      </c>
      <c r="G2669" s="126">
        <v>14.52</v>
      </c>
      <c r="H2669" s="126">
        <v>11.46</v>
      </c>
      <c r="I2669" s="126"/>
      <c r="J2669" s="317"/>
      <c r="K2669" s="323">
        <f>ROUND(SUMIF('VGT-Bewegungsdaten'!B:B,A2669,'VGT-Bewegungsdaten'!C:C),3)</f>
        <v>0</v>
      </c>
      <c r="L2669" s="324">
        <f>ROUND(SUMIF('VGT-Bewegungsdaten'!B:B,$A2669,'VGT-Bewegungsdaten'!D:D),2)</f>
        <v>0</v>
      </c>
      <c r="N2669" s="376" t="s">
        <v>4930</v>
      </c>
      <c r="O2669" s="376" t="s">
        <v>4940</v>
      </c>
      <c r="P2669" s="326">
        <f>ROUND(SUMIF('AV-Bewegungsdaten'!B:B,A2669,'AV-Bewegungsdaten'!C:C),3)</f>
        <v>0</v>
      </c>
      <c r="Q2669" s="324">
        <f>ROUND(SUMIF('AV-Bewegungsdaten'!B:B,$A2669,'AV-Bewegungsdaten'!D:D),2)</f>
        <v>0</v>
      </c>
      <c r="T2669" s="327"/>
      <c r="U2669" s="326">
        <f>ROUND(SUMIF('DV-Bewegungsdaten'!B:B,Kategorien!A2669,'DV-Bewegungsdaten'!D:D),3)</f>
        <v>0</v>
      </c>
      <c r="V2669" s="324">
        <f>ROUND(SUMIF('DV-Bewegungsdaten'!B:B,Kategorien!A2669,'DV-Bewegungsdaten'!E:E),3)</f>
        <v>0</v>
      </c>
      <c r="AD2669" s="390">
        <f t="shared" si="553"/>
        <v>9.5809999999999995</v>
      </c>
      <c r="AE2669" s="390">
        <f t="shared" si="554"/>
        <v>10.238</v>
      </c>
      <c r="AF2669" s="390">
        <f t="shared" si="555"/>
        <v>11.456999999999999</v>
      </c>
      <c r="AG2669" s="390">
        <f t="shared" si="556"/>
        <v>10.824</v>
      </c>
      <c r="AH2669" s="390">
        <f t="shared" si="557"/>
        <v>10.736000000000001</v>
      </c>
      <c r="AI2669" s="390">
        <f t="shared" si="558"/>
        <v>11.268000000000001</v>
      </c>
      <c r="AJ2669" s="390">
        <f t="shared" si="559"/>
        <v>10.551</v>
      </c>
      <c r="AK2669" s="390">
        <f t="shared" si="560"/>
        <v>10.834999999999999</v>
      </c>
      <c r="AL2669" s="390">
        <f t="shared" si="561"/>
        <v>10.945</v>
      </c>
      <c r="AM2669" s="390">
        <f t="shared" si="562"/>
        <v>10.826000000000001</v>
      </c>
      <c r="AN2669" s="390">
        <f t="shared" si="563"/>
        <v>10.42</v>
      </c>
      <c r="AO2669" s="390">
        <f t="shared" si="564"/>
        <v>11.323</v>
      </c>
    </row>
    <row r="2670" spans="1:41" ht="15" customHeight="1" x14ac:dyDescent="0.25">
      <c r="A2670" s="127" t="s">
        <v>2260</v>
      </c>
      <c r="B2670" s="125" t="s">
        <v>2077</v>
      </c>
      <c r="C2670" s="125" t="s">
        <v>4005</v>
      </c>
      <c r="D2670" s="125" t="s">
        <v>1812</v>
      </c>
      <c r="E2670" s="125" t="s">
        <v>1541</v>
      </c>
      <c r="F2670" s="126">
        <v>14.32</v>
      </c>
      <c r="G2670" s="126">
        <v>14.52</v>
      </c>
      <c r="H2670" s="126">
        <v>11.46</v>
      </c>
      <c r="I2670" s="126"/>
      <c r="J2670" s="317"/>
      <c r="K2670" s="323">
        <f>ROUND(SUMIF('VGT-Bewegungsdaten'!B:B,A2670,'VGT-Bewegungsdaten'!C:C),3)</f>
        <v>0</v>
      </c>
      <c r="L2670" s="324">
        <f>ROUND(SUMIF('VGT-Bewegungsdaten'!B:B,$A2670,'VGT-Bewegungsdaten'!D:D),2)</f>
        <v>0</v>
      </c>
      <c r="N2670" s="376" t="s">
        <v>4930</v>
      </c>
      <c r="O2670" s="376" t="s">
        <v>4940</v>
      </c>
      <c r="P2670" s="326">
        <f>ROUND(SUMIF('AV-Bewegungsdaten'!B:B,A2670,'AV-Bewegungsdaten'!C:C),3)</f>
        <v>0</v>
      </c>
      <c r="Q2670" s="324">
        <f>ROUND(SUMIF('AV-Bewegungsdaten'!B:B,$A2670,'AV-Bewegungsdaten'!D:D),2)</f>
        <v>0</v>
      </c>
      <c r="T2670" s="327"/>
      <c r="U2670" s="326">
        <f>ROUND(SUMIF('DV-Bewegungsdaten'!B:B,Kategorien!A2670,'DV-Bewegungsdaten'!D:D),3)</f>
        <v>0</v>
      </c>
      <c r="V2670" s="324">
        <f>ROUND(SUMIF('DV-Bewegungsdaten'!B:B,Kategorien!A2670,'DV-Bewegungsdaten'!E:E),3)</f>
        <v>0</v>
      </c>
      <c r="AD2670" s="390">
        <f t="shared" si="553"/>
        <v>9.5809999999999995</v>
      </c>
      <c r="AE2670" s="390">
        <f t="shared" si="554"/>
        <v>10.238</v>
      </c>
      <c r="AF2670" s="390">
        <f t="shared" si="555"/>
        <v>11.456999999999999</v>
      </c>
      <c r="AG2670" s="390">
        <f t="shared" si="556"/>
        <v>10.824</v>
      </c>
      <c r="AH2670" s="390">
        <f t="shared" si="557"/>
        <v>10.736000000000001</v>
      </c>
      <c r="AI2670" s="390">
        <f t="shared" si="558"/>
        <v>11.268000000000001</v>
      </c>
      <c r="AJ2670" s="390">
        <f t="shared" si="559"/>
        <v>10.551</v>
      </c>
      <c r="AK2670" s="390">
        <f t="shared" si="560"/>
        <v>10.834999999999999</v>
      </c>
      <c r="AL2670" s="390">
        <f t="shared" si="561"/>
        <v>10.945</v>
      </c>
      <c r="AM2670" s="390">
        <f t="shared" si="562"/>
        <v>10.826000000000001</v>
      </c>
      <c r="AN2670" s="390">
        <f t="shared" si="563"/>
        <v>10.42</v>
      </c>
      <c r="AO2670" s="390">
        <f t="shared" si="564"/>
        <v>11.323</v>
      </c>
    </row>
    <row r="2671" spans="1:41" ht="15" customHeight="1" x14ac:dyDescent="0.25">
      <c r="A2671" s="127" t="s">
        <v>2961</v>
      </c>
      <c r="B2671" s="125" t="s">
        <v>2077</v>
      </c>
      <c r="C2671" s="125" t="s">
        <v>4005</v>
      </c>
      <c r="D2671" s="125" t="s">
        <v>2719</v>
      </c>
      <c r="E2671" s="125" t="s">
        <v>2545</v>
      </c>
      <c r="F2671" s="126">
        <v>14.290000000000001</v>
      </c>
      <c r="G2671" s="126">
        <v>14.49</v>
      </c>
      <c r="H2671" s="126">
        <v>11.43</v>
      </c>
      <c r="I2671" s="126"/>
      <c r="J2671" s="317"/>
      <c r="K2671" s="323">
        <f>ROUND(SUMIF('VGT-Bewegungsdaten'!B:B,A2671,'VGT-Bewegungsdaten'!C:C),3)</f>
        <v>0</v>
      </c>
      <c r="L2671" s="324">
        <f>ROUND(SUMIF('VGT-Bewegungsdaten'!B:B,$A2671,'VGT-Bewegungsdaten'!D:D),2)</f>
        <v>0</v>
      </c>
      <c r="N2671" s="376" t="s">
        <v>4930</v>
      </c>
      <c r="O2671" s="376" t="s">
        <v>4940</v>
      </c>
      <c r="P2671" s="326">
        <f>ROUND(SUMIF('AV-Bewegungsdaten'!B:B,A2671,'AV-Bewegungsdaten'!C:C),3)</f>
        <v>0</v>
      </c>
      <c r="Q2671" s="324">
        <f>ROUND(SUMIF('AV-Bewegungsdaten'!B:B,$A2671,'AV-Bewegungsdaten'!D:D),2)</f>
        <v>0</v>
      </c>
      <c r="T2671" s="327"/>
      <c r="U2671" s="326">
        <f>ROUND(SUMIF('DV-Bewegungsdaten'!B:B,Kategorien!A2671,'DV-Bewegungsdaten'!D:D),3)</f>
        <v>0</v>
      </c>
      <c r="V2671" s="324">
        <f>ROUND(SUMIF('DV-Bewegungsdaten'!B:B,Kategorien!A2671,'DV-Bewegungsdaten'!E:E),3)</f>
        <v>0</v>
      </c>
      <c r="AD2671" s="390">
        <f t="shared" si="553"/>
        <v>9.5510000000000002</v>
      </c>
      <c r="AE2671" s="390">
        <f t="shared" si="554"/>
        <v>10.208</v>
      </c>
      <c r="AF2671" s="390">
        <f t="shared" si="555"/>
        <v>11.427</v>
      </c>
      <c r="AG2671" s="390">
        <f t="shared" si="556"/>
        <v>10.794</v>
      </c>
      <c r="AH2671" s="390">
        <f t="shared" si="557"/>
        <v>10.706</v>
      </c>
      <c r="AI2671" s="390">
        <f t="shared" si="558"/>
        <v>11.238</v>
      </c>
      <c r="AJ2671" s="390">
        <f t="shared" si="559"/>
        <v>10.521000000000001</v>
      </c>
      <c r="AK2671" s="390">
        <f t="shared" si="560"/>
        <v>10.805</v>
      </c>
      <c r="AL2671" s="390">
        <f t="shared" si="561"/>
        <v>10.914999999999999</v>
      </c>
      <c r="AM2671" s="390">
        <f t="shared" si="562"/>
        <v>10.795999999999999</v>
      </c>
      <c r="AN2671" s="390">
        <f t="shared" si="563"/>
        <v>10.39</v>
      </c>
      <c r="AO2671" s="390">
        <f t="shared" si="564"/>
        <v>11.292999999999999</v>
      </c>
    </row>
    <row r="2672" spans="1:41" ht="15" customHeight="1" x14ac:dyDescent="0.25">
      <c r="A2672" s="127" t="s">
        <v>3705</v>
      </c>
      <c r="B2672" s="125" t="s">
        <v>2077</v>
      </c>
      <c r="C2672" s="125" t="s">
        <v>4005</v>
      </c>
      <c r="D2672" s="125" t="s">
        <v>3463</v>
      </c>
      <c r="E2672" s="125" t="s">
        <v>3289</v>
      </c>
      <c r="F2672" s="126">
        <v>14.26</v>
      </c>
      <c r="G2672" s="126">
        <v>14.459999999999999</v>
      </c>
      <c r="H2672" s="126">
        <v>11.41</v>
      </c>
      <c r="I2672" s="126"/>
      <c r="J2672" s="317"/>
      <c r="K2672" s="323">
        <f>ROUND(SUMIF('VGT-Bewegungsdaten'!B:B,A2672,'VGT-Bewegungsdaten'!C:C),3)</f>
        <v>0</v>
      </c>
      <c r="L2672" s="324">
        <f>ROUND(SUMIF('VGT-Bewegungsdaten'!B:B,$A2672,'VGT-Bewegungsdaten'!D:D),2)</f>
        <v>0</v>
      </c>
      <c r="N2672" s="376" t="s">
        <v>4930</v>
      </c>
      <c r="O2672" s="376" t="s">
        <v>4940</v>
      </c>
      <c r="P2672" s="326">
        <f>ROUND(SUMIF('AV-Bewegungsdaten'!B:B,A2672,'AV-Bewegungsdaten'!C:C),3)</f>
        <v>0</v>
      </c>
      <c r="Q2672" s="324">
        <f>ROUND(SUMIF('AV-Bewegungsdaten'!B:B,$A2672,'AV-Bewegungsdaten'!D:D),2)</f>
        <v>0</v>
      </c>
      <c r="T2672" s="327"/>
      <c r="U2672" s="326">
        <f>ROUND(SUMIF('DV-Bewegungsdaten'!B:B,Kategorien!A2672,'DV-Bewegungsdaten'!D:D),3)</f>
        <v>0</v>
      </c>
      <c r="V2672" s="324">
        <f>ROUND(SUMIF('DV-Bewegungsdaten'!B:B,Kategorien!A2672,'DV-Bewegungsdaten'!E:E),3)</f>
        <v>0</v>
      </c>
      <c r="AD2672" s="390">
        <f t="shared" si="553"/>
        <v>9.520999999999999</v>
      </c>
      <c r="AE2672" s="390">
        <f t="shared" si="554"/>
        <v>10.177999999999999</v>
      </c>
      <c r="AF2672" s="390">
        <f t="shared" si="555"/>
        <v>11.396999999999998</v>
      </c>
      <c r="AG2672" s="390">
        <f t="shared" si="556"/>
        <v>10.763999999999999</v>
      </c>
      <c r="AH2672" s="390">
        <f t="shared" si="557"/>
        <v>10.675999999999998</v>
      </c>
      <c r="AI2672" s="390">
        <f t="shared" si="558"/>
        <v>11.207999999999998</v>
      </c>
      <c r="AJ2672" s="390">
        <f t="shared" si="559"/>
        <v>10.491</v>
      </c>
      <c r="AK2672" s="390">
        <f t="shared" si="560"/>
        <v>10.774999999999999</v>
      </c>
      <c r="AL2672" s="390">
        <f t="shared" si="561"/>
        <v>10.884999999999998</v>
      </c>
      <c r="AM2672" s="390">
        <f t="shared" si="562"/>
        <v>10.765999999999998</v>
      </c>
      <c r="AN2672" s="390">
        <f t="shared" si="563"/>
        <v>10.36</v>
      </c>
      <c r="AO2672" s="390">
        <f t="shared" si="564"/>
        <v>11.262999999999998</v>
      </c>
    </row>
    <row r="2673" spans="1:41" ht="15" customHeight="1" x14ac:dyDescent="0.25">
      <c r="A2673" s="127" t="s">
        <v>4470</v>
      </c>
      <c r="B2673" s="125" t="s">
        <v>2077</v>
      </c>
      <c r="C2673" s="125" t="s">
        <v>4005</v>
      </c>
      <c r="D2673" s="125" t="s">
        <v>4226</v>
      </c>
      <c r="E2673" s="125" t="s">
        <v>4051</v>
      </c>
      <c r="F2673" s="126">
        <v>14.23</v>
      </c>
      <c r="G2673" s="126">
        <v>14.43</v>
      </c>
      <c r="H2673" s="126">
        <v>11.38</v>
      </c>
      <c r="I2673" s="126"/>
      <c r="J2673" s="317"/>
      <c r="K2673" s="323">
        <f>ROUND(SUMIF('VGT-Bewegungsdaten'!B:B,A2673,'VGT-Bewegungsdaten'!C:C),3)</f>
        <v>0</v>
      </c>
      <c r="L2673" s="324">
        <f>ROUND(SUMIF('VGT-Bewegungsdaten'!B:B,$A2673,'VGT-Bewegungsdaten'!D:D),2)</f>
        <v>0</v>
      </c>
      <c r="N2673" s="376" t="s">
        <v>4930</v>
      </c>
      <c r="O2673" s="376" t="s">
        <v>4940</v>
      </c>
      <c r="P2673" s="326">
        <f>ROUND(SUMIF('AV-Bewegungsdaten'!B:B,A2673,'AV-Bewegungsdaten'!C:C),3)</f>
        <v>0</v>
      </c>
      <c r="Q2673" s="324">
        <f>ROUND(SUMIF('AV-Bewegungsdaten'!B:B,$A2673,'AV-Bewegungsdaten'!D:D),2)</f>
        <v>0</v>
      </c>
      <c r="T2673" s="327"/>
      <c r="U2673" s="326">
        <f>ROUND(SUMIF('DV-Bewegungsdaten'!B:B,Kategorien!A2673,'DV-Bewegungsdaten'!D:D),3)</f>
        <v>0</v>
      </c>
      <c r="V2673" s="324">
        <f>ROUND(SUMIF('DV-Bewegungsdaten'!B:B,Kategorien!A2673,'DV-Bewegungsdaten'!E:E),3)</f>
        <v>0</v>
      </c>
      <c r="AD2673" s="390">
        <f t="shared" si="553"/>
        <v>9.4909999999999997</v>
      </c>
      <c r="AE2673" s="390">
        <f t="shared" si="554"/>
        <v>10.148</v>
      </c>
      <c r="AF2673" s="390">
        <f t="shared" si="555"/>
        <v>11.366999999999999</v>
      </c>
      <c r="AG2673" s="390">
        <f t="shared" si="556"/>
        <v>10.734</v>
      </c>
      <c r="AH2673" s="390">
        <f t="shared" si="557"/>
        <v>10.646000000000001</v>
      </c>
      <c r="AI2673" s="390">
        <f t="shared" si="558"/>
        <v>11.178000000000001</v>
      </c>
      <c r="AJ2673" s="390">
        <f t="shared" si="559"/>
        <v>10.461</v>
      </c>
      <c r="AK2673" s="390">
        <f t="shared" si="560"/>
        <v>10.744999999999999</v>
      </c>
      <c r="AL2673" s="390">
        <f t="shared" si="561"/>
        <v>10.855</v>
      </c>
      <c r="AM2673" s="390">
        <f t="shared" si="562"/>
        <v>10.736000000000001</v>
      </c>
      <c r="AN2673" s="390">
        <f t="shared" si="563"/>
        <v>10.33</v>
      </c>
      <c r="AO2673" s="390">
        <f t="shared" si="564"/>
        <v>11.233000000000001</v>
      </c>
    </row>
    <row r="2674" spans="1:41" ht="15" customHeight="1" x14ac:dyDescent="0.25">
      <c r="A2674" s="127" t="s">
        <v>2261</v>
      </c>
      <c r="B2674" s="125" t="s">
        <v>2077</v>
      </c>
      <c r="C2674" s="125" t="s">
        <v>4005</v>
      </c>
      <c r="D2674" s="125" t="s">
        <v>1814</v>
      </c>
      <c r="E2674" s="125" t="s">
        <v>2452</v>
      </c>
      <c r="F2674" s="126">
        <v>12.32</v>
      </c>
      <c r="G2674" s="126">
        <v>12.52</v>
      </c>
      <c r="H2674" s="126">
        <v>9.86</v>
      </c>
      <c r="I2674" s="126"/>
      <c r="J2674" s="317"/>
      <c r="K2674" s="323">
        <f>ROUND(SUMIF('VGT-Bewegungsdaten'!B:B,A2674,'VGT-Bewegungsdaten'!C:C),3)</f>
        <v>0</v>
      </c>
      <c r="L2674" s="324">
        <f>ROUND(SUMIF('VGT-Bewegungsdaten'!B:B,$A2674,'VGT-Bewegungsdaten'!D:D),2)</f>
        <v>0</v>
      </c>
      <c r="N2674" s="376" t="s">
        <v>4930</v>
      </c>
      <c r="O2674" s="376" t="s">
        <v>4940</v>
      </c>
      <c r="P2674" s="326">
        <f>ROUND(SUMIF('AV-Bewegungsdaten'!B:B,A2674,'AV-Bewegungsdaten'!C:C),3)</f>
        <v>0</v>
      </c>
      <c r="Q2674" s="324">
        <f>ROUND(SUMIF('AV-Bewegungsdaten'!B:B,$A2674,'AV-Bewegungsdaten'!D:D),2)</f>
        <v>0</v>
      </c>
      <c r="T2674" s="327"/>
      <c r="U2674" s="326">
        <f>ROUND(SUMIF('DV-Bewegungsdaten'!B:B,Kategorien!A2674,'DV-Bewegungsdaten'!D:D),3)</f>
        <v>0</v>
      </c>
      <c r="V2674" s="324">
        <f>ROUND(SUMIF('DV-Bewegungsdaten'!B:B,Kategorien!A2674,'DV-Bewegungsdaten'!E:E),3)</f>
        <v>0</v>
      </c>
      <c r="AD2674" s="390">
        <f t="shared" ref="AD2674:AD2737" si="565">MAX(0,$G2674-AR$9)</f>
        <v>7.5809999999999995</v>
      </c>
      <c r="AE2674" s="390">
        <f t="shared" ref="AE2674:AE2737" si="566">MAX(0,$G2674-AS$9)</f>
        <v>8.2379999999999995</v>
      </c>
      <c r="AF2674" s="390">
        <f t="shared" ref="AF2674:AF2737" si="567">MAX(0,$G2674-AT$9)</f>
        <v>9.456999999999999</v>
      </c>
      <c r="AG2674" s="390">
        <f t="shared" ref="AG2674:AG2737" si="568">MAX(0,$G2674-AU$9)</f>
        <v>8.8239999999999998</v>
      </c>
      <c r="AH2674" s="390">
        <f t="shared" ref="AH2674:AH2737" si="569">MAX(0,$G2674-AV$9)</f>
        <v>8.7360000000000007</v>
      </c>
      <c r="AI2674" s="390">
        <f t="shared" ref="AI2674:AI2737" si="570">MAX(0,$G2674-AW$9)</f>
        <v>9.2680000000000007</v>
      </c>
      <c r="AJ2674" s="390">
        <f t="shared" ref="AJ2674:AJ2737" si="571">MAX(0,$G2674-AX$9)</f>
        <v>8.5510000000000002</v>
      </c>
      <c r="AK2674" s="390">
        <f t="shared" ref="AK2674:AK2737" si="572">MAX(0,$G2674-AY$9)</f>
        <v>8.8349999999999991</v>
      </c>
      <c r="AL2674" s="390">
        <f t="shared" ref="AL2674:AL2737" si="573">MAX(0,$G2674-AZ$9)</f>
        <v>8.9450000000000003</v>
      </c>
      <c r="AM2674" s="390">
        <f t="shared" ref="AM2674:AM2737" si="574">MAX(0,$G2674-BA$9)</f>
        <v>8.8260000000000005</v>
      </c>
      <c r="AN2674" s="390">
        <f t="shared" ref="AN2674:AN2737" si="575">MAX(0,$G2674-BB$9)</f>
        <v>8.42</v>
      </c>
      <c r="AO2674" s="390">
        <f t="shared" ref="AO2674:AO2737" si="576">MAX(0,$G2674-BC$9)</f>
        <v>9.3230000000000004</v>
      </c>
    </row>
    <row r="2675" spans="1:41" ht="15" customHeight="1" x14ac:dyDescent="0.25">
      <c r="A2675" s="127" t="s">
        <v>2262</v>
      </c>
      <c r="B2675" s="125" t="s">
        <v>2077</v>
      </c>
      <c r="C2675" s="125" t="s">
        <v>4005</v>
      </c>
      <c r="D2675" s="125" t="s">
        <v>1816</v>
      </c>
      <c r="E2675" s="125" t="s">
        <v>2455</v>
      </c>
      <c r="F2675" s="126">
        <v>14.32</v>
      </c>
      <c r="G2675" s="126">
        <v>14.52</v>
      </c>
      <c r="H2675" s="126">
        <v>11.46</v>
      </c>
      <c r="I2675" s="126"/>
      <c r="J2675" s="317"/>
      <c r="K2675" s="323">
        <f>ROUND(SUMIF('VGT-Bewegungsdaten'!B:B,A2675,'VGT-Bewegungsdaten'!C:C),3)</f>
        <v>0</v>
      </c>
      <c r="L2675" s="324">
        <f>ROUND(SUMIF('VGT-Bewegungsdaten'!B:B,$A2675,'VGT-Bewegungsdaten'!D:D),2)</f>
        <v>0</v>
      </c>
      <c r="N2675" s="376" t="s">
        <v>4930</v>
      </c>
      <c r="O2675" s="376" t="s">
        <v>4940</v>
      </c>
      <c r="P2675" s="326">
        <f>ROUND(SUMIF('AV-Bewegungsdaten'!B:B,A2675,'AV-Bewegungsdaten'!C:C),3)</f>
        <v>0</v>
      </c>
      <c r="Q2675" s="324">
        <f>ROUND(SUMIF('AV-Bewegungsdaten'!B:B,$A2675,'AV-Bewegungsdaten'!D:D),2)</f>
        <v>0</v>
      </c>
      <c r="T2675" s="327"/>
      <c r="U2675" s="326">
        <f>ROUND(SUMIF('DV-Bewegungsdaten'!B:B,Kategorien!A2675,'DV-Bewegungsdaten'!D:D),3)</f>
        <v>0</v>
      </c>
      <c r="V2675" s="324">
        <f>ROUND(SUMIF('DV-Bewegungsdaten'!B:B,Kategorien!A2675,'DV-Bewegungsdaten'!E:E),3)</f>
        <v>0</v>
      </c>
      <c r="AD2675" s="390">
        <f t="shared" si="565"/>
        <v>9.5809999999999995</v>
      </c>
      <c r="AE2675" s="390">
        <f t="shared" si="566"/>
        <v>10.238</v>
      </c>
      <c r="AF2675" s="390">
        <f t="shared" si="567"/>
        <v>11.456999999999999</v>
      </c>
      <c r="AG2675" s="390">
        <f t="shared" si="568"/>
        <v>10.824</v>
      </c>
      <c r="AH2675" s="390">
        <f t="shared" si="569"/>
        <v>10.736000000000001</v>
      </c>
      <c r="AI2675" s="390">
        <f t="shared" si="570"/>
        <v>11.268000000000001</v>
      </c>
      <c r="AJ2675" s="390">
        <f t="shared" si="571"/>
        <v>10.551</v>
      </c>
      <c r="AK2675" s="390">
        <f t="shared" si="572"/>
        <v>10.834999999999999</v>
      </c>
      <c r="AL2675" s="390">
        <f t="shared" si="573"/>
        <v>10.945</v>
      </c>
      <c r="AM2675" s="390">
        <f t="shared" si="574"/>
        <v>10.826000000000001</v>
      </c>
      <c r="AN2675" s="390">
        <f t="shared" si="575"/>
        <v>10.42</v>
      </c>
      <c r="AO2675" s="390">
        <f t="shared" si="576"/>
        <v>11.323</v>
      </c>
    </row>
    <row r="2676" spans="1:41" ht="15" customHeight="1" x14ac:dyDescent="0.25">
      <c r="A2676" s="127" t="s">
        <v>2263</v>
      </c>
      <c r="B2676" s="125" t="s">
        <v>2077</v>
      </c>
      <c r="C2676" s="125" t="s">
        <v>4005</v>
      </c>
      <c r="D2676" s="125" t="s">
        <v>1818</v>
      </c>
      <c r="E2676" s="125" t="s">
        <v>1538</v>
      </c>
      <c r="F2676" s="126">
        <v>15.32</v>
      </c>
      <c r="G2676" s="126">
        <v>15.52</v>
      </c>
      <c r="H2676" s="126">
        <v>12.26</v>
      </c>
      <c r="I2676" s="126"/>
      <c r="J2676" s="317"/>
      <c r="K2676" s="323">
        <f>ROUND(SUMIF('VGT-Bewegungsdaten'!B:B,A2676,'VGT-Bewegungsdaten'!C:C),3)</f>
        <v>0</v>
      </c>
      <c r="L2676" s="324">
        <f>ROUND(SUMIF('VGT-Bewegungsdaten'!B:B,$A2676,'VGT-Bewegungsdaten'!D:D),2)</f>
        <v>0</v>
      </c>
      <c r="N2676" s="376" t="s">
        <v>4930</v>
      </c>
      <c r="O2676" s="376" t="s">
        <v>4940</v>
      </c>
      <c r="P2676" s="326">
        <f>ROUND(SUMIF('AV-Bewegungsdaten'!B:B,A2676,'AV-Bewegungsdaten'!C:C),3)</f>
        <v>0</v>
      </c>
      <c r="Q2676" s="324">
        <f>ROUND(SUMIF('AV-Bewegungsdaten'!B:B,$A2676,'AV-Bewegungsdaten'!D:D),2)</f>
        <v>0</v>
      </c>
      <c r="T2676" s="327"/>
      <c r="U2676" s="326">
        <f>ROUND(SUMIF('DV-Bewegungsdaten'!B:B,Kategorien!A2676,'DV-Bewegungsdaten'!D:D),3)</f>
        <v>0</v>
      </c>
      <c r="V2676" s="324">
        <f>ROUND(SUMIF('DV-Bewegungsdaten'!B:B,Kategorien!A2676,'DV-Bewegungsdaten'!E:E),3)</f>
        <v>0</v>
      </c>
      <c r="AD2676" s="390">
        <f t="shared" si="565"/>
        <v>10.581</v>
      </c>
      <c r="AE2676" s="390">
        <f t="shared" si="566"/>
        <v>11.238</v>
      </c>
      <c r="AF2676" s="390">
        <f t="shared" si="567"/>
        <v>12.456999999999999</v>
      </c>
      <c r="AG2676" s="390">
        <f t="shared" si="568"/>
        <v>11.824</v>
      </c>
      <c r="AH2676" s="390">
        <f t="shared" si="569"/>
        <v>11.736000000000001</v>
      </c>
      <c r="AI2676" s="390">
        <f t="shared" si="570"/>
        <v>12.268000000000001</v>
      </c>
      <c r="AJ2676" s="390">
        <f t="shared" si="571"/>
        <v>11.551</v>
      </c>
      <c r="AK2676" s="390">
        <f t="shared" si="572"/>
        <v>11.834999999999999</v>
      </c>
      <c r="AL2676" s="390">
        <f t="shared" si="573"/>
        <v>11.945</v>
      </c>
      <c r="AM2676" s="390">
        <f t="shared" si="574"/>
        <v>11.826000000000001</v>
      </c>
      <c r="AN2676" s="390">
        <f t="shared" si="575"/>
        <v>11.42</v>
      </c>
      <c r="AO2676" s="390">
        <f t="shared" si="576"/>
        <v>12.323</v>
      </c>
    </row>
    <row r="2677" spans="1:41" ht="15" customHeight="1" x14ac:dyDescent="0.25">
      <c r="A2677" s="127" t="s">
        <v>2264</v>
      </c>
      <c r="B2677" s="125" t="s">
        <v>2077</v>
      </c>
      <c r="C2677" s="125" t="s">
        <v>4005</v>
      </c>
      <c r="D2677" s="125" t="s">
        <v>1820</v>
      </c>
      <c r="E2677" s="125" t="s">
        <v>1541</v>
      </c>
      <c r="F2677" s="126">
        <v>15.32</v>
      </c>
      <c r="G2677" s="126">
        <v>15.52</v>
      </c>
      <c r="H2677" s="126">
        <v>12.26</v>
      </c>
      <c r="I2677" s="126"/>
      <c r="J2677" s="317"/>
      <c r="K2677" s="323">
        <f>ROUND(SUMIF('VGT-Bewegungsdaten'!B:B,A2677,'VGT-Bewegungsdaten'!C:C),3)</f>
        <v>0</v>
      </c>
      <c r="L2677" s="324">
        <f>ROUND(SUMIF('VGT-Bewegungsdaten'!B:B,$A2677,'VGT-Bewegungsdaten'!D:D),2)</f>
        <v>0</v>
      </c>
      <c r="N2677" s="376" t="s">
        <v>4930</v>
      </c>
      <c r="O2677" s="376" t="s">
        <v>4940</v>
      </c>
      <c r="P2677" s="326">
        <f>ROUND(SUMIF('AV-Bewegungsdaten'!B:B,A2677,'AV-Bewegungsdaten'!C:C),3)</f>
        <v>0</v>
      </c>
      <c r="Q2677" s="324">
        <f>ROUND(SUMIF('AV-Bewegungsdaten'!B:B,$A2677,'AV-Bewegungsdaten'!D:D),2)</f>
        <v>0</v>
      </c>
      <c r="T2677" s="327"/>
      <c r="U2677" s="326">
        <f>ROUND(SUMIF('DV-Bewegungsdaten'!B:B,Kategorien!A2677,'DV-Bewegungsdaten'!D:D),3)</f>
        <v>0</v>
      </c>
      <c r="V2677" s="324">
        <f>ROUND(SUMIF('DV-Bewegungsdaten'!B:B,Kategorien!A2677,'DV-Bewegungsdaten'!E:E),3)</f>
        <v>0</v>
      </c>
      <c r="AD2677" s="390">
        <f t="shared" si="565"/>
        <v>10.581</v>
      </c>
      <c r="AE2677" s="390">
        <f t="shared" si="566"/>
        <v>11.238</v>
      </c>
      <c r="AF2677" s="390">
        <f t="shared" si="567"/>
        <v>12.456999999999999</v>
      </c>
      <c r="AG2677" s="390">
        <f t="shared" si="568"/>
        <v>11.824</v>
      </c>
      <c r="AH2677" s="390">
        <f t="shared" si="569"/>
        <v>11.736000000000001</v>
      </c>
      <c r="AI2677" s="390">
        <f t="shared" si="570"/>
        <v>12.268000000000001</v>
      </c>
      <c r="AJ2677" s="390">
        <f t="shared" si="571"/>
        <v>11.551</v>
      </c>
      <c r="AK2677" s="390">
        <f t="shared" si="572"/>
        <v>11.834999999999999</v>
      </c>
      <c r="AL2677" s="390">
        <f t="shared" si="573"/>
        <v>11.945</v>
      </c>
      <c r="AM2677" s="390">
        <f t="shared" si="574"/>
        <v>11.826000000000001</v>
      </c>
      <c r="AN2677" s="390">
        <f t="shared" si="575"/>
        <v>11.42</v>
      </c>
      <c r="AO2677" s="390">
        <f t="shared" si="576"/>
        <v>12.323</v>
      </c>
    </row>
    <row r="2678" spans="1:41" ht="15" customHeight="1" x14ac:dyDescent="0.25">
      <c r="A2678" s="127" t="s">
        <v>2962</v>
      </c>
      <c r="B2678" s="125" t="s">
        <v>2077</v>
      </c>
      <c r="C2678" s="125" t="s">
        <v>4005</v>
      </c>
      <c r="D2678" s="125" t="s">
        <v>2721</v>
      </c>
      <c r="E2678" s="125" t="s">
        <v>2545</v>
      </c>
      <c r="F2678" s="126">
        <v>15.290000000000001</v>
      </c>
      <c r="G2678" s="126">
        <v>15.49</v>
      </c>
      <c r="H2678" s="126">
        <v>12.23</v>
      </c>
      <c r="I2678" s="126"/>
      <c r="J2678" s="317"/>
      <c r="K2678" s="323">
        <f>ROUND(SUMIF('VGT-Bewegungsdaten'!B:B,A2678,'VGT-Bewegungsdaten'!C:C),3)</f>
        <v>0</v>
      </c>
      <c r="L2678" s="324">
        <f>ROUND(SUMIF('VGT-Bewegungsdaten'!B:B,$A2678,'VGT-Bewegungsdaten'!D:D),2)</f>
        <v>0</v>
      </c>
      <c r="N2678" s="376" t="s">
        <v>4930</v>
      </c>
      <c r="O2678" s="376" t="s">
        <v>4940</v>
      </c>
      <c r="P2678" s="326">
        <f>ROUND(SUMIF('AV-Bewegungsdaten'!B:B,A2678,'AV-Bewegungsdaten'!C:C),3)</f>
        <v>0</v>
      </c>
      <c r="Q2678" s="324">
        <f>ROUND(SUMIF('AV-Bewegungsdaten'!B:B,$A2678,'AV-Bewegungsdaten'!D:D),2)</f>
        <v>0</v>
      </c>
      <c r="T2678" s="327"/>
      <c r="U2678" s="326">
        <f>ROUND(SUMIF('DV-Bewegungsdaten'!B:B,Kategorien!A2678,'DV-Bewegungsdaten'!D:D),3)</f>
        <v>0</v>
      </c>
      <c r="V2678" s="324">
        <f>ROUND(SUMIF('DV-Bewegungsdaten'!B:B,Kategorien!A2678,'DV-Bewegungsdaten'!E:E),3)</f>
        <v>0</v>
      </c>
      <c r="AD2678" s="390">
        <f t="shared" si="565"/>
        <v>10.551</v>
      </c>
      <c r="AE2678" s="390">
        <f t="shared" si="566"/>
        <v>11.208</v>
      </c>
      <c r="AF2678" s="390">
        <f t="shared" si="567"/>
        <v>12.427</v>
      </c>
      <c r="AG2678" s="390">
        <f t="shared" si="568"/>
        <v>11.794</v>
      </c>
      <c r="AH2678" s="390">
        <f t="shared" si="569"/>
        <v>11.706</v>
      </c>
      <c r="AI2678" s="390">
        <f t="shared" si="570"/>
        <v>12.238</v>
      </c>
      <c r="AJ2678" s="390">
        <f t="shared" si="571"/>
        <v>11.521000000000001</v>
      </c>
      <c r="AK2678" s="390">
        <f t="shared" si="572"/>
        <v>11.805</v>
      </c>
      <c r="AL2678" s="390">
        <f t="shared" si="573"/>
        <v>11.914999999999999</v>
      </c>
      <c r="AM2678" s="390">
        <f t="shared" si="574"/>
        <v>11.795999999999999</v>
      </c>
      <c r="AN2678" s="390">
        <f t="shared" si="575"/>
        <v>11.39</v>
      </c>
      <c r="AO2678" s="390">
        <f t="shared" si="576"/>
        <v>12.292999999999999</v>
      </c>
    </row>
    <row r="2679" spans="1:41" ht="15" customHeight="1" x14ac:dyDescent="0.25">
      <c r="A2679" s="127" t="s">
        <v>3706</v>
      </c>
      <c r="B2679" s="125" t="s">
        <v>2077</v>
      </c>
      <c r="C2679" s="125" t="s">
        <v>4005</v>
      </c>
      <c r="D2679" s="125" t="s">
        <v>3465</v>
      </c>
      <c r="E2679" s="125" t="s">
        <v>3289</v>
      </c>
      <c r="F2679" s="126">
        <v>15.26</v>
      </c>
      <c r="G2679" s="126">
        <v>15.459999999999999</v>
      </c>
      <c r="H2679" s="126">
        <v>12.21</v>
      </c>
      <c r="I2679" s="126"/>
      <c r="J2679" s="317"/>
      <c r="K2679" s="323">
        <f>ROUND(SUMIF('VGT-Bewegungsdaten'!B:B,A2679,'VGT-Bewegungsdaten'!C:C),3)</f>
        <v>0</v>
      </c>
      <c r="L2679" s="324">
        <f>ROUND(SUMIF('VGT-Bewegungsdaten'!B:B,$A2679,'VGT-Bewegungsdaten'!D:D),2)</f>
        <v>0</v>
      </c>
      <c r="N2679" s="376" t="s">
        <v>4930</v>
      </c>
      <c r="O2679" s="376" t="s">
        <v>4940</v>
      </c>
      <c r="P2679" s="326">
        <f>ROUND(SUMIF('AV-Bewegungsdaten'!B:B,A2679,'AV-Bewegungsdaten'!C:C),3)</f>
        <v>0</v>
      </c>
      <c r="Q2679" s="324">
        <f>ROUND(SUMIF('AV-Bewegungsdaten'!B:B,$A2679,'AV-Bewegungsdaten'!D:D),2)</f>
        <v>0</v>
      </c>
      <c r="T2679" s="327"/>
      <c r="U2679" s="326">
        <f>ROUND(SUMIF('DV-Bewegungsdaten'!B:B,Kategorien!A2679,'DV-Bewegungsdaten'!D:D),3)</f>
        <v>0</v>
      </c>
      <c r="V2679" s="324">
        <f>ROUND(SUMIF('DV-Bewegungsdaten'!B:B,Kategorien!A2679,'DV-Bewegungsdaten'!E:E),3)</f>
        <v>0</v>
      </c>
      <c r="AD2679" s="390">
        <f t="shared" si="565"/>
        <v>10.520999999999999</v>
      </c>
      <c r="AE2679" s="390">
        <f t="shared" si="566"/>
        <v>11.177999999999999</v>
      </c>
      <c r="AF2679" s="390">
        <f t="shared" si="567"/>
        <v>12.396999999999998</v>
      </c>
      <c r="AG2679" s="390">
        <f t="shared" si="568"/>
        <v>11.763999999999999</v>
      </c>
      <c r="AH2679" s="390">
        <f t="shared" si="569"/>
        <v>11.675999999999998</v>
      </c>
      <c r="AI2679" s="390">
        <f t="shared" si="570"/>
        <v>12.207999999999998</v>
      </c>
      <c r="AJ2679" s="390">
        <f t="shared" si="571"/>
        <v>11.491</v>
      </c>
      <c r="AK2679" s="390">
        <f t="shared" si="572"/>
        <v>11.774999999999999</v>
      </c>
      <c r="AL2679" s="390">
        <f t="shared" si="573"/>
        <v>11.884999999999998</v>
      </c>
      <c r="AM2679" s="390">
        <f t="shared" si="574"/>
        <v>11.765999999999998</v>
      </c>
      <c r="AN2679" s="390">
        <f t="shared" si="575"/>
        <v>11.36</v>
      </c>
      <c r="AO2679" s="390">
        <f t="shared" si="576"/>
        <v>12.262999999999998</v>
      </c>
    </row>
    <row r="2680" spans="1:41" ht="15" customHeight="1" x14ac:dyDescent="0.25">
      <c r="A2680" s="127" t="s">
        <v>4471</v>
      </c>
      <c r="B2680" s="125" t="s">
        <v>2077</v>
      </c>
      <c r="C2680" s="125" t="s">
        <v>4005</v>
      </c>
      <c r="D2680" s="125" t="s">
        <v>4228</v>
      </c>
      <c r="E2680" s="125" t="s">
        <v>4051</v>
      </c>
      <c r="F2680" s="126">
        <v>15.23</v>
      </c>
      <c r="G2680" s="126">
        <v>15.43</v>
      </c>
      <c r="H2680" s="126">
        <v>12.18</v>
      </c>
      <c r="I2680" s="126"/>
      <c r="J2680" s="317"/>
      <c r="K2680" s="323">
        <f>ROUND(SUMIF('VGT-Bewegungsdaten'!B:B,A2680,'VGT-Bewegungsdaten'!C:C),3)</f>
        <v>0</v>
      </c>
      <c r="L2680" s="324">
        <f>ROUND(SUMIF('VGT-Bewegungsdaten'!B:B,$A2680,'VGT-Bewegungsdaten'!D:D),2)</f>
        <v>0</v>
      </c>
      <c r="N2680" s="376" t="s">
        <v>4930</v>
      </c>
      <c r="O2680" s="376" t="s">
        <v>4940</v>
      </c>
      <c r="P2680" s="326">
        <f>ROUND(SUMIF('AV-Bewegungsdaten'!B:B,A2680,'AV-Bewegungsdaten'!C:C),3)</f>
        <v>0</v>
      </c>
      <c r="Q2680" s="324">
        <f>ROUND(SUMIF('AV-Bewegungsdaten'!B:B,$A2680,'AV-Bewegungsdaten'!D:D),2)</f>
        <v>0</v>
      </c>
      <c r="T2680" s="327"/>
      <c r="U2680" s="326">
        <f>ROUND(SUMIF('DV-Bewegungsdaten'!B:B,Kategorien!A2680,'DV-Bewegungsdaten'!D:D),3)</f>
        <v>0</v>
      </c>
      <c r="V2680" s="324">
        <f>ROUND(SUMIF('DV-Bewegungsdaten'!B:B,Kategorien!A2680,'DV-Bewegungsdaten'!E:E),3)</f>
        <v>0</v>
      </c>
      <c r="AD2680" s="390">
        <f t="shared" si="565"/>
        <v>10.491</v>
      </c>
      <c r="AE2680" s="390">
        <f t="shared" si="566"/>
        <v>11.148</v>
      </c>
      <c r="AF2680" s="390">
        <f t="shared" si="567"/>
        <v>12.366999999999999</v>
      </c>
      <c r="AG2680" s="390">
        <f t="shared" si="568"/>
        <v>11.734</v>
      </c>
      <c r="AH2680" s="390">
        <f t="shared" si="569"/>
        <v>11.646000000000001</v>
      </c>
      <c r="AI2680" s="390">
        <f t="shared" si="570"/>
        <v>12.178000000000001</v>
      </c>
      <c r="AJ2680" s="390">
        <f t="shared" si="571"/>
        <v>11.461</v>
      </c>
      <c r="AK2680" s="390">
        <f t="shared" si="572"/>
        <v>11.744999999999999</v>
      </c>
      <c r="AL2680" s="390">
        <f t="shared" si="573"/>
        <v>11.855</v>
      </c>
      <c r="AM2680" s="390">
        <f t="shared" si="574"/>
        <v>11.736000000000001</v>
      </c>
      <c r="AN2680" s="390">
        <f t="shared" si="575"/>
        <v>11.33</v>
      </c>
      <c r="AO2680" s="390">
        <f t="shared" si="576"/>
        <v>12.233000000000001</v>
      </c>
    </row>
    <row r="2681" spans="1:41" ht="15" customHeight="1" x14ac:dyDescent="0.25">
      <c r="A2681" s="127" t="s">
        <v>972</v>
      </c>
      <c r="B2681" s="125" t="s">
        <v>2077</v>
      </c>
      <c r="C2681" s="125" t="s">
        <v>4005</v>
      </c>
      <c r="D2681" s="125" t="s">
        <v>2478</v>
      </c>
      <c r="E2681" s="125" t="s">
        <v>2452</v>
      </c>
      <c r="F2681" s="126">
        <v>17.32</v>
      </c>
      <c r="G2681" s="126">
        <v>17.52</v>
      </c>
      <c r="H2681" s="126">
        <v>13.86</v>
      </c>
      <c r="I2681" s="126"/>
      <c r="J2681" s="317"/>
      <c r="K2681" s="323">
        <f>ROUND(SUMIF('VGT-Bewegungsdaten'!B:B,A2681,'VGT-Bewegungsdaten'!C:C),3)</f>
        <v>0</v>
      </c>
      <c r="L2681" s="324">
        <f>ROUND(SUMIF('VGT-Bewegungsdaten'!B:B,$A2681,'VGT-Bewegungsdaten'!D:D),2)</f>
        <v>0</v>
      </c>
      <c r="N2681" s="376" t="s">
        <v>4930</v>
      </c>
      <c r="O2681" s="376" t="s">
        <v>4940</v>
      </c>
      <c r="P2681" s="326">
        <f>ROUND(SUMIF('AV-Bewegungsdaten'!B:B,A2681,'AV-Bewegungsdaten'!C:C),3)</f>
        <v>0</v>
      </c>
      <c r="Q2681" s="324">
        <f>ROUND(SUMIF('AV-Bewegungsdaten'!B:B,$A2681,'AV-Bewegungsdaten'!D:D),2)</f>
        <v>0</v>
      </c>
      <c r="T2681" s="327"/>
      <c r="U2681" s="326">
        <f>ROUND(SUMIF('DV-Bewegungsdaten'!B:B,Kategorien!A2681,'DV-Bewegungsdaten'!D:D),3)</f>
        <v>0</v>
      </c>
      <c r="V2681" s="324">
        <f>ROUND(SUMIF('DV-Bewegungsdaten'!B:B,Kategorien!A2681,'DV-Bewegungsdaten'!E:E),3)</f>
        <v>0</v>
      </c>
      <c r="AD2681" s="390">
        <f t="shared" si="565"/>
        <v>12.581</v>
      </c>
      <c r="AE2681" s="390">
        <f t="shared" si="566"/>
        <v>13.238</v>
      </c>
      <c r="AF2681" s="390">
        <f t="shared" si="567"/>
        <v>14.456999999999999</v>
      </c>
      <c r="AG2681" s="390">
        <f t="shared" si="568"/>
        <v>13.824</v>
      </c>
      <c r="AH2681" s="390">
        <f t="shared" si="569"/>
        <v>13.736000000000001</v>
      </c>
      <c r="AI2681" s="390">
        <f t="shared" si="570"/>
        <v>14.268000000000001</v>
      </c>
      <c r="AJ2681" s="390">
        <f t="shared" si="571"/>
        <v>13.551</v>
      </c>
      <c r="AK2681" s="390">
        <f t="shared" si="572"/>
        <v>13.834999999999999</v>
      </c>
      <c r="AL2681" s="390">
        <f t="shared" si="573"/>
        <v>13.945</v>
      </c>
      <c r="AM2681" s="390">
        <f t="shared" si="574"/>
        <v>13.826000000000001</v>
      </c>
      <c r="AN2681" s="390">
        <f t="shared" si="575"/>
        <v>13.42</v>
      </c>
      <c r="AO2681" s="390">
        <f t="shared" si="576"/>
        <v>14.323</v>
      </c>
    </row>
    <row r="2682" spans="1:41" ht="15" customHeight="1" x14ac:dyDescent="0.25">
      <c r="A2682" s="127" t="s">
        <v>973</v>
      </c>
      <c r="B2682" s="125" t="s">
        <v>2077</v>
      </c>
      <c r="C2682" s="125" t="s">
        <v>4005</v>
      </c>
      <c r="D2682" s="125" t="s">
        <v>2480</v>
      </c>
      <c r="E2682" s="125" t="s">
        <v>2455</v>
      </c>
      <c r="F2682" s="126">
        <v>19.32</v>
      </c>
      <c r="G2682" s="126">
        <v>19.52</v>
      </c>
      <c r="H2682" s="126">
        <v>15.46</v>
      </c>
      <c r="I2682" s="126"/>
      <c r="J2682" s="317"/>
      <c r="K2682" s="323">
        <f>ROUND(SUMIF('VGT-Bewegungsdaten'!B:B,A2682,'VGT-Bewegungsdaten'!C:C),3)</f>
        <v>0</v>
      </c>
      <c r="L2682" s="324">
        <f>ROUND(SUMIF('VGT-Bewegungsdaten'!B:B,$A2682,'VGT-Bewegungsdaten'!D:D),2)</f>
        <v>0</v>
      </c>
      <c r="N2682" s="376" t="s">
        <v>4930</v>
      </c>
      <c r="O2682" s="376" t="s">
        <v>4940</v>
      </c>
      <c r="P2682" s="326">
        <f>ROUND(SUMIF('AV-Bewegungsdaten'!B:B,A2682,'AV-Bewegungsdaten'!C:C),3)</f>
        <v>0</v>
      </c>
      <c r="Q2682" s="324">
        <f>ROUND(SUMIF('AV-Bewegungsdaten'!B:B,$A2682,'AV-Bewegungsdaten'!D:D),2)</f>
        <v>0</v>
      </c>
      <c r="T2682" s="327"/>
      <c r="U2682" s="326">
        <f>ROUND(SUMIF('DV-Bewegungsdaten'!B:B,Kategorien!A2682,'DV-Bewegungsdaten'!D:D),3)</f>
        <v>0</v>
      </c>
      <c r="V2682" s="324">
        <f>ROUND(SUMIF('DV-Bewegungsdaten'!B:B,Kategorien!A2682,'DV-Bewegungsdaten'!E:E),3)</f>
        <v>0</v>
      </c>
      <c r="AD2682" s="390">
        <f t="shared" si="565"/>
        <v>14.581</v>
      </c>
      <c r="AE2682" s="390">
        <f t="shared" si="566"/>
        <v>15.238</v>
      </c>
      <c r="AF2682" s="390">
        <f t="shared" si="567"/>
        <v>16.457000000000001</v>
      </c>
      <c r="AG2682" s="390">
        <f t="shared" si="568"/>
        <v>15.824</v>
      </c>
      <c r="AH2682" s="390">
        <f t="shared" si="569"/>
        <v>15.736000000000001</v>
      </c>
      <c r="AI2682" s="390">
        <f t="shared" si="570"/>
        <v>16.268000000000001</v>
      </c>
      <c r="AJ2682" s="390">
        <f t="shared" si="571"/>
        <v>15.551</v>
      </c>
      <c r="AK2682" s="390">
        <f t="shared" si="572"/>
        <v>15.834999999999999</v>
      </c>
      <c r="AL2682" s="390">
        <f t="shared" si="573"/>
        <v>15.945</v>
      </c>
      <c r="AM2682" s="390">
        <f t="shared" si="574"/>
        <v>15.826000000000001</v>
      </c>
      <c r="AN2682" s="390">
        <f t="shared" si="575"/>
        <v>15.42</v>
      </c>
      <c r="AO2682" s="390">
        <f t="shared" si="576"/>
        <v>16.323</v>
      </c>
    </row>
    <row r="2683" spans="1:41" ht="15" customHeight="1" x14ac:dyDescent="0.25">
      <c r="A2683" s="127" t="s">
        <v>2265</v>
      </c>
      <c r="B2683" s="125" t="s">
        <v>2077</v>
      </c>
      <c r="C2683" s="125" t="s">
        <v>4005</v>
      </c>
      <c r="D2683" s="125" t="s">
        <v>1822</v>
      </c>
      <c r="E2683" s="125" t="s">
        <v>1538</v>
      </c>
      <c r="F2683" s="126">
        <v>20.32</v>
      </c>
      <c r="G2683" s="126">
        <v>20.52</v>
      </c>
      <c r="H2683" s="126">
        <v>16.260000000000002</v>
      </c>
      <c r="I2683" s="126"/>
      <c r="J2683" s="317"/>
      <c r="K2683" s="323">
        <f>ROUND(SUMIF('VGT-Bewegungsdaten'!B:B,A2683,'VGT-Bewegungsdaten'!C:C),3)</f>
        <v>0</v>
      </c>
      <c r="L2683" s="324">
        <f>ROUND(SUMIF('VGT-Bewegungsdaten'!B:B,$A2683,'VGT-Bewegungsdaten'!D:D),2)</f>
        <v>0</v>
      </c>
      <c r="N2683" s="376" t="s">
        <v>4930</v>
      </c>
      <c r="O2683" s="376" t="s">
        <v>4940</v>
      </c>
      <c r="P2683" s="326">
        <f>ROUND(SUMIF('AV-Bewegungsdaten'!B:B,A2683,'AV-Bewegungsdaten'!C:C),3)</f>
        <v>0</v>
      </c>
      <c r="Q2683" s="324">
        <f>ROUND(SUMIF('AV-Bewegungsdaten'!B:B,$A2683,'AV-Bewegungsdaten'!D:D),2)</f>
        <v>0</v>
      </c>
      <c r="T2683" s="327"/>
      <c r="U2683" s="326">
        <f>ROUND(SUMIF('DV-Bewegungsdaten'!B:B,Kategorien!A2683,'DV-Bewegungsdaten'!D:D),3)</f>
        <v>0</v>
      </c>
      <c r="V2683" s="324">
        <f>ROUND(SUMIF('DV-Bewegungsdaten'!B:B,Kategorien!A2683,'DV-Bewegungsdaten'!E:E),3)</f>
        <v>0</v>
      </c>
      <c r="AD2683" s="390">
        <f t="shared" si="565"/>
        <v>15.581</v>
      </c>
      <c r="AE2683" s="390">
        <f t="shared" si="566"/>
        <v>16.238</v>
      </c>
      <c r="AF2683" s="390">
        <f t="shared" si="567"/>
        <v>17.457000000000001</v>
      </c>
      <c r="AG2683" s="390">
        <f t="shared" si="568"/>
        <v>16.823999999999998</v>
      </c>
      <c r="AH2683" s="390">
        <f t="shared" si="569"/>
        <v>16.736000000000001</v>
      </c>
      <c r="AI2683" s="390">
        <f t="shared" si="570"/>
        <v>17.268000000000001</v>
      </c>
      <c r="AJ2683" s="390">
        <f t="shared" si="571"/>
        <v>16.550999999999998</v>
      </c>
      <c r="AK2683" s="390">
        <f t="shared" si="572"/>
        <v>16.835000000000001</v>
      </c>
      <c r="AL2683" s="390">
        <f t="shared" si="573"/>
        <v>16.945</v>
      </c>
      <c r="AM2683" s="390">
        <f t="shared" si="574"/>
        <v>16.826000000000001</v>
      </c>
      <c r="AN2683" s="390">
        <f t="shared" si="575"/>
        <v>16.420000000000002</v>
      </c>
      <c r="AO2683" s="390">
        <f t="shared" si="576"/>
        <v>17.323</v>
      </c>
    </row>
    <row r="2684" spans="1:41" ht="15" customHeight="1" x14ac:dyDescent="0.25">
      <c r="A2684" s="127" t="s">
        <v>2266</v>
      </c>
      <c r="B2684" s="125" t="s">
        <v>2077</v>
      </c>
      <c r="C2684" s="125" t="s">
        <v>4005</v>
      </c>
      <c r="D2684" s="125" t="s">
        <v>1824</v>
      </c>
      <c r="E2684" s="125" t="s">
        <v>1541</v>
      </c>
      <c r="F2684" s="126">
        <v>20.32</v>
      </c>
      <c r="G2684" s="126">
        <v>20.52</v>
      </c>
      <c r="H2684" s="126">
        <v>16.260000000000002</v>
      </c>
      <c r="I2684" s="126"/>
      <c r="J2684" s="317"/>
      <c r="K2684" s="323">
        <f>ROUND(SUMIF('VGT-Bewegungsdaten'!B:B,A2684,'VGT-Bewegungsdaten'!C:C),3)</f>
        <v>0</v>
      </c>
      <c r="L2684" s="324">
        <f>ROUND(SUMIF('VGT-Bewegungsdaten'!B:B,$A2684,'VGT-Bewegungsdaten'!D:D),2)</f>
        <v>0</v>
      </c>
      <c r="N2684" s="376" t="s">
        <v>4930</v>
      </c>
      <c r="O2684" s="376" t="s">
        <v>4940</v>
      </c>
      <c r="P2684" s="326">
        <f>ROUND(SUMIF('AV-Bewegungsdaten'!B:B,A2684,'AV-Bewegungsdaten'!C:C),3)</f>
        <v>0</v>
      </c>
      <c r="Q2684" s="324">
        <f>ROUND(SUMIF('AV-Bewegungsdaten'!B:B,$A2684,'AV-Bewegungsdaten'!D:D),2)</f>
        <v>0</v>
      </c>
      <c r="T2684" s="327"/>
      <c r="U2684" s="326">
        <f>ROUND(SUMIF('DV-Bewegungsdaten'!B:B,Kategorien!A2684,'DV-Bewegungsdaten'!D:D),3)</f>
        <v>0</v>
      </c>
      <c r="V2684" s="324">
        <f>ROUND(SUMIF('DV-Bewegungsdaten'!B:B,Kategorien!A2684,'DV-Bewegungsdaten'!E:E),3)</f>
        <v>0</v>
      </c>
      <c r="AD2684" s="390">
        <f t="shared" si="565"/>
        <v>15.581</v>
      </c>
      <c r="AE2684" s="390">
        <f t="shared" si="566"/>
        <v>16.238</v>
      </c>
      <c r="AF2684" s="390">
        <f t="shared" si="567"/>
        <v>17.457000000000001</v>
      </c>
      <c r="AG2684" s="390">
        <f t="shared" si="568"/>
        <v>16.823999999999998</v>
      </c>
      <c r="AH2684" s="390">
        <f t="shared" si="569"/>
        <v>16.736000000000001</v>
      </c>
      <c r="AI2684" s="390">
        <f t="shared" si="570"/>
        <v>17.268000000000001</v>
      </c>
      <c r="AJ2684" s="390">
        <f t="shared" si="571"/>
        <v>16.550999999999998</v>
      </c>
      <c r="AK2684" s="390">
        <f t="shared" si="572"/>
        <v>16.835000000000001</v>
      </c>
      <c r="AL2684" s="390">
        <f t="shared" si="573"/>
        <v>16.945</v>
      </c>
      <c r="AM2684" s="390">
        <f t="shared" si="574"/>
        <v>16.826000000000001</v>
      </c>
      <c r="AN2684" s="390">
        <f t="shared" si="575"/>
        <v>16.420000000000002</v>
      </c>
      <c r="AO2684" s="390">
        <f t="shared" si="576"/>
        <v>17.323</v>
      </c>
    </row>
    <row r="2685" spans="1:41" ht="15" customHeight="1" x14ac:dyDescent="0.25">
      <c r="A2685" s="127" t="s">
        <v>2963</v>
      </c>
      <c r="B2685" s="125" t="s">
        <v>2077</v>
      </c>
      <c r="C2685" s="125" t="s">
        <v>4005</v>
      </c>
      <c r="D2685" s="125" t="s">
        <v>2723</v>
      </c>
      <c r="E2685" s="125" t="s">
        <v>2545</v>
      </c>
      <c r="F2685" s="126">
        <v>20.29</v>
      </c>
      <c r="G2685" s="126">
        <v>20.49</v>
      </c>
      <c r="H2685" s="126">
        <v>16.23</v>
      </c>
      <c r="I2685" s="126"/>
      <c r="J2685" s="317"/>
      <c r="K2685" s="323">
        <f>ROUND(SUMIF('VGT-Bewegungsdaten'!B:B,A2685,'VGT-Bewegungsdaten'!C:C),3)</f>
        <v>0</v>
      </c>
      <c r="L2685" s="324">
        <f>ROUND(SUMIF('VGT-Bewegungsdaten'!B:B,$A2685,'VGT-Bewegungsdaten'!D:D),2)</f>
        <v>0</v>
      </c>
      <c r="N2685" s="376" t="s">
        <v>4930</v>
      </c>
      <c r="O2685" s="376" t="s">
        <v>4940</v>
      </c>
      <c r="P2685" s="326">
        <f>ROUND(SUMIF('AV-Bewegungsdaten'!B:B,A2685,'AV-Bewegungsdaten'!C:C),3)</f>
        <v>0</v>
      </c>
      <c r="Q2685" s="324">
        <f>ROUND(SUMIF('AV-Bewegungsdaten'!B:B,$A2685,'AV-Bewegungsdaten'!D:D),2)</f>
        <v>0</v>
      </c>
      <c r="T2685" s="327"/>
      <c r="U2685" s="326">
        <f>ROUND(SUMIF('DV-Bewegungsdaten'!B:B,Kategorien!A2685,'DV-Bewegungsdaten'!D:D),3)</f>
        <v>0</v>
      </c>
      <c r="V2685" s="324">
        <f>ROUND(SUMIF('DV-Bewegungsdaten'!B:B,Kategorien!A2685,'DV-Bewegungsdaten'!E:E),3)</f>
        <v>0</v>
      </c>
      <c r="AD2685" s="390">
        <f t="shared" si="565"/>
        <v>15.550999999999998</v>
      </c>
      <c r="AE2685" s="390">
        <f t="shared" si="566"/>
        <v>16.207999999999998</v>
      </c>
      <c r="AF2685" s="390">
        <f t="shared" si="567"/>
        <v>17.427</v>
      </c>
      <c r="AG2685" s="390">
        <f t="shared" si="568"/>
        <v>16.793999999999997</v>
      </c>
      <c r="AH2685" s="390">
        <f t="shared" si="569"/>
        <v>16.706</v>
      </c>
      <c r="AI2685" s="390">
        <f t="shared" si="570"/>
        <v>17.238</v>
      </c>
      <c r="AJ2685" s="390">
        <f t="shared" si="571"/>
        <v>16.520999999999997</v>
      </c>
      <c r="AK2685" s="390">
        <f t="shared" si="572"/>
        <v>16.805</v>
      </c>
      <c r="AL2685" s="390">
        <f t="shared" si="573"/>
        <v>16.914999999999999</v>
      </c>
      <c r="AM2685" s="390">
        <f t="shared" si="574"/>
        <v>16.795999999999999</v>
      </c>
      <c r="AN2685" s="390">
        <f t="shared" si="575"/>
        <v>16.39</v>
      </c>
      <c r="AO2685" s="390">
        <f t="shared" si="576"/>
        <v>17.292999999999999</v>
      </c>
    </row>
    <row r="2686" spans="1:41" ht="15" customHeight="1" x14ac:dyDescent="0.25">
      <c r="A2686" s="127" t="s">
        <v>3707</v>
      </c>
      <c r="B2686" s="125" t="s">
        <v>2077</v>
      </c>
      <c r="C2686" s="125" t="s">
        <v>4005</v>
      </c>
      <c r="D2686" s="125" t="s">
        <v>3467</v>
      </c>
      <c r="E2686" s="125" t="s">
        <v>3289</v>
      </c>
      <c r="F2686" s="126">
        <v>20.259999999999998</v>
      </c>
      <c r="G2686" s="126">
        <v>20.459999999999997</v>
      </c>
      <c r="H2686" s="126">
        <v>16.21</v>
      </c>
      <c r="I2686" s="126"/>
      <c r="J2686" s="317"/>
      <c r="K2686" s="323">
        <f>ROUND(SUMIF('VGT-Bewegungsdaten'!B:B,A2686,'VGT-Bewegungsdaten'!C:C),3)</f>
        <v>0</v>
      </c>
      <c r="L2686" s="324">
        <f>ROUND(SUMIF('VGT-Bewegungsdaten'!B:B,$A2686,'VGT-Bewegungsdaten'!D:D),2)</f>
        <v>0</v>
      </c>
      <c r="N2686" s="376" t="s">
        <v>4930</v>
      </c>
      <c r="O2686" s="376" t="s">
        <v>4940</v>
      </c>
      <c r="P2686" s="326">
        <f>ROUND(SUMIF('AV-Bewegungsdaten'!B:B,A2686,'AV-Bewegungsdaten'!C:C),3)</f>
        <v>0</v>
      </c>
      <c r="Q2686" s="324">
        <f>ROUND(SUMIF('AV-Bewegungsdaten'!B:B,$A2686,'AV-Bewegungsdaten'!D:D),2)</f>
        <v>0</v>
      </c>
      <c r="T2686" s="327"/>
      <c r="U2686" s="326">
        <f>ROUND(SUMIF('DV-Bewegungsdaten'!B:B,Kategorien!A2686,'DV-Bewegungsdaten'!D:D),3)</f>
        <v>0</v>
      </c>
      <c r="V2686" s="324">
        <f>ROUND(SUMIF('DV-Bewegungsdaten'!B:B,Kategorien!A2686,'DV-Bewegungsdaten'!E:E),3)</f>
        <v>0</v>
      </c>
      <c r="AD2686" s="390">
        <f t="shared" si="565"/>
        <v>15.520999999999997</v>
      </c>
      <c r="AE2686" s="390">
        <f t="shared" si="566"/>
        <v>16.177999999999997</v>
      </c>
      <c r="AF2686" s="390">
        <f t="shared" si="567"/>
        <v>17.396999999999998</v>
      </c>
      <c r="AG2686" s="390">
        <f t="shared" si="568"/>
        <v>16.763999999999996</v>
      </c>
      <c r="AH2686" s="390">
        <f t="shared" si="569"/>
        <v>16.675999999999998</v>
      </c>
      <c r="AI2686" s="390">
        <f t="shared" si="570"/>
        <v>17.207999999999998</v>
      </c>
      <c r="AJ2686" s="390">
        <f t="shared" si="571"/>
        <v>16.490999999999996</v>
      </c>
      <c r="AK2686" s="390">
        <f t="shared" si="572"/>
        <v>16.774999999999999</v>
      </c>
      <c r="AL2686" s="390">
        <f t="shared" si="573"/>
        <v>16.884999999999998</v>
      </c>
      <c r="AM2686" s="390">
        <f t="shared" si="574"/>
        <v>16.765999999999998</v>
      </c>
      <c r="AN2686" s="390">
        <f t="shared" si="575"/>
        <v>16.36</v>
      </c>
      <c r="AO2686" s="390">
        <f t="shared" si="576"/>
        <v>17.262999999999998</v>
      </c>
    </row>
    <row r="2687" spans="1:41" ht="15" customHeight="1" x14ac:dyDescent="0.25">
      <c r="A2687" s="127" t="s">
        <v>4472</v>
      </c>
      <c r="B2687" s="125" t="s">
        <v>2077</v>
      </c>
      <c r="C2687" s="125" t="s">
        <v>4005</v>
      </c>
      <c r="D2687" s="125" t="s">
        <v>4230</v>
      </c>
      <c r="E2687" s="125" t="s">
        <v>4051</v>
      </c>
      <c r="F2687" s="126">
        <v>20.23</v>
      </c>
      <c r="G2687" s="126">
        <v>20.43</v>
      </c>
      <c r="H2687" s="126">
        <v>16.18</v>
      </c>
      <c r="I2687" s="126"/>
      <c r="J2687" s="317"/>
      <c r="K2687" s="323">
        <f>ROUND(SUMIF('VGT-Bewegungsdaten'!B:B,A2687,'VGT-Bewegungsdaten'!C:C),3)</f>
        <v>0</v>
      </c>
      <c r="L2687" s="324">
        <f>ROUND(SUMIF('VGT-Bewegungsdaten'!B:B,$A2687,'VGT-Bewegungsdaten'!D:D),2)</f>
        <v>0</v>
      </c>
      <c r="N2687" s="376" t="s">
        <v>4930</v>
      </c>
      <c r="O2687" s="376" t="s">
        <v>4940</v>
      </c>
      <c r="P2687" s="326">
        <f>ROUND(SUMIF('AV-Bewegungsdaten'!B:B,A2687,'AV-Bewegungsdaten'!C:C),3)</f>
        <v>0</v>
      </c>
      <c r="Q2687" s="324">
        <f>ROUND(SUMIF('AV-Bewegungsdaten'!B:B,$A2687,'AV-Bewegungsdaten'!D:D),2)</f>
        <v>0</v>
      </c>
      <c r="T2687" s="327"/>
      <c r="U2687" s="326">
        <f>ROUND(SUMIF('DV-Bewegungsdaten'!B:B,Kategorien!A2687,'DV-Bewegungsdaten'!D:D),3)</f>
        <v>0</v>
      </c>
      <c r="V2687" s="324">
        <f>ROUND(SUMIF('DV-Bewegungsdaten'!B:B,Kategorien!A2687,'DV-Bewegungsdaten'!E:E),3)</f>
        <v>0</v>
      </c>
      <c r="AD2687" s="390">
        <f t="shared" si="565"/>
        <v>15.491</v>
      </c>
      <c r="AE2687" s="390">
        <f t="shared" si="566"/>
        <v>16.148</v>
      </c>
      <c r="AF2687" s="390">
        <f t="shared" si="567"/>
        <v>17.367000000000001</v>
      </c>
      <c r="AG2687" s="390">
        <f t="shared" si="568"/>
        <v>16.733999999999998</v>
      </c>
      <c r="AH2687" s="390">
        <f t="shared" si="569"/>
        <v>16.646000000000001</v>
      </c>
      <c r="AI2687" s="390">
        <f t="shared" si="570"/>
        <v>17.178000000000001</v>
      </c>
      <c r="AJ2687" s="390">
        <f t="shared" si="571"/>
        <v>16.460999999999999</v>
      </c>
      <c r="AK2687" s="390">
        <f t="shared" si="572"/>
        <v>16.745000000000001</v>
      </c>
      <c r="AL2687" s="390">
        <f t="shared" si="573"/>
        <v>16.855</v>
      </c>
      <c r="AM2687" s="390">
        <f t="shared" si="574"/>
        <v>16.736000000000001</v>
      </c>
      <c r="AN2687" s="390">
        <f t="shared" si="575"/>
        <v>16.329999999999998</v>
      </c>
      <c r="AO2687" s="390">
        <f t="shared" si="576"/>
        <v>17.233000000000001</v>
      </c>
    </row>
    <row r="2688" spans="1:41" ht="15" customHeight="1" x14ac:dyDescent="0.25">
      <c r="A2688" s="127" t="s">
        <v>2267</v>
      </c>
      <c r="B2688" s="125" t="s">
        <v>2077</v>
      </c>
      <c r="C2688" s="125" t="s">
        <v>4005</v>
      </c>
      <c r="D2688" s="125" t="s">
        <v>1826</v>
      </c>
      <c r="E2688" s="125" t="s">
        <v>2452</v>
      </c>
      <c r="F2688" s="126">
        <v>18.32</v>
      </c>
      <c r="G2688" s="126">
        <v>18.52</v>
      </c>
      <c r="H2688" s="126">
        <v>14.66</v>
      </c>
      <c r="I2688" s="126"/>
      <c r="J2688" s="317"/>
      <c r="K2688" s="323">
        <f>ROUND(SUMIF('VGT-Bewegungsdaten'!B:B,A2688,'VGT-Bewegungsdaten'!C:C),3)</f>
        <v>0</v>
      </c>
      <c r="L2688" s="324">
        <f>ROUND(SUMIF('VGT-Bewegungsdaten'!B:B,$A2688,'VGT-Bewegungsdaten'!D:D),2)</f>
        <v>0</v>
      </c>
      <c r="N2688" s="376" t="s">
        <v>4930</v>
      </c>
      <c r="O2688" s="376" t="s">
        <v>4940</v>
      </c>
      <c r="P2688" s="326">
        <f>ROUND(SUMIF('AV-Bewegungsdaten'!B:B,A2688,'AV-Bewegungsdaten'!C:C),3)</f>
        <v>0</v>
      </c>
      <c r="Q2688" s="324">
        <f>ROUND(SUMIF('AV-Bewegungsdaten'!B:B,$A2688,'AV-Bewegungsdaten'!D:D),2)</f>
        <v>0</v>
      </c>
      <c r="T2688" s="327"/>
      <c r="U2688" s="326">
        <f>ROUND(SUMIF('DV-Bewegungsdaten'!B:B,Kategorien!A2688,'DV-Bewegungsdaten'!D:D),3)</f>
        <v>0</v>
      </c>
      <c r="V2688" s="324">
        <f>ROUND(SUMIF('DV-Bewegungsdaten'!B:B,Kategorien!A2688,'DV-Bewegungsdaten'!E:E),3)</f>
        <v>0</v>
      </c>
      <c r="AD2688" s="390">
        <f t="shared" si="565"/>
        <v>13.581</v>
      </c>
      <c r="AE2688" s="390">
        <f t="shared" si="566"/>
        <v>14.238</v>
      </c>
      <c r="AF2688" s="390">
        <f t="shared" si="567"/>
        <v>15.456999999999999</v>
      </c>
      <c r="AG2688" s="390">
        <f t="shared" si="568"/>
        <v>14.824</v>
      </c>
      <c r="AH2688" s="390">
        <f t="shared" si="569"/>
        <v>14.736000000000001</v>
      </c>
      <c r="AI2688" s="390">
        <f t="shared" si="570"/>
        <v>15.268000000000001</v>
      </c>
      <c r="AJ2688" s="390">
        <f t="shared" si="571"/>
        <v>14.551</v>
      </c>
      <c r="AK2688" s="390">
        <f t="shared" si="572"/>
        <v>14.834999999999999</v>
      </c>
      <c r="AL2688" s="390">
        <f t="shared" si="573"/>
        <v>14.945</v>
      </c>
      <c r="AM2688" s="390">
        <f t="shared" si="574"/>
        <v>14.826000000000001</v>
      </c>
      <c r="AN2688" s="390">
        <f t="shared" si="575"/>
        <v>14.42</v>
      </c>
      <c r="AO2688" s="390">
        <f t="shared" si="576"/>
        <v>15.323</v>
      </c>
    </row>
    <row r="2689" spans="1:41" ht="15" customHeight="1" x14ac:dyDescent="0.25">
      <c r="A2689" s="127" t="s">
        <v>2268</v>
      </c>
      <c r="B2689" s="125" t="s">
        <v>2077</v>
      </c>
      <c r="C2689" s="125" t="s">
        <v>4005</v>
      </c>
      <c r="D2689" s="125" t="s">
        <v>1828</v>
      </c>
      <c r="E2689" s="125" t="s">
        <v>2455</v>
      </c>
      <c r="F2689" s="126">
        <v>20.32</v>
      </c>
      <c r="G2689" s="126">
        <v>20.52</v>
      </c>
      <c r="H2689" s="126">
        <v>16.260000000000002</v>
      </c>
      <c r="I2689" s="126"/>
      <c r="J2689" s="317"/>
      <c r="K2689" s="323">
        <f>ROUND(SUMIF('VGT-Bewegungsdaten'!B:B,A2689,'VGT-Bewegungsdaten'!C:C),3)</f>
        <v>0</v>
      </c>
      <c r="L2689" s="324">
        <f>ROUND(SUMIF('VGT-Bewegungsdaten'!B:B,$A2689,'VGT-Bewegungsdaten'!D:D),2)</f>
        <v>0</v>
      </c>
      <c r="N2689" s="376" t="s">
        <v>4930</v>
      </c>
      <c r="O2689" s="376" t="s">
        <v>4940</v>
      </c>
      <c r="P2689" s="326">
        <f>ROUND(SUMIF('AV-Bewegungsdaten'!B:B,A2689,'AV-Bewegungsdaten'!C:C),3)</f>
        <v>0</v>
      </c>
      <c r="Q2689" s="324">
        <f>ROUND(SUMIF('AV-Bewegungsdaten'!B:B,$A2689,'AV-Bewegungsdaten'!D:D),2)</f>
        <v>0</v>
      </c>
      <c r="T2689" s="327"/>
      <c r="U2689" s="326">
        <f>ROUND(SUMIF('DV-Bewegungsdaten'!B:B,Kategorien!A2689,'DV-Bewegungsdaten'!D:D),3)</f>
        <v>0</v>
      </c>
      <c r="V2689" s="324">
        <f>ROUND(SUMIF('DV-Bewegungsdaten'!B:B,Kategorien!A2689,'DV-Bewegungsdaten'!E:E),3)</f>
        <v>0</v>
      </c>
      <c r="AD2689" s="390">
        <f t="shared" si="565"/>
        <v>15.581</v>
      </c>
      <c r="AE2689" s="390">
        <f t="shared" si="566"/>
        <v>16.238</v>
      </c>
      <c r="AF2689" s="390">
        <f t="shared" si="567"/>
        <v>17.457000000000001</v>
      </c>
      <c r="AG2689" s="390">
        <f t="shared" si="568"/>
        <v>16.823999999999998</v>
      </c>
      <c r="AH2689" s="390">
        <f t="shared" si="569"/>
        <v>16.736000000000001</v>
      </c>
      <c r="AI2689" s="390">
        <f t="shared" si="570"/>
        <v>17.268000000000001</v>
      </c>
      <c r="AJ2689" s="390">
        <f t="shared" si="571"/>
        <v>16.550999999999998</v>
      </c>
      <c r="AK2689" s="390">
        <f t="shared" si="572"/>
        <v>16.835000000000001</v>
      </c>
      <c r="AL2689" s="390">
        <f t="shared" si="573"/>
        <v>16.945</v>
      </c>
      <c r="AM2689" s="390">
        <f t="shared" si="574"/>
        <v>16.826000000000001</v>
      </c>
      <c r="AN2689" s="390">
        <f t="shared" si="575"/>
        <v>16.420000000000002</v>
      </c>
      <c r="AO2689" s="390">
        <f t="shared" si="576"/>
        <v>17.323</v>
      </c>
    </row>
    <row r="2690" spans="1:41" ht="15" customHeight="1" x14ac:dyDescent="0.25">
      <c r="A2690" s="127" t="s">
        <v>2269</v>
      </c>
      <c r="B2690" s="125" t="s">
        <v>2077</v>
      </c>
      <c r="C2690" s="125" t="s">
        <v>4005</v>
      </c>
      <c r="D2690" s="125" t="s">
        <v>1830</v>
      </c>
      <c r="E2690" s="125" t="s">
        <v>1538</v>
      </c>
      <c r="F2690" s="126">
        <v>21.32</v>
      </c>
      <c r="G2690" s="126">
        <v>21.52</v>
      </c>
      <c r="H2690" s="126">
        <v>17.059999999999999</v>
      </c>
      <c r="I2690" s="126"/>
      <c r="J2690" s="317"/>
      <c r="K2690" s="323">
        <f>ROUND(SUMIF('VGT-Bewegungsdaten'!B:B,A2690,'VGT-Bewegungsdaten'!C:C),3)</f>
        <v>0</v>
      </c>
      <c r="L2690" s="324">
        <f>ROUND(SUMIF('VGT-Bewegungsdaten'!B:B,$A2690,'VGT-Bewegungsdaten'!D:D),2)</f>
        <v>0</v>
      </c>
      <c r="N2690" s="376" t="s">
        <v>4930</v>
      </c>
      <c r="O2690" s="376" t="s">
        <v>4940</v>
      </c>
      <c r="P2690" s="326">
        <f>ROUND(SUMIF('AV-Bewegungsdaten'!B:B,A2690,'AV-Bewegungsdaten'!C:C),3)</f>
        <v>0</v>
      </c>
      <c r="Q2690" s="324">
        <f>ROUND(SUMIF('AV-Bewegungsdaten'!B:B,$A2690,'AV-Bewegungsdaten'!D:D),2)</f>
        <v>0</v>
      </c>
      <c r="T2690" s="327"/>
      <c r="U2690" s="326">
        <f>ROUND(SUMIF('DV-Bewegungsdaten'!B:B,Kategorien!A2690,'DV-Bewegungsdaten'!D:D),3)</f>
        <v>0</v>
      </c>
      <c r="V2690" s="324">
        <f>ROUND(SUMIF('DV-Bewegungsdaten'!B:B,Kategorien!A2690,'DV-Bewegungsdaten'!E:E),3)</f>
        <v>0</v>
      </c>
      <c r="AD2690" s="390">
        <f t="shared" si="565"/>
        <v>16.581</v>
      </c>
      <c r="AE2690" s="390">
        <f t="shared" si="566"/>
        <v>17.238</v>
      </c>
      <c r="AF2690" s="390">
        <f t="shared" si="567"/>
        <v>18.457000000000001</v>
      </c>
      <c r="AG2690" s="390">
        <f t="shared" si="568"/>
        <v>17.823999999999998</v>
      </c>
      <c r="AH2690" s="390">
        <f t="shared" si="569"/>
        <v>17.736000000000001</v>
      </c>
      <c r="AI2690" s="390">
        <f t="shared" si="570"/>
        <v>18.268000000000001</v>
      </c>
      <c r="AJ2690" s="390">
        <f t="shared" si="571"/>
        <v>17.550999999999998</v>
      </c>
      <c r="AK2690" s="390">
        <f t="shared" si="572"/>
        <v>17.835000000000001</v>
      </c>
      <c r="AL2690" s="390">
        <f t="shared" si="573"/>
        <v>17.945</v>
      </c>
      <c r="AM2690" s="390">
        <f t="shared" si="574"/>
        <v>17.826000000000001</v>
      </c>
      <c r="AN2690" s="390">
        <f t="shared" si="575"/>
        <v>17.420000000000002</v>
      </c>
      <c r="AO2690" s="390">
        <f t="shared" si="576"/>
        <v>18.323</v>
      </c>
    </row>
    <row r="2691" spans="1:41" ht="15" customHeight="1" x14ac:dyDescent="0.25">
      <c r="A2691" s="127" t="s">
        <v>2270</v>
      </c>
      <c r="B2691" s="125" t="s">
        <v>2077</v>
      </c>
      <c r="C2691" s="125" t="s">
        <v>4005</v>
      </c>
      <c r="D2691" s="125" t="s">
        <v>1832</v>
      </c>
      <c r="E2691" s="125" t="s">
        <v>1541</v>
      </c>
      <c r="F2691" s="126">
        <v>21.32</v>
      </c>
      <c r="G2691" s="126">
        <v>21.52</v>
      </c>
      <c r="H2691" s="126">
        <v>17.059999999999999</v>
      </c>
      <c r="I2691" s="126"/>
      <c r="J2691" s="317"/>
      <c r="K2691" s="323">
        <f>ROUND(SUMIF('VGT-Bewegungsdaten'!B:B,A2691,'VGT-Bewegungsdaten'!C:C),3)</f>
        <v>0</v>
      </c>
      <c r="L2691" s="324">
        <f>ROUND(SUMIF('VGT-Bewegungsdaten'!B:B,$A2691,'VGT-Bewegungsdaten'!D:D),2)</f>
        <v>0</v>
      </c>
      <c r="N2691" s="376" t="s">
        <v>4930</v>
      </c>
      <c r="O2691" s="376" t="s">
        <v>4940</v>
      </c>
      <c r="P2691" s="326">
        <f>ROUND(SUMIF('AV-Bewegungsdaten'!B:B,A2691,'AV-Bewegungsdaten'!C:C),3)</f>
        <v>0</v>
      </c>
      <c r="Q2691" s="324">
        <f>ROUND(SUMIF('AV-Bewegungsdaten'!B:B,$A2691,'AV-Bewegungsdaten'!D:D),2)</f>
        <v>0</v>
      </c>
      <c r="T2691" s="327"/>
      <c r="U2691" s="326">
        <f>ROUND(SUMIF('DV-Bewegungsdaten'!B:B,Kategorien!A2691,'DV-Bewegungsdaten'!D:D),3)</f>
        <v>0</v>
      </c>
      <c r="V2691" s="324">
        <f>ROUND(SUMIF('DV-Bewegungsdaten'!B:B,Kategorien!A2691,'DV-Bewegungsdaten'!E:E),3)</f>
        <v>0</v>
      </c>
      <c r="AD2691" s="390">
        <f t="shared" si="565"/>
        <v>16.581</v>
      </c>
      <c r="AE2691" s="390">
        <f t="shared" si="566"/>
        <v>17.238</v>
      </c>
      <c r="AF2691" s="390">
        <f t="shared" si="567"/>
        <v>18.457000000000001</v>
      </c>
      <c r="AG2691" s="390">
        <f t="shared" si="568"/>
        <v>17.823999999999998</v>
      </c>
      <c r="AH2691" s="390">
        <f t="shared" si="569"/>
        <v>17.736000000000001</v>
      </c>
      <c r="AI2691" s="390">
        <f t="shared" si="570"/>
        <v>18.268000000000001</v>
      </c>
      <c r="AJ2691" s="390">
        <f t="shared" si="571"/>
        <v>17.550999999999998</v>
      </c>
      <c r="AK2691" s="390">
        <f t="shared" si="572"/>
        <v>17.835000000000001</v>
      </c>
      <c r="AL2691" s="390">
        <f t="shared" si="573"/>
        <v>17.945</v>
      </c>
      <c r="AM2691" s="390">
        <f t="shared" si="574"/>
        <v>17.826000000000001</v>
      </c>
      <c r="AN2691" s="390">
        <f t="shared" si="575"/>
        <v>17.420000000000002</v>
      </c>
      <c r="AO2691" s="390">
        <f t="shared" si="576"/>
        <v>18.323</v>
      </c>
    </row>
    <row r="2692" spans="1:41" ht="15" customHeight="1" x14ac:dyDescent="0.25">
      <c r="A2692" s="127" t="s">
        <v>2964</v>
      </c>
      <c r="B2692" s="125" t="s">
        <v>2077</v>
      </c>
      <c r="C2692" s="125" t="s">
        <v>4005</v>
      </c>
      <c r="D2692" s="125" t="s">
        <v>2725</v>
      </c>
      <c r="E2692" s="125" t="s">
        <v>2545</v>
      </c>
      <c r="F2692" s="126">
        <v>21.29</v>
      </c>
      <c r="G2692" s="126">
        <v>21.49</v>
      </c>
      <c r="H2692" s="126">
        <v>17.03</v>
      </c>
      <c r="I2692" s="126"/>
      <c r="J2692" s="317"/>
      <c r="K2692" s="323">
        <f>ROUND(SUMIF('VGT-Bewegungsdaten'!B:B,A2692,'VGT-Bewegungsdaten'!C:C),3)</f>
        <v>0</v>
      </c>
      <c r="L2692" s="324">
        <f>ROUND(SUMIF('VGT-Bewegungsdaten'!B:B,$A2692,'VGT-Bewegungsdaten'!D:D),2)</f>
        <v>0</v>
      </c>
      <c r="N2692" s="376" t="s">
        <v>4930</v>
      </c>
      <c r="O2692" s="376" t="s">
        <v>4940</v>
      </c>
      <c r="P2692" s="326">
        <f>ROUND(SUMIF('AV-Bewegungsdaten'!B:B,A2692,'AV-Bewegungsdaten'!C:C),3)</f>
        <v>0</v>
      </c>
      <c r="Q2692" s="324">
        <f>ROUND(SUMIF('AV-Bewegungsdaten'!B:B,$A2692,'AV-Bewegungsdaten'!D:D),2)</f>
        <v>0</v>
      </c>
      <c r="T2692" s="327"/>
      <c r="U2692" s="326">
        <f>ROUND(SUMIF('DV-Bewegungsdaten'!B:B,Kategorien!A2692,'DV-Bewegungsdaten'!D:D),3)</f>
        <v>0</v>
      </c>
      <c r="V2692" s="324">
        <f>ROUND(SUMIF('DV-Bewegungsdaten'!B:B,Kategorien!A2692,'DV-Bewegungsdaten'!E:E),3)</f>
        <v>0</v>
      </c>
      <c r="AD2692" s="390">
        <f t="shared" si="565"/>
        <v>16.550999999999998</v>
      </c>
      <c r="AE2692" s="390">
        <f t="shared" si="566"/>
        <v>17.207999999999998</v>
      </c>
      <c r="AF2692" s="390">
        <f t="shared" si="567"/>
        <v>18.427</v>
      </c>
      <c r="AG2692" s="390">
        <f t="shared" si="568"/>
        <v>17.793999999999997</v>
      </c>
      <c r="AH2692" s="390">
        <f t="shared" si="569"/>
        <v>17.706</v>
      </c>
      <c r="AI2692" s="390">
        <f t="shared" si="570"/>
        <v>18.238</v>
      </c>
      <c r="AJ2692" s="390">
        <f t="shared" si="571"/>
        <v>17.520999999999997</v>
      </c>
      <c r="AK2692" s="390">
        <f t="shared" si="572"/>
        <v>17.805</v>
      </c>
      <c r="AL2692" s="390">
        <f t="shared" si="573"/>
        <v>17.914999999999999</v>
      </c>
      <c r="AM2692" s="390">
        <f t="shared" si="574"/>
        <v>17.795999999999999</v>
      </c>
      <c r="AN2692" s="390">
        <f t="shared" si="575"/>
        <v>17.39</v>
      </c>
      <c r="AO2692" s="390">
        <f t="shared" si="576"/>
        <v>18.292999999999999</v>
      </c>
    </row>
    <row r="2693" spans="1:41" ht="15" customHeight="1" x14ac:dyDescent="0.25">
      <c r="A2693" s="127" t="s">
        <v>3708</v>
      </c>
      <c r="B2693" s="125" t="s">
        <v>2077</v>
      </c>
      <c r="C2693" s="125" t="s">
        <v>4005</v>
      </c>
      <c r="D2693" s="125" t="s">
        <v>3469</v>
      </c>
      <c r="E2693" s="125" t="s">
        <v>3289</v>
      </c>
      <c r="F2693" s="126">
        <v>21.259999999999998</v>
      </c>
      <c r="G2693" s="126">
        <v>21.459999999999997</v>
      </c>
      <c r="H2693" s="126">
        <v>17.010000000000002</v>
      </c>
      <c r="I2693" s="126"/>
      <c r="J2693" s="317"/>
      <c r="K2693" s="323">
        <f>ROUND(SUMIF('VGT-Bewegungsdaten'!B:B,A2693,'VGT-Bewegungsdaten'!C:C),3)</f>
        <v>0</v>
      </c>
      <c r="L2693" s="324">
        <f>ROUND(SUMIF('VGT-Bewegungsdaten'!B:B,$A2693,'VGT-Bewegungsdaten'!D:D),2)</f>
        <v>0</v>
      </c>
      <c r="N2693" s="376" t="s">
        <v>4930</v>
      </c>
      <c r="O2693" s="376" t="s">
        <v>4940</v>
      </c>
      <c r="P2693" s="326">
        <f>ROUND(SUMIF('AV-Bewegungsdaten'!B:B,A2693,'AV-Bewegungsdaten'!C:C),3)</f>
        <v>0</v>
      </c>
      <c r="Q2693" s="324">
        <f>ROUND(SUMIF('AV-Bewegungsdaten'!B:B,$A2693,'AV-Bewegungsdaten'!D:D),2)</f>
        <v>0</v>
      </c>
      <c r="T2693" s="327"/>
      <c r="U2693" s="326">
        <f>ROUND(SUMIF('DV-Bewegungsdaten'!B:B,Kategorien!A2693,'DV-Bewegungsdaten'!D:D),3)</f>
        <v>0</v>
      </c>
      <c r="V2693" s="324">
        <f>ROUND(SUMIF('DV-Bewegungsdaten'!B:B,Kategorien!A2693,'DV-Bewegungsdaten'!E:E),3)</f>
        <v>0</v>
      </c>
      <c r="AD2693" s="390">
        <f t="shared" si="565"/>
        <v>16.520999999999997</v>
      </c>
      <c r="AE2693" s="390">
        <f t="shared" si="566"/>
        <v>17.177999999999997</v>
      </c>
      <c r="AF2693" s="390">
        <f t="shared" si="567"/>
        <v>18.396999999999998</v>
      </c>
      <c r="AG2693" s="390">
        <f t="shared" si="568"/>
        <v>17.763999999999996</v>
      </c>
      <c r="AH2693" s="390">
        <f t="shared" si="569"/>
        <v>17.675999999999998</v>
      </c>
      <c r="AI2693" s="390">
        <f t="shared" si="570"/>
        <v>18.207999999999998</v>
      </c>
      <c r="AJ2693" s="390">
        <f t="shared" si="571"/>
        <v>17.490999999999996</v>
      </c>
      <c r="AK2693" s="390">
        <f t="shared" si="572"/>
        <v>17.774999999999999</v>
      </c>
      <c r="AL2693" s="390">
        <f t="shared" si="573"/>
        <v>17.884999999999998</v>
      </c>
      <c r="AM2693" s="390">
        <f t="shared" si="574"/>
        <v>17.765999999999998</v>
      </c>
      <c r="AN2693" s="390">
        <f t="shared" si="575"/>
        <v>17.36</v>
      </c>
      <c r="AO2693" s="390">
        <f t="shared" si="576"/>
        <v>18.262999999999998</v>
      </c>
    </row>
    <row r="2694" spans="1:41" ht="15" customHeight="1" x14ac:dyDescent="0.25">
      <c r="A2694" s="127" t="s">
        <v>4473</v>
      </c>
      <c r="B2694" s="125" t="s">
        <v>2077</v>
      </c>
      <c r="C2694" s="125" t="s">
        <v>4005</v>
      </c>
      <c r="D2694" s="125" t="s">
        <v>4232</v>
      </c>
      <c r="E2694" s="125" t="s">
        <v>4051</v>
      </c>
      <c r="F2694" s="126">
        <v>21.23</v>
      </c>
      <c r="G2694" s="126">
        <v>21.43</v>
      </c>
      <c r="H2694" s="126">
        <v>16.98</v>
      </c>
      <c r="I2694" s="126"/>
      <c r="J2694" s="317"/>
      <c r="K2694" s="323">
        <f>ROUND(SUMIF('VGT-Bewegungsdaten'!B:B,A2694,'VGT-Bewegungsdaten'!C:C),3)</f>
        <v>0</v>
      </c>
      <c r="L2694" s="324">
        <f>ROUND(SUMIF('VGT-Bewegungsdaten'!B:B,$A2694,'VGT-Bewegungsdaten'!D:D),2)</f>
        <v>0</v>
      </c>
      <c r="N2694" s="376" t="s">
        <v>4930</v>
      </c>
      <c r="O2694" s="376" t="s">
        <v>4940</v>
      </c>
      <c r="P2694" s="326">
        <f>ROUND(SUMIF('AV-Bewegungsdaten'!B:B,A2694,'AV-Bewegungsdaten'!C:C),3)</f>
        <v>0</v>
      </c>
      <c r="Q2694" s="324">
        <f>ROUND(SUMIF('AV-Bewegungsdaten'!B:B,$A2694,'AV-Bewegungsdaten'!D:D),2)</f>
        <v>0</v>
      </c>
      <c r="T2694" s="327"/>
      <c r="U2694" s="326">
        <f>ROUND(SUMIF('DV-Bewegungsdaten'!B:B,Kategorien!A2694,'DV-Bewegungsdaten'!D:D),3)</f>
        <v>0</v>
      </c>
      <c r="V2694" s="324">
        <f>ROUND(SUMIF('DV-Bewegungsdaten'!B:B,Kategorien!A2694,'DV-Bewegungsdaten'!E:E),3)</f>
        <v>0</v>
      </c>
      <c r="AD2694" s="390">
        <f t="shared" si="565"/>
        <v>16.491</v>
      </c>
      <c r="AE2694" s="390">
        <f t="shared" si="566"/>
        <v>17.148</v>
      </c>
      <c r="AF2694" s="390">
        <f t="shared" si="567"/>
        <v>18.367000000000001</v>
      </c>
      <c r="AG2694" s="390">
        <f t="shared" si="568"/>
        <v>17.733999999999998</v>
      </c>
      <c r="AH2694" s="390">
        <f t="shared" si="569"/>
        <v>17.646000000000001</v>
      </c>
      <c r="AI2694" s="390">
        <f t="shared" si="570"/>
        <v>18.178000000000001</v>
      </c>
      <c r="AJ2694" s="390">
        <f t="shared" si="571"/>
        <v>17.460999999999999</v>
      </c>
      <c r="AK2694" s="390">
        <f t="shared" si="572"/>
        <v>17.745000000000001</v>
      </c>
      <c r="AL2694" s="390">
        <f t="shared" si="573"/>
        <v>17.855</v>
      </c>
      <c r="AM2694" s="390">
        <f t="shared" si="574"/>
        <v>17.736000000000001</v>
      </c>
      <c r="AN2694" s="390">
        <f t="shared" si="575"/>
        <v>17.329999999999998</v>
      </c>
      <c r="AO2694" s="390">
        <f t="shared" si="576"/>
        <v>18.233000000000001</v>
      </c>
    </row>
    <row r="2695" spans="1:41" ht="15" customHeight="1" x14ac:dyDescent="0.25">
      <c r="A2695" s="127" t="s">
        <v>2271</v>
      </c>
      <c r="B2695" s="125" t="s">
        <v>2077</v>
      </c>
      <c r="C2695" s="125" t="s">
        <v>4005</v>
      </c>
      <c r="D2695" s="125" t="s">
        <v>1834</v>
      </c>
      <c r="E2695" s="125" t="s">
        <v>2452</v>
      </c>
      <c r="F2695" s="126">
        <v>18.32</v>
      </c>
      <c r="G2695" s="126">
        <v>18.52</v>
      </c>
      <c r="H2695" s="126">
        <v>14.66</v>
      </c>
      <c r="I2695" s="126"/>
      <c r="J2695" s="317"/>
      <c r="K2695" s="323">
        <f>ROUND(SUMIF('VGT-Bewegungsdaten'!B:B,A2695,'VGT-Bewegungsdaten'!C:C),3)</f>
        <v>0</v>
      </c>
      <c r="L2695" s="324">
        <f>ROUND(SUMIF('VGT-Bewegungsdaten'!B:B,$A2695,'VGT-Bewegungsdaten'!D:D),2)</f>
        <v>0</v>
      </c>
      <c r="N2695" s="376" t="s">
        <v>4930</v>
      </c>
      <c r="O2695" s="376" t="s">
        <v>4940</v>
      </c>
      <c r="P2695" s="326">
        <f>ROUND(SUMIF('AV-Bewegungsdaten'!B:B,A2695,'AV-Bewegungsdaten'!C:C),3)</f>
        <v>0</v>
      </c>
      <c r="Q2695" s="324">
        <f>ROUND(SUMIF('AV-Bewegungsdaten'!B:B,$A2695,'AV-Bewegungsdaten'!D:D),2)</f>
        <v>0</v>
      </c>
      <c r="T2695" s="327"/>
      <c r="U2695" s="326">
        <f>ROUND(SUMIF('DV-Bewegungsdaten'!B:B,Kategorien!A2695,'DV-Bewegungsdaten'!D:D),3)</f>
        <v>0</v>
      </c>
      <c r="V2695" s="324">
        <f>ROUND(SUMIF('DV-Bewegungsdaten'!B:B,Kategorien!A2695,'DV-Bewegungsdaten'!E:E),3)</f>
        <v>0</v>
      </c>
      <c r="AD2695" s="390">
        <f t="shared" si="565"/>
        <v>13.581</v>
      </c>
      <c r="AE2695" s="390">
        <f t="shared" si="566"/>
        <v>14.238</v>
      </c>
      <c r="AF2695" s="390">
        <f t="shared" si="567"/>
        <v>15.456999999999999</v>
      </c>
      <c r="AG2695" s="390">
        <f t="shared" si="568"/>
        <v>14.824</v>
      </c>
      <c r="AH2695" s="390">
        <f t="shared" si="569"/>
        <v>14.736000000000001</v>
      </c>
      <c r="AI2695" s="390">
        <f t="shared" si="570"/>
        <v>15.268000000000001</v>
      </c>
      <c r="AJ2695" s="390">
        <f t="shared" si="571"/>
        <v>14.551</v>
      </c>
      <c r="AK2695" s="390">
        <f t="shared" si="572"/>
        <v>14.834999999999999</v>
      </c>
      <c r="AL2695" s="390">
        <f t="shared" si="573"/>
        <v>14.945</v>
      </c>
      <c r="AM2695" s="390">
        <f t="shared" si="574"/>
        <v>14.826000000000001</v>
      </c>
      <c r="AN2695" s="390">
        <f t="shared" si="575"/>
        <v>14.42</v>
      </c>
      <c r="AO2695" s="390">
        <f t="shared" si="576"/>
        <v>15.323</v>
      </c>
    </row>
    <row r="2696" spans="1:41" ht="15" customHeight="1" x14ac:dyDescent="0.25">
      <c r="A2696" s="127" t="s">
        <v>2272</v>
      </c>
      <c r="B2696" s="125" t="s">
        <v>2077</v>
      </c>
      <c r="C2696" s="125" t="s">
        <v>4005</v>
      </c>
      <c r="D2696" s="125" t="s">
        <v>1836</v>
      </c>
      <c r="E2696" s="125" t="s">
        <v>2455</v>
      </c>
      <c r="F2696" s="126">
        <v>20.32</v>
      </c>
      <c r="G2696" s="126">
        <v>20.52</v>
      </c>
      <c r="H2696" s="126">
        <v>16.260000000000002</v>
      </c>
      <c r="I2696" s="126"/>
      <c r="J2696" s="317"/>
      <c r="K2696" s="323">
        <f>ROUND(SUMIF('VGT-Bewegungsdaten'!B:B,A2696,'VGT-Bewegungsdaten'!C:C),3)</f>
        <v>0</v>
      </c>
      <c r="L2696" s="324">
        <f>ROUND(SUMIF('VGT-Bewegungsdaten'!B:B,$A2696,'VGT-Bewegungsdaten'!D:D),2)</f>
        <v>0</v>
      </c>
      <c r="N2696" s="376" t="s">
        <v>4930</v>
      </c>
      <c r="O2696" s="376" t="s">
        <v>4940</v>
      </c>
      <c r="P2696" s="326">
        <f>ROUND(SUMIF('AV-Bewegungsdaten'!B:B,A2696,'AV-Bewegungsdaten'!C:C),3)</f>
        <v>0</v>
      </c>
      <c r="Q2696" s="324">
        <f>ROUND(SUMIF('AV-Bewegungsdaten'!B:B,$A2696,'AV-Bewegungsdaten'!D:D),2)</f>
        <v>0</v>
      </c>
      <c r="T2696" s="327"/>
      <c r="U2696" s="326">
        <f>ROUND(SUMIF('DV-Bewegungsdaten'!B:B,Kategorien!A2696,'DV-Bewegungsdaten'!D:D),3)</f>
        <v>0</v>
      </c>
      <c r="V2696" s="324">
        <f>ROUND(SUMIF('DV-Bewegungsdaten'!B:B,Kategorien!A2696,'DV-Bewegungsdaten'!E:E),3)</f>
        <v>0</v>
      </c>
      <c r="AD2696" s="390">
        <f t="shared" si="565"/>
        <v>15.581</v>
      </c>
      <c r="AE2696" s="390">
        <f t="shared" si="566"/>
        <v>16.238</v>
      </c>
      <c r="AF2696" s="390">
        <f t="shared" si="567"/>
        <v>17.457000000000001</v>
      </c>
      <c r="AG2696" s="390">
        <f t="shared" si="568"/>
        <v>16.823999999999998</v>
      </c>
      <c r="AH2696" s="390">
        <f t="shared" si="569"/>
        <v>16.736000000000001</v>
      </c>
      <c r="AI2696" s="390">
        <f t="shared" si="570"/>
        <v>17.268000000000001</v>
      </c>
      <c r="AJ2696" s="390">
        <f t="shared" si="571"/>
        <v>16.550999999999998</v>
      </c>
      <c r="AK2696" s="390">
        <f t="shared" si="572"/>
        <v>16.835000000000001</v>
      </c>
      <c r="AL2696" s="390">
        <f t="shared" si="573"/>
        <v>16.945</v>
      </c>
      <c r="AM2696" s="390">
        <f t="shared" si="574"/>
        <v>16.826000000000001</v>
      </c>
      <c r="AN2696" s="390">
        <f t="shared" si="575"/>
        <v>16.420000000000002</v>
      </c>
      <c r="AO2696" s="390">
        <f t="shared" si="576"/>
        <v>17.323</v>
      </c>
    </row>
    <row r="2697" spans="1:41" ht="15" customHeight="1" x14ac:dyDescent="0.25">
      <c r="A2697" s="127" t="s">
        <v>2273</v>
      </c>
      <c r="B2697" s="125" t="s">
        <v>2077</v>
      </c>
      <c r="C2697" s="125" t="s">
        <v>4005</v>
      </c>
      <c r="D2697" s="125" t="s">
        <v>1838</v>
      </c>
      <c r="E2697" s="125" t="s">
        <v>1538</v>
      </c>
      <c r="F2697" s="126">
        <v>21.32</v>
      </c>
      <c r="G2697" s="126">
        <v>21.52</v>
      </c>
      <c r="H2697" s="126">
        <v>17.059999999999999</v>
      </c>
      <c r="I2697" s="126"/>
      <c r="J2697" s="317"/>
      <c r="K2697" s="323">
        <f>ROUND(SUMIF('VGT-Bewegungsdaten'!B:B,A2697,'VGT-Bewegungsdaten'!C:C),3)</f>
        <v>0</v>
      </c>
      <c r="L2697" s="324">
        <f>ROUND(SUMIF('VGT-Bewegungsdaten'!B:B,$A2697,'VGT-Bewegungsdaten'!D:D),2)</f>
        <v>0</v>
      </c>
      <c r="N2697" s="376" t="s">
        <v>4930</v>
      </c>
      <c r="O2697" s="376" t="s">
        <v>4940</v>
      </c>
      <c r="P2697" s="326">
        <f>ROUND(SUMIF('AV-Bewegungsdaten'!B:B,A2697,'AV-Bewegungsdaten'!C:C),3)</f>
        <v>0</v>
      </c>
      <c r="Q2697" s="324">
        <f>ROUND(SUMIF('AV-Bewegungsdaten'!B:B,$A2697,'AV-Bewegungsdaten'!D:D),2)</f>
        <v>0</v>
      </c>
      <c r="T2697" s="327"/>
      <c r="U2697" s="326">
        <f>ROUND(SUMIF('DV-Bewegungsdaten'!B:B,Kategorien!A2697,'DV-Bewegungsdaten'!D:D),3)</f>
        <v>0</v>
      </c>
      <c r="V2697" s="324">
        <f>ROUND(SUMIF('DV-Bewegungsdaten'!B:B,Kategorien!A2697,'DV-Bewegungsdaten'!E:E),3)</f>
        <v>0</v>
      </c>
      <c r="AD2697" s="390">
        <f t="shared" si="565"/>
        <v>16.581</v>
      </c>
      <c r="AE2697" s="390">
        <f t="shared" si="566"/>
        <v>17.238</v>
      </c>
      <c r="AF2697" s="390">
        <f t="shared" si="567"/>
        <v>18.457000000000001</v>
      </c>
      <c r="AG2697" s="390">
        <f t="shared" si="568"/>
        <v>17.823999999999998</v>
      </c>
      <c r="AH2697" s="390">
        <f t="shared" si="569"/>
        <v>17.736000000000001</v>
      </c>
      <c r="AI2697" s="390">
        <f t="shared" si="570"/>
        <v>18.268000000000001</v>
      </c>
      <c r="AJ2697" s="390">
        <f t="shared" si="571"/>
        <v>17.550999999999998</v>
      </c>
      <c r="AK2697" s="390">
        <f t="shared" si="572"/>
        <v>17.835000000000001</v>
      </c>
      <c r="AL2697" s="390">
        <f t="shared" si="573"/>
        <v>17.945</v>
      </c>
      <c r="AM2697" s="390">
        <f t="shared" si="574"/>
        <v>17.826000000000001</v>
      </c>
      <c r="AN2697" s="390">
        <f t="shared" si="575"/>
        <v>17.420000000000002</v>
      </c>
      <c r="AO2697" s="390">
        <f t="shared" si="576"/>
        <v>18.323</v>
      </c>
    </row>
    <row r="2698" spans="1:41" ht="15" customHeight="1" x14ac:dyDescent="0.25">
      <c r="A2698" s="127" t="s">
        <v>2274</v>
      </c>
      <c r="B2698" s="125" t="s">
        <v>2077</v>
      </c>
      <c r="C2698" s="125" t="s">
        <v>4005</v>
      </c>
      <c r="D2698" s="125" t="s">
        <v>1840</v>
      </c>
      <c r="E2698" s="125" t="s">
        <v>1541</v>
      </c>
      <c r="F2698" s="126">
        <v>21.32</v>
      </c>
      <c r="G2698" s="126">
        <v>21.52</v>
      </c>
      <c r="H2698" s="126">
        <v>17.059999999999999</v>
      </c>
      <c r="I2698" s="126"/>
      <c r="J2698" s="317"/>
      <c r="K2698" s="323">
        <f>ROUND(SUMIF('VGT-Bewegungsdaten'!B:B,A2698,'VGT-Bewegungsdaten'!C:C),3)</f>
        <v>0</v>
      </c>
      <c r="L2698" s="324">
        <f>ROUND(SUMIF('VGT-Bewegungsdaten'!B:B,$A2698,'VGT-Bewegungsdaten'!D:D),2)</f>
        <v>0</v>
      </c>
      <c r="N2698" s="376" t="s">
        <v>4930</v>
      </c>
      <c r="O2698" s="376" t="s">
        <v>4940</v>
      </c>
      <c r="P2698" s="326">
        <f>ROUND(SUMIF('AV-Bewegungsdaten'!B:B,A2698,'AV-Bewegungsdaten'!C:C),3)</f>
        <v>0</v>
      </c>
      <c r="Q2698" s="324">
        <f>ROUND(SUMIF('AV-Bewegungsdaten'!B:B,$A2698,'AV-Bewegungsdaten'!D:D),2)</f>
        <v>0</v>
      </c>
      <c r="T2698" s="327"/>
      <c r="U2698" s="326">
        <f>ROUND(SUMIF('DV-Bewegungsdaten'!B:B,Kategorien!A2698,'DV-Bewegungsdaten'!D:D),3)</f>
        <v>0</v>
      </c>
      <c r="V2698" s="324">
        <f>ROUND(SUMIF('DV-Bewegungsdaten'!B:B,Kategorien!A2698,'DV-Bewegungsdaten'!E:E),3)</f>
        <v>0</v>
      </c>
      <c r="AD2698" s="390">
        <f t="shared" si="565"/>
        <v>16.581</v>
      </c>
      <c r="AE2698" s="390">
        <f t="shared" si="566"/>
        <v>17.238</v>
      </c>
      <c r="AF2698" s="390">
        <f t="shared" si="567"/>
        <v>18.457000000000001</v>
      </c>
      <c r="AG2698" s="390">
        <f t="shared" si="568"/>
        <v>17.823999999999998</v>
      </c>
      <c r="AH2698" s="390">
        <f t="shared" si="569"/>
        <v>17.736000000000001</v>
      </c>
      <c r="AI2698" s="390">
        <f t="shared" si="570"/>
        <v>18.268000000000001</v>
      </c>
      <c r="AJ2698" s="390">
        <f t="shared" si="571"/>
        <v>17.550999999999998</v>
      </c>
      <c r="AK2698" s="390">
        <f t="shared" si="572"/>
        <v>17.835000000000001</v>
      </c>
      <c r="AL2698" s="390">
        <f t="shared" si="573"/>
        <v>17.945</v>
      </c>
      <c r="AM2698" s="390">
        <f t="shared" si="574"/>
        <v>17.826000000000001</v>
      </c>
      <c r="AN2698" s="390">
        <f t="shared" si="575"/>
        <v>17.420000000000002</v>
      </c>
      <c r="AO2698" s="390">
        <f t="shared" si="576"/>
        <v>18.323</v>
      </c>
    </row>
    <row r="2699" spans="1:41" ht="15" customHeight="1" x14ac:dyDescent="0.25">
      <c r="A2699" s="127" t="s">
        <v>2965</v>
      </c>
      <c r="B2699" s="125" t="s">
        <v>2077</v>
      </c>
      <c r="C2699" s="125" t="s">
        <v>4005</v>
      </c>
      <c r="D2699" s="125" t="s">
        <v>2727</v>
      </c>
      <c r="E2699" s="125" t="s">
        <v>2545</v>
      </c>
      <c r="F2699" s="126">
        <v>21.29</v>
      </c>
      <c r="G2699" s="126">
        <v>21.49</v>
      </c>
      <c r="H2699" s="126">
        <v>17.03</v>
      </c>
      <c r="I2699" s="126"/>
      <c r="J2699" s="317"/>
      <c r="K2699" s="323">
        <f>ROUND(SUMIF('VGT-Bewegungsdaten'!B:B,A2699,'VGT-Bewegungsdaten'!C:C),3)</f>
        <v>0</v>
      </c>
      <c r="L2699" s="324">
        <f>ROUND(SUMIF('VGT-Bewegungsdaten'!B:B,$A2699,'VGT-Bewegungsdaten'!D:D),2)</f>
        <v>0</v>
      </c>
      <c r="N2699" s="376" t="s">
        <v>4930</v>
      </c>
      <c r="O2699" s="376" t="s">
        <v>4940</v>
      </c>
      <c r="P2699" s="326">
        <f>ROUND(SUMIF('AV-Bewegungsdaten'!B:B,A2699,'AV-Bewegungsdaten'!C:C),3)</f>
        <v>0</v>
      </c>
      <c r="Q2699" s="324">
        <f>ROUND(SUMIF('AV-Bewegungsdaten'!B:B,$A2699,'AV-Bewegungsdaten'!D:D),2)</f>
        <v>0</v>
      </c>
      <c r="T2699" s="327"/>
      <c r="U2699" s="326">
        <f>ROUND(SUMIF('DV-Bewegungsdaten'!B:B,Kategorien!A2699,'DV-Bewegungsdaten'!D:D),3)</f>
        <v>0</v>
      </c>
      <c r="V2699" s="324">
        <f>ROUND(SUMIF('DV-Bewegungsdaten'!B:B,Kategorien!A2699,'DV-Bewegungsdaten'!E:E),3)</f>
        <v>0</v>
      </c>
      <c r="AD2699" s="390">
        <f t="shared" si="565"/>
        <v>16.550999999999998</v>
      </c>
      <c r="AE2699" s="390">
        <f t="shared" si="566"/>
        <v>17.207999999999998</v>
      </c>
      <c r="AF2699" s="390">
        <f t="shared" si="567"/>
        <v>18.427</v>
      </c>
      <c r="AG2699" s="390">
        <f t="shared" si="568"/>
        <v>17.793999999999997</v>
      </c>
      <c r="AH2699" s="390">
        <f t="shared" si="569"/>
        <v>17.706</v>
      </c>
      <c r="AI2699" s="390">
        <f t="shared" si="570"/>
        <v>18.238</v>
      </c>
      <c r="AJ2699" s="390">
        <f t="shared" si="571"/>
        <v>17.520999999999997</v>
      </c>
      <c r="AK2699" s="390">
        <f t="shared" si="572"/>
        <v>17.805</v>
      </c>
      <c r="AL2699" s="390">
        <f t="shared" si="573"/>
        <v>17.914999999999999</v>
      </c>
      <c r="AM2699" s="390">
        <f t="shared" si="574"/>
        <v>17.795999999999999</v>
      </c>
      <c r="AN2699" s="390">
        <f t="shared" si="575"/>
        <v>17.39</v>
      </c>
      <c r="AO2699" s="390">
        <f t="shared" si="576"/>
        <v>18.292999999999999</v>
      </c>
    </row>
    <row r="2700" spans="1:41" ht="15" customHeight="1" x14ac:dyDescent="0.25">
      <c r="A2700" s="127" t="s">
        <v>3709</v>
      </c>
      <c r="B2700" s="125" t="s">
        <v>2077</v>
      </c>
      <c r="C2700" s="125" t="s">
        <v>4005</v>
      </c>
      <c r="D2700" s="125" t="s">
        <v>3471</v>
      </c>
      <c r="E2700" s="125" t="s">
        <v>3289</v>
      </c>
      <c r="F2700" s="126">
        <v>21.259999999999998</v>
      </c>
      <c r="G2700" s="126">
        <v>21.459999999999997</v>
      </c>
      <c r="H2700" s="126">
        <v>17.010000000000002</v>
      </c>
      <c r="I2700" s="126"/>
      <c r="J2700" s="317"/>
      <c r="K2700" s="323">
        <f>ROUND(SUMIF('VGT-Bewegungsdaten'!B:B,A2700,'VGT-Bewegungsdaten'!C:C),3)</f>
        <v>0</v>
      </c>
      <c r="L2700" s="324">
        <f>ROUND(SUMIF('VGT-Bewegungsdaten'!B:B,$A2700,'VGT-Bewegungsdaten'!D:D),2)</f>
        <v>0</v>
      </c>
      <c r="N2700" s="376" t="s">
        <v>4930</v>
      </c>
      <c r="O2700" s="376" t="s">
        <v>4940</v>
      </c>
      <c r="P2700" s="326">
        <f>ROUND(SUMIF('AV-Bewegungsdaten'!B:B,A2700,'AV-Bewegungsdaten'!C:C),3)</f>
        <v>0</v>
      </c>
      <c r="Q2700" s="324">
        <f>ROUND(SUMIF('AV-Bewegungsdaten'!B:B,$A2700,'AV-Bewegungsdaten'!D:D),2)</f>
        <v>0</v>
      </c>
      <c r="T2700" s="327"/>
      <c r="U2700" s="326">
        <f>ROUND(SUMIF('DV-Bewegungsdaten'!B:B,Kategorien!A2700,'DV-Bewegungsdaten'!D:D),3)</f>
        <v>0</v>
      </c>
      <c r="V2700" s="324">
        <f>ROUND(SUMIF('DV-Bewegungsdaten'!B:B,Kategorien!A2700,'DV-Bewegungsdaten'!E:E),3)</f>
        <v>0</v>
      </c>
      <c r="AD2700" s="390">
        <f t="shared" si="565"/>
        <v>16.520999999999997</v>
      </c>
      <c r="AE2700" s="390">
        <f t="shared" si="566"/>
        <v>17.177999999999997</v>
      </c>
      <c r="AF2700" s="390">
        <f t="shared" si="567"/>
        <v>18.396999999999998</v>
      </c>
      <c r="AG2700" s="390">
        <f t="shared" si="568"/>
        <v>17.763999999999996</v>
      </c>
      <c r="AH2700" s="390">
        <f t="shared" si="569"/>
        <v>17.675999999999998</v>
      </c>
      <c r="AI2700" s="390">
        <f t="shared" si="570"/>
        <v>18.207999999999998</v>
      </c>
      <c r="AJ2700" s="390">
        <f t="shared" si="571"/>
        <v>17.490999999999996</v>
      </c>
      <c r="AK2700" s="390">
        <f t="shared" si="572"/>
        <v>17.774999999999999</v>
      </c>
      <c r="AL2700" s="390">
        <f t="shared" si="573"/>
        <v>17.884999999999998</v>
      </c>
      <c r="AM2700" s="390">
        <f t="shared" si="574"/>
        <v>17.765999999999998</v>
      </c>
      <c r="AN2700" s="390">
        <f t="shared" si="575"/>
        <v>17.36</v>
      </c>
      <c r="AO2700" s="390">
        <f t="shared" si="576"/>
        <v>18.262999999999998</v>
      </c>
    </row>
    <row r="2701" spans="1:41" ht="15" customHeight="1" x14ac:dyDescent="0.25">
      <c r="A2701" s="127" t="s">
        <v>4474</v>
      </c>
      <c r="B2701" s="125" t="s">
        <v>2077</v>
      </c>
      <c r="C2701" s="125" t="s">
        <v>4005</v>
      </c>
      <c r="D2701" s="125" t="s">
        <v>4234</v>
      </c>
      <c r="E2701" s="125" t="s">
        <v>4051</v>
      </c>
      <c r="F2701" s="126">
        <v>21.23</v>
      </c>
      <c r="G2701" s="126">
        <v>21.43</v>
      </c>
      <c r="H2701" s="126">
        <v>16.98</v>
      </c>
      <c r="I2701" s="126"/>
      <c r="J2701" s="317"/>
      <c r="K2701" s="323">
        <f>ROUND(SUMIF('VGT-Bewegungsdaten'!B:B,A2701,'VGT-Bewegungsdaten'!C:C),3)</f>
        <v>0</v>
      </c>
      <c r="L2701" s="324">
        <f>ROUND(SUMIF('VGT-Bewegungsdaten'!B:B,$A2701,'VGT-Bewegungsdaten'!D:D),2)</f>
        <v>0</v>
      </c>
      <c r="N2701" s="376" t="s">
        <v>4930</v>
      </c>
      <c r="O2701" s="376" t="s">
        <v>4940</v>
      </c>
      <c r="P2701" s="326">
        <f>ROUND(SUMIF('AV-Bewegungsdaten'!B:B,A2701,'AV-Bewegungsdaten'!C:C),3)</f>
        <v>0</v>
      </c>
      <c r="Q2701" s="324">
        <f>ROUND(SUMIF('AV-Bewegungsdaten'!B:B,$A2701,'AV-Bewegungsdaten'!D:D),2)</f>
        <v>0</v>
      </c>
      <c r="T2701" s="327"/>
      <c r="U2701" s="326">
        <f>ROUND(SUMIF('DV-Bewegungsdaten'!B:B,Kategorien!A2701,'DV-Bewegungsdaten'!D:D),3)</f>
        <v>0</v>
      </c>
      <c r="V2701" s="324">
        <f>ROUND(SUMIF('DV-Bewegungsdaten'!B:B,Kategorien!A2701,'DV-Bewegungsdaten'!E:E),3)</f>
        <v>0</v>
      </c>
      <c r="AD2701" s="390">
        <f t="shared" si="565"/>
        <v>16.491</v>
      </c>
      <c r="AE2701" s="390">
        <f t="shared" si="566"/>
        <v>17.148</v>
      </c>
      <c r="AF2701" s="390">
        <f t="shared" si="567"/>
        <v>18.367000000000001</v>
      </c>
      <c r="AG2701" s="390">
        <f t="shared" si="568"/>
        <v>17.733999999999998</v>
      </c>
      <c r="AH2701" s="390">
        <f t="shared" si="569"/>
        <v>17.646000000000001</v>
      </c>
      <c r="AI2701" s="390">
        <f t="shared" si="570"/>
        <v>18.178000000000001</v>
      </c>
      <c r="AJ2701" s="390">
        <f t="shared" si="571"/>
        <v>17.460999999999999</v>
      </c>
      <c r="AK2701" s="390">
        <f t="shared" si="572"/>
        <v>17.745000000000001</v>
      </c>
      <c r="AL2701" s="390">
        <f t="shared" si="573"/>
        <v>17.855</v>
      </c>
      <c r="AM2701" s="390">
        <f t="shared" si="574"/>
        <v>17.736000000000001</v>
      </c>
      <c r="AN2701" s="390">
        <f t="shared" si="575"/>
        <v>17.329999999999998</v>
      </c>
      <c r="AO2701" s="390">
        <f t="shared" si="576"/>
        <v>18.233000000000001</v>
      </c>
    </row>
    <row r="2702" spans="1:41" ht="15" customHeight="1" x14ac:dyDescent="0.25">
      <c r="A2702" s="127" t="s">
        <v>2275</v>
      </c>
      <c r="B2702" s="125" t="s">
        <v>2077</v>
      </c>
      <c r="C2702" s="125" t="s">
        <v>4005</v>
      </c>
      <c r="D2702" s="125" t="s">
        <v>1842</v>
      </c>
      <c r="E2702" s="125" t="s">
        <v>2452</v>
      </c>
      <c r="F2702" s="126">
        <v>19.32</v>
      </c>
      <c r="G2702" s="126">
        <v>19.52</v>
      </c>
      <c r="H2702" s="126">
        <v>15.46</v>
      </c>
      <c r="I2702" s="126"/>
      <c r="J2702" s="317"/>
      <c r="K2702" s="323">
        <f>ROUND(SUMIF('VGT-Bewegungsdaten'!B:B,A2702,'VGT-Bewegungsdaten'!C:C),3)</f>
        <v>0</v>
      </c>
      <c r="L2702" s="324">
        <f>ROUND(SUMIF('VGT-Bewegungsdaten'!B:B,$A2702,'VGT-Bewegungsdaten'!D:D),2)</f>
        <v>0</v>
      </c>
      <c r="N2702" s="376" t="s">
        <v>4930</v>
      </c>
      <c r="O2702" s="376" t="s">
        <v>4940</v>
      </c>
      <c r="P2702" s="326">
        <f>ROUND(SUMIF('AV-Bewegungsdaten'!B:B,A2702,'AV-Bewegungsdaten'!C:C),3)</f>
        <v>0</v>
      </c>
      <c r="Q2702" s="324">
        <f>ROUND(SUMIF('AV-Bewegungsdaten'!B:B,$A2702,'AV-Bewegungsdaten'!D:D),2)</f>
        <v>0</v>
      </c>
      <c r="T2702" s="327"/>
      <c r="U2702" s="326">
        <f>ROUND(SUMIF('DV-Bewegungsdaten'!B:B,Kategorien!A2702,'DV-Bewegungsdaten'!D:D),3)</f>
        <v>0</v>
      </c>
      <c r="V2702" s="324">
        <f>ROUND(SUMIF('DV-Bewegungsdaten'!B:B,Kategorien!A2702,'DV-Bewegungsdaten'!E:E),3)</f>
        <v>0</v>
      </c>
      <c r="AD2702" s="390">
        <f t="shared" si="565"/>
        <v>14.581</v>
      </c>
      <c r="AE2702" s="390">
        <f t="shared" si="566"/>
        <v>15.238</v>
      </c>
      <c r="AF2702" s="390">
        <f t="shared" si="567"/>
        <v>16.457000000000001</v>
      </c>
      <c r="AG2702" s="390">
        <f t="shared" si="568"/>
        <v>15.824</v>
      </c>
      <c r="AH2702" s="390">
        <f t="shared" si="569"/>
        <v>15.736000000000001</v>
      </c>
      <c r="AI2702" s="390">
        <f t="shared" si="570"/>
        <v>16.268000000000001</v>
      </c>
      <c r="AJ2702" s="390">
        <f t="shared" si="571"/>
        <v>15.551</v>
      </c>
      <c r="AK2702" s="390">
        <f t="shared" si="572"/>
        <v>15.834999999999999</v>
      </c>
      <c r="AL2702" s="390">
        <f t="shared" si="573"/>
        <v>15.945</v>
      </c>
      <c r="AM2702" s="390">
        <f t="shared" si="574"/>
        <v>15.826000000000001</v>
      </c>
      <c r="AN2702" s="390">
        <f t="shared" si="575"/>
        <v>15.42</v>
      </c>
      <c r="AO2702" s="390">
        <f t="shared" si="576"/>
        <v>16.323</v>
      </c>
    </row>
    <row r="2703" spans="1:41" ht="15" customHeight="1" x14ac:dyDescent="0.25">
      <c r="A2703" s="127" t="s">
        <v>2276</v>
      </c>
      <c r="B2703" s="125" t="s">
        <v>2077</v>
      </c>
      <c r="C2703" s="125" t="s">
        <v>4005</v>
      </c>
      <c r="D2703" s="125" t="s">
        <v>1844</v>
      </c>
      <c r="E2703" s="125" t="s">
        <v>2455</v>
      </c>
      <c r="F2703" s="126">
        <v>21.32</v>
      </c>
      <c r="G2703" s="126">
        <v>21.52</v>
      </c>
      <c r="H2703" s="126">
        <v>17.059999999999999</v>
      </c>
      <c r="I2703" s="126"/>
      <c r="J2703" s="317"/>
      <c r="K2703" s="323">
        <f>ROUND(SUMIF('VGT-Bewegungsdaten'!B:B,A2703,'VGT-Bewegungsdaten'!C:C),3)</f>
        <v>0</v>
      </c>
      <c r="L2703" s="324">
        <f>ROUND(SUMIF('VGT-Bewegungsdaten'!B:B,$A2703,'VGT-Bewegungsdaten'!D:D),2)</f>
        <v>0</v>
      </c>
      <c r="N2703" s="376" t="s">
        <v>4930</v>
      </c>
      <c r="O2703" s="376" t="s">
        <v>4940</v>
      </c>
      <c r="P2703" s="326">
        <f>ROUND(SUMIF('AV-Bewegungsdaten'!B:B,A2703,'AV-Bewegungsdaten'!C:C),3)</f>
        <v>0</v>
      </c>
      <c r="Q2703" s="324">
        <f>ROUND(SUMIF('AV-Bewegungsdaten'!B:B,$A2703,'AV-Bewegungsdaten'!D:D),2)</f>
        <v>0</v>
      </c>
      <c r="T2703" s="327"/>
      <c r="U2703" s="326">
        <f>ROUND(SUMIF('DV-Bewegungsdaten'!B:B,Kategorien!A2703,'DV-Bewegungsdaten'!D:D),3)</f>
        <v>0</v>
      </c>
      <c r="V2703" s="324">
        <f>ROUND(SUMIF('DV-Bewegungsdaten'!B:B,Kategorien!A2703,'DV-Bewegungsdaten'!E:E),3)</f>
        <v>0</v>
      </c>
      <c r="AD2703" s="390">
        <f t="shared" si="565"/>
        <v>16.581</v>
      </c>
      <c r="AE2703" s="390">
        <f t="shared" si="566"/>
        <v>17.238</v>
      </c>
      <c r="AF2703" s="390">
        <f t="shared" si="567"/>
        <v>18.457000000000001</v>
      </c>
      <c r="AG2703" s="390">
        <f t="shared" si="568"/>
        <v>17.823999999999998</v>
      </c>
      <c r="AH2703" s="390">
        <f t="shared" si="569"/>
        <v>17.736000000000001</v>
      </c>
      <c r="AI2703" s="390">
        <f t="shared" si="570"/>
        <v>18.268000000000001</v>
      </c>
      <c r="AJ2703" s="390">
        <f t="shared" si="571"/>
        <v>17.550999999999998</v>
      </c>
      <c r="AK2703" s="390">
        <f t="shared" si="572"/>
        <v>17.835000000000001</v>
      </c>
      <c r="AL2703" s="390">
        <f t="shared" si="573"/>
        <v>17.945</v>
      </c>
      <c r="AM2703" s="390">
        <f t="shared" si="574"/>
        <v>17.826000000000001</v>
      </c>
      <c r="AN2703" s="390">
        <f t="shared" si="575"/>
        <v>17.420000000000002</v>
      </c>
      <c r="AO2703" s="390">
        <f t="shared" si="576"/>
        <v>18.323</v>
      </c>
    </row>
    <row r="2704" spans="1:41" ht="15" customHeight="1" x14ac:dyDescent="0.25">
      <c r="A2704" s="127" t="s">
        <v>2277</v>
      </c>
      <c r="B2704" s="125" t="s">
        <v>2077</v>
      </c>
      <c r="C2704" s="125" t="s">
        <v>4005</v>
      </c>
      <c r="D2704" s="125" t="s">
        <v>1846</v>
      </c>
      <c r="E2704" s="125" t="s">
        <v>1538</v>
      </c>
      <c r="F2704" s="126">
        <v>22.32</v>
      </c>
      <c r="G2704" s="126">
        <v>22.52</v>
      </c>
      <c r="H2704" s="126">
        <v>17.86</v>
      </c>
      <c r="I2704" s="126"/>
      <c r="J2704" s="317"/>
      <c r="K2704" s="323">
        <f>ROUND(SUMIF('VGT-Bewegungsdaten'!B:B,A2704,'VGT-Bewegungsdaten'!C:C),3)</f>
        <v>0</v>
      </c>
      <c r="L2704" s="324">
        <f>ROUND(SUMIF('VGT-Bewegungsdaten'!B:B,$A2704,'VGT-Bewegungsdaten'!D:D),2)</f>
        <v>0</v>
      </c>
      <c r="N2704" s="376" t="s">
        <v>4930</v>
      </c>
      <c r="O2704" s="376" t="s">
        <v>4940</v>
      </c>
      <c r="P2704" s="326">
        <f>ROUND(SUMIF('AV-Bewegungsdaten'!B:B,A2704,'AV-Bewegungsdaten'!C:C),3)</f>
        <v>0</v>
      </c>
      <c r="Q2704" s="324">
        <f>ROUND(SUMIF('AV-Bewegungsdaten'!B:B,$A2704,'AV-Bewegungsdaten'!D:D),2)</f>
        <v>0</v>
      </c>
      <c r="T2704" s="327"/>
      <c r="U2704" s="326">
        <f>ROUND(SUMIF('DV-Bewegungsdaten'!B:B,Kategorien!A2704,'DV-Bewegungsdaten'!D:D),3)</f>
        <v>0</v>
      </c>
      <c r="V2704" s="324">
        <f>ROUND(SUMIF('DV-Bewegungsdaten'!B:B,Kategorien!A2704,'DV-Bewegungsdaten'!E:E),3)</f>
        <v>0</v>
      </c>
      <c r="AD2704" s="390">
        <f t="shared" si="565"/>
        <v>17.581</v>
      </c>
      <c r="AE2704" s="390">
        <f t="shared" si="566"/>
        <v>18.238</v>
      </c>
      <c r="AF2704" s="390">
        <f t="shared" si="567"/>
        <v>19.457000000000001</v>
      </c>
      <c r="AG2704" s="390">
        <f t="shared" si="568"/>
        <v>18.823999999999998</v>
      </c>
      <c r="AH2704" s="390">
        <f t="shared" si="569"/>
        <v>18.736000000000001</v>
      </c>
      <c r="AI2704" s="390">
        <f t="shared" si="570"/>
        <v>19.268000000000001</v>
      </c>
      <c r="AJ2704" s="390">
        <f t="shared" si="571"/>
        <v>18.550999999999998</v>
      </c>
      <c r="AK2704" s="390">
        <f t="shared" si="572"/>
        <v>18.835000000000001</v>
      </c>
      <c r="AL2704" s="390">
        <f t="shared" si="573"/>
        <v>18.945</v>
      </c>
      <c r="AM2704" s="390">
        <f t="shared" si="574"/>
        <v>18.826000000000001</v>
      </c>
      <c r="AN2704" s="390">
        <f t="shared" si="575"/>
        <v>18.420000000000002</v>
      </c>
      <c r="AO2704" s="390">
        <f t="shared" si="576"/>
        <v>19.323</v>
      </c>
    </row>
    <row r="2705" spans="1:41" ht="15" customHeight="1" x14ac:dyDescent="0.25">
      <c r="A2705" s="127" t="s">
        <v>2278</v>
      </c>
      <c r="B2705" s="125" t="s">
        <v>2077</v>
      </c>
      <c r="C2705" s="125" t="s">
        <v>4005</v>
      </c>
      <c r="D2705" s="125" t="s">
        <v>1848</v>
      </c>
      <c r="E2705" s="125" t="s">
        <v>1541</v>
      </c>
      <c r="F2705" s="126">
        <v>22.32</v>
      </c>
      <c r="G2705" s="126">
        <v>22.52</v>
      </c>
      <c r="H2705" s="126">
        <v>17.86</v>
      </c>
      <c r="I2705" s="126"/>
      <c r="J2705" s="317"/>
      <c r="K2705" s="323">
        <f>ROUND(SUMIF('VGT-Bewegungsdaten'!B:B,A2705,'VGT-Bewegungsdaten'!C:C),3)</f>
        <v>0</v>
      </c>
      <c r="L2705" s="324">
        <f>ROUND(SUMIF('VGT-Bewegungsdaten'!B:B,$A2705,'VGT-Bewegungsdaten'!D:D),2)</f>
        <v>0</v>
      </c>
      <c r="N2705" s="376" t="s">
        <v>4930</v>
      </c>
      <c r="O2705" s="376" t="s">
        <v>4940</v>
      </c>
      <c r="P2705" s="326">
        <f>ROUND(SUMIF('AV-Bewegungsdaten'!B:B,A2705,'AV-Bewegungsdaten'!C:C),3)</f>
        <v>0</v>
      </c>
      <c r="Q2705" s="324">
        <f>ROUND(SUMIF('AV-Bewegungsdaten'!B:B,$A2705,'AV-Bewegungsdaten'!D:D),2)</f>
        <v>0</v>
      </c>
      <c r="T2705" s="327"/>
      <c r="U2705" s="326">
        <f>ROUND(SUMIF('DV-Bewegungsdaten'!B:B,Kategorien!A2705,'DV-Bewegungsdaten'!D:D),3)</f>
        <v>0</v>
      </c>
      <c r="V2705" s="324">
        <f>ROUND(SUMIF('DV-Bewegungsdaten'!B:B,Kategorien!A2705,'DV-Bewegungsdaten'!E:E),3)</f>
        <v>0</v>
      </c>
      <c r="AD2705" s="390">
        <f t="shared" si="565"/>
        <v>17.581</v>
      </c>
      <c r="AE2705" s="390">
        <f t="shared" si="566"/>
        <v>18.238</v>
      </c>
      <c r="AF2705" s="390">
        <f t="shared" si="567"/>
        <v>19.457000000000001</v>
      </c>
      <c r="AG2705" s="390">
        <f t="shared" si="568"/>
        <v>18.823999999999998</v>
      </c>
      <c r="AH2705" s="390">
        <f t="shared" si="569"/>
        <v>18.736000000000001</v>
      </c>
      <c r="AI2705" s="390">
        <f t="shared" si="570"/>
        <v>19.268000000000001</v>
      </c>
      <c r="AJ2705" s="390">
        <f t="shared" si="571"/>
        <v>18.550999999999998</v>
      </c>
      <c r="AK2705" s="390">
        <f t="shared" si="572"/>
        <v>18.835000000000001</v>
      </c>
      <c r="AL2705" s="390">
        <f t="shared" si="573"/>
        <v>18.945</v>
      </c>
      <c r="AM2705" s="390">
        <f t="shared" si="574"/>
        <v>18.826000000000001</v>
      </c>
      <c r="AN2705" s="390">
        <f t="shared" si="575"/>
        <v>18.420000000000002</v>
      </c>
      <c r="AO2705" s="390">
        <f t="shared" si="576"/>
        <v>19.323</v>
      </c>
    </row>
    <row r="2706" spans="1:41" ht="15" customHeight="1" x14ac:dyDescent="0.25">
      <c r="A2706" s="127" t="s">
        <v>2966</v>
      </c>
      <c r="B2706" s="125" t="s">
        <v>2077</v>
      </c>
      <c r="C2706" s="125" t="s">
        <v>4005</v>
      </c>
      <c r="D2706" s="125" t="s">
        <v>2729</v>
      </c>
      <c r="E2706" s="125" t="s">
        <v>2545</v>
      </c>
      <c r="F2706" s="126">
        <v>22.29</v>
      </c>
      <c r="G2706" s="126">
        <v>22.49</v>
      </c>
      <c r="H2706" s="126">
        <v>17.829999999999998</v>
      </c>
      <c r="I2706" s="126"/>
      <c r="J2706" s="317"/>
      <c r="K2706" s="323">
        <f>ROUND(SUMIF('VGT-Bewegungsdaten'!B:B,A2706,'VGT-Bewegungsdaten'!C:C),3)</f>
        <v>0</v>
      </c>
      <c r="L2706" s="324">
        <f>ROUND(SUMIF('VGT-Bewegungsdaten'!B:B,$A2706,'VGT-Bewegungsdaten'!D:D),2)</f>
        <v>0</v>
      </c>
      <c r="N2706" s="376" t="s">
        <v>4930</v>
      </c>
      <c r="O2706" s="376" t="s">
        <v>4940</v>
      </c>
      <c r="P2706" s="326">
        <f>ROUND(SUMIF('AV-Bewegungsdaten'!B:B,A2706,'AV-Bewegungsdaten'!C:C),3)</f>
        <v>0</v>
      </c>
      <c r="Q2706" s="324">
        <f>ROUND(SUMIF('AV-Bewegungsdaten'!B:B,$A2706,'AV-Bewegungsdaten'!D:D),2)</f>
        <v>0</v>
      </c>
      <c r="T2706" s="327"/>
      <c r="U2706" s="326">
        <f>ROUND(SUMIF('DV-Bewegungsdaten'!B:B,Kategorien!A2706,'DV-Bewegungsdaten'!D:D),3)</f>
        <v>0</v>
      </c>
      <c r="V2706" s="324">
        <f>ROUND(SUMIF('DV-Bewegungsdaten'!B:B,Kategorien!A2706,'DV-Bewegungsdaten'!E:E),3)</f>
        <v>0</v>
      </c>
      <c r="AD2706" s="390">
        <f t="shared" si="565"/>
        <v>17.550999999999998</v>
      </c>
      <c r="AE2706" s="390">
        <f t="shared" si="566"/>
        <v>18.207999999999998</v>
      </c>
      <c r="AF2706" s="390">
        <f t="shared" si="567"/>
        <v>19.427</v>
      </c>
      <c r="AG2706" s="390">
        <f t="shared" si="568"/>
        <v>18.793999999999997</v>
      </c>
      <c r="AH2706" s="390">
        <f t="shared" si="569"/>
        <v>18.706</v>
      </c>
      <c r="AI2706" s="390">
        <f t="shared" si="570"/>
        <v>19.238</v>
      </c>
      <c r="AJ2706" s="390">
        <f t="shared" si="571"/>
        <v>18.520999999999997</v>
      </c>
      <c r="AK2706" s="390">
        <f t="shared" si="572"/>
        <v>18.805</v>
      </c>
      <c r="AL2706" s="390">
        <f t="shared" si="573"/>
        <v>18.914999999999999</v>
      </c>
      <c r="AM2706" s="390">
        <f t="shared" si="574"/>
        <v>18.795999999999999</v>
      </c>
      <c r="AN2706" s="390">
        <f t="shared" si="575"/>
        <v>18.39</v>
      </c>
      <c r="AO2706" s="390">
        <f t="shared" si="576"/>
        <v>19.292999999999999</v>
      </c>
    </row>
    <row r="2707" spans="1:41" ht="15" customHeight="1" x14ac:dyDescent="0.25">
      <c r="A2707" s="127" t="s">
        <v>3710</v>
      </c>
      <c r="B2707" s="125" t="s">
        <v>2077</v>
      </c>
      <c r="C2707" s="125" t="s">
        <v>4005</v>
      </c>
      <c r="D2707" s="125" t="s">
        <v>3473</v>
      </c>
      <c r="E2707" s="125" t="s">
        <v>3289</v>
      </c>
      <c r="F2707" s="126">
        <v>22.259999999999998</v>
      </c>
      <c r="G2707" s="126">
        <v>22.459999999999997</v>
      </c>
      <c r="H2707" s="126">
        <v>17.809999999999999</v>
      </c>
      <c r="I2707" s="126"/>
      <c r="J2707" s="317"/>
      <c r="K2707" s="323">
        <f>ROUND(SUMIF('VGT-Bewegungsdaten'!B:B,A2707,'VGT-Bewegungsdaten'!C:C),3)</f>
        <v>0</v>
      </c>
      <c r="L2707" s="324">
        <f>ROUND(SUMIF('VGT-Bewegungsdaten'!B:B,$A2707,'VGT-Bewegungsdaten'!D:D),2)</f>
        <v>0</v>
      </c>
      <c r="N2707" s="376" t="s">
        <v>4930</v>
      </c>
      <c r="O2707" s="376" t="s">
        <v>4940</v>
      </c>
      <c r="P2707" s="326">
        <f>ROUND(SUMIF('AV-Bewegungsdaten'!B:B,A2707,'AV-Bewegungsdaten'!C:C),3)</f>
        <v>0</v>
      </c>
      <c r="Q2707" s="324">
        <f>ROUND(SUMIF('AV-Bewegungsdaten'!B:B,$A2707,'AV-Bewegungsdaten'!D:D),2)</f>
        <v>0</v>
      </c>
      <c r="T2707" s="327"/>
      <c r="U2707" s="326">
        <f>ROUND(SUMIF('DV-Bewegungsdaten'!B:B,Kategorien!A2707,'DV-Bewegungsdaten'!D:D),3)</f>
        <v>0</v>
      </c>
      <c r="V2707" s="324">
        <f>ROUND(SUMIF('DV-Bewegungsdaten'!B:B,Kategorien!A2707,'DV-Bewegungsdaten'!E:E),3)</f>
        <v>0</v>
      </c>
      <c r="AD2707" s="390">
        <f t="shared" si="565"/>
        <v>17.520999999999997</v>
      </c>
      <c r="AE2707" s="390">
        <f t="shared" si="566"/>
        <v>18.177999999999997</v>
      </c>
      <c r="AF2707" s="390">
        <f t="shared" si="567"/>
        <v>19.396999999999998</v>
      </c>
      <c r="AG2707" s="390">
        <f t="shared" si="568"/>
        <v>18.763999999999996</v>
      </c>
      <c r="AH2707" s="390">
        <f t="shared" si="569"/>
        <v>18.675999999999998</v>
      </c>
      <c r="AI2707" s="390">
        <f t="shared" si="570"/>
        <v>19.207999999999998</v>
      </c>
      <c r="AJ2707" s="390">
        <f t="shared" si="571"/>
        <v>18.490999999999996</v>
      </c>
      <c r="AK2707" s="390">
        <f t="shared" si="572"/>
        <v>18.774999999999999</v>
      </c>
      <c r="AL2707" s="390">
        <f t="shared" si="573"/>
        <v>18.884999999999998</v>
      </c>
      <c r="AM2707" s="390">
        <f t="shared" si="574"/>
        <v>18.765999999999998</v>
      </c>
      <c r="AN2707" s="390">
        <f t="shared" si="575"/>
        <v>18.36</v>
      </c>
      <c r="AO2707" s="390">
        <f t="shared" si="576"/>
        <v>19.262999999999998</v>
      </c>
    </row>
    <row r="2708" spans="1:41" ht="15" customHeight="1" x14ac:dyDescent="0.25">
      <c r="A2708" s="127" t="s">
        <v>4475</v>
      </c>
      <c r="B2708" s="125" t="s">
        <v>2077</v>
      </c>
      <c r="C2708" s="125" t="s">
        <v>4005</v>
      </c>
      <c r="D2708" s="125" t="s">
        <v>4236</v>
      </c>
      <c r="E2708" s="125" t="s">
        <v>4051</v>
      </c>
      <c r="F2708" s="126">
        <v>22.23</v>
      </c>
      <c r="G2708" s="126">
        <v>22.43</v>
      </c>
      <c r="H2708" s="126">
        <v>17.78</v>
      </c>
      <c r="I2708" s="126"/>
      <c r="J2708" s="317"/>
      <c r="K2708" s="323">
        <f>ROUND(SUMIF('VGT-Bewegungsdaten'!B:B,A2708,'VGT-Bewegungsdaten'!C:C),3)</f>
        <v>0</v>
      </c>
      <c r="L2708" s="324">
        <f>ROUND(SUMIF('VGT-Bewegungsdaten'!B:B,$A2708,'VGT-Bewegungsdaten'!D:D),2)</f>
        <v>0</v>
      </c>
      <c r="N2708" s="376" t="s">
        <v>4930</v>
      </c>
      <c r="O2708" s="376" t="s">
        <v>4940</v>
      </c>
      <c r="P2708" s="326">
        <f>ROUND(SUMIF('AV-Bewegungsdaten'!B:B,A2708,'AV-Bewegungsdaten'!C:C),3)</f>
        <v>0</v>
      </c>
      <c r="Q2708" s="324">
        <f>ROUND(SUMIF('AV-Bewegungsdaten'!B:B,$A2708,'AV-Bewegungsdaten'!D:D),2)</f>
        <v>0</v>
      </c>
      <c r="T2708" s="327"/>
      <c r="U2708" s="326">
        <f>ROUND(SUMIF('DV-Bewegungsdaten'!B:B,Kategorien!A2708,'DV-Bewegungsdaten'!D:D),3)</f>
        <v>0</v>
      </c>
      <c r="V2708" s="324">
        <f>ROUND(SUMIF('DV-Bewegungsdaten'!B:B,Kategorien!A2708,'DV-Bewegungsdaten'!E:E),3)</f>
        <v>0</v>
      </c>
      <c r="AD2708" s="390">
        <f t="shared" si="565"/>
        <v>17.491</v>
      </c>
      <c r="AE2708" s="390">
        <f t="shared" si="566"/>
        <v>18.148</v>
      </c>
      <c r="AF2708" s="390">
        <f t="shared" si="567"/>
        <v>19.367000000000001</v>
      </c>
      <c r="AG2708" s="390">
        <f t="shared" si="568"/>
        <v>18.733999999999998</v>
      </c>
      <c r="AH2708" s="390">
        <f t="shared" si="569"/>
        <v>18.646000000000001</v>
      </c>
      <c r="AI2708" s="390">
        <f t="shared" si="570"/>
        <v>19.178000000000001</v>
      </c>
      <c r="AJ2708" s="390">
        <f t="shared" si="571"/>
        <v>18.460999999999999</v>
      </c>
      <c r="AK2708" s="390">
        <f t="shared" si="572"/>
        <v>18.745000000000001</v>
      </c>
      <c r="AL2708" s="390">
        <f t="shared" si="573"/>
        <v>18.855</v>
      </c>
      <c r="AM2708" s="390">
        <f t="shared" si="574"/>
        <v>18.736000000000001</v>
      </c>
      <c r="AN2708" s="390">
        <f t="shared" si="575"/>
        <v>18.329999999999998</v>
      </c>
      <c r="AO2708" s="390">
        <f t="shared" si="576"/>
        <v>19.233000000000001</v>
      </c>
    </row>
    <row r="2709" spans="1:41" ht="15" customHeight="1" x14ac:dyDescent="0.25">
      <c r="A2709" s="127" t="s">
        <v>2279</v>
      </c>
      <c r="B2709" s="125" t="s">
        <v>2077</v>
      </c>
      <c r="C2709" s="125" t="s">
        <v>4005</v>
      </c>
      <c r="D2709" s="125" t="s">
        <v>1850</v>
      </c>
      <c r="E2709" s="125" t="s">
        <v>2452</v>
      </c>
      <c r="F2709" s="126">
        <v>19.32</v>
      </c>
      <c r="G2709" s="126">
        <v>19.52</v>
      </c>
      <c r="H2709" s="126">
        <v>15.46</v>
      </c>
      <c r="I2709" s="126"/>
      <c r="J2709" s="317"/>
      <c r="K2709" s="323">
        <f>ROUND(SUMIF('VGT-Bewegungsdaten'!B:B,A2709,'VGT-Bewegungsdaten'!C:C),3)</f>
        <v>0</v>
      </c>
      <c r="L2709" s="324">
        <f>ROUND(SUMIF('VGT-Bewegungsdaten'!B:B,$A2709,'VGT-Bewegungsdaten'!D:D),2)</f>
        <v>0</v>
      </c>
      <c r="N2709" s="376" t="s">
        <v>4930</v>
      </c>
      <c r="O2709" s="376" t="s">
        <v>4940</v>
      </c>
      <c r="P2709" s="326">
        <f>ROUND(SUMIF('AV-Bewegungsdaten'!B:B,A2709,'AV-Bewegungsdaten'!C:C),3)</f>
        <v>0</v>
      </c>
      <c r="Q2709" s="324">
        <f>ROUND(SUMIF('AV-Bewegungsdaten'!B:B,$A2709,'AV-Bewegungsdaten'!D:D),2)</f>
        <v>0</v>
      </c>
      <c r="T2709" s="327"/>
      <c r="U2709" s="326">
        <f>ROUND(SUMIF('DV-Bewegungsdaten'!B:B,Kategorien!A2709,'DV-Bewegungsdaten'!D:D),3)</f>
        <v>0</v>
      </c>
      <c r="V2709" s="324">
        <f>ROUND(SUMIF('DV-Bewegungsdaten'!B:B,Kategorien!A2709,'DV-Bewegungsdaten'!E:E),3)</f>
        <v>0</v>
      </c>
      <c r="AD2709" s="390">
        <f t="shared" si="565"/>
        <v>14.581</v>
      </c>
      <c r="AE2709" s="390">
        <f t="shared" si="566"/>
        <v>15.238</v>
      </c>
      <c r="AF2709" s="390">
        <f t="shared" si="567"/>
        <v>16.457000000000001</v>
      </c>
      <c r="AG2709" s="390">
        <f t="shared" si="568"/>
        <v>15.824</v>
      </c>
      <c r="AH2709" s="390">
        <f t="shared" si="569"/>
        <v>15.736000000000001</v>
      </c>
      <c r="AI2709" s="390">
        <f t="shared" si="570"/>
        <v>16.268000000000001</v>
      </c>
      <c r="AJ2709" s="390">
        <f t="shared" si="571"/>
        <v>15.551</v>
      </c>
      <c r="AK2709" s="390">
        <f t="shared" si="572"/>
        <v>15.834999999999999</v>
      </c>
      <c r="AL2709" s="390">
        <f t="shared" si="573"/>
        <v>15.945</v>
      </c>
      <c r="AM2709" s="390">
        <f t="shared" si="574"/>
        <v>15.826000000000001</v>
      </c>
      <c r="AN2709" s="390">
        <f t="shared" si="575"/>
        <v>15.42</v>
      </c>
      <c r="AO2709" s="390">
        <f t="shared" si="576"/>
        <v>16.323</v>
      </c>
    </row>
    <row r="2710" spans="1:41" ht="15" customHeight="1" x14ac:dyDescent="0.25">
      <c r="A2710" s="127" t="s">
        <v>2280</v>
      </c>
      <c r="B2710" s="125" t="s">
        <v>2077</v>
      </c>
      <c r="C2710" s="125" t="s">
        <v>4005</v>
      </c>
      <c r="D2710" s="125" t="s">
        <v>1852</v>
      </c>
      <c r="E2710" s="125" t="s">
        <v>2455</v>
      </c>
      <c r="F2710" s="126">
        <v>21.32</v>
      </c>
      <c r="G2710" s="126">
        <v>21.52</v>
      </c>
      <c r="H2710" s="126">
        <v>17.059999999999999</v>
      </c>
      <c r="I2710" s="126"/>
      <c r="J2710" s="317"/>
      <c r="K2710" s="323">
        <f>ROUND(SUMIF('VGT-Bewegungsdaten'!B:B,A2710,'VGT-Bewegungsdaten'!C:C),3)</f>
        <v>0</v>
      </c>
      <c r="L2710" s="324">
        <f>ROUND(SUMIF('VGT-Bewegungsdaten'!B:B,$A2710,'VGT-Bewegungsdaten'!D:D),2)</f>
        <v>0</v>
      </c>
      <c r="N2710" s="376" t="s">
        <v>4930</v>
      </c>
      <c r="O2710" s="376" t="s">
        <v>4940</v>
      </c>
      <c r="P2710" s="326">
        <f>ROUND(SUMIF('AV-Bewegungsdaten'!B:B,A2710,'AV-Bewegungsdaten'!C:C),3)</f>
        <v>0</v>
      </c>
      <c r="Q2710" s="324">
        <f>ROUND(SUMIF('AV-Bewegungsdaten'!B:B,$A2710,'AV-Bewegungsdaten'!D:D),2)</f>
        <v>0</v>
      </c>
      <c r="T2710" s="327"/>
      <c r="U2710" s="326">
        <f>ROUND(SUMIF('DV-Bewegungsdaten'!B:B,Kategorien!A2710,'DV-Bewegungsdaten'!D:D),3)</f>
        <v>0</v>
      </c>
      <c r="V2710" s="324">
        <f>ROUND(SUMIF('DV-Bewegungsdaten'!B:B,Kategorien!A2710,'DV-Bewegungsdaten'!E:E),3)</f>
        <v>0</v>
      </c>
      <c r="AD2710" s="390">
        <f t="shared" si="565"/>
        <v>16.581</v>
      </c>
      <c r="AE2710" s="390">
        <f t="shared" si="566"/>
        <v>17.238</v>
      </c>
      <c r="AF2710" s="390">
        <f t="shared" si="567"/>
        <v>18.457000000000001</v>
      </c>
      <c r="AG2710" s="390">
        <f t="shared" si="568"/>
        <v>17.823999999999998</v>
      </c>
      <c r="AH2710" s="390">
        <f t="shared" si="569"/>
        <v>17.736000000000001</v>
      </c>
      <c r="AI2710" s="390">
        <f t="shared" si="570"/>
        <v>18.268000000000001</v>
      </c>
      <c r="AJ2710" s="390">
        <f t="shared" si="571"/>
        <v>17.550999999999998</v>
      </c>
      <c r="AK2710" s="390">
        <f t="shared" si="572"/>
        <v>17.835000000000001</v>
      </c>
      <c r="AL2710" s="390">
        <f t="shared" si="573"/>
        <v>17.945</v>
      </c>
      <c r="AM2710" s="390">
        <f t="shared" si="574"/>
        <v>17.826000000000001</v>
      </c>
      <c r="AN2710" s="390">
        <f t="shared" si="575"/>
        <v>17.420000000000002</v>
      </c>
      <c r="AO2710" s="390">
        <f t="shared" si="576"/>
        <v>18.323</v>
      </c>
    </row>
    <row r="2711" spans="1:41" ht="15" customHeight="1" x14ac:dyDescent="0.25">
      <c r="A2711" s="127" t="s">
        <v>2281</v>
      </c>
      <c r="B2711" s="125" t="s">
        <v>2077</v>
      </c>
      <c r="C2711" s="125" t="s">
        <v>4005</v>
      </c>
      <c r="D2711" s="125" t="s">
        <v>1854</v>
      </c>
      <c r="E2711" s="125" t="s">
        <v>1538</v>
      </c>
      <c r="F2711" s="126">
        <v>22.32</v>
      </c>
      <c r="G2711" s="126">
        <v>22.52</v>
      </c>
      <c r="H2711" s="126">
        <v>17.86</v>
      </c>
      <c r="I2711" s="126"/>
      <c r="J2711" s="317"/>
      <c r="K2711" s="323">
        <f>ROUND(SUMIF('VGT-Bewegungsdaten'!B:B,A2711,'VGT-Bewegungsdaten'!C:C),3)</f>
        <v>0</v>
      </c>
      <c r="L2711" s="324">
        <f>ROUND(SUMIF('VGT-Bewegungsdaten'!B:B,$A2711,'VGT-Bewegungsdaten'!D:D),2)</f>
        <v>0</v>
      </c>
      <c r="N2711" s="376" t="s">
        <v>4930</v>
      </c>
      <c r="O2711" s="376" t="s">
        <v>4940</v>
      </c>
      <c r="P2711" s="326">
        <f>ROUND(SUMIF('AV-Bewegungsdaten'!B:B,A2711,'AV-Bewegungsdaten'!C:C),3)</f>
        <v>0</v>
      </c>
      <c r="Q2711" s="324">
        <f>ROUND(SUMIF('AV-Bewegungsdaten'!B:B,$A2711,'AV-Bewegungsdaten'!D:D),2)</f>
        <v>0</v>
      </c>
      <c r="T2711" s="327"/>
      <c r="U2711" s="326">
        <f>ROUND(SUMIF('DV-Bewegungsdaten'!B:B,Kategorien!A2711,'DV-Bewegungsdaten'!D:D),3)</f>
        <v>0</v>
      </c>
      <c r="V2711" s="324">
        <f>ROUND(SUMIF('DV-Bewegungsdaten'!B:B,Kategorien!A2711,'DV-Bewegungsdaten'!E:E),3)</f>
        <v>0</v>
      </c>
      <c r="AD2711" s="390">
        <f t="shared" si="565"/>
        <v>17.581</v>
      </c>
      <c r="AE2711" s="390">
        <f t="shared" si="566"/>
        <v>18.238</v>
      </c>
      <c r="AF2711" s="390">
        <f t="shared" si="567"/>
        <v>19.457000000000001</v>
      </c>
      <c r="AG2711" s="390">
        <f t="shared" si="568"/>
        <v>18.823999999999998</v>
      </c>
      <c r="AH2711" s="390">
        <f t="shared" si="569"/>
        <v>18.736000000000001</v>
      </c>
      <c r="AI2711" s="390">
        <f t="shared" si="570"/>
        <v>19.268000000000001</v>
      </c>
      <c r="AJ2711" s="390">
        <f t="shared" si="571"/>
        <v>18.550999999999998</v>
      </c>
      <c r="AK2711" s="390">
        <f t="shared" si="572"/>
        <v>18.835000000000001</v>
      </c>
      <c r="AL2711" s="390">
        <f t="shared" si="573"/>
        <v>18.945</v>
      </c>
      <c r="AM2711" s="390">
        <f t="shared" si="574"/>
        <v>18.826000000000001</v>
      </c>
      <c r="AN2711" s="390">
        <f t="shared" si="575"/>
        <v>18.420000000000002</v>
      </c>
      <c r="AO2711" s="390">
        <f t="shared" si="576"/>
        <v>19.323</v>
      </c>
    </row>
    <row r="2712" spans="1:41" ht="15" customHeight="1" x14ac:dyDescent="0.25">
      <c r="A2712" s="127" t="s">
        <v>2282</v>
      </c>
      <c r="B2712" s="125" t="s">
        <v>2077</v>
      </c>
      <c r="C2712" s="125" t="s">
        <v>4005</v>
      </c>
      <c r="D2712" s="125" t="s">
        <v>1856</v>
      </c>
      <c r="E2712" s="125" t="s">
        <v>1541</v>
      </c>
      <c r="F2712" s="126">
        <v>22.32</v>
      </c>
      <c r="G2712" s="126">
        <v>22.52</v>
      </c>
      <c r="H2712" s="126">
        <v>17.86</v>
      </c>
      <c r="I2712" s="126"/>
      <c r="J2712" s="317"/>
      <c r="K2712" s="323">
        <f>ROUND(SUMIF('VGT-Bewegungsdaten'!B:B,A2712,'VGT-Bewegungsdaten'!C:C),3)</f>
        <v>0</v>
      </c>
      <c r="L2712" s="324">
        <f>ROUND(SUMIF('VGT-Bewegungsdaten'!B:B,$A2712,'VGT-Bewegungsdaten'!D:D),2)</f>
        <v>0</v>
      </c>
      <c r="N2712" s="376" t="s">
        <v>4930</v>
      </c>
      <c r="O2712" s="376" t="s">
        <v>4940</v>
      </c>
      <c r="P2712" s="326">
        <f>ROUND(SUMIF('AV-Bewegungsdaten'!B:B,A2712,'AV-Bewegungsdaten'!C:C),3)</f>
        <v>0</v>
      </c>
      <c r="Q2712" s="324">
        <f>ROUND(SUMIF('AV-Bewegungsdaten'!B:B,$A2712,'AV-Bewegungsdaten'!D:D),2)</f>
        <v>0</v>
      </c>
      <c r="T2712" s="327"/>
      <c r="U2712" s="326">
        <f>ROUND(SUMIF('DV-Bewegungsdaten'!B:B,Kategorien!A2712,'DV-Bewegungsdaten'!D:D),3)</f>
        <v>0</v>
      </c>
      <c r="V2712" s="324">
        <f>ROUND(SUMIF('DV-Bewegungsdaten'!B:B,Kategorien!A2712,'DV-Bewegungsdaten'!E:E),3)</f>
        <v>0</v>
      </c>
      <c r="AD2712" s="390">
        <f t="shared" si="565"/>
        <v>17.581</v>
      </c>
      <c r="AE2712" s="390">
        <f t="shared" si="566"/>
        <v>18.238</v>
      </c>
      <c r="AF2712" s="390">
        <f t="shared" si="567"/>
        <v>19.457000000000001</v>
      </c>
      <c r="AG2712" s="390">
        <f t="shared" si="568"/>
        <v>18.823999999999998</v>
      </c>
      <c r="AH2712" s="390">
        <f t="shared" si="569"/>
        <v>18.736000000000001</v>
      </c>
      <c r="AI2712" s="390">
        <f t="shared" si="570"/>
        <v>19.268000000000001</v>
      </c>
      <c r="AJ2712" s="390">
        <f t="shared" si="571"/>
        <v>18.550999999999998</v>
      </c>
      <c r="AK2712" s="390">
        <f t="shared" si="572"/>
        <v>18.835000000000001</v>
      </c>
      <c r="AL2712" s="390">
        <f t="shared" si="573"/>
        <v>18.945</v>
      </c>
      <c r="AM2712" s="390">
        <f t="shared" si="574"/>
        <v>18.826000000000001</v>
      </c>
      <c r="AN2712" s="390">
        <f t="shared" si="575"/>
        <v>18.420000000000002</v>
      </c>
      <c r="AO2712" s="390">
        <f t="shared" si="576"/>
        <v>19.323</v>
      </c>
    </row>
    <row r="2713" spans="1:41" ht="15" customHeight="1" x14ac:dyDescent="0.25">
      <c r="A2713" s="127" t="s">
        <v>2967</v>
      </c>
      <c r="B2713" s="125" t="s">
        <v>2077</v>
      </c>
      <c r="C2713" s="125" t="s">
        <v>4005</v>
      </c>
      <c r="D2713" s="125" t="s">
        <v>2731</v>
      </c>
      <c r="E2713" s="125" t="s">
        <v>2545</v>
      </c>
      <c r="F2713" s="126">
        <v>22.29</v>
      </c>
      <c r="G2713" s="126">
        <v>22.49</v>
      </c>
      <c r="H2713" s="126">
        <v>17.829999999999998</v>
      </c>
      <c r="I2713" s="126"/>
      <c r="J2713" s="317"/>
      <c r="K2713" s="323">
        <f>ROUND(SUMIF('VGT-Bewegungsdaten'!B:B,A2713,'VGT-Bewegungsdaten'!C:C),3)</f>
        <v>0</v>
      </c>
      <c r="L2713" s="324">
        <f>ROUND(SUMIF('VGT-Bewegungsdaten'!B:B,$A2713,'VGT-Bewegungsdaten'!D:D),2)</f>
        <v>0</v>
      </c>
      <c r="N2713" s="376" t="s">
        <v>4930</v>
      </c>
      <c r="O2713" s="376" t="s">
        <v>4940</v>
      </c>
      <c r="P2713" s="326">
        <f>ROUND(SUMIF('AV-Bewegungsdaten'!B:B,A2713,'AV-Bewegungsdaten'!C:C),3)</f>
        <v>0</v>
      </c>
      <c r="Q2713" s="324">
        <f>ROUND(SUMIF('AV-Bewegungsdaten'!B:B,$A2713,'AV-Bewegungsdaten'!D:D),2)</f>
        <v>0</v>
      </c>
      <c r="T2713" s="327"/>
      <c r="U2713" s="326">
        <f>ROUND(SUMIF('DV-Bewegungsdaten'!B:B,Kategorien!A2713,'DV-Bewegungsdaten'!D:D),3)</f>
        <v>0</v>
      </c>
      <c r="V2713" s="324">
        <f>ROUND(SUMIF('DV-Bewegungsdaten'!B:B,Kategorien!A2713,'DV-Bewegungsdaten'!E:E),3)</f>
        <v>0</v>
      </c>
      <c r="AD2713" s="390">
        <f t="shared" si="565"/>
        <v>17.550999999999998</v>
      </c>
      <c r="AE2713" s="390">
        <f t="shared" si="566"/>
        <v>18.207999999999998</v>
      </c>
      <c r="AF2713" s="390">
        <f t="shared" si="567"/>
        <v>19.427</v>
      </c>
      <c r="AG2713" s="390">
        <f t="shared" si="568"/>
        <v>18.793999999999997</v>
      </c>
      <c r="AH2713" s="390">
        <f t="shared" si="569"/>
        <v>18.706</v>
      </c>
      <c r="AI2713" s="390">
        <f t="shared" si="570"/>
        <v>19.238</v>
      </c>
      <c r="AJ2713" s="390">
        <f t="shared" si="571"/>
        <v>18.520999999999997</v>
      </c>
      <c r="AK2713" s="390">
        <f t="shared" si="572"/>
        <v>18.805</v>
      </c>
      <c r="AL2713" s="390">
        <f t="shared" si="573"/>
        <v>18.914999999999999</v>
      </c>
      <c r="AM2713" s="390">
        <f t="shared" si="574"/>
        <v>18.795999999999999</v>
      </c>
      <c r="AN2713" s="390">
        <f t="shared" si="575"/>
        <v>18.39</v>
      </c>
      <c r="AO2713" s="390">
        <f t="shared" si="576"/>
        <v>19.292999999999999</v>
      </c>
    </row>
    <row r="2714" spans="1:41" ht="15" customHeight="1" x14ac:dyDescent="0.25">
      <c r="A2714" s="127" t="s">
        <v>3711</v>
      </c>
      <c r="B2714" s="125" t="s">
        <v>2077</v>
      </c>
      <c r="C2714" s="125" t="s">
        <v>4005</v>
      </c>
      <c r="D2714" s="125" t="s">
        <v>3475</v>
      </c>
      <c r="E2714" s="125" t="s">
        <v>3289</v>
      </c>
      <c r="F2714" s="126">
        <v>22.259999999999998</v>
      </c>
      <c r="G2714" s="126">
        <v>22.459999999999997</v>
      </c>
      <c r="H2714" s="126">
        <v>17.809999999999999</v>
      </c>
      <c r="I2714" s="126"/>
      <c r="J2714" s="317"/>
      <c r="K2714" s="323">
        <f>ROUND(SUMIF('VGT-Bewegungsdaten'!B:B,A2714,'VGT-Bewegungsdaten'!C:C),3)</f>
        <v>0</v>
      </c>
      <c r="L2714" s="324">
        <f>ROUND(SUMIF('VGT-Bewegungsdaten'!B:B,$A2714,'VGT-Bewegungsdaten'!D:D),2)</f>
        <v>0</v>
      </c>
      <c r="N2714" s="376" t="s">
        <v>4930</v>
      </c>
      <c r="O2714" s="376" t="s">
        <v>4940</v>
      </c>
      <c r="P2714" s="326">
        <f>ROUND(SUMIF('AV-Bewegungsdaten'!B:B,A2714,'AV-Bewegungsdaten'!C:C),3)</f>
        <v>0</v>
      </c>
      <c r="Q2714" s="324">
        <f>ROUND(SUMIF('AV-Bewegungsdaten'!B:B,$A2714,'AV-Bewegungsdaten'!D:D),2)</f>
        <v>0</v>
      </c>
      <c r="T2714" s="327"/>
      <c r="U2714" s="326">
        <f>ROUND(SUMIF('DV-Bewegungsdaten'!B:B,Kategorien!A2714,'DV-Bewegungsdaten'!D:D),3)</f>
        <v>0</v>
      </c>
      <c r="V2714" s="324">
        <f>ROUND(SUMIF('DV-Bewegungsdaten'!B:B,Kategorien!A2714,'DV-Bewegungsdaten'!E:E),3)</f>
        <v>0</v>
      </c>
      <c r="AD2714" s="390">
        <f t="shared" si="565"/>
        <v>17.520999999999997</v>
      </c>
      <c r="AE2714" s="390">
        <f t="shared" si="566"/>
        <v>18.177999999999997</v>
      </c>
      <c r="AF2714" s="390">
        <f t="shared" si="567"/>
        <v>19.396999999999998</v>
      </c>
      <c r="AG2714" s="390">
        <f t="shared" si="568"/>
        <v>18.763999999999996</v>
      </c>
      <c r="AH2714" s="390">
        <f t="shared" si="569"/>
        <v>18.675999999999998</v>
      </c>
      <c r="AI2714" s="390">
        <f t="shared" si="570"/>
        <v>19.207999999999998</v>
      </c>
      <c r="AJ2714" s="390">
        <f t="shared" si="571"/>
        <v>18.490999999999996</v>
      </c>
      <c r="AK2714" s="390">
        <f t="shared" si="572"/>
        <v>18.774999999999999</v>
      </c>
      <c r="AL2714" s="390">
        <f t="shared" si="573"/>
        <v>18.884999999999998</v>
      </c>
      <c r="AM2714" s="390">
        <f t="shared" si="574"/>
        <v>18.765999999999998</v>
      </c>
      <c r="AN2714" s="390">
        <f t="shared" si="575"/>
        <v>18.36</v>
      </c>
      <c r="AO2714" s="390">
        <f t="shared" si="576"/>
        <v>19.262999999999998</v>
      </c>
    </row>
    <row r="2715" spans="1:41" ht="15" customHeight="1" x14ac:dyDescent="0.25">
      <c r="A2715" s="127" t="s">
        <v>4476</v>
      </c>
      <c r="B2715" s="125" t="s">
        <v>2077</v>
      </c>
      <c r="C2715" s="125" t="s">
        <v>4005</v>
      </c>
      <c r="D2715" s="125" t="s">
        <v>4238</v>
      </c>
      <c r="E2715" s="125" t="s">
        <v>4051</v>
      </c>
      <c r="F2715" s="126">
        <v>22.23</v>
      </c>
      <c r="G2715" s="126">
        <v>22.43</v>
      </c>
      <c r="H2715" s="126">
        <v>17.78</v>
      </c>
      <c r="I2715" s="126"/>
      <c r="J2715" s="317"/>
      <c r="K2715" s="323">
        <f>ROUND(SUMIF('VGT-Bewegungsdaten'!B:B,A2715,'VGT-Bewegungsdaten'!C:C),3)</f>
        <v>0</v>
      </c>
      <c r="L2715" s="324">
        <f>ROUND(SUMIF('VGT-Bewegungsdaten'!B:B,$A2715,'VGT-Bewegungsdaten'!D:D),2)</f>
        <v>0</v>
      </c>
      <c r="N2715" s="376" t="s">
        <v>4930</v>
      </c>
      <c r="O2715" s="376" t="s">
        <v>4940</v>
      </c>
      <c r="P2715" s="326">
        <f>ROUND(SUMIF('AV-Bewegungsdaten'!B:B,A2715,'AV-Bewegungsdaten'!C:C),3)</f>
        <v>0</v>
      </c>
      <c r="Q2715" s="324">
        <f>ROUND(SUMIF('AV-Bewegungsdaten'!B:B,$A2715,'AV-Bewegungsdaten'!D:D),2)</f>
        <v>0</v>
      </c>
      <c r="T2715" s="327"/>
      <c r="U2715" s="326">
        <f>ROUND(SUMIF('DV-Bewegungsdaten'!B:B,Kategorien!A2715,'DV-Bewegungsdaten'!D:D),3)</f>
        <v>0</v>
      </c>
      <c r="V2715" s="324">
        <f>ROUND(SUMIF('DV-Bewegungsdaten'!B:B,Kategorien!A2715,'DV-Bewegungsdaten'!E:E),3)</f>
        <v>0</v>
      </c>
      <c r="AD2715" s="390">
        <f t="shared" si="565"/>
        <v>17.491</v>
      </c>
      <c r="AE2715" s="390">
        <f t="shared" si="566"/>
        <v>18.148</v>
      </c>
      <c r="AF2715" s="390">
        <f t="shared" si="567"/>
        <v>19.367000000000001</v>
      </c>
      <c r="AG2715" s="390">
        <f t="shared" si="568"/>
        <v>18.733999999999998</v>
      </c>
      <c r="AH2715" s="390">
        <f t="shared" si="569"/>
        <v>18.646000000000001</v>
      </c>
      <c r="AI2715" s="390">
        <f t="shared" si="570"/>
        <v>19.178000000000001</v>
      </c>
      <c r="AJ2715" s="390">
        <f t="shared" si="571"/>
        <v>18.460999999999999</v>
      </c>
      <c r="AK2715" s="390">
        <f t="shared" si="572"/>
        <v>18.745000000000001</v>
      </c>
      <c r="AL2715" s="390">
        <f t="shared" si="573"/>
        <v>18.855</v>
      </c>
      <c r="AM2715" s="390">
        <f t="shared" si="574"/>
        <v>18.736000000000001</v>
      </c>
      <c r="AN2715" s="390">
        <f t="shared" si="575"/>
        <v>18.329999999999998</v>
      </c>
      <c r="AO2715" s="390">
        <f t="shared" si="576"/>
        <v>19.233000000000001</v>
      </c>
    </row>
    <row r="2716" spans="1:41" ht="15" customHeight="1" x14ac:dyDescent="0.25">
      <c r="A2716" s="127" t="s">
        <v>2283</v>
      </c>
      <c r="B2716" s="125" t="s">
        <v>2077</v>
      </c>
      <c r="C2716" s="125" t="s">
        <v>4005</v>
      </c>
      <c r="D2716" s="125" t="s">
        <v>1858</v>
      </c>
      <c r="E2716" s="125" t="s">
        <v>2452</v>
      </c>
      <c r="F2716" s="126">
        <v>20.32</v>
      </c>
      <c r="G2716" s="126">
        <v>20.52</v>
      </c>
      <c r="H2716" s="126">
        <v>16.260000000000002</v>
      </c>
      <c r="I2716" s="126"/>
      <c r="J2716" s="317"/>
      <c r="K2716" s="323">
        <f>ROUND(SUMIF('VGT-Bewegungsdaten'!B:B,A2716,'VGT-Bewegungsdaten'!C:C),3)</f>
        <v>0</v>
      </c>
      <c r="L2716" s="324">
        <f>ROUND(SUMIF('VGT-Bewegungsdaten'!B:B,$A2716,'VGT-Bewegungsdaten'!D:D),2)</f>
        <v>0</v>
      </c>
      <c r="N2716" s="376" t="s">
        <v>4930</v>
      </c>
      <c r="O2716" s="376" t="s">
        <v>4940</v>
      </c>
      <c r="P2716" s="326">
        <f>ROUND(SUMIF('AV-Bewegungsdaten'!B:B,A2716,'AV-Bewegungsdaten'!C:C),3)</f>
        <v>0</v>
      </c>
      <c r="Q2716" s="324">
        <f>ROUND(SUMIF('AV-Bewegungsdaten'!B:B,$A2716,'AV-Bewegungsdaten'!D:D),2)</f>
        <v>0</v>
      </c>
      <c r="T2716" s="327"/>
      <c r="U2716" s="326">
        <f>ROUND(SUMIF('DV-Bewegungsdaten'!B:B,Kategorien!A2716,'DV-Bewegungsdaten'!D:D),3)</f>
        <v>0</v>
      </c>
      <c r="V2716" s="324">
        <f>ROUND(SUMIF('DV-Bewegungsdaten'!B:B,Kategorien!A2716,'DV-Bewegungsdaten'!E:E),3)</f>
        <v>0</v>
      </c>
      <c r="AD2716" s="390">
        <f t="shared" si="565"/>
        <v>15.581</v>
      </c>
      <c r="AE2716" s="390">
        <f t="shared" si="566"/>
        <v>16.238</v>
      </c>
      <c r="AF2716" s="390">
        <f t="shared" si="567"/>
        <v>17.457000000000001</v>
      </c>
      <c r="AG2716" s="390">
        <f t="shared" si="568"/>
        <v>16.823999999999998</v>
      </c>
      <c r="AH2716" s="390">
        <f t="shared" si="569"/>
        <v>16.736000000000001</v>
      </c>
      <c r="AI2716" s="390">
        <f t="shared" si="570"/>
        <v>17.268000000000001</v>
      </c>
      <c r="AJ2716" s="390">
        <f t="shared" si="571"/>
        <v>16.550999999999998</v>
      </c>
      <c r="AK2716" s="390">
        <f t="shared" si="572"/>
        <v>16.835000000000001</v>
      </c>
      <c r="AL2716" s="390">
        <f t="shared" si="573"/>
        <v>16.945</v>
      </c>
      <c r="AM2716" s="390">
        <f t="shared" si="574"/>
        <v>16.826000000000001</v>
      </c>
      <c r="AN2716" s="390">
        <f t="shared" si="575"/>
        <v>16.420000000000002</v>
      </c>
      <c r="AO2716" s="390">
        <f t="shared" si="576"/>
        <v>17.323</v>
      </c>
    </row>
    <row r="2717" spans="1:41" ht="15" customHeight="1" x14ac:dyDescent="0.25">
      <c r="A2717" s="127" t="s">
        <v>2284</v>
      </c>
      <c r="B2717" s="125" t="s">
        <v>2077</v>
      </c>
      <c r="C2717" s="125" t="s">
        <v>4005</v>
      </c>
      <c r="D2717" s="125" t="s">
        <v>1860</v>
      </c>
      <c r="E2717" s="125" t="s">
        <v>2455</v>
      </c>
      <c r="F2717" s="126">
        <v>22.32</v>
      </c>
      <c r="G2717" s="126">
        <v>22.52</v>
      </c>
      <c r="H2717" s="126">
        <v>17.86</v>
      </c>
      <c r="I2717" s="126"/>
      <c r="J2717" s="317"/>
      <c r="K2717" s="323">
        <f>ROUND(SUMIF('VGT-Bewegungsdaten'!B:B,A2717,'VGT-Bewegungsdaten'!C:C),3)</f>
        <v>0</v>
      </c>
      <c r="L2717" s="324">
        <f>ROUND(SUMIF('VGT-Bewegungsdaten'!B:B,$A2717,'VGT-Bewegungsdaten'!D:D),2)</f>
        <v>0</v>
      </c>
      <c r="N2717" s="376" t="s">
        <v>4930</v>
      </c>
      <c r="O2717" s="376" t="s">
        <v>4940</v>
      </c>
      <c r="P2717" s="326">
        <f>ROUND(SUMIF('AV-Bewegungsdaten'!B:B,A2717,'AV-Bewegungsdaten'!C:C),3)</f>
        <v>0</v>
      </c>
      <c r="Q2717" s="324">
        <f>ROUND(SUMIF('AV-Bewegungsdaten'!B:B,$A2717,'AV-Bewegungsdaten'!D:D),2)</f>
        <v>0</v>
      </c>
      <c r="T2717" s="327"/>
      <c r="U2717" s="326">
        <f>ROUND(SUMIF('DV-Bewegungsdaten'!B:B,Kategorien!A2717,'DV-Bewegungsdaten'!D:D),3)</f>
        <v>0</v>
      </c>
      <c r="V2717" s="324">
        <f>ROUND(SUMIF('DV-Bewegungsdaten'!B:B,Kategorien!A2717,'DV-Bewegungsdaten'!E:E),3)</f>
        <v>0</v>
      </c>
      <c r="AD2717" s="390">
        <f t="shared" si="565"/>
        <v>17.581</v>
      </c>
      <c r="AE2717" s="390">
        <f t="shared" si="566"/>
        <v>18.238</v>
      </c>
      <c r="AF2717" s="390">
        <f t="shared" si="567"/>
        <v>19.457000000000001</v>
      </c>
      <c r="AG2717" s="390">
        <f t="shared" si="568"/>
        <v>18.823999999999998</v>
      </c>
      <c r="AH2717" s="390">
        <f t="shared" si="569"/>
        <v>18.736000000000001</v>
      </c>
      <c r="AI2717" s="390">
        <f t="shared" si="570"/>
        <v>19.268000000000001</v>
      </c>
      <c r="AJ2717" s="390">
        <f t="shared" si="571"/>
        <v>18.550999999999998</v>
      </c>
      <c r="AK2717" s="390">
        <f t="shared" si="572"/>
        <v>18.835000000000001</v>
      </c>
      <c r="AL2717" s="390">
        <f t="shared" si="573"/>
        <v>18.945</v>
      </c>
      <c r="AM2717" s="390">
        <f t="shared" si="574"/>
        <v>18.826000000000001</v>
      </c>
      <c r="AN2717" s="390">
        <f t="shared" si="575"/>
        <v>18.420000000000002</v>
      </c>
      <c r="AO2717" s="390">
        <f t="shared" si="576"/>
        <v>19.323</v>
      </c>
    </row>
    <row r="2718" spans="1:41" ht="15" customHeight="1" x14ac:dyDescent="0.25">
      <c r="A2718" s="127" t="s">
        <v>1179</v>
      </c>
      <c r="B2718" s="125" t="s">
        <v>2077</v>
      </c>
      <c r="C2718" s="125" t="s">
        <v>4005</v>
      </c>
      <c r="D2718" s="125" t="s">
        <v>1862</v>
      </c>
      <c r="E2718" s="125" t="s">
        <v>1538</v>
      </c>
      <c r="F2718" s="126">
        <v>23.32</v>
      </c>
      <c r="G2718" s="126">
        <v>23.52</v>
      </c>
      <c r="H2718" s="126">
        <v>18.66</v>
      </c>
      <c r="I2718" s="126"/>
      <c r="J2718" s="317"/>
      <c r="K2718" s="323">
        <f>ROUND(SUMIF('VGT-Bewegungsdaten'!B:B,A2718,'VGT-Bewegungsdaten'!C:C),3)</f>
        <v>0</v>
      </c>
      <c r="L2718" s="324">
        <f>ROUND(SUMIF('VGT-Bewegungsdaten'!B:B,$A2718,'VGT-Bewegungsdaten'!D:D),2)</f>
        <v>0</v>
      </c>
      <c r="N2718" s="376" t="s">
        <v>4930</v>
      </c>
      <c r="O2718" s="376" t="s">
        <v>4940</v>
      </c>
      <c r="P2718" s="326">
        <f>ROUND(SUMIF('AV-Bewegungsdaten'!B:B,A2718,'AV-Bewegungsdaten'!C:C),3)</f>
        <v>0</v>
      </c>
      <c r="Q2718" s="324">
        <f>ROUND(SUMIF('AV-Bewegungsdaten'!B:B,$A2718,'AV-Bewegungsdaten'!D:D),2)</f>
        <v>0</v>
      </c>
      <c r="T2718" s="327"/>
      <c r="U2718" s="326">
        <f>ROUND(SUMIF('DV-Bewegungsdaten'!B:B,Kategorien!A2718,'DV-Bewegungsdaten'!D:D),3)</f>
        <v>0</v>
      </c>
      <c r="V2718" s="324">
        <f>ROUND(SUMIF('DV-Bewegungsdaten'!B:B,Kategorien!A2718,'DV-Bewegungsdaten'!E:E),3)</f>
        <v>0</v>
      </c>
      <c r="AD2718" s="390">
        <f t="shared" si="565"/>
        <v>18.581</v>
      </c>
      <c r="AE2718" s="390">
        <f t="shared" si="566"/>
        <v>19.238</v>
      </c>
      <c r="AF2718" s="390">
        <f t="shared" si="567"/>
        <v>20.457000000000001</v>
      </c>
      <c r="AG2718" s="390">
        <f t="shared" si="568"/>
        <v>19.823999999999998</v>
      </c>
      <c r="AH2718" s="390">
        <f t="shared" si="569"/>
        <v>19.736000000000001</v>
      </c>
      <c r="AI2718" s="390">
        <f t="shared" si="570"/>
        <v>20.268000000000001</v>
      </c>
      <c r="AJ2718" s="390">
        <f t="shared" si="571"/>
        <v>19.550999999999998</v>
      </c>
      <c r="AK2718" s="390">
        <f t="shared" si="572"/>
        <v>19.835000000000001</v>
      </c>
      <c r="AL2718" s="390">
        <f t="shared" si="573"/>
        <v>19.945</v>
      </c>
      <c r="AM2718" s="390">
        <f t="shared" si="574"/>
        <v>19.826000000000001</v>
      </c>
      <c r="AN2718" s="390">
        <f t="shared" si="575"/>
        <v>19.420000000000002</v>
      </c>
      <c r="AO2718" s="390">
        <f t="shared" si="576"/>
        <v>20.323</v>
      </c>
    </row>
    <row r="2719" spans="1:41" ht="15" customHeight="1" x14ac:dyDescent="0.25">
      <c r="A2719" s="127" t="s">
        <v>1180</v>
      </c>
      <c r="B2719" s="125" t="s">
        <v>2077</v>
      </c>
      <c r="C2719" s="125" t="s">
        <v>4005</v>
      </c>
      <c r="D2719" s="125" t="s">
        <v>1864</v>
      </c>
      <c r="E2719" s="125" t="s">
        <v>1541</v>
      </c>
      <c r="F2719" s="126">
        <v>23.32</v>
      </c>
      <c r="G2719" s="126">
        <v>23.52</v>
      </c>
      <c r="H2719" s="126">
        <v>18.66</v>
      </c>
      <c r="I2719" s="126"/>
      <c r="J2719" s="317"/>
      <c r="K2719" s="323">
        <f>ROUND(SUMIF('VGT-Bewegungsdaten'!B:B,A2719,'VGT-Bewegungsdaten'!C:C),3)</f>
        <v>0</v>
      </c>
      <c r="L2719" s="324">
        <f>ROUND(SUMIF('VGT-Bewegungsdaten'!B:B,$A2719,'VGT-Bewegungsdaten'!D:D),2)</f>
        <v>0</v>
      </c>
      <c r="N2719" s="376" t="s">
        <v>4930</v>
      </c>
      <c r="O2719" s="376" t="s">
        <v>4940</v>
      </c>
      <c r="P2719" s="326">
        <f>ROUND(SUMIF('AV-Bewegungsdaten'!B:B,A2719,'AV-Bewegungsdaten'!C:C),3)</f>
        <v>0</v>
      </c>
      <c r="Q2719" s="324">
        <f>ROUND(SUMIF('AV-Bewegungsdaten'!B:B,$A2719,'AV-Bewegungsdaten'!D:D),2)</f>
        <v>0</v>
      </c>
      <c r="T2719" s="327"/>
      <c r="U2719" s="326">
        <f>ROUND(SUMIF('DV-Bewegungsdaten'!B:B,Kategorien!A2719,'DV-Bewegungsdaten'!D:D),3)</f>
        <v>0</v>
      </c>
      <c r="V2719" s="324">
        <f>ROUND(SUMIF('DV-Bewegungsdaten'!B:B,Kategorien!A2719,'DV-Bewegungsdaten'!E:E),3)</f>
        <v>0</v>
      </c>
      <c r="AD2719" s="390">
        <f t="shared" si="565"/>
        <v>18.581</v>
      </c>
      <c r="AE2719" s="390">
        <f t="shared" si="566"/>
        <v>19.238</v>
      </c>
      <c r="AF2719" s="390">
        <f t="shared" si="567"/>
        <v>20.457000000000001</v>
      </c>
      <c r="AG2719" s="390">
        <f t="shared" si="568"/>
        <v>19.823999999999998</v>
      </c>
      <c r="AH2719" s="390">
        <f t="shared" si="569"/>
        <v>19.736000000000001</v>
      </c>
      <c r="AI2719" s="390">
        <f t="shared" si="570"/>
        <v>20.268000000000001</v>
      </c>
      <c r="AJ2719" s="390">
        <f t="shared" si="571"/>
        <v>19.550999999999998</v>
      </c>
      <c r="AK2719" s="390">
        <f t="shared" si="572"/>
        <v>19.835000000000001</v>
      </c>
      <c r="AL2719" s="390">
        <f t="shared" si="573"/>
        <v>19.945</v>
      </c>
      <c r="AM2719" s="390">
        <f t="shared" si="574"/>
        <v>19.826000000000001</v>
      </c>
      <c r="AN2719" s="390">
        <f t="shared" si="575"/>
        <v>19.420000000000002</v>
      </c>
      <c r="AO2719" s="390">
        <f t="shared" si="576"/>
        <v>20.323</v>
      </c>
    </row>
    <row r="2720" spans="1:41" ht="15" customHeight="1" x14ac:dyDescent="0.25">
      <c r="A2720" s="127" t="s">
        <v>2968</v>
      </c>
      <c r="B2720" s="125" t="s">
        <v>2077</v>
      </c>
      <c r="C2720" s="125" t="s">
        <v>4005</v>
      </c>
      <c r="D2720" s="125" t="s">
        <v>2733</v>
      </c>
      <c r="E2720" s="125" t="s">
        <v>2545</v>
      </c>
      <c r="F2720" s="126">
        <v>23.29</v>
      </c>
      <c r="G2720" s="126">
        <v>23.49</v>
      </c>
      <c r="H2720" s="126">
        <v>18.63</v>
      </c>
      <c r="I2720" s="126"/>
      <c r="J2720" s="317"/>
      <c r="K2720" s="323">
        <f>ROUND(SUMIF('VGT-Bewegungsdaten'!B:B,A2720,'VGT-Bewegungsdaten'!C:C),3)</f>
        <v>0</v>
      </c>
      <c r="L2720" s="324">
        <f>ROUND(SUMIF('VGT-Bewegungsdaten'!B:B,$A2720,'VGT-Bewegungsdaten'!D:D),2)</f>
        <v>0</v>
      </c>
      <c r="N2720" s="376" t="s">
        <v>4930</v>
      </c>
      <c r="O2720" s="376" t="s">
        <v>4940</v>
      </c>
      <c r="P2720" s="326">
        <f>ROUND(SUMIF('AV-Bewegungsdaten'!B:B,A2720,'AV-Bewegungsdaten'!C:C),3)</f>
        <v>0</v>
      </c>
      <c r="Q2720" s="324">
        <f>ROUND(SUMIF('AV-Bewegungsdaten'!B:B,$A2720,'AV-Bewegungsdaten'!D:D),2)</f>
        <v>0</v>
      </c>
      <c r="T2720" s="327"/>
      <c r="U2720" s="326">
        <f>ROUND(SUMIF('DV-Bewegungsdaten'!B:B,Kategorien!A2720,'DV-Bewegungsdaten'!D:D),3)</f>
        <v>0</v>
      </c>
      <c r="V2720" s="324">
        <f>ROUND(SUMIF('DV-Bewegungsdaten'!B:B,Kategorien!A2720,'DV-Bewegungsdaten'!E:E),3)</f>
        <v>0</v>
      </c>
      <c r="AD2720" s="390">
        <f t="shared" si="565"/>
        <v>18.550999999999998</v>
      </c>
      <c r="AE2720" s="390">
        <f t="shared" si="566"/>
        <v>19.207999999999998</v>
      </c>
      <c r="AF2720" s="390">
        <f t="shared" si="567"/>
        <v>20.427</v>
      </c>
      <c r="AG2720" s="390">
        <f t="shared" si="568"/>
        <v>19.793999999999997</v>
      </c>
      <c r="AH2720" s="390">
        <f t="shared" si="569"/>
        <v>19.706</v>
      </c>
      <c r="AI2720" s="390">
        <f t="shared" si="570"/>
        <v>20.238</v>
      </c>
      <c r="AJ2720" s="390">
        <f t="shared" si="571"/>
        <v>19.520999999999997</v>
      </c>
      <c r="AK2720" s="390">
        <f t="shared" si="572"/>
        <v>19.805</v>
      </c>
      <c r="AL2720" s="390">
        <f t="shared" si="573"/>
        <v>19.914999999999999</v>
      </c>
      <c r="AM2720" s="390">
        <f t="shared" si="574"/>
        <v>19.795999999999999</v>
      </c>
      <c r="AN2720" s="390">
        <f t="shared" si="575"/>
        <v>19.39</v>
      </c>
      <c r="AO2720" s="390">
        <f t="shared" si="576"/>
        <v>20.292999999999999</v>
      </c>
    </row>
    <row r="2721" spans="1:41" ht="15" customHeight="1" x14ac:dyDescent="0.25">
      <c r="A2721" s="127" t="s">
        <v>3712</v>
      </c>
      <c r="B2721" s="125" t="s">
        <v>2077</v>
      </c>
      <c r="C2721" s="125" t="s">
        <v>4005</v>
      </c>
      <c r="D2721" s="125" t="s">
        <v>3477</v>
      </c>
      <c r="E2721" s="125" t="s">
        <v>3289</v>
      </c>
      <c r="F2721" s="126">
        <v>23.259999999999998</v>
      </c>
      <c r="G2721" s="126">
        <v>23.459999999999997</v>
      </c>
      <c r="H2721" s="126">
        <v>18.61</v>
      </c>
      <c r="I2721" s="126"/>
      <c r="J2721" s="317"/>
      <c r="K2721" s="323">
        <f>ROUND(SUMIF('VGT-Bewegungsdaten'!B:B,A2721,'VGT-Bewegungsdaten'!C:C),3)</f>
        <v>0</v>
      </c>
      <c r="L2721" s="324">
        <f>ROUND(SUMIF('VGT-Bewegungsdaten'!B:B,$A2721,'VGT-Bewegungsdaten'!D:D),2)</f>
        <v>0</v>
      </c>
      <c r="N2721" s="376" t="s">
        <v>4930</v>
      </c>
      <c r="O2721" s="376" t="s">
        <v>4940</v>
      </c>
      <c r="P2721" s="326">
        <f>ROUND(SUMIF('AV-Bewegungsdaten'!B:B,A2721,'AV-Bewegungsdaten'!C:C),3)</f>
        <v>0</v>
      </c>
      <c r="Q2721" s="324">
        <f>ROUND(SUMIF('AV-Bewegungsdaten'!B:B,$A2721,'AV-Bewegungsdaten'!D:D),2)</f>
        <v>0</v>
      </c>
      <c r="T2721" s="327"/>
      <c r="U2721" s="326">
        <f>ROUND(SUMIF('DV-Bewegungsdaten'!B:B,Kategorien!A2721,'DV-Bewegungsdaten'!D:D),3)</f>
        <v>0</v>
      </c>
      <c r="V2721" s="324">
        <f>ROUND(SUMIF('DV-Bewegungsdaten'!B:B,Kategorien!A2721,'DV-Bewegungsdaten'!E:E),3)</f>
        <v>0</v>
      </c>
      <c r="AD2721" s="390">
        <f t="shared" si="565"/>
        <v>18.520999999999997</v>
      </c>
      <c r="AE2721" s="390">
        <f t="shared" si="566"/>
        <v>19.177999999999997</v>
      </c>
      <c r="AF2721" s="390">
        <f t="shared" si="567"/>
        <v>20.396999999999998</v>
      </c>
      <c r="AG2721" s="390">
        <f t="shared" si="568"/>
        <v>19.763999999999996</v>
      </c>
      <c r="AH2721" s="390">
        <f t="shared" si="569"/>
        <v>19.675999999999998</v>
      </c>
      <c r="AI2721" s="390">
        <f t="shared" si="570"/>
        <v>20.207999999999998</v>
      </c>
      <c r="AJ2721" s="390">
        <f t="shared" si="571"/>
        <v>19.490999999999996</v>
      </c>
      <c r="AK2721" s="390">
        <f t="shared" si="572"/>
        <v>19.774999999999999</v>
      </c>
      <c r="AL2721" s="390">
        <f t="shared" si="573"/>
        <v>19.884999999999998</v>
      </c>
      <c r="AM2721" s="390">
        <f t="shared" si="574"/>
        <v>19.765999999999998</v>
      </c>
      <c r="AN2721" s="390">
        <f t="shared" si="575"/>
        <v>19.36</v>
      </c>
      <c r="AO2721" s="390">
        <f t="shared" si="576"/>
        <v>20.262999999999998</v>
      </c>
    </row>
    <row r="2722" spans="1:41" ht="15" customHeight="1" x14ac:dyDescent="0.25">
      <c r="A2722" s="127" t="s">
        <v>4477</v>
      </c>
      <c r="B2722" s="125" t="s">
        <v>2077</v>
      </c>
      <c r="C2722" s="125" t="s">
        <v>4005</v>
      </c>
      <c r="D2722" s="125" t="s">
        <v>4240</v>
      </c>
      <c r="E2722" s="125" t="s">
        <v>4051</v>
      </c>
      <c r="F2722" s="126">
        <v>23.23</v>
      </c>
      <c r="G2722" s="126">
        <v>23.43</v>
      </c>
      <c r="H2722" s="126">
        <v>18.579999999999998</v>
      </c>
      <c r="I2722" s="126"/>
      <c r="J2722" s="317"/>
      <c r="K2722" s="323">
        <f>ROUND(SUMIF('VGT-Bewegungsdaten'!B:B,A2722,'VGT-Bewegungsdaten'!C:C),3)</f>
        <v>0</v>
      </c>
      <c r="L2722" s="324">
        <f>ROUND(SUMIF('VGT-Bewegungsdaten'!B:B,$A2722,'VGT-Bewegungsdaten'!D:D),2)</f>
        <v>0</v>
      </c>
      <c r="N2722" s="376" t="s">
        <v>4930</v>
      </c>
      <c r="O2722" s="376" t="s">
        <v>4940</v>
      </c>
      <c r="P2722" s="326">
        <f>ROUND(SUMIF('AV-Bewegungsdaten'!B:B,A2722,'AV-Bewegungsdaten'!C:C),3)</f>
        <v>0</v>
      </c>
      <c r="Q2722" s="324">
        <f>ROUND(SUMIF('AV-Bewegungsdaten'!B:B,$A2722,'AV-Bewegungsdaten'!D:D),2)</f>
        <v>0</v>
      </c>
      <c r="T2722" s="327"/>
      <c r="U2722" s="326">
        <f>ROUND(SUMIF('DV-Bewegungsdaten'!B:B,Kategorien!A2722,'DV-Bewegungsdaten'!D:D),3)</f>
        <v>0</v>
      </c>
      <c r="V2722" s="324">
        <f>ROUND(SUMIF('DV-Bewegungsdaten'!B:B,Kategorien!A2722,'DV-Bewegungsdaten'!E:E),3)</f>
        <v>0</v>
      </c>
      <c r="AD2722" s="390">
        <f t="shared" si="565"/>
        <v>18.491</v>
      </c>
      <c r="AE2722" s="390">
        <f t="shared" si="566"/>
        <v>19.148</v>
      </c>
      <c r="AF2722" s="390">
        <f t="shared" si="567"/>
        <v>20.367000000000001</v>
      </c>
      <c r="AG2722" s="390">
        <f t="shared" si="568"/>
        <v>19.733999999999998</v>
      </c>
      <c r="AH2722" s="390">
        <f t="shared" si="569"/>
        <v>19.646000000000001</v>
      </c>
      <c r="AI2722" s="390">
        <f t="shared" si="570"/>
        <v>20.178000000000001</v>
      </c>
      <c r="AJ2722" s="390">
        <f t="shared" si="571"/>
        <v>19.460999999999999</v>
      </c>
      <c r="AK2722" s="390">
        <f t="shared" si="572"/>
        <v>19.745000000000001</v>
      </c>
      <c r="AL2722" s="390">
        <f t="shared" si="573"/>
        <v>19.855</v>
      </c>
      <c r="AM2722" s="390">
        <f t="shared" si="574"/>
        <v>19.736000000000001</v>
      </c>
      <c r="AN2722" s="390">
        <f t="shared" si="575"/>
        <v>19.329999999999998</v>
      </c>
      <c r="AO2722" s="390">
        <f t="shared" si="576"/>
        <v>20.233000000000001</v>
      </c>
    </row>
    <row r="2723" spans="1:41" ht="15" customHeight="1" x14ac:dyDescent="0.25">
      <c r="A2723" s="127" t="s">
        <v>1181</v>
      </c>
      <c r="B2723" s="125" t="s">
        <v>2077</v>
      </c>
      <c r="C2723" s="125" t="s">
        <v>4005</v>
      </c>
      <c r="D2723" s="125" t="s">
        <v>1866</v>
      </c>
      <c r="E2723" s="125" t="s">
        <v>2452</v>
      </c>
      <c r="F2723" s="126">
        <v>20.32</v>
      </c>
      <c r="G2723" s="126">
        <v>20.52</v>
      </c>
      <c r="H2723" s="126">
        <v>16.260000000000002</v>
      </c>
      <c r="I2723" s="126"/>
      <c r="J2723" s="317"/>
      <c r="K2723" s="323">
        <f>ROUND(SUMIF('VGT-Bewegungsdaten'!B:B,A2723,'VGT-Bewegungsdaten'!C:C),3)</f>
        <v>0</v>
      </c>
      <c r="L2723" s="324">
        <f>ROUND(SUMIF('VGT-Bewegungsdaten'!B:B,$A2723,'VGT-Bewegungsdaten'!D:D),2)</f>
        <v>0</v>
      </c>
      <c r="N2723" s="376" t="s">
        <v>4930</v>
      </c>
      <c r="O2723" s="376" t="s">
        <v>4940</v>
      </c>
      <c r="P2723" s="326">
        <f>ROUND(SUMIF('AV-Bewegungsdaten'!B:B,A2723,'AV-Bewegungsdaten'!C:C),3)</f>
        <v>0</v>
      </c>
      <c r="Q2723" s="324">
        <f>ROUND(SUMIF('AV-Bewegungsdaten'!B:B,$A2723,'AV-Bewegungsdaten'!D:D),2)</f>
        <v>0</v>
      </c>
      <c r="T2723" s="327"/>
      <c r="U2723" s="326">
        <f>ROUND(SUMIF('DV-Bewegungsdaten'!B:B,Kategorien!A2723,'DV-Bewegungsdaten'!D:D),3)</f>
        <v>0</v>
      </c>
      <c r="V2723" s="324">
        <f>ROUND(SUMIF('DV-Bewegungsdaten'!B:B,Kategorien!A2723,'DV-Bewegungsdaten'!E:E),3)</f>
        <v>0</v>
      </c>
      <c r="AD2723" s="390">
        <f t="shared" si="565"/>
        <v>15.581</v>
      </c>
      <c r="AE2723" s="390">
        <f t="shared" si="566"/>
        <v>16.238</v>
      </c>
      <c r="AF2723" s="390">
        <f t="shared" si="567"/>
        <v>17.457000000000001</v>
      </c>
      <c r="AG2723" s="390">
        <f t="shared" si="568"/>
        <v>16.823999999999998</v>
      </c>
      <c r="AH2723" s="390">
        <f t="shared" si="569"/>
        <v>16.736000000000001</v>
      </c>
      <c r="AI2723" s="390">
        <f t="shared" si="570"/>
        <v>17.268000000000001</v>
      </c>
      <c r="AJ2723" s="390">
        <f t="shared" si="571"/>
        <v>16.550999999999998</v>
      </c>
      <c r="AK2723" s="390">
        <f t="shared" si="572"/>
        <v>16.835000000000001</v>
      </c>
      <c r="AL2723" s="390">
        <f t="shared" si="573"/>
        <v>16.945</v>
      </c>
      <c r="AM2723" s="390">
        <f t="shared" si="574"/>
        <v>16.826000000000001</v>
      </c>
      <c r="AN2723" s="390">
        <f t="shared" si="575"/>
        <v>16.420000000000002</v>
      </c>
      <c r="AO2723" s="390">
        <f t="shared" si="576"/>
        <v>17.323</v>
      </c>
    </row>
    <row r="2724" spans="1:41" ht="15" customHeight="1" x14ac:dyDescent="0.25">
      <c r="A2724" s="127" t="s">
        <v>1182</v>
      </c>
      <c r="B2724" s="125" t="s">
        <v>2077</v>
      </c>
      <c r="C2724" s="125" t="s">
        <v>4005</v>
      </c>
      <c r="D2724" s="125" t="s">
        <v>1868</v>
      </c>
      <c r="E2724" s="125" t="s">
        <v>2455</v>
      </c>
      <c r="F2724" s="126">
        <v>22.32</v>
      </c>
      <c r="G2724" s="126">
        <v>22.52</v>
      </c>
      <c r="H2724" s="126">
        <v>17.86</v>
      </c>
      <c r="I2724" s="126"/>
      <c r="J2724" s="317"/>
      <c r="K2724" s="323">
        <f>ROUND(SUMIF('VGT-Bewegungsdaten'!B:B,A2724,'VGT-Bewegungsdaten'!C:C),3)</f>
        <v>0</v>
      </c>
      <c r="L2724" s="324">
        <f>ROUND(SUMIF('VGT-Bewegungsdaten'!B:B,$A2724,'VGT-Bewegungsdaten'!D:D),2)</f>
        <v>0</v>
      </c>
      <c r="N2724" s="376" t="s">
        <v>4930</v>
      </c>
      <c r="O2724" s="376" t="s">
        <v>4940</v>
      </c>
      <c r="P2724" s="326">
        <f>ROUND(SUMIF('AV-Bewegungsdaten'!B:B,A2724,'AV-Bewegungsdaten'!C:C),3)</f>
        <v>0</v>
      </c>
      <c r="Q2724" s="324">
        <f>ROUND(SUMIF('AV-Bewegungsdaten'!B:B,$A2724,'AV-Bewegungsdaten'!D:D),2)</f>
        <v>0</v>
      </c>
      <c r="T2724" s="327"/>
      <c r="U2724" s="326">
        <f>ROUND(SUMIF('DV-Bewegungsdaten'!B:B,Kategorien!A2724,'DV-Bewegungsdaten'!D:D),3)</f>
        <v>0</v>
      </c>
      <c r="V2724" s="324">
        <f>ROUND(SUMIF('DV-Bewegungsdaten'!B:B,Kategorien!A2724,'DV-Bewegungsdaten'!E:E),3)</f>
        <v>0</v>
      </c>
      <c r="AD2724" s="390">
        <f t="shared" si="565"/>
        <v>17.581</v>
      </c>
      <c r="AE2724" s="390">
        <f t="shared" si="566"/>
        <v>18.238</v>
      </c>
      <c r="AF2724" s="390">
        <f t="shared" si="567"/>
        <v>19.457000000000001</v>
      </c>
      <c r="AG2724" s="390">
        <f t="shared" si="568"/>
        <v>18.823999999999998</v>
      </c>
      <c r="AH2724" s="390">
        <f t="shared" si="569"/>
        <v>18.736000000000001</v>
      </c>
      <c r="AI2724" s="390">
        <f t="shared" si="570"/>
        <v>19.268000000000001</v>
      </c>
      <c r="AJ2724" s="390">
        <f t="shared" si="571"/>
        <v>18.550999999999998</v>
      </c>
      <c r="AK2724" s="390">
        <f t="shared" si="572"/>
        <v>18.835000000000001</v>
      </c>
      <c r="AL2724" s="390">
        <f t="shared" si="573"/>
        <v>18.945</v>
      </c>
      <c r="AM2724" s="390">
        <f t="shared" si="574"/>
        <v>18.826000000000001</v>
      </c>
      <c r="AN2724" s="390">
        <f t="shared" si="575"/>
        <v>18.420000000000002</v>
      </c>
      <c r="AO2724" s="390">
        <f t="shared" si="576"/>
        <v>19.323</v>
      </c>
    </row>
    <row r="2725" spans="1:41" ht="15" customHeight="1" x14ac:dyDescent="0.25">
      <c r="A2725" s="127" t="s">
        <v>1183</v>
      </c>
      <c r="B2725" s="125" t="s">
        <v>2077</v>
      </c>
      <c r="C2725" s="125" t="s">
        <v>4005</v>
      </c>
      <c r="D2725" s="125" t="s">
        <v>1870</v>
      </c>
      <c r="E2725" s="125" t="s">
        <v>1538</v>
      </c>
      <c r="F2725" s="126">
        <v>23.32</v>
      </c>
      <c r="G2725" s="126">
        <v>23.52</v>
      </c>
      <c r="H2725" s="126">
        <v>18.66</v>
      </c>
      <c r="I2725" s="126"/>
      <c r="J2725" s="317"/>
      <c r="K2725" s="323">
        <f>ROUND(SUMIF('VGT-Bewegungsdaten'!B:B,A2725,'VGT-Bewegungsdaten'!C:C),3)</f>
        <v>0</v>
      </c>
      <c r="L2725" s="324">
        <f>ROUND(SUMIF('VGT-Bewegungsdaten'!B:B,$A2725,'VGT-Bewegungsdaten'!D:D),2)</f>
        <v>0</v>
      </c>
      <c r="N2725" s="376" t="s">
        <v>4930</v>
      </c>
      <c r="O2725" s="376" t="s">
        <v>4940</v>
      </c>
      <c r="P2725" s="326">
        <f>ROUND(SUMIF('AV-Bewegungsdaten'!B:B,A2725,'AV-Bewegungsdaten'!C:C),3)</f>
        <v>0</v>
      </c>
      <c r="Q2725" s="324">
        <f>ROUND(SUMIF('AV-Bewegungsdaten'!B:B,$A2725,'AV-Bewegungsdaten'!D:D),2)</f>
        <v>0</v>
      </c>
      <c r="T2725" s="327"/>
      <c r="U2725" s="326">
        <f>ROUND(SUMIF('DV-Bewegungsdaten'!B:B,Kategorien!A2725,'DV-Bewegungsdaten'!D:D),3)</f>
        <v>0</v>
      </c>
      <c r="V2725" s="324">
        <f>ROUND(SUMIF('DV-Bewegungsdaten'!B:B,Kategorien!A2725,'DV-Bewegungsdaten'!E:E),3)</f>
        <v>0</v>
      </c>
      <c r="AD2725" s="390">
        <f t="shared" si="565"/>
        <v>18.581</v>
      </c>
      <c r="AE2725" s="390">
        <f t="shared" si="566"/>
        <v>19.238</v>
      </c>
      <c r="AF2725" s="390">
        <f t="shared" si="567"/>
        <v>20.457000000000001</v>
      </c>
      <c r="AG2725" s="390">
        <f t="shared" si="568"/>
        <v>19.823999999999998</v>
      </c>
      <c r="AH2725" s="390">
        <f t="shared" si="569"/>
        <v>19.736000000000001</v>
      </c>
      <c r="AI2725" s="390">
        <f t="shared" si="570"/>
        <v>20.268000000000001</v>
      </c>
      <c r="AJ2725" s="390">
        <f t="shared" si="571"/>
        <v>19.550999999999998</v>
      </c>
      <c r="AK2725" s="390">
        <f t="shared" si="572"/>
        <v>19.835000000000001</v>
      </c>
      <c r="AL2725" s="390">
        <f t="shared" si="573"/>
        <v>19.945</v>
      </c>
      <c r="AM2725" s="390">
        <f t="shared" si="574"/>
        <v>19.826000000000001</v>
      </c>
      <c r="AN2725" s="390">
        <f t="shared" si="575"/>
        <v>19.420000000000002</v>
      </c>
      <c r="AO2725" s="390">
        <f t="shared" si="576"/>
        <v>20.323</v>
      </c>
    </row>
    <row r="2726" spans="1:41" ht="15" customHeight="1" x14ac:dyDescent="0.25">
      <c r="A2726" s="127" t="s">
        <v>1184</v>
      </c>
      <c r="B2726" s="125" t="s">
        <v>2077</v>
      </c>
      <c r="C2726" s="125" t="s">
        <v>4005</v>
      </c>
      <c r="D2726" s="125" t="s">
        <v>1872</v>
      </c>
      <c r="E2726" s="125" t="s">
        <v>1541</v>
      </c>
      <c r="F2726" s="126">
        <v>23.32</v>
      </c>
      <c r="G2726" s="126">
        <v>23.52</v>
      </c>
      <c r="H2726" s="126">
        <v>18.66</v>
      </c>
      <c r="I2726" s="126"/>
      <c r="J2726" s="317"/>
      <c r="K2726" s="323">
        <f>ROUND(SUMIF('VGT-Bewegungsdaten'!B:B,A2726,'VGT-Bewegungsdaten'!C:C),3)</f>
        <v>0</v>
      </c>
      <c r="L2726" s="324">
        <f>ROUND(SUMIF('VGT-Bewegungsdaten'!B:B,$A2726,'VGT-Bewegungsdaten'!D:D),2)</f>
        <v>0</v>
      </c>
      <c r="N2726" s="376" t="s">
        <v>4930</v>
      </c>
      <c r="O2726" s="376" t="s">
        <v>4940</v>
      </c>
      <c r="P2726" s="326">
        <f>ROUND(SUMIF('AV-Bewegungsdaten'!B:B,A2726,'AV-Bewegungsdaten'!C:C),3)</f>
        <v>0</v>
      </c>
      <c r="Q2726" s="324">
        <f>ROUND(SUMIF('AV-Bewegungsdaten'!B:B,$A2726,'AV-Bewegungsdaten'!D:D),2)</f>
        <v>0</v>
      </c>
      <c r="T2726" s="327"/>
      <c r="U2726" s="326">
        <f>ROUND(SUMIF('DV-Bewegungsdaten'!B:B,Kategorien!A2726,'DV-Bewegungsdaten'!D:D),3)</f>
        <v>0</v>
      </c>
      <c r="V2726" s="324">
        <f>ROUND(SUMIF('DV-Bewegungsdaten'!B:B,Kategorien!A2726,'DV-Bewegungsdaten'!E:E),3)</f>
        <v>0</v>
      </c>
      <c r="AD2726" s="390">
        <f t="shared" si="565"/>
        <v>18.581</v>
      </c>
      <c r="AE2726" s="390">
        <f t="shared" si="566"/>
        <v>19.238</v>
      </c>
      <c r="AF2726" s="390">
        <f t="shared" si="567"/>
        <v>20.457000000000001</v>
      </c>
      <c r="AG2726" s="390">
        <f t="shared" si="568"/>
        <v>19.823999999999998</v>
      </c>
      <c r="AH2726" s="390">
        <f t="shared" si="569"/>
        <v>19.736000000000001</v>
      </c>
      <c r="AI2726" s="390">
        <f t="shared" si="570"/>
        <v>20.268000000000001</v>
      </c>
      <c r="AJ2726" s="390">
        <f t="shared" si="571"/>
        <v>19.550999999999998</v>
      </c>
      <c r="AK2726" s="390">
        <f t="shared" si="572"/>
        <v>19.835000000000001</v>
      </c>
      <c r="AL2726" s="390">
        <f t="shared" si="573"/>
        <v>19.945</v>
      </c>
      <c r="AM2726" s="390">
        <f t="shared" si="574"/>
        <v>19.826000000000001</v>
      </c>
      <c r="AN2726" s="390">
        <f t="shared" si="575"/>
        <v>19.420000000000002</v>
      </c>
      <c r="AO2726" s="390">
        <f t="shared" si="576"/>
        <v>20.323</v>
      </c>
    </row>
    <row r="2727" spans="1:41" ht="15" customHeight="1" x14ac:dyDescent="0.25">
      <c r="A2727" s="127" t="s">
        <v>2969</v>
      </c>
      <c r="B2727" s="125" t="s">
        <v>2077</v>
      </c>
      <c r="C2727" s="125" t="s">
        <v>4005</v>
      </c>
      <c r="D2727" s="125" t="s">
        <v>2735</v>
      </c>
      <c r="E2727" s="125" t="s">
        <v>2545</v>
      </c>
      <c r="F2727" s="126">
        <v>23.29</v>
      </c>
      <c r="G2727" s="126">
        <v>23.49</v>
      </c>
      <c r="H2727" s="126">
        <v>18.63</v>
      </c>
      <c r="I2727" s="126"/>
      <c r="J2727" s="317"/>
      <c r="K2727" s="323">
        <f>ROUND(SUMIF('VGT-Bewegungsdaten'!B:B,A2727,'VGT-Bewegungsdaten'!C:C),3)</f>
        <v>0</v>
      </c>
      <c r="L2727" s="324">
        <f>ROUND(SUMIF('VGT-Bewegungsdaten'!B:B,$A2727,'VGT-Bewegungsdaten'!D:D),2)</f>
        <v>0</v>
      </c>
      <c r="N2727" s="376" t="s">
        <v>4930</v>
      </c>
      <c r="O2727" s="376" t="s">
        <v>4940</v>
      </c>
      <c r="P2727" s="326">
        <f>ROUND(SUMIF('AV-Bewegungsdaten'!B:B,A2727,'AV-Bewegungsdaten'!C:C),3)</f>
        <v>0</v>
      </c>
      <c r="Q2727" s="324">
        <f>ROUND(SUMIF('AV-Bewegungsdaten'!B:B,$A2727,'AV-Bewegungsdaten'!D:D),2)</f>
        <v>0</v>
      </c>
      <c r="T2727" s="327"/>
      <c r="U2727" s="326">
        <f>ROUND(SUMIF('DV-Bewegungsdaten'!B:B,Kategorien!A2727,'DV-Bewegungsdaten'!D:D),3)</f>
        <v>0</v>
      </c>
      <c r="V2727" s="324">
        <f>ROUND(SUMIF('DV-Bewegungsdaten'!B:B,Kategorien!A2727,'DV-Bewegungsdaten'!E:E),3)</f>
        <v>0</v>
      </c>
      <c r="AD2727" s="390">
        <f t="shared" si="565"/>
        <v>18.550999999999998</v>
      </c>
      <c r="AE2727" s="390">
        <f t="shared" si="566"/>
        <v>19.207999999999998</v>
      </c>
      <c r="AF2727" s="390">
        <f t="shared" si="567"/>
        <v>20.427</v>
      </c>
      <c r="AG2727" s="390">
        <f t="shared" si="568"/>
        <v>19.793999999999997</v>
      </c>
      <c r="AH2727" s="390">
        <f t="shared" si="569"/>
        <v>19.706</v>
      </c>
      <c r="AI2727" s="390">
        <f t="shared" si="570"/>
        <v>20.238</v>
      </c>
      <c r="AJ2727" s="390">
        <f t="shared" si="571"/>
        <v>19.520999999999997</v>
      </c>
      <c r="AK2727" s="390">
        <f t="shared" si="572"/>
        <v>19.805</v>
      </c>
      <c r="AL2727" s="390">
        <f t="shared" si="573"/>
        <v>19.914999999999999</v>
      </c>
      <c r="AM2727" s="390">
        <f t="shared" si="574"/>
        <v>19.795999999999999</v>
      </c>
      <c r="AN2727" s="390">
        <f t="shared" si="575"/>
        <v>19.39</v>
      </c>
      <c r="AO2727" s="390">
        <f t="shared" si="576"/>
        <v>20.292999999999999</v>
      </c>
    </row>
    <row r="2728" spans="1:41" ht="15" customHeight="1" x14ac:dyDescent="0.25">
      <c r="A2728" s="127" t="s">
        <v>3713</v>
      </c>
      <c r="B2728" s="125" t="s">
        <v>2077</v>
      </c>
      <c r="C2728" s="125" t="s">
        <v>4005</v>
      </c>
      <c r="D2728" s="125" t="s">
        <v>3479</v>
      </c>
      <c r="E2728" s="125" t="s">
        <v>3289</v>
      </c>
      <c r="F2728" s="126">
        <v>23.259999999999998</v>
      </c>
      <c r="G2728" s="126">
        <v>23.459999999999997</v>
      </c>
      <c r="H2728" s="126">
        <v>18.61</v>
      </c>
      <c r="I2728" s="126"/>
      <c r="J2728" s="317"/>
      <c r="K2728" s="323">
        <f>ROUND(SUMIF('VGT-Bewegungsdaten'!B:B,A2728,'VGT-Bewegungsdaten'!C:C),3)</f>
        <v>0</v>
      </c>
      <c r="L2728" s="324">
        <f>ROUND(SUMIF('VGT-Bewegungsdaten'!B:B,$A2728,'VGT-Bewegungsdaten'!D:D),2)</f>
        <v>0</v>
      </c>
      <c r="N2728" s="376" t="s">
        <v>4930</v>
      </c>
      <c r="O2728" s="376" t="s">
        <v>4940</v>
      </c>
      <c r="P2728" s="326">
        <f>ROUND(SUMIF('AV-Bewegungsdaten'!B:B,A2728,'AV-Bewegungsdaten'!C:C),3)</f>
        <v>0</v>
      </c>
      <c r="Q2728" s="324">
        <f>ROUND(SUMIF('AV-Bewegungsdaten'!B:B,$A2728,'AV-Bewegungsdaten'!D:D),2)</f>
        <v>0</v>
      </c>
      <c r="T2728" s="327"/>
      <c r="U2728" s="326">
        <f>ROUND(SUMIF('DV-Bewegungsdaten'!B:B,Kategorien!A2728,'DV-Bewegungsdaten'!D:D),3)</f>
        <v>0</v>
      </c>
      <c r="V2728" s="324">
        <f>ROUND(SUMIF('DV-Bewegungsdaten'!B:B,Kategorien!A2728,'DV-Bewegungsdaten'!E:E),3)</f>
        <v>0</v>
      </c>
      <c r="AD2728" s="390">
        <f t="shared" si="565"/>
        <v>18.520999999999997</v>
      </c>
      <c r="AE2728" s="390">
        <f t="shared" si="566"/>
        <v>19.177999999999997</v>
      </c>
      <c r="AF2728" s="390">
        <f t="shared" si="567"/>
        <v>20.396999999999998</v>
      </c>
      <c r="AG2728" s="390">
        <f t="shared" si="568"/>
        <v>19.763999999999996</v>
      </c>
      <c r="AH2728" s="390">
        <f t="shared" si="569"/>
        <v>19.675999999999998</v>
      </c>
      <c r="AI2728" s="390">
        <f t="shared" si="570"/>
        <v>20.207999999999998</v>
      </c>
      <c r="AJ2728" s="390">
        <f t="shared" si="571"/>
        <v>19.490999999999996</v>
      </c>
      <c r="AK2728" s="390">
        <f t="shared" si="572"/>
        <v>19.774999999999999</v>
      </c>
      <c r="AL2728" s="390">
        <f t="shared" si="573"/>
        <v>19.884999999999998</v>
      </c>
      <c r="AM2728" s="390">
        <f t="shared" si="574"/>
        <v>19.765999999999998</v>
      </c>
      <c r="AN2728" s="390">
        <f t="shared" si="575"/>
        <v>19.36</v>
      </c>
      <c r="AO2728" s="390">
        <f t="shared" si="576"/>
        <v>20.262999999999998</v>
      </c>
    </row>
    <row r="2729" spans="1:41" ht="15" customHeight="1" x14ac:dyDescent="0.25">
      <c r="A2729" s="127" t="s">
        <v>4478</v>
      </c>
      <c r="B2729" s="125" t="s">
        <v>2077</v>
      </c>
      <c r="C2729" s="125" t="s">
        <v>4005</v>
      </c>
      <c r="D2729" s="125" t="s">
        <v>4242</v>
      </c>
      <c r="E2729" s="125" t="s">
        <v>4051</v>
      </c>
      <c r="F2729" s="126">
        <v>23.23</v>
      </c>
      <c r="G2729" s="126">
        <v>23.43</v>
      </c>
      <c r="H2729" s="126">
        <v>18.579999999999998</v>
      </c>
      <c r="I2729" s="126"/>
      <c r="J2729" s="317"/>
      <c r="K2729" s="323">
        <f>ROUND(SUMIF('VGT-Bewegungsdaten'!B:B,A2729,'VGT-Bewegungsdaten'!C:C),3)</f>
        <v>0</v>
      </c>
      <c r="L2729" s="324">
        <f>ROUND(SUMIF('VGT-Bewegungsdaten'!B:B,$A2729,'VGT-Bewegungsdaten'!D:D),2)</f>
        <v>0</v>
      </c>
      <c r="N2729" s="376" t="s">
        <v>4930</v>
      </c>
      <c r="O2729" s="376" t="s">
        <v>4940</v>
      </c>
      <c r="P2729" s="326">
        <f>ROUND(SUMIF('AV-Bewegungsdaten'!B:B,A2729,'AV-Bewegungsdaten'!C:C),3)</f>
        <v>0</v>
      </c>
      <c r="Q2729" s="324">
        <f>ROUND(SUMIF('AV-Bewegungsdaten'!B:B,$A2729,'AV-Bewegungsdaten'!D:D),2)</f>
        <v>0</v>
      </c>
      <c r="T2729" s="327"/>
      <c r="U2729" s="326">
        <f>ROUND(SUMIF('DV-Bewegungsdaten'!B:B,Kategorien!A2729,'DV-Bewegungsdaten'!D:D),3)</f>
        <v>0</v>
      </c>
      <c r="V2729" s="324">
        <f>ROUND(SUMIF('DV-Bewegungsdaten'!B:B,Kategorien!A2729,'DV-Bewegungsdaten'!E:E),3)</f>
        <v>0</v>
      </c>
      <c r="AD2729" s="390">
        <f t="shared" si="565"/>
        <v>18.491</v>
      </c>
      <c r="AE2729" s="390">
        <f t="shared" si="566"/>
        <v>19.148</v>
      </c>
      <c r="AF2729" s="390">
        <f t="shared" si="567"/>
        <v>20.367000000000001</v>
      </c>
      <c r="AG2729" s="390">
        <f t="shared" si="568"/>
        <v>19.733999999999998</v>
      </c>
      <c r="AH2729" s="390">
        <f t="shared" si="569"/>
        <v>19.646000000000001</v>
      </c>
      <c r="AI2729" s="390">
        <f t="shared" si="570"/>
        <v>20.178000000000001</v>
      </c>
      <c r="AJ2729" s="390">
        <f t="shared" si="571"/>
        <v>19.460999999999999</v>
      </c>
      <c r="AK2729" s="390">
        <f t="shared" si="572"/>
        <v>19.745000000000001</v>
      </c>
      <c r="AL2729" s="390">
        <f t="shared" si="573"/>
        <v>19.855</v>
      </c>
      <c r="AM2729" s="390">
        <f t="shared" si="574"/>
        <v>19.736000000000001</v>
      </c>
      <c r="AN2729" s="390">
        <f t="shared" si="575"/>
        <v>19.329999999999998</v>
      </c>
      <c r="AO2729" s="390">
        <f t="shared" si="576"/>
        <v>20.233000000000001</v>
      </c>
    </row>
    <row r="2730" spans="1:41" ht="15" customHeight="1" x14ac:dyDescent="0.25">
      <c r="A2730" s="127" t="s">
        <v>1185</v>
      </c>
      <c r="B2730" s="125" t="s">
        <v>2077</v>
      </c>
      <c r="C2730" s="125" t="s">
        <v>4005</v>
      </c>
      <c r="D2730" s="125" t="s">
        <v>1874</v>
      </c>
      <c r="E2730" s="125" t="s">
        <v>2452</v>
      </c>
      <c r="F2730" s="126">
        <v>21.32</v>
      </c>
      <c r="G2730" s="126">
        <v>21.52</v>
      </c>
      <c r="H2730" s="126">
        <v>17.059999999999999</v>
      </c>
      <c r="I2730" s="126"/>
      <c r="J2730" s="317"/>
      <c r="K2730" s="323">
        <f>ROUND(SUMIF('VGT-Bewegungsdaten'!B:B,A2730,'VGT-Bewegungsdaten'!C:C),3)</f>
        <v>0</v>
      </c>
      <c r="L2730" s="324">
        <f>ROUND(SUMIF('VGT-Bewegungsdaten'!B:B,$A2730,'VGT-Bewegungsdaten'!D:D),2)</f>
        <v>0</v>
      </c>
      <c r="N2730" s="376" t="s">
        <v>4930</v>
      </c>
      <c r="O2730" s="376" t="s">
        <v>4940</v>
      </c>
      <c r="P2730" s="326">
        <f>ROUND(SUMIF('AV-Bewegungsdaten'!B:B,A2730,'AV-Bewegungsdaten'!C:C),3)</f>
        <v>0</v>
      </c>
      <c r="Q2730" s="324">
        <f>ROUND(SUMIF('AV-Bewegungsdaten'!B:B,$A2730,'AV-Bewegungsdaten'!D:D),2)</f>
        <v>0</v>
      </c>
      <c r="T2730" s="327"/>
      <c r="U2730" s="326">
        <f>ROUND(SUMIF('DV-Bewegungsdaten'!B:B,Kategorien!A2730,'DV-Bewegungsdaten'!D:D),3)</f>
        <v>0</v>
      </c>
      <c r="V2730" s="324">
        <f>ROUND(SUMIF('DV-Bewegungsdaten'!B:B,Kategorien!A2730,'DV-Bewegungsdaten'!E:E),3)</f>
        <v>0</v>
      </c>
      <c r="AD2730" s="390">
        <f t="shared" si="565"/>
        <v>16.581</v>
      </c>
      <c r="AE2730" s="390">
        <f t="shared" si="566"/>
        <v>17.238</v>
      </c>
      <c r="AF2730" s="390">
        <f t="shared" si="567"/>
        <v>18.457000000000001</v>
      </c>
      <c r="AG2730" s="390">
        <f t="shared" si="568"/>
        <v>17.823999999999998</v>
      </c>
      <c r="AH2730" s="390">
        <f t="shared" si="569"/>
        <v>17.736000000000001</v>
      </c>
      <c r="AI2730" s="390">
        <f t="shared" si="570"/>
        <v>18.268000000000001</v>
      </c>
      <c r="AJ2730" s="390">
        <f t="shared" si="571"/>
        <v>17.550999999999998</v>
      </c>
      <c r="AK2730" s="390">
        <f t="shared" si="572"/>
        <v>17.835000000000001</v>
      </c>
      <c r="AL2730" s="390">
        <f t="shared" si="573"/>
        <v>17.945</v>
      </c>
      <c r="AM2730" s="390">
        <f t="shared" si="574"/>
        <v>17.826000000000001</v>
      </c>
      <c r="AN2730" s="390">
        <f t="shared" si="575"/>
        <v>17.420000000000002</v>
      </c>
      <c r="AO2730" s="390">
        <f t="shared" si="576"/>
        <v>18.323</v>
      </c>
    </row>
    <row r="2731" spans="1:41" ht="15" customHeight="1" x14ac:dyDescent="0.25">
      <c r="A2731" s="127" t="s">
        <v>1186</v>
      </c>
      <c r="B2731" s="125" t="s">
        <v>2077</v>
      </c>
      <c r="C2731" s="125" t="s">
        <v>4005</v>
      </c>
      <c r="D2731" s="125" t="s">
        <v>1876</v>
      </c>
      <c r="E2731" s="125" t="s">
        <v>2455</v>
      </c>
      <c r="F2731" s="126">
        <v>23.32</v>
      </c>
      <c r="G2731" s="126">
        <v>23.52</v>
      </c>
      <c r="H2731" s="126">
        <v>18.66</v>
      </c>
      <c r="I2731" s="126"/>
      <c r="J2731" s="317"/>
      <c r="K2731" s="323">
        <f>ROUND(SUMIF('VGT-Bewegungsdaten'!B:B,A2731,'VGT-Bewegungsdaten'!C:C),3)</f>
        <v>0</v>
      </c>
      <c r="L2731" s="324">
        <f>ROUND(SUMIF('VGT-Bewegungsdaten'!B:B,$A2731,'VGT-Bewegungsdaten'!D:D),2)</f>
        <v>0</v>
      </c>
      <c r="N2731" s="376" t="s">
        <v>4930</v>
      </c>
      <c r="O2731" s="376" t="s">
        <v>4940</v>
      </c>
      <c r="P2731" s="326">
        <f>ROUND(SUMIF('AV-Bewegungsdaten'!B:B,A2731,'AV-Bewegungsdaten'!C:C),3)</f>
        <v>0</v>
      </c>
      <c r="Q2731" s="324">
        <f>ROUND(SUMIF('AV-Bewegungsdaten'!B:B,$A2731,'AV-Bewegungsdaten'!D:D),2)</f>
        <v>0</v>
      </c>
      <c r="T2731" s="327"/>
      <c r="U2731" s="326">
        <f>ROUND(SUMIF('DV-Bewegungsdaten'!B:B,Kategorien!A2731,'DV-Bewegungsdaten'!D:D),3)</f>
        <v>0</v>
      </c>
      <c r="V2731" s="324">
        <f>ROUND(SUMIF('DV-Bewegungsdaten'!B:B,Kategorien!A2731,'DV-Bewegungsdaten'!E:E),3)</f>
        <v>0</v>
      </c>
      <c r="AD2731" s="390">
        <f t="shared" si="565"/>
        <v>18.581</v>
      </c>
      <c r="AE2731" s="390">
        <f t="shared" si="566"/>
        <v>19.238</v>
      </c>
      <c r="AF2731" s="390">
        <f t="shared" si="567"/>
        <v>20.457000000000001</v>
      </c>
      <c r="AG2731" s="390">
        <f t="shared" si="568"/>
        <v>19.823999999999998</v>
      </c>
      <c r="AH2731" s="390">
        <f t="shared" si="569"/>
        <v>19.736000000000001</v>
      </c>
      <c r="AI2731" s="390">
        <f t="shared" si="570"/>
        <v>20.268000000000001</v>
      </c>
      <c r="AJ2731" s="390">
        <f t="shared" si="571"/>
        <v>19.550999999999998</v>
      </c>
      <c r="AK2731" s="390">
        <f t="shared" si="572"/>
        <v>19.835000000000001</v>
      </c>
      <c r="AL2731" s="390">
        <f t="shared" si="573"/>
        <v>19.945</v>
      </c>
      <c r="AM2731" s="390">
        <f t="shared" si="574"/>
        <v>19.826000000000001</v>
      </c>
      <c r="AN2731" s="390">
        <f t="shared" si="575"/>
        <v>19.420000000000002</v>
      </c>
      <c r="AO2731" s="390">
        <f t="shared" si="576"/>
        <v>20.323</v>
      </c>
    </row>
    <row r="2732" spans="1:41" ht="15" customHeight="1" x14ac:dyDescent="0.25">
      <c r="A2732" s="127" t="s">
        <v>1187</v>
      </c>
      <c r="B2732" s="125" t="s">
        <v>2077</v>
      </c>
      <c r="C2732" s="125" t="s">
        <v>4005</v>
      </c>
      <c r="D2732" s="125" t="s">
        <v>1878</v>
      </c>
      <c r="E2732" s="125" t="s">
        <v>1538</v>
      </c>
      <c r="F2732" s="126">
        <v>24.32</v>
      </c>
      <c r="G2732" s="126">
        <v>24.52</v>
      </c>
      <c r="H2732" s="126">
        <v>19.46</v>
      </c>
      <c r="I2732" s="126"/>
      <c r="J2732" s="317"/>
      <c r="K2732" s="323">
        <f>ROUND(SUMIF('VGT-Bewegungsdaten'!B:B,A2732,'VGT-Bewegungsdaten'!C:C),3)</f>
        <v>0</v>
      </c>
      <c r="L2732" s="324">
        <f>ROUND(SUMIF('VGT-Bewegungsdaten'!B:B,$A2732,'VGT-Bewegungsdaten'!D:D),2)</f>
        <v>0</v>
      </c>
      <c r="N2732" s="376" t="s">
        <v>4930</v>
      </c>
      <c r="O2732" s="376" t="s">
        <v>4940</v>
      </c>
      <c r="P2732" s="326">
        <f>ROUND(SUMIF('AV-Bewegungsdaten'!B:B,A2732,'AV-Bewegungsdaten'!C:C),3)</f>
        <v>0</v>
      </c>
      <c r="Q2732" s="324">
        <f>ROUND(SUMIF('AV-Bewegungsdaten'!B:B,$A2732,'AV-Bewegungsdaten'!D:D),2)</f>
        <v>0</v>
      </c>
      <c r="T2732" s="327"/>
      <c r="U2732" s="326">
        <f>ROUND(SUMIF('DV-Bewegungsdaten'!B:B,Kategorien!A2732,'DV-Bewegungsdaten'!D:D),3)</f>
        <v>0</v>
      </c>
      <c r="V2732" s="324">
        <f>ROUND(SUMIF('DV-Bewegungsdaten'!B:B,Kategorien!A2732,'DV-Bewegungsdaten'!E:E),3)</f>
        <v>0</v>
      </c>
      <c r="AD2732" s="390">
        <f t="shared" si="565"/>
        <v>19.581</v>
      </c>
      <c r="AE2732" s="390">
        <f t="shared" si="566"/>
        <v>20.238</v>
      </c>
      <c r="AF2732" s="390">
        <f t="shared" si="567"/>
        <v>21.457000000000001</v>
      </c>
      <c r="AG2732" s="390">
        <f t="shared" si="568"/>
        <v>20.823999999999998</v>
      </c>
      <c r="AH2732" s="390">
        <f t="shared" si="569"/>
        <v>20.736000000000001</v>
      </c>
      <c r="AI2732" s="390">
        <f t="shared" si="570"/>
        <v>21.268000000000001</v>
      </c>
      <c r="AJ2732" s="390">
        <f t="shared" si="571"/>
        <v>20.550999999999998</v>
      </c>
      <c r="AK2732" s="390">
        <f t="shared" si="572"/>
        <v>20.835000000000001</v>
      </c>
      <c r="AL2732" s="390">
        <f t="shared" si="573"/>
        <v>20.945</v>
      </c>
      <c r="AM2732" s="390">
        <f t="shared" si="574"/>
        <v>20.826000000000001</v>
      </c>
      <c r="AN2732" s="390">
        <f t="shared" si="575"/>
        <v>20.420000000000002</v>
      </c>
      <c r="AO2732" s="390">
        <f t="shared" si="576"/>
        <v>21.323</v>
      </c>
    </row>
    <row r="2733" spans="1:41" ht="15" customHeight="1" x14ac:dyDescent="0.25">
      <c r="A2733" s="127" t="s">
        <v>1188</v>
      </c>
      <c r="B2733" s="125" t="s">
        <v>2077</v>
      </c>
      <c r="C2733" s="125" t="s">
        <v>4005</v>
      </c>
      <c r="D2733" s="125" t="s">
        <v>546</v>
      </c>
      <c r="E2733" s="125" t="s">
        <v>1541</v>
      </c>
      <c r="F2733" s="126">
        <v>24.32</v>
      </c>
      <c r="G2733" s="126">
        <v>24.52</v>
      </c>
      <c r="H2733" s="126">
        <v>19.46</v>
      </c>
      <c r="I2733" s="126"/>
      <c r="J2733" s="317"/>
      <c r="K2733" s="323">
        <f>ROUND(SUMIF('VGT-Bewegungsdaten'!B:B,A2733,'VGT-Bewegungsdaten'!C:C),3)</f>
        <v>0</v>
      </c>
      <c r="L2733" s="324">
        <f>ROUND(SUMIF('VGT-Bewegungsdaten'!B:B,$A2733,'VGT-Bewegungsdaten'!D:D),2)</f>
        <v>0</v>
      </c>
      <c r="N2733" s="376" t="s">
        <v>4930</v>
      </c>
      <c r="O2733" s="376" t="s">
        <v>4940</v>
      </c>
      <c r="P2733" s="326">
        <f>ROUND(SUMIF('AV-Bewegungsdaten'!B:B,A2733,'AV-Bewegungsdaten'!C:C),3)</f>
        <v>0</v>
      </c>
      <c r="Q2733" s="324">
        <f>ROUND(SUMIF('AV-Bewegungsdaten'!B:B,$A2733,'AV-Bewegungsdaten'!D:D),2)</f>
        <v>0</v>
      </c>
      <c r="T2733" s="327"/>
      <c r="U2733" s="326">
        <f>ROUND(SUMIF('DV-Bewegungsdaten'!B:B,Kategorien!A2733,'DV-Bewegungsdaten'!D:D),3)</f>
        <v>0</v>
      </c>
      <c r="V2733" s="324">
        <f>ROUND(SUMIF('DV-Bewegungsdaten'!B:B,Kategorien!A2733,'DV-Bewegungsdaten'!E:E),3)</f>
        <v>0</v>
      </c>
      <c r="AD2733" s="390">
        <f t="shared" si="565"/>
        <v>19.581</v>
      </c>
      <c r="AE2733" s="390">
        <f t="shared" si="566"/>
        <v>20.238</v>
      </c>
      <c r="AF2733" s="390">
        <f t="shared" si="567"/>
        <v>21.457000000000001</v>
      </c>
      <c r="AG2733" s="390">
        <f t="shared" si="568"/>
        <v>20.823999999999998</v>
      </c>
      <c r="AH2733" s="390">
        <f t="shared" si="569"/>
        <v>20.736000000000001</v>
      </c>
      <c r="AI2733" s="390">
        <f t="shared" si="570"/>
        <v>21.268000000000001</v>
      </c>
      <c r="AJ2733" s="390">
        <f t="shared" si="571"/>
        <v>20.550999999999998</v>
      </c>
      <c r="AK2733" s="390">
        <f t="shared" si="572"/>
        <v>20.835000000000001</v>
      </c>
      <c r="AL2733" s="390">
        <f t="shared" si="573"/>
        <v>20.945</v>
      </c>
      <c r="AM2733" s="390">
        <f t="shared" si="574"/>
        <v>20.826000000000001</v>
      </c>
      <c r="AN2733" s="390">
        <f t="shared" si="575"/>
        <v>20.420000000000002</v>
      </c>
      <c r="AO2733" s="390">
        <f t="shared" si="576"/>
        <v>21.323</v>
      </c>
    </row>
    <row r="2734" spans="1:41" ht="15" customHeight="1" x14ac:dyDescent="0.25">
      <c r="A2734" s="127" t="s">
        <v>2970</v>
      </c>
      <c r="B2734" s="125" t="s">
        <v>2077</v>
      </c>
      <c r="C2734" s="125" t="s">
        <v>4005</v>
      </c>
      <c r="D2734" s="125" t="s">
        <v>2737</v>
      </c>
      <c r="E2734" s="125" t="s">
        <v>2545</v>
      </c>
      <c r="F2734" s="126">
        <v>24.29</v>
      </c>
      <c r="G2734" s="126">
        <v>24.49</v>
      </c>
      <c r="H2734" s="126">
        <v>19.43</v>
      </c>
      <c r="I2734" s="126"/>
      <c r="J2734" s="317"/>
      <c r="K2734" s="323">
        <f>ROUND(SUMIF('VGT-Bewegungsdaten'!B:B,A2734,'VGT-Bewegungsdaten'!C:C),3)</f>
        <v>0</v>
      </c>
      <c r="L2734" s="324">
        <f>ROUND(SUMIF('VGT-Bewegungsdaten'!B:B,$A2734,'VGT-Bewegungsdaten'!D:D),2)</f>
        <v>0</v>
      </c>
      <c r="N2734" s="376" t="s">
        <v>4930</v>
      </c>
      <c r="O2734" s="376" t="s">
        <v>4940</v>
      </c>
      <c r="P2734" s="326">
        <f>ROUND(SUMIF('AV-Bewegungsdaten'!B:B,A2734,'AV-Bewegungsdaten'!C:C),3)</f>
        <v>0</v>
      </c>
      <c r="Q2734" s="324">
        <f>ROUND(SUMIF('AV-Bewegungsdaten'!B:B,$A2734,'AV-Bewegungsdaten'!D:D),2)</f>
        <v>0</v>
      </c>
      <c r="T2734" s="327"/>
      <c r="U2734" s="326">
        <f>ROUND(SUMIF('DV-Bewegungsdaten'!B:B,Kategorien!A2734,'DV-Bewegungsdaten'!D:D),3)</f>
        <v>0</v>
      </c>
      <c r="V2734" s="324">
        <f>ROUND(SUMIF('DV-Bewegungsdaten'!B:B,Kategorien!A2734,'DV-Bewegungsdaten'!E:E),3)</f>
        <v>0</v>
      </c>
      <c r="AD2734" s="390">
        <f t="shared" si="565"/>
        <v>19.550999999999998</v>
      </c>
      <c r="AE2734" s="390">
        <f t="shared" si="566"/>
        <v>20.207999999999998</v>
      </c>
      <c r="AF2734" s="390">
        <f t="shared" si="567"/>
        <v>21.427</v>
      </c>
      <c r="AG2734" s="390">
        <f t="shared" si="568"/>
        <v>20.793999999999997</v>
      </c>
      <c r="AH2734" s="390">
        <f t="shared" si="569"/>
        <v>20.706</v>
      </c>
      <c r="AI2734" s="390">
        <f t="shared" si="570"/>
        <v>21.238</v>
      </c>
      <c r="AJ2734" s="390">
        <f t="shared" si="571"/>
        <v>20.520999999999997</v>
      </c>
      <c r="AK2734" s="390">
        <f t="shared" si="572"/>
        <v>20.805</v>
      </c>
      <c r="AL2734" s="390">
        <f t="shared" si="573"/>
        <v>20.914999999999999</v>
      </c>
      <c r="AM2734" s="390">
        <f t="shared" si="574"/>
        <v>20.795999999999999</v>
      </c>
      <c r="AN2734" s="390">
        <f t="shared" si="575"/>
        <v>20.39</v>
      </c>
      <c r="AO2734" s="390">
        <f t="shared" si="576"/>
        <v>21.292999999999999</v>
      </c>
    </row>
    <row r="2735" spans="1:41" ht="15" customHeight="1" x14ac:dyDescent="0.25">
      <c r="A2735" s="127" t="s">
        <v>3714</v>
      </c>
      <c r="B2735" s="125" t="s">
        <v>2077</v>
      </c>
      <c r="C2735" s="125" t="s">
        <v>4005</v>
      </c>
      <c r="D2735" s="125" t="s">
        <v>3481</v>
      </c>
      <c r="E2735" s="125" t="s">
        <v>3289</v>
      </c>
      <c r="F2735" s="126">
        <v>24.259999999999998</v>
      </c>
      <c r="G2735" s="126">
        <v>24.459999999999997</v>
      </c>
      <c r="H2735" s="126">
        <v>19.41</v>
      </c>
      <c r="I2735" s="126"/>
      <c r="J2735" s="317"/>
      <c r="K2735" s="323">
        <f>ROUND(SUMIF('VGT-Bewegungsdaten'!B:B,A2735,'VGT-Bewegungsdaten'!C:C),3)</f>
        <v>0</v>
      </c>
      <c r="L2735" s="324">
        <f>ROUND(SUMIF('VGT-Bewegungsdaten'!B:B,$A2735,'VGT-Bewegungsdaten'!D:D),2)</f>
        <v>0</v>
      </c>
      <c r="N2735" s="376" t="s">
        <v>4930</v>
      </c>
      <c r="O2735" s="376" t="s">
        <v>4940</v>
      </c>
      <c r="P2735" s="326">
        <f>ROUND(SUMIF('AV-Bewegungsdaten'!B:B,A2735,'AV-Bewegungsdaten'!C:C),3)</f>
        <v>0</v>
      </c>
      <c r="Q2735" s="324">
        <f>ROUND(SUMIF('AV-Bewegungsdaten'!B:B,$A2735,'AV-Bewegungsdaten'!D:D),2)</f>
        <v>0</v>
      </c>
      <c r="T2735" s="327"/>
      <c r="U2735" s="326">
        <f>ROUND(SUMIF('DV-Bewegungsdaten'!B:B,Kategorien!A2735,'DV-Bewegungsdaten'!D:D),3)</f>
        <v>0</v>
      </c>
      <c r="V2735" s="324">
        <f>ROUND(SUMIF('DV-Bewegungsdaten'!B:B,Kategorien!A2735,'DV-Bewegungsdaten'!E:E),3)</f>
        <v>0</v>
      </c>
      <c r="AD2735" s="390">
        <f t="shared" si="565"/>
        <v>19.520999999999997</v>
      </c>
      <c r="AE2735" s="390">
        <f t="shared" si="566"/>
        <v>20.177999999999997</v>
      </c>
      <c r="AF2735" s="390">
        <f t="shared" si="567"/>
        <v>21.396999999999998</v>
      </c>
      <c r="AG2735" s="390">
        <f t="shared" si="568"/>
        <v>20.763999999999996</v>
      </c>
      <c r="AH2735" s="390">
        <f t="shared" si="569"/>
        <v>20.675999999999998</v>
      </c>
      <c r="AI2735" s="390">
        <f t="shared" si="570"/>
        <v>21.207999999999998</v>
      </c>
      <c r="AJ2735" s="390">
        <f t="shared" si="571"/>
        <v>20.490999999999996</v>
      </c>
      <c r="AK2735" s="390">
        <f t="shared" si="572"/>
        <v>20.774999999999999</v>
      </c>
      <c r="AL2735" s="390">
        <f t="shared" si="573"/>
        <v>20.884999999999998</v>
      </c>
      <c r="AM2735" s="390">
        <f t="shared" si="574"/>
        <v>20.765999999999998</v>
      </c>
      <c r="AN2735" s="390">
        <f t="shared" si="575"/>
        <v>20.36</v>
      </c>
      <c r="AO2735" s="390">
        <f t="shared" si="576"/>
        <v>21.262999999999998</v>
      </c>
    </row>
    <row r="2736" spans="1:41" ht="15" customHeight="1" x14ac:dyDescent="0.25">
      <c r="A2736" s="127" t="s">
        <v>4479</v>
      </c>
      <c r="B2736" s="125" t="s">
        <v>2077</v>
      </c>
      <c r="C2736" s="125" t="s">
        <v>4005</v>
      </c>
      <c r="D2736" s="125" t="s">
        <v>4244</v>
      </c>
      <c r="E2736" s="125" t="s">
        <v>4051</v>
      </c>
      <c r="F2736" s="126">
        <v>24.23</v>
      </c>
      <c r="G2736" s="126">
        <v>24.43</v>
      </c>
      <c r="H2736" s="126">
        <v>19.38</v>
      </c>
      <c r="I2736" s="126"/>
      <c r="J2736" s="317"/>
      <c r="K2736" s="323">
        <f>ROUND(SUMIF('VGT-Bewegungsdaten'!B:B,A2736,'VGT-Bewegungsdaten'!C:C),3)</f>
        <v>0</v>
      </c>
      <c r="L2736" s="324">
        <f>ROUND(SUMIF('VGT-Bewegungsdaten'!B:B,$A2736,'VGT-Bewegungsdaten'!D:D),2)</f>
        <v>0</v>
      </c>
      <c r="N2736" s="376" t="s">
        <v>4930</v>
      </c>
      <c r="O2736" s="376" t="s">
        <v>4940</v>
      </c>
      <c r="P2736" s="326">
        <f>ROUND(SUMIF('AV-Bewegungsdaten'!B:B,A2736,'AV-Bewegungsdaten'!C:C),3)</f>
        <v>0</v>
      </c>
      <c r="Q2736" s="324">
        <f>ROUND(SUMIF('AV-Bewegungsdaten'!B:B,$A2736,'AV-Bewegungsdaten'!D:D),2)</f>
        <v>0</v>
      </c>
      <c r="T2736" s="327"/>
      <c r="U2736" s="326">
        <f>ROUND(SUMIF('DV-Bewegungsdaten'!B:B,Kategorien!A2736,'DV-Bewegungsdaten'!D:D),3)</f>
        <v>0</v>
      </c>
      <c r="V2736" s="324">
        <f>ROUND(SUMIF('DV-Bewegungsdaten'!B:B,Kategorien!A2736,'DV-Bewegungsdaten'!E:E),3)</f>
        <v>0</v>
      </c>
      <c r="AD2736" s="390">
        <f t="shared" si="565"/>
        <v>19.491</v>
      </c>
      <c r="AE2736" s="390">
        <f t="shared" si="566"/>
        <v>20.148</v>
      </c>
      <c r="AF2736" s="390">
        <f t="shared" si="567"/>
        <v>21.367000000000001</v>
      </c>
      <c r="AG2736" s="390">
        <f t="shared" si="568"/>
        <v>20.733999999999998</v>
      </c>
      <c r="AH2736" s="390">
        <f t="shared" si="569"/>
        <v>20.646000000000001</v>
      </c>
      <c r="AI2736" s="390">
        <f t="shared" si="570"/>
        <v>21.178000000000001</v>
      </c>
      <c r="AJ2736" s="390">
        <f t="shared" si="571"/>
        <v>20.460999999999999</v>
      </c>
      <c r="AK2736" s="390">
        <f t="shared" si="572"/>
        <v>20.745000000000001</v>
      </c>
      <c r="AL2736" s="390">
        <f t="shared" si="573"/>
        <v>20.855</v>
      </c>
      <c r="AM2736" s="390">
        <f t="shared" si="574"/>
        <v>20.736000000000001</v>
      </c>
      <c r="AN2736" s="390">
        <f t="shared" si="575"/>
        <v>20.329999999999998</v>
      </c>
      <c r="AO2736" s="390">
        <f t="shared" si="576"/>
        <v>21.233000000000001</v>
      </c>
    </row>
    <row r="2737" spans="1:41" ht="15" customHeight="1" x14ac:dyDescent="0.25">
      <c r="A2737" s="127" t="s">
        <v>1189</v>
      </c>
      <c r="B2737" s="125" t="s">
        <v>2077</v>
      </c>
      <c r="C2737" s="125" t="s">
        <v>4005</v>
      </c>
      <c r="D2737" s="125" t="s">
        <v>548</v>
      </c>
      <c r="E2737" s="125" t="s">
        <v>2452</v>
      </c>
      <c r="F2737" s="126">
        <v>21.32</v>
      </c>
      <c r="G2737" s="126">
        <v>21.52</v>
      </c>
      <c r="H2737" s="126">
        <v>17.059999999999999</v>
      </c>
      <c r="I2737" s="126"/>
      <c r="J2737" s="317"/>
      <c r="K2737" s="323">
        <f>ROUND(SUMIF('VGT-Bewegungsdaten'!B:B,A2737,'VGT-Bewegungsdaten'!C:C),3)</f>
        <v>0</v>
      </c>
      <c r="L2737" s="324">
        <f>ROUND(SUMIF('VGT-Bewegungsdaten'!B:B,$A2737,'VGT-Bewegungsdaten'!D:D),2)</f>
        <v>0</v>
      </c>
      <c r="N2737" s="376" t="s">
        <v>4930</v>
      </c>
      <c r="O2737" s="376" t="s">
        <v>4940</v>
      </c>
      <c r="P2737" s="326">
        <f>ROUND(SUMIF('AV-Bewegungsdaten'!B:B,A2737,'AV-Bewegungsdaten'!C:C),3)</f>
        <v>0</v>
      </c>
      <c r="Q2737" s="324">
        <f>ROUND(SUMIF('AV-Bewegungsdaten'!B:B,$A2737,'AV-Bewegungsdaten'!D:D),2)</f>
        <v>0</v>
      </c>
      <c r="T2737" s="327"/>
      <c r="U2737" s="326">
        <f>ROUND(SUMIF('DV-Bewegungsdaten'!B:B,Kategorien!A2737,'DV-Bewegungsdaten'!D:D),3)</f>
        <v>0</v>
      </c>
      <c r="V2737" s="324">
        <f>ROUND(SUMIF('DV-Bewegungsdaten'!B:B,Kategorien!A2737,'DV-Bewegungsdaten'!E:E),3)</f>
        <v>0</v>
      </c>
      <c r="AD2737" s="390">
        <f t="shared" si="565"/>
        <v>16.581</v>
      </c>
      <c r="AE2737" s="390">
        <f t="shared" si="566"/>
        <v>17.238</v>
      </c>
      <c r="AF2737" s="390">
        <f t="shared" si="567"/>
        <v>18.457000000000001</v>
      </c>
      <c r="AG2737" s="390">
        <f t="shared" si="568"/>
        <v>17.823999999999998</v>
      </c>
      <c r="AH2737" s="390">
        <f t="shared" si="569"/>
        <v>17.736000000000001</v>
      </c>
      <c r="AI2737" s="390">
        <f t="shared" si="570"/>
        <v>18.268000000000001</v>
      </c>
      <c r="AJ2737" s="390">
        <f t="shared" si="571"/>
        <v>17.550999999999998</v>
      </c>
      <c r="AK2737" s="390">
        <f t="shared" si="572"/>
        <v>17.835000000000001</v>
      </c>
      <c r="AL2737" s="390">
        <f t="shared" si="573"/>
        <v>17.945</v>
      </c>
      <c r="AM2737" s="390">
        <f t="shared" si="574"/>
        <v>17.826000000000001</v>
      </c>
      <c r="AN2737" s="390">
        <f t="shared" si="575"/>
        <v>17.420000000000002</v>
      </c>
      <c r="AO2737" s="390">
        <f t="shared" si="576"/>
        <v>18.323</v>
      </c>
    </row>
    <row r="2738" spans="1:41" ht="15" customHeight="1" x14ac:dyDescent="0.25">
      <c r="A2738" s="127" t="s">
        <v>1190</v>
      </c>
      <c r="B2738" s="125" t="s">
        <v>2077</v>
      </c>
      <c r="C2738" s="125" t="s">
        <v>4005</v>
      </c>
      <c r="D2738" s="125" t="s">
        <v>550</v>
      </c>
      <c r="E2738" s="125" t="s">
        <v>2455</v>
      </c>
      <c r="F2738" s="126">
        <v>23.32</v>
      </c>
      <c r="G2738" s="126">
        <v>23.52</v>
      </c>
      <c r="H2738" s="126">
        <v>18.66</v>
      </c>
      <c r="I2738" s="126"/>
      <c r="J2738" s="317"/>
      <c r="K2738" s="323">
        <f>ROUND(SUMIF('VGT-Bewegungsdaten'!B:B,A2738,'VGT-Bewegungsdaten'!C:C),3)</f>
        <v>0</v>
      </c>
      <c r="L2738" s="324">
        <f>ROUND(SUMIF('VGT-Bewegungsdaten'!B:B,$A2738,'VGT-Bewegungsdaten'!D:D),2)</f>
        <v>0</v>
      </c>
      <c r="N2738" s="376" t="s">
        <v>4930</v>
      </c>
      <c r="O2738" s="376" t="s">
        <v>4940</v>
      </c>
      <c r="P2738" s="326">
        <f>ROUND(SUMIF('AV-Bewegungsdaten'!B:B,A2738,'AV-Bewegungsdaten'!C:C),3)</f>
        <v>0</v>
      </c>
      <c r="Q2738" s="324">
        <f>ROUND(SUMIF('AV-Bewegungsdaten'!B:B,$A2738,'AV-Bewegungsdaten'!D:D),2)</f>
        <v>0</v>
      </c>
      <c r="T2738" s="327"/>
      <c r="U2738" s="326">
        <f>ROUND(SUMIF('DV-Bewegungsdaten'!B:B,Kategorien!A2738,'DV-Bewegungsdaten'!D:D),3)</f>
        <v>0</v>
      </c>
      <c r="V2738" s="324">
        <f>ROUND(SUMIF('DV-Bewegungsdaten'!B:B,Kategorien!A2738,'DV-Bewegungsdaten'!E:E),3)</f>
        <v>0</v>
      </c>
      <c r="AD2738" s="390">
        <f t="shared" ref="AD2738:AD2801" si="577">MAX(0,$G2738-AR$9)</f>
        <v>18.581</v>
      </c>
      <c r="AE2738" s="390">
        <f t="shared" ref="AE2738:AE2801" si="578">MAX(0,$G2738-AS$9)</f>
        <v>19.238</v>
      </c>
      <c r="AF2738" s="390">
        <f t="shared" ref="AF2738:AF2801" si="579">MAX(0,$G2738-AT$9)</f>
        <v>20.457000000000001</v>
      </c>
      <c r="AG2738" s="390">
        <f t="shared" ref="AG2738:AG2801" si="580">MAX(0,$G2738-AU$9)</f>
        <v>19.823999999999998</v>
      </c>
      <c r="AH2738" s="390">
        <f t="shared" ref="AH2738:AH2801" si="581">MAX(0,$G2738-AV$9)</f>
        <v>19.736000000000001</v>
      </c>
      <c r="AI2738" s="390">
        <f t="shared" ref="AI2738:AI2801" si="582">MAX(0,$G2738-AW$9)</f>
        <v>20.268000000000001</v>
      </c>
      <c r="AJ2738" s="390">
        <f t="shared" ref="AJ2738:AJ2801" si="583">MAX(0,$G2738-AX$9)</f>
        <v>19.550999999999998</v>
      </c>
      <c r="AK2738" s="390">
        <f t="shared" ref="AK2738:AK2801" si="584">MAX(0,$G2738-AY$9)</f>
        <v>19.835000000000001</v>
      </c>
      <c r="AL2738" s="390">
        <f t="shared" ref="AL2738:AL2801" si="585">MAX(0,$G2738-AZ$9)</f>
        <v>19.945</v>
      </c>
      <c r="AM2738" s="390">
        <f t="shared" ref="AM2738:AM2801" si="586">MAX(0,$G2738-BA$9)</f>
        <v>19.826000000000001</v>
      </c>
      <c r="AN2738" s="390">
        <f t="shared" ref="AN2738:AN2801" si="587">MAX(0,$G2738-BB$9)</f>
        <v>19.420000000000002</v>
      </c>
      <c r="AO2738" s="390">
        <f t="shared" ref="AO2738:AO2801" si="588">MAX(0,$G2738-BC$9)</f>
        <v>20.323</v>
      </c>
    </row>
    <row r="2739" spans="1:41" ht="15" customHeight="1" x14ac:dyDescent="0.25">
      <c r="A2739" s="127" t="s">
        <v>1191</v>
      </c>
      <c r="B2739" s="125" t="s">
        <v>2077</v>
      </c>
      <c r="C2739" s="125" t="s">
        <v>4005</v>
      </c>
      <c r="D2739" s="125" t="s">
        <v>552</v>
      </c>
      <c r="E2739" s="125" t="s">
        <v>1538</v>
      </c>
      <c r="F2739" s="126">
        <v>24.32</v>
      </c>
      <c r="G2739" s="126">
        <v>24.52</v>
      </c>
      <c r="H2739" s="126">
        <v>19.46</v>
      </c>
      <c r="I2739" s="126"/>
      <c r="J2739" s="317"/>
      <c r="K2739" s="323">
        <f>ROUND(SUMIF('VGT-Bewegungsdaten'!B:B,A2739,'VGT-Bewegungsdaten'!C:C),3)</f>
        <v>0</v>
      </c>
      <c r="L2739" s="324">
        <f>ROUND(SUMIF('VGT-Bewegungsdaten'!B:B,$A2739,'VGT-Bewegungsdaten'!D:D),2)</f>
        <v>0</v>
      </c>
      <c r="N2739" s="376" t="s">
        <v>4930</v>
      </c>
      <c r="O2739" s="376" t="s">
        <v>4940</v>
      </c>
      <c r="P2739" s="326">
        <f>ROUND(SUMIF('AV-Bewegungsdaten'!B:B,A2739,'AV-Bewegungsdaten'!C:C),3)</f>
        <v>0</v>
      </c>
      <c r="Q2739" s="324">
        <f>ROUND(SUMIF('AV-Bewegungsdaten'!B:B,$A2739,'AV-Bewegungsdaten'!D:D),2)</f>
        <v>0</v>
      </c>
      <c r="T2739" s="327"/>
      <c r="U2739" s="326">
        <f>ROUND(SUMIF('DV-Bewegungsdaten'!B:B,Kategorien!A2739,'DV-Bewegungsdaten'!D:D),3)</f>
        <v>0</v>
      </c>
      <c r="V2739" s="324">
        <f>ROUND(SUMIF('DV-Bewegungsdaten'!B:B,Kategorien!A2739,'DV-Bewegungsdaten'!E:E),3)</f>
        <v>0</v>
      </c>
      <c r="AD2739" s="390">
        <f t="shared" si="577"/>
        <v>19.581</v>
      </c>
      <c r="AE2739" s="390">
        <f t="shared" si="578"/>
        <v>20.238</v>
      </c>
      <c r="AF2739" s="390">
        <f t="shared" si="579"/>
        <v>21.457000000000001</v>
      </c>
      <c r="AG2739" s="390">
        <f t="shared" si="580"/>
        <v>20.823999999999998</v>
      </c>
      <c r="AH2739" s="390">
        <f t="shared" si="581"/>
        <v>20.736000000000001</v>
      </c>
      <c r="AI2739" s="390">
        <f t="shared" si="582"/>
        <v>21.268000000000001</v>
      </c>
      <c r="AJ2739" s="390">
        <f t="shared" si="583"/>
        <v>20.550999999999998</v>
      </c>
      <c r="AK2739" s="390">
        <f t="shared" si="584"/>
        <v>20.835000000000001</v>
      </c>
      <c r="AL2739" s="390">
        <f t="shared" si="585"/>
        <v>20.945</v>
      </c>
      <c r="AM2739" s="390">
        <f t="shared" si="586"/>
        <v>20.826000000000001</v>
      </c>
      <c r="AN2739" s="390">
        <f t="shared" si="587"/>
        <v>20.420000000000002</v>
      </c>
      <c r="AO2739" s="390">
        <f t="shared" si="588"/>
        <v>21.323</v>
      </c>
    </row>
    <row r="2740" spans="1:41" ht="15" customHeight="1" x14ac:dyDescent="0.25">
      <c r="A2740" s="127" t="s">
        <v>1192</v>
      </c>
      <c r="B2740" s="125" t="s">
        <v>2077</v>
      </c>
      <c r="C2740" s="125" t="s">
        <v>4005</v>
      </c>
      <c r="D2740" s="125" t="s">
        <v>554</v>
      </c>
      <c r="E2740" s="125" t="s">
        <v>1541</v>
      </c>
      <c r="F2740" s="126">
        <v>24.32</v>
      </c>
      <c r="G2740" s="126">
        <v>24.52</v>
      </c>
      <c r="H2740" s="126">
        <v>19.46</v>
      </c>
      <c r="I2740" s="126"/>
      <c r="J2740" s="317"/>
      <c r="K2740" s="323">
        <f>ROUND(SUMIF('VGT-Bewegungsdaten'!B:B,A2740,'VGT-Bewegungsdaten'!C:C),3)</f>
        <v>0</v>
      </c>
      <c r="L2740" s="324">
        <f>ROUND(SUMIF('VGT-Bewegungsdaten'!B:B,$A2740,'VGT-Bewegungsdaten'!D:D),2)</f>
        <v>0</v>
      </c>
      <c r="N2740" s="376" t="s">
        <v>4930</v>
      </c>
      <c r="O2740" s="376" t="s">
        <v>4940</v>
      </c>
      <c r="P2740" s="326">
        <f>ROUND(SUMIF('AV-Bewegungsdaten'!B:B,A2740,'AV-Bewegungsdaten'!C:C),3)</f>
        <v>0</v>
      </c>
      <c r="Q2740" s="324">
        <f>ROUND(SUMIF('AV-Bewegungsdaten'!B:B,$A2740,'AV-Bewegungsdaten'!D:D),2)</f>
        <v>0</v>
      </c>
      <c r="T2740" s="327"/>
      <c r="U2740" s="326">
        <f>ROUND(SUMIF('DV-Bewegungsdaten'!B:B,Kategorien!A2740,'DV-Bewegungsdaten'!D:D),3)</f>
        <v>0</v>
      </c>
      <c r="V2740" s="324">
        <f>ROUND(SUMIF('DV-Bewegungsdaten'!B:B,Kategorien!A2740,'DV-Bewegungsdaten'!E:E),3)</f>
        <v>0</v>
      </c>
      <c r="AD2740" s="390">
        <f t="shared" si="577"/>
        <v>19.581</v>
      </c>
      <c r="AE2740" s="390">
        <f t="shared" si="578"/>
        <v>20.238</v>
      </c>
      <c r="AF2740" s="390">
        <f t="shared" si="579"/>
        <v>21.457000000000001</v>
      </c>
      <c r="AG2740" s="390">
        <f t="shared" si="580"/>
        <v>20.823999999999998</v>
      </c>
      <c r="AH2740" s="390">
        <f t="shared" si="581"/>
        <v>20.736000000000001</v>
      </c>
      <c r="AI2740" s="390">
        <f t="shared" si="582"/>
        <v>21.268000000000001</v>
      </c>
      <c r="AJ2740" s="390">
        <f t="shared" si="583"/>
        <v>20.550999999999998</v>
      </c>
      <c r="AK2740" s="390">
        <f t="shared" si="584"/>
        <v>20.835000000000001</v>
      </c>
      <c r="AL2740" s="390">
        <f t="shared" si="585"/>
        <v>20.945</v>
      </c>
      <c r="AM2740" s="390">
        <f t="shared" si="586"/>
        <v>20.826000000000001</v>
      </c>
      <c r="AN2740" s="390">
        <f t="shared" si="587"/>
        <v>20.420000000000002</v>
      </c>
      <c r="AO2740" s="390">
        <f t="shared" si="588"/>
        <v>21.323</v>
      </c>
    </row>
    <row r="2741" spans="1:41" ht="15" customHeight="1" x14ac:dyDescent="0.25">
      <c r="A2741" s="127" t="s">
        <v>2971</v>
      </c>
      <c r="B2741" s="125" t="s">
        <v>2077</v>
      </c>
      <c r="C2741" s="125" t="s">
        <v>4005</v>
      </c>
      <c r="D2741" s="125" t="s">
        <v>2739</v>
      </c>
      <c r="E2741" s="125" t="s">
        <v>2545</v>
      </c>
      <c r="F2741" s="126">
        <v>24.29</v>
      </c>
      <c r="G2741" s="126">
        <v>24.49</v>
      </c>
      <c r="H2741" s="126">
        <v>19.43</v>
      </c>
      <c r="I2741" s="126"/>
      <c r="J2741" s="317"/>
      <c r="K2741" s="323">
        <f>ROUND(SUMIF('VGT-Bewegungsdaten'!B:B,A2741,'VGT-Bewegungsdaten'!C:C),3)</f>
        <v>0</v>
      </c>
      <c r="L2741" s="324">
        <f>ROUND(SUMIF('VGT-Bewegungsdaten'!B:B,$A2741,'VGT-Bewegungsdaten'!D:D),2)</f>
        <v>0</v>
      </c>
      <c r="N2741" s="376" t="s">
        <v>4930</v>
      </c>
      <c r="O2741" s="376" t="s">
        <v>4940</v>
      </c>
      <c r="P2741" s="326">
        <f>ROUND(SUMIF('AV-Bewegungsdaten'!B:B,A2741,'AV-Bewegungsdaten'!C:C),3)</f>
        <v>0</v>
      </c>
      <c r="Q2741" s="324">
        <f>ROUND(SUMIF('AV-Bewegungsdaten'!B:B,$A2741,'AV-Bewegungsdaten'!D:D),2)</f>
        <v>0</v>
      </c>
      <c r="T2741" s="327"/>
      <c r="U2741" s="326">
        <f>ROUND(SUMIF('DV-Bewegungsdaten'!B:B,Kategorien!A2741,'DV-Bewegungsdaten'!D:D),3)</f>
        <v>0</v>
      </c>
      <c r="V2741" s="324">
        <f>ROUND(SUMIF('DV-Bewegungsdaten'!B:B,Kategorien!A2741,'DV-Bewegungsdaten'!E:E),3)</f>
        <v>0</v>
      </c>
      <c r="AD2741" s="390">
        <f t="shared" si="577"/>
        <v>19.550999999999998</v>
      </c>
      <c r="AE2741" s="390">
        <f t="shared" si="578"/>
        <v>20.207999999999998</v>
      </c>
      <c r="AF2741" s="390">
        <f t="shared" si="579"/>
        <v>21.427</v>
      </c>
      <c r="AG2741" s="390">
        <f t="shared" si="580"/>
        <v>20.793999999999997</v>
      </c>
      <c r="AH2741" s="390">
        <f t="shared" si="581"/>
        <v>20.706</v>
      </c>
      <c r="AI2741" s="390">
        <f t="shared" si="582"/>
        <v>21.238</v>
      </c>
      <c r="AJ2741" s="390">
        <f t="shared" si="583"/>
        <v>20.520999999999997</v>
      </c>
      <c r="AK2741" s="390">
        <f t="shared" si="584"/>
        <v>20.805</v>
      </c>
      <c r="AL2741" s="390">
        <f t="shared" si="585"/>
        <v>20.914999999999999</v>
      </c>
      <c r="AM2741" s="390">
        <f t="shared" si="586"/>
        <v>20.795999999999999</v>
      </c>
      <c r="AN2741" s="390">
        <f t="shared" si="587"/>
        <v>20.39</v>
      </c>
      <c r="AO2741" s="390">
        <f t="shared" si="588"/>
        <v>21.292999999999999</v>
      </c>
    </row>
    <row r="2742" spans="1:41" ht="15" customHeight="1" x14ac:dyDescent="0.25">
      <c r="A2742" s="127" t="s">
        <v>3715</v>
      </c>
      <c r="B2742" s="125" t="s">
        <v>2077</v>
      </c>
      <c r="C2742" s="125" t="s">
        <v>4005</v>
      </c>
      <c r="D2742" s="125" t="s">
        <v>3483</v>
      </c>
      <c r="E2742" s="125" t="s">
        <v>3289</v>
      </c>
      <c r="F2742" s="126">
        <v>24.259999999999998</v>
      </c>
      <c r="G2742" s="126">
        <v>24.459999999999997</v>
      </c>
      <c r="H2742" s="126">
        <v>19.41</v>
      </c>
      <c r="I2742" s="126"/>
      <c r="J2742" s="317"/>
      <c r="K2742" s="323">
        <f>ROUND(SUMIF('VGT-Bewegungsdaten'!B:B,A2742,'VGT-Bewegungsdaten'!C:C),3)</f>
        <v>0</v>
      </c>
      <c r="L2742" s="324">
        <f>ROUND(SUMIF('VGT-Bewegungsdaten'!B:B,$A2742,'VGT-Bewegungsdaten'!D:D),2)</f>
        <v>0</v>
      </c>
      <c r="N2742" s="376" t="s">
        <v>4930</v>
      </c>
      <c r="O2742" s="376" t="s">
        <v>4940</v>
      </c>
      <c r="P2742" s="326">
        <f>ROUND(SUMIF('AV-Bewegungsdaten'!B:B,A2742,'AV-Bewegungsdaten'!C:C),3)</f>
        <v>0</v>
      </c>
      <c r="Q2742" s="324">
        <f>ROUND(SUMIF('AV-Bewegungsdaten'!B:B,$A2742,'AV-Bewegungsdaten'!D:D),2)</f>
        <v>0</v>
      </c>
      <c r="T2742" s="327"/>
      <c r="U2742" s="326">
        <f>ROUND(SUMIF('DV-Bewegungsdaten'!B:B,Kategorien!A2742,'DV-Bewegungsdaten'!D:D),3)</f>
        <v>0</v>
      </c>
      <c r="V2742" s="324">
        <f>ROUND(SUMIF('DV-Bewegungsdaten'!B:B,Kategorien!A2742,'DV-Bewegungsdaten'!E:E),3)</f>
        <v>0</v>
      </c>
      <c r="AD2742" s="390">
        <f t="shared" si="577"/>
        <v>19.520999999999997</v>
      </c>
      <c r="AE2742" s="390">
        <f t="shared" si="578"/>
        <v>20.177999999999997</v>
      </c>
      <c r="AF2742" s="390">
        <f t="shared" si="579"/>
        <v>21.396999999999998</v>
      </c>
      <c r="AG2742" s="390">
        <f t="shared" si="580"/>
        <v>20.763999999999996</v>
      </c>
      <c r="AH2742" s="390">
        <f t="shared" si="581"/>
        <v>20.675999999999998</v>
      </c>
      <c r="AI2742" s="390">
        <f t="shared" si="582"/>
        <v>21.207999999999998</v>
      </c>
      <c r="AJ2742" s="390">
        <f t="shared" si="583"/>
        <v>20.490999999999996</v>
      </c>
      <c r="AK2742" s="390">
        <f t="shared" si="584"/>
        <v>20.774999999999999</v>
      </c>
      <c r="AL2742" s="390">
        <f t="shared" si="585"/>
        <v>20.884999999999998</v>
      </c>
      <c r="AM2742" s="390">
        <f t="shared" si="586"/>
        <v>20.765999999999998</v>
      </c>
      <c r="AN2742" s="390">
        <f t="shared" si="587"/>
        <v>20.36</v>
      </c>
      <c r="AO2742" s="390">
        <f t="shared" si="588"/>
        <v>21.262999999999998</v>
      </c>
    </row>
    <row r="2743" spans="1:41" ht="15" customHeight="1" x14ac:dyDescent="0.25">
      <c r="A2743" s="127" t="s">
        <v>4480</v>
      </c>
      <c r="B2743" s="125" t="s">
        <v>2077</v>
      </c>
      <c r="C2743" s="125" t="s">
        <v>4005</v>
      </c>
      <c r="D2743" s="125" t="s">
        <v>4246</v>
      </c>
      <c r="E2743" s="125" t="s">
        <v>4051</v>
      </c>
      <c r="F2743" s="126">
        <v>24.23</v>
      </c>
      <c r="G2743" s="126">
        <v>24.43</v>
      </c>
      <c r="H2743" s="126">
        <v>19.38</v>
      </c>
      <c r="I2743" s="126"/>
      <c r="J2743" s="317"/>
      <c r="K2743" s="323">
        <f>ROUND(SUMIF('VGT-Bewegungsdaten'!B:B,A2743,'VGT-Bewegungsdaten'!C:C),3)</f>
        <v>0</v>
      </c>
      <c r="L2743" s="324">
        <f>ROUND(SUMIF('VGT-Bewegungsdaten'!B:B,$A2743,'VGT-Bewegungsdaten'!D:D),2)</f>
        <v>0</v>
      </c>
      <c r="N2743" s="376" t="s">
        <v>4930</v>
      </c>
      <c r="O2743" s="376" t="s">
        <v>4940</v>
      </c>
      <c r="P2743" s="326">
        <f>ROUND(SUMIF('AV-Bewegungsdaten'!B:B,A2743,'AV-Bewegungsdaten'!C:C),3)</f>
        <v>0</v>
      </c>
      <c r="Q2743" s="324">
        <f>ROUND(SUMIF('AV-Bewegungsdaten'!B:B,$A2743,'AV-Bewegungsdaten'!D:D),2)</f>
        <v>0</v>
      </c>
      <c r="T2743" s="327"/>
      <c r="U2743" s="326">
        <f>ROUND(SUMIF('DV-Bewegungsdaten'!B:B,Kategorien!A2743,'DV-Bewegungsdaten'!D:D),3)</f>
        <v>0</v>
      </c>
      <c r="V2743" s="324">
        <f>ROUND(SUMIF('DV-Bewegungsdaten'!B:B,Kategorien!A2743,'DV-Bewegungsdaten'!E:E),3)</f>
        <v>0</v>
      </c>
      <c r="AD2743" s="390">
        <f t="shared" si="577"/>
        <v>19.491</v>
      </c>
      <c r="AE2743" s="390">
        <f t="shared" si="578"/>
        <v>20.148</v>
      </c>
      <c r="AF2743" s="390">
        <f t="shared" si="579"/>
        <v>21.367000000000001</v>
      </c>
      <c r="AG2743" s="390">
        <f t="shared" si="580"/>
        <v>20.733999999999998</v>
      </c>
      <c r="AH2743" s="390">
        <f t="shared" si="581"/>
        <v>20.646000000000001</v>
      </c>
      <c r="AI2743" s="390">
        <f t="shared" si="582"/>
        <v>21.178000000000001</v>
      </c>
      <c r="AJ2743" s="390">
        <f t="shared" si="583"/>
        <v>20.460999999999999</v>
      </c>
      <c r="AK2743" s="390">
        <f t="shared" si="584"/>
        <v>20.745000000000001</v>
      </c>
      <c r="AL2743" s="390">
        <f t="shared" si="585"/>
        <v>20.855</v>
      </c>
      <c r="AM2743" s="390">
        <f t="shared" si="586"/>
        <v>20.736000000000001</v>
      </c>
      <c r="AN2743" s="390">
        <f t="shared" si="587"/>
        <v>20.329999999999998</v>
      </c>
      <c r="AO2743" s="390">
        <f t="shared" si="588"/>
        <v>21.233000000000001</v>
      </c>
    </row>
    <row r="2744" spans="1:41" ht="15" customHeight="1" x14ac:dyDescent="0.25">
      <c r="A2744" s="127" t="s">
        <v>1193</v>
      </c>
      <c r="B2744" s="125" t="s">
        <v>2077</v>
      </c>
      <c r="C2744" s="125" t="s">
        <v>4005</v>
      </c>
      <c r="D2744" s="125" t="s">
        <v>556</v>
      </c>
      <c r="E2744" s="125" t="s">
        <v>2452</v>
      </c>
      <c r="F2744" s="126">
        <v>22.32</v>
      </c>
      <c r="G2744" s="126">
        <v>22.52</v>
      </c>
      <c r="H2744" s="126">
        <v>17.86</v>
      </c>
      <c r="I2744" s="126"/>
      <c r="J2744" s="317"/>
      <c r="K2744" s="323">
        <f>ROUND(SUMIF('VGT-Bewegungsdaten'!B:B,A2744,'VGT-Bewegungsdaten'!C:C),3)</f>
        <v>0</v>
      </c>
      <c r="L2744" s="324">
        <f>ROUND(SUMIF('VGT-Bewegungsdaten'!B:B,$A2744,'VGT-Bewegungsdaten'!D:D),2)</f>
        <v>0</v>
      </c>
      <c r="N2744" s="376" t="s">
        <v>4930</v>
      </c>
      <c r="O2744" s="376" t="s">
        <v>4940</v>
      </c>
      <c r="P2744" s="326">
        <f>ROUND(SUMIF('AV-Bewegungsdaten'!B:B,A2744,'AV-Bewegungsdaten'!C:C),3)</f>
        <v>0</v>
      </c>
      <c r="Q2744" s="324">
        <f>ROUND(SUMIF('AV-Bewegungsdaten'!B:B,$A2744,'AV-Bewegungsdaten'!D:D),2)</f>
        <v>0</v>
      </c>
      <c r="T2744" s="327"/>
      <c r="U2744" s="326">
        <f>ROUND(SUMIF('DV-Bewegungsdaten'!B:B,Kategorien!A2744,'DV-Bewegungsdaten'!D:D),3)</f>
        <v>0</v>
      </c>
      <c r="V2744" s="324">
        <f>ROUND(SUMIF('DV-Bewegungsdaten'!B:B,Kategorien!A2744,'DV-Bewegungsdaten'!E:E),3)</f>
        <v>0</v>
      </c>
      <c r="AD2744" s="390">
        <f t="shared" si="577"/>
        <v>17.581</v>
      </c>
      <c r="AE2744" s="390">
        <f t="shared" si="578"/>
        <v>18.238</v>
      </c>
      <c r="AF2744" s="390">
        <f t="shared" si="579"/>
        <v>19.457000000000001</v>
      </c>
      <c r="AG2744" s="390">
        <f t="shared" si="580"/>
        <v>18.823999999999998</v>
      </c>
      <c r="AH2744" s="390">
        <f t="shared" si="581"/>
        <v>18.736000000000001</v>
      </c>
      <c r="AI2744" s="390">
        <f t="shared" si="582"/>
        <v>19.268000000000001</v>
      </c>
      <c r="AJ2744" s="390">
        <f t="shared" si="583"/>
        <v>18.550999999999998</v>
      </c>
      <c r="AK2744" s="390">
        <f t="shared" si="584"/>
        <v>18.835000000000001</v>
      </c>
      <c r="AL2744" s="390">
        <f t="shared" si="585"/>
        <v>18.945</v>
      </c>
      <c r="AM2744" s="390">
        <f t="shared" si="586"/>
        <v>18.826000000000001</v>
      </c>
      <c r="AN2744" s="390">
        <f t="shared" si="587"/>
        <v>18.420000000000002</v>
      </c>
      <c r="AO2744" s="390">
        <f t="shared" si="588"/>
        <v>19.323</v>
      </c>
    </row>
    <row r="2745" spans="1:41" ht="15" customHeight="1" x14ac:dyDescent="0.25">
      <c r="A2745" s="127" t="s">
        <v>1194</v>
      </c>
      <c r="B2745" s="125" t="s">
        <v>2077</v>
      </c>
      <c r="C2745" s="125" t="s">
        <v>4005</v>
      </c>
      <c r="D2745" s="125" t="s">
        <v>558</v>
      </c>
      <c r="E2745" s="125" t="s">
        <v>2455</v>
      </c>
      <c r="F2745" s="126">
        <v>24.32</v>
      </c>
      <c r="G2745" s="126">
        <v>24.52</v>
      </c>
      <c r="H2745" s="126">
        <v>19.46</v>
      </c>
      <c r="I2745" s="126"/>
      <c r="J2745" s="317"/>
      <c r="K2745" s="323">
        <f>ROUND(SUMIF('VGT-Bewegungsdaten'!B:B,A2745,'VGT-Bewegungsdaten'!C:C),3)</f>
        <v>0</v>
      </c>
      <c r="L2745" s="324">
        <f>ROUND(SUMIF('VGT-Bewegungsdaten'!B:B,$A2745,'VGT-Bewegungsdaten'!D:D),2)</f>
        <v>0</v>
      </c>
      <c r="N2745" s="376" t="s">
        <v>4930</v>
      </c>
      <c r="O2745" s="376" t="s">
        <v>4940</v>
      </c>
      <c r="P2745" s="326">
        <f>ROUND(SUMIF('AV-Bewegungsdaten'!B:B,A2745,'AV-Bewegungsdaten'!C:C),3)</f>
        <v>0</v>
      </c>
      <c r="Q2745" s="324">
        <f>ROUND(SUMIF('AV-Bewegungsdaten'!B:B,$A2745,'AV-Bewegungsdaten'!D:D),2)</f>
        <v>0</v>
      </c>
      <c r="T2745" s="327"/>
      <c r="U2745" s="326">
        <f>ROUND(SUMIF('DV-Bewegungsdaten'!B:B,Kategorien!A2745,'DV-Bewegungsdaten'!D:D),3)</f>
        <v>0</v>
      </c>
      <c r="V2745" s="324">
        <f>ROUND(SUMIF('DV-Bewegungsdaten'!B:B,Kategorien!A2745,'DV-Bewegungsdaten'!E:E),3)</f>
        <v>0</v>
      </c>
      <c r="AD2745" s="390">
        <f t="shared" si="577"/>
        <v>19.581</v>
      </c>
      <c r="AE2745" s="390">
        <f t="shared" si="578"/>
        <v>20.238</v>
      </c>
      <c r="AF2745" s="390">
        <f t="shared" si="579"/>
        <v>21.457000000000001</v>
      </c>
      <c r="AG2745" s="390">
        <f t="shared" si="580"/>
        <v>20.823999999999998</v>
      </c>
      <c r="AH2745" s="390">
        <f t="shared" si="581"/>
        <v>20.736000000000001</v>
      </c>
      <c r="AI2745" s="390">
        <f t="shared" si="582"/>
        <v>21.268000000000001</v>
      </c>
      <c r="AJ2745" s="390">
        <f t="shared" si="583"/>
        <v>20.550999999999998</v>
      </c>
      <c r="AK2745" s="390">
        <f t="shared" si="584"/>
        <v>20.835000000000001</v>
      </c>
      <c r="AL2745" s="390">
        <f t="shared" si="585"/>
        <v>20.945</v>
      </c>
      <c r="AM2745" s="390">
        <f t="shared" si="586"/>
        <v>20.826000000000001</v>
      </c>
      <c r="AN2745" s="390">
        <f t="shared" si="587"/>
        <v>20.420000000000002</v>
      </c>
      <c r="AO2745" s="390">
        <f t="shared" si="588"/>
        <v>21.323</v>
      </c>
    </row>
    <row r="2746" spans="1:41" ht="15" customHeight="1" x14ac:dyDescent="0.25">
      <c r="A2746" s="127" t="s">
        <v>1195</v>
      </c>
      <c r="B2746" s="125" t="s">
        <v>2077</v>
      </c>
      <c r="C2746" s="125" t="s">
        <v>4005</v>
      </c>
      <c r="D2746" s="125" t="s">
        <v>560</v>
      </c>
      <c r="E2746" s="125" t="s">
        <v>1538</v>
      </c>
      <c r="F2746" s="126">
        <v>25.32</v>
      </c>
      <c r="G2746" s="126">
        <v>25.52</v>
      </c>
      <c r="H2746" s="126">
        <v>20.260000000000002</v>
      </c>
      <c r="I2746" s="126"/>
      <c r="J2746" s="317"/>
      <c r="K2746" s="323">
        <f>ROUND(SUMIF('VGT-Bewegungsdaten'!B:B,A2746,'VGT-Bewegungsdaten'!C:C),3)</f>
        <v>0</v>
      </c>
      <c r="L2746" s="324">
        <f>ROUND(SUMIF('VGT-Bewegungsdaten'!B:B,$A2746,'VGT-Bewegungsdaten'!D:D),2)</f>
        <v>0</v>
      </c>
      <c r="N2746" s="376" t="s">
        <v>4930</v>
      </c>
      <c r="O2746" s="376" t="s">
        <v>4940</v>
      </c>
      <c r="P2746" s="326">
        <f>ROUND(SUMIF('AV-Bewegungsdaten'!B:B,A2746,'AV-Bewegungsdaten'!C:C),3)</f>
        <v>0</v>
      </c>
      <c r="Q2746" s="324">
        <f>ROUND(SUMIF('AV-Bewegungsdaten'!B:B,$A2746,'AV-Bewegungsdaten'!D:D),2)</f>
        <v>0</v>
      </c>
      <c r="T2746" s="327"/>
      <c r="U2746" s="326">
        <f>ROUND(SUMIF('DV-Bewegungsdaten'!B:B,Kategorien!A2746,'DV-Bewegungsdaten'!D:D),3)</f>
        <v>0</v>
      </c>
      <c r="V2746" s="324">
        <f>ROUND(SUMIF('DV-Bewegungsdaten'!B:B,Kategorien!A2746,'DV-Bewegungsdaten'!E:E),3)</f>
        <v>0</v>
      </c>
      <c r="AD2746" s="390">
        <f t="shared" si="577"/>
        <v>20.581</v>
      </c>
      <c r="AE2746" s="390">
        <f t="shared" si="578"/>
        <v>21.238</v>
      </c>
      <c r="AF2746" s="390">
        <f t="shared" si="579"/>
        <v>22.457000000000001</v>
      </c>
      <c r="AG2746" s="390">
        <f t="shared" si="580"/>
        <v>21.823999999999998</v>
      </c>
      <c r="AH2746" s="390">
        <f t="shared" si="581"/>
        <v>21.736000000000001</v>
      </c>
      <c r="AI2746" s="390">
        <f t="shared" si="582"/>
        <v>22.268000000000001</v>
      </c>
      <c r="AJ2746" s="390">
        <f t="shared" si="583"/>
        <v>21.550999999999998</v>
      </c>
      <c r="AK2746" s="390">
        <f t="shared" si="584"/>
        <v>21.835000000000001</v>
      </c>
      <c r="AL2746" s="390">
        <f t="shared" si="585"/>
        <v>21.945</v>
      </c>
      <c r="AM2746" s="390">
        <f t="shared" si="586"/>
        <v>21.826000000000001</v>
      </c>
      <c r="AN2746" s="390">
        <f t="shared" si="587"/>
        <v>21.42</v>
      </c>
      <c r="AO2746" s="390">
        <f t="shared" si="588"/>
        <v>22.323</v>
      </c>
    </row>
    <row r="2747" spans="1:41" ht="15" customHeight="1" x14ac:dyDescent="0.25">
      <c r="A2747" s="127" t="s">
        <v>1196</v>
      </c>
      <c r="B2747" s="125" t="s">
        <v>2077</v>
      </c>
      <c r="C2747" s="125" t="s">
        <v>4005</v>
      </c>
      <c r="D2747" s="125" t="s">
        <v>562</v>
      </c>
      <c r="E2747" s="125" t="s">
        <v>1541</v>
      </c>
      <c r="F2747" s="126">
        <v>25.32</v>
      </c>
      <c r="G2747" s="126">
        <v>25.52</v>
      </c>
      <c r="H2747" s="126">
        <v>20.260000000000002</v>
      </c>
      <c r="I2747" s="126"/>
      <c r="J2747" s="317"/>
      <c r="K2747" s="323">
        <f>ROUND(SUMIF('VGT-Bewegungsdaten'!B:B,A2747,'VGT-Bewegungsdaten'!C:C),3)</f>
        <v>0</v>
      </c>
      <c r="L2747" s="324">
        <f>ROUND(SUMIF('VGT-Bewegungsdaten'!B:B,$A2747,'VGT-Bewegungsdaten'!D:D),2)</f>
        <v>0</v>
      </c>
      <c r="N2747" s="376" t="s">
        <v>4930</v>
      </c>
      <c r="O2747" s="376" t="s">
        <v>4940</v>
      </c>
      <c r="P2747" s="326">
        <f>ROUND(SUMIF('AV-Bewegungsdaten'!B:B,A2747,'AV-Bewegungsdaten'!C:C),3)</f>
        <v>0</v>
      </c>
      <c r="Q2747" s="324">
        <f>ROUND(SUMIF('AV-Bewegungsdaten'!B:B,$A2747,'AV-Bewegungsdaten'!D:D),2)</f>
        <v>0</v>
      </c>
      <c r="T2747" s="327"/>
      <c r="U2747" s="326">
        <f>ROUND(SUMIF('DV-Bewegungsdaten'!B:B,Kategorien!A2747,'DV-Bewegungsdaten'!D:D),3)</f>
        <v>0</v>
      </c>
      <c r="V2747" s="324">
        <f>ROUND(SUMIF('DV-Bewegungsdaten'!B:B,Kategorien!A2747,'DV-Bewegungsdaten'!E:E),3)</f>
        <v>0</v>
      </c>
      <c r="AD2747" s="390">
        <f t="shared" si="577"/>
        <v>20.581</v>
      </c>
      <c r="AE2747" s="390">
        <f t="shared" si="578"/>
        <v>21.238</v>
      </c>
      <c r="AF2747" s="390">
        <f t="shared" si="579"/>
        <v>22.457000000000001</v>
      </c>
      <c r="AG2747" s="390">
        <f t="shared" si="580"/>
        <v>21.823999999999998</v>
      </c>
      <c r="AH2747" s="390">
        <f t="shared" si="581"/>
        <v>21.736000000000001</v>
      </c>
      <c r="AI2747" s="390">
        <f t="shared" si="582"/>
        <v>22.268000000000001</v>
      </c>
      <c r="AJ2747" s="390">
        <f t="shared" si="583"/>
        <v>21.550999999999998</v>
      </c>
      <c r="AK2747" s="390">
        <f t="shared" si="584"/>
        <v>21.835000000000001</v>
      </c>
      <c r="AL2747" s="390">
        <f t="shared" si="585"/>
        <v>21.945</v>
      </c>
      <c r="AM2747" s="390">
        <f t="shared" si="586"/>
        <v>21.826000000000001</v>
      </c>
      <c r="AN2747" s="390">
        <f t="shared" si="587"/>
        <v>21.42</v>
      </c>
      <c r="AO2747" s="390">
        <f t="shared" si="588"/>
        <v>22.323</v>
      </c>
    </row>
    <row r="2748" spans="1:41" ht="15" customHeight="1" x14ac:dyDescent="0.25">
      <c r="A2748" s="127" t="s">
        <v>2972</v>
      </c>
      <c r="B2748" s="125" t="s">
        <v>2077</v>
      </c>
      <c r="C2748" s="125" t="s">
        <v>4005</v>
      </c>
      <c r="D2748" s="125" t="s">
        <v>2741</v>
      </c>
      <c r="E2748" s="125" t="s">
        <v>2545</v>
      </c>
      <c r="F2748" s="126">
        <v>25.29</v>
      </c>
      <c r="G2748" s="126">
        <v>25.49</v>
      </c>
      <c r="H2748" s="126">
        <v>20.23</v>
      </c>
      <c r="I2748" s="126"/>
      <c r="J2748" s="317"/>
      <c r="K2748" s="323">
        <f>ROUND(SUMIF('VGT-Bewegungsdaten'!B:B,A2748,'VGT-Bewegungsdaten'!C:C),3)</f>
        <v>0</v>
      </c>
      <c r="L2748" s="324">
        <f>ROUND(SUMIF('VGT-Bewegungsdaten'!B:B,$A2748,'VGT-Bewegungsdaten'!D:D),2)</f>
        <v>0</v>
      </c>
      <c r="N2748" s="376" t="s">
        <v>4930</v>
      </c>
      <c r="O2748" s="376" t="s">
        <v>4940</v>
      </c>
      <c r="P2748" s="326">
        <f>ROUND(SUMIF('AV-Bewegungsdaten'!B:B,A2748,'AV-Bewegungsdaten'!C:C),3)</f>
        <v>0</v>
      </c>
      <c r="Q2748" s="324">
        <f>ROUND(SUMIF('AV-Bewegungsdaten'!B:B,$A2748,'AV-Bewegungsdaten'!D:D),2)</f>
        <v>0</v>
      </c>
      <c r="T2748" s="327"/>
      <c r="U2748" s="326">
        <f>ROUND(SUMIF('DV-Bewegungsdaten'!B:B,Kategorien!A2748,'DV-Bewegungsdaten'!D:D),3)</f>
        <v>0</v>
      </c>
      <c r="V2748" s="324">
        <f>ROUND(SUMIF('DV-Bewegungsdaten'!B:B,Kategorien!A2748,'DV-Bewegungsdaten'!E:E),3)</f>
        <v>0</v>
      </c>
      <c r="AD2748" s="390">
        <f t="shared" si="577"/>
        <v>20.550999999999998</v>
      </c>
      <c r="AE2748" s="390">
        <f t="shared" si="578"/>
        <v>21.207999999999998</v>
      </c>
      <c r="AF2748" s="390">
        <f t="shared" si="579"/>
        <v>22.427</v>
      </c>
      <c r="AG2748" s="390">
        <f t="shared" si="580"/>
        <v>21.793999999999997</v>
      </c>
      <c r="AH2748" s="390">
        <f t="shared" si="581"/>
        <v>21.706</v>
      </c>
      <c r="AI2748" s="390">
        <f t="shared" si="582"/>
        <v>22.238</v>
      </c>
      <c r="AJ2748" s="390">
        <f t="shared" si="583"/>
        <v>21.520999999999997</v>
      </c>
      <c r="AK2748" s="390">
        <f t="shared" si="584"/>
        <v>21.805</v>
      </c>
      <c r="AL2748" s="390">
        <f t="shared" si="585"/>
        <v>21.914999999999999</v>
      </c>
      <c r="AM2748" s="390">
        <f t="shared" si="586"/>
        <v>21.795999999999999</v>
      </c>
      <c r="AN2748" s="390">
        <f t="shared" si="587"/>
        <v>21.39</v>
      </c>
      <c r="AO2748" s="390">
        <f t="shared" si="588"/>
        <v>22.292999999999999</v>
      </c>
    </row>
    <row r="2749" spans="1:41" ht="15" customHeight="1" x14ac:dyDescent="0.25">
      <c r="A2749" s="127" t="s">
        <v>3716</v>
      </c>
      <c r="B2749" s="125" t="s">
        <v>2077</v>
      </c>
      <c r="C2749" s="125" t="s">
        <v>4005</v>
      </c>
      <c r="D2749" s="125" t="s">
        <v>3485</v>
      </c>
      <c r="E2749" s="125" t="s">
        <v>3289</v>
      </c>
      <c r="F2749" s="126">
        <v>25.259999999999998</v>
      </c>
      <c r="G2749" s="126">
        <v>25.459999999999997</v>
      </c>
      <c r="H2749" s="126">
        <v>20.21</v>
      </c>
      <c r="I2749" s="126"/>
      <c r="J2749" s="317"/>
      <c r="K2749" s="323">
        <f>ROUND(SUMIF('VGT-Bewegungsdaten'!B:B,A2749,'VGT-Bewegungsdaten'!C:C),3)</f>
        <v>0</v>
      </c>
      <c r="L2749" s="324">
        <f>ROUND(SUMIF('VGT-Bewegungsdaten'!B:B,$A2749,'VGT-Bewegungsdaten'!D:D),2)</f>
        <v>0</v>
      </c>
      <c r="N2749" s="376" t="s">
        <v>4930</v>
      </c>
      <c r="O2749" s="376" t="s">
        <v>4940</v>
      </c>
      <c r="P2749" s="326">
        <f>ROUND(SUMIF('AV-Bewegungsdaten'!B:B,A2749,'AV-Bewegungsdaten'!C:C),3)</f>
        <v>0</v>
      </c>
      <c r="Q2749" s="324">
        <f>ROUND(SUMIF('AV-Bewegungsdaten'!B:B,$A2749,'AV-Bewegungsdaten'!D:D),2)</f>
        <v>0</v>
      </c>
      <c r="T2749" s="327"/>
      <c r="U2749" s="326">
        <f>ROUND(SUMIF('DV-Bewegungsdaten'!B:B,Kategorien!A2749,'DV-Bewegungsdaten'!D:D),3)</f>
        <v>0</v>
      </c>
      <c r="V2749" s="324">
        <f>ROUND(SUMIF('DV-Bewegungsdaten'!B:B,Kategorien!A2749,'DV-Bewegungsdaten'!E:E),3)</f>
        <v>0</v>
      </c>
      <c r="AD2749" s="390">
        <f t="shared" si="577"/>
        <v>20.520999999999997</v>
      </c>
      <c r="AE2749" s="390">
        <f t="shared" si="578"/>
        <v>21.177999999999997</v>
      </c>
      <c r="AF2749" s="390">
        <f t="shared" si="579"/>
        <v>22.396999999999998</v>
      </c>
      <c r="AG2749" s="390">
        <f t="shared" si="580"/>
        <v>21.763999999999996</v>
      </c>
      <c r="AH2749" s="390">
        <f t="shared" si="581"/>
        <v>21.675999999999998</v>
      </c>
      <c r="AI2749" s="390">
        <f t="shared" si="582"/>
        <v>22.207999999999998</v>
      </c>
      <c r="AJ2749" s="390">
        <f t="shared" si="583"/>
        <v>21.490999999999996</v>
      </c>
      <c r="AK2749" s="390">
        <f t="shared" si="584"/>
        <v>21.774999999999999</v>
      </c>
      <c r="AL2749" s="390">
        <f t="shared" si="585"/>
        <v>21.884999999999998</v>
      </c>
      <c r="AM2749" s="390">
        <f t="shared" si="586"/>
        <v>21.765999999999998</v>
      </c>
      <c r="AN2749" s="390">
        <f t="shared" si="587"/>
        <v>21.36</v>
      </c>
      <c r="AO2749" s="390">
        <f t="shared" si="588"/>
        <v>22.262999999999998</v>
      </c>
    </row>
    <row r="2750" spans="1:41" ht="15" customHeight="1" x14ac:dyDescent="0.25">
      <c r="A2750" s="127" t="s">
        <v>4481</v>
      </c>
      <c r="B2750" s="125" t="s">
        <v>2077</v>
      </c>
      <c r="C2750" s="125" t="s">
        <v>4005</v>
      </c>
      <c r="D2750" s="125" t="s">
        <v>4248</v>
      </c>
      <c r="E2750" s="125" t="s">
        <v>4051</v>
      </c>
      <c r="F2750" s="126">
        <v>25.23</v>
      </c>
      <c r="G2750" s="126">
        <v>25.43</v>
      </c>
      <c r="H2750" s="126">
        <v>20.18</v>
      </c>
      <c r="I2750" s="126"/>
      <c r="J2750" s="317"/>
      <c r="K2750" s="323">
        <f>ROUND(SUMIF('VGT-Bewegungsdaten'!B:B,A2750,'VGT-Bewegungsdaten'!C:C),3)</f>
        <v>0</v>
      </c>
      <c r="L2750" s="324">
        <f>ROUND(SUMIF('VGT-Bewegungsdaten'!B:B,$A2750,'VGT-Bewegungsdaten'!D:D),2)</f>
        <v>0</v>
      </c>
      <c r="N2750" s="376" t="s">
        <v>4930</v>
      </c>
      <c r="O2750" s="376" t="s">
        <v>4940</v>
      </c>
      <c r="P2750" s="326">
        <f>ROUND(SUMIF('AV-Bewegungsdaten'!B:B,A2750,'AV-Bewegungsdaten'!C:C),3)</f>
        <v>0</v>
      </c>
      <c r="Q2750" s="324">
        <f>ROUND(SUMIF('AV-Bewegungsdaten'!B:B,$A2750,'AV-Bewegungsdaten'!D:D),2)</f>
        <v>0</v>
      </c>
      <c r="T2750" s="327"/>
      <c r="U2750" s="326">
        <f>ROUND(SUMIF('DV-Bewegungsdaten'!B:B,Kategorien!A2750,'DV-Bewegungsdaten'!D:D),3)</f>
        <v>0</v>
      </c>
      <c r="V2750" s="324">
        <f>ROUND(SUMIF('DV-Bewegungsdaten'!B:B,Kategorien!A2750,'DV-Bewegungsdaten'!E:E),3)</f>
        <v>0</v>
      </c>
      <c r="AD2750" s="390">
        <f t="shared" si="577"/>
        <v>20.491</v>
      </c>
      <c r="AE2750" s="390">
        <f t="shared" si="578"/>
        <v>21.148</v>
      </c>
      <c r="AF2750" s="390">
        <f t="shared" si="579"/>
        <v>22.367000000000001</v>
      </c>
      <c r="AG2750" s="390">
        <f t="shared" si="580"/>
        <v>21.733999999999998</v>
      </c>
      <c r="AH2750" s="390">
        <f t="shared" si="581"/>
        <v>21.646000000000001</v>
      </c>
      <c r="AI2750" s="390">
        <f t="shared" si="582"/>
        <v>22.178000000000001</v>
      </c>
      <c r="AJ2750" s="390">
        <f t="shared" si="583"/>
        <v>21.460999999999999</v>
      </c>
      <c r="AK2750" s="390">
        <f t="shared" si="584"/>
        <v>21.745000000000001</v>
      </c>
      <c r="AL2750" s="390">
        <f t="shared" si="585"/>
        <v>21.855</v>
      </c>
      <c r="AM2750" s="390">
        <f t="shared" si="586"/>
        <v>21.736000000000001</v>
      </c>
      <c r="AN2750" s="390">
        <f t="shared" si="587"/>
        <v>21.33</v>
      </c>
      <c r="AO2750" s="390">
        <f t="shared" si="588"/>
        <v>22.233000000000001</v>
      </c>
    </row>
    <row r="2751" spans="1:41" ht="15" customHeight="1" x14ac:dyDescent="0.25">
      <c r="A2751" s="127" t="s">
        <v>974</v>
      </c>
      <c r="B2751" s="125" t="s">
        <v>2077</v>
      </c>
      <c r="C2751" s="125" t="s">
        <v>4005</v>
      </c>
      <c r="D2751" s="125" t="s">
        <v>2380</v>
      </c>
      <c r="E2751" s="125" t="s">
        <v>2452</v>
      </c>
      <c r="F2751" s="126">
        <v>8.3800000000000008</v>
      </c>
      <c r="G2751" s="126">
        <v>8.58</v>
      </c>
      <c r="H2751" s="126">
        <v>6.7</v>
      </c>
      <c r="I2751" s="126"/>
      <c r="J2751" s="317"/>
      <c r="K2751" s="323">
        <f>ROUND(SUMIF('VGT-Bewegungsdaten'!B:B,A2751,'VGT-Bewegungsdaten'!C:C),3)</f>
        <v>0</v>
      </c>
      <c r="L2751" s="324">
        <f>ROUND(SUMIF('VGT-Bewegungsdaten'!B:B,$A2751,'VGT-Bewegungsdaten'!D:D),2)</f>
        <v>0</v>
      </c>
      <c r="N2751" s="376" t="s">
        <v>4930</v>
      </c>
      <c r="O2751" s="376" t="s">
        <v>4940</v>
      </c>
      <c r="P2751" s="326">
        <f>ROUND(SUMIF('AV-Bewegungsdaten'!B:B,A2751,'AV-Bewegungsdaten'!C:C),3)</f>
        <v>0</v>
      </c>
      <c r="Q2751" s="324">
        <f>ROUND(SUMIF('AV-Bewegungsdaten'!B:B,$A2751,'AV-Bewegungsdaten'!D:D),2)</f>
        <v>0</v>
      </c>
      <c r="T2751" s="327"/>
      <c r="U2751" s="326">
        <f>ROUND(SUMIF('DV-Bewegungsdaten'!B:B,Kategorien!A2751,'DV-Bewegungsdaten'!D:D),3)</f>
        <v>0</v>
      </c>
      <c r="V2751" s="324">
        <f>ROUND(SUMIF('DV-Bewegungsdaten'!B:B,Kategorien!A2751,'DV-Bewegungsdaten'!E:E),3)</f>
        <v>0</v>
      </c>
      <c r="AD2751" s="390">
        <f t="shared" si="577"/>
        <v>3.641</v>
      </c>
      <c r="AE2751" s="390">
        <f t="shared" si="578"/>
        <v>4.298</v>
      </c>
      <c r="AF2751" s="390">
        <f t="shared" si="579"/>
        <v>5.5169999999999995</v>
      </c>
      <c r="AG2751" s="390">
        <f t="shared" si="580"/>
        <v>4.8840000000000003</v>
      </c>
      <c r="AH2751" s="390">
        <f t="shared" si="581"/>
        <v>4.7960000000000003</v>
      </c>
      <c r="AI2751" s="390">
        <f t="shared" si="582"/>
        <v>5.3280000000000003</v>
      </c>
      <c r="AJ2751" s="390">
        <f t="shared" si="583"/>
        <v>4.6110000000000007</v>
      </c>
      <c r="AK2751" s="390">
        <f t="shared" si="584"/>
        <v>4.8949999999999996</v>
      </c>
      <c r="AL2751" s="390">
        <f t="shared" si="585"/>
        <v>5.0049999999999999</v>
      </c>
      <c r="AM2751" s="390">
        <f t="shared" si="586"/>
        <v>4.8860000000000001</v>
      </c>
      <c r="AN2751" s="390">
        <f t="shared" si="587"/>
        <v>4.4800000000000004</v>
      </c>
      <c r="AO2751" s="390">
        <f t="shared" si="588"/>
        <v>5.383</v>
      </c>
    </row>
    <row r="2752" spans="1:41" ht="15" customHeight="1" x14ac:dyDescent="0.25">
      <c r="A2752" s="127" t="s">
        <v>975</v>
      </c>
      <c r="B2752" s="125" t="s">
        <v>2077</v>
      </c>
      <c r="C2752" s="125" t="s">
        <v>4005</v>
      </c>
      <c r="D2752" s="125" t="s">
        <v>2483</v>
      </c>
      <c r="E2752" s="125" t="s">
        <v>2455</v>
      </c>
      <c r="F2752" s="126">
        <v>10.38</v>
      </c>
      <c r="G2752" s="126">
        <v>10.58</v>
      </c>
      <c r="H2752" s="126">
        <v>8.3000000000000007</v>
      </c>
      <c r="I2752" s="126"/>
      <c r="J2752" s="317"/>
      <c r="K2752" s="323">
        <f>ROUND(SUMIF('VGT-Bewegungsdaten'!B:B,A2752,'VGT-Bewegungsdaten'!C:C),3)</f>
        <v>0</v>
      </c>
      <c r="L2752" s="324">
        <f>ROUND(SUMIF('VGT-Bewegungsdaten'!B:B,$A2752,'VGT-Bewegungsdaten'!D:D),2)</f>
        <v>0</v>
      </c>
      <c r="N2752" s="376" t="s">
        <v>4930</v>
      </c>
      <c r="O2752" s="376" t="s">
        <v>4940</v>
      </c>
      <c r="P2752" s="326">
        <f>ROUND(SUMIF('AV-Bewegungsdaten'!B:B,A2752,'AV-Bewegungsdaten'!C:C),3)</f>
        <v>0</v>
      </c>
      <c r="Q2752" s="324">
        <f>ROUND(SUMIF('AV-Bewegungsdaten'!B:B,$A2752,'AV-Bewegungsdaten'!D:D),2)</f>
        <v>0</v>
      </c>
      <c r="T2752" s="327"/>
      <c r="U2752" s="326">
        <f>ROUND(SUMIF('DV-Bewegungsdaten'!B:B,Kategorien!A2752,'DV-Bewegungsdaten'!D:D),3)</f>
        <v>0</v>
      </c>
      <c r="V2752" s="324">
        <f>ROUND(SUMIF('DV-Bewegungsdaten'!B:B,Kategorien!A2752,'DV-Bewegungsdaten'!E:E),3)</f>
        <v>0</v>
      </c>
      <c r="AD2752" s="390">
        <f t="shared" si="577"/>
        <v>5.641</v>
      </c>
      <c r="AE2752" s="390">
        <f t="shared" si="578"/>
        <v>6.298</v>
      </c>
      <c r="AF2752" s="390">
        <f t="shared" si="579"/>
        <v>7.5169999999999995</v>
      </c>
      <c r="AG2752" s="390">
        <f t="shared" si="580"/>
        <v>6.8840000000000003</v>
      </c>
      <c r="AH2752" s="390">
        <f t="shared" si="581"/>
        <v>6.7960000000000003</v>
      </c>
      <c r="AI2752" s="390">
        <f t="shared" si="582"/>
        <v>7.3280000000000003</v>
      </c>
      <c r="AJ2752" s="390">
        <f t="shared" si="583"/>
        <v>6.6110000000000007</v>
      </c>
      <c r="AK2752" s="390">
        <f t="shared" si="584"/>
        <v>6.8949999999999996</v>
      </c>
      <c r="AL2752" s="390">
        <f t="shared" si="585"/>
        <v>7.0049999999999999</v>
      </c>
      <c r="AM2752" s="390">
        <f t="shared" si="586"/>
        <v>6.8860000000000001</v>
      </c>
      <c r="AN2752" s="390">
        <f t="shared" si="587"/>
        <v>6.48</v>
      </c>
      <c r="AO2752" s="390">
        <f t="shared" si="588"/>
        <v>7.383</v>
      </c>
    </row>
    <row r="2753" spans="1:41" ht="15" customHeight="1" x14ac:dyDescent="0.25">
      <c r="A2753" s="127" t="s">
        <v>1197</v>
      </c>
      <c r="B2753" s="125" t="s">
        <v>2077</v>
      </c>
      <c r="C2753" s="125" t="s">
        <v>4005</v>
      </c>
      <c r="D2753" s="125" t="s">
        <v>1638</v>
      </c>
      <c r="E2753" s="125" t="s">
        <v>1541</v>
      </c>
      <c r="F2753" s="126">
        <v>11.38</v>
      </c>
      <c r="G2753" s="126">
        <v>11.58</v>
      </c>
      <c r="H2753" s="126">
        <v>9.1</v>
      </c>
      <c r="I2753" s="126"/>
      <c r="J2753" s="317"/>
      <c r="K2753" s="323">
        <f>ROUND(SUMIF('VGT-Bewegungsdaten'!B:B,A2753,'VGT-Bewegungsdaten'!C:C),3)</f>
        <v>0</v>
      </c>
      <c r="L2753" s="324">
        <f>ROUND(SUMIF('VGT-Bewegungsdaten'!B:B,$A2753,'VGT-Bewegungsdaten'!D:D),2)</f>
        <v>0</v>
      </c>
      <c r="N2753" s="376" t="s">
        <v>4930</v>
      </c>
      <c r="O2753" s="376" t="s">
        <v>4940</v>
      </c>
      <c r="P2753" s="326">
        <f>ROUND(SUMIF('AV-Bewegungsdaten'!B:B,A2753,'AV-Bewegungsdaten'!C:C),3)</f>
        <v>0</v>
      </c>
      <c r="Q2753" s="324">
        <f>ROUND(SUMIF('AV-Bewegungsdaten'!B:B,$A2753,'AV-Bewegungsdaten'!D:D),2)</f>
        <v>0</v>
      </c>
      <c r="T2753" s="327"/>
      <c r="U2753" s="326">
        <f>ROUND(SUMIF('DV-Bewegungsdaten'!B:B,Kategorien!A2753,'DV-Bewegungsdaten'!D:D),3)</f>
        <v>0</v>
      </c>
      <c r="V2753" s="324">
        <f>ROUND(SUMIF('DV-Bewegungsdaten'!B:B,Kategorien!A2753,'DV-Bewegungsdaten'!E:E),3)</f>
        <v>0</v>
      </c>
      <c r="AD2753" s="390">
        <f t="shared" si="577"/>
        <v>6.641</v>
      </c>
      <c r="AE2753" s="390">
        <f t="shared" si="578"/>
        <v>7.298</v>
      </c>
      <c r="AF2753" s="390">
        <f t="shared" si="579"/>
        <v>8.5169999999999995</v>
      </c>
      <c r="AG2753" s="390">
        <f t="shared" si="580"/>
        <v>7.8840000000000003</v>
      </c>
      <c r="AH2753" s="390">
        <f t="shared" si="581"/>
        <v>7.7960000000000003</v>
      </c>
      <c r="AI2753" s="390">
        <f t="shared" si="582"/>
        <v>8.3279999999999994</v>
      </c>
      <c r="AJ2753" s="390">
        <f t="shared" si="583"/>
        <v>7.6110000000000007</v>
      </c>
      <c r="AK2753" s="390">
        <f t="shared" si="584"/>
        <v>7.8949999999999996</v>
      </c>
      <c r="AL2753" s="390">
        <f t="shared" si="585"/>
        <v>8.004999999999999</v>
      </c>
      <c r="AM2753" s="390">
        <f t="shared" si="586"/>
        <v>7.8860000000000001</v>
      </c>
      <c r="AN2753" s="390">
        <f t="shared" si="587"/>
        <v>7.48</v>
      </c>
      <c r="AO2753" s="390">
        <f t="shared" si="588"/>
        <v>8.3829999999999991</v>
      </c>
    </row>
    <row r="2754" spans="1:41" ht="15" customHeight="1" x14ac:dyDescent="0.25">
      <c r="A2754" s="127" t="s">
        <v>2973</v>
      </c>
      <c r="B2754" s="125" t="s">
        <v>2077</v>
      </c>
      <c r="C2754" s="125" t="s">
        <v>4005</v>
      </c>
      <c r="D2754" s="125" t="s">
        <v>2593</v>
      </c>
      <c r="E2754" s="125" t="s">
        <v>2545</v>
      </c>
      <c r="F2754" s="126">
        <v>11.350000000000001</v>
      </c>
      <c r="G2754" s="126">
        <v>11.55</v>
      </c>
      <c r="H2754" s="126">
        <v>9.08</v>
      </c>
      <c r="I2754" s="126"/>
      <c r="J2754" s="317"/>
      <c r="K2754" s="323">
        <f>ROUND(SUMIF('VGT-Bewegungsdaten'!B:B,A2754,'VGT-Bewegungsdaten'!C:C),3)</f>
        <v>0</v>
      </c>
      <c r="L2754" s="324">
        <f>ROUND(SUMIF('VGT-Bewegungsdaten'!B:B,$A2754,'VGT-Bewegungsdaten'!D:D),2)</f>
        <v>0</v>
      </c>
      <c r="N2754" s="376" t="s">
        <v>4930</v>
      </c>
      <c r="O2754" s="376" t="s">
        <v>4940</v>
      </c>
      <c r="P2754" s="326">
        <f>ROUND(SUMIF('AV-Bewegungsdaten'!B:B,A2754,'AV-Bewegungsdaten'!C:C),3)</f>
        <v>0</v>
      </c>
      <c r="Q2754" s="324">
        <f>ROUND(SUMIF('AV-Bewegungsdaten'!B:B,$A2754,'AV-Bewegungsdaten'!D:D),2)</f>
        <v>0</v>
      </c>
      <c r="T2754" s="327"/>
      <c r="U2754" s="326">
        <f>ROUND(SUMIF('DV-Bewegungsdaten'!B:B,Kategorien!A2754,'DV-Bewegungsdaten'!D:D),3)</f>
        <v>0</v>
      </c>
      <c r="V2754" s="324">
        <f>ROUND(SUMIF('DV-Bewegungsdaten'!B:B,Kategorien!A2754,'DV-Bewegungsdaten'!E:E),3)</f>
        <v>0</v>
      </c>
      <c r="AD2754" s="390">
        <f t="shared" si="577"/>
        <v>6.6110000000000007</v>
      </c>
      <c r="AE2754" s="390">
        <f t="shared" si="578"/>
        <v>7.2680000000000007</v>
      </c>
      <c r="AF2754" s="390">
        <f t="shared" si="579"/>
        <v>8.4870000000000001</v>
      </c>
      <c r="AG2754" s="390">
        <f t="shared" si="580"/>
        <v>7.854000000000001</v>
      </c>
      <c r="AH2754" s="390">
        <f t="shared" si="581"/>
        <v>7.7660000000000009</v>
      </c>
      <c r="AI2754" s="390">
        <f t="shared" si="582"/>
        <v>8.2980000000000018</v>
      </c>
      <c r="AJ2754" s="390">
        <f t="shared" si="583"/>
        <v>7.5810000000000013</v>
      </c>
      <c r="AK2754" s="390">
        <f t="shared" si="584"/>
        <v>7.8650000000000002</v>
      </c>
      <c r="AL2754" s="390">
        <f t="shared" si="585"/>
        <v>7.9750000000000005</v>
      </c>
      <c r="AM2754" s="390">
        <f t="shared" si="586"/>
        <v>7.8560000000000008</v>
      </c>
      <c r="AN2754" s="390">
        <f t="shared" si="587"/>
        <v>7.4500000000000011</v>
      </c>
      <c r="AO2754" s="390">
        <f t="shared" si="588"/>
        <v>8.3530000000000015</v>
      </c>
    </row>
    <row r="2755" spans="1:41" ht="15" customHeight="1" x14ac:dyDescent="0.25">
      <c r="A2755" s="127" t="s">
        <v>3717</v>
      </c>
      <c r="B2755" s="125" t="s">
        <v>2077</v>
      </c>
      <c r="C2755" s="125" t="s">
        <v>4005</v>
      </c>
      <c r="D2755" s="125" t="s">
        <v>3337</v>
      </c>
      <c r="E2755" s="125" t="s">
        <v>3289</v>
      </c>
      <c r="F2755" s="126">
        <v>11.32</v>
      </c>
      <c r="G2755" s="126">
        <v>11.52</v>
      </c>
      <c r="H2755" s="126">
        <v>9.06</v>
      </c>
      <c r="I2755" s="126"/>
      <c r="J2755" s="317"/>
      <c r="K2755" s="323">
        <f>ROUND(SUMIF('VGT-Bewegungsdaten'!B:B,A2755,'VGT-Bewegungsdaten'!C:C),3)</f>
        <v>0</v>
      </c>
      <c r="L2755" s="324">
        <f>ROUND(SUMIF('VGT-Bewegungsdaten'!B:B,$A2755,'VGT-Bewegungsdaten'!D:D),2)</f>
        <v>0</v>
      </c>
      <c r="N2755" s="376" t="s">
        <v>4930</v>
      </c>
      <c r="O2755" s="376" t="s">
        <v>4940</v>
      </c>
      <c r="P2755" s="326">
        <f>ROUND(SUMIF('AV-Bewegungsdaten'!B:B,A2755,'AV-Bewegungsdaten'!C:C),3)</f>
        <v>0</v>
      </c>
      <c r="Q2755" s="324">
        <f>ROUND(SUMIF('AV-Bewegungsdaten'!B:B,$A2755,'AV-Bewegungsdaten'!D:D),2)</f>
        <v>0</v>
      </c>
      <c r="T2755" s="327"/>
      <c r="U2755" s="326">
        <f>ROUND(SUMIF('DV-Bewegungsdaten'!B:B,Kategorien!A2755,'DV-Bewegungsdaten'!D:D),3)</f>
        <v>0</v>
      </c>
      <c r="V2755" s="324">
        <f>ROUND(SUMIF('DV-Bewegungsdaten'!B:B,Kategorien!A2755,'DV-Bewegungsdaten'!E:E),3)</f>
        <v>0</v>
      </c>
      <c r="AD2755" s="390">
        <f t="shared" si="577"/>
        <v>6.5809999999999995</v>
      </c>
      <c r="AE2755" s="390">
        <f t="shared" si="578"/>
        <v>7.2379999999999995</v>
      </c>
      <c r="AF2755" s="390">
        <f t="shared" si="579"/>
        <v>8.456999999999999</v>
      </c>
      <c r="AG2755" s="390">
        <f t="shared" si="580"/>
        <v>7.8239999999999998</v>
      </c>
      <c r="AH2755" s="390">
        <f t="shared" si="581"/>
        <v>7.7359999999999998</v>
      </c>
      <c r="AI2755" s="390">
        <f t="shared" si="582"/>
        <v>8.2680000000000007</v>
      </c>
      <c r="AJ2755" s="390">
        <f t="shared" si="583"/>
        <v>7.5510000000000002</v>
      </c>
      <c r="AK2755" s="390">
        <f t="shared" si="584"/>
        <v>7.8349999999999991</v>
      </c>
      <c r="AL2755" s="390">
        <f t="shared" si="585"/>
        <v>7.9449999999999994</v>
      </c>
      <c r="AM2755" s="390">
        <f t="shared" si="586"/>
        <v>7.8259999999999996</v>
      </c>
      <c r="AN2755" s="390">
        <f t="shared" si="587"/>
        <v>7.42</v>
      </c>
      <c r="AO2755" s="390">
        <f t="shared" si="588"/>
        <v>8.3230000000000004</v>
      </c>
    </row>
    <row r="2756" spans="1:41" ht="15" customHeight="1" x14ac:dyDescent="0.25">
      <c r="A2756" s="127" t="s">
        <v>4482</v>
      </c>
      <c r="B2756" s="125" t="s">
        <v>2077</v>
      </c>
      <c r="C2756" s="125" t="s">
        <v>4005</v>
      </c>
      <c r="D2756" s="125" t="s">
        <v>4099</v>
      </c>
      <c r="E2756" s="125" t="s">
        <v>4051</v>
      </c>
      <c r="F2756" s="126">
        <v>11.290000000000001</v>
      </c>
      <c r="G2756" s="126">
        <v>11.49</v>
      </c>
      <c r="H2756" s="126">
        <v>9.0299999999999994</v>
      </c>
      <c r="I2756" s="126"/>
      <c r="J2756" s="317"/>
      <c r="K2756" s="323">
        <f>ROUND(SUMIF('VGT-Bewegungsdaten'!B:B,A2756,'VGT-Bewegungsdaten'!C:C),3)</f>
        <v>0</v>
      </c>
      <c r="L2756" s="324">
        <f>ROUND(SUMIF('VGT-Bewegungsdaten'!B:B,$A2756,'VGT-Bewegungsdaten'!D:D),2)</f>
        <v>0</v>
      </c>
      <c r="N2756" s="376" t="s">
        <v>4930</v>
      </c>
      <c r="O2756" s="376" t="s">
        <v>4940</v>
      </c>
      <c r="P2756" s="326">
        <f>ROUND(SUMIF('AV-Bewegungsdaten'!B:B,A2756,'AV-Bewegungsdaten'!C:C),3)</f>
        <v>0</v>
      </c>
      <c r="Q2756" s="324">
        <f>ROUND(SUMIF('AV-Bewegungsdaten'!B:B,$A2756,'AV-Bewegungsdaten'!D:D),2)</f>
        <v>0</v>
      </c>
      <c r="T2756" s="327"/>
      <c r="U2756" s="326">
        <f>ROUND(SUMIF('DV-Bewegungsdaten'!B:B,Kategorien!A2756,'DV-Bewegungsdaten'!D:D),3)</f>
        <v>0</v>
      </c>
      <c r="V2756" s="324">
        <f>ROUND(SUMIF('DV-Bewegungsdaten'!B:B,Kategorien!A2756,'DV-Bewegungsdaten'!E:E),3)</f>
        <v>0</v>
      </c>
      <c r="AD2756" s="390">
        <f t="shared" si="577"/>
        <v>6.5510000000000002</v>
      </c>
      <c r="AE2756" s="390">
        <f t="shared" si="578"/>
        <v>7.2080000000000002</v>
      </c>
      <c r="AF2756" s="390">
        <f t="shared" si="579"/>
        <v>8.4269999999999996</v>
      </c>
      <c r="AG2756" s="390">
        <f t="shared" si="580"/>
        <v>7.7940000000000005</v>
      </c>
      <c r="AH2756" s="390">
        <f t="shared" si="581"/>
        <v>7.7060000000000004</v>
      </c>
      <c r="AI2756" s="390">
        <f t="shared" si="582"/>
        <v>8.2379999999999995</v>
      </c>
      <c r="AJ2756" s="390">
        <f t="shared" si="583"/>
        <v>7.5210000000000008</v>
      </c>
      <c r="AK2756" s="390">
        <f t="shared" si="584"/>
        <v>7.8049999999999997</v>
      </c>
      <c r="AL2756" s="390">
        <f t="shared" si="585"/>
        <v>7.915</v>
      </c>
      <c r="AM2756" s="390">
        <f t="shared" si="586"/>
        <v>7.7960000000000003</v>
      </c>
      <c r="AN2756" s="390">
        <f t="shared" si="587"/>
        <v>7.3900000000000006</v>
      </c>
      <c r="AO2756" s="390">
        <f t="shared" si="588"/>
        <v>8.2929999999999993</v>
      </c>
    </row>
    <row r="2757" spans="1:41" ht="15" customHeight="1" x14ac:dyDescent="0.25">
      <c r="A2757" s="127" t="s">
        <v>976</v>
      </c>
      <c r="B2757" s="125" t="s">
        <v>2077</v>
      </c>
      <c r="C2757" s="125" t="s">
        <v>4005</v>
      </c>
      <c r="D2757" s="125" t="s">
        <v>2433</v>
      </c>
      <c r="E2757" s="125" t="s">
        <v>2452</v>
      </c>
      <c r="F2757" s="126">
        <v>12.38</v>
      </c>
      <c r="G2757" s="126">
        <v>12.58</v>
      </c>
      <c r="H2757" s="126">
        <v>9.9</v>
      </c>
      <c r="I2757" s="126"/>
      <c r="J2757" s="317"/>
      <c r="K2757" s="323">
        <f>ROUND(SUMIF('VGT-Bewegungsdaten'!B:B,A2757,'VGT-Bewegungsdaten'!C:C),3)</f>
        <v>0</v>
      </c>
      <c r="L2757" s="324">
        <f>ROUND(SUMIF('VGT-Bewegungsdaten'!B:B,$A2757,'VGT-Bewegungsdaten'!D:D),2)</f>
        <v>0</v>
      </c>
      <c r="N2757" s="376" t="s">
        <v>4930</v>
      </c>
      <c r="O2757" s="376" t="s">
        <v>4940</v>
      </c>
      <c r="P2757" s="326">
        <f>ROUND(SUMIF('AV-Bewegungsdaten'!B:B,A2757,'AV-Bewegungsdaten'!C:C),3)</f>
        <v>0</v>
      </c>
      <c r="Q2757" s="324">
        <f>ROUND(SUMIF('AV-Bewegungsdaten'!B:B,$A2757,'AV-Bewegungsdaten'!D:D),2)</f>
        <v>0</v>
      </c>
      <c r="T2757" s="327"/>
      <c r="U2757" s="326">
        <f>ROUND(SUMIF('DV-Bewegungsdaten'!B:B,Kategorien!A2757,'DV-Bewegungsdaten'!D:D),3)</f>
        <v>0</v>
      </c>
      <c r="V2757" s="324">
        <f>ROUND(SUMIF('DV-Bewegungsdaten'!B:B,Kategorien!A2757,'DV-Bewegungsdaten'!E:E),3)</f>
        <v>0</v>
      </c>
      <c r="AD2757" s="390">
        <f t="shared" si="577"/>
        <v>7.641</v>
      </c>
      <c r="AE2757" s="390">
        <f t="shared" si="578"/>
        <v>8.298</v>
      </c>
      <c r="AF2757" s="390">
        <f t="shared" si="579"/>
        <v>9.5169999999999995</v>
      </c>
      <c r="AG2757" s="390">
        <f t="shared" si="580"/>
        <v>8.8840000000000003</v>
      </c>
      <c r="AH2757" s="390">
        <f t="shared" si="581"/>
        <v>8.7959999999999994</v>
      </c>
      <c r="AI2757" s="390">
        <f t="shared" si="582"/>
        <v>9.3279999999999994</v>
      </c>
      <c r="AJ2757" s="390">
        <f t="shared" si="583"/>
        <v>8.6110000000000007</v>
      </c>
      <c r="AK2757" s="390">
        <f t="shared" si="584"/>
        <v>8.8949999999999996</v>
      </c>
      <c r="AL2757" s="390">
        <f t="shared" si="585"/>
        <v>9.004999999999999</v>
      </c>
      <c r="AM2757" s="390">
        <f t="shared" si="586"/>
        <v>8.8859999999999992</v>
      </c>
      <c r="AN2757" s="390">
        <f t="shared" si="587"/>
        <v>8.48</v>
      </c>
      <c r="AO2757" s="390">
        <f t="shared" si="588"/>
        <v>9.3829999999999991</v>
      </c>
    </row>
    <row r="2758" spans="1:41" ht="15" customHeight="1" x14ac:dyDescent="0.25">
      <c r="A2758" s="127" t="s">
        <v>977</v>
      </c>
      <c r="B2758" s="125" t="s">
        <v>2077</v>
      </c>
      <c r="C2758" s="125" t="s">
        <v>4005</v>
      </c>
      <c r="D2758" s="125" t="s">
        <v>2486</v>
      </c>
      <c r="E2758" s="125" t="s">
        <v>2455</v>
      </c>
      <c r="F2758" s="126">
        <v>14.38</v>
      </c>
      <c r="G2758" s="126">
        <v>14.58</v>
      </c>
      <c r="H2758" s="126">
        <v>11.5</v>
      </c>
      <c r="I2758" s="126"/>
      <c r="J2758" s="317"/>
      <c r="K2758" s="323">
        <f>ROUND(SUMIF('VGT-Bewegungsdaten'!B:B,A2758,'VGT-Bewegungsdaten'!C:C),3)</f>
        <v>0</v>
      </c>
      <c r="L2758" s="324">
        <f>ROUND(SUMIF('VGT-Bewegungsdaten'!B:B,$A2758,'VGT-Bewegungsdaten'!D:D),2)</f>
        <v>0</v>
      </c>
      <c r="N2758" s="376" t="s">
        <v>4930</v>
      </c>
      <c r="O2758" s="376" t="s">
        <v>4940</v>
      </c>
      <c r="P2758" s="326">
        <f>ROUND(SUMIF('AV-Bewegungsdaten'!B:B,A2758,'AV-Bewegungsdaten'!C:C),3)</f>
        <v>0</v>
      </c>
      <c r="Q2758" s="324">
        <f>ROUND(SUMIF('AV-Bewegungsdaten'!B:B,$A2758,'AV-Bewegungsdaten'!D:D),2)</f>
        <v>0</v>
      </c>
      <c r="T2758" s="327"/>
      <c r="U2758" s="326">
        <f>ROUND(SUMIF('DV-Bewegungsdaten'!B:B,Kategorien!A2758,'DV-Bewegungsdaten'!D:D),3)</f>
        <v>0</v>
      </c>
      <c r="V2758" s="324">
        <f>ROUND(SUMIF('DV-Bewegungsdaten'!B:B,Kategorien!A2758,'DV-Bewegungsdaten'!E:E),3)</f>
        <v>0</v>
      </c>
      <c r="AD2758" s="390">
        <f t="shared" si="577"/>
        <v>9.641</v>
      </c>
      <c r="AE2758" s="390">
        <f t="shared" si="578"/>
        <v>10.298</v>
      </c>
      <c r="AF2758" s="390">
        <f t="shared" si="579"/>
        <v>11.516999999999999</v>
      </c>
      <c r="AG2758" s="390">
        <f t="shared" si="580"/>
        <v>10.884</v>
      </c>
      <c r="AH2758" s="390">
        <f t="shared" si="581"/>
        <v>10.795999999999999</v>
      </c>
      <c r="AI2758" s="390">
        <f t="shared" si="582"/>
        <v>11.327999999999999</v>
      </c>
      <c r="AJ2758" s="390">
        <f t="shared" si="583"/>
        <v>10.611000000000001</v>
      </c>
      <c r="AK2758" s="390">
        <f t="shared" si="584"/>
        <v>10.895</v>
      </c>
      <c r="AL2758" s="390">
        <f t="shared" si="585"/>
        <v>11.004999999999999</v>
      </c>
      <c r="AM2758" s="390">
        <f t="shared" si="586"/>
        <v>10.885999999999999</v>
      </c>
      <c r="AN2758" s="390">
        <f t="shared" si="587"/>
        <v>10.48</v>
      </c>
      <c r="AO2758" s="390">
        <f t="shared" si="588"/>
        <v>11.382999999999999</v>
      </c>
    </row>
    <row r="2759" spans="1:41" ht="15" customHeight="1" x14ac:dyDescent="0.25">
      <c r="A2759" s="127" t="s">
        <v>1198</v>
      </c>
      <c r="B2759" s="125" t="s">
        <v>2077</v>
      </c>
      <c r="C2759" s="125" t="s">
        <v>4005</v>
      </c>
      <c r="D2759" s="125" t="s">
        <v>565</v>
      </c>
      <c r="E2759" s="125" t="s">
        <v>1541</v>
      </c>
      <c r="F2759" s="126">
        <v>15.38</v>
      </c>
      <c r="G2759" s="126">
        <v>15.58</v>
      </c>
      <c r="H2759" s="126">
        <v>12.3</v>
      </c>
      <c r="I2759" s="126"/>
      <c r="J2759" s="317"/>
      <c r="K2759" s="323">
        <f>ROUND(SUMIF('VGT-Bewegungsdaten'!B:B,A2759,'VGT-Bewegungsdaten'!C:C),3)</f>
        <v>0</v>
      </c>
      <c r="L2759" s="324">
        <f>ROUND(SUMIF('VGT-Bewegungsdaten'!B:B,$A2759,'VGT-Bewegungsdaten'!D:D),2)</f>
        <v>0</v>
      </c>
      <c r="N2759" s="376" t="s">
        <v>4930</v>
      </c>
      <c r="O2759" s="376" t="s">
        <v>4940</v>
      </c>
      <c r="P2759" s="326">
        <f>ROUND(SUMIF('AV-Bewegungsdaten'!B:B,A2759,'AV-Bewegungsdaten'!C:C),3)</f>
        <v>0</v>
      </c>
      <c r="Q2759" s="324">
        <f>ROUND(SUMIF('AV-Bewegungsdaten'!B:B,$A2759,'AV-Bewegungsdaten'!D:D),2)</f>
        <v>0</v>
      </c>
      <c r="T2759" s="327"/>
      <c r="U2759" s="326">
        <f>ROUND(SUMIF('DV-Bewegungsdaten'!B:B,Kategorien!A2759,'DV-Bewegungsdaten'!D:D),3)</f>
        <v>0</v>
      </c>
      <c r="V2759" s="324">
        <f>ROUND(SUMIF('DV-Bewegungsdaten'!B:B,Kategorien!A2759,'DV-Bewegungsdaten'!E:E),3)</f>
        <v>0</v>
      </c>
      <c r="AD2759" s="390">
        <f t="shared" si="577"/>
        <v>10.641</v>
      </c>
      <c r="AE2759" s="390">
        <f t="shared" si="578"/>
        <v>11.298</v>
      </c>
      <c r="AF2759" s="390">
        <f t="shared" si="579"/>
        <v>12.516999999999999</v>
      </c>
      <c r="AG2759" s="390">
        <f t="shared" si="580"/>
        <v>11.884</v>
      </c>
      <c r="AH2759" s="390">
        <f t="shared" si="581"/>
        <v>11.795999999999999</v>
      </c>
      <c r="AI2759" s="390">
        <f t="shared" si="582"/>
        <v>12.327999999999999</v>
      </c>
      <c r="AJ2759" s="390">
        <f t="shared" si="583"/>
        <v>11.611000000000001</v>
      </c>
      <c r="AK2759" s="390">
        <f t="shared" si="584"/>
        <v>11.895</v>
      </c>
      <c r="AL2759" s="390">
        <f t="shared" si="585"/>
        <v>12.004999999999999</v>
      </c>
      <c r="AM2759" s="390">
        <f t="shared" si="586"/>
        <v>11.885999999999999</v>
      </c>
      <c r="AN2759" s="390">
        <f t="shared" si="587"/>
        <v>11.48</v>
      </c>
      <c r="AO2759" s="390">
        <f t="shared" si="588"/>
        <v>12.382999999999999</v>
      </c>
    </row>
    <row r="2760" spans="1:41" ht="15" customHeight="1" x14ac:dyDescent="0.25">
      <c r="A2760" s="127" t="s">
        <v>2974</v>
      </c>
      <c r="B2760" s="125" t="s">
        <v>2077</v>
      </c>
      <c r="C2760" s="125" t="s">
        <v>4005</v>
      </c>
      <c r="D2760" s="125" t="s">
        <v>2744</v>
      </c>
      <c r="E2760" s="125" t="s">
        <v>2545</v>
      </c>
      <c r="F2760" s="126">
        <v>15.350000000000001</v>
      </c>
      <c r="G2760" s="126">
        <v>15.55</v>
      </c>
      <c r="H2760" s="126">
        <v>12.28</v>
      </c>
      <c r="I2760" s="126"/>
      <c r="J2760" s="317"/>
      <c r="K2760" s="323">
        <f>ROUND(SUMIF('VGT-Bewegungsdaten'!B:B,A2760,'VGT-Bewegungsdaten'!C:C),3)</f>
        <v>0</v>
      </c>
      <c r="L2760" s="324">
        <f>ROUND(SUMIF('VGT-Bewegungsdaten'!B:B,$A2760,'VGT-Bewegungsdaten'!D:D),2)</f>
        <v>0</v>
      </c>
      <c r="N2760" s="376" t="s">
        <v>4930</v>
      </c>
      <c r="O2760" s="376" t="s">
        <v>4940</v>
      </c>
      <c r="P2760" s="326">
        <f>ROUND(SUMIF('AV-Bewegungsdaten'!B:B,A2760,'AV-Bewegungsdaten'!C:C),3)</f>
        <v>0</v>
      </c>
      <c r="Q2760" s="324">
        <f>ROUND(SUMIF('AV-Bewegungsdaten'!B:B,$A2760,'AV-Bewegungsdaten'!D:D),2)</f>
        <v>0</v>
      </c>
      <c r="T2760" s="327"/>
      <c r="U2760" s="326">
        <f>ROUND(SUMIF('DV-Bewegungsdaten'!B:B,Kategorien!A2760,'DV-Bewegungsdaten'!D:D),3)</f>
        <v>0</v>
      </c>
      <c r="V2760" s="324">
        <f>ROUND(SUMIF('DV-Bewegungsdaten'!B:B,Kategorien!A2760,'DV-Bewegungsdaten'!E:E),3)</f>
        <v>0</v>
      </c>
      <c r="AD2760" s="390">
        <f t="shared" si="577"/>
        <v>10.611000000000001</v>
      </c>
      <c r="AE2760" s="390">
        <f t="shared" si="578"/>
        <v>11.268000000000001</v>
      </c>
      <c r="AF2760" s="390">
        <f t="shared" si="579"/>
        <v>12.487</v>
      </c>
      <c r="AG2760" s="390">
        <f t="shared" si="580"/>
        <v>11.854000000000001</v>
      </c>
      <c r="AH2760" s="390">
        <f t="shared" si="581"/>
        <v>11.766000000000002</v>
      </c>
      <c r="AI2760" s="390">
        <f t="shared" si="582"/>
        <v>12.298000000000002</v>
      </c>
      <c r="AJ2760" s="390">
        <f t="shared" si="583"/>
        <v>11.581000000000001</v>
      </c>
      <c r="AK2760" s="390">
        <f t="shared" si="584"/>
        <v>11.865</v>
      </c>
      <c r="AL2760" s="390">
        <f t="shared" si="585"/>
        <v>11.975000000000001</v>
      </c>
      <c r="AM2760" s="390">
        <f t="shared" si="586"/>
        <v>11.856000000000002</v>
      </c>
      <c r="AN2760" s="390">
        <f t="shared" si="587"/>
        <v>11.450000000000001</v>
      </c>
      <c r="AO2760" s="390">
        <f t="shared" si="588"/>
        <v>12.353000000000002</v>
      </c>
    </row>
    <row r="2761" spans="1:41" ht="15" customHeight="1" x14ac:dyDescent="0.25">
      <c r="A2761" s="127" t="s">
        <v>3718</v>
      </c>
      <c r="B2761" s="125" t="s">
        <v>2077</v>
      </c>
      <c r="C2761" s="125" t="s">
        <v>4005</v>
      </c>
      <c r="D2761" s="125" t="s">
        <v>3488</v>
      </c>
      <c r="E2761" s="125" t="s">
        <v>3289</v>
      </c>
      <c r="F2761" s="126">
        <v>15.32</v>
      </c>
      <c r="G2761" s="126">
        <v>15.52</v>
      </c>
      <c r="H2761" s="126">
        <v>12.26</v>
      </c>
      <c r="I2761" s="126"/>
      <c r="J2761" s="317"/>
      <c r="K2761" s="323">
        <f>ROUND(SUMIF('VGT-Bewegungsdaten'!B:B,A2761,'VGT-Bewegungsdaten'!C:C),3)</f>
        <v>0</v>
      </c>
      <c r="L2761" s="324">
        <f>ROUND(SUMIF('VGT-Bewegungsdaten'!B:B,$A2761,'VGT-Bewegungsdaten'!D:D),2)</f>
        <v>0</v>
      </c>
      <c r="N2761" s="376" t="s">
        <v>4930</v>
      </c>
      <c r="O2761" s="376" t="s">
        <v>4940</v>
      </c>
      <c r="P2761" s="326">
        <f>ROUND(SUMIF('AV-Bewegungsdaten'!B:B,A2761,'AV-Bewegungsdaten'!C:C),3)</f>
        <v>0</v>
      </c>
      <c r="Q2761" s="324">
        <f>ROUND(SUMIF('AV-Bewegungsdaten'!B:B,$A2761,'AV-Bewegungsdaten'!D:D),2)</f>
        <v>0</v>
      </c>
      <c r="T2761" s="327"/>
      <c r="U2761" s="326">
        <f>ROUND(SUMIF('DV-Bewegungsdaten'!B:B,Kategorien!A2761,'DV-Bewegungsdaten'!D:D),3)</f>
        <v>0</v>
      </c>
      <c r="V2761" s="324">
        <f>ROUND(SUMIF('DV-Bewegungsdaten'!B:B,Kategorien!A2761,'DV-Bewegungsdaten'!E:E),3)</f>
        <v>0</v>
      </c>
      <c r="AD2761" s="390">
        <f t="shared" si="577"/>
        <v>10.581</v>
      </c>
      <c r="AE2761" s="390">
        <f t="shared" si="578"/>
        <v>11.238</v>
      </c>
      <c r="AF2761" s="390">
        <f t="shared" si="579"/>
        <v>12.456999999999999</v>
      </c>
      <c r="AG2761" s="390">
        <f t="shared" si="580"/>
        <v>11.824</v>
      </c>
      <c r="AH2761" s="390">
        <f t="shared" si="581"/>
        <v>11.736000000000001</v>
      </c>
      <c r="AI2761" s="390">
        <f t="shared" si="582"/>
        <v>12.268000000000001</v>
      </c>
      <c r="AJ2761" s="390">
        <f t="shared" si="583"/>
        <v>11.551</v>
      </c>
      <c r="AK2761" s="390">
        <f t="shared" si="584"/>
        <v>11.834999999999999</v>
      </c>
      <c r="AL2761" s="390">
        <f t="shared" si="585"/>
        <v>11.945</v>
      </c>
      <c r="AM2761" s="390">
        <f t="shared" si="586"/>
        <v>11.826000000000001</v>
      </c>
      <c r="AN2761" s="390">
        <f t="shared" si="587"/>
        <v>11.42</v>
      </c>
      <c r="AO2761" s="390">
        <f t="shared" si="588"/>
        <v>12.323</v>
      </c>
    </row>
    <row r="2762" spans="1:41" ht="15" customHeight="1" x14ac:dyDescent="0.25">
      <c r="A2762" s="127" t="s">
        <v>4483</v>
      </c>
      <c r="B2762" s="125" t="s">
        <v>2077</v>
      </c>
      <c r="C2762" s="125" t="s">
        <v>4005</v>
      </c>
      <c r="D2762" s="125" t="s">
        <v>4251</v>
      </c>
      <c r="E2762" s="125" t="s">
        <v>4051</v>
      </c>
      <c r="F2762" s="126">
        <v>15.290000000000001</v>
      </c>
      <c r="G2762" s="126">
        <v>15.49</v>
      </c>
      <c r="H2762" s="126">
        <v>12.23</v>
      </c>
      <c r="I2762" s="126"/>
      <c r="J2762" s="317"/>
      <c r="K2762" s="323">
        <f>ROUND(SUMIF('VGT-Bewegungsdaten'!B:B,A2762,'VGT-Bewegungsdaten'!C:C),3)</f>
        <v>0</v>
      </c>
      <c r="L2762" s="324">
        <f>ROUND(SUMIF('VGT-Bewegungsdaten'!B:B,$A2762,'VGT-Bewegungsdaten'!D:D),2)</f>
        <v>0</v>
      </c>
      <c r="N2762" s="376" t="s">
        <v>4930</v>
      </c>
      <c r="O2762" s="376" t="s">
        <v>4940</v>
      </c>
      <c r="P2762" s="326">
        <f>ROUND(SUMIF('AV-Bewegungsdaten'!B:B,A2762,'AV-Bewegungsdaten'!C:C),3)</f>
        <v>0</v>
      </c>
      <c r="Q2762" s="324">
        <f>ROUND(SUMIF('AV-Bewegungsdaten'!B:B,$A2762,'AV-Bewegungsdaten'!D:D),2)</f>
        <v>0</v>
      </c>
      <c r="T2762" s="327"/>
      <c r="U2762" s="326">
        <f>ROUND(SUMIF('DV-Bewegungsdaten'!B:B,Kategorien!A2762,'DV-Bewegungsdaten'!D:D),3)</f>
        <v>0</v>
      </c>
      <c r="V2762" s="324">
        <f>ROUND(SUMIF('DV-Bewegungsdaten'!B:B,Kategorien!A2762,'DV-Bewegungsdaten'!E:E),3)</f>
        <v>0</v>
      </c>
      <c r="AD2762" s="390">
        <f t="shared" si="577"/>
        <v>10.551</v>
      </c>
      <c r="AE2762" s="390">
        <f t="shared" si="578"/>
        <v>11.208</v>
      </c>
      <c r="AF2762" s="390">
        <f t="shared" si="579"/>
        <v>12.427</v>
      </c>
      <c r="AG2762" s="390">
        <f t="shared" si="580"/>
        <v>11.794</v>
      </c>
      <c r="AH2762" s="390">
        <f t="shared" si="581"/>
        <v>11.706</v>
      </c>
      <c r="AI2762" s="390">
        <f t="shared" si="582"/>
        <v>12.238</v>
      </c>
      <c r="AJ2762" s="390">
        <f t="shared" si="583"/>
        <v>11.521000000000001</v>
      </c>
      <c r="AK2762" s="390">
        <f t="shared" si="584"/>
        <v>11.805</v>
      </c>
      <c r="AL2762" s="390">
        <f t="shared" si="585"/>
        <v>11.914999999999999</v>
      </c>
      <c r="AM2762" s="390">
        <f t="shared" si="586"/>
        <v>11.795999999999999</v>
      </c>
      <c r="AN2762" s="390">
        <f t="shared" si="587"/>
        <v>11.39</v>
      </c>
      <c r="AO2762" s="390">
        <f t="shared" si="588"/>
        <v>12.292999999999999</v>
      </c>
    </row>
    <row r="2763" spans="1:41" ht="15" customHeight="1" x14ac:dyDescent="0.25">
      <c r="A2763" s="127" t="s">
        <v>978</v>
      </c>
      <c r="B2763" s="125" t="s">
        <v>2077</v>
      </c>
      <c r="C2763" s="125" t="s">
        <v>4005</v>
      </c>
      <c r="D2763" s="125" t="s">
        <v>2435</v>
      </c>
      <c r="E2763" s="125" t="s">
        <v>2452</v>
      </c>
      <c r="F2763" s="126">
        <v>10.88</v>
      </c>
      <c r="G2763" s="126">
        <v>11.08</v>
      </c>
      <c r="H2763" s="126">
        <v>8.6999999999999993</v>
      </c>
      <c r="I2763" s="126"/>
      <c r="J2763" s="317"/>
      <c r="K2763" s="323">
        <f>ROUND(SUMIF('VGT-Bewegungsdaten'!B:B,A2763,'VGT-Bewegungsdaten'!C:C),3)</f>
        <v>0</v>
      </c>
      <c r="L2763" s="324">
        <f>ROUND(SUMIF('VGT-Bewegungsdaten'!B:B,$A2763,'VGT-Bewegungsdaten'!D:D),2)</f>
        <v>0</v>
      </c>
      <c r="N2763" s="376" t="s">
        <v>4930</v>
      </c>
      <c r="O2763" s="376" t="s">
        <v>4940</v>
      </c>
      <c r="P2763" s="326">
        <f>ROUND(SUMIF('AV-Bewegungsdaten'!B:B,A2763,'AV-Bewegungsdaten'!C:C),3)</f>
        <v>0</v>
      </c>
      <c r="Q2763" s="324">
        <f>ROUND(SUMIF('AV-Bewegungsdaten'!B:B,$A2763,'AV-Bewegungsdaten'!D:D),2)</f>
        <v>0</v>
      </c>
      <c r="T2763" s="327"/>
      <c r="U2763" s="326">
        <f>ROUND(SUMIF('DV-Bewegungsdaten'!B:B,Kategorien!A2763,'DV-Bewegungsdaten'!D:D),3)</f>
        <v>0</v>
      </c>
      <c r="V2763" s="324">
        <f>ROUND(SUMIF('DV-Bewegungsdaten'!B:B,Kategorien!A2763,'DV-Bewegungsdaten'!E:E),3)</f>
        <v>0</v>
      </c>
      <c r="AD2763" s="390">
        <f t="shared" si="577"/>
        <v>6.141</v>
      </c>
      <c r="AE2763" s="390">
        <f t="shared" si="578"/>
        <v>6.798</v>
      </c>
      <c r="AF2763" s="390">
        <f t="shared" si="579"/>
        <v>8.0169999999999995</v>
      </c>
      <c r="AG2763" s="390">
        <f t="shared" si="580"/>
        <v>7.3840000000000003</v>
      </c>
      <c r="AH2763" s="390">
        <f t="shared" si="581"/>
        <v>7.2960000000000003</v>
      </c>
      <c r="AI2763" s="390">
        <f t="shared" si="582"/>
        <v>7.8280000000000003</v>
      </c>
      <c r="AJ2763" s="390">
        <f t="shared" si="583"/>
        <v>7.1110000000000007</v>
      </c>
      <c r="AK2763" s="390">
        <f t="shared" si="584"/>
        <v>7.3949999999999996</v>
      </c>
      <c r="AL2763" s="390">
        <f t="shared" si="585"/>
        <v>7.5049999999999999</v>
      </c>
      <c r="AM2763" s="390">
        <f t="shared" si="586"/>
        <v>7.3860000000000001</v>
      </c>
      <c r="AN2763" s="390">
        <f t="shared" si="587"/>
        <v>6.98</v>
      </c>
      <c r="AO2763" s="390">
        <f t="shared" si="588"/>
        <v>7.883</v>
      </c>
    </row>
    <row r="2764" spans="1:41" ht="15" customHeight="1" x14ac:dyDescent="0.25">
      <c r="A2764" s="127" t="s">
        <v>979</v>
      </c>
      <c r="B2764" s="125" t="s">
        <v>2077</v>
      </c>
      <c r="C2764" s="125" t="s">
        <v>4005</v>
      </c>
      <c r="D2764" s="125" t="s">
        <v>2489</v>
      </c>
      <c r="E2764" s="125" t="s">
        <v>2455</v>
      </c>
      <c r="F2764" s="126">
        <v>12.88</v>
      </c>
      <c r="G2764" s="126">
        <v>13.08</v>
      </c>
      <c r="H2764" s="126">
        <v>10.3</v>
      </c>
      <c r="I2764" s="126"/>
      <c r="J2764" s="317"/>
      <c r="K2764" s="323">
        <f>ROUND(SUMIF('VGT-Bewegungsdaten'!B:B,A2764,'VGT-Bewegungsdaten'!C:C),3)</f>
        <v>0</v>
      </c>
      <c r="L2764" s="324">
        <f>ROUND(SUMIF('VGT-Bewegungsdaten'!B:B,$A2764,'VGT-Bewegungsdaten'!D:D),2)</f>
        <v>0</v>
      </c>
      <c r="N2764" s="376" t="s">
        <v>4930</v>
      </c>
      <c r="O2764" s="376" t="s">
        <v>4940</v>
      </c>
      <c r="P2764" s="326">
        <f>ROUND(SUMIF('AV-Bewegungsdaten'!B:B,A2764,'AV-Bewegungsdaten'!C:C),3)</f>
        <v>0</v>
      </c>
      <c r="Q2764" s="324">
        <f>ROUND(SUMIF('AV-Bewegungsdaten'!B:B,$A2764,'AV-Bewegungsdaten'!D:D),2)</f>
        <v>0</v>
      </c>
      <c r="T2764" s="327"/>
      <c r="U2764" s="326">
        <f>ROUND(SUMIF('DV-Bewegungsdaten'!B:B,Kategorien!A2764,'DV-Bewegungsdaten'!D:D),3)</f>
        <v>0</v>
      </c>
      <c r="V2764" s="324">
        <f>ROUND(SUMIF('DV-Bewegungsdaten'!B:B,Kategorien!A2764,'DV-Bewegungsdaten'!E:E),3)</f>
        <v>0</v>
      </c>
      <c r="AD2764" s="390">
        <f t="shared" si="577"/>
        <v>8.141</v>
      </c>
      <c r="AE2764" s="390">
        <f t="shared" si="578"/>
        <v>8.798</v>
      </c>
      <c r="AF2764" s="390">
        <f t="shared" si="579"/>
        <v>10.016999999999999</v>
      </c>
      <c r="AG2764" s="390">
        <f t="shared" si="580"/>
        <v>9.3840000000000003</v>
      </c>
      <c r="AH2764" s="390">
        <f t="shared" si="581"/>
        <v>9.2959999999999994</v>
      </c>
      <c r="AI2764" s="390">
        <f t="shared" si="582"/>
        <v>9.8279999999999994</v>
      </c>
      <c r="AJ2764" s="390">
        <f t="shared" si="583"/>
        <v>9.1110000000000007</v>
      </c>
      <c r="AK2764" s="390">
        <f t="shared" si="584"/>
        <v>9.3949999999999996</v>
      </c>
      <c r="AL2764" s="390">
        <f t="shared" si="585"/>
        <v>9.504999999999999</v>
      </c>
      <c r="AM2764" s="390">
        <f t="shared" si="586"/>
        <v>9.3859999999999992</v>
      </c>
      <c r="AN2764" s="390">
        <f t="shared" si="587"/>
        <v>8.98</v>
      </c>
      <c r="AO2764" s="390">
        <f t="shared" si="588"/>
        <v>9.8829999999999991</v>
      </c>
    </row>
    <row r="2765" spans="1:41" ht="15" customHeight="1" x14ac:dyDescent="0.25">
      <c r="A2765" s="127" t="s">
        <v>1199</v>
      </c>
      <c r="B2765" s="125" t="s">
        <v>2077</v>
      </c>
      <c r="C2765" s="125" t="s">
        <v>4005</v>
      </c>
      <c r="D2765" s="125" t="s">
        <v>567</v>
      </c>
      <c r="E2765" s="125" t="s">
        <v>1541</v>
      </c>
      <c r="F2765" s="126">
        <v>13.88</v>
      </c>
      <c r="G2765" s="126">
        <v>14.08</v>
      </c>
      <c r="H2765" s="126">
        <v>11.1</v>
      </c>
      <c r="I2765" s="126"/>
      <c r="J2765" s="317"/>
      <c r="K2765" s="323">
        <f>ROUND(SUMIF('VGT-Bewegungsdaten'!B:B,A2765,'VGT-Bewegungsdaten'!C:C),3)</f>
        <v>0</v>
      </c>
      <c r="L2765" s="324">
        <f>ROUND(SUMIF('VGT-Bewegungsdaten'!B:B,$A2765,'VGT-Bewegungsdaten'!D:D),2)</f>
        <v>0</v>
      </c>
      <c r="N2765" s="376" t="s">
        <v>4930</v>
      </c>
      <c r="O2765" s="376" t="s">
        <v>4940</v>
      </c>
      <c r="P2765" s="326">
        <f>ROUND(SUMIF('AV-Bewegungsdaten'!B:B,A2765,'AV-Bewegungsdaten'!C:C),3)</f>
        <v>0</v>
      </c>
      <c r="Q2765" s="324">
        <f>ROUND(SUMIF('AV-Bewegungsdaten'!B:B,$A2765,'AV-Bewegungsdaten'!D:D),2)</f>
        <v>0</v>
      </c>
      <c r="T2765" s="327"/>
      <c r="U2765" s="326">
        <f>ROUND(SUMIF('DV-Bewegungsdaten'!B:B,Kategorien!A2765,'DV-Bewegungsdaten'!D:D),3)</f>
        <v>0</v>
      </c>
      <c r="V2765" s="324">
        <f>ROUND(SUMIF('DV-Bewegungsdaten'!B:B,Kategorien!A2765,'DV-Bewegungsdaten'!E:E),3)</f>
        <v>0</v>
      </c>
      <c r="AD2765" s="390">
        <f t="shared" si="577"/>
        <v>9.141</v>
      </c>
      <c r="AE2765" s="390">
        <f t="shared" si="578"/>
        <v>9.798</v>
      </c>
      <c r="AF2765" s="390">
        <f t="shared" si="579"/>
        <v>11.016999999999999</v>
      </c>
      <c r="AG2765" s="390">
        <f t="shared" si="580"/>
        <v>10.384</v>
      </c>
      <c r="AH2765" s="390">
        <f t="shared" si="581"/>
        <v>10.295999999999999</v>
      </c>
      <c r="AI2765" s="390">
        <f t="shared" si="582"/>
        <v>10.827999999999999</v>
      </c>
      <c r="AJ2765" s="390">
        <f t="shared" si="583"/>
        <v>10.111000000000001</v>
      </c>
      <c r="AK2765" s="390">
        <f t="shared" si="584"/>
        <v>10.395</v>
      </c>
      <c r="AL2765" s="390">
        <f t="shared" si="585"/>
        <v>10.504999999999999</v>
      </c>
      <c r="AM2765" s="390">
        <f t="shared" si="586"/>
        <v>10.385999999999999</v>
      </c>
      <c r="AN2765" s="390">
        <f t="shared" si="587"/>
        <v>9.98</v>
      </c>
      <c r="AO2765" s="390">
        <f t="shared" si="588"/>
        <v>10.882999999999999</v>
      </c>
    </row>
    <row r="2766" spans="1:41" ht="15" customHeight="1" x14ac:dyDescent="0.25">
      <c r="A2766" s="127" t="s">
        <v>2975</v>
      </c>
      <c r="B2766" s="125" t="s">
        <v>2077</v>
      </c>
      <c r="C2766" s="125" t="s">
        <v>4005</v>
      </c>
      <c r="D2766" s="125" t="s">
        <v>2746</v>
      </c>
      <c r="E2766" s="125" t="s">
        <v>2545</v>
      </c>
      <c r="F2766" s="126">
        <v>13.850000000000001</v>
      </c>
      <c r="G2766" s="126">
        <v>14.05</v>
      </c>
      <c r="H2766" s="126">
        <v>11.08</v>
      </c>
      <c r="I2766" s="126"/>
      <c r="J2766" s="317"/>
      <c r="K2766" s="323">
        <f>ROUND(SUMIF('VGT-Bewegungsdaten'!B:B,A2766,'VGT-Bewegungsdaten'!C:C),3)</f>
        <v>0</v>
      </c>
      <c r="L2766" s="324">
        <f>ROUND(SUMIF('VGT-Bewegungsdaten'!B:B,$A2766,'VGT-Bewegungsdaten'!D:D),2)</f>
        <v>0</v>
      </c>
      <c r="N2766" s="376" t="s">
        <v>4930</v>
      </c>
      <c r="O2766" s="376" t="s">
        <v>4940</v>
      </c>
      <c r="P2766" s="326">
        <f>ROUND(SUMIF('AV-Bewegungsdaten'!B:B,A2766,'AV-Bewegungsdaten'!C:C),3)</f>
        <v>0</v>
      </c>
      <c r="Q2766" s="324">
        <f>ROUND(SUMIF('AV-Bewegungsdaten'!B:B,$A2766,'AV-Bewegungsdaten'!D:D),2)</f>
        <v>0</v>
      </c>
      <c r="T2766" s="327"/>
      <c r="U2766" s="326">
        <f>ROUND(SUMIF('DV-Bewegungsdaten'!B:B,Kategorien!A2766,'DV-Bewegungsdaten'!D:D),3)</f>
        <v>0</v>
      </c>
      <c r="V2766" s="324">
        <f>ROUND(SUMIF('DV-Bewegungsdaten'!B:B,Kategorien!A2766,'DV-Bewegungsdaten'!E:E),3)</f>
        <v>0</v>
      </c>
      <c r="AD2766" s="390">
        <f t="shared" si="577"/>
        <v>9.1110000000000007</v>
      </c>
      <c r="AE2766" s="390">
        <f t="shared" si="578"/>
        <v>9.7680000000000007</v>
      </c>
      <c r="AF2766" s="390">
        <f t="shared" si="579"/>
        <v>10.987</v>
      </c>
      <c r="AG2766" s="390">
        <f t="shared" si="580"/>
        <v>10.354000000000001</v>
      </c>
      <c r="AH2766" s="390">
        <f t="shared" si="581"/>
        <v>10.266000000000002</v>
      </c>
      <c r="AI2766" s="390">
        <f t="shared" si="582"/>
        <v>10.798000000000002</v>
      </c>
      <c r="AJ2766" s="390">
        <f t="shared" si="583"/>
        <v>10.081000000000001</v>
      </c>
      <c r="AK2766" s="390">
        <f t="shared" si="584"/>
        <v>10.365</v>
      </c>
      <c r="AL2766" s="390">
        <f t="shared" si="585"/>
        <v>10.475000000000001</v>
      </c>
      <c r="AM2766" s="390">
        <f t="shared" si="586"/>
        <v>10.356000000000002</v>
      </c>
      <c r="AN2766" s="390">
        <f t="shared" si="587"/>
        <v>9.9500000000000011</v>
      </c>
      <c r="AO2766" s="390">
        <f t="shared" si="588"/>
        <v>10.853000000000002</v>
      </c>
    </row>
    <row r="2767" spans="1:41" ht="15" customHeight="1" x14ac:dyDescent="0.25">
      <c r="A2767" s="127" t="s">
        <v>3719</v>
      </c>
      <c r="B2767" s="125" t="s">
        <v>2077</v>
      </c>
      <c r="C2767" s="125" t="s">
        <v>4005</v>
      </c>
      <c r="D2767" s="125" t="s">
        <v>3490</v>
      </c>
      <c r="E2767" s="125" t="s">
        <v>3289</v>
      </c>
      <c r="F2767" s="126">
        <v>13.82</v>
      </c>
      <c r="G2767" s="126">
        <v>14.02</v>
      </c>
      <c r="H2767" s="126">
        <v>11.06</v>
      </c>
      <c r="I2767" s="126"/>
      <c r="J2767" s="317"/>
      <c r="K2767" s="323">
        <f>ROUND(SUMIF('VGT-Bewegungsdaten'!B:B,A2767,'VGT-Bewegungsdaten'!C:C),3)</f>
        <v>0</v>
      </c>
      <c r="L2767" s="324">
        <f>ROUND(SUMIF('VGT-Bewegungsdaten'!B:B,$A2767,'VGT-Bewegungsdaten'!D:D),2)</f>
        <v>0</v>
      </c>
      <c r="N2767" s="376" t="s">
        <v>4930</v>
      </c>
      <c r="O2767" s="376" t="s">
        <v>4940</v>
      </c>
      <c r="P2767" s="326">
        <f>ROUND(SUMIF('AV-Bewegungsdaten'!B:B,A2767,'AV-Bewegungsdaten'!C:C),3)</f>
        <v>0</v>
      </c>
      <c r="Q2767" s="324">
        <f>ROUND(SUMIF('AV-Bewegungsdaten'!B:B,$A2767,'AV-Bewegungsdaten'!D:D),2)</f>
        <v>0</v>
      </c>
      <c r="T2767" s="327"/>
      <c r="U2767" s="326">
        <f>ROUND(SUMIF('DV-Bewegungsdaten'!B:B,Kategorien!A2767,'DV-Bewegungsdaten'!D:D),3)</f>
        <v>0</v>
      </c>
      <c r="V2767" s="324">
        <f>ROUND(SUMIF('DV-Bewegungsdaten'!B:B,Kategorien!A2767,'DV-Bewegungsdaten'!E:E),3)</f>
        <v>0</v>
      </c>
      <c r="AD2767" s="390">
        <f t="shared" si="577"/>
        <v>9.0809999999999995</v>
      </c>
      <c r="AE2767" s="390">
        <f t="shared" si="578"/>
        <v>9.7379999999999995</v>
      </c>
      <c r="AF2767" s="390">
        <f t="shared" si="579"/>
        <v>10.956999999999999</v>
      </c>
      <c r="AG2767" s="390">
        <f t="shared" si="580"/>
        <v>10.324</v>
      </c>
      <c r="AH2767" s="390">
        <f t="shared" si="581"/>
        <v>10.236000000000001</v>
      </c>
      <c r="AI2767" s="390">
        <f t="shared" si="582"/>
        <v>10.768000000000001</v>
      </c>
      <c r="AJ2767" s="390">
        <f t="shared" si="583"/>
        <v>10.051</v>
      </c>
      <c r="AK2767" s="390">
        <f t="shared" si="584"/>
        <v>10.334999999999999</v>
      </c>
      <c r="AL2767" s="390">
        <f t="shared" si="585"/>
        <v>10.445</v>
      </c>
      <c r="AM2767" s="390">
        <f t="shared" si="586"/>
        <v>10.326000000000001</v>
      </c>
      <c r="AN2767" s="390">
        <f t="shared" si="587"/>
        <v>9.92</v>
      </c>
      <c r="AO2767" s="390">
        <f t="shared" si="588"/>
        <v>10.823</v>
      </c>
    </row>
    <row r="2768" spans="1:41" ht="15" customHeight="1" x14ac:dyDescent="0.25">
      <c r="A2768" s="127" t="s">
        <v>4484</v>
      </c>
      <c r="B2768" s="125" t="s">
        <v>2077</v>
      </c>
      <c r="C2768" s="125" t="s">
        <v>4005</v>
      </c>
      <c r="D2768" s="125" t="s">
        <v>4253</v>
      </c>
      <c r="E2768" s="125" t="s">
        <v>4051</v>
      </c>
      <c r="F2768" s="126">
        <v>13.790000000000001</v>
      </c>
      <c r="G2768" s="126">
        <v>13.99</v>
      </c>
      <c r="H2768" s="126">
        <v>11.03</v>
      </c>
      <c r="I2768" s="126"/>
      <c r="J2768" s="317"/>
      <c r="K2768" s="323">
        <f>ROUND(SUMIF('VGT-Bewegungsdaten'!B:B,A2768,'VGT-Bewegungsdaten'!C:C),3)</f>
        <v>0</v>
      </c>
      <c r="L2768" s="324">
        <f>ROUND(SUMIF('VGT-Bewegungsdaten'!B:B,$A2768,'VGT-Bewegungsdaten'!D:D),2)</f>
        <v>0</v>
      </c>
      <c r="N2768" s="376" t="s">
        <v>4930</v>
      </c>
      <c r="O2768" s="376" t="s">
        <v>4940</v>
      </c>
      <c r="P2768" s="326">
        <f>ROUND(SUMIF('AV-Bewegungsdaten'!B:B,A2768,'AV-Bewegungsdaten'!C:C),3)</f>
        <v>0</v>
      </c>
      <c r="Q2768" s="324">
        <f>ROUND(SUMIF('AV-Bewegungsdaten'!B:B,$A2768,'AV-Bewegungsdaten'!D:D),2)</f>
        <v>0</v>
      </c>
      <c r="T2768" s="327"/>
      <c r="U2768" s="326">
        <f>ROUND(SUMIF('DV-Bewegungsdaten'!B:B,Kategorien!A2768,'DV-Bewegungsdaten'!D:D),3)</f>
        <v>0</v>
      </c>
      <c r="V2768" s="324">
        <f>ROUND(SUMIF('DV-Bewegungsdaten'!B:B,Kategorien!A2768,'DV-Bewegungsdaten'!E:E),3)</f>
        <v>0</v>
      </c>
      <c r="AD2768" s="390">
        <f t="shared" si="577"/>
        <v>9.0510000000000002</v>
      </c>
      <c r="AE2768" s="390">
        <f t="shared" si="578"/>
        <v>9.7080000000000002</v>
      </c>
      <c r="AF2768" s="390">
        <f t="shared" si="579"/>
        <v>10.927</v>
      </c>
      <c r="AG2768" s="390">
        <f t="shared" si="580"/>
        <v>10.294</v>
      </c>
      <c r="AH2768" s="390">
        <f t="shared" si="581"/>
        <v>10.206</v>
      </c>
      <c r="AI2768" s="390">
        <f t="shared" si="582"/>
        <v>10.738</v>
      </c>
      <c r="AJ2768" s="390">
        <f t="shared" si="583"/>
        <v>10.021000000000001</v>
      </c>
      <c r="AK2768" s="390">
        <f t="shared" si="584"/>
        <v>10.305</v>
      </c>
      <c r="AL2768" s="390">
        <f t="shared" si="585"/>
        <v>10.414999999999999</v>
      </c>
      <c r="AM2768" s="390">
        <f t="shared" si="586"/>
        <v>10.295999999999999</v>
      </c>
      <c r="AN2768" s="390">
        <f t="shared" si="587"/>
        <v>9.89</v>
      </c>
      <c r="AO2768" s="390">
        <f t="shared" si="588"/>
        <v>10.792999999999999</v>
      </c>
    </row>
    <row r="2769" spans="1:41" ht="15" customHeight="1" x14ac:dyDescent="0.25">
      <c r="A2769" s="127" t="s">
        <v>980</v>
      </c>
      <c r="B2769" s="125" t="s">
        <v>2077</v>
      </c>
      <c r="C2769" s="125" t="s">
        <v>4005</v>
      </c>
      <c r="D2769" s="125" t="s">
        <v>2491</v>
      </c>
      <c r="E2769" s="125" t="s">
        <v>2452</v>
      </c>
      <c r="F2769" s="126">
        <v>10.38</v>
      </c>
      <c r="G2769" s="126">
        <v>10.58</v>
      </c>
      <c r="H2769" s="126">
        <v>8.3000000000000007</v>
      </c>
      <c r="I2769" s="126"/>
      <c r="J2769" s="317"/>
      <c r="K2769" s="323">
        <f>ROUND(SUMIF('VGT-Bewegungsdaten'!B:B,A2769,'VGT-Bewegungsdaten'!C:C),3)</f>
        <v>0</v>
      </c>
      <c r="L2769" s="324">
        <f>ROUND(SUMIF('VGT-Bewegungsdaten'!B:B,$A2769,'VGT-Bewegungsdaten'!D:D),2)</f>
        <v>0</v>
      </c>
      <c r="N2769" s="376" t="s">
        <v>4930</v>
      </c>
      <c r="O2769" s="376" t="s">
        <v>4940</v>
      </c>
      <c r="P2769" s="326">
        <f>ROUND(SUMIF('AV-Bewegungsdaten'!B:B,A2769,'AV-Bewegungsdaten'!C:C),3)</f>
        <v>0</v>
      </c>
      <c r="Q2769" s="324">
        <f>ROUND(SUMIF('AV-Bewegungsdaten'!B:B,$A2769,'AV-Bewegungsdaten'!D:D),2)</f>
        <v>0</v>
      </c>
      <c r="T2769" s="327"/>
      <c r="U2769" s="326">
        <f>ROUND(SUMIF('DV-Bewegungsdaten'!B:B,Kategorien!A2769,'DV-Bewegungsdaten'!D:D),3)</f>
        <v>0</v>
      </c>
      <c r="V2769" s="324">
        <f>ROUND(SUMIF('DV-Bewegungsdaten'!B:B,Kategorien!A2769,'DV-Bewegungsdaten'!E:E),3)</f>
        <v>0</v>
      </c>
      <c r="AD2769" s="390">
        <f t="shared" si="577"/>
        <v>5.641</v>
      </c>
      <c r="AE2769" s="390">
        <f t="shared" si="578"/>
        <v>6.298</v>
      </c>
      <c r="AF2769" s="390">
        <f t="shared" si="579"/>
        <v>7.5169999999999995</v>
      </c>
      <c r="AG2769" s="390">
        <f t="shared" si="580"/>
        <v>6.8840000000000003</v>
      </c>
      <c r="AH2769" s="390">
        <f t="shared" si="581"/>
        <v>6.7960000000000003</v>
      </c>
      <c r="AI2769" s="390">
        <f t="shared" si="582"/>
        <v>7.3280000000000003</v>
      </c>
      <c r="AJ2769" s="390">
        <f t="shared" si="583"/>
        <v>6.6110000000000007</v>
      </c>
      <c r="AK2769" s="390">
        <f t="shared" si="584"/>
        <v>6.8949999999999996</v>
      </c>
      <c r="AL2769" s="390">
        <f t="shared" si="585"/>
        <v>7.0049999999999999</v>
      </c>
      <c r="AM2769" s="390">
        <f t="shared" si="586"/>
        <v>6.8860000000000001</v>
      </c>
      <c r="AN2769" s="390">
        <f t="shared" si="587"/>
        <v>6.48</v>
      </c>
      <c r="AO2769" s="390">
        <f t="shared" si="588"/>
        <v>7.383</v>
      </c>
    </row>
    <row r="2770" spans="1:41" ht="15" customHeight="1" x14ac:dyDescent="0.25">
      <c r="A2770" s="127" t="s">
        <v>981</v>
      </c>
      <c r="B2770" s="125" t="s">
        <v>2077</v>
      </c>
      <c r="C2770" s="125" t="s">
        <v>4005</v>
      </c>
      <c r="D2770" s="125" t="s">
        <v>2493</v>
      </c>
      <c r="E2770" s="125" t="s">
        <v>2455</v>
      </c>
      <c r="F2770" s="126">
        <v>12.38</v>
      </c>
      <c r="G2770" s="126">
        <v>12.58</v>
      </c>
      <c r="H2770" s="126">
        <v>9.9</v>
      </c>
      <c r="I2770" s="126"/>
      <c r="J2770" s="317"/>
      <c r="K2770" s="323">
        <f>ROUND(SUMIF('VGT-Bewegungsdaten'!B:B,A2770,'VGT-Bewegungsdaten'!C:C),3)</f>
        <v>0</v>
      </c>
      <c r="L2770" s="324">
        <f>ROUND(SUMIF('VGT-Bewegungsdaten'!B:B,$A2770,'VGT-Bewegungsdaten'!D:D),2)</f>
        <v>0</v>
      </c>
      <c r="N2770" s="376" t="s">
        <v>4930</v>
      </c>
      <c r="O2770" s="376" t="s">
        <v>4940</v>
      </c>
      <c r="P2770" s="326">
        <f>ROUND(SUMIF('AV-Bewegungsdaten'!B:B,A2770,'AV-Bewegungsdaten'!C:C),3)</f>
        <v>0</v>
      </c>
      <c r="Q2770" s="324">
        <f>ROUND(SUMIF('AV-Bewegungsdaten'!B:B,$A2770,'AV-Bewegungsdaten'!D:D),2)</f>
        <v>0</v>
      </c>
      <c r="T2770" s="327"/>
      <c r="U2770" s="326">
        <f>ROUND(SUMIF('DV-Bewegungsdaten'!B:B,Kategorien!A2770,'DV-Bewegungsdaten'!D:D),3)</f>
        <v>0</v>
      </c>
      <c r="V2770" s="324">
        <f>ROUND(SUMIF('DV-Bewegungsdaten'!B:B,Kategorien!A2770,'DV-Bewegungsdaten'!E:E),3)</f>
        <v>0</v>
      </c>
      <c r="AD2770" s="390">
        <f t="shared" si="577"/>
        <v>7.641</v>
      </c>
      <c r="AE2770" s="390">
        <f t="shared" si="578"/>
        <v>8.298</v>
      </c>
      <c r="AF2770" s="390">
        <f t="shared" si="579"/>
        <v>9.5169999999999995</v>
      </c>
      <c r="AG2770" s="390">
        <f t="shared" si="580"/>
        <v>8.8840000000000003</v>
      </c>
      <c r="AH2770" s="390">
        <f t="shared" si="581"/>
        <v>8.7959999999999994</v>
      </c>
      <c r="AI2770" s="390">
        <f t="shared" si="582"/>
        <v>9.3279999999999994</v>
      </c>
      <c r="AJ2770" s="390">
        <f t="shared" si="583"/>
        <v>8.6110000000000007</v>
      </c>
      <c r="AK2770" s="390">
        <f t="shared" si="584"/>
        <v>8.8949999999999996</v>
      </c>
      <c r="AL2770" s="390">
        <f t="shared" si="585"/>
        <v>9.004999999999999</v>
      </c>
      <c r="AM2770" s="390">
        <f t="shared" si="586"/>
        <v>8.8859999999999992</v>
      </c>
      <c r="AN2770" s="390">
        <f t="shared" si="587"/>
        <v>8.48</v>
      </c>
      <c r="AO2770" s="390">
        <f t="shared" si="588"/>
        <v>9.3829999999999991</v>
      </c>
    </row>
    <row r="2771" spans="1:41" ht="15" customHeight="1" x14ac:dyDescent="0.25">
      <c r="A2771" s="127" t="s">
        <v>1200</v>
      </c>
      <c r="B2771" s="125" t="s">
        <v>2077</v>
      </c>
      <c r="C2771" s="125" t="s">
        <v>4005</v>
      </c>
      <c r="D2771" s="125" t="s">
        <v>569</v>
      </c>
      <c r="E2771" s="125" t="s">
        <v>1541</v>
      </c>
      <c r="F2771" s="126">
        <v>13.38</v>
      </c>
      <c r="G2771" s="126">
        <v>13.58</v>
      </c>
      <c r="H2771" s="126">
        <v>10.7</v>
      </c>
      <c r="I2771" s="126"/>
      <c r="J2771" s="317"/>
      <c r="K2771" s="323">
        <f>ROUND(SUMIF('VGT-Bewegungsdaten'!B:B,A2771,'VGT-Bewegungsdaten'!C:C),3)</f>
        <v>0</v>
      </c>
      <c r="L2771" s="324">
        <f>ROUND(SUMIF('VGT-Bewegungsdaten'!B:B,$A2771,'VGT-Bewegungsdaten'!D:D),2)</f>
        <v>0</v>
      </c>
      <c r="N2771" s="376" t="s">
        <v>4930</v>
      </c>
      <c r="O2771" s="376" t="s">
        <v>4940</v>
      </c>
      <c r="P2771" s="326">
        <f>ROUND(SUMIF('AV-Bewegungsdaten'!B:B,A2771,'AV-Bewegungsdaten'!C:C),3)</f>
        <v>0</v>
      </c>
      <c r="Q2771" s="324">
        <f>ROUND(SUMIF('AV-Bewegungsdaten'!B:B,$A2771,'AV-Bewegungsdaten'!D:D),2)</f>
        <v>0</v>
      </c>
      <c r="T2771" s="327"/>
      <c r="U2771" s="326">
        <f>ROUND(SUMIF('DV-Bewegungsdaten'!B:B,Kategorien!A2771,'DV-Bewegungsdaten'!D:D),3)</f>
        <v>0</v>
      </c>
      <c r="V2771" s="324">
        <f>ROUND(SUMIF('DV-Bewegungsdaten'!B:B,Kategorien!A2771,'DV-Bewegungsdaten'!E:E),3)</f>
        <v>0</v>
      </c>
      <c r="AD2771" s="390">
        <f t="shared" si="577"/>
        <v>8.641</v>
      </c>
      <c r="AE2771" s="390">
        <f t="shared" si="578"/>
        <v>9.298</v>
      </c>
      <c r="AF2771" s="390">
        <f t="shared" si="579"/>
        <v>10.516999999999999</v>
      </c>
      <c r="AG2771" s="390">
        <f t="shared" si="580"/>
        <v>9.8840000000000003</v>
      </c>
      <c r="AH2771" s="390">
        <f t="shared" si="581"/>
        <v>9.7959999999999994</v>
      </c>
      <c r="AI2771" s="390">
        <f t="shared" si="582"/>
        <v>10.327999999999999</v>
      </c>
      <c r="AJ2771" s="390">
        <f t="shared" si="583"/>
        <v>9.6110000000000007</v>
      </c>
      <c r="AK2771" s="390">
        <f t="shared" si="584"/>
        <v>9.8949999999999996</v>
      </c>
      <c r="AL2771" s="390">
        <f t="shared" si="585"/>
        <v>10.004999999999999</v>
      </c>
      <c r="AM2771" s="390">
        <f t="shared" si="586"/>
        <v>9.8859999999999992</v>
      </c>
      <c r="AN2771" s="390">
        <f t="shared" si="587"/>
        <v>9.48</v>
      </c>
      <c r="AO2771" s="390">
        <f t="shared" si="588"/>
        <v>10.382999999999999</v>
      </c>
    </row>
    <row r="2772" spans="1:41" ht="15" customHeight="1" x14ac:dyDescent="0.25">
      <c r="A2772" s="127" t="s">
        <v>2976</v>
      </c>
      <c r="B2772" s="125" t="s">
        <v>2077</v>
      </c>
      <c r="C2772" s="125" t="s">
        <v>4005</v>
      </c>
      <c r="D2772" s="125" t="s">
        <v>2748</v>
      </c>
      <c r="E2772" s="125" t="s">
        <v>2545</v>
      </c>
      <c r="F2772" s="126">
        <v>13.350000000000001</v>
      </c>
      <c r="G2772" s="126">
        <v>13.55</v>
      </c>
      <c r="H2772" s="126">
        <v>10.68</v>
      </c>
      <c r="I2772" s="126"/>
      <c r="J2772" s="317"/>
      <c r="K2772" s="323">
        <f>ROUND(SUMIF('VGT-Bewegungsdaten'!B:B,A2772,'VGT-Bewegungsdaten'!C:C),3)</f>
        <v>0</v>
      </c>
      <c r="L2772" s="324">
        <f>ROUND(SUMIF('VGT-Bewegungsdaten'!B:B,$A2772,'VGT-Bewegungsdaten'!D:D),2)</f>
        <v>0</v>
      </c>
      <c r="N2772" s="376" t="s">
        <v>4930</v>
      </c>
      <c r="O2772" s="376" t="s">
        <v>4940</v>
      </c>
      <c r="P2772" s="326">
        <f>ROUND(SUMIF('AV-Bewegungsdaten'!B:B,A2772,'AV-Bewegungsdaten'!C:C),3)</f>
        <v>0</v>
      </c>
      <c r="Q2772" s="324">
        <f>ROUND(SUMIF('AV-Bewegungsdaten'!B:B,$A2772,'AV-Bewegungsdaten'!D:D),2)</f>
        <v>0</v>
      </c>
      <c r="T2772" s="327"/>
      <c r="U2772" s="326">
        <f>ROUND(SUMIF('DV-Bewegungsdaten'!B:B,Kategorien!A2772,'DV-Bewegungsdaten'!D:D),3)</f>
        <v>0</v>
      </c>
      <c r="V2772" s="324">
        <f>ROUND(SUMIF('DV-Bewegungsdaten'!B:B,Kategorien!A2772,'DV-Bewegungsdaten'!E:E),3)</f>
        <v>0</v>
      </c>
      <c r="AD2772" s="390">
        <f t="shared" si="577"/>
        <v>8.6110000000000007</v>
      </c>
      <c r="AE2772" s="390">
        <f t="shared" si="578"/>
        <v>9.2680000000000007</v>
      </c>
      <c r="AF2772" s="390">
        <f t="shared" si="579"/>
        <v>10.487</v>
      </c>
      <c r="AG2772" s="390">
        <f t="shared" si="580"/>
        <v>9.854000000000001</v>
      </c>
      <c r="AH2772" s="390">
        <f t="shared" si="581"/>
        <v>9.7660000000000018</v>
      </c>
      <c r="AI2772" s="390">
        <f t="shared" si="582"/>
        <v>10.298000000000002</v>
      </c>
      <c r="AJ2772" s="390">
        <f t="shared" si="583"/>
        <v>9.5810000000000013</v>
      </c>
      <c r="AK2772" s="390">
        <f t="shared" si="584"/>
        <v>9.8650000000000002</v>
      </c>
      <c r="AL2772" s="390">
        <f t="shared" si="585"/>
        <v>9.9750000000000014</v>
      </c>
      <c r="AM2772" s="390">
        <f t="shared" si="586"/>
        <v>9.8560000000000016</v>
      </c>
      <c r="AN2772" s="390">
        <f t="shared" si="587"/>
        <v>9.4500000000000011</v>
      </c>
      <c r="AO2772" s="390">
        <f t="shared" si="588"/>
        <v>10.353000000000002</v>
      </c>
    </row>
    <row r="2773" spans="1:41" ht="15" customHeight="1" x14ac:dyDescent="0.25">
      <c r="A2773" s="127" t="s">
        <v>3720</v>
      </c>
      <c r="B2773" s="125" t="s">
        <v>2077</v>
      </c>
      <c r="C2773" s="125" t="s">
        <v>4005</v>
      </c>
      <c r="D2773" s="125" t="s">
        <v>3492</v>
      </c>
      <c r="E2773" s="125" t="s">
        <v>3289</v>
      </c>
      <c r="F2773" s="126">
        <v>13.32</v>
      </c>
      <c r="G2773" s="126">
        <v>13.52</v>
      </c>
      <c r="H2773" s="126">
        <v>10.66</v>
      </c>
      <c r="I2773" s="126"/>
      <c r="J2773" s="317"/>
      <c r="K2773" s="323">
        <f>ROUND(SUMIF('VGT-Bewegungsdaten'!B:B,A2773,'VGT-Bewegungsdaten'!C:C),3)</f>
        <v>0</v>
      </c>
      <c r="L2773" s="324">
        <f>ROUND(SUMIF('VGT-Bewegungsdaten'!B:B,$A2773,'VGT-Bewegungsdaten'!D:D),2)</f>
        <v>0</v>
      </c>
      <c r="N2773" s="376" t="s">
        <v>4930</v>
      </c>
      <c r="O2773" s="376" t="s">
        <v>4940</v>
      </c>
      <c r="P2773" s="326">
        <f>ROUND(SUMIF('AV-Bewegungsdaten'!B:B,A2773,'AV-Bewegungsdaten'!C:C),3)</f>
        <v>0</v>
      </c>
      <c r="Q2773" s="324">
        <f>ROUND(SUMIF('AV-Bewegungsdaten'!B:B,$A2773,'AV-Bewegungsdaten'!D:D),2)</f>
        <v>0</v>
      </c>
      <c r="T2773" s="327"/>
      <c r="U2773" s="326">
        <f>ROUND(SUMIF('DV-Bewegungsdaten'!B:B,Kategorien!A2773,'DV-Bewegungsdaten'!D:D),3)</f>
        <v>0</v>
      </c>
      <c r="V2773" s="324">
        <f>ROUND(SUMIF('DV-Bewegungsdaten'!B:B,Kategorien!A2773,'DV-Bewegungsdaten'!E:E),3)</f>
        <v>0</v>
      </c>
      <c r="AD2773" s="390">
        <f t="shared" si="577"/>
        <v>8.5809999999999995</v>
      </c>
      <c r="AE2773" s="390">
        <f t="shared" si="578"/>
        <v>9.2379999999999995</v>
      </c>
      <c r="AF2773" s="390">
        <f t="shared" si="579"/>
        <v>10.456999999999999</v>
      </c>
      <c r="AG2773" s="390">
        <f t="shared" si="580"/>
        <v>9.8239999999999998</v>
      </c>
      <c r="AH2773" s="390">
        <f t="shared" si="581"/>
        <v>9.7360000000000007</v>
      </c>
      <c r="AI2773" s="390">
        <f t="shared" si="582"/>
        <v>10.268000000000001</v>
      </c>
      <c r="AJ2773" s="390">
        <f t="shared" si="583"/>
        <v>9.5510000000000002</v>
      </c>
      <c r="AK2773" s="390">
        <f t="shared" si="584"/>
        <v>9.8349999999999991</v>
      </c>
      <c r="AL2773" s="390">
        <f t="shared" si="585"/>
        <v>9.9450000000000003</v>
      </c>
      <c r="AM2773" s="390">
        <f t="shared" si="586"/>
        <v>9.8260000000000005</v>
      </c>
      <c r="AN2773" s="390">
        <f t="shared" si="587"/>
        <v>9.42</v>
      </c>
      <c r="AO2773" s="390">
        <f t="shared" si="588"/>
        <v>10.323</v>
      </c>
    </row>
    <row r="2774" spans="1:41" ht="15" customHeight="1" x14ac:dyDescent="0.25">
      <c r="A2774" s="127" t="s">
        <v>4485</v>
      </c>
      <c r="B2774" s="125" t="s">
        <v>2077</v>
      </c>
      <c r="C2774" s="125" t="s">
        <v>4005</v>
      </c>
      <c r="D2774" s="125" t="s">
        <v>4255</v>
      </c>
      <c r="E2774" s="125" t="s">
        <v>4051</v>
      </c>
      <c r="F2774" s="126">
        <v>13.290000000000001</v>
      </c>
      <c r="G2774" s="126">
        <v>13.49</v>
      </c>
      <c r="H2774" s="126">
        <v>10.63</v>
      </c>
      <c r="I2774" s="126"/>
      <c r="J2774" s="317"/>
      <c r="K2774" s="323">
        <f>ROUND(SUMIF('VGT-Bewegungsdaten'!B:B,A2774,'VGT-Bewegungsdaten'!C:C),3)</f>
        <v>0</v>
      </c>
      <c r="L2774" s="324">
        <f>ROUND(SUMIF('VGT-Bewegungsdaten'!B:B,$A2774,'VGT-Bewegungsdaten'!D:D),2)</f>
        <v>0</v>
      </c>
      <c r="N2774" s="376" t="s">
        <v>4930</v>
      </c>
      <c r="O2774" s="376" t="s">
        <v>4940</v>
      </c>
      <c r="P2774" s="326">
        <f>ROUND(SUMIF('AV-Bewegungsdaten'!B:B,A2774,'AV-Bewegungsdaten'!C:C),3)</f>
        <v>0</v>
      </c>
      <c r="Q2774" s="324">
        <f>ROUND(SUMIF('AV-Bewegungsdaten'!B:B,$A2774,'AV-Bewegungsdaten'!D:D),2)</f>
        <v>0</v>
      </c>
      <c r="T2774" s="327"/>
      <c r="U2774" s="326">
        <f>ROUND(SUMIF('DV-Bewegungsdaten'!B:B,Kategorien!A2774,'DV-Bewegungsdaten'!D:D),3)</f>
        <v>0</v>
      </c>
      <c r="V2774" s="324">
        <f>ROUND(SUMIF('DV-Bewegungsdaten'!B:B,Kategorien!A2774,'DV-Bewegungsdaten'!E:E),3)</f>
        <v>0</v>
      </c>
      <c r="AD2774" s="390">
        <f t="shared" si="577"/>
        <v>8.5510000000000002</v>
      </c>
      <c r="AE2774" s="390">
        <f t="shared" si="578"/>
        <v>9.2080000000000002</v>
      </c>
      <c r="AF2774" s="390">
        <f t="shared" si="579"/>
        <v>10.427</v>
      </c>
      <c r="AG2774" s="390">
        <f t="shared" si="580"/>
        <v>9.7940000000000005</v>
      </c>
      <c r="AH2774" s="390">
        <f t="shared" si="581"/>
        <v>9.7059999999999995</v>
      </c>
      <c r="AI2774" s="390">
        <f t="shared" si="582"/>
        <v>10.238</v>
      </c>
      <c r="AJ2774" s="390">
        <f t="shared" si="583"/>
        <v>9.5210000000000008</v>
      </c>
      <c r="AK2774" s="390">
        <f t="shared" si="584"/>
        <v>9.8049999999999997</v>
      </c>
      <c r="AL2774" s="390">
        <f t="shared" si="585"/>
        <v>9.9149999999999991</v>
      </c>
      <c r="AM2774" s="390">
        <f t="shared" si="586"/>
        <v>9.7959999999999994</v>
      </c>
      <c r="AN2774" s="390">
        <f t="shared" si="587"/>
        <v>9.39</v>
      </c>
      <c r="AO2774" s="390">
        <f t="shared" si="588"/>
        <v>10.292999999999999</v>
      </c>
    </row>
    <row r="2775" spans="1:41" ht="15" customHeight="1" x14ac:dyDescent="0.25">
      <c r="A2775" s="127" t="s">
        <v>982</v>
      </c>
      <c r="B2775" s="125" t="s">
        <v>2077</v>
      </c>
      <c r="C2775" s="125" t="s">
        <v>4005</v>
      </c>
      <c r="D2775" s="125" t="s">
        <v>2495</v>
      </c>
      <c r="E2775" s="125" t="s">
        <v>2452</v>
      </c>
      <c r="F2775" s="126">
        <v>14.38</v>
      </c>
      <c r="G2775" s="126">
        <v>14.58</v>
      </c>
      <c r="H2775" s="126">
        <v>11.5</v>
      </c>
      <c r="I2775" s="126"/>
      <c r="J2775" s="317"/>
      <c r="K2775" s="323">
        <f>ROUND(SUMIF('VGT-Bewegungsdaten'!B:B,A2775,'VGT-Bewegungsdaten'!C:C),3)</f>
        <v>0</v>
      </c>
      <c r="L2775" s="324">
        <f>ROUND(SUMIF('VGT-Bewegungsdaten'!B:B,$A2775,'VGT-Bewegungsdaten'!D:D),2)</f>
        <v>0</v>
      </c>
      <c r="N2775" s="376" t="s">
        <v>4930</v>
      </c>
      <c r="O2775" s="376" t="s">
        <v>4940</v>
      </c>
      <c r="P2775" s="326">
        <f>ROUND(SUMIF('AV-Bewegungsdaten'!B:B,A2775,'AV-Bewegungsdaten'!C:C),3)</f>
        <v>0</v>
      </c>
      <c r="Q2775" s="324">
        <f>ROUND(SUMIF('AV-Bewegungsdaten'!B:B,$A2775,'AV-Bewegungsdaten'!D:D),2)</f>
        <v>0</v>
      </c>
      <c r="T2775" s="327"/>
      <c r="U2775" s="326">
        <f>ROUND(SUMIF('DV-Bewegungsdaten'!B:B,Kategorien!A2775,'DV-Bewegungsdaten'!D:D),3)</f>
        <v>0</v>
      </c>
      <c r="V2775" s="324">
        <f>ROUND(SUMIF('DV-Bewegungsdaten'!B:B,Kategorien!A2775,'DV-Bewegungsdaten'!E:E),3)</f>
        <v>0</v>
      </c>
      <c r="AD2775" s="390">
        <f t="shared" si="577"/>
        <v>9.641</v>
      </c>
      <c r="AE2775" s="390">
        <f t="shared" si="578"/>
        <v>10.298</v>
      </c>
      <c r="AF2775" s="390">
        <f t="shared" si="579"/>
        <v>11.516999999999999</v>
      </c>
      <c r="AG2775" s="390">
        <f t="shared" si="580"/>
        <v>10.884</v>
      </c>
      <c r="AH2775" s="390">
        <f t="shared" si="581"/>
        <v>10.795999999999999</v>
      </c>
      <c r="AI2775" s="390">
        <f t="shared" si="582"/>
        <v>11.327999999999999</v>
      </c>
      <c r="AJ2775" s="390">
        <f t="shared" si="583"/>
        <v>10.611000000000001</v>
      </c>
      <c r="AK2775" s="390">
        <f t="shared" si="584"/>
        <v>10.895</v>
      </c>
      <c r="AL2775" s="390">
        <f t="shared" si="585"/>
        <v>11.004999999999999</v>
      </c>
      <c r="AM2775" s="390">
        <f t="shared" si="586"/>
        <v>10.885999999999999</v>
      </c>
      <c r="AN2775" s="390">
        <f t="shared" si="587"/>
        <v>10.48</v>
      </c>
      <c r="AO2775" s="390">
        <f t="shared" si="588"/>
        <v>11.382999999999999</v>
      </c>
    </row>
    <row r="2776" spans="1:41" ht="15" customHeight="1" x14ac:dyDescent="0.25">
      <c r="A2776" s="127" t="s">
        <v>983</v>
      </c>
      <c r="B2776" s="125" t="s">
        <v>2077</v>
      </c>
      <c r="C2776" s="125" t="s">
        <v>4005</v>
      </c>
      <c r="D2776" s="125" t="s">
        <v>2497</v>
      </c>
      <c r="E2776" s="125" t="s">
        <v>2455</v>
      </c>
      <c r="F2776" s="126">
        <v>16.380000000000003</v>
      </c>
      <c r="G2776" s="126">
        <v>16.580000000000002</v>
      </c>
      <c r="H2776" s="126">
        <v>13.1</v>
      </c>
      <c r="I2776" s="126"/>
      <c r="J2776" s="317"/>
      <c r="K2776" s="323">
        <f>ROUND(SUMIF('VGT-Bewegungsdaten'!B:B,A2776,'VGT-Bewegungsdaten'!C:C),3)</f>
        <v>0</v>
      </c>
      <c r="L2776" s="324">
        <f>ROUND(SUMIF('VGT-Bewegungsdaten'!B:B,$A2776,'VGT-Bewegungsdaten'!D:D),2)</f>
        <v>0</v>
      </c>
      <c r="N2776" s="376" t="s">
        <v>4930</v>
      </c>
      <c r="O2776" s="376" t="s">
        <v>4940</v>
      </c>
      <c r="P2776" s="326">
        <f>ROUND(SUMIF('AV-Bewegungsdaten'!B:B,A2776,'AV-Bewegungsdaten'!C:C),3)</f>
        <v>0</v>
      </c>
      <c r="Q2776" s="324">
        <f>ROUND(SUMIF('AV-Bewegungsdaten'!B:B,$A2776,'AV-Bewegungsdaten'!D:D),2)</f>
        <v>0</v>
      </c>
      <c r="T2776" s="327"/>
      <c r="U2776" s="326">
        <f>ROUND(SUMIF('DV-Bewegungsdaten'!B:B,Kategorien!A2776,'DV-Bewegungsdaten'!D:D),3)</f>
        <v>0</v>
      </c>
      <c r="V2776" s="324">
        <f>ROUND(SUMIF('DV-Bewegungsdaten'!B:B,Kategorien!A2776,'DV-Bewegungsdaten'!E:E),3)</f>
        <v>0</v>
      </c>
      <c r="AD2776" s="390">
        <f t="shared" si="577"/>
        <v>11.641000000000002</v>
      </c>
      <c r="AE2776" s="390">
        <f t="shared" si="578"/>
        <v>12.298000000000002</v>
      </c>
      <c r="AF2776" s="390">
        <f t="shared" si="579"/>
        <v>13.517000000000001</v>
      </c>
      <c r="AG2776" s="390">
        <f t="shared" si="580"/>
        <v>12.884000000000002</v>
      </c>
      <c r="AH2776" s="390">
        <f t="shared" si="581"/>
        <v>12.796000000000003</v>
      </c>
      <c r="AI2776" s="390">
        <f t="shared" si="582"/>
        <v>13.328000000000003</v>
      </c>
      <c r="AJ2776" s="390">
        <f t="shared" si="583"/>
        <v>12.611000000000002</v>
      </c>
      <c r="AK2776" s="390">
        <f t="shared" si="584"/>
        <v>12.895000000000001</v>
      </c>
      <c r="AL2776" s="390">
        <f t="shared" si="585"/>
        <v>13.005000000000003</v>
      </c>
      <c r="AM2776" s="390">
        <f t="shared" si="586"/>
        <v>12.886000000000003</v>
      </c>
      <c r="AN2776" s="390">
        <f t="shared" si="587"/>
        <v>12.480000000000002</v>
      </c>
      <c r="AO2776" s="390">
        <f t="shared" si="588"/>
        <v>13.383000000000003</v>
      </c>
    </row>
    <row r="2777" spans="1:41" ht="15" customHeight="1" x14ac:dyDescent="0.25">
      <c r="A2777" s="127" t="s">
        <v>1201</v>
      </c>
      <c r="B2777" s="125" t="s">
        <v>2077</v>
      </c>
      <c r="C2777" s="125" t="s">
        <v>4005</v>
      </c>
      <c r="D2777" s="125" t="s">
        <v>571</v>
      </c>
      <c r="E2777" s="125" t="s">
        <v>1541</v>
      </c>
      <c r="F2777" s="126">
        <v>17.380000000000003</v>
      </c>
      <c r="G2777" s="126">
        <v>17.580000000000002</v>
      </c>
      <c r="H2777" s="126">
        <v>13.9</v>
      </c>
      <c r="I2777" s="126"/>
      <c r="J2777" s="317"/>
      <c r="K2777" s="323">
        <f>ROUND(SUMIF('VGT-Bewegungsdaten'!B:B,A2777,'VGT-Bewegungsdaten'!C:C),3)</f>
        <v>0</v>
      </c>
      <c r="L2777" s="324">
        <f>ROUND(SUMIF('VGT-Bewegungsdaten'!B:B,$A2777,'VGT-Bewegungsdaten'!D:D),2)</f>
        <v>0</v>
      </c>
      <c r="N2777" s="376" t="s">
        <v>4930</v>
      </c>
      <c r="O2777" s="376" t="s">
        <v>4940</v>
      </c>
      <c r="P2777" s="326">
        <f>ROUND(SUMIF('AV-Bewegungsdaten'!B:B,A2777,'AV-Bewegungsdaten'!C:C),3)</f>
        <v>0</v>
      </c>
      <c r="Q2777" s="324">
        <f>ROUND(SUMIF('AV-Bewegungsdaten'!B:B,$A2777,'AV-Bewegungsdaten'!D:D),2)</f>
        <v>0</v>
      </c>
      <c r="T2777" s="327"/>
      <c r="U2777" s="326">
        <f>ROUND(SUMIF('DV-Bewegungsdaten'!B:B,Kategorien!A2777,'DV-Bewegungsdaten'!D:D),3)</f>
        <v>0</v>
      </c>
      <c r="V2777" s="324">
        <f>ROUND(SUMIF('DV-Bewegungsdaten'!B:B,Kategorien!A2777,'DV-Bewegungsdaten'!E:E),3)</f>
        <v>0</v>
      </c>
      <c r="AD2777" s="390">
        <f t="shared" si="577"/>
        <v>12.641000000000002</v>
      </c>
      <c r="AE2777" s="390">
        <f t="shared" si="578"/>
        <v>13.298000000000002</v>
      </c>
      <c r="AF2777" s="390">
        <f t="shared" si="579"/>
        <v>14.517000000000001</v>
      </c>
      <c r="AG2777" s="390">
        <f t="shared" si="580"/>
        <v>13.884000000000002</v>
      </c>
      <c r="AH2777" s="390">
        <f t="shared" si="581"/>
        <v>13.796000000000003</v>
      </c>
      <c r="AI2777" s="390">
        <f t="shared" si="582"/>
        <v>14.328000000000003</v>
      </c>
      <c r="AJ2777" s="390">
        <f t="shared" si="583"/>
        <v>13.611000000000002</v>
      </c>
      <c r="AK2777" s="390">
        <f t="shared" si="584"/>
        <v>13.895000000000001</v>
      </c>
      <c r="AL2777" s="390">
        <f t="shared" si="585"/>
        <v>14.005000000000003</v>
      </c>
      <c r="AM2777" s="390">
        <f t="shared" si="586"/>
        <v>13.886000000000003</v>
      </c>
      <c r="AN2777" s="390">
        <f t="shared" si="587"/>
        <v>13.480000000000002</v>
      </c>
      <c r="AO2777" s="390">
        <f t="shared" si="588"/>
        <v>14.383000000000003</v>
      </c>
    </row>
    <row r="2778" spans="1:41" ht="15" customHeight="1" x14ac:dyDescent="0.25">
      <c r="A2778" s="127" t="s">
        <v>2977</v>
      </c>
      <c r="B2778" s="125" t="s">
        <v>2077</v>
      </c>
      <c r="C2778" s="125" t="s">
        <v>4005</v>
      </c>
      <c r="D2778" s="125" t="s">
        <v>2750</v>
      </c>
      <c r="E2778" s="125" t="s">
        <v>2545</v>
      </c>
      <c r="F2778" s="126">
        <v>17.350000000000001</v>
      </c>
      <c r="G2778" s="126">
        <v>17.55</v>
      </c>
      <c r="H2778" s="126">
        <v>13.88</v>
      </c>
      <c r="I2778" s="126"/>
      <c r="J2778" s="317"/>
      <c r="K2778" s="323">
        <f>ROUND(SUMIF('VGT-Bewegungsdaten'!B:B,A2778,'VGT-Bewegungsdaten'!C:C),3)</f>
        <v>0</v>
      </c>
      <c r="L2778" s="324">
        <f>ROUND(SUMIF('VGT-Bewegungsdaten'!B:B,$A2778,'VGT-Bewegungsdaten'!D:D),2)</f>
        <v>0</v>
      </c>
      <c r="N2778" s="376" t="s">
        <v>4930</v>
      </c>
      <c r="O2778" s="376" t="s">
        <v>4940</v>
      </c>
      <c r="P2778" s="326">
        <f>ROUND(SUMIF('AV-Bewegungsdaten'!B:B,A2778,'AV-Bewegungsdaten'!C:C),3)</f>
        <v>0</v>
      </c>
      <c r="Q2778" s="324">
        <f>ROUND(SUMIF('AV-Bewegungsdaten'!B:B,$A2778,'AV-Bewegungsdaten'!D:D),2)</f>
        <v>0</v>
      </c>
      <c r="T2778" s="327"/>
      <c r="U2778" s="326">
        <f>ROUND(SUMIF('DV-Bewegungsdaten'!B:B,Kategorien!A2778,'DV-Bewegungsdaten'!D:D),3)</f>
        <v>0</v>
      </c>
      <c r="V2778" s="324">
        <f>ROUND(SUMIF('DV-Bewegungsdaten'!B:B,Kategorien!A2778,'DV-Bewegungsdaten'!E:E),3)</f>
        <v>0</v>
      </c>
      <c r="AD2778" s="390">
        <f t="shared" si="577"/>
        <v>12.611000000000001</v>
      </c>
      <c r="AE2778" s="390">
        <f t="shared" si="578"/>
        <v>13.268000000000001</v>
      </c>
      <c r="AF2778" s="390">
        <f t="shared" si="579"/>
        <v>14.487</v>
      </c>
      <c r="AG2778" s="390">
        <f t="shared" si="580"/>
        <v>13.854000000000001</v>
      </c>
      <c r="AH2778" s="390">
        <f t="shared" si="581"/>
        <v>13.766000000000002</v>
      </c>
      <c r="AI2778" s="390">
        <f t="shared" si="582"/>
        <v>14.298000000000002</v>
      </c>
      <c r="AJ2778" s="390">
        <f t="shared" si="583"/>
        <v>13.581000000000001</v>
      </c>
      <c r="AK2778" s="390">
        <f t="shared" si="584"/>
        <v>13.865</v>
      </c>
      <c r="AL2778" s="390">
        <f t="shared" si="585"/>
        <v>13.975000000000001</v>
      </c>
      <c r="AM2778" s="390">
        <f t="shared" si="586"/>
        <v>13.856000000000002</v>
      </c>
      <c r="AN2778" s="390">
        <f t="shared" si="587"/>
        <v>13.450000000000001</v>
      </c>
      <c r="AO2778" s="390">
        <f t="shared" si="588"/>
        <v>14.353000000000002</v>
      </c>
    </row>
    <row r="2779" spans="1:41" ht="15" customHeight="1" x14ac:dyDescent="0.25">
      <c r="A2779" s="127" t="s">
        <v>3721</v>
      </c>
      <c r="B2779" s="125" t="s">
        <v>2077</v>
      </c>
      <c r="C2779" s="125" t="s">
        <v>4005</v>
      </c>
      <c r="D2779" s="125" t="s">
        <v>3494</v>
      </c>
      <c r="E2779" s="125" t="s">
        <v>3289</v>
      </c>
      <c r="F2779" s="126">
        <v>17.32</v>
      </c>
      <c r="G2779" s="126">
        <v>17.52</v>
      </c>
      <c r="H2779" s="126">
        <v>13.86</v>
      </c>
      <c r="I2779" s="126"/>
      <c r="J2779" s="317"/>
      <c r="K2779" s="323">
        <f>ROUND(SUMIF('VGT-Bewegungsdaten'!B:B,A2779,'VGT-Bewegungsdaten'!C:C),3)</f>
        <v>0</v>
      </c>
      <c r="L2779" s="324">
        <f>ROUND(SUMIF('VGT-Bewegungsdaten'!B:B,$A2779,'VGT-Bewegungsdaten'!D:D),2)</f>
        <v>0</v>
      </c>
      <c r="N2779" s="376" t="s">
        <v>4930</v>
      </c>
      <c r="O2779" s="376" t="s">
        <v>4940</v>
      </c>
      <c r="P2779" s="326">
        <f>ROUND(SUMIF('AV-Bewegungsdaten'!B:B,A2779,'AV-Bewegungsdaten'!C:C),3)</f>
        <v>0</v>
      </c>
      <c r="Q2779" s="324">
        <f>ROUND(SUMIF('AV-Bewegungsdaten'!B:B,$A2779,'AV-Bewegungsdaten'!D:D),2)</f>
        <v>0</v>
      </c>
      <c r="T2779" s="327"/>
      <c r="U2779" s="326">
        <f>ROUND(SUMIF('DV-Bewegungsdaten'!B:B,Kategorien!A2779,'DV-Bewegungsdaten'!D:D),3)</f>
        <v>0</v>
      </c>
      <c r="V2779" s="324">
        <f>ROUND(SUMIF('DV-Bewegungsdaten'!B:B,Kategorien!A2779,'DV-Bewegungsdaten'!E:E),3)</f>
        <v>0</v>
      </c>
      <c r="AD2779" s="390">
        <f t="shared" si="577"/>
        <v>12.581</v>
      </c>
      <c r="AE2779" s="390">
        <f t="shared" si="578"/>
        <v>13.238</v>
      </c>
      <c r="AF2779" s="390">
        <f t="shared" si="579"/>
        <v>14.456999999999999</v>
      </c>
      <c r="AG2779" s="390">
        <f t="shared" si="580"/>
        <v>13.824</v>
      </c>
      <c r="AH2779" s="390">
        <f t="shared" si="581"/>
        <v>13.736000000000001</v>
      </c>
      <c r="AI2779" s="390">
        <f t="shared" si="582"/>
        <v>14.268000000000001</v>
      </c>
      <c r="AJ2779" s="390">
        <f t="shared" si="583"/>
        <v>13.551</v>
      </c>
      <c r="AK2779" s="390">
        <f t="shared" si="584"/>
        <v>13.834999999999999</v>
      </c>
      <c r="AL2779" s="390">
        <f t="shared" si="585"/>
        <v>13.945</v>
      </c>
      <c r="AM2779" s="390">
        <f t="shared" si="586"/>
        <v>13.826000000000001</v>
      </c>
      <c r="AN2779" s="390">
        <f t="shared" si="587"/>
        <v>13.42</v>
      </c>
      <c r="AO2779" s="390">
        <f t="shared" si="588"/>
        <v>14.323</v>
      </c>
    </row>
    <row r="2780" spans="1:41" ht="15" customHeight="1" x14ac:dyDescent="0.25">
      <c r="A2780" s="127" t="s">
        <v>4486</v>
      </c>
      <c r="B2780" s="125" t="s">
        <v>2077</v>
      </c>
      <c r="C2780" s="125" t="s">
        <v>4005</v>
      </c>
      <c r="D2780" s="125" t="s">
        <v>4257</v>
      </c>
      <c r="E2780" s="125" t="s">
        <v>4051</v>
      </c>
      <c r="F2780" s="126">
        <v>17.29</v>
      </c>
      <c r="G2780" s="126">
        <v>17.489999999999998</v>
      </c>
      <c r="H2780" s="126">
        <v>13.83</v>
      </c>
      <c r="I2780" s="126"/>
      <c r="J2780" s="317"/>
      <c r="K2780" s="323">
        <f>ROUND(SUMIF('VGT-Bewegungsdaten'!B:B,A2780,'VGT-Bewegungsdaten'!C:C),3)</f>
        <v>0</v>
      </c>
      <c r="L2780" s="324">
        <f>ROUND(SUMIF('VGT-Bewegungsdaten'!B:B,$A2780,'VGT-Bewegungsdaten'!D:D),2)</f>
        <v>0</v>
      </c>
      <c r="N2780" s="376" t="s">
        <v>4930</v>
      </c>
      <c r="O2780" s="376" t="s">
        <v>4940</v>
      </c>
      <c r="P2780" s="326">
        <f>ROUND(SUMIF('AV-Bewegungsdaten'!B:B,A2780,'AV-Bewegungsdaten'!C:C),3)</f>
        <v>0</v>
      </c>
      <c r="Q2780" s="324">
        <f>ROUND(SUMIF('AV-Bewegungsdaten'!B:B,$A2780,'AV-Bewegungsdaten'!D:D),2)</f>
        <v>0</v>
      </c>
      <c r="T2780" s="327"/>
      <c r="U2780" s="326">
        <f>ROUND(SUMIF('DV-Bewegungsdaten'!B:B,Kategorien!A2780,'DV-Bewegungsdaten'!D:D),3)</f>
        <v>0</v>
      </c>
      <c r="V2780" s="324">
        <f>ROUND(SUMIF('DV-Bewegungsdaten'!B:B,Kategorien!A2780,'DV-Bewegungsdaten'!E:E),3)</f>
        <v>0</v>
      </c>
      <c r="AD2780" s="390">
        <f t="shared" si="577"/>
        <v>12.550999999999998</v>
      </c>
      <c r="AE2780" s="390">
        <f t="shared" si="578"/>
        <v>13.207999999999998</v>
      </c>
      <c r="AF2780" s="390">
        <f t="shared" si="579"/>
        <v>14.426999999999998</v>
      </c>
      <c r="AG2780" s="390">
        <f t="shared" si="580"/>
        <v>13.793999999999999</v>
      </c>
      <c r="AH2780" s="390">
        <f t="shared" si="581"/>
        <v>13.706</v>
      </c>
      <c r="AI2780" s="390">
        <f t="shared" si="582"/>
        <v>14.238</v>
      </c>
      <c r="AJ2780" s="390">
        <f t="shared" si="583"/>
        <v>13.520999999999999</v>
      </c>
      <c r="AK2780" s="390">
        <f t="shared" si="584"/>
        <v>13.804999999999998</v>
      </c>
      <c r="AL2780" s="390">
        <f t="shared" si="585"/>
        <v>13.914999999999999</v>
      </c>
      <c r="AM2780" s="390">
        <f t="shared" si="586"/>
        <v>13.795999999999999</v>
      </c>
      <c r="AN2780" s="390">
        <f t="shared" si="587"/>
        <v>13.389999999999999</v>
      </c>
      <c r="AO2780" s="390">
        <f t="shared" si="588"/>
        <v>14.292999999999999</v>
      </c>
    </row>
    <row r="2781" spans="1:41" ht="15" customHeight="1" x14ac:dyDescent="0.25">
      <c r="A2781" s="127" t="s">
        <v>984</v>
      </c>
      <c r="B2781" s="125" t="s">
        <v>2077</v>
      </c>
      <c r="C2781" s="125" t="s">
        <v>4005</v>
      </c>
      <c r="D2781" s="125" t="s">
        <v>2499</v>
      </c>
      <c r="E2781" s="125" t="s">
        <v>2452</v>
      </c>
      <c r="F2781" s="126">
        <v>12.88</v>
      </c>
      <c r="G2781" s="126">
        <v>13.08</v>
      </c>
      <c r="H2781" s="126">
        <v>10.3</v>
      </c>
      <c r="I2781" s="126"/>
      <c r="J2781" s="317"/>
      <c r="K2781" s="323">
        <f>ROUND(SUMIF('VGT-Bewegungsdaten'!B:B,A2781,'VGT-Bewegungsdaten'!C:C),3)</f>
        <v>0</v>
      </c>
      <c r="L2781" s="324">
        <f>ROUND(SUMIF('VGT-Bewegungsdaten'!B:B,$A2781,'VGT-Bewegungsdaten'!D:D),2)</f>
        <v>0</v>
      </c>
      <c r="N2781" s="376" t="s">
        <v>4930</v>
      </c>
      <c r="O2781" s="376" t="s">
        <v>4940</v>
      </c>
      <c r="P2781" s="326">
        <f>ROUND(SUMIF('AV-Bewegungsdaten'!B:B,A2781,'AV-Bewegungsdaten'!C:C),3)</f>
        <v>0</v>
      </c>
      <c r="Q2781" s="324">
        <f>ROUND(SUMIF('AV-Bewegungsdaten'!B:B,$A2781,'AV-Bewegungsdaten'!D:D),2)</f>
        <v>0</v>
      </c>
      <c r="T2781" s="327"/>
      <c r="U2781" s="326">
        <f>ROUND(SUMIF('DV-Bewegungsdaten'!B:B,Kategorien!A2781,'DV-Bewegungsdaten'!D:D),3)</f>
        <v>0</v>
      </c>
      <c r="V2781" s="324">
        <f>ROUND(SUMIF('DV-Bewegungsdaten'!B:B,Kategorien!A2781,'DV-Bewegungsdaten'!E:E),3)</f>
        <v>0</v>
      </c>
      <c r="AD2781" s="390">
        <f t="shared" si="577"/>
        <v>8.141</v>
      </c>
      <c r="AE2781" s="390">
        <f t="shared" si="578"/>
        <v>8.798</v>
      </c>
      <c r="AF2781" s="390">
        <f t="shared" si="579"/>
        <v>10.016999999999999</v>
      </c>
      <c r="AG2781" s="390">
        <f t="shared" si="580"/>
        <v>9.3840000000000003</v>
      </c>
      <c r="AH2781" s="390">
        <f t="shared" si="581"/>
        <v>9.2959999999999994</v>
      </c>
      <c r="AI2781" s="390">
        <f t="shared" si="582"/>
        <v>9.8279999999999994</v>
      </c>
      <c r="AJ2781" s="390">
        <f t="shared" si="583"/>
        <v>9.1110000000000007</v>
      </c>
      <c r="AK2781" s="390">
        <f t="shared" si="584"/>
        <v>9.3949999999999996</v>
      </c>
      <c r="AL2781" s="390">
        <f t="shared" si="585"/>
        <v>9.504999999999999</v>
      </c>
      <c r="AM2781" s="390">
        <f t="shared" si="586"/>
        <v>9.3859999999999992</v>
      </c>
      <c r="AN2781" s="390">
        <f t="shared" si="587"/>
        <v>8.98</v>
      </c>
      <c r="AO2781" s="390">
        <f t="shared" si="588"/>
        <v>9.8829999999999991</v>
      </c>
    </row>
    <row r="2782" spans="1:41" ht="15" customHeight="1" x14ac:dyDescent="0.25">
      <c r="A2782" s="127" t="s">
        <v>985</v>
      </c>
      <c r="B2782" s="125" t="s">
        <v>2077</v>
      </c>
      <c r="C2782" s="125" t="s">
        <v>4005</v>
      </c>
      <c r="D2782" s="125" t="s">
        <v>2501</v>
      </c>
      <c r="E2782" s="125" t="s">
        <v>2455</v>
      </c>
      <c r="F2782" s="126">
        <v>14.88</v>
      </c>
      <c r="G2782" s="126">
        <v>15.08</v>
      </c>
      <c r="H2782" s="126">
        <v>11.9</v>
      </c>
      <c r="I2782" s="126"/>
      <c r="J2782" s="317"/>
      <c r="K2782" s="323">
        <f>ROUND(SUMIF('VGT-Bewegungsdaten'!B:B,A2782,'VGT-Bewegungsdaten'!C:C),3)</f>
        <v>0</v>
      </c>
      <c r="L2782" s="324">
        <f>ROUND(SUMIF('VGT-Bewegungsdaten'!B:B,$A2782,'VGT-Bewegungsdaten'!D:D),2)</f>
        <v>0</v>
      </c>
      <c r="N2782" s="376" t="s">
        <v>4930</v>
      </c>
      <c r="O2782" s="376" t="s">
        <v>4940</v>
      </c>
      <c r="P2782" s="326">
        <f>ROUND(SUMIF('AV-Bewegungsdaten'!B:B,A2782,'AV-Bewegungsdaten'!C:C),3)</f>
        <v>0</v>
      </c>
      <c r="Q2782" s="324">
        <f>ROUND(SUMIF('AV-Bewegungsdaten'!B:B,$A2782,'AV-Bewegungsdaten'!D:D),2)</f>
        <v>0</v>
      </c>
      <c r="T2782" s="327"/>
      <c r="U2782" s="326">
        <f>ROUND(SUMIF('DV-Bewegungsdaten'!B:B,Kategorien!A2782,'DV-Bewegungsdaten'!D:D),3)</f>
        <v>0</v>
      </c>
      <c r="V2782" s="324">
        <f>ROUND(SUMIF('DV-Bewegungsdaten'!B:B,Kategorien!A2782,'DV-Bewegungsdaten'!E:E),3)</f>
        <v>0</v>
      </c>
      <c r="AD2782" s="390">
        <f t="shared" si="577"/>
        <v>10.141</v>
      </c>
      <c r="AE2782" s="390">
        <f t="shared" si="578"/>
        <v>10.798</v>
      </c>
      <c r="AF2782" s="390">
        <f t="shared" si="579"/>
        <v>12.016999999999999</v>
      </c>
      <c r="AG2782" s="390">
        <f t="shared" si="580"/>
        <v>11.384</v>
      </c>
      <c r="AH2782" s="390">
        <f t="shared" si="581"/>
        <v>11.295999999999999</v>
      </c>
      <c r="AI2782" s="390">
        <f t="shared" si="582"/>
        <v>11.827999999999999</v>
      </c>
      <c r="AJ2782" s="390">
        <f t="shared" si="583"/>
        <v>11.111000000000001</v>
      </c>
      <c r="AK2782" s="390">
        <f t="shared" si="584"/>
        <v>11.395</v>
      </c>
      <c r="AL2782" s="390">
        <f t="shared" si="585"/>
        <v>11.504999999999999</v>
      </c>
      <c r="AM2782" s="390">
        <f t="shared" si="586"/>
        <v>11.385999999999999</v>
      </c>
      <c r="AN2782" s="390">
        <f t="shared" si="587"/>
        <v>10.98</v>
      </c>
      <c r="AO2782" s="390">
        <f t="shared" si="588"/>
        <v>11.882999999999999</v>
      </c>
    </row>
    <row r="2783" spans="1:41" ht="15" customHeight="1" x14ac:dyDescent="0.25">
      <c r="A2783" s="127" t="s">
        <v>1202</v>
      </c>
      <c r="B2783" s="125" t="s">
        <v>2077</v>
      </c>
      <c r="C2783" s="125" t="s">
        <v>4005</v>
      </c>
      <c r="D2783" s="125" t="s">
        <v>573</v>
      </c>
      <c r="E2783" s="125" t="s">
        <v>1541</v>
      </c>
      <c r="F2783" s="126">
        <v>15.88</v>
      </c>
      <c r="G2783" s="126">
        <v>16.080000000000002</v>
      </c>
      <c r="H2783" s="126">
        <v>12.7</v>
      </c>
      <c r="I2783" s="126"/>
      <c r="J2783" s="317"/>
      <c r="K2783" s="323">
        <f>ROUND(SUMIF('VGT-Bewegungsdaten'!B:B,A2783,'VGT-Bewegungsdaten'!C:C),3)</f>
        <v>0</v>
      </c>
      <c r="L2783" s="324">
        <f>ROUND(SUMIF('VGT-Bewegungsdaten'!B:B,$A2783,'VGT-Bewegungsdaten'!D:D),2)</f>
        <v>0</v>
      </c>
      <c r="N2783" s="376" t="s">
        <v>4930</v>
      </c>
      <c r="O2783" s="376" t="s">
        <v>4940</v>
      </c>
      <c r="P2783" s="326">
        <f>ROUND(SUMIF('AV-Bewegungsdaten'!B:B,A2783,'AV-Bewegungsdaten'!C:C),3)</f>
        <v>0</v>
      </c>
      <c r="Q2783" s="324">
        <f>ROUND(SUMIF('AV-Bewegungsdaten'!B:B,$A2783,'AV-Bewegungsdaten'!D:D),2)</f>
        <v>0</v>
      </c>
      <c r="T2783" s="327"/>
      <c r="U2783" s="326">
        <f>ROUND(SUMIF('DV-Bewegungsdaten'!B:B,Kategorien!A2783,'DV-Bewegungsdaten'!D:D),3)</f>
        <v>0</v>
      </c>
      <c r="V2783" s="324">
        <f>ROUND(SUMIF('DV-Bewegungsdaten'!B:B,Kategorien!A2783,'DV-Bewegungsdaten'!E:E),3)</f>
        <v>0</v>
      </c>
      <c r="AD2783" s="390">
        <f t="shared" si="577"/>
        <v>11.141000000000002</v>
      </c>
      <c r="AE2783" s="390">
        <f t="shared" si="578"/>
        <v>11.798000000000002</v>
      </c>
      <c r="AF2783" s="390">
        <f t="shared" si="579"/>
        <v>13.017000000000001</v>
      </c>
      <c r="AG2783" s="390">
        <f t="shared" si="580"/>
        <v>12.384000000000002</v>
      </c>
      <c r="AH2783" s="390">
        <f t="shared" si="581"/>
        <v>12.296000000000003</v>
      </c>
      <c r="AI2783" s="390">
        <f t="shared" si="582"/>
        <v>12.828000000000003</v>
      </c>
      <c r="AJ2783" s="390">
        <f t="shared" si="583"/>
        <v>12.111000000000002</v>
      </c>
      <c r="AK2783" s="390">
        <f t="shared" si="584"/>
        <v>12.395000000000001</v>
      </c>
      <c r="AL2783" s="390">
        <f t="shared" si="585"/>
        <v>12.505000000000003</v>
      </c>
      <c r="AM2783" s="390">
        <f t="shared" si="586"/>
        <v>12.386000000000003</v>
      </c>
      <c r="AN2783" s="390">
        <f t="shared" si="587"/>
        <v>11.980000000000002</v>
      </c>
      <c r="AO2783" s="390">
        <f t="shared" si="588"/>
        <v>12.883000000000003</v>
      </c>
    </row>
    <row r="2784" spans="1:41" ht="15" customHeight="1" x14ac:dyDescent="0.25">
      <c r="A2784" s="127" t="s">
        <v>2978</v>
      </c>
      <c r="B2784" s="125" t="s">
        <v>2077</v>
      </c>
      <c r="C2784" s="125" t="s">
        <v>4005</v>
      </c>
      <c r="D2784" s="125" t="s">
        <v>2752</v>
      </c>
      <c r="E2784" s="125" t="s">
        <v>2545</v>
      </c>
      <c r="F2784" s="126">
        <v>15.850000000000001</v>
      </c>
      <c r="G2784" s="126">
        <v>16.05</v>
      </c>
      <c r="H2784" s="126">
        <v>12.68</v>
      </c>
      <c r="I2784" s="126"/>
      <c r="J2784" s="317"/>
      <c r="K2784" s="323">
        <f>ROUND(SUMIF('VGT-Bewegungsdaten'!B:B,A2784,'VGT-Bewegungsdaten'!C:C),3)</f>
        <v>0</v>
      </c>
      <c r="L2784" s="324">
        <f>ROUND(SUMIF('VGT-Bewegungsdaten'!B:B,$A2784,'VGT-Bewegungsdaten'!D:D),2)</f>
        <v>0</v>
      </c>
      <c r="N2784" s="376" t="s">
        <v>4930</v>
      </c>
      <c r="O2784" s="376" t="s">
        <v>4940</v>
      </c>
      <c r="P2784" s="326">
        <f>ROUND(SUMIF('AV-Bewegungsdaten'!B:B,A2784,'AV-Bewegungsdaten'!C:C),3)</f>
        <v>0</v>
      </c>
      <c r="Q2784" s="324">
        <f>ROUND(SUMIF('AV-Bewegungsdaten'!B:B,$A2784,'AV-Bewegungsdaten'!D:D),2)</f>
        <v>0</v>
      </c>
      <c r="T2784" s="327"/>
      <c r="U2784" s="326">
        <f>ROUND(SUMIF('DV-Bewegungsdaten'!B:B,Kategorien!A2784,'DV-Bewegungsdaten'!D:D),3)</f>
        <v>0</v>
      </c>
      <c r="V2784" s="324">
        <f>ROUND(SUMIF('DV-Bewegungsdaten'!B:B,Kategorien!A2784,'DV-Bewegungsdaten'!E:E),3)</f>
        <v>0</v>
      </c>
      <c r="AD2784" s="390">
        <f t="shared" si="577"/>
        <v>11.111000000000001</v>
      </c>
      <c r="AE2784" s="390">
        <f t="shared" si="578"/>
        <v>11.768000000000001</v>
      </c>
      <c r="AF2784" s="390">
        <f t="shared" si="579"/>
        <v>12.987</v>
      </c>
      <c r="AG2784" s="390">
        <f t="shared" si="580"/>
        <v>12.354000000000001</v>
      </c>
      <c r="AH2784" s="390">
        <f t="shared" si="581"/>
        <v>12.266000000000002</v>
      </c>
      <c r="AI2784" s="390">
        <f t="shared" si="582"/>
        <v>12.798000000000002</v>
      </c>
      <c r="AJ2784" s="390">
        <f t="shared" si="583"/>
        <v>12.081000000000001</v>
      </c>
      <c r="AK2784" s="390">
        <f t="shared" si="584"/>
        <v>12.365</v>
      </c>
      <c r="AL2784" s="390">
        <f t="shared" si="585"/>
        <v>12.475000000000001</v>
      </c>
      <c r="AM2784" s="390">
        <f t="shared" si="586"/>
        <v>12.356000000000002</v>
      </c>
      <c r="AN2784" s="390">
        <f t="shared" si="587"/>
        <v>11.950000000000001</v>
      </c>
      <c r="AO2784" s="390">
        <f t="shared" si="588"/>
        <v>12.853000000000002</v>
      </c>
    </row>
    <row r="2785" spans="1:41" ht="15" customHeight="1" x14ac:dyDescent="0.25">
      <c r="A2785" s="127" t="s">
        <v>3722</v>
      </c>
      <c r="B2785" s="125" t="s">
        <v>2077</v>
      </c>
      <c r="C2785" s="125" t="s">
        <v>4005</v>
      </c>
      <c r="D2785" s="125" t="s">
        <v>3496</v>
      </c>
      <c r="E2785" s="125" t="s">
        <v>3289</v>
      </c>
      <c r="F2785" s="126">
        <v>15.82</v>
      </c>
      <c r="G2785" s="126">
        <v>16.02</v>
      </c>
      <c r="H2785" s="126">
        <v>12.66</v>
      </c>
      <c r="I2785" s="126"/>
      <c r="J2785" s="317"/>
      <c r="K2785" s="323">
        <f>ROUND(SUMIF('VGT-Bewegungsdaten'!B:B,A2785,'VGT-Bewegungsdaten'!C:C),3)</f>
        <v>0</v>
      </c>
      <c r="L2785" s="324">
        <f>ROUND(SUMIF('VGT-Bewegungsdaten'!B:B,$A2785,'VGT-Bewegungsdaten'!D:D),2)</f>
        <v>0</v>
      </c>
      <c r="N2785" s="376" t="s">
        <v>4930</v>
      </c>
      <c r="O2785" s="376" t="s">
        <v>4940</v>
      </c>
      <c r="P2785" s="326">
        <f>ROUND(SUMIF('AV-Bewegungsdaten'!B:B,A2785,'AV-Bewegungsdaten'!C:C),3)</f>
        <v>0</v>
      </c>
      <c r="Q2785" s="324">
        <f>ROUND(SUMIF('AV-Bewegungsdaten'!B:B,$A2785,'AV-Bewegungsdaten'!D:D),2)</f>
        <v>0</v>
      </c>
      <c r="T2785" s="327"/>
      <c r="U2785" s="326">
        <f>ROUND(SUMIF('DV-Bewegungsdaten'!B:B,Kategorien!A2785,'DV-Bewegungsdaten'!D:D),3)</f>
        <v>0</v>
      </c>
      <c r="V2785" s="324">
        <f>ROUND(SUMIF('DV-Bewegungsdaten'!B:B,Kategorien!A2785,'DV-Bewegungsdaten'!E:E),3)</f>
        <v>0</v>
      </c>
      <c r="AD2785" s="390">
        <f t="shared" si="577"/>
        <v>11.081</v>
      </c>
      <c r="AE2785" s="390">
        <f t="shared" si="578"/>
        <v>11.738</v>
      </c>
      <c r="AF2785" s="390">
        <f t="shared" si="579"/>
        <v>12.956999999999999</v>
      </c>
      <c r="AG2785" s="390">
        <f t="shared" si="580"/>
        <v>12.324</v>
      </c>
      <c r="AH2785" s="390">
        <f t="shared" si="581"/>
        <v>12.236000000000001</v>
      </c>
      <c r="AI2785" s="390">
        <f t="shared" si="582"/>
        <v>12.768000000000001</v>
      </c>
      <c r="AJ2785" s="390">
        <f t="shared" si="583"/>
        <v>12.051</v>
      </c>
      <c r="AK2785" s="390">
        <f t="shared" si="584"/>
        <v>12.334999999999999</v>
      </c>
      <c r="AL2785" s="390">
        <f t="shared" si="585"/>
        <v>12.445</v>
      </c>
      <c r="AM2785" s="390">
        <f t="shared" si="586"/>
        <v>12.326000000000001</v>
      </c>
      <c r="AN2785" s="390">
        <f t="shared" si="587"/>
        <v>11.92</v>
      </c>
      <c r="AO2785" s="390">
        <f t="shared" si="588"/>
        <v>12.823</v>
      </c>
    </row>
    <row r="2786" spans="1:41" ht="15" customHeight="1" x14ac:dyDescent="0.25">
      <c r="A2786" s="127" t="s">
        <v>4487</v>
      </c>
      <c r="B2786" s="125" t="s">
        <v>2077</v>
      </c>
      <c r="C2786" s="125" t="s">
        <v>4005</v>
      </c>
      <c r="D2786" s="125" t="s">
        <v>4259</v>
      </c>
      <c r="E2786" s="125" t="s">
        <v>4051</v>
      </c>
      <c r="F2786" s="126">
        <v>15.790000000000001</v>
      </c>
      <c r="G2786" s="126">
        <v>15.99</v>
      </c>
      <c r="H2786" s="126">
        <v>12.63</v>
      </c>
      <c r="I2786" s="126"/>
      <c r="J2786" s="317"/>
      <c r="K2786" s="323">
        <f>ROUND(SUMIF('VGT-Bewegungsdaten'!B:B,A2786,'VGT-Bewegungsdaten'!C:C),3)</f>
        <v>0</v>
      </c>
      <c r="L2786" s="324">
        <f>ROUND(SUMIF('VGT-Bewegungsdaten'!B:B,$A2786,'VGT-Bewegungsdaten'!D:D),2)</f>
        <v>0</v>
      </c>
      <c r="N2786" s="376" t="s">
        <v>4930</v>
      </c>
      <c r="O2786" s="376" t="s">
        <v>4940</v>
      </c>
      <c r="P2786" s="326">
        <f>ROUND(SUMIF('AV-Bewegungsdaten'!B:B,A2786,'AV-Bewegungsdaten'!C:C),3)</f>
        <v>0</v>
      </c>
      <c r="Q2786" s="324">
        <f>ROUND(SUMIF('AV-Bewegungsdaten'!B:B,$A2786,'AV-Bewegungsdaten'!D:D),2)</f>
        <v>0</v>
      </c>
      <c r="T2786" s="327"/>
      <c r="U2786" s="326">
        <f>ROUND(SUMIF('DV-Bewegungsdaten'!B:B,Kategorien!A2786,'DV-Bewegungsdaten'!D:D),3)</f>
        <v>0</v>
      </c>
      <c r="V2786" s="324">
        <f>ROUND(SUMIF('DV-Bewegungsdaten'!B:B,Kategorien!A2786,'DV-Bewegungsdaten'!E:E),3)</f>
        <v>0</v>
      </c>
      <c r="AD2786" s="390">
        <f t="shared" si="577"/>
        <v>11.051</v>
      </c>
      <c r="AE2786" s="390">
        <f t="shared" si="578"/>
        <v>11.708</v>
      </c>
      <c r="AF2786" s="390">
        <f t="shared" si="579"/>
        <v>12.927</v>
      </c>
      <c r="AG2786" s="390">
        <f t="shared" si="580"/>
        <v>12.294</v>
      </c>
      <c r="AH2786" s="390">
        <f t="shared" si="581"/>
        <v>12.206</v>
      </c>
      <c r="AI2786" s="390">
        <f t="shared" si="582"/>
        <v>12.738</v>
      </c>
      <c r="AJ2786" s="390">
        <f t="shared" si="583"/>
        <v>12.021000000000001</v>
      </c>
      <c r="AK2786" s="390">
        <f t="shared" si="584"/>
        <v>12.305</v>
      </c>
      <c r="AL2786" s="390">
        <f t="shared" si="585"/>
        <v>12.414999999999999</v>
      </c>
      <c r="AM2786" s="390">
        <f t="shared" si="586"/>
        <v>12.295999999999999</v>
      </c>
      <c r="AN2786" s="390">
        <f t="shared" si="587"/>
        <v>11.89</v>
      </c>
      <c r="AO2786" s="390">
        <f t="shared" si="588"/>
        <v>12.792999999999999</v>
      </c>
    </row>
    <row r="2787" spans="1:41" ht="15" customHeight="1" x14ac:dyDescent="0.25">
      <c r="A2787" s="127" t="s">
        <v>986</v>
      </c>
      <c r="B2787" s="125" t="s">
        <v>2077</v>
      </c>
      <c r="C2787" s="125" t="s">
        <v>4005</v>
      </c>
      <c r="D2787" s="125" t="s">
        <v>2503</v>
      </c>
      <c r="E2787" s="125" t="s">
        <v>2452</v>
      </c>
      <c r="F2787" s="126">
        <v>7.91</v>
      </c>
      <c r="G2787" s="126">
        <v>8.11</v>
      </c>
      <c r="H2787" s="126">
        <v>6.33</v>
      </c>
      <c r="I2787" s="126"/>
      <c r="J2787" s="317"/>
      <c r="K2787" s="323">
        <f>ROUND(SUMIF('VGT-Bewegungsdaten'!B:B,A2787,'VGT-Bewegungsdaten'!C:C),3)</f>
        <v>0</v>
      </c>
      <c r="L2787" s="324">
        <f>ROUND(SUMIF('VGT-Bewegungsdaten'!B:B,$A2787,'VGT-Bewegungsdaten'!D:D),2)</f>
        <v>0</v>
      </c>
      <c r="N2787" s="376" t="s">
        <v>4930</v>
      </c>
      <c r="O2787" s="376" t="s">
        <v>4940</v>
      </c>
      <c r="P2787" s="326">
        <f>ROUND(SUMIF('AV-Bewegungsdaten'!B:B,A2787,'AV-Bewegungsdaten'!C:C),3)</f>
        <v>0</v>
      </c>
      <c r="Q2787" s="324">
        <f>ROUND(SUMIF('AV-Bewegungsdaten'!B:B,$A2787,'AV-Bewegungsdaten'!D:D),2)</f>
        <v>0</v>
      </c>
      <c r="T2787" s="327"/>
      <c r="U2787" s="326">
        <f>ROUND(SUMIF('DV-Bewegungsdaten'!B:B,Kategorien!A2787,'DV-Bewegungsdaten'!D:D),3)</f>
        <v>0</v>
      </c>
      <c r="V2787" s="324">
        <f>ROUND(SUMIF('DV-Bewegungsdaten'!B:B,Kategorien!A2787,'DV-Bewegungsdaten'!E:E),3)</f>
        <v>0</v>
      </c>
      <c r="AD2787" s="390">
        <f t="shared" si="577"/>
        <v>3.1709999999999994</v>
      </c>
      <c r="AE2787" s="390">
        <f t="shared" si="578"/>
        <v>3.8279999999999994</v>
      </c>
      <c r="AF2787" s="390">
        <f t="shared" si="579"/>
        <v>5.0469999999999988</v>
      </c>
      <c r="AG2787" s="390">
        <f t="shared" si="580"/>
        <v>4.4139999999999997</v>
      </c>
      <c r="AH2787" s="390">
        <f t="shared" si="581"/>
        <v>4.3259999999999996</v>
      </c>
      <c r="AI2787" s="390">
        <f t="shared" si="582"/>
        <v>4.8579999999999997</v>
      </c>
      <c r="AJ2787" s="390">
        <f t="shared" si="583"/>
        <v>4.141</v>
      </c>
      <c r="AK2787" s="390">
        <f t="shared" si="584"/>
        <v>4.4249999999999989</v>
      </c>
      <c r="AL2787" s="390">
        <f t="shared" si="585"/>
        <v>4.5349999999999993</v>
      </c>
      <c r="AM2787" s="390">
        <f t="shared" si="586"/>
        <v>4.4159999999999995</v>
      </c>
      <c r="AN2787" s="390">
        <f t="shared" si="587"/>
        <v>4.01</v>
      </c>
      <c r="AO2787" s="390">
        <f t="shared" si="588"/>
        <v>4.9129999999999994</v>
      </c>
    </row>
    <row r="2788" spans="1:41" ht="15" customHeight="1" x14ac:dyDescent="0.25">
      <c r="A2788" s="127" t="s">
        <v>987</v>
      </c>
      <c r="B2788" s="125" t="s">
        <v>2077</v>
      </c>
      <c r="C2788" s="125" t="s">
        <v>4005</v>
      </c>
      <c r="D2788" s="125" t="s">
        <v>2505</v>
      </c>
      <c r="E2788" s="125" t="s">
        <v>2455</v>
      </c>
      <c r="F2788" s="126">
        <v>9.91</v>
      </c>
      <c r="G2788" s="126">
        <v>10.11</v>
      </c>
      <c r="H2788" s="126">
        <v>7.93</v>
      </c>
      <c r="I2788" s="126"/>
      <c r="J2788" s="317"/>
      <c r="K2788" s="323">
        <f>ROUND(SUMIF('VGT-Bewegungsdaten'!B:B,A2788,'VGT-Bewegungsdaten'!C:C),3)</f>
        <v>0</v>
      </c>
      <c r="L2788" s="324">
        <f>ROUND(SUMIF('VGT-Bewegungsdaten'!B:B,$A2788,'VGT-Bewegungsdaten'!D:D),2)</f>
        <v>0</v>
      </c>
      <c r="N2788" s="376" t="s">
        <v>4930</v>
      </c>
      <c r="O2788" s="376" t="s">
        <v>4940</v>
      </c>
      <c r="P2788" s="326">
        <f>ROUND(SUMIF('AV-Bewegungsdaten'!B:B,A2788,'AV-Bewegungsdaten'!C:C),3)</f>
        <v>0</v>
      </c>
      <c r="Q2788" s="324">
        <f>ROUND(SUMIF('AV-Bewegungsdaten'!B:B,$A2788,'AV-Bewegungsdaten'!D:D),2)</f>
        <v>0</v>
      </c>
      <c r="T2788" s="327"/>
      <c r="U2788" s="326">
        <f>ROUND(SUMIF('DV-Bewegungsdaten'!B:B,Kategorien!A2788,'DV-Bewegungsdaten'!D:D),3)</f>
        <v>0</v>
      </c>
      <c r="V2788" s="324">
        <f>ROUND(SUMIF('DV-Bewegungsdaten'!B:B,Kategorien!A2788,'DV-Bewegungsdaten'!E:E),3)</f>
        <v>0</v>
      </c>
      <c r="AD2788" s="390">
        <f t="shared" si="577"/>
        <v>5.1709999999999994</v>
      </c>
      <c r="AE2788" s="390">
        <f t="shared" si="578"/>
        <v>5.8279999999999994</v>
      </c>
      <c r="AF2788" s="390">
        <f t="shared" si="579"/>
        <v>7.0469999999999988</v>
      </c>
      <c r="AG2788" s="390">
        <f t="shared" si="580"/>
        <v>6.4139999999999997</v>
      </c>
      <c r="AH2788" s="390">
        <f t="shared" si="581"/>
        <v>6.3259999999999996</v>
      </c>
      <c r="AI2788" s="390">
        <f t="shared" si="582"/>
        <v>6.8579999999999997</v>
      </c>
      <c r="AJ2788" s="390">
        <f t="shared" si="583"/>
        <v>6.141</v>
      </c>
      <c r="AK2788" s="390">
        <f t="shared" si="584"/>
        <v>6.4249999999999989</v>
      </c>
      <c r="AL2788" s="390">
        <f t="shared" si="585"/>
        <v>6.5349999999999993</v>
      </c>
      <c r="AM2788" s="390">
        <f t="shared" si="586"/>
        <v>6.4159999999999995</v>
      </c>
      <c r="AN2788" s="390">
        <f t="shared" si="587"/>
        <v>6.01</v>
      </c>
      <c r="AO2788" s="390">
        <f t="shared" si="588"/>
        <v>6.9129999999999994</v>
      </c>
    </row>
    <row r="2789" spans="1:41" ht="15" customHeight="1" x14ac:dyDescent="0.25">
      <c r="A2789" s="127" t="s">
        <v>1203</v>
      </c>
      <c r="B2789" s="125" t="s">
        <v>2077</v>
      </c>
      <c r="C2789" s="125" t="s">
        <v>4005</v>
      </c>
      <c r="D2789" s="125" t="s">
        <v>1644</v>
      </c>
      <c r="E2789" s="125" t="s">
        <v>1541</v>
      </c>
      <c r="F2789" s="126">
        <v>10.91</v>
      </c>
      <c r="G2789" s="126">
        <v>11.11</v>
      </c>
      <c r="H2789" s="126">
        <v>8.73</v>
      </c>
      <c r="I2789" s="126"/>
      <c r="J2789" s="317"/>
      <c r="K2789" s="323">
        <f>ROUND(SUMIF('VGT-Bewegungsdaten'!B:B,A2789,'VGT-Bewegungsdaten'!C:C),3)</f>
        <v>0</v>
      </c>
      <c r="L2789" s="324">
        <f>ROUND(SUMIF('VGT-Bewegungsdaten'!B:B,$A2789,'VGT-Bewegungsdaten'!D:D),2)</f>
        <v>0</v>
      </c>
      <c r="N2789" s="376" t="s">
        <v>4930</v>
      </c>
      <c r="O2789" s="376" t="s">
        <v>4940</v>
      </c>
      <c r="P2789" s="326">
        <f>ROUND(SUMIF('AV-Bewegungsdaten'!B:B,A2789,'AV-Bewegungsdaten'!C:C),3)</f>
        <v>0</v>
      </c>
      <c r="Q2789" s="324">
        <f>ROUND(SUMIF('AV-Bewegungsdaten'!B:B,$A2789,'AV-Bewegungsdaten'!D:D),2)</f>
        <v>0</v>
      </c>
      <c r="T2789" s="327"/>
      <c r="U2789" s="326">
        <f>ROUND(SUMIF('DV-Bewegungsdaten'!B:B,Kategorien!A2789,'DV-Bewegungsdaten'!D:D),3)</f>
        <v>0</v>
      </c>
      <c r="V2789" s="324">
        <f>ROUND(SUMIF('DV-Bewegungsdaten'!B:B,Kategorien!A2789,'DV-Bewegungsdaten'!E:E),3)</f>
        <v>0</v>
      </c>
      <c r="AD2789" s="390">
        <f t="shared" si="577"/>
        <v>6.1709999999999994</v>
      </c>
      <c r="AE2789" s="390">
        <f t="shared" si="578"/>
        <v>6.8279999999999994</v>
      </c>
      <c r="AF2789" s="390">
        <f t="shared" si="579"/>
        <v>8.0469999999999988</v>
      </c>
      <c r="AG2789" s="390">
        <f t="shared" si="580"/>
        <v>7.4139999999999997</v>
      </c>
      <c r="AH2789" s="390">
        <f t="shared" si="581"/>
        <v>7.3259999999999996</v>
      </c>
      <c r="AI2789" s="390">
        <f t="shared" si="582"/>
        <v>7.8579999999999997</v>
      </c>
      <c r="AJ2789" s="390">
        <f t="shared" si="583"/>
        <v>7.141</v>
      </c>
      <c r="AK2789" s="390">
        <f t="shared" si="584"/>
        <v>7.4249999999999989</v>
      </c>
      <c r="AL2789" s="390">
        <f t="shared" si="585"/>
        <v>7.5349999999999993</v>
      </c>
      <c r="AM2789" s="390">
        <f t="shared" si="586"/>
        <v>7.4159999999999995</v>
      </c>
      <c r="AN2789" s="390">
        <f t="shared" si="587"/>
        <v>7.01</v>
      </c>
      <c r="AO2789" s="390">
        <f t="shared" si="588"/>
        <v>7.9129999999999994</v>
      </c>
    </row>
    <row r="2790" spans="1:41" ht="15" customHeight="1" x14ac:dyDescent="0.25">
      <c r="A2790" s="127" t="s">
        <v>2979</v>
      </c>
      <c r="B2790" s="125" t="s">
        <v>2077</v>
      </c>
      <c r="C2790" s="125" t="s">
        <v>4005</v>
      </c>
      <c r="D2790" s="125" t="s">
        <v>2599</v>
      </c>
      <c r="E2790" s="125" t="s">
        <v>2545</v>
      </c>
      <c r="F2790" s="126">
        <v>10.88</v>
      </c>
      <c r="G2790" s="126">
        <v>11.08</v>
      </c>
      <c r="H2790" s="126">
        <v>8.6999999999999993</v>
      </c>
      <c r="I2790" s="126"/>
      <c r="J2790" s="317"/>
      <c r="K2790" s="323">
        <f>ROUND(SUMIF('VGT-Bewegungsdaten'!B:B,A2790,'VGT-Bewegungsdaten'!C:C),3)</f>
        <v>0</v>
      </c>
      <c r="L2790" s="324">
        <f>ROUND(SUMIF('VGT-Bewegungsdaten'!B:B,$A2790,'VGT-Bewegungsdaten'!D:D),2)</f>
        <v>0</v>
      </c>
      <c r="N2790" s="376" t="s">
        <v>4930</v>
      </c>
      <c r="O2790" s="376" t="s">
        <v>4940</v>
      </c>
      <c r="P2790" s="326">
        <f>ROUND(SUMIF('AV-Bewegungsdaten'!B:B,A2790,'AV-Bewegungsdaten'!C:C),3)</f>
        <v>0</v>
      </c>
      <c r="Q2790" s="324">
        <f>ROUND(SUMIF('AV-Bewegungsdaten'!B:B,$A2790,'AV-Bewegungsdaten'!D:D),2)</f>
        <v>0</v>
      </c>
      <c r="T2790" s="327"/>
      <c r="U2790" s="326">
        <f>ROUND(SUMIF('DV-Bewegungsdaten'!B:B,Kategorien!A2790,'DV-Bewegungsdaten'!D:D),3)</f>
        <v>0</v>
      </c>
      <c r="V2790" s="324">
        <f>ROUND(SUMIF('DV-Bewegungsdaten'!B:B,Kategorien!A2790,'DV-Bewegungsdaten'!E:E),3)</f>
        <v>0</v>
      </c>
      <c r="AD2790" s="390">
        <f t="shared" si="577"/>
        <v>6.141</v>
      </c>
      <c r="AE2790" s="390">
        <f t="shared" si="578"/>
        <v>6.798</v>
      </c>
      <c r="AF2790" s="390">
        <f t="shared" si="579"/>
        <v>8.0169999999999995</v>
      </c>
      <c r="AG2790" s="390">
        <f t="shared" si="580"/>
        <v>7.3840000000000003</v>
      </c>
      <c r="AH2790" s="390">
        <f t="shared" si="581"/>
        <v>7.2960000000000003</v>
      </c>
      <c r="AI2790" s="390">
        <f t="shared" si="582"/>
        <v>7.8280000000000003</v>
      </c>
      <c r="AJ2790" s="390">
        <f t="shared" si="583"/>
        <v>7.1110000000000007</v>
      </c>
      <c r="AK2790" s="390">
        <f t="shared" si="584"/>
        <v>7.3949999999999996</v>
      </c>
      <c r="AL2790" s="390">
        <f t="shared" si="585"/>
        <v>7.5049999999999999</v>
      </c>
      <c r="AM2790" s="390">
        <f t="shared" si="586"/>
        <v>7.3860000000000001</v>
      </c>
      <c r="AN2790" s="390">
        <f t="shared" si="587"/>
        <v>6.98</v>
      </c>
      <c r="AO2790" s="390">
        <f t="shared" si="588"/>
        <v>7.883</v>
      </c>
    </row>
    <row r="2791" spans="1:41" ht="15" customHeight="1" x14ac:dyDescent="0.25">
      <c r="A2791" s="127" t="s">
        <v>3723</v>
      </c>
      <c r="B2791" s="125" t="s">
        <v>2077</v>
      </c>
      <c r="C2791" s="125" t="s">
        <v>4005</v>
      </c>
      <c r="D2791" s="125" t="s">
        <v>3343</v>
      </c>
      <c r="E2791" s="125" t="s">
        <v>3289</v>
      </c>
      <c r="F2791" s="126">
        <v>10.85</v>
      </c>
      <c r="G2791" s="126">
        <v>11.049999999999999</v>
      </c>
      <c r="H2791" s="126">
        <v>8.68</v>
      </c>
      <c r="I2791" s="126"/>
      <c r="J2791" s="317"/>
      <c r="K2791" s="323">
        <f>ROUND(SUMIF('VGT-Bewegungsdaten'!B:B,A2791,'VGT-Bewegungsdaten'!C:C),3)</f>
        <v>0</v>
      </c>
      <c r="L2791" s="324">
        <f>ROUND(SUMIF('VGT-Bewegungsdaten'!B:B,$A2791,'VGT-Bewegungsdaten'!D:D),2)</f>
        <v>0</v>
      </c>
      <c r="N2791" s="376" t="s">
        <v>4930</v>
      </c>
      <c r="O2791" s="376" t="s">
        <v>4940</v>
      </c>
      <c r="P2791" s="326">
        <f>ROUND(SUMIF('AV-Bewegungsdaten'!B:B,A2791,'AV-Bewegungsdaten'!C:C),3)</f>
        <v>0</v>
      </c>
      <c r="Q2791" s="324">
        <f>ROUND(SUMIF('AV-Bewegungsdaten'!B:B,$A2791,'AV-Bewegungsdaten'!D:D),2)</f>
        <v>0</v>
      </c>
      <c r="T2791" s="327"/>
      <c r="U2791" s="326">
        <f>ROUND(SUMIF('DV-Bewegungsdaten'!B:B,Kategorien!A2791,'DV-Bewegungsdaten'!D:D),3)</f>
        <v>0</v>
      </c>
      <c r="V2791" s="324">
        <f>ROUND(SUMIF('DV-Bewegungsdaten'!B:B,Kategorien!A2791,'DV-Bewegungsdaten'!E:E),3)</f>
        <v>0</v>
      </c>
      <c r="AD2791" s="390">
        <f t="shared" si="577"/>
        <v>6.1109999999999989</v>
      </c>
      <c r="AE2791" s="390">
        <f t="shared" si="578"/>
        <v>6.7679999999999989</v>
      </c>
      <c r="AF2791" s="390">
        <f t="shared" si="579"/>
        <v>7.9869999999999983</v>
      </c>
      <c r="AG2791" s="390">
        <f t="shared" si="580"/>
        <v>7.3539999999999992</v>
      </c>
      <c r="AH2791" s="390">
        <f t="shared" si="581"/>
        <v>7.2659999999999991</v>
      </c>
      <c r="AI2791" s="390">
        <f t="shared" si="582"/>
        <v>7.7979999999999992</v>
      </c>
      <c r="AJ2791" s="390">
        <f t="shared" si="583"/>
        <v>7.0809999999999995</v>
      </c>
      <c r="AK2791" s="390">
        <f t="shared" si="584"/>
        <v>7.3649999999999984</v>
      </c>
      <c r="AL2791" s="390">
        <f t="shared" si="585"/>
        <v>7.4749999999999988</v>
      </c>
      <c r="AM2791" s="390">
        <f t="shared" si="586"/>
        <v>7.355999999999999</v>
      </c>
      <c r="AN2791" s="390">
        <f t="shared" si="587"/>
        <v>6.9499999999999993</v>
      </c>
      <c r="AO2791" s="390">
        <f t="shared" si="588"/>
        <v>7.8529999999999989</v>
      </c>
    </row>
    <row r="2792" spans="1:41" ht="15" customHeight="1" x14ac:dyDescent="0.25">
      <c r="A2792" s="127" t="s">
        <v>4488</v>
      </c>
      <c r="B2792" s="125" t="s">
        <v>2077</v>
      </c>
      <c r="C2792" s="125" t="s">
        <v>4005</v>
      </c>
      <c r="D2792" s="125" t="s">
        <v>4105</v>
      </c>
      <c r="E2792" s="125" t="s">
        <v>4051</v>
      </c>
      <c r="F2792" s="126">
        <v>10.82</v>
      </c>
      <c r="G2792" s="126">
        <v>11.02</v>
      </c>
      <c r="H2792" s="126">
        <v>8.66</v>
      </c>
      <c r="I2792" s="126"/>
      <c r="J2792" s="317"/>
      <c r="K2792" s="323">
        <f>ROUND(SUMIF('VGT-Bewegungsdaten'!B:B,A2792,'VGT-Bewegungsdaten'!C:C),3)</f>
        <v>0</v>
      </c>
      <c r="L2792" s="324">
        <f>ROUND(SUMIF('VGT-Bewegungsdaten'!B:B,$A2792,'VGT-Bewegungsdaten'!D:D),2)</f>
        <v>0</v>
      </c>
      <c r="N2792" s="376" t="s">
        <v>4930</v>
      </c>
      <c r="O2792" s="376" t="s">
        <v>4940</v>
      </c>
      <c r="P2792" s="326">
        <f>ROUND(SUMIF('AV-Bewegungsdaten'!B:B,A2792,'AV-Bewegungsdaten'!C:C),3)</f>
        <v>0</v>
      </c>
      <c r="Q2792" s="324">
        <f>ROUND(SUMIF('AV-Bewegungsdaten'!B:B,$A2792,'AV-Bewegungsdaten'!D:D),2)</f>
        <v>0</v>
      </c>
      <c r="T2792" s="327"/>
      <c r="U2792" s="326">
        <f>ROUND(SUMIF('DV-Bewegungsdaten'!B:B,Kategorien!A2792,'DV-Bewegungsdaten'!D:D),3)</f>
        <v>0</v>
      </c>
      <c r="V2792" s="324">
        <f>ROUND(SUMIF('DV-Bewegungsdaten'!B:B,Kategorien!A2792,'DV-Bewegungsdaten'!E:E),3)</f>
        <v>0</v>
      </c>
      <c r="AD2792" s="390">
        <f t="shared" si="577"/>
        <v>6.0809999999999995</v>
      </c>
      <c r="AE2792" s="390">
        <f t="shared" si="578"/>
        <v>6.7379999999999995</v>
      </c>
      <c r="AF2792" s="390">
        <f t="shared" si="579"/>
        <v>7.956999999999999</v>
      </c>
      <c r="AG2792" s="390">
        <f t="shared" si="580"/>
        <v>7.3239999999999998</v>
      </c>
      <c r="AH2792" s="390">
        <f t="shared" si="581"/>
        <v>7.2359999999999998</v>
      </c>
      <c r="AI2792" s="390">
        <f t="shared" si="582"/>
        <v>7.7679999999999998</v>
      </c>
      <c r="AJ2792" s="390">
        <f t="shared" si="583"/>
        <v>7.0510000000000002</v>
      </c>
      <c r="AK2792" s="390">
        <f t="shared" si="584"/>
        <v>7.3349999999999991</v>
      </c>
      <c r="AL2792" s="390">
        <f t="shared" si="585"/>
        <v>7.4449999999999994</v>
      </c>
      <c r="AM2792" s="390">
        <f t="shared" si="586"/>
        <v>7.3259999999999996</v>
      </c>
      <c r="AN2792" s="390">
        <f t="shared" si="587"/>
        <v>6.92</v>
      </c>
      <c r="AO2792" s="390">
        <f t="shared" si="588"/>
        <v>7.8229999999999995</v>
      </c>
    </row>
    <row r="2793" spans="1:41" ht="15" customHeight="1" x14ac:dyDescent="0.25">
      <c r="A2793" s="127" t="s">
        <v>988</v>
      </c>
      <c r="B2793" s="125" t="s">
        <v>2077</v>
      </c>
      <c r="C2793" s="125" t="s">
        <v>4005</v>
      </c>
      <c r="D2793" s="125" t="s">
        <v>2121</v>
      </c>
      <c r="E2793" s="125" t="s">
        <v>4048</v>
      </c>
      <c r="F2793" s="126">
        <v>3.66</v>
      </c>
      <c r="G2793" s="126">
        <v>3.8600000000000003</v>
      </c>
      <c r="H2793" s="126">
        <v>2.93</v>
      </c>
      <c r="I2793" s="126"/>
      <c r="J2793" s="317"/>
      <c r="K2793" s="323">
        <f>ROUND(SUMIF('VGT-Bewegungsdaten'!B:B,A2793,'VGT-Bewegungsdaten'!C:C),3)</f>
        <v>0</v>
      </c>
      <c r="L2793" s="324">
        <f>ROUND(SUMIF('VGT-Bewegungsdaten'!B:B,$A2793,'VGT-Bewegungsdaten'!D:D),2)</f>
        <v>0</v>
      </c>
      <c r="N2793" s="376" t="s">
        <v>4930</v>
      </c>
      <c r="O2793" s="376" t="s">
        <v>4940</v>
      </c>
      <c r="P2793" s="326">
        <f>ROUND(SUMIF('AV-Bewegungsdaten'!B:B,A2793,'AV-Bewegungsdaten'!C:C),3)</f>
        <v>0</v>
      </c>
      <c r="Q2793" s="324">
        <f>ROUND(SUMIF('AV-Bewegungsdaten'!B:B,$A2793,'AV-Bewegungsdaten'!D:D),2)</f>
        <v>0</v>
      </c>
      <c r="T2793" s="327"/>
      <c r="U2793" s="326">
        <f>ROUND(SUMIF('DV-Bewegungsdaten'!B:B,Kategorien!A2793,'DV-Bewegungsdaten'!D:D),3)</f>
        <v>0</v>
      </c>
      <c r="V2793" s="324">
        <f>ROUND(SUMIF('DV-Bewegungsdaten'!B:B,Kategorien!A2793,'DV-Bewegungsdaten'!E:E),3)</f>
        <v>0</v>
      </c>
      <c r="AD2793" s="390">
        <f t="shared" si="577"/>
        <v>0</v>
      </c>
      <c r="AE2793" s="390">
        <f t="shared" si="578"/>
        <v>0</v>
      </c>
      <c r="AF2793" s="390">
        <f t="shared" si="579"/>
        <v>0.79700000000000015</v>
      </c>
      <c r="AG2793" s="390">
        <f t="shared" si="580"/>
        <v>0.16400000000000015</v>
      </c>
      <c r="AH2793" s="390">
        <f t="shared" si="581"/>
        <v>7.6000000000000512E-2</v>
      </c>
      <c r="AI2793" s="390">
        <f t="shared" si="582"/>
        <v>0.60800000000000054</v>
      </c>
      <c r="AJ2793" s="390">
        <f t="shared" si="583"/>
        <v>0</v>
      </c>
      <c r="AK2793" s="390">
        <f t="shared" si="584"/>
        <v>0.17500000000000027</v>
      </c>
      <c r="AL2793" s="390">
        <f t="shared" si="585"/>
        <v>0.28500000000000014</v>
      </c>
      <c r="AM2793" s="390">
        <f t="shared" si="586"/>
        <v>0.16600000000000037</v>
      </c>
      <c r="AN2793" s="390">
        <f t="shared" si="587"/>
        <v>0</v>
      </c>
      <c r="AO2793" s="390">
        <f t="shared" si="588"/>
        <v>0.66300000000000026</v>
      </c>
    </row>
    <row r="2794" spans="1:41" ht="15" customHeight="1" x14ac:dyDescent="0.25">
      <c r="A2794" s="127" t="s">
        <v>1204</v>
      </c>
      <c r="B2794" s="125" t="s">
        <v>2077</v>
      </c>
      <c r="C2794" s="125" t="s">
        <v>4005</v>
      </c>
      <c r="D2794" s="125" t="s">
        <v>542</v>
      </c>
      <c r="E2794" s="125" t="s">
        <v>1541</v>
      </c>
      <c r="F2794" s="126">
        <v>6.66</v>
      </c>
      <c r="G2794" s="126">
        <v>6.86</v>
      </c>
      <c r="H2794" s="126">
        <v>5.33</v>
      </c>
      <c r="I2794" s="126"/>
      <c r="J2794" s="317"/>
      <c r="K2794" s="323">
        <f>ROUND(SUMIF('VGT-Bewegungsdaten'!B:B,A2794,'VGT-Bewegungsdaten'!C:C),3)</f>
        <v>0</v>
      </c>
      <c r="L2794" s="324">
        <f>ROUND(SUMIF('VGT-Bewegungsdaten'!B:B,$A2794,'VGT-Bewegungsdaten'!D:D),2)</f>
        <v>0</v>
      </c>
      <c r="N2794" s="376" t="s">
        <v>4930</v>
      </c>
      <c r="O2794" s="376" t="s">
        <v>4940</v>
      </c>
      <c r="P2794" s="326">
        <f>ROUND(SUMIF('AV-Bewegungsdaten'!B:B,A2794,'AV-Bewegungsdaten'!C:C),3)</f>
        <v>0</v>
      </c>
      <c r="Q2794" s="324">
        <f>ROUND(SUMIF('AV-Bewegungsdaten'!B:B,$A2794,'AV-Bewegungsdaten'!D:D),2)</f>
        <v>0</v>
      </c>
      <c r="T2794" s="327"/>
      <c r="U2794" s="326">
        <f>ROUND(SUMIF('DV-Bewegungsdaten'!B:B,Kategorien!A2794,'DV-Bewegungsdaten'!D:D),3)</f>
        <v>0</v>
      </c>
      <c r="V2794" s="324">
        <f>ROUND(SUMIF('DV-Bewegungsdaten'!B:B,Kategorien!A2794,'DV-Bewegungsdaten'!E:E),3)</f>
        <v>0</v>
      </c>
      <c r="AD2794" s="390">
        <f t="shared" si="577"/>
        <v>1.9210000000000003</v>
      </c>
      <c r="AE2794" s="390">
        <f t="shared" si="578"/>
        <v>2.5780000000000003</v>
      </c>
      <c r="AF2794" s="390">
        <f t="shared" si="579"/>
        <v>3.7970000000000002</v>
      </c>
      <c r="AG2794" s="390">
        <f t="shared" si="580"/>
        <v>3.1640000000000001</v>
      </c>
      <c r="AH2794" s="390">
        <f t="shared" si="581"/>
        <v>3.0760000000000005</v>
      </c>
      <c r="AI2794" s="390">
        <f t="shared" si="582"/>
        <v>3.6080000000000005</v>
      </c>
      <c r="AJ2794" s="390">
        <f t="shared" si="583"/>
        <v>2.8910000000000005</v>
      </c>
      <c r="AK2794" s="390">
        <f t="shared" si="584"/>
        <v>3.1750000000000003</v>
      </c>
      <c r="AL2794" s="390">
        <f t="shared" si="585"/>
        <v>3.2850000000000001</v>
      </c>
      <c r="AM2794" s="390">
        <f t="shared" si="586"/>
        <v>3.1660000000000004</v>
      </c>
      <c r="AN2794" s="390">
        <f t="shared" si="587"/>
        <v>2.7600000000000007</v>
      </c>
      <c r="AO2794" s="390">
        <f t="shared" si="588"/>
        <v>3.6630000000000003</v>
      </c>
    </row>
    <row r="2795" spans="1:41" ht="15" customHeight="1" x14ac:dyDescent="0.25">
      <c r="A2795" s="127" t="s">
        <v>2980</v>
      </c>
      <c r="B2795" s="125" t="s">
        <v>2077</v>
      </c>
      <c r="C2795" s="125" t="s">
        <v>4005</v>
      </c>
      <c r="D2795" s="125" t="s">
        <v>2867</v>
      </c>
      <c r="E2795" s="125" t="s">
        <v>2545</v>
      </c>
      <c r="F2795" s="126">
        <v>6.6300000000000008</v>
      </c>
      <c r="G2795" s="126">
        <v>6.830000000000001</v>
      </c>
      <c r="H2795" s="126">
        <v>5.3</v>
      </c>
      <c r="I2795" s="126"/>
      <c r="J2795" s="317"/>
      <c r="K2795" s="323">
        <f>ROUND(SUMIF('VGT-Bewegungsdaten'!B:B,A2795,'VGT-Bewegungsdaten'!C:C),3)</f>
        <v>0</v>
      </c>
      <c r="L2795" s="324">
        <f>ROUND(SUMIF('VGT-Bewegungsdaten'!B:B,$A2795,'VGT-Bewegungsdaten'!D:D),2)</f>
        <v>0</v>
      </c>
      <c r="N2795" s="376" t="s">
        <v>4930</v>
      </c>
      <c r="O2795" s="376" t="s">
        <v>4940</v>
      </c>
      <c r="P2795" s="326">
        <f>ROUND(SUMIF('AV-Bewegungsdaten'!B:B,A2795,'AV-Bewegungsdaten'!C:C),3)</f>
        <v>0</v>
      </c>
      <c r="Q2795" s="324">
        <f>ROUND(SUMIF('AV-Bewegungsdaten'!B:B,$A2795,'AV-Bewegungsdaten'!D:D),2)</f>
        <v>0</v>
      </c>
      <c r="T2795" s="327"/>
      <c r="U2795" s="326">
        <f>ROUND(SUMIF('DV-Bewegungsdaten'!B:B,Kategorien!A2795,'DV-Bewegungsdaten'!D:D),3)</f>
        <v>0</v>
      </c>
      <c r="V2795" s="324">
        <f>ROUND(SUMIF('DV-Bewegungsdaten'!B:B,Kategorien!A2795,'DV-Bewegungsdaten'!E:E),3)</f>
        <v>0</v>
      </c>
      <c r="AD2795" s="390">
        <f t="shared" si="577"/>
        <v>1.8910000000000009</v>
      </c>
      <c r="AE2795" s="390">
        <f t="shared" si="578"/>
        <v>2.5480000000000009</v>
      </c>
      <c r="AF2795" s="390">
        <f t="shared" si="579"/>
        <v>3.7670000000000008</v>
      </c>
      <c r="AG2795" s="390">
        <f t="shared" si="580"/>
        <v>3.1340000000000008</v>
      </c>
      <c r="AH2795" s="390">
        <f t="shared" si="581"/>
        <v>3.0460000000000012</v>
      </c>
      <c r="AI2795" s="390">
        <f t="shared" si="582"/>
        <v>3.5780000000000012</v>
      </c>
      <c r="AJ2795" s="390">
        <f t="shared" si="583"/>
        <v>2.8610000000000011</v>
      </c>
      <c r="AK2795" s="390">
        <f t="shared" si="584"/>
        <v>3.1450000000000009</v>
      </c>
      <c r="AL2795" s="390">
        <f t="shared" si="585"/>
        <v>3.2550000000000008</v>
      </c>
      <c r="AM2795" s="390">
        <f t="shared" si="586"/>
        <v>3.136000000000001</v>
      </c>
      <c r="AN2795" s="390">
        <f t="shared" si="587"/>
        <v>2.7300000000000013</v>
      </c>
      <c r="AO2795" s="390">
        <f t="shared" si="588"/>
        <v>3.6330000000000009</v>
      </c>
    </row>
    <row r="2796" spans="1:41" ht="15" customHeight="1" x14ac:dyDescent="0.25">
      <c r="A2796" s="127" t="s">
        <v>3724</v>
      </c>
      <c r="B2796" s="125" t="s">
        <v>2077</v>
      </c>
      <c r="C2796" s="125" t="s">
        <v>4005</v>
      </c>
      <c r="D2796" s="125" t="s">
        <v>3611</v>
      </c>
      <c r="E2796" s="125" t="s">
        <v>3289</v>
      </c>
      <c r="F2796" s="126">
        <v>6.6</v>
      </c>
      <c r="G2796" s="126">
        <v>6.8</v>
      </c>
      <c r="H2796" s="126">
        <v>5.28</v>
      </c>
      <c r="I2796" s="126"/>
      <c r="J2796" s="317"/>
      <c r="K2796" s="323">
        <f>ROUND(SUMIF('VGT-Bewegungsdaten'!B:B,A2796,'VGT-Bewegungsdaten'!C:C),3)</f>
        <v>0</v>
      </c>
      <c r="L2796" s="324">
        <f>ROUND(SUMIF('VGT-Bewegungsdaten'!B:B,$A2796,'VGT-Bewegungsdaten'!D:D),2)</f>
        <v>0</v>
      </c>
      <c r="N2796" s="376" t="s">
        <v>4930</v>
      </c>
      <c r="O2796" s="376" t="s">
        <v>4940</v>
      </c>
      <c r="P2796" s="326">
        <f>ROUND(SUMIF('AV-Bewegungsdaten'!B:B,A2796,'AV-Bewegungsdaten'!C:C),3)</f>
        <v>0</v>
      </c>
      <c r="Q2796" s="324">
        <f>ROUND(SUMIF('AV-Bewegungsdaten'!B:B,$A2796,'AV-Bewegungsdaten'!D:D),2)</f>
        <v>0</v>
      </c>
      <c r="T2796" s="327"/>
      <c r="U2796" s="326">
        <f>ROUND(SUMIF('DV-Bewegungsdaten'!B:B,Kategorien!A2796,'DV-Bewegungsdaten'!D:D),3)</f>
        <v>0</v>
      </c>
      <c r="V2796" s="324">
        <f>ROUND(SUMIF('DV-Bewegungsdaten'!B:B,Kategorien!A2796,'DV-Bewegungsdaten'!E:E),3)</f>
        <v>0</v>
      </c>
      <c r="AD2796" s="390">
        <f t="shared" si="577"/>
        <v>1.8609999999999998</v>
      </c>
      <c r="AE2796" s="390">
        <f t="shared" si="578"/>
        <v>2.5179999999999998</v>
      </c>
      <c r="AF2796" s="390">
        <f t="shared" si="579"/>
        <v>3.7369999999999997</v>
      </c>
      <c r="AG2796" s="390">
        <f t="shared" si="580"/>
        <v>3.1039999999999996</v>
      </c>
      <c r="AH2796" s="390">
        <f t="shared" si="581"/>
        <v>3.016</v>
      </c>
      <c r="AI2796" s="390">
        <f t="shared" si="582"/>
        <v>3.548</v>
      </c>
      <c r="AJ2796" s="390">
        <f t="shared" si="583"/>
        <v>2.831</v>
      </c>
      <c r="AK2796" s="390">
        <f t="shared" si="584"/>
        <v>3.1149999999999998</v>
      </c>
      <c r="AL2796" s="390">
        <f t="shared" si="585"/>
        <v>3.2249999999999996</v>
      </c>
      <c r="AM2796" s="390">
        <f t="shared" si="586"/>
        <v>3.1059999999999999</v>
      </c>
      <c r="AN2796" s="390">
        <f t="shared" si="587"/>
        <v>2.7</v>
      </c>
      <c r="AO2796" s="390">
        <f t="shared" si="588"/>
        <v>3.6029999999999998</v>
      </c>
    </row>
    <row r="2797" spans="1:41" ht="15" customHeight="1" x14ac:dyDescent="0.25">
      <c r="A2797" s="127" t="s">
        <v>4489</v>
      </c>
      <c r="B2797" s="125" t="s">
        <v>2077</v>
      </c>
      <c r="C2797" s="125" t="s">
        <v>4005</v>
      </c>
      <c r="D2797" s="125" t="s">
        <v>4376</v>
      </c>
      <c r="E2797" s="125" t="s">
        <v>4051</v>
      </c>
      <c r="F2797" s="126">
        <v>6.57</v>
      </c>
      <c r="G2797" s="126">
        <v>6.7700000000000005</v>
      </c>
      <c r="H2797" s="126">
        <v>5.26</v>
      </c>
      <c r="I2797" s="126"/>
      <c r="J2797" s="317"/>
      <c r="K2797" s="323">
        <f>ROUND(SUMIF('VGT-Bewegungsdaten'!B:B,A2797,'VGT-Bewegungsdaten'!C:C),3)</f>
        <v>0</v>
      </c>
      <c r="L2797" s="324">
        <f>ROUND(SUMIF('VGT-Bewegungsdaten'!B:B,$A2797,'VGT-Bewegungsdaten'!D:D),2)</f>
        <v>0</v>
      </c>
      <c r="N2797" s="376" t="s">
        <v>4930</v>
      </c>
      <c r="O2797" s="376" t="s">
        <v>4940</v>
      </c>
      <c r="P2797" s="326">
        <f>ROUND(SUMIF('AV-Bewegungsdaten'!B:B,A2797,'AV-Bewegungsdaten'!C:C),3)</f>
        <v>0</v>
      </c>
      <c r="Q2797" s="324">
        <f>ROUND(SUMIF('AV-Bewegungsdaten'!B:B,$A2797,'AV-Bewegungsdaten'!D:D),2)</f>
        <v>0</v>
      </c>
      <c r="T2797" s="327"/>
      <c r="U2797" s="326">
        <f>ROUND(SUMIF('DV-Bewegungsdaten'!B:B,Kategorien!A2797,'DV-Bewegungsdaten'!D:D),3)</f>
        <v>0</v>
      </c>
      <c r="V2797" s="324">
        <f>ROUND(SUMIF('DV-Bewegungsdaten'!B:B,Kategorien!A2797,'DV-Bewegungsdaten'!E:E),3)</f>
        <v>0</v>
      </c>
      <c r="AD2797" s="390">
        <f t="shared" si="577"/>
        <v>1.8310000000000004</v>
      </c>
      <c r="AE2797" s="390">
        <f t="shared" si="578"/>
        <v>2.4880000000000004</v>
      </c>
      <c r="AF2797" s="390">
        <f t="shared" si="579"/>
        <v>3.7070000000000003</v>
      </c>
      <c r="AG2797" s="390">
        <f t="shared" si="580"/>
        <v>3.0740000000000003</v>
      </c>
      <c r="AH2797" s="390">
        <f t="shared" si="581"/>
        <v>2.9860000000000007</v>
      </c>
      <c r="AI2797" s="390">
        <f t="shared" si="582"/>
        <v>3.5180000000000007</v>
      </c>
      <c r="AJ2797" s="390">
        <f t="shared" si="583"/>
        <v>2.8010000000000006</v>
      </c>
      <c r="AK2797" s="390">
        <f t="shared" si="584"/>
        <v>3.0850000000000004</v>
      </c>
      <c r="AL2797" s="390">
        <f t="shared" si="585"/>
        <v>3.1950000000000003</v>
      </c>
      <c r="AM2797" s="390">
        <f t="shared" si="586"/>
        <v>3.0760000000000005</v>
      </c>
      <c r="AN2797" s="390">
        <f t="shared" si="587"/>
        <v>2.6700000000000008</v>
      </c>
      <c r="AO2797" s="390">
        <f t="shared" si="588"/>
        <v>3.5730000000000004</v>
      </c>
    </row>
    <row r="2798" spans="1:41" ht="15" customHeight="1" x14ac:dyDescent="0.25">
      <c r="A2798" s="127" t="s">
        <v>5880</v>
      </c>
      <c r="B2798" s="125" t="s">
        <v>2077</v>
      </c>
      <c r="C2798" s="125" t="s">
        <v>4005</v>
      </c>
      <c r="D2798" s="125" t="s">
        <v>5004</v>
      </c>
      <c r="E2798" s="125" t="s">
        <v>4998</v>
      </c>
      <c r="F2798" s="126">
        <v>26.55</v>
      </c>
      <c r="G2798" s="126">
        <v>26.75</v>
      </c>
      <c r="H2798" s="126">
        <v>21.24</v>
      </c>
      <c r="I2798" s="126"/>
      <c r="J2798" s="317"/>
      <c r="K2798" s="323">
        <f>ROUND(SUMIF('VGT-Bewegungsdaten'!B:B,A2798,'VGT-Bewegungsdaten'!C:C),3)</f>
        <v>0</v>
      </c>
      <c r="L2798" s="324">
        <f>ROUND(SUMIF('VGT-Bewegungsdaten'!B:B,$A2798,'VGT-Bewegungsdaten'!D:D),2)</f>
        <v>0</v>
      </c>
      <c r="N2798" s="376" t="s">
        <v>4930</v>
      </c>
      <c r="O2798" s="376" t="s">
        <v>4940</v>
      </c>
      <c r="P2798" s="326">
        <f>ROUND(SUMIF('AV-Bewegungsdaten'!B:B,A2798,'AV-Bewegungsdaten'!C:C),3)</f>
        <v>0</v>
      </c>
      <c r="Q2798" s="324">
        <f>ROUND(SUMIF('AV-Bewegungsdaten'!B:B,$A2798,'AV-Bewegungsdaten'!D:D),2)</f>
        <v>0</v>
      </c>
      <c r="T2798" s="327"/>
      <c r="U2798" s="326">
        <f>ROUND(SUMIF('DV-Bewegungsdaten'!B:B,Kategorien!A2798,'DV-Bewegungsdaten'!D:D),3)</f>
        <v>0</v>
      </c>
      <c r="V2798" s="324">
        <f>ROUND(SUMIF('DV-Bewegungsdaten'!B:B,Kategorien!A2798,'DV-Bewegungsdaten'!E:E),3)</f>
        <v>0</v>
      </c>
      <c r="AD2798" s="390">
        <f t="shared" si="577"/>
        <v>21.811</v>
      </c>
      <c r="AE2798" s="390">
        <f t="shared" si="578"/>
        <v>22.468</v>
      </c>
      <c r="AF2798" s="390">
        <f t="shared" si="579"/>
        <v>23.687000000000001</v>
      </c>
      <c r="AG2798" s="390">
        <f t="shared" si="580"/>
        <v>23.053999999999998</v>
      </c>
      <c r="AH2798" s="390">
        <f t="shared" si="581"/>
        <v>22.966000000000001</v>
      </c>
      <c r="AI2798" s="390">
        <f t="shared" si="582"/>
        <v>23.498000000000001</v>
      </c>
      <c r="AJ2798" s="390">
        <f t="shared" si="583"/>
        <v>22.780999999999999</v>
      </c>
      <c r="AK2798" s="390">
        <f t="shared" si="584"/>
        <v>23.065000000000001</v>
      </c>
      <c r="AL2798" s="390">
        <f t="shared" si="585"/>
        <v>23.175000000000001</v>
      </c>
      <c r="AM2798" s="390">
        <f t="shared" si="586"/>
        <v>23.056000000000001</v>
      </c>
      <c r="AN2798" s="390">
        <f t="shared" si="587"/>
        <v>22.65</v>
      </c>
      <c r="AO2798" s="390">
        <f t="shared" si="588"/>
        <v>23.553000000000001</v>
      </c>
    </row>
    <row r="2799" spans="1:41" ht="15" customHeight="1" x14ac:dyDescent="0.25">
      <c r="A2799" s="127" t="s">
        <v>5881</v>
      </c>
      <c r="B2799" s="125" t="s">
        <v>2077</v>
      </c>
      <c r="C2799" s="125" t="s">
        <v>4005</v>
      </c>
      <c r="D2799" s="125" t="s">
        <v>5008</v>
      </c>
      <c r="E2799" s="125" t="s">
        <v>4998</v>
      </c>
      <c r="F2799" s="126">
        <v>21.2</v>
      </c>
      <c r="G2799" s="126">
        <v>21.4</v>
      </c>
      <c r="H2799" s="126">
        <v>16.96</v>
      </c>
      <c r="I2799" s="126"/>
      <c r="J2799" s="317"/>
      <c r="K2799" s="323">
        <f>ROUND(SUMIF('VGT-Bewegungsdaten'!B:B,A2799,'VGT-Bewegungsdaten'!C:C),3)</f>
        <v>0</v>
      </c>
      <c r="L2799" s="324">
        <f>ROUND(SUMIF('VGT-Bewegungsdaten'!B:B,$A2799,'VGT-Bewegungsdaten'!D:D),2)</f>
        <v>0</v>
      </c>
      <c r="N2799" s="376" t="s">
        <v>4930</v>
      </c>
      <c r="O2799" s="376" t="s">
        <v>4940</v>
      </c>
      <c r="P2799" s="326">
        <f>ROUND(SUMIF('AV-Bewegungsdaten'!B:B,A2799,'AV-Bewegungsdaten'!C:C),3)</f>
        <v>0</v>
      </c>
      <c r="Q2799" s="324">
        <f>ROUND(SUMIF('AV-Bewegungsdaten'!B:B,$A2799,'AV-Bewegungsdaten'!D:D),2)</f>
        <v>0</v>
      </c>
      <c r="T2799" s="327"/>
      <c r="U2799" s="326">
        <f>ROUND(SUMIF('DV-Bewegungsdaten'!B:B,Kategorien!A2799,'DV-Bewegungsdaten'!D:D),3)</f>
        <v>0</v>
      </c>
      <c r="V2799" s="324">
        <f>ROUND(SUMIF('DV-Bewegungsdaten'!B:B,Kategorien!A2799,'DV-Bewegungsdaten'!E:E),3)</f>
        <v>0</v>
      </c>
      <c r="AD2799" s="390">
        <f t="shared" si="577"/>
        <v>16.460999999999999</v>
      </c>
      <c r="AE2799" s="390">
        <f t="shared" si="578"/>
        <v>17.117999999999999</v>
      </c>
      <c r="AF2799" s="390">
        <f t="shared" si="579"/>
        <v>18.337</v>
      </c>
      <c r="AG2799" s="390">
        <f t="shared" si="580"/>
        <v>17.703999999999997</v>
      </c>
      <c r="AH2799" s="390">
        <f t="shared" si="581"/>
        <v>17.616</v>
      </c>
      <c r="AI2799" s="390">
        <f t="shared" si="582"/>
        <v>18.148</v>
      </c>
      <c r="AJ2799" s="390">
        <f t="shared" si="583"/>
        <v>17.430999999999997</v>
      </c>
      <c r="AK2799" s="390">
        <f t="shared" si="584"/>
        <v>17.715</v>
      </c>
      <c r="AL2799" s="390">
        <f t="shared" si="585"/>
        <v>17.824999999999999</v>
      </c>
      <c r="AM2799" s="390">
        <f t="shared" si="586"/>
        <v>17.706</v>
      </c>
      <c r="AN2799" s="390">
        <f t="shared" si="587"/>
        <v>17.299999999999997</v>
      </c>
      <c r="AO2799" s="390">
        <f t="shared" si="588"/>
        <v>18.202999999999999</v>
      </c>
    </row>
    <row r="2800" spans="1:41" ht="15" customHeight="1" x14ac:dyDescent="0.25">
      <c r="A2800" s="127" t="s">
        <v>5882</v>
      </c>
      <c r="B2800" s="125" t="s">
        <v>2077</v>
      </c>
      <c r="C2800" s="125" t="s">
        <v>4005</v>
      </c>
      <c r="D2800" s="125" t="s">
        <v>5012</v>
      </c>
      <c r="E2800" s="125" t="s">
        <v>4998</v>
      </c>
      <c r="F2800" s="126">
        <v>15.260000000000002</v>
      </c>
      <c r="G2800" s="126">
        <v>15.46</v>
      </c>
      <c r="H2800" s="126">
        <v>12.21</v>
      </c>
      <c r="I2800" s="126"/>
      <c r="J2800" s="317"/>
      <c r="K2800" s="323">
        <f>ROUND(SUMIF('VGT-Bewegungsdaten'!B:B,A2800,'VGT-Bewegungsdaten'!C:C),3)</f>
        <v>0</v>
      </c>
      <c r="L2800" s="324">
        <f>ROUND(SUMIF('VGT-Bewegungsdaten'!B:B,$A2800,'VGT-Bewegungsdaten'!D:D),2)</f>
        <v>0</v>
      </c>
      <c r="N2800" s="376" t="s">
        <v>4930</v>
      </c>
      <c r="O2800" s="376" t="s">
        <v>4940</v>
      </c>
      <c r="P2800" s="326">
        <f>ROUND(SUMIF('AV-Bewegungsdaten'!B:B,A2800,'AV-Bewegungsdaten'!C:C),3)</f>
        <v>0</v>
      </c>
      <c r="Q2800" s="324">
        <f>ROUND(SUMIF('AV-Bewegungsdaten'!B:B,$A2800,'AV-Bewegungsdaten'!D:D),2)</f>
        <v>0</v>
      </c>
      <c r="T2800" s="327"/>
      <c r="U2800" s="326">
        <f>ROUND(SUMIF('DV-Bewegungsdaten'!B:B,Kategorien!A2800,'DV-Bewegungsdaten'!D:D),3)</f>
        <v>0</v>
      </c>
      <c r="V2800" s="324">
        <f>ROUND(SUMIF('DV-Bewegungsdaten'!B:B,Kategorien!A2800,'DV-Bewegungsdaten'!E:E),3)</f>
        <v>0</v>
      </c>
      <c r="AD2800" s="390">
        <f t="shared" si="577"/>
        <v>10.521000000000001</v>
      </c>
      <c r="AE2800" s="390">
        <f t="shared" si="578"/>
        <v>11.178000000000001</v>
      </c>
      <c r="AF2800" s="390">
        <f t="shared" si="579"/>
        <v>12.397</v>
      </c>
      <c r="AG2800" s="390">
        <f t="shared" si="580"/>
        <v>11.764000000000001</v>
      </c>
      <c r="AH2800" s="390">
        <f t="shared" si="581"/>
        <v>11.676000000000002</v>
      </c>
      <c r="AI2800" s="390">
        <f t="shared" si="582"/>
        <v>12.208000000000002</v>
      </c>
      <c r="AJ2800" s="390">
        <f t="shared" si="583"/>
        <v>11.491000000000001</v>
      </c>
      <c r="AK2800" s="390">
        <f t="shared" si="584"/>
        <v>11.775</v>
      </c>
      <c r="AL2800" s="390">
        <f t="shared" si="585"/>
        <v>11.885000000000002</v>
      </c>
      <c r="AM2800" s="390">
        <f t="shared" si="586"/>
        <v>11.766000000000002</v>
      </c>
      <c r="AN2800" s="390">
        <f t="shared" si="587"/>
        <v>11.360000000000001</v>
      </c>
      <c r="AO2800" s="390">
        <f t="shared" si="588"/>
        <v>12.263000000000002</v>
      </c>
    </row>
    <row r="2801" spans="1:41" ht="15" customHeight="1" x14ac:dyDescent="0.25">
      <c r="A2801" s="127" t="s">
        <v>6503</v>
      </c>
      <c r="B2801" s="125" t="s">
        <v>2077</v>
      </c>
      <c r="C2801" s="125" t="s">
        <v>4005</v>
      </c>
      <c r="D2801" s="125" t="s">
        <v>6496</v>
      </c>
      <c r="E2801" s="125" t="s">
        <v>6003</v>
      </c>
      <c r="F2801" s="126">
        <v>26.47</v>
      </c>
      <c r="G2801" s="126">
        <v>26.669999999999998</v>
      </c>
      <c r="H2801" s="126">
        <v>21.18</v>
      </c>
      <c r="I2801" s="126"/>
      <c r="J2801" s="317"/>
      <c r="K2801" s="323">
        <f>ROUND(SUMIF('VGT-Bewegungsdaten'!B:B,A2801,'VGT-Bewegungsdaten'!C:C),3)</f>
        <v>0</v>
      </c>
      <c r="L2801" s="324">
        <f>ROUND(SUMIF('VGT-Bewegungsdaten'!B:B,$A2801,'VGT-Bewegungsdaten'!D:D),2)</f>
        <v>0</v>
      </c>
      <c r="N2801" s="376" t="s">
        <v>4930</v>
      </c>
      <c r="O2801" s="376" t="s">
        <v>4940</v>
      </c>
      <c r="P2801" s="326">
        <f>ROUND(SUMIF('AV-Bewegungsdaten'!B:B,A2801,'AV-Bewegungsdaten'!C:C),3)</f>
        <v>0</v>
      </c>
      <c r="Q2801" s="324">
        <f>ROUND(SUMIF('AV-Bewegungsdaten'!B:B,$A2801,'AV-Bewegungsdaten'!D:D),2)</f>
        <v>0</v>
      </c>
      <c r="T2801" s="327"/>
      <c r="U2801" s="326">
        <f>ROUND(SUMIF('DV-Bewegungsdaten'!B:B,Kategorien!A2801,'DV-Bewegungsdaten'!D:D),3)</f>
        <v>0</v>
      </c>
      <c r="V2801" s="324">
        <f>ROUND(SUMIF('DV-Bewegungsdaten'!B:B,Kategorien!A2801,'DV-Bewegungsdaten'!E:E),3)</f>
        <v>0</v>
      </c>
      <c r="AD2801" s="390">
        <f t="shared" si="577"/>
        <v>21.730999999999998</v>
      </c>
      <c r="AE2801" s="390">
        <f t="shared" si="578"/>
        <v>22.387999999999998</v>
      </c>
      <c r="AF2801" s="390">
        <f t="shared" si="579"/>
        <v>23.606999999999999</v>
      </c>
      <c r="AG2801" s="390">
        <f t="shared" si="580"/>
        <v>22.973999999999997</v>
      </c>
      <c r="AH2801" s="390">
        <f t="shared" si="581"/>
        <v>22.885999999999999</v>
      </c>
      <c r="AI2801" s="390">
        <f t="shared" si="582"/>
        <v>23.417999999999999</v>
      </c>
      <c r="AJ2801" s="390">
        <f t="shared" si="583"/>
        <v>22.700999999999997</v>
      </c>
      <c r="AK2801" s="390">
        <f t="shared" si="584"/>
        <v>22.984999999999999</v>
      </c>
      <c r="AL2801" s="390">
        <f t="shared" si="585"/>
        <v>23.094999999999999</v>
      </c>
      <c r="AM2801" s="390">
        <f t="shared" si="586"/>
        <v>22.975999999999999</v>
      </c>
      <c r="AN2801" s="390">
        <f t="shared" si="587"/>
        <v>22.57</v>
      </c>
      <c r="AO2801" s="390">
        <f t="shared" si="588"/>
        <v>23.472999999999999</v>
      </c>
    </row>
    <row r="2802" spans="1:41" ht="15" customHeight="1" x14ac:dyDescent="0.25">
      <c r="A2802" s="127" t="s">
        <v>6504</v>
      </c>
      <c r="B2802" s="125" t="s">
        <v>2077</v>
      </c>
      <c r="C2802" s="125" t="s">
        <v>4005</v>
      </c>
      <c r="D2802" s="125" t="s">
        <v>6498</v>
      </c>
      <c r="E2802" s="125" t="s">
        <v>6003</v>
      </c>
      <c r="F2802" s="126">
        <v>21.12</v>
      </c>
      <c r="G2802" s="126">
        <v>21.32</v>
      </c>
      <c r="H2802" s="126">
        <v>16.899999999999999</v>
      </c>
      <c r="I2802" s="126"/>
      <c r="J2802" s="317"/>
      <c r="K2802" s="323">
        <f>ROUND(SUMIF('VGT-Bewegungsdaten'!B:B,A2802,'VGT-Bewegungsdaten'!C:C),3)</f>
        <v>0</v>
      </c>
      <c r="L2802" s="324">
        <f>ROUND(SUMIF('VGT-Bewegungsdaten'!B:B,$A2802,'VGT-Bewegungsdaten'!D:D),2)</f>
        <v>0</v>
      </c>
      <c r="N2802" s="376" t="s">
        <v>4930</v>
      </c>
      <c r="O2802" s="376" t="s">
        <v>4940</v>
      </c>
      <c r="P2802" s="326">
        <f>ROUND(SUMIF('AV-Bewegungsdaten'!B:B,A2802,'AV-Bewegungsdaten'!C:C),3)</f>
        <v>0</v>
      </c>
      <c r="Q2802" s="324">
        <f>ROUND(SUMIF('AV-Bewegungsdaten'!B:B,$A2802,'AV-Bewegungsdaten'!D:D),2)</f>
        <v>0</v>
      </c>
      <c r="T2802" s="327"/>
      <c r="U2802" s="326">
        <f>ROUND(SUMIF('DV-Bewegungsdaten'!B:B,Kategorien!A2802,'DV-Bewegungsdaten'!D:D),3)</f>
        <v>0</v>
      </c>
      <c r="V2802" s="324">
        <f>ROUND(SUMIF('DV-Bewegungsdaten'!B:B,Kategorien!A2802,'DV-Bewegungsdaten'!E:E),3)</f>
        <v>0</v>
      </c>
      <c r="AD2802" s="390">
        <f t="shared" ref="AD2802:AD2865" si="589">MAX(0,$G2802-AR$9)</f>
        <v>16.381</v>
      </c>
      <c r="AE2802" s="390">
        <f t="shared" ref="AE2802:AE2865" si="590">MAX(0,$G2802-AS$9)</f>
        <v>17.038</v>
      </c>
      <c r="AF2802" s="390">
        <f t="shared" ref="AF2802:AF2865" si="591">MAX(0,$G2802-AT$9)</f>
        <v>18.257000000000001</v>
      </c>
      <c r="AG2802" s="390">
        <f t="shared" ref="AG2802:AG2865" si="592">MAX(0,$G2802-AU$9)</f>
        <v>17.623999999999999</v>
      </c>
      <c r="AH2802" s="390">
        <f t="shared" ref="AH2802:AH2865" si="593">MAX(0,$G2802-AV$9)</f>
        <v>17.536000000000001</v>
      </c>
      <c r="AI2802" s="390">
        <f t="shared" ref="AI2802:AI2865" si="594">MAX(0,$G2802-AW$9)</f>
        <v>18.068000000000001</v>
      </c>
      <c r="AJ2802" s="390">
        <f t="shared" ref="AJ2802:AJ2865" si="595">MAX(0,$G2802-AX$9)</f>
        <v>17.350999999999999</v>
      </c>
      <c r="AK2802" s="390">
        <f t="shared" ref="AK2802:AK2865" si="596">MAX(0,$G2802-AY$9)</f>
        <v>17.635000000000002</v>
      </c>
      <c r="AL2802" s="390">
        <f t="shared" ref="AL2802:AL2865" si="597">MAX(0,$G2802-AZ$9)</f>
        <v>17.745000000000001</v>
      </c>
      <c r="AM2802" s="390">
        <f t="shared" ref="AM2802:AM2865" si="598">MAX(0,$G2802-BA$9)</f>
        <v>17.626000000000001</v>
      </c>
      <c r="AN2802" s="390">
        <f t="shared" ref="AN2802:AN2865" si="599">MAX(0,$G2802-BB$9)</f>
        <v>17.22</v>
      </c>
      <c r="AO2802" s="390">
        <f t="shared" ref="AO2802:AO2865" si="600">MAX(0,$G2802-BC$9)</f>
        <v>18.123000000000001</v>
      </c>
    </row>
    <row r="2803" spans="1:41" ht="15" customHeight="1" x14ac:dyDescent="0.25">
      <c r="A2803" s="127" t="s">
        <v>7068</v>
      </c>
      <c r="B2803" s="125" t="s">
        <v>2077</v>
      </c>
      <c r="C2803" s="125" t="s">
        <v>4005</v>
      </c>
      <c r="D2803" s="125" t="s">
        <v>6683</v>
      </c>
      <c r="E2803" s="125" t="s">
        <v>6484</v>
      </c>
      <c r="F2803" s="126">
        <v>25.44</v>
      </c>
      <c r="G2803" s="126">
        <v>25.64</v>
      </c>
      <c r="H2803" s="126">
        <v>20.350000000000001</v>
      </c>
      <c r="I2803" s="126"/>
      <c r="J2803" s="317"/>
      <c r="K2803" s="323">
        <f>ROUND(SUMIF('VGT-Bewegungsdaten'!B:B,A2803,'VGT-Bewegungsdaten'!C:C),3)</f>
        <v>0</v>
      </c>
      <c r="L2803" s="324">
        <f>ROUND(SUMIF('VGT-Bewegungsdaten'!B:B,$A2803,'VGT-Bewegungsdaten'!D:D),2)</f>
        <v>0</v>
      </c>
      <c r="N2803" s="376" t="s">
        <v>4930</v>
      </c>
      <c r="O2803" s="376" t="s">
        <v>4940</v>
      </c>
      <c r="P2803" s="326">
        <f>ROUND(SUMIF('AV-Bewegungsdaten'!B:B,A2803,'AV-Bewegungsdaten'!C:C),3)</f>
        <v>0</v>
      </c>
      <c r="Q2803" s="324">
        <f>ROUND(SUMIF('AV-Bewegungsdaten'!B:B,$A2803,'AV-Bewegungsdaten'!D:D),2)</f>
        <v>0</v>
      </c>
      <c r="T2803" s="327"/>
      <c r="U2803" s="326">
        <f>ROUND(SUMIF('DV-Bewegungsdaten'!B:B,Kategorien!A2803,'DV-Bewegungsdaten'!D:D),3)</f>
        <v>0</v>
      </c>
      <c r="V2803" s="324">
        <f>ROUND(SUMIF('DV-Bewegungsdaten'!B:B,Kategorien!A2803,'DV-Bewegungsdaten'!E:E),3)</f>
        <v>0</v>
      </c>
      <c r="AD2803" s="470">
        <f t="shared" si="589"/>
        <v>20.701000000000001</v>
      </c>
      <c r="AE2803" s="470">
        <f t="shared" si="590"/>
        <v>21.358000000000001</v>
      </c>
      <c r="AF2803" s="470">
        <f t="shared" si="591"/>
        <v>22.577000000000002</v>
      </c>
      <c r="AG2803" s="470">
        <f t="shared" si="592"/>
        <v>21.943999999999999</v>
      </c>
      <c r="AH2803" s="470">
        <f t="shared" si="593"/>
        <v>21.856000000000002</v>
      </c>
      <c r="AI2803" s="470">
        <f t="shared" si="594"/>
        <v>22.388000000000002</v>
      </c>
      <c r="AJ2803" s="470">
        <f t="shared" si="595"/>
        <v>21.670999999999999</v>
      </c>
      <c r="AK2803" s="470">
        <f t="shared" si="596"/>
        <v>21.955000000000002</v>
      </c>
      <c r="AL2803" s="470">
        <f t="shared" si="597"/>
        <v>22.065000000000001</v>
      </c>
      <c r="AM2803" s="470">
        <f t="shared" si="598"/>
        <v>21.946000000000002</v>
      </c>
      <c r="AN2803" s="470">
        <f t="shared" si="599"/>
        <v>21.54</v>
      </c>
      <c r="AO2803" s="470">
        <f t="shared" si="600"/>
        <v>22.443000000000001</v>
      </c>
    </row>
    <row r="2804" spans="1:41" ht="15" customHeight="1" x14ac:dyDescent="0.25">
      <c r="A2804" s="127" t="s">
        <v>6712</v>
      </c>
      <c r="B2804" s="125" t="s">
        <v>2077</v>
      </c>
      <c r="C2804" s="125" t="s">
        <v>4005</v>
      </c>
      <c r="D2804" s="125" t="s">
        <v>6685</v>
      </c>
      <c r="E2804" s="125" t="s">
        <v>6484</v>
      </c>
      <c r="F2804" s="126">
        <v>26.44</v>
      </c>
      <c r="G2804" s="126">
        <v>26.64</v>
      </c>
      <c r="H2804" s="126">
        <v>21.15</v>
      </c>
      <c r="I2804" s="126"/>
      <c r="J2804" s="317"/>
      <c r="K2804" s="323">
        <f>ROUND(SUMIF('VGT-Bewegungsdaten'!B:B,A2804,'VGT-Bewegungsdaten'!C:C),3)</f>
        <v>0</v>
      </c>
      <c r="L2804" s="324">
        <f>ROUND(SUMIF('VGT-Bewegungsdaten'!B:B,$A2804,'VGT-Bewegungsdaten'!D:D),2)</f>
        <v>0</v>
      </c>
      <c r="N2804" s="376" t="s">
        <v>4930</v>
      </c>
      <c r="O2804" s="376" t="s">
        <v>4940</v>
      </c>
      <c r="P2804" s="326">
        <f>ROUND(SUMIF('AV-Bewegungsdaten'!B:B,A2804,'AV-Bewegungsdaten'!C:C),3)</f>
        <v>0</v>
      </c>
      <c r="Q2804" s="324">
        <f>ROUND(SUMIF('AV-Bewegungsdaten'!B:B,$A2804,'AV-Bewegungsdaten'!D:D),2)</f>
        <v>0</v>
      </c>
      <c r="T2804" s="327"/>
      <c r="U2804" s="326">
        <f>ROUND(SUMIF('DV-Bewegungsdaten'!B:B,Kategorien!A2804,'DV-Bewegungsdaten'!D:D),3)</f>
        <v>0</v>
      </c>
      <c r="V2804" s="324">
        <f>ROUND(SUMIF('DV-Bewegungsdaten'!B:B,Kategorien!A2804,'DV-Bewegungsdaten'!E:E),3)</f>
        <v>0</v>
      </c>
      <c r="AD2804" s="470">
        <f t="shared" si="589"/>
        <v>21.701000000000001</v>
      </c>
      <c r="AE2804" s="470">
        <f t="shared" si="590"/>
        <v>22.358000000000001</v>
      </c>
      <c r="AF2804" s="470">
        <f t="shared" si="591"/>
        <v>23.577000000000002</v>
      </c>
      <c r="AG2804" s="470">
        <f t="shared" si="592"/>
        <v>22.943999999999999</v>
      </c>
      <c r="AH2804" s="470">
        <f t="shared" si="593"/>
        <v>22.856000000000002</v>
      </c>
      <c r="AI2804" s="470">
        <f t="shared" si="594"/>
        <v>23.388000000000002</v>
      </c>
      <c r="AJ2804" s="470">
        <f t="shared" si="595"/>
        <v>22.670999999999999</v>
      </c>
      <c r="AK2804" s="470">
        <f t="shared" si="596"/>
        <v>22.955000000000002</v>
      </c>
      <c r="AL2804" s="470">
        <f t="shared" si="597"/>
        <v>23.065000000000001</v>
      </c>
      <c r="AM2804" s="470">
        <f t="shared" si="598"/>
        <v>22.946000000000002</v>
      </c>
      <c r="AN2804" s="470">
        <f t="shared" si="599"/>
        <v>22.54</v>
      </c>
      <c r="AO2804" s="470">
        <f t="shared" si="600"/>
        <v>23.443000000000001</v>
      </c>
    </row>
    <row r="2805" spans="1:41" ht="15" customHeight="1" x14ac:dyDescent="0.25">
      <c r="A2805" s="127" t="s">
        <v>7069</v>
      </c>
      <c r="B2805" s="125" t="s">
        <v>2077</v>
      </c>
      <c r="C2805" s="125" t="s">
        <v>4005</v>
      </c>
      <c r="D2805" s="125" t="s">
        <v>6687</v>
      </c>
      <c r="E2805" s="125" t="s">
        <v>6484</v>
      </c>
      <c r="F2805" s="126">
        <v>20.09</v>
      </c>
      <c r="G2805" s="126">
        <v>20.29</v>
      </c>
      <c r="H2805" s="126">
        <v>16.07</v>
      </c>
      <c r="I2805" s="126"/>
      <c r="J2805" s="317"/>
      <c r="K2805" s="323">
        <f>ROUND(SUMIF('VGT-Bewegungsdaten'!B:B,A2805,'VGT-Bewegungsdaten'!C:C),3)</f>
        <v>0</v>
      </c>
      <c r="L2805" s="324">
        <f>ROUND(SUMIF('VGT-Bewegungsdaten'!B:B,$A2805,'VGT-Bewegungsdaten'!D:D),2)</f>
        <v>0</v>
      </c>
      <c r="N2805" s="376" t="s">
        <v>4930</v>
      </c>
      <c r="O2805" s="376" t="s">
        <v>4940</v>
      </c>
      <c r="P2805" s="326">
        <f>ROUND(SUMIF('AV-Bewegungsdaten'!B:B,A2805,'AV-Bewegungsdaten'!C:C),3)</f>
        <v>0</v>
      </c>
      <c r="Q2805" s="324">
        <f>ROUND(SUMIF('AV-Bewegungsdaten'!B:B,$A2805,'AV-Bewegungsdaten'!D:D),2)</f>
        <v>0</v>
      </c>
      <c r="T2805" s="327"/>
      <c r="U2805" s="326">
        <f>ROUND(SUMIF('DV-Bewegungsdaten'!B:B,Kategorien!A2805,'DV-Bewegungsdaten'!D:D),3)</f>
        <v>0</v>
      </c>
      <c r="V2805" s="324">
        <f>ROUND(SUMIF('DV-Bewegungsdaten'!B:B,Kategorien!A2805,'DV-Bewegungsdaten'!E:E),3)</f>
        <v>0</v>
      </c>
      <c r="AD2805" s="470">
        <f t="shared" si="589"/>
        <v>15.350999999999999</v>
      </c>
      <c r="AE2805" s="470">
        <f t="shared" si="590"/>
        <v>16.007999999999999</v>
      </c>
      <c r="AF2805" s="470">
        <f t="shared" si="591"/>
        <v>17.227</v>
      </c>
      <c r="AG2805" s="470">
        <f t="shared" si="592"/>
        <v>16.593999999999998</v>
      </c>
      <c r="AH2805" s="470">
        <f t="shared" si="593"/>
        <v>16.506</v>
      </c>
      <c r="AI2805" s="470">
        <f t="shared" si="594"/>
        <v>17.038</v>
      </c>
      <c r="AJ2805" s="470">
        <f t="shared" si="595"/>
        <v>16.320999999999998</v>
      </c>
      <c r="AK2805" s="470">
        <f t="shared" si="596"/>
        <v>16.605</v>
      </c>
      <c r="AL2805" s="470">
        <f t="shared" si="597"/>
        <v>16.715</v>
      </c>
      <c r="AM2805" s="470">
        <f t="shared" si="598"/>
        <v>16.596</v>
      </c>
      <c r="AN2805" s="470">
        <f t="shared" si="599"/>
        <v>16.189999999999998</v>
      </c>
      <c r="AO2805" s="470">
        <f t="shared" si="600"/>
        <v>17.093</v>
      </c>
    </row>
    <row r="2806" spans="1:41" ht="15" customHeight="1" x14ac:dyDescent="0.25">
      <c r="A2806" s="127" t="s">
        <v>6713</v>
      </c>
      <c r="B2806" s="125" t="s">
        <v>2077</v>
      </c>
      <c r="C2806" s="125" t="s">
        <v>4005</v>
      </c>
      <c r="D2806" s="125" t="s">
        <v>6689</v>
      </c>
      <c r="E2806" s="125" t="s">
        <v>6484</v>
      </c>
      <c r="F2806" s="126">
        <v>21.09</v>
      </c>
      <c r="G2806" s="126">
        <v>21.29</v>
      </c>
      <c r="H2806" s="126">
        <v>16.87</v>
      </c>
      <c r="I2806" s="126"/>
      <c r="J2806" s="317"/>
      <c r="K2806" s="323">
        <f>ROUND(SUMIF('VGT-Bewegungsdaten'!B:B,A2806,'VGT-Bewegungsdaten'!C:C),3)</f>
        <v>0</v>
      </c>
      <c r="L2806" s="324">
        <f>ROUND(SUMIF('VGT-Bewegungsdaten'!B:B,$A2806,'VGT-Bewegungsdaten'!D:D),2)</f>
        <v>0</v>
      </c>
      <c r="N2806" s="376" t="s">
        <v>4930</v>
      </c>
      <c r="O2806" s="376" t="s">
        <v>4940</v>
      </c>
      <c r="P2806" s="326">
        <f>ROUND(SUMIF('AV-Bewegungsdaten'!B:B,A2806,'AV-Bewegungsdaten'!C:C),3)</f>
        <v>0</v>
      </c>
      <c r="Q2806" s="324">
        <f>ROUND(SUMIF('AV-Bewegungsdaten'!B:B,$A2806,'AV-Bewegungsdaten'!D:D),2)</f>
        <v>0</v>
      </c>
      <c r="T2806" s="327"/>
      <c r="U2806" s="326">
        <f>ROUND(SUMIF('DV-Bewegungsdaten'!B:B,Kategorien!A2806,'DV-Bewegungsdaten'!D:D),3)</f>
        <v>0</v>
      </c>
      <c r="V2806" s="324">
        <f>ROUND(SUMIF('DV-Bewegungsdaten'!B:B,Kategorien!A2806,'DV-Bewegungsdaten'!E:E),3)</f>
        <v>0</v>
      </c>
      <c r="AD2806" s="470">
        <f t="shared" si="589"/>
        <v>16.350999999999999</v>
      </c>
      <c r="AE2806" s="470">
        <f t="shared" si="590"/>
        <v>17.007999999999999</v>
      </c>
      <c r="AF2806" s="470">
        <f t="shared" si="591"/>
        <v>18.227</v>
      </c>
      <c r="AG2806" s="470">
        <f t="shared" si="592"/>
        <v>17.593999999999998</v>
      </c>
      <c r="AH2806" s="470">
        <f t="shared" si="593"/>
        <v>17.506</v>
      </c>
      <c r="AI2806" s="470">
        <f t="shared" si="594"/>
        <v>18.038</v>
      </c>
      <c r="AJ2806" s="470">
        <f t="shared" si="595"/>
        <v>17.320999999999998</v>
      </c>
      <c r="AK2806" s="470">
        <f t="shared" si="596"/>
        <v>17.605</v>
      </c>
      <c r="AL2806" s="470">
        <f t="shared" si="597"/>
        <v>17.715</v>
      </c>
      <c r="AM2806" s="470">
        <f t="shared" si="598"/>
        <v>17.596</v>
      </c>
      <c r="AN2806" s="470">
        <f t="shared" si="599"/>
        <v>17.189999999999998</v>
      </c>
      <c r="AO2806" s="470">
        <f t="shared" si="600"/>
        <v>18.093</v>
      </c>
    </row>
    <row r="2807" spans="1:41" ht="15" customHeight="1" x14ac:dyDescent="0.25">
      <c r="A2807" s="127" t="s">
        <v>1205</v>
      </c>
      <c r="B2807" s="125" t="s">
        <v>2077</v>
      </c>
      <c r="C2807" s="125" t="s">
        <v>4006</v>
      </c>
      <c r="D2807" s="125" t="s">
        <v>1206</v>
      </c>
      <c r="E2807" s="125" t="s">
        <v>2452</v>
      </c>
      <c r="F2807" s="126">
        <v>11.67</v>
      </c>
      <c r="G2807" s="126">
        <v>11.87</v>
      </c>
      <c r="H2807" s="126">
        <v>9.34</v>
      </c>
      <c r="I2807" s="126"/>
      <c r="J2807" s="317"/>
      <c r="K2807" s="323">
        <f>ROUND(SUMIF('VGT-Bewegungsdaten'!B:B,A2807,'VGT-Bewegungsdaten'!C:C),3)</f>
        <v>0</v>
      </c>
      <c r="L2807" s="324">
        <f>ROUND(SUMIF('VGT-Bewegungsdaten'!B:B,$A2807,'VGT-Bewegungsdaten'!D:D),2)</f>
        <v>0</v>
      </c>
      <c r="N2807" s="376" t="s">
        <v>4930</v>
      </c>
      <c r="O2807" s="376" t="s">
        <v>4940</v>
      </c>
      <c r="P2807" s="326">
        <f>ROUND(SUMIF('AV-Bewegungsdaten'!B:B,A2807,'AV-Bewegungsdaten'!C:C),3)</f>
        <v>0</v>
      </c>
      <c r="Q2807" s="324">
        <f>ROUND(SUMIF('AV-Bewegungsdaten'!B:B,$A2807,'AV-Bewegungsdaten'!D:D),2)</f>
        <v>0</v>
      </c>
      <c r="T2807" s="327"/>
      <c r="U2807" s="326">
        <f>ROUND(SUMIF('DV-Bewegungsdaten'!B:B,Kategorien!A2807,'DV-Bewegungsdaten'!D:D),3)</f>
        <v>0</v>
      </c>
      <c r="V2807" s="324">
        <f>ROUND(SUMIF('DV-Bewegungsdaten'!B:B,Kategorien!A2807,'DV-Bewegungsdaten'!E:E),3)</f>
        <v>0</v>
      </c>
      <c r="AD2807" s="390">
        <f t="shared" si="589"/>
        <v>6.9309999999999992</v>
      </c>
      <c r="AE2807" s="390">
        <f t="shared" si="590"/>
        <v>7.5879999999999992</v>
      </c>
      <c r="AF2807" s="390">
        <f t="shared" si="591"/>
        <v>8.8069999999999986</v>
      </c>
      <c r="AG2807" s="390">
        <f t="shared" si="592"/>
        <v>8.1739999999999995</v>
      </c>
      <c r="AH2807" s="390">
        <f t="shared" si="593"/>
        <v>8.0859999999999985</v>
      </c>
      <c r="AI2807" s="390">
        <f t="shared" si="594"/>
        <v>8.6179999999999986</v>
      </c>
      <c r="AJ2807" s="390">
        <f t="shared" si="595"/>
        <v>7.9009999999999998</v>
      </c>
      <c r="AK2807" s="390">
        <f t="shared" si="596"/>
        <v>8.1849999999999987</v>
      </c>
      <c r="AL2807" s="390">
        <f t="shared" si="597"/>
        <v>8.2949999999999982</v>
      </c>
      <c r="AM2807" s="390">
        <f t="shared" si="598"/>
        <v>8.1759999999999984</v>
      </c>
      <c r="AN2807" s="390">
        <f t="shared" si="599"/>
        <v>7.77</v>
      </c>
      <c r="AO2807" s="390">
        <f t="shared" si="600"/>
        <v>8.6729999999999983</v>
      </c>
    </row>
    <row r="2808" spans="1:41" ht="15" customHeight="1" x14ac:dyDescent="0.25">
      <c r="A2808" s="127" t="s">
        <v>1207</v>
      </c>
      <c r="B2808" s="125" t="s">
        <v>2077</v>
      </c>
      <c r="C2808" s="125" t="s">
        <v>4006</v>
      </c>
      <c r="D2808" s="125" t="s">
        <v>1208</v>
      </c>
      <c r="E2808" s="125" t="s">
        <v>2455</v>
      </c>
      <c r="F2808" s="126">
        <v>14.67</v>
      </c>
      <c r="G2808" s="126">
        <v>14.87</v>
      </c>
      <c r="H2808" s="126">
        <v>11.74</v>
      </c>
      <c r="I2808" s="126"/>
      <c r="J2808" s="317"/>
      <c r="K2808" s="323">
        <f>ROUND(SUMIF('VGT-Bewegungsdaten'!B:B,A2808,'VGT-Bewegungsdaten'!C:C),3)</f>
        <v>0</v>
      </c>
      <c r="L2808" s="324">
        <f>ROUND(SUMIF('VGT-Bewegungsdaten'!B:B,$A2808,'VGT-Bewegungsdaten'!D:D),2)</f>
        <v>0</v>
      </c>
      <c r="N2808" s="376" t="s">
        <v>4930</v>
      </c>
      <c r="O2808" s="376" t="s">
        <v>4940</v>
      </c>
      <c r="P2808" s="326">
        <f>ROUND(SUMIF('AV-Bewegungsdaten'!B:B,A2808,'AV-Bewegungsdaten'!C:C),3)</f>
        <v>0</v>
      </c>
      <c r="Q2808" s="324">
        <f>ROUND(SUMIF('AV-Bewegungsdaten'!B:B,$A2808,'AV-Bewegungsdaten'!D:D),2)</f>
        <v>0</v>
      </c>
      <c r="T2808" s="327"/>
      <c r="U2808" s="326">
        <f>ROUND(SUMIF('DV-Bewegungsdaten'!B:B,Kategorien!A2808,'DV-Bewegungsdaten'!D:D),3)</f>
        <v>0</v>
      </c>
      <c r="V2808" s="324">
        <f>ROUND(SUMIF('DV-Bewegungsdaten'!B:B,Kategorien!A2808,'DV-Bewegungsdaten'!E:E),3)</f>
        <v>0</v>
      </c>
      <c r="AD2808" s="390">
        <f t="shared" si="589"/>
        <v>9.9309999999999992</v>
      </c>
      <c r="AE2808" s="390">
        <f t="shared" si="590"/>
        <v>10.587999999999999</v>
      </c>
      <c r="AF2808" s="390">
        <f t="shared" si="591"/>
        <v>11.806999999999999</v>
      </c>
      <c r="AG2808" s="390">
        <f t="shared" si="592"/>
        <v>11.173999999999999</v>
      </c>
      <c r="AH2808" s="390">
        <f t="shared" si="593"/>
        <v>11.085999999999999</v>
      </c>
      <c r="AI2808" s="390">
        <f t="shared" si="594"/>
        <v>11.617999999999999</v>
      </c>
      <c r="AJ2808" s="390">
        <f t="shared" si="595"/>
        <v>10.901</v>
      </c>
      <c r="AK2808" s="390">
        <f t="shared" si="596"/>
        <v>11.184999999999999</v>
      </c>
      <c r="AL2808" s="390">
        <f t="shared" si="597"/>
        <v>11.294999999999998</v>
      </c>
      <c r="AM2808" s="390">
        <f t="shared" si="598"/>
        <v>11.175999999999998</v>
      </c>
      <c r="AN2808" s="390">
        <f t="shared" si="599"/>
        <v>10.77</v>
      </c>
      <c r="AO2808" s="390">
        <f t="shared" si="600"/>
        <v>11.672999999999998</v>
      </c>
    </row>
    <row r="2809" spans="1:41" ht="15" customHeight="1" x14ac:dyDescent="0.25">
      <c r="A2809" s="127" t="s">
        <v>1209</v>
      </c>
      <c r="B2809" s="125" t="s">
        <v>2077</v>
      </c>
      <c r="C2809" s="125" t="s">
        <v>4006</v>
      </c>
      <c r="D2809" s="125" t="s">
        <v>1210</v>
      </c>
      <c r="E2809" s="125" t="s">
        <v>2452</v>
      </c>
      <c r="F2809" s="126">
        <v>12.67</v>
      </c>
      <c r="G2809" s="126">
        <v>12.87</v>
      </c>
      <c r="H2809" s="126">
        <v>10.14</v>
      </c>
      <c r="I2809" s="126"/>
      <c r="J2809" s="317"/>
      <c r="K2809" s="323">
        <f>ROUND(SUMIF('VGT-Bewegungsdaten'!B:B,A2809,'VGT-Bewegungsdaten'!C:C),3)</f>
        <v>0</v>
      </c>
      <c r="L2809" s="324">
        <f>ROUND(SUMIF('VGT-Bewegungsdaten'!B:B,$A2809,'VGT-Bewegungsdaten'!D:D),2)</f>
        <v>0</v>
      </c>
      <c r="N2809" s="376" t="s">
        <v>4930</v>
      </c>
      <c r="O2809" s="376" t="s">
        <v>4940</v>
      </c>
      <c r="P2809" s="326">
        <f>ROUND(SUMIF('AV-Bewegungsdaten'!B:B,A2809,'AV-Bewegungsdaten'!C:C),3)</f>
        <v>0</v>
      </c>
      <c r="Q2809" s="324">
        <f>ROUND(SUMIF('AV-Bewegungsdaten'!B:B,$A2809,'AV-Bewegungsdaten'!D:D),2)</f>
        <v>0</v>
      </c>
      <c r="T2809" s="327"/>
      <c r="U2809" s="326">
        <f>ROUND(SUMIF('DV-Bewegungsdaten'!B:B,Kategorien!A2809,'DV-Bewegungsdaten'!D:D),3)</f>
        <v>0</v>
      </c>
      <c r="V2809" s="324">
        <f>ROUND(SUMIF('DV-Bewegungsdaten'!B:B,Kategorien!A2809,'DV-Bewegungsdaten'!E:E),3)</f>
        <v>0</v>
      </c>
      <c r="AD2809" s="390">
        <f t="shared" si="589"/>
        <v>7.9309999999999992</v>
      </c>
      <c r="AE2809" s="390">
        <f t="shared" si="590"/>
        <v>8.5879999999999992</v>
      </c>
      <c r="AF2809" s="390">
        <f t="shared" si="591"/>
        <v>9.8069999999999986</v>
      </c>
      <c r="AG2809" s="390">
        <f t="shared" si="592"/>
        <v>9.1739999999999995</v>
      </c>
      <c r="AH2809" s="390">
        <f t="shared" si="593"/>
        <v>9.0859999999999985</v>
      </c>
      <c r="AI2809" s="390">
        <f t="shared" si="594"/>
        <v>9.6179999999999986</v>
      </c>
      <c r="AJ2809" s="390">
        <f t="shared" si="595"/>
        <v>8.9009999999999998</v>
      </c>
      <c r="AK2809" s="390">
        <f t="shared" si="596"/>
        <v>9.1849999999999987</v>
      </c>
      <c r="AL2809" s="390">
        <f t="shared" si="597"/>
        <v>9.2949999999999982</v>
      </c>
      <c r="AM2809" s="390">
        <f t="shared" si="598"/>
        <v>9.1759999999999984</v>
      </c>
      <c r="AN2809" s="390">
        <f t="shared" si="599"/>
        <v>8.77</v>
      </c>
      <c r="AO2809" s="390">
        <f t="shared" si="600"/>
        <v>9.6729999999999983</v>
      </c>
    </row>
    <row r="2810" spans="1:41" ht="15" customHeight="1" x14ac:dyDescent="0.25">
      <c r="A2810" s="127" t="s">
        <v>1211</v>
      </c>
      <c r="B2810" s="125" t="s">
        <v>2077</v>
      </c>
      <c r="C2810" s="125" t="s">
        <v>4006</v>
      </c>
      <c r="D2810" s="125" t="s">
        <v>1212</v>
      </c>
      <c r="E2810" s="125" t="s">
        <v>2455</v>
      </c>
      <c r="F2810" s="126">
        <v>15.67</v>
      </c>
      <c r="G2810" s="126">
        <v>15.87</v>
      </c>
      <c r="H2810" s="126">
        <v>12.54</v>
      </c>
      <c r="I2810" s="126"/>
      <c r="J2810" s="317"/>
      <c r="K2810" s="323">
        <f>ROUND(SUMIF('VGT-Bewegungsdaten'!B:B,A2810,'VGT-Bewegungsdaten'!C:C),3)</f>
        <v>0</v>
      </c>
      <c r="L2810" s="324">
        <f>ROUND(SUMIF('VGT-Bewegungsdaten'!B:B,$A2810,'VGT-Bewegungsdaten'!D:D),2)</f>
        <v>0</v>
      </c>
      <c r="N2810" s="376" t="s">
        <v>4930</v>
      </c>
      <c r="O2810" s="376" t="s">
        <v>4940</v>
      </c>
      <c r="P2810" s="326">
        <f>ROUND(SUMIF('AV-Bewegungsdaten'!B:B,A2810,'AV-Bewegungsdaten'!C:C),3)</f>
        <v>0</v>
      </c>
      <c r="Q2810" s="324">
        <f>ROUND(SUMIF('AV-Bewegungsdaten'!B:B,$A2810,'AV-Bewegungsdaten'!D:D),2)</f>
        <v>0</v>
      </c>
      <c r="T2810" s="327"/>
      <c r="U2810" s="326">
        <f>ROUND(SUMIF('DV-Bewegungsdaten'!B:B,Kategorien!A2810,'DV-Bewegungsdaten'!D:D),3)</f>
        <v>0</v>
      </c>
      <c r="V2810" s="324">
        <f>ROUND(SUMIF('DV-Bewegungsdaten'!B:B,Kategorien!A2810,'DV-Bewegungsdaten'!E:E),3)</f>
        <v>0</v>
      </c>
      <c r="AD2810" s="390">
        <f t="shared" si="589"/>
        <v>10.930999999999999</v>
      </c>
      <c r="AE2810" s="390">
        <f t="shared" si="590"/>
        <v>11.587999999999999</v>
      </c>
      <c r="AF2810" s="390">
        <f t="shared" si="591"/>
        <v>12.806999999999999</v>
      </c>
      <c r="AG2810" s="390">
        <f t="shared" si="592"/>
        <v>12.173999999999999</v>
      </c>
      <c r="AH2810" s="390">
        <f t="shared" si="593"/>
        <v>12.085999999999999</v>
      </c>
      <c r="AI2810" s="390">
        <f t="shared" si="594"/>
        <v>12.617999999999999</v>
      </c>
      <c r="AJ2810" s="390">
        <f t="shared" si="595"/>
        <v>11.901</v>
      </c>
      <c r="AK2810" s="390">
        <f t="shared" si="596"/>
        <v>12.184999999999999</v>
      </c>
      <c r="AL2810" s="390">
        <f t="shared" si="597"/>
        <v>12.294999999999998</v>
      </c>
      <c r="AM2810" s="390">
        <f t="shared" si="598"/>
        <v>12.175999999999998</v>
      </c>
      <c r="AN2810" s="390">
        <f t="shared" si="599"/>
        <v>11.77</v>
      </c>
      <c r="AO2810" s="390">
        <f t="shared" si="600"/>
        <v>12.672999999999998</v>
      </c>
    </row>
    <row r="2811" spans="1:41" ht="15" customHeight="1" x14ac:dyDescent="0.25">
      <c r="A2811" s="127" t="s">
        <v>1213</v>
      </c>
      <c r="B2811" s="125" t="s">
        <v>2077</v>
      </c>
      <c r="C2811" s="125" t="s">
        <v>4006</v>
      </c>
      <c r="D2811" s="125" t="s">
        <v>1214</v>
      </c>
      <c r="E2811" s="125" t="s">
        <v>2452</v>
      </c>
      <c r="F2811" s="126">
        <v>17.670000000000002</v>
      </c>
      <c r="G2811" s="126">
        <v>17.87</v>
      </c>
      <c r="H2811" s="126">
        <v>14.14</v>
      </c>
      <c r="I2811" s="126"/>
      <c r="J2811" s="317"/>
      <c r="K2811" s="323">
        <f>ROUND(SUMIF('VGT-Bewegungsdaten'!B:B,A2811,'VGT-Bewegungsdaten'!C:C),3)</f>
        <v>0</v>
      </c>
      <c r="L2811" s="324">
        <f>ROUND(SUMIF('VGT-Bewegungsdaten'!B:B,$A2811,'VGT-Bewegungsdaten'!D:D),2)</f>
        <v>0</v>
      </c>
      <c r="N2811" s="376" t="s">
        <v>4930</v>
      </c>
      <c r="O2811" s="376" t="s">
        <v>4940</v>
      </c>
      <c r="P2811" s="326">
        <f>ROUND(SUMIF('AV-Bewegungsdaten'!B:B,A2811,'AV-Bewegungsdaten'!C:C),3)</f>
        <v>0</v>
      </c>
      <c r="Q2811" s="324">
        <f>ROUND(SUMIF('AV-Bewegungsdaten'!B:B,$A2811,'AV-Bewegungsdaten'!D:D),2)</f>
        <v>0</v>
      </c>
      <c r="T2811" s="327"/>
      <c r="U2811" s="326">
        <f>ROUND(SUMIF('DV-Bewegungsdaten'!B:B,Kategorien!A2811,'DV-Bewegungsdaten'!D:D),3)</f>
        <v>0</v>
      </c>
      <c r="V2811" s="324">
        <f>ROUND(SUMIF('DV-Bewegungsdaten'!B:B,Kategorien!A2811,'DV-Bewegungsdaten'!E:E),3)</f>
        <v>0</v>
      </c>
      <c r="AD2811" s="390">
        <f t="shared" si="589"/>
        <v>12.931000000000001</v>
      </c>
      <c r="AE2811" s="390">
        <f t="shared" si="590"/>
        <v>13.588000000000001</v>
      </c>
      <c r="AF2811" s="390">
        <f t="shared" si="591"/>
        <v>14.807</v>
      </c>
      <c r="AG2811" s="390">
        <f t="shared" si="592"/>
        <v>14.174000000000001</v>
      </c>
      <c r="AH2811" s="390">
        <f t="shared" si="593"/>
        <v>14.086000000000002</v>
      </c>
      <c r="AI2811" s="390">
        <f t="shared" si="594"/>
        <v>14.618000000000002</v>
      </c>
      <c r="AJ2811" s="390">
        <f t="shared" si="595"/>
        <v>13.901000000000002</v>
      </c>
      <c r="AK2811" s="390">
        <f t="shared" si="596"/>
        <v>14.185</v>
      </c>
      <c r="AL2811" s="390">
        <f t="shared" si="597"/>
        <v>14.295000000000002</v>
      </c>
      <c r="AM2811" s="390">
        <f t="shared" si="598"/>
        <v>14.176000000000002</v>
      </c>
      <c r="AN2811" s="390">
        <f t="shared" si="599"/>
        <v>13.770000000000001</v>
      </c>
      <c r="AO2811" s="390">
        <f t="shared" si="600"/>
        <v>14.673000000000002</v>
      </c>
    </row>
    <row r="2812" spans="1:41" ht="15" customHeight="1" x14ac:dyDescent="0.25">
      <c r="A2812" s="127" t="s">
        <v>1215</v>
      </c>
      <c r="B2812" s="125" t="s">
        <v>2077</v>
      </c>
      <c r="C2812" s="125" t="s">
        <v>4006</v>
      </c>
      <c r="D2812" s="125" t="s">
        <v>1216</v>
      </c>
      <c r="E2812" s="125" t="s">
        <v>2455</v>
      </c>
      <c r="F2812" s="126">
        <v>20.67</v>
      </c>
      <c r="G2812" s="126">
        <v>20.87</v>
      </c>
      <c r="H2812" s="126">
        <v>16.54</v>
      </c>
      <c r="I2812" s="126"/>
      <c r="J2812" s="317"/>
      <c r="K2812" s="323">
        <f>ROUND(SUMIF('VGT-Bewegungsdaten'!B:B,A2812,'VGT-Bewegungsdaten'!C:C),3)</f>
        <v>0</v>
      </c>
      <c r="L2812" s="324">
        <f>ROUND(SUMIF('VGT-Bewegungsdaten'!B:B,$A2812,'VGT-Bewegungsdaten'!D:D),2)</f>
        <v>0</v>
      </c>
      <c r="N2812" s="376" t="s">
        <v>4930</v>
      </c>
      <c r="O2812" s="376" t="s">
        <v>4940</v>
      </c>
      <c r="P2812" s="326">
        <f>ROUND(SUMIF('AV-Bewegungsdaten'!B:B,A2812,'AV-Bewegungsdaten'!C:C),3)</f>
        <v>0</v>
      </c>
      <c r="Q2812" s="324">
        <f>ROUND(SUMIF('AV-Bewegungsdaten'!B:B,$A2812,'AV-Bewegungsdaten'!D:D),2)</f>
        <v>0</v>
      </c>
      <c r="T2812" s="327"/>
      <c r="U2812" s="326">
        <f>ROUND(SUMIF('DV-Bewegungsdaten'!B:B,Kategorien!A2812,'DV-Bewegungsdaten'!D:D),3)</f>
        <v>0</v>
      </c>
      <c r="V2812" s="324">
        <f>ROUND(SUMIF('DV-Bewegungsdaten'!B:B,Kategorien!A2812,'DV-Bewegungsdaten'!E:E),3)</f>
        <v>0</v>
      </c>
      <c r="AD2812" s="390">
        <f t="shared" si="589"/>
        <v>15.931000000000001</v>
      </c>
      <c r="AE2812" s="390">
        <f t="shared" si="590"/>
        <v>16.588000000000001</v>
      </c>
      <c r="AF2812" s="390">
        <f t="shared" si="591"/>
        <v>17.807000000000002</v>
      </c>
      <c r="AG2812" s="390">
        <f t="shared" si="592"/>
        <v>17.173999999999999</v>
      </c>
      <c r="AH2812" s="390">
        <f t="shared" si="593"/>
        <v>17.086000000000002</v>
      </c>
      <c r="AI2812" s="390">
        <f t="shared" si="594"/>
        <v>17.618000000000002</v>
      </c>
      <c r="AJ2812" s="390">
        <f t="shared" si="595"/>
        <v>16.901</v>
      </c>
      <c r="AK2812" s="390">
        <f t="shared" si="596"/>
        <v>17.185000000000002</v>
      </c>
      <c r="AL2812" s="390">
        <f t="shared" si="597"/>
        <v>17.295000000000002</v>
      </c>
      <c r="AM2812" s="390">
        <f t="shared" si="598"/>
        <v>17.176000000000002</v>
      </c>
      <c r="AN2812" s="390">
        <f t="shared" si="599"/>
        <v>16.770000000000003</v>
      </c>
      <c r="AO2812" s="390">
        <f t="shared" si="600"/>
        <v>17.673000000000002</v>
      </c>
    </row>
    <row r="2813" spans="1:41" ht="15" customHeight="1" x14ac:dyDescent="0.25">
      <c r="A2813" s="127" t="s">
        <v>1217</v>
      </c>
      <c r="B2813" s="125" t="s">
        <v>2077</v>
      </c>
      <c r="C2813" s="125" t="s">
        <v>4006</v>
      </c>
      <c r="D2813" s="125" t="s">
        <v>1218</v>
      </c>
      <c r="E2813" s="125" t="s">
        <v>2452</v>
      </c>
      <c r="F2813" s="126">
        <v>18.670000000000002</v>
      </c>
      <c r="G2813" s="126">
        <v>18.87</v>
      </c>
      <c r="H2813" s="126">
        <v>14.94</v>
      </c>
      <c r="I2813" s="126"/>
      <c r="J2813" s="317"/>
      <c r="K2813" s="323">
        <f>ROUND(SUMIF('VGT-Bewegungsdaten'!B:B,A2813,'VGT-Bewegungsdaten'!C:C),3)</f>
        <v>0</v>
      </c>
      <c r="L2813" s="324">
        <f>ROUND(SUMIF('VGT-Bewegungsdaten'!B:B,$A2813,'VGT-Bewegungsdaten'!D:D),2)</f>
        <v>0</v>
      </c>
      <c r="N2813" s="376" t="s">
        <v>4930</v>
      </c>
      <c r="O2813" s="376" t="s">
        <v>4940</v>
      </c>
      <c r="P2813" s="326">
        <f>ROUND(SUMIF('AV-Bewegungsdaten'!B:B,A2813,'AV-Bewegungsdaten'!C:C),3)</f>
        <v>0</v>
      </c>
      <c r="Q2813" s="324">
        <f>ROUND(SUMIF('AV-Bewegungsdaten'!B:B,$A2813,'AV-Bewegungsdaten'!D:D),2)</f>
        <v>0</v>
      </c>
      <c r="T2813" s="327"/>
      <c r="U2813" s="326">
        <f>ROUND(SUMIF('DV-Bewegungsdaten'!B:B,Kategorien!A2813,'DV-Bewegungsdaten'!D:D),3)</f>
        <v>0</v>
      </c>
      <c r="V2813" s="324">
        <f>ROUND(SUMIF('DV-Bewegungsdaten'!B:B,Kategorien!A2813,'DV-Bewegungsdaten'!E:E),3)</f>
        <v>0</v>
      </c>
      <c r="AD2813" s="390">
        <f t="shared" si="589"/>
        <v>13.931000000000001</v>
      </c>
      <c r="AE2813" s="390">
        <f t="shared" si="590"/>
        <v>14.588000000000001</v>
      </c>
      <c r="AF2813" s="390">
        <f t="shared" si="591"/>
        <v>15.807</v>
      </c>
      <c r="AG2813" s="390">
        <f t="shared" si="592"/>
        <v>15.174000000000001</v>
      </c>
      <c r="AH2813" s="390">
        <f t="shared" si="593"/>
        <v>15.086000000000002</v>
      </c>
      <c r="AI2813" s="390">
        <f t="shared" si="594"/>
        <v>15.618000000000002</v>
      </c>
      <c r="AJ2813" s="390">
        <f t="shared" si="595"/>
        <v>14.901000000000002</v>
      </c>
      <c r="AK2813" s="390">
        <f t="shared" si="596"/>
        <v>15.185</v>
      </c>
      <c r="AL2813" s="390">
        <f t="shared" si="597"/>
        <v>15.295000000000002</v>
      </c>
      <c r="AM2813" s="390">
        <f t="shared" si="598"/>
        <v>15.176000000000002</v>
      </c>
      <c r="AN2813" s="390">
        <f t="shared" si="599"/>
        <v>14.770000000000001</v>
      </c>
      <c r="AO2813" s="390">
        <f t="shared" si="600"/>
        <v>15.673000000000002</v>
      </c>
    </row>
    <row r="2814" spans="1:41" ht="15" customHeight="1" x14ac:dyDescent="0.25">
      <c r="A2814" s="127" t="s">
        <v>1219</v>
      </c>
      <c r="B2814" s="125" t="s">
        <v>2077</v>
      </c>
      <c r="C2814" s="125" t="s">
        <v>4006</v>
      </c>
      <c r="D2814" s="125" t="s">
        <v>1220</v>
      </c>
      <c r="E2814" s="125" t="s">
        <v>2455</v>
      </c>
      <c r="F2814" s="126">
        <v>21.67</v>
      </c>
      <c r="G2814" s="126">
        <v>21.87</v>
      </c>
      <c r="H2814" s="126">
        <v>17.34</v>
      </c>
      <c r="I2814" s="126"/>
      <c r="J2814" s="317"/>
      <c r="K2814" s="323">
        <f>ROUND(SUMIF('VGT-Bewegungsdaten'!B:B,A2814,'VGT-Bewegungsdaten'!C:C),3)</f>
        <v>0</v>
      </c>
      <c r="L2814" s="324">
        <f>ROUND(SUMIF('VGT-Bewegungsdaten'!B:B,$A2814,'VGT-Bewegungsdaten'!D:D),2)</f>
        <v>0</v>
      </c>
      <c r="N2814" s="376" t="s">
        <v>4930</v>
      </c>
      <c r="O2814" s="376" t="s">
        <v>4940</v>
      </c>
      <c r="P2814" s="326">
        <f>ROUND(SUMIF('AV-Bewegungsdaten'!B:B,A2814,'AV-Bewegungsdaten'!C:C),3)</f>
        <v>0</v>
      </c>
      <c r="Q2814" s="324">
        <f>ROUND(SUMIF('AV-Bewegungsdaten'!B:B,$A2814,'AV-Bewegungsdaten'!D:D),2)</f>
        <v>0</v>
      </c>
      <c r="T2814" s="327"/>
      <c r="U2814" s="326">
        <f>ROUND(SUMIF('DV-Bewegungsdaten'!B:B,Kategorien!A2814,'DV-Bewegungsdaten'!D:D),3)</f>
        <v>0</v>
      </c>
      <c r="V2814" s="324">
        <f>ROUND(SUMIF('DV-Bewegungsdaten'!B:B,Kategorien!A2814,'DV-Bewegungsdaten'!E:E),3)</f>
        <v>0</v>
      </c>
      <c r="AD2814" s="390">
        <f t="shared" si="589"/>
        <v>16.931000000000001</v>
      </c>
      <c r="AE2814" s="390">
        <f t="shared" si="590"/>
        <v>17.588000000000001</v>
      </c>
      <c r="AF2814" s="390">
        <f t="shared" si="591"/>
        <v>18.807000000000002</v>
      </c>
      <c r="AG2814" s="390">
        <f t="shared" si="592"/>
        <v>18.173999999999999</v>
      </c>
      <c r="AH2814" s="390">
        <f t="shared" si="593"/>
        <v>18.086000000000002</v>
      </c>
      <c r="AI2814" s="390">
        <f t="shared" si="594"/>
        <v>18.618000000000002</v>
      </c>
      <c r="AJ2814" s="390">
        <f t="shared" si="595"/>
        <v>17.901</v>
      </c>
      <c r="AK2814" s="390">
        <f t="shared" si="596"/>
        <v>18.185000000000002</v>
      </c>
      <c r="AL2814" s="390">
        <f t="shared" si="597"/>
        <v>18.295000000000002</v>
      </c>
      <c r="AM2814" s="390">
        <f t="shared" si="598"/>
        <v>18.176000000000002</v>
      </c>
      <c r="AN2814" s="390">
        <f t="shared" si="599"/>
        <v>17.770000000000003</v>
      </c>
      <c r="AO2814" s="390">
        <f t="shared" si="600"/>
        <v>18.673000000000002</v>
      </c>
    </row>
    <row r="2815" spans="1:41" ht="15" customHeight="1" x14ac:dyDescent="0.25">
      <c r="A2815" s="127" t="s">
        <v>1221</v>
      </c>
      <c r="B2815" s="125" t="s">
        <v>2077</v>
      </c>
      <c r="C2815" s="125" t="s">
        <v>4006</v>
      </c>
      <c r="D2815" s="125" t="s">
        <v>1222</v>
      </c>
      <c r="E2815" s="125" t="s">
        <v>2452</v>
      </c>
      <c r="F2815" s="126">
        <v>18.670000000000002</v>
      </c>
      <c r="G2815" s="126">
        <v>18.87</v>
      </c>
      <c r="H2815" s="126">
        <v>14.94</v>
      </c>
      <c r="I2815" s="126"/>
      <c r="J2815" s="317"/>
      <c r="K2815" s="323">
        <f>ROUND(SUMIF('VGT-Bewegungsdaten'!B:B,A2815,'VGT-Bewegungsdaten'!C:C),3)</f>
        <v>0</v>
      </c>
      <c r="L2815" s="324">
        <f>ROUND(SUMIF('VGT-Bewegungsdaten'!B:B,$A2815,'VGT-Bewegungsdaten'!D:D),2)</f>
        <v>0</v>
      </c>
      <c r="N2815" s="376" t="s">
        <v>4930</v>
      </c>
      <c r="O2815" s="376" t="s">
        <v>4940</v>
      </c>
      <c r="P2815" s="326">
        <f>ROUND(SUMIF('AV-Bewegungsdaten'!B:B,A2815,'AV-Bewegungsdaten'!C:C),3)</f>
        <v>0</v>
      </c>
      <c r="Q2815" s="324">
        <f>ROUND(SUMIF('AV-Bewegungsdaten'!B:B,$A2815,'AV-Bewegungsdaten'!D:D),2)</f>
        <v>0</v>
      </c>
      <c r="T2815" s="327"/>
      <c r="U2815" s="326">
        <f>ROUND(SUMIF('DV-Bewegungsdaten'!B:B,Kategorien!A2815,'DV-Bewegungsdaten'!D:D),3)</f>
        <v>0</v>
      </c>
      <c r="V2815" s="324">
        <f>ROUND(SUMIF('DV-Bewegungsdaten'!B:B,Kategorien!A2815,'DV-Bewegungsdaten'!E:E),3)</f>
        <v>0</v>
      </c>
      <c r="AD2815" s="390">
        <f t="shared" si="589"/>
        <v>13.931000000000001</v>
      </c>
      <c r="AE2815" s="390">
        <f t="shared" si="590"/>
        <v>14.588000000000001</v>
      </c>
      <c r="AF2815" s="390">
        <f t="shared" si="591"/>
        <v>15.807</v>
      </c>
      <c r="AG2815" s="390">
        <f t="shared" si="592"/>
        <v>15.174000000000001</v>
      </c>
      <c r="AH2815" s="390">
        <f t="shared" si="593"/>
        <v>15.086000000000002</v>
      </c>
      <c r="AI2815" s="390">
        <f t="shared" si="594"/>
        <v>15.618000000000002</v>
      </c>
      <c r="AJ2815" s="390">
        <f t="shared" si="595"/>
        <v>14.901000000000002</v>
      </c>
      <c r="AK2815" s="390">
        <f t="shared" si="596"/>
        <v>15.185</v>
      </c>
      <c r="AL2815" s="390">
        <f t="shared" si="597"/>
        <v>15.295000000000002</v>
      </c>
      <c r="AM2815" s="390">
        <f t="shared" si="598"/>
        <v>15.176000000000002</v>
      </c>
      <c r="AN2815" s="390">
        <f t="shared" si="599"/>
        <v>14.770000000000001</v>
      </c>
      <c r="AO2815" s="390">
        <f t="shared" si="600"/>
        <v>15.673000000000002</v>
      </c>
    </row>
    <row r="2816" spans="1:41" ht="15" customHeight="1" x14ac:dyDescent="0.25">
      <c r="A2816" s="127" t="s">
        <v>1223</v>
      </c>
      <c r="B2816" s="125" t="s">
        <v>2077</v>
      </c>
      <c r="C2816" s="125" t="s">
        <v>4006</v>
      </c>
      <c r="D2816" s="125" t="s">
        <v>1224</v>
      </c>
      <c r="E2816" s="125" t="s">
        <v>2455</v>
      </c>
      <c r="F2816" s="126">
        <v>21.67</v>
      </c>
      <c r="G2816" s="126">
        <v>21.87</v>
      </c>
      <c r="H2816" s="126">
        <v>17.34</v>
      </c>
      <c r="I2816" s="126"/>
      <c r="J2816" s="317"/>
      <c r="K2816" s="323">
        <f>ROUND(SUMIF('VGT-Bewegungsdaten'!B:B,A2816,'VGT-Bewegungsdaten'!C:C),3)</f>
        <v>0</v>
      </c>
      <c r="L2816" s="324">
        <f>ROUND(SUMIF('VGT-Bewegungsdaten'!B:B,$A2816,'VGT-Bewegungsdaten'!D:D),2)</f>
        <v>0</v>
      </c>
      <c r="N2816" s="376" t="s">
        <v>4930</v>
      </c>
      <c r="O2816" s="376" t="s">
        <v>4940</v>
      </c>
      <c r="P2816" s="326">
        <f>ROUND(SUMIF('AV-Bewegungsdaten'!B:B,A2816,'AV-Bewegungsdaten'!C:C),3)</f>
        <v>0</v>
      </c>
      <c r="Q2816" s="324">
        <f>ROUND(SUMIF('AV-Bewegungsdaten'!B:B,$A2816,'AV-Bewegungsdaten'!D:D),2)</f>
        <v>0</v>
      </c>
      <c r="T2816" s="327"/>
      <c r="U2816" s="326">
        <f>ROUND(SUMIF('DV-Bewegungsdaten'!B:B,Kategorien!A2816,'DV-Bewegungsdaten'!D:D),3)</f>
        <v>0</v>
      </c>
      <c r="V2816" s="324">
        <f>ROUND(SUMIF('DV-Bewegungsdaten'!B:B,Kategorien!A2816,'DV-Bewegungsdaten'!E:E),3)</f>
        <v>0</v>
      </c>
      <c r="AD2816" s="390">
        <f t="shared" si="589"/>
        <v>16.931000000000001</v>
      </c>
      <c r="AE2816" s="390">
        <f t="shared" si="590"/>
        <v>17.588000000000001</v>
      </c>
      <c r="AF2816" s="390">
        <f t="shared" si="591"/>
        <v>18.807000000000002</v>
      </c>
      <c r="AG2816" s="390">
        <f t="shared" si="592"/>
        <v>18.173999999999999</v>
      </c>
      <c r="AH2816" s="390">
        <f t="shared" si="593"/>
        <v>18.086000000000002</v>
      </c>
      <c r="AI2816" s="390">
        <f t="shared" si="594"/>
        <v>18.618000000000002</v>
      </c>
      <c r="AJ2816" s="390">
        <f t="shared" si="595"/>
        <v>17.901</v>
      </c>
      <c r="AK2816" s="390">
        <f t="shared" si="596"/>
        <v>18.185000000000002</v>
      </c>
      <c r="AL2816" s="390">
        <f t="shared" si="597"/>
        <v>18.295000000000002</v>
      </c>
      <c r="AM2816" s="390">
        <f t="shared" si="598"/>
        <v>18.176000000000002</v>
      </c>
      <c r="AN2816" s="390">
        <f t="shared" si="599"/>
        <v>17.770000000000003</v>
      </c>
      <c r="AO2816" s="390">
        <f t="shared" si="600"/>
        <v>18.673000000000002</v>
      </c>
    </row>
    <row r="2817" spans="1:41" ht="15" customHeight="1" x14ac:dyDescent="0.25">
      <c r="A2817" s="127" t="s">
        <v>1225</v>
      </c>
      <c r="B2817" s="125" t="s">
        <v>2077</v>
      </c>
      <c r="C2817" s="125" t="s">
        <v>4006</v>
      </c>
      <c r="D2817" s="125" t="s">
        <v>1226</v>
      </c>
      <c r="E2817" s="125" t="s">
        <v>2452</v>
      </c>
      <c r="F2817" s="126">
        <v>19.670000000000002</v>
      </c>
      <c r="G2817" s="126">
        <v>19.87</v>
      </c>
      <c r="H2817" s="126">
        <v>15.74</v>
      </c>
      <c r="I2817" s="126"/>
      <c r="J2817" s="317"/>
      <c r="K2817" s="323">
        <f>ROUND(SUMIF('VGT-Bewegungsdaten'!B:B,A2817,'VGT-Bewegungsdaten'!C:C),3)</f>
        <v>0</v>
      </c>
      <c r="L2817" s="324">
        <f>ROUND(SUMIF('VGT-Bewegungsdaten'!B:B,$A2817,'VGT-Bewegungsdaten'!D:D),2)</f>
        <v>0</v>
      </c>
      <c r="N2817" s="376" t="s">
        <v>4930</v>
      </c>
      <c r="O2817" s="376" t="s">
        <v>4940</v>
      </c>
      <c r="P2817" s="326">
        <f>ROUND(SUMIF('AV-Bewegungsdaten'!B:B,A2817,'AV-Bewegungsdaten'!C:C),3)</f>
        <v>0</v>
      </c>
      <c r="Q2817" s="324">
        <f>ROUND(SUMIF('AV-Bewegungsdaten'!B:B,$A2817,'AV-Bewegungsdaten'!D:D),2)</f>
        <v>0</v>
      </c>
      <c r="T2817" s="327"/>
      <c r="U2817" s="326">
        <f>ROUND(SUMIF('DV-Bewegungsdaten'!B:B,Kategorien!A2817,'DV-Bewegungsdaten'!D:D),3)</f>
        <v>0</v>
      </c>
      <c r="V2817" s="324">
        <f>ROUND(SUMIF('DV-Bewegungsdaten'!B:B,Kategorien!A2817,'DV-Bewegungsdaten'!E:E),3)</f>
        <v>0</v>
      </c>
      <c r="AD2817" s="390">
        <f t="shared" si="589"/>
        <v>14.931000000000001</v>
      </c>
      <c r="AE2817" s="390">
        <f t="shared" si="590"/>
        <v>15.588000000000001</v>
      </c>
      <c r="AF2817" s="390">
        <f t="shared" si="591"/>
        <v>16.807000000000002</v>
      </c>
      <c r="AG2817" s="390">
        <f t="shared" si="592"/>
        <v>16.173999999999999</v>
      </c>
      <c r="AH2817" s="390">
        <f t="shared" si="593"/>
        <v>16.086000000000002</v>
      </c>
      <c r="AI2817" s="390">
        <f t="shared" si="594"/>
        <v>16.618000000000002</v>
      </c>
      <c r="AJ2817" s="390">
        <f t="shared" si="595"/>
        <v>15.901000000000002</v>
      </c>
      <c r="AK2817" s="390">
        <f t="shared" si="596"/>
        <v>16.185000000000002</v>
      </c>
      <c r="AL2817" s="390">
        <f t="shared" si="597"/>
        <v>16.295000000000002</v>
      </c>
      <c r="AM2817" s="390">
        <f t="shared" si="598"/>
        <v>16.176000000000002</v>
      </c>
      <c r="AN2817" s="390">
        <f t="shared" si="599"/>
        <v>15.770000000000001</v>
      </c>
      <c r="AO2817" s="390">
        <f t="shared" si="600"/>
        <v>16.673000000000002</v>
      </c>
    </row>
    <row r="2818" spans="1:41" ht="15" customHeight="1" x14ac:dyDescent="0.25">
      <c r="A2818" s="127" t="s">
        <v>1227</v>
      </c>
      <c r="B2818" s="125" t="s">
        <v>2077</v>
      </c>
      <c r="C2818" s="125" t="s">
        <v>4006</v>
      </c>
      <c r="D2818" s="125" t="s">
        <v>1228</v>
      </c>
      <c r="E2818" s="125" t="s">
        <v>2455</v>
      </c>
      <c r="F2818" s="126">
        <v>22.67</v>
      </c>
      <c r="G2818" s="126">
        <v>22.87</v>
      </c>
      <c r="H2818" s="126">
        <v>18.14</v>
      </c>
      <c r="I2818" s="126"/>
      <c r="J2818" s="317"/>
      <c r="K2818" s="323">
        <f>ROUND(SUMIF('VGT-Bewegungsdaten'!B:B,A2818,'VGT-Bewegungsdaten'!C:C),3)</f>
        <v>0</v>
      </c>
      <c r="L2818" s="324">
        <f>ROUND(SUMIF('VGT-Bewegungsdaten'!B:B,$A2818,'VGT-Bewegungsdaten'!D:D),2)</f>
        <v>0</v>
      </c>
      <c r="N2818" s="376" t="s">
        <v>4930</v>
      </c>
      <c r="O2818" s="376" t="s">
        <v>4940</v>
      </c>
      <c r="P2818" s="326">
        <f>ROUND(SUMIF('AV-Bewegungsdaten'!B:B,A2818,'AV-Bewegungsdaten'!C:C),3)</f>
        <v>0</v>
      </c>
      <c r="Q2818" s="324">
        <f>ROUND(SUMIF('AV-Bewegungsdaten'!B:B,$A2818,'AV-Bewegungsdaten'!D:D),2)</f>
        <v>0</v>
      </c>
      <c r="T2818" s="327"/>
      <c r="U2818" s="326">
        <f>ROUND(SUMIF('DV-Bewegungsdaten'!B:B,Kategorien!A2818,'DV-Bewegungsdaten'!D:D),3)</f>
        <v>0</v>
      </c>
      <c r="V2818" s="324">
        <f>ROUND(SUMIF('DV-Bewegungsdaten'!B:B,Kategorien!A2818,'DV-Bewegungsdaten'!E:E),3)</f>
        <v>0</v>
      </c>
      <c r="AD2818" s="390">
        <f t="shared" si="589"/>
        <v>17.931000000000001</v>
      </c>
      <c r="AE2818" s="390">
        <f t="shared" si="590"/>
        <v>18.588000000000001</v>
      </c>
      <c r="AF2818" s="390">
        <f t="shared" si="591"/>
        <v>19.807000000000002</v>
      </c>
      <c r="AG2818" s="390">
        <f t="shared" si="592"/>
        <v>19.173999999999999</v>
      </c>
      <c r="AH2818" s="390">
        <f t="shared" si="593"/>
        <v>19.086000000000002</v>
      </c>
      <c r="AI2818" s="390">
        <f t="shared" si="594"/>
        <v>19.618000000000002</v>
      </c>
      <c r="AJ2818" s="390">
        <f t="shared" si="595"/>
        <v>18.901</v>
      </c>
      <c r="AK2818" s="390">
        <f t="shared" si="596"/>
        <v>19.185000000000002</v>
      </c>
      <c r="AL2818" s="390">
        <f t="shared" si="597"/>
        <v>19.295000000000002</v>
      </c>
      <c r="AM2818" s="390">
        <f t="shared" si="598"/>
        <v>19.176000000000002</v>
      </c>
      <c r="AN2818" s="390">
        <f t="shared" si="599"/>
        <v>18.770000000000003</v>
      </c>
      <c r="AO2818" s="390">
        <f t="shared" si="600"/>
        <v>19.673000000000002</v>
      </c>
    </row>
    <row r="2819" spans="1:41" ht="15" customHeight="1" x14ac:dyDescent="0.25">
      <c r="A2819" s="127" t="s">
        <v>1229</v>
      </c>
      <c r="B2819" s="125" t="s">
        <v>2077</v>
      </c>
      <c r="C2819" s="125" t="s">
        <v>4006</v>
      </c>
      <c r="D2819" s="125" t="s">
        <v>1230</v>
      </c>
      <c r="E2819" s="125" t="s">
        <v>2452</v>
      </c>
      <c r="F2819" s="126">
        <v>20.67</v>
      </c>
      <c r="G2819" s="126">
        <v>20.87</v>
      </c>
      <c r="H2819" s="126">
        <v>16.54</v>
      </c>
      <c r="I2819" s="126"/>
      <c r="J2819" s="317"/>
      <c r="K2819" s="323">
        <f>ROUND(SUMIF('VGT-Bewegungsdaten'!B:B,A2819,'VGT-Bewegungsdaten'!C:C),3)</f>
        <v>0</v>
      </c>
      <c r="L2819" s="324">
        <f>ROUND(SUMIF('VGT-Bewegungsdaten'!B:B,$A2819,'VGT-Bewegungsdaten'!D:D),2)</f>
        <v>0</v>
      </c>
      <c r="N2819" s="376" t="s">
        <v>4930</v>
      </c>
      <c r="O2819" s="376" t="s">
        <v>4940</v>
      </c>
      <c r="P2819" s="326">
        <f>ROUND(SUMIF('AV-Bewegungsdaten'!B:B,A2819,'AV-Bewegungsdaten'!C:C),3)</f>
        <v>0</v>
      </c>
      <c r="Q2819" s="324">
        <f>ROUND(SUMIF('AV-Bewegungsdaten'!B:B,$A2819,'AV-Bewegungsdaten'!D:D),2)</f>
        <v>0</v>
      </c>
      <c r="T2819" s="327"/>
      <c r="U2819" s="326">
        <f>ROUND(SUMIF('DV-Bewegungsdaten'!B:B,Kategorien!A2819,'DV-Bewegungsdaten'!D:D),3)</f>
        <v>0</v>
      </c>
      <c r="V2819" s="324">
        <f>ROUND(SUMIF('DV-Bewegungsdaten'!B:B,Kategorien!A2819,'DV-Bewegungsdaten'!E:E),3)</f>
        <v>0</v>
      </c>
      <c r="AD2819" s="390">
        <f t="shared" si="589"/>
        <v>15.931000000000001</v>
      </c>
      <c r="AE2819" s="390">
        <f t="shared" si="590"/>
        <v>16.588000000000001</v>
      </c>
      <c r="AF2819" s="390">
        <f t="shared" si="591"/>
        <v>17.807000000000002</v>
      </c>
      <c r="AG2819" s="390">
        <f t="shared" si="592"/>
        <v>17.173999999999999</v>
      </c>
      <c r="AH2819" s="390">
        <f t="shared" si="593"/>
        <v>17.086000000000002</v>
      </c>
      <c r="AI2819" s="390">
        <f t="shared" si="594"/>
        <v>17.618000000000002</v>
      </c>
      <c r="AJ2819" s="390">
        <f t="shared" si="595"/>
        <v>16.901</v>
      </c>
      <c r="AK2819" s="390">
        <f t="shared" si="596"/>
        <v>17.185000000000002</v>
      </c>
      <c r="AL2819" s="390">
        <f t="shared" si="597"/>
        <v>17.295000000000002</v>
      </c>
      <c r="AM2819" s="390">
        <f t="shared" si="598"/>
        <v>17.176000000000002</v>
      </c>
      <c r="AN2819" s="390">
        <f t="shared" si="599"/>
        <v>16.770000000000003</v>
      </c>
      <c r="AO2819" s="390">
        <f t="shared" si="600"/>
        <v>17.673000000000002</v>
      </c>
    </row>
    <row r="2820" spans="1:41" ht="15" customHeight="1" x14ac:dyDescent="0.25">
      <c r="A2820" s="127" t="s">
        <v>1231</v>
      </c>
      <c r="B2820" s="125" t="s">
        <v>2077</v>
      </c>
      <c r="C2820" s="125" t="s">
        <v>4006</v>
      </c>
      <c r="D2820" s="125" t="s">
        <v>1232</v>
      </c>
      <c r="E2820" s="125" t="s">
        <v>2455</v>
      </c>
      <c r="F2820" s="126">
        <v>23.67</v>
      </c>
      <c r="G2820" s="126">
        <v>23.87</v>
      </c>
      <c r="H2820" s="126">
        <v>18.940000000000001</v>
      </c>
      <c r="I2820" s="126"/>
      <c r="J2820" s="317"/>
      <c r="K2820" s="323">
        <f>ROUND(SUMIF('VGT-Bewegungsdaten'!B:B,A2820,'VGT-Bewegungsdaten'!C:C),3)</f>
        <v>0</v>
      </c>
      <c r="L2820" s="324">
        <f>ROUND(SUMIF('VGT-Bewegungsdaten'!B:B,$A2820,'VGT-Bewegungsdaten'!D:D),2)</f>
        <v>0</v>
      </c>
      <c r="N2820" s="376" t="s">
        <v>4930</v>
      </c>
      <c r="O2820" s="376" t="s">
        <v>4940</v>
      </c>
      <c r="P2820" s="326">
        <f>ROUND(SUMIF('AV-Bewegungsdaten'!B:B,A2820,'AV-Bewegungsdaten'!C:C),3)</f>
        <v>0</v>
      </c>
      <c r="Q2820" s="324">
        <f>ROUND(SUMIF('AV-Bewegungsdaten'!B:B,$A2820,'AV-Bewegungsdaten'!D:D),2)</f>
        <v>0</v>
      </c>
      <c r="T2820" s="327"/>
      <c r="U2820" s="326">
        <f>ROUND(SUMIF('DV-Bewegungsdaten'!B:B,Kategorien!A2820,'DV-Bewegungsdaten'!D:D),3)</f>
        <v>0</v>
      </c>
      <c r="V2820" s="324">
        <f>ROUND(SUMIF('DV-Bewegungsdaten'!B:B,Kategorien!A2820,'DV-Bewegungsdaten'!E:E),3)</f>
        <v>0</v>
      </c>
      <c r="AD2820" s="390">
        <f t="shared" si="589"/>
        <v>18.931000000000001</v>
      </c>
      <c r="AE2820" s="390">
        <f t="shared" si="590"/>
        <v>19.588000000000001</v>
      </c>
      <c r="AF2820" s="390">
        <f t="shared" si="591"/>
        <v>20.807000000000002</v>
      </c>
      <c r="AG2820" s="390">
        <f t="shared" si="592"/>
        <v>20.173999999999999</v>
      </c>
      <c r="AH2820" s="390">
        <f t="shared" si="593"/>
        <v>20.086000000000002</v>
      </c>
      <c r="AI2820" s="390">
        <f t="shared" si="594"/>
        <v>20.618000000000002</v>
      </c>
      <c r="AJ2820" s="390">
        <f t="shared" si="595"/>
        <v>19.901</v>
      </c>
      <c r="AK2820" s="390">
        <f t="shared" si="596"/>
        <v>20.185000000000002</v>
      </c>
      <c r="AL2820" s="390">
        <f t="shared" si="597"/>
        <v>20.295000000000002</v>
      </c>
      <c r="AM2820" s="390">
        <f t="shared" si="598"/>
        <v>20.176000000000002</v>
      </c>
      <c r="AN2820" s="390">
        <f t="shared" si="599"/>
        <v>19.770000000000003</v>
      </c>
      <c r="AO2820" s="390">
        <f t="shared" si="600"/>
        <v>20.673000000000002</v>
      </c>
    </row>
    <row r="2821" spans="1:41" ht="15" customHeight="1" x14ac:dyDescent="0.25">
      <c r="A2821" s="127" t="s">
        <v>1233</v>
      </c>
      <c r="B2821" s="125" t="s">
        <v>2077</v>
      </c>
      <c r="C2821" s="125" t="s">
        <v>4006</v>
      </c>
      <c r="D2821" s="125" t="s">
        <v>1234</v>
      </c>
      <c r="E2821" s="125" t="s">
        <v>2452</v>
      </c>
      <c r="F2821" s="126">
        <v>21.67</v>
      </c>
      <c r="G2821" s="126">
        <v>21.87</v>
      </c>
      <c r="H2821" s="126">
        <v>17.34</v>
      </c>
      <c r="I2821" s="126"/>
      <c r="J2821" s="317"/>
      <c r="K2821" s="323">
        <f>ROUND(SUMIF('VGT-Bewegungsdaten'!B:B,A2821,'VGT-Bewegungsdaten'!C:C),3)</f>
        <v>0</v>
      </c>
      <c r="L2821" s="324">
        <f>ROUND(SUMIF('VGT-Bewegungsdaten'!B:B,$A2821,'VGT-Bewegungsdaten'!D:D),2)</f>
        <v>0</v>
      </c>
      <c r="N2821" s="376" t="s">
        <v>4930</v>
      </c>
      <c r="O2821" s="376" t="s">
        <v>4940</v>
      </c>
      <c r="P2821" s="326">
        <f>ROUND(SUMIF('AV-Bewegungsdaten'!B:B,A2821,'AV-Bewegungsdaten'!C:C),3)</f>
        <v>0</v>
      </c>
      <c r="Q2821" s="324">
        <f>ROUND(SUMIF('AV-Bewegungsdaten'!B:B,$A2821,'AV-Bewegungsdaten'!D:D),2)</f>
        <v>0</v>
      </c>
      <c r="T2821" s="327"/>
      <c r="U2821" s="326">
        <f>ROUND(SUMIF('DV-Bewegungsdaten'!B:B,Kategorien!A2821,'DV-Bewegungsdaten'!D:D),3)</f>
        <v>0</v>
      </c>
      <c r="V2821" s="324">
        <f>ROUND(SUMIF('DV-Bewegungsdaten'!B:B,Kategorien!A2821,'DV-Bewegungsdaten'!E:E),3)</f>
        <v>0</v>
      </c>
      <c r="AD2821" s="390">
        <f t="shared" si="589"/>
        <v>16.931000000000001</v>
      </c>
      <c r="AE2821" s="390">
        <f t="shared" si="590"/>
        <v>17.588000000000001</v>
      </c>
      <c r="AF2821" s="390">
        <f t="shared" si="591"/>
        <v>18.807000000000002</v>
      </c>
      <c r="AG2821" s="390">
        <f t="shared" si="592"/>
        <v>18.173999999999999</v>
      </c>
      <c r="AH2821" s="390">
        <f t="shared" si="593"/>
        <v>18.086000000000002</v>
      </c>
      <c r="AI2821" s="390">
        <f t="shared" si="594"/>
        <v>18.618000000000002</v>
      </c>
      <c r="AJ2821" s="390">
        <f t="shared" si="595"/>
        <v>17.901</v>
      </c>
      <c r="AK2821" s="390">
        <f t="shared" si="596"/>
        <v>18.185000000000002</v>
      </c>
      <c r="AL2821" s="390">
        <f t="shared" si="597"/>
        <v>18.295000000000002</v>
      </c>
      <c r="AM2821" s="390">
        <f t="shared" si="598"/>
        <v>18.176000000000002</v>
      </c>
      <c r="AN2821" s="390">
        <f t="shared" si="599"/>
        <v>17.770000000000003</v>
      </c>
      <c r="AO2821" s="390">
        <f t="shared" si="600"/>
        <v>18.673000000000002</v>
      </c>
    </row>
    <row r="2822" spans="1:41" ht="15" customHeight="1" x14ac:dyDescent="0.25">
      <c r="A2822" s="127" t="s">
        <v>1235</v>
      </c>
      <c r="B2822" s="125" t="s">
        <v>2077</v>
      </c>
      <c r="C2822" s="125" t="s">
        <v>4006</v>
      </c>
      <c r="D2822" s="125" t="s">
        <v>1236</v>
      </c>
      <c r="E2822" s="125" t="s">
        <v>2455</v>
      </c>
      <c r="F2822" s="126">
        <v>24.67</v>
      </c>
      <c r="G2822" s="126">
        <v>24.87</v>
      </c>
      <c r="H2822" s="126">
        <v>19.739999999999998</v>
      </c>
      <c r="I2822" s="126"/>
      <c r="J2822" s="317"/>
      <c r="K2822" s="323">
        <f>ROUND(SUMIF('VGT-Bewegungsdaten'!B:B,A2822,'VGT-Bewegungsdaten'!C:C),3)</f>
        <v>0</v>
      </c>
      <c r="L2822" s="324">
        <f>ROUND(SUMIF('VGT-Bewegungsdaten'!B:B,$A2822,'VGT-Bewegungsdaten'!D:D),2)</f>
        <v>0</v>
      </c>
      <c r="N2822" s="376" t="s">
        <v>4930</v>
      </c>
      <c r="O2822" s="376" t="s">
        <v>4940</v>
      </c>
      <c r="P2822" s="326">
        <f>ROUND(SUMIF('AV-Bewegungsdaten'!B:B,A2822,'AV-Bewegungsdaten'!C:C),3)</f>
        <v>0</v>
      </c>
      <c r="Q2822" s="324">
        <f>ROUND(SUMIF('AV-Bewegungsdaten'!B:B,$A2822,'AV-Bewegungsdaten'!D:D),2)</f>
        <v>0</v>
      </c>
      <c r="T2822" s="327"/>
      <c r="U2822" s="326">
        <f>ROUND(SUMIF('DV-Bewegungsdaten'!B:B,Kategorien!A2822,'DV-Bewegungsdaten'!D:D),3)</f>
        <v>0</v>
      </c>
      <c r="V2822" s="324">
        <f>ROUND(SUMIF('DV-Bewegungsdaten'!B:B,Kategorien!A2822,'DV-Bewegungsdaten'!E:E),3)</f>
        <v>0</v>
      </c>
      <c r="AD2822" s="390">
        <f t="shared" si="589"/>
        <v>19.931000000000001</v>
      </c>
      <c r="AE2822" s="390">
        <f t="shared" si="590"/>
        <v>20.588000000000001</v>
      </c>
      <c r="AF2822" s="390">
        <f t="shared" si="591"/>
        <v>21.807000000000002</v>
      </c>
      <c r="AG2822" s="390">
        <f t="shared" si="592"/>
        <v>21.173999999999999</v>
      </c>
      <c r="AH2822" s="390">
        <f t="shared" si="593"/>
        <v>21.086000000000002</v>
      </c>
      <c r="AI2822" s="390">
        <f t="shared" si="594"/>
        <v>21.618000000000002</v>
      </c>
      <c r="AJ2822" s="390">
        <f t="shared" si="595"/>
        <v>20.901</v>
      </c>
      <c r="AK2822" s="390">
        <f t="shared" si="596"/>
        <v>21.185000000000002</v>
      </c>
      <c r="AL2822" s="390">
        <f t="shared" si="597"/>
        <v>21.295000000000002</v>
      </c>
      <c r="AM2822" s="390">
        <f t="shared" si="598"/>
        <v>21.176000000000002</v>
      </c>
      <c r="AN2822" s="390">
        <f t="shared" si="599"/>
        <v>20.770000000000003</v>
      </c>
      <c r="AO2822" s="390">
        <f t="shared" si="600"/>
        <v>21.673000000000002</v>
      </c>
    </row>
    <row r="2823" spans="1:41" ht="15" customHeight="1" x14ac:dyDescent="0.25">
      <c r="A2823" s="127" t="s">
        <v>1237</v>
      </c>
      <c r="B2823" s="125" t="s">
        <v>2077</v>
      </c>
      <c r="C2823" s="125" t="s">
        <v>4006</v>
      </c>
      <c r="D2823" s="125" t="s">
        <v>1238</v>
      </c>
      <c r="E2823" s="125" t="s">
        <v>2452</v>
      </c>
      <c r="F2823" s="126">
        <v>22.67</v>
      </c>
      <c r="G2823" s="126">
        <v>22.87</v>
      </c>
      <c r="H2823" s="126">
        <v>18.14</v>
      </c>
      <c r="I2823" s="126"/>
      <c r="J2823" s="317"/>
      <c r="K2823" s="323">
        <f>ROUND(SUMIF('VGT-Bewegungsdaten'!B:B,A2823,'VGT-Bewegungsdaten'!C:C),3)</f>
        <v>0</v>
      </c>
      <c r="L2823" s="324">
        <f>ROUND(SUMIF('VGT-Bewegungsdaten'!B:B,$A2823,'VGT-Bewegungsdaten'!D:D),2)</f>
        <v>0</v>
      </c>
      <c r="N2823" s="376" t="s">
        <v>4930</v>
      </c>
      <c r="O2823" s="376" t="s">
        <v>4940</v>
      </c>
      <c r="P2823" s="326">
        <f>ROUND(SUMIF('AV-Bewegungsdaten'!B:B,A2823,'AV-Bewegungsdaten'!C:C),3)</f>
        <v>0</v>
      </c>
      <c r="Q2823" s="324">
        <f>ROUND(SUMIF('AV-Bewegungsdaten'!B:B,$A2823,'AV-Bewegungsdaten'!D:D),2)</f>
        <v>0</v>
      </c>
      <c r="T2823" s="327"/>
      <c r="U2823" s="326">
        <f>ROUND(SUMIF('DV-Bewegungsdaten'!B:B,Kategorien!A2823,'DV-Bewegungsdaten'!D:D),3)</f>
        <v>0</v>
      </c>
      <c r="V2823" s="324">
        <f>ROUND(SUMIF('DV-Bewegungsdaten'!B:B,Kategorien!A2823,'DV-Bewegungsdaten'!E:E),3)</f>
        <v>0</v>
      </c>
      <c r="AD2823" s="390">
        <f t="shared" si="589"/>
        <v>17.931000000000001</v>
      </c>
      <c r="AE2823" s="390">
        <f t="shared" si="590"/>
        <v>18.588000000000001</v>
      </c>
      <c r="AF2823" s="390">
        <f t="shared" si="591"/>
        <v>19.807000000000002</v>
      </c>
      <c r="AG2823" s="390">
        <f t="shared" si="592"/>
        <v>19.173999999999999</v>
      </c>
      <c r="AH2823" s="390">
        <f t="shared" si="593"/>
        <v>19.086000000000002</v>
      </c>
      <c r="AI2823" s="390">
        <f t="shared" si="594"/>
        <v>19.618000000000002</v>
      </c>
      <c r="AJ2823" s="390">
        <f t="shared" si="595"/>
        <v>18.901</v>
      </c>
      <c r="AK2823" s="390">
        <f t="shared" si="596"/>
        <v>19.185000000000002</v>
      </c>
      <c r="AL2823" s="390">
        <f t="shared" si="597"/>
        <v>19.295000000000002</v>
      </c>
      <c r="AM2823" s="390">
        <f t="shared" si="598"/>
        <v>19.176000000000002</v>
      </c>
      <c r="AN2823" s="390">
        <f t="shared" si="599"/>
        <v>18.770000000000003</v>
      </c>
      <c r="AO2823" s="390">
        <f t="shared" si="600"/>
        <v>19.673000000000002</v>
      </c>
    </row>
    <row r="2824" spans="1:41" ht="15" customHeight="1" x14ac:dyDescent="0.25">
      <c r="A2824" s="127" t="s">
        <v>1239</v>
      </c>
      <c r="B2824" s="125" t="s">
        <v>2077</v>
      </c>
      <c r="C2824" s="125" t="s">
        <v>4006</v>
      </c>
      <c r="D2824" s="125" t="s">
        <v>1240</v>
      </c>
      <c r="E2824" s="125" t="s">
        <v>2455</v>
      </c>
      <c r="F2824" s="126">
        <v>25.67</v>
      </c>
      <c r="G2824" s="126">
        <v>25.87</v>
      </c>
      <c r="H2824" s="126">
        <v>20.54</v>
      </c>
      <c r="I2824" s="126"/>
      <c r="J2824" s="317"/>
      <c r="K2824" s="323">
        <f>ROUND(SUMIF('VGT-Bewegungsdaten'!B:B,A2824,'VGT-Bewegungsdaten'!C:C),3)</f>
        <v>0</v>
      </c>
      <c r="L2824" s="324">
        <f>ROUND(SUMIF('VGT-Bewegungsdaten'!B:B,$A2824,'VGT-Bewegungsdaten'!D:D),2)</f>
        <v>0</v>
      </c>
      <c r="N2824" s="376" t="s">
        <v>4930</v>
      </c>
      <c r="O2824" s="376" t="s">
        <v>4940</v>
      </c>
      <c r="P2824" s="326">
        <f>ROUND(SUMIF('AV-Bewegungsdaten'!B:B,A2824,'AV-Bewegungsdaten'!C:C),3)</f>
        <v>0</v>
      </c>
      <c r="Q2824" s="324">
        <f>ROUND(SUMIF('AV-Bewegungsdaten'!B:B,$A2824,'AV-Bewegungsdaten'!D:D),2)</f>
        <v>0</v>
      </c>
      <c r="T2824" s="327"/>
      <c r="U2824" s="326">
        <f>ROUND(SUMIF('DV-Bewegungsdaten'!B:B,Kategorien!A2824,'DV-Bewegungsdaten'!D:D),3)</f>
        <v>0</v>
      </c>
      <c r="V2824" s="324">
        <f>ROUND(SUMIF('DV-Bewegungsdaten'!B:B,Kategorien!A2824,'DV-Bewegungsdaten'!E:E),3)</f>
        <v>0</v>
      </c>
      <c r="AD2824" s="390">
        <f t="shared" si="589"/>
        <v>20.931000000000001</v>
      </c>
      <c r="AE2824" s="390">
        <f t="shared" si="590"/>
        <v>21.588000000000001</v>
      </c>
      <c r="AF2824" s="390">
        <f t="shared" si="591"/>
        <v>22.807000000000002</v>
      </c>
      <c r="AG2824" s="390">
        <f t="shared" si="592"/>
        <v>22.173999999999999</v>
      </c>
      <c r="AH2824" s="390">
        <f t="shared" si="593"/>
        <v>22.086000000000002</v>
      </c>
      <c r="AI2824" s="390">
        <f t="shared" si="594"/>
        <v>22.618000000000002</v>
      </c>
      <c r="AJ2824" s="390">
        <f t="shared" si="595"/>
        <v>21.901</v>
      </c>
      <c r="AK2824" s="390">
        <f t="shared" si="596"/>
        <v>22.185000000000002</v>
      </c>
      <c r="AL2824" s="390">
        <f t="shared" si="597"/>
        <v>22.295000000000002</v>
      </c>
      <c r="AM2824" s="390">
        <f t="shared" si="598"/>
        <v>22.176000000000002</v>
      </c>
      <c r="AN2824" s="390">
        <f t="shared" si="599"/>
        <v>21.770000000000003</v>
      </c>
      <c r="AO2824" s="390">
        <f t="shared" si="600"/>
        <v>22.673000000000002</v>
      </c>
    </row>
    <row r="2825" spans="1:41" ht="15" customHeight="1" x14ac:dyDescent="0.25">
      <c r="A2825" s="127" t="s">
        <v>1241</v>
      </c>
      <c r="B2825" s="125" t="s">
        <v>2077</v>
      </c>
      <c r="C2825" s="125" t="s">
        <v>4006</v>
      </c>
      <c r="D2825" s="125" t="s">
        <v>1242</v>
      </c>
      <c r="E2825" s="125" t="s">
        <v>2452</v>
      </c>
      <c r="F2825" s="126">
        <v>23.67</v>
      </c>
      <c r="G2825" s="126">
        <v>23.87</v>
      </c>
      <c r="H2825" s="126">
        <v>18.940000000000001</v>
      </c>
      <c r="I2825" s="126"/>
      <c r="J2825" s="317"/>
      <c r="K2825" s="323">
        <f>ROUND(SUMIF('VGT-Bewegungsdaten'!B:B,A2825,'VGT-Bewegungsdaten'!C:C),3)</f>
        <v>0</v>
      </c>
      <c r="L2825" s="324">
        <f>ROUND(SUMIF('VGT-Bewegungsdaten'!B:B,$A2825,'VGT-Bewegungsdaten'!D:D),2)</f>
        <v>0</v>
      </c>
      <c r="N2825" s="376" t="s">
        <v>4930</v>
      </c>
      <c r="O2825" s="376" t="s">
        <v>4940</v>
      </c>
      <c r="P2825" s="326">
        <f>ROUND(SUMIF('AV-Bewegungsdaten'!B:B,A2825,'AV-Bewegungsdaten'!C:C),3)</f>
        <v>0</v>
      </c>
      <c r="Q2825" s="324">
        <f>ROUND(SUMIF('AV-Bewegungsdaten'!B:B,$A2825,'AV-Bewegungsdaten'!D:D),2)</f>
        <v>0</v>
      </c>
      <c r="T2825" s="327"/>
      <c r="U2825" s="326">
        <f>ROUND(SUMIF('DV-Bewegungsdaten'!B:B,Kategorien!A2825,'DV-Bewegungsdaten'!D:D),3)</f>
        <v>0</v>
      </c>
      <c r="V2825" s="324">
        <f>ROUND(SUMIF('DV-Bewegungsdaten'!B:B,Kategorien!A2825,'DV-Bewegungsdaten'!E:E),3)</f>
        <v>0</v>
      </c>
      <c r="AD2825" s="390">
        <f t="shared" si="589"/>
        <v>18.931000000000001</v>
      </c>
      <c r="AE2825" s="390">
        <f t="shared" si="590"/>
        <v>19.588000000000001</v>
      </c>
      <c r="AF2825" s="390">
        <f t="shared" si="591"/>
        <v>20.807000000000002</v>
      </c>
      <c r="AG2825" s="390">
        <f t="shared" si="592"/>
        <v>20.173999999999999</v>
      </c>
      <c r="AH2825" s="390">
        <f t="shared" si="593"/>
        <v>20.086000000000002</v>
      </c>
      <c r="AI2825" s="390">
        <f t="shared" si="594"/>
        <v>20.618000000000002</v>
      </c>
      <c r="AJ2825" s="390">
        <f t="shared" si="595"/>
        <v>19.901</v>
      </c>
      <c r="AK2825" s="390">
        <f t="shared" si="596"/>
        <v>20.185000000000002</v>
      </c>
      <c r="AL2825" s="390">
        <f t="shared" si="597"/>
        <v>20.295000000000002</v>
      </c>
      <c r="AM2825" s="390">
        <f t="shared" si="598"/>
        <v>20.176000000000002</v>
      </c>
      <c r="AN2825" s="390">
        <f t="shared" si="599"/>
        <v>19.770000000000003</v>
      </c>
      <c r="AO2825" s="390">
        <f t="shared" si="600"/>
        <v>20.673000000000002</v>
      </c>
    </row>
    <row r="2826" spans="1:41" ht="15" customHeight="1" x14ac:dyDescent="0.25">
      <c r="A2826" s="127" t="s">
        <v>1243</v>
      </c>
      <c r="B2826" s="125" t="s">
        <v>2077</v>
      </c>
      <c r="C2826" s="125" t="s">
        <v>4006</v>
      </c>
      <c r="D2826" s="125" t="s">
        <v>1244</v>
      </c>
      <c r="E2826" s="125" t="s">
        <v>2455</v>
      </c>
      <c r="F2826" s="126">
        <v>26.67</v>
      </c>
      <c r="G2826" s="126">
        <v>26.87</v>
      </c>
      <c r="H2826" s="126">
        <v>21.34</v>
      </c>
      <c r="I2826" s="126"/>
      <c r="J2826" s="317"/>
      <c r="K2826" s="323">
        <f>ROUND(SUMIF('VGT-Bewegungsdaten'!B:B,A2826,'VGT-Bewegungsdaten'!C:C),3)</f>
        <v>0</v>
      </c>
      <c r="L2826" s="324">
        <f>ROUND(SUMIF('VGT-Bewegungsdaten'!B:B,$A2826,'VGT-Bewegungsdaten'!D:D),2)</f>
        <v>0</v>
      </c>
      <c r="N2826" s="376" t="s">
        <v>4930</v>
      </c>
      <c r="O2826" s="376" t="s">
        <v>4940</v>
      </c>
      <c r="P2826" s="326">
        <f>ROUND(SUMIF('AV-Bewegungsdaten'!B:B,A2826,'AV-Bewegungsdaten'!C:C),3)</f>
        <v>0</v>
      </c>
      <c r="Q2826" s="324">
        <f>ROUND(SUMIF('AV-Bewegungsdaten'!B:B,$A2826,'AV-Bewegungsdaten'!D:D),2)</f>
        <v>0</v>
      </c>
      <c r="T2826" s="327"/>
      <c r="U2826" s="326">
        <f>ROUND(SUMIF('DV-Bewegungsdaten'!B:B,Kategorien!A2826,'DV-Bewegungsdaten'!D:D),3)</f>
        <v>0</v>
      </c>
      <c r="V2826" s="324">
        <f>ROUND(SUMIF('DV-Bewegungsdaten'!B:B,Kategorien!A2826,'DV-Bewegungsdaten'!E:E),3)</f>
        <v>0</v>
      </c>
      <c r="AD2826" s="390">
        <f t="shared" si="589"/>
        <v>21.931000000000001</v>
      </c>
      <c r="AE2826" s="390">
        <f t="shared" si="590"/>
        <v>22.588000000000001</v>
      </c>
      <c r="AF2826" s="390">
        <f t="shared" si="591"/>
        <v>23.807000000000002</v>
      </c>
      <c r="AG2826" s="390">
        <f t="shared" si="592"/>
        <v>23.173999999999999</v>
      </c>
      <c r="AH2826" s="390">
        <f t="shared" si="593"/>
        <v>23.086000000000002</v>
      </c>
      <c r="AI2826" s="390">
        <f t="shared" si="594"/>
        <v>23.618000000000002</v>
      </c>
      <c r="AJ2826" s="390">
        <f t="shared" si="595"/>
        <v>22.901</v>
      </c>
      <c r="AK2826" s="390">
        <f t="shared" si="596"/>
        <v>23.185000000000002</v>
      </c>
      <c r="AL2826" s="390">
        <f t="shared" si="597"/>
        <v>23.295000000000002</v>
      </c>
      <c r="AM2826" s="390">
        <f t="shared" si="598"/>
        <v>23.176000000000002</v>
      </c>
      <c r="AN2826" s="390">
        <f t="shared" si="599"/>
        <v>22.770000000000003</v>
      </c>
      <c r="AO2826" s="390">
        <f t="shared" si="600"/>
        <v>23.673000000000002</v>
      </c>
    </row>
    <row r="2827" spans="1:41" ht="15" customHeight="1" x14ac:dyDescent="0.25">
      <c r="A2827" s="127" t="s">
        <v>1245</v>
      </c>
      <c r="B2827" s="125" t="s">
        <v>2077</v>
      </c>
      <c r="C2827" s="125" t="s">
        <v>4006</v>
      </c>
      <c r="D2827" s="125" t="s">
        <v>1246</v>
      </c>
      <c r="E2827" s="125" t="s">
        <v>2452</v>
      </c>
      <c r="F2827" s="126">
        <v>24.67</v>
      </c>
      <c r="G2827" s="126">
        <v>24.87</v>
      </c>
      <c r="H2827" s="126">
        <v>19.739999999999998</v>
      </c>
      <c r="I2827" s="126"/>
      <c r="J2827" s="317"/>
      <c r="K2827" s="323">
        <f>ROUND(SUMIF('VGT-Bewegungsdaten'!B:B,A2827,'VGT-Bewegungsdaten'!C:C),3)</f>
        <v>0</v>
      </c>
      <c r="L2827" s="324">
        <f>ROUND(SUMIF('VGT-Bewegungsdaten'!B:B,$A2827,'VGT-Bewegungsdaten'!D:D),2)</f>
        <v>0</v>
      </c>
      <c r="N2827" s="376" t="s">
        <v>4930</v>
      </c>
      <c r="O2827" s="376" t="s">
        <v>4940</v>
      </c>
      <c r="P2827" s="326">
        <f>ROUND(SUMIF('AV-Bewegungsdaten'!B:B,A2827,'AV-Bewegungsdaten'!C:C),3)</f>
        <v>0</v>
      </c>
      <c r="Q2827" s="324">
        <f>ROUND(SUMIF('AV-Bewegungsdaten'!B:B,$A2827,'AV-Bewegungsdaten'!D:D),2)</f>
        <v>0</v>
      </c>
      <c r="T2827" s="327"/>
      <c r="U2827" s="326">
        <f>ROUND(SUMIF('DV-Bewegungsdaten'!B:B,Kategorien!A2827,'DV-Bewegungsdaten'!D:D),3)</f>
        <v>0</v>
      </c>
      <c r="V2827" s="324">
        <f>ROUND(SUMIF('DV-Bewegungsdaten'!B:B,Kategorien!A2827,'DV-Bewegungsdaten'!E:E),3)</f>
        <v>0</v>
      </c>
      <c r="AD2827" s="390">
        <f t="shared" si="589"/>
        <v>19.931000000000001</v>
      </c>
      <c r="AE2827" s="390">
        <f t="shared" si="590"/>
        <v>20.588000000000001</v>
      </c>
      <c r="AF2827" s="390">
        <f t="shared" si="591"/>
        <v>21.807000000000002</v>
      </c>
      <c r="AG2827" s="390">
        <f t="shared" si="592"/>
        <v>21.173999999999999</v>
      </c>
      <c r="AH2827" s="390">
        <f t="shared" si="593"/>
        <v>21.086000000000002</v>
      </c>
      <c r="AI2827" s="390">
        <f t="shared" si="594"/>
        <v>21.618000000000002</v>
      </c>
      <c r="AJ2827" s="390">
        <f t="shared" si="595"/>
        <v>20.901</v>
      </c>
      <c r="AK2827" s="390">
        <f t="shared" si="596"/>
        <v>21.185000000000002</v>
      </c>
      <c r="AL2827" s="390">
        <f t="shared" si="597"/>
        <v>21.295000000000002</v>
      </c>
      <c r="AM2827" s="390">
        <f t="shared" si="598"/>
        <v>21.176000000000002</v>
      </c>
      <c r="AN2827" s="390">
        <f t="shared" si="599"/>
        <v>20.770000000000003</v>
      </c>
      <c r="AO2827" s="390">
        <f t="shared" si="600"/>
        <v>21.673000000000002</v>
      </c>
    </row>
    <row r="2828" spans="1:41" ht="15" customHeight="1" x14ac:dyDescent="0.25">
      <c r="A2828" s="127" t="s">
        <v>1247</v>
      </c>
      <c r="B2828" s="125" t="s">
        <v>2077</v>
      </c>
      <c r="C2828" s="125" t="s">
        <v>4006</v>
      </c>
      <c r="D2828" s="125" t="s">
        <v>1248</v>
      </c>
      <c r="E2828" s="125" t="s">
        <v>2455</v>
      </c>
      <c r="F2828" s="126">
        <v>27.67</v>
      </c>
      <c r="G2828" s="126">
        <v>27.87</v>
      </c>
      <c r="H2828" s="126">
        <v>22.14</v>
      </c>
      <c r="I2828" s="126"/>
      <c r="J2828" s="317"/>
      <c r="K2828" s="323">
        <f>ROUND(SUMIF('VGT-Bewegungsdaten'!B:B,A2828,'VGT-Bewegungsdaten'!C:C),3)</f>
        <v>0</v>
      </c>
      <c r="L2828" s="324">
        <f>ROUND(SUMIF('VGT-Bewegungsdaten'!B:B,$A2828,'VGT-Bewegungsdaten'!D:D),2)</f>
        <v>0</v>
      </c>
      <c r="N2828" s="376" t="s">
        <v>4930</v>
      </c>
      <c r="O2828" s="376" t="s">
        <v>4940</v>
      </c>
      <c r="P2828" s="326">
        <f>ROUND(SUMIF('AV-Bewegungsdaten'!B:B,A2828,'AV-Bewegungsdaten'!C:C),3)</f>
        <v>0</v>
      </c>
      <c r="Q2828" s="324">
        <f>ROUND(SUMIF('AV-Bewegungsdaten'!B:B,$A2828,'AV-Bewegungsdaten'!D:D),2)</f>
        <v>0</v>
      </c>
      <c r="T2828" s="327"/>
      <c r="U2828" s="326">
        <f>ROUND(SUMIF('DV-Bewegungsdaten'!B:B,Kategorien!A2828,'DV-Bewegungsdaten'!D:D),3)</f>
        <v>0</v>
      </c>
      <c r="V2828" s="324">
        <f>ROUND(SUMIF('DV-Bewegungsdaten'!B:B,Kategorien!A2828,'DV-Bewegungsdaten'!E:E),3)</f>
        <v>0</v>
      </c>
      <c r="AD2828" s="390">
        <f t="shared" si="589"/>
        <v>22.931000000000001</v>
      </c>
      <c r="AE2828" s="390">
        <f t="shared" si="590"/>
        <v>23.588000000000001</v>
      </c>
      <c r="AF2828" s="390">
        <f t="shared" si="591"/>
        <v>24.807000000000002</v>
      </c>
      <c r="AG2828" s="390">
        <f t="shared" si="592"/>
        <v>24.173999999999999</v>
      </c>
      <c r="AH2828" s="390">
        <f t="shared" si="593"/>
        <v>24.086000000000002</v>
      </c>
      <c r="AI2828" s="390">
        <f t="shared" si="594"/>
        <v>24.618000000000002</v>
      </c>
      <c r="AJ2828" s="390">
        <f t="shared" si="595"/>
        <v>23.901</v>
      </c>
      <c r="AK2828" s="390">
        <f t="shared" si="596"/>
        <v>24.185000000000002</v>
      </c>
      <c r="AL2828" s="390">
        <f t="shared" si="597"/>
        <v>24.295000000000002</v>
      </c>
      <c r="AM2828" s="390">
        <f t="shared" si="598"/>
        <v>24.176000000000002</v>
      </c>
      <c r="AN2828" s="390">
        <f t="shared" si="599"/>
        <v>23.770000000000003</v>
      </c>
      <c r="AO2828" s="390">
        <f t="shared" si="600"/>
        <v>24.673000000000002</v>
      </c>
    </row>
    <row r="2829" spans="1:41" ht="15" customHeight="1" x14ac:dyDescent="0.25">
      <c r="A2829" s="127" t="s">
        <v>1249</v>
      </c>
      <c r="B2829" s="125" t="s">
        <v>2077</v>
      </c>
      <c r="C2829" s="125" t="s">
        <v>4006</v>
      </c>
      <c r="D2829" s="125" t="s">
        <v>1250</v>
      </c>
      <c r="E2829" s="125" t="s">
        <v>2452</v>
      </c>
      <c r="F2829" s="126">
        <v>25.67</v>
      </c>
      <c r="G2829" s="126">
        <v>25.87</v>
      </c>
      <c r="H2829" s="126">
        <v>20.54</v>
      </c>
      <c r="I2829" s="126"/>
      <c r="J2829" s="317"/>
      <c r="K2829" s="323">
        <f>ROUND(SUMIF('VGT-Bewegungsdaten'!B:B,A2829,'VGT-Bewegungsdaten'!C:C),3)</f>
        <v>0</v>
      </c>
      <c r="L2829" s="324">
        <f>ROUND(SUMIF('VGT-Bewegungsdaten'!B:B,$A2829,'VGT-Bewegungsdaten'!D:D),2)</f>
        <v>0</v>
      </c>
      <c r="N2829" s="376" t="s">
        <v>4930</v>
      </c>
      <c r="O2829" s="376" t="s">
        <v>4940</v>
      </c>
      <c r="P2829" s="326">
        <f>ROUND(SUMIF('AV-Bewegungsdaten'!B:B,A2829,'AV-Bewegungsdaten'!C:C),3)</f>
        <v>0</v>
      </c>
      <c r="Q2829" s="324">
        <f>ROUND(SUMIF('AV-Bewegungsdaten'!B:B,$A2829,'AV-Bewegungsdaten'!D:D),2)</f>
        <v>0</v>
      </c>
      <c r="T2829" s="327"/>
      <c r="U2829" s="326">
        <f>ROUND(SUMIF('DV-Bewegungsdaten'!B:B,Kategorien!A2829,'DV-Bewegungsdaten'!D:D),3)</f>
        <v>0</v>
      </c>
      <c r="V2829" s="324">
        <f>ROUND(SUMIF('DV-Bewegungsdaten'!B:B,Kategorien!A2829,'DV-Bewegungsdaten'!E:E),3)</f>
        <v>0</v>
      </c>
      <c r="AD2829" s="390">
        <f t="shared" si="589"/>
        <v>20.931000000000001</v>
      </c>
      <c r="AE2829" s="390">
        <f t="shared" si="590"/>
        <v>21.588000000000001</v>
      </c>
      <c r="AF2829" s="390">
        <f t="shared" si="591"/>
        <v>22.807000000000002</v>
      </c>
      <c r="AG2829" s="390">
        <f t="shared" si="592"/>
        <v>22.173999999999999</v>
      </c>
      <c r="AH2829" s="390">
        <f t="shared" si="593"/>
        <v>22.086000000000002</v>
      </c>
      <c r="AI2829" s="390">
        <f t="shared" si="594"/>
        <v>22.618000000000002</v>
      </c>
      <c r="AJ2829" s="390">
        <f t="shared" si="595"/>
        <v>21.901</v>
      </c>
      <c r="AK2829" s="390">
        <f t="shared" si="596"/>
        <v>22.185000000000002</v>
      </c>
      <c r="AL2829" s="390">
        <f t="shared" si="597"/>
        <v>22.295000000000002</v>
      </c>
      <c r="AM2829" s="390">
        <f t="shared" si="598"/>
        <v>22.176000000000002</v>
      </c>
      <c r="AN2829" s="390">
        <f t="shared" si="599"/>
        <v>21.770000000000003</v>
      </c>
      <c r="AO2829" s="390">
        <f t="shared" si="600"/>
        <v>22.673000000000002</v>
      </c>
    </row>
    <row r="2830" spans="1:41" ht="15" customHeight="1" x14ac:dyDescent="0.25">
      <c r="A2830" s="127" t="s">
        <v>1251</v>
      </c>
      <c r="B2830" s="125" t="s">
        <v>2077</v>
      </c>
      <c r="C2830" s="125" t="s">
        <v>4006</v>
      </c>
      <c r="D2830" s="125" t="s">
        <v>1252</v>
      </c>
      <c r="E2830" s="125" t="s">
        <v>2455</v>
      </c>
      <c r="F2830" s="126">
        <v>28.67</v>
      </c>
      <c r="G2830" s="126">
        <v>28.87</v>
      </c>
      <c r="H2830" s="126">
        <v>22.94</v>
      </c>
      <c r="I2830" s="126"/>
      <c r="J2830" s="317"/>
      <c r="K2830" s="323">
        <f>ROUND(SUMIF('VGT-Bewegungsdaten'!B:B,A2830,'VGT-Bewegungsdaten'!C:C),3)</f>
        <v>0</v>
      </c>
      <c r="L2830" s="324">
        <f>ROUND(SUMIF('VGT-Bewegungsdaten'!B:B,$A2830,'VGT-Bewegungsdaten'!D:D),2)</f>
        <v>0</v>
      </c>
      <c r="N2830" s="376" t="s">
        <v>4930</v>
      </c>
      <c r="O2830" s="376" t="s">
        <v>4940</v>
      </c>
      <c r="P2830" s="326">
        <f>ROUND(SUMIF('AV-Bewegungsdaten'!B:B,A2830,'AV-Bewegungsdaten'!C:C),3)</f>
        <v>0</v>
      </c>
      <c r="Q2830" s="324">
        <f>ROUND(SUMIF('AV-Bewegungsdaten'!B:B,$A2830,'AV-Bewegungsdaten'!D:D),2)</f>
        <v>0</v>
      </c>
      <c r="T2830" s="327"/>
      <c r="U2830" s="326">
        <f>ROUND(SUMIF('DV-Bewegungsdaten'!B:B,Kategorien!A2830,'DV-Bewegungsdaten'!D:D),3)</f>
        <v>0</v>
      </c>
      <c r="V2830" s="324">
        <f>ROUND(SUMIF('DV-Bewegungsdaten'!B:B,Kategorien!A2830,'DV-Bewegungsdaten'!E:E),3)</f>
        <v>0</v>
      </c>
      <c r="AD2830" s="390">
        <f t="shared" si="589"/>
        <v>23.931000000000001</v>
      </c>
      <c r="AE2830" s="390">
        <f t="shared" si="590"/>
        <v>24.588000000000001</v>
      </c>
      <c r="AF2830" s="390">
        <f t="shared" si="591"/>
        <v>25.807000000000002</v>
      </c>
      <c r="AG2830" s="390">
        <f t="shared" si="592"/>
        <v>25.173999999999999</v>
      </c>
      <c r="AH2830" s="390">
        <f t="shared" si="593"/>
        <v>25.086000000000002</v>
      </c>
      <c r="AI2830" s="390">
        <f t="shared" si="594"/>
        <v>25.618000000000002</v>
      </c>
      <c r="AJ2830" s="390">
        <f t="shared" si="595"/>
        <v>24.901</v>
      </c>
      <c r="AK2830" s="390">
        <f t="shared" si="596"/>
        <v>25.185000000000002</v>
      </c>
      <c r="AL2830" s="390">
        <f t="shared" si="597"/>
        <v>25.295000000000002</v>
      </c>
      <c r="AM2830" s="390">
        <f t="shared" si="598"/>
        <v>25.176000000000002</v>
      </c>
      <c r="AN2830" s="390">
        <f t="shared" si="599"/>
        <v>24.770000000000003</v>
      </c>
      <c r="AO2830" s="390">
        <f t="shared" si="600"/>
        <v>25.673000000000002</v>
      </c>
    </row>
    <row r="2831" spans="1:41" ht="15" customHeight="1" x14ac:dyDescent="0.25">
      <c r="A2831" s="127" t="s">
        <v>1253</v>
      </c>
      <c r="B2831" s="125" t="s">
        <v>2077</v>
      </c>
      <c r="C2831" s="125" t="s">
        <v>4006</v>
      </c>
      <c r="D2831" s="125" t="s">
        <v>1254</v>
      </c>
      <c r="E2831" s="125" t="s">
        <v>2452</v>
      </c>
      <c r="F2831" s="126">
        <v>13.67</v>
      </c>
      <c r="G2831" s="126">
        <v>13.87</v>
      </c>
      <c r="H2831" s="126">
        <v>10.94</v>
      </c>
      <c r="I2831" s="126"/>
      <c r="J2831" s="317"/>
      <c r="K2831" s="323">
        <f>ROUND(SUMIF('VGT-Bewegungsdaten'!B:B,A2831,'VGT-Bewegungsdaten'!C:C),3)</f>
        <v>0</v>
      </c>
      <c r="L2831" s="324">
        <f>ROUND(SUMIF('VGT-Bewegungsdaten'!B:B,$A2831,'VGT-Bewegungsdaten'!D:D),2)</f>
        <v>0</v>
      </c>
      <c r="N2831" s="376" t="s">
        <v>4930</v>
      </c>
      <c r="O2831" s="376" t="s">
        <v>4940</v>
      </c>
      <c r="P2831" s="326">
        <f>ROUND(SUMIF('AV-Bewegungsdaten'!B:B,A2831,'AV-Bewegungsdaten'!C:C),3)</f>
        <v>0</v>
      </c>
      <c r="Q2831" s="324">
        <f>ROUND(SUMIF('AV-Bewegungsdaten'!B:B,$A2831,'AV-Bewegungsdaten'!D:D),2)</f>
        <v>0</v>
      </c>
      <c r="T2831" s="327"/>
      <c r="U2831" s="326">
        <f>ROUND(SUMIF('DV-Bewegungsdaten'!B:B,Kategorien!A2831,'DV-Bewegungsdaten'!D:D),3)</f>
        <v>0</v>
      </c>
      <c r="V2831" s="324">
        <f>ROUND(SUMIF('DV-Bewegungsdaten'!B:B,Kategorien!A2831,'DV-Bewegungsdaten'!E:E),3)</f>
        <v>0</v>
      </c>
      <c r="AD2831" s="390">
        <f t="shared" si="589"/>
        <v>8.9309999999999992</v>
      </c>
      <c r="AE2831" s="390">
        <f t="shared" si="590"/>
        <v>9.5879999999999992</v>
      </c>
      <c r="AF2831" s="390">
        <f t="shared" si="591"/>
        <v>10.806999999999999</v>
      </c>
      <c r="AG2831" s="390">
        <f t="shared" si="592"/>
        <v>10.173999999999999</v>
      </c>
      <c r="AH2831" s="390">
        <f t="shared" si="593"/>
        <v>10.085999999999999</v>
      </c>
      <c r="AI2831" s="390">
        <f t="shared" si="594"/>
        <v>10.617999999999999</v>
      </c>
      <c r="AJ2831" s="390">
        <f t="shared" si="595"/>
        <v>9.9009999999999998</v>
      </c>
      <c r="AK2831" s="390">
        <f t="shared" si="596"/>
        <v>10.184999999999999</v>
      </c>
      <c r="AL2831" s="390">
        <f t="shared" si="597"/>
        <v>10.294999999999998</v>
      </c>
      <c r="AM2831" s="390">
        <f t="shared" si="598"/>
        <v>10.175999999999998</v>
      </c>
      <c r="AN2831" s="390">
        <f t="shared" si="599"/>
        <v>9.77</v>
      </c>
      <c r="AO2831" s="390">
        <f t="shared" si="600"/>
        <v>10.672999999999998</v>
      </c>
    </row>
    <row r="2832" spans="1:41" ht="15" customHeight="1" x14ac:dyDescent="0.25">
      <c r="A2832" s="127" t="s">
        <v>1255</v>
      </c>
      <c r="B2832" s="125" t="s">
        <v>2077</v>
      </c>
      <c r="C2832" s="125" t="s">
        <v>4006</v>
      </c>
      <c r="D2832" s="125" t="s">
        <v>1256</v>
      </c>
      <c r="E2832" s="125" t="s">
        <v>2455</v>
      </c>
      <c r="F2832" s="126">
        <v>16.670000000000002</v>
      </c>
      <c r="G2832" s="126">
        <v>16.87</v>
      </c>
      <c r="H2832" s="126">
        <v>13.34</v>
      </c>
      <c r="I2832" s="126"/>
      <c r="J2832" s="317"/>
      <c r="K2832" s="323">
        <f>ROUND(SUMIF('VGT-Bewegungsdaten'!B:B,A2832,'VGT-Bewegungsdaten'!C:C),3)</f>
        <v>0</v>
      </c>
      <c r="L2832" s="324">
        <f>ROUND(SUMIF('VGT-Bewegungsdaten'!B:B,$A2832,'VGT-Bewegungsdaten'!D:D),2)</f>
        <v>0</v>
      </c>
      <c r="N2832" s="376" t="s">
        <v>4930</v>
      </c>
      <c r="O2832" s="376" t="s">
        <v>4940</v>
      </c>
      <c r="P2832" s="326">
        <f>ROUND(SUMIF('AV-Bewegungsdaten'!B:B,A2832,'AV-Bewegungsdaten'!C:C),3)</f>
        <v>0</v>
      </c>
      <c r="Q2832" s="324">
        <f>ROUND(SUMIF('AV-Bewegungsdaten'!B:B,$A2832,'AV-Bewegungsdaten'!D:D),2)</f>
        <v>0</v>
      </c>
      <c r="T2832" s="327"/>
      <c r="U2832" s="326">
        <f>ROUND(SUMIF('DV-Bewegungsdaten'!B:B,Kategorien!A2832,'DV-Bewegungsdaten'!D:D),3)</f>
        <v>0</v>
      </c>
      <c r="V2832" s="324">
        <f>ROUND(SUMIF('DV-Bewegungsdaten'!B:B,Kategorien!A2832,'DV-Bewegungsdaten'!E:E),3)</f>
        <v>0</v>
      </c>
      <c r="AD2832" s="390">
        <f t="shared" si="589"/>
        <v>11.931000000000001</v>
      </c>
      <c r="AE2832" s="390">
        <f t="shared" si="590"/>
        <v>12.588000000000001</v>
      </c>
      <c r="AF2832" s="390">
        <f t="shared" si="591"/>
        <v>13.807</v>
      </c>
      <c r="AG2832" s="390">
        <f t="shared" si="592"/>
        <v>13.174000000000001</v>
      </c>
      <c r="AH2832" s="390">
        <f t="shared" si="593"/>
        <v>13.086000000000002</v>
      </c>
      <c r="AI2832" s="390">
        <f t="shared" si="594"/>
        <v>13.618000000000002</v>
      </c>
      <c r="AJ2832" s="390">
        <f t="shared" si="595"/>
        <v>12.901000000000002</v>
      </c>
      <c r="AK2832" s="390">
        <f t="shared" si="596"/>
        <v>13.185</v>
      </c>
      <c r="AL2832" s="390">
        <f t="shared" si="597"/>
        <v>13.295000000000002</v>
      </c>
      <c r="AM2832" s="390">
        <f t="shared" si="598"/>
        <v>13.176000000000002</v>
      </c>
      <c r="AN2832" s="390">
        <f t="shared" si="599"/>
        <v>12.770000000000001</v>
      </c>
      <c r="AO2832" s="390">
        <f t="shared" si="600"/>
        <v>13.673000000000002</v>
      </c>
    </row>
    <row r="2833" spans="1:41" ht="15" customHeight="1" x14ac:dyDescent="0.25">
      <c r="A2833" s="127" t="s">
        <v>1257</v>
      </c>
      <c r="B2833" s="125" t="s">
        <v>2077</v>
      </c>
      <c r="C2833" s="125" t="s">
        <v>4006</v>
      </c>
      <c r="D2833" s="125" t="s">
        <v>1258</v>
      </c>
      <c r="E2833" s="125" t="s">
        <v>2452</v>
      </c>
      <c r="F2833" s="126">
        <v>14.67</v>
      </c>
      <c r="G2833" s="126">
        <v>14.87</v>
      </c>
      <c r="H2833" s="126">
        <v>11.74</v>
      </c>
      <c r="I2833" s="126"/>
      <c r="J2833" s="317"/>
      <c r="K2833" s="323">
        <f>ROUND(SUMIF('VGT-Bewegungsdaten'!B:B,A2833,'VGT-Bewegungsdaten'!C:C),3)</f>
        <v>0</v>
      </c>
      <c r="L2833" s="324">
        <f>ROUND(SUMIF('VGT-Bewegungsdaten'!B:B,$A2833,'VGT-Bewegungsdaten'!D:D),2)</f>
        <v>0</v>
      </c>
      <c r="N2833" s="376" t="s">
        <v>4930</v>
      </c>
      <c r="O2833" s="376" t="s">
        <v>4940</v>
      </c>
      <c r="P2833" s="326">
        <f>ROUND(SUMIF('AV-Bewegungsdaten'!B:B,A2833,'AV-Bewegungsdaten'!C:C),3)</f>
        <v>0</v>
      </c>
      <c r="Q2833" s="324">
        <f>ROUND(SUMIF('AV-Bewegungsdaten'!B:B,$A2833,'AV-Bewegungsdaten'!D:D),2)</f>
        <v>0</v>
      </c>
      <c r="T2833" s="327"/>
      <c r="U2833" s="326">
        <f>ROUND(SUMIF('DV-Bewegungsdaten'!B:B,Kategorien!A2833,'DV-Bewegungsdaten'!D:D),3)</f>
        <v>0</v>
      </c>
      <c r="V2833" s="324">
        <f>ROUND(SUMIF('DV-Bewegungsdaten'!B:B,Kategorien!A2833,'DV-Bewegungsdaten'!E:E),3)</f>
        <v>0</v>
      </c>
      <c r="AD2833" s="390">
        <f t="shared" si="589"/>
        <v>9.9309999999999992</v>
      </c>
      <c r="AE2833" s="390">
        <f t="shared" si="590"/>
        <v>10.587999999999999</v>
      </c>
      <c r="AF2833" s="390">
        <f t="shared" si="591"/>
        <v>11.806999999999999</v>
      </c>
      <c r="AG2833" s="390">
        <f t="shared" si="592"/>
        <v>11.173999999999999</v>
      </c>
      <c r="AH2833" s="390">
        <f t="shared" si="593"/>
        <v>11.085999999999999</v>
      </c>
      <c r="AI2833" s="390">
        <f t="shared" si="594"/>
        <v>11.617999999999999</v>
      </c>
      <c r="AJ2833" s="390">
        <f t="shared" si="595"/>
        <v>10.901</v>
      </c>
      <c r="AK2833" s="390">
        <f t="shared" si="596"/>
        <v>11.184999999999999</v>
      </c>
      <c r="AL2833" s="390">
        <f t="shared" si="597"/>
        <v>11.294999999999998</v>
      </c>
      <c r="AM2833" s="390">
        <f t="shared" si="598"/>
        <v>11.175999999999998</v>
      </c>
      <c r="AN2833" s="390">
        <f t="shared" si="599"/>
        <v>10.77</v>
      </c>
      <c r="AO2833" s="390">
        <f t="shared" si="600"/>
        <v>11.672999999999998</v>
      </c>
    </row>
    <row r="2834" spans="1:41" ht="15" customHeight="1" x14ac:dyDescent="0.25">
      <c r="A2834" s="127" t="s">
        <v>1259</v>
      </c>
      <c r="B2834" s="125" t="s">
        <v>2077</v>
      </c>
      <c r="C2834" s="125" t="s">
        <v>4006</v>
      </c>
      <c r="D2834" s="125" t="s">
        <v>1260</v>
      </c>
      <c r="E2834" s="125" t="s">
        <v>2455</v>
      </c>
      <c r="F2834" s="126">
        <v>17.670000000000002</v>
      </c>
      <c r="G2834" s="126">
        <v>17.87</v>
      </c>
      <c r="H2834" s="126">
        <v>14.14</v>
      </c>
      <c r="I2834" s="126"/>
      <c r="J2834" s="317"/>
      <c r="K2834" s="323">
        <f>ROUND(SUMIF('VGT-Bewegungsdaten'!B:B,A2834,'VGT-Bewegungsdaten'!C:C),3)</f>
        <v>0</v>
      </c>
      <c r="L2834" s="324">
        <f>ROUND(SUMIF('VGT-Bewegungsdaten'!B:B,$A2834,'VGT-Bewegungsdaten'!D:D),2)</f>
        <v>0</v>
      </c>
      <c r="N2834" s="376" t="s">
        <v>4930</v>
      </c>
      <c r="O2834" s="376" t="s">
        <v>4940</v>
      </c>
      <c r="P2834" s="326">
        <f>ROUND(SUMIF('AV-Bewegungsdaten'!B:B,A2834,'AV-Bewegungsdaten'!C:C),3)</f>
        <v>0</v>
      </c>
      <c r="Q2834" s="324">
        <f>ROUND(SUMIF('AV-Bewegungsdaten'!B:B,$A2834,'AV-Bewegungsdaten'!D:D),2)</f>
        <v>0</v>
      </c>
      <c r="T2834" s="327"/>
      <c r="U2834" s="326">
        <f>ROUND(SUMIF('DV-Bewegungsdaten'!B:B,Kategorien!A2834,'DV-Bewegungsdaten'!D:D),3)</f>
        <v>0</v>
      </c>
      <c r="V2834" s="324">
        <f>ROUND(SUMIF('DV-Bewegungsdaten'!B:B,Kategorien!A2834,'DV-Bewegungsdaten'!E:E),3)</f>
        <v>0</v>
      </c>
      <c r="AD2834" s="390">
        <f t="shared" si="589"/>
        <v>12.931000000000001</v>
      </c>
      <c r="AE2834" s="390">
        <f t="shared" si="590"/>
        <v>13.588000000000001</v>
      </c>
      <c r="AF2834" s="390">
        <f t="shared" si="591"/>
        <v>14.807</v>
      </c>
      <c r="AG2834" s="390">
        <f t="shared" si="592"/>
        <v>14.174000000000001</v>
      </c>
      <c r="AH2834" s="390">
        <f t="shared" si="593"/>
        <v>14.086000000000002</v>
      </c>
      <c r="AI2834" s="390">
        <f t="shared" si="594"/>
        <v>14.618000000000002</v>
      </c>
      <c r="AJ2834" s="390">
        <f t="shared" si="595"/>
        <v>13.901000000000002</v>
      </c>
      <c r="AK2834" s="390">
        <f t="shared" si="596"/>
        <v>14.185</v>
      </c>
      <c r="AL2834" s="390">
        <f t="shared" si="597"/>
        <v>14.295000000000002</v>
      </c>
      <c r="AM2834" s="390">
        <f t="shared" si="598"/>
        <v>14.176000000000002</v>
      </c>
      <c r="AN2834" s="390">
        <f t="shared" si="599"/>
        <v>13.770000000000001</v>
      </c>
      <c r="AO2834" s="390">
        <f t="shared" si="600"/>
        <v>14.673000000000002</v>
      </c>
    </row>
    <row r="2835" spans="1:41" ht="15" customHeight="1" x14ac:dyDescent="0.25">
      <c r="A2835" s="127" t="s">
        <v>1261</v>
      </c>
      <c r="B2835" s="125" t="s">
        <v>2077</v>
      </c>
      <c r="C2835" s="125" t="s">
        <v>4006</v>
      </c>
      <c r="D2835" s="125" t="s">
        <v>1262</v>
      </c>
      <c r="E2835" s="125" t="s">
        <v>2452</v>
      </c>
      <c r="F2835" s="126">
        <v>19.670000000000002</v>
      </c>
      <c r="G2835" s="126">
        <v>19.87</v>
      </c>
      <c r="H2835" s="126">
        <v>15.74</v>
      </c>
      <c r="I2835" s="126"/>
      <c r="J2835" s="317"/>
      <c r="K2835" s="323">
        <f>ROUND(SUMIF('VGT-Bewegungsdaten'!B:B,A2835,'VGT-Bewegungsdaten'!C:C),3)</f>
        <v>0</v>
      </c>
      <c r="L2835" s="324">
        <f>ROUND(SUMIF('VGT-Bewegungsdaten'!B:B,$A2835,'VGT-Bewegungsdaten'!D:D),2)</f>
        <v>0</v>
      </c>
      <c r="N2835" s="376" t="s">
        <v>4930</v>
      </c>
      <c r="O2835" s="376" t="s">
        <v>4940</v>
      </c>
      <c r="P2835" s="326">
        <f>ROUND(SUMIF('AV-Bewegungsdaten'!B:B,A2835,'AV-Bewegungsdaten'!C:C),3)</f>
        <v>0</v>
      </c>
      <c r="Q2835" s="324">
        <f>ROUND(SUMIF('AV-Bewegungsdaten'!B:B,$A2835,'AV-Bewegungsdaten'!D:D),2)</f>
        <v>0</v>
      </c>
      <c r="T2835" s="327"/>
      <c r="U2835" s="326">
        <f>ROUND(SUMIF('DV-Bewegungsdaten'!B:B,Kategorien!A2835,'DV-Bewegungsdaten'!D:D),3)</f>
        <v>0</v>
      </c>
      <c r="V2835" s="324">
        <f>ROUND(SUMIF('DV-Bewegungsdaten'!B:B,Kategorien!A2835,'DV-Bewegungsdaten'!E:E),3)</f>
        <v>0</v>
      </c>
      <c r="AD2835" s="390">
        <f t="shared" si="589"/>
        <v>14.931000000000001</v>
      </c>
      <c r="AE2835" s="390">
        <f t="shared" si="590"/>
        <v>15.588000000000001</v>
      </c>
      <c r="AF2835" s="390">
        <f t="shared" si="591"/>
        <v>16.807000000000002</v>
      </c>
      <c r="AG2835" s="390">
        <f t="shared" si="592"/>
        <v>16.173999999999999</v>
      </c>
      <c r="AH2835" s="390">
        <f t="shared" si="593"/>
        <v>16.086000000000002</v>
      </c>
      <c r="AI2835" s="390">
        <f t="shared" si="594"/>
        <v>16.618000000000002</v>
      </c>
      <c r="AJ2835" s="390">
        <f t="shared" si="595"/>
        <v>15.901000000000002</v>
      </c>
      <c r="AK2835" s="390">
        <f t="shared" si="596"/>
        <v>16.185000000000002</v>
      </c>
      <c r="AL2835" s="390">
        <f t="shared" si="597"/>
        <v>16.295000000000002</v>
      </c>
      <c r="AM2835" s="390">
        <f t="shared" si="598"/>
        <v>16.176000000000002</v>
      </c>
      <c r="AN2835" s="390">
        <f t="shared" si="599"/>
        <v>15.770000000000001</v>
      </c>
      <c r="AO2835" s="390">
        <f t="shared" si="600"/>
        <v>16.673000000000002</v>
      </c>
    </row>
    <row r="2836" spans="1:41" ht="15" customHeight="1" x14ac:dyDescent="0.25">
      <c r="A2836" s="127" t="s">
        <v>1263</v>
      </c>
      <c r="B2836" s="125" t="s">
        <v>2077</v>
      </c>
      <c r="C2836" s="125" t="s">
        <v>4006</v>
      </c>
      <c r="D2836" s="125" t="s">
        <v>1264</v>
      </c>
      <c r="E2836" s="125" t="s">
        <v>2455</v>
      </c>
      <c r="F2836" s="126">
        <v>22.67</v>
      </c>
      <c r="G2836" s="126">
        <v>22.87</v>
      </c>
      <c r="H2836" s="126">
        <v>18.14</v>
      </c>
      <c r="I2836" s="126"/>
      <c r="J2836" s="317"/>
      <c r="K2836" s="323">
        <f>ROUND(SUMIF('VGT-Bewegungsdaten'!B:B,A2836,'VGT-Bewegungsdaten'!C:C),3)</f>
        <v>0</v>
      </c>
      <c r="L2836" s="324">
        <f>ROUND(SUMIF('VGT-Bewegungsdaten'!B:B,$A2836,'VGT-Bewegungsdaten'!D:D),2)</f>
        <v>0</v>
      </c>
      <c r="N2836" s="376" t="s">
        <v>4930</v>
      </c>
      <c r="O2836" s="376" t="s">
        <v>4940</v>
      </c>
      <c r="P2836" s="326">
        <f>ROUND(SUMIF('AV-Bewegungsdaten'!B:B,A2836,'AV-Bewegungsdaten'!C:C),3)</f>
        <v>0</v>
      </c>
      <c r="Q2836" s="324">
        <f>ROUND(SUMIF('AV-Bewegungsdaten'!B:B,$A2836,'AV-Bewegungsdaten'!D:D),2)</f>
        <v>0</v>
      </c>
      <c r="T2836" s="327"/>
      <c r="U2836" s="326">
        <f>ROUND(SUMIF('DV-Bewegungsdaten'!B:B,Kategorien!A2836,'DV-Bewegungsdaten'!D:D),3)</f>
        <v>0</v>
      </c>
      <c r="V2836" s="324">
        <f>ROUND(SUMIF('DV-Bewegungsdaten'!B:B,Kategorien!A2836,'DV-Bewegungsdaten'!E:E),3)</f>
        <v>0</v>
      </c>
      <c r="AD2836" s="390">
        <f t="shared" si="589"/>
        <v>17.931000000000001</v>
      </c>
      <c r="AE2836" s="390">
        <f t="shared" si="590"/>
        <v>18.588000000000001</v>
      </c>
      <c r="AF2836" s="390">
        <f t="shared" si="591"/>
        <v>19.807000000000002</v>
      </c>
      <c r="AG2836" s="390">
        <f t="shared" si="592"/>
        <v>19.173999999999999</v>
      </c>
      <c r="AH2836" s="390">
        <f t="shared" si="593"/>
        <v>19.086000000000002</v>
      </c>
      <c r="AI2836" s="390">
        <f t="shared" si="594"/>
        <v>19.618000000000002</v>
      </c>
      <c r="AJ2836" s="390">
        <f t="shared" si="595"/>
        <v>18.901</v>
      </c>
      <c r="AK2836" s="390">
        <f t="shared" si="596"/>
        <v>19.185000000000002</v>
      </c>
      <c r="AL2836" s="390">
        <f t="shared" si="597"/>
        <v>19.295000000000002</v>
      </c>
      <c r="AM2836" s="390">
        <f t="shared" si="598"/>
        <v>19.176000000000002</v>
      </c>
      <c r="AN2836" s="390">
        <f t="shared" si="599"/>
        <v>18.770000000000003</v>
      </c>
      <c r="AO2836" s="390">
        <f t="shared" si="600"/>
        <v>19.673000000000002</v>
      </c>
    </row>
    <row r="2837" spans="1:41" ht="15" customHeight="1" x14ac:dyDescent="0.25">
      <c r="A2837" s="127" t="s">
        <v>1265</v>
      </c>
      <c r="B2837" s="125" t="s">
        <v>2077</v>
      </c>
      <c r="C2837" s="125" t="s">
        <v>4006</v>
      </c>
      <c r="D2837" s="125" t="s">
        <v>1266</v>
      </c>
      <c r="E2837" s="125" t="s">
        <v>2452</v>
      </c>
      <c r="F2837" s="126">
        <v>20.67</v>
      </c>
      <c r="G2837" s="126">
        <v>20.87</v>
      </c>
      <c r="H2837" s="126">
        <v>16.54</v>
      </c>
      <c r="I2837" s="126"/>
      <c r="J2837" s="317"/>
      <c r="K2837" s="323">
        <f>ROUND(SUMIF('VGT-Bewegungsdaten'!B:B,A2837,'VGT-Bewegungsdaten'!C:C),3)</f>
        <v>0</v>
      </c>
      <c r="L2837" s="324">
        <f>ROUND(SUMIF('VGT-Bewegungsdaten'!B:B,$A2837,'VGT-Bewegungsdaten'!D:D),2)</f>
        <v>0</v>
      </c>
      <c r="N2837" s="376" t="s">
        <v>4930</v>
      </c>
      <c r="O2837" s="376" t="s">
        <v>4940</v>
      </c>
      <c r="P2837" s="326">
        <f>ROUND(SUMIF('AV-Bewegungsdaten'!B:B,A2837,'AV-Bewegungsdaten'!C:C),3)</f>
        <v>0</v>
      </c>
      <c r="Q2837" s="324">
        <f>ROUND(SUMIF('AV-Bewegungsdaten'!B:B,$A2837,'AV-Bewegungsdaten'!D:D),2)</f>
        <v>0</v>
      </c>
      <c r="T2837" s="327"/>
      <c r="U2837" s="326">
        <f>ROUND(SUMIF('DV-Bewegungsdaten'!B:B,Kategorien!A2837,'DV-Bewegungsdaten'!D:D),3)</f>
        <v>0</v>
      </c>
      <c r="V2837" s="324">
        <f>ROUND(SUMIF('DV-Bewegungsdaten'!B:B,Kategorien!A2837,'DV-Bewegungsdaten'!E:E),3)</f>
        <v>0</v>
      </c>
      <c r="AD2837" s="390">
        <f t="shared" si="589"/>
        <v>15.931000000000001</v>
      </c>
      <c r="AE2837" s="390">
        <f t="shared" si="590"/>
        <v>16.588000000000001</v>
      </c>
      <c r="AF2837" s="390">
        <f t="shared" si="591"/>
        <v>17.807000000000002</v>
      </c>
      <c r="AG2837" s="390">
        <f t="shared" si="592"/>
        <v>17.173999999999999</v>
      </c>
      <c r="AH2837" s="390">
        <f t="shared" si="593"/>
        <v>17.086000000000002</v>
      </c>
      <c r="AI2837" s="390">
        <f t="shared" si="594"/>
        <v>17.618000000000002</v>
      </c>
      <c r="AJ2837" s="390">
        <f t="shared" si="595"/>
        <v>16.901</v>
      </c>
      <c r="AK2837" s="390">
        <f t="shared" si="596"/>
        <v>17.185000000000002</v>
      </c>
      <c r="AL2837" s="390">
        <f t="shared" si="597"/>
        <v>17.295000000000002</v>
      </c>
      <c r="AM2837" s="390">
        <f t="shared" si="598"/>
        <v>17.176000000000002</v>
      </c>
      <c r="AN2837" s="390">
        <f t="shared" si="599"/>
        <v>16.770000000000003</v>
      </c>
      <c r="AO2837" s="390">
        <f t="shared" si="600"/>
        <v>17.673000000000002</v>
      </c>
    </row>
    <row r="2838" spans="1:41" ht="15" customHeight="1" x14ac:dyDescent="0.25">
      <c r="A2838" s="127" t="s">
        <v>1267</v>
      </c>
      <c r="B2838" s="125" t="s">
        <v>2077</v>
      </c>
      <c r="C2838" s="125" t="s">
        <v>4006</v>
      </c>
      <c r="D2838" s="125" t="s">
        <v>1268</v>
      </c>
      <c r="E2838" s="125" t="s">
        <v>2455</v>
      </c>
      <c r="F2838" s="126">
        <v>23.67</v>
      </c>
      <c r="G2838" s="126">
        <v>23.87</v>
      </c>
      <c r="H2838" s="126">
        <v>18.940000000000001</v>
      </c>
      <c r="I2838" s="126"/>
      <c r="J2838" s="317"/>
      <c r="K2838" s="323">
        <f>ROUND(SUMIF('VGT-Bewegungsdaten'!B:B,A2838,'VGT-Bewegungsdaten'!C:C),3)</f>
        <v>0</v>
      </c>
      <c r="L2838" s="324">
        <f>ROUND(SUMIF('VGT-Bewegungsdaten'!B:B,$A2838,'VGT-Bewegungsdaten'!D:D),2)</f>
        <v>0</v>
      </c>
      <c r="N2838" s="376" t="s">
        <v>4930</v>
      </c>
      <c r="O2838" s="376" t="s">
        <v>4940</v>
      </c>
      <c r="P2838" s="326">
        <f>ROUND(SUMIF('AV-Bewegungsdaten'!B:B,A2838,'AV-Bewegungsdaten'!C:C),3)</f>
        <v>0</v>
      </c>
      <c r="Q2838" s="324">
        <f>ROUND(SUMIF('AV-Bewegungsdaten'!B:B,$A2838,'AV-Bewegungsdaten'!D:D),2)</f>
        <v>0</v>
      </c>
      <c r="T2838" s="327"/>
      <c r="U2838" s="326">
        <f>ROUND(SUMIF('DV-Bewegungsdaten'!B:B,Kategorien!A2838,'DV-Bewegungsdaten'!D:D),3)</f>
        <v>0</v>
      </c>
      <c r="V2838" s="324">
        <f>ROUND(SUMIF('DV-Bewegungsdaten'!B:B,Kategorien!A2838,'DV-Bewegungsdaten'!E:E),3)</f>
        <v>0</v>
      </c>
      <c r="AD2838" s="390">
        <f t="shared" si="589"/>
        <v>18.931000000000001</v>
      </c>
      <c r="AE2838" s="390">
        <f t="shared" si="590"/>
        <v>19.588000000000001</v>
      </c>
      <c r="AF2838" s="390">
        <f t="shared" si="591"/>
        <v>20.807000000000002</v>
      </c>
      <c r="AG2838" s="390">
        <f t="shared" si="592"/>
        <v>20.173999999999999</v>
      </c>
      <c r="AH2838" s="390">
        <f t="shared" si="593"/>
        <v>20.086000000000002</v>
      </c>
      <c r="AI2838" s="390">
        <f t="shared" si="594"/>
        <v>20.618000000000002</v>
      </c>
      <c r="AJ2838" s="390">
        <f t="shared" si="595"/>
        <v>19.901</v>
      </c>
      <c r="AK2838" s="390">
        <f t="shared" si="596"/>
        <v>20.185000000000002</v>
      </c>
      <c r="AL2838" s="390">
        <f t="shared" si="597"/>
        <v>20.295000000000002</v>
      </c>
      <c r="AM2838" s="390">
        <f t="shared" si="598"/>
        <v>20.176000000000002</v>
      </c>
      <c r="AN2838" s="390">
        <f t="shared" si="599"/>
        <v>19.770000000000003</v>
      </c>
      <c r="AO2838" s="390">
        <f t="shared" si="600"/>
        <v>20.673000000000002</v>
      </c>
    </row>
    <row r="2839" spans="1:41" ht="15" customHeight="1" x14ac:dyDescent="0.25">
      <c r="A2839" s="127" t="s">
        <v>1269</v>
      </c>
      <c r="B2839" s="125" t="s">
        <v>2077</v>
      </c>
      <c r="C2839" s="125" t="s">
        <v>4006</v>
      </c>
      <c r="D2839" s="125" t="s">
        <v>1270</v>
      </c>
      <c r="E2839" s="125" t="s">
        <v>2452</v>
      </c>
      <c r="F2839" s="126">
        <v>20.67</v>
      </c>
      <c r="G2839" s="126">
        <v>20.87</v>
      </c>
      <c r="H2839" s="126">
        <v>16.54</v>
      </c>
      <c r="I2839" s="126"/>
      <c r="J2839" s="317"/>
      <c r="K2839" s="323">
        <f>ROUND(SUMIF('VGT-Bewegungsdaten'!B:B,A2839,'VGT-Bewegungsdaten'!C:C),3)</f>
        <v>0</v>
      </c>
      <c r="L2839" s="324">
        <f>ROUND(SUMIF('VGT-Bewegungsdaten'!B:B,$A2839,'VGT-Bewegungsdaten'!D:D),2)</f>
        <v>0</v>
      </c>
      <c r="N2839" s="376" t="s">
        <v>4930</v>
      </c>
      <c r="O2839" s="376" t="s">
        <v>4940</v>
      </c>
      <c r="P2839" s="326">
        <f>ROUND(SUMIF('AV-Bewegungsdaten'!B:B,A2839,'AV-Bewegungsdaten'!C:C),3)</f>
        <v>0</v>
      </c>
      <c r="Q2839" s="324">
        <f>ROUND(SUMIF('AV-Bewegungsdaten'!B:B,$A2839,'AV-Bewegungsdaten'!D:D),2)</f>
        <v>0</v>
      </c>
      <c r="T2839" s="327"/>
      <c r="U2839" s="326">
        <f>ROUND(SUMIF('DV-Bewegungsdaten'!B:B,Kategorien!A2839,'DV-Bewegungsdaten'!D:D),3)</f>
        <v>0</v>
      </c>
      <c r="V2839" s="324">
        <f>ROUND(SUMIF('DV-Bewegungsdaten'!B:B,Kategorien!A2839,'DV-Bewegungsdaten'!E:E),3)</f>
        <v>0</v>
      </c>
      <c r="AD2839" s="390">
        <f t="shared" si="589"/>
        <v>15.931000000000001</v>
      </c>
      <c r="AE2839" s="390">
        <f t="shared" si="590"/>
        <v>16.588000000000001</v>
      </c>
      <c r="AF2839" s="390">
        <f t="shared" si="591"/>
        <v>17.807000000000002</v>
      </c>
      <c r="AG2839" s="390">
        <f t="shared" si="592"/>
        <v>17.173999999999999</v>
      </c>
      <c r="AH2839" s="390">
        <f t="shared" si="593"/>
        <v>17.086000000000002</v>
      </c>
      <c r="AI2839" s="390">
        <f t="shared" si="594"/>
        <v>17.618000000000002</v>
      </c>
      <c r="AJ2839" s="390">
        <f t="shared" si="595"/>
        <v>16.901</v>
      </c>
      <c r="AK2839" s="390">
        <f t="shared" si="596"/>
        <v>17.185000000000002</v>
      </c>
      <c r="AL2839" s="390">
        <f t="shared" si="597"/>
        <v>17.295000000000002</v>
      </c>
      <c r="AM2839" s="390">
        <f t="shared" si="598"/>
        <v>17.176000000000002</v>
      </c>
      <c r="AN2839" s="390">
        <f t="shared" si="599"/>
        <v>16.770000000000003</v>
      </c>
      <c r="AO2839" s="390">
        <f t="shared" si="600"/>
        <v>17.673000000000002</v>
      </c>
    </row>
    <row r="2840" spans="1:41" ht="15" customHeight="1" x14ac:dyDescent="0.25">
      <c r="A2840" s="127" t="s">
        <v>1271</v>
      </c>
      <c r="B2840" s="125" t="s">
        <v>2077</v>
      </c>
      <c r="C2840" s="125" t="s">
        <v>4006</v>
      </c>
      <c r="D2840" s="125" t="s">
        <v>1272</v>
      </c>
      <c r="E2840" s="125" t="s">
        <v>2455</v>
      </c>
      <c r="F2840" s="126">
        <v>23.67</v>
      </c>
      <c r="G2840" s="126">
        <v>23.87</v>
      </c>
      <c r="H2840" s="126">
        <v>18.940000000000001</v>
      </c>
      <c r="I2840" s="126"/>
      <c r="J2840" s="317"/>
      <c r="K2840" s="323">
        <f>ROUND(SUMIF('VGT-Bewegungsdaten'!B:B,A2840,'VGT-Bewegungsdaten'!C:C),3)</f>
        <v>0</v>
      </c>
      <c r="L2840" s="324">
        <f>ROUND(SUMIF('VGT-Bewegungsdaten'!B:B,$A2840,'VGT-Bewegungsdaten'!D:D),2)</f>
        <v>0</v>
      </c>
      <c r="N2840" s="376" t="s">
        <v>4930</v>
      </c>
      <c r="O2840" s="376" t="s">
        <v>4940</v>
      </c>
      <c r="P2840" s="326">
        <f>ROUND(SUMIF('AV-Bewegungsdaten'!B:B,A2840,'AV-Bewegungsdaten'!C:C),3)</f>
        <v>0</v>
      </c>
      <c r="Q2840" s="324">
        <f>ROUND(SUMIF('AV-Bewegungsdaten'!B:B,$A2840,'AV-Bewegungsdaten'!D:D),2)</f>
        <v>0</v>
      </c>
      <c r="T2840" s="327"/>
      <c r="U2840" s="326">
        <f>ROUND(SUMIF('DV-Bewegungsdaten'!B:B,Kategorien!A2840,'DV-Bewegungsdaten'!D:D),3)</f>
        <v>0</v>
      </c>
      <c r="V2840" s="324">
        <f>ROUND(SUMIF('DV-Bewegungsdaten'!B:B,Kategorien!A2840,'DV-Bewegungsdaten'!E:E),3)</f>
        <v>0</v>
      </c>
      <c r="AD2840" s="390">
        <f t="shared" si="589"/>
        <v>18.931000000000001</v>
      </c>
      <c r="AE2840" s="390">
        <f t="shared" si="590"/>
        <v>19.588000000000001</v>
      </c>
      <c r="AF2840" s="390">
        <f t="shared" si="591"/>
        <v>20.807000000000002</v>
      </c>
      <c r="AG2840" s="390">
        <f t="shared" si="592"/>
        <v>20.173999999999999</v>
      </c>
      <c r="AH2840" s="390">
        <f t="shared" si="593"/>
        <v>20.086000000000002</v>
      </c>
      <c r="AI2840" s="390">
        <f t="shared" si="594"/>
        <v>20.618000000000002</v>
      </c>
      <c r="AJ2840" s="390">
        <f t="shared" si="595"/>
        <v>19.901</v>
      </c>
      <c r="AK2840" s="390">
        <f t="shared" si="596"/>
        <v>20.185000000000002</v>
      </c>
      <c r="AL2840" s="390">
        <f t="shared" si="597"/>
        <v>20.295000000000002</v>
      </c>
      <c r="AM2840" s="390">
        <f t="shared" si="598"/>
        <v>20.176000000000002</v>
      </c>
      <c r="AN2840" s="390">
        <f t="shared" si="599"/>
        <v>19.770000000000003</v>
      </c>
      <c r="AO2840" s="390">
        <f t="shared" si="600"/>
        <v>20.673000000000002</v>
      </c>
    </row>
    <row r="2841" spans="1:41" ht="15" customHeight="1" x14ac:dyDescent="0.25">
      <c r="A2841" s="127" t="s">
        <v>1273</v>
      </c>
      <c r="B2841" s="125" t="s">
        <v>2077</v>
      </c>
      <c r="C2841" s="125" t="s">
        <v>4006</v>
      </c>
      <c r="D2841" s="125" t="s">
        <v>1274</v>
      </c>
      <c r="E2841" s="125" t="s">
        <v>2452</v>
      </c>
      <c r="F2841" s="126">
        <v>21.67</v>
      </c>
      <c r="G2841" s="126">
        <v>21.87</v>
      </c>
      <c r="H2841" s="126">
        <v>17.34</v>
      </c>
      <c r="I2841" s="126"/>
      <c r="J2841" s="317"/>
      <c r="K2841" s="323">
        <f>ROUND(SUMIF('VGT-Bewegungsdaten'!B:B,A2841,'VGT-Bewegungsdaten'!C:C),3)</f>
        <v>0</v>
      </c>
      <c r="L2841" s="324">
        <f>ROUND(SUMIF('VGT-Bewegungsdaten'!B:B,$A2841,'VGT-Bewegungsdaten'!D:D),2)</f>
        <v>0</v>
      </c>
      <c r="N2841" s="376" t="s">
        <v>4930</v>
      </c>
      <c r="O2841" s="376" t="s">
        <v>4940</v>
      </c>
      <c r="P2841" s="326">
        <f>ROUND(SUMIF('AV-Bewegungsdaten'!B:B,A2841,'AV-Bewegungsdaten'!C:C),3)</f>
        <v>0</v>
      </c>
      <c r="Q2841" s="324">
        <f>ROUND(SUMIF('AV-Bewegungsdaten'!B:B,$A2841,'AV-Bewegungsdaten'!D:D),2)</f>
        <v>0</v>
      </c>
      <c r="T2841" s="327"/>
      <c r="U2841" s="326">
        <f>ROUND(SUMIF('DV-Bewegungsdaten'!B:B,Kategorien!A2841,'DV-Bewegungsdaten'!D:D),3)</f>
        <v>0</v>
      </c>
      <c r="V2841" s="324">
        <f>ROUND(SUMIF('DV-Bewegungsdaten'!B:B,Kategorien!A2841,'DV-Bewegungsdaten'!E:E),3)</f>
        <v>0</v>
      </c>
      <c r="AD2841" s="390">
        <f t="shared" si="589"/>
        <v>16.931000000000001</v>
      </c>
      <c r="AE2841" s="390">
        <f t="shared" si="590"/>
        <v>17.588000000000001</v>
      </c>
      <c r="AF2841" s="390">
        <f t="shared" si="591"/>
        <v>18.807000000000002</v>
      </c>
      <c r="AG2841" s="390">
        <f t="shared" si="592"/>
        <v>18.173999999999999</v>
      </c>
      <c r="AH2841" s="390">
        <f t="shared" si="593"/>
        <v>18.086000000000002</v>
      </c>
      <c r="AI2841" s="390">
        <f t="shared" si="594"/>
        <v>18.618000000000002</v>
      </c>
      <c r="AJ2841" s="390">
        <f t="shared" si="595"/>
        <v>17.901</v>
      </c>
      <c r="AK2841" s="390">
        <f t="shared" si="596"/>
        <v>18.185000000000002</v>
      </c>
      <c r="AL2841" s="390">
        <f t="shared" si="597"/>
        <v>18.295000000000002</v>
      </c>
      <c r="AM2841" s="390">
        <f t="shared" si="598"/>
        <v>18.176000000000002</v>
      </c>
      <c r="AN2841" s="390">
        <f t="shared" si="599"/>
        <v>17.770000000000003</v>
      </c>
      <c r="AO2841" s="390">
        <f t="shared" si="600"/>
        <v>18.673000000000002</v>
      </c>
    </row>
    <row r="2842" spans="1:41" ht="15" customHeight="1" x14ac:dyDescent="0.25">
      <c r="A2842" s="127" t="s">
        <v>1275</v>
      </c>
      <c r="B2842" s="125" t="s">
        <v>2077</v>
      </c>
      <c r="C2842" s="125" t="s">
        <v>4006</v>
      </c>
      <c r="D2842" s="125" t="s">
        <v>1276</v>
      </c>
      <c r="E2842" s="125" t="s">
        <v>2455</v>
      </c>
      <c r="F2842" s="126">
        <v>24.67</v>
      </c>
      <c r="G2842" s="126">
        <v>24.87</v>
      </c>
      <c r="H2842" s="126">
        <v>19.739999999999998</v>
      </c>
      <c r="I2842" s="126"/>
      <c r="J2842" s="317"/>
      <c r="K2842" s="323">
        <f>ROUND(SUMIF('VGT-Bewegungsdaten'!B:B,A2842,'VGT-Bewegungsdaten'!C:C),3)</f>
        <v>0</v>
      </c>
      <c r="L2842" s="324">
        <f>ROUND(SUMIF('VGT-Bewegungsdaten'!B:B,$A2842,'VGT-Bewegungsdaten'!D:D),2)</f>
        <v>0</v>
      </c>
      <c r="N2842" s="376" t="s">
        <v>4930</v>
      </c>
      <c r="O2842" s="376" t="s">
        <v>4940</v>
      </c>
      <c r="P2842" s="326">
        <f>ROUND(SUMIF('AV-Bewegungsdaten'!B:B,A2842,'AV-Bewegungsdaten'!C:C),3)</f>
        <v>0</v>
      </c>
      <c r="Q2842" s="324">
        <f>ROUND(SUMIF('AV-Bewegungsdaten'!B:B,$A2842,'AV-Bewegungsdaten'!D:D),2)</f>
        <v>0</v>
      </c>
      <c r="T2842" s="327"/>
      <c r="U2842" s="326">
        <f>ROUND(SUMIF('DV-Bewegungsdaten'!B:B,Kategorien!A2842,'DV-Bewegungsdaten'!D:D),3)</f>
        <v>0</v>
      </c>
      <c r="V2842" s="324">
        <f>ROUND(SUMIF('DV-Bewegungsdaten'!B:B,Kategorien!A2842,'DV-Bewegungsdaten'!E:E),3)</f>
        <v>0</v>
      </c>
      <c r="AD2842" s="390">
        <f t="shared" si="589"/>
        <v>19.931000000000001</v>
      </c>
      <c r="AE2842" s="390">
        <f t="shared" si="590"/>
        <v>20.588000000000001</v>
      </c>
      <c r="AF2842" s="390">
        <f t="shared" si="591"/>
        <v>21.807000000000002</v>
      </c>
      <c r="AG2842" s="390">
        <f t="shared" si="592"/>
        <v>21.173999999999999</v>
      </c>
      <c r="AH2842" s="390">
        <f t="shared" si="593"/>
        <v>21.086000000000002</v>
      </c>
      <c r="AI2842" s="390">
        <f t="shared" si="594"/>
        <v>21.618000000000002</v>
      </c>
      <c r="AJ2842" s="390">
        <f t="shared" si="595"/>
        <v>20.901</v>
      </c>
      <c r="AK2842" s="390">
        <f t="shared" si="596"/>
        <v>21.185000000000002</v>
      </c>
      <c r="AL2842" s="390">
        <f t="shared" si="597"/>
        <v>21.295000000000002</v>
      </c>
      <c r="AM2842" s="390">
        <f t="shared" si="598"/>
        <v>21.176000000000002</v>
      </c>
      <c r="AN2842" s="390">
        <f t="shared" si="599"/>
        <v>20.770000000000003</v>
      </c>
      <c r="AO2842" s="390">
        <f t="shared" si="600"/>
        <v>21.673000000000002</v>
      </c>
    </row>
    <row r="2843" spans="1:41" ht="15" customHeight="1" x14ac:dyDescent="0.25">
      <c r="A2843" s="127" t="s">
        <v>1277</v>
      </c>
      <c r="B2843" s="125" t="s">
        <v>2077</v>
      </c>
      <c r="C2843" s="125" t="s">
        <v>4006</v>
      </c>
      <c r="D2843" s="125" t="s">
        <v>1278</v>
      </c>
      <c r="E2843" s="125" t="s">
        <v>2452</v>
      </c>
      <c r="F2843" s="126">
        <v>22.67</v>
      </c>
      <c r="G2843" s="126">
        <v>22.87</v>
      </c>
      <c r="H2843" s="126">
        <v>18.14</v>
      </c>
      <c r="I2843" s="126"/>
      <c r="J2843" s="317"/>
      <c r="K2843" s="323">
        <f>ROUND(SUMIF('VGT-Bewegungsdaten'!B:B,A2843,'VGT-Bewegungsdaten'!C:C),3)</f>
        <v>0</v>
      </c>
      <c r="L2843" s="324">
        <f>ROUND(SUMIF('VGT-Bewegungsdaten'!B:B,$A2843,'VGT-Bewegungsdaten'!D:D),2)</f>
        <v>0</v>
      </c>
      <c r="N2843" s="376" t="s">
        <v>4930</v>
      </c>
      <c r="O2843" s="376" t="s">
        <v>4940</v>
      </c>
      <c r="P2843" s="326">
        <f>ROUND(SUMIF('AV-Bewegungsdaten'!B:B,A2843,'AV-Bewegungsdaten'!C:C),3)</f>
        <v>0</v>
      </c>
      <c r="Q2843" s="324">
        <f>ROUND(SUMIF('AV-Bewegungsdaten'!B:B,$A2843,'AV-Bewegungsdaten'!D:D),2)</f>
        <v>0</v>
      </c>
      <c r="T2843" s="327"/>
      <c r="U2843" s="326">
        <f>ROUND(SUMIF('DV-Bewegungsdaten'!B:B,Kategorien!A2843,'DV-Bewegungsdaten'!D:D),3)</f>
        <v>0</v>
      </c>
      <c r="V2843" s="324">
        <f>ROUND(SUMIF('DV-Bewegungsdaten'!B:B,Kategorien!A2843,'DV-Bewegungsdaten'!E:E),3)</f>
        <v>0</v>
      </c>
      <c r="AD2843" s="390">
        <f t="shared" si="589"/>
        <v>17.931000000000001</v>
      </c>
      <c r="AE2843" s="390">
        <f t="shared" si="590"/>
        <v>18.588000000000001</v>
      </c>
      <c r="AF2843" s="390">
        <f t="shared" si="591"/>
        <v>19.807000000000002</v>
      </c>
      <c r="AG2843" s="390">
        <f t="shared" si="592"/>
        <v>19.173999999999999</v>
      </c>
      <c r="AH2843" s="390">
        <f t="shared" si="593"/>
        <v>19.086000000000002</v>
      </c>
      <c r="AI2843" s="390">
        <f t="shared" si="594"/>
        <v>19.618000000000002</v>
      </c>
      <c r="AJ2843" s="390">
        <f t="shared" si="595"/>
        <v>18.901</v>
      </c>
      <c r="AK2843" s="390">
        <f t="shared" si="596"/>
        <v>19.185000000000002</v>
      </c>
      <c r="AL2843" s="390">
        <f t="shared" si="597"/>
        <v>19.295000000000002</v>
      </c>
      <c r="AM2843" s="390">
        <f t="shared" si="598"/>
        <v>19.176000000000002</v>
      </c>
      <c r="AN2843" s="390">
        <f t="shared" si="599"/>
        <v>18.770000000000003</v>
      </c>
      <c r="AO2843" s="390">
        <f t="shared" si="600"/>
        <v>19.673000000000002</v>
      </c>
    </row>
    <row r="2844" spans="1:41" ht="15" customHeight="1" x14ac:dyDescent="0.25">
      <c r="A2844" s="127" t="s">
        <v>1279</v>
      </c>
      <c r="B2844" s="125" t="s">
        <v>2077</v>
      </c>
      <c r="C2844" s="125" t="s">
        <v>4006</v>
      </c>
      <c r="D2844" s="125" t="s">
        <v>800</v>
      </c>
      <c r="E2844" s="125" t="s">
        <v>2455</v>
      </c>
      <c r="F2844" s="126">
        <v>25.67</v>
      </c>
      <c r="G2844" s="126">
        <v>25.87</v>
      </c>
      <c r="H2844" s="126">
        <v>20.54</v>
      </c>
      <c r="I2844" s="126"/>
      <c r="J2844" s="317"/>
      <c r="K2844" s="323">
        <f>ROUND(SUMIF('VGT-Bewegungsdaten'!B:B,A2844,'VGT-Bewegungsdaten'!C:C),3)</f>
        <v>0</v>
      </c>
      <c r="L2844" s="324">
        <f>ROUND(SUMIF('VGT-Bewegungsdaten'!B:B,$A2844,'VGT-Bewegungsdaten'!D:D),2)</f>
        <v>0</v>
      </c>
      <c r="N2844" s="376" t="s">
        <v>4930</v>
      </c>
      <c r="O2844" s="376" t="s">
        <v>4940</v>
      </c>
      <c r="P2844" s="326">
        <f>ROUND(SUMIF('AV-Bewegungsdaten'!B:B,A2844,'AV-Bewegungsdaten'!C:C),3)</f>
        <v>0</v>
      </c>
      <c r="Q2844" s="324">
        <f>ROUND(SUMIF('AV-Bewegungsdaten'!B:B,$A2844,'AV-Bewegungsdaten'!D:D),2)</f>
        <v>0</v>
      </c>
      <c r="T2844" s="327"/>
      <c r="U2844" s="326">
        <f>ROUND(SUMIF('DV-Bewegungsdaten'!B:B,Kategorien!A2844,'DV-Bewegungsdaten'!D:D),3)</f>
        <v>0</v>
      </c>
      <c r="V2844" s="324">
        <f>ROUND(SUMIF('DV-Bewegungsdaten'!B:B,Kategorien!A2844,'DV-Bewegungsdaten'!E:E),3)</f>
        <v>0</v>
      </c>
      <c r="AD2844" s="390">
        <f t="shared" si="589"/>
        <v>20.931000000000001</v>
      </c>
      <c r="AE2844" s="390">
        <f t="shared" si="590"/>
        <v>21.588000000000001</v>
      </c>
      <c r="AF2844" s="390">
        <f t="shared" si="591"/>
        <v>22.807000000000002</v>
      </c>
      <c r="AG2844" s="390">
        <f t="shared" si="592"/>
        <v>22.173999999999999</v>
      </c>
      <c r="AH2844" s="390">
        <f t="shared" si="593"/>
        <v>22.086000000000002</v>
      </c>
      <c r="AI2844" s="390">
        <f t="shared" si="594"/>
        <v>22.618000000000002</v>
      </c>
      <c r="AJ2844" s="390">
        <f t="shared" si="595"/>
        <v>21.901</v>
      </c>
      <c r="AK2844" s="390">
        <f t="shared" si="596"/>
        <v>22.185000000000002</v>
      </c>
      <c r="AL2844" s="390">
        <f t="shared" si="597"/>
        <v>22.295000000000002</v>
      </c>
      <c r="AM2844" s="390">
        <f t="shared" si="598"/>
        <v>22.176000000000002</v>
      </c>
      <c r="AN2844" s="390">
        <f t="shared" si="599"/>
        <v>21.770000000000003</v>
      </c>
      <c r="AO2844" s="390">
        <f t="shared" si="600"/>
        <v>22.673000000000002</v>
      </c>
    </row>
    <row r="2845" spans="1:41" ht="15" customHeight="1" x14ac:dyDescent="0.25">
      <c r="A2845" s="127" t="s">
        <v>801</v>
      </c>
      <c r="B2845" s="125" t="s">
        <v>2077</v>
      </c>
      <c r="C2845" s="125" t="s">
        <v>4006</v>
      </c>
      <c r="D2845" s="125" t="s">
        <v>802</v>
      </c>
      <c r="E2845" s="125" t="s">
        <v>2452</v>
      </c>
      <c r="F2845" s="126">
        <v>23.67</v>
      </c>
      <c r="G2845" s="126">
        <v>23.87</v>
      </c>
      <c r="H2845" s="126">
        <v>18.940000000000001</v>
      </c>
      <c r="I2845" s="126"/>
      <c r="J2845" s="317"/>
      <c r="K2845" s="323">
        <f>ROUND(SUMIF('VGT-Bewegungsdaten'!B:B,A2845,'VGT-Bewegungsdaten'!C:C),3)</f>
        <v>0</v>
      </c>
      <c r="L2845" s="324">
        <f>ROUND(SUMIF('VGT-Bewegungsdaten'!B:B,$A2845,'VGT-Bewegungsdaten'!D:D),2)</f>
        <v>0</v>
      </c>
      <c r="N2845" s="376" t="s">
        <v>4930</v>
      </c>
      <c r="O2845" s="376" t="s">
        <v>4940</v>
      </c>
      <c r="P2845" s="326">
        <f>ROUND(SUMIF('AV-Bewegungsdaten'!B:B,A2845,'AV-Bewegungsdaten'!C:C),3)</f>
        <v>0</v>
      </c>
      <c r="Q2845" s="324">
        <f>ROUND(SUMIF('AV-Bewegungsdaten'!B:B,$A2845,'AV-Bewegungsdaten'!D:D),2)</f>
        <v>0</v>
      </c>
      <c r="T2845" s="327"/>
      <c r="U2845" s="326">
        <f>ROUND(SUMIF('DV-Bewegungsdaten'!B:B,Kategorien!A2845,'DV-Bewegungsdaten'!D:D),3)</f>
        <v>0</v>
      </c>
      <c r="V2845" s="324">
        <f>ROUND(SUMIF('DV-Bewegungsdaten'!B:B,Kategorien!A2845,'DV-Bewegungsdaten'!E:E),3)</f>
        <v>0</v>
      </c>
      <c r="AD2845" s="390">
        <f t="shared" si="589"/>
        <v>18.931000000000001</v>
      </c>
      <c r="AE2845" s="390">
        <f t="shared" si="590"/>
        <v>19.588000000000001</v>
      </c>
      <c r="AF2845" s="390">
        <f t="shared" si="591"/>
        <v>20.807000000000002</v>
      </c>
      <c r="AG2845" s="390">
        <f t="shared" si="592"/>
        <v>20.173999999999999</v>
      </c>
      <c r="AH2845" s="390">
        <f t="shared" si="593"/>
        <v>20.086000000000002</v>
      </c>
      <c r="AI2845" s="390">
        <f t="shared" si="594"/>
        <v>20.618000000000002</v>
      </c>
      <c r="AJ2845" s="390">
        <f t="shared" si="595"/>
        <v>19.901</v>
      </c>
      <c r="AK2845" s="390">
        <f t="shared" si="596"/>
        <v>20.185000000000002</v>
      </c>
      <c r="AL2845" s="390">
        <f t="shared" si="597"/>
        <v>20.295000000000002</v>
      </c>
      <c r="AM2845" s="390">
        <f t="shared" si="598"/>
        <v>20.176000000000002</v>
      </c>
      <c r="AN2845" s="390">
        <f t="shared" si="599"/>
        <v>19.770000000000003</v>
      </c>
      <c r="AO2845" s="390">
        <f t="shared" si="600"/>
        <v>20.673000000000002</v>
      </c>
    </row>
    <row r="2846" spans="1:41" ht="15" customHeight="1" x14ac:dyDescent="0.25">
      <c r="A2846" s="127" t="s">
        <v>803</v>
      </c>
      <c r="B2846" s="125" t="s">
        <v>2077</v>
      </c>
      <c r="C2846" s="125" t="s">
        <v>4006</v>
      </c>
      <c r="D2846" s="125" t="s">
        <v>804</v>
      </c>
      <c r="E2846" s="125" t="s">
        <v>2455</v>
      </c>
      <c r="F2846" s="126">
        <v>26.67</v>
      </c>
      <c r="G2846" s="126">
        <v>26.87</v>
      </c>
      <c r="H2846" s="126">
        <v>21.34</v>
      </c>
      <c r="I2846" s="126"/>
      <c r="J2846" s="317"/>
      <c r="K2846" s="323">
        <f>ROUND(SUMIF('VGT-Bewegungsdaten'!B:B,A2846,'VGT-Bewegungsdaten'!C:C),3)</f>
        <v>0</v>
      </c>
      <c r="L2846" s="324">
        <f>ROUND(SUMIF('VGT-Bewegungsdaten'!B:B,$A2846,'VGT-Bewegungsdaten'!D:D),2)</f>
        <v>0</v>
      </c>
      <c r="N2846" s="376" t="s">
        <v>4930</v>
      </c>
      <c r="O2846" s="376" t="s">
        <v>4940</v>
      </c>
      <c r="P2846" s="326">
        <f>ROUND(SUMIF('AV-Bewegungsdaten'!B:B,A2846,'AV-Bewegungsdaten'!C:C),3)</f>
        <v>0</v>
      </c>
      <c r="Q2846" s="324">
        <f>ROUND(SUMIF('AV-Bewegungsdaten'!B:B,$A2846,'AV-Bewegungsdaten'!D:D),2)</f>
        <v>0</v>
      </c>
      <c r="T2846" s="327"/>
      <c r="U2846" s="326">
        <f>ROUND(SUMIF('DV-Bewegungsdaten'!B:B,Kategorien!A2846,'DV-Bewegungsdaten'!D:D),3)</f>
        <v>0</v>
      </c>
      <c r="V2846" s="324">
        <f>ROUND(SUMIF('DV-Bewegungsdaten'!B:B,Kategorien!A2846,'DV-Bewegungsdaten'!E:E),3)</f>
        <v>0</v>
      </c>
      <c r="AD2846" s="390">
        <f t="shared" si="589"/>
        <v>21.931000000000001</v>
      </c>
      <c r="AE2846" s="390">
        <f t="shared" si="590"/>
        <v>22.588000000000001</v>
      </c>
      <c r="AF2846" s="390">
        <f t="shared" si="591"/>
        <v>23.807000000000002</v>
      </c>
      <c r="AG2846" s="390">
        <f t="shared" si="592"/>
        <v>23.173999999999999</v>
      </c>
      <c r="AH2846" s="390">
        <f t="shared" si="593"/>
        <v>23.086000000000002</v>
      </c>
      <c r="AI2846" s="390">
        <f t="shared" si="594"/>
        <v>23.618000000000002</v>
      </c>
      <c r="AJ2846" s="390">
        <f t="shared" si="595"/>
        <v>22.901</v>
      </c>
      <c r="AK2846" s="390">
        <f t="shared" si="596"/>
        <v>23.185000000000002</v>
      </c>
      <c r="AL2846" s="390">
        <f t="shared" si="597"/>
        <v>23.295000000000002</v>
      </c>
      <c r="AM2846" s="390">
        <f t="shared" si="598"/>
        <v>23.176000000000002</v>
      </c>
      <c r="AN2846" s="390">
        <f t="shared" si="599"/>
        <v>22.770000000000003</v>
      </c>
      <c r="AO2846" s="390">
        <f t="shared" si="600"/>
        <v>23.673000000000002</v>
      </c>
    </row>
    <row r="2847" spans="1:41" ht="15" customHeight="1" x14ac:dyDescent="0.25">
      <c r="A2847" s="127" t="s">
        <v>805</v>
      </c>
      <c r="B2847" s="125" t="s">
        <v>2077</v>
      </c>
      <c r="C2847" s="125" t="s">
        <v>4006</v>
      </c>
      <c r="D2847" s="125" t="s">
        <v>806</v>
      </c>
      <c r="E2847" s="125" t="s">
        <v>2452</v>
      </c>
      <c r="F2847" s="126">
        <v>24.67</v>
      </c>
      <c r="G2847" s="126">
        <v>24.87</v>
      </c>
      <c r="H2847" s="126">
        <v>19.739999999999998</v>
      </c>
      <c r="I2847" s="126"/>
      <c r="J2847" s="317"/>
      <c r="K2847" s="323">
        <f>ROUND(SUMIF('VGT-Bewegungsdaten'!B:B,A2847,'VGT-Bewegungsdaten'!C:C),3)</f>
        <v>0</v>
      </c>
      <c r="L2847" s="324">
        <f>ROUND(SUMIF('VGT-Bewegungsdaten'!B:B,$A2847,'VGT-Bewegungsdaten'!D:D),2)</f>
        <v>0</v>
      </c>
      <c r="N2847" s="376" t="s">
        <v>4930</v>
      </c>
      <c r="O2847" s="376" t="s">
        <v>4940</v>
      </c>
      <c r="P2847" s="326">
        <f>ROUND(SUMIF('AV-Bewegungsdaten'!B:B,A2847,'AV-Bewegungsdaten'!C:C),3)</f>
        <v>0</v>
      </c>
      <c r="Q2847" s="324">
        <f>ROUND(SUMIF('AV-Bewegungsdaten'!B:B,$A2847,'AV-Bewegungsdaten'!D:D),2)</f>
        <v>0</v>
      </c>
      <c r="T2847" s="327"/>
      <c r="U2847" s="326">
        <f>ROUND(SUMIF('DV-Bewegungsdaten'!B:B,Kategorien!A2847,'DV-Bewegungsdaten'!D:D),3)</f>
        <v>0</v>
      </c>
      <c r="V2847" s="324">
        <f>ROUND(SUMIF('DV-Bewegungsdaten'!B:B,Kategorien!A2847,'DV-Bewegungsdaten'!E:E),3)</f>
        <v>0</v>
      </c>
      <c r="AD2847" s="390">
        <f t="shared" si="589"/>
        <v>19.931000000000001</v>
      </c>
      <c r="AE2847" s="390">
        <f t="shared" si="590"/>
        <v>20.588000000000001</v>
      </c>
      <c r="AF2847" s="390">
        <f t="shared" si="591"/>
        <v>21.807000000000002</v>
      </c>
      <c r="AG2847" s="390">
        <f t="shared" si="592"/>
        <v>21.173999999999999</v>
      </c>
      <c r="AH2847" s="390">
        <f t="shared" si="593"/>
        <v>21.086000000000002</v>
      </c>
      <c r="AI2847" s="390">
        <f t="shared" si="594"/>
        <v>21.618000000000002</v>
      </c>
      <c r="AJ2847" s="390">
        <f t="shared" si="595"/>
        <v>20.901</v>
      </c>
      <c r="AK2847" s="390">
        <f t="shared" si="596"/>
        <v>21.185000000000002</v>
      </c>
      <c r="AL2847" s="390">
        <f t="shared" si="597"/>
        <v>21.295000000000002</v>
      </c>
      <c r="AM2847" s="390">
        <f t="shared" si="598"/>
        <v>21.176000000000002</v>
      </c>
      <c r="AN2847" s="390">
        <f t="shared" si="599"/>
        <v>20.770000000000003</v>
      </c>
      <c r="AO2847" s="390">
        <f t="shared" si="600"/>
        <v>21.673000000000002</v>
      </c>
    </row>
    <row r="2848" spans="1:41" ht="15" customHeight="1" x14ac:dyDescent="0.25">
      <c r="A2848" s="127" t="s">
        <v>807</v>
      </c>
      <c r="B2848" s="125" t="s">
        <v>2077</v>
      </c>
      <c r="C2848" s="125" t="s">
        <v>4006</v>
      </c>
      <c r="D2848" s="125" t="s">
        <v>808</v>
      </c>
      <c r="E2848" s="125" t="s">
        <v>2455</v>
      </c>
      <c r="F2848" s="126">
        <v>27.67</v>
      </c>
      <c r="G2848" s="126">
        <v>27.87</v>
      </c>
      <c r="H2848" s="126">
        <v>22.14</v>
      </c>
      <c r="I2848" s="126"/>
      <c r="J2848" s="317"/>
      <c r="K2848" s="323">
        <f>ROUND(SUMIF('VGT-Bewegungsdaten'!B:B,A2848,'VGT-Bewegungsdaten'!C:C),3)</f>
        <v>0</v>
      </c>
      <c r="L2848" s="324">
        <f>ROUND(SUMIF('VGT-Bewegungsdaten'!B:B,$A2848,'VGT-Bewegungsdaten'!D:D),2)</f>
        <v>0</v>
      </c>
      <c r="N2848" s="376" t="s">
        <v>4930</v>
      </c>
      <c r="O2848" s="376" t="s">
        <v>4940</v>
      </c>
      <c r="P2848" s="326">
        <f>ROUND(SUMIF('AV-Bewegungsdaten'!B:B,A2848,'AV-Bewegungsdaten'!C:C),3)</f>
        <v>0</v>
      </c>
      <c r="Q2848" s="324">
        <f>ROUND(SUMIF('AV-Bewegungsdaten'!B:B,$A2848,'AV-Bewegungsdaten'!D:D),2)</f>
        <v>0</v>
      </c>
      <c r="T2848" s="327"/>
      <c r="U2848" s="326">
        <f>ROUND(SUMIF('DV-Bewegungsdaten'!B:B,Kategorien!A2848,'DV-Bewegungsdaten'!D:D),3)</f>
        <v>0</v>
      </c>
      <c r="V2848" s="324">
        <f>ROUND(SUMIF('DV-Bewegungsdaten'!B:B,Kategorien!A2848,'DV-Bewegungsdaten'!E:E),3)</f>
        <v>0</v>
      </c>
      <c r="AD2848" s="390">
        <f t="shared" si="589"/>
        <v>22.931000000000001</v>
      </c>
      <c r="AE2848" s="390">
        <f t="shared" si="590"/>
        <v>23.588000000000001</v>
      </c>
      <c r="AF2848" s="390">
        <f t="shared" si="591"/>
        <v>24.807000000000002</v>
      </c>
      <c r="AG2848" s="390">
        <f t="shared" si="592"/>
        <v>24.173999999999999</v>
      </c>
      <c r="AH2848" s="390">
        <f t="shared" si="593"/>
        <v>24.086000000000002</v>
      </c>
      <c r="AI2848" s="390">
        <f t="shared" si="594"/>
        <v>24.618000000000002</v>
      </c>
      <c r="AJ2848" s="390">
        <f t="shared" si="595"/>
        <v>23.901</v>
      </c>
      <c r="AK2848" s="390">
        <f t="shared" si="596"/>
        <v>24.185000000000002</v>
      </c>
      <c r="AL2848" s="390">
        <f t="shared" si="597"/>
        <v>24.295000000000002</v>
      </c>
      <c r="AM2848" s="390">
        <f t="shared" si="598"/>
        <v>24.176000000000002</v>
      </c>
      <c r="AN2848" s="390">
        <f t="shared" si="599"/>
        <v>23.770000000000003</v>
      </c>
      <c r="AO2848" s="390">
        <f t="shared" si="600"/>
        <v>24.673000000000002</v>
      </c>
    </row>
    <row r="2849" spans="1:41" ht="15" customHeight="1" x14ac:dyDescent="0.25">
      <c r="A2849" s="127" t="s">
        <v>809</v>
      </c>
      <c r="B2849" s="125" t="s">
        <v>2077</v>
      </c>
      <c r="C2849" s="125" t="s">
        <v>4006</v>
      </c>
      <c r="D2849" s="125" t="s">
        <v>810</v>
      </c>
      <c r="E2849" s="125" t="s">
        <v>2452</v>
      </c>
      <c r="F2849" s="126">
        <v>25.67</v>
      </c>
      <c r="G2849" s="126">
        <v>25.87</v>
      </c>
      <c r="H2849" s="126">
        <v>20.54</v>
      </c>
      <c r="I2849" s="126"/>
      <c r="J2849" s="317"/>
      <c r="K2849" s="323">
        <f>ROUND(SUMIF('VGT-Bewegungsdaten'!B:B,A2849,'VGT-Bewegungsdaten'!C:C),3)</f>
        <v>0</v>
      </c>
      <c r="L2849" s="324">
        <f>ROUND(SUMIF('VGT-Bewegungsdaten'!B:B,$A2849,'VGT-Bewegungsdaten'!D:D),2)</f>
        <v>0</v>
      </c>
      <c r="N2849" s="376" t="s">
        <v>4930</v>
      </c>
      <c r="O2849" s="376" t="s">
        <v>4940</v>
      </c>
      <c r="P2849" s="326">
        <f>ROUND(SUMIF('AV-Bewegungsdaten'!B:B,A2849,'AV-Bewegungsdaten'!C:C),3)</f>
        <v>0</v>
      </c>
      <c r="Q2849" s="324">
        <f>ROUND(SUMIF('AV-Bewegungsdaten'!B:B,$A2849,'AV-Bewegungsdaten'!D:D),2)</f>
        <v>0</v>
      </c>
      <c r="T2849" s="327"/>
      <c r="U2849" s="326">
        <f>ROUND(SUMIF('DV-Bewegungsdaten'!B:B,Kategorien!A2849,'DV-Bewegungsdaten'!D:D),3)</f>
        <v>0</v>
      </c>
      <c r="V2849" s="324">
        <f>ROUND(SUMIF('DV-Bewegungsdaten'!B:B,Kategorien!A2849,'DV-Bewegungsdaten'!E:E),3)</f>
        <v>0</v>
      </c>
      <c r="AD2849" s="390">
        <f t="shared" si="589"/>
        <v>20.931000000000001</v>
      </c>
      <c r="AE2849" s="390">
        <f t="shared" si="590"/>
        <v>21.588000000000001</v>
      </c>
      <c r="AF2849" s="390">
        <f t="shared" si="591"/>
        <v>22.807000000000002</v>
      </c>
      <c r="AG2849" s="390">
        <f t="shared" si="592"/>
        <v>22.173999999999999</v>
      </c>
      <c r="AH2849" s="390">
        <f t="shared" si="593"/>
        <v>22.086000000000002</v>
      </c>
      <c r="AI2849" s="390">
        <f t="shared" si="594"/>
        <v>22.618000000000002</v>
      </c>
      <c r="AJ2849" s="390">
        <f t="shared" si="595"/>
        <v>21.901</v>
      </c>
      <c r="AK2849" s="390">
        <f t="shared" si="596"/>
        <v>22.185000000000002</v>
      </c>
      <c r="AL2849" s="390">
        <f t="shared" si="597"/>
        <v>22.295000000000002</v>
      </c>
      <c r="AM2849" s="390">
        <f t="shared" si="598"/>
        <v>22.176000000000002</v>
      </c>
      <c r="AN2849" s="390">
        <f t="shared" si="599"/>
        <v>21.770000000000003</v>
      </c>
      <c r="AO2849" s="390">
        <f t="shared" si="600"/>
        <v>22.673000000000002</v>
      </c>
    </row>
    <row r="2850" spans="1:41" ht="15" customHeight="1" x14ac:dyDescent="0.25">
      <c r="A2850" s="127" t="s">
        <v>811</v>
      </c>
      <c r="B2850" s="125" t="s">
        <v>2077</v>
      </c>
      <c r="C2850" s="125" t="s">
        <v>4006</v>
      </c>
      <c r="D2850" s="125" t="s">
        <v>812</v>
      </c>
      <c r="E2850" s="125" t="s">
        <v>2455</v>
      </c>
      <c r="F2850" s="126">
        <v>28.67</v>
      </c>
      <c r="G2850" s="126">
        <v>28.87</v>
      </c>
      <c r="H2850" s="126">
        <v>22.94</v>
      </c>
      <c r="I2850" s="126"/>
      <c r="J2850" s="317"/>
      <c r="K2850" s="323">
        <f>ROUND(SUMIF('VGT-Bewegungsdaten'!B:B,A2850,'VGT-Bewegungsdaten'!C:C),3)</f>
        <v>0</v>
      </c>
      <c r="L2850" s="324">
        <f>ROUND(SUMIF('VGT-Bewegungsdaten'!B:B,$A2850,'VGT-Bewegungsdaten'!D:D),2)</f>
        <v>0</v>
      </c>
      <c r="N2850" s="376" t="s">
        <v>4930</v>
      </c>
      <c r="O2850" s="376" t="s">
        <v>4940</v>
      </c>
      <c r="P2850" s="326">
        <f>ROUND(SUMIF('AV-Bewegungsdaten'!B:B,A2850,'AV-Bewegungsdaten'!C:C),3)</f>
        <v>0</v>
      </c>
      <c r="Q2850" s="324">
        <f>ROUND(SUMIF('AV-Bewegungsdaten'!B:B,$A2850,'AV-Bewegungsdaten'!D:D),2)</f>
        <v>0</v>
      </c>
      <c r="T2850" s="327"/>
      <c r="U2850" s="326">
        <f>ROUND(SUMIF('DV-Bewegungsdaten'!B:B,Kategorien!A2850,'DV-Bewegungsdaten'!D:D),3)</f>
        <v>0</v>
      </c>
      <c r="V2850" s="324">
        <f>ROUND(SUMIF('DV-Bewegungsdaten'!B:B,Kategorien!A2850,'DV-Bewegungsdaten'!E:E),3)</f>
        <v>0</v>
      </c>
      <c r="AD2850" s="390">
        <f t="shared" si="589"/>
        <v>23.931000000000001</v>
      </c>
      <c r="AE2850" s="390">
        <f t="shared" si="590"/>
        <v>24.588000000000001</v>
      </c>
      <c r="AF2850" s="390">
        <f t="shared" si="591"/>
        <v>25.807000000000002</v>
      </c>
      <c r="AG2850" s="390">
        <f t="shared" si="592"/>
        <v>25.173999999999999</v>
      </c>
      <c r="AH2850" s="390">
        <f t="shared" si="593"/>
        <v>25.086000000000002</v>
      </c>
      <c r="AI2850" s="390">
        <f t="shared" si="594"/>
        <v>25.618000000000002</v>
      </c>
      <c r="AJ2850" s="390">
        <f t="shared" si="595"/>
        <v>24.901</v>
      </c>
      <c r="AK2850" s="390">
        <f t="shared" si="596"/>
        <v>25.185000000000002</v>
      </c>
      <c r="AL2850" s="390">
        <f t="shared" si="597"/>
        <v>25.295000000000002</v>
      </c>
      <c r="AM2850" s="390">
        <f t="shared" si="598"/>
        <v>25.176000000000002</v>
      </c>
      <c r="AN2850" s="390">
        <f t="shared" si="599"/>
        <v>24.770000000000003</v>
      </c>
      <c r="AO2850" s="390">
        <f t="shared" si="600"/>
        <v>25.673000000000002</v>
      </c>
    </row>
    <row r="2851" spans="1:41" ht="15" customHeight="1" x14ac:dyDescent="0.25">
      <c r="A2851" s="127" t="s">
        <v>813</v>
      </c>
      <c r="B2851" s="125" t="s">
        <v>2077</v>
      </c>
      <c r="C2851" s="125" t="s">
        <v>4006</v>
      </c>
      <c r="D2851" s="125" t="s">
        <v>814</v>
      </c>
      <c r="E2851" s="125" t="s">
        <v>2452</v>
      </c>
      <c r="F2851" s="126">
        <v>26.67</v>
      </c>
      <c r="G2851" s="126">
        <v>26.87</v>
      </c>
      <c r="H2851" s="126">
        <v>21.34</v>
      </c>
      <c r="I2851" s="126"/>
      <c r="J2851" s="317"/>
      <c r="K2851" s="323">
        <f>ROUND(SUMIF('VGT-Bewegungsdaten'!B:B,A2851,'VGT-Bewegungsdaten'!C:C),3)</f>
        <v>0</v>
      </c>
      <c r="L2851" s="324">
        <f>ROUND(SUMIF('VGT-Bewegungsdaten'!B:B,$A2851,'VGT-Bewegungsdaten'!D:D),2)</f>
        <v>0</v>
      </c>
      <c r="N2851" s="376" t="s">
        <v>4930</v>
      </c>
      <c r="O2851" s="376" t="s">
        <v>4940</v>
      </c>
      <c r="P2851" s="326">
        <f>ROUND(SUMIF('AV-Bewegungsdaten'!B:B,A2851,'AV-Bewegungsdaten'!C:C),3)</f>
        <v>0</v>
      </c>
      <c r="Q2851" s="324">
        <f>ROUND(SUMIF('AV-Bewegungsdaten'!B:B,$A2851,'AV-Bewegungsdaten'!D:D),2)</f>
        <v>0</v>
      </c>
      <c r="T2851" s="327"/>
      <c r="U2851" s="326">
        <f>ROUND(SUMIF('DV-Bewegungsdaten'!B:B,Kategorien!A2851,'DV-Bewegungsdaten'!D:D),3)</f>
        <v>0</v>
      </c>
      <c r="V2851" s="324">
        <f>ROUND(SUMIF('DV-Bewegungsdaten'!B:B,Kategorien!A2851,'DV-Bewegungsdaten'!E:E),3)</f>
        <v>0</v>
      </c>
      <c r="AD2851" s="390">
        <f t="shared" si="589"/>
        <v>21.931000000000001</v>
      </c>
      <c r="AE2851" s="390">
        <f t="shared" si="590"/>
        <v>22.588000000000001</v>
      </c>
      <c r="AF2851" s="390">
        <f t="shared" si="591"/>
        <v>23.807000000000002</v>
      </c>
      <c r="AG2851" s="390">
        <f t="shared" si="592"/>
        <v>23.173999999999999</v>
      </c>
      <c r="AH2851" s="390">
        <f t="shared" si="593"/>
        <v>23.086000000000002</v>
      </c>
      <c r="AI2851" s="390">
        <f t="shared" si="594"/>
        <v>23.618000000000002</v>
      </c>
      <c r="AJ2851" s="390">
        <f t="shared" si="595"/>
        <v>22.901</v>
      </c>
      <c r="AK2851" s="390">
        <f t="shared" si="596"/>
        <v>23.185000000000002</v>
      </c>
      <c r="AL2851" s="390">
        <f t="shared" si="597"/>
        <v>23.295000000000002</v>
      </c>
      <c r="AM2851" s="390">
        <f t="shared" si="598"/>
        <v>23.176000000000002</v>
      </c>
      <c r="AN2851" s="390">
        <f t="shared" si="599"/>
        <v>22.770000000000003</v>
      </c>
      <c r="AO2851" s="390">
        <f t="shared" si="600"/>
        <v>23.673000000000002</v>
      </c>
    </row>
    <row r="2852" spans="1:41" ht="15" customHeight="1" x14ac:dyDescent="0.25">
      <c r="A2852" s="127" t="s">
        <v>815</v>
      </c>
      <c r="B2852" s="125" t="s">
        <v>2077</v>
      </c>
      <c r="C2852" s="125" t="s">
        <v>4006</v>
      </c>
      <c r="D2852" s="125" t="s">
        <v>816</v>
      </c>
      <c r="E2852" s="125" t="s">
        <v>2455</v>
      </c>
      <c r="F2852" s="126">
        <v>29.67</v>
      </c>
      <c r="G2852" s="126">
        <v>29.87</v>
      </c>
      <c r="H2852" s="126">
        <v>23.74</v>
      </c>
      <c r="I2852" s="126"/>
      <c r="J2852" s="317"/>
      <c r="K2852" s="323">
        <f>ROUND(SUMIF('VGT-Bewegungsdaten'!B:B,A2852,'VGT-Bewegungsdaten'!C:C),3)</f>
        <v>0</v>
      </c>
      <c r="L2852" s="324">
        <f>ROUND(SUMIF('VGT-Bewegungsdaten'!B:B,$A2852,'VGT-Bewegungsdaten'!D:D),2)</f>
        <v>0</v>
      </c>
      <c r="N2852" s="376" t="s">
        <v>4930</v>
      </c>
      <c r="O2852" s="376" t="s">
        <v>4940</v>
      </c>
      <c r="P2852" s="326">
        <f>ROUND(SUMIF('AV-Bewegungsdaten'!B:B,A2852,'AV-Bewegungsdaten'!C:C),3)</f>
        <v>0</v>
      </c>
      <c r="Q2852" s="324">
        <f>ROUND(SUMIF('AV-Bewegungsdaten'!B:B,$A2852,'AV-Bewegungsdaten'!D:D),2)</f>
        <v>0</v>
      </c>
      <c r="T2852" s="327"/>
      <c r="U2852" s="326">
        <f>ROUND(SUMIF('DV-Bewegungsdaten'!B:B,Kategorien!A2852,'DV-Bewegungsdaten'!D:D),3)</f>
        <v>0</v>
      </c>
      <c r="V2852" s="324">
        <f>ROUND(SUMIF('DV-Bewegungsdaten'!B:B,Kategorien!A2852,'DV-Bewegungsdaten'!E:E),3)</f>
        <v>0</v>
      </c>
      <c r="AD2852" s="390">
        <f t="shared" si="589"/>
        <v>24.931000000000001</v>
      </c>
      <c r="AE2852" s="390">
        <f t="shared" si="590"/>
        <v>25.588000000000001</v>
      </c>
      <c r="AF2852" s="390">
        <f t="shared" si="591"/>
        <v>26.807000000000002</v>
      </c>
      <c r="AG2852" s="390">
        <f t="shared" si="592"/>
        <v>26.173999999999999</v>
      </c>
      <c r="AH2852" s="390">
        <f t="shared" si="593"/>
        <v>26.086000000000002</v>
      </c>
      <c r="AI2852" s="390">
        <f t="shared" si="594"/>
        <v>26.618000000000002</v>
      </c>
      <c r="AJ2852" s="390">
        <f t="shared" si="595"/>
        <v>25.901</v>
      </c>
      <c r="AK2852" s="390">
        <f t="shared" si="596"/>
        <v>26.185000000000002</v>
      </c>
      <c r="AL2852" s="390">
        <f t="shared" si="597"/>
        <v>26.295000000000002</v>
      </c>
      <c r="AM2852" s="390">
        <f t="shared" si="598"/>
        <v>26.176000000000002</v>
      </c>
      <c r="AN2852" s="390">
        <f t="shared" si="599"/>
        <v>25.770000000000003</v>
      </c>
      <c r="AO2852" s="390">
        <f t="shared" si="600"/>
        <v>26.673000000000002</v>
      </c>
    </row>
    <row r="2853" spans="1:41" ht="15" customHeight="1" x14ac:dyDescent="0.25">
      <c r="A2853" s="127" t="s">
        <v>817</v>
      </c>
      <c r="B2853" s="125" t="s">
        <v>2077</v>
      </c>
      <c r="C2853" s="125" t="s">
        <v>4006</v>
      </c>
      <c r="D2853" s="125" t="s">
        <v>818</v>
      </c>
      <c r="E2853" s="125" t="s">
        <v>2452</v>
      </c>
      <c r="F2853" s="126">
        <v>27.67</v>
      </c>
      <c r="G2853" s="126">
        <v>27.87</v>
      </c>
      <c r="H2853" s="126">
        <v>22.14</v>
      </c>
      <c r="I2853" s="126"/>
      <c r="J2853" s="317"/>
      <c r="K2853" s="323">
        <f>ROUND(SUMIF('VGT-Bewegungsdaten'!B:B,A2853,'VGT-Bewegungsdaten'!C:C),3)</f>
        <v>0</v>
      </c>
      <c r="L2853" s="324">
        <f>ROUND(SUMIF('VGT-Bewegungsdaten'!B:B,$A2853,'VGT-Bewegungsdaten'!D:D),2)</f>
        <v>0</v>
      </c>
      <c r="N2853" s="376" t="s">
        <v>4930</v>
      </c>
      <c r="O2853" s="376" t="s">
        <v>4940</v>
      </c>
      <c r="P2853" s="326">
        <f>ROUND(SUMIF('AV-Bewegungsdaten'!B:B,A2853,'AV-Bewegungsdaten'!C:C),3)</f>
        <v>0</v>
      </c>
      <c r="Q2853" s="324">
        <f>ROUND(SUMIF('AV-Bewegungsdaten'!B:B,$A2853,'AV-Bewegungsdaten'!D:D),2)</f>
        <v>0</v>
      </c>
      <c r="T2853" s="327"/>
      <c r="U2853" s="326">
        <f>ROUND(SUMIF('DV-Bewegungsdaten'!B:B,Kategorien!A2853,'DV-Bewegungsdaten'!D:D),3)</f>
        <v>0</v>
      </c>
      <c r="V2853" s="324">
        <f>ROUND(SUMIF('DV-Bewegungsdaten'!B:B,Kategorien!A2853,'DV-Bewegungsdaten'!E:E),3)</f>
        <v>0</v>
      </c>
      <c r="AD2853" s="390">
        <f t="shared" si="589"/>
        <v>22.931000000000001</v>
      </c>
      <c r="AE2853" s="390">
        <f t="shared" si="590"/>
        <v>23.588000000000001</v>
      </c>
      <c r="AF2853" s="390">
        <f t="shared" si="591"/>
        <v>24.807000000000002</v>
      </c>
      <c r="AG2853" s="390">
        <f t="shared" si="592"/>
        <v>24.173999999999999</v>
      </c>
      <c r="AH2853" s="390">
        <f t="shared" si="593"/>
        <v>24.086000000000002</v>
      </c>
      <c r="AI2853" s="390">
        <f t="shared" si="594"/>
        <v>24.618000000000002</v>
      </c>
      <c r="AJ2853" s="390">
        <f t="shared" si="595"/>
        <v>23.901</v>
      </c>
      <c r="AK2853" s="390">
        <f t="shared" si="596"/>
        <v>24.185000000000002</v>
      </c>
      <c r="AL2853" s="390">
        <f t="shared" si="597"/>
        <v>24.295000000000002</v>
      </c>
      <c r="AM2853" s="390">
        <f t="shared" si="598"/>
        <v>24.176000000000002</v>
      </c>
      <c r="AN2853" s="390">
        <f t="shared" si="599"/>
        <v>23.770000000000003</v>
      </c>
      <c r="AO2853" s="390">
        <f t="shared" si="600"/>
        <v>24.673000000000002</v>
      </c>
    </row>
    <row r="2854" spans="1:41" ht="15" customHeight="1" x14ac:dyDescent="0.25">
      <c r="A2854" s="127" t="s">
        <v>819</v>
      </c>
      <c r="B2854" s="125" t="s">
        <v>2077</v>
      </c>
      <c r="C2854" s="125" t="s">
        <v>4006</v>
      </c>
      <c r="D2854" s="125" t="s">
        <v>820</v>
      </c>
      <c r="E2854" s="125" t="s">
        <v>2455</v>
      </c>
      <c r="F2854" s="126">
        <v>30.67</v>
      </c>
      <c r="G2854" s="126">
        <v>30.87</v>
      </c>
      <c r="H2854" s="126">
        <v>24.54</v>
      </c>
      <c r="I2854" s="126"/>
      <c r="J2854" s="317"/>
      <c r="K2854" s="323">
        <f>ROUND(SUMIF('VGT-Bewegungsdaten'!B:B,A2854,'VGT-Bewegungsdaten'!C:C),3)</f>
        <v>0</v>
      </c>
      <c r="L2854" s="324">
        <f>ROUND(SUMIF('VGT-Bewegungsdaten'!B:B,$A2854,'VGT-Bewegungsdaten'!D:D),2)</f>
        <v>0</v>
      </c>
      <c r="N2854" s="376" t="s">
        <v>4930</v>
      </c>
      <c r="O2854" s="376" t="s">
        <v>4940</v>
      </c>
      <c r="P2854" s="326">
        <f>ROUND(SUMIF('AV-Bewegungsdaten'!B:B,A2854,'AV-Bewegungsdaten'!C:C),3)</f>
        <v>0</v>
      </c>
      <c r="Q2854" s="324">
        <f>ROUND(SUMIF('AV-Bewegungsdaten'!B:B,$A2854,'AV-Bewegungsdaten'!D:D),2)</f>
        <v>0</v>
      </c>
      <c r="T2854" s="327"/>
      <c r="U2854" s="326">
        <f>ROUND(SUMIF('DV-Bewegungsdaten'!B:B,Kategorien!A2854,'DV-Bewegungsdaten'!D:D),3)</f>
        <v>0</v>
      </c>
      <c r="V2854" s="324">
        <f>ROUND(SUMIF('DV-Bewegungsdaten'!B:B,Kategorien!A2854,'DV-Bewegungsdaten'!E:E),3)</f>
        <v>0</v>
      </c>
      <c r="AD2854" s="390">
        <f t="shared" si="589"/>
        <v>25.931000000000001</v>
      </c>
      <c r="AE2854" s="390">
        <f t="shared" si="590"/>
        <v>26.588000000000001</v>
      </c>
      <c r="AF2854" s="390">
        <f t="shared" si="591"/>
        <v>27.807000000000002</v>
      </c>
      <c r="AG2854" s="390">
        <f t="shared" si="592"/>
        <v>27.173999999999999</v>
      </c>
      <c r="AH2854" s="390">
        <f t="shared" si="593"/>
        <v>27.086000000000002</v>
      </c>
      <c r="AI2854" s="390">
        <f t="shared" si="594"/>
        <v>27.618000000000002</v>
      </c>
      <c r="AJ2854" s="390">
        <f t="shared" si="595"/>
        <v>26.901</v>
      </c>
      <c r="AK2854" s="390">
        <f t="shared" si="596"/>
        <v>27.185000000000002</v>
      </c>
      <c r="AL2854" s="390">
        <f t="shared" si="597"/>
        <v>27.295000000000002</v>
      </c>
      <c r="AM2854" s="390">
        <f t="shared" si="598"/>
        <v>27.176000000000002</v>
      </c>
      <c r="AN2854" s="390">
        <f t="shared" si="599"/>
        <v>26.770000000000003</v>
      </c>
      <c r="AO2854" s="390">
        <f t="shared" si="600"/>
        <v>27.673000000000002</v>
      </c>
    </row>
    <row r="2855" spans="1:41" ht="15" customHeight="1" x14ac:dyDescent="0.25">
      <c r="A2855" s="127" t="s">
        <v>821</v>
      </c>
      <c r="B2855" s="125" t="s">
        <v>2077</v>
      </c>
      <c r="C2855" s="125" t="s">
        <v>4006</v>
      </c>
      <c r="D2855" s="125" t="s">
        <v>822</v>
      </c>
      <c r="E2855" s="125" t="s">
        <v>2452</v>
      </c>
      <c r="F2855" s="126">
        <v>12.67</v>
      </c>
      <c r="G2855" s="126">
        <v>12.87</v>
      </c>
      <c r="H2855" s="126">
        <v>10.14</v>
      </c>
      <c r="I2855" s="126"/>
      <c r="J2855" s="317"/>
      <c r="K2855" s="323">
        <f>ROUND(SUMIF('VGT-Bewegungsdaten'!B:B,A2855,'VGT-Bewegungsdaten'!C:C),3)</f>
        <v>0</v>
      </c>
      <c r="L2855" s="324">
        <f>ROUND(SUMIF('VGT-Bewegungsdaten'!B:B,$A2855,'VGT-Bewegungsdaten'!D:D),2)</f>
        <v>0</v>
      </c>
      <c r="N2855" s="376" t="s">
        <v>4930</v>
      </c>
      <c r="O2855" s="376" t="s">
        <v>4940</v>
      </c>
      <c r="P2855" s="326">
        <f>ROUND(SUMIF('AV-Bewegungsdaten'!B:B,A2855,'AV-Bewegungsdaten'!C:C),3)</f>
        <v>0</v>
      </c>
      <c r="Q2855" s="324">
        <f>ROUND(SUMIF('AV-Bewegungsdaten'!B:B,$A2855,'AV-Bewegungsdaten'!D:D),2)</f>
        <v>0</v>
      </c>
      <c r="T2855" s="327"/>
      <c r="U2855" s="326">
        <f>ROUND(SUMIF('DV-Bewegungsdaten'!B:B,Kategorien!A2855,'DV-Bewegungsdaten'!D:D),3)</f>
        <v>0</v>
      </c>
      <c r="V2855" s="324">
        <f>ROUND(SUMIF('DV-Bewegungsdaten'!B:B,Kategorien!A2855,'DV-Bewegungsdaten'!E:E),3)</f>
        <v>0</v>
      </c>
      <c r="AD2855" s="390">
        <f t="shared" si="589"/>
        <v>7.9309999999999992</v>
      </c>
      <c r="AE2855" s="390">
        <f t="shared" si="590"/>
        <v>8.5879999999999992</v>
      </c>
      <c r="AF2855" s="390">
        <f t="shared" si="591"/>
        <v>9.8069999999999986</v>
      </c>
      <c r="AG2855" s="390">
        <f t="shared" si="592"/>
        <v>9.1739999999999995</v>
      </c>
      <c r="AH2855" s="390">
        <f t="shared" si="593"/>
        <v>9.0859999999999985</v>
      </c>
      <c r="AI2855" s="390">
        <f t="shared" si="594"/>
        <v>9.6179999999999986</v>
      </c>
      <c r="AJ2855" s="390">
        <f t="shared" si="595"/>
        <v>8.9009999999999998</v>
      </c>
      <c r="AK2855" s="390">
        <f t="shared" si="596"/>
        <v>9.1849999999999987</v>
      </c>
      <c r="AL2855" s="390">
        <f t="shared" si="597"/>
        <v>9.2949999999999982</v>
      </c>
      <c r="AM2855" s="390">
        <f t="shared" si="598"/>
        <v>9.1759999999999984</v>
      </c>
      <c r="AN2855" s="390">
        <f t="shared" si="599"/>
        <v>8.77</v>
      </c>
      <c r="AO2855" s="390">
        <f t="shared" si="600"/>
        <v>9.6729999999999983</v>
      </c>
    </row>
    <row r="2856" spans="1:41" ht="15" customHeight="1" x14ac:dyDescent="0.25">
      <c r="A2856" s="127" t="s">
        <v>823</v>
      </c>
      <c r="B2856" s="125" t="s">
        <v>2077</v>
      </c>
      <c r="C2856" s="125" t="s">
        <v>4006</v>
      </c>
      <c r="D2856" s="125" t="s">
        <v>824</v>
      </c>
      <c r="E2856" s="125" t="s">
        <v>2455</v>
      </c>
      <c r="F2856" s="126">
        <v>15.67</v>
      </c>
      <c r="G2856" s="126">
        <v>15.87</v>
      </c>
      <c r="H2856" s="126">
        <v>12.54</v>
      </c>
      <c r="I2856" s="126"/>
      <c r="J2856" s="317"/>
      <c r="K2856" s="323">
        <f>ROUND(SUMIF('VGT-Bewegungsdaten'!B:B,A2856,'VGT-Bewegungsdaten'!C:C),3)</f>
        <v>0</v>
      </c>
      <c r="L2856" s="324">
        <f>ROUND(SUMIF('VGT-Bewegungsdaten'!B:B,$A2856,'VGT-Bewegungsdaten'!D:D),2)</f>
        <v>0</v>
      </c>
      <c r="N2856" s="376" t="s">
        <v>4930</v>
      </c>
      <c r="O2856" s="376" t="s">
        <v>4940</v>
      </c>
      <c r="P2856" s="326">
        <f>ROUND(SUMIF('AV-Bewegungsdaten'!B:B,A2856,'AV-Bewegungsdaten'!C:C),3)</f>
        <v>0</v>
      </c>
      <c r="Q2856" s="324">
        <f>ROUND(SUMIF('AV-Bewegungsdaten'!B:B,$A2856,'AV-Bewegungsdaten'!D:D),2)</f>
        <v>0</v>
      </c>
      <c r="T2856" s="327"/>
      <c r="U2856" s="326">
        <f>ROUND(SUMIF('DV-Bewegungsdaten'!B:B,Kategorien!A2856,'DV-Bewegungsdaten'!D:D),3)</f>
        <v>0</v>
      </c>
      <c r="V2856" s="324">
        <f>ROUND(SUMIF('DV-Bewegungsdaten'!B:B,Kategorien!A2856,'DV-Bewegungsdaten'!E:E),3)</f>
        <v>0</v>
      </c>
      <c r="AD2856" s="390">
        <f t="shared" si="589"/>
        <v>10.930999999999999</v>
      </c>
      <c r="AE2856" s="390">
        <f t="shared" si="590"/>
        <v>11.587999999999999</v>
      </c>
      <c r="AF2856" s="390">
        <f t="shared" si="591"/>
        <v>12.806999999999999</v>
      </c>
      <c r="AG2856" s="390">
        <f t="shared" si="592"/>
        <v>12.173999999999999</v>
      </c>
      <c r="AH2856" s="390">
        <f t="shared" si="593"/>
        <v>12.085999999999999</v>
      </c>
      <c r="AI2856" s="390">
        <f t="shared" si="594"/>
        <v>12.617999999999999</v>
      </c>
      <c r="AJ2856" s="390">
        <f t="shared" si="595"/>
        <v>11.901</v>
      </c>
      <c r="AK2856" s="390">
        <f t="shared" si="596"/>
        <v>12.184999999999999</v>
      </c>
      <c r="AL2856" s="390">
        <f t="shared" si="597"/>
        <v>12.294999999999998</v>
      </c>
      <c r="AM2856" s="390">
        <f t="shared" si="598"/>
        <v>12.175999999999998</v>
      </c>
      <c r="AN2856" s="390">
        <f t="shared" si="599"/>
        <v>11.77</v>
      </c>
      <c r="AO2856" s="390">
        <f t="shared" si="600"/>
        <v>12.672999999999998</v>
      </c>
    </row>
    <row r="2857" spans="1:41" ht="15" customHeight="1" x14ac:dyDescent="0.25">
      <c r="A2857" s="127" t="s">
        <v>825</v>
      </c>
      <c r="B2857" s="125" t="s">
        <v>2077</v>
      </c>
      <c r="C2857" s="125" t="s">
        <v>4006</v>
      </c>
      <c r="D2857" s="125" t="s">
        <v>826</v>
      </c>
      <c r="E2857" s="125" t="s">
        <v>2452</v>
      </c>
      <c r="F2857" s="126">
        <v>13.67</v>
      </c>
      <c r="G2857" s="126">
        <v>13.87</v>
      </c>
      <c r="H2857" s="126">
        <v>10.94</v>
      </c>
      <c r="I2857" s="126"/>
      <c r="J2857" s="317"/>
      <c r="K2857" s="323">
        <f>ROUND(SUMIF('VGT-Bewegungsdaten'!B:B,A2857,'VGT-Bewegungsdaten'!C:C),3)</f>
        <v>0</v>
      </c>
      <c r="L2857" s="324">
        <f>ROUND(SUMIF('VGT-Bewegungsdaten'!B:B,$A2857,'VGT-Bewegungsdaten'!D:D),2)</f>
        <v>0</v>
      </c>
      <c r="N2857" s="376" t="s">
        <v>4930</v>
      </c>
      <c r="O2857" s="376" t="s">
        <v>4940</v>
      </c>
      <c r="P2857" s="326">
        <f>ROUND(SUMIF('AV-Bewegungsdaten'!B:B,A2857,'AV-Bewegungsdaten'!C:C),3)</f>
        <v>0</v>
      </c>
      <c r="Q2857" s="324">
        <f>ROUND(SUMIF('AV-Bewegungsdaten'!B:B,$A2857,'AV-Bewegungsdaten'!D:D),2)</f>
        <v>0</v>
      </c>
      <c r="T2857" s="327"/>
      <c r="U2857" s="326">
        <f>ROUND(SUMIF('DV-Bewegungsdaten'!B:B,Kategorien!A2857,'DV-Bewegungsdaten'!D:D),3)</f>
        <v>0</v>
      </c>
      <c r="V2857" s="324">
        <f>ROUND(SUMIF('DV-Bewegungsdaten'!B:B,Kategorien!A2857,'DV-Bewegungsdaten'!E:E),3)</f>
        <v>0</v>
      </c>
      <c r="AD2857" s="390">
        <f t="shared" si="589"/>
        <v>8.9309999999999992</v>
      </c>
      <c r="AE2857" s="390">
        <f t="shared" si="590"/>
        <v>9.5879999999999992</v>
      </c>
      <c r="AF2857" s="390">
        <f t="shared" si="591"/>
        <v>10.806999999999999</v>
      </c>
      <c r="AG2857" s="390">
        <f t="shared" si="592"/>
        <v>10.173999999999999</v>
      </c>
      <c r="AH2857" s="390">
        <f t="shared" si="593"/>
        <v>10.085999999999999</v>
      </c>
      <c r="AI2857" s="390">
        <f t="shared" si="594"/>
        <v>10.617999999999999</v>
      </c>
      <c r="AJ2857" s="390">
        <f t="shared" si="595"/>
        <v>9.9009999999999998</v>
      </c>
      <c r="AK2857" s="390">
        <f t="shared" si="596"/>
        <v>10.184999999999999</v>
      </c>
      <c r="AL2857" s="390">
        <f t="shared" si="597"/>
        <v>10.294999999999998</v>
      </c>
      <c r="AM2857" s="390">
        <f t="shared" si="598"/>
        <v>10.175999999999998</v>
      </c>
      <c r="AN2857" s="390">
        <f t="shared" si="599"/>
        <v>9.77</v>
      </c>
      <c r="AO2857" s="390">
        <f t="shared" si="600"/>
        <v>10.672999999999998</v>
      </c>
    </row>
    <row r="2858" spans="1:41" ht="15" customHeight="1" x14ac:dyDescent="0.25">
      <c r="A2858" s="127" t="s">
        <v>827</v>
      </c>
      <c r="B2858" s="125" t="s">
        <v>2077</v>
      </c>
      <c r="C2858" s="125" t="s">
        <v>4006</v>
      </c>
      <c r="D2858" s="125" t="s">
        <v>828</v>
      </c>
      <c r="E2858" s="125" t="s">
        <v>2455</v>
      </c>
      <c r="F2858" s="126">
        <v>16.670000000000002</v>
      </c>
      <c r="G2858" s="126">
        <v>16.87</v>
      </c>
      <c r="H2858" s="126">
        <v>13.34</v>
      </c>
      <c r="I2858" s="126"/>
      <c r="J2858" s="317"/>
      <c r="K2858" s="323">
        <f>ROUND(SUMIF('VGT-Bewegungsdaten'!B:B,A2858,'VGT-Bewegungsdaten'!C:C),3)</f>
        <v>0</v>
      </c>
      <c r="L2858" s="324">
        <f>ROUND(SUMIF('VGT-Bewegungsdaten'!B:B,$A2858,'VGT-Bewegungsdaten'!D:D),2)</f>
        <v>0</v>
      </c>
      <c r="N2858" s="376" t="s">
        <v>4930</v>
      </c>
      <c r="O2858" s="376" t="s">
        <v>4940</v>
      </c>
      <c r="P2858" s="326">
        <f>ROUND(SUMIF('AV-Bewegungsdaten'!B:B,A2858,'AV-Bewegungsdaten'!C:C),3)</f>
        <v>0</v>
      </c>
      <c r="Q2858" s="324">
        <f>ROUND(SUMIF('AV-Bewegungsdaten'!B:B,$A2858,'AV-Bewegungsdaten'!D:D),2)</f>
        <v>0</v>
      </c>
      <c r="T2858" s="327"/>
      <c r="U2858" s="326">
        <f>ROUND(SUMIF('DV-Bewegungsdaten'!B:B,Kategorien!A2858,'DV-Bewegungsdaten'!D:D),3)</f>
        <v>0</v>
      </c>
      <c r="V2858" s="324">
        <f>ROUND(SUMIF('DV-Bewegungsdaten'!B:B,Kategorien!A2858,'DV-Bewegungsdaten'!E:E),3)</f>
        <v>0</v>
      </c>
      <c r="AD2858" s="390">
        <f t="shared" si="589"/>
        <v>11.931000000000001</v>
      </c>
      <c r="AE2858" s="390">
        <f t="shared" si="590"/>
        <v>12.588000000000001</v>
      </c>
      <c r="AF2858" s="390">
        <f t="shared" si="591"/>
        <v>13.807</v>
      </c>
      <c r="AG2858" s="390">
        <f t="shared" si="592"/>
        <v>13.174000000000001</v>
      </c>
      <c r="AH2858" s="390">
        <f t="shared" si="593"/>
        <v>13.086000000000002</v>
      </c>
      <c r="AI2858" s="390">
        <f t="shared" si="594"/>
        <v>13.618000000000002</v>
      </c>
      <c r="AJ2858" s="390">
        <f t="shared" si="595"/>
        <v>12.901000000000002</v>
      </c>
      <c r="AK2858" s="390">
        <f t="shared" si="596"/>
        <v>13.185</v>
      </c>
      <c r="AL2858" s="390">
        <f t="shared" si="597"/>
        <v>13.295000000000002</v>
      </c>
      <c r="AM2858" s="390">
        <f t="shared" si="598"/>
        <v>13.176000000000002</v>
      </c>
      <c r="AN2858" s="390">
        <f t="shared" si="599"/>
        <v>12.770000000000001</v>
      </c>
      <c r="AO2858" s="390">
        <f t="shared" si="600"/>
        <v>13.673000000000002</v>
      </c>
    </row>
    <row r="2859" spans="1:41" ht="15" customHeight="1" x14ac:dyDescent="0.25">
      <c r="A2859" s="127" t="s">
        <v>829</v>
      </c>
      <c r="B2859" s="125" t="s">
        <v>2077</v>
      </c>
      <c r="C2859" s="125" t="s">
        <v>4006</v>
      </c>
      <c r="D2859" s="125" t="s">
        <v>830</v>
      </c>
      <c r="E2859" s="125" t="s">
        <v>2452</v>
      </c>
      <c r="F2859" s="126">
        <v>18.670000000000002</v>
      </c>
      <c r="G2859" s="126">
        <v>18.87</v>
      </c>
      <c r="H2859" s="126">
        <v>14.94</v>
      </c>
      <c r="I2859" s="126"/>
      <c r="J2859" s="317"/>
      <c r="K2859" s="323">
        <f>ROUND(SUMIF('VGT-Bewegungsdaten'!B:B,A2859,'VGT-Bewegungsdaten'!C:C),3)</f>
        <v>0</v>
      </c>
      <c r="L2859" s="324">
        <f>ROUND(SUMIF('VGT-Bewegungsdaten'!B:B,$A2859,'VGT-Bewegungsdaten'!D:D),2)</f>
        <v>0</v>
      </c>
      <c r="N2859" s="376" t="s">
        <v>4930</v>
      </c>
      <c r="O2859" s="376" t="s">
        <v>4940</v>
      </c>
      <c r="P2859" s="326">
        <f>ROUND(SUMIF('AV-Bewegungsdaten'!B:B,A2859,'AV-Bewegungsdaten'!C:C),3)</f>
        <v>0</v>
      </c>
      <c r="Q2859" s="324">
        <f>ROUND(SUMIF('AV-Bewegungsdaten'!B:B,$A2859,'AV-Bewegungsdaten'!D:D),2)</f>
        <v>0</v>
      </c>
      <c r="T2859" s="327"/>
      <c r="U2859" s="326">
        <f>ROUND(SUMIF('DV-Bewegungsdaten'!B:B,Kategorien!A2859,'DV-Bewegungsdaten'!D:D),3)</f>
        <v>0</v>
      </c>
      <c r="V2859" s="324">
        <f>ROUND(SUMIF('DV-Bewegungsdaten'!B:B,Kategorien!A2859,'DV-Bewegungsdaten'!E:E),3)</f>
        <v>0</v>
      </c>
      <c r="AD2859" s="390">
        <f t="shared" si="589"/>
        <v>13.931000000000001</v>
      </c>
      <c r="AE2859" s="390">
        <f t="shared" si="590"/>
        <v>14.588000000000001</v>
      </c>
      <c r="AF2859" s="390">
        <f t="shared" si="591"/>
        <v>15.807</v>
      </c>
      <c r="AG2859" s="390">
        <f t="shared" si="592"/>
        <v>15.174000000000001</v>
      </c>
      <c r="AH2859" s="390">
        <f t="shared" si="593"/>
        <v>15.086000000000002</v>
      </c>
      <c r="AI2859" s="390">
        <f t="shared" si="594"/>
        <v>15.618000000000002</v>
      </c>
      <c r="AJ2859" s="390">
        <f t="shared" si="595"/>
        <v>14.901000000000002</v>
      </c>
      <c r="AK2859" s="390">
        <f t="shared" si="596"/>
        <v>15.185</v>
      </c>
      <c r="AL2859" s="390">
        <f t="shared" si="597"/>
        <v>15.295000000000002</v>
      </c>
      <c r="AM2859" s="390">
        <f t="shared" si="598"/>
        <v>15.176000000000002</v>
      </c>
      <c r="AN2859" s="390">
        <f t="shared" si="599"/>
        <v>14.770000000000001</v>
      </c>
      <c r="AO2859" s="390">
        <f t="shared" si="600"/>
        <v>15.673000000000002</v>
      </c>
    </row>
    <row r="2860" spans="1:41" ht="15" customHeight="1" x14ac:dyDescent="0.25">
      <c r="A2860" s="127" t="s">
        <v>831</v>
      </c>
      <c r="B2860" s="125" t="s">
        <v>2077</v>
      </c>
      <c r="C2860" s="125" t="s">
        <v>4006</v>
      </c>
      <c r="D2860" s="125" t="s">
        <v>832</v>
      </c>
      <c r="E2860" s="125" t="s">
        <v>2455</v>
      </c>
      <c r="F2860" s="126">
        <v>21.67</v>
      </c>
      <c r="G2860" s="126">
        <v>21.87</v>
      </c>
      <c r="H2860" s="126">
        <v>17.34</v>
      </c>
      <c r="I2860" s="126"/>
      <c r="J2860" s="317"/>
      <c r="K2860" s="323">
        <f>ROUND(SUMIF('VGT-Bewegungsdaten'!B:B,A2860,'VGT-Bewegungsdaten'!C:C),3)</f>
        <v>0</v>
      </c>
      <c r="L2860" s="324">
        <f>ROUND(SUMIF('VGT-Bewegungsdaten'!B:B,$A2860,'VGT-Bewegungsdaten'!D:D),2)</f>
        <v>0</v>
      </c>
      <c r="N2860" s="376" t="s">
        <v>4930</v>
      </c>
      <c r="O2860" s="376" t="s">
        <v>4940</v>
      </c>
      <c r="P2860" s="326">
        <f>ROUND(SUMIF('AV-Bewegungsdaten'!B:B,A2860,'AV-Bewegungsdaten'!C:C),3)</f>
        <v>0</v>
      </c>
      <c r="Q2860" s="324">
        <f>ROUND(SUMIF('AV-Bewegungsdaten'!B:B,$A2860,'AV-Bewegungsdaten'!D:D),2)</f>
        <v>0</v>
      </c>
      <c r="T2860" s="327"/>
      <c r="U2860" s="326">
        <f>ROUND(SUMIF('DV-Bewegungsdaten'!B:B,Kategorien!A2860,'DV-Bewegungsdaten'!D:D),3)</f>
        <v>0</v>
      </c>
      <c r="V2860" s="324">
        <f>ROUND(SUMIF('DV-Bewegungsdaten'!B:B,Kategorien!A2860,'DV-Bewegungsdaten'!E:E),3)</f>
        <v>0</v>
      </c>
      <c r="AD2860" s="390">
        <f t="shared" si="589"/>
        <v>16.931000000000001</v>
      </c>
      <c r="AE2860" s="390">
        <f t="shared" si="590"/>
        <v>17.588000000000001</v>
      </c>
      <c r="AF2860" s="390">
        <f t="shared" si="591"/>
        <v>18.807000000000002</v>
      </c>
      <c r="AG2860" s="390">
        <f t="shared" si="592"/>
        <v>18.173999999999999</v>
      </c>
      <c r="AH2860" s="390">
        <f t="shared" si="593"/>
        <v>18.086000000000002</v>
      </c>
      <c r="AI2860" s="390">
        <f t="shared" si="594"/>
        <v>18.618000000000002</v>
      </c>
      <c r="AJ2860" s="390">
        <f t="shared" si="595"/>
        <v>17.901</v>
      </c>
      <c r="AK2860" s="390">
        <f t="shared" si="596"/>
        <v>18.185000000000002</v>
      </c>
      <c r="AL2860" s="390">
        <f t="shared" si="597"/>
        <v>18.295000000000002</v>
      </c>
      <c r="AM2860" s="390">
        <f t="shared" si="598"/>
        <v>18.176000000000002</v>
      </c>
      <c r="AN2860" s="390">
        <f t="shared" si="599"/>
        <v>17.770000000000003</v>
      </c>
      <c r="AO2860" s="390">
        <f t="shared" si="600"/>
        <v>18.673000000000002</v>
      </c>
    </row>
    <row r="2861" spans="1:41" ht="15" customHeight="1" x14ac:dyDescent="0.25">
      <c r="A2861" s="127" t="s">
        <v>833</v>
      </c>
      <c r="B2861" s="125" t="s">
        <v>2077</v>
      </c>
      <c r="C2861" s="125" t="s">
        <v>4006</v>
      </c>
      <c r="D2861" s="125" t="s">
        <v>834</v>
      </c>
      <c r="E2861" s="125" t="s">
        <v>2452</v>
      </c>
      <c r="F2861" s="126">
        <v>19.670000000000002</v>
      </c>
      <c r="G2861" s="126">
        <v>19.87</v>
      </c>
      <c r="H2861" s="126">
        <v>15.74</v>
      </c>
      <c r="I2861" s="126"/>
      <c r="J2861" s="317"/>
      <c r="K2861" s="323">
        <f>ROUND(SUMIF('VGT-Bewegungsdaten'!B:B,A2861,'VGT-Bewegungsdaten'!C:C),3)</f>
        <v>0</v>
      </c>
      <c r="L2861" s="324">
        <f>ROUND(SUMIF('VGT-Bewegungsdaten'!B:B,$A2861,'VGT-Bewegungsdaten'!D:D),2)</f>
        <v>0</v>
      </c>
      <c r="N2861" s="376" t="s">
        <v>4930</v>
      </c>
      <c r="O2861" s="376" t="s">
        <v>4940</v>
      </c>
      <c r="P2861" s="326">
        <f>ROUND(SUMIF('AV-Bewegungsdaten'!B:B,A2861,'AV-Bewegungsdaten'!C:C),3)</f>
        <v>0</v>
      </c>
      <c r="Q2861" s="324">
        <f>ROUND(SUMIF('AV-Bewegungsdaten'!B:B,$A2861,'AV-Bewegungsdaten'!D:D),2)</f>
        <v>0</v>
      </c>
      <c r="T2861" s="327"/>
      <c r="U2861" s="326">
        <f>ROUND(SUMIF('DV-Bewegungsdaten'!B:B,Kategorien!A2861,'DV-Bewegungsdaten'!D:D),3)</f>
        <v>0</v>
      </c>
      <c r="V2861" s="324">
        <f>ROUND(SUMIF('DV-Bewegungsdaten'!B:B,Kategorien!A2861,'DV-Bewegungsdaten'!E:E),3)</f>
        <v>0</v>
      </c>
      <c r="AD2861" s="390">
        <f t="shared" si="589"/>
        <v>14.931000000000001</v>
      </c>
      <c r="AE2861" s="390">
        <f t="shared" si="590"/>
        <v>15.588000000000001</v>
      </c>
      <c r="AF2861" s="390">
        <f t="shared" si="591"/>
        <v>16.807000000000002</v>
      </c>
      <c r="AG2861" s="390">
        <f t="shared" si="592"/>
        <v>16.173999999999999</v>
      </c>
      <c r="AH2861" s="390">
        <f t="shared" si="593"/>
        <v>16.086000000000002</v>
      </c>
      <c r="AI2861" s="390">
        <f t="shared" si="594"/>
        <v>16.618000000000002</v>
      </c>
      <c r="AJ2861" s="390">
        <f t="shared" si="595"/>
        <v>15.901000000000002</v>
      </c>
      <c r="AK2861" s="390">
        <f t="shared" si="596"/>
        <v>16.185000000000002</v>
      </c>
      <c r="AL2861" s="390">
        <f t="shared" si="597"/>
        <v>16.295000000000002</v>
      </c>
      <c r="AM2861" s="390">
        <f t="shared" si="598"/>
        <v>16.176000000000002</v>
      </c>
      <c r="AN2861" s="390">
        <f t="shared" si="599"/>
        <v>15.770000000000001</v>
      </c>
      <c r="AO2861" s="390">
        <f t="shared" si="600"/>
        <v>16.673000000000002</v>
      </c>
    </row>
    <row r="2862" spans="1:41" ht="15" customHeight="1" x14ac:dyDescent="0.25">
      <c r="A2862" s="127" t="s">
        <v>835</v>
      </c>
      <c r="B2862" s="125" t="s">
        <v>2077</v>
      </c>
      <c r="C2862" s="125" t="s">
        <v>4006</v>
      </c>
      <c r="D2862" s="125" t="s">
        <v>836</v>
      </c>
      <c r="E2862" s="125" t="s">
        <v>2455</v>
      </c>
      <c r="F2862" s="126">
        <v>22.67</v>
      </c>
      <c r="G2862" s="126">
        <v>22.87</v>
      </c>
      <c r="H2862" s="126">
        <v>18.14</v>
      </c>
      <c r="I2862" s="126"/>
      <c r="J2862" s="317"/>
      <c r="K2862" s="323">
        <f>ROUND(SUMIF('VGT-Bewegungsdaten'!B:B,A2862,'VGT-Bewegungsdaten'!C:C),3)</f>
        <v>0</v>
      </c>
      <c r="L2862" s="324">
        <f>ROUND(SUMIF('VGT-Bewegungsdaten'!B:B,$A2862,'VGT-Bewegungsdaten'!D:D),2)</f>
        <v>0</v>
      </c>
      <c r="N2862" s="376" t="s">
        <v>4930</v>
      </c>
      <c r="O2862" s="376" t="s">
        <v>4940</v>
      </c>
      <c r="P2862" s="326">
        <f>ROUND(SUMIF('AV-Bewegungsdaten'!B:B,A2862,'AV-Bewegungsdaten'!C:C),3)</f>
        <v>0</v>
      </c>
      <c r="Q2862" s="324">
        <f>ROUND(SUMIF('AV-Bewegungsdaten'!B:B,$A2862,'AV-Bewegungsdaten'!D:D),2)</f>
        <v>0</v>
      </c>
      <c r="T2862" s="327"/>
      <c r="U2862" s="326">
        <f>ROUND(SUMIF('DV-Bewegungsdaten'!B:B,Kategorien!A2862,'DV-Bewegungsdaten'!D:D),3)</f>
        <v>0</v>
      </c>
      <c r="V2862" s="324">
        <f>ROUND(SUMIF('DV-Bewegungsdaten'!B:B,Kategorien!A2862,'DV-Bewegungsdaten'!E:E),3)</f>
        <v>0</v>
      </c>
      <c r="AD2862" s="390">
        <f t="shared" si="589"/>
        <v>17.931000000000001</v>
      </c>
      <c r="AE2862" s="390">
        <f t="shared" si="590"/>
        <v>18.588000000000001</v>
      </c>
      <c r="AF2862" s="390">
        <f t="shared" si="591"/>
        <v>19.807000000000002</v>
      </c>
      <c r="AG2862" s="390">
        <f t="shared" si="592"/>
        <v>19.173999999999999</v>
      </c>
      <c r="AH2862" s="390">
        <f t="shared" si="593"/>
        <v>19.086000000000002</v>
      </c>
      <c r="AI2862" s="390">
        <f t="shared" si="594"/>
        <v>19.618000000000002</v>
      </c>
      <c r="AJ2862" s="390">
        <f t="shared" si="595"/>
        <v>18.901</v>
      </c>
      <c r="AK2862" s="390">
        <f t="shared" si="596"/>
        <v>19.185000000000002</v>
      </c>
      <c r="AL2862" s="390">
        <f t="shared" si="597"/>
        <v>19.295000000000002</v>
      </c>
      <c r="AM2862" s="390">
        <f t="shared" si="598"/>
        <v>19.176000000000002</v>
      </c>
      <c r="AN2862" s="390">
        <f t="shared" si="599"/>
        <v>18.770000000000003</v>
      </c>
      <c r="AO2862" s="390">
        <f t="shared" si="600"/>
        <v>19.673000000000002</v>
      </c>
    </row>
    <row r="2863" spans="1:41" ht="15" customHeight="1" x14ac:dyDescent="0.25">
      <c r="A2863" s="127" t="s">
        <v>837</v>
      </c>
      <c r="B2863" s="125" t="s">
        <v>2077</v>
      </c>
      <c r="C2863" s="125" t="s">
        <v>4006</v>
      </c>
      <c r="D2863" s="125" t="s">
        <v>838</v>
      </c>
      <c r="E2863" s="125" t="s">
        <v>2452</v>
      </c>
      <c r="F2863" s="126">
        <v>19.670000000000002</v>
      </c>
      <c r="G2863" s="126">
        <v>19.87</v>
      </c>
      <c r="H2863" s="126">
        <v>15.74</v>
      </c>
      <c r="I2863" s="126"/>
      <c r="J2863" s="317"/>
      <c r="K2863" s="323">
        <f>ROUND(SUMIF('VGT-Bewegungsdaten'!B:B,A2863,'VGT-Bewegungsdaten'!C:C),3)</f>
        <v>0</v>
      </c>
      <c r="L2863" s="324">
        <f>ROUND(SUMIF('VGT-Bewegungsdaten'!B:B,$A2863,'VGT-Bewegungsdaten'!D:D),2)</f>
        <v>0</v>
      </c>
      <c r="N2863" s="376" t="s">
        <v>4930</v>
      </c>
      <c r="O2863" s="376" t="s">
        <v>4940</v>
      </c>
      <c r="P2863" s="326">
        <f>ROUND(SUMIF('AV-Bewegungsdaten'!B:B,A2863,'AV-Bewegungsdaten'!C:C),3)</f>
        <v>0</v>
      </c>
      <c r="Q2863" s="324">
        <f>ROUND(SUMIF('AV-Bewegungsdaten'!B:B,$A2863,'AV-Bewegungsdaten'!D:D),2)</f>
        <v>0</v>
      </c>
      <c r="T2863" s="327"/>
      <c r="U2863" s="326">
        <f>ROUND(SUMIF('DV-Bewegungsdaten'!B:B,Kategorien!A2863,'DV-Bewegungsdaten'!D:D),3)</f>
        <v>0</v>
      </c>
      <c r="V2863" s="324">
        <f>ROUND(SUMIF('DV-Bewegungsdaten'!B:B,Kategorien!A2863,'DV-Bewegungsdaten'!E:E),3)</f>
        <v>0</v>
      </c>
      <c r="AD2863" s="390">
        <f t="shared" si="589"/>
        <v>14.931000000000001</v>
      </c>
      <c r="AE2863" s="390">
        <f t="shared" si="590"/>
        <v>15.588000000000001</v>
      </c>
      <c r="AF2863" s="390">
        <f t="shared" si="591"/>
        <v>16.807000000000002</v>
      </c>
      <c r="AG2863" s="390">
        <f t="shared" si="592"/>
        <v>16.173999999999999</v>
      </c>
      <c r="AH2863" s="390">
        <f t="shared" si="593"/>
        <v>16.086000000000002</v>
      </c>
      <c r="AI2863" s="390">
        <f t="shared" si="594"/>
        <v>16.618000000000002</v>
      </c>
      <c r="AJ2863" s="390">
        <f t="shared" si="595"/>
        <v>15.901000000000002</v>
      </c>
      <c r="AK2863" s="390">
        <f t="shared" si="596"/>
        <v>16.185000000000002</v>
      </c>
      <c r="AL2863" s="390">
        <f t="shared" si="597"/>
        <v>16.295000000000002</v>
      </c>
      <c r="AM2863" s="390">
        <f t="shared" si="598"/>
        <v>16.176000000000002</v>
      </c>
      <c r="AN2863" s="390">
        <f t="shared" si="599"/>
        <v>15.770000000000001</v>
      </c>
      <c r="AO2863" s="390">
        <f t="shared" si="600"/>
        <v>16.673000000000002</v>
      </c>
    </row>
    <row r="2864" spans="1:41" ht="15" customHeight="1" x14ac:dyDescent="0.25">
      <c r="A2864" s="127" t="s">
        <v>839</v>
      </c>
      <c r="B2864" s="125" t="s">
        <v>2077</v>
      </c>
      <c r="C2864" s="125" t="s">
        <v>4006</v>
      </c>
      <c r="D2864" s="125" t="s">
        <v>840</v>
      </c>
      <c r="E2864" s="125" t="s">
        <v>2455</v>
      </c>
      <c r="F2864" s="126">
        <v>22.67</v>
      </c>
      <c r="G2864" s="126">
        <v>22.87</v>
      </c>
      <c r="H2864" s="126">
        <v>18.14</v>
      </c>
      <c r="I2864" s="126"/>
      <c r="J2864" s="317"/>
      <c r="K2864" s="323">
        <f>ROUND(SUMIF('VGT-Bewegungsdaten'!B:B,A2864,'VGT-Bewegungsdaten'!C:C),3)</f>
        <v>0</v>
      </c>
      <c r="L2864" s="324">
        <f>ROUND(SUMIF('VGT-Bewegungsdaten'!B:B,$A2864,'VGT-Bewegungsdaten'!D:D),2)</f>
        <v>0</v>
      </c>
      <c r="N2864" s="376" t="s">
        <v>4930</v>
      </c>
      <c r="O2864" s="376" t="s">
        <v>4940</v>
      </c>
      <c r="P2864" s="326">
        <f>ROUND(SUMIF('AV-Bewegungsdaten'!B:B,A2864,'AV-Bewegungsdaten'!C:C),3)</f>
        <v>0</v>
      </c>
      <c r="Q2864" s="324">
        <f>ROUND(SUMIF('AV-Bewegungsdaten'!B:B,$A2864,'AV-Bewegungsdaten'!D:D),2)</f>
        <v>0</v>
      </c>
      <c r="T2864" s="327"/>
      <c r="U2864" s="326">
        <f>ROUND(SUMIF('DV-Bewegungsdaten'!B:B,Kategorien!A2864,'DV-Bewegungsdaten'!D:D),3)</f>
        <v>0</v>
      </c>
      <c r="V2864" s="324">
        <f>ROUND(SUMIF('DV-Bewegungsdaten'!B:B,Kategorien!A2864,'DV-Bewegungsdaten'!E:E),3)</f>
        <v>0</v>
      </c>
      <c r="AD2864" s="390">
        <f t="shared" si="589"/>
        <v>17.931000000000001</v>
      </c>
      <c r="AE2864" s="390">
        <f t="shared" si="590"/>
        <v>18.588000000000001</v>
      </c>
      <c r="AF2864" s="390">
        <f t="shared" si="591"/>
        <v>19.807000000000002</v>
      </c>
      <c r="AG2864" s="390">
        <f t="shared" si="592"/>
        <v>19.173999999999999</v>
      </c>
      <c r="AH2864" s="390">
        <f t="shared" si="593"/>
        <v>19.086000000000002</v>
      </c>
      <c r="AI2864" s="390">
        <f t="shared" si="594"/>
        <v>19.618000000000002</v>
      </c>
      <c r="AJ2864" s="390">
        <f t="shared" si="595"/>
        <v>18.901</v>
      </c>
      <c r="AK2864" s="390">
        <f t="shared" si="596"/>
        <v>19.185000000000002</v>
      </c>
      <c r="AL2864" s="390">
        <f t="shared" si="597"/>
        <v>19.295000000000002</v>
      </c>
      <c r="AM2864" s="390">
        <f t="shared" si="598"/>
        <v>19.176000000000002</v>
      </c>
      <c r="AN2864" s="390">
        <f t="shared" si="599"/>
        <v>18.770000000000003</v>
      </c>
      <c r="AO2864" s="390">
        <f t="shared" si="600"/>
        <v>19.673000000000002</v>
      </c>
    </row>
    <row r="2865" spans="1:41" ht="15" customHeight="1" x14ac:dyDescent="0.25">
      <c r="A2865" s="127" t="s">
        <v>841</v>
      </c>
      <c r="B2865" s="125" t="s">
        <v>2077</v>
      </c>
      <c r="C2865" s="125" t="s">
        <v>4006</v>
      </c>
      <c r="D2865" s="125" t="s">
        <v>842</v>
      </c>
      <c r="E2865" s="125" t="s">
        <v>2452</v>
      </c>
      <c r="F2865" s="126">
        <v>20.67</v>
      </c>
      <c r="G2865" s="126">
        <v>20.87</v>
      </c>
      <c r="H2865" s="126">
        <v>16.54</v>
      </c>
      <c r="I2865" s="126"/>
      <c r="J2865" s="317"/>
      <c r="K2865" s="323">
        <f>ROUND(SUMIF('VGT-Bewegungsdaten'!B:B,A2865,'VGT-Bewegungsdaten'!C:C),3)</f>
        <v>0</v>
      </c>
      <c r="L2865" s="324">
        <f>ROUND(SUMIF('VGT-Bewegungsdaten'!B:B,$A2865,'VGT-Bewegungsdaten'!D:D),2)</f>
        <v>0</v>
      </c>
      <c r="N2865" s="376" t="s">
        <v>4930</v>
      </c>
      <c r="O2865" s="376" t="s">
        <v>4940</v>
      </c>
      <c r="P2865" s="326">
        <f>ROUND(SUMIF('AV-Bewegungsdaten'!B:B,A2865,'AV-Bewegungsdaten'!C:C),3)</f>
        <v>0</v>
      </c>
      <c r="Q2865" s="324">
        <f>ROUND(SUMIF('AV-Bewegungsdaten'!B:B,$A2865,'AV-Bewegungsdaten'!D:D),2)</f>
        <v>0</v>
      </c>
      <c r="T2865" s="327"/>
      <c r="U2865" s="326">
        <f>ROUND(SUMIF('DV-Bewegungsdaten'!B:B,Kategorien!A2865,'DV-Bewegungsdaten'!D:D),3)</f>
        <v>0</v>
      </c>
      <c r="V2865" s="324">
        <f>ROUND(SUMIF('DV-Bewegungsdaten'!B:B,Kategorien!A2865,'DV-Bewegungsdaten'!E:E),3)</f>
        <v>0</v>
      </c>
      <c r="AD2865" s="390">
        <f t="shared" si="589"/>
        <v>15.931000000000001</v>
      </c>
      <c r="AE2865" s="390">
        <f t="shared" si="590"/>
        <v>16.588000000000001</v>
      </c>
      <c r="AF2865" s="390">
        <f t="shared" si="591"/>
        <v>17.807000000000002</v>
      </c>
      <c r="AG2865" s="390">
        <f t="shared" si="592"/>
        <v>17.173999999999999</v>
      </c>
      <c r="AH2865" s="390">
        <f t="shared" si="593"/>
        <v>17.086000000000002</v>
      </c>
      <c r="AI2865" s="390">
        <f t="shared" si="594"/>
        <v>17.618000000000002</v>
      </c>
      <c r="AJ2865" s="390">
        <f t="shared" si="595"/>
        <v>16.901</v>
      </c>
      <c r="AK2865" s="390">
        <f t="shared" si="596"/>
        <v>17.185000000000002</v>
      </c>
      <c r="AL2865" s="390">
        <f t="shared" si="597"/>
        <v>17.295000000000002</v>
      </c>
      <c r="AM2865" s="390">
        <f t="shared" si="598"/>
        <v>17.176000000000002</v>
      </c>
      <c r="AN2865" s="390">
        <f t="shared" si="599"/>
        <v>16.770000000000003</v>
      </c>
      <c r="AO2865" s="390">
        <f t="shared" si="600"/>
        <v>17.673000000000002</v>
      </c>
    </row>
    <row r="2866" spans="1:41" ht="15" customHeight="1" x14ac:dyDescent="0.25">
      <c r="A2866" s="127" t="s">
        <v>843</v>
      </c>
      <c r="B2866" s="125" t="s">
        <v>2077</v>
      </c>
      <c r="C2866" s="125" t="s">
        <v>4006</v>
      </c>
      <c r="D2866" s="125" t="s">
        <v>844</v>
      </c>
      <c r="E2866" s="125" t="s">
        <v>2455</v>
      </c>
      <c r="F2866" s="126">
        <v>23.67</v>
      </c>
      <c r="G2866" s="126">
        <v>23.87</v>
      </c>
      <c r="H2866" s="126">
        <v>18.940000000000001</v>
      </c>
      <c r="I2866" s="126"/>
      <c r="J2866" s="317"/>
      <c r="K2866" s="323">
        <f>ROUND(SUMIF('VGT-Bewegungsdaten'!B:B,A2866,'VGT-Bewegungsdaten'!C:C),3)</f>
        <v>0</v>
      </c>
      <c r="L2866" s="324">
        <f>ROUND(SUMIF('VGT-Bewegungsdaten'!B:B,$A2866,'VGT-Bewegungsdaten'!D:D),2)</f>
        <v>0</v>
      </c>
      <c r="N2866" s="376" t="s">
        <v>4930</v>
      </c>
      <c r="O2866" s="376" t="s">
        <v>4940</v>
      </c>
      <c r="P2866" s="326">
        <f>ROUND(SUMIF('AV-Bewegungsdaten'!B:B,A2866,'AV-Bewegungsdaten'!C:C),3)</f>
        <v>0</v>
      </c>
      <c r="Q2866" s="324">
        <f>ROUND(SUMIF('AV-Bewegungsdaten'!B:B,$A2866,'AV-Bewegungsdaten'!D:D),2)</f>
        <v>0</v>
      </c>
      <c r="T2866" s="327"/>
      <c r="U2866" s="326">
        <f>ROUND(SUMIF('DV-Bewegungsdaten'!B:B,Kategorien!A2866,'DV-Bewegungsdaten'!D:D),3)</f>
        <v>0</v>
      </c>
      <c r="V2866" s="324">
        <f>ROUND(SUMIF('DV-Bewegungsdaten'!B:B,Kategorien!A2866,'DV-Bewegungsdaten'!E:E),3)</f>
        <v>0</v>
      </c>
      <c r="AD2866" s="390">
        <f t="shared" ref="AD2866:AD2929" si="601">MAX(0,$G2866-AR$9)</f>
        <v>18.931000000000001</v>
      </c>
      <c r="AE2866" s="390">
        <f t="shared" ref="AE2866:AE2929" si="602">MAX(0,$G2866-AS$9)</f>
        <v>19.588000000000001</v>
      </c>
      <c r="AF2866" s="390">
        <f t="shared" ref="AF2866:AF2929" si="603">MAX(0,$G2866-AT$9)</f>
        <v>20.807000000000002</v>
      </c>
      <c r="AG2866" s="390">
        <f t="shared" ref="AG2866:AG2929" si="604">MAX(0,$G2866-AU$9)</f>
        <v>20.173999999999999</v>
      </c>
      <c r="AH2866" s="390">
        <f t="shared" ref="AH2866:AH2929" si="605">MAX(0,$G2866-AV$9)</f>
        <v>20.086000000000002</v>
      </c>
      <c r="AI2866" s="390">
        <f t="shared" ref="AI2866:AI2929" si="606">MAX(0,$G2866-AW$9)</f>
        <v>20.618000000000002</v>
      </c>
      <c r="AJ2866" s="390">
        <f t="shared" ref="AJ2866:AJ2929" si="607">MAX(0,$G2866-AX$9)</f>
        <v>19.901</v>
      </c>
      <c r="AK2866" s="390">
        <f t="shared" ref="AK2866:AK2929" si="608">MAX(0,$G2866-AY$9)</f>
        <v>20.185000000000002</v>
      </c>
      <c r="AL2866" s="390">
        <f t="shared" ref="AL2866:AL2929" si="609">MAX(0,$G2866-AZ$9)</f>
        <v>20.295000000000002</v>
      </c>
      <c r="AM2866" s="390">
        <f t="shared" ref="AM2866:AM2929" si="610">MAX(0,$G2866-BA$9)</f>
        <v>20.176000000000002</v>
      </c>
      <c r="AN2866" s="390">
        <f t="shared" ref="AN2866:AN2929" si="611">MAX(0,$G2866-BB$9)</f>
        <v>19.770000000000003</v>
      </c>
      <c r="AO2866" s="390">
        <f t="shared" ref="AO2866:AO2929" si="612">MAX(0,$G2866-BC$9)</f>
        <v>20.673000000000002</v>
      </c>
    </row>
    <row r="2867" spans="1:41" ht="15" customHeight="1" x14ac:dyDescent="0.25">
      <c r="A2867" s="127" t="s">
        <v>845</v>
      </c>
      <c r="B2867" s="125" t="s">
        <v>2077</v>
      </c>
      <c r="C2867" s="125" t="s">
        <v>4006</v>
      </c>
      <c r="D2867" s="125" t="s">
        <v>846</v>
      </c>
      <c r="E2867" s="125" t="s">
        <v>2452</v>
      </c>
      <c r="F2867" s="126">
        <v>21.67</v>
      </c>
      <c r="G2867" s="126">
        <v>21.87</v>
      </c>
      <c r="H2867" s="126">
        <v>17.34</v>
      </c>
      <c r="I2867" s="126"/>
      <c r="J2867" s="317"/>
      <c r="K2867" s="323">
        <f>ROUND(SUMIF('VGT-Bewegungsdaten'!B:B,A2867,'VGT-Bewegungsdaten'!C:C),3)</f>
        <v>0</v>
      </c>
      <c r="L2867" s="324">
        <f>ROUND(SUMIF('VGT-Bewegungsdaten'!B:B,$A2867,'VGT-Bewegungsdaten'!D:D),2)</f>
        <v>0</v>
      </c>
      <c r="N2867" s="376" t="s">
        <v>4930</v>
      </c>
      <c r="O2867" s="376" t="s">
        <v>4940</v>
      </c>
      <c r="P2867" s="326">
        <f>ROUND(SUMIF('AV-Bewegungsdaten'!B:B,A2867,'AV-Bewegungsdaten'!C:C),3)</f>
        <v>0</v>
      </c>
      <c r="Q2867" s="324">
        <f>ROUND(SUMIF('AV-Bewegungsdaten'!B:B,$A2867,'AV-Bewegungsdaten'!D:D),2)</f>
        <v>0</v>
      </c>
      <c r="T2867" s="327"/>
      <c r="U2867" s="326">
        <f>ROUND(SUMIF('DV-Bewegungsdaten'!B:B,Kategorien!A2867,'DV-Bewegungsdaten'!D:D),3)</f>
        <v>0</v>
      </c>
      <c r="V2867" s="324">
        <f>ROUND(SUMIF('DV-Bewegungsdaten'!B:B,Kategorien!A2867,'DV-Bewegungsdaten'!E:E),3)</f>
        <v>0</v>
      </c>
      <c r="AD2867" s="390">
        <f t="shared" si="601"/>
        <v>16.931000000000001</v>
      </c>
      <c r="AE2867" s="390">
        <f t="shared" si="602"/>
        <v>17.588000000000001</v>
      </c>
      <c r="AF2867" s="390">
        <f t="shared" si="603"/>
        <v>18.807000000000002</v>
      </c>
      <c r="AG2867" s="390">
        <f t="shared" si="604"/>
        <v>18.173999999999999</v>
      </c>
      <c r="AH2867" s="390">
        <f t="shared" si="605"/>
        <v>18.086000000000002</v>
      </c>
      <c r="AI2867" s="390">
        <f t="shared" si="606"/>
        <v>18.618000000000002</v>
      </c>
      <c r="AJ2867" s="390">
        <f t="shared" si="607"/>
        <v>17.901</v>
      </c>
      <c r="AK2867" s="390">
        <f t="shared" si="608"/>
        <v>18.185000000000002</v>
      </c>
      <c r="AL2867" s="390">
        <f t="shared" si="609"/>
        <v>18.295000000000002</v>
      </c>
      <c r="AM2867" s="390">
        <f t="shared" si="610"/>
        <v>18.176000000000002</v>
      </c>
      <c r="AN2867" s="390">
        <f t="shared" si="611"/>
        <v>17.770000000000003</v>
      </c>
      <c r="AO2867" s="390">
        <f t="shared" si="612"/>
        <v>18.673000000000002</v>
      </c>
    </row>
    <row r="2868" spans="1:41" ht="15" customHeight="1" x14ac:dyDescent="0.25">
      <c r="A2868" s="127" t="s">
        <v>847</v>
      </c>
      <c r="B2868" s="125" t="s">
        <v>2077</v>
      </c>
      <c r="C2868" s="125" t="s">
        <v>4006</v>
      </c>
      <c r="D2868" s="125" t="s">
        <v>848</v>
      </c>
      <c r="E2868" s="125" t="s">
        <v>2455</v>
      </c>
      <c r="F2868" s="126">
        <v>24.67</v>
      </c>
      <c r="G2868" s="126">
        <v>24.87</v>
      </c>
      <c r="H2868" s="126">
        <v>19.739999999999998</v>
      </c>
      <c r="I2868" s="126"/>
      <c r="J2868" s="317"/>
      <c r="K2868" s="323">
        <f>ROUND(SUMIF('VGT-Bewegungsdaten'!B:B,A2868,'VGT-Bewegungsdaten'!C:C),3)</f>
        <v>0</v>
      </c>
      <c r="L2868" s="324">
        <f>ROUND(SUMIF('VGT-Bewegungsdaten'!B:B,$A2868,'VGT-Bewegungsdaten'!D:D),2)</f>
        <v>0</v>
      </c>
      <c r="N2868" s="376" t="s">
        <v>4930</v>
      </c>
      <c r="O2868" s="376" t="s">
        <v>4940</v>
      </c>
      <c r="P2868" s="326">
        <f>ROUND(SUMIF('AV-Bewegungsdaten'!B:B,A2868,'AV-Bewegungsdaten'!C:C),3)</f>
        <v>0</v>
      </c>
      <c r="Q2868" s="324">
        <f>ROUND(SUMIF('AV-Bewegungsdaten'!B:B,$A2868,'AV-Bewegungsdaten'!D:D),2)</f>
        <v>0</v>
      </c>
      <c r="T2868" s="327"/>
      <c r="U2868" s="326">
        <f>ROUND(SUMIF('DV-Bewegungsdaten'!B:B,Kategorien!A2868,'DV-Bewegungsdaten'!D:D),3)</f>
        <v>0</v>
      </c>
      <c r="V2868" s="324">
        <f>ROUND(SUMIF('DV-Bewegungsdaten'!B:B,Kategorien!A2868,'DV-Bewegungsdaten'!E:E),3)</f>
        <v>0</v>
      </c>
      <c r="AD2868" s="390">
        <f t="shared" si="601"/>
        <v>19.931000000000001</v>
      </c>
      <c r="AE2868" s="390">
        <f t="shared" si="602"/>
        <v>20.588000000000001</v>
      </c>
      <c r="AF2868" s="390">
        <f t="shared" si="603"/>
        <v>21.807000000000002</v>
      </c>
      <c r="AG2868" s="390">
        <f t="shared" si="604"/>
        <v>21.173999999999999</v>
      </c>
      <c r="AH2868" s="390">
        <f t="shared" si="605"/>
        <v>21.086000000000002</v>
      </c>
      <c r="AI2868" s="390">
        <f t="shared" si="606"/>
        <v>21.618000000000002</v>
      </c>
      <c r="AJ2868" s="390">
        <f t="shared" si="607"/>
        <v>20.901</v>
      </c>
      <c r="AK2868" s="390">
        <f t="shared" si="608"/>
        <v>21.185000000000002</v>
      </c>
      <c r="AL2868" s="390">
        <f t="shared" si="609"/>
        <v>21.295000000000002</v>
      </c>
      <c r="AM2868" s="390">
        <f t="shared" si="610"/>
        <v>21.176000000000002</v>
      </c>
      <c r="AN2868" s="390">
        <f t="shared" si="611"/>
        <v>20.770000000000003</v>
      </c>
      <c r="AO2868" s="390">
        <f t="shared" si="612"/>
        <v>21.673000000000002</v>
      </c>
    </row>
    <row r="2869" spans="1:41" ht="15" customHeight="1" x14ac:dyDescent="0.25">
      <c r="A2869" s="127" t="s">
        <v>849</v>
      </c>
      <c r="B2869" s="125" t="s">
        <v>2077</v>
      </c>
      <c r="C2869" s="125" t="s">
        <v>4006</v>
      </c>
      <c r="D2869" s="125" t="s">
        <v>850</v>
      </c>
      <c r="E2869" s="125" t="s">
        <v>2452</v>
      </c>
      <c r="F2869" s="126">
        <v>22.67</v>
      </c>
      <c r="G2869" s="126">
        <v>22.87</v>
      </c>
      <c r="H2869" s="126">
        <v>18.14</v>
      </c>
      <c r="I2869" s="126"/>
      <c r="J2869" s="317"/>
      <c r="K2869" s="323">
        <f>ROUND(SUMIF('VGT-Bewegungsdaten'!B:B,A2869,'VGT-Bewegungsdaten'!C:C),3)</f>
        <v>0</v>
      </c>
      <c r="L2869" s="324">
        <f>ROUND(SUMIF('VGT-Bewegungsdaten'!B:B,$A2869,'VGT-Bewegungsdaten'!D:D),2)</f>
        <v>0</v>
      </c>
      <c r="N2869" s="376" t="s">
        <v>4930</v>
      </c>
      <c r="O2869" s="376" t="s">
        <v>4940</v>
      </c>
      <c r="P2869" s="326">
        <f>ROUND(SUMIF('AV-Bewegungsdaten'!B:B,A2869,'AV-Bewegungsdaten'!C:C),3)</f>
        <v>0</v>
      </c>
      <c r="Q2869" s="324">
        <f>ROUND(SUMIF('AV-Bewegungsdaten'!B:B,$A2869,'AV-Bewegungsdaten'!D:D),2)</f>
        <v>0</v>
      </c>
      <c r="T2869" s="327"/>
      <c r="U2869" s="326">
        <f>ROUND(SUMIF('DV-Bewegungsdaten'!B:B,Kategorien!A2869,'DV-Bewegungsdaten'!D:D),3)</f>
        <v>0</v>
      </c>
      <c r="V2869" s="324">
        <f>ROUND(SUMIF('DV-Bewegungsdaten'!B:B,Kategorien!A2869,'DV-Bewegungsdaten'!E:E),3)</f>
        <v>0</v>
      </c>
      <c r="AD2869" s="390">
        <f t="shared" si="601"/>
        <v>17.931000000000001</v>
      </c>
      <c r="AE2869" s="390">
        <f t="shared" si="602"/>
        <v>18.588000000000001</v>
      </c>
      <c r="AF2869" s="390">
        <f t="shared" si="603"/>
        <v>19.807000000000002</v>
      </c>
      <c r="AG2869" s="390">
        <f t="shared" si="604"/>
        <v>19.173999999999999</v>
      </c>
      <c r="AH2869" s="390">
        <f t="shared" si="605"/>
        <v>19.086000000000002</v>
      </c>
      <c r="AI2869" s="390">
        <f t="shared" si="606"/>
        <v>19.618000000000002</v>
      </c>
      <c r="AJ2869" s="390">
        <f t="shared" si="607"/>
        <v>18.901</v>
      </c>
      <c r="AK2869" s="390">
        <f t="shared" si="608"/>
        <v>19.185000000000002</v>
      </c>
      <c r="AL2869" s="390">
        <f t="shared" si="609"/>
        <v>19.295000000000002</v>
      </c>
      <c r="AM2869" s="390">
        <f t="shared" si="610"/>
        <v>19.176000000000002</v>
      </c>
      <c r="AN2869" s="390">
        <f t="shared" si="611"/>
        <v>18.770000000000003</v>
      </c>
      <c r="AO2869" s="390">
        <f t="shared" si="612"/>
        <v>19.673000000000002</v>
      </c>
    </row>
    <row r="2870" spans="1:41" ht="15" customHeight="1" x14ac:dyDescent="0.25">
      <c r="A2870" s="127" t="s">
        <v>851</v>
      </c>
      <c r="B2870" s="125" t="s">
        <v>2077</v>
      </c>
      <c r="C2870" s="125" t="s">
        <v>4006</v>
      </c>
      <c r="D2870" s="125" t="s">
        <v>852</v>
      </c>
      <c r="E2870" s="125" t="s">
        <v>2455</v>
      </c>
      <c r="F2870" s="126">
        <v>25.67</v>
      </c>
      <c r="G2870" s="126">
        <v>25.87</v>
      </c>
      <c r="H2870" s="126">
        <v>20.54</v>
      </c>
      <c r="I2870" s="126"/>
      <c r="J2870" s="317"/>
      <c r="K2870" s="323">
        <f>ROUND(SUMIF('VGT-Bewegungsdaten'!B:B,A2870,'VGT-Bewegungsdaten'!C:C),3)</f>
        <v>0</v>
      </c>
      <c r="L2870" s="324">
        <f>ROUND(SUMIF('VGT-Bewegungsdaten'!B:B,$A2870,'VGT-Bewegungsdaten'!D:D),2)</f>
        <v>0</v>
      </c>
      <c r="N2870" s="376" t="s">
        <v>4930</v>
      </c>
      <c r="O2870" s="376" t="s">
        <v>4940</v>
      </c>
      <c r="P2870" s="326">
        <f>ROUND(SUMIF('AV-Bewegungsdaten'!B:B,A2870,'AV-Bewegungsdaten'!C:C),3)</f>
        <v>0</v>
      </c>
      <c r="Q2870" s="324">
        <f>ROUND(SUMIF('AV-Bewegungsdaten'!B:B,$A2870,'AV-Bewegungsdaten'!D:D),2)</f>
        <v>0</v>
      </c>
      <c r="T2870" s="327"/>
      <c r="U2870" s="326">
        <f>ROUND(SUMIF('DV-Bewegungsdaten'!B:B,Kategorien!A2870,'DV-Bewegungsdaten'!D:D),3)</f>
        <v>0</v>
      </c>
      <c r="V2870" s="324">
        <f>ROUND(SUMIF('DV-Bewegungsdaten'!B:B,Kategorien!A2870,'DV-Bewegungsdaten'!E:E),3)</f>
        <v>0</v>
      </c>
      <c r="AD2870" s="390">
        <f t="shared" si="601"/>
        <v>20.931000000000001</v>
      </c>
      <c r="AE2870" s="390">
        <f t="shared" si="602"/>
        <v>21.588000000000001</v>
      </c>
      <c r="AF2870" s="390">
        <f t="shared" si="603"/>
        <v>22.807000000000002</v>
      </c>
      <c r="AG2870" s="390">
        <f t="shared" si="604"/>
        <v>22.173999999999999</v>
      </c>
      <c r="AH2870" s="390">
        <f t="shared" si="605"/>
        <v>22.086000000000002</v>
      </c>
      <c r="AI2870" s="390">
        <f t="shared" si="606"/>
        <v>22.618000000000002</v>
      </c>
      <c r="AJ2870" s="390">
        <f t="shared" si="607"/>
        <v>21.901</v>
      </c>
      <c r="AK2870" s="390">
        <f t="shared" si="608"/>
        <v>22.185000000000002</v>
      </c>
      <c r="AL2870" s="390">
        <f t="shared" si="609"/>
        <v>22.295000000000002</v>
      </c>
      <c r="AM2870" s="390">
        <f t="shared" si="610"/>
        <v>22.176000000000002</v>
      </c>
      <c r="AN2870" s="390">
        <f t="shared" si="611"/>
        <v>21.770000000000003</v>
      </c>
      <c r="AO2870" s="390">
        <f t="shared" si="612"/>
        <v>22.673000000000002</v>
      </c>
    </row>
    <row r="2871" spans="1:41" ht="15" customHeight="1" x14ac:dyDescent="0.25">
      <c r="A2871" s="127" t="s">
        <v>853</v>
      </c>
      <c r="B2871" s="125" t="s">
        <v>2077</v>
      </c>
      <c r="C2871" s="125" t="s">
        <v>4006</v>
      </c>
      <c r="D2871" s="125" t="s">
        <v>854</v>
      </c>
      <c r="E2871" s="125" t="s">
        <v>2452</v>
      </c>
      <c r="F2871" s="126">
        <v>23.67</v>
      </c>
      <c r="G2871" s="126">
        <v>23.87</v>
      </c>
      <c r="H2871" s="126">
        <v>18.940000000000001</v>
      </c>
      <c r="I2871" s="126"/>
      <c r="J2871" s="317"/>
      <c r="K2871" s="323">
        <f>ROUND(SUMIF('VGT-Bewegungsdaten'!B:B,A2871,'VGT-Bewegungsdaten'!C:C),3)</f>
        <v>0</v>
      </c>
      <c r="L2871" s="324">
        <f>ROUND(SUMIF('VGT-Bewegungsdaten'!B:B,$A2871,'VGT-Bewegungsdaten'!D:D),2)</f>
        <v>0</v>
      </c>
      <c r="N2871" s="376" t="s">
        <v>4930</v>
      </c>
      <c r="O2871" s="376" t="s">
        <v>4940</v>
      </c>
      <c r="P2871" s="326">
        <f>ROUND(SUMIF('AV-Bewegungsdaten'!B:B,A2871,'AV-Bewegungsdaten'!C:C),3)</f>
        <v>0</v>
      </c>
      <c r="Q2871" s="324">
        <f>ROUND(SUMIF('AV-Bewegungsdaten'!B:B,$A2871,'AV-Bewegungsdaten'!D:D),2)</f>
        <v>0</v>
      </c>
      <c r="T2871" s="327"/>
      <c r="U2871" s="326">
        <f>ROUND(SUMIF('DV-Bewegungsdaten'!B:B,Kategorien!A2871,'DV-Bewegungsdaten'!D:D),3)</f>
        <v>0</v>
      </c>
      <c r="V2871" s="324">
        <f>ROUND(SUMIF('DV-Bewegungsdaten'!B:B,Kategorien!A2871,'DV-Bewegungsdaten'!E:E),3)</f>
        <v>0</v>
      </c>
      <c r="AD2871" s="390">
        <f t="shared" si="601"/>
        <v>18.931000000000001</v>
      </c>
      <c r="AE2871" s="390">
        <f t="shared" si="602"/>
        <v>19.588000000000001</v>
      </c>
      <c r="AF2871" s="390">
        <f t="shared" si="603"/>
        <v>20.807000000000002</v>
      </c>
      <c r="AG2871" s="390">
        <f t="shared" si="604"/>
        <v>20.173999999999999</v>
      </c>
      <c r="AH2871" s="390">
        <f t="shared" si="605"/>
        <v>20.086000000000002</v>
      </c>
      <c r="AI2871" s="390">
        <f t="shared" si="606"/>
        <v>20.618000000000002</v>
      </c>
      <c r="AJ2871" s="390">
        <f t="shared" si="607"/>
        <v>19.901</v>
      </c>
      <c r="AK2871" s="390">
        <f t="shared" si="608"/>
        <v>20.185000000000002</v>
      </c>
      <c r="AL2871" s="390">
        <f t="shared" si="609"/>
        <v>20.295000000000002</v>
      </c>
      <c r="AM2871" s="390">
        <f t="shared" si="610"/>
        <v>20.176000000000002</v>
      </c>
      <c r="AN2871" s="390">
        <f t="shared" si="611"/>
        <v>19.770000000000003</v>
      </c>
      <c r="AO2871" s="390">
        <f t="shared" si="612"/>
        <v>20.673000000000002</v>
      </c>
    </row>
    <row r="2872" spans="1:41" ht="15" customHeight="1" x14ac:dyDescent="0.25">
      <c r="A2872" s="127" t="s">
        <v>855</v>
      </c>
      <c r="B2872" s="125" t="s">
        <v>2077</v>
      </c>
      <c r="C2872" s="125" t="s">
        <v>4006</v>
      </c>
      <c r="D2872" s="125" t="s">
        <v>856</v>
      </c>
      <c r="E2872" s="125" t="s">
        <v>2455</v>
      </c>
      <c r="F2872" s="126">
        <v>26.67</v>
      </c>
      <c r="G2872" s="126">
        <v>26.87</v>
      </c>
      <c r="H2872" s="126">
        <v>21.34</v>
      </c>
      <c r="I2872" s="126"/>
      <c r="J2872" s="317"/>
      <c r="K2872" s="323">
        <f>ROUND(SUMIF('VGT-Bewegungsdaten'!B:B,A2872,'VGT-Bewegungsdaten'!C:C),3)</f>
        <v>0</v>
      </c>
      <c r="L2872" s="324">
        <f>ROUND(SUMIF('VGT-Bewegungsdaten'!B:B,$A2872,'VGT-Bewegungsdaten'!D:D),2)</f>
        <v>0</v>
      </c>
      <c r="N2872" s="376" t="s">
        <v>4930</v>
      </c>
      <c r="O2872" s="376" t="s">
        <v>4940</v>
      </c>
      <c r="P2872" s="326">
        <f>ROUND(SUMIF('AV-Bewegungsdaten'!B:B,A2872,'AV-Bewegungsdaten'!C:C),3)</f>
        <v>0</v>
      </c>
      <c r="Q2872" s="324">
        <f>ROUND(SUMIF('AV-Bewegungsdaten'!B:B,$A2872,'AV-Bewegungsdaten'!D:D),2)</f>
        <v>0</v>
      </c>
      <c r="T2872" s="327"/>
      <c r="U2872" s="326">
        <f>ROUND(SUMIF('DV-Bewegungsdaten'!B:B,Kategorien!A2872,'DV-Bewegungsdaten'!D:D),3)</f>
        <v>0</v>
      </c>
      <c r="V2872" s="324">
        <f>ROUND(SUMIF('DV-Bewegungsdaten'!B:B,Kategorien!A2872,'DV-Bewegungsdaten'!E:E),3)</f>
        <v>0</v>
      </c>
      <c r="AD2872" s="390">
        <f t="shared" si="601"/>
        <v>21.931000000000001</v>
      </c>
      <c r="AE2872" s="390">
        <f t="shared" si="602"/>
        <v>22.588000000000001</v>
      </c>
      <c r="AF2872" s="390">
        <f t="shared" si="603"/>
        <v>23.807000000000002</v>
      </c>
      <c r="AG2872" s="390">
        <f t="shared" si="604"/>
        <v>23.173999999999999</v>
      </c>
      <c r="AH2872" s="390">
        <f t="shared" si="605"/>
        <v>23.086000000000002</v>
      </c>
      <c r="AI2872" s="390">
        <f t="shared" si="606"/>
        <v>23.618000000000002</v>
      </c>
      <c r="AJ2872" s="390">
        <f t="shared" si="607"/>
        <v>22.901</v>
      </c>
      <c r="AK2872" s="390">
        <f t="shared" si="608"/>
        <v>23.185000000000002</v>
      </c>
      <c r="AL2872" s="390">
        <f t="shared" si="609"/>
        <v>23.295000000000002</v>
      </c>
      <c r="AM2872" s="390">
        <f t="shared" si="610"/>
        <v>23.176000000000002</v>
      </c>
      <c r="AN2872" s="390">
        <f t="shared" si="611"/>
        <v>22.770000000000003</v>
      </c>
      <c r="AO2872" s="390">
        <f t="shared" si="612"/>
        <v>23.673000000000002</v>
      </c>
    </row>
    <row r="2873" spans="1:41" ht="15" customHeight="1" x14ac:dyDescent="0.25">
      <c r="A2873" s="127" t="s">
        <v>857</v>
      </c>
      <c r="B2873" s="125" t="s">
        <v>2077</v>
      </c>
      <c r="C2873" s="125" t="s">
        <v>4006</v>
      </c>
      <c r="D2873" s="125" t="s">
        <v>858</v>
      </c>
      <c r="E2873" s="125" t="s">
        <v>2452</v>
      </c>
      <c r="F2873" s="126">
        <v>24.67</v>
      </c>
      <c r="G2873" s="126">
        <v>24.87</v>
      </c>
      <c r="H2873" s="126">
        <v>19.739999999999998</v>
      </c>
      <c r="I2873" s="126"/>
      <c r="J2873" s="317"/>
      <c r="K2873" s="323">
        <f>ROUND(SUMIF('VGT-Bewegungsdaten'!B:B,A2873,'VGT-Bewegungsdaten'!C:C),3)</f>
        <v>0</v>
      </c>
      <c r="L2873" s="324">
        <f>ROUND(SUMIF('VGT-Bewegungsdaten'!B:B,$A2873,'VGT-Bewegungsdaten'!D:D),2)</f>
        <v>0</v>
      </c>
      <c r="N2873" s="376" t="s">
        <v>4930</v>
      </c>
      <c r="O2873" s="376" t="s">
        <v>4940</v>
      </c>
      <c r="P2873" s="326">
        <f>ROUND(SUMIF('AV-Bewegungsdaten'!B:B,A2873,'AV-Bewegungsdaten'!C:C),3)</f>
        <v>0</v>
      </c>
      <c r="Q2873" s="324">
        <f>ROUND(SUMIF('AV-Bewegungsdaten'!B:B,$A2873,'AV-Bewegungsdaten'!D:D),2)</f>
        <v>0</v>
      </c>
      <c r="T2873" s="327"/>
      <c r="U2873" s="326">
        <f>ROUND(SUMIF('DV-Bewegungsdaten'!B:B,Kategorien!A2873,'DV-Bewegungsdaten'!D:D),3)</f>
        <v>0</v>
      </c>
      <c r="V2873" s="324">
        <f>ROUND(SUMIF('DV-Bewegungsdaten'!B:B,Kategorien!A2873,'DV-Bewegungsdaten'!E:E),3)</f>
        <v>0</v>
      </c>
      <c r="AD2873" s="390">
        <f t="shared" si="601"/>
        <v>19.931000000000001</v>
      </c>
      <c r="AE2873" s="390">
        <f t="shared" si="602"/>
        <v>20.588000000000001</v>
      </c>
      <c r="AF2873" s="390">
        <f t="shared" si="603"/>
        <v>21.807000000000002</v>
      </c>
      <c r="AG2873" s="390">
        <f t="shared" si="604"/>
        <v>21.173999999999999</v>
      </c>
      <c r="AH2873" s="390">
        <f t="shared" si="605"/>
        <v>21.086000000000002</v>
      </c>
      <c r="AI2873" s="390">
        <f t="shared" si="606"/>
        <v>21.618000000000002</v>
      </c>
      <c r="AJ2873" s="390">
        <f t="shared" si="607"/>
        <v>20.901</v>
      </c>
      <c r="AK2873" s="390">
        <f t="shared" si="608"/>
        <v>21.185000000000002</v>
      </c>
      <c r="AL2873" s="390">
        <f t="shared" si="609"/>
        <v>21.295000000000002</v>
      </c>
      <c r="AM2873" s="390">
        <f t="shared" si="610"/>
        <v>21.176000000000002</v>
      </c>
      <c r="AN2873" s="390">
        <f t="shared" si="611"/>
        <v>20.770000000000003</v>
      </c>
      <c r="AO2873" s="390">
        <f t="shared" si="612"/>
        <v>21.673000000000002</v>
      </c>
    </row>
    <row r="2874" spans="1:41" ht="15" customHeight="1" x14ac:dyDescent="0.25">
      <c r="A2874" s="127" t="s">
        <v>859</v>
      </c>
      <c r="B2874" s="125" t="s">
        <v>2077</v>
      </c>
      <c r="C2874" s="125" t="s">
        <v>4006</v>
      </c>
      <c r="D2874" s="125" t="s">
        <v>860</v>
      </c>
      <c r="E2874" s="125" t="s">
        <v>2455</v>
      </c>
      <c r="F2874" s="126">
        <v>27.67</v>
      </c>
      <c r="G2874" s="126">
        <v>27.87</v>
      </c>
      <c r="H2874" s="126">
        <v>22.14</v>
      </c>
      <c r="I2874" s="126"/>
      <c r="J2874" s="317"/>
      <c r="K2874" s="323">
        <f>ROUND(SUMIF('VGT-Bewegungsdaten'!B:B,A2874,'VGT-Bewegungsdaten'!C:C),3)</f>
        <v>0</v>
      </c>
      <c r="L2874" s="324">
        <f>ROUND(SUMIF('VGT-Bewegungsdaten'!B:B,$A2874,'VGT-Bewegungsdaten'!D:D),2)</f>
        <v>0</v>
      </c>
      <c r="N2874" s="376" t="s">
        <v>4930</v>
      </c>
      <c r="O2874" s="376" t="s">
        <v>4940</v>
      </c>
      <c r="P2874" s="326">
        <f>ROUND(SUMIF('AV-Bewegungsdaten'!B:B,A2874,'AV-Bewegungsdaten'!C:C),3)</f>
        <v>0</v>
      </c>
      <c r="Q2874" s="324">
        <f>ROUND(SUMIF('AV-Bewegungsdaten'!B:B,$A2874,'AV-Bewegungsdaten'!D:D),2)</f>
        <v>0</v>
      </c>
      <c r="T2874" s="327"/>
      <c r="U2874" s="326">
        <f>ROUND(SUMIF('DV-Bewegungsdaten'!B:B,Kategorien!A2874,'DV-Bewegungsdaten'!D:D),3)</f>
        <v>0</v>
      </c>
      <c r="V2874" s="324">
        <f>ROUND(SUMIF('DV-Bewegungsdaten'!B:B,Kategorien!A2874,'DV-Bewegungsdaten'!E:E),3)</f>
        <v>0</v>
      </c>
      <c r="AD2874" s="390">
        <f t="shared" si="601"/>
        <v>22.931000000000001</v>
      </c>
      <c r="AE2874" s="390">
        <f t="shared" si="602"/>
        <v>23.588000000000001</v>
      </c>
      <c r="AF2874" s="390">
        <f t="shared" si="603"/>
        <v>24.807000000000002</v>
      </c>
      <c r="AG2874" s="390">
        <f t="shared" si="604"/>
        <v>24.173999999999999</v>
      </c>
      <c r="AH2874" s="390">
        <f t="shared" si="605"/>
        <v>24.086000000000002</v>
      </c>
      <c r="AI2874" s="390">
        <f t="shared" si="606"/>
        <v>24.618000000000002</v>
      </c>
      <c r="AJ2874" s="390">
        <f t="shared" si="607"/>
        <v>23.901</v>
      </c>
      <c r="AK2874" s="390">
        <f t="shared" si="608"/>
        <v>24.185000000000002</v>
      </c>
      <c r="AL2874" s="390">
        <f t="shared" si="609"/>
        <v>24.295000000000002</v>
      </c>
      <c r="AM2874" s="390">
        <f t="shared" si="610"/>
        <v>24.176000000000002</v>
      </c>
      <c r="AN2874" s="390">
        <f t="shared" si="611"/>
        <v>23.770000000000003</v>
      </c>
      <c r="AO2874" s="390">
        <f t="shared" si="612"/>
        <v>24.673000000000002</v>
      </c>
    </row>
    <row r="2875" spans="1:41" ht="15" customHeight="1" x14ac:dyDescent="0.25">
      <c r="A2875" s="127" t="s">
        <v>861</v>
      </c>
      <c r="B2875" s="125" t="s">
        <v>2077</v>
      </c>
      <c r="C2875" s="125" t="s">
        <v>4006</v>
      </c>
      <c r="D2875" s="125" t="s">
        <v>862</v>
      </c>
      <c r="E2875" s="125" t="s">
        <v>2452</v>
      </c>
      <c r="F2875" s="126">
        <v>25.67</v>
      </c>
      <c r="G2875" s="126">
        <v>25.87</v>
      </c>
      <c r="H2875" s="126">
        <v>20.54</v>
      </c>
      <c r="I2875" s="126"/>
      <c r="J2875" s="317"/>
      <c r="K2875" s="323">
        <f>ROUND(SUMIF('VGT-Bewegungsdaten'!B:B,A2875,'VGT-Bewegungsdaten'!C:C),3)</f>
        <v>0</v>
      </c>
      <c r="L2875" s="324">
        <f>ROUND(SUMIF('VGT-Bewegungsdaten'!B:B,$A2875,'VGT-Bewegungsdaten'!D:D),2)</f>
        <v>0</v>
      </c>
      <c r="N2875" s="376" t="s">
        <v>4930</v>
      </c>
      <c r="O2875" s="376" t="s">
        <v>4940</v>
      </c>
      <c r="P2875" s="326">
        <f>ROUND(SUMIF('AV-Bewegungsdaten'!B:B,A2875,'AV-Bewegungsdaten'!C:C),3)</f>
        <v>0</v>
      </c>
      <c r="Q2875" s="324">
        <f>ROUND(SUMIF('AV-Bewegungsdaten'!B:B,$A2875,'AV-Bewegungsdaten'!D:D),2)</f>
        <v>0</v>
      </c>
      <c r="T2875" s="327"/>
      <c r="U2875" s="326">
        <f>ROUND(SUMIF('DV-Bewegungsdaten'!B:B,Kategorien!A2875,'DV-Bewegungsdaten'!D:D),3)</f>
        <v>0</v>
      </c>
      <c r="V2875" s="324">
        <f>ROUND(SUMIF('DV-Bewegungsdaten'!B:B,Kategorien!A2875,'DV-Bewegungsdaten'!E:E),3)</f>
        <v>0</v>
      </c>
      <c r="AD2875" s="390">
        <f t="shared" si="601"/>
        <v>20.931000000000001</v>
      </c>
      <c r="AE2875" s="390">
        <f t="shared" si="602"/>
        <v>21.588000000000001</v>
      </c>
      <c r="AF2875" s="390">
        <f t="shared" si="603"/>
        <v>22.807000000000002</v>
      </c>
      <c r="AG2875" s="390">
        <f t="shared" si="604"/>
        <v>22.173999999999999</v>
      </c>
      <c r="AH2875" s="390">
        <f t="shared" si="605"/>
        <v>22.086000000000002</v>
      </c>
      <c r="AI2875" s="390">
        <f t="shared" si="606"/>
        <v>22.618000000000002</v>
      </c>
      <c r="AJ2875" s="390">
        <f t="shared" si="607"/>
        <v>21.901</v>
      </c>
      <c r="AK2875" s="390">
        <f t="shared" si="608"/>
        <v>22.185000000000002</v>
      </c>
      <c r="AL2875" s="390">
        <f t="shared" si="609"/>
        <v>22.295000000000002</v>
      </c>
      <c r="AM2875" s="390">
        <f t="shared" si="610"/>
        <v>22.176000000000002</v>
      </c>
      <c r="AN2875" s="390">
        <f t="shared" si="611"/>
        <v>21.770000000000003</v>
      </c>
      <c r="AO2875" s="390">
        <f t="shared" si="612"/>
        <v>22.673000000000002</v>
      </c>
    </row>
    <row r="2876" spans="1:41" ht="15" customHeight="1" x14ac:dyDescent="0.25">
      <c r="A2876" s="127" t="s">
        <v>863</v>
      </c>
      <c r="B2876" s="125" t="s">
        <v>2077</v>
      </c>
      <c r="C2876" s="125" t="s">
        <v>4006</v>
      </c>
      <c r="D2876" s="125" t="s">
        <v>864</v>
      </c>
      <c r="E2876" s="125" t="s">
        <v>2455</v>
      </c>
      <c r="F2876" s="126">
        <v>28.67</v>
      </c>
      <c r="G2876" s="126">
        <v>28.87</v>
      </c>
      <c r="H2876" s="126">
        <v>22.94</v>
      </c>
      <c r="I2876" s="126"/>
      <c r="J2876" s="317"/>
      <c r="K2876" s="323">
        <f>ROUND(SUMIF('VGT-Bewegungsdaten'!B:B,A2876,'VGT-Bewegungsdaten'!C:C),3)</f>
        <v>0</v>
      </c>
      <c r="L2876" s="324">
        <f>ROUND(SUMIF('VGT-Bewegungsdaten'!B:B,$A2876,'VGT-Bewegungsdaten'!D:D),2)</f>
        <v>0</v>
      </c>
      <c r="N2876" s="376" t="s">
        <v>4930</v>
      </c>
      <c r="O2876" s="376" t="s">
        <v>4940</v>
      </c>
      <c r="P2876" s="326">
        <f>ROUND(SUMIF('AV-Bewegungsdaten'!B:B,A2876,'AV-Bewegungsdaten'!C:C),3)</f>
        <v>0</v>
      </c>
      <c r="Q2876" s="324">
        <f>ROUND(SUMIF('AV-Bewegungsdaten'!B:B,$A2876,'AV-Bewegungsdaten'!D:D),2)</f>
        <v>0</v>
      </c>
      <c r="T2876" s="327"/>
      <c r="U2876" s="326">
        <f>ROUND(SUMIF('DV-Bewegungsdaten'!B:B,Kategorien!A2876,'DV-Bewegungsdaten'!D:D),3)</f>
        <v>0</v>
      </c>
      <c r="V2876" s="324">
        <f>ROUND(SUMIF('DV-Bewegungsdaten'!B:B,Kategorien!A2876,'DV-Bewegungsdaten'!E:E),3)</f>
        <v>0</v>
      </c>
      <c r="AD2876" s="390">
        <f t="shared" si="601"/>
        <v>23.931000000000001</v>
      </c>
      <c r="AE2876" s="390">
        <f t="shared" si="602"/>
        <v>24.588000000000001</v>
      </c>
      <c r="AF2876" s="390">
        <f t="shared" si="603"/>
        <v>25.807000000000002</v>
      </c>
      <c r="AG2876" s="390">
        <f t="shared" si="604"/>
        <v>25.173999999999999</v>
      </c>
      <c r="AH2876" s="390">
        <f t="shared" si="605"/>
        <v>25.086000000000002</v>
      </c>
      <c r="AI2876" s="390">
        <f t="shared" si="606"/>
        <v>25.618000000000002</v>
      </c>
      <c r="AJ2876" s="390">
        <f t="shared" si="607"/>
        <v>24.901</v>
      </c>
      <c r="AK2876" s="390">
        <f t="shared" si="608"/>
        <v>25.185000000000002</v>
      </c>
      <c r="AL2876" s="390">
        <f t="shared" si="609"/>
        <v>25.295000000000002</v>
      </c>
      <c r="AM2876" s="390">
        <f t="shared" si="610"/>
        <v>25.176000000000002</v>
      </c>
      <c r="AN2876" s="390">
        <f t="shared" si="611"/>
        <v>24.770000000000003</v>
      </c>
      <c r="AO2876" s="390">
        <f t="shared" si="612"/>
        <v>25.673000000000002</v>
      </c>
    </row>
    <row r="2877" spans="1:41" ht="15" customHeight="1" x14ac:dyDescent="0.25">
      <c r="A2877" s="127" t="s">
        <v>865</v>
      </c>
      <c r="B2877" s="125" t="s">
        <v>2077</v>
      </c>
      <c r="C2877" s="125" t="s">
        <v>4006</v>
      </c>
      <c r="D2877" s="125" t="s">
        <v>866</v>
      </c>
      <c r="E2877" s="125" t="s">
        <v>2452</v>
      </c>
      <c r="F2877" s="126">
        <v>26.67</v>
      </c>
      <c r="G2877" s="126">
        <v>26.87</v>
      </c>
      <c r="H2877" s="126">
        <v>21.34</v>
      </c>
      <c r="I2877" s="126"/>
      <c r="J2877" s="317"/>
      <c r="K2877" s="323">
        <f>ROUND(SUMIF('VGT-Bewegungsdaten'!B:B,A2877,'VGT-Bewegungsdaten'!C:C),3)</f>
        <v>0</v>
      </c>
      <c r="L2877" s="324">
        <f>ROUND(SUMIF('VGT-Bewegungsdaten'!B:B,$A2877,'VGT-Bewegungsdaten'!D:D),2)</f>
        <v>0</v>
      </c>
      <c r="N2877" s="376" t="s">
        <v>4930</v>
      </c>
      <c r="O2877" s="376" t="s">
        <v>4940</v>
      </c>
      <c r="P2877" s="326">
        <f>ROUND(SUMIF('AV-Bewegungsdaten'!B:B,A2877,'AV-Bewegungsdaten'!C:C),3)</f>
        <v>0</v>
      </c>
      <c r="Q2877" s="324">
        <f>ROUND(SUMIF('AV-Bewegungsdaten'!B:B,$A2877,'AV-Bewegungsdaten'!D:D),2)</f>
        <v>0</v>
      </c>
      <c r="T2877" s="327"/>
      <c r="U2877" s="326">
        <f>ROUND(SUMIF('DV-Bewegungsdaten'!B:B,Kategorien!A2877,'DV-Bewegungsdaten'!D:D),3)</f>
        <v>0</v>
      </c>
      <c r="V2877" s="324">
        <f>ROUND(SUMIF('DV-Bewegungsdaten'!B:B,Kategorien!A2877,'DV-Bewegungsdaten'!E:E),3)</f>
        <v>0</v>
      </c>
      <c r="AD2877" s="390">
        <f t="shared" si="601"/>
        <v>21.931000000000001</v>
      </c>
      <c r="AE2877" s="390">
        <f t="shared" si="602"/>
        <v>22.588000000000001</v>
      </c>
      <c r="AF2877" s="390">
        <f t="shared" si="603"/>
        <v>23.807000000000002</v>
      </c>
      <c r="AG2877" s="390">
        <f t="shared" si="604"/>
        <v>23.173999999999999</v>
      </c>
      <c r="AH2877" s="390">
        <f t="shared" si="605"/>
        <v>23.086000000000002</v>
      </c>
      <c r="AI2877" s="390">
        <f t="shared" si="606"/>
        <v>23.618000000000002</v>
      </c>
      <c r="AJ2877" s="390">
        <f t="shared" si="607"/>
        <v>22.901</v>
      </c>
      <c r="AK2877" s="390">
        <f t="shared" si="608"/>
        <v>23.185000000000002</v>
      </c>
      <c r="AL2877" s="390">
        <f t="shared" si="609"/>
        <v>23.295000000000002</v>
      </c>
      <c r="AM2877" s="390">
        <f t="shared" si="610"/>
        <v>23.176000000000002</v>
      </c>
      <c r="AN2877" s="390">
        <f t="shared" si="611"/>
        <v>22.770000000000003</v>
      </c>
      <c r="AO2877" s="390">
        <f t="shared" si="612"/>
        <v>23.673000000000002</v>
      </c>
    </row>
    <row r="2878" spans="1:41" ht="15" customHeight="1" x14ac:dyDescent="0.25">
      <c r="A2878" s="127" t="s">
        <v>867</v>
      </c>
      <c r="B2878" s="125" t="s">
        <v>2077</v>
      </c>
      <c r="C2878" s="125" t="s">
        <v>4006</v>
      </c>
      <c r="D2878" s="125" t="s">
        <v>868</v>
      </c>
      <c r="E2878" s="125" t="s">
        <v>2455</v>
      </c>
      <c r="F2878" s="126">
        <v>29.67</v>
      </c>
      <c r="G2878" s="126">
        <v>29.87</v>
      </c>
      <c r="H2878" s="126">
        <v>23.74</v>
      </c>
      <c r="I2878" s="126"/>
      <c r="J2878" s="317"/>
      <c r="K2878" s="323">
        <f>ROUND(SUMIF('VGT-Bewegungsdaten'!B:B,A2878,'VGT-Bewegungsdaten'!C:C),3)</f>
        <v>0</v>
      </c>
      <c r="L2878" s="324">
        <f>ROUND(SUMIF('VGT-Bewegungsdaten'!B:B,$A2878,'VGT-Bewegungsdaten'!D:D),2)</f>
        <v>0</v>
      </c>
      <c r="N2878" s="376" t="s">
        <v>4930</v>
      </c>
      <c r="O2878" s="376" t="s">
        <v>4940</v>
      </c>
      <c r="P2878" s="326">
        <f>ROUND(SUMIF('AV-Bewegungsdaten'!B:B,A2878,'AV-Bewegungsdaten'!C:C),3)</f>
        <v>0</v>
      </c>
      <c r="Q2878" s="324">
        <f>ROUND(SUMIF('AV-Bewegungsdaten'!B:B,$A2878,'AV-Bewegungsdaten'!D:D),2)</f>
        <v>0</v>
      </c>
      <c r="T2878" s="327"/>
      <c r="U2878" s="326">
        <f>ROUND(SUMIF('DV-Bewegungsdaten'!B:B,Kategorien!A2878,'DV-Bewegungsdaten'!D:D),3)</f>
        <v>0</v>
      </c>
      <c r="V2878" s="324">
        <f>ROUND(SUMIF('DV-Bewegungsdaten'!B:B,Kategorien!A2878,'DV-Bewegungsdaten'!E:E),3)</f>
        <v>0</v>
      </c>
      <c r="AD2878" s="390">
        <f t="shared" si="601"/>
        <v>24.931000000000001</v>
      </c>
      <c r="AE2878" s="390">
        <f t="shared" si="602"/>
        <v>25.588000000000001</v>
      </c>
      <c r="AF2878" s="390">
        <f t="shared" si="603"/>
        <v>26.807000000000002</v>
      </c>
      <c r="AG2878" s="390">
        <f t="shared" si="604"/>
        <v>26.173999999999999</v>
      </c>
      <c r="AH2878" s="390">
        <f t="shared" si="605"/>
        <v>26.086000000000002</v>
      </c>
      <c r="AI2878" s="390">
        <f t="shared" si="606"/>
        <v>26.618000000000002</v>
      </c>
      <c r="AJ2878" s="390">
        <f t="shared" si="607"/>
        <v>25.901</v>
      </c>
      <c r="AK2878" s="390">
        <f t="shared" si="608"/>
        <v>26.185000000000002</v>
      </c>
      <c r="AL2878" s="390">
        <f t="shared" si="609"/>
        <v>26.295000000000002</v>
      </c>
      <c r="AM2878" s="390">
        <f t="shared" si="610"/>
        <v>26.176000000000002</v>
      </c>
      <c r="AN2878" s="390">
        <f t="shared" si="611"/>
        <v>25.770000000000003</v>
      </c>
      <c r="AO2878" s="390">
        <f t="shared" si="612"/>
        <v>26.673000000000002</v>
      </c>
    </row>
    <row r="2879" spans="1:41" ht="15" customHeight="1" x14ac:dyDescent="0.25">
      <c r="A2879" s="127" t="s">
        <v>869</v>
      </c>
      <c r="B2879" s="125" t="s">
        <v>2077</v>
      </c>
      <c r="C2879" s="125" t="s">
        <v>4006</v>
      </c>
      <c r="D2879" s="125" t="s">
        <v>870</v>
      </c>
      <c r="E2879" s="125" t="s">
        <v>2452</v>
      </c>
      <c r="F2879" s="126">
        <v>13.67</v>
      </c>
      <c r="G2879" s="126">
        <v>13.87</v>
      </c>
      <c r="H2879" s="126">
        <v>10.94</v>
      </c>
      <c r="I2879" s="126"/>
      <c r="J2879" s="317"/>
      <c r="K2879" s="323">
        <f>ROUND(SUMIF('VGT-Bewegungsdaten'!B:B,A2879,'VGT-Bewegungsdaten'!C:C),3)</f>
        <v>0</v>
      </c>
      <c r="L2879" s="324">
        <f>ROUND(SUMIF('VGT-Bewegungsdaten'!B:B,$A2879,'VGT-Bewegungsdaten'!D:D),2)</f>
        <v>0</v>
      </c>
      <c r="N2879" s="376" t="s">
        <v>4930</v>
      </c>
      <c r="O2879" s="376" t="s">
        <v>4940</v>
      </c>
      <c r="P2879" s="326">
        <f>ROUND(SUMIF('AV-Bewegungsdaten'!B:B,A2879,'AV-Bewegungsdaten'!C:C),3)</f>
        <v>0</v>
      </c>
      <c r="Q2879" s="324">
        <f>ROUND(SUMIF('AV-Bewegungsdaten'!B:B,$A2879,'AV-Bewegungsdaten'!D:D),2)</f>
        <v>0</v>
      </c>
      <c r="T2879" s="327"/>
      <c r="U2879" s="326">
        <f>ROUND(SUMIF('DV-Bewegungsdaten'!B:B,Kategorien!A2879,'DV-Bewegungsdaten'!D:D),3)</f>
        <v>0</v>
      </c>
      <c r="V2879" s="324">
        <f>ROUND(SUMIF('DV-Bewegungsdaten'!B:B,Kategorien!A2879,'DV-Bewegungsdaten'!E:E),3)</f>
        <v>0</v>
      </c>
      <c r="AD2879" s="390">
        <f t="shared" si="601"/>
        <v>8.9309999999999992</v>
      </c>
      <c r="AE2879" s="390">
        <f t="shared" si="602"/>
        <v>9.5879999999999992</v>
      </c>
      <c r="AF2879" s="390">
        <f t="shared" si="603"/>
        <v>10.806999999999999</v>
      </c>
      <c r="AG2879" s="390">
        <f t="shared" si="604"/>
        <v>10.173999999999999</v>
      </c>
      <c r="AH2879" s="390">
        <f t="shared" si="605"/>
        <v>10.085999999999999</v>
      </c>
      <c r="AI2879" s="390">
        <f t="shared" si="606"/>
        <v>10.617999999999999</v>
      </c>
      <c r="AJ2879" s="390">
        <f t="shared" si="607"/>
        <v>9.9009999999999998</v>
      </c>
      <c r="AK2879" s="390">
        <f t="shared" si="608"/>
        <v>10.184999999999999</v>
      </c>
      <c r="AL2879" s="390">
        <f t="shared" si="609"/>
        <v>10.294999999999998</v>
      </c>
      <c r="AM2879" s="390">
        <f t="shared" si="610"/>
        <v>10.175999999999998</v>
      </c>
      <c r="AN2879" s="390">
        <f t="shared" si="611"/>
        <v>9.77</v>
      </c>
      <c r="AO2879" s="390">
        <f t="shared" si="612"/>
        <v>10.672999999999998</v>
      </c>
    </row>
    <row r="2880" spans="1:41" ht="15" customHeight="1" x14ac:dyDescent="0.25">
      <c r="A2880" s="127" t="s">
        <v>871</v>
      </c>
      <c r="B2880" s="125" t="s">
        <v>2077</v>
      </c>
      <c r="C2880" s="125" t="s">
        <v>4006</v>
      </c>
      <c r="D2880" s="125" t="s">
        <v>872</v>
      </c>
      <c r="E2880" s="125" t="s">
        <v>2455</v>
      </c>
      <c r="F2880" s="126">
        <v>16.670000000000002</v>
      </c>
      <c r="G2880" s="126">
        <v>16.87</v>
      </c>
      <c r="H2880" s="126">
        <v>13.34</v>
      </c>
      <c r="I2880" s="126"/>
      <c r="J2880" s="317"/>
      <c r="K2880" s="323">
        <f>ROUND(SUMIF('VGT-Bewegungsdaten'!B:B,A2880,'VGT-Bewegungsdaten'!C:C),3)</f>
        <v>0</v>
      </c>
      <c r="L2880" s="324">
        <f>ROUND(SUMIF('VGT-Bewegungsdaten'!B:B,$A2880,'VGT-Bewegungsdaten'!D:D),2)</f>
        <v>0</v>
      </c>
      <c r="N2880" s="376" t="s">
        <v>4930</v>
      </c>
      <c r="O2880" s="376" t="s">
        <v>4940</v>
      </c>
      <c r="P2880" s="326">
        <f>ROUND(SUMIF('AV-Bewegungsdaten'!B:B,A2880,'AV-Bewegungsdaten'!C:C),3)</f>
        <v>0</v>
      </c>
      <c r="Q2880" s="324">
        <f>ROUND(SUMIF('AV-Bewegungsdaten'!B:B,$A2880,'AV-Bewegungsdaten'!D:D),2)</f>
        <v>0</v>
      </c>
      <c r="T2880" s="327"/>
      <c r="U2880" s="326">
        <f>ROUND(SUMIF('DV-Bewegungsdaten'!B:B,Kategorien!A2880,'DV-Bewegungsdaten'!D:D),3)</f>
        <v>0</v>
      </c>
      <c r="V2880" s="324">
        <f>ROUND(SUMIF('DV-Bewegungsdaten'!B:B,Kategorien!A2880,'DV-Bewegungsdaten'!E:E),3)</f>
        <v>0</v>
      </c>
      <c r="AD2880" s="390">
        <f t="shared" si="601"/>
        <v>11.931000000000001</v>
      </c>
      <c r="AE2880" s="390">
        <f t="shared" si="602"/>
        <v>12.588000000000001</v>
      </c>
      <c r="AF2880" s="390">
        <f t="shared" si="603"/>
        <v>13.807</v>
      </c>
      <c r="AG2880" s="390">
        <f t="shared" si="604"/>
        <v>13.174000000000001</v>
      </c>
      <c r="AH2880" s="390">
        <f t="shared" si="605"/>
        <v>13.086000000000002</v>
      </c>
      <c r="AI2880" s="390">
        <f t="shared" si="606"/>
        <v>13.618000000000002</v>
      </c>
      <c r="AJ2880" s="390">
        <f t="shared" si="607"/>
        <v>12.901000000000002</v>
      </c>
      <c r="AK2880" s="390">
        <f t="shared" si="608"/>
        <v>13.185</v>
      </c>
      <c r="AL2880" s="390">
        <f t="shared" si="609"/>
        <v>13.295000000000002</v>
      </c>
      <c r="AM2880" s="390">
        <f t="shared" si="610"/>
        <v>13.176000000000002</v>
      </c>
      <c r="AN2880" s="390">
        <f t="shared" si="611"/>
        <v>12.770000000000001</v>
      </c>
      <c r="AO2880" s="390">
        <f t="shared" si="612"/>
        <v>13.673000000000002</v>
      </c>
    </row>
    <row r="2881" spans="1:41" ht="15" customHeight="1" x14ac:dyDescent="0.25">
      <c r="A2881" s="127" t="s">
        <v>873</v>
      </c>
      <c r="B2881" s="125" t="s">
        <v>2077</v>
      </c>
      <c r="C2881" s="125" t="s">
        <v>4006</v>
      </c>
      <c r="D2881" s="125" t="s">
        <v>874</v>
      </c>
      <c r="E2881" s="125" t="s">
        <v>2452</v>
      </c>
      <c r="F2881" s="126">
        <v>14.67</v>
      </c>
      <c r="G2881" s="126">
        <v>14.87</v>
      </c>
      <c r="H2881" s="126">
        <v>11.74</v>
      </c>
      <c r="I2881" s="126"/>
      <c r="J2881" s="317"/>
      <c r="K2881" s="323">
        <f>ROUND(SUMIF('VGT-Bewegungsdaten'!B:B,A2881,'VGT-Bewegungsdaten'!C:C),3)</f>
        <v>0</v>
      </c>
      <c r="L2881" s="324">
        <f>ROUND(SUMIF('VGT-Bewegungsdaten'!B:B,$A2881,'VGT-Bewegungsdaten'!D:D),2)</f>
        <v>0</v>
      </c>
      <c r="N2881" s="376" t="s">
        <v>4930</v>
      </c>
      <c r="O2881" s="376" t="s">
        <v>4940</v>
      </c>
      <c r="P2881" s="326">
        <f>ROUND(SUMIF('AV-Bewegungsdaten'!B:B,A2881,'AV-Bewegungsdaten'!C:C),3)</f>
        <v>0</v>
      </c>
      <c r="Q2881" s="324">
        <f>ROUND(SUMIF('AV-Bewegungsdaten'!B:B,$A2881,'AV-Bewegungsdaten'!D:D),2)</f>
        <v>0</v>
      </c>
      <c r="T2881" s="327"/>
      <c r="U2881" s="326">
        <f>ROUND(SUMIF('DV-Bewegungsdaten'!B:B,Kategorien!A2881,'DV-Bewegungsdaten'!D:D),3)</f>
        <v>0</v>
      </c>
      <c r="V2881" s="324">
        <f>ROUND(SUMIF('DV-Bewegungsdaten'!B:B,Kategorien!A2881,'DV-Bewegungsdaten'!E:E),3)</f>
        <v>0</v>
      </c>
      <c r="AD2881" s="390">
        <f t="shared" si="601"/>
        <v>9.9309999999999992</v>
      </c>
      <c r="AE2881" s="390">
        <f t="shared" si="602"/>
        <v>10.587999999999999</v>
      </c>
      <c r="AF2881" s="390">
        <f t="shared" si="603"/>
        <v>11.806999999999999</v>
      </c>
      <c r="AG2881" s="390">
        <f t="shared" si="604"/>
        <v>11.173999999999999</v>
      </c>
      <c r="AH2881" s="390">
        <f t="shared" si="605"/>
        <v>11.085999999999999</v>
      </c>
      <c r="AI2881" s="390">
        <f t="shared" si="606"/>
        <v>11.617999999999999</v>
      </c>
      <c r="AJ2881" s="390">
        <f t="shared" si="607"/>
        <v>10.901</v>
      </c>
      <c r="AK2881" s="390">
        <f t="shared" si="608"/>
        <v>11.184999999999999</v>
      </c>
      <c r="AL2881" s="390">
        <f t="shared" si="609"/>
        <v>11.294999999999998</v>
      </c>
      <c r="AM2881" s="390">
        <f t="shared" si="610"/>
        <v>11.175999999999998</v>
      </c>
      <c r="AN2881" s="390">
        <f t="shared" si="611"/>
        <v>10.77</v>
      </c>
      <c r="AO2881" s="390">
        <f t="shared" si="612"/>
        <v>11.672999999999998</v>
      </c>
    </row>
    <row r="2882" spans="1:41" ht="15" customHeight="1" x14ac:dyDescent="0.25">
      <c r="A2882" s="127" t="s">
        <v>875</v>
      </c>
      <c r="B2882" s="125" t="s">
        <v>2077</v>
      </c>
      <c r="C2882" s="125" t="s">
        <v>4006</v>
      </c>
      <c r="D2882" s="125" t="s">
        <v>876</v>
      </c>
      <c r="E2882" s="125" t="s">
        <v>2455</v>
      </c>
      <c r="F2882" s="126">
        <v>17.670000000000002</v>
      </c>
      <c r="G2882" s="126">
        <v>17.87</v>
      </c>
      <c r="H2882" s="126">
        <v>14.14</v>
      </c>
      <c r="I2882" s="126"/>
      <c r="J2882" s="317"/>
      <c r="K2882" s="323">
        <f>ROUND(SUMIF('VGT-Bewegungsdaten'!B:B,A2882,'VGT-Bewegungsdaten'!C:C),3)</f>
        <v>0</v>
      </c>
      <c r="L2882" s="324">
        <f>ROUND(SUMIF('VGT-Bewegungsdaten'!B:B,$A2882,'VGT-Bewegungsdaten'!D:D),2)</f>
        <v>0</v>
      </c>
      <c r="N2882" s="376" t="s">
        <v>4930</v>
      </c>
      <c r="O2882" s="376" t="s">
        <v>4940</v>
      </c>
      <c r="P2882" s="326">
        <f>ROUND(SUMIF('AV-Bewegungsdaten'!B:B,A2882,'AV-Bewegungsdaten'!C:C),3)</f>
        <v>0</v>
      </c>
      <c r="Q2882" s="324">
        <f>ROUND(SUMIF('AV-Bewegungsdaten'!B:B,$A2882,'AV-Bewegungsdaten'!D:D),2)</f>
        <v>0</v>
      </c>
      <c r="T2882" s="327"/>
      <c r="U2882" s="326">
        <f>ROUND(SUMIF('DV-Bewegungsdaten'!B:B,Kategorien!A2882,'DV-Bewegungsdaten'!D:D),3)</f>
        <v>0</v>
      </c>
      <c r="V2882" s="324">
        <f>ROUND(SUMIF('DV-Bewegungsdaten'!B:B,Kategorien!A2882,'DV-Bewegungsdaten'!E:E),3)</f>
        <v>0</v>
      </c>
      <c r="AD2882" s="390">
        <f t="shared" si="601"/>
        <v>12.931000000000001</v>
      </c>
      <c r="AE2882" s="390">
        <f t="shared" si="602"/>
        <v>13.588000000000001</v>
      </c>
      <c r="AF2882" s="390">
        <f t="shared" si="603"/>
        <v>14.807</v>
      </c>
      <c r="AG2882" s="390">
        <f t="shared" si="604"/>
        <v>14.174000000000001</v>
      </c>
      <c r="AH2882" s="390">
        <f t="shared" si="605"/>
        <v>14.086000000000002</v>
      </c>
      <c r="AI2882" s="390">
        <f t="shared" si="606"/>
        <v>14.618000000000002</v>
      </c>
      <c r="AJ2882" s="390">
        <f t="shared" si="607"/>
        <v>13.901000000000002</v>
      </c>
      <c r="AK2882" s="390">
        <f t="shared" si="608"/>
        <v>14.185</v>
      </c>
      <c r="AL2882" s="390">
        <f t="shared" si="609"/>
        <v>14.295000000000002</v>
      </c>
      <c r="AM2882" s="390">
        <f t="shared" si="610"/>
        <v>14.176000000000002</v>
      </c>
      <c r="AN2882" s="390">
        <f t="shared" si="611"/>
        <v>13.770000000000001</v>
      </c>
      <c r="AO2882" s="390">
        <f t="shared" si="612"/>
        <v>14.673000000000002</v>
      </c>
    </row>
    <row r="2883" spans="1:41" ht="15" customHeight="1" x14ac:dyDescent="0.25">
      <c r="A2883" s="127" t="s">
        <v>877</v>
      </c>
      <c r="B2883" s="125" t="s">
        <v>2077</v>
      </c>
      <c r="C2883" s="125" t="s">
        <v>4006</v>
      </c>
      <c r="D2883" s="125" t="s">
        <v>878</v>
      </c>
      <c r="E2883" s="125" t="s">
        <v>2452</v>
      </c>
      <c r="F2883" s="126">
        <v>19.670000000000002</v>
      </c>
      <c r="G2883" s="126">
        <v>19.87</v>
      </c>
      <c r="H2883" s="126">
        <v>15.74</v>
      </c>
      <c r="I2883" s="126"/>
      <c r="J2883" s="317"/>
      <c r="K2883" s="323">
        <f>ROUND(SUMIF('VGT-Bewegungsdaten'!B:B,A2883,'VGT-Bewegungsdaten'!C:C),3)</f>
        <v>0</v>
      </c>
      <c r="L2883" s="324">
        <f>ROUND(SUMIF('VGT-Bewegungsdaten'!B:B,$A2883,'VGT-Bewegungsdaten'!D:D),2)</f>
        <v>0</v>
      </c>
      <c r="N2883" s="376" t="s">
        <v>4930</v>
      </c>
      <c r="O2883" s="376" t="s">
        <v>4940</v>
      </c>
      <c r="P2883" s="326">
        <f>ROUND(SUMIF('AV-Bewegungsdaten'!B:B,A2883,'AV-Bewegungsdaten'!C:C),3)</f>
        <v>0</v>
      </c>
      <c r="Q2883" s="324">
        <f>ROUND(SUMIF('AV-Bewegungsdaten'!B:B,$A2883,'AV-Bewegungsdaten'!D:D),2)</f>
        <v>0</v>
      </c>
      <c r="T2883" s="327"/>
      <c r="U2883" s="326">
        <f>ROUND(SUMIF('DV-Bewegungsdaten'!B:B,Kategorien!A2883,'DV-Bewegungsdaten'!D:D),3)</f>
        <v>0</v>
      </c>
      <c r="V2883" s="324">
        <f>ROUND(SUMIF('DV-Bewegungsdaten'!B:B,Kategorien!A2883,'DV-Bewegungsdaten'!E:E),3)</f>
        <v>0</v>
      </c>
      <c r="AD2883" s="390">
        <f t="shared" si="601"/>
        <v>14.931000000000001</v>
      </c>
      <c r="AE2883" s="390">
        <f t="shared" si="602"/>
        <v>15.588000000000001</v>
      </c>
      <c r="AF2883" s="390">
        <f t="shared" si="603"/>
        <v>16.807000000000002</v>
      </c>
      <c r="AG2883" s="390">
        <f t="shared" si="604"/>
        <v>16.173999999999999</v>
      </c>
      <c r="AH2883" s="390">
        <f t="shared" si="605"/>
        <v>16.086000000000002</v>
      </c>
      <c r="AI2883" s="390">
        <f t="shared" si="606"/>
        <v>16.618000000000002</v>
      </c>
      <c r="AJ2883" s="390">
        <f t="shared" si="607"/>
        <v>15.901000000000002</v>
      </c>
      <c r="AK2883" s="390">
        <f t="shared" si="608"/>
        <v>16.185000000000002</v>
      </c>
      <c r="AL2883" s="390">
        <f t="shared" si="609"/>
        <v>16.295000000000002</v>
      </c>
      <c r="AM2883" s="390">
        <f t="shared" si="610"/>
        <v>16.176000000000002</v>
      </c>
      <c r="AN2883" s="390">
        <f t="shared" si="611"/>
        <v>15.770000000000001</v>
      </c>
      <c r="AO2883" s="390">
        <f t="shared" si="612"/>
        <v>16.673000000000002</v>
      </c>
    </row>
    <row r="2884" spans="1:41" ht="15" customHeight="1" x14ac:dyDescent="0.25">
      <c r="A2884" s="127" t="s">
        <v>879</v>
      </c>
      <c r="B2884" s="125" t="s">
        <v>2077</v>
      </c>
      <c r="C2884" s="125" t="s">
        <v>4006</v>
      </c>
      <c r="D2884" s="125" t="s">
        <v>880</v>
      </c>
      <c r="E2884" s="125" t="s">
        <v>2455</v>
      </c>
      <c r="F2884" s="126">
        <v>22.67</v>
      </c>
      <c r="G2884" s="126">
        <v>22.87</v>
      </c>
      <c r="H2884" s="126">
        <v>18.14</v>
      </c>
      <c r="I2884" s="126"/>
      <c r="J2884" s="317"/>
      <c r="K2884" s="323">
        <f>ROUND(SUMIF('VGT-Bewegungsdaten'!B:B,A2884,'VGT-Bewegungsdaten'!C:C),3)</f>
        <v>0</v>
      </c>
      <c r="L2884" s="324">
        <f>ROUND(SUMIF('VGT-Bewegungsdaten'!B:B,$A2884,'VGT-Bewegungsdaten'!D:D),2)</f>
        <v>0</v>
      </c>
      <c r="N2884" s="376" t="s">
        <v>4930</v>
      </c>
      <c r="O2884" s="376" t="s">
        <v>4940</v>
      </c>
      <c r="P2884" s="326">
        <f>ROUND(SUMIF('AV-Bewegungsdaten'!B:B,A2884,'AV-Bewegungsdaten'!C:C),3)</f>
        <v>0</v>
      </c>
      <c r="Q2884" s="324">
        <f>ROUND(SUMIF('AV-Bewegungsdaten'!B:B,$A2884,'AV-Bewegungsdaten'!D:D),2)</f>
        <v>0</v>
      </c>
      <c r="T2884" s="327"/>
      <c r="U2884" s="326">
        <f>ROUND(SUMIF('DV-Bewegungsdaten'!B:B,Kategorien!A2884,'DV-Bewegungsdaten'!D:D),3)</f>
        <v>0</v>
      </c>
      <c r="V2884" s="324">
        <f>ROUND(SUMIF('DV-Bewegungsdaten'!B:B,Kategorien!A2884,'DV-Bewegungsdaten'!E:E),3)</f>
        <v>0</v>
      </c>
      <c r="AD2884" s="390">
        <f t="shared" si="601"/>
        <v>17.931000000000001</v>
      </c>
      <c r="AE2884" s="390">
        <f t="shared" si="602"/>
        <v>18.588000000000001</v>
      </c>
      <c r="AF2884" s="390">
        <f t="shared" si="603"/>
        <v>19.807000000000002</v>
      </c>
      <c r="AG2884" s="390">
        <f t="shared" si="604"/>
        <v>19.173999999999999</v>
      </c>
      <c r="AH2884" s="390">
        <f t="shared" si="605"/>
        <v>19.086000000000002</v>
      </c>
      <c r="AI2884" s="390">
        <f t="shared" si="606"/>
        <v>19.618000000000002</v>
      </c>
      <c r="AJ2884" s="390">
        <f t="shared" si="607"/>
        <v>18.901</v>
      </c>
      <c r="AK2884" s="390">
        <f t="shared" si="608"/>
        <v>19.185000000000002</v>
      </c>
      <c r="AL2884" s="390">
        <f t="shared" si="609"/>
        <v>19.295000000000002</v>
      </c>
      <c r="AM2884" s="390">
        <f t="shared" si="610"/>
        <v>19.176000000000002</v>
      </c>
      <c r="AN2884" s="390">
        <f t="shared" si="611"/>
        <v>18.770000000000003</v>
      </c>
      <c r="AO2884" s="390">
        <f t="shared" si="612"/>
        <v>19.673000000000002</v>
      </c>
    </row>
    <row r="2885" spans="1:41" ht="15" customHeight="1" x14ac:dyDescent="0.25">
      <c r="A2885" s="127" t="s">
        <v>881</v>
      </c>
      <c r="B2885" s="125" t="s">
        <v>2077</v>
      </c>
      <c r="C2885" s="125" t="s">
        <v>4006</v>
      </c>
      <c r="D2885" s="125" t="s">
        <v>882</v>
      </c>
      <c r="E2885" s="125" t="s">
        <v>2452</v>
      </c>
      <c r="F2885" s="126">
        <v>20.67</v>
      </c>
      <c r="G2885" s="126">
        <v>20.87</v>
      </c>
      <c r="H2885" s="126">
        <v>16.54</v>
      </c>
      <c r="I2885" s="126"/>
      <c r="J2885" s="317"/>
      <c r="K2885" s="323">
        <f>ROUND(SUMIF('VGT-Bewegungsdaten'!B:B,A2885,'VGT-Bewegungsdaten'!C:C),3)</f>
        <v>0</v>
      </c>
      <c r="L2885" s="324">
        <f>ROUND(SUMIF('VGT-Bewegungsdaten'!B:B,$A2885,'VGT-Bewegungsdaten'!D:D),2)</f>
        <v>0</v>
      </c>
      <c r="N2885" s="376" t="s">
        <v>4930</v>
      </c>
      <c r="O2885" s="376" t="s">
        <v>4940</v>
      </c>
      <c r="P2885" s="326">
        <f>ROUND(SUMIF('AV-Bewegungsdaten'!B:B,A2885,'AV-Bewegungsdaten'!C:C),3)</f>
        <v>0</v>
      </c>
      <c r="Q2885" s="324">
        <f>ROUND(SUMIF('AV-Bewegungsdaten'!B:B,$A2885,'AV-Bewegungsdaten'!D:D),2)</f>
        <v>0</v>
      </c>
      <c r="T2885" s="327"/>
      <c r="U2885" s="326">
        <f>ROUND(SUMIF('DV-Bewegungsdaten'!B:B,Kategorien!A2885,'DV-Bewegungsdaten'!D:D),3)</f>
        <v>0</v>
      </c>
      <c r="V2885" s="324">
        <f>ROUND(SUMIF('DV-Bewegungsdaten'!B:B,Kategorien!A2885,'DV-Bewegungsdaten'!E:E),3)</f>
        <v>0</v>
      </c>
      <c r="AD2885" s="390">
        <f t="shared" si="601"/>
        <v>15.931000000000001</v>
      </c>
      <c r="AE2885" s="390">
        <f t="shared" si="602"/>
        <v>16.588000000000001</v>
      </c>
      <c r="AF2885" s="390">
        <f t="shared" si="603"/>
        <v>17.807000000000002</v>
      </c>
      <c r="AG2885" s="390">
        <f t="shared" si="604"/>
        <v>17.173999999999999</v>
      </c>
      <c r="AH2885" s="390">
        <f t="shared" si="605"/>
        <v>17.086000000000002</v>
      </c>
      <c r="AI2885" s="390">
        <f t="shared" si="606"/>
        <v>17.618000000000002</v>
      </c>
      <c r="AJ2885" s="390">
        <f t="shared" si="607"/>
        <v>16.901</v>
      </c>
      <c r="AK2885" s="390">
        <f t="shared" si="608"/>
        <v>17.185000000000002</v>
      </c>
      <c r="AL2885" s="390">
        <f t="shared" si="609"/>
        <v>17.295000000000002</v>
      </c>
      <c r="AM2885" s="390">
        <f t="shared" si="610"/>
        <v>17.176000000000002</v>
      </c>
      <c r="AN2885" s="390">
        <f t="shared" si="611"/>
        <v>16.770000000000003</v>
      </c>
      <c r="AO2885" s="390">
        <f t="shared" si="612"/>
        <v>17.673000000000002</v>
      </c>
    </row>
    <row r="2886" spans="1:41" ht="15" customHeight="1" x14ac:dyDescent="0.25">
      <c r="A2886" s="127" t="s">
        <v>883</v>
      </c>
      <c r="B2886" s="125" t="s">
        <v>2077</v>
      </c>
      <c r="C2886" s="125" t="s">
        <v>4006</v>
      </c>
      <c r="D2886" s="125" t="s">
        <v>884</v>
      </c>
      <c r="E2886" s="125" t="s">
        <v>2455</v>
      </c>
      <c r="F2886" s="126">
        <v>23.67</v>
      </c>
      <c r="G2886" s="126">
        <v>23.87</v>
      </c>
      <c r="H2886" s="126">
        <v>18.940000000000001</v>
      </c>
      <c r="I2886" s="126"/>
      <c r="J2886" s="317"/>
      <c r="K2886" s="323">
        <f>ROUND(SUMIF('VGT-Bewegungsdaten'!B:B,A2886,'VGT-Bewegungsdaten'!C:C),3)</f>
        <v>0</v>
      </c>
      <c r="L2886" s="324">
        <f>ROUND(SUMIF('VGT-Bewegungsdaten'!B:B,$A2886,'VGT-Bewegungsdaten'!D:D),2)</f>
        <v>0</v>
      </c>
      <c r="N2886" s="376" t="s">
        <v>4930</v>
      </c>
      <c r="O2886" s="376" t="s">
        <v>4940</v>
      </c>
      <c r="P2886" s="326">
        <f>ROUND(SUMIF('AV-Bewegungsdaten'!B:B,A2886,'AV-Bewegungsdaten'!C:C),3)</f>
        <v>0</v>
      </c>
      <c r="Q2886" s="324">
        <f>ROUND(SUMIF('AV-Bewegungsdaten'!B:B,$A2886,'AV-Bewegungsdaten'!D:D),2)</f>
        <v>0</v>
      </c>
      <c r="T2886" s="327"/>
      <c r="U2886" s="326">
        <f>ROUND(SUMIF('DV-Bewegungsdaten'!B:B,Kategorien!A2886,'DV-Bewegungsdaten'!D:D),3)</f>
        <v>0</v>
      </c>
      <c r="V2886" s="324">
        <f>ROUND(SUMIF('DV-Bewegungsdaten'!B:B,Kategorien!A2886,'DV-Bewegungsdaten'!E:E),3)</f>
        <v>0</v>
      </c>
      <c r="AD2886" s="390">
        <f t="shared" si="601"/>
        <v>18.931000000000001</v>
      </c>
      <c r="AE2886" s="390">
        <f t="shared" si="602"/>
        <v>19.588000000000001</v>
      </c>
      <c r="AF2886" s="390">
        <f t="shared" si="603"/>
        <v>20.807000000000002</v>
      </c>
      <c r="AG2886" s="390">
        <f t="shared" si="604"/>
        <v>20.173999999999999</v>
      </c>
      <c r="AH2886" s="390">
        <f t="shared" si="605"/>
        <v>20.086000000000002</v>
      </c>
      <c r="AI2886" s="390">
        <f t="shared" si="606"/>
        <v>20.618000000000002</v>
      </c>
      <c r="AJ2886" s="390">
        <f t="shared" si="607"/>
        <v>19.901</v>
      </c>
      <c r="AK2886" s="390">
        <f t="shared" si="608"/>
        <v>20.185000000000002</v>
      </c>
      <c r="AL2886" s="390">
        <f t="shared" si="609"/>
        <v>20.295000000000002</v>
      </c>
      <c r="AM2886" s="390">
        <f t="shared" si="610"/>
        <v>20.176000000000002</v>
      </c>
      <c r="AN2886" s="390">
        <f t="shared" si="611"/>
        <v>19.770000000000003</v>
      </c>
      <c r="AO2886" s="390">
        <f t="shared" si="612"/>
        <v>20.673000000000002</v>
      </c>
    </row>
    <row r="2887" spans="1:41" ht="15" customHeight="1" x14ac:dyDescent="0.25">
      <c r="A2887" s="127" t="s">
        <v>885</v>
      </c>
      <c r="B2887" s="125" t="s">
        <v>2077</v>
      </c>
      <c r="C2887" s="125" t="s">
        <v>4006</v>
      </c>
      <c r="D2887" s="125" t="s">
        <v>886</v>
      </c>
      <c r="E2887" s="125" t="s">
        <v>2452</v>
      </c>
      <c r="F2887" s="126">
        <v>20.67</v>
      </c>
      <c r="G2887" s="126">
        <v>20.87</v>
      </c>
      <c r="H2887" s="126">
        <v>16.54</v>
      </c>
      <c r="I2887" s="126"/>
      <c r="J2887" s="317"/>
      <c r="K2887" s="323">
        <f>ROUND(SUMIF('VGT-Bewegungsdaten'!B:B,A2887,'VGT-Bewegungsdaten'!C:C),3)</f>
        <v>0</v>
      </c>
      <c r="L2887" s="324">
        <f>ROUND(SUMIF('VGT-Bewegungsdaten'!B:B,$A2887,'VGT-Bewegungsdaten'!D:D),2)</f>
        <v>0</v>
      </c>
      <c r="N2887" s="376" t="s">
        <v>4930</v>
      </c>
      <c r="O2887" s="376" t="s">
        <v>4940</v>
      </c>
      <c r="P2887" s="326">
        <f>ROUND(SUMIF('AV-Bewegungsdaten'!B:B,A2887,'AV-Bewegungsdaten'!C:C),3)</f>
        <v>0</v>
      </c>
      <c r="Q2887" s="324">
        <f>ROUND(SUMIF('AV-Bewegungsdaten'!B:B,$A2887,'AV-Bewegungsdaten'!D:D),2)</f>
        <v>0</v>
      </c>
      <c r="T2887" s="327"/>
      <c r="U2887" s="326">
        <f>ROUND(SUMIF('DV-Bewegungsdaten'!B:B,Kategorien!A2887,'DV-Bewegungsdaten'!D:D),3)</f>
        <v>0</v>
      </c>
      <c r="V2887" s="324">
        <f>ROUND(SUMIF('DV-Bewegungsdaten'!B:B,Kategorien!A2887,'DV-Bewegungsdaten'!E:E),3)</f>
        <v>0</v>
      </c>
      <c r="AD2887" s="390">
        <f t="shared" si="601"/>
        <v>15.931000000000001</v>
      </c>
      <c r="AE2887" s="390">
        <f t="shared" si="602"/>
        <v>16.588000000000001</v>
      </c>
      <c r="AF2887" s="390">
        <f t="shared" si="603"/>
        <v>17.807000000000002</v>
      </c>
      <c r="AG2887" s="390">
        <f t="shared" si="604"/>
        <v>17.173999999999999</v>
      </c>
      <c r="AH2887" s="390">
        <f t="shared" si="605"/>
        <v>17.086000000000002</v>
      </c>
      <c r="AI2887" s="390">
        <f t="shared" si="606"/>
        <v>17.618000000000002</v>
      </c>
      <c r="AJ2887" s="390">
        <f t="shared" si="607"/>
        <v>16.901</v>
      </c>
      <c r="AK2887" s="390">
        <f t="shared" si="608"/>
        <v>17.185000000000002</v>
      </c>
      <c r="AL2887" s="390">
        <f t="shared" si="609"/>
        <v>17.295000000000002</v>
      </c>
      <c r="AM2887" s="390">
        <f t="shared" si="610"/>
        <v>17.176000000000002</v>
      </c>
      <c r="AN2887" s="390">
        <f t="shared" si="611"/>
        <v>16.770000000000003</v>
      </c>
      <c r="AO2887" s="390">
        <f t="shared" si="612"/>
        <v>17.673000000000002</v>
      </c>
    </row>
    <row r="2888" spans="1:41" ht="15" customHeight="1" x14ac:dyDescent="0.25">
      <c r="A2888" s="127" t="s">
        <v>887</v>
      </c>
      <c r="B2888" s="125" t="s">
        <v>2077</v>
      </c>
      <c r="C2888" s="125" t="s">
        <v>4006</v>
      </c>
      <c r="D2888" s="125" t="s">
        <v>888</v>
      </c>
      <c r="E2888" s="125" t="s">
        <v>2455</v>
      </c>
      <c r="F2888" s="126">
        <v>23.67</v>
      </c>
      <c r="G2888" s="126">
        <v>23.87</v>
      </c>
      <c r="H2888" s="126">
        <v>18.940000000000001</v>
      </c>
      <c r="I2888" s="126"/>
      <c r="J2888" s="317"/>
      <c r="K2888" s="323">
        <f>ROUND(SUMIF('VGT-Bewegungsdaten'!B:B,A2888,'VGT-Bewegungsdaten'!C:C),3)</f>
        <v>0</v>
      </c>
      <c r="L2888" s="324">
        <f>ROUND(SUMIF('VGT-Bewegungsdaten'!B:B,$A2888,'VGT-Bewegungsdaten'!D:D),2)</f>
        <v>0</v>
      </c>
      <c r="N2888" s="376" t="s">
        <v>4930</v>
      </c>
      <c r="O2888" s="376" t="s">
        <v>4940</v>
      </c>
      <c r="P2888" s="326">
        <f>ROUND(SUMIF('AV-Bewegungsdaten'!B:B,A2888,'AV-Bewegungsdaten'!C:C),3)</f>
        <v>0</v>
      </c>
      <c r="Q2888" s="324">
        <f>ROUND(SUMIF('AV-Bewegungsdaten'!B:B,$A2888,'AV-Bewegungsdaten'!D:D),2)</f>
        <v>0</v>
      </c>
      <c r="T2888" s="327"/>
      <c r="U2888" s="326">
        <f>ROUND(SUMIF('DV-Bewegungsdaten'!B:B,Kategorien!A2888,'DV-Bewegungsdaten'!D:D),3)</f>
        <v>0</v>
      </c>
      <c r="V2888" s="324">
        <f>ROUND(SUMIF('DV-Bewegungsdaten'!B:B,Kategorien!A2888,'DV-Bewegungsdaten'!E:E),3)</f>
        <v>0</v>
      </c>
      <c r="AD2888" s="390">
        <f t="shared" si="601"/>
        <v>18.931000000000001</v>
      </c>
      <c r="AE2888" s="390">
        <f t="shared" si="602"/>
        <v>19.588000000000001</v>
      </c>
      <c r="AF2888" s="390">
        <f t="shared" si="603"/>
        <v>20.807000000000002</v>
      </c>
      <c r="AG2888" s="390">
        <f t="shared" si="604"/>
        <v>20.173999999999999</v>
      </c>
      <c r="AH2888" s="390">
        <f t="shared" si="605"/>
        <v>20.086000000000002</v>
      </c>
      <c r="AI2888" s="390">
        <f t="shared" si="606"/>
        <v>20.618000000000002</v>
      </c>
      <c r="AJ2888" s="390">
        <f t="shared" si="607"/>
        <v>19.901</v>
      </c>
      <c r="AK2888" s="390">
        <f t="shared" si="608"/>
        <v>20.185000000000002</v>
      </c>
      <c r="AL2888" s="390">
        <f t="shared" si="609"/>
        <v>20.295000000000002</v>
      </c>
      <c r="AM2888" s="390">
        <f t="shared" si="610"/>
        <v>20.176000000000002</v>
      </c>
      <c r="AN2888" s="390">
        <f t="shared" si="611"/>
        <v>19.770000000000003</v>
      </c>
      <c r="AO2888" s="390">
        <f t="shared" si="612"/>
        <v>20.673000000000002</v>
      </c>
    </row>
    <row r="2889" spans="1:41" ht="15" customHeight="1" x14ac:dyDescent="0.25">
      <c r="A2889" s="127" t="s">
        <v>889</v>
      </c>
      <c r="B2889" s="125" t="s">
        <v>2077</v>
      </c>
      <c r="C2889" s="125" t="s">
        <v>4006</v>
      </c>
      <c r="D2889" s="125" t="s">
        <v>890</v>
      </c>
      <c r="E2889" s="125" t="s">
        <v>2452</v>
      </c>
      <c r="F2889" s="126">
        <v>21.67</v>
      </c>
      <c r="G2889" s="126">
        <v>21.87</v>
      </c>
      <c r="H2889" s="126">
        <v>17.34</v>
      </c>
      <c r="I2889" s="126"/>
      <c r="J2889" s="317"/>
      <c r="K2889" s="323">
        <f>ROUND(SUMIF('VGT-Bewegungsdaten'!B:B,A2889,'VGT-Bewegungsdaten'!C:C),3)</f>
        <v>0</v>
      </c>
      <c r="L2889" s="324">
        <f>ROUND(SUMIF('VGT-Bewegungsdaten'!B:B,$A2889,'VGT-Bewegungsdaten'!D:D),2)</f>
        <v>0</v>
      </c>
      <c r="N2889" s="376" t="s">
        <v>4930</v>
      </c>
      <c r="O2889" s="376" t="s">
        <v>4940</v>
      </c>
      <c r="P2889" s="326">
        <f>ROUND(SUMIF('AV-Bewegungsdaten'!B:B,A2889,'AV-Bewegungsdaten'!C:C),3)</f>
        <v>0</v>
      </c>
      <c r="Q2889" s="324">
        <f>ROUND(SUMIF('AV-Bewegungsdaten'!B:B,$A2889,'AV-Bewegungsdaten'!D:D),2)</f>
        <v>0</v>
      </c>
      <c r="T2889" s="327"/>
      <c r="U2889" s="326">
        <f>ROUND(SUMIF('DV-Bewegungsdaten'!B:B,Kategorien!A2889,'DV-Bewegungsdaten'!D:D),3)</f>
        <v>0</v>
      </c>
      <c r="V2889" s="324">
        <f>ROUND(SUMIF('DV-Bewegungsdaten'!B:B,Kategorien!A2889,'DV-Bewegungsdaten'!E:E),3)</f>
        <v>0</v>
      </c>
      <c r="AD2889" s="390">
        <f t="shared" si="601"/>
        <v>16.931000000000001</v>
      </c>
      <c r="AE2889" s="390">
        <f t="shared" si="602"/>
        <v>17.588000000000001</v>
      </c>
      <c r="AF2889" s="390">
        <f t="shared" si="603"/>
        <v>18.807000000000002</v>
      </c>
      <c r="AG2889" s="390">
        <f t="shared" si="604"/>
        <v>18.173999999999999</v>
      </c>
      <c r="AH2889" s="390">
        <f t="shared" si="605"/>
        <v>18.086000000000002</v>
      </c>
      <c r="AI2889" s="390">
        <f t="shared" si="606"/>
        <v>18.618000000000002</v>
      </c>
      <c r="AJ2889" s="390">
        <f t="shared" si="607"/>
        <v>17.901</v>
      </c>
      <c r="AK2889" s="390">
        <f t="shared" si="608"/>
        <v>18.185000000000002</v>
      </c>
      <c r="AL2889" s="390">
        <f t="shared" si="609"/>
        <v>18.295000000000002</v>
      </c>
      <c r="AM2889" s="390">
        <f t="shared" si="610"/>
        <v>18.176000000000002</v>
      </c>
      <c r="AN2889" s="390">
        <f t="shared" si="611"/>
        <v>17.770000000000003</v>
      </c>
      <c r="AO2889" s="390">
        <f t="shared" si="612"/>
        <v>18.673000000000002</v>
      </c>
    </row>
    <row r="2890" spans="1:41" ht="15" customHeight="1" x14ac:dyDescent="0.25">
      <c r="A2890" s="127" t="s">
        <v>891</v>
      </c>
      <c r="B2890" s="125" t="s">
        <v>2077</v>
      </c>
      <c r="C2890" s="125" t="s">
        <v>4006</v>
      </c>
      <c r="D2890" s="125" t="s">
        <v>892</v>
      </c>
      <c r="E2890" s="125" t="s">
        <v>2455</v>
      </c>
      <c r="F2890" s="126">
        <v>24.67</v>
      </c>
      <c r="G2890" s="126">
        <v>24.87</v>
      </c>
      <c r="H2890" s="126">
        <v>19.739999999999998</v>
      </c>
      <c r="I2890" s="126"/>
      <c r="J2890" s="317"/>
      <c r="K2890" s="323">
        <f>ROUND(SUMIF('VGT-Bewegungsdaten'!B:B,A2890,'VGT-Bewegungsdaten'!C:C),3)</f>
        <v>0</v>
      </c>
      <c r="L2890" s="324">
        <f>ROUND(SUMIF('VGT-Bewegungsdaten'!B:B,$A2890,'VGT-Bewegungsdaten'!D:D),2)</f>
        <v>0</v>
      </c>
      <c r="N2890" s="376" t="s">
        <v>4930</v>
      </c>
      <c r="O2890" s="376" t="s">
        <v>4940</v>
      </c>
      <c r="P2890" s="326">
        <f>ROUND(SUMIF('AV-Bewegungsdaten'!B:B,A2890,'AV-Bewegungsdaten'!C:C),3)</f>
        <v>0</v>
      </c>
      <c r="Q2890" s="324">
        <f>ROUND(SUMIF('AV-Bewegungsdaten'!B:B,$A2890,'AV-Bewegungsdaten'!D:D),2)</f>
        <v>0</v>
      </c>
      <c r="T2890" s="327"/>
      <c r="U2890" s="326">
        <f>ROUND(SUMIF('DV-Bewegungsdaten'!B:B,Kategorien!A2890,'DV-Bewegungsdaten'!D:D),3)</f>
        <v>0</v>
      </c>
      <c r="V2890" s="324">
        <f>ROUND(SUMIF('DV-Bewegungsdaten'!B:B,Kategorien!A2890,'DV-Bewegungsdaten'!E:E),3)</f>
        <v>0</v>
      </c>
      <c r="AD2890" s="390">
        <f t="shared" si="601"/>
        <v>19.931000000000001</v>
      </c>
      <c r="AE2890" s="390">
        <f t="shared" si="602"/>
        <v>20.588000000000001</v>
      </c>
      <c r="AF2890" s="390">
        <f t="shared" si="603"/>
        <v>21.807000000000002</v>
      </c>
      <c r="AG2890" s="390">
        <f t="shared" si="604"/>
        <v>21.173999999999999</v>
      </c>
      <c r="AH2890" s="390">
        <f t="shared" si="605"/>
        <v>21.086000000000002</v>
      </c>
      <c r="AI2890" s="390">
        <f t="shared" si="606"/>
        <v>21.618000000000002</v>
      </c>
      <c r="AJ2890" s="390">
        <f t="shared" si="607"/>
        <v>20.901</v>
      </c>
      <c r="AK2890" s="390">
        <f t="shared" si="608"/>
        <v>21.185000000000002</v>
      </c>
      <c r="AL2890" s="390">
        <f t="shared" si="609"/>
        <v>21.295000000000002</v>
      </c>
      <c r="AM2890" s="390">
        <f t="shared" si="610"/>
        <v>21.176000000000002</v>
      </c>
      <c r="AN2890" s="390">
        <f t="shared" si="611"/>
        <v>20.770000000000003</v>
      </c>
      <c r="AO2890" s="390">
        <f t="shared" si="612"/>
        <v>21.673000000000002</v>
      </c>
    </row>
    <row r="2891" spans="1:41" ht="15" customHeight="1" x14ac:dyDescent="0.25">
      <c r="A2891" s="127" t="s">
        <v>893</v>
      </c>
      <c r="B2891" s="125" t="s">
        <v>2077</v>
      </c>
      <c r="C2891" s="125" t="s">
        <v>4006</v>
      </c>
      <c r="D2891" s="125" t="s">
        <v>894</v>
      </c>
      <c r="E2891" s="125" t="s">
        <v>2452</v>
      </c>
      <c r="F2891" s="126">
        <v>22.67</v>
      </c>
      <c r="G2891" s="126">
        <v>22.87</v>
      </c>
      <c r="H2891" s="126">
        <v>18.14</v>
      </c>
      <c r="I2891" s="126"/>
      <c r="J2891" s="317"/>
      <c r="K2891" s="323">
        <f>ROUND(SUMIF('VGT-Bewegungsdaten'!B:B,A2891,'VGT-Bewegungsdaten'!C:C),3)</f>
        <v>0</v>
      </c>
      <c r="L2891" s="324">
        <f>ROUND(SUMIF('VGT-Bewegungsdaten'!B:B,$A2891,'VGT-Bewegungsdaten'!D:D),2)</f>
        <v>0</v>
      </c>
      <c r="N2891" s="376" t="s">
        <v>4930</v>
      </c>
      <c r="O2891" s="376" t="s">
        <v>4940</v>
      </c>
      <c r="P2891" s="326">
        <f>ROUND(SUMIF('AV-Bewegungsdaten'!B:B,A2891,'AV-Bewegungsdaten'!C:C),3)</f>
        <v>0</v>
      </c>
      <c r="Q2891" s="324">
        <f>ROUND(SUMIF('AV-Bewegungsdaten'!B:B,$A2891,'AV-Bewegungsdaten'!D:D),2)</f>
        <v>0</v>
      </c>
      <c r="T2891" s="327"/>
      <c r="U2891" s="326">
        <f>ROUND(SUMIF('DV-Bewegungsdaten'!B:B,Kategorien!A2891,'DV-Bewegungsdaten'!D:D),3)</f>
        <v>0</v>
      </c>
      <c r="V2891" s="324">
        <f>ROUND(SUMIF('DV-Bewegungsdaten'!B:B,Kategorien!A2891,'DV-Bewegungsdaten'!E:E),3)</f>
        <v>0</v>
      </c>
      <c r="AD2891" s="390">
        <f t="shared" si="601"/>
        <v>17.931000000000001</v>
      </c>
      <c r="AE2891" s="390">
        <f t="shared" si="602"/>
        <v>18.588000000000001</v>
      </c>
      <c r="AF2891" s="390">
        <f t="shared" si="603"/>
        <v>19.807000000000002</v>
      </c>
      <c r="AG2891" s="390">
        <f t="shared" si="604"/>
        <v>19.173999999999999</v>
      </c>
      <c r="AH2891" s="390">
        <f t="shared" si="605"/>
        <v>19.086000000000002</v>
      </c>
      <c r="AI2891" s="390">
        <f t="shared" si="606"/>
        <v>19.618000000000002</v>
      </c>
      <c r="AJ2891" s="390">
        <f t="shared" si="607"/>
        <v>18.901</v>
      </c>
      <c r="AK2891" s="390">
        <f t="shared" si="608"/>
        <v>19.185000000000002</v>
      </c>
      <c r="AL2891" s="390">
        <f t="shared" si="609"/>
        <v>19.295000000000002</v>
      </c>
      <c r="AM2891" s="390">
        <f t="shared" si="610"/>
        <v>19.176000000000002</v>
      </c>
      <c r="AN2891" s="390">
        <f t="shared" si="611"/>
        <v>18.770000000000003</v>
      </c>
      <c r="AO2891" s="390">
        <f t="shared" si="612"/>
        <v>19.673000000000002</v>
      </c>
    </row>
    <row r="2892" spans="1:41" ht="15" customHeight="1" x14ac:dyDescent="0.25">
      <c r="A2892" s="127" t="s">
        <v>895</v>
      </c>
      <c r="B2892" s="125" t="s">
        <v>2077</v>
      </c>
      <c r="C2892" s="125" t="s">
        <v>4006</v>
      </c>
      <c r="D2892" s="125" t="s">
        <v>896</v>
      </c>
      <c r="E2892" s="125" t="s">
        <v>2455</v>
      </c>
      <c r="F2892" s="126">
        <v>25.67</v>
      </c>
      <c r="G2892" s="126">
        <v>25.87</v>
      </c>
      <c r="H2892" s="126">
        <v>20.54</v>
      </c>
      <c r="I2892" s="126"/>
      <c r="J2892" s="317"/>
      <c r="K2892" s="323">
        <f>ROUND(SUMIF('VGT-Bewegungsdaten'!B:B,A2892,'VGT-Bewegungsdaten'!C:C),3)</f>
        <v>0</v>
      </c>
      <c r="L2892" s="324">
        <f>ROUND(SUMIF('VGT-Bewegungsdaten'!B:B,$A2892,'VGT-Bewegungsdaten'!D:D),2)</f>
        <v>0</v>
      </c>
      <c r="N2892" s="376" t="s">
        <v>4930</v>
      </c>
      <c r="O2892" s="376" t="s">
        <v>4940</v>
      </c>
      <c r="P2892" s="326">
        <f>ROUND(SUMIF('AV-Bewegungsdaten'!B:B,A2892,'AV-Bewegungsdaten'!C:C),3)</f>
        <v>0</v>
      </c>
      <c r="Q2892" s="324">
        <f>ROUND(SUMIF('AV-Bewegungsdaten'!B:B,$A2892,'AV-Bewegungsdaten'!D:D),2)</f>
        <v>0</v>
      </c>
      <c r="T2892" s="327"/>
      <c r="U2892" s="326">
        <f>ROUND(SUMIF('DV-Bewegungsdaten'!B:B,Kategorien!A2892,'DV-Bewegungsdaten'!D:D),3)</f>
        <v>0</v>
      </c>
      <c r="V2892" s="324">
        <f>ROUND(SUMIF('DV-Bewegungsdaten'!B:B,Kategorien!A2892,'DV-Bewegungsdaten'!E:E),3)</f>
        <v>0</v>
      </c>
      <c r="AD2892" s="390">
        <f t="shared" si="601"/>
        <v>20.931000000000001</v>
      </c>
      <c r="AE2892" s="390">
        <f t="shared" si="602"/>
        <v>21.588000000000001</v>
      </c>
      <c r="AF2892" s="390">
        <f t="shared" si="603"/>
        <v>22.807000000000002</v>
      </c>
      <c r="AG2892" s="390">
        <f t="shared" si="604"/>
        <v>22.173999999999999</v>
      </c>
      <c r="AH2892" s="390">
        <f t="shared" si="605"/>
        <v>22.086000000000002</v>
      </c>
      <c r="AI2892" s="390">
        <f t="shared" si="606"/>
        <v>22.618000000000002</v>
      </c>
      <c r="AJ2892" s="390">
        <f t="shared" si="607"/>
        <v>21.901</v>
      </c>
      <c r="AK2892" s="390">
        <f t="shared" si="608"/>
        <v>22.185000000000002</v>
      </c>
      <c r="AL2892" s="390">
        <f t="shared" si="609"/>
        <v>22.295000000000002</v>
      </c>
      <c r="AM2892" s="390">
        <f t="shared" si="610"/>
        <v>22.176000000000002</v>
      </c>
      <c r="AN2892" s="390">
        <f t="shared" si="611"/>
        <v>21.770000000000003</v>
      </c>
      <c r="AO2892" s="390">
        <f t="shared" si="612"/>
        <v>22.673000000000002</v>
      </c>
    </row>
    <row r="2893" spans="1:41" ht="15" customHeight="1" x14ac:dyDescent="0.25">
      <c r="A2893" s="127" t="s">
        <v>897</v>
      </c>
      <c r="B2893" s="125" t="s">
        <v>2077</v>
      </c>
      <c r="C2893" s="125" t="s">
        <v>4006</v>
      </c>
      <c r="D2893" s="125" t="s">
        <v>898</v>
      </c>
      <c r="E2893" s="125" t="s">
        <v>2452</v>
      </c>
      <c r="F2893" s="126">
        <v>23.67</v>
      </c>
      <c r="G2893" s="126">
        <v>23.87</v>
      </c>
      <c r="H2893" s="126">
        <v>18.940000000000001</v>
      </c>
      <c r="I2893" s="126"/>
      <c r="J2893" s="317"/>
      <c r="K2893" s="323">
        <f>ROUND(SUMIF('VGT-Bewegungsdaten'!B:B,A2893,'VGT-Bewegungsdaten'!C:C),3)</f>
        <v>0</v>
      </c>
      <c r="L2893" s="324">
        <f>ROUND(SUMIF('VGT-Bewegungsdaten'!B:B,$A2893,'VGT-Bewegungsdaten'!D:D),2)</f>
        <v>0</v>
      </c>
      <c r="N2893" s="376" t="s">
        <v>4930</v>
      </c>
      <c r="O2893" s="376" t="s">
        <v>4940</v>
      </c>
      <c r="P2893" s="326">
        <f>ROUND(SUMIF('AV-Bewegungsdaten'!B:B,A2893,'AV-Bewegungsdaten'!C:C),3)</f>
        <v>0</v>
      </c>
      <c r="Q2893" s="324">
        <f>ROUND(SUMIF('AV-Bewegungsdaten'!B:B,$A2893,'AV-Bewegungsdaten'!D:D),2)</f>
        <v>0</v>
      </c>
      <c r="T2893" s="327"/>
      <c r="U2893" s="326">
        <f>ROUND(SUMIF('DV-Bewegungsdaten'!B:B,Kategorien!A2893,'DV-Bewegungsdaten'!D:D),3)</f>
        <v>0</v>
      </c>
      <c r="V2893" s="324">
        <f>ROUND(SUMIF('DV-Bewegungsdaten'!B:B,Kategorien!A2893,'DV-Bewegungsdaten'!E:E),3)</f>
        <v>0</v>
      </c>
      <c r="AD2893" s="390">
        <f t="shared" si="601"/>
        <v>18.931000000000001</v>
      </c>
      <c r="AE2893" s="390">
        <f t="shared" si="602"/>
        <v>19.588000000000001</v>
      </c>
      <c r="AF2893" s="390">
        <f t="shared" si="603"/>
        <v>20.807000000000002</v>
      </c>
      <c r="AG2893" s="390">
        <f t="shared" si="604"/>
        <v>20.173999999999999</v>
      </c>
      <c r="AH2893" s="390">
        <f t="shared" si="605"/>
        <v>20.086000000000002</v>
      </c>
      <c r="AI2893" s="390">
        <f t="shared" si="606"/>
        <v>20.618000000000002</v>
      </c>
      <c r="AJ2893" s="390">
        <f t="shared" si="607"/>
        <v>19.901</v>
      </c>
      <c r="AK2893" s="390">
        <f t="shared" si="608"/>
        <v>20.185000000000002</v>
      </c>
      <c r="AL2893" s="390">
        <f t="shared" si="609"/>
        <v>20.295000000000002</v>
      </c>
      <c r="AM2893" s="390">
        <f t="shared" si="610"/>
        <v>20.176000000000002</v>
      </c>
      <c r="AN2893" s="390">
        <f t="shared" si="611"/>
        <v>19.770000000000003</v>
      </c>
      <c r="AO2893" s="390">
        <f t="shared" si="612"/>
        <v>20.673000000000002</v>
      </c>
    </row>
    <row r="2894" spans="1:41" ht="15" customHeight="1" x14ac:dyDescent="0.25">
      <c r="A2894" s="127" t="s">
        <v>899</v>
      </c>
      <c r="B2894" s="125" t="s">
        <v>2077</v>
      </c>
      <c r="C2894" s="125" t="s">
        <v>4006</v>
      </c>
      <c r="D2894" s="125" t="s">
        <v>900</v>
      </c>
      <c r="E2894" s="125" t="s">
        <v>2455</v>
      </c>
      <c r="F2894" s="126">
        <v>26.67</v>
      </c>
      <c r="G2894" s="126">
        <v>26.87</v>
      </c>
      <c r="H2894" s="126">
        <v>21.34</v>
      </c>
      <c r="I2894" s="126"/>
      <c r="J2894" s="317"/>
      <c r="K2894" s="323">
        <f>ROUND(SUMIF('VGT-Bewegungsdaten'!B:B,A2894,'VGT-Bewegungsdaten'!C:C),3)</f>
        <v>0</v>
      </c>
      <c r="L2894" s="324">
        <f>ROUND(SUMIF('VGT-Bewegungsdaten'!B:B,$A2894,'VGT-Bewegungsdaten'!D:D),2)</f>
        <v>0</v>
      </c>
      <c r="N2894" s="376" t="s">
        <v>4930</v>
      </c>
      <c r="O2894" s="376" t="s">
        <v>4940</v>
      </c>
      <c r="P2894" s="326">
        <f>ROUND(SUMIF('AV-Bewegungsdaten'!B:B,A2894,'AV-Bewegungsdaten'!C:C),3)</f>
        <v>0</v>
      </c>
      <c r="Q2894" s="324">
        <f>ROUND(SUMIF('AV-Bewegungsdaten'!B:B,$A2894,'AV-Bewegungsdaten'!D:D),2)</f>
        <v>0</v>
      </c>
      <c r="T2894" s="327"/>
      <c r="U2894" s="326">
        <f>ROUND(SUMIF('DV-Bewegungsdaten'!B:B,Kategorien!A2894,'DV-Bewegungsdaten'!D:D),3)</f>
        <v>0</v>
      </c>
      <c r="V2894" s="324">
        <f>ROUND(SUMIF('DV-Bewegungsdaten'!B:B,Kategorien!A2894,'DV-Bewegungsdaten'!E:E),3)</f>
        <v>0</v>
      </c>
      <c r="AD2894" s="390">
        <f t="shared" si="601"/>
        <v>21.931000000000001</v>
      </c>
      <c r="AE2894" s="390">
        <f t="shared" si="602"/>
        <v>22.588000000000001</v>
      </c>
      <c r="AF2894" s="390">
        <f t="shared" si="603"/>
        <v>23.807000000000002</v>
      </c>
      <c r="AG2894" s="390">
        <f t="shared" si="604"/>
        <v>23.173999999999999</v>
      </c>
      <c r="AH2894" s="390">
        <f t="shared" si="605"/>
        <v>23.086000000000002</v>
      </c>
      <c r="AI2894" s="390">
        <f t="shared" si="606"/>
        <v>23.618000000000002</v>
      </c>
      <c r="AJ2894" s="390">
        <f t="shared" si="607"/>
        <v>22.901</v>
      </c>
      <c r="AK2894" s="390">
        <f t="shared" si="608"/>
        <v>23.185000000000002</v>
      </c>
      <c r="AL2894" s="390">
        <f t="shared" si="609"/>
        <v>23.295000000000002</v>
      </c>
      <c r="AM2894" s="390">
        <f t="shared" si="610"/>
        <v>23.176000000000002</v>
      </c>
      <c r="AN2894" s="390">
        <f t="shared" si="611"/>
        <v>22.770000000000003</v>
      </c>
      <c r="AO2894" s="390">
        <f t="shared" si="612"/>
        <v>23.673000000000002</v>
      </c>
    </row>
    <row r="2895" spans="1:41" ht="15" customHeight="1" x14ac:dyDescent="0.25">
      <c r="A2895" s="127" t="s">
        <v>901</v>
      </c>
      <c r="B2895" s="125" t="s">
        <v>2077</v>
      </c>
      <c r="C2895" s="125" t="s">
        <v>4006</v>
      </c>
      <c r="D2895" s="125" t="s">
        <v>902</v>
      </c>
      <c r="E2895" s="125" t="s">
        <v>2452</v>
      </c>
      <c r="F2895" s="126">
        <v>24.67</v>
      </c>
      <c r="G2895" s="126">
        <v>24.87</v>
      </c>
      <c r="H2895" s="126">
        <v>19.739999999999998</v>
      </c>
      <c r="I2895" s="126"/>
      <c r="J2895" s="317"/>
      <c r="K2895" s="323">
        <f>ROUND(SUMIF('VGT-Bewegungsdaten'!B:B,A2895,'VGT-Bewegungsdaten'!C:C),3)</f>
        <v>0</v>
      </c>
      <c r="L2895" s="324">
        <f>ROUND(SUMIF('VGT-Bewegungsdaten'!B:B,$A2895,'VGT-Bewegungsdaten'!D:D),2)</f>
        <v>0</v>
      </c>
      <c r="N2895" s="376" t="s">
        <v>4930</v>
      </c>
      <c r="O2895" s="376" t="s">
        <v>4940</v>
      </c>
      <c r="P2895" s="326">
        <f>ROUND(SUMIF('AV-Bewegungsdaten'!B:B,A2895,'AV-Bewegungsdaten'!C:C),3)</f>
        <v>0</v>
      </c>
      <c r="Q2895" s="324">
        <f>ROUND(SUMIF('AV-Bewegungsdaten'!B:B,$A2895,'AV-Bewegungsdaten'!D:D),2)</f>
        <v>0</v>
      </c>
      <c r="T2895" s="327"/>
      <c r="U2895" s="326">
        <f>ROUND(SUMIF('DV-Bewegungsdaten'!B:B,Kategorien!A2895,'DV-Bewegungsdaten'!D:D),3)</f>
        <v>0</v>
      </c>
      <c r="V2895" s="324">
        <f>ROUND(SUMIF('DV-Bewegungsdaten'!B:B,Kategorien!A2895,'DV-Bewegungsdaten'!E:E),3)</f>
        <v>0</v>
      </c>
      <c r="AD2895" s="390">
        <f t="shared" si="601"/>
        <v>19.931000000000001</v>
      </c>
      <c r="AE2895" s="390">
        <f t="shared" si="602"/>
        <v>20.588000000000001</v>
      </c>
      <c r="AF2895" s="390">
        <f t="shared" si="603"/>
        <v>21.807000000000002</v>
      </c>
      <c r="AG2895" s="390">
        <f t="shared" si="604"/>
        <v>21.173999999999999</v>
      </c>
      <c r="AH2895" s="390">
        <f t="shared" si="605"/>
        <v>21.086000000000002</v>
      </c>
      <c r="AI2895" s="390">
        <f t="shared" si="606"/>
        <v>21.618000000000002</v>
      </c>
      <c r="AJ2895" s="390">
        <f t="shared" si="607"/>
        <v>20.901</v>
      </c>
      <c r="AK2895" s="390">
        <f t="shared" si="608"/>
        <v>21.185000000000002</v>
      </c>
      <c r="AL2895" s="390">
        <f t="shared" si="609"/>
        <v>21.295000000000002</v>
      </c>
      <c r="AM2895" s="390">
        <f t="shared" si="610"/>
        <v>21.176000000000002</v>
      </c>
      <c r="AN2895" s="390">
        <f t="shared" si="611"/>
        <v>20.770000000000003</v>
      </c>
      <c r="AO2895" s="390">
        <f t="shared" si="612"/>
        <v>21.673000000000002</v>
      </c>
    </row>
    <row r="2896" spans="1:41" ht="15" customHeight="1" x14ac:dyDescent="0.25">
      <c r="A2896" s="127" t="s">
        <v>903</v>
      </c>
      <c r="B2896" s="125" t="s">
        <v>2077</v>
      </c>
      <c r="C2896" s="125" t="s">
        <v>4006</v>
      </c>
      <c r="D2896" s="125" t="s">
        <v>904</v>
      </c>
      <c r="E2896" s="125" t="s">
        <v>2455</v>
      </c>
      <c r="F2896" s="126">
        <v>27.67</v>
      </c>
      <c r="G2896" s="126">
        <v>27.87</v>
      </c>
      <c r="H2896" s="126">
        <v>22.14</v>
      </c>
      <c r="I2896" s="126"/>
      <c r="J2896" s="317"/>
      <c r="K2896" s="323">
        <f>ROUND(SUMIF('VGT-Bewegungsdaten'!B:B,A2896,'VGT-Bewegungsdaten'!C:C),3)</f>
        <v>0</v>
      </c>
      <c r="L2896" s="324">
        <f>ROUND(SUMIF('VGT-Bewegungsdaten'!B:B,$A2896,'VGT-Bewegungsdaten'!D:D),2)</f>
        <v>0</v>
      </c>
      <c r="N2896" s="376" t="s">
        <v>4930</v>
      </c>
      <c r="O2896" s="376" t="s">
        <v>4940</v>
      </c>
      <c r="P2896" s="326">
        <f>ROUND(SUMIF('AV-Bewegungsdaten'!B:B,A2896,'AV-Bewegungsdaten'!C:C),3)</f>
        <v>0</v>
      </c>
      <c r="Q2896" s="324">
        <f>ROUND(SUMIF('AV-Bewegungsdaten'!B:B,$A2896,'AV-Bewegungsdaten'!D:D),2)</f>
        <v>0</v>
      </c>
      <c r="T2896" s="327"/>
      <c r="U2896" s="326">
        <f>ROUND(SUMIF('DV-Bewegungsdaten'!B:B,Kategorien!A2896,'DV-Bewegungsdaten'!D:D),3)</f>
        <v>0</v>
      </c>
      <c r="V2896" s="324">
        <f>ROUND(SUMIF('DV-Bewegungsdaten'!B:B,Kategorien!A2896,'DV-Bewegungsdaten'!E:E),3)</f>
        <v>0</v>
      </c>
      <c r="AD2896" s="390">
        <f t="shared" si="601"/>
        <v>22.931000000000001</v>
      </c>
      <c r="AE2896" s="390">
        <f t="shared" si="602"/>
        <v>23.588000000000001</v>
      </c>
      <c r="AF2896" s="390">
        <f t="shared" si="603"/>
        <v>24.807000000000002</v>
      </c>
      <c r="AG2896" s="390">
        <f t="shared" si="604"/>
        <v>24.173999999999999</v>
      </c>
      <c r="AH2896" s="390">
        <f t="shared" si="605"/>
        <v>24.086000000000002</v>
      </c>
      <c r="AI2896" s="390">
        <f t="shared" si="606"/>
        <v>24.618000000000002</v>
      </c>
      <c r="AJ2896" s="390">
        <f t="shared" si="607"/>
        <v>23.901</v>
      </c>
      <c r="AK2896" s="390">
        <f t="shared" si="608"/>
        <v>24.185000000000002</v>
      </c>
      <c r="AL2896" s="390">
        <f t="shared" si="609"/>
        <v>24.295000000000002</v>
      </c>
      <c r="AM2896" s="390">
        <f t="shared" si="610"/>
        <v>24.176000000000002</v>
      </c>
      <c r="AN2896" s="390">
        <f t="shared" si="611"/>
        <v>23.770000000000003</v>
      </c>
      <c r="AO2896" s="390">
        <f t="shared" si="612"/>
        <v>24.673000000000002</v>
      </c>
    </row>
    <row r="2897" spans="1:41" ht="15" customHeight="1" x14ac:dyDescent="0.25">
      <c r="A2897" s="127" t="s">
        <v>905</v>
      </c>
      <c r="B2897" s="125" t="s">
        <v>2077</v>
      </c>
      <c r="C2897" s="125" t="s">
        <v>4006</v>
      </c>
      <c r="D2897" s="125" t="s">
        <v>906</v>
      </c>
      <c r="E2897" s="125" t="s">
        <v>2452</v>
      </c>
      <c r="F2897" s="126">
        <v>25.67</v>
      </c>
      <c r="G2897" s="126">
        <v>25.87</v>
      </c>
      <c r="H2897" s="126">
        <v>20.54</v>
      </c>
      <c r="I2897" s="126"/>
      <c r="J2897" s="317"/>
      <c r="K2897" s="323">
        <f>ROUND(SUMIF('VGT-Bewegungsdaten'!B:B,A2897,'VGT-Bewegungsdaten'!C:C),3)</f>
        <v>0</v>
      </c>
      <c r="L2897" s="324">
        <f>ROUND(SUMIF('VGT-Bewegungsdaten'!B:B,$A2897,'VGT-Bewegungsdaten'!D:D),2)</f>
        <v>0</v>
      </c>
      <c r="N2897" s="376" t="s">
        <v>4930</v>
      </c>
      <c r="O2897" s="376" t="s">
        <v>4940</v>
      </c>
      <c r="P2897" s="326">
        <f>ROUND(SUMIF('AV-Bewegungsdaten'!B:B,A2897,'AV-Bewegungsdaten'!C:C),3)</f>
        <v>0</v>
      </c>
      <c r="Q2897" s="324">
        <f>ROUND(SUMIF('AV-Bewegungsdaten'!B:B,$A2897,'AV-Bewegungsdaten'!D:D),2)</f>
        <v>0</v>
      </c>
      <c r="T2897" s="327"/>
      <c r="U2897" s="326">
        <f>ROUND(SUMIF('DV-Bewegungsdaten'!B:B,Kategorien!A2897,'DV-Bewegungsdaten'!D:D),3)</f>
        <v>0</v>
      </c>
      <c r="V2897" s="324">
        <f>ROUND(SUMIF('DV-Bewegungsdaten'!B:B,Kategorien!A2897,'DV-Bewegungsdaten'!E:E),3)</f>
        <v>0</v>
      </c>
      <c r="AD2897" s="390">
        <f t="shared" si="601"/>
        <v>20.931000000000001</v>
      </c>
      <c r="AE2897" s="390">
        <f t="shared" si="602"/>
        <v>21.588000000000001</v>
      </c>
      <c r="AF2897" s="390">
        <f t="shared" si="603"/>
        <v>22.807000000000002</v>
      </c>
      <c r="AG2897" s="390">
        <f t="shared" si="604"/>
        <v>22.173999999999999</v>
      </c>
      <c r="AH2897" s="390">
        <f t="shared" si="605"/>
        <v>22.086000000000002</v>
      </c>
      <c r="AI2897" s="390">
        <f t="shared" si="606"/>
        <v>22.618000000000002</v>
      </c>
      <c r="AJ2897" s="390">
        <f t="shared" si="607"/>
        <v>21.901</v>
      </c>
      <c r="AK2897" s="390">
        <f t="shared" si="608"/>
        <v>22.185000000000002</v>
      </c>
      <c r="AL2897" s="390">
        <f t="shared" si="609"/>
        <v>22.295000000000002</v>
      </c>
      <c r="AM2897" s="390">
        <f t="shared" si="610"/>
        <v>22.176000000000002</v>
      </c>
      <c r="AN2897" s="390">
        <f t="shared" si="611"/>
        <v>21.770000000000003</v>
      </c>
      <c r="AO2897" s="390">
        <f t="shared" si="612"/>
        <v>22.673000000000002</v>
      </c>
    </row>
    <row r="2898" spans="1:41" ht="15" customHeight="1" x14ac:dyDescent="0.25">
      <c r="A2898" s="127" t="s">
        <v>907</v>
      </c>
      <c r="B2898" s="125" t="s">
        <v>2077</v>
      </c>
      <c r="C2898" s="125" t="s">
        <v>4006</v>
      </c>
      <c r="D2898" s="125" t="s">
        <v>908</v>
      </c>
      <c r="E2898" s="125" t="s">
        <v>2455</v>
      </c>
      <c r="F2898" s="126">
        <v>28.67</v>
      </c>
      <c r="G2898" s="126">
        <v>28.87</v>
      </c>
      <c r="H2898" s="126">
        <v>22.94</v>
      </c>
      <c r="I2898" s="126"/>
      <c r="J2898" s="317"/>
      <c r="K2898" s="323">
        <f>ROUND(SUMIF('VGT-Bewegungsdaten'!B:B,A2898,'VGT-Bewegungsdaten'!C:C),3)</f>
        <v>0</v>
      </c>
      <c r="L2898" s="324">
        <f>ROUND(SUMIF('VGT-Bewegungsdaten'!B:B,$A2898,'VGT-Bewegungsdaten'!D:D),2)</f>
        <v>0</v>
      </c>
      <c r="N2898" s="376" t="s">
        <v>4930</v>
      </c>
      <c r="O2898" s="376" t="s">
        <v>4940</v>
      </c>
      <c r="P2898" s="326">
        <f>ROUND(SUMIF('AV-Bewegungsdaten'!B:B,A2898,'AV-Bewegungsdaten'!C:C),3)</f>
        <v>0</v>
      </c>
      <c r="Q2898" s="324">
        <f>ROUND(SUMIF('AV-Bewegungsdaten'!B:B,$A2898,'AV-Bewegungsdaten'!D:D),2)</f>
        <v>0</v>
      </c>
      <c r="T2898" s="327"/>
      <c r="U2898" s="326">
        <f>ROUND(SUMIF('DV-Bewegungsdaten'!B:B,Kategorien!A2898,'DV-Bewegungsdaten'!D:D),3)</f>
        <v>0</v>
      </c>
      <c r="V2898" s="324">
        <f>ROUND(SUMIF('DV-Bewegungsdaten'!B:B,Kategorien!A2898,'DV-Bewegungsdaten'!E:E),3)</f>
        <v>0</v>
      </c>
      <c r="AD2898" s="390">
        <f t="shared" si="601"/>
        <v>23.931000000000001</v>
      </c>
      <c r="AE2898" s="390">
        <f t="shared" si="602"/>
        <v>24.588000000000001</v>
      </c>
      <c r="AF2898" s="390">
        <f t="shared" si="603"/>
        <v>25.807000000000002</v>
      </c>
      <c r="AG2898" s="390">
        <f t="shared" si="604"/>
        <v>25.173999999999999</v>
      </c>
      <c r="AH2898" s="390">
        <f t="shared" si="605"/>
        <v>25.086000000000002</v>
      </c>
      <c r="AI2898" s="390">
        <f t="shared" si="606"/>
        <v>25.618000000000002</v>
      </c>
      <c r="AJ2898" s="390">
        <f t="shared" si="607"/>
        <v>24.901</v>
      </c>
      <c r="AK2898" s="390">
        <f t="shared" si="608"/>
        <v>25.185000000000002</v>
      </c>
      <c r="AL2898" s="390">
        <f t="shared" si="609"/>
        <v>25.295000000000002</v>
      </c>
      <c r="AM2898" s="390">
        <f t="shared" si="610"/>
        <v>25.176000000000002</v>
      </c>
      <c r="AN2898" s="390">
        <f t="shared" si="611"/>
        <v>24.770000000000003</v>
      </c>
      <c r="AO2898" s="390">
        <f t="shared" si="612"/>
        <v>25.673000000000002</v>
      </c>
    </row>
    <row r="2899" spans="1:41" ht="15" customHeight="1" x14ac:dyDescent="0.25">
      <c r="A2899" s="127" t="s">
        <v>909</v>
      </c>
      <c r="B2899" s="125" t="s">
        <v>2077</v>
      </c>
      <c r="C2899" s="125" t="s">
        <v>4006</v>
      </c>
      <c r="D2899" s="125" t="s">
        <v>910</v>
      </c>
      <c r="E2899" s="125" t="s">
        <v>2452</v>
      </c>
      <c r="F2899" s="126">
        <v>26.67</v>
      </c>
      <c r="G2899" s="126">
        <v>26.87</v>
      </c>
      <c r="H2899" s="126">
        <v>21.34</v>
      </c>
      <c r="I2899" s="126"/>
      <c r="J2899" s="317"/>
      <c r="K2899" s="323">
        <f>ROUND(SUMIF('VGT-Bewegungsdaten'!B:B,A2899,'VGT-Bewegungsdaten'!C:C),3)</f>
        <v>0</v>
      </c>
      <c r="L2899" s="324">
        <f>ROUND(SUMIF('VGT-Bewegungsdaten'!B:B,$A2899,'VGT-Bewegungsdaten'!D:D),2)</f>
        <v>0</v>
      </c>
      <c r="N2899" s="376" t="s">
        <v>4930</v>
      </c>
      <c r="O2899" s="376" t="s">
        <v>4940</v>
      </c>
      <c r="P2899" s="326">
        <f>ROUND(SUMIF('AV-Bewegungsdaten'!B:B,A2899,'AV-Bewegungsdaten'!C:C),3)</f>
        <v>0</v>
      </c>
      <c r="Q2899" s="324">
        <f>ROUND(SUMIF('AV-Bewegungsdaten'!B:B,$A2899,'AV-Bewegungsdaten'!D:D),2)</f>
        <v>0</v>
      </c>
      <c r="T2899" s="327"/>
      <c r="U2899" s="326">
        <f>ROUND(SUMIF('DV-Bewegungsdaten'!B:B,Kategorien!A2899,'DV-Bewegungsdaten'!D:D),3)</f>
        <v>0</v>
      </c>
      <c r="V2899" s="324">
        <f>ROUND(SUMIF('DV-Bewegungsdaten'!B:B,Kategorien!A2899,'DV-Bewegungsdaten'!E:E),3)</f>
        <v>0</v>
      </c>
      <c r="AD2899" s="390">
        <f t="shared" si="601"/>
        <v>21.931000000000001</v>
      </c>
      <c r="AE2899" s="390">
        <f t="shared" si="602"/>
        <v>22.588000000000001</v>
      </c>
      <c r="AF2899" s="390">
        <f t="shared" si="603"/>
        <v>23.807000000000002</v>
      </c>
      <c r="AG2899" s="390">
        <f t="shared" si="604"/>
        <v>23.173999999999999</v>
      </c>
      <c r="AH2899" s="390">
        <f t="shared" si="605"/>
        <v>23.086000000000002</v>
      </c>
      <c r="AI2899" s="390">
        <f t="shared" si="606"/>
        <v>23.618000000000002</v>
      </c>
      <c r="AJ2899" s="390">
        <f t="shared" si="607"/>
        <v>22.901</v>
      </c>
      <c r="AK2899" s="390">
        <f t="shared" si="608"/>
        <v>23.185000000000002</v>
      </c>
      <c r="AL2899" s="390">
        <f t="shared" si="609"/>
        <v>23.295000000000002</v>
      </c>
      <c r="AM2899" s="390">
        <f t="shared" si="610"/>
        <v>23.176000000000002</v>
      </c>
      <c r="AN2899" s="390">
        <f t="shared" si="611"/>
        <v>22.770000000000003</v>
      </c>
      <c r="AO2899" s="390">
        <f t="shared" si="612"/>
        <v>23.673000000000002</v>
      </c>
    </row>
    <row r="2900" spans="1:41" ht="15" customHeight="1" x14ac:dyDescent="0.25">
      <c r="A2900" s="127" t="s">
        <v>911</v>
      </c>
      <c r="B2900" s="125" t="s">
        <v>2077</v>
      </c>
      <c r="C2900" s="125" t="s">
        <v>4006</v>
      </c>
      <c r="D2900" s="125" t="s">
        <v>912</v>
      </c>
      <c r="E2900" s="125" t="s">
        <v>2455</v>
      </c>
      <c r="F2900" s="126">
        <v>29.67</v>
      </c>
      <c r="G2900" s="126">
        <v>29.87</v>
      </c>
      <c r="H2900" s="126">
        <v>23.74</v>
      </c>
      <c r="I2900" s="126"/>
      <c r="J2900" s="317"/>
      <c r="K2900" s="323">
        <f>ROUND(SUMIF('VGT-Bewegungsdaten'!B:B,A2900,'VGT-Bewegungsdaten'!C:C),3)</f>
        <v>0</v>
      </c>
      <c r="L2900" s="324">
        <f>ROUND(SUMIF('VGT-Bewegungsdaten'!B:B,$A2900,'VGT-Bewegungsdaten'!D:D),2)</f>
        <v>0</v>
      </c>
      <c r="N2900" s="376" t="s">
        <v>4930</v>
      </c>
      <c r="O2900" s="376" t="s">
        <v>4940</v>
      </c>
      <c r="P2900" s="326">
        <f>ROUND(SUMIF('AV-Bewegungsdaten'!B:B,A2900,'AV-Bewegungsdaten'!C:C),3)</f>
        <v>0</v>
      </c>
      <c r="Q2900" s="324">
        <f>ROUND(SUMIF('AV-Bewegungsdaten'!B:B,$A2900,'AV-Bewegungsdaten'!D:D),2)</f>
        <v>0</v>
      </c>
      <c r="T2900" s="327"/>
      <c r="U2900" s="326">
        <f>ROUND(SUMIF('DV-Bewegungsdaten'!B:B,Kategorien!A2900,'DV-Bewegungsdaten'!D:D),3)</f>
        <v>0</v>
      </c>
      <c r="V2900" s="324">
        <f>ROUND(SUMIF('DV-Bewegungsdaten'!B:B,Kategorien!A2900,'DV-Bewegungsdaten'!E:E),3)</f>
        <v>0</v>
      </c>
      <c r="AD2900" s="390">
        <f t="shared" si="601"/>
        <v>24.931000000000001</v>
      </c>
      <c r="AE2900" s="390">
        <f t="shared" si="602"/>
        <v>25.588000000000001</v>
      </c>
      <c r="AF2900" s="390">
        <f t="shared" si="603"/>
        <v>26.807000000000002</v>
      </c>
      <c r="AG2900" s="390">
        <f t="shared" si="604"/>
        <v>26.173999999999999</v>
      </c>
      <c r="AH2900" s="390">
        <f t="shared" si="605"/>
        <v>26.086000000000002</v>
      </c>
      <c r="AI2900" s="390">
        <f t="shared" si="606"/>
        <v>26.618000000000002</v>
      </c>
      <c r="AJ2900" s="390">
        <f t="shared" si="607"/>
        <v>25.901</v>
      </c>
      <c r="AK2900" s="390">
        <f t="shared" si="608"/>
        <v>26.185000000000002</v>
      </c>
      <c r="AL2900" s="390">
        <f t="shared" si="609"/>
        <v>26.295000000000002</v>
      </c>
      <c r="AM2900" s="390">
        <f t="shared" si="610"/>
        <v>26.176000000000002</v>
      </c>
      <c r="AN2900" s="390">
        <f t="shared" si="611"/>
        <v>25.770000000000003</v>
      </c>
      <c r="AO2900" s="390">
        <f t="shared" si="612"/>
        <v>26.673000000000002</v>
      </c>
    </row>
    <row r="2901" spans="1:41" ht="15" customHeight="1" x14ac:dyDescent="0.25">
      <c r="A2901" s="127" t="s">
        <v>913</v>
      </c>
      <c r="B2901" s="125" t="s">
        <v>2077</v>
      </c>
      <c r="C2901" s="125" t="s">
        <v>4006</v>
      </c>
      <c r="D2901" s="125" t="s">
        <v>914</v>
      </c>
      <c r="E2901" s="125" t="s">
        <v>2452</v>
      </c>
      <c r="F2901" s="126">
        <v>27.67</v>
      </c>
      <c r="G2901" s="126">
        <v>27.87</v>
      </c>
      <c r="H2901" s="126">
        <v>22.14</v>
      </c>
      <c r="I2901" s="126"/>
      <c r="J2901" s="317"/>
      <c r="K2901" s="323">
        <f>ROUND(SUMIF('VGT-Bewegungsdaten'!B:B,A2901,'VGT-Bewegungsdaten'!C:C),3)</f>
        <v>0</v>
      </c>
      <c r="L2901" s="324">
        <f>ROUND(SUMIF('VGT-Bewegungsdaten'!B:B,$A2901,'VGT-Bewegungsdaten'!D:D),2)</f>
        <v>0</v>
      </c>
      <c r="N2901" s="376" t="s">
        <v>4930</v>
      </c>
      <c r="O2901" s="376" t="s">
        <v>4940</v>
      </c>
      <c r="P2901" s="326">
        <f>ROUND(SUMIF('AV-Bewegungsdaten'!B:B,A2901,'AV-Bewegungsdaten'!C:C),3)</f>
        <v>0</v>
      </c>
      <c r="Q2901" s="324">
        <f>ROUND(SUMIF('AV-Bewegungsdaten'!B:B,$A2901,'AV-Bewegungsdaten'!D:D),2)</f>
        <v>0</v>
      </c>
      <c r="T2901" s="327"/>
      <c r="U2901" s="326">
        <f>ROUND(SUMIF('DV-Bewegungsdaten'!B:B,Kategorien!A2901,'DV-Bewegungsdaten'!D:D),3)</f>
        <v>0</v>
      </c>
      <c r="V2901" s="324">
        <f>ROUND(SUMIF('DV-Bewegungsdaten'!B:B,Kategorien!A2901,'DV-Bewegungsdaten'!E:E),3)</f>
        <v>0</v>
      </c>
      <c r="AD2901" s="390">
        <f t="shared" si="601"/>
        <v>22.931000000000001</v>
      </c>
      <c r="AE2901" s="390">
        <f t="shared" si="602"/>
        <v>23.588000000000001</v>
      </c>
      <c r="AF2901" s="390">
        <f t="shared" si="603"/>
        <v>24.807000000000002</v>
      </c>
      <c r="AG2901" s="390">
        <f t="shared" si="604"/>
        <v>24.173999999999999</v>
      </c>
      <c r="AH2901" s="390">
        <f t="shared" si="605"/>
        <v>24.086000000000002</v>
      </c>
      <c r="AI2901" s="390">
        <f t="shared" si="606"/>
        <v>24.618000000000002</v>
      </c>
      <c r="AJ2901" s="390">
        <f t="shared" si="607"/>
        <v>23.901</v>
      </c>
      <c r="AK2901" s="390">
        <f t="shared" si="608"/>
        <v>24.185000000000002</v>
      </c>
      <c r="AL2901" s="390">
        <f t="shared" si="609"/>
        <v>24.295000000000002</v>
      </c>
      <c r="AM2901" s="390">
        <f t="shared" si="610"/>
        <v>24.176000000000002</v>
      </c>
      <c r="AN2901" s="390">
        <f t="shared" si="611"/>
        <v>23.770000000000003</v>
      </c>
      <c r="AO2901" s="390">
        <f t="shared" si="612"/>
        <v>24.673000000000002</v>
      </c>
    </row>
    <row r="2902" spans="1:41" ht="15" customHeight="1" x14ac:dyDescent="0.25">
      <c r="A2902" s="127" t="s">
        <v>915</v>
      </c>
      <c r="B2902" s="125" t="s">
        <v>2077</v>
      </c>
      <c r="C2902" s="125" t="s">
        <v>4006</v>
      </c>
      <c r="D2902" s="125" t="s">
        <v>916</v>
      </c>
      <c r="E2902" s="125" t="s">
        <v>2455</v>
      </c>
      <c r="F2902" s="126">
        <v>30.67</v>
      </c>
      <c r="G2902" s="126">
        <v>30.87</v>
      </c>
      <c r="H2902" s="126">
        <v>24.54</v>
      </c>
      <c r="I2902" s="126"/>
      <c r="J2902" s="317"/>
      <c r="K2902" s="323">
        <f>ROUND(SUMIF('VGT-Bewegungsdaten'!B:B,A2902,'VGT-Bewegungsdaten'!C:C),3)</f>
        <v>0</v>
      </c>
      <c r="L2902" s="324">
        <f>ROUND(SUMIF('VGT-Bewegungsdaten'!B:B,$A2902,'VGT-Bewegungsdaten'!D:D),2)</f>
        <v>0</v>
      </c>
      <c r="N2902" s="376" t="s">
        <v>4930</v>
      </c>
      <c r="O2902" s="376" t="s">
        <v>4940</v>
      </c>
      <c r="P2902" s="326">
        <f>ROUND(SUMIF('AV-Bewegungsdaten'!B:B,A2902,'AV-Bewegungsdaten'!C:C),3)</f>
        <v>0</v>
      </c>
      <c r="Q2902" s="324">
        <f>ROUND(SUMIF('AV-Bewegungsdaten'!B:B,$A2902,'AV-Bewegungsdaten'!D:D),2)</f>
        <v>0</v>
      </c>
      <c r="T2902" s="327"/>
      <c r="U2902" s="326">
        <f>ROUND(SUMIF('DV-Bewegungsdaten'!B:B,Kategorien!A2902,'DV-Bewegungsdaten'!D:D),3)</f>
        <v>0</v>
      </c>
      <c r="V2902" s="324">
        <f>ROUND(SUMIF('DV-Bewegungsdaten'!B:B,Kategorien!A2902,'DV-Bewegungsdaten'!E:E),3)</f>
        <v>0</v>
      </c>
      <c r="AD2902" s="390">
        <f t="shared" si="601"/>
        <v>25.931000000000001</v>
      </c>
      <c r="AE2902" s="390">
        <f t="shared" si="602"/>
        <v>26.588000000000001</v>
      </c>
      <c r="AF2902" s="390">
        <f t="shared" si="603"/>
        <v>27.807000000000002</v>
      </c>
      <c r="AG2902" s="390">
        <f t="shared" si="604"/>
        <v>27.173999999999999</v>
      </c>
      <c r="AH2902" s="390">
        <f t="shared" si="605"/>
        <v>27.086000000000002</v>
      </c>
      <c r="AI2902" s="390">
        <f t="shared" si="606"/>
        <v>27.618000000000002</v>
      </c>
      <c r="AJ2902" s="390">
        <f t="shared" si="607"/>
        <v>26.901</v>
      </c>
      <c r="AK2902" s="390">
        <f t="shared" si="608"/>
        <v>27.185000000000002</v>
      </c>
      <c r="AL2902" s="390">
        <f t="shared" si="609"/>
        <v>27.295000000000002</v>
      </c>
      <c r="AM2902" s="390">
        <f t="shared" si="610"/>
        <v>27.176000000000002</v>
      </c>
      <c r="AN2902" s="390">
        <f t="shared" si="611"/>
        <v>26.770000000000003</v>
      </c>
      <c r="AO2902" s="390">
        <f t="shared" si="612"/>
        <v>27.673000000000002</v>
      </c>
    </row>
    <row r="2903" spans="1:41" ht="15" customHeight="1" x14ac:dyDescent="0.25">
      <c r="A2903" s="127" t="s">
        <v>917</v>
      </c>
      <c r="B2903" s="125" t="s">
        <v>2077</v>
      </c>
      <c r="C2903" s="125" t="s">
        <v>4006</v>
      </c>
      <c r="D2903" s="125" t="s">
        <v>918</v>
      </c>
      <c r="E2903" s="125" t="s">
        <v>2452</v>
      </c>
      <c r="F2903" s="126">
        <v>9.18</v>
      </c>
      <c r="G2903" s="126">
        <v>9.379999999999999</v>
      </c>
      <c r="H2903" s="126">
        <v>7.34</v>
      </c>
      <c r="I2903" s="126"/>
      <c r="J2903" s="317"/>
      <c r="K2903" s="323">
        <f>ROUND(SUMIF('VGT-Bewegungsdaten'!B:B,A2903,'VGT-Bewegungsdaten'!C:C),3)</f>
        <v>0</v>
      </c>
      <c r="L2903" s="324">
        <f>ROUND(SUMIF('VGT-Bewegungsdaten'!B:B,$A2903,'VGT-Bewegungsdaten'!D:D),2)</f>
        <v>0</v>
      </c>
      <c r="N2903" s="376" t="s">
        <v>4930</v>
      </c>
      <c r="O2903" s="376" t="s">
        <v>4940</v>
      </c>
      <c r="P2903" s="326">
        <f>ROUND(SUMIF('AV-Bewegungsdaten'!B:B,A2903,'AV-Bewegungsdaten'!C:C),3)</f>
        <v>0</v>
      </c>
      <c r="Q2903" s="324">
        <f>ROUND(SUMIF('AV-Bewegungsdaten'!B:B,$A2903,'AV-Bewegungsdaten'!D:D),2)</f>
        <v>0</v>
      </c>
      <c r="T2903" s="327"/>
      <c r="U2903" s="326">
        <f>ROUND(SUMIF('DV-Bewegungsdaten'!B:B,Kategorien!A2903,'DV-Bewegungsdaten'!D:D),3)</f>
        <v>0</v>
      </c>
      <c r="V2903" s="324">
        <f>ROUND(SUMIF('DV-Bewegungsdaten'!B:B,Kategorien!A2903,'DV-Bewegungsdaten'!E:E),3)</f>
        <v>0</v>
      </c>
      <c r="AD2903" s="390">
        <f t="shared" si="601"/>
        <v>4.4409999999999989</v>
      </c>
      <c r="AE2903" s="390">
        <f t="shared" si="602"/>
        <v>5.097999999999999</v>
      </c>
      <c r="AF2903" s="390">
        <f t="shared" si="603"/>
        <v>6.3169999999999984</v>
      </c>
      <c r="AG2903" s="390">
        <f t="shared" si="604"/>
        <v>5.6839999999999993</v>
      </c>
      <c r="AH2903" s="390">
        <f t="shared" si="605"/>
        <v>5.5959999999999992</v>
      </c>
      <c r="AI2903" s="390">
        <f t="shared" si="606"/>
        <v>6.1279999999999992</v>
      </c>
      <c r="AJ2903" s="390">
        <f t="shared" si="607"/>
        <v>5.4109999999999996</v>
      </c>
      <c r="AK2903" s="390">
        <f t="shared" si="608"/>
        <v>5.6949999999999985</v>
      </c>
      <c r="AL2903" s="390">
        <f t="shared" si="609"/>
        <v>5.8049999999999988</v>
      </c>
      <c r="AM2903" s="390">
        <f t="shared" si="610"/>
        <v>5.6859999999999991</v>
      </c>
      <c r="AN2903" s="390">
        <f t="shared" si="611"/>
        <v>5.2799999999999994</v>
      </c>
      <c r="AO2903" s="390">
        <f t="shared" si="612"/>
        <v>6.1829999999999989</v>
      </c>
    </row>
    <row r="2904" spans="1:41" ht="15" customHeight="1" x14ac:dyDescent="0.25">
      <c r="A2904" s="127" t="s">
        <v>919</v>
      </c>
      <c r="B2904" s="125" t="s">
        <v>2077</v>
      </c>
      <c r="C2904" s="125" t="s">
        <v>4006</v>
      </c>
      <c r="D2904" s="125" t="s">
        <v>920</v>
      </c>
      <c r="E2904" s="125" t="s">
        <v>2455</v>
      </c>
      <c r="F2904" s="126">
        <v>12.18</v>
      </c>
      <c r="G2904" s="126">
        <v>12.379999999999999</v>
      </c>
      <c r="H2904" s="126">
        <v>9.74</v>
      </c>
      <c r="I2904" s="126"/>
      <c r="J2904" s="317"/>
      <c r="K2904" s="323">
        <f>ROUND(SUMIF('VGT-Bewegungsdaten'!B:B,A2904,'VGT-Bewegungsdaten'!C:C),3)</f>
        <v>0</v>
      </c>
      <c r="L2904" s="324">
        <f>ROUND(SUMIF('VGT-Bewegungsdaten'!B:B,$A2904,'VGT-Bewegungsdaten'!D:D),2)</f>
        <v>0</v>
      </c>
      <c r="N2904" s="376" t="s">
        <v>4930</v>
      </c>
      <c r="O2904" s="376" t="s">
        <v>4940</v>
      </c>
      <c r="P2904" s="326">
        <f>ROUND(SUMIF('AV-Bewegungsdaten'!B:B,A2904,'AV-Bewegungsdaten'!C:C),3)</f>
        <v>0</v>
      </c>
      <c r="Q2904" s="324">
        <f>ROUND(SUMIF('AV-Bewegungsdaten'!B:B,$A2904,'AV-Bewegungsdaten'!D:D),2)</f>
        <v>0</v>
      </c>
      <c r="T2904" s="327"/>
      <c r="U2904" s="326">
        <f>ROUND(SUMIF('DV-Bewegungsdaten'!B:B,Kategorien!A2904,'DV-Bewegungsdaten'!D:D),3)</f>
        <v>0</v>
      </c>
      <c r="V2904" s="324">
        <f>ROUND(SUMIF('DV-Bewegungsdaten'!B:B,Kategorien!A2904,'DV-Bewegungsdaten'!E:E),3)</f>
        <v>0</v>
      </c>
      <c r="AD2904" s="390">
        <f t="shared" si="601"/>
        <v>7.4409999999999989</v>
      </c>
      <c r="AE2904" s="390">
        <f t="shared" si="602"/>
        <v>8.097999999999999</v>
      </c>
      <c r="AF2904" s="390">
        <f t="shared" si="603"/>
        <v>9.3169999999999984</v>
      </c>
      <c r="AG2904" s="390">
        <f t="shared" si="604"/>
        <v>8.6839999999999993</v>
      </c>
      <c r="AH2904" s="390">
        <f t="shared" si="605"/>
        <v>8.5960000000000001</v>
      </c>
      <c r="AI2904" s="390">
        <f t="shared" si="606"/>
        <v>9.1280000000000001</v>
      </c>
      <c r="AJ2904" s="390">
        <f t="shared" si="607"/>
        <v>8.4109999999999996</v>
      </c>
      <c r="AK2904" s="390">
        <f t="shared" si="608"/>
        <v>8.6949999999999985</v>
      </c>
      <c r="AL2904" s="390">
        <f t="shared" si="609"/>
        <v>8.8049999999999997</v>
      </c>
      <c r="AM2904" s="390">
        <f t="shared" si="610"/>
        <v>8.6859999999999999</v>
      </c>
      <c r="AN2904" s="390">
        <f t="shared" si="611"/>
        <v>8.2799999999999994</v>
      </c>
      <c r="AO2904" s="390">
        <f t="shared" si="612"/>
        <v>9.1829999999999998</v>
      </c>
    </row>
    <row r="2905" spans="1:41" ht="15" customHeight="1" x14ac:dyDescent="0.25">
      <c r="A2905" s="127" t="s">
        <v>921</v>
      </c>
      <c r="B2905" s="125" t="s">
        <v>2077</v>
      </c>
      <c r="C2905" s="125" t="s">
        <v>4006</v>
      </c>
      <c r="D2905" s="125" t="s">
        <v>922</v>
      </c>
      <c r="E2905" s="125" t="s">
        <v>2452</v>
      </c>
      <c r="F2905" s="126">
        <v>10.18</v>
      </c>
      <c r="G2905" s="126">
        <v>10.379999999999999</v>
      </c>
      <c r="H2905" s="126">
        <v>8.14</v>
      </c>
      <c r="I2905" s="126"/>
      <c r="J2905" s="317"/>
      <c r="K2905" s="323">
        <f>ROUND(SUMIF('VGT-Bewegungsdaten'!B:B,A2905,'VGT-Bewegungsdaten'!C:C),3)</f>
        <v>0</v>
      </c>
      <c r="L2905" s="324">
        <f>ROUND(SUMIF('VGT-Bewegungsdaten'!B:B,$A2905,'VGT-Bewegungsdaten'!D:D),2)</f>
        <v>0</v>
      </c>
      <c r="N2905" s="376" t="s">
        <v>4930</v>
      </c>
      <c r="O2905" s="376" t="s">
        <v>4940</v>
      </c>
      <c r="P2905" s="326">
        <f>ROUND(SUMIF('AV-Bewegungsdaten'!B:B,A2905,'AV-Bewegungsdaten'!C:C),3)</f>
        <v>0</v>
      </c>
      <c r="Q2905" s="324">
        <f>ROUND(SUMIF('AV-Bewegungsdaten'!B:B,$A2905,'AV-Bewegungsdaten'!D:D),2)</f>
        <v>0</v>
      </c>
      <c r="T2905" s="327"/>
      <c r="U2905" s="326">
        <f>ROUND(SUMIF('DV-Bewegungsdaten'!B:B,Kategorien!A2905,'DV-Bewegungsdaten'!D:D),3)</f>
        <v>0</v>
      </c>
      <c r="V2905" s="324">
        <f>ROUND(SUMIF('DV-Bewegungsdaten'!B:B,Kategorien!A2905,'DV-Bewegungsdaten'!E:E),3)</f>
        <v>0</v>
      </c>
      <c r="AD2905" s="390">
        <f t="shared" si="601"/>
        <v>5.4409999999999989</v>
      </c>
      <c r="AE2905" s="390">
        <f t="shared" si="602"/>
        <v>6.097999999999999</v>
      </c>
      <c r="AF2905" s="390">
        <f t="shared" si="603"/>
        <v>7.3169999999999984</v>
      </c>
      <c r="AG2905" s="390">
        <f t="shared" si="604"/>
        <v>6.6839999999999993</v>
      </c>
      <c r="AH2905" s="390">
        <f t="shared" si="605"/>
        <v>6.5959999999999992</v>
      </c>
      <c r="AI2905" s="390">
        <f t="shared" si="606"/>
        <v>7.1279999999999992</v>
      </c>
      <c r="AJ2905" s="390">
        <f t="shared" si="607"/>
        <v>6.4109999999999996</v>
      </c>
      <c r="AK2905" s="390">
        <f t="shared" si="608"/>
        <v>6.6949999999999985</v>
      </c>
      <c r="AL2905" s="390">
        <f t="shared" si="609"/>
        <v>6.8049999999999988</v>
      </c>
      <c r="AM2905" s="390">
        <f t="shared" si="610"/>
        <v>6.6859999999999991</v>
      </c>
      <c r="AN2905" s="390">
        <f t="shared" si="611"/>
        <v>6.2799999999999994</v>
      </c>
      <c r="AO2905" s="390">
        <f t="shared" si="612"/>
        <v>7.1829999999999989</v>
      </c>
    </row>
    <row r="2906" spans="1:41" ht="15" customHeight="1" x14ac:dyDescent="0.25">
      <c r="A2906" s="127" t="s">
        <v>923</v>
      </c>
      <c r="B2906" s="125" t="s">
        <v>2077</v>
      </c>
      <c r="C2906" s="125" t="s">
        <v>4006</v>
      </c>
      <c r="D2906" s="125" t="s">
        <v>924</v>
      </c>
      <c r="E2906" s="125" t="s">
        <v>2455</v>
      </c>
      <c r="F2906" s="126">
        <v>13.18</v>
      </c>
      <c r="G2906" s="126">
        <v>13.379999999999999</v>
      </c>
      <c r="H2906" s="126">
        <v>10.54</v>
      </c>
      <c r="I2906" s="126"/>
      <c r="J2906" s="317"/>
      <c r="K2906" s="323">
        <f>ROUND(SUMIF('VGT-Bewegungsdaten'!B:B,A2906,'VGT-Bewegungsdaten'!C:C),3)</f>
        <v>0</v>
      </c>
      <c r="L2906" s="324">
        <f>ROUND(SUMIF('VGT-Bewegungsdaten'!B:B,$A2906,'VGT-Bewegungsdaten'!D:D),2)</f>
        <v>0</v>
      </c>
      <c r="N2906" s="376" t="s">
        <v>4930</v>
      </c>
      <c r="O2906" s="376" t="s">
        <v>4940</v>
      </c>
      <c r="P2906" s="326">
        <f>ROUND(SUMIF('AV-Bewegungsdaten'!B:B,A2906,'AV-Bewegungsdaten'!C:C),3)</f>
        <v>0</v>
      </c>
      <c r="Q2906" s="324">
        <f>ROUND(SUMIF('AV-Bewegungsdaten'!B:B,$A2906,'AV-Bewegungsdaten'!D:D),2)</f>
        <v>0</v>
      </c>
      <c r="T2906" s="327"/>
      <c r="U2906" s="326">
        <f>ROUND(SUMIF('DV-Bewegungsdaten'!B:B,Kategorien!A2906,'DV-Bewegungsdaten'!D:D),3)</f>
        <v>0</v>
      </c>
      <c r="V2906" s="324">
        <f>ROUND(SUMIF('DV-Bewegungsdaten'!B:B,Kategorien!A2906,'DV-Bewegungsdaten'!E:E),3)</f>
        <v>0</v>
      </c>
      <c r="AD2906" s="390">
        <f t="shared" si="601"/>
        <v>8.4409999999999989</v>
      </c>
      <c r="AE2906" s="390">
        <f t="shared" si="602"/>
        <v>9.097999999999999</v>
      </c>
      <c r="AF2906" s="390">
        <f t="shared" si="603"/>
        <v>10.316999999999998</v>
      </c>
      <c r="AG2906" s="390">
        <f t="shared" si="604"/>
        <v>9.6839999999999993</v>
      </c>
      <c r="AH2906" s="390">
        <f t="shared" si="605"/>
        <v>9.5960000000000001</v>
      </c>
      <c r="AI2906" s="390">
        <f t="shared" si="606"/>
        <v>10.128</v>
      </c>
      <c r="AJ2906" s="390">
        <f t="shared" si="607"/>
        <v>9.4109999999999996</v>
      </c>
      <c r="AK2906" s="390">
        <f t="shared" si="608"/>
        <v>9.6949999999999985</v>
      </c>
      <c r="AL2906" s="390">
        <f t="shared" si="609"/>
        <v>9.8049999999999997</v>
      </c>
      <c r="AM2906" s="390">
        <f t="shared" si="610"/>
        <v>9.6859999999999999</v>
      </c>
      <c r="AN2906" s="390">
        <f t="shared" si="611"/>
        <v>9.2799999999999994</v>
      </c>
      <c r="AO2906" s="390">
        <f t="shared" si="612"/>
        <v>10.183</v>
      </c>
    </row>
    <row r="2907" spans="1:41" ht="15" customHeight="1" x14ac:dyDescent="0.25">
      <c r="A2907" s="127" t="s">
        <v>925</v>
      </c>
      <c r="B2907" s="125" t="s">
        <v>2077</v>
      </c>
      <c r="C2907" s="125" t="s">
        <v>4006</v>
      </c>
      <c r="D2907" s="125" t="s">
        <v>926</v>
      </c>
      <c r="E2907" s="125" t="s">
        <v>2452</v>
      </c>
      <c r="F2907" s="126">
        <v>15.18</v>
      </c>
      <c r="G2907" s="126">
        <v>15.379999999999999</v>
      </c>
      <c r="H2907" s="126">
        <v>12.14</v>
      </c>
      <c r="I2907" s="126"/>
      <c r="J2907" s="317"/>
      <c r="K2907" s="323">
        <f>ROUND(SUMIF('VGT-Bewegungsdaten'!B:B,A2907,'VGT-Bewegungsdaten'!C:C),3)</f>
        <v>0</v>
      </c>
      <c r="L2907" s="324">
        <f>ROUND(SUMIF('VGT-Bewegungsdaten'!B:B,$A2907,'VGT-Bewegungsdaten'!D:D),2)</f>
        <v>0</v>
      </c>
      <c r="N2907" s="376" t="s">
        <v>4930</v>
      </c>
      <c r="O2907" s="376" t="s">
        <v>4940</v>
      </c>
      <c r="P2907" s="326">
        <f>ROUND(SUMIF('AV-Bewegungsdaten'!B:B,A2907,'AV-Bewegungsdaten'!C:C),3)</f>
        <v>0</v>
      </c>
      <c r="Q2907" s="324">
        <f>ROUND(SUMIF('AV-Bewegungsdaten'!B:B,$A2907,'AV-Bewegungsdaten'!D:D),2)</f>
        <v>0</v>
      </c>
      <c r="T2907" s="327"/>
      <c r="U2907" s="326">
        <f>ROUND(SUMIF('DV-Bewegungsdaten'!B:B,Kategorien!A2907,'DV-Bewegungsdaten'!D:D),3)</f>
        <v>0</v>
      </c>
      <c r="V2907" s="324">
        <f>ROUND(SUMIF('DV-Bewegungsdaten'!B:B,Kategorien!A2907,'DV-Bewegungsdaten'!E:E),3)</f>
        <v>0</v>
      </c>
      <c r="AD2907" s="390">
        <f t="shared" si="601"/>
        <v>10.440999999999999</v>
      </c>
      <c r="AE2907" s="390">
        <f t="shared" si="602"/>
        <v>11.097999999999999</v>
      </c>
      <c r="AF2907" s="390">
        <f t="shared" si="603"/>
        <v>12.316999999999998</v>
      </c>
      <c r="AG2907" s="390">
        <f t="shared" si="604"/>
        <v>11.683999999999999</v>
      </c>
      <c r="AH2907" s="390">
        <f t="shared" si="605"/>
        <v>11.596</v>
      </c>
      <c r="AI2907" s="390">
        <f t="shared" si="606"/>
        <v>12.128</v>
      </c>
      <c r="AJ2907" s="390">
        <f t="shared" si="607"/>
        <v>11.411</v>
      </c>
      <c r="AK2907" s="390">
        <f t="shared" si="608"/>
        <v>11.694999999999999</v>
      </c>
      <c r="AL2907" s="390">
        <f t="shared" si="609"/>
        <v>11.805</v>
      </c>
      <c r="AM2907" s="390">
        <f t="shared" si="610"/>
        <v>11.686</v>
      </c>
      <c r="AN2907" s="390">
        <f t="shared" si="611"/>
        <v>11.28</v>
      </c>
      <c r="AO2907" s="390">
        <f t="shared" si="612"/>
        <v>12.183</v>
      </c>
    </row>
    <row r="2908" spans="1:41" ht="15" customHeight="1" x14ac:dyDescent="0.25">
      <c r="A2908" s="127" t="s">
        <v>927</v>
      </c>
      <c r="B2908" s="125" t="s">
        <v>2077</v>
      </c>
      <c r="C2908" s="125" t="s">
        <v>4006</v>
      </c>
      <c r="D2908" s="125" t="s">
        <v>928</v>
      </c>
      <c r="E2908" s="125" t="s">
        <v>2455</v>
      </c>
      <c r="F2908" s="126">
        <v>18.18</v>
      </c>
      <c r="G2908" s="126">
        <v>18.38</v>
      </c>
      <c r="H2908" s="126">
        <v>14.54</v>
      </c>
      <c r="I2908" s="126"/>
      <c r="J2908" s="317"/>
      <c r="K2908" s="323">
        <f>ROUND(SUMIF('VGT-Bewegungsdaten'!B:B,A2908,'VGT-Bewegungsdaten'!C:C),3)</f>
        <v>0</v>
      </c>
      <c r="L2908" s="324">
        <f>ROUND(SUMIF('VGT-Bewegungsdaten'!B:B,$A2908,'VGT-Bewegungsdaten'!D:D),2)</f>
        <v>0</v>
      </c>
      <c r="N2908" s="376" t="s">
        <v>4930</v>
      </c>
      <c r="O2908" s="376" t="s">
        <v>4940</v>
      </c>
      <c r="P2908" s="326">
        <f>ROUND(SUMIF('AV-Bewegungsdaten'!B:B,A2908,'AV-Bewegungsdaten'!C:C),3)</f>
        <v>0</v>
      </c>
      <c r="Q2908" s="324">
        <f>ROUND(SUMIF('AV-Bewegungsdaten'!B:B,$A2908,'AV-Bewegungsdaten'!D:D),2)</f>
        <v>0</v>
      </c>
      <c r="T2908" s="327"/>
      <c r="U2908" s="326">
        <f>ROUND(SUMIF('DV-Bewegungsdaten'!B:B,Kategorien!A2908,'DV-Bewegungsdaten'!D:D),3)</f>
        <v>0</v>
      </c>
      <c r="V2908" s="324">
        <f>ROUND(SUMIF('DV-Bewegungsdaten'!B:B,Kategorien!A2908,'DV-Bewegungsdaten'!E:E),3)</f>
        <v>0</v>
      </c>
      <c r="AD2908" s="390">
        <f t="shared" si="601"/>
        <v>13.440999999999999</v>
      </c>
      <c r="AE2908" s="390">
        <f t="shared" si="602"/>
        <v>14.097999999999999</v>
      </c>
      <c r="AF2908" s="390">
        <f t="shared" si="603"/>
        <v>15.316999999999998</v>
      </c>
      <c r="AG2908" s="390">
        <f t="shared" si="604"/>
        <v>14.683999999999999</v>
      </c>
      <c r="AH2908" s="390">
        <f t="shared" si="605"/>
        <v>14.596</v>
      </c>
      <c r="AI2908" s="390">
        <f t="shared" si="606"/>
        <v>15.128</v>
      </c>
      <c r="AJ2908" s="390">
        <f t="shared" si="607"/>
        <v>14.411</v>
      </c>
      <c r="AK2908" s="390">
        <f t="shared" si="608"/>
        <v>14.694999999999999</v>
      </c>
      <c r="AL2908" s="390">
        <f t="shared" si="609"/>
        <v>14.805</v>
      </c>
      <c r="AM2908" s="390">
        <f t="shared" si="610"/>
        <v>14.686</v>
      </c>
      <c r="AN2908" s="390">
        <f t="shared" si="611"/>
        <v>14.28</v>
      </c>
      <c r="AO2908" s="390">
        <f t="shared" si="612"/>
        <v>15.183</v>
      </c>
    </row>
    <row r="2909" spans="1:41" ht="15" customHeight="1" x14ac:dyDescent="0.25">
      <c r="A2909" s="127" t="s">
        <v>929</v>
      </c>
      <c r="B2909" s="125" t="s">
        <v>2077</v>
      </c>
      <c r="C2909" s="125" t="s">
        <v>4006</v>
      </c>
      <c r="D2909" s="125" t="s">
        <v>930</v>
      </c>
      <c r="E2909" s="125" t="s">
        <v>2452</v>
      </c>
      <c r="F2909" s="126">
        <v>16.18</v>
      </c>
      <c r="G2909" s="126">
        <v>16.38</v>
      </c>
      <c r="H2909" s="126">
        <v>12.94</v>
      </c>
      <c r="I2909" s="126"/>
      <c r="J2909" s="317"/>
      <c r="K2909" s="323">
        <f>ROUND(SUMIF('VGT-Bewegungsdaten'!B:B,A2909,'VGT-Bewegungsdaten'!C:C),3)</f>
        <v>0</v>
      </c>
      <c r="L2909" s="324">
        <f>ROUND(SUMIF('VGT-Bewegungsdaten'!B:B,$A2909,'VGT-Bewegungsdaten'!D:D),2)</f>
        <v>0</v>
      </c>
      <c r="N2909" s="376" t="s">
        <v>4930</v>
      </c>
      <c r="O2909" s="376" t="s">
        <v>4940</v>
      </c>
      <c r="P2909" s="326">
        <f>ROUND(SUMIF('AV-Bewegungsdaten'!B:B,A2909,'AV-Bewegungsdaten'!C:C),3)</f>
        <v>0</v>
      </c>
      <c r="Q2909" s="324">
        <f>ROUND(SUMIF('AV-Bewegungsdaten'!B:B,$A2909,'AV-Bewegungsdaten'!D:D),2)</f>
        <v>0</v>
      </c>
      <c r="T2909" s="327"/>
      <c r="U2909" s="326">
        <f>ROUND(SUMIF('DV-Bewegungsdaten'!B:B,Kategorien!A2909,'DV-Bewegungsdaten'!D:D),3)</f>
        <v>0</v>
      </c>
      <c r="V2909" s="324">
        <f>ROUND(SUMIF('DV-Bewegungsdaten'!B:B,Kategorien!A2909,'DV-Bewegungsdaten'!E:E),3)</f>
        <v>0</v>
      </c>
      <c r="AD2909" s="390">
        <f t="shared" si="601"/>
        <v>11.440999999999999</v>
      </c>
      <c r="AE2909" s="390">
        <f t="shared" si="602"/>
        <v>12.097999999999999</v>
      </c>
      <c r="AF2909" s="390">
        <f t="shared" si="603"/>
        <v>13.316999999999998</v>
      </c>
      <c r="AG2909" s="390">
        <f t="shared" si="604"/>
        <v>12.683999999999999</v>
      </c>
      <c r="AH2909" s="390">
        <f t="shared" si="605"/>
        <v>12.596</v>
      </c>
      <c r="AI2909" s="390">
        <f t="shared" si="606"/>
        <v>13.128</v>
      </c>
      <c r="AJ2909" s="390">
        <f t="shared" si="607"/>
        <v>12.411</v>
      </c>
      <c r="AK2909" s="390">
        <f t="shared" si="608"/>
        <v>12.694999999999999</v>
      </c>
      <c r="AL2909" s="390">
        <f t="shared" si="609"/>
        <v>12.805</v>
      </c>
      <c r="AM2909" s="390">
        <f t="shared" si="610"/>
        <v>12.686</v>
      </c>
      <c r="AN2909" s="390">
        <f t="shared" si="611"/>
        <v>12.28</v>
      </c>
      <c r="AO2909" s="390">
        <f t="shared" si="612"/>
        <v>13.183</v>
      </c>
    </row>
    <row r="2910" spans="1:41" ht="15" customHeight="1" x14ac:dyDescent="0.25">
      <c r="A2910" s="127" t="s">
        <v>931</v>
      </c>
      <c r="B2910" s="125" t="s">
        <v>2077</v>
      </c>
      <c r="C2910" s="125" t="s">
        <v>4006</v>
      </c>
      <c r="D2910" s="125" t="s">
        <v>932</v>
      </c>
      <c r="E2910" s="125" t="s">
        <v>2455</v>
      </c>
      <c r="F2910" s="126">
        <v>19.18</v>
      </c>
      <c r="G2910" s="126">
        <v>19.38</v>
      </c>
      <c r="H2910" s="126">
        <v>15.34</v>
      </c>
      <c r="I2910" s="126"/>
      <c r="J2910" s="317"/>
      <c r="K2910" s="323">
        <f>ROUND(SUMIF('VGT-Bewegungsdaten'!B:B,A2910,'VGT-Bewegungsdaten'!C:C),3)</f>
        <v>0</v>
      </c>
      <c r="L2910" s="324">
        <f>ROUND(SUMIF('VGT-Bewegungsdaten'!B:B,$A2910,'VGT-Bewegungsdaten'!D:D),2)</f>
        <v>0</v>
      </c>
      <c r="N2910" s="376" t="s">
        <v>4930</v>
      </c>
      <c r="O2910" s="376" t="s">
        <v>4940</v>
      </c>
      <c r="P2910" s="326">
        <f>ROUND(SUMIF('AV-Bewegungsdaten'!B:B,A2910,'AV-Bewegungsdaten'!C:C),3)</f>
        <v>0</v>
      </c>
      <c r="Q2910" s="324">
        <f>ROUND(SUMIF('AV-Bewegungsdaten'!B:B,$A2910,'AV-Bewegungsdaten'!D:D),2)</f>
        <v>0</v>
      </c>
      <c r="T2910" s="327"/>
      <c r="U2910" s="326">
        <f>ROUND(SUMIF('DV-Bewegungsdaten'!B:B,Kategorien!A2910,'DV-Bewegungsdaten'!D:D),3)</f>
        <v>0</v>
      </c>
      <c r="V2910" s="324">
        <f>ROUND(SUMIF('DV-Bewegungsdaten'!B:B,Kategorien!A2910,'DV-Bewegungsdaten'!E:E),3)</f>
        <v>0</v>
      </c>
      <c r="AD2910" s="390">
        <f t="shared" si="601"/>
        <v>14.440999999999999</v>
      </c>
      <c r="AE2910" s="390">
        <f t="shared" si="602"/>
        <v>15.097999999999999</v>
      </c>
      <c r="AF2910" s="390">
        <f t="shared" si="603"/>
        <v>16.317</v>
      </c>
      <c r="AG2910" s="390">
        <f t="shared" si="604"/>
        <v>15.683999999999999</v>
      </c>
      <c r="AH2910" s="390">
        <f t="shared" si="605"/>
        <v>15.596</v>
      </c>
      <c r="AI2910" s="390">
        <f t="shared" si="606"/>
        <v>16.128</v>
      </c>
      <c r="AJ2910" s="390">
        <f t="shared" si="607"/>
        <v>15.411</v>
      </c>
      <c r="AK2910" s="390">
        <f t="shared" si="608"/>
        <v>15.694999999999999</v>
      </c>
      <c r="AL2910" s="390">
        <f t="shared" si="609"/>
        <v>15.805</v>
      </c>
      <c r="AM2910" s="390">
        <f t="shared" si="610"/>
        <v>15.686</v>
      </c>
      <c r="AN2910" s="390">
        <f t="shared" si="611"/>
        <v>15.28</v>
      </c>
      <c r="AO2910" s="390">
        <f t="shared" si="612"/>
        <v>16.183</v>
      </c>
    </row>
    <row r="2911" spans="1:41" ht="15" customHeight="1" x14ac:dyDescent="0.25">
      <c r="A2911" s="127" t="s">
        <v>933</v>
      </c>
      <c r="B2911" s="125" t="s">
        <v>2077</v>
      </c>
      <c r="C2911" s="125" t="s">
        <v>4006</v>
      </c>
      <c r="D2911" s="125" t="s">
        <v>934</v>
      </c>
      <c r="E2911" s="125" t="s">
        <v>2452</v>
      </c>
      <c r="F2911" s="126">
        <v>16.18</v>
      </c>
      <c r="G2911" s="126">
        <v>16.38</v>
      </c>
      <c r="H2911" s="126">
        <v>12.94</v>
      </c>
      <c r="I2911" s="126"/>
      <c r="J2911" s="317"/>
      <c r="K2911" s="323">
        <f>ROUND(SUMIF('VGT-Bewegungsdaten'!B:B,A2911,'VGT-Bewegungsdaten'!C:C),3)</f>
        <v>0</v>
      </c>
      <c r="L2911" s="324">
        <f>ROUND(SUMIF('VGT-Bewegungsdaten'!B:B,$A2911,'VGT-Bewegungsdaten'!D:D),2)</f>
        <v>0</v>
      </c>
      <c r="N2911" s="376" t="s">
        <v>4930</v>
      </c>
      <c r="O2911" s="376" t="s">
        <v>4940</v>
      </c>
      <c r="P2911" s="326">
        <f>ROUND(SUMIF('AV-Bewegungsdaten'!B:B,A2911,'AV-Bewegungsdaten'!C:C),3)</f>
        <v>0</v>
      </c>
      <c r="Q2911" s="324">
        <f>ROUND(SUMIF('AV-Bewegungsdaten'!B:B,$A2911,'AV-Bewegungsdaten'!D:D),2)</f>
        <v>0</v>
      </c>
      <c r="T2911" s="327"/>
      <c r="U2911" s="326">
        <f>ROUND(SUMIF('DV-Bewegungsdaten'!B:B,Kategorien!A2911,'DV-Bewegungsdaten'!D:D),3)</f>
        <v>0</v>
      </c>
      <c r="V2911" s="324">
        <f>ROUND(SUMIF('DV-Bewegungsdaten'!B:B,Kategorien!A2911,'DV-Bewegungsdaten'!E:E),3)</f>
        <v>0</v>
      </c>
      <c r="AD2911" s="390">
        <f t="shared" si="601"/>
        <v>11.440999999999999</v>
      </c>
      <c r="AE2911" s="390">
        <f t="shared" si="602"/>
        <v>12.097999999999999</v>
      </c>
      <c r="AF2911" s="390">
        <f t="shared" si="603"/>
        <v>13.316999999999998</v>
      </c>
      <c r="AG2911" s="390">
        <f t="shared" si="604"/>
        <v>12.683999999999999</v>
      </c>
      <c r="AH2911" s="390">
        <f t="shared" si="605"/>
        <v>12.596</v>
      </c>
      <c r="AI2911" s="390">
        <f t="shared" si="606"/>
        <v>13.128</v>
      </c>
      <c r="AJ2911" s="390">
        <f t="shared" si="607"/>
        <v>12.411</v>
      </c>
      <c r="AK2911" s="390">
        <f t="shared" si="608"/>
        <v>12.694999999999999</v>
      </c>
      <c r="AL2911" s="390">
        <f t="shared" si="609"/>
        <v>12.805</v>
      </c>
      <c r="AM2911" s="390">
        <f t="shared" si="610"/>
        <v>12.686</v>
      </c>
      <c r="AN2911" s="390">
        <f t="shared" si="611"/>
        <v>12.28</v>
      </c>
      <c r="AO2911" s="390">
        <f t="shared" si="612"/>
        <v>13.183</v>
      </c>
    </row>
    <row r="2912" spans="1:41" ht="15" customHeight="1" x14ac:dyDescent="0.25">
      <c r="A2912" s="127" t="s">
        <v>935</v>
      </c>
      <c r="B2912" s="125" t="s">
        <v>2077</v>
      </c>
      <c r="C2912" s="125" t="s">
        <v>4006</v>
      </c>
      <c r="D2912" s="125" t="s">
        <v>936</v>
      </c>
      <c r="E2912" s="125" t="s">
        <v>2455</v>
      </c>
      <c r="F2912" s="126">
        <v>19.18</v>
      </c>
      <c r="G2912" s="126">
        <v>19.38</v>
      </c>
      <c r="H2912" s="126">
        <v>15.34</v>
      </c>
      <c r="I2912" s="126"/>
      <c r="J2912" s="317"/>
      <c r="K2912" s="323">
        <f>ROUND(SUMIF('VGT-Bewegungsdaten'!B:B,A2912,'VGT-Bewegungsdaten'!C:C),3)</f>
        <v>0</v>
      </c>
      <c r="L2912" s="324">
        <f>ROUND(SUMIF('VGT-Bewegungsdaten'!B:B,$A2912,'VGT-Bewegungsdaten'!D:D),2)</f>
        <v>0</v>
      </c>
      <c r="N2912" s="376" t="s">
        <v>4930</v>
      </c>
      <c r="O2912" s="376" t="s">
        <v>4940</v>
      </c>
      <c r="P2912" s="326">
        <f>ROUND(SUMIF('AV-Bewegungsdaten'!B:B,A2912,'AV-Bewegungsdaten'!C:C),3)</f>
        <v>0</v>
      </c>
      <c r="Q2912" s="324">
        <f>ROUND(SUMIF('AV-Bewegungsdaten'!B:B,$A2912,'AV-Bewegungsdaten'!D:D),2)</f>
        <v>0</v>
      </c>
      <c r="T2912" s="327"/>
      <c r="U2912" s="326">
        <f>ROUND(SUMIF('DV-Bewegungsdaten'!B:B,Kategorien!A2912,'DV-Bewegungsdaten'!D:D),3)</f>
        <v>0</v>
      </c>
      <c r="V2912" s="324">
        <f>ROUND(SUMIF('DV-Bewegungsdaten'!B:B,Kategorien!A2912,'DV-Bewegungsdaten'!E:E),3)</f>
        <v>0</v>
      </c>
      <c r="AD2912" s="390">
        <f t="shared" si="601"/>
        <v>14.440999999999999</v>
      </c>
      <c r="AE2912" s="390">
        <f t="shared" si="602"/>
        <v>15.097999999999999</v>
      </c>
      <c r="AF2912" s="390">
        <f t="shared" si="603"/>
        <v>16.317</v>
      </c>
      <c r="AG2912" s="390">
        <f t="shared" si="604"/>
        <v>15.683999999999999</v>
      </c>
      <c r="AH2912" s="390">
        <f t="shared" si="605"/>
        <v>15.596</v>
      </c>
      <c r="AI2912" s="390">
        <f t="shared" si="606"/>
        <v>16.128</v>
      </c>
      <c r="AJ2912" s="390">
        <f t="shared" si="607"/>
        <v>15.411</v>
      </c>
      <c r="AK2912" s="390">
        <f t="shared" si="608"/>
        <v>15.694999999999999</v>
      </c>
      <c r="AL2912" s="390">
        <f t="shared" si="609"/>
        <v>15.805</v>
      </c>
      <c r="AM2912" s="390">
        <f t="shared" si="610"/>
        <v>15.686</v>
      </c>
      <c r="AN2912" s="390">
        <f t="shared" si="611"/>
        <v>15.28</v>
      </c>
      <c r="AO2912" s="390">
        <f t="shared" si="612"/>
        <v>16.183</v>
      </c>
    </row>
    <row r="2913" spans="1:41" ht="15" customHeight="1" x14ac:dyDescent="0.25">
      <c r="A2913" s="127" t="s">
        <v>937</v>
      </c>
      <c r="B2913" s="125" t="s">
        <v>2077</v>
      </c>
      <c r="C2913" s="125" t="s">
        <v>4006</v>
      </c>
      <c r="D2913" s="125" t="s">
        <v>938</v>
      </c>
      <c r="E2913" s="125" t="s">
        <v>2452</v>
      </c>
      <c r="F2913" s="126">
        <v>17.18</v>
      </c>
      <c r="G2913" s="126">
        <v>17.38</v>
      </c>
      <c r="H2913" s="126">
        <v>13.74</v>
      </c>
      <c r="I2913" s="126"/>
      <c r="J2913" s="317"/>
      <c r="K2913" s="323">
        <f>ROUND(SUMIF('VGT-Bewegungsdaten'!B:B,A2913,'VGT-Bewegungsdaten'!C:C),3)</f>
        <v>0</v>
      </c>
      <c r="L2913" s="324">
        <f>ROUND(SUMIF('VGT-Bewegungsdaten'!B:B,$A2913,'VGT-Bewegungsdaten'!D:D),2)</f>
        <v>0</v>
      </c>
      <c r="N2913" s="376" t="s">
        <v>4930</v>
      </c>
      <c r="O2913" s="376" t="s">
        <v>4940</v>
      </c>
      <c r="P2913" s="326">
        <f>ROUND(SUMIF('AV-Bewegungsdaten'!B:B,A2913,'AV-Bewegungsdaten'!C:C),3)</f>
        <v>0</v>
      </c>
      <c r="Q2913" s="324">
        <f>ROUND(SUMIF('AV-Bewegungsdaten'!B:B,$A2913,'AV-Bewegungsdaten'!D:D),2)</f>
        <v>0</v>
      </c>
      <c r="T2913" s="327"/>
      <c r="U2913" s="326">
        <f>ROUND(SUMIF('DV-Bewegungsdaten'!B:B,Kategorien!A2913,'DV-Bewegungsdaten'!D:D),3)</f>
        <v>0</v>
      </c>
      <c r="V2913" s="324">
        <f>ROUND(SUMIF('DV-Bewegungsdaten'!B:B,Kategorien!A2913,'DV-Bewegungsdaten'!E:E),3)</f>
        <v>0</v>
      </c>
      <c r="AD2913" s="390">
        <f t="shared" si="601"/>
        <v>12.440999999999999</v>
      </c>
      <c r="AE2913" s="390">
        <f t="shared" si="602"/>
        <v>13.097999999999999</v>
      </c>
      <c r="AF2913" s="390">
        <f t="shared" si="603"/>
        <v>14.316999999999998</v>
      </c>
      <c r="AG2913" s="390">
        <f t="shared" si="604"/>
        <v>13.683999999999999</v>
      </c>
      <c r="AH2913" s="390">
        <f t="shared" si="605"/>
        <v>13.596</v>
      </c>
      <c r="AI2913" s="390">
        <f t="shared" si="606"/>
        <v>14.128</v>
      </c>
      <c r="AJ2913" s="390">
        <f t="shared" si="607"/>
        <v>13.411</v>
      </c>
      <c r="AK2913" s="390">
        <f t="shared" si="608"/>
        <v>13.694999999999999</v>
      </c>
      <c r="AL2913" s="390">
        <f t="shared" si="609"/>
        <v>13.805</v>
      </c>
      <c r="AM2913" s="390">
        <f t="shared" si="610"/>
        <v>13.686</v>
      </c>
      <c r="AN2913" s="390">
        <f t="shared" si="611"/>
        <v>13.28</v>
      </c>
      <c r="AO2913" s="390">
        <f t="shared" si="612"/>
        <v>14.183</v>
      </c>
    </row>
    <row r="2914" spans="1:41" ht="15" customHeight="1" x14ac:dyDescent="0.25">
      <c r="A2914" s="127" t="s">
        <v>939</v>
      </c>
      <c r="B2914" s="125" t="s">
        <v>2077</v>
      </c>
      <c r="C2914" s="125" t="s">
        <v>4006</v>
      </c>
      <c r="D2914" s="125" t="s">
        <v>940</v>
      </c>
      <c r="E2914" s="125" t="s">
        <v>2455</v>
      </c>
      <c r="F2914" s="126">
        <v>20.18</v>
      </c>
      <c r="G2914" s="126">
        <v>20.38</v>
      </c>
      <c r="H2914" s="126">
        <v>16.14</v>
      </c>
      <c r="I2914" s="126"/>
      <c r="J2914" s="317"/>
      <c r="K2914" s="323">
        <f>ROUND(SUMIF('VGT-Bewegungsdaten'!B:B,A2914,'VGT-Bewegungsdaten'!C:C),3)</f>
        <v>0</v>
      </c>
      <c r="L2914" s="324">
        <f>ROUND(SUMIF('VGT-Bewegungsdaten'!B:B,$A2914,'VGT-Bewegungsdaten'!D:D),2)</f>
        <v>0</v>
      </c>
      <c r="N2914" s="376" t="s">
        <v>4930</v>
      </c>
      <c r="O2914" s="376" t="s">
        <v>4940</v>
      </c>
      <c r="P2914" s="326">
        <f>ROUND(SUMIF('AV-Bewegungsdaten'!B:B,A2914,'AV-Bewegungsdaten'!C:C),3)</f>
        <v>0</v>
      </c>
      <c r="Q2914" s="324">
        <f>ROUND(SUMIF('AV-Bewegungsdaten'!B:B,$A2914,'AV-Bewegungsdaten'!D:D),2)</f>
        <v>0</v>
      </c>
      <c r="T2914" s="327"/>
      <c r="U2914" s="326">
        <f>ROUND(SUMIF('DV-Bewegungsdaten'!B:B,Kategorien!A2914,'DV-Bewegungsdaten'!D:D),3)</f>
        <v>0</v>
      </c>
      <c r="V2914" s="324">
        <f>ROUND(SUMIF('DV-Bewegungsdaten'!B:B,Kategorien!A2914,'DV-Bewegungsdaten'!E:E),3)</f>
        <v>0</v>
      </c>
      <c r="AD2914" s="390">
        <f t="shared" si="601"/>
        <v>15.440999999999999</v>
      </c>
      <c r="AE2914" s="390">
        <f t="shared" si="602"/>
        <v>16.097999999999999</v>
      </c>
      <c r="AF2914" s="390">
        <f t="shared" si="603"/>
        <v>17.317</v>
      </c>
      <c r="AG2914" s="390">
        <f t="shared" si="604"/>
        <v>16.683999999999997</v>
      </c>
      <c r="AH2914" s="390">
        <f t="shared" si="605"/>
        <v>16.596</v>
      </c>
      <c r="AI2914" s="390">
        <f t="shared" si="606"/>
        <v>17.128</v>
      </c>
      <c r="AJ2914" s="390">
        <f t="shared" si="607"/>
        <v>16.410999999999998</v>
      </c>
      <c r="AK2914" s="390">
        <f t="shared" si="608"/>
        <v>16.695</v>
      </c>
      <c r="AL2914" s="390">
        <f t="shared" si="609"/>
        <v>16.805</v>
      </c>
      <c r="AM2914" s="390">
        <f t="shared" si="610"/>
        <v>16.686</v>
      </c>
      <c r="AN2914" s="390">
        <f t="shared" si="611"/>
        <v>16.28</v>
      </c>
      <c r="AO2914" s="390">
        <f t="shared" si="612"/>
        <v>17.183</v>
      </c>
    </row>
    <row r="2915" spans="1:41" ht="15" customHeight="1" x14ac:dyDescent="0.25">
      <c r="A2915" s="127" t="s">
        <v>941</v>
      </c>
      <c r="B2915" s="125" t="s">
        <v>2077</v>
      </c>
      <c r="C2915" s="125" t="s">
        <v>4006</v>
      </c>
      <c r="D2915" s="125" t="s">
        <v>942</v>
      </c>
      <c r="E2915" s="125" t="s">
        <v>2452</v>
      </c>
      <c r="F2915" s="126">
        <v>18.18</v>
      </c>
      <c r="G2915" s="126">
        <v>18.38</v>
      </c>
      <c r="H2915" s="126">
        <v>14.54</v>
      </c>
      <c r="I2915" s="126"/>
      <c r="J2915" s="317"/>
      <c r="K2915" s="323">
        <f>ROUND(SUMIF('VGT-Bewegungsdaten'!B:B,A2915,'VGT-Bewegungsdaten'!C:C),3)</f>
        <v>0</v>
      </c>
      <c r="L2915" s="324">
        <f>ROUND(SUMIF('VGT-Bewegungsdaten'!B:B,$A2915,'VGT-Bewegungsdaten'!D:D),2)</f>
        <v>0</v>
      </c>
      <c r="N2915" s="376" t="s">
        <v>4930</v>
      </c>
      <c r="O2915" s="376" t="s">
        <v>4940</v>
      </c>
      <c r="P2915" s="326">
        <f>ROUND(SUMIF('AV-Bewegungsdaten'!B:B,A2915,'AV-Bewegungsdaten'!C:C),3)</f>
        <v>0</v>
      </c>
      <c r="Q2915" s="324">
        <f>ROUND(SUMIF('AV-Bewegungsdaten'!B:B,$A2915,'AV-Bewegungsdaten'!D:D),2)</f>
        <v>0</v>
      </c>
      <c r="T2915" s="327"/>
      <c r="U2915" s="326">
        <f>ROUND(SUMIF('DV-Bewegungsdaten'!B:B,Kategorien!A2915,'DV-Bewegungsdaten'!D:D),3)</f>
        <v>0</v>
      </c>
      <c r="V2915" s="324">
        <f>ROUND(SUMIF('DV-Bewegungsdaten'!B:B,Kategorien!A2915,'DV-Bewegungsdaten'!E:E),3)</f>
        <v>0</v>
      </c>
      <c r="AD2915" s="390">
        <f t="shared" si="601"/>
        <v>13.440999999999999</v>
      </c>
      <c r="AE2915" s="390">
        <f t="shared" si="602"/>
        <v>14.097999999999999</v>
      </c>
      <c r="AF2915" s="390">
        <f t="shared" si="603"/>
        <v>15.316999999999998</v>
      </c>
      <c r="AG2915" s="390">
        <f t="shared" si="604"/>
        <v>14.683999999999999</v>
      </c>
      <c r="AH2915" s="390">
        <f t="shared" si="605"/>
        <v>14.596</v>
      </c>
      <c r="AI2915" s="390">
        <f t="shared" si="606"/>
        <v>15.128</v>
      </c>
      <c r="AJ2915" s="390">
        <f t="shared" si="607"/>
        <v>14.411</v>
      </c>
      <c r="AK2915" s="390">
        <f t="shared" si="608"/>
        <v>14.694999999999999</v>
      </c>
      <c r="AL2915" s="390">
        <f t="shared" si="609"/>
        <v>14.805</v>
      </c>
      <c r="AM2915" s="390">
        <f t="shared" si="610"/>
        <v>14.686</v>
      </c>
      <c r="AN2915" s="390">
        <f t="shared" si="611"/>
        <v>14.28</v>
      </c>
      <c r="AO2915" s="390">
        <f t="shared" si="612"/>
        <v>15.183</v>
      </c>
    </row>
    <row r="2916" spans="1:41" ht="15" customHeight="1" x14ac:dyDescent="0.25">
      <c r="A2916" s="127" t="s">
        <v>943</v>
      </c>
      <c r="B2916" s="125" t="s">
        <v>2077</v>
      </c>
      <c r="C2916" s="125" t="s">
        <v>4006</v>
      </c>
      <c r="D2916" s="125" t="s">
        <v>944</v>
      </c>
      <c r="E2916" s="125" t="s">
        <v>2455</v>
      </c>
      <c r="F2916" s="126">
        <v>21.18</v>
      </c>
      <c r="G2916" s="126">
        <v>21.38</v>
      </c>
      <c r="H2916" s="126">
        <v>16.940000000000001</v>
      </c>
      <c r="I2916" s="126"/>
      <c r="J2916" s="317"/>
      <c r="K2916" s="323">
        <f>ROUND(SUMIF('VGT-Bewegungsdaten'!B:B,A2916,'VGT-Bewegungsdaten'!C:C),3)</f>
        <v>0</v>
      </c>
      <c r="L2916" s="324">
        <f>ROUND(SUMIF('VGT-Bewegungsdaten'!B:B,$A2916,'VGT-Bewegungsdaten'!D:D),2)</f>
        <v>0</v>
      </c>
      <c r="N2916" s="376" t="s">
        <v>4930</v>
      </c>
      <c r="O2916" s="376" t="s">
        <v>4940</v>
      </c>
      <c r="P2916" s="326">
        <f>ROUND(SUMIF('AV-Bewegungsdaten'!B:B,A2916,'AV-Bewegungsdaten'!C:C),3)</f>
        <v>0</v>
      </c>
      <c r="Q2916" s="324">
        <f>ROUND(SUMIF('AV-Bewegungsdaten'!B:B,$A2916,'AV-Bewegungsdaten'!D:D),2)</f>
        <v>0</v>
      </c>
      <c r="T2916" s="327"/>
      <c r="U2916" s="326">
        <f>ROUND(SUMIF('DV-Bewegungsdaten'!B:B,Kategorien!A2916,'DV-Bewegungsdaten'!D:D),3)</f>
        <v>0</v>
      </c>
      <c r="V2916" s="324">
        <f>ROUND(SUMIF('DV-Bewegungsdaten'!B:B,Kategorien!A2916,'DV-Bewegungsdaten'!E:E),3)</f>
        <v>0</v>
      </c>
      <c r="AD2916" s="390">
        <f t="shared" si="601"/>
        <v>16.440999999999999</v>
      </c>
      <c r="AE2916" s="390">
        <f t="shared" si="602"/>
        <v>17.097999999999999</v>
      </c>
      <c r="AF2916" s="390">
        <f t="shared" si="603"/>
        <v>18.317</v>
      </c>
      <c r="AG2916" s="390">
        <f t="shared" si="604"/>
        <v>17.683999999999997</v>
      </c>
      <c r="AH2916" s="390">
        <f t="shared" si="605"/>
        <v>17.596</v>
      </c>
      <c r="AI2916" s="390">
        <f t="shared" si="606"/>
        <v>18.128</v>
      </c>
      <c r="AJ2916" s="390">
        <f t="shared" si="607"/>
        <v>17.410999999999998</v>
      </c>
      <c r="AK2916" s="390">
        <f t="shared" si="608"/>
        <v>17.695</v>
      </c>
      <c r="AL2916" s="390">
        <f t="shared" si="609"/>
        <v>17.805</v>
      </c>
      <c r="AM2916" s="390">
        <f t="shared" si="610"/>
        <v>17.686</v>
      </c>
      <c r="AN2916" s="390">
        <f t="shared" si="611"/>
        <v>17.28</v>
      </c>
      <c r="AO2916" s="390">
        <f t="shared" si="612"/>
        <v>18.183</v>
      </c>
    </row>
    <row r="2917" spans="1:41" ht="15" customHeight="1" x14ac:dyDescent="0.25">
      <c r="A2917" s="127" t="s">
        <v>945</v>
      </c>
      <c r="B2917" s="125" t="s">
        <v>2077</v>
      </c>
      <c r="C2917" s="125" t="s">
        <v>4006</v>
      </c>
      <c r="D2917" s="125" t="s">
        <v>946</v>
      </c>
      <c r="E2917" s="125" t="s">
        <v>2452</v>
      </c>
      <c r="F2917" s="126">
        <v>19.18</v>
      </c>
      <c r="G2917" s="126">
        <v>19.38</v>
      </c>
      <c r="H2917" s="126">
        <v>15.34</v>
      </c>
      <c r="I2917" s="126"/>
      <c r="J2917" s="317"/>
      <c r="K2917" s="323">
        <f>ROUND(SUMIF('VGT-Bewegungsdaten'!B:B,A2917,'VGT-Bewegungsdaten'!C:C),3)</f>
        <v>0</v>
      </c>
      <c r="L2917" s="324">
        <f>ROUND(SUMIF('VGT-Bewegungsdaten'!B:B,$A2917,'VGT-Bewegungsdaten'!D:D),2)</f>
        <v>0</v>
      </c>
      <c r="N2917" s="376" t="s">
        <v>4930</v>
      </c>
      <c r="O2917" s="376" t="s">
        <v>4940</v>
      </c>
      <c r="P2917" s="326">
        <f>ROUND(SUMIF('AV-Bewegungsdaten'!B:B,A2917,'AV-Bewegungsdaten'!C:C),3)</f>
        <v>0</v>
      </c>
      <c r="Q2917" s="324">
        <f>ROUND(SUMIF('AV-Bewegungsdaten'!B:B,$A2917,'AV-Bewegungsdaten'!D:D),2)</f>
        <v>0</v>
      </c>
      <c r="T2917" s="327"/>
      <c r="U2917" s="326">
        <f>ROUND(SUMIF('DV-Bewegungsdaten'!B:B,Kategorien!A2917,'DV-Bewegungsdaten'!D:D),3)</f>
        <v>0</v>
      </c>
      <c r="V2917" s="324">
        <f>ROUND(SUMIF('DV-Bewegungsdaten'!B:B,Kategorien!A2917,'DV-Bewegungsdaten'!E:E),3)</f>
        <v>0</v>
      </c>
      <c r="AD2917" s="390">
        <f t="shared" si="601"/>
        <v>14.440999999999999</v>
      </c>
      <c r="AE2917" s="390">
        <f t="shared" si="602"/>
        <v>15.097999999999999</v>
      </c>
      <c r="AF2917" s="390">
        <f t="shared" si="603"/>
        <v>16.317</v>
      </c>
      <c r="AG2917" s="390">
        <f t="shared" si="604"/>
        <v>15.683999999999999</v>
      </c>
      <c r="AH2917" s="390">
        <f t="shared" si="605"/>
        <v>15.596</v>
      </c>
      <c r="AI2917" s="390">
        <f t="shared" si="606"/>
        <v>16.128</v>
      </c>
      <c r="AJ2917" s="390">
        <f t="shared" si="607"/>
        <v>15.411</v>
      </c>
      <c r="AK2917" s="390">
        <f t="shared" si="608"/>
        <v>15.694999999999999</v>
      </c>
      <c r="AL2917" s="390">
        <f t="shared" si="609"/>
        <v>15.805</v>
      </c>
      <c r="AM2917" s="390">
        <f t="shared" si="610"/>
        <v>15.686</v>
      </c>
      <c r="AN2917" s="390">
        <f t="shared" si="611"/>
        <v>15.28</v>
      </c>
      <c r="AO2917" s="390">
        <f t="shared" si="612"/>
        <v>16.183</v>
      </c>
    </row>
    <row r="2918" spans="1:41" ht="15" customHeight="1" x14ac:dyDescent="0.25">
      <c r="A2918" s="127" t="s">
        <v>947</v>
      </c>
      <c r="B2918" s="125" t="s">
        <v>2077</v>
      </c>
      <c r="C2918" s="125" t="s">
        <v>4006</v>
      </c>
      <c r="D2918" s="125" t="s">
        <v>948</v>
      </c>
      <c r="E2918" s="125" t="s">
        <v>2455</v>
      </c>
      <c r="F2918" s="126">
        <v>22.18</v>
      </c>
      <c r="G2918" s="126">
        <v>22.38</v>
      </c>
      <c r="H2918" s="126">
        <v>17.739999999999998</v>
      </c>
      <c r="I2918" s="126"/>
      <c r="J2918" s="317"/>
      <c r="K2918" s="323">
        <f>ROUND(SUMIF('VGT-Bewegungsdaten'!B:B,A2918,'VGT-Bewegungsdaten'!C:C),3)</f>
        <v>0</v>
      </c>
      <c r="L2918" s="324">
        <f>ROUND(SUMIF('VGT-Bewegungsdaten'!B:B,$A2918,'VGT-Bewegungsdaten'!D:D),2)</f>
        <v>0</v>
      </c>
      <c r="N2918" s="376" t="s">
        <v>4930</v>
      </c>
      <c r="O2918" s="376" t="s">
        <v>4940</v>
      </c>
      <c r="P2918" s="326">
        <f>ROUND(SUMIF('AV-Bewegungsdaten'!B:B,A2918,'AV-Bewegungsdaten'!C:C),3)</f>
        <v>0</v>
      </c>
      <c r="Q2918" s="324">
        <f>ROUND(SUMIF('AV-Bewegungsdaten'!B:B,$A2918,'AV-Bewegungsdaten'!D:D),2)</f>
        <v>0</v>
      </c>
      <c r="T2918" s="327"/>
      <c r="U2918" s="326">
        <f>ROUND(SUMIF('DV-Bewegungsdaten'!B:B,Kategorien!A2918,'DV-Bewegungsdaten'!D:D),3)</f>
        <v>0</v>
      </c>
      <c r="V2918" s="324">
        <f>ROUND(SUMIF('DV-Bewegungsdaten'!B:B,Kategorien!A2918,'DV-Bewegungsdaten'!E:E),3)</f>
        <v>0</v>
      </c>
      <c r="AD2918" s="390">
        <f t="shared" si="601"/>
        <v>17.440999999999999</v>
      </c>
      <c r="AE2918" s="390">
        <f t="shared" si="602"/>
        <v>18.097999999999999</v>
      </c>
      <c r="AF2918" s="390">
        <f t="shared" si="603"/>
        <v>19.317</v>
      </c>
      <c r="AG2918" s="390">
        <f t="shared" si="604"/>
        <v>18.683999999999997</v>
      </c>
      <c r="AH2918" s="390">
        <f t="shared" si="605"/>
        <v>18.596</v>
      </c>
      <c r="AI2918" s="390">
        <f t="shared" si="606"/>
        <v>19.128</v>
      </c>
      <c r="AJ2918" s="390">
        <f t="shared" si="607"/>
        <v>18.410999999999998</v>
      </c>
      <c r="AK2918" s="390">
        <f t="shared" si="608"/>
        <v>18.695</v>
      </c>
      <c r="AL2918" s="390">
        <f t="shared" si="609"/>
        <v>18.805</v>
      </c>
      <c r="AM2918" s="390">
        <f t="shared" si="610"/>
        <v>18.686</v>
      </c>
      <c r="AN2918" s="390">
        <f t="shared" si="611"/>
        <v>18.28</v>
      </c>
      <c r="AO2918" s="390">
        <f t="shared" si="612"/>
        <v>19.183</v>
      </c>
    </row>
    <row r="2919" spans="1:41" ht="15" customHeight="1" x14ac:dyDescent="0.25">
      <c r="A2919" s="127" t="s">
        <v>949</v>
      </c>
      <c r="B2919" s="125" t="s">
        <v>2077</v>
      </c>
      <c r="C2919" s="125" t="s">
        <v>4006</v>
      </c>
      <c r="D2919" s="125" t="s">
        <v>950</v>
      </c>
      <c r="E2919" s="125" t="s">
        <v>2452</v>
      </c>
      <c r="F2919" s="126">
        <v>17.18</v>
      </c>
      <c r="G2919" s="126">
        <v>17.38</v>
      </c>
      <c r="H2919" s="126">
        <v>13.74</v>
      </c>
      <c r="I2919" s="126"/>
      <c r="J2919" s="317"/>
      <c r="K2919" s="323">
        <f>ROUND(SUMIF('VGT-Bewegungsdaten'!B:B,A2919,'VGT-Bewegungsdaten'!C:C),3)</f>
        <v>0</v>
      </c>
      <c r="L2919" s="324">
        <f>ROUND(SUMIF('VGT-Bewegungsdaten'!B:B,$A2919,'VGT-Bewegungsdaten'!D:D),2)</f>
        <v>0</v>
      </c>
      <c r="N2919" s="376" t="s">
        <v>4930</v>
      </c>
      <c r="O2919" s="376" t="s">
        <v>4940</v>
      </c>
      <c r="P2919" s="326">
        <f>ROUND(SUMIF('AV-Bewegungsdaten'!B:B,A2919,'AV-Bewegungsdaten'!C:C),3)</f>
        <v>0</v>
      </c>
      <c r="Q2919" s="324">
        <f>ROUND(SUMIF('AV-Bewegungsdaten'!B:B,$A2919,'AV-Bewegungsdaten'!D:D),2)</f>
        <v>0</v>
      </c>
      <c r="T2919" s="327"/>
      <c r="U2919" s="326">
        <f>ROUND(SUMIF('DV-Bewegungsdaten'!B:B,Kategorien!A2919,'DV-Bewegungsdaten'!D:D),3)</f>
        <v>0</v>
      </c>
      <c r="V2919" s="324">
        <f>ROUND(SUMIF('DV-Bewegungsdaten'!B:B,Kategorien!A2919,'DV-Bewegungsdaten'!E:E),3)</f>
        <v>0</v>
      </c>
      <c r="AD2919" s="390">
        <f t="shared" si="601"/>
        <v>12.440999999999999</v>
      </c>
      <c r="AE2919" s="390">
        <f t="shared" si="602"/>
        <v>13.097999999999999</v>
      </c>
      <c r="AF2919" s="390">
        <f t="shared" si="603"/>
        <v>14.316999999999998</v>
      </c>
      <c r="AG2919" s="390">
        <f t="shared" si="604"/>
        <v>13.683999999999999</v>
      </c>
      <c r="AH2919" s="390">
        <f t="shared" si="605"/>
        <v>13.596</v>
      </c>
      <c r="AI2919" s="390">
        <f t="shared" si="606"/>
        <v>14.128</v>
      </c>
      <c r="AJ2919" s="390">
        <f t="shared" si="607"/>
        <v>13.411</v>
      </c>
      <c r="AK2919" s="390">
        <f t="shared" si="608"/>
        <v>13.694999999999999</v>
      </c>
      <c r="AL2919" s="390">
        <f t="shared" si="609"/>
        <v>13.805</v>
      </c>
      <c r="AM2919" s="390">
        <f t="shared" si="610"/>
        <v>13.686</v>
      </c>
      <c r="AN2919" s="390">
        <f t="shared" si="611"/>
        <v>13.28</v>
      </c>
      <c r="AO2919" s="390">
        <f t="shared" si="612"/>
        <v>14.183</v>
      </c>
    </row>
    <row r="2920" spans="1:41" ht="15" customHeight="1" x14ac:dyDescent="0.25">
      <c r="A2920" s="127" t="s">
        <v>951</v>
      </c>
      <c r="B2920" s="125" t="s">
        <v>2077</v>
      </c>
      <c r="C2920" s="125" t="s">
        <v>4006</v>
      </c>
      <c r="D2920" s="125" t="s">
        <v>952</v>
      </c>
      <c r="E2920" s="125" t="s">
        <v>2455</v>
      </c>
      <c r="F2920" s="126">
        <v>20.18</v>
      </c>
      <c r="G2920" s="126">
        <v>20.38</v>
      </c>
      <c r="H2920" s="126">
        <v>16.14</v>
      </c>
      <c r="I2920" s="126"/>
      <c r="J2920" s="317"/>
      <c r="K2920" s="323">
        <f>ROUND(SUMIF('VGT-Bewegungsdaten'!B:B,A2920,'VGT-Bewegungsdaten'!C:C),3)</f>
        <v>0</v>
      </c>
      <c r="L2920" s="324">
        <f>ROUND(SUMIF('VGT-Bewegungsdaten'!B:B,$A2920,'VGT-Bewegungsdaten'!D:D),2)</f>
        <v>0</v>
      </c>
      <c r="N2920" s="376" t="s">
        <v>4930</v>
      </c>
      <c r="O2920" s="376" t="s">
        <v>4940</v>
      </c>
      <c r="P2920" s="326">
        <f>ROUND(SUMIF('AV-Bewegungsdaten'!B:B,A2920,'AV-Bewegungsdaten'!C:C),3)</f>
        <v>0</v>
      </c>
      <c r="Q2920" s="324">
        <f>ROUND(SUMIF('AV-Bewegungsdaten'!B:B,$A2920,'AV-Bewegungsdaten'!D:D),2)</f>
        <v>0</v>
      </c>
      <c r="T2920" s="327"/>
      <c r="U2920" s="326">
        <f>ROUND(SUMIF('DV-Bewegungsdaten'!B:B,Kategorien!A2920,'DV-Bewegungsdaten'!D:D),3)</f>
        <v>0</v>
      </c>
      <c r="V2920" s="324">
        <f>ROUND(SUMIF('DV-Bewegungsdaten'!B:B,Kategorien!A2920,'DV-Bewegungsdaten'!E:E),3)</f>
        <v>0</v>
      </c>
      <c r="AD2920" s="390">
        <f t="shared" si="601"/>
        <v>15.440999999999999</v>
      </c>
      <c r="AE2920" s="390">
        <f t="shared" si="602"/>
        <v>16.097999999999999</v>
      </c>
      <c r="AF2920" s="390">
        <f t="shared" si="603"/>
        <v>17.317</v>
      </c>
      <c r="AG2920" s="390">
        <f t="shared" si="604"/>
        <v>16.683999999999997</v>
      </c>
      <c r="AH2920" s="390">
        <f t="shared" si="605"/>
        <v>16.596</v>
      </c>
      <c r="AI2920" s="390">
        <f t="shared" si="606"/>
        <v>17.128</v>
      </c>
      <c r="AJ2920" s="390">
        <f t="shared" si="607"/>
        <v>16.410999999999998</v>
      </c>
      <c r="AK2920" s="390">
        <f t="shared" si="608"/>
        <v>16.695</v>
      </c>
      <c r="AL2920" s="390">
        <f t="shared" si="609"/>
        <v>16.805</v>
      </c>
      <c r="AM2920" s="390">
        <f t="shared" si="610"/>
        <v>16.686</v>
      </c>
      <c r="AN2920" s="390">
        <f t="shared" si="611"/>
        <v>16.28</v>
      </c>
      <c r="AO2920" s="390">
        <f t="shared" si="612"/>
        <v>17.183</v>
      </c>
    </row>
    <row r="2921" spans="1:41" ht="15" customHeight="1" x14ac:dyDescent="0.25">
      <c r="A2921" s="127" t="s">
        <v>953</v>
      </c>
      <c r="B2921" s="125" t="s">
        <v>2077</v>
      </c>
      <c r="C2921" s="125" t="s">
        <v>4006</v>
      </c>
      <c r="D2921" s="125" t="s">
        <v>954</v>
      </c>
      <c r="E2921" s="125" t="s">
        <v>2452</v>
      </c>
      <c r="F2921" s="126">
        <v>18.18</v>
      </c>
      <c r="G2921" s="126">
        <v>18.38</v>
      </c>
      <c r="H2921" s="126">
        <v>14.54</v>
      </c>
      <c r="I2921" s="126"/>
      <c r="J2921" s="317"/>
      <c r="K2921" s="323">
        <f>ROUND(SUMIF('VGT-Bewegungsdaten'!B:B,A2921,'VGT-Bewegungsdaten'!C:C),3)</f>
        <v>0</v>
      </c>
      <c r="L2921" s="324">
        <f>ROUND(SUMIF('VGT-Bewegungsdaten'!B:B,$A2921,'VGT-Bewegungsdaten'!D:D),2)</f>
        <v>0</v>
      </c>
      <c r="N2921" s="376" t="s">
        <v>4930</v>
      </c>
      <c r="O2921" s="376" t="s">
        <v>4940</v>
      </c>
      <c r="P2921" s="326">
        <f>ROUND(SUMIF('AV-Bewegungsdaten'!B:B,A2921,'AV-Bewegungsdaten'!C:C),3)</f>
        <v>0</v>
      </c>
      <c r="Q2921" s="324">
        <f>ROUND(SUMIF('AV-Bewegungsdaten'!B:B,$A2921,'AV-Bewegungsdaten'!D:D),2)</f>
        <v>0</v>
      </c>
      <c r="T2921" s="327"/>
      <c r="U2921" s="326">
        <f>ROUND(SUMIF('DV-Bewegungsdaten'!B:B,Kategorien!A2921,'DV-Bewegungsdaten'!D:D),3)</f>
        <v>0</v>
      </c>
      <c r="V2921" s="324">
        <f>ROUND(SUMIF('DV-Bewegungsdaten'!B:B,Kategorien!A2921,'DV-Bewegungsdaten'!E:E),3)</f>
        <v>0</v>
      </c>
      <c r="AD2921" s="390">
        <f t="shared" si="601"/>
        <v>13.440999999999999</v>
      </c>
      <c r="AE2921" s="390">
        <f t="shared" si="602"/>
        <v>14.097999999999999</v>
      </c>
      <c r="AF2921" s="390">
        <f t="shared" si="603"/>
        <v>15.316999999999998</v>
      </c>
      <c r="AG2921" s="390">
        <f t="shared" si="604"/>
        <v>14.683999999999999</v>
      </c>
      <c r="AH2921" s="390">
        <f t="shared" si="605"/>
        <v>14.596</v>
      </c>
      <c r="AI2921" s="390">
        <f t="shared" si="606"/>
        <v>15.128</v>
      </c>
      <c r="AJ2921" s="390">
        <f t="shared" si="607"/>
        <v>14.411</v>
      </c>
      <c r="AK2921" s="390">
        <f t="shared" si="608"/>
        <v>14.694999999999999</v>
      </c>
      <c r="AL2921" s="390">
        <f t="shared" si="609"/>
        <v>14.805</v>
      </c>
      <c r="AM2921" s="390">
        <f t="shared" si="610"/>
        <v>14.686</v>
      </c>
      <c r="AN2921" s="390">
        <f t="shared" si="611"/>
        <v>14.28</v>
      </c>
      <c r="AO2921" s="390">
        <f t="shared" si="612"/>
        <v>15.183</v>
      </c>
    </row>
    <row r="2922" spans="1:41" ht="15" customHeight="1" x14ac:dyDescent="0.25">
      <c r="A2922" s="127" t="s">
        <v>955</v>
      </c>
      <c r="B2922" s="125" t="s">
        <v>2077</v>
      </c>
      <c r="C2922" s="125" t="s">
        <v>4006</v>
      </c>
      <c r="D2922" s="125" t="s">
        <v>956</v>
      </c>
      <c r="E2922" s="125" t="s">
        <v>2455</v>
      </c>
      <c r="F2922" s="126">
        <v>21.18</v>
      </c>
      <c r="G2922" s="126">
        <v>21.38</v>
      </c>
      <c r="H2922" s="126">
        <v>16.940000000000001</v>
      </c>
      <c r="I2922" s="126"/>
      <c r="J2922" s="317"/>
      <c r="K2922" s="323">
        <f>ROUND(SUMIF('VGT-Bewegungsdaten'!B:B,A2922,'VGT-Bewegungsdaten'!C:C),3)</f>
        <v>0</v>
      </c>
      <c r="L2922" s="324">
        <f>ROUND(SUMIF('VGT-Bewegungsdaten'!B:B,$A2922,'VGT-Bewegungsdaten'!D:D),2)</f>
        <v>0</v>
      </c>
      <c r="N2922" s="376" t="s">
        <v>4930</v>
      </c>
      <c r="O2922" s="376" t="s">
        <v>4940</v>
      </c>
      <c r="P2922" s="326">
        <f>ROUND(SUMIF('AV-Bewegungsdaten'!B:B,A2922,'AV-Bewegungsdaten'!C:C),3)</f>
        <v>0</v>
      </c>
      <c r="Q2922" s="324">
        <f>ROUND(SUMIF('AV-Bewegungsdaten'!B:B,$A2922,'AV-Bewegungsdaten'!D:D),2)</f>
        <v>0</v>
      </c>
      <c r="T2922" s="327"/>
      <c r="U2922" s="326">
        <f>ROUND(SUMIF('DV-Bewegungsdaten'!B:B,Kategorien!A2922,'DV-Bewegungsdaten'!D:D),3)</f>
        <v>0</v>
      </c>
      <c r="V2922" s="324">
        <f>ROUND(SUMIF('DV-Bewegungsdaten'!B:B,Kategorien!A2922,'DV-Bewegungsdaten'!E:E),3)</f>
        <v>0</v>
      </c>
      <c r="AD2922" s="390">
        <f t="shared" si="601"/>
        <v>16.440999999999999</v>
      </c>
      <c r="AE2922" s="390">
        <f t="shared" si="602"/>
        <v>17.097999999999999</v>
      </c>
      <c r="AF2922" s="390">
        <f t="shared" si="603"/>
        <v>18.317</v>
      </c>
      <c r="AG2922" s="390">
        <f t="shared" si="604"/>
        <v>17.683999999999997</v>
      </c>
      <c r="AH2922" s="390">
        <f t="shared" si="605"/>
        <v>17.596</v>
      </c>
      <c r="AI2922" s="390">
        <f t="shared" si="606"/>
        <v>18.128</v>
      </c>
      <c r="AJ2922" s="390">
        <f t="shared" si="607"/>
        <v>17.410999999999998</v>
      </c>
      <c r="AK2922" s="390">
        <f t="shared" si="608"/>
        <v>17.695</v>
      </c>
      <c r="AL2922" s="390">
        <f t="shared" si="609"/>
        <v>17.805</v>
      </c>
      <c r="AM2922" s="390">
        <f t="shared" si="610"/>
        <v>17.686</v>
      </c>
      <c r="AN2922" s="390">
        <f t="shared" si="611"/>
        <v>17.28</v>
      </c>
      <c r="AO2922" s="390">
        <f t="shared" si="612"/>
        <v>18.183</v>
      </c>
    </row>
    <row r="2923" spans="1:41" ht="15" customHeight="1" x14ac:dyDescent="0.25">
      <c r="A2923" s="127" t="s">
        <v>957</v>
      </c>
      <c r="B2923" s="125" t="s">
        <v>2077</v>
      </c>
      <c r="C2923" s="125" t="s">
        <v>4006</v>
      </c>
      <c r="D2923" s="125" t="s">
        <v>958</v>
      </c>
      <c r="E2923" s="125" t="s">
        <v>2452</v>
      </c>
      <c r="F2923" s="126">
        <v>19.18</v>
      </c>
      <c r="G2923" s="126">
        <v>19.38</v>
      </c>
      <c r="H2923" s="126">
        <v>15.34</v>
      </c>
      <c r="I2923" s="126"/>
      <c r="J2923" s="317"/>
      <c r="K2923" s="323">
        <f>ROUND(SUMIF('VGT-Bewegungsdaten'!B:B,A2923,'VGT-Bewegungsdaten'!C:C),3)</f>
        <v>0</v>
      </c>
      <c r="L2923" s="324">
        <f>ROUND(SUMIF('VGT-Bewegungsdaten'!B:B,$A2923,'VGT-Bewegungsdaten'!D:D),2)</f>
        <v>0</v>
      </c>
      <c r="N2923" s="376" t="s">
        <v>4930</v>
      </c>
      <c r="O2923" s="376" t="s">
        <v>4940</v>
      </c>
      <c r="P2923" s="326">
        <f>ROUND(SUMIF('AV-Bewegungsdaten'!B:B,A2923,'AV-Bewegungsdaten'!C:C),3)</f>
        <v>0</v>
      </c>
      <c r="Q2923" s="324">
        <f>ROUND(SUMIF('AV-Bewegungsdaten'!B:B,$A2923,'AV-Bewegungsdaten'!D:D),2)</f>
        <v>0</v>
      </c>
      <c r="T2923" s="327"/>
      <c r="U2923" s="326">
        <f>ROUND(SUMIF('DV-Bewegungsdaten'!B:B,Kategorien!A2923,'DV-Bewegungsdaten'!D:D),3)</f>
        <v>0</v>
      </c>
      <c r="V2923" s="324">
        <f>ROUND(SUMIF('DV-Bewegungsdaten'!B:B,Kategorien!A2923,'DV-Bewegungsdaten'!E:E),3)</f>
        <v>0</v>
      </c>
      <c r="AD2923" s="390">
        <f t="shared" si="601"/>
        <v>14.440999999999999</v>
      </c>
      <c r="AE2923" s="390">
        <f t="shared" si="602"/>
        <v>15.097999999999999</v>
      </c>
      <c r="AF2923" s="390">
        <f t="shared" si="603"/>
        <v>16.317</v>
      </c>
      <c r="AG2923" s="390">
        <f t="shared" si="604"/>
        <v>15.683999999999999</v>
      </c>
      <c r="AH2923" s="390">
        <f t="shared" si="605"/>
        <v>15.596</v>
      </c>
      <c r="AI2923" s="390">
        <f t="shared" si="606"/>
        <v>16.128</v>
      </c>
      <c r="AJ2923" s="390">
        <f t="shared" si="607"/>
        <v>15.411</v>
      </c>
      <c r="AK2923" s="390">
        <f t="shared" si="608"/>
        <v>15.694999999999999</v>
      </c>
      <c r="AL2923" s="390">
        <f t="shared" si="609"/>
        <v>15.805</v>
      </c>
      <c r="AM2923" s="390">
        <f t="shared" si="610"/>
        <v>15.686</v>
      </c>
      <c r="AN2923" s="390">
        <f t="shared" si="611"/>
        <v>15.28</v>
      </c>
      <c r="AO2923" s="390">
        <f t="shared" si="612"/>
        <v>16.183</v>
      </c>
    </row>
    <row r="2924" spans="1:41" ht="15" customHeight="1" x14ac:dyDescent="0.25">
      <c r="A2924" s="127" t="s">
        <v>959</v>
      </c>
      <c r="B2924" s="125" t="s">
        <v>2077</v>
      </c>
      <c r="C2924" s="125" t="s">
        <v>4006</v>
      </c>
      <c r="D2924" s="125" t="s">
        <v>960</v>
      </c>
      <c r="E2924" s="125" t="s">
        <v>2455</v>
      </c>
      <c r="F2924" s="126">
        <v>22.18</v>
      </c>
      <c r="G2924" s="126">
        <v>22.38</v>
      </c>
      <c r="H2924" s="126">
        <v>17.739999999999998</v>
      </c>
      <c r="I2924" s="126"/>
      <c r="J2924" s="317"/>
      <c r="K2924" s="323">
        <f>ROUND(SUMIF('VGT-Bewegungsdaten'!B:B,A2924,'VGT-Bewegungsdaten'!C:C),3)</f>
        <v>0</v>
      </c>
      <c r="L2924" s="324">
        <f>ROUND(SUMIF('VGT-Bewegungsdaten'!B:B,$A2924,'VGT-Bewegungsdaten'!D:D),2)</f>
        <v>0</v>
      </c>
      <c r="N2924" s="376" t="s">
        <v>4930</v>
      </c>
      <c r="O2924" s="376" t="s">
        <v>4940</v>
      </c>
      <c r="P2924" s="326">
        <f>ROUND(SUMIF('AV-Bewegungsdaten'!B:B,A2924,'AV-Bewegungsdaten'!C:C),3)</f>
        <v>0</v>
      </c>
      <c r="Q2924" s="324">
        <f>ROUND(SUMIF('AV-Bewegungsdaten'!B:B,$A2924,'AV-Bewegungsdaten'!D:D),2)</f>
        <v>0</v>
      </c>
      <c r="T2924" s="327"/>
      <c r="U2924" s="326">
        <f>ROUND(SUMIF('DV-Bewegungsdaten'!B:B,Kategorien!A2924,'DV-Bewegungsdaten'!D:D),3)</f>
        <v>0</v>
      </c>
      <c r="V2924" s="324">
        <f>ROUND(SUMIF('DV-Bewegungsdaten'!B:B,Kategorien!A2924,'DV-Bewegungsdaten'!E:E),3)</f>
        <v>0</v>
      </c>
      <c r="AD2924" s="390">
        <f t="shared" si="601"/>
        <v>17.440999999999999</v>
      </c>
      <c r="AE2924" s="390">
        <f t="shared" si="602"/>
        <v>18.097999999999999</v>
      </c>
      <c r="AF2924" s="390">
        <f t="shared" si="603"/>
        <v>19.317</v>
      </c>
      <c r="AG2924" s="390">
        <f t="shared" si="604"/>
        <v>18.683999999999997</v>
      </c>
      <c r="AH2924" s="390">
        <f t="shared" si="605"/>
        <v>18.596</v>
      </c>
      <c r="AI2924" s="390">
        <f t="shared" si="606"/>
        <v>19.128</v>
      </c>
      <c r="AJ2924" s="390">
        <f t="shared" si="607"/>
        <v>18.410999999999998</v>
      </c>
      <c r="AK2924" s="390">
        <f t="shared" si="608"/>
        <v>18.695</v>
      </c>
      <c r="AL2924" s="390">
        <f t="shared" si="609"/>
        <v>18.805</v>
      </c>
      <c r="AM2924" s="390">
        <f t="shared" si="610"/>
        <v>18.686</v>
      </c>
      <c r="AN2924" s="390">
        <f t="shared" si="611"/>
        <v>18.28</v>
      </c>
      <c r="AO2924" s="390">
        <f t="shared" si="612"/>
        <v>19.183</v>
      </c>
    </row>
    <row r="2925" spans="1:41" ht="15" customHeight="1" x14ac:dyDescent="0.25">
      <c r="A2925" s="127" t="s">
        <v>961</v>
      </c>
      <c r="B2925" s="125" t="s">
        <v>2077</v>
      </c>
      <c r="C2925" s="125" t="s">
        <v>4006</v>
      </c>
      <c r="D2925" s="125" t="s">
        <v>962</v>
      </c>
      <c r="E2925" s="125" t="s">
        <v>2452</v>
      </c>
      <c r="F2925" s="126">
        <v>20.18</v>
      </c>
      <c r="G2925" s="126">
        <v>20.38</v>
      </c>
      <c r="H2925" s="126">
        <v>16.14</v>
      </c>
      <c r="I2925" s="126"/>
      <c r="J2925" s="317"/>
      <c r="K2925" s="323">
        <f>ROUND(SUMIF('VGT-Bewegungsdaten'!B:B,A2925,'VGT-Bewegungsdaten'!C:C),3)</f>
        <v>0</v>
      </c>
      <c r="L2925" s="324">
        <f>ROUND(SUMIF('VGT-Bewegungsdaten'!B:B,$A2925,'VGT-Bewegungsdaten'!D:D),2)</f>
        <v>0</v>
      </c>
      <c r="N2925" s="376" t="s">
        <v>4930</v>
      </c>
      <c r="O2925" s="376" t="s">
        <v>4940</v>
      </c>
      <c r="P2925" s="326">
        <f>ROUND(SUMIF('AV-Bewegungsdaten'!B:B,A2925,'AV-Bewegungsdaten'!C:C),3)</f>
        <v>0</v>
      </c>
      <c r="Q2925" s="324">
        <f>ROUND(SUMIF('AV-Bewegungsdaten'!B:B,$A2925,'AV-Bewegungsdaten'!D:D),2)</f>
        <v>0</v>
      </c>
      <c r="T2925" s="327"/>
      <c r="U2925" s="326">
        <f>ROUND(SUMIF('DV-Bewegungsdaten'!B:B,Kategorien!A2925,'DV-Bewegungsdaten'!D:D),3)</f>
        <v>0</v>
      </c>
      <c r="V2925" s="324">
        <f>ROUND(SUMIF('DV-Bewegungsdaten'!B:B,Kategorien!A2925,'DV-Bewegungsdaten'!E:E),3)</f>
        <v>0</v>
      </c>
      <c r="AD2925" s="390">
        <f t="shared" si="601"/>
        <v>15.440999999999999</v>
      </c>
      <c r="AE2925" s="390">
        <f t="shared" si="602"/>
        <v>16.097999999999999</v>
      </c>
      <c r="AF2925" s="390">
        <f t="shared" si="603"/>
        <v>17.317</v>
      </c>
      <c r="AG2925" s="390">
        <f t="shared" si="604"/>
        <v>16.683999999999997</v>
      </c>
      <c r="AH2925" s="390">
        <f t="shared" si="605"/>
        <v>16.596</v>
      </c>
      <c r="AI2925" s="390">
        <f t="shared" si="606"/>
        <v>17.128</v>
      </c>
      <c r="AJ2925" s="390">
        <f t="shared" si="607"/>
        <v>16.410999999999998</v>
      </c>
      <c r="AK2925" s="390">
        <f t="shared" si="608"/>
        <v>16.695</v>
      </c>
      <c r="AL2925" s="390">
        <f t="shared" si="609"/>
        <v>16.805</v>
      </c>
      <c r="AM2925" s="390">
        <f t="shared" si="610"/>
        <v>16.686</v>
      </c>
      <c r="AN2925" s="390">
        <f t="shared" si="611"/>
        <v>16.28</v>
      </c>
      <c r="AO2925" s="390">
        <f t="shared" si="612"/>
        <v>17.183</v>
      </c>
    </row>
    <row r="2926" spans="1:41" ht="15" customHeight="1" x14ac:dyDescent="0.25">
      <c r="A2926" s="127" t="s">
        <v>963</v>
      </c>
      <c r="B2926" s="125" t="s">
        <v>2077</v>
      </c>
      <c r="C2926" s="125" t="s">
        <v>4006</v>
      </c>
      <c r="D2926" s="125" t="s">
        <v>964</v>
      </c>
      <c r="E2926" s="125" t="s">
        <v>2455</v>
      </c>
      <c r="F2926" s="126">
        <v>23.18</v>
      </c>
      <c r="G2926" s="126">
        <v>23.38</v>
      </c>
      <c r="H2926" s="126">
        <v>18.54</v>
      </c>
      <c r="I2926" s="126"/>
      <c r="J2926" s="317"/>
      <c r="K2926" s="323">
        <f>ROUND(SUMIF('VGT-Bewegungsdaten'!B:B,A2926,'VGT-Bewegungsdaten'!C:C),3)</f>
        <v>0</v>
      </c>
      <c r="L2926" s="324">
        <f>ROUND(SUMIF('VGT-Bewegungsdaten'!B:B,$A2926,'VGT-Bewegungsdaten'!D:D),2)</f>
        <v>0</v>
      </c>
      <c r="N2926" s="376" t="s">
        <v>4930</v>
      </c>
      <c r="O2926" s="376" t="s">
        <v>4940</v>
      </c>
      <c r="P2926" s="326">
        <f>ROUND(SUMIF('AV-Bewegungsdaten'!B:B,A2926,'AV-Bewegungsdaten'!C:C),3)</f>
        <v>0</v>
      </c>
      <c r="Q2926" s="324">
        <f>ROUND(SUMIF('AV-Bewegungsdaten'!B:B,$A2926,'AV-Bewegungsdaten'!D:D),2)</f>
        <v>0</v>
      </c>
      <c r="T2926" s="327"/>
      <c r="U2926" s="326">
        <f>ROUND(SUMIF('DV-Bewegungsdaten'!B:B,Kategorien!A2926,'DV-Bewegungsdaten'!D:D),3)</f>
        <v>0</v>
      </c>
      <c r="V2926" s="324">
        <f>ROUND(SUMIF('DV-Bewegungsdaten'!B:B,Kategorien!A2926,'DV-Bewegungsdaten'!E:E),3)</f>
        <v>0</v>
      </c>
      <c r="AD2926" s="390">
        <f t="shared" si="601"/>
        <v>18.440999999999999</v>
      </c>
      <c r="AE2926" s="390">
        <f t="shared" si="602"/>
        <v>19.097999999999999</v>
      </c>
      <c r="AF2926" s="390">
        <f t="shared" si="603"/>
        <v>20.317</v>
      </c>
      <c r="AG2926" s="390">
        <f t="shared" si="604"/>
        <v>19.683999999999997</v>
      </c>
      <c r="AH2926" s="390">
        <f t="shared" si="605"/>
        <v>19.596</v>
      </c>
      <c r="AI2926" s="390">
        <f t="shared" si="606"/>
        <v>20.128</v>
      </c>
      <c r="AJ2926" s="390">
        <f t="shared" si="607"/>
        <v>19.410999999999998</v>
      </c>
      <c r="AK2926" s="390">
        <f t="shared" si="608"/>
        <v>19.695</v>
      </c>
      <c r="AL2926" s="390">
        <f t="shared" si="609"/>
        <v>19.805</v>
      </c>
      <c r="AM2926" s="390">
        <f t="shared" si="610"/>
        <v>19.686</v>
      </c>
      <c r="AN2926" s="390">
        <f t="shared" si="611"/>
        <v>19.28</v>
      </c>
      <c r="AO2926" s="390">
        <f t="shared" si="612"/>
        <v>20.183</v>
      </c>
    </row>
    <row r="2927" spans="1:41" ht="15" customHeight="1" x14ac:dyDescent="0.25">
      <c r="A2927" s="127" t="s">
        <v>965</v>
      </c>
      <c r="B2927" s="125" t="s">
        <v>2077</v>
      </c>
      <c r="C2927" s="125" t="s">
        <v>4006</v>
      </c>
      <c r="D2927" s="125" t="s">
        <v>1282</v>
      </c>
      <c r="E2927" s="125" t="s">
        <v>2452</v>
      </c>
      <c r="F2927" s="126">
        <v>11.18</v>
      </c>
      <c r="G2927" s="126">
        <v>11.379999999999999</v>
      </c>
      <c r="H2927" s="126">
        <v>8.94</v>
      </c>
      <c r="I2927" s="126"/>
      <c r="J2927" s="317"/>
      <c r="K2927" s="323">
        <f>ROUND(SUMIF('VGT-Bewegungsdaten'!B:B,A2927,'VGT-Bewegungsdaten'!C:C),3)</f>
        <v>0</v>
      </c>
      <c r="L2927" s="324">
        <f>ROUND(SUMIF('VGT-Bewegungsdaten'!B:B,$A2927,'VGT-Bewegungsdaten'!D:D),2)</f>
        <v>0</v>
      </c>
      <c r="N2927" s="376" t="s">
        <v>4930</v>
      </c>
      <c r="O2927" s="376" t="s">
        <v>4940</v>
      </c>
      <c r="P2927" s="326">
        <f>ROUND(SUMIF('AV-Bewegungsdaten'!B:B,A2927,'AV-Bewegungsdaten'!C:C),3)</f>
        <v>0</v>
      </c>
      <c r="Q2927" s="324">
        <f>ROUND(SUMIF('AV-Bewegungsdaten'!B:B,$A2927,'AV-Bewegungsdaten'!D:D),2)</f>
        <v>0</v>
      </c>
      <c r="T2927" s="327"/>
      <c r="U2927" s="326">
        <f>ROUND(SUMIF('DV-Bewegungsdaten'!B:B,Kategorien!A2927,'DV-Bewegungsdaten'!D:D),3)</f>
        <v>0</v>
      </c>
      <c r="V2927" s="324">
        <f>ROUND(SUMIF('DV-Bewegungsdaten'!B:B,Kategorien!A2927,'DV-Bewegungsdaten'!E:E),3)</f>
        <v>0</v>
      </c>
      <c r="AD2927" s="390">
        <f t="shared" si="601"/>
        <v>6.4409999999999989</v>
      </c>
      <c r="AE2927" s="390">
        <f t="shared" si="602"/>
        <v>7.097999999999999</v>
      </c>
      <c r="AF2927" s="390">
        <f t="shared" si="603"/>
        <v>8.3169999999999984</v>
      </c>
      <c r="AG2927" s="390">
        <f t="shared" si="604"/>
        <v>7.6839999999999993</v>
      </c>
      <c r="AH2927" s="390">
        <f t="shared" si="605"/>
        <v>7.5959999999999992</v>
      </c>
      <c r="AI2927" s="390">
        <f t="shared" si="606"/>
        <v>8.1280000000000001</v>
      </c>
      <c r="AJ2927" s="390">
        <f t="shared" si="607"/>
        <v>7.4109999999999996</v>
      </c>
      <c r="AK2927" s="390">
        <f t="shared" si="608"/>
        <v>7.6949999999999985</v>
      </c>
      <c r="AL2927" s="390">
        <f t="shared" si="609"/>
        <v>7.8049999999999988</v>
      </c>
      <c r="AM2927" s="390">
        <f t="shared" si="610"/>
        <v>7.6859999999999991</v>
      </c>
      <c r="AN2927" s="390">
        <f t="shared" si="611"/>
        <v>7.2799999999999994</v>
      </c>
      <c r="AO2927" s="390">
        <f t="shared" si="612"/>
        <v>8.1829999999999998</v>
      </c>
    </row>
    <row r="2928" spans="1:41" ht="15" customHeight="1" x14ac:dyDescent="0.25">
      <c r="A2928" s="127" t="s">
        <v>1283</v>
      </c>
      <c r="B2928" s="125" t="s">
        <v>2077</v>
      </c>
      <c r="C2928" s="125" t="s">
        <v>4006</v>
      </c>
      <c r="D2928" s="125" t="s">
        <v>1284</v>
      </c>
      <c r="E2928" s="125" t="s">
        <v>2455</v>
      </c>
      <c r="F2928" s="126">
        <v>14.18</v>
      </c>
      <c r="G2928" s="126">
        <v>14.379999999999999</v>
      </c>
      <c r="H2928" s="126">
        <v>11.34</v>
      </c>
      <c r="I2928" s="126"/>
      <c r="J2928" s="317"/>
      <c r="K2928" s="323">
        <f>ROUND(SUMIF('VGT-Bewegungsdaten'!B:B,A2928,'VGT-Bewegungsdaten'!C:C),3)</f>
        <v>0</v>
      </c>
      <c r="L2928" s="324">
        <f>ROUND(SUMIF('VGT-Bewegungsdaten'!B:B,$A2928,'VGT-Bewegungsdaten'!D:D),2)</f>
        <v>0</v>
      </c>
      <c r="N2928" s="376" t="s">
        <v>4930</v>
      </c>
      <c r="O2928" s="376" t="s">
        <v>4940</v>
      </c>
      <c r="P2928" s="326">
        <f>ROUND(SUMIF('AV-Bewegungsdaten'!B:B,A2928,'AV-Bewegungsdaten'!C:C),3)</f>
        <v>0</v>
      </c>
      <c r="Q2928" s="324">
        <f>ROUND(SUMIF('AV-Bewegungsdaten'!B:B,$A2928,'AV-Bewegungsdaten'!D:D),2)</f>
        <v>0</v>
      </c>
      <c r="T2928" s="327"/>
      <c r="U2928" s="326">
        <f>ROUND(SUMIF('DV-Bewegungsdaten'!B:B,Kategorien!A2928,'DV-Bewegungsdaten'!D:D),3)</f>
        <v>0</v>
      </c>
      <c r="V2928" s="324">
        <f>ROUND(SUMIF('DV-Bewegungsdaten'!B:B,Kategorien!A2928,'DV-Bewegungsdaten'!E:E),3)</f>
        <v>0</v>
      </c>
      <c r="AD2928" s="390">
        <f t="shared" si="601"/>
        <v>9.4409999999999989</v>
      </c>
      <c r="AE2928" s="390">
        <f t="shared" si="602"/>
        <v>10.097999999999999</v>
      </c>
      <c r="AF2928" s="390">
        <f t="shared" si="603"/>
        <v>11.316999999999998</v>
      </c>
      <c r="AG2928" s="390">
        <f t="shared" si="604"/>
        <v>10.683999999999999</v>
      </c>
      <c r="AH2928" s="390">
        <f t="shared" si="605"/>
        <v>10.596</v>
      </c>
      <c r="AI2928" s="390">
        <f t="shared" si="606"/>
        <v>11.128</v>
      </c>
      <c r="AJ2928" s="390">
        <f t="shared" si="607"/>
        <v>10.411</v>
      </c>
      <c r="AK2928" s="390">
        <f t="shared" si="608"/>
        <v>10.694999999999999</v>
      </c>
      <c r="AL2928" s="390">
        <f t="shared" si="609"/>
        <v>10.805</v>
      </c>
      <c r="AM2928" s="390">
        <f t="shared" si="610"/>
        <v>10.686</v>
      </c>
      <c r="AN2928" s="390">
        <f t="shared" si="611"/>
        <v>10.28</v>
      </c>
      <c r="AO2928" s="390">
        <f t="shared" si="612"/>
        <v>11.183</v>
      </c>
    </row>
    <row r="2929" spans="1:41" ht="15" customHeight="1" x14ac:dyDescent="0.25">
      <c r="A2929" s="127" t="s">
        <v>1285</v>
      </c>
      <c r="B2929" s="125" t="s">
        <v>2077</v>
      </c>
      <c r="C2929" s="125" t="s">
        <v>4006</v>
      </c>
      <c r="D2929" s="125" t="s">
        <v>1282</v>
      </c>
      <c r="E2929" s="125" t="s">
        <v>2452</v>
      </c>
      <c r="F2929" s="126">
        <v>12.18</v>
      </c>
      <c r="G2929" s="126">
        <v>12.379999999999999</v>
      </c>
      <c r="H2929" s="126">
        <v>9.74</v>
      </c>
      <c r="I2929" s="126"/>
      <c r="J2929" s="317"/>
      <c r="K2929" s="323">
        <f>ROUND(SUMIF('VGT-Bewegungsdaten'!B:B,A2929,'VGT-Bewegungsdaten'!C:C),3)</f>
        <v>0</v>
      </c>
      <c r="L2929" s="324">
        <f>ROUND(SUMIF('VGT-Bewegungsdaten'!B:B,$A2929,'VGT-Bewegungsdaten'!D:D),2)</f>
        <v>0</v>
      </c>
      <c r="N2929" s="376" t="s">
        <v>4930</v>
      </c>
      <c r="O2929" s="376" t="s">
        <v>4940</v>
      </c>
      <c r="P2929" s="326">
        <f>ROUND(SUMIF('AV-Bewegungsdaten'!B:B,A2929,'AV-Bewegungsdaten'!C:C),3)</f>
        <v>0</v>
      </c>
      <c r="Q2929" s="324">
        <f>ROUND(SUMIF('AV-Bewegungsdaten'!B:B,$A2929,'AV-Bewegungsdaten'!D:D),2)</f>
        <v>0</v>
      </c>
      <c r="T2929" s="327"/>
      <c r="U2929" s="326">
        <f>ROUND(SUMIF('DV-Bewegungsdaten'!B:B,Kategorien!A2929,'DV-Bewegungsdaten'!D:D),3)</f>
        <v>0</v>
      </c>
      <c r="V2929" s="324">
        <f>ROUND(SUMIF('DV-Bewegungsdaten'!B:B,Kategorien!A2929,'DV-Bewegungsdaten'!E:E),3)</f>
        <v>0</v>
      </c>
      <c r="AD2929" s="390">
        <f t="shared" si="601"/>
        <v>7.4409999999999989</v>
      </c>
      <c r="AE2929" s="390">
        <f t="shared" si="602"/>
        <v>8.097999999999999</v>
      </c>
      <c r="AF2929" s="390">
        <f t="shared" si="603"/>
        <v>9.3169999999999984</v>
      </c>
      <c r="AG2929" s="390">
        <f t="shared" si="604"/>
        <v>8.6839999999999993</v>
      </c>
      <c r="AH2929" s="390">
        <f t="shared" si="605"/>
        <v>8.5960000000000001</v>
      </c>
      <c r="AI2929" s="390">
        <f t="shared" si="606"/>
        <v>9.1280000000000001</v>
      </c>
      <c r="AJ2929" s="390">
        <f t="shared" si="607"/>
        <v>8.4109999999999996</v>
      </c>
      <c r="AK2929" s="390">
        <f t="shared" si="608"/>
        <v>8.6949999999999985</v>
      </c>
      <c r="AL2929" s="390">
        <f t="shared" si="609"/>
        <v>8.8049999999999997</v>
      </c>
      <c r="AM2929" s="390">
        <f t="shared" si="610"/>
        <v>8.6859999999999999</v>
      </c>
      <c r="AN2929" s="390">
        <f t="shared" si="611"/>
        <v>8.2799999999999994</v>
      </c>
      <c r="AO2929" s="390">
        <f t="shared" si="612"/>
        <v>9.1829999999999998</v>
      </c>
    </row>
    <row r="2930" spans="1:41" ht="15" customHeight="1" x14ac:dyDescent="0.25">
      <c r="A2930" s="127" t="s">
        <v>1286</v>
      </c>
      <c r="B2930" s="125" t="s">
        <v>2077</v>
      </c>
      <c r="C2930" s="125" t="s">
        <v>4006</v>
      </c>
      <c r="D2930" s="125" t="s">
        <v>1284</v>
      </c>
      <c r="E2930" s="125" t="s">
        <v>2455</v>
      </c>
      <c r="F2930" s="126">
        <v>15.18</v>
      </c>
      <c r="G2930" s="126">
        <v>15.379999999999999</v>
      </c>
      <c r="H2930" s="126">
        <v>12.14</v>
      </c>
      <c r="I2930" s="126"/>
      <c r="J2930" s="317"/>
      <c r="K2930" s="323">
        <f>ROUND(SUMIF('VGT-Bewegungsdaten'!B:B,A2930,'VGT-Bewegungsdaten'!C:C),3)</f>
        <v>0</v>
      </c>
      <c r="L2930" s="324">
        <f>ROUND(SUMIF('VGT-Bewegungsdaten'!B:B,$A2930,'VGT-Bewegungsdaten'!D:D),2)</f>
        <v>0</v>
      </c>
      <c r="N2930" s="376" t="s">
        <v>4930</v>
      </c>
      <c r="O2930" s="376" t="s">
        <v>4940</v>
      </c>
      <c r="P2930" s="326">
        <f>ROUND(SUMIF('AV-Bewegungsdaten'!B:B,A2930,'AV-Bewegungsdaten'!C:C),3)</f>
        <v>0</v>
      </c>
      <c r="Q2930" s="324">
        <f>ROUND(SUMIF('AV-Bewegungsdaten'!B:B,$A2930,'AV-Bewegungsdaten'!D:D),2)</f>
        <v>0</v>
      </c>
      <c r="T2930" s="327"/>
      <c r="U2930" s="326">
        <f>ROUND(SUMIF('DV-Bewegungsdaten'!B:B,Kategorien!A2930,'DV-Bewegungsdaten'!D:D),3)</f>
        <v>0</v>
      </c>
      <c r="V2930" s="324">
        <f>ROUND(SUMIF('DV-Bewegungsdaten'!B:B,Kategorien!A2930,'DV-Bewegungsdaten'!E:E),3)</f>
        <v>0</v>
      </c>
      <c r="AD2930" s="390">
        <f t="shared" ref="AD2930:AD2993" si="613">MAX(0,$G2930-AR$9)</f>
        <v>10.440999999999999</v>
      </c>
      <c r="AE2930" s="390">
        <f t="shared" ref="AE2930:AE2993" si="614">MAX(0,$G2930-AS$9)</f>
        <v>11.097999999999999</v>
      </c>
      <c r="AF2930" s="390">
        <f t="shared" ref="AF2930:AF2993" si="615">MAX(0,$G2930-AT$9)</f>
        <v>12.316999999999998</v>
      </c>
      <c r="AG2930" s="390">
        <f t="shared" ref="AG2930:AG2993" si="616">MAX(0,$G2930-AU$9)</f>
        <v>11.683999999999999</v>
      </c>
      <c r="AH2930" s="390">
        <f t="shared" ref="AH2930:AH2993" si="617">MAX(0,$G2930-AV$9)</f>
        <v>11.596</v>
      </c>
      <c r="AI2930" s="390">
        <f t="shared" ref="AI2930:AI2993" si="618">MAX(0,$G2930-AW$9)</f>
        <v>12.128</v>
      </c>
      <c r="AJ2930" s="390">
        <f t="shared" ref="AJ2930:AJ2993" si="619">MAX(0,$G2930-AX$9)</f>
        <v>11.411</v>
      </c>
      <c r="AK2930" s="390">
        <f t="shared" ref="AK2930:AK2993" si="620">MAX(0,$G2930-AY$9)</f>
        <v>11.694999999999999</v>
      </c>
      <c r="AL2930" s="390">
        <f t="shared" ref="AL2930:AL2993" si="621">MAX(0,$G2930-AZ$9)</f>
        <v>11.805</v>
      </c>
      <c r="AM2930" s="390">
        <f t="shared" ref="AM2930:AM2993" si="622">MAX(0,$G2930-BA$9)</f>
        <v>11.686</v>
      </c>
      <c r="AN2930" s="390">
        <f t="shared" ref="AN2930:AN2993" si="623">MAX(0,$G2930-BB$9)</f>
        <v>11.28</v>
      </c>
      <c r="AO2930" s="390">
        <f t="shared" ref="AO2930:AO2993" si="624">MAX(0,$G2930-BC$9)</f>
        <v>12.183</v>
      </c>
    </row>
    <row r="2931" spans="1:41" ht="15" customHeight="1" x14ac:dyDescent="0.25">
      <c r="A2931" s="127" t="s">
        <v>1287</v>
      </c>
      <c r="B2931" s="125" t="s">
        <v>2077</v>
      </c>
      <c r="C2931" s="125" t="s">
        <v>4006</v>
      </c>
      <c r="D2931" s="125" t="s">
        <v>1288</v>
      </c>
      <c r="E2931" s="125" t="s">
        <v>2452</v>
      </c>
      <c r="F2931" s="126">
        <v>17.18</v>
      </c>
      <c r="G2931" s="126">
        <v>17.38</v>
      </c>
      <c r="H2931" s="126">
        <v>13.74</v>
      </c>
      <c r="I2931" s="126"/>
      <c r="J2931" s="317"/>
      <c r="K2931" s="323">
        <f>ROUND(SUMIF('VGT-Bewegungsdaten'!B:B,A2931,'VGT-Bewegungsdaten'!C:C),3)</f>
        <v>0</v>
      </c>
      <c r="L2931" s="324">
        <f>ROUND(SUMIF('VGT-Bewegungsdaten'!B:B,$A2931,'VGT-Bewegungsdaten'!D:D),2)</f>
        <v>0</v>
      </c>
      <c r="N2931" s="376" t="s">
        <v>4930</v>
      </c>
      <c r="O2931" s="376" t="s">
        <v>4940</v>
      </c>
      <c r="P2931" s="326">
        <f>ROUND(SUMIF('AV-Bewegungsdaten'!B:B,A2931,'AV-Bewegungsdaten'!C:C),3)</f>
        <v>0</v>
      </c>
      <c r="Q2931" s="324">
        <f>ROUND(SUMIF('AV-Bewegungsdaten'!B:B,$A2931,'AV-Bewegungsdaten'!D:D),2)</f>
        <v>0</v>
      </c>
      <c r="T2931" s="327"/>
      <c r="U2931" s="326">
        <f>ROUND(SUMIF('DV-Bewegungsdaten'!B:B,Kategorien!A2931,'DV-Bewegungsdaten'!D:D),3)</f>
        <v>0</v>
      </c>
      <c r="V2931" s="324">
        <f>ROUND(SUMIF('DV-Bewegungsdaten'!B:B,Kategorien!A2931,'DV-Bewegungsdaten'!E:E),3)</f>
        <v>0</v>
      </c>
      <c r="AD2931" s="390">
        <f t="shared" si="613"/>
        <v>12.440999999999999</v>
      </c>
      <c r="AE2931" s="390">
        <f t="shared" si="614"/>
        <v>13.097999999999999</v>
      </c>
      <c r="AF2931" s="390">
        <f t="shared" si="615"/>
        <v>14.316999999999998</v>
      </c>
      <c r="AG2931" s="390">
        <f t="shared" si="616"/>
        <v>13.683999999999999</v>
      </c>
      <c r="AH2931" s="390">
        <f t="shared" si="617"/>
        <v>13.596</v>
      </c>
      <c r="AI2931" s="390">
        <f t="shared" si="618"/>
        <v>14.128</v>
      </c>
      <c r="AJ2931" s="390">
        <f t="shared" si="619"/>
        <v>13.411</v>
      </c>
      <c r="AK2931" s="390">
        <f t="shared" si="620"/>
        <v>13.694999999999999</v>
      </c>
      <c r="AL2931" s="390">
        <f t="shared" si="621"/>
        <v>13.805</v>
      </c>
      <c r="AM2931" s="390">
        <f t="shared" si="622"/>
        <v>13.686</v>
      </c>
      <c r="AN2931" s="390">
        <f t="shared" si="623"/>
        <v>13.28</v>
      </c>
      <c r="AO2931" s="390">
        <f t="shared" si="624"/>
        <v>14.183</v>
      </c>
    </row>
    <row r="2932" spans="1:41" ht="15" customHeight="1" x14ac:dyDescent="0.25">
      <c r="A2932" s="127" t="s">
        <v>1289</v>
      </c>
      <c r="B2932" s="125" t="s">
        <v>2077</v>
      </c>
      <c r="C2932" s="125" t="s">
        <v>4006</v>
      </c>
      <c r="D2932" s="125" t="s">
        <v>1290</v>
      </c>
      <c r="E2932" s="125" t="s">
        <v>2455</v>
      </c>
      <c r="F2932" s="126">
        <v>20.18</v>
      </c>
      <c r="G2932" s="126">
        <v>20.38</v>
      </c>
      <c r="H2932" s="126">
        <v>16.14</v>
      </c>
      <c r="I2932" s="126"/>
      <c r="J2932" s="317"/>
      <c r="K2932" s="323">
        <f>ROUND(SUMIF('VGT-Bewegungsdaten'!B:B,A2932,'VGT-Bewegungsdaten'!C:C),3)</f>
        <v>0</v>
      </c>
      <c r="L2932" s="324">
        <f>ROUND(SUMIF('VGT-Bewegungsdaten'!B:B,$A2932,'VGT-Bewegungsdaten'!D:D),2)</f>
        <v>0</v>
      </c>
      <c r="N2932" s="376" t="s">
        <v>4930</v>
      </c>
      <c r="O2932" s="376" t="s">
        <v>4940</v>
      </c>
      <c r="P2932" s="326">
        <f>ROUND(SUMIF('AV-Bewegungsdaten'!B:B,A2932,'AV-Bewegungsdaten'!C:C),3)</f>
        <v>0</v>
      </c>
      <c r="Q2932" s="324">
        <f>ROUND(SUMIF('AV-Bewegungsdaten'!B:B,$A2932,'AV-Bewegungsdaten'!D:D),2)</f>
        <v>0</v>
      </c>
      <c r="T2932" s="327"/>
      <c r="U2932" s="326">
        <f>ROUND(SUMIF('DV-Bewegungsdaten'!B:B,Kategorien!A2932,'DV-Bewegungsdaten'!D:D),3)</f>
        <v>0</v>
      </c>
      <c r="V2932" s="324">
        <f>ROUND(SUMIF('DV-Bewegungsdaten'!B:B,Kategorien!A2932,'DV-Bewegungsdaten'!E:E),3)</f>
        <v>0</v>
      </c>
      <c r="AD2932" s="390">
        <f t="shared" si="613"/>
        <v>15.440999999999999</v>
      </c>
      <c r="AE2932" s="390">
        <f t="shared" si="614"/>
        <v>16.097999999999999</v>
      </c>
      <c r="AF2932" s="390">
        <f t="shared" si="615"/>
        <v>17.317</v>
      </c>
      <c r="AG2932" s="390">
        <f t="shared" si="616"/>
        <v>16.683999999999997</v>
      </c>
      <c r="AH2932" s="390">
        <f t="shared" si="617"/>
        <v>16.596</v>
      </c>
      <c r="AI2932" s="390">
        <f t="shared" si="618"/>
        <v>17.128</v>
      </c>
      <c r="AJ2932" s="390">
        <f t="shared" si="619"/>
        <v>16.410999999999998</v>
      </c>
      <c r="AK2932" s="390">
        <f t="shared" si="620"/>
        <v>16.695</v>
      </c>
      <c r="AL2932" s="390">
        <f t="shared" si="621"/>
        <v>16.805</v>
      </c>
      <c r="AM2932" s="390">
        <f t="shared" si="622"/>
        <v>16.686</v>
      </c>
      <c r="AN2932" s="390">
        <f t="shared" si="623"/>
        <v>16.28</v>
      </c>
      <c r="AO2932" s="390">
        <f t="shared" si="624"/>
        <v>17.183</v>
      </c>
    </row>
    <row r="2933" spans="1:41" ht="15" customHeight="1" x14ac:dyDescent="0.25">
      <c r="A2933" s="127" t="s">
        <v>1291</v>
      </c>
      <c r="B2933" s="125" t="s">
        <v>2077</v>
      </c>
      <c r="C2933" s="125" t="s">
        <v>4006</v>
      </c>
      <c r="D2933" s="125" t="s">
        <v>1292</v>
      </c>
      <c r="E2933" s="125" t="s">
        <v>2452</v>
      </c>
      <c r="F2933" s="126">
        <v>18.18</v>
      </c>
      <c r="G2933" s="126">
        <v>18.38</v>
      </c>
      <c r="H2933" s="126">
        <v>14.54</v>
      </c>
      <c r="I2933" s="126"/>
      <c r="J2933" s="317"/>
      <c r="K2933" s="323">
        <f>ROUND(SUMIF('VGT-Bewegungsdaten'!B:B,A2933,'VGT-Bewegungsdaten'!C:C),3)</f>
        <v>0</v>
      </c>
      <c r="L2933" s="324">
        <f>ROUND(SUMIF('VGT-Bewegungsdaten'!B:B,$A2933,'VGT-Bewegungsdaten'!D:D),2)</f>
        <v>0</v>
      </c>
      <c r="N2933" s="376" t="s">
        <v>4930</v>
      </c>
      <c r="O2933" s="376" t="s">
        <v>4940</v>
      </c>
      <c r="P2933" s="326">
        <f>ROUND(SUMIF('AV-Bewegungsdaten'!B:B,A2933,'AV-Bewegungsdaten'!C:C),3)</f>
        <v>0</v>
      </c>
      <c r="Q2933" s="324">
        <f>ROUND(SUMIF('AV-Bewegungsdaten'!B:B,$A2933,'AV-Bewegungsdaten'!D:D),2)</f>
        <v>0</v>
      </c>
      <c r="T2933" s="327"/>
      <c r="U2933" s="326">
        <f>ROUND(SUMIF('DV-Bewegungsdaten'!B:B,Kategorien!A2933,'DV-Bewegungsdaten'!D:D),3)</f>
        <v>0</v>
      </c>
      <c r="V2933" s="324">
        <f>ROUND(SUMIF('DV-Bewegungsdaten'!B:B,Kategorien!A2933,'DV-Bewegungsdaten'!E:E),3)</f>
        <v>0</v>
      </c>
      <c r="AD2933" s="390">
        <f t="shared" si="613"/>
        <v>13.440999999999999</v>
      </c>
      <c r="AE2933" s="390">
        <f t="shared" si="614"/>
        <v>14.097999999999999</v>
      </c>
      <c r="AF2933" s="390">
        <f t="shared" si="615"/>
        <v>15.316999999999998</v>
      </c>
      <c r="AG2933" s="390">
        <f t="shared" si="616"/>
        <v>14.683999999999999</v>
      </c>
      <c r="AH2933" s="390">
        <f t="shared" si="617"/>
        <v>14.596</v>
      </c>
      <c r="AI2933" s="390">
        <f t="shared" si="618"/>
        <v>15.128</v>
      </c>
      <c r="AJ2933" s="390">
        <f t="shared" si="619"/>
        <v>14.411</v>
      </c>
      <c r="AK2933" s="390">
        <f t="shared" si="620"/>
        <v>14.694999999999999</v>
      </c>
      <c r="AL2933" s="390">
        <f t="shared" si="621"/>
        <v>14.805</v>
      </c>
      <c r="AM2933" s="390">
        <f t="shared" si="622"/>
        <v>14.686</v>
      </c>
      <c r="AN2933" s="390">
        <f t="shared" si="623"/>
        <v>14.28</v>
      </c>
      <c r="AO2933" s="390">
        <f t="shared" si="624"/>
        <v>15.183</v>
      </c>
    </row>
    <row r="2934" spans="1:41" ht="15" customHeight="1" x14ac:dyDescent="0.25">
      <c r="A2934" s="127" t="s">
        <v>1293</v>
      </c>
      <c r="B2934" s="125" t="s">
        <v>2077</v>
      </c>
      <c r="C2934" s="125" t="s">
        <v>4006</v>
      </c>
      <c r="D2934" s="125" t="s">
        <v>1294</v>
      </c>
      <c r="E2934" s="125" t="s">
        <v>2455</v>
      </c>
      <c r="F2934" s="126">
        <v>21.18</v>
      </c>
      <c r="G2934" s="126">
        <v>21.38</v>
      </c>
      <c r="H2934" s="126">
        <v>16.940000000000001</v>
      </c>
      <c r="I2934" s="126"/>
      <c r="J2934" s="317"/>
      <c r="K2934" s="323">
        <f>ROUND(SUMIF('VGT-Bewegungsdaten'!B:B,A2934,'VGT-Bewegungsdaten'!C:C),3)</f>
        <v>0</v>
      </c>
      <c r="L2934" s="324">
        <f>ROUND(SUMIF('VGT-Bewegungsdaten'!B:B,$A2934,'VGT-Bewegungsdaten'!D:D),2)</f>
        <v>0</v>
      </c>
      <c r="N2934" s="376" t="s">
        <v>4930</v>
      </c>
      <c r="O2934" s="376" t="s">
        <v>4940</v>
      </c>
      <c r="P2934" s="326">
        <f>ROUND(SUMIF('AV-Bewegungsdaten'!B:B,A2934,'AV-Bewegungsdaten'!C:C),3)</f>
        <v>0</v>
      </c>
      <c r="Q2934" s="324">
        <f>ROUND(SUMIF('AV-Bewegungsdaten'!B:B,$A2934,'AV-Bewegungsdaten'!D:D),2)</f>
        <v>0</v>
      </c>
      <c r="T2934" s="327"/>
      <c r="U2934" s="326">
        <f>ROUND(SUMIF('DV-Bewegungsdaten'!B:B,Kategorien!A2934,'DV-Bewegungsdaten'!D:D),3)</f>
        <v>0</v>
      </c>
      <c r="V2934" s="324">
        <f>ROUND(SUMIF('DV-Bewegungsdaten'!B:B,Kategorien!A2934,'DV-Bewegungsdaten'!E:E),3)</f>
        <v>0</v>
      </c>
      <c r="AD2934" s="390">
        <f t="shared" si="613"/>
        <v>16.440999999999999</v>
      </c>
      <c r="AE2934" s="390">
        <f t="shared" si="614"/>
        <v>17.097999999999999</v>
      </c>
      <c r="AF2934" s="390">
        <f t="shared" si="615"/>
        <v>18.317</v>
      </c>
      <c r="AG2934" s="390">
        <f t="shared" si="616"/>
        <v>17.683999999999997</v>
      </c>
      <c r="AH2934" s="390">
        <f t="shared" si="617"/>
        <v>17.596</v>
      </c>
      <c r="AI2934" s="390">
        <f t="shared" si="618"/>
        <v>18.128</v>
      </c>
      <c r="AJ2934" s="390">
        <f t="shared" si="619"/>
        <v>17.410999999999998</v>
      </c>
      <c r="AK2934" s="390">
        <f t="shared" si="620"/>
        <v>17.695</v>
      </c>
      <c r="AL2934" s="390">
        <f t="shared" si="621"/>
        <v>17.805</v>
      </c>
      <c r="AM2934" s="390">
        <f t="shared" si="622"/>
        <v>17.686</v>
      </c>
      <c r="AN2934" s="390">
        <f t="shared" si="623"/>
        <v>17.28</v>
      </c>
      <c r="AO2934" s="390">
        <f t="shared" si="624"/>
        <v>18.183</v>
      </c>
    </row>
    <row r="2935" spans="1:41" ht="15" customHeight="1" x14ac:dyDescent="0.25">
      <c r="A2935" s="127" t="s">
        <v>1295</v>
      </c>
      <c r="B2935" s="125" t="s">
        <v>2077</v>
      </c>
      <c r="C2935" s="125" t="s">
        <v>4006</v>
      </c>
      <c r="D2935" s="125" t="s">
        <v>1296</v>
      </c>
      <c r="E2935" s="125" t="s">
        <v>2452</v>
      </c>
      <c r="F2935" s="126">
        <v>18.18</v>
      </c>
      <c r="G2935" s="126">
        <v>18.38</v>
      </c>
      <c r="H2935" s="126">
        <v>14.54</v>
      </c>
      <c r="I2935" s="126"/>
      <c r="J2935" s="317"/>
      <c r="K2935" s="323">
        <f>ROUND(SUMIF('VGT-Bewegungsdaten'!B:B,A2935,'VGT-Bewegungsdaten'!C:C),3)</f>
        <v>0</v>
      </c>
      <c r="L2935" s="324">
        <f>ROUND(SUMIF('VGT-Bewegungsdaten'!B:B,$A2935,'VGT-Bewegungsdaten'!D:D),2)</f>
        <v>0</v>
      </c>
      <c r="N2935" s="376" t="s">
        <v>4930</v>
      </c>
      <c r="O2935" s="376" t="s">
        <v>4940</v>
      </c>
      <c r="P2935" s="326">
        <f>ROUND(SUMIF('AV-Bewegungsdaten'!B:B,A2935,'AV-Bewegungsdaten'!C:C),3)</f>
        <v>0</v>
      </c>
      <c r="Q2935" s="324">
        <f>ROUND(SUMIF('AV-Bewegungsdaten'!B:B,$A2935,'AV-Bewegungsdaten'!D:D),2)</f>
        <v>0</v>
      </c>
      <c r="T2935" s="327"/>
      <c r="U2935" s="326">
        <f>ROUND(SUMIF('DV-Bewegungsdaten'!B:B,Kategorien!A2935,'DV-Bewegungsdaten'!D:D),3)</f>
        <v>0</v>
      </c>
      <c r="V2935" s="324">
        <f>ROUND(SUMIF('DV-Bewegungsdaten'!B:B,Kategorien!A2935,'DV-Bewegungsdaten'!E:E),3)</f>
        <v>0</v>
      </c>
      <c r="AD2935" s="390">
        <f t="shared" si="613"/>
        <v>13.440999999999999</v>
      </c>
      <c r="AE2935" s="390">
        <f t="shared" si="614"/>
        <v>14.097999999999999</v>
      </c>
      <c r="AF2935" s="390">
        <f t="shared" si="615"/>
        <v>15.316999999999998</v>
      </c>
      <c r="AG2935" s="390">
        <f t="shared" si="616"/>
        <v>14.683999999999999</v>
      </c>
      <c r="AH2935" s="390">
        <f t="shared" si="617"/>
        <v>14.596</v>
      </c>
      <c r="AI2935" s="390">
        <f t="shared" si="618"/>
        <v>15.128</v>
      </c>
      <c r="AJ2935" s="390">
        <f t="shared" si="619"/>
        <v>14.411</v>
      </c>
      <c r="AK2935" s="390">
        <f t="shared" si="620"/>
        <v>14.694999999999999</v>
      </c>
      <c r="AL2935" s="390">
        <f t="shared" si="621"/>
        <v>14.805</v>
      </c>
      <c r="AM2935" s="390">
        <f t="shared" si="622"/>
        <v>14.686</v>
      </c>
      <c r="AN2935" s="390">
        <f t="shared" si="623"/>
        <v>14.28</v>
      </c>
      <c r="AO2935" s="390">
        <f t="shared" si="624"/>
        <v>15.183</v>
      </c>
    </row>
    <row r="2936" spans="1:41" ht="15" customHeight="1" x14ac:dyDescent="0.25">
      <c r="A2936" s="127" t="s">
        <v>1297</v>
      </c>
      <c r="B2936" s="125" t="s">
        <v>2077</v>
      </c>
      <c r="C2936" s="125" t="s">
        <v>4006</v>
      </c>
      <c r="D2936" s="125" t="s">
        <v>1298</v>
      </c>
      <c r="E2936" s="125" t="s">
        <v>2455</v>
      </c>
      <c r="F2936" s="126">
        <v>21.18</v>
      </c>
      <c r="G2936" s="126">
        <v>21.38</v>
      </c>
      <c r="H2936" s="126">
        <v>16.940000000000001</v>
      </c>
      <c r="I2936" s="126"/>
      <c r="J2936" s="317"/>
      <c r="K2936" s="323">
        <f>ROUND(SUMIF('VGT-Bewegungsdaten'!B:B,A2936,'VGT-Bewegungsdaten'!C:C),3)</f>
        <v>0</v>
      </c>
      <c r="L2936" s="324">
        <f>ROUND(SUMIF('VGT-Bewegungsdaten'!B:B,$A2936,'VGT-Bewegungsdaten'!D:D),2)</f>
        <v>0</v>
      </c>
      <c r="N2936" s="376" t="s">
        <v>4930</v>
      </c>
      <c r="O2936" s="376" t="s">
        <v>4940</v>
      </c>
      <c r="P2936" s="326">
        <f>ROUND(SUMIF('AV-Bewegungsdaten'!B:B,A2936,'AV-Bewegungsdaten'!C:C),3)</f>
        <v>0</v>
      </c>
      <c r="Q2936" s="324">
        <f>ROUND(SUMIF('AV-Bewegungsdaten'!B:B,$A2936,'AV-Bewegungsdaten'!D:D),2)</f>
        <v>0</v>
      </c>
      <c r="T2936" s="327"/>
      <c r="U2936" s="326">
        <f>ROUND(SUMIF('DV-Bewegungsdaten'!B:B,Kategorien!A2936,'DV-Bewegungsdaten'!D:D),3)</f>
        <v>0</v>
      </c>
      <c r="V2936" s="324">
        <f>ROUND(SUMIF('DV-Bewegungsdaten'!B:B,Kategorien!A2936,'DV-Bewegungsdaten'!E:E),3)</f>
        <v>0</v>
      </c>
      <c r="AD2936" s="390">
        <f t="shared" si="613"/>
        <v>16.440999999999999</v>
      </c>
      <c r="AE2936" s="390">
        <f t="shared" si="614"/>
        <v>17.097999999999999</v>
      </c>
      <c r="AF2936" s="390">
        <f t="shared" si="615"/>
        <v>18.317</v>
      </c>
      <c r="AG2936" s="390">
        <f t="shared" si="616"/>
        <v>17.683999999999997</v>
      </c>
      <c r="AH2936" s="390">
        <f t="shared" si="617"/>
        <v>17.596</v>
      </c>
      <c r="AI2936" s="390">
        <f t="shared" si="618"/>
        <v>18.128</v>
      </c>
      <c r="AJ2936" s="390">
        <f t="shared" si="619"/>
        <v>17.410999999999998</v>
      </c>
      <c r="AK2936" s="390">
        <f t="shared" si="620"/>
        <v>17.695</v>
      </c>
      <c r="AL2936" s="390">
        <f t="shared" si="621"/>
        <v>17.805</v>
      </c>
      <c r="AM2936" s="390">
        <f t="shared" si="622"/>
        <v>17.686</v>
      </c>
      <c r="AN2936" s="390">
        <f t="shared" si="623"/>
        <v>17.28</v>
      </c>
      <c r="AO2936" s="390">
        <f t="shared" si="624"/>
        <v>18.183</v>
      </c>
    </row>
    <row r="2937" spans="1:41" ht="15" customHeight="1" x14ac:dyDescent="0.25">
      <c r="A2937" s="127" t="s">
        <v>1299</v>
      </c>
      <c r="B2937" s="125" t="s">
        <v>2077</v>
      </c>
      <c r="C2937" s="125" t="s">
        <v>4006</v>
      </c>
      <c r="D2937" s="125" t="s">
        <v>1300</v>
      </c>
      <c r="E2937" s="125" t="s">
        <v>2452</v>
      </c>
      <c r="F2937" s="126">
        <v>19.18</v>
      </c>
      <c r="G2937" s="126">
        <v>19.38</v>
      </c>
      <c r="H2937" s="126">
        <v>15.34</v>
      </c>
      <c r="I2937" s="126"/>
      <c r="J2937" s="317"/>
      <c r="K2937" s="323">
        <f>ROUND(SUMIF('VGT-Bewegungsdaten'!B:B,A2937,'VGT-Bewegungsdaten'!C:C),3)</f>
        <v>0</v>
      </c>
      <c r="L2937" s="324">
        <f>ROUND(SUMIF('VGT-Bewegungsdaten'!B:B,$A2937,'VGT-Bewegungsdaten'!D:D),2)</f>
        <v>0</v>
      </c>
      <c r="N2937" s="376" t="s">
        <v>4930</v>
      </c>
      <c r="O2937" s="376" t="s">
        <v>4940</v>
      </c>
      <c r="P2937" s="326">
        <f>ROUND(SUMIF('AV-Bewegungsdaten'!B:B,A2937,'AV-Bewegungsdaten'!C:C),3)</f>
        <v>0</v>
      </c>
      <c r="Q2937" s="324">
        <f>ROUND(SUMIF('AV-Bewegungsdaten'!B:B,$A2937,'AV-Bewegungsdaten'!D:D),2)</f>
        <v>0</v>
      </c>
      <c r="T2937" s="327"/>
      <c r="U2937" s="326">
        <f>ROUND(SUMIF('DV-Bewegungsdaten'!B:B,Kategorien!A2937,'DV-Bewegungsdaten'!D:D),3)</f>
        <v>0</v>
      </c>
      <c r="V2937" s="324">
        <f>ROUND(SUMIF('DV-Bewegungsdaten'!B:B,Kategorien!A2937,'DV-Bewegungsdaten'!E:E),3)</f>
        <v>0</v>
      </c>
      <c r="AD2937" s="390">
        <f t="shared" si="613"/>
        <v>14.440999999999999</v>
      </c>
      <c r="AE2937" s="390">
        <f t="shared" si="614"/>
        <v>15.097999999999999</v>
      </c>
      <c r="AF2937" s="390">
        <f t="shared" si="615"/>
        <v>16.317</v>
      </c>
      <c r="AG2937" s="390">
        <f t="shared" si="616"/>
        <v>15.683999999999999</v>
      </c>
      <c r="AH2937" s="390">
        <f t="shared" si="617"/>
        <v>15.596</v>
      </c>
      <c r="AI2937" s="390">
        <f t="shared" si="618"/>
        <v>16.128</v>
      </c>
      <c r="AJ2937" s="390">
        <f t="shared" si="619"/>
        <v>15.411</v>
      </c>
      <c r="AK2937" s="390">
        <f t="shared" si="620"/>
        <v>15.694999999999999</v>
      </c>
      <c r="AL2937" s="390">
        <f t="shared" si="621"/>
        <v>15.805</v>
      </c>
      <c r="AM2937" s="390">
        <f t="shared" si="622"/>
        <v>15.686</v>
      </c>
      <c r="AN2937" s="390">
        <f t="shared" si="623"/>
        <v>15.28</v>
      </c>
      <c r="AO2937" s="390">
        <f t="shared" si="624"/>
        <v>16.183</v>
      </c>
    </row>
    <row r="2938" spans="1:41" ht="15" customHeight="1" x14ac:dyDescent="0.25">
      <c r="A2938" s="127" t="s">
        <v>1301</v>
      </c>
      <c r="B2938" s="125" t="s">
        <v>2077</v>
      </c>
      <c r="C2938" s="125" t="s">
        <v>4006</v>
      </c>
      <c r="D2938" s="125" t="s">
        <v>1302</v>
      </c>
      <c r="E2938" s="125" t="s">
        <v>2455</v>
      </c>
      <c r="F2938" s="126">
        <v>22.18</v>
      </c>
      <c r="G2938" s="126">
        <v>22.38</v>
      </c>
      <c r="H2938" s="126">
        <v>17.739999999999998</v>
      </c>
      <c r="I2938" s="126"/>
      <c r="J2938" s="317"/>
      <c r="K2938" s="323">
        <f>ROUND(SUMIF('VGT-Bewegungsdaten'!B:B,A2938,'VGT-Bewegungsdaten'!C:C),3)</f>
        <v>0</v>
      </c>
      <c r="L2938" s="324">
        <f>ROUND(SUMIF('VGT-Bewegungsdaten'!B:B,$A2938,'VGT-Bewegungsdaten'!D:D),2)</f>
        <v>0</v>
      </c>
      <c r="N2938" s="376" t="s">
        <v>4930</v>
      </c>
      <c r="O2938" s="376" t="s">
        <v>4940</v>
      </c>
      <c r="P2938" s="326">
        <f>ROUND(SUMIF('AV-Bewegungsdaten'!B:B,A2938,'AV-Bewegungsdaten'!C:C),3)</f>
        <v>0</v>
      </c>
      <c r="Q2938" s="324">
        <f>ROUND(SUMIF('AV-Bewegungsdaten'!B:B,$A2938,'AV-Bewegungsdaten'!D:D),2)</f>
        <v>0</v>
      </c>
      <c r="T2938" s="327"/>
      <c r="U2938" s="326">
        <f>ROUND(SUMIF('DV-Bewegungsdaten'!B:B,Kategorien!A2938,'DV-Bewegungsdaten'!D:D),3)</f>
        <v>0</v>
      </c>
      <c r="V2938" s="324">
        <f>ROUND(SUMIF('DV-Bewegungsdaten'!B:B,Kategorien!A2938,'DV-Bewegungsdaten'!E:E),3)</f>
        <v>0</v>
      </c>
      <c r="AD2938" s="390">
        <f t="shared" si="613"/>
        <v>17.440999999999999</v>
      </c>
      <c r="AE2938" s="390">
        <f t="shared" si="614"/>
        <v>18.097999999999999</v>
      </c>
      <c r="AF2938" s="390">
        <f t="shared" si="615"/>
        <v>19.317</v>
      </c>
      <c r="AG2938" s="390">
        <f t="shared" si="616"/>
        <v>18.683999999999997</v>
      </c>
      <c r="AH2938" s="390">
        <f t="shared" si="617"/>
        <v>18.596</v>
      </c>
      <c r="AI2938" s="390">
        <f t="shared" si="618"/>
        <v>19.128</v>
      </c>
      <c r="AJ2938" s="390">
        <f t="shared" si="619"/>
        <v>18.410999999999998</v>
      </c>
      <c r="AK2938" s="390">
        <f t="shared" si="620"/>
        <v>18.695</v>
      </c>
      <c r="AL2938" s="390">
        <f t="shared" si="621"/>
        <v>18.805</v>
      </c>
      <c r="AM2938" s="390">
        <f t="shared" si="622"/>
        <v>18.686</v>
      </c>
      <c r="AN2938" s="390">
        <f t="shared" si="623"/>
        <v>18.28</v>
      </c>
      <c r="AO2938" s="390">
        <f t="shared" si="624"/>
        <v>19.183</v>
      </c>
    </row>
    <row r="2939" spans="1:41" ht="15" customHeight="1" x14ac:dyDescent="0.25">
      <c r="A2939" s="127" t="s">
        <v>1303</v>
      </c>
      <c r="B2939" s="125" t="s">
        <v>2077</v>
      </c>
      <c r="C2939" s="125" t="s">
        <v>4006</v>
      </c>
      <c r="D2939" s="125" t="s">
        <v>1304</v>
      </c>
      <c r="E2939" s="125" t="s">
        <v>2452</v>
      </c>
      <c r="F2939" s="126">
        <v>20.18</v>
      </c>
      <c r="G2939" s="126">
        <v>20.38</v>
      </c>
      <c r="H2939" s="126">
        <v>16.14</v>
      </c>
      <c r="I2939" s="126"/>
      <c r="J2939" s="317"/>
      <c r="K2939" s="323">
        <f>ROUND(SUMIF('VGT-Bewegungsdaten'!B:B,A2939,'VGT-Bewegungsdaten'!C:C),3)</f>
        <v>0</v>
      </c>
      <c r="L2939" s="324">
        <f>ROUND(SUMIF('VGT-Bewegungsdaten'!B:B,$A2939,'VGT-Bewegungsdaten'!D:D),2)</f>
        <v>0</v>
      </c>
      <c r="N2939" s="376" t="s">
        <v>4930</v>
      </c>
      <c r="O2939" s="376" t="s">
        <v>4940</v>
      </c>
      <c r="P2939" s="326">
        <f>ROUND(SUMIF('AV-Bewegungsdaten'!B:B,A2939,'AV-Bewegungsdaten'!C:C),3)</f>
        <v>0</v>
      </c>
      <c r="Q2939" s="324">
        <f>ROUND(SUMIF('AV-Bewegungsdaten'!B:B,$A2939,'AV-Bewegungsdaten'!D:D),2)</f>
        <v>0</v>
      </c>
      <c r="T2939" s="327"/>
      <c r="U2939" s="326">
        <f>ROUND(SUMIF('DV-Bewegungsdaten'!B:B,Kategorien!A2939,'DV-Bewegungsdaten'!D:D),3)</f>
        <v>0</v>
      </c>
      <c r="V2939" s="324">
        <f>ROUND(SUMIF('DV-Bewegungsdaten'!B:B,Kategorien!A2939,'DV-Bewegungsdaten'!E:E),3)</f>
        <v>0</v>
      </c>
      <c r="AD2939" s="390">
        <f t="shared" si="613"/>
        <v>15.440999999999999</v>
      </c>
      <c r="AE2939" s="390">
        <f t="shared" si="614"/>
        <v>16.097999999999999</v>
      </c>
      <c r="AF2939" s="390">
        <f t="shared" si="615"/>
        <v>17.317</v>
      </c>
      <c r="AG2939" s="390">
        <f t="shared" si="616"/>
        <v>16.683999999999997</v>
      </c>
      <c r="AH2939" s="390">
        <f t="shared" si="617"/>
        <v>16.596</v>
      </c>
      <c r="AI2939" s="390">
        <f t="shared" si="618"/>
        <v>17.128</v>
      </c>
      <c r="AJ2939" s="390">
        <f t="shared" si="619"/>
        <v>16.410999999999998</v>
      </c>
      <c r="AK2939" s="390">
        <f t="shared" si="620"/>
        <v>16.695</v>
      </c>
      <c r="AL2939" s="390">
        <f t="shared" si="621"/>
        <v>16.805</v>
      </c>
      <c r="AM2939" s="390">
        <f t="shared" si="622"/>
        <v>16.686</v>
      </c>
      <c r="AN2939" s="390">
        <f t="shared" si="623"/>
        <v>16.28</v>
      </c>
      <c r="AO2939" s="390">
        <f t="shared" si="624"/>
        <v>17.183</v>
      </c>
    </row>
    <row r="2940" spans="1:41" ht="15" customHeight="1" x14ac:dyDescent="0.25">
      <c r="A2940" s="127" t="s">
        <v>1305</v>
      </c>
      <c r="B2940" s="125" t="s">
        <v>2077</v>
      </c>
      <c r="C2940" s="125" t="s">
        <v>4006</v>
      </c>
      <c r="D2940" s="125" t="s">
        <v>1306</v>
      </c>
      <c r="E2940" s="125" t="s">
        <v>2455</v>
      </c>
      <c r="F2940" s="126">
        <v>23.18</v>
      </c>
      <c r="G2940" s="126">
        <v>23.38</v>
      </c>
      <c r="H2940" s="126">
        <v>18.54</v>
      </c>
      <c r="I2940" s="126"/>
      <c r="J2940" s="317"/>
      <c r="K2940" s="323">
        <f>ROUND(SUMIF('VGT-Bewegungsdaten'!B:B,A2940,'VGT-Bewegungsdaten'!C:C),3)</f>
        <v>0</v>
      </c>
      <c r="L2940" s="324">
        <f>ROUND(SUMIF('VGT-Bewegungsdaten'!B:B,$A2940,'VGT-Bewegungsdaten'!D:D),2)</f>
        <v>0</v>
      </c>
      <c r="N2940" s="376" t="s">
        <v>4930</v>
      </c>
      <c r="O2940" s="376" t="s">
        <v>4940</v>
      </c>
      <c r="P2940" s="326">
        <f>ROUND(SUMIF('AV-Bewegungsdaten'!B:B,A2940,'AV-Bewegungsdaten'!C:C),3)</f>
        <v>0</v>
      </c>
      <c r="Q2940" s="324">
        <f>ROUND(SUMIF('AV-Bewegungsdaten'!B:B,$A2940,'AV-Bewegungsdaten'!D:D),2)</f>
        <v>0</v>
      </c>
      <c r="T2940" s="327"/>
      <c r="U2940" s="326">
        <f>ROUND(SUMIF('DV-Bewegungsdaten'!B:B,Kategorien!A2940,'DV-Bewegungsdaten'!D:D),3)</f>
        <v>0</v>
      </c>
      <c r="V2940" s="324">
        <f>ROUND(SUMIF('DV-Bewegungsdaten'!B:B,Kategorien!A2940,'DV-Bewegungsdaten'!E:E),3)</f>
        <v>0</v>
      </c>
      <c r="AD2940" s="390">
        <f t="shared" si="613"/>
        <v>18.440999999999999</v>
      </c>
      <c r="AE2940" s="390">
        <f t="shared" si="614"/>
        <v>19.097999999999999</v>
      </c>
      <c r="AF2940" s="390">
        <f t="shared" si="615"/>
        <v>20.317</v>
      </c>
      <c r="AG2940" s="390">
        <f t="shared" si="616"/>
        <v>19.683999999999997</v>
      </c>
      <c r="AH2940" s="390">
        <f t="shared" si="617"/>
        <v>19.596</v>
      </c>
      <c r="AI2940" s="390">
        <f t="shared" si="618"/>
        <v>20.128</v>
      </c>
      <c r="AJ2940" s="390">
        <f t="shared" si="619"/>
        <v>19.410999999999998</v>
      </c>
      <c r="AK2940" s="390">
        <f t="shared" si="620"/>
        <v>19.695</v>
      </c>
      <c r="AL2940" s="390">
        <f t="shared" si="621"/>
        <v>19.805</v>
      </c>
      <c r="AM2940" s="390">
        <f t="shared" si="622"/>
        <v>19.686</v>
      </c>
      <c r="AN2940" s="390">
        <f t="shared" si="623"/>
        <v>19.28</v>
      </c>
      <c r="AO2940" s="390">
        <f t="shared" si="624"/>
        <v>20.183</v>
      </c>
    </row>
    <row r="2941" spans="1:41" ht="15" customHeight="1" x14ac:dyDescent="0.25">
      <c r="A2941" s="127" t="s">
        <v>1307</v>
      </c>
      <c r="B2941" s="125" t="s">
        <v>2077</v>
      </c>
      <c r="C2941" s="125" t="s">
        <v>4006</v>
      </c>
      <c r="D2941" s="125" t="s">
        <v>1308</v>
      </c>
      <c r="E2941" s="125" t="s">
        <v>2452</v>
      </c>
      <c r="F2941" s="126">
        <v>21.18</v>
      </c>
      <c r="G2941" s="126">
        <v>21.38</v>
      </c>
      <c r="H2941" s="126">
        <v>16.940000000000001</v>
      </c>
      <c r="I2941" s="126"/>
      <c r="J2941" s="317"/>
      <c r="K2941" s="323">
        <f>ROUND(SUMIF('VGT-Bewegungsdaten'!B:B,A2941,'VGT-Bewegungsdaten'!C:C),3)</f>
        <v>0</v>
      </c>
      <c r="L2941" s="324">
        <f>ROUND(SUMIF('VGT-Bewegungsdaten'!B:B,$A2941,'VGT-Bewegungsdaten'!D:D),2)</f>
        <v>0</v>
      </c>
      <c r="N2941" s="376" t="s">
        <v>4930</v>
      </c>
      <c r="O2941" s="376" t="s">
        <v>4940</v>
      </c>
      <c r="P2941" s="326">
        <f>ROUND(SUMIF('AV-Bewegungsdaten'!B:B,A2941,'AV-Bewegungsdaten'!C:C),3)</f>
        <v>0</v>
      </c>
      <c r="Q2941" s="324">
        <f>ROUND(SUMIF('AV-Bewegungsdaten'!B:B,$A2941,'AV-Bewegungsdaten'!D:D),2)</f>
        <v>0</v>
      </c>
      <c r="T2941" s="327"/>
      <c r="U2941" s="326">
        <f>ROUND(SUMIF('DV-Bewegungsdaten'!B:B,Kategorien!A2941,'DV-Bewegungsdaten'!D:D),3)</f>
        <v>0</v>
      </c>
      <c r="V2941" s="324">
        <f>ROUND(SUMIF('DV-Bewegungsdaten'!B:B,Kategorien!A2941,'DV-Bewegungsdaten'!E:E),3)</f>
        <v>0</v>
      </c>
      <c r="AD2941" s="390">
        <f t="shared" si="613"/>
        <v>16.440999999999999</v>
      </c>
      <c r="AE2941" s="390">
        <f t="shared" si="614"/>
        <v>17.097999999999999</v>
      </c>
      <c r="AF2941" s="390">
        <f t="shared" si="615"/>
        <v>18.317</v>
      </c>
      <c r="AG2941" s="390">
        <f t="shared" si="616"/>
        <v>17.683999999999997</v>
      </c>
      <c r="AH2941" s="390">
        <f t="shared" si="617"/>
        <v>17.596</v>
      </c>
      <c r="AI2941" s="390">
        <f t="shared" si="618"/>
        <v>18.128</v>
      </c>
      <c r="AJ2941" s="390">
        <f t="shared" si="619"/>
        <v>17.410999999999998</v>
      </c>
      <c r="AK2941" s="390">
        <f t="shared" si="620"/>
        <v>17.695</v>
      </c>
      <c r="AL2941" s="390">
        <f t="shared" si="621"/>
        <v>17.805</v>
      </c>
      <c r="AM2941" s="390">
        <f t="shared" si="622"/>
        <v>17.686</v>
      </c>
      <c r="AN2941" s="390">
        <f t="shared" si="623"/>
        <v>17.28</v>
      </c>
      <c r="AO2941" s="390">
        <f t="shared" si="624"/>
        <v>18.183</v>
      </c>
    </row>
    <row r="2942" spans="1:41" ht="15" customHeight="1" x14ac:dyDescent="0.25">
      <c r="A2942" s="127" t="s">
        <v>1309</v>
      </c>
      <c r="B2942" s="125" t="s">
        <v>2077</v>
      </c>
      <c r="C2942" s="125" t="s">
        <v>4006</v>
      </c>
      <c r="D2942" s="125" t="s">
        <v>1310</v>
      </c>
      <c r="E2942" s="125" t="s">
        <v>2455</v>
      </c>
      <c r="F2942" s="126">
        <v>24.18</v>
      </c>
      <c r="G2942" s="126">
        <v>24.38</v>
      </c>
      <c r="H2942" s="126">
        <v>19.34</v>
      </c>
      <c r="I2942" s="126"/>
      <c r="J2942" s="317"/>
      <c r="K2942" s="323">
        <f>ROUND(SUMIF('VGT-Bewegungsdaten'!B:B,A2942,'VGT-Bewegungsdaten'!C:C),3)</f>
        <v>0</v>
      </c>
      <c r="L2942" s="324">
        <f>ROUND(SUMIF('VGT-Bewegungsdaten'!B:B,$A2942,'VGT-Bewegungsdaten'!D:D),2)</f>
        <v>0</v>
      </c>
      <c r="N2942" s="376" t="s">
        <v>4930</v>
      </c>
      <c r="O2942" s="376" t="s">
        <v>4940</v>
      </c>
      <c r="P2942" s="326">
        <f>ROUND(SUMIF('AV-Bewegungsdaten'!B:B,A2942,'AV-Bewegungsdaten'!C:C),3)</f>
        <v>0</v>
      </c>
      <c r="Q2942" s="324">
        <f>ROUND(SUMIF('AV-Bewegungsdaten'!B:B,$A2942,'AV-Bewegungsdaten'!D:D),2)</f>
        <v>0</v>
      </c>
      <c r="T2942" s="327"/>
      <c r="U2942" s="326">
        <f>ROUND(SUMIF('DV-Bewegungsdaten'!B:B,Kategorien!A2942,'DV-Bewegungsdaten'!D:D),3)</f>
        <v>0</v>
      </c>
      <c r="V2942" s="324">
        <f>ROUND(SUMIF('DV-Bewegungsdaten'!B:B,Kategorien!A2942,'DV-Bewegungsdaten'!E:E),3)</f>
        <v>0</v>
      </c>
      <c r="AD2942" s="390">
        <f t="shared" si="613"/>
        <v>19.440999999999999</v>
      </c>
      <c r="AE2942" s="390">
        <f t="shared" si="614"/>
        <v>20.097999999999999</v>
      </c>
      <c r="AF2942" s="390">
        <f t="shared" si="615"/>
        <v>21.317</v>
      </c>
      <c r="AG2942" s="390">
        <f t="shared" si="616"/>
        <v>20.683999999999997</v>
      </c>
      <c r="AH2942" s="390">
        <f t="shared" si="617"/>
        <v>20.596</v>
      </c>
      <c r="AI2942" s="390">
        <f t="shared" si="618"/>
        <v>21.128</v>
      </c>
      <c r="AJ2942" s="390">
        <f t="shared" si="619"/>
        <v>20.410999999999998</v>
      </c>
      <c r="AK2942" s="390">
        <f t="shared" si="620"/>
        <v>20.695</v>
      </c>
      <c r="AL2942" s="390">
        <f t="shared" si="621"/>
        <v>20.805</v>
      </c>
      <c r="AM2942" s="390">
        <f t="shared" si="622"/>
        <v>20.686</v>
      </c>
      <c r="AN2942" s="390">
        <f t="shared" si="623"/>
        <v>20.28</v>
      </c>
      <c r="AO2942" s="390">
        <f t="shared" si="624"/>
        <v>21.183</v>
      </c>
    </row>
    <row r="2943" spans="1:41" ht="15" customHeight="1" x14ac:dyDescent="0.25">
      <c r="A2943" s="127" t="s">
        <v>1311</v>
      </c>
      <c r="B2943" s="125" t="s">
        <v>2077</v>
      </c>
      <c r="C2943" s="125" t="s">
        <v>4006</v>
      </c>
      <c r="D2943" s="125" t="s">
        <v>1312</v>
      </c>
      <c r="E2943" s="125" t="s">
        <v>2452</v>
      </c>
      <c r="F2943" s="126">
        <v>19.18</v>
      </c>
      <c r="G2943" s="126">
        <v>19.38</v>
      </c>
      <c r="H2943" s="126">
        <v>15.34</v>
      </c>
      <c r="I2943" s="126"/>
      <c r="J2943" s="317"/>
      <c r="K2943" s="323">
        <f>ROUND(SUMIF('VGT-Bewegungsdaten'!B:B,A2943,'VGT-Bewegungsdaten'!C:C),3)</f>
        <v>0</v>
      </c>
      <c r="L2943" s="324">
        <f>ROUND(SUMIF('VGT-Bewegungsdaten'!B:B,$A2943,'VGT-Bewegungsdaten'!D:D),2)</f>
        <v>0</v>
      </c>
      <c r="N2943" s="376" t="s">
        <v>4930</v>
      </c>
      <c r="O2943" s="376" t="s">
        <v>4940</v>
      </c>
      <c r="P2943" s="326">
        <f>ROUND(SUMIF('AV-Bewegungsdaten'!B:B,A2943,'AV-Bewegungsdaten'!C:C),3)</f>
        <v>0</v>
      </c>
      <c r="Q2943" s="324">
        <f>ROUND(SUMIF('AV-Bewegungsdaten'!B:B,$A2943,'AV-Bewegungsdaten'!D:D),2)</f>
        <v>0</v>
      </c>
      <c r="T2943" s="327"/>
      <c r="U2943" s="326">
        <f>ROUND(SUMIF('DV-Bewegungsdaten'!B:B,Kategorien!A2943,'DV-Bewegungsdaten'!D:D),3)</f>
        <v>0</v>
      </c>
      <c r="V2943" s="324">
        <f>ROUND(SUMIF('DV-Bewegungsdaten'!B:B,Kategorien!A2943,'DV-Bewegungsdaten'!E:E),3)</f>
        <v>0</v>
      </c>
      <c r="AD2943" s="390">
        <f t="shared" si="613"/>
        <v>14.440999999999999</v>
      </c>
      <c r="AE2943" s="390">
        <f t="shared" si="614"/>
        <v>15.097999999999999</v>
      </c>
      <c r="AF2943" s="390">
        <f t="shared" si="615"/>
        <v>16.317</v>
      </c>
      <c r="AG2943" s="390">
        <f t="shared" si="616"/>
        <v>15.683999999999999</v>
      </c>
      <c r="AH2943" s="390">
        <f t="shared" si="617"/>
        <v>15.596</v>
      </c>
      <c r="AI2943" s="390">
        <f t="shared" si="618"/>
        <v>16.128</v>
      </c>
      <c r="AJ2943" s="390">
        <f t="shared" si="619"/>
        <v>15.411</v>
      </c>
      <c r="AK2943" s="390">
        <f t="shared" si="620"/>
        <v>15.694999999999999</v>
      </c>
      <c r="AL2943" s="390">
        <f t="shared" si="621"/>
        <v>15.805</v>
      </c>
      <c r="AM2943" s="390">
        <f t="shared" si="622"/>
        <v>15.686</v>
      </c>
      <c r="AN2943" s="390">
        <f t="shared" si="623"/>
        <v>15.28</v>
      </c>
      <c r="AO2943" s="390">
        <f t="shared" si="624"/>
        <v>16.183</v>
      </c>
    </row>
    <row r="2944" spans="1:41" ht="15" customHeight="1" x14ac:dyDescent="0.25">
      <c r="A2944" s="127" t="s">
        <v>1313</v>
      </c>
      <c r="B2944" s="125" t="s">
        <v>2077</v>
      </c>
      <c r="C2944" s="125" t="s">
        <v>4006</v>
      </c>
      <c r="D2944" s="125" t="s">
        <v>1314</v>
      </c>
      <c r="E2944" s="125" t="s">
        <v>2455</v>
      </c>
      <c r="F2944" s="126">
        <v>22.18</v>
      </c>
      <c r="G2944" s="126">
        <v>22.38</v>
      </c>
      <c r="H2944" s="126">
        <v>17.739999999999998</v>
      </c>
      <c r="I2944" s="126"/>
      <c r="J2944" s="317"/>
      <c r="K2944" s="323">
        <f>ROUND(SUMIF('VGT-Bewegungsdaten'!B:B,A2944,'VGT-Bewegungsdaten'!C:C),3)</f>
        <v>0</v>
      </c>
      <c r="L2944" s="324">
        <f>ROUND(SUMIF('VGT-Bewegungsdaten'!B:B,$A2944,'VGT-Bewegungsdaten'!D:D),2)</f>
        <v>0</v>
      </c>
      <c r="N2944" s="376" t="s">
        <v>4930</v>
      </c>
      <c r="O2944" s="376" t="s">
        <v>4940</v>
      </c>
      <c r="P2944" s="326">
        <f>ROUND(SUMIF('AV-Bewegungsdaten'!B:B,A2944,'AV-Bewegungsdaten'!C:C),3)</f>
        <v>0</v>
      </c>
      <c r="Q2944" s="324">
        <f>ROUND(SUMIF('AV-Bewegungsdaten'!B:B,$A2944,'AV-Bewegungsdaten'!D:D),2)</f>
        <v>0</v>
      </c>
      <c r="T2944" s="327"/>
      <c r="U2944" s="326">
        <f>ROUND(SUMIF('DV-Bewegungsdaten'!B:B,Kategorien!A2944,'DV-Bewegungsdaten'!D:D),3)</f>
        <v>0</v>
      </c>
      <c r="V2944" s="324">
        <f>ROUND(SUMIF('DV-Bewegungsdaten'!B:B,Kategorien!A2944,'DV-Bewegungsdaten'!E:E),3)</f>
        <v>0</v>
      </c>
      <c r="AD2944" s="390">
        <f t="shared" si="613"/>
        <v>17.440999999999999</v>
      </c>
      <c r="AE2944" s="390">
        <f t="shared" si="614"/>
        <v>18.097999999999999</v>
      </c>
      <c r="AF2944" s="390">
        <f t="shared" si="615"/>
        <v>19.317</v>
      </c>
      <c r="AG2944" s="390">
        <f t="shared" si="616"/>
        <v>18.683999999999997</v>
      </c>
      <c r="AH2944" s="390">
        <f t="shared" si="617"/>
        <v>18.596</v>
      </c>
      <c r="AI2944" s="390">
        <f t="shared" si="618"/>
        <v>19.128</v>
      </c>
      <c r="AJ2944" s="390">
        <f t="shared" si="619"/>
        <v>18.410999999999998</v>
      </c>
      <c r="AK2944" s="390">
        <f t="shared" si="620"/>
        <v>18.695</v>
      </c>
      <c r="AL2944" s="390">
        <f t="shared" si="621"/>
        <v>18.805</v>
      </c>
      <c r="AM2944" s="390">
        <f t="shared" si="622"/>
        <v>18.686</v>
      </c>
      <c r="AN2944" s="390">
        <f t="shared" si="623"/>
        <v>18.28</v>
      </c>
      <c r="AO2944" s="390">
        <f t="shared" si="624"/>
        <v>19.183</v>
      </c>
    </row>
    <row r="2945" spans="1:41" ht="15" customHeight="1" x14ac:dyDescent="0.25">
      <c r="A2945" s="127" t="s">
        <v>1315</v>
      </c>
      <c r="B2945" s="125" t="s">
        <v>2077</v>
      </c>
      <c r="C2945" s="125" t="s">
        <v>4006</v>
      </c>
      <c r="D2945" s="125" t="s">
        <v>1316</v>
      </c>
      <c r="E2945" s="125" t="s">
        <v>2452</v>
      </c>
      <c r="F2945" s="126">
        <v>20.18</v>
      </c>
      <c r="G2945" s="126">
        <v>20.38</v>
      </c>
      <c r="H2945" s="126">
        <v>16.14</v>
      </c>
      <c r="I2945" s="126"/>
      <c r="J2945" s="317"/>
      <c r="K2945" s="323">
        <f>ROUND(SUMIF('VGT-Bewegungsdaten'!B:B,A2945,'VGT-Bewegungsdaten'!C:C),3)</f>
        <v>0</v>
      </c>
      <c r="L2945" s="324">
        <f>ROUND(SUMIF('VGT-Bewegungsdaten'!B:B,$A2945,'VGT-Bewegungsdaten'!D:D),2)</f>
        <v>0</v>
      </c>
      <c r="N2945" s="376" t="s">
        <v>4930</v>
      </c>
      <c r="O2945" s="376" t="s">
        <v>4940</v>
      </c>
      <c r="P2945" s="326">
        <f>ROUND(SUMIF('AV-Bewegungsdaten'!B:B,A2945,'AV-Bewegungsdaten'!C:C),3)</f>
        <v>0</v>
      </c>
      <c r="Q2945" s="324">
        <f>ROUND(SUMIF('AV-Bewegungsdaten'!B:B,$A2945,'AV-Bewegungsdaten'!D:D),2)</f>
        <v>0</v>
      </c>
      <c r="T2945" s="327"/>
      <c r="U2945" s="326">
        <f>ROUND(SUMIF('DV-Bewegungsdaten'!B:B,Kategorien!A2945,'DV-Bewegungsdaten'!D:D),3)</f>
        <v>0</v>
      </c>
      <c r="V2945" s="324">
        <f>ROUND(SUMIF('DV-Bewegungsdaten'!B:B,Kategorien!A2945,'DV-Bewegungsdaten'!E:E),3)</f>
        <v>0</v>
      </c>
      <c r="AD2945" s="390">
        <f t="shared" si="613"/>
        <v>15.440999999999999</v>
      </c>
      <c r="AE2945" s="390">
        <f t="shared" si="614"/>
        <v>16.097999999999999</v>
      </c>
      <c r="AF2945" s="390">
        <f t="shared" si="615"/>
        <v>17.317</v>
      </c>
      <c r="AG2945" s="390">
        <f t="shared" si="616"/>
        <v>16.683999999999997</v>
      </c>
      <c r="AH2945" s="390">
        <f t="shared" si="617"/>
        <v>16.596</v>
      </c>
      <c r="AI2945" s="390">
        <f t="shared" si="618"/>
        <v>17.128</v>
      </c>
      <c r="AJ2945" s="390">
        <f t="shared" si="619"/>
        <v>16.410999999999998</v>
      </c>
      <c r="AK2945" s="390">
        <f t="shared" si="620"/>
        <v>16.695</v>
      </c>
      <c r="AL2945" s="390">
        <f t="shared" si="621"/>
        <v>16.805</v>
      </c>
      <c r="AM2945" s="390">
        <f t="shared" si="622"/>
        <v>16.686</v>
      </c>
      <c r="AN2945" s="390">
        <f t="shared" si="623"/>
        <v>16.28</v>
      </c>
      <c r="AO2945" s="390">
        <f t="shared" si="624"/>
        <v>17.183</v>
      </c>
    </row>
    <row r="2946" spans="1:41" ht="15" customHeight="1" x14ac:dyDescent="0.25">
      <c r="A2946" s="127" t="s">
        <v>1317</v>
      </c>
      <c r="B2946" s="125" t="s">
        <v>2077</v>
      </c>
      <c r="C2946" s="125" t="s">
        <v>4006</v>
      </c>
      <c r="D2946" s="125" t="s">
        <v>1318</v>
      </c>
      <c r="E2946" s="125" t="s">
        <v>2455</v>
      </c>
      <c r="F2946" s="126">
        <v>23.18</v>
      </c>
      <c r="G2946" s="126">
        <v>23.38</v>
      </c>
      <c r="H2946" s="126">
        <v>18.54</v>
      </c>
      <c r="I2946" s="126"/>
      <c r="J2946" s="317"/>
      <c r="K2946" s="323">
        <f>ROUND(SUMIF('VGT-Bewegungsdaten'!B:B,A2946,'VGT-Bewegungsdaten'!C:C),3)</f>
        <v>0</v>
      </c>
      <c r="L2946" s="324">
        <f>ROUND(SUMIF('VGT-Bewegungsdaten'!B:B,$A2946,'VGT-Bewegungsdaten'!D:D),2)</f>
        <v>0</v>
      </c>
      <c r="N2946" s="376" t="s">
        <v>4930</v>
      </c>
      <c r="O2946" s="376" t="s">
        <v>4940</v>
      </c>
      <c r="P2946" s="326">
        <f>ROUND(SUMIF('AV-Bewegungsdaten'!B:B,A2946,'AV-Bewegungsdaten'!C:C),3)</f>
        <v>0</v>
      </c>
      <c r="Q2946" s="324">
        <f>ROUND(SUMIF('AV-Bewegungsdaten'!B:B,$A2946,'AV-Bewegungsdaten'!D:D),2)</f>
        <v>0</v>
      </c>
      <c r="T2946" s="327"/>
      <c r="U2946" s="326">
        <f>ROUND(SUMIF('DV-Bewegungsdaten'!B:B,Kategorien!A2946,'DV-Bewegungsdaten'!D:D),3)</f>
        <v>0</v>
      </c>
      <c r="V2946" s="324">
        <f>ROUND(SUMIF('DV-Bewegungsdaten'!B:B,Kategorien!A2946,'DV-Bewegungsdaten'!E:E),3)</f>
        <v>0</v>
      </c>
      <c r="AD2946" s="390">
        <f t="shared" si="613"/>
        <v>18.440999999999999</v>
      </c>
      <c r="AE2946" s="390">
        <f t="shared" si="614"/>
        <v>19.097999999999999</v>
      </c>
      <c r="AF2946" s="390">
        <f t="shared" si="615"/>
        <v>20.317</v>
      </c>
      <c r="AG2946" s="390">
        <f t="shared" si="616"/>
        <v>19.683999999999997</v>
      </c>
      <c r="AH2946" s="390">
        <f t="shared" si="617"/>
        <v>19.596</v>
      </c>
      <c r="AI2946" s="390">
        <f t="shared" si="618"/>
        <v>20.128</v>
      </c>
      <c r="AJ2946" s="390">
        <f t="shared" si="619"/>
        <v>19.410999999999998</v>
      </c>
      <c r="AK2946" s="390">
        <f t="shared" si="620"/>
        <v>19.695</v>
      </c>
      <c r="AL2946" s="390">
        <f t="shared" si="621"/>
        <v>19.805</v>
      </c>
      <c r="AM2946" s="390">
        <f t="shared" si="622"/>
        <v>19.686</v>
      </c>
      <c r="AN2946" s="390">
        <f t="shared" si="623"/>
        <v>19.28</v>
      </c>
      <c r="AO2946" s="390">
        <f t="shared" si="624"/>
        <v>20.183</v>
      </c>
    </row>
    <row r="2947" spans="1:41" ht="15" customHeight="1" x14ac:dyDescent="0.25">
      <c r="A2947" s="127" t="s">
        <v>1319</v>
      </c>
      <c r="B2947" s="125" t="s">
        <v>2077</v>
      </c>
      <c r="C2947" s="125" t="s">
        <v>4006</v>
      </c>
      <c r="D2947" s="125" t="s">
        <v>1320</v>
      </c>
      <c r="E2947" s="125" t="s">
        <v>2452</v>
      </c>
      <c r="F2947" s="126">
        <v>21.18</v>
      </c>
      <c r="G2947" s="126">
        <v>21.38</v>
      </c>
      <c r="H2947" s="126">
        <v>16.940000000000001</v>
      </c>
      <c r="I2947" s="126"/>
      <c r="J2947" s="317"/>
      <c r="K2947" s="323">
        <f>ROUND(SUMIF('VGT-Bewegungsdaten'!B:B,A2947,'VGT-Bewegungsdaten'!C:C),3)</f>
        <v>0</v>
      </c>
      <c r="L2947" s="324">
        <f>ROUND(SUMIF('VGT-Bewegungsdaten'!B:B,$A2947,'VGT-Bewegungsdaten'!D:D),2)</f>
        <v>0</v>
      </c>
      <c r="N2947" s="376" t="s">
        <v>4930</v>
      </c>
      <c r="O2947" s="376" t="s">
        <v>4940</v>
      </c>
      <c r="P2947" s="326">
        <f>ROUND(SUMIF('AV-Bewegungsdaten'!B:B,A2947,'AV-Bewegungsdaten'!C:C),3)</f>
        <v>0</v>
      </c>
      <c r="Q2947" s="324">
        <f>ROUND(SUMIF('AV-Bewegungsdaten'!B:B,$A2947,'AV-Bewegungsdaten'!D:D),2)</f>
        <v>0</v>
      </c>
      <c r="T2947" s="327"/>
      <c r="U2947" s="326">
        <f>ROUND(SUMIF('DV-Bewegungsdaten'!B:B,Kategorien!A2947,'DV-Bewegungsdaten'!D:D),3)</f>
        <v>0</v>
      </c>
      <c r="V2947" s="324">
        <f>ROUND(SUMIF('DV-Bewegungsdaten'!B:B,Kategorien!A2947,'DV-Bewegungsdaten'!E:E),3)</f>
        <v>0</v>
      </c>
      <c r="AD2947" s="390">
        <f t="shared" si="613"/>
        <v>16.440999999999999</v>
      </c>
      <c r="AE2947" s="390">
        <f t="shared" si="614"/>
        <v>17.097999999999999</v>
      </c>
      <c r="AF2947" s="390">
        <f t="shared" si="615"/>
        <v>18.317</v>
      </c>
      <c r="AG2947" s="390">
        <f t="shared" si="616"/>
        <v>17.683999999999997</v>
      </c>
      <c r="AH2947" s="390">
        <f t="shared" si="617"/>
        <v>17.596</v>
      </c>
      <c r="AI2947" s="390">
        <f t="shared" si="618"/>
        <v>18.128</v>
      </c>
      <c r="AJ2947" s="390">
        <f t="shared" si="619"/>
        <v>17.410999999999998</v>
      </c>
      <c r="AK2947" s="390">
        <f t="shared" si="620"/>
        <v>17.695</v>
      </c>
      <c r="AL2947" s="390">
        <f t="shared" si="621"/>
        <v>17.805</v>
      </c>
      <c r="AM2947" s="390">
        <f t="shared" si="622"/>
        <v>17.686</v>
      </c>
      <c r="AN2947" s="390">
        <f t="shared" si="623"/>
        <v>17.28</v>
      </c>
      <c r="AO2947" s="390">
        <f t="shared" si="624"/>
        <v>18.183</v>
      </c>
    </row>
    <row r="2948" spans="1:41" ht="15" customHeight="1" x14ac:dyDescent="0.25">
      <c r="A2948" s="127" t="s">
        <v>1321</v>
      </c>
      <c r="B2948" s="125" t="s">
        <v>2077</v>
      </c>
      <c r="C2948" s="125" t="s">
        <v>4006</v>
      </c>
      <c r="D2948" s="125" t="s">
        <v>1322</v>
      </c>
      <c r="E2948" s="125" t="s">
        <v>2455</v>
      </c>
      <c r="F2948" s="126">
        <v>24.18</v>
      </c>
      <c r="G2948" s="126">
        <v>24.38</v>
      </c>
      <c r="H2948" s="126">
        <v>19.34</v>
      </c>
      <c r="I2948" s="126"/>
      <c r="J2948" s="317"/>
      <c r="K2948" s="323">
        <f>ROUND(SUMIF('VGT-Bewegungsdaten'!B:B,A2948,'VGT-Bewegungsdaten'!C:C),3)</f>
        <v>0</v>
      </c>
      <c r="L2948" s="324">
        <f>ROUND(SUMIF('VGT-Bewegungsdaten'!B:B,$A2948,'VGT-Bewegungsdaten'!D:D),2)</f>
        <v>0</v>
      </c>
      <c r="N2948" s="376" t="s">
        <v>4930</v>
      </c>
      <c r="O2948" s="376" t="s">
        <v>4940</v>
      </c>
      <c r="P2948" s="326">
        <f>ROUND(SUMIF('AV-Bewegungsdaten'!B:B,A2948,'AV-Bewegungsdaten'!C:C),3)</f>
        <v>0</v>
      </c>
      <c r="Q2948" s="324">
        <f>ROUND(SUMIF('AV-Bewegungsdaten'!B:B,$A2948,'AV-Bewegungsdaten'!D:D),2)</f>
        <v>0</v>
      </c>
      <c r="T2948" s="327"/>
      <c r="U2948" s="326">
        <f>ROUND(SUMIF('DV-Bewegungsdaten'!B:B,Kategorien!A2948,'DV-Bewegungsdaten'!D:D),3)</f>
        <v>0</v>
      </c>
      <c r="V2948" s="324">
        <f>ROUND(SUMIF('DV-Bewegungsdaten'!B:B,Kategorien!A2948,'DV-Bewegungsdaten'!E:E),3)</f>
        <v>0</v>
      </c>
      <c r="AD2948" s="390">
        <f t="shared" si="613"/>
        <v>19.440999999999999</v>
      </c>
      <c r="AE2948" s="390">
        <f t="shared" si="614"/>
        <v>20.097999999999999</v>
      </c>
      <c r="AF2948" s="390">
        <f t="shared" si="615"/>
        <v>21.317</v>
      </c>
      <c r="AG2948" s="390">
        <f t="shared" si="616"/>
        <v>20.683999999999997</v>
      </c>
      <c r="AH2948" s="390">
        <f t="shared" si="617"/>
        <v>20.596</v>
      </c>
      <c r="AI2948" s="390">
        <f t="shared" si="618"/>
        <v>21.128</v>
      </c>
      <c r="AJ2948" s="390">
        <f t="shared" si="619"/>
        <v>20.410999999999998</v>
      </c>
      <c r="AK2948" s="390">
        <f t="shared" si="620"/>
        <v>20.695</v>
      </c>
      <c r="AL2948" s="390">
        <f t="shared" si="621"/>
        <v>20.805</v>
      </c>
      <c r="AM2948" s="390">
        <f t="shared" si="622"/>
        <v>20.686</v>
      </c>
      <c r="AN2948" s="390">
        <f t="shared" si="623"/>
        <v>20.28</v>
      </c>
      <c r="AO2948" s="390">
        <f t="shared" si="624"/>
        <v>21.183</v>
      </c>
    </row>
    <row r="2949" spans="1:41" ht="15" customHeight="1" x14ac:dyDescent="0.25">
      <c r="A2949" s="127" t="s">
        <v>1323</v>
      </c>
      <c r="B2949" s="125" t="s">
        <v>2077</v>
      </c>
      <c r="C2949" s="125" t="s">
        <v>4006</v>
      </c>
      <c r="D2949" s="125" t="s">
        <v>1324</v>
      </c>
      <c r="E2949" s="125" t="s">
        <v>2452</v>
      </c>
      <c r="F2949" s="126">
        <v>22.18</v>
      </c>
      <c r="G2949" s="126">
        <v>22.38</v>
      </c>
      <c r="H2949" s="126">
        <v>17.739999999999998</v>
      </c>
      <c r="I2949" s="126"/>
      <c r="J2949" s="317"/>
      <c r="K2949" s="323">
        <f>ROUND(SUMIF('VGT-Bewegungsdaten'!B:B,A2949,'VGT-Bewegungsdaten'!C:C),3)</f>
        <v>0</v>
      </c>
      <c r="L2949" s="324">
        <f>ROUND(SUMIF('VGT-Bewegungsdaten'!B:B,$A2949,'VGT-Bewegungsdaten'!D:D),2)</f>
        <v>0</v>
      </c>
      <c r="N2949" s="376" t="s">
        <v>4930</v>
      </c>
      <c r="O2949" s="376" t="s">
        <v>4940</v>
      </c>
      <c r="P2949" s="326">
        <f>ROUND(SUMIF('AV-Bewegungsdaten'!B:B,A2949,'AV-Bewegungsdaten'!C:C),3)</f>
        <v>0</v>
      </c>
      <c r="Q2949" s="324">
        <f>ROUND(SUMIF('AV-Bewegungsdaten'!B:B,$A2949,'AV-Bewegungsdaten'!D:D),2)</f>
        <v>0</v>
      </c>
      <c r="T2949" s="327"/>
      <c r="U2949" s="326">
        <f>ROUND(SUMIF('DV-Bewegungsdaten'!B:B,Kategorien!A2949,'DV-Bewegungsdaten'!D:D),3)</f>
        <v>0</v>
      </c>
      <c r="V2949" s="324">
        <f>ROUND(SUMIF('DV-Bewegungsdaten'!B:B,Kategorien!A2949,'DV-Bewegungsdaten'!E:E),3)</f>
        <v>0</v>
      </c>
      <c r="AD2949" s="390">
        <f t="shared" si="613"/>
        <v>17.440999999999999</v>
      </c>
      <c r="AE2949" s="390">
        <f t="shared" si="614"/>
        <v>18.097999999999999</v>
      </c>
      <c r="AF2949" s="390">
        <f t="shared" si="615"/>
        <v>19.317</v>
      </c>
      <c r="AG2949" s="390">
        <f t="shared" si="616"/>
        <v>18.683999999999997</v>
      </c>
      <c r="AH2949" s="390">
        <f t="shared" si="617"/>
        <v>18.596</v>
      </c>
      <c r="AI2949" s="390">
        <f t="shared" si="618"/>
        <v>19.128</v>
      </c>
      <c r="AJ2949" s="390">
        <f t="shared" si="619"/>
        <v>18.410999999999998</v>
      </c>
      <c r="AK2949" s="390">
        <f t="shared" si="620"/>
        <v>18.695</v>
      </c>
      <c r="AL2949" s="390">
        <f t="shared" si="621"/>
        <v>18.805</v>
      </c>
      <c r="AM2949" s="390">
        <f t="shared" si="622"/>
        <v>18.686</v>
      </c>
      <c r="AN2949" s="390">
        <f t="shared" si="623"/>
        <v>18.28</v>
      </c>
      <c r="AO2949" s="390">
        <f t="shared" si="624"/>
        <v>19.183</v>
      </c>
    </row>
    <row r="2950" spans="1:41" ht="15" customHeight="1" x14ac:dyDescent="0.25">
      <c r="A2950" s="127" t="s">
        <v>1325</v>
      </c>
      <c r="B2950" s="125" t="s">
        <v>2077</v>
      </c>
      <c r="C2950" s="125" t="s">
        <v>4006</v>
      </c>
      <c r="D2950" s="125" t="s">
        <v>1326</v>
      </c>
      <c r="E2950" s="125" t="s">
        <v>2455</v>
      </c>
      <c r="F2950" s="126">
        <v>25.18</v>
      </c>
      <c r="G2950" s="126">
        <v>25.38</v>
      </c>
      <c r="H2950" s="126">
        <v>20.14</v>
      </c>
      <c r="I2950" s="126"/>
      <c r="J2950" s="317"/>
      <c r="K2950" s="323">
        <f>ROUND(SUMIF('VGT-Bewegungsdaten'!B:B,A2950,'VGT-Bewegungsdaten'!C:C),3)</f>
        <v>0</v>
      </c>
      <c r="L2950" s="324">
        <f>ROUND(SUMIF('VGT-Bewegungsdaten'!B:B,$A2950,'VGT-Bewegungsdaten'!D:D),2)</f>
        <v>0</v>
      </c>
      <c r="N2950" s="376" t="s">
        <v>4930</v>
      </c>
      <c r="O2950" s="376" t="s">
        <v>4940</v>
      </c>
      <c r="P2950" s="326">
        <f>ROUND(SUMIF('AV-Bewegungsdaten'!B:B,A2950,'AV-Bewegungsdaten'!C:C),3)</f>
        <v>0</v>
      </c>
      <c r="Q2950" s="324">
        <f>ROUND(SUMIF('AV-Bewegungsdaten'!B:B,$A2950,'AV-Bewegungsdaten'!D:D),2)</f>
        <v>0</v>
      </c>
      <c r="T2950" s="327"/>
      <c r="U2950" s="326">
        <f>ROUND(SUMIF('DV-Bewegungsdaten'!B:B,Kategorien!A2950,'DV-Bewegungsdaten'!D:D),3)</f>
        <v>0</v>
      </c>
      <c r="V2950" s="324">
        <f>ROUND(SUMIF('DV-Bewegungsdaten'!B:B,Kategorien!A2950,'DV-Bewegungsdaten'!E:E),3)</f>
        <v>0</v>
      </c>
      <c r="AD2950" s="390">
        <f t="shared" si="613"/>
        <v>20.440999999999999</v>
      </c>
      <c r="AE2950" s="390">
        <f t="shared" si="614"/>
        <v>21.097999999999999</v>
      </c>
      <c r="AF2950" s="390">
        <f t="shared" si="615"/>
        <v>22.317</v>
      </c>
      <c r="AG2950" s="390">
        <f t="shared" si="616"/>
        <v>21.683999999999997</v>
      </c>
      <c r="AH2950" s="390">
        <f t="shared" si="617"/>
        <v>21.596</v>
      </c>
      <c r="AI2950" s="390">
        <f t="shared" si="618"/>
        <v>22.128</v>
      </c>
      <c r="AJ2950" s="390">
        <f t="shared" si="619"/>
        <v>21.410999999999998</v>
      </c>
      <c r="AK2950" s="390">
        <f t="shared" si="620"/>
        <v>21.695</v>
      </c>
      <c r="AL2950" s="390">
        <f t="shared" si="621"/>
        <v>21.805</v>
      </c>
      <c r="AM2950" s="390">
        <f t="shared" si="622"/>
        <v>21.686</v>
      </c>
      <c r="AN2950" s="390">
        <f t="shared" si="623"/>
        <v>21.28</v>
      </c>
      <c r="AO2950" s="390">
        <f t="shared" si="624"/>
        <v>22.183</v>
      </c>
    </row>
    <row r="2951" spans="1:41" ht="15" customHeight="1" x14ac:dyDescent="0.25">
      <c r="A2951" s="127" t="s">
        <v>1327</v>
      </c>
      <c r="B2951" s="125" t="s">
        <v>2077</v>
      </c>
      <c r="C2951" s="125" t="s">
        <v>4006</v>
      </c>
      <c r="D2951" s="125" t="s">
        <v>1328</v>
      </c>
      <c r="E2951" s="125" t="s">
        <v>2452</v>
      </c>
      <c r="F2951" s="126">
        <v>10.18</v>
      </c>
      <c r="G2951" s="126">
        <v>10.379999999999999</v>
      </c>
      <c r="H2951" s="126">
        <v>8.14</v>
      </c>
      <c r="I2951" s="126"/>
      <c r="J2951" s="317"/>
      <c r="K2951" s="323">
        <f>ROUND(SUMIF('VGT-Bewegungsdaten'!B:B,A2951,'VGT-Bewegungsdaten'!C:C),3)</f>
        <v>0</v>
      </c>
      <c r="L2951" s="324">
        <f>ROUND(SUMIF('VGT-Bewegungsdaten'!B:B,$A2951,'VGT-Bewegungsdaten'!D:D),2)</f>
        <v>0</v>
      </c>
      <c r="N2951" s="376" t="s">
        <v>4930</v>
      </c>
      <c r="O2951" s="376" t="s">
        <v>4940</v>
      </c>
      <c r="P2951" s="326">
        <f>ROUND(SUMIF('AV-Bewegungsdaten'!B:B,A2951,'AV-Bewegungsdaten'!C:C),3)</f>
        <v>0</v>
      </c>
      <c r="Q2951" s="324">
        <f>ROUND(SUMIF('AV-Bewegungsdaten'!B:B,$A2951,'AV-Bewegungsdaten'!D:D),2)</f>
        <v>0</v>
      </c>
      <c r="T2951" s="327"/>
      <c r="U2951" s="326">
        <f>ROUND(SUMIF('DV-Bewegungsdaten'!B:B,Kategorien!A2951,'DV-Bewegungsdaten'!D:D),3)</f>
        <v>0</v>
      </c>
      <c r="V2951" s="324">
        <f>ROUND(SUMIF('DV-Bewegungsdaten'!B:B,Kategorien!A2951,'DV-Bewegungsdaten'!E:E),3)</f>
        <v>0</v>
      </c>
      <c r="AD2951" s="390">
        <f t="shared" si="613"/>
        <v>5.4409999999999989</v>
      </c>
      <c r="AE2951" s="390">
        <f t="shared" si="614"/>
        <v>6.097999999999999</v>
      </c>
      <c r="AF2951" s="390">
        <f t="shared" si="615"/>
        <v>7.3169999999999984</v>
      </c>
      <c r="AG2951" s="390">
        <f t="shared" si="616"/>
        <v>6.6839999999999993</v>
      </c>
      <c r="AH2951" s="390">
        <f t="shared" si="617"/>
        <v>6.5959999999999992</v>
      </c>
      <c r="AI2951" s="390">
        <f t="shared" si="618"/>
        <v>7.1279999999999992</v>
      </c>
      <c r="AJ2951" s="390">
        <f t="shared" si="619"/>
        <v>6.4109999999999996</v>
      </c>
      <c r="AK2951" s="390">
        <f t="shared" si="620"/>
        <v>6.6949999999999985</v>
      </c>
      <c r="AL2951" s="390">
        <f t="shared" si="621"/>
        <v>6.8049999999999988</v>
      </c>
      <c r="AM2951" s="390">
        <f t="shared" si="622"/>
        <v>6.6859999999999991</v>
      </c>
      <c r="AN2951" s="390">
        <f t="shared" si="623"/>
        <v>6.2799999999999994</v>
      </c>
      <c r="AO2951" s="390">
        <f t="shared" si="624"/>
        <v>7.1829999999999989</v>
      </c>
    </row>
    <row r="2952" spans="1:41" ht="15" customHeight="1" x14ac:dyDescent="0.25">
      <c r="A2952" s="127" t="s">
        <v>1329</v>
      </c>
      <c r="B2952" s="125" t="s">
        <v>2077</v>
      </c>
      <c r="C2952" s="125" t="s">
        <v>4006</v>
      </c>
      <c r="D2952" s="125" t="s">
        <v>1330</v>
      </c>
      <c r="E2952" s="125" t="s">
        <v>2455</v>
      </c>
      <c r="F2952" s="126">
        <v>13.18</v>
      </c>
      <c r="G2952" s="126">
        <v>13.379999999999999</v>
      </c>
      <c r="H2952" s="126">
        <v>10.54</v>
      </c>
      <c r="I2952" s="126"/>
      <c r="J2952" s="317"/>
      <c r="K2952" s="323">
        <f>ROUND(SUMIF('VGT-Bewegungsdaten'!B:B,A2952,'VGT-Bewegungsdaten'!C:C),3)</f>
        <v>0</v>
      </c>
      <c r="L2952" s="324">
        <f>ROUND(SUMIF('VGT-Bewegungsdaten'!B:B,$A2952,'VGT-Bewegungsdaten'!D:D),2)</f>
        <v>0</v>
      </c>
      <c r="N2952" s="376" t="s">
        <v>4930</v>
      </c>
      <c r="O2952" s="376" t="s">
        <v>4940</v>
      </c>
      <c r="P2952" s="326">
        <f>ROUND(SUMIF('AV-Bewegungsdaten'!B:B,A2952,'AV-Bewegungsdaten'!C:C),3)</f>
        <v>0</v>
      </c>
      <c r="Q2952" s="324">
        <f>ROUND(SUMIF('AV-Bewegungsdaten'!B:B,$A2952,'AV-Bewegungsdaten'!D:D),2)</f>
        <v>0</v>
      </c>
      <c r="T2952" s="327"/>
      <c r="U2952" s="326">
        <f>ROUND(SUMIF('DV-Bewegungsdaten'!B:B,Kategorien!A2952,'DV-Bewegungsdaten'!D:D),3)</f>
        <v>0</v>
      </c>
      <c r="V2952" s="324">
        <f>ROUND(SUMIF('DV-Bewegungsdaten'!B:B,Kategorien!A2952,'DV-Bewegungsdaten'!E:E),3)</f>
        <v>0</v>
      </c>
      <c r="AD2952" s="390">
        <f t="shared" si="613"/>
        <v>8.4409999999999989</v>
      </c>
      <c r="AE2952" s="390">
        <f t="shared" si="614"/>
        <v>9.097999999999999</v>
      </c>
      <c r="AF2952" s="390">
        <f t="shared" si="615"/>
        <v>10.316999999999998</v>
      </c>
      <c r="AG2952" s="390">
        <f t="shared" si="616"/>
        <v>9.6839999999999993</v>
      </c>
      <c r="AH2952" s="390">
        <f t="shared" si="617"/>
        <v>9.5960000000000001</v>
      </c>
      <c r="AI2952" s="390">
        <f t="shared" si="618"/>
        <v>10.128</v>
      </c>
      <c r="AJ2952" s="390">
        <f t="shared" si="619"/>
        <v>9.4109999999999996</v>
      </c>
      <c r="AK2952" s="390">
        <f t="shared" si="620"/>
        <v>9.6949999999999985</v>
      </c>
      <c r="AL2952" s="390">
        <f t="shared" si="621"/>
        <v>9.8049999999999997</v>
      </c>
      <c r="AM2952" s="390">
        <f t="shared" si="622"/>
        <v>9.6859999999999999</v>
      </c>
      <c r="AN2952" s="390">
        <f t="shared" si="623"/>
        <v>9.2799999999999994</v>
      </c>
      <c r="AO2952" s="390">
        <f t="shared" si="624"/>
        <v>10.183</v>
      </c>
    </row>
    <row r="2953" spans="1:41" ht="15" customHeight="1" x14ac:dyDescent="0.25">
      <c r="A2953" s="127" t="s">
        <v>1331</v>
      </c>
      <c r="B2953" s="125" t="s">
        <v>2077</v>
      </c>
      <c r="C2953" s="125" t="s">
        <v>4006</v>
      </c>
      <c r="D2953" s="125" t="s">
        <v>1332</v>
      </c>
      <c r="E2953" s="125" t="s">
        <v>2452</v>
      </c>
      <c r="F2953" s="126">
        <v>11.18</v>
      </c>
      <c r="G2953" s="126">
        <v>11.379999999999999</v>
      </c>
      <c r="H2953" s="126">
        <v>8.94</v>
      </c>
      <c r="I2953" s="126"/>
      <c r="J2953" s="317"/>
      <c r="K2953" s="323">
        <f>ROUND(SUMIF('VGT-Bewegungsdaten'!B:B,A2953,'VGT-Bewegungsdaten'!C:C),3)</f>
        <v>0</v>
      </c>
      <c r="L2953" s="324">
        <f>ROUND(SUMIF('VGT-Bewegungsdaten'!B:B,$A2953,'VGT-Bewegungsdaten'!D:D),2)</f>
        <v>0</v>
      </c>
      <c r="N2953" s="376" t="s">
        <v>4930</v>
      </c>
      <c r="O2953" s="376" t="s">
        <v>4940</v>
      </c>
      <c r="P2953" s="326">
        <f>ROUND(SUMIF('AV-Bewegungsdaten'!B:B,A2953,'AV-Bewegungsdaten'!C:C),3)</f>
        <v>0</v>
      </c>
      <c r="Q2953" s="324">
        <f>ROUND(SUMIF('AV-Bewegungsdaten'!B:B,$A2953,'AV-Bewegungsdaten'!D:D),2)</f>
        <v>0</v>
      </c>
      <c r="T2953" s="327"/>
      <c r="U2953" s="326">
        <f>ROUND(SUMIF('DV-Bewegungsdaten'!B:B,Kategorien!A2953,'DV-Bewegungsdaten'!D:D),3)</f>
        <v>0</v>
      </c>
      <c r="V2953" s="324">
        <f>ROUND(SUMIF('DV-Bewegungsdaten'!B:B,Kategorien!A2953,'DV-Bewegungsdaten'!E:E),3)</f>
        <v>0</v>
      </c>
      <c r="AD2953" s="390">
        <f t="shared" si="613"/>
        <v>6.4409999999999989</v>
      </c>
      <c r="AE2953" s="390">
        <f t="shared" si="614"/>
        <v>7.097999999999999</v>
      </c>
      <c r="AF2953" s="390">
        <f t="shared" si="615"/>
        <v>8.3169999999999984</v>
      </c>
      <c r="AG2953" s="390">
        <f t="shared" si="616"/>
        <v>7.6839999999999993</v>
      </c>
      <c r="AH2953" s="390">
        <f t="shared" si="617"/>
        <v>7.5959999999999992</v>
      </c>
      <c r="AI2953" s="390">
        <f t="shared" si="618"/>
        <v>8.1280000000000001</v>
      </c>
      <c r="AJ2953" s="390">
        <f t="shared" si="619"/>
        <v>7.4109999999999996</v>
      </c>
      <c r="AK2953" s="390">
        <f t="shared" si="620"/>
        <v>7.6949999999999985</v>
      </c>
      <c r="AL2953" s="390">
        <f t="shared" si="621"/>
        <v>7.8049999999999988</v>
      </c>
      <c r="AM2953" s="390">
        <f t="shared" si="622"/>
        <v>7.6859999999999991</v>
      </c>
      <c r="AN2953" s="390">
        <f t="shared" si="623"/>
        <v>7.2799999999999994</v>
      </c>
      <c r="AO2953" s="390">
        <f t="shared" si="624"/>
        <v>8.1829999999999998</v>
      </c>
    </row>
    <row r="2954" spans="1:41" ht="15" customHeight="1" x14ac:dyDescent="0.25">
      <c r="A2954" s="127" t="s">
        <v>1333</v>
      </c>
      <c r="B2954" s="125" t="s">
        <v>2077</v>
      </c>
      <c r="C2954" s="125" t="s">
        <v>4006</v>
      </c>
      <c r="D2954" s="125" t="s">
        <v>1334</v>
      </c>
      <c r="E2954" s="125" t="s">
        <v>2455</v>
      </c>
      <c r="F2954" s="126">
        <v>14.18</v>
      </c>
      <c r="G2954" s="126">
        <v>14.379999999999999</v>
      </c>
      <c r="H2954" s="126">
        <v>11.34</v>
      </c>
      <c r="I2954" s="126"/>
      <c r="J2954" s="317"/>
      <c r="K2954" s="323">
        <f>ROUND(SUMIF('VGT-Bewegungsdaten'!B:B,A2954,'VGT-Bewegungsdaten'!C:C),3)</f>
        <v>0</v>
      </c>
      <c r="L2954" s="324">
        <f>ROUND(SUMIF('VGT-Bewegungsdaten'!B:B,$A2954,'VGT-Bewegungsdaten'!D:D),2)</f>
        <v>0</v>
      </c>
      <c r="N2954" s="376" t="s">
        <v>4930</v>
      </c>
      <c r="O2954" s="376" t="s">
        <v>4940</v>
      </c>
      <c r="P2954" s="326">
        <f>ROUND(SUMIF('AV-Bewegungsdaten'!B:B,A2954,'AV-Bewegungsdaten'!C:C),3)</f>
        <v>0</v>
      </c>
      <c r="Q2954" s="324">
        <f>ROUND(SUMIF('AV-Bewegungsdaten'!B:B,$A2954,'AV-Bewegungsdaten'!D:D),2)</f>
        <v>0</v>
      </c>
      <c r="T2954" s="327"/>
      <c r="U2954" s="326">
        <f>ROUND(SUMIF('DV-Bewegungsdaten'!B:B,Kategorien!A2954,'DV-Bewegungsdaten'!D:D),3)</f>
        <v>0</v>
      </c>
      <c r="V2954" s="324">
        <f>ROUND(SUMIF('DV-Bewegungsdaten'!B:B,Kategorien!A2954,'DV-Bewegungsdaten'!E:E),3)</f>
        <v>0</v>
      </c>
      <c r="AD2954" s="390">
        <f t="shared" si="613"/>
        <v>9.4409999999999989</v>
      </c>
      <c r="AE2954" s="390">
        <f t="shared" si="614"/>
        <v>10.097999999999999</v>
      </c>
      <c r="AF2954" s="390">
        <f t="shared" si="615"/>
        <v>11.316999999999998</v>
      </c>
      <c r="AG2954" s="390">
        <f t="shared" si="616"/>
        <v>10.683999999999999</v>
      </c>
      <c r="AH2954" s="390">
        <f t="shared" si="617"/>
        <v>10.596</v>
      </c>
      <c r="AI2954" s="390">
        <f t="shared" si="618"/>
        <v>11.128</v>
      </c>
      <c r="AJ2954" s="390">
        <f t="shared" si="619"/>
        <v>10.411</v>
      </c>
      <c r="AK2954" s="390">
        <f t="shared" si="620"/>
        <v>10.694999999999999</v>
      </c>
      <c r="AL2954" s="390">
        <f t="shared" si="621"/>
        <v>10.805</v>
      </c>
      <c r="AM2954" s="390">
        <f t="shared" si="622"/>
        <v>10.686</v>
      </c>
      <c r="AN2954" s="390">
        <f t="shared" si="623"/>
        <v>10.28</v>
      </c>
      <c r="AO2954" s="390">
        <f t="shared" si="624"/>
        <v>11.183</v>
      </c>
    </row>
    <row r="2955" spans="1:41" ht="15" customHeight="1" x14ac:dyDescent="0.25">
      <c r="A2955" s="127" t="s">
        <v>1335</v>
      </c>
      <c r="B2955" s="125" t="s">
        <v>2077</v>
      </c>
      <c r="C2955" s="125" t="s">
        <v>4006</v>
      </c>
      <c r="D2955" s="125" t="s">
        <v>1336</v>
      </c>
      <c r="E2955" s="125" t="s">
        <v>2452</v>
      </c>
      <c r="F2955" s="126">
        <v>16.18</v>
      </c>
      <c r="G2955" s="126">
        <v>16.38</v>
      </c>
      <c r="H2955" s="126">
        <v>12.94</v>
      </c>
      <c r="I2955" s="126"/>
      <c r="J2955" s="317"/>
      <c r="K2955" s="323">
        <f>ROUND(SUMIF('VGT-Bewegungsdaten'!B:B,A2955,'VGT-Bewegungsdaten'!C:C),3)</f>
        <v>0</v>
      </c>
      <c r="L2955" s="324">
        <f>ROUND(SUMIF('VGT-Bewegungsdaten'!B:B,$A2955,'VGT-Bewegungsdaten'!D:D),2)</f>
        <v>0</v>
      </c>
      <c r="N2955" s="376" t="s">
        <v>4930</v>
      </c>
      <c r="O2955" s="376" t="s">
        <v>4940</v>
      </c>
      <c r="P2955" s="326">
        <f>ROUND(SUMIF('AV-Bewegungsdaten'!B:B,A2955,'AV-Bewegungsdaten'!C:C),3)</f>
        <v>0</v>
      </c>
      <c r="Q2955" s="324">
        <f>ROUND(SUMIF('AV-Bewegungsdaten'!B:B,$A2955,'AV-Bewegungsdaten'!D:D),2)</f>
        <v>0</v>
      </c>
      <c r="T2955" s="327"/>
      <c r="U2955" s="326">
        <f>ROUND(SUMIF('DV-Bewegungsdaten'!B:B,Kategorien!A2955,'DV-Bewegungsdaten'!D:D),3)</f>
        <v>0</v>
      </c>
      <c r="V2955" s="324">
        <f>ROUND(SUMIF('DV-Bewegungsdaten'!B:B,Kategorien!A2955,'DV-Bewegungsdaten'!E:E),3)</f>
        <v>0</v>
      </c>
      <c r="AD2955" s="390">
        <f t="shared" si="613"/>
        <v>11.440999999999999</v>
      </c>
      <c r="AE2955" s="390">
        <f t="shared" si="614"/>
        <v>12.097999999999999</v>
      </c>
      <c r="AF2955" s="390">
        <f t="shared" si="615"/>
        <v>13.316999999999998</v>
      </c>
      <c r="AG2955" s="390">
        <f t="shared" si="616"/>
        <v>12.683999999999999</v>
      </c>
      <c r="AH2955" s="390">
        <f t="shared" si="617"/>
        <v>12.596</v>
      </c>
      <c r="AI2955" s="390">
        <f t="shared" si="618"/>
        <v>13.128</v>
      </c>
      <c r="AJ2955" s="390">
        <f t="shared" si="619"/>
        <v>12.411</v>
      </c>
      <c r="AK2955" s="390">
        <f t="shared" si="620"/>
        <v>12.694999999999999</v>
      </c>
      <c r="AL2955" s="390">
        <f t="shared" si="621"/>
        <v>12.805</v>
      </c>
      <c r="AM2955" s="390">
        <f t="shared" si="622"/>
        <v>12.686</v>
      </c>
      <c r="AN2955" s="390">
        <f t="shared" si="623"/>
        <v>12.28</v>
      </c>
      <c r="AO2955" s="390">
        <f t="shared" si="624"/>
        <v>13.183</v>
      </c>
    </row>
    <row r="2956" spans="1:41" ht="15" customHeight="1" x14ac:dyDescent="0.25">
      <c r="A2956" s="127" t="s">
        <v>1337</v>
      </c>
      <c r="B2956" s="125" t="s">
        <v>2077</v>
      </c>
      <c r="C2956" s="125" t="s">
        <v>4006</v>
      </c>
      <c r="D2956" s="125" t="s">
        <v>1338</v>
      </c>
      <c r="E2956" s="125" t="s">
        <v>2455</v>
      </c>
      <c r="F2956" s="126">
        <v>19.18</v>
      </c>
      <c r="G2956" s="126">
        <v>19.38</v>
      </c>
      <c r="H2956" s="126">
        <v>15.34</v>
      </c>
      <c r="I2956" s="126"/>
      <c r="J2956" s="317"/>
      <c r="K2956" s="323">
        <f>ROUND(SUMIF('VGT-Bewegungsdaten'!B:B,A2956,'VGT-Bewegungsdaten'!C:C),3)</f>
        <v>0</v>
      </c>
      <c r="L2956" s="324">
        <f>ROUND(SUMIF('VGT-Bewegungsdaten'!B:B,$A2956,'VGT-Bewegungsdaten'!D:D),2)</f>
        <v>0</v>
      </c>
      <c r="N2956" s="376" t="s">
        <v>4930</v>
      </c>
      <c r="O2956" s="376" t="s">
        <v>4940</v>
      </c>
      <c r="P2956" s="326">
        <f>ROUND(SUMIF('AV-Bewegungsdaten'!B:B,A2956,'AV-Bewegungsdaten'!C:C),3)</f>
        <v>0</v>
      </c>
      <c r="Q2956" s="324">
        <f>ROUND(SUMIF('AV-Bewegungsdaten'!B:B,$A2956,'AV-Bewegungsdaten'!D:D),2)</f>
        <v>0</v>
      </c>
      <c r="T2956" s="327"/>
      <c r="U2956" s="326">
        <f>ROUND(SUMIF('DV-Bewegungsdaten'!B:B,Kategorien!A2956,'DV-Bewegungsdaten'!D:D),3)</f>
        <v>0</v>
      </c>
      <c r="V2956" s="324">
        <f>ROUND(SUMIF('DV-Bewegungsdaten'!B:B,Kategorien!A2956,'DV-Bewegungsdaten'!E:E),3)</f>
        <v>0</v>
      </c>
      <c r="AD2956" s="390">
        <f t="shared" si="613"/>
        <v>14.440999999999999</v>
      </c>
      <c r="AE2956" s="390">
        <f t="shared" si="614"/>
        <v>15.097999999999999</v>
      </c>
      <c r="AF2956" s="390">
        <f t="shared" si="615"/>
        <v>16.317</v>
      </c>
      <c r="AG2956" s="390">
        <f t="shared" si="616"/>
        <v>15.683999999999999</v>
      </c>
      <c r="AH2956" s="390">
        <f t="shared" si="617"/>
        <v>15.596</v>
      </c>
      <c r="AI2956" s="390">
        <f t="shared" si="618"/>
        <v>16.128</v>
      </c>
      <c r="AJ2956" s="390">
        <f t="shared" si="619"/>
        <v>15.411</v>
      </c>
      <c r="AK2956" s="390">
        <f t="shared" si="620"/>
        <v>15.694999999999999</v>
      </c>
      <c r="AL2956" s="390">
        <f t="shared" si="621"/>
        <v>15.805</v>
      </c>
      <c r="AM2956" s="390">
        <f t="shared" si="622"/>
        <v>15.686</v>
      </c>
      <c r="AN2956" s="390">
        <f t="shared" si="623"/>
        <v>15.28</v>
      </c>
      <c r="AO2956" s="390">
        <f t="shared" si="624"/>
        <v>16.183</v>
      </c>
    </row>
    <row r="2957" spans="1:41" ht="15" customHeight="1" x14ac:dyDescent="0.25">
      <c r="A2957" s="127" t="s">
        <v>1339</v>
      </c>
      <c r="B2957" s="125" t="s">
        <v>2077</v>
      </c>
      <c r="C2957" s="125" t="s">
        <v>4006</v>
      </c>
      <c r="D2957" s="125" t="s">
        <v>1340</v>
      </c>
      <c r="E2957" s="125" t="s">
        <v>2452</v>
      </c>
      <c r="F2957" s="126">
        <v>17.18</v>
      </c>
      <c r="G2957" s="126">
        <v>17.38</v>
      </c>
      <c r="H2957" s="126">
        <v>13.74</v>
      </c>
      <c r="I2957" s="126"/>
      <c r="J2957" s="317"/>
      <c r="K2957" s="323">
        <f>ROUND(SUMIF('VGT-Bewegungsdaten'!B:B,A2957,'VGT-Bewegungsdaten'!C:C),3)</f>
        <v>0</v>
      </c>
      <c r="L2957" s="324">
        <f>ROUND(SUMIF('VGT-Bewegungsdaten'!B:B,$A2957,'VGT-Bewegungsdaten'!D:D),2)</f>
        <v>0</v>
      </c>
      <c r="N2957" s="376" t="s">
        <v>4930</v>
      </c>
      <c r="O2957" s="376" t="s">
        <v>4940</v>
      </c>
      <c r="P2957" s="326">
        <f>ROUND(SUMIF('AV-Bewegungsdaten'!B:B,A2957,'AV-Bewegungsdaten'!C:C),3)</f>
        <v>0</v>
      </c>
      <c r="Q2957" s="324">
        <f>ROUND(SUMIF('AV-Bewegungsdaten'!B:B,$A2957,'AV-Bewegungsdaten'!D:D),2)</f>
        <v>0</v>
      </c>
      <c r="T2957" s="327"/>
      <c r="U2957" s="326">
        <f>ROUND(SUMIF('DV-Bewegungsdaten'!B:B,Kategorien!A2957,'DV-Bewegungsdaten'!D:D),3)</f>
        <v>0</v>
      </c>
      <c r="V2957" s="324">
        <f>ROUND(SUMIF('DV-Bewegungsdaten'!B:B,Kategorien!A2957,'DV-Bewegungsdaten'!E:E),3)</f>
        <v>0</v>
      </c>
      <c r="AD2957" s="390">
        <f t="shared" si="613"/>
        <v>12.440999999999999</v>
      </c>
      <c r="AE2957" s="390">
        <f t="shared" si="614"/>
        <v>13.097999999999999</v>
      </c>
      <c r="AF2957" s="390">
        <f t="shared" si="615"/>
        <v>14.316999999999998</v>
      </c>
      <c r="AG2957" s="390">
        <f t="shared" si="616"/>
        <v>13.683999999999999</v>
      </c>
      <c r="AH2957" s="390">
        <f t="shared" si="617"/>
        <v>13.596</v>
      </c>
      <c r="AI2957" s="390">
        <f t="shared" si="618"/>
        <v>14.128</v>
      </c>
      <c r="AJ2957" s="390">
        <f t="shared" si="619"/>
        <v>13.411</v>
      </c>
      <c r="AK2957" s="390">
        <f t="shared" si="620"/>
        <v>13.694999999999999</v>
      </c>
      <c r="AL2957" s="390">
        <f t="shared" si="621"/>
        <v>13.805</v>
      </c>
      <c r="AM2957" s="390">
        <f t="shared" si="622"/>
        <v>13.686</v>
      </c>
      <c r="AN2957" s="390">
        <f t="shared" si="623"/>
        <v>13.28</v>
      </c>
      <c r="AO2957" s="390">
        <f t="shared" si="624"/>
        <v>14.183</v>
      </c>
    </row>
    <row r="2958" spans="1:41" ht="15" customHeight="1" x14ac:dyDescent="0.25">
      <c r="A2958" s="127" t="s">
        <v>1341</v>
      </c>
      <c r="B2958" s="125" t="s">
        <v>2077</v>
      </c>
      <c r="C2958" s="125" t="s">
        <v>4006</v>
      </c>
      <c r="D2958" s="125" t="s">
        <v>1342</v>
      </c>
      <c r="E2958" s="125" t="s">
        <v>2455</v>
      </c>
      <c r="F2958" s="126">
        <v>20.18</v>
      </c>
      <c r="G2958" s="126">
        <v>20.38</v>
      </c>
      <c r="H2958" s="126">
        <v>16.14</v>
      </c>
      <c r="I2958" s="126"/>
      <c r="J2958" s="317"/>
      <c r="K2958" s="323">
        <f>ROUND(SUMIF('VGT-Bewegungsdaten'!B:B,A2958,'VGT-Bewegungsdaten'!C:C),3)</f>
        <v>0</v>
      </c>
      <c r="L2958" s="324">
        <f>ROUND(SUMIF('VGT-Bewegungsdaten'!B:B,$A2958,'VGT-Bewegungsdaten'!D:D),2)</f>
        <v>0</v>
      </c>
      <c r="N2958" s="376" t="s">
        <v>4930</v>
      </c>
      <c r="O2958" s="376" t="s">
        <v>4940</v>
      </c>
      <c r="P2958" s="326">
        <f>ROUND(SUMIF('AV-Bewegungsdaten'!B:B,A2958,'AV-Bewegungsdaten'!C:C),3)</f>
        <v>0</v>
      </c>
      <c r="Q2958" s="324">
        <f>ROUND(SUMIF('AV-Bewegungsdaten'!B:B,$A2958,'AV-Bewegungsdaten'!D:D),2)</f>
        <v>0</v>
      </c>
      <c r="T2958" s="327"/>
      <c r="U2958" s="326">
        <f>ROUND(SUMIF('DV-Bewegungsdaten'!B:B,Kategorien!A2958,'DV-Bewegungsdaten'!D:D),3)</f>
        <v>0</v>
      </c>
      <c r="V2958" s="324">
        <f>ROUND(SUMIF('DV-Bewegungsdaten'!B:B,Kategorien!A2958,'DV-Bewegungsdaten'!E:E),3)</f>
        <v>0</v>
      </c>
      <c r="AD2958" s="390">
        <f t="shared" si="613"/>
        <v>15.440999999999999</v>
      </c>
      <c r="AE2958" s="390">
        <f t="shared" si="614"/>
        <v>16.097999999999999</v>
      </c>
      <c r="AF2958" s="390">
        <f t="shared" si="615"/>
        <v>17.317</v>
      </c>
      <c r="AG2958" s="390">
        <f t="shared" si="616"/>
        <v>16.683999999999997</v>
      </c>
      <c r="AH2958" s="390">
        <f t="shared" si="617"/>
        <v>16.596</v>
      </c>
      <c r="AI2958" s="390">
        <f t="shared" si="618"/>
        <v>17.128</v>
      </c>
      <c r="AJ2958" s="390">
        <f t="shared" si="619"/>
        <v>16.410999999999998</v>
      </c>
      <c r="AK2958" s="390">
        <f t="shared" si="620"/>
        <v>16.695</v>
      </c>
      <c r="AL2958" s="390">
        <f t="shared" si="621"/>
        <v>16.805</v>
      </c>
      <c r="AM2958" s="390">
        <f t="shared" si="622"/>
        <v>16.686</v>
      </c>
      <c r="AN2958" s="390">
        <f t="shared" si="623"/>
        <v>16.28</v>
      </c>
      <c r="AO2958" s="390">
        <f t="shared" si="624"/>
        <v>17.183</v>
      </c>
    </row>
    <row r="2959" spans="1:41" ht="15" customHeight="1" x14ac:dyDescent="0.25">
      <c r="A2959" s="127" t="s">
        <v>1343</v>
      </c>
      <c r="B2959" s="125" t="s">
        <v>2077</v>
      </c>
      <c r="C2959" s="125" t="s">
        <v>4006</v>
      </c>
      <c r="D2959" s="125" t="s">
        <v>1344</v>
      </c>
      <c r="E2959" s="125" t="s">
        <v>2452</v>
      </c>
      <c r="F2959" s="126">
        <v>17.18</v>
      </c>
      <c r="G2959" s="126">
        <v>17.38</v>
      </c>
      <c r="H2959" s="126">
        <v>13.74</v>
      </c>
      <c r="I2959" s="126"/>
      <c r="J2959" s="317"/>
      <c r="K2959" s="323">
        <f>ROUND(SUMIF('VGT-Bewegungsdaten'!B:B,A2959,'VGT-Bewegungsdaten'!C:C),3)</f>
        <v>0</v>
      </c>
      <c r="L2959" s="324">
        <f>ROUND(SUMIF('VGT-Bewegungsdaten'!B:B,$A2959,'VGT-Bewegungsdaten'!D:D),2)</f>
        <v>0</v>
      </c>
      <c r="N2959" s="376" t="s">
        <v>4930</v>
      </c>
      <c r="O2959" s="376" t="s">
        <v>4940</v>
      </c>
      <c r="P2959" s="326">
        <f>ROUND(SUMIF('AV-Bewegungsdaten'!B:B,A2959,'AV-Bewegungsdaten'!C:C),3)</f>
        <v>0</v>
      </c>
      <c r="Q2959" s="324">
        <f>ROUND(SUMIF('AV-Bewegungsdaten'!B:B,$A2959,'AV-Bewegungsdaten'!D:D),2)</f>
        <v>0</v>
      </c>
      <c r="T2959" s="327"/>
      <c r="U2959" s="326">
        <f>ROUND(SUMIF('DV-Bewegungsdaten'!B:B,Kategorien!A2959,'DV-Bewegungsdaten'!D:D),3)</f>
        <v>0</v>
      </c>
      <c r="V2959" s="324">
        <f>ROUND(SUMIF('DV-Bewegungsdaten'!B:B,Kategorien!A2959,'DV-Bewegungsdaten'!E:E),3)</f>
        <v>0</v>
      </c>
      <c r="AD2959" s="390">
        <f t="shared" si="613"/>
        <v>12.440999999999999</v>
      </c>
      <c r="AE2959" s="390">
        <f t="shared" si="614"/>
        <v>13.097999999999999</v>
      </c>
      <c r="AF2959" s="390">
        <f t="shared" si="615"/>
        <v>14.316999999999998</v>
      </c>
      <c r="AG2959" s="390">
        <f t="shared" si="616"/>
        <v>13.683999999999999</v>
      </c>
      <c r="AH2959" s="390">
        <f t="shared" si="617"/>
        <v>13.596</v>
      </c>
      <c r="AI2959" s="390">
        <f t="shared" si="618"/>
        <v>14.128</v>
      </c>
      <c r="AJ2959" s="390">
        <f t="shared" si="619"/>
        <v>13.411</v>
      </c>
      <c r="AK2959" s="390">
        <f t="shared" si="620"/>
        <v>13.694999999999999</v>
      </c>
      <c r="AL2959" s="390">
        <f t="shared" si="621"/>
        <v>13.805</v>
      </c>
      <c r="AM2959" s="390">
        <f t="shared" si="622"/>
        <v>13.686</v>
      </c>
      <c r="AN2959" s="390">
        <f t="shared" si="623"/>
        <v>13.28</v>
      </c>
      <c r="AO2959" s="390">
        <f t="shared" si="624"/>
        <v>14.183</v>
      </c>
    </row>
    <row r="2960" spans="1:41" ht="15" customHeight="1" x14ac:dyDescent="0.25">
      <c r="A2960" s="127" t="s">
        <v>1345</v>
      </c>
      <c r="B2960" s="125" t="s">
        <v>2077</v>
      </c>
      <c r="C2960" s="125" t="s">
        <v>4006</v>
      </c>
      <c r="D2960" s="125" t="s">
        <v>1346</v>
      </c>
      <c r="E2960" s="125" t="s">
        <v>2455</v>
      </c>
      <c r="F2960" s="126">
        <v>20.18</v>
      </c>
      <c r="G2960" s="126">
        <v>20.38</v>
      </c>
      <c r="H2960" s="126">
        <v>16.14</v>
      </c>
      <c r="I2960" s="126"/>
      <c r="J2960" s="317"/>
      <c r="K2960" s="323">
        <f>ROUND(SUMIF('VGT-Bewegungsdaten'!B:B,A2960,'VGT-Bewegungsdaten'!C:C),3)</f>
        <v>0</v>
      </c>
      <c r="L2960" s="324">
        <f>ROUND(SUMIF('VGT-Bewegungsdaten'!B:B,$A2960,'VGT-Bewegungsdaten'!D:D),2)</f>
        <v>0</v>
      </c>
      <c r="N2960" s="376" t="s">
        <v>4930</v>
      </c>
      <c r="O2960" s="376" t="s">
        <v>4940</v>
      </c>
      <c r="P2960" s="326">
        <f>ROUND(SUMIF('AV-Bewegungsdaten'!B:B,A2960,'AV-Bewegungsdaten'!C:C),3)</f>
        <v>0</v>
      </c>
      <c r="Q2960" s="324">
        <f>ROUND(SUMIF('AV-Bewegungsdaten'!B:B,$A2960,'AV-Bewegungsdaten'!D:D),2)</f>
        <v>0</v>
      </c>
      <c r="T2960" s="327"/>
      <c r="U2960" s="326">
        <f>ROUND(SUMIF('DV-Bewegungsdaten'!B:B,Kategorien!A2960,'DV-Bewegungsdaten'!D:D),3)</f>
        <v>0</v>
      </c>
      <c r="V2960" s="324">
        <f>ROUND(SUMIF('DV-Bewegungsdaten'!B:B,Kategorien!A2960,'DV-Bewegungsdaten'!E:E),3)</f>
        <v>0</v>
      </c>
      <c r="AD2960" s="390">
        <f t="shared" si="613"/>
        <v>15.440999999999999</v>
      </c>
      <c r="AE2960" s="390">
        <f t="shared" si="614"/>
        <v>16.097999999999999</v>
      </c>
      <c r="AF2960" s="390">
        <f t="shared" si="615"/>
        <v>17.317</v>
      </c>
      <c r="AG2960" s="390">
        <f t="shared" si="616"/>
        <v>16.683999999999997</v>
      </c>
      <c r="AH2960" s="390">
        <f t="shared" si="617"/>
        <v>16.596</v>
      </c>
      <c r="AI2960" s="390">
        <f t="shared" si="618"/>
        <v>17.128</v>
      </c>
      <c r="AJ2960" s="390">
        <f t="shared" si="619"/>
        <v>16.410999999999998</v>
      </c>
      <c r="AK2960" s="390">
        <f t="shared" si="620"/>
        <v>16.695</v>
      </c>
      <c r="AL2960" s="390">
        <f t="shared" si="621"/>
        <v>16.805</v>
      </c>
      <c r="AM2960" s="390">
        <f t="shared" si="622"/>
        <v>16.686</v>
      </c>
      <c r="AN2960" s="390">
        <f t="shared" si="623"/>
        <v>16.28</v>
      </c>
      <c r="AO2960" s="390">
        <f t="shared" si="624"/>
        <v>17.183</v>
      </c>
    </row>
    <row r="2961" spans="1:41" ht="15" customHeight="1" x14ac:dyDescent="0.25">
      <c r="A2961" s="127" t="s">
        <v>1347</v>
      </c>
      <c r="B2961" s="125" t="s">
        <v>2077</v>
      </c>
      <c r="C2961" s="125" t="s">
        <v>4006</v>
      </c>
      <c r="D2961" s="125" t="s">
        <v>1348</v>
      </c>
      <c r="E2961" s="125" t="s">
        <v>2452</v>
      </c>
      <c r="F2961" s="126">
        <v>18.18</v>
      </c>
      <c r="G2961" s="126">
        <v>18.38</v>
      </c>
      <c r="H2961" s="126">
        <v>14.54</v>
      </c>
      <c r="I2961" s="126"/>
      <c r="J2961" s="317"/>
      <c r="K2961" s="323">
        <f>ROUND(SUMIF('VGT-Bewegungsdaten'!B:B,A2961,'VGT-Bewegungsdaten'!C:C),3)</f>
        <v>0</v>
      </c>
      <c r="L2961" s="324">
        <f>ROUND(SUMIF('VGT-Bewegungsdaten'!B:B,$A2961,'VGT-Bewegungsdaten'!D:D),2)</f>
        <v>0</v>
      </c>
      <c r="N2961" s="376" t="s">
        <v>4930</v>
      </c>
      <c r="O2961" s="376" t="s">
        <v>4940</v>
      </c>
      <c r="P2961" s="326">
        <f>ROUND(SUMIF('AV-Bewegungsdaten'!B:B,A2961,'AV-Bewegungsdaten'!C:C),3)</f>
        <v>0</v>
      </c>
      <c r="Q2961" s="324">
        <f>ROUND(SUMIF('AV-Bewegungsdaten'!B:B,$A2961,'AV-Bewegungsdaten'!D:D),2)</f>
        <v>0</v>
      </c>
      <c r="T2961" s="327"/>
      <c r="U2961" s="326">
        <f>ROUND(SUMIF('DV-Bewegungsdaten'!B:B,Kategorien!A2961,'DV-Bewegungsdaten'!D:D),3)</f>
        <v>0</v>
      </c>
      <c r="V2961" s="324">
        <f>ROUND(SUMIF('DV-Bewegungsdaten'!B:B,Kategorien!A2961,'DV-Bewegungsdaten'!E:E),3)</f>
        <v>0</v>
      </c>
      <c r="AD2961" s="390">
        <f t="shared" si="613"/>
        <v>13.440999999999999</v>
      </c>
      <c r="AE2961" s="390">
        <f t="shared" si="614"/>
        <v>14.097999999999999</v>
      </c>
      <c r="AF2961" s="390">
        <f t="shared" si="615"/>
        <v>15.316999999999998</v>
      </c>
      <c r="AG2961" s="390">
        <f t="shared" si="616"/>
        <v>14.683999999999999</v>
      </c>
      <c r="AH2961" s="390">
        <f t="shared" si="617"/>
        <v>14.596</v>
      </c>
      <c r="AI2961" s="390">
        <f t="shared" si="618"/>
        <v>15.128</v>
      </c>
      <c r="AJ2961" s="390">
        <f t="shared" si="619"/>
        <v>14.411</v>
      </c>
      <c r="AK2961" s="390">
        <f t="shared" si="620"/>
        <v>14.694999999999999</v>
      </c>
      <c r="AL2961" s="390">
        <f t="shared" si="621"/>
        <v>14.805</v>
      </c>
      <c r="AM2961" s="390">
        <f t="shared" si="622"/>
        <v>14.686</v>
      </c>
      <c r="AN2961" s="390">
        <f t="shared" si="623"/>
        <v>14.28</v>
      </c>
      <c r="AO2961" s="390">
        <f t="shared" si="624"/>
        <v>15.183</v>
      </c>
    </row>
    <row r="2962" spans="1:41" ht="15" customHeight="1" x14ac:dyDescent="0.25">
      <c r="A2962" s="127" t="s">
        <v>1349</v>
      </c>
      <c r="B2962" s="125" t="s">
        <v>2077</v>
      </c>
      <c r="C2962" s="125" t="s">
        <v>4006</v>
      </c>
      <c r="D2962" s="125" t="s">
        <v>1350</v>
      </c>
      <c r="E2962" s="125" t="s">
        <v>2455</v>
      </c>
      <c r="F2962" s="126">
        <v>21.18</v>
      </c>
      <c r="G2962" s="126">
        <v>21.38</v>
      </c>
      <c r="H2962" s="126">
        <v>16.940000000000001</v>
      </c>
      <c r="I2962" s="126"/>
      <c r="J2962" s="317"/>
      <c r="K2962" s="323">
        <f>ROUND(SUMIF('VGT-Bewegungsdaten'!B:B,A2962,'VGT-Bewegungsdaten'!C:C),3)</f>
        <v>0</v>
      </c>
      <c r="L2962" s="324">
        <f>ROUND(SUMIF('VGT-Bewegungsdaten'!B:B,$A2962,'VGT-Bewegungsdaten'!D:D),2)</f>
        <v>0</v>
      </c>
      <c r="N2962" s="376" t="s">
        <v>4930</v>
      </c>
      <c r="O2962" s="376" t="s">
        <v>4940</v>
      </c>
      <c r="P2962" s="326">
        <f>ROUND(SUMIF('AV-Bewegungsdaten'!B:B,A2962,'AV-Bewegungsdaten'!C:C),3)</f>
        <v>0</v>
      </c>
      <c r="Q2962" s="324">
        <f>ROUND(SUMIF('AV-Bewegungsdaten'!B:B,$A2962,'AV-Bewegungsdaten'!D:D),2)</f>
        <v>0</v>
      </c>
      <c r="T2962" s="327"/>
      <c r="U2962" s="326">
        <f>ROUND(SUMIF('DV-Bewegungsdaten'!B:B,Kategorien!A2962,'DV-Bewegungsdaten'!D:D),3)</f>
        <v>0</v>
      </c>
      <c r="V2962" s="324">
        <f>ROUND(SUMIF('DV-Bewegungsdaten'!B:B,Kategorien!A2962,'DV-Bewegungsdaten'!E:E),3)</f>
        <v>0</v>
      </c>
      <c r="AD2962" s="390">
        <f t="shared" si="613"/>
        <v>16.440999999999999</v>
      </c>
      <c r="AE2962" s="390">
        <f t="shared" si="614"/>
        <v>17.097999999999999</v>
      </c>
      <c r="AF2962" s="390">
        <f t="shared" si="615"/>
        <v>18.317</v>
      </c>
      <c r="AG2962" s="390">
        <f t="shared" si="616"/>
        <v>17.683999999999997</v>
      </c>
      <c r="AH2962" s="390">
        <f t="shared" si="617"/>
        <v>17.596</v>
      </c>
      <c r="AI2962" s="390">
        <f t="shared" si="618"/>
        <v>18.128</v>
      </c>
      <c r="AJ2962" s="390">
        <f t="shared" si="619"/>
        <v>17.410999999999998</v>
      </c>
      <c r="AK2962" s="390">
        <f t="shared" si="620"/>
        <v>17.695</v>
      </c>
      <c r="AL2962" s="390">
        <f t="shared" si="621"/>
        <v>17.805</v>
      </c>
      <c r="AM2962" s="390">
        <f t="shared" si="622"/>
        <v>17.686</v>
      </c>
      <c r="AN2962" s="390">
        <f t="shared" si="623"/>
        <v>17.28</v>
      </c>
      <c r="AO2962" s="390">
        <f t="shared" si="624"/>
        <v>18.183</v>
      </c>
    </row>
    <row r="2963" spans="1:41" ht="15" customHeight="1" x14ac:dyDescent="0.25">
      <c r="A2963" s="127" t="s">
        <v>1351</v>
      </c>
      <c r="B2963" s="125" t="s">
        <v>2077</v>
      </c>
      <c r="C2963" s="125" t="s">
        <v>4006</v>
      </c>
      <c r="D2963" s="125" t="s">
        <v>1352</v>
      </c>
      <c r="E2963" s="125" t="s">
        <v>2452</v>
      </c>
      <c r="F2963" s="126">
        <v>19.18</v>
      </c>
      <c r="G2963" s="126">
        <v>19.38</v>
      </c>
      <c r="H2963" s="126">
        <v>15.34</v>
      </c>
      <c r="I2963" s="126"/>
      <c r="J2963" s="317"/>
      <c r="K2963" s="323">
        <f>ROUND(SUMIF('VGT-Bewegungsdaten'!B:B,A2963,'VGT-Bewegungsdaten'!C:C),3)</f>
        <v>0</v>
      </c>
      <c r="L2963" s="324">
        <f>ROUND(SUMIF('VGT-Bewegungsdaten'!B:B,$A2963,'VGT-Bewegungsdaten'!D:D),2)</f>
        <v>0</v>
      </c>
      <c r="N2963" s="376" t="s">
        <v>4930</v>
      </c>
      <c r="O2963" s="376" t="s">
        <v>4940</v>
      </c>
      <c r="P2963" s="326">
        <f>ROUND(SUMIF('AV-Bewegungsdaten'!B:B,A2963,'AV-Bewegungsdaten'!C:C),3)</f>
        <v>0</v>
      </c>
      <c r="Q2963" s="324">
        <f>ROUND(SUMIF('AV-Bewegungsdaten'!B:B,$A2963,'AV-Bewegungsdaten'!D:D),2)</f>
        <v>0</v>
      </c>
      <c r="T2963" s="327"/>
      <c r="U2963" s="326">
        <f>ROUND(SUMIF('DV-Bewegungsdaten'!B:B,Kategorien!A2963,'DV-Bewegungsdaten'!D:D),3)</f>
        <v>0</v>
      </c>
      <c r="V2963" s="324">
        <f>ROUND(SUMIF('DV-Bewegungsdaten'!B:B,Kategorien!A2963,'DV-Bewegungsdaten'!E:E),3)</f>
        <v>0</v>
      </c>
      <c r="AD2963" s="390">
        <f t="shared" si="613"/>
        <v>14.440999999999999</v>
      </c>
      <c r="AE2963" s="390">
        <f t="shared" si="614"/>
        <v>15.097999999999999</v>
      </c>
      <c r="AF2963" s="390">
        <f t="shared" si="615"/>
        <v>16.317</v>
      </c>
      <c r="AG2963" s="390">
        <f t="shared" si="616"/>
        <v>15.683999999999999</v>
      </c>
      <c r="AH2963" s="390">
        <f t="shared" si="617"/>
        <v>15.596</v>
      </c>
      <c r="AI2963" s="390">
        <f t="shared" si="618"/>
        <v>16.128</v>
      </c>
      <c r="AJ2963" s="390">
        <f t="shared" si="619"/>
        <v>15.411</v>
      </c>
      <c r="AK2963" s="390">
        <f t="shared" si="620"/>
        <v>15.694999999999999</v>
      </c>
      <c r="AL2963" s="390">
        <f t="shared" si="621"/>
        <v>15.805</v>
      </c>
      <c r="AM2963" s="390">
        <f t="shared" si="622"/>
        <v>15.686</v>
      </c>
      <c r="AN2963" s="390">
        <f t="shared" si="623"/>
        <v>15.28</v>
      </c>
      <c r="AO2963" s="390">
        <f t="shared" si="624"/>
        <v>16.183</v>
      </c>
    </row>
    <row r="2964" spans="1:41" ht="15" customHeight="1" x14ac:dyDescent="0.25">
      <c r="A2964" s="127" t="s">
        <v>1353</v>
      </c>
      <c r="B2964" s="125" t="s">
        <v>2077</v>
      </c>
      <c r="C2964" s="125" t="s">
        <v>4006</v>
      </c>
      <c r="D2964" s="125" t="s">
        <v>1354</v>
      </c>
      <c r="E2964" s="125" t="s">
        <v>2455</v>
      </c>
      <c r="F2964" s="126">
        <v>22.18</v>
      </c>
      <c r="G2964" s="126">
        <v>22.38</v>
      </c>
      <c r="H2964" s="126">
        <v>17.739999999999998</v>
      </c>
      <c r="I2964" s="126"/>
      <c r="J2964" s="317"/>
      <c r="K2964" s="323">
        <f>ROUND(SUMIF('VGT-Bewegungsdaten'!B:B,A2964,'VGT-Bewegungsdaten'!C:C),3)</f>
        <v>0</v>
      </c>
      <c r="L2964" s="324">
        <f>ROUND(SUMIF('VGT-Bewegungsdaten'!B:B,$A2964,'VGT-Bewegungsdaten'!D:D),2)</f>
        <v>0</v>
      </c>
      <c r="N2964" s="376" t="s">
        <v>4930</v>
      </c>
      <c r="O2964" s="376" t="s">
        <v>4940</v>
      </c>
      <c r="P2964" s="326">
        <f>ROUND(SUMIF('AV-Bewegungsdaten'!B:B,A2964,'AV-Bewegungsdaten'!C:C),3)</f>
        <v>0</v>
      </c>
      <c r="Q2964" s="324">
        <f>ROUND(SUMIF('AV-Bewegungsdaten'!B:B,$A2964,'AV-Bewegungsdaten'!D:D),2)</f>
        <v>0</v>
      </c>
      <c r="T2964" s="327"/>
      <c r="U2964" s="326">
        <f>ROUND(SUMIF('DV-Bewegungsdaten'!B:B,Kategorien!A2964,'DV-Bewegungsdaten'!D:D),3)</f>
        <v>0</v>
      </c>
      <c r="V2964" s="324">
        <f>ROUND(SUMIF('DV-Bewegungsdaten'!B:B,Kategorien!A2964,'DV-Bewegungsdaten'!E:E),3)</f>
        <v>0</v>
      </c>
      <c r="AD2964" s="390">
        <f t="shared" si="613"/>
        <v>17.440999999999999</v>
      </c>
      <c r="AE2964" s="390">
        <f t="shared" si="614"/>
        <v>18.097999999999999</v>
      </c>
      <c r="AF2964" s="390">
        <f t="shared" si="615"/>
        <v>19.317</v>
      </c>
      <c r="AG2964" s="390">
        <f t="shared" si="616"/>
        <v>18.683999999999997</v>
      </c>
      <c r="AH2964" s="390">
        <f t="shared" si="617"/>
        <v>18.596</v>
      </c>
      <c r="AI2964" s="390">
        <f t="shared" si="618"/>
        <v>19.128</v>
      </c>
      <c r="AJ2964" s="390">
        <f t="shared" si="619"/>
        <v>18.410999999999998</v>
      </c>
      <c r="AK2964" s="390">
        <f t="shared" si="620"/>
        <v>18.695</v>
      </c>
      <c r="AL2964" s="390">
        <f t="shared" si="621"/>
        <v>18.805</v>
      </c>
      <c r="AM2964" s="390">
        <f t="shared" si="622"/>
        <v>18.686</v>
      </c>
      <c r="AN2964" s="390">
        <f t="shared" si="623"/>
        <v>18.28</v>
      </c>
      <c r="AO2964" s="390">
        <f t="shared" si="624"/>
        <v>19.183</v>
      </c>
    </row>
    <row r="2965" spans="1:41" ht="15" customHeight="1" x14ac:dyDescent="0.25">
      <c r="A2965" s="127" t="s">
        <v>1355</v>
      </c>
      <c r="B2965" s="125" t="s">
        <v>2077</v>
      </c>
      <c r="C2965" s="125" t="s">
        <v>4006</v>
      </c>
      <c r="D2965" s="125" t="s">
        <v>1356</v>
      </c>
      <c r="E2965" s="125" t="s">
        <v>2452</v>
      </c>
      <c r="F2965" s="126">
        <v>20.18</v>
      </c>
      <c r="G2965" s="126">
        <v>20.38</v>
      </c>
      <c r="H2965" s="126">
        <v>16.14</v>
      </c>
      <c r="I2965" s="126"/>
      <c r="J2965" s="317"/>
      <c r="K2965" s="323">
        <f>ROUND(SUMIF('VGT-Bewegungsdaten'!B:B,A2965,'VGT-Bewegungsdaten'!C:C),3)</f>
        <v>0</v>
      </c>
      <c r="L2965" s="324">
        <f>ROUND(SUMIF('VGT-Bewegungsdaten'!B:B,$A2965,'VGT-Bewegungsdaten'!D:D),2)</f>
        <v>0</v>
      </c>
      <c r="N2965" s="376" t="s">
        <v>4930</v>
      </c>
      <c r="O2965" s="376" t="s">
        <v>4940</v>
      </c>
      <c r="P2965" s="326">
        <f>ROUND(SUMIF('AV-Bewegungsdaten'!B:B,A2965,'AV-Bewegungsdaten'!C:C),3)</f>
        <v>0</v>
      </c>
      <c r="Q2965" s="324">
        <f>ROUND(SUMIF('AV-Bewegungsdaten'!B:B,$A2965,'AV-Bewegungsdaten'!D:D),2)</f>
        <v>0</v>
      </c>
      <c r="T2965" s="327"/>
      <c r="U2965" s="326">
        <f>ROUND(SUMIF('DV-Bewegungsdaten'!B:B,Kategorien!A2965,'DV-Bewegungsdaten'!D:D),3)</f>
        <v>0</v>
      </c>
      <c r="V2965" s="324">
        <f>ROUND(SUMIF('DV-Bewegungsdaten'!B:B,Kategorien!A2965,'DV-Bewegungsdaten'!E:E),3)</f>
        <v>0</v>
      </c>
      <c r="AD2965" s="390">
        <f t="shared" si="613"/>
        <v>15.440999999999999</v>
      </c>
      <c r="AE2965" s="390">
        <f t="shared" si="614"/>
        <v>16.097999999999999</v>
      </c>
      <c r="AF2965" s="390">
        <f t="shared" si="615"/>
        <v>17.317</v>
      </c>
      <c r="AG2965" s="390">
        <f t="shared" si="616"/>
        <v>16.683999999999997</v>
      </c>
      <c r="AH2965" s="390">
        <f t="shared" si="617"/>
        <v>16.596</v>
      </c>
      <c r="AI2965" s="390">
        <f t="shared" si="618"/>
        <v>17.128</v>
      </c>
      <c r="AJ2965" s="390">
        <f t="shared" si="619"/>
        <v>16.410999999999998</v>
      </c>
      <c r="AK2965" s="390">
        <f t="shared" si="620"/>
        <v>16.695</v>
      </c>
      <c r="AL2965" s="390">
        <f t="shared" si="621"/>
        <v>16.805</v>
      </c>
      <c r="AM2965" s="390">
        <f t="shared" si="622"/>
        <v>16.686</v>
      </c>
      <c r="AN2965" s="390">
        <f t="shared" si="623"/>
        <v>16.28</v>
      </c>
      <c r="AO2965" s="390">
        <f t="shared" si="624"/>
        <v>17.183</v>
      </c>
    </row>
    <row r="2966" spans="1:41" ht="15" customHeight="1" x14ac:dyDescent="0.25">
      <c r="A2966" s="127" t="s">
        <v>1357</v>
      </c>
      <c r="B2966" s="125" t="s">
        <v>2077</v>
      </c>
      <c r="C2966" s="125" t="s">
        <v>4006</v>
      </c>
      <c r="D2966" s="125" t="s">
        <v>1358</v>
      </c>
      <c r="E2966" s="125" t="s">
        <v>2455</v>
      </c>
      <c r="F2966" s="126">
        <v>23.18</v>
      </c>
      <c r="G2966" s="126">
        <v>23.38</v>
      </c>
      <c r="H2966" s="126">
        <v>18.54</v>
      </c>
      <c r="I2966" s="126"/>
      <c r="J2966" s="317"/>
      <c r="K2966" s="323">
        <f>ROUND(SUMIF('VGT-Bewegungsdaten'!B:B,A2966,'VGT-Bewegungsdaten'!C:C),3)</f>
        <v>0</v>
      </c>
      <c r="L2966" s="324">
        <f>ROUND(SUMIF('VGT-Bewegungsdaten'!B:B,$A2966,'VGT-Bewegungsdaten'!D:D),2)</f>
        <v>0</v>
      </c>
      <c r="N2966" s="376" t="s">
        <v>4930</v>
      </c>
      <c r="O2966" s="376" t="s">
        <v>4940</v>
      </c>
      <c r="P2966" s="326">
        <f>ROUND(SUMIF('AV-Bewegungsdaten'!B:B,A2966,'AV-Bewegungsdaten'!C:C),3)</f>
        <v>0</v>
      </c>
      <c r="Q2966" s="324">
        <f>ROUND(SUMIF('AV-Bewegungsdaten'!B:B,$A2966,'AV-Bewegungsdaten'!D:D),2)</f>
        <v>0</v>
      </c>
      <c r="T2966" s="327"/>
      <c r="U2966" s="326">
        <f>ROUND(SUMIF('DV-Bewegungsdaten'!B:B,Kategorien!A2966,'DV-Bewegungsdaten'!D:D),3)</f>
        <v>0</v>
      </c>
      <c r="V2966" s="324">
        <f>ROUND(SUMIF('DV-Bewegungsdaten'!B:B,Kategorien!A2966,'DV-Bewegungsdaten'!E:E),3)</f>
        <v>0</v>
      </c>
      <c r="AD2966" s="390">
        <f t="shared" si="613"/>
        <v>18.440999999999999</v>
      </c>
      <c r="AE2966" s="390">
        <f t="shared" si="614"/>
        <v>19.097999999999999</v>
      </c>
      <c r="AF2966" s="390">
        <f t="shared" si="615"/>
        <v>20.317</v>
      </c>
      <c r="AG2966" s="390">
        <f t="shared" si="616"/>
        <v>19.683999999999997</v>
      </c>
      <c r="AH2966" s="390">
        <f t="shared" si="617"/>
        <v>19.596</v>
      </c>
      <c r="AI2966" s="390">
        <f t="shared" si="618"/>
        <v>20.128</v>
      </c>
      <c r="AJ2966" s="390">
        <f t="shared" si="619"/>
        <v>19.410999999999998</v>
      </c>
      <c r="AK2966" s="390">
        <f t="shared" si="620"/>
        <v>19.695</v>
      </c>
      <c r="AL2966" s="390">
        <f t="shared" si="621"/>
        <v>19.805</v>
      </c>
      <c r="AM2966" s="390">
        <f t="shared" si="622"/>
        <v>19.686</v>
      </c>
      <c r="AN2966" s="390">
        <f t="shared" si="623"/>
        <v>19.28</v>
      </c>
      <c r="AO2966" s="390">
        <f t="shared" si="624"/>
        <v>20.183</v>
      </c>
    </row>
    <row r="2967" spans="1:41" ht="15" customHeight="1" x14ac:dyDescent="0.25">
      <c r="A2967" s="127" t="s">
        <v>1359</v>
      </c>
      <c r="B2967" s="125" t="s">
        <v>2077</v>
      </c>
      <c r="C2967" s="125" t="s">
        <v>4006</v>
      </c>
      <c r="D2967" s="125" t="s">
        <v>1360</v>
      </c>
      <c r="E2967" s="125" t="s">
        <v>2452</v>
      </c>
      <c r="F2967" s="126">
        <v>18.18</v>
      </c>
      <c r="G2967" s="126">
        <v>18.38</v>
      </c>
      <c r="H2967" s="126">
        <v>14.54</v>
      </c>
      <c r="I2967" s="126"/>
      <c r="J2967" s="317"/>
      <c r="K2967" s="323">
        <f>ROUND(SUMIF('VGT-Bewegungsdaten'!B:B,A2967,'VGT-Bewegungsdaten'!C:C),3)</f>
        <v>0</v>
      </c>
      <c r="L2967" s="324">
        <f>ROUND(SUMIF('VGT-Bewegungsdaten'!B:B,$A2967,'VGT-Bewegungsdaten'!D:D),2)</f>
        <v>0</v>
      </c>
      <c r="N2967" s="376" t="s">
        <v>4930</v>
      </c>
      <c r="O2967" s="376" t="s">
        <v>4940</v>
      </c>
      <c r="P2967" s="326">
        <f>ROUND(SUMIF('AV-Bewegungsdaten'!B:B,A2967,'AV-Bewegungsdaten'!C:C),3)</f>
        <v>0</v>
      </c>
      <c r="Q2967" s="324">
        <f>ROUND(SUMIF('AV-Bewegungsdaten'!B:B,$A2967,'AV-Bewegungsdaten'!D:D),2)</f>
        <v>0</v>
      </c>
      <c r="T2967" s="327"/>
      <c r="U2967" s="326">
        <f>ROUND(SUMIF('DV-Bewegungsdaten'!B:B,Kategorien!A2967,'DV-Bewegungsdaten'!D:D),3)</f>
        <v>0</v>
      </c>
      <c r="V2967" s="324">
        <f>ROUND(SUMIF('DV-Bewegungsdaten'!B:B,Kategorien!A2967,'DV-Bewegungsdaten'!E:E),3)</f>
        <v>0</v>
      </c>
      <c r="AD2967" s="390">
        <f t="shared" si="613"/>
        <v>13.440999999999999</v>
      </c>
      <c r="AE2967" s="390">
        <f t="shared" si="614"/>
        <v>14.097999999999999</v>
      </c>
      <c r="AF2967" s="390">
        <f t="shared" si="615"/>
        <v>15.316999999999998</v>
      </c>
      <c r="AG2967" s="390">
        <f t="shared" si="616"/>
        <v>14.683999999999999</v>
      </c>
      <c r="AH2967" s="390">
        <f t="shared" si="617"/>
        <v>14.596</v>
      </c>
      <c r="AI2967" s="390">
        <f t="shared" si="618"/>
        <v>15.128</v>
      </c>
      <c r="AJ2967" s="390">
        <f t="shared" si="619"/>
        <v>14.411</v>
      </c>
      <c r="AK2967" s="390">
        <f t="shared" si="620"/>
        <v>14.694999999999999</v>
      </c>
      <c r="AL2967" s="390">
        <f t="shared" si="621"/>
        <v>14.805</v>
      </c>
      <c r="AM2967" s="390">
        <f t="shared" si="622"/>
        <v>14.686</v>
      </c>
      <c r="AN2967" s="390">
        <f t="shared" si="623"/>
        <v>14.28</v>
      </c>
      <c r="AO2967" s="390">
        <f t="shared" si="624"/>
        <v>15.183</v>
      </c>
    </row>
    <row r="2968" spans="1:41" ht="15" customHeight="1" x14ac:dyDescent="0.25">
      <c r="A2968" s="127" t="s">
        <v>1361</v>
      </c>
      <c r="B2968" s="125" t="s">
        <v>2077</v>
      </c>
      <c r="C2968" s="125" t="s">
        <v>4006</v>
      </c>
      <c r="D2968" s="125" t="s">
        <v>1362</v>
      </c>
      <c r="E2968" s="125" t="s">
        <v>2455</v>
      </c>
      <c r="F2968" s="126">
        <v>21.18</v>
      </c>
      <c r="G2968" s="126">
        <v>21.38</v>
      </c>
      <c r="H2968" s="126">
        <v>16.940000000000001</v>
      </c>
      <c r="I2968" s="126"/>
      <c r="J2968" s="317"/>
      <c r="K2968" s="323">
        <f>ROUND(SUMIF('VGT-Bewegungsdaten'!B:B,A2968,'VGT-Bewegungsdaten'!C:C),3)</f>
        <v>0</v>
      </c>
      <c r="L2968" s="324">
        <f>ROUND(SUMIF('VGT-Bewegungsdaten'!B:B,$A2968,'VGT-Bewegungsdaten'!D:D),2)</f>
        <v>0</v>
      </c>
      <c r="N2968" s="376" t="s">
        <v>4930</v>
      </c>
      <c r="O2968" s="376" t="s">
        <v>4940</v>
      </c>
      <c r="P2968" s="326">
        <f>ROUND(SUMIF('AV-Bewegungsdaten'!B:B,A2968,'AV-Bewegungsdaten'!C:C),3)</f>
        <v>0</v>
      </c>
      <c r="Q2968" s="324">
        <f>ROUND(SUMIF('AV-Bewegungsdaten'!B:B,$A2968,'AV-Bewegungsdaten'!D:D),2)</f>
        <v>0</v>
      </c>
      <c r="T2968" s="327"/>
      <c r="U2968" s="326">
        <f>ROUND(SUMIF('DV-Bewegungsdaten'!B:B,Kategorien!A2968,'DV-Bewegungsdaten'!D:D),3)</f>
        <v>0</v>
      </c>
      <c r="V2968" s="324">
        <f>ROUND(SUMIF('DV-Bewegungsdaten'!B:B,Kategorien!A2968,'DV-Bewegungsdaten'!E:E),3)</f>
        <v>0</v>
      </c>
      <c r="AD2968" s="390">
        <f t="shared" si="613"/>
        <v>16.440999999999999</v>
      </c>
      <c r="AE2968" s="390">
        <f t="shared" si="614"/>
        <v>17.097999999999999</v>
      </c>
      <c r="AF2968" s="390">
        <f t="shared" si="615"/>
        <v>18.317</v>
      </c>
      <c r="AG2968" s="390">
        <f t="shared" si="616"/>
        <v>17.683999999999997</v>
      </c>
      <c r="AH2968" s="390">
        <f t="shared" si="617"/>
        <v>17.596</v>
      </c>
      <c r="AI2968" s="390">
        <f t="shared" si="618"/>
        <v>18.128</v>
      </c>
      <c r="AJ2968" s="390">
        <f t="shared" si="619"/>
        <v>17.410999999999998</v>
      </c>
      <c r="AK2968" s="390">
        <f t="shared" si="620"/>
        <v>17.695</v>
      </c>
      <c r="AL2968" s="390">
        <f t="shared" si="621"/>
        <v>17.805</v>
      </c>
      <c r="AM2968" s="390">
        <f t="shared" si="622"/>
        <v>17.686</v>
      </c>
      <c r="AN2968" s="390">
        <f t="shared" si="623"/>
        <v>17.28</v>
      </c>
      <c r="AO2968" s="390">
        <f t="shared" si="624"/>
        <v>18.183</v>
      </c>
    </row>
    <row r="2969" spans="1:41" ht="15" customHeight="1" x14ac:dyDescent="0.25">
      <c r="A2969" s="127" t="s">
        <v>1363</v>
      </c>
      <c r="B2969" s="125" t="s">
        <v>2077</v>
      </c>
      <c r="C2969" s="125" t="s">
        <v>4006</v>
      </c>
      <c r="D2969" s="125" t="s">
        <v>1364</v>
      </c>
      <c r="E2969" s="125" t="s">
        <v>2452</v>
      </c>
      <c r="F2969" s="126">
        <v>19.18</v>
      </c>
      <c r="G2969" s="126">
        <v>19.38</v>
      </c>
      <c r="H2969" s="126">
        <v>15.34</v>
      </c>
      <c r="I2969" s="126"/>
      <c r="J2969" s="317"/>
      <c r="K2969" s="323">
        <f>ROUND(SUMIF('VGT-Bewegungsdaten'!B:B,A2969,'VGT-Bewegungsdaten'!C:C),3)</f>
        <v>0</v>
      </c>
      <c r="L2969" s="324">
        <f>ROUND(SUMIF('VGT-Bewegungsdaten'!B:B,$A2969,'VGT-Bewegungsdaten'!D:D),2)</f>
        <v>0</v>
      </c>
      <c r="N2969" s="376" t="s">
        <v>4930</v>
      </c>
      <c r="O2969" s="376" t="s">
        <v>4940</v>
      </c>
      <c r="P2969" s="326">
        <f>ROUND(SUMIF('AV-Bewegungsdaten'!B:B,A2969,'AV-Bewegungsdaten'!C:C),3)</f>
        <v>0</v>
      </c>
      <c r="Q2969" s="324">
        <f>ROUND(SUMIF('AV-Bewegungsdaten'!B:B,$A2969,'AV-Bewegungsdaten'!D:D),2)</f>
        <v>0</v>
      </c>
      <c r="T2969" s="327"/>
      <c r="U2969" s="326">
        <f>ROUND(SUMIF('DV-Bewegungsdaten'!B:B,Kategorien!A2969,'DV-Bewegungsdaten'!D:D),3)</f>
        <v>0</v>
      </c>
      <c r="V2969" s="324">
        <f>ROUND(SUMIF('DV-Bewegungsdaten'!B:B,Kategorien!A2969,'DV-Bewegungsdaten'!E:E),3)</f>
        <v>0</v>
      </c>
      <c r="AD2969" s="390">
        <f t="shared" si="613"/>
        <v>14.440999999999999</v>
      </c>
      <c r="AE2969" s="390">
        <f t="shared" si="614"/>
        <v>15.097999999999999</v>
      </c>
      <c r="AF2969" s="390">
        <f t="shared" si="615"/>
        <v>16.317</v>
      </c>
      <c r="AG2969" s="390">
        <f t="shared" si="616"/>
        <v>15.683999999999999</v>
      </c>
      <c r="AH2969" s="390">
        <f t="shared" si="617"/>
        <v>15.596</v>
      </c>
      <c r="AI2969" s="390">
        <f t="shared" si="618"/>
        <v>16.128</v>
      </c>
      <c r="AJ2969" s="390">
        <f t="shared" si="619"/>
        <v>15.411</v>
      </c>
      <c r="AK2969" s="390">
        <f t="shared" si="620"/>
        <v>15.694999999999999</v>
      </c>
      <c r="AL2969" s="390">
        <f t="shared" si="621"/>
        <v>15.805</v>
      </c>
      <c r="AM2969" s="390">
        <f t="shared" si="622"/>
        <v>15.686</v>
      </c>
      <c r="AN2969" s="390">
        <f t="shared" si="623"/>
        <v>15.28</v>
      </c>
      <c r="AO2969" s="390">
        <f t="shared" si="624"/>
        <v>16.183</v>
      </c>
    </row>
    <row r="2970" spans="1:41" ht="15" customHeight="1" x14ac:dyDescent="0.25">
      <c r="A2970" s="127" t="s">
        <v>1365</v>
      </c>
      <c r="B2970" s="125" t="s">
        <v>2077</v>
      </c>
      <c r="C2970" s="125" t="s">
        <v>4006</v>
      </c>
      <c r="D2970" s="125" t="s">
        <v>1366</v>
      </c>
      <c r="E2970" s="125" t="s">
        <v>2455</v>
      </c>
      <c r="F2970" s="126">
        <v>22.18</v>
      </c>
      <c r="G2970" s="126">
        <v>22.38</v>
      </c>
      <c r="H2970" s="126">
        <v>17.739999999999998</v>
      </c>
      <c r="I2970" s="126"/>
      <c r="J2970" s="317"/>
      <c r="K2970" s="323">
        <f>ROUND(SUMIF('VGT-Bewegungsdaten'!B:B,A2970,'VGT-Bewegungsdaten'!C:C),3)</f>
        <v>0</v>
      </c>
      <c r="L2970" s="324">
        <f>ROUND(SUMIF('VGT-Bewegungsdaten'!B:B,$A2970,'VGT-Bewegungsdaten'!D:D),2)</f>
        <v>0</v>
      </c>
      <c r="N2970" s="376" t="s">
        <v>4930</v>
      </c>
      <c r="O2970" s="376" t="s">
        <v>4940</v>
      </c>
      <c r="P2970" s="326">
        <f>ROUND(SUMIF('AV-Bewegungsdaten'!B:B,A2970,'AV-Bewegungsdaten'!C:C),3)</f>
        <v>0</v>
      </c>
      <c r="Q2970" s="324">
        <f>ROUND(SUMIF('AV-Bewegungsdaten'!B:B,$A2970,'AV-Bewegungsdaten'!D:D),2)</f>
        <v>0</v>
      </c>
      <c r="T2970" s="327"/>
      <c r="U2970" s="326">
        <f>ROUND(SUMIF('DV-Bewegungsdaten'!B:B,Kategorien!A2970,'DV-Bewegungsdaten'!D:D),3)</f>
        <v>0</v>
      </c>
      <c r="V2970" s="324">
        <f>ROUND(SUMIF('DV-Bewegungsdaten'!B:B,Kategorien!A2970,'DV-Bewegungsdaten'!E:E),3)</f>
        <v>0</v>
      </c>
      <c r="AD2970" s="390">
        <f t="shared" si="613"/>
        <v>17.440999999999999</v>
      </c>
      <c r="AE2970" s="390">
        <f t="shared" si="614"/>
        <v>18.097999999999999</v>
      </c>
      <c r="AF2970" s="390">
        <f t="shared" si="615"/>
        <v>19.317</v>
      </c>
      <c r="AG2970" s="390">
        <f t="shared" si="616"/>
        <v>18.683999999999997</v>
      </c>
      <c r="AH2970" s="390">
        <f t="shared" si="617"/>
        <v>18.596</v>
      </c>
      <c r="AI2970" s="390">
        <f t="shared" si="618"/>
        <v>19.128</v>
      </c>
      <c r="AJ2970" s="390">
        <f t="shared" si="619"/>
        <v>18.410999999999998</v>
      </c>
      <c r="AK2970" s="390">
        <f t="shared" si="620"/>
        <v>18.695</v>
      </c>
      <c r="AL2970" s="390">
        <f t="shared" si="621"/>
        <v>18.805</v>
      </c>
      <c r="AM2970" s="390">
        <f t="shared" si="622"/>
        <v>18.686</v>
      </c>
      <c r="AN2970" s="390">
        <f t="shared" si="623"/>
        <v>18.28</v>
      </c>
      <c r="AO2970" s="390">
        <f t="shared" si="624"/>
        <v>19.183</v>
      </c>
    </row>
    <row r="2971" spans="1:41" ht="15" customHeight="1" x14ac:dyDescent="0.25">
      <c r="A2971" s="127" t="s">
        <v>1367</v>
      </c>
      <c r="B2971" s="125" t="s">
        <v>2077</v>
      </c>
      <c r="C2971" s="125" t="s">
        <v>4006</v>
      </c>
      <c r="D2971" s="125" t="s">
        <v>1368</v>
      </c>
      <c r="E2971" s="125" t="s">
        <v>2452</v>
      </c>
      <c r="F2971" s="126">
        <v>20.18</v>
      </c>
      <c r="G2971" s="126">
        <v>20.38</v>
      </c>
      <c r="H2971" s="126">
        <v>16.14</v>
      </c>
      <c r="I2971" s="126"/>
      <c r="J2971" s="317"/>
      <c r="K2971" s="323">
        <f>ROUND(SUMIF('VGT-Bewegungsdaten'!B:B,A2971,'VGT-Bewegungsdaten'!C:C),3)</f>
        <v>0</v>
      </c>
      <c r="L2971" s="324">
        <f>ROUND(SUMIF('VGT-Bewegungsdaten'!B:B,$A2971,'VGT-Bewegungsdaten'!D:D),2)</f>
        <v>0</v>
      </c>
      <c r="N2971" s="376" t="s">
        <v>4930</v>
      </c>
      <c r="O2971" s="376" t="s">
        <v>4940</v>
      </c>
      <c r="P2971" s="326">
        <f>ROUND(SUMIF('AV-Bewegungsdaten'!B:B,A2971,'AV-Bewegungsdaten'!C:C),3)</f>
        <v>0</v>
      </c>
      <c r="Q2971" s="324">
        <f>ROUND(SUMIF('AV-Bewegungsdaten'!B:B,$A2971,'AV-Bewegungsdaten'!D:D),2)</f>
        <v>0</v>
      </c>
      <c r="T2971" s="327"/>
      <c r="U2971" s="326">
        <f>ROUND(SUMIF('DV-Bewegungsdaten'!B:B,Kategorien!A2971,'DV-Bewegungsdaten'!D:D),3)</f>
        <v>0</v>
      </c>
      <c r="V2971" s="324">
        <f>ROUND(SUMIF('DV-Bewegungsdaten'!B:B,Kategorien!A2971,'DV-Bewegungsdaten'!E:E),3)</f>
        <v>0</v>
      </c>
      <c r="AD2971" s="390">
        <f t="shared" si="613"/>
        <v>15.440999999999999</v>
      </c>
      <c r="AE2971" s="390">
        <f t="shared" si="614"/>
        <v>16.097999999999999</v>
      </c>
      <c r="AF2971" s="390">
        <f t="shared" si="615"/>
        <v>17.317</v>
      </c>
      <c r="AG2971" s="390">
        <f t="shared" si="616"/>
        <v>16.683999999999997</v>
      </c>
      <c r="AH2971" s="390">
        <f t="shared" si="617"/>
        <v>16.596</v>
      </c>
      <c r="AI2971" s="390">
        <f t="shared" si="618"/>
        <v>17.128</v>
      </c>
      <c r="AJ2971" s="390">
        <f t="shared" si="619"/>
        <v>16.410999999999998</v>
      </c>
      <c r="AK2971" s="390">
        <f t="shared" si="620"/>
        <v>16.695</v>
      </c>
      <c r="AL2971" s="390">
        <f t="shared" si="621"/>
        <v>16.805</v>
      </c>
      <c r="AM2971" s="390">
        <f t="shared" si="622"/>
        <v>16.686</v>
      </c>
      <c r="AN2971" s="390">
        <f t="shared" si="623"/>
        <v>16.28</v>
      </c>
      <c r="AO2971" s="390">
        <f t="shared" si="624"/>
        <v>17.183</v>
      </c>
    </row>
    <row r="2972" spans="1:41" ht="15" customHeight="1" x14ac:dyDescent="0.25">
      <c r="A2972" s="127" t="s">
        <v>1369</v>
      </c>
      <c r="B2972" s="125" t="s">
        <v>2077</v>
      </c>
      <c r="C2972" s="125" t="s">
        <v>4006</v>
      </c>
      <c r="D2972" s="125" t="s">
        <v>1370</v>
      </c>
      <c r="E2972" s="125" t="s">
        <v>2455</v>
      </c>
      <c r="F2972" s="126">
        <v>23.18</v>
      </c>
      <c r="G2972" s="126">
        <v>23.38</v>
      </c>
      <c r="H2972" s="126">
        <v>18.54</v>
      </c>
      <c r="I2972" s="126"/>
      <c r="J2972" s="317"/>
      <c r="K2972" s="323">
        <f>ROUND(SUMIF('VGT-Bewegungsdaten'!B:B,A2972,'VGT-Bewegungsdaten'!C:C),3)</f>
        <v>0</v>
      </c>
      <c r="L2972" s="324">
        <f>ROUND(SUMIF('VGT-Bewegungsdaten'!B:B,$A2972,'VGT-Bewegungsdaten'!D:D),2)</f>
        <v>0</v>
      </c>
      <c r="N2972" s="376" t="s">
        <v>4930</v>
      </c>
      <c r="O2972" s="376" t="s">
        <v>4940</v>
      </c>
      <c r="P2972" s="326">
        <f>ROUND(SUMIF('AV-Bewegungsdaten'!B:B,A2972,'AV-Bewegungsdaten'!C:C),3)</f>
        <v>0</v>
      </c>
      <c r="Q2972" s="324">
        <f>ROUND(SUMIF('AV-Bewegungsdaten'!B:B,$A2972,'AV-Bewegungsdaten'!D:D),2)</f>
        <v>0</v>
      </c>
      <c r="T2972" s="327"/>
      <c r="U2972" s="326">
        <f>ROUND(SUMIF('DV-Bewegungsdaten'!B:B,Kategorien!A2972,'DV-Bewegungsdaten'!D:D),3)</f>
        <v>0</v>
      </c>
      <c r="V2972" s="324">
        <f>ROUND(SUMIF('DV-Bewegungsdaten'!B:B,Kategorien!A2972,'DV-Bewegungsdaten'!E:E),3)</f>
        <v>0</v>
      </c>
      <c r="AD2972" s="390">
        <f t="shared" si="613"/>
        <v>18.440999999999999</v>
      </c>
      <c r="AE2972" s="390">
        <f t="shared" si="614"/>
        <v>19.097999999999999</v>
      </c>
      <c r="AF2972" s="390">
        <f t="shared" si="615"/>
        <v>20.317</v>
      </c>
      <c r="AG2972" s="390">
        <f t="shared" si="616"/>
        <v>19.683999999999997</v>
      </c>
      <c r="AH2972" s="390">
        <f t="shared" si="617"/>
        <v>19.596</v>
      </c>
      <c r="AI2972" s="390">
        <f t="shared" si="618"/>
        <v>20.128</v>
      </c>
      <c r="AJ2972" s="390">
        <f t="shared" si="619"/>
        <v>19.410999999999998</v>
      </c>
      <c r="AK2972" s="390">
        <f t="shared" si="620"/>
        <v>19.695</v>
      </c>
      <c r="AL2972" s="390">
        <f t="shared" si="621"/>
        <v>19.805</v>
      </c>
      <c r="AM2972" s="390">
        <f t="shared" si="622"/>
        <v>19.686</v>
      </c>
      <c r="AN2972" s="390">
        <f t="shared" si="623"/>
        <v>19.28</v>
      </c>
      <c r="AO2972" s="390">
        <f t="shared" si="624"/>
        <v>20.183</v>
      </c>
    </row>
    <row r="2973" spans="1:41" ht="15" customHeight="1" x14ac:dyDescent="0.25">
      <c r="A2973" s="127" t="s">
        <v>1371</v>
      </c>
      <c r="B2973" s="125" t="s">
        <v>2077</v>
      </c>
      <c r="C2973" s="125" t="s">
        <v>4006</v>
      </c>
      <c r="D2973" s="125" t="s">
        <v>1372</v>
      </c>
      <c r="E2973" s="125" t="s">
        <v>2452</v>
      </c>
      <c r="F2973" s="126">
        <v>21.18</v>
      </c>
      <c r="G2973" s="126">
        <v>21.38</v>
      </c>
      <c r="H2973" s="126">
        <v>16.940000000000001</v>
      </c>
      <c r="I2973" s="126"/>
      <c r="J2973" s="317"/>
      <c r="K2973" s="323">
        <f>ROUND(SUMIF('VGT-Bewegungsdaten'!B:B,A2973,'VGT-Bewegungsdaten'!C:C),3)</f>
        <v>0</v>
      </c>
      <c r="L2973" s="324">
        <f>ROUND(SUMIF('VGT-Bewegungsdaten'!B:B,$A2973,'VGT-Bewegungsdaten'!D:D),2)</f>
        <v>0</v>
      </c>
      <c r="N2973" s="376" t="s">
        <v>4930</v>
      </c>
      <c r="O2973" s="376" t="s">
        <v>4940</v>
      </c>
      <c r="P2973" s="326">
        <f>ROUND(SUMIF('AV-Bewegungsdaten'!B:B,A2973,'AV-Bewegungsdaten'!C:C),3)</f>
        <v>0</v>
      </c>
      <c r="Q2973" s="324">
        <f>ROUND(SUMIF('AV-Bewegungsdaten'!B:B,$A2973,'AV-Bewegungsdaten'!D:D),2)</f>
        <v>0</v>
      </c>
      <c r="T2973" s="327"/>
      <c r="U2973" s="326">
        <f>ROUND(SUMIF('DV-Bewegungsdaten'!B:B,Kategorien!A2973,'DV-Bewegungsdaten'!D:D),3)</f>
        <v>0</v>
      </c>
      <c r="V2973" s="324">
        <f>ROUND(SUMIF('DV-Bewegungsdaten'!B:B,Kategorien!A2973,'DV-Bewegungsdaten'!E:E),3)</f>
        <v>0</v>
      </c>
      <c r="AD2973" s="390">
        <f t="shared" si="613"/>
        <v>16.440999999999999</v>
      </c>
      <c r="AE2973" s="390">
        <f t="shared" si="614"/>
        <v>17.097999999999999</v>
      </c>
      <c r="AF2973" s="390">
        <f t="shared" si="615"/>
        <v>18.317</v>
      </c>
      <c r="AG2973" s="390">
        <f t="shared" si="616"/>
        <v>17.683999999999997</v>
      </c>
      <c r="AH2973" s="390">
        <f t="shared" si="617"/>
        <v>17.596</v>
      </c>
      <c r="AI2973" s="390">
        <f t="shared" si="618"/>
        <v>18.128</v>
      </c>
      <c r="AJ2973" s="390">
        <f t="shared" si="619"/>
        <v>17.410999999999998</v>
      </c>
      <c r="AK2973" s="390">
        <f t="shared" si="620"/>
        <v>17.695</v>
      </c>
      <c r="AL2973" s="390">
        <f t="shared" si="621"/>
        <v>17.805</v>
      </c>
      <c r="AM2973" s="390">
        <f t="shared" si="622"/>
        <v>17.686</v>
      </c>
      <c r="AN2973" s="390">
        <f t="shared" si="623"/>
        <v>17.28</v>
      </c>
      <c r="AO2973" s="390">
        <f t="shared" si="624"/>
        <v>18.183</v>
      </c>
    </row>
    <row r="2974" spans="1:41" ht="15" customHeight="1" x14ac:dyDescent="0.25">
      <c r="A2974" s="127" t="s">
        <v>1373</v>
      </c>
      <c r="B2974" s="125" t="s">
        <v>2077</v>
      </c>
      <c r="C2974" s="125" t="s">
        <v>4006</v>
      </c>
      <c r="D2974" s="125" t="s">
        <v>1374</v>
      </c>
      <c r="E2974" s="125" t="s">
        <v>2455</v>
      </c>
      <c r="F2974" s="126">
        <v>24.18</v>
      </c>
      <c r="G2974" s="126">
        <v>24.38</v>
      </c>
      <c r="H2974" s="126">
        <v>19.34</v>
      </c>
      <c r="I2974" s="126"/>
      <c r="J2974" s="317"/>
      <c r="K2974" s="323">
        <f>ROUND(SUMIF('VGT-Bewegungsdaten'!B:B,A2974,'VGT-Bewegungsdaten'!C:C),3)</f>
        <v>0</v>
      </c>
      <c r="L2974" s="324">
        <f>ROUND(SUMIF('VGT-Bewegungsdaten'!B:B,$A2974,'VGT-Bewegungsdaten'!D:D),2)</f>
        <v>0</v>
      </c>
      <c r="N2974" s="376" t="s">
        <v>4930</v>
      </c>
      <c r="O2974" s="376" t="s">
        <v>4940</v>
      </c>
      <c r="P2974" s="326">
        <f>ROUND(SUMIF('AV-Bewegungsdaten'!B:B,A2974,'AV-Bewegungsdaten'!C:C),3)</f>
        <v>0</v>
      </c>
      <c r="Q2974" s="324">
        <f>ROUND(SUMIF('AV-Bewegungsdaten'!B:B,$A2974,'AV-Bewegungsdaten'!D:D),2)</f>
        <v>0</v>
      </c>
      <c r="T2974" s="327"/>
      <c r="U2974" s="326">
        <f>ROUND(SUMIF('DV-Bewegungsdaten'!B:B,Kategorien!A2974,'DV-Bewegungsdaten'!D:D),3)</f>
        <v>0</v>
      </c>
      <c r="V2974" s="324">
        <f>ROUND(SUMIF('DV-Bewegungsdaten'!B:B,Kategorien!A2974,'DV-Bewegungsdaten'!E:E),3)</f>
        <v>0</v>
      </c>
      <c r="AD2974" s="390">
        <f t="shared" si="613"/>
        <v>19.440999999999999</v>
      </c>
      <c r="AE2974" s="390">
        <f t="shared" si="614"/>
        <v>20.097999999999999</v>
      </c>
      <c r="AF2974" s="390">
        <f t="shared" si="615"/>
        <v>21.317</v>
      </c>
      <c r="AG2974" s="390">
        <f t="shared" si="616"/>
        <v>20.683999999999997</v>
      </c>
      <c r="AH2974" s="390">
        <f t="shared" si="617"/>
        <v>20.596</v>
      </c>
      <c r="AI2974" s="390">
        <f t="shared" si="618"/>
        <v>21.128</v>
      </c>
      <c r="AJ2974" s="390">
        <f t="shared" si="619"/>
        <v>20.410999999999998</v>
      </c>
      <c r="AK2974" s="390">
        <f t="shared" si="620"/>
        <v>20.695</v>
      </c>
      <c r="AL2974" s="390">
        <f t="shared" si="621"/>
        <v>20.805</v>
      </c>
      <c r="AM2974" s="390">
        <f t="shared" si="622"/>
        <v>20.686</v>
      </c>
      <c r="AN2974" s="390">
        <f t="shared" si="623"/>
        <v>20.28</v>
      </c>
      <c r="AO2974" s="390">
        <f t="shared" si="624"/>
        <v>21.183</v>
      </c>
    </row>
    <row r="2975" spans="1:41" ht="15" customHeight="1" x14ac:dyDescent="0.25">
      <c r="A2975" s="127" t="s">
        <v>1375</v>
      </c>
      <c r="B2975" s="125" t="s">
        <v>2077</v>
      </c>
      <c r="C2975" s="125" t="s">
        <v>4006</v>
      </c>
      <c r="D2975" s="125" t="s">
        <v>1376</v>
      </c>
      <c r="E2975" s="125" t="s">
        <v>2452</v>
      </c>
      <c r="F2975" s="126">
        <v>11.18</v>
      </c>
      <c r="G2975" s="126">
        <v>11.379999999999999</v>
      </c>
      <c r="H2975" s="126">
        <v>8.94</v>
      </c>
      <c r="I2975" s="126"/>
      <c r="J2975" s="317"/>
      <c r="K2975" s="323">
        <f>ROUND(SUMIF('VGT-Bewegungsdaten'!B:B,A2975,'VGT-Bewegungsdaten'!C:C),3)</f>
        <v>0</v>
      </c>
      <c r="L2975" s="324">
        <f>ROUND(SUMIF('VGT-Bewegungsdaten'!B:B,$A2975,'VGT-Bewegungsdaten'!D:D),2)</f>
        <v>0</v>
      </c>
      <c r="N2975" s="376" t="s">
        <v>4930</v>
      </c>
      <c r="O2975" s="376" t="s">
        <v>4940</v>
      </c>
      <c r="P2975" s="326">
        <f>ROUND(SUMIF('AV-Bewegungsdaten'!B:B,A2975,'AV-Bewegungsdaten'!C:C),3)</f>
        <v>0</v>
      </c>
      <c r="Q2975" s="324">
        <f>ROUND(SUMIF('AV-Bewegungsdaten'!B:B,$A2975,'AV-Bewegungsdaten'!D:D),2)</f>
        <v>0</v>
      </c>
      <c r="T2975" s="327"/>
      <c r="U2975" s="326">
        <f>ROUND(SUMIF('DV-Bewegungsdaten'!B:B,Kategorien!A2975,'DV-Bewegungsdaten'!D:D),3)</f>
        <v>0</v>
      </c>
      <c r="V2975" s="324">
        <f>ROUND(SUMIF('DV-Bewegungsdaten'!B:B,Kategorien!A2975,'DV-Bewegungsdaten'!E:E),3)</f>
        <v>0</v>
      </c>
      <c r="AD2975" s="390">
        <f t="shared" si="613"/>
        <v>6.4409999999999989</v>
      </c>
      <c r="AE2975" s="390">
        <f t="shared" si="614"/>
        <v>7.097999999999999</v>
      </c>
      <c r="AF2975" s="390">
        <f t="shared" si="615"/>
        <v>8.3169999999999984</v>
      </c>
      <c r="AG2975" s="390">
        <f t="shared" si="616"/>
        <v>7.6839999999999993</v>
      </c>
      <c r="AH2975" s="390">
        <f t="shared" si="617"/>
        <v>7.5959999999999992</v>
      </c>
      <c r="AI2975" s="390">
        <f t="shared" si="618"/>
        <v>8.1280000000000001</v>
      </c>
      <c r="AJ2975" s="390">
        <f t="shared" si="619"/>
        <v>7.4109999999999996</v>
      </c>
      <c r="AK2975" s="390">
        <f t="shared" si="620"/>
        <v>7.6949999999999985</v>
      </c>
      <c r="AL2975" s="390">
        <f t="shared" si="621"/>
        <v>7.8049999999999988</v>
      </c>
      <c r="AM2975" s="390">
        <f t="shared" si="622"/>
        <v>7.6859999999999991</v>
      </c>
      <c r="AN2975" s="390">
        <f t="shared" si="623"/>
        <v>7.2799999999999994</v>
      </c>
      <c r="AO2975" s="390">
        <f t="shared" si="624"/>
        <v>8.1829999999999998</v>
      </c>
    </row>
    <row r="2976" spans="1:41" ht="15" customHeight="1" x14ac:dyDescent="0.25">
      <c r="A2976" s="127" t="s">
        <v>1377</v>
      </c>
      <c r="B2976" s="125" t="s">
        <v>2077</v>
      </c>
      <c r="C2976" s="125" t="s">
        <v>4006</v>
      </c>
      <c r="D2976" s="125" t="s">
        <v>1378</v>
      </c>
      <c r="E2976" s="125" t="s">
        <v>2455</v>
      </c>
      <c r="F2976" s="126">
        <v>14.18</v>
      </c>
      <c r="G2976" s="126">
        <v>14.379999999999999</v>
      </c>
      <c r="H2976" s="126">
        <v>11.34</v>
      </c>
      <c r="I2976" s="126"/>
      <c r="J2976" s="317"/>
      <c r="K2976" s="323">
        <f>ROUND(SUMIF('VGT-Bewegungsdaten'!B:B,A2976,'VGT-Bewegungsdaten'!C:C),3)</f>
        <v>0</v>
      </c>
      <c r="L2976" s="324">
        <f>ROUND(SUMIF('VGT-Bewegungsdaten'!B:B,$A2976,'VGT-Bewegungsdaten'!D:D),2)</f>
        <v>0</v>
      </c>
      <c r="N2976" s="376" t="s">
        <v>4930</v>
      </c>
      <c r="O2976" s="376" t="s">
        <v>4940</v>
      </c>
      <c r="P2976" s="326">
        <f>ROUND(SUMIF('AV-Bewegungsdaten'!B:B,A2976,'AV-Bewegungsdaten'!C:C),3)</f>
        <v>0</v>
      </c>
      <c r="Q2976" s="324">
        <f>ROUND(SUMIF('AV-Bewegungsdaten'!B:B,$A2976,'AV-Bewegungsdaten'!D:D),2)</f>
        <v>0</v>
      </c>
      <c r="T2976" s="327"/>
      <c r="U2976" s="326">
        <f>ROUND(SUMIF('DV-Bewegungsdaten'!B:B,Kategorien!A2976,'DV-Bewegungsdaten'!D:D),3)</f>
        <v>0</v>
      </c>
      <c r="V2976" s="324">
        <f>ROUND(SUMIF('DV-Bewegungsdaten'!B:B,Kategorien!A2976,'DV-Bewegungsdaten'!E:E),3)</f>
        <v>0</v>
      </c>
      <c r="AD2976" s="390">
        <f t="shared" si="613"/>
        <v>9.4409999999999989</v>
      </c>
      <c r="AE2976" s="390">
        <f t="shared" si="614"/>
        <v>10.097999999999999</v>
      </c>
      <c r="AF2976" s="390">
        <f t="shared" si="615"/>
        <v>11.316999999999998</v>
      </c>
      <c r="AG2976" s="390">
        <f t="shared" si="616"/>
        <v>10.683999999999999</v>
      </c>
      <c r="AH2976" s="390">
        <f t="shared" si="617"/>
        <v>10.596</v>
      </c>
      <c r="AI2976" s="390">
        <f t="shared" si="618"/>
        <v>11.128</v>
      </c>
      <c r="AJ2976" s="390">
        <f t="shared" si="619"/>
        <v>10.411</v>
      </c>
      <c r="AK2976" s="390">
        <f t="shared" si="620"/>
        <v>10.694999999999999</v>
      </c>
      <c r="AL2976" s="390">
        <f t="shared" si="621"/>
        <v>10.805</v>
      </c>
      <c r="AM2976" s="390">
        <f t="shared" si="622"/>
        <v>10.686</v>
      </c>
      <c r="AN2976" s="390">
        <f t="shared" si="623"/>
        <v>10.28</v>
      </c>
      <c r="AO2976" s="390">
        <f t="shared" si="624"/>
        <v>11.183</v>
      </c>
    </row>
    <row r="2977" spans="1:41" ht="15" customHeight="1" x14ac:dyDescent="0.25">
      <c r="A2977" s="127" t="s">
        <v>1379</v>
      </c>
      <c r="B2977" s="125" t="s">
        <v>2077</v>
      </c>
      <c r="C2977" s="125" t="s">
        <v>4006</v>
      </c>
      <c r="D2977" s="125" t="s">
        <v>1380</v>
      </c>
      <c r="E2977" s="125" t="s">
        <v>2452</v>
      </c>
      <c r="F2977" s="126">
        <v>12.18</v>
      </c>
      <c r="G2977" s="126">
        <v>12.379999999999999</v>
      </c>
      <c r="H2977" s="126">
        <v>9.74</v>
      </c>
      <c r="I2977" s="126"/>
      <c r="J2977" s="317"/>
      <c r="K2977" s="323">
        <f>ROUND(SUMIF('VGT-Bewegungsdaten'!B:B,A2977,'VGT-Bewegungsdaten'!C:C),3)</f>
        <v>0</v>
      </c>
      <c r="L2977" s="324">
        <f>ROUND(SUMIF('VGT-Bewegungsdaten'!B:B,$A2977,'VGT-Bewegungsdaten'!D:D),2)</f>
        <v>0</v>
      </c>
      <c r="N2977" s="376" t="s">
        <v>4930</v>
      </c>
      <c r="O2977" s="376" t="s">
        <v>4940</v>
      </c>
      <c r="P2977" s="326">
        <f>ROUND(SUMIF('AV-Bewegungsdaten'!B:B,A2977,'AV-Bewegungsdaten'!C:C),3)</f>
        <v>0</v>
      </c>
      <c r="Q2977" s="324">
        <f>ROUND(SUMIF('AV-Bewegungsdaten'!B:B,$A2977,'AV-Bewegungsdaten'!D:D),2)</f>
        <v>0</v>
      </c>
      <c r="T2977" s="327"/>
      <c r="U2977" s="326">
        <f>ROUND(SUMIF('DV-Bewegungsdaten'!B:B,Kategorien!A2977,'DV-Bewegungsdaten'!D:D),3)</f>
        <v>0</v>
      </c>
      <c r="V2977" s="324">
        <f>ROUND(SUMIF('DV-Bewegungsdaten'!B:B,Kategorien!A2977,'DV-Bewegungsdaten'!E:E),3)</f>
        <v>0</v>
      </c>
      <c r="AD2977" s="390">
        <f t="shared" si="613"/>
        <v>7.4409999999999989</v>
      </c>
      <c r="AE2977" s="390">
        <f t="shared" si="614"/>
        <v>8.097999999999999</v>
      </c>
      <c r="AF2977" s="390">
        <f t="shared" si="615"/>
        <v>9.3169999999999984</v>
      </c>
      <c r="AG2977" s="390">
        <f t="shared" si="616"/>
        <v>8.6839999999999993</v>
      </c>
      <c r="AH2977" s="390">
        <f t="shared" si="617"/>
        <v>8.5960000000000001</v>
      </c>
      <c r="AI2977" s="390">
        <f t="shared" si="618"/>
        <v>9.1280000000000001</v>
      </c>
      <c r="AJ2977" s="390">
        <f t="shared" si="619"/>
        <v>8.4109999999999996</v>
      </c>
      <c r="AK2977" s="390">
        <f t="shared" si="620"/>
        <v>8.6949999999999985</v>
      </c>
      <c r="AL2977" s="390">
        <f t="shared" si="621"/>
        <v>8.8049999999999997</v>
      </c>
      <c r="AM2977" s="390">
        <f t="shared" si="622"/>
        <v>8.6859999999999999</v>
      </c>
      <c r="AN2977" s="390">
        <f t="shared" si="623"/>
        <v>8.2799999999999994</v>
      </c>
      <c r="AO2977" s="390">
        <f t="shared" si="624"/>
        <v>9.1829999999999998</v>
      </c>
    </row>
    <row r="2978" spans="1:41" ht="15" customHeight="1" x14ac:dyDescent="0.25">
      <c r="A2978" s="127" t="s">
        <v>1381</v>
      </c>
      <c r="B2978" s="125" t="s">
        <v>2077</v>
      </c>
      <c r="C2978" s="125" t="s">
        <v>4006</v>
      </c>
      <c r="D2978" s="125" t="s">
        <v>1382</v>
      </c>
      <c r="E2978" s="125" t="s">
        <v>2455</v>
      </c>
      <c r="F2978" s="126">
        <v>15.18</v>
      </c>
      <c r="G2978" s="126">
        <v>15.379999999999999</v>
      </c>
      <c r="H2978" s="126">
        <v>12.14</v>
      </c>
      <c r="I2978" s="126"/>
      <c r="J2978" s="317"/>
      <c r="K2978" s="323">
        <f>ROUND(SUMIF('VGT-Bewegungsdaten'!B:B,A2978,'VGT-Bewegungsdaten'!C:C),3)</f>
        <v>0</v>
      </c>
      <c r="L2978" s="324">
        <f>ROUND(SUMIF('VGT-Bewegungsdaten'!B:B,$A2978,'VGT-Bewegungsdaten'!D:D),2)</f>
        <v>0</v>
      </c>
      <c r="N2978" s="376" t="s">
        <v>4930</v>
      </c>
      <c r="O2978" s="376" t="s">
        <v>4940</v>
      </c>
      <c r="P2978" s="326">
        <f>ROUND(SUMIF('AV-Bewegungsdaten'!B:B,A2978,'AV-Bewegungsdaten'!C:C),3)</f>
        <v>0</v>
      </c>
      <c r="Q2978" s="324">
        <f>ROUND(SUMIF('AV-Bewegungsdaten'!B:B,$A2978,'AV-Bewegungsdaten'!D:D),2)</f>
        <v>0</v>
      </c>
      <c r="T2978" s="327"/>
      <c r="U2978" s="326">
        <f>ROUND(SUMIF('DV-Bewegungsdaten'!B:B,Kategorien!A2978,'DV-Bewegungsdaten'!D:D),3)</f>
        <v>0</v>
      </c>
      <c r="V2978" s="324">
        <f>ROUND(SUMIF('DV-Bewegungsdaten'!B:B,Kategorien!A2978,'DV-Bewegungsdaten'!E:E),3)</f>
        <v>0</v>
      </c>
      <c r="AD2978" s="390">
        <f t="shared" si="613"/>
        <v>10.440999999999999</v>
      </c>
      <c r="AE2978" s="390">
        <f t="shared" si="614"/>
        <v>11.097999999999999</v>
      </c>
      <c r="AF2978" s="390">
        <f t="shared" si="615"/>
        <v>12.316999999999998</v>
      </c>
      <c r="AG2978" s="390">
        <f t="shared" si="616"/>
        <v>11.683999999999999</v>
      </c>
      <c r="AH2978" s="390">
        <f t="shared" si="617"/>
        <v>11.596</v>
      </c>
      <c r="AI2978" s="390">
        <f t="shared" si="618"/>
        <v>12.128</v>
      </c>
      <c r="AJ2978" s="390">
        <f t="shared" si="619"/>
        <v>11.411</v>
      </c>
      <c r="AK2978" s="390">
        <f t="shared" si="620"/>
        <v>11.694999999999999</v>
      </c>
      <c r="AL2978" s="390">
        <f t="shared" si="621"/>
        <v>11.805</v>
      </c>
      <c r="AM2978" s="390">
        <f t="shared" si="622"/>
        <v>11.686</v>
      </c>
      <c r="AN2978" s="390">
        <f t="shared" si="623"/>
        <v>11.28</v>
      </c>
      <c r="AO2978" s="390">
        <f t="shared" si="624"/>
        <v>12.183</v>
      </c>
    </row>
    <row r="2979" spans="1:41" ht="15" customHeight="1" x14ac:dyDescent="0.25">
      <c r="A2979" s="127" t="s">
        <v>1383</v>
      </c>
      <c r="B2979" s="125" t="s">
        <v>2077</v>
      </c>
      <c r="C2979" s="125" t="s">
        <v>4006</v>
      </c>
      <c r="D2979" s="125" t="s">
        <v>1384</v>
      </c>
      <c r="E2979" s="125" t="s">
        <v>2452</v>
      </c>
      <c r="F2979" s="126">
        <v>17.18</v>
      </c>
      <c r="G2979" s="126">
        <v>17.38</v>
      </c>
      <c r="H2979" s="126">
        <v>13.74</v>
      </c>
      <c r="I2979" s="126"/>
      <c r="J2979" s="317"/>
      <c r="K2979" s="323">
        <f>ROUND(SUMIF('VGT-Bewegungsdaten'!B:B,A2979,'VGT-Bewegungsdaten'!C:C),3)</f>
        <v>0</v>
      </c>
      <c r="L2979" s="324">
        <f>ROUND(SUMIF('VGT-Bewegungsdaten'!B:B,$A2979,'VGT-Bewegungsdaten'!D:D),2)</f>
        <v>0</v>
      </c>
      <c r="N2979" s="376" t="s">
        <v>4930</v>
      </c>
      <c r="O2979" s="376" t="s">
        <v>4940</v>
      </c>
      <c r="P2979" s="326">
        <f>ROUND(SUMIF('AV-Bewegungsdaten'!B:B,A2979,'AV-Bewegungsdaten'!C:C),3)</f>
        <v>0</v>
      </c>
      <c r="Q2979" s="324">
        <f>ROUND(SUMIF('AV-Bewegungsdaten'!B:B,$A2979,'AV-Bewegungsdaten'!D:D),2)</f>
        <v>0</v>
      </c>
      <c r="T2979" s="327"/>
      <c r="U2979" s="326">
        <f>ROUND(SUMIF('DV-Bewegungsdaten'!B:B,Kategorien!A2979,'DV-Bewegungsdaten'!D:D),3)</f>
        <v>0</v>
      </c>
      <c r="V2979" s="324">
        <f>ROUND(SUMIF('DV-Bewegungsdaten'!B:B,Kategorien!A2979,'DV-Bewegungsdaten'!E:E),3)</f>
        <v>0</v>
      </c>
      <c r="AD2979" s="390">
        <f t="shared" si="613"/>
        <v>12.440999999999999</v>
      </c>
      <c r="AE2979" s="390">
        <f t="shared" si="614"/>
        <v>13.097999999999999</v>
      </c>
      <c r="AF2979" s="390">
        <f t="shared" si="615"/>
        <v>14.316999999999998</v>
      </c>
      <c r="AG2979" s="390">
        <f t="shared" si="616"/>
        <v>13.683999999999999</v>
      </c>
      <c r="AH2979" s="390">
        <f t="shared" si="617"/>
        <v>13.596</v>
      </c>
      <c r="AI2979" s="390">
        <f t="shared" si="618"/>
        <v>14.128</v>
      </c>
      <c r="AJ2979" s="390">
        <f t="shared" si="619"/>
        <v>13.411</v>
      </c>
      <c r="AK2979" s="390">
        <f t="shared" si="620"/>
        <v>13.694999999999999</v>
      </c>
      <c r="AL2979" s="390">
        <f t="shared" si="621"/>
        <v>13.805</v>
      </c>
      <c r="AM2979" s="390">
        <f t="shared" si="622"/>
        <v>13.686</v>
      </c>
      <c r="AN2979" s="390">
        <f t="shared" si="623"/>
        <v>13.28</v>
      </c>
      <c r="AO2979" s="390">
        <f t="shared" si="624"/>
        <v>14.183</v>
      </c>
    </row>
    <row r="2980" spans="1:41" ht="15" customHeight="1" x14ac:dyDescent="0.25">
      <c r="A2980" s="127" t="s">
        <v>1385</v>
      </c>
      <c r="B2980" s="125" t="s">
        <v>2077</v>
      </c>
      <c r="C2980" s="125" t="s">
        <v>4006</v>
      </c>
      <c r="D2980" s="125" t="s">
        <v>1386</v>
      </c>
      <c r="E2980" s="125" t="s">
        <v>2455</v>
      </c>
      <c r="F2980" s="126">
        <v>20.18</v>
      </c>
      <c r="G2980" s="126">
        <v>20.38</v>
      </c>
      <c r="H2980" s="126">
        <v>16.14</v>
      </c>
      <c r="I2980" s="126"/>
      <c r="J2980" s="317"/>
      <c r="K2980" s="323">
        <f>ROUND(SUMIF('VGT-Bewegungsdaten'!B:B,A2980,'VGT-Bewegungsdaten'!C:C),3)</f>
        <v>0</v>
      </c>
      <c r="L2980" s="324">
        <f>ROUND(SUMIF('VGT-Bewegungsdaten'!B:B,$A2980,'VGT-Bewegungsdaten'!D:D),2)</f>
        <v>0</v>
      </c>
      <c r="N2980" s="376" t="s">
        <v>4930</v>
      </c>
      <c r="O2980" s="376" t="s">
        <v>4940</v>
      </c>
      <c r="P2980" s="326">
        <f>ROUND(SUMIF('AV-Bewegungsdaten'!B:B,A2980,'AV-Bewegungsdaten'!C:C),3)</f>
        <v>0</v>
      </c>
      <c r="Q2980" s="324">
        <f>ROUND(SUMIF('AV-Bewegungsdaten'!B:B,$A2980,'AV-Bewegungsdaten'!D:D),2)</f>
        <v>0</v>
      </c>
      <c r="T2980" s="327"/>
      <c r="U2980" s="326">
        <f>ROUND(SUMIF('DV-Bewegungsdaten'!B:B,Kategorien!A2980,'DV-Bewegungsdaten'!D:D),3)</f>
        <v>0</v>
      </c>
      <c r="V2980" s="324">
        <f>ROUND(SUMIF('DV-Bewegungsdaten'!B:B,Kategorien!A2980,'DV-Bewegungsdaten'!E:E),3)</f>
        <v>0</v>
      </c>
      <c r="AD2980" s="390">
        <f t="shared" si="613"/>
        <v>15.440999999999999</v>
      </c>
      <c r="AE2980" s="390">
        <f t="shared" si="614"/>
        <v>16.097999999999999</v>
      </c>
      <c r="AF2980" s="390">
        <f t="shared" si="615"/>
        <v>17.317</v>
      </c>
      <c r="AG2980" s="390">
        <f t="shared" si="616"/>
        <v>16.683999999999997</v>
      </c>
      <c r="AH2980" s="390">
        <f t="shared" si="617"/>
        <v>16.596</v>
      </c>
      <c r="AI2980" s="390">
        <f t="shared" si="618"/>
        <v>17.128</v>
      </c>
      <c r="AJ2980" s="390">
        <f t="shared" si="619"/>
        <v>16.410999999999998</v>
      </c>
      <c r="AK2980" s="390">
        <f t="shared" si="620"/>
        <v>16.695</v>
      </c>
      <c r="AL2980" s="390">
        <f t="shared" si="621"/>
        <v>16.805</v>
      </c>
      <c r="AM2980" s="390">
        <f t="shared" si="622"/>
        <v>16.686</v>
      </c>
      <c r="AN2980" s="390">
        <f t="shared" si="623"/>
        <v>16.28</v>
      </c>
      <c r="AO2980" s="390">
        <f t="shared" si="624"/>
        <v>17.183</v>
      </c>
    </row>
    <row r="2981" spans="1:41" ht="15" customHeight="1" x14ac:dyDescent="0.25">
      <c r="A2981" s="127" t="s">
        <v>1387</v>
      </c>
      <c r="B2981" s="125" t="s">
        <v>2077</v>
      </c>
      <c r="C2981" s="125" t="s">
        <v>4006</v>
      </c>
      <c r="D2981" s="125" t="s">
        <v>1388</v>
      </c>
      <c r="E2981" s="125" t="s">
        <v>2452</v>
      </c>
      <c r="F2981" s="126">
        <v>18.18</v>
      </c>
      <c r="G2981" s="126">
        <v>18.38</v>
      </c>
      <c r="H2981" s="126">
        <v>14.54</v>
      </c>
      <c r="I2981" s="126"/>
      <c r="J2981" s="317"/>
      <c r="K2981" s="323">
        <f>ROUND(SUMIF('VGT-Bewegungsdaten'!B:B,A2981,'VGT-Bewegungsdaten'!C:C),3)</f>
        <v>0</v>
      </c>
      <c r="L2981" s="324">
        <f>ROUND(SUMIF('VGT-Bewegungsdaten'!B:B,$A2981,'VGT-Bewegungsdaten'!D:D),2)</f>
        <v>0</v>
      </c>
      <c r="N2981" s="376" t="s">
        <v>4930</v>
      </c>
      <c r="O2981" s="376" t="s">
        <v>4940</v>
      </c>
      <c r="P2981" s="326">
        <f>ROUND(SUMIF('AV-Bewegungsdaten'!B:B,A2981,'AV-Bewegungsdaten'!C:C),3)</f>
        <v>0</v>
      </c>
      <c r="Q2981" s="324">
        <f>ROUND(SUMIF('AV-Bewegungsdaten'!B:B,$A2981,'AV-Bewegungsdaten'!D:D),2)</f>
        <v>0</v>
      </c>
      <c r="T2981" s="327"/>
      <c r="U2981" s="326">
        <f>ROUND(SUMIF('DV-Bewegungsdaten'!B:B,Kategorien!A2981,'DV-Bewegungsdaten'!D:D),3)</f>
        <v>0</v>
      </c>
      <c r="V2981" s="324">
        <f>ROUND(SUMIF('DV-Bewegungsdaten'!B:B,Kategorien!A2981,'DV-Bewegungsdaten'!E:E),3)</f>
        <v>0</v>
      </c>
      <c r="AD2981" s="390">
        <f t="shared" si="613"/>
        <v>13.440999999999999</v>
      </c>
      <c r="AE2981" s="390">
        <f t="shared" si="614"/>
        <v>14.097999999999999</v>
      </c>
      <c r="AF2981" s="390">
        <f t="shared" si="615"/>
        <v>15.316999999999998</v>
      </c>
      <c r="AG2981" s="390">
        <f t="shared" si="616"/>
        <v>14.683999999999999</v>
      </c>
      <c r="AH2981" s="390">
        <f t="shared" si="617"/>
        <v>14.596</v>
      </c>
      <c r="AI2981" s="390">
        <f t="shared" si="618"/>
        <v>15.128</v>
      </c>
      <c r="AJ2981" s="390">
        <f t="shared" si="619"/>
        <v>14.411</v>
      </c>
      <c r="AK2981" s="390">
        <f t="shared" si="620"/>
        <v>14.694999999999999</v>
      </c>
      <c r="AL2981" s="390">
        <f t="shared" si="621"/>
        <v>14.805</v>
      </c>
      <c r="AM2981" s="390">
        <f t="shared" si="622"/>
        <v>14.686</v>
      </c>
      <c r="AN2981" s="390">
        <f t="shared" si="623"/>
        <v>14.28</v>
      </c>
      <c r="AO2981" s="390">
        <f t="shared" si="624"/>
        <v>15.183</v>
      </c>
    </row>
    <row r="2982" spans="1:41" ht="15" customHeight="1" x14ac:dyDescent="0.25">
      <c r="A2982" s="127" t="s">
        <v>1389</v>
      </c>
      <c r="B2982" s="125" t="s">
        <v>2077</v>
      </c>
      <c r="C2982" s="125" t="s">
        <v>4006</v>
      </c>
      <c r="D2982" s="125" t="s">
        <v>1390</v>
      </c>
      <c r="E2982" s="125" t="s">
        <v>2455</v>
      </c>
      <c r="F2982" s="126">
        <v>21.18</v>
      </c>
      <c r="G2982" s="126">
        <v>21.38</v>
      </c>
      <c r="H2982" s="126">
        <v>16.940000000000001</v>
      </c>
      <c r="I2982" s="126"/>
      <c r="J2982" s="317"/>
      <c r="K2982" s="323">
        <f>ROUND(SUMIF('VGT-Bewegungsdaten'!B:B,A2982,'VGT-Bewegungsdaten'!C:C),3)</f>
        <v>0</v>
      </c>
      <c r="L2982" s="324">
        <f>ROUND(SUMIF('VGT-Bewegungsdaten'!B:B,$A2982,'VGT-Bewegungsdaten'!D:D),2)</f>
        <v>0</v>
      </c>
      <c r="N2982" s="376" t="s">
        <v>4930</v>
      </c>
      <c r="O2982" s="376" t="s">
        <v>4940</v>
      </c>
      <c r="P2982" s="326">
        <f>ROUND(SUMIF('AV-Bewegungsdaten'!B:B,A2982,'AV-Bewegungsdaten'!C:C),3)</f>
        <v>0</v>
      </c>
      <c r="Q2982" s="324">
        <f>ROUND(SUMIF('AV-Bewegungsdaten'!B:B,$A2982,'AV-Bewegungsdaten'!D:D),2)</f>
        <v>0</v>
      </c>
      <c r="T2982" s="327"/>
      <c r="U2982" s="326">
        <f>ROUND(SUMIF('DV-Bewegungsdaten'!B:B,Kategorien!A2982,'DV-Bewegungsdaten'!D:D),3)</f>
        <v>0</v>
      </c>
      <c r="V2982" s="324">
        <f>ROUND(SUMIF('DV-Bewegungsdaten'!B:B,Kategorien!A2982,'DV-Bewegungsdaten'!E:E),3)</f>
        <v>0</v>
      </c>
      <c r="AD2982" s="390">
        <f t="shared" si="613"/>
        <v>16.440999999999999</v>
      </c>
      <c r="AE2982" s="390">
        <f t="shared" si="614"/>
        <v>17.097999999999999</v>
      </c>
      <c r="AF2982" s="390">
        <f t="shared" si="615"/>
        <v>18.317</v>
      </c>
      <c r="AG2982" s="390">
        <f t="shared" si="616"/>
        <v>17.683999999999997</v>
      </c>
      <c r="AH2982" s="390">
        <f t="shared" si="617"/>
        <v>17.596</v>
      </c>
      <c r="AI2982" s="390">
        <f t="shared" si="618"/>
        <v>18.128</v>
      </c>
      <c r="AJ2982" s="390">
        <f t="shared" si="619"/>
        <v>17.410999999999998</v>
      </c>
      <c r="AK2982" s="390">
        <f t="shared" si="620"/>
        <v>17.695</v>
      </c>
      <c r="AL2982" s="390">
        <f t="shared" si="621"/>
        <v>17.805</v>
      </c>
      <c r="AM2982" s="390">
        <f t="shared" si="622"/>
        <v>17.686</v>
      </c>
      <c r="AN2982" s="390">
        <f t="shared" si="623"/>
        <v>17.28</v>
      </c>
      <c r="AO2982" s="390">
        <f t="shared" si="624"/>
        <v>18.183</v>
      </c>
    </row>
    <row r="2983" spans="1:41" ht="15" customHeight="1" x14ac:dyDescent="0.25">
      <c r="A2983" s="127" t="s">
        <v>1391</v>
      </c>
      <c r="B2983" s="125" t="s">
        <v>2077</v>
      </c>
      <c r="C2983" s="125" t="s">
        <v>4006</v>
      </c>
      <c r="D2983" s="125" t="s">
        <v>1392</v>
      </c>
      <c r="E2983" s="125" t="s">
        <v>2452</v>
      </c>
      <c r="F2983" s="126">
        <v>18.18</v>
      </c>
      <c r="G2983" s="126">
        <v>18.38</v>
      </c>
      <c r="H2983" s="126">
        <v>14.54</v>
      </c>
      <c r="I2983" s="126"/>
      <c r="J2983" s="317"/>
      <c r="K2983" s="323">
        <f>ROUND(SUMIF('VGT-Bewegungsdaten'!B:B,A2983,'VGT-Bewegungsdaten'!C:C),3)</f>
        <v>0</v>
      </c>
      <c r="L2983" s="324">
        <f>ROUND(SUMIF('VGT-Bewegungsdaten'!B:B,$A2983,'VGT-Bewegungsdaten'!D:D),2)</f>
        <v>0</v>
      </c>
      <c r="N2983" s="376" t="s">
        <v>4930</v>
      </c>
      <c r="O2983" s="376" t="s">
        <v>4940</v>
      </c>
      <c r="P2983" s="326">
        <f>ROUND(SUMIF('AV-Bewegungsdaten'!B:B,A2983,'AV-Bewegungsdaten'!C:C),3)</f>
        <v>0</v>
      </c>
      <c r="Q2983" s="324">
        <f>ROUND(SUMIF('AV-Bewegungsdaten'!B:B,$A2983,'AV-Bewegungsdaten'!D:D),2)</f>
        <v>0</v>
      </c>
      <c r="T2983" s="327"/>
      <c r="U2983" s="326">
        <f>ROUND(SUMIF('DV-Bewegungsdaten'!B:B,Kategorien!A2983,'DV-Bewegungsdaten'!D:D),3)</f>
        <v>0</v>
      </c>
      <c r="V2983" s="324">
        <f>ROUND(SUMIF('DV-Bewegungsdaten'!B:B,Kategorien!A2983,'DV-Bewegungsdaten'!E:E),3)</f>
        <v>0</v>
      </c>
      <c r="AD2983" s="390">
        <f t="shared" si="613"/>
        <v>13.440999999999999</v>
      </c>
      <c r="AE2983" s="390">
        <f t="shared" si="614"/>
        <v>14.097999999999999</v>
      </c>
      <c r="AF2983" s="390">
        <f t="shared" si="615"/>
        <v>15.316999999999998</v>
      </c>
      <c r="AG2983" s="390">
        <f t="shared" si="616"/>
        <v>14.683999999999999</v>
      </c>
      <c r="AH2983" s="390">
        <f t="shared" si="617"/>
        <v>14.596</v>
      </c>
      <c r="AI2983" s="390">
        <f t="shared" si="618"/>
        <v>15.128</v>
      </c>
      <c r="AJ2983" s="390">
        <f t="shared" si="619"/>
        <v>14.411</v>
      </c>
      <c r="AK2983" s="390">
        <f t="shared" si="620"/>
        <v>14.694999999999999</v>
      </c>
      <c r="AL2983" s="390">
        <f t="shared" si="621"/>
        <v>14.805</v>
      </c>
      <c r="AM2983" s="390">
        <f t="shared" si="622"/>
        <v>14.686</v>
      </c>
      <c r="AN2983" s="390">
        <f t="shared" si="623"/>
        <v>14.28</v>
      </c>
      <c r="AO2983" s="390">
        <f t="shared" si="624"/>
        <v>15.183</v>
      </c>
    </row>
    <row r="2984" spans="1:41" ht="15" customHeight="1" x14ac:dyDescent="0.25">
      <c r="A2984" s="127" t="s">
        <v>1393</v>
      </c>
      <c r="B2984" s="125" t="s">
        <v>2077</v>
      </c>
      <c r="C2984" s="125" t="s">
        <v>4006</v>
      </c>
      <c r="D2984" s="125" t="s">
        <v>1394</v>
      </c>
      <c r="E2984" s="125" t="s">
        <v>2455</v>
      </c>
      <c r="F2984" s="126">
        <v>21.18</v>
      </c>
      <c r="G2984" s="126">
        <v>21.38</v>
      </c>
      <c r="H2984" s="126">
        <v>16.940000000000001</v>
      </c>
      <c r="I2984" s="126"/>
      <c r="J2984" s="317"/>
      <c r="K2984" s="323">
        <f>ROUND(SUMIF('VGT-Bewegungsdaten'!B:B,A2984,'VGT-Bewegungsdaten'!C:C),3)</f>
        <v>0</v>
      </c>
      <c r="L2984" s="324">
        <f>ROUND(SUMIF('VGT-Bewegungsdaten'!B:B,$A2984,'VGT-Bewegungsdaten'!D:D),2)</f>
        <v>0</v>
      </c>
      <c r="N2984" s="376" t="s">
        <v>4930</v>
      </c>
      <c r="O2984" s="376" t="s">
        <v>4940</v>
      </c>
      <c r="P2984" s="326">
        <f>ROUND(SUMIF('AV-Bewegungsdaten'!B:B,A2984,'AV-Bewegungsdaten'!C:C),3)</f>
        <v>0</v>
      </c>
      <c r="Q2984" s="324">
        <f>ROUND(SUMIF('AV-Bewegungsdaten'!B:B,$A2984,'AV-Bewegungsdaten'!D:D),2)</f>
        <v>0</v>
      </c>
      <c r="T2984" s="327"/>
      <c r="U2984" s="326">
        <f>ROUND(SUMIF('DV-Bewegungsdaten'!B:B,Kategorien!A2984,'DV-Bewegungsdaten'!D:D),3)</f>
        <v>0</v>
      </c>
      <c r="V2984" s="324">
        <f>ROUND(SUMIF('DV-Bewegungsdaten'!B:B,Kategorien!A2984,'DV-Bewegungsdaten'!E:E),3)</f>
        <v>0</v>
      </c>
      <c r="AD2984" s="390">
        <f t="shared" si="613"/>
        <v>16.440999999999999</v>
      </c>
      <c r="AE2984" s="390">
        <f t="shared" si="614"/>
        <v>17.097999999999999</v>
      </c>
      <c r="AF2984" s="390">
        <f t="shared" si="615"/>
        <v>18.317</v>
      </c>
      <c r="AG2984" s="390">
        <f t="shared" si="616"/>
        <v>17.683999999999997</v>
      </c>
      <c r="AH2984" s="390">
        <f t="shared" si="617"/>
        <v>17.596</v>
      </c>
      <c r="AI2984" s="390">
        <f t="shared" si="618"/>
        <v>18.128</v>
      </c>
      <c r="AJ2984" s="390">
        <f t="shared" si="619"/>
        <v>17.410999999999998</v>
      </c>
      <c r="AK2984" s="390">
        <f t="shared" si="620"/>
        <v>17.695</v>
      </c>
      <c r="AL2984" s="390">
        <f t="shared" si="621"/>
        <v>17.805</v>
      </c>
      <c r="AM2984" s="390">
        <f t="shared" si="622"/>
        <v>17.686</v>
      </c>
      <c r="AN2984" s="390">
        <f t="shared" si="623"/>
        <v>17.28</v>
      </c>
      <c r="AO2984" s="390">
        <f t="shared" si="624"/>
        <v>18.183</v>
      </c>
    </row>
    <row r="2985" spans="1:41" ht="15" customHeight="1" x14ac:dyDescent="0.25">
      <c r="A2985" s="127" t="s">
        <v>1395</v>
      </c>
      <c r="B2985" s="125" t="s">
        <v>2077</v>
      </c>
      <c r="C2985" s="125" t="s">
        <v>4006</v>
      </c>
      <c r="D2985" s="125" t="s">
        <v>1396</v>
      </c>
      <c r="E2985" s="125" t="s">
        <v>2452</v>
      </c>
      <c r="F2985" s="126">
        <v>19.18</v>
      </c>
      <c r="G2985" s="126">
        <v>19.38</v>
      </c>
      <c r="H2985" s="126">
        <v>15.34</v>
      </c>
      <c r="I2985" s="126"/>
      <c r="J2985" s="317"/>
      <c r="K2985" s="323">
        <f>ROUND(SUMIF('VGT-Bewegungsdaten'!B:B,A2985,'VGT-Bewegungsdaten'!C:C),3)</f>
        <v>0</v>
      </c>
      <c r="L2985" s="324">
        <f>ROUND(SUMIF('VGT-Bewegungsdaten'!B:B,$A2985,'VGT-Bewegungsdaten'!D:D),2)</f>
        <v>0</v>
      </c>
      <c r="N2985" s="376" t="s">
        <v>4930</v>
      </c>
      <c r="O2985" s="376" t="s">
        <v>4940</v>
      </c>
      <c r="P2985" s="326">
        <f>ROUND(SUMIF('AV-Bewegungsdaten'!B:B,A2985,'AV-Bewegungsdaten'!C:C),3)</f>
        <v>0</v>
      </c>
      <c r="Q2985" s="324">
        <f>ROUND(SUMIF('AV-Bewegungsdaten'!B:B,$A2985,'AV-Bewegungsdaten'!D:D),2)</f>
        <v>0</v>
      </c>
      <c r="T2985" s="327"/>
      <c r="U2985" s="326">
        <f>ROUND(SUMIF('DV-Bewegungsdaten'!B:B,Kategorien!A2985,'DV-Bewegungsdaten'!D:D),3)</f>
        <v>0</v>
      </c>
      <c r="V2985" s="324">
        <f>ROUND(SUMIF('DV-Bewegungsdaten'!B:B,Kategorien!A2985,'DV-Bewegungsdaten'!E:E),3)</f>
        <v>0</v>
      </c>
      <c r="AD2985" s="390">
        <f t="shared" si="613"/>
        <v>14.440999999999999</v>
      </c>
      <c r="AE2985" s="390">
        <f t="shared" si="614"/>
        <v>15.097999999999999</v>
      </c>
      <c r="AF2985" s="390">
        <f t="shared" si="615"/>
        <v>16.317</v>
      </c>
      <c r="AG2985" s="390">
        <f t="shared" si="616"/>
        <v>15.683999999999999</v>
      </c>
      <c r="AH2985" s="390">
        <f t="shared" si="617"/>
        <v>15.596</v>
      </c>
      <c r="AI2985" s="390">
        <f t="shared" si="618"/>
        <v>16.128</v>
      </c>
      <c r="AJ2985" s="390">
        <f t="shared" si="619"/>
        <v>15.411</v>
      </c>
      <c r="AK2985" s="390">
        <f t="shared" si="620"/>
        <v>15.694999999999999</v>
      </c>
      <c r="AL2985" s="390">
        <f t="shared" si="621"/>
        <v>15.805</v>
      </c>
      <c r="AM2985" s="390">
        <f t="shared" si="622"/>
        <v>15.686</v>
      </c>
      <c r="AN2985" s="390">
        <f t="shared" si="623"/>
        <v>15.28</v>
      </c>
      <c r="AO2985" s="390">
        <f t="shared" si="624"/>
        <v>16.183</v>
      </c>
    </row>
    <row r="2986" spans="1:41" ht="15" customHeight="1" x14ac:dyDescent="0.25">
      <c r="A2986" s="127" t="s">
        <v>1397</v>
      </c>
      <c r="B2986" s="125" t="s">
        <v>2077</v>
      </c>
      <c r="C2986" s="125" t="s">
        <v>4006</v>
      </c>
      <c r="D2986" s="125" t="s">
        <v>1398</v>
      </c>
      <c r="E2986" s="125" t="s">
        <v>2455</v>
      </c>
      <c r="F2986" s="126">
        <v>22.18</v>
      </c>
      <c r="G2986" s="126">
        <v>22.38</v>
      </c>
      <c r="H2986" s="126">
        <v>17.739999999999998</v>
      </c>
      <c r="I2986" s="126"/>
      <c r="J2986" s="317"/>
      <c r="K2986" s="323">
        <f>ROUND(SUMIF('VGT-Bewegungsdaten'!B:B,A2986,'VGT-Bewegungsdaten'!C:C),3)</f>
        <v>0</v>
      </c>
      <c r="L2986" s="324">
        <f>ROUND(SUMIF('VGT-Bewegungsdaten'!B:B,$A2986,'VGT-Bewegungsdaten'!D:D),2)</f>
        <v>0</v>
      </c>
      <c r="N2986" s="376" t="s">
        <v>4930</v>
      </c>
      <c r="O2986" s="376" t="s">
        <v>4940</v>
      </c>
      <c r="P2986" s="326">
        <f>ROUND(SUMIF('AV-Bewegungsdaten'!B:B,A2986,'AV-Bewegungsdaten'!C:C),3)</f>
        <v>0</v>
      </c>
      <c r="Q2986" s="324">
        <f>ROUND(SUMIF('AV-Bewegungsdaten'!B:B,$A2986,'AV-Bewegungsdaten'!D:D),2)</f>
        <v>0</v>
      </c>
      <c r="T2986" s="327"/>
      <c r="U2986" s="326">
        <f>ROUND(SUMIF('DV-Bewegungsdaten'!B:B,Kategorien!A2986,'DV-Bewegungsdaten'!D:D),3)</f>
        <v>0</v>
      </c>
      <c r="V2986" s="324">
        <f>ROUND(SUMIF('DV-Bewegungsdaten'!B:B,Kategorien!A2986,'DV-Bewegungsdaten'!E:E),3)</f>
        <v>0</v>
      </c>
      <c r="AD2986" s="390">
        <f t="shared" si="613"/>
        <v>17.440999999999999</v>
      </c>
      <c r="AE2986" s="390">
        <f t="shared" si="614"/>
        <v>18.097999999999999</v>
      </c>
      <c r="AF2986" s="390">
        <f t="shared" si="615"/>
        <v>19.317</v>
      </c>
      <c r="AG2986" s="390">
        <f t="shared" si="616"/>
        <v>18.683999999999997</v>
      </c>
      <c r="AH2986" s="390">
        <f t="shared" si="617"/>
        <v>18.596</v>
      </c>
      <c r="AI2986" s="390">
        <f t="shared" si="618"/>
        <v>19.128</v>
      </c>
      <c r="AJ2986" s="390">
        <f t="shared" si="619"/>
        <v>18.410999999999998</v>
      </c>
      <c r="AK2986" s="390">
        <f t="shared" si="620"/>
        <v>18.695</v>
      </c>
      <c r="AL2986" s="390">
        <f t="shared" si="621"/>
        <v>18.805</v>
      </c>
      <c r="AM2986" s="390">
        <f t="shared" si="622"/>
        <v>18.686</v>
      </c>
      <c r="AN2986" s="390">
        <f t="shared" si="623"/>
        <v>18.28</v>
      </c>
      <c r="AO2986" s="390">
        <f t="shared" si="624"/>
        <v>19.183</v>
      </c>
    </row>
    <row r="2987" spans="1:41" ht="15" customHeight="1" x14ac:dyDescent="0.25">
      <c r="A2987" s="127" t="s">
        <v>1399</v>
      </c>
      <c r="B2987" s="125" t="s">
        <v>2077</v>
      </c>
      <c r="C2987" s="125" t="s">
        <v>4006</v>
      </c>
      <c r="D2987" s="125" t="s">
        <v>1400</v>
      </c>
      <c r="E2987" s="125" t="s">
        <v>2452</v>
      </c>
      <c r="F2987" s="126">
        <v>20.18</v>
      </c>
      <c r="G2987" s="126">
        <v>20.38</v>
      </c>
      <c r="H2987" s="126">
        <v>16.14</v>
      </c>
      <c r="I2987" s="126"/>
      <c r="J2987" s="317"/>
      <c r="K2987" s="323">
        <f>ROUND(SUMIF('VGT-Bewegungsdaten'!B:B,A2987,'VGT-Bewegungsdaten'!C:C),3)</f>
        <v>0</v>
      </c>
      <c r="L2987" s="324">
        <f>ROUND(SUMIF('VGT-Bewegungsdaten'!B:B,$A2987,'VGT-Bewegungsdaten'!D:D),2)</f>
        <v>0</v>
      </c>
      <c r="N2987" s="376" t="s">
        <v>4930</v>
      </c>
      <c r="O2987" s="376" t="s">
        <v>4940</v>
      </c>
      <c r="P2987" s="326">
        <f>ROUND(SUMIF('AV-Bewegungsdaten'!B:B,A2987,'AV-Bewegungsdaten'!C:C),3)</f>
        <v>0</v>
      </c>
      <c r="Q2987" s="324">
        <f>ROUND(SUMIF('AV-Bewegungsdaten'!B:B,$A2987,'AV-Bewegungsdaten'!D:D),2)</f>
        <v>0</v>
      </c>
      <c r="T2987" s="327"/>
      <c r="U2987" s="326">
        <f>ROUND(SUMIF('DV-Bewegungsdaten'!B:B,Kategorien!A2987,'DV-Bewegungsdaten'!D:D),3)</f>
        <v>0</v>
      </c>
      <c r="V2987" s="324">
        <f>ROUND(SUMIF('DV-Bewegungsdaten'!B:B,Kategorien!A2987,'DV-Bewegungsdaten'!E:E),3)</f>
        <v>0</v>
      </c>
      <c r="AD2987" s="390">
        <f t="shared" si="613"/>
        <v>15.440999999999999</v>
      </c>
      <c r="AE2987" s="390">
        <f t="shared" si="614"/>
        <v>16.097999999999999</v>
      </c>
      <c r="AF2987" s="390">
        <f t="shared" si="615"/>
        <v>17.317</v>
      </c>
      <c r="AG2987" s="390">
        <f t="shared" si="616"/>
        <v>16.683999999999997</v>
      </c>
      <c r="AH2987" s="390">
        <f t="shared" si="617"/>
        <v>16.596</v>
      </c>
      <c r="AI2987" s="390">
        <f t="shared" si="618"/>
        <v>17.128</v>
      </c>
      <c r="AJ2987" s="390">
        <f t="shared" si="619"/>
        <v>16.410999999999998</v>
      </c>
      <c r="AK2987" s="390">
        <f t="shared" si="620"/>
        <v>16.695</v>
      </c>
      <c r="AL2987" s="390">
        <f t="shared" si="621"/>
        <v>16.805</v>
      </c>
      <c r="AM2987" s="390">
        <f t="shared" si="622"/>
        <v>16.686</v>
      </c>
      <c r="AN2987" s="390">
        <f t="shared" si="623"/>
        <v>16.28</v>
      </c>
      <c r="AO2987" s="390">
        <f t="shared" si="624"/>
        <v>17.183</v>
      </c>
    </row>
    <row r="2988" spans="1:41" ht="15" customHeight="1" x14ac:dyDescent="0.25">
      <c r="A2988" s="127" t="s">
        <v>1401</v>
      </c>
      <c r="B2988" s="125" t="s">
        <v>2077</v>
      </c>
      <c r="C2988" s="125" t="s">
        <v>4006</v>
      </c>
      <c r="D2988" s="125" t="s">
        <v>1402</v>
      </c>
      <c r="E2988" s="125" t="s">
        <v>2455</v>
      </c>
      <c r="F2988" s="126">
        <v>23.18</v>
      </c>
      <c r="G2988" s="126">
        <v>23.38</v>
      </c>
      <c r="H2988" s="126">
        <v>18.54</v>
      </c>
      <c r="I2988" s="126"/>
      <c r="J2988" s="317"/>
      <c r="K2988" s="323">
        <f>ROUND(SUMIF('VGT-Bewegungsdaten'!B:B,A2988,'VGT-Bewegungsdaten'!C:C),3)</f>
        <v>0</v>
      </c>
      <c r="L2988" s="324">
        <f>ROUND(SUMIF('VGT-Bewegungsdaten'!B:B,$A2988,'VGT-Bewegungsdaten'!D:D),2)</f>
        <v>0</v>
      </c>
      <c r="N2988" s="376" t="s">
        <v>4930</v>
      </c>
      <c r="O2988" s="376" t="s">
        <v>4940</v>
      </c>
      <c r="P2988" s="326">
        <f>ROUND(SUMIF('AV-Bewegungsdaten'!B:B,A2988,'AV-Bewegungsdaten'!C:C),3)</f>
        <v>0</v>
      </c>
      <c r="Q2988" s="324">
        <f>ROUND(SUMIF('AV-Bewegungsdaten'!B:B,$A2988,'AV-Bewegungsdaten'!D:D),2)</f>
        <v>0</v>
      </c>
      <c r="T2988" s="327"/>
      <c r="U2988" s="326">
        <f>ROUND(SUMIF('DV-Bewegungsdaten'!B:B,Kategorien!A2988,'DV-Bewegungsdaten'!D:D),3)</f>
        <v>0</v>
      </c>
      <c r="V2988" s="324">
        <f>ROUND(SUMIF('DV-Bewegungsdaten'!B:B,Kategorien!A2988,'DV-Bewegungsdaten'!E:E),3)</f>
        <v>0</v>
      </c>
      <c r="AD2988" s="390">
        <f t="shared" si="613"/>
        <v>18.440999999999999</v>
      </c>
      <c r="AE2988" s="390">
        <f t="shared" si="614"/>
        <v>19.097999999999999</v>
      </c>
      <c r="AF2988" s="390">
        <f t="shared" si="615"/>
        <v>20.317</v>
      </c>
      <c r="AG2988" s="390">
        <f t="shared" si="616"/>
        <v>19.683999999999997</v>
      </c>
      <c r="AH2988" s="390">
        <f t="shared" si="617"/>
        <v>19.596</v>
      </c>
      <c r="AI2988" s="390">
        <f t="shared" si="618"/>
        <v>20.128</v>
      </c>
      <c r="AJ2988" s="390">
        <f t="shared" si="619"/>
        <v>19.410999999999998</v>
      </c>
      <c r="AK2988" s="390">
        <f t="shared" si="620"/>
        <v>19.695</v>
      </c>
      <c r="AL2988" s="390">
        <f t="shared" si="621"/>
        <v>19.805</v>
      </c>
      <c r="AM2988" s="390">
        <f t="shared" si="622"/>
        <v>19.686</v>
      </c>
      <c r="AN2988" s="390">
        <f t="shared" si="623"/>
        <v>19.28</v>
      </c>
      <c r="AO2988" s="390">
        <f t="shared" si="624"/>
        <v>20.183</v>
      </c>
    </row>
    <row r="2989" spans="1:41" ht="15" customHeight="1" x14ac:dyDescent="0.25">
      <c r="A2989" s="127" t="s">
        <v>1403</v>
      </c>
      <c r="B2989" s="125" t="s">
        <v>2077</v>
      </c>
      <c r="C2989" s="125" t="s">
        <v>4006</v>
      </c>
      <c r="D2989" s="125" t="s">
        <v>1404</v>
      </c>
      <c r="E2989" s="125" t="s">
        <v>2452</v>
      </c>
      <c r="F2989" s="126">
        <v>21.18</v>
      </c>
      <c r="G2989" s="126">
        <v>21.38</v>
      </c>
      <c r="H2989" s="126">
        <v>16.940000000000001</v>
      </c>
      <c r="I2989" s="126"/>
      <c r="J2989" s="317"/>
      <c r="K2989" s="323">
        <f>ROUND(SUMIF('VGT-Bewegungsdaten'!B:B,A2989,'VGT-Bewegungsdaten'!C:C),3)</f>
        <v>0</v>
      </c>
      <c r="L2989" s="324">
        <f>ROUND(SUMIF('VGT-Bewegungsdaten'!B:B,$A2989,'VGT-Bewegungsdaten'!D:D),2)</f>
        <v>0</v>
      </c>
      <c r="N2989" s="376" t="s">
        <v>4930</v>
      </c>
      <c r="O2989" s="376" t="s">
        <v>4940</v>
      </c>
      <c r="P2989" s="326">
        <f>ROUND(SUMIF('AV-Bewegungsdaten'!B:B,A2989,'AV-Bewegungsdaten'!C:C),3)</f>
        <v>0</v>
      </c>
      <c r="Q2989" s="324">
        <f>ROUND(SUMIF('AV-Bewegungsdaten'!B:B,$A2989,'AV-Bewegungsdaten'!D:D),2)</f>
        <v>0</v>
      </c>
      <c r="T2989" s="327"/>
      <c r="U2989" s="326">
        <f>ROUND(SUMIF('DV-Bewegungsdaten'!B:B,Kategorien!A2989,'DV-Bewegungsdaten'!D:D),3)</f>
        <v>0</v>
      </c>
      <c r="V2989" s="324">
        <f>ROUND(SUMIF('DV-Bewegungsdaten'!B:B,Kategorien!A2989,'DV-Bewegungsdaten'!E:E),3)</f>
        <v>0</v>
      </c>
      <c r="AD2989" s="390">
        <f t="shared" si="613"/>
        <v>16.440999999999999</v>
      </c>
      <c r="AE2989" s="390">
        <f t="shared" si="614"/>
        <v>17.097999999999999</v>
      </c>
      <c r="AF2989" s="390">
        <f t="shared" si="615"/>
        <v>18.317</v>
      </c>
      <c r="AG2989" s="390">
        <f t="shared" si="616"/>
        <v>17.683999999999997</v>
      </c>
      <c r="AH2989" s="390">
        <f t="shared" si="617"/>
        <v>17.596</v>
      </c>
      <c r="AI2989" s="390">
        <f t="shared" si="618"/>
        <v>18.128</v>
      </c>
      <c r="AJ2989" s="390">
        <f t="shared" si="619"/>
        <v>17.410999999999998</v>
      </c>
      <c r="AK2989" s="390">
        <f t="shared" si="620"/>
        <v>17.695</v>
      </c>
      <c r="AL2989" s="390">
        <f t="shared" si="621"/>
        <v>17.805</v>
      </c>
      <c r="AM2989" s="390">
        <f t="shared" si="622"/>
        <v>17.686</v>
      </c>
      <c r="AN2989" s="390">
        <f t="shared" si="623"/>
        <v>17.28</v>
      </c>
      <c r="AO2989" s="390">
        <f t="shared" si="624"/>
        <v>18.183</v>
      </c>
    </row>
    <row r="2990" spans="1:41" ht="15" customHeight="1" x14ac:dyDescent="0.25">
      <c r="A2990" s="127" t="s">
        <v>1405</v>
      </c>
      <c r="B2990" s="125" t="s">
        <v>2077</v>
      </c>
      <c r="C2990" s="125" t="s">
        <v>4006</v>
      </c>
      <c r="D2990" s="125" t="s">
        <v>1406</v>
      </c>
      <c r="E2990" s="125" t="s">
        <v>2455</v>
      </c>
      <c r="F2990" s="126">
        <v>24.18</v>
      </c>
      <c r="G2990" s="126">
        <v>24.38</v>
      </c>
      <c r="H2990" s="126">
        <v>19.34</v>
      </c>
      <c r="I2990" s="126"/>
      <c r="J2990" s="317"/>
      <c r="K2990" s="323">
        <f>ROUND(SUMIF('VGT-Bewegungsdaten'!B:B,A2990,'VGT-Bewegungsdaten'!C:C),3)</f>
        <v>0</v>
      </c>
      <c r="L2990" s="324">
        <f>ROUND(SUMIF('VGT-Bewegungsdaten'!B:B,$A2990,'VGT-Bewegungsdaten'!D:D),2)</f>
        <v>0</v>
      </c>
      <c r="N2990" s="376" t="s">
        <v>4930</v>
      </c>
      <c r="O2990" s="376" t="s">
        <v>4940</v>
      </c>
      <c r="P2990" s="326">
        <f>ROUND(SUMIF('AV-Bewegungsdaten'!B:B,A2990,'AV-Bewegungsdaten'!C:C),3)</f>
        <v>0</v>
      </c>
      <c r="Q2990" s="324">
        <f>ROUND(SUMIF('AV-Bewegungsdaten'!B:B,$A2990,'AV-Bewegungsdaten'!D:D),2)</f>
        <v>0</v>
      </c>
      <c r="T2990" s="327"/>
      <c r="U2990" s="326">
        <f>ROUND(SUMIF('DV-Bewegungsdaten'!B:B,Kategorien!A2990,'DV-Bewegungsdaten'!D:D),3)</f>
        <v>0</v>
      </c>
      <c r="V2990" s="324">
        <f>ROUND(SUMIF('DV-Bewegungsdaten'!B:B,Kategorien!A2990,'DV-Bewegungsdaten'!E:E),3)</f>
        <v>0</v>
      </c>
      <c r="AD2990" s="390">
        <f t="shared" si="613"/>
        <v>19.440999999999999</v>
      </c>
      <c r="AE2990" s="390">
        <f t="shared" si="614"/>
        <v>20.097999999999999</v>
      </c>
      <c r="AF2990" s="390">
        <f t="shared" si="615"/>
        <v>21.317</v>
      </c>
      <c r="AG2990" s="390">
        <f t="shared" si="616"/>
        <v>20.683999999999997</v>
      </c>
      <c r="AH2990" s="390">
        <f t="shared" si="617"/>
        <v>20.596</v>
      </c>
      <c r="AI2990" s="390">
        <f t="shared" si="618"/>
        <v>21.128</v>
      </c>
      <c r="AJ2990" s="390">
        <f t="shared" si="619"/>
        <v>20.410999999999998</v>
      </c>
      <c r="AK2990" s="390">
        <f t="shared" si="620"/>
        <v>20.695</v>
      </c>
      <c r="AL2990" s="390">
        <f t="shared" si="621"/>
        <v>20.805</v>
      </c>
      <c r="AM2990" s="390">
        <f t="shared" si="622"/>
        <v>20.686</v>
      </c>
      <c r="AN2990" s="390">
        <f t="shared" si="623"/>
        <v>20.28</v>
      </c>
      <c r="AO2990" s="390">
        <f t="shared" si="624"/>
        <v>21.183</v>
      </c>
    </row>
    <row r="2991" spans="1:41" ht="15" customHeight="1" x14ac:dyDescent="0.25">
      <c r="A2991" s="127" t="s">
        <v>1407</v>
      </c>
      <c r="B2991" s="125" t="s">
        <v>2077</v>
      </c>
      <c r="C2991" s="125" t="s">
        <v>4006</v>
      </c>
      <c r="D2991" s="125" t="s">
        <v>1408</v>
      </c>
      <c r="E2991" s="125" t="s">
        <v>2452</v>
      </c>
      <c r="F2991" s="126">
        <v>19.18</v>
      </c>
      <c r="G2991" s="126">
        <v>19.38</v>
      </c>
      <c r="H2991" s="126">
        <v>15.34</v>
      </c>
      <c r="I2991" s="126"/>
      <c r="J2991" s="317"/>
      <c r="K2991" s="323">
        <f>ROUND(SUMIF('VGT-Bewegungsdaten'!B:B,A2991,'VGT-Bewegungsdaten'!C:C),3)</f>
        <v>0</v>
      </c>
      <c r="L2991" s="324">
        <f>ROUND(SUMIF('VGT-Bewegungsdaten'!B:B,$A2991,'VGT-Bewegungsdaten'!D:D),2)</f>
        <v>0</v>
      </c>
      <c r="N2991" s="376" t="s">
        <v>4930</v>
      </c>
      <c r="O2991" s="376" t="s">
        <v>4940</v>
      </c>
      <c r="P2991" s="326">
        <f>ROUND(SUMIF('AV-Bewegungsdaten'!B:B,A2991,'AV-Bewegungsdaten'!C:C),3)</f>
        <v>0</v>
      </c>
      <c r="Q2991" s="324">
        <f>ROUND(SUMIF('AV-Bewegungsdaten'!B:B,$A2991,'AV-Bewegungsdaten'!D:D),2)</f>
        <v>0</v>
      </c>
      <c r="T2991" s="327"/>
      <c r="U2991" s="326">
        <f>ROUND(SUMIF('DV-Bewegungsdaten'!B:B,Kategorien!A2991,'DV-Bewegungsdaten'!D:D),3)</f>
        <v>0</v>
      </c>
      <c r="V2991" s="324">
        <f>ROUND(SUMIF('DV-Bewegungsdaten'!B:B,Kategorien!A2991,'DV-Bewegungsdaten'!E:E),3)</f>
        <v>0</v>
      </c>
      <c r="AD2991" s="390">
        <f t="shared" si="613"/>
        <v>14.440999999999999</v>
      </c>
      <c r="AE2991" s="390">
        <f t="shared" si="614"/>
        <v>15.097999999999999</v>
      </c>
      <c r="AF2991" s="390">
        <f t="shared" si="615"/>
        <v>16.317</v>
      </c>
      <c r="AG2991" s="390">
        <f t="shared" si="616"/>
        <v>15.683999999999999</v>
      </c>
      <c r="AH2991" s="390">
        <f t="shared" si="617"/>
        <v>15.596</v>
      </c>
      <c r="AI2991" s="390">
        <f t="shared" si="618"/>
        <v>16.128</v>
      </c>
      <c r="AJ2991" s="390">
        <f t="shared" si="619"/>
        <v>15.411</v>
      </c>
      <c r="AK2991" s="390">
        <f t="shared" si="620"/>
        <v>15.694999999999999</v>
      </c>
      <c r="AL2991" s="390">
        <f t="shared" si="621"/>
        <v>15.805</v>
      </c>
      <c r="AM2991" s="390">
        <f t="shared" si="622"/>
        <v>15.686</v>
      </c>
      <c r="AN2991" s="390">
        <f t="shared" si="623"/>
        <v>15.28</v>
      </c>
      <c r="AO2991" s="390">
        <f t="shared" si="624"/>
        <v>16.183</v>
      </c>
    </row>
    <row r="2992" spans="1:41" ht="15" customHeight="1" x14ac:dyDescent="0.25">
      <c r="A2992" s="127" t="s">
        <v>1409</v>
      </c>
      <c r="B2992" s="125" t="s">
        <v>2077</v>
      </c>
      <c r="C2992" s="125" t="s">
        <v>4006</v>
      </c>
      <c r="D2992" s="125" t="s">
        <v>1410</v>
      </c>
      <c r="E2992" s="125" t="s">
        <v>2455</v>
      </c>
      <c r="F2992" s="126">
        <v>22.18</v>
      </c>
      <c r="G2992" s="126">
        <v>22.38</v>
      </c>
      <c r="H2992" s="126">
        <v>17.739999999999998</v>
      </c>
      <c r="I2992" s="126"/>
      <c r="J2992" s="317"/>
      <c r="K2992" s="323">
        <f>ROUND(SUMIF('VGT-Bewegungsdaten'!B:B,A2992,'VGT-Bewegungsdaten'!C:C),3)</f>
        <v>0</v>
      </c>
      <c r="L2992" s="324">
        <f>ROUND(SUMIF('VGT-Bewegungsdaten'!B:B,$A2992,'VGT-Bewegungsdaten'!D:D),2)</f>
        <v>0</v>
      </c>
      <c r="N2992" s="376" t="s">
        <v>4930</v>
      </c>
      <c r="O2992" s="376" t="s">
        <v>4940</v>
      </c>
      <c r="P2992" s="326">
        <f>ROUND(SUMIF('AV-Bewegungsdaten'!B:B,A2992,'AV-Bewegungsdaten'!C:C),3)</f>
        <v>0</v>
      </c>
      <c r="Q2992" s="324">
        <f>ROUND(SUMIF('AV-Bewegungsdaten'!B:B,$A2992,'AV-Bewegungsdaten'!D:D),2)</f>
        <v>0</v>
      </c>
      <c r="T2992" s="327"/>
      <c r="U2992" s="326">
        <f>ROUND(SUMIF('DV-Bewegungsdaten'!B:B,Kategorien!A2992,'DV-Bewegungsdaten'!D:D),3)</f>
        <v>0</v>
      </c>
      <c r="V2992" s="324">
        <f>ROUND(SUMIF('DV-Bewegungsdaten'!B:B,Kategorien!A2992,'DV-Bewegungsdaten'!E:E),3)</f>
        <v>0</v>
      </c>
      <c r="AD2992" s="390">
        <f t="shared" si="613"/>
        <v>17.440999999999999</v>
      </c>
      <c r="AE2992" s="390">
        <f t="shared" si="614"/>
        <v>18.097999999999999</v>
      </c>
      <c r="AF2992" s="390">
        <f t="shared" si="615"/>
        <v>19.317</v>
      </c>
      <c r="AG2992" s="390">
        <f t="shared" si="616"/>
        <v>18.683999999999997</v>
      </c>
      <c r="AH2992" s="390">
        <f t="shared" si="617"/>
        <v>18.596</v>
      </c>
      <c r="AI2992" s="390">
        <f t="shared" si="618"/>
        <v>19.128</v>
      </c>
      <c r="AJ2992" s="390">
        <f t="shared" si="619"/>
        <v>18.410999999999998</v>
      </c>
      <c r="AK2992" s="390">
        <f t="shared" si="620"/>
        <v>18.695</v>
      </c>
      <c r="AL2992" s="390">
        <f t="shared" si="621"/>
        <v>18.805</v>
      </c>
      <c r="AM2992" s="390">
        <f t="shared" si="622"/>
        <v>18.686</v>
      </c>
      <c r="AN2992" s="390">
        <f t="shared" si="623"/>
        <v>18.28</v>
      </c>
      <c r="AO2992" s="390">
        <f t="shared" si="624"/>
        <v>19.183</v>
      </c>
    </row>
    <row r="2993" spans="1:41" ht="15" customHeight="1" x14ac:dyDescent="0.25">
      <c r="A2993" s="127" t="s">
        <v>1411</v>
      </c>
      <c r="B2993" s="125" t="s">
        <v>2077</v>
      </c>
      <c r="C2993" s="125" t="s">
        <v>4006</v>
      </c>
      <c r="D2993" s="125" t="s">
        <v>1412</v>
      </c>
      <c r="E2993" s="125" t="s">
        <v>2452</v>
      </c>
      <c r="F2993" s="126">
        <v>20.18</v>
      </c>
      <c r="G2993" s="126">
        <v>20.38</v>
      </c>
      <c r="H2993" s="126">
        <v>16.14</v>
      </c>
      <c r="I2993" s="126"/>
      <c r="J2993" s="317"/>
      <c r="K2993" s="323">
        <f>ROUND(SUMIF('VGT-Bewegungsdaten'!B:B,A2993,'VGT-Bewegungsdaten'!C:C),3)</f>
        <v>0</v>
      </c>
      <c r="L2993" s="324">
        <f>ROUND(SUMIF('VGT-Bewegungsdaten'!B:B,$A2993,'VGT-Bewegungsdaten'!D:D),2)</f>
        <v>0</v>
      </c>
      <c r="N2993" s="376" t="s">
        <v>4930</v>
      </c>
      <c r="O2993" s="376" t="s">
        <v>4940</v>
      </c>
      <c r="P2993" s="326">
        <f>ROUND(SUMIF('AV-Bewegungsdaten'!B:B,A2993,'AV-Bewegungsdaten'!C:C),3)</f>
        <v>0</v>
      </c>
      <c r="Q2993" s="324">
        <f>ROUND(SUMIF('AV-Bewegungsdaten'!B:B,$A2993,'AV-Bewegungsdaten'!D:D),2)</f>
        <v>0</v>
      </c>
      <c r="T2993" s="327"/>
      <c r="U2993" s="326">
        <f>ROUND(SUMIF('DV-Bewegungsdaten'!B:B,Kategorien!A2993,'DV-Bewegungsdaten'!D:D),3)</f>
        <v>0</v>
      </c>
      <c r="V2993" s="324">
        <f>ROUND(SUMIF('DV-Bewegungsdaten'!B:B,Kategorien!A2993,'DV-Bewegungsdaten'!E:E),3)</f>
        <v>0</v>
      </c>
      <c r="AD2993" s="390">
        <f t="shared" si="613"/>
        <v>15.440999999999999</v>
      </c>
      <c r="AE2993" s="390">
        <f t="shared" si="614"/>
        <v>16.097999999999999</v>
      </c>
      <c r="AF2993" s="390">
        <f t="shared" si="615"/>
        <v>17.317</v>
      </c>
      <c r="AG2993" s="390">
        <f t="shared" si="616"/>
        <v>16.683999999999997</v>
      </c>
      <c r="AH2993" s="390">
        <f t="shared" si="617"/>
        <v>16.596</v>
      </c>
      <c r="AI2993" s="390">
        <f t="shared" si="618"/>
        <v>17.128</v>
      </c>
      <c r="AJ2993" s="390">
        <f t="shared" si="619"/>
        <v>16.410999999999998</v>
      </c>
      <c r="AK2993" s="390">
        <f t="shared" si="620"/>
        <v>16.695</v>
      </c>
      <c r="AL2993" s="390">
        <f t="shared" si="621"/>
        <v>16.805</v>
      </c>
      <c r="AM2993" s="390">
        <f t="shared" si="622"/>
        <v>16.686</v>
      </c>
      <c r="AN2993" s="390">
        <f t="shared" si="623"/>
        <v>16.28</v>
      </c>
      <c r="AO2993" s="390">
        <f t="shared" si="624"/>
        <v>17.183</v>
      </c>
    </row>
    <row r="2994" spans="1:41" ht="15" customHeight="1" x14ac:dyDescent="0.25">
      <c r="A2994" s="127" t="s">
        <v>1413</v>
      </c>
      <c r="B2994" s="125" t="s">
        <v>2077</v>
      </c>
      <c r="C2994" s="125" t="s">
        <v>4006</v>
      </c>
      <c r="D2994" s="125" t="s">
        <v>1414</v>
      </c>
      <c r="E2994" s="125" t="s">
        <v>2455</v>
      </c>
      <c r="F2994" s="126">
        <v>23.18</v>
      </c>
      <c r="G2994" s="126">
        <v>23.38</v>
      </c>
      <c r="H2994" s="126">
        <v>18.54</v>
      </c>
      <c r="I2994" s="126"/>
      <c r="J2994" s="317"/>
      <c r="K2994" s="323">
        <f>ROUND(SUMIF('VGT-Bewegungsdaten'!B:B,A2994,'VGT-Bewegungsdaten'!C:C),3)</f>
        <v>0</v>
      </c>
      <c r="L2994" s="324">
        <f>ROUND(SUMIF('VGT-Bewegungsdaten'!B:B,$A2994,'VGT-Bewegungsdaten'!D:D),2)</f>
        <v>0</v>
      </c>
      <c r="N2994" s="376" t="s">
        <v>4930</v>
      </c>
      <c r="O2994" s="376" t="s">
        <v>4940</v>
      </c>
      <c r="P2994" s="326">
        <f>ROUND(SUMIF('AV-Bewegungsdaten'!B:B,A2994,'AV-Bewegungsdaten'!C:C),3)</f>
        <v>0</v>
      </c>
      <c r="Q2994" s="324">
        <f>ROUND(SUMIF('AV-Bewegungsdaten'!B:B,$A2994,'AV-Bewegungsdaten'!D:D),2)</f>
        <v>0</v>
      </c>
      <c r="T2994" s="327"/>
      <c r="U2994" s="326">
        <f>ROUND(SUMIF('DV-Bewegungsdaten'!B:B,Kategorien!A2994,'DV-Bewegungsdaten'!D:D),3)</f>
        <v>0</v>
      </c>
      <c r="V2994" s="324">
        <f>ROUND(SUMIF('DV-Bewegungsdaten'!B:B,Kategorien!A2994,'DV-Bewegungsdaten'!E:E),3)</f>
        <v>0</v>
      </c>
      <c r="AD2994" s="390">
        <f t="shared" ref="AD2994:AD3057" si="625">MAX(0,$G2994-AR$9)</f>
        <v>18.440999999999999</v>
      </c>
      <c r="AE2994" s="390">
        <f t="shared" ref="AE2994:AE3057" si="626">MAX(0,$G2994-AS$9)</f>
        <v>19.097999999999999</v>
      </c>
      <c r="AF2994" s="390">
        <f t="shared" ref="AF2994:AF3057" si="627">MAX(0,$G2994-AT$9)</f>
        <v>20.317</v>
      </c>
      <c r="AG2994" s="390">
        <f t="shared" ref="AG2994:AG3057" si="628">MAX(0,$G2994-AU$9)</f>
        <v>19.683999999999997</v>
      </c>
      <c r="AH2994" s="390">
        <f t="shared" ref="AH2994:AH3057" si="629">MAX(0,$G2994-AV$9)</f>
        <v>19.596</v>
      </c>
      <c r="AI2994" s="390">
        <f t="shared" ref="AI2994:AI3057" si="630">MAX(0,$G2994-AW$9)</f>
        <v>20.128</v>
      </c>
      <c r="AJ2994" s="390">
        <f t="shared" ref="AJ2994:AJ3057" si="631">MAX(0,$G2994-AX$9)</f>
        <v>19.410999999999998</v>
      </c>
      <c r="AK2994" s="390">
        <f t="shared" ref="AK2994:AK3057" si="632">MAX(0,$G2994-AY$9)</f>
        <v>19.695</v>
      </c>
      <c r="AL2994" s="390">
        <f t="shared" ref="AL2994:AL3057" si="633">MAX(0,$G2994-AZ$9)</f>
        <v>19.805</v>
      </c>
      <c r="AM2994" s="390">
        <f t="shared" ref="AM2994:AM3057" si="634">MAX(0,$G2994-BA$9)</f>
        <v>19.686</v>
      </c>
      <c r="AN2994" s="390">
        <f t="shared" ref="AN2994:AN3057" si="635">MAX(0,$G2994-BB$9)</f>
        <v>19.28</v>
      </c>
      <c r="AO2994" s="390">
        <f t="shared" ref="AO2994:AO3057" si="636">MAX(0,$G2994-BC$9)</f>
        <v>20.183</v>
      </c>
    </row>
    <row r="2995" spans="1:41" ht="15" customHeight="1" x14ac:dyDescent="0.25">
      <c r="A2995" s="127" t="s">
        <v>1415</v>
      </c>
      <c r="B2995" s="125" t="s">
        <v>2077</v>
      </c>
      <c r="C2995" s="125" t="s">
        <v>4006</v>
      </c>
      <c r="D2995" s="125" t="s">
        <v>1416</v>
      </c>
      <c r="E2995" s="125" t="s">
        <v>2452</v>
      </c>
      <c r="F2995" s="126">
        <v>21.18</v>
      </c>
      <c r="G2995" s="126">
        <v>21.38</v>
      </c>
      <c r="H2995" s="126">
        <v>16.940000000000001</v>
      </c>
      <c r="I2995" s="126"/>
      <c r="J2995" s="317"/>
      <c r="K2995" s="323">
        <f>ROUND(SUMIF('VGT-Bewegungsdaten'!B:B,A2995,'VGT-Bewegungsdaten'!C:C),3)</f>
        <v>0</v>
      </c>
      <c r="L2995" s="324">
        <f>ROUND(SUMIF('VGT-Bewegungsdaten'!B:B,$A2995,'VGT-Bewegungsdaten'!D:D),2)</f>
        <v>0</v>
      </c>
      <c r="N2995" s="376" t="s">
        <v>4930</v>
      </c>
      <c r="O2995" s="376" t="s">
        <v>4940</v>
      </c>
      <c r="P2995" s="326">
        <f>ROUND(SUMIF('AV-Bewegungsdaten'!B:B,A2995,'AV-Bewegungsdaten'!C:C),3)</f>
        <v>0</v>
      </c>
      <c r="Q2995" s="324">
        <f>ROUND(SUMIF('AV-Bewegungsdaten'!B:B,$A2995,'AV-Bewegungsdaten'!D:D),2)</f>
        <v>0</v>
      </c>
      <c r="T2995" s="327"/>
      <c r="U2995" s="326">
        <f>ROUND(SUMIF('DV-Bewegungsdaten'!B:B,Kategorien!A2995,'DV-Bewegungsdaten'!D:D),3)</f>
        <v>0</v>
      </c>
      <c r="V2995" s="324">
        <f>ROUND(SUMIF('DV-Bewegungsdaten'!B:B,Kategorien!A2995,'DV-Bewegungsdaten'!E:E),3)</f>
        <v>0</v>
      </c>
      <c r="AD2995" s="390">
        <f t="shared" si="625"/>
        <v>16.440999999999999</v>
      </c>
      <c r="AE2995" s="390">
        <f t="shared" si="626"/>
        <v>17.097999999999999</v>
      </c>
      <c r="AF2995" s="390">
        <f t="shared" si="627"/>
        <v>18.317</v>
      </c>
      <c r="AG2995" s="390">
        <f t="shared" si="628"/>
        <v>17.683999999999997</v>
      </c>
      <c r="AH2995" s="390">
        <f t="shared" si="629"/>
        <v>17.596</v>
      </c>
      <c r="AI2995" s="390">
        <f t="shared" si="630"/>
        <v>18.128</v>
      </c>
      <c r="AJ2995" s="390">
        <f t="shared" si="631"/>
        <v>17.410999999999998</v>
      </c>
      <c r="AK2995" s="390">
        <f t="shared" si="632"/>
        <v>17.695</v>
      </c>
      <c r="AL2995" s="390">
        <f t="shared" si="633"/>
        <v>17.805</v>
      </c>
      <c r="AM2995" s="390">
        <f t="shared" si="634"/>
        <v>17.686</v>
      </c>
      <c r="AN2995" s="390">
        <f t="shared" si="635"/>
        <v>17.28</v>
      </c>
      <c r="AO2995" s="390">
        <f t="shared" si="636"/>
        <v>18.183</v>
      </c>
    </row>
    <row r="2996" spans="1:41" ht="15" customHeight="1" x14ac:dyDescent="0.25">
      <c r="A2996" s="127" t="s">
        <v>1417</v>
      </c>
      <c r="B2996" s="125" t="s">
        <v>2077</v>
      </c>
      <c r="C2996" s="125" t="s">
        <v>4006</v>
      </c>
      <c r="D2996" s="125" t="s">
        <v>1418</v>
      </c>
      <c r="E2996" s="125" t="s">
        <v>2455</v>
      </c>
      <c r="F2996" s="126">
        <v>24.18</v>
      </c>
      <c r="G2996" s="126">
        <v>24.38</v>
      </c>
      <c r="H2996" s="126">
        <v>19.34</v>
      </c>
      <c r="I2996" s="126"/>
      <c r="J2996" s="317"/>
      <c r="K2996" s="323">
        <f>ROUND(SUMIF('VGT-Bewegungsdaten'!B:B,A2996,'VGT-Bewegungsdaten'!C:C),3)</f>
        <v>0</v>
      </c>
      <c r="L2996" s="324">
        <f>ROUND(SUMIF('VGT-Bewegungsdaten'!B:B,$A2996,'VGT-Bewegungsdaten'!D:D),2)</f>
        <v>0</v>
      </c>
      <c r="N2996" s="376" t="s">
        <v>4930</v>
      </c>
      <c r="O2996" s="376" t="s">
        <v>4940</v>
      </c>
      <c r="P2996" s="326">
        <f>ROUND(SUMIF('AV-Bewegungsdaten'!B:B,A2996,'AV-Bewegungsdaten'!C:C),3)</f>
        <v>0</v>
      </c>
      <c r="Q2996" s="324">
        <f>ROUND(SUMIF('AV-Bewegungsdaten'!B:B,$A2996,'AV-Bewegungsdaten'!D:D),2)</f>
        <v>0</v>
      </c>
      <c r="T2996" s="327"/>
      <c r="U2996" s="326">
        <f>ROUND(SUMIF('DV-Bewegungsdaten'!B:B,Kategorien!A2996,'DV-Bewegungsdaten'!D:D),3)</f>
        <v>0</v>
      </c>
      <c r="V2996" s="324">
        <f>ROUND(SUMIF('DV-Bewegungsdaten'!B:B,Kategorien!A2996,'DV-Bewegungsdaten'!E:E),3)</f>
        <v>0</v>
      </c>
      <c r="AD2996" s="390">
        <f t="shared" si="625"/>
        <v>19.440999999999999</v>
      </c>
      <c r="AE2996" s="390">
        <f t="shared" si="626"/>
        <v>20.097999999999999</v>
      </c>
      <c r="AF2996" s="390">
        <f t="shared" si="627"/>
        <v>21.317</v>
      </c>
      <c r="AG2996" s="390">
        <f t="shared" si="628"/>
        <v>20.683999999999997</v>
      </c>
      <c r="AH2996" s="390">
        <f t="shared" si="629"/>
        <v>20.596</v>
      </c>
      <c r="AI2996" s="390">
        <f t="shared" si="630"/>
        <v>21.128</v>
      </c>
      <c r="AJ2996" s="390">
        <f t="shared" si="631"/>
        <v>20.410999999999998</v>
      </c>
      <c r="AK2996" s="390">
        <f t="shared" si="632"/>
        <v>20.695</v>
      </c>
      <c r="AL2996" s="390">
        <f t="shared" si="633"/>
        <v>20.805</v>
      </c>
      <c r="AM2996" s="390">
        <f t="shared" si="634"/>
        <v>20.686</v>
      </c>
      <c r="AN2996" s="390">
        <f t="shared" si="635"/>
        <v>20.28</v>
      </c>
      <c r="AO2996" s="390">
        <f t="shared" si="636"/>
        <v>21.183</v>
      </c>
    </row>
    <row r="2997" spans="1:41" ht="15" customHeight="1" x14ac:dyDescent="0.25">
      <c r="A2997" s="127" t="s">
        <v>1419</v>
      </c>
      <c r="B2997" s="125" t="s">
        <v>2077</v>
      </c>
      <c r="C2997" s="125" t="s">
        <v>4006</v>
      </c>
      <c r="D2997" s="125" t="s">
        <v>1420</v>
      </c>
      <c r="E2997" s="125" t="s">
        <v>2452</v>
      </c>
      <c r="F2997" s="126">
        <v>22.18</v>
      </c>
      <c r="G2997" s="126">
        <v>22.38</v>
      </c>
      <c r="H2997" s="126">
        <v>17.739999999999998</v>
      </c>
      <c r="I2997" s="126"/>
      <c r="J2997" s="317"/>
      <c r="K2997" s="323">
        <f>ROUND(SUMIF('VGT-Bewegungsdaten'!B:B,A2997,'VGT-Bewegungsdaten'!C:C),3)</f>
        <v>0</v>
      </c>
      <c r="L2997" s="324">
        <f>ROUND(SUMIF('VGT-Bewegungsdaten'!B:B,$A2997,'VGT-Bewegungsdaten'!D:D),2)</f>
        <v>0</v>
      </c>
      <c r="N2997" s="376" t="s">
        <v>4930</v>
      </c>
      <c r="O2997" s="376" t="s">
        <v>4940</v>
      </c>
      <c r="P2997" s="326">
        <f>ROUND(SUMIF('AV-Bewegungsdaten'!B:B,A2997,'AV-Bewegungsdaten'!C:C),3)</f>
        <v>0</v>
      </c>
      <c r="Q2997" s="324">
        <f>ROUND(SUMIF('AV-Bewegungsdaten'!B:B,$A2997,'AV-Bewegungsdaten'!D:D),2)</f>
        <v>0</v>
      </c>
      <c r="T2997" s="327"/>
      <c r="U2997" s="326">
        <f>ROUND(SUMIF('DV-Bewegungsdaten'!B:B,Kategorien!A2997,'DV-Bewegungsdaten'!D:D),3)</f>
        <v>0</v>
      </c>
      <c r="V2997" s="324">
        <f>ROUND(SUMIF('DV-Bewegungsdaten'!B:B,Kategorien!A2997,'DV-Bewegungsdaten'!E:E),3)</f>
        <v>0</v>
      </c>
      <c r="AD2997" s="390">
        <f t="shared" si="625"/>
        <v>17.440999999999999</v>
      </c>
      <c r="AE2997" s="390">
        <f t="shared" si="626"/>
        <v>18.097999999999999</v>
      </c>
      <c r="AF2997" s="390">
        <f t="shared" si="627"/>
        <v>19.317</v>
      </c>
      <c r="AG2997" s="390">
        <f t="shared" si="628"/>
        <v>18.683999999999997</v>
      </c>
      <c r="AH2997" s="390">
        <f t="shared" si="629"/>
        <v>18.596</v>
      </c>
      <c r="AI2997" s="390">
        <f t="shared" si="630"/>
        <v>19.128</v>
      </c>
      <c r="AJ2997" s="390">
        <f t="shared" si="631"/>
        <v>18.410999999999998</v>
      </c>
      <c r="AK2997" s="390">
        <f t="shared" si="632"/>
        <v>18.695</v>
      </c>
      <c r="AL2997" s="390">
        <f t="shared" si="633"/>
        <v>18.805</v>
      </c>
      <c r="AM2997" s="390">
        <f t="shared" si="634"/>
        <v>18.686</v>
      </c>
      <c r="AN2997" s="390">
        <f t="shared" si="635"/>
        <v>18.28</v>
      </c>
      <c r="AO2997" s="390">
        <f t="shared" si="636"/>
        <v>19.183</v>
      </c>
    </row>
    <row r="2998" spans="1:41" ht="15" customHeight="1" x14ac:dyDescent="0.25">
      <c r="A2998" s="127" t="s">
        <v>1421</v>
      </c>
      <c r="B2998" s="125" t="s">
        <v>2077</v>
      </c>
      <c r="C2998" s="125" t="s">
        <v>4006</v>
      </c>
      <c r="D2998" s="125" t="s">
        <v>1422</v>
      </c>
      <c r="E2998" s="125" t="s">
        <v>2455</v>
      </c>
      <c r="F2998" s="126">
        <v>25.18</v>
      </c>
      <c r="G2998" s="126">
        <v>25.38</v>
      </c>
      <c r="H2998" s="126">
        <v>20.14</v>
      </c>
      <c r="I2998" s="126"/>
      <c r="J2998" s="317"/>
      <c r="K2998" s="323">
        <f>ROUND(SUMIF('VGT-Bewegungsdaten'!B:B,A2998,'VGT-Bewegungsdaten'!C:C),3)</f>
        <v>0</v>
      </c>
      <c r="L2998" s="324">
        <f>ROUND(SUMIF('VGT-Bewegungsdaten'!B:B,$A2998,'VGT-Bewegungsdaten'!D:D),2)</f>
        <v>0</v>
      </c>
      <c r="N2998" s="376" t="s">
        <v>4930</v>
      </c>
      <c r="O2998" s="376" t="s">
        <v>4940</v>
      </c>
      <c r="P2998" s="326">
        <f>ROUND(SUMIF('AV-Bewegungsdaten'!B:B,A2998,'AV-Bewegungsdaten'!C:C),3)</f>
        <v>0</v>
      </c>
      <c r="Q2998" s="324">
        <f>ROUND(SUMIF('AV-Bewegungsdaten'!B:B,$A2998,'AV-Bewegungsdaten'!D:D),2)</f>
        <v>0</v>
      </c>
      <c r="T2998" s="327"/>
      <c r="U2998" s="326">
        <f>ROUND(SUMIF('DV-Bewegungsdaten'!B:B,Kategorien!A2998,'DV-Bewegungsdaten'!D:D),3)</f>
        <v>0</v>
      </c>
      <c r="V2998" s="324">
        <f>ROUND(SUMIF('DV-Bewegungsdaten'!B:B,Kategorien!A2998,'DV-Bewegungsdaten'!E:E),3)</f>
        <v>0</v>
      </c>
      <c r="AD2998" s="390">
        <f t="shared" si="625"/>
        <v>20.440999999999999</v>
      </c>
      <c r="AE2998" s="390">
        <f t="shared" si="626"/>
        <v>21.097999999999999</v>
      </c>
      <c r="AF2998" s="390">
        <f t="shared" si="627"/>
        <v>22.317</v>
      </c>
      <c r="AG2998" s="390">
        <f t="shared" si="628"/>
        <v>21.683999999999997</v>
      </c>
      <c r="AH2998" s="390">
        <f t="shared" si="629"/>
        <v>21.596</v>
      </c>
      <c r="AI2998" s="390">
        <f t="shared" si="630"/>
        <v>22.128</v>
      </c>
      <c r="AJ2998" s="390">
        <f t="shared" si="631"/>
        <v>21.410999999999998</v>
      </c>
      <c r="AK2998" s="390">
        <f t="shared" si="632"/>
        <v>21.695</v>
      </c>
      <c r="AL2998" s="390">
        <f t="shared" si="633"/>
        <v>21.805</v>
      </c>
      <c r="AM2998" s="390">
        <f t="shared" si="634"/>
        <v>21.686</v>
      </c>
      <c r="AN2998" s="390">
        <f t="shared" si="635"/>
        <v>21.28</v>
      </c>
      <c r="AO2998" s="390">
        <f t="shared" si="636"/>
        <v>22.183</v>
      </c>
    </row>
    <row r="2999" spans="1:41" ht="15" customHeight="1" x14ac:dyDescent="0.25">
      <c r="A2999" s="127" t="s">
        <v>1423</v>
      </c>
      <c r="B2999" s="125" t="s">
        <v>2077</v>
      </c>
      <c r="C2999" s="125" t="s">
        <v>4006</v>
      </c>
      <c r="D2999" s="125" t="s">
        <v>1424</v>
      </c>
      <c r="E2999" s="125" t="s">
        <v>2452</v>
      </c>
      <c r="F2999" s="126">
        <v>8.25</v>
      </c>
      <c r="G2999" s="126">
        <v>8.4499999999999993</v>
      </c>
      <c r="H2999" s="126">
        <v>6.6</v>
      </c>
      <c r="I2999" s="126"/>
      <c r="J2999" s="317"/>
      <c r="K2999" s="323">
        <f>ROUND(SUMIF('VGT-Bewegungsdaten'!B:B,A2999,'VGT-Bewegungsdaten'!C:C),3)</f>
        <v>0</v>
      </c>
      <c r="L2999" s="324">
        <f>ROUND(SUMIF('VGT-Bewegungsdaten'!B:B,$A2999,'VGT-Bewegungsdaten'!D:D),2)</f>
        <v>0</v>
      </c>
      <c r="N2999" s="376" t="s">
        <v>4930</v>
      </c>
      <c r="O2999" s="376" t="s">
        <v>4940</v>
      </c>
      <c r="P2999" s="326">
        <f>ROUND(SUMIF('AV-Bewegungsdaten'!B:B,A2999,'AV-Bewegungsdaten'!C:C),3)</f>
        <v>0</v>
      </c>
      <c r="Q2999" s="324">
        <f>ROUND(SUMIF('AV-Bewegungsdaten'!B:B,$A2999,'AV-Bewegungsdaten'!D:D),2)</f>
        <v>0</v>
      </c>
      <c r="T2999" s="327"/>
      <c r="U2999" s="326">
        <f>ROUND(SUMIF('DV-Bewegungsdaten'!B:B,Kategorien!A2999,'DV-Bewegungsdaten'!D:D),3)</f>
        <v>0</v>
      </c>
      <c r="V2999" s="324">
        <f>ROUND(SUMIF('DV-Bewegungsdaten'!B:B,Kategorien!A2999,'DV-Bewegungsdaten'!E:E),3)</f>
        <v>0</v>
      </c>
      <c r="AD2999" s="390">
        <f t="shared" si="625"/>
        <v>3.5109999999999992</v>
      </c>
      <c r="AE2999" s="390">
        <f t="shared" si="626"/>
        <v>4.1679999999999993</v>
      </c>
      <c r="AF2999" s="390">
        <f t="shared" si="627"/>
        <v>5.3869999999999987</v>
      </c>
      <c r="AG2999" s="390">
        <f t="shared" si="628"/>
        <v>4.7539999999999996</v>
      </c>
      <c r="AH2999" s="390">
        <f t="shared" si="629"/>
        <v>4.6659999999999995</v>
      </c>
      <c r="AI2999" s="390">
        <f t="shared" si="630"/>
        <v>5.1979999999999995</v>
      </c>
      <c r="AJ2999" s="390">
        <f t="shared" si="631"/>
        <v>4.4809999999999999</v>
      </c>
      <c r="AK2999" s="390">
        <f t="shared" si="632"/>
        <v>4.7649999999999988</v>
      </c>
      <c r="AL2999" s="390">
        <f t="shared" si="633"/>
        <v>4.8749999999999991</v>
      </c>
      <c r="AM2999" s="390">
        <f t="shared" si="634"/>
        <v>4.7559999999999993</v>
      </c>
      <c r="AN2999" s="390">
        <f t="shared" si="635"/>
        <v>4.3499999999999996</v>
      </c>
      <c r="AO2999" s="390">
        <f t="shared" si="636"/>
        <v>5.2529999999999992</v>
      </c>
    </row>
    <row r="3000" spans="1:41" ht="15" customHeight="1" x14ac:dyDescent="0.25">
      <c r="A3000" s="127" t="s">
        <v>1425</v>
      </c>
      <c r="B3000" s="125" t="s">
        <v>2077</v>
      </c>
      <c r="C3000" s="125" t="s">
        <v>4006</v>
      </c>
      <c r="D3000" s="125" t="s">
        <v>1426</v>
      </c>
      <c r="E3000" s="125" t="s">
        <v>2455</v>
      </c>
      <c r="F3000" s="126">
        <v>11.25</v>
      </c>
      <c r="G3000" s="126">
        <v>11.45</v>
      </c>
      <c r="H3000" s="126">
        <v>9</v>
      </c>
      <c r="I3000" s="126"/>
      <c r="J3000" s="317"/>
      <c r="K3000" s="323">
        <f>ROUND(SUMIF('VGT-Bewegungsdaten'!B:B,A3000,'VGT-Bewegungsdaten'!C:C),3)</f>
        <v>0</v>
      </c>
      <c r="L3000" s="324">
        <f>ROUND(SUMIF('VGT-Bewegungsdaten'!B:B,$A3000,'VGT-Bewegungsdaten'!D:D),2)</f>
        <v>0</v>
      </c>
      <c r="N3000" s="376" t="s">
        <v>4930</v>
      </c>
      <c r="O3000" s="376" t="s">
        <v>4940</v>
      </c>
      <c r="P3000" s="326">
        <f>ROUND(SUMIF('AV-Bewegungsdaten'!B:B,A3000,'AV-Bewegungsdaten'!C:C),3)</f>
        <v>0</v>
      </c>
      <c r="Q3000" s="324">
        <f>ROUND(SUMIF('AV-Bewegungsdaten'!B:B,$A3000,'AV-Bewegungsdaten'!D:D),2)</f>
        <v>0</v>
      </c>
      <c r="T3000" s="327"/>
      <c r="U3000" s="326">
        <f>ROUND(SUMIF('DV-Bewegungsdaten'!B:B,Kategorien!A3000,'DV-Bewegungsdaten'!D:D),3)</f>
        <v>0</v>
      </c>
      <c r="V3000" s="324">
        <f>ROUND(SUMIF('DV-Bewegungsdaten'!B:B,Kategorien!A3000,'DV-Bewegungsdaten'!E:E),3)</f>
        <v>0</v>
      </c>
      <c r="AD3000" s="390">
        <f t="shared" si="625"/>
        <v>6.5109999999999992</v>
      </c>
      <c r="AE3000" s="390">
        <f t="shared" si="626"/>
        <v>7.1679999999999993</v>
      </c>
      <c r="AF3000" s="390">
        <f t="shared" si="627"/>
        <v>8.3869999999999987</v>
      </c>
      <c r="AG3000" s="390">
        <f t="shared" si="628"/>
        <v>7.7539999999999996</v>
      </c>
      <c r="AH3000" s="390">
        <f t="shared" si="629"/>
        <v>7.6659999999999995</v>
      </c>
      <c r="AI3000" s="390">
        <f t="shared" si="630"/>
        <v>8.1980000000000004</v>
      </c>
      <c r="AJ3000" s="390">
        <f t="shared" si="631"/>
        <v>7.4809999999999999</v>
      </c>
      <c r="AK3000" s="390">
        <f t="shared" si="632"/>
        <v>7.7649999999999988</v>
      </c>
      <c r="AL3000" s="390">
        <f t="shared" si="633"/>
        <v>7.8749999999999991</v>
      </c>
      <c r="AM3000" s="390">
        <f t="shared" si="634"/>
        <v>7.7559999999999993</v>
      </c>
      <c r="AN3000" s="390">
        <f t="shared" si="635"/>
        <v>7.35</v>
      </c>
      <c r="AO3000" s="390">
        <f t="shared" si="636"/>
        <v>8.2530000000000001</v>
      </c>
    </row>
    <row r="3001" spans="1:41" ht="15" customHeight="1" x14ac:dyDescent="0.25">
      <c r="A3001" s="127" t="s">
        <v>1427</v>
      </c>
      <c r="B3001" s="125" t="s">
        <v>2077</v>
      </c>
      <c r="C3001" s="125" t="s">
        <v>4006</v>
      </c>
      <c r="D3001" s="125" t="s">
        <v>1428</v>
      </c>
      <c r="E3001" s="125" t="s">
        <v>2452</v>
      </c>
      <c r="F3001" s="126">
        <v>12.25</v>
      </c>
      <c r="G3001" s="126">
        <v>12.45</v>
      </c>
      <c r="H3001" s="126">
        <v>9.8000000000000007</v>
      </c>
      <c r="I3001" s="126"/>
      <c r="J3001" s="317"/>
      <c r="K3001" s="323">
        <f>ROUND(SUMIF('VGT-Bewegungsdaten'!B:B,A3001,'VGT-Bewegungsdaten'!C:C),3)</f>
        <v>0</v>
      </c>
      <c r="L3001" s="324">
        <f>ROUND(SUMIF('VGT-Bewegungsdaten'!B:B,$A3001,'VGT-Bewegungsdaten'!D:D),2)</f>
        <v>0</v>
      </c>
      <c r="N3001" s="376" t="s">
        <v>4930</v>
      </c>
      <c r="O3001" s="376" t="s">
        <v>4940</v>
      </c>
      <c r="P3001" s="326">
        <f>ROUND(SUMIF('AV-Bewegungsdaten'!B:B,A3001,'AV-Bewegungsdaten'!C:C),3)</f>
        <v>0</v>
      </c>
      <c r="Q3001" s="324">
        <f>ROUND(SUMIF('AV-Bewegungsdaten'!B:B,$A3001,'AV-Bewegungsdaten'!D:D),2)</f>
        <v>0</v>
      </c>
      <c r="T3001" s="327"/>
      <c r="U3001" s="326">
        <f>ROUND(SUMIF('DV-Bewegungsdaten'!B:B,Kategorien!A3001,'DV-Bewegungsdaten'!D:D),3)</f>
        <v>0</v>
      </c>
      <c r="V3001" s="324">
        <f>ROUND(SUMIF('DV-Bewegungsdaten'!B:B,Kategorien!A3001,'DV-Bewegungsdaten'!E:E),3)</f>
        <v>0</v>
      </c>
      <c r="AD3001" s="390">
        <f t="shared" si="625"/>
        <v>7.5109999999999992</v>
      </c>
      <c r="AE3001" s="390">
        <f t="shared" si="626"/>
        <v>8.1679999999999993</v>
      </c>
      <c r="AF3001" s="390">
        <f t="shared" si="627"/>
        <v>9.3869999999999987</v>
      </c>
      <c r="AG3001" s="390">
        <f t="shared" si="628"/>
        <v>8.7539999999999996</v>
      </c>
      <c r="AH3001" s="390">
        <f t="shared" si="629"/>
        <v>8.6660000000000004</v>
      </c>
      <c r="AI3001" s="390">
        <f t="shared" si="630"/>
        <v>9.1980000000000004</v>
      </c>
      <c r="AJ3001" s="390">
        <f t="shared" si="631"/>
        <v>8.4809999999999999</v>
      </c>
      <c r="AK3001" s="390">
        <f t="shared" si="632"/>
        <v>8.7649999999999988</v>
      </c>
      <c r="AL3001" s="390">
        <f t="shared" si="633"/>
        <v>8.875</v>
      </c>
      <c r="AM3001" s="390">
        <f t="shared" si="634"/>
        <v>8.7560000000000002</v>
      </c>
      <c r="AN3001" s="390">
        <f t="shared" si="635"/>
        <v>8.35</v>
      </c>
      <c r="AO3001" s="390">
        <f t="shared" si="636"/>
        <v>9.2530000000000001</v>
      </c>
    </row>
    <row r="3002" spans="1:41" ht="15" customHeight="1" x14ac:dyDescent="0.25">
      <c r="A3002" s="127" t="s">
        <v>1429</v>
      </c>
      <c r="B3002" s="125" t="s">
        <v>2077</v>
      </c>
      <c r="C3002" s="125" t="s">
        <v>4006</v>
      </c>
      <c r="D3002" s="125" t="s">
        <v>1430</v>
      </c>
      <c r="E3002" s="125" t="s">
        <v>2455</v>
      </c>
      <c r="F3002" s="126">
        <v>15.25</v>
      </c>
      <c r="G3002" s="126">
        <v>15.45</v>
      </c>
      <c r="H3002" s="126">
        <v>12.2</v>
      </c>
      <c r="I3002" s="126"/>
      <c r="J3002" s="317"/>
      <c r="K3002" s="323">
        <f>ROUND(SUMIF('VGT-Bewegungsdaten'!B:B,A3002,'VGT-Bewegungsdaten'!C:C),3)</f>
        <v>0</v>
      </c>
      <c r="L3002" s="324">
        <f>ROUND(SUMIF('VGT-Bewegungsdaten'!B:B,$A3002,'VGT-Bewegungsdaten'!D:D),2)</f>
        <v>0</v>
      </c>
      <c r="N3002" s="376" t="s">
        <v>4930</v>
      </c>
      <c r="O3002" s="376" t="s">
        <v>4940</v>
      </c>
      <c r="P3002" s="326">
        <f>ROUND(SUMIF('AV-Bewegungsdaten'!B:B,A3002,'AV-Bewegungsdaten'!C:C),3)</f>
        <v>0</v>
      </c>
      <c r="Q3002" s="324">
        <f>ROUND(SUMIF('AV-Bewegungsdaten'!B:B,$A3002,'AV-Bewegungsdaten'!D:D),2)</f>
        <v>0</v>
      </c>
      <c r="T3002" s="327"/>
      <c r="U3002" s="326">
        <f>ROUND(SUMIF('DV-Bewegungsdaten'!B:B,Kategorien!A3002,'DV-Bewegungsdaten'!D:D),3)</f>
        <v>0</v>
      </c>
      <c r="V3002" s="324">
        <f>ROUND(SUMIF('DV-Bewegungsdaten'!B:B,Kategorien!A3002,'DV-Bewegungsdaten'!E:E),3)</f>
        <v>0</v>
      </c>
      <c r="AD3002" s="390">
        <f t="shared" si="625"/>
        <v>10.510999999999999</v>
      </c>
      <c r="AE3002" s="390">
        <f t="shared" si="626"/>
        <v>11.167999999999999</v>
      </c>
      <c r="AF3002" s="390">
        <f t="shared" si="627"/>
        <v>12.386999999999999</v>
      </c>
      <c r="AG3002" s="390">
        <f t="shared" si="628"/>
        <v>11.754</v>
      </c>
      <c r="AH3002" s="390">
        <f t="shared" si="629"/>
        <v>11.666</v>
      </c>
      <c r="AI3002" s="390">
        <f t="shared" si="630"/>
        <v>12.198</v>
      </c>
      <c r="AJ3002" s="390">
        <f t="shared" si="631"/>
        <v>11.481</v>
      </c>
      <c r="AK3002" s="390">
        <f t="shared" si="632"/>
        <v>11.764999999999999</v>
      </c>
      <c r="AL3002" s="390">
        <f t="shared" si="633"/>
        <v>11.875</v>
      </c>
      <c r="AM3002" s="390">
        <f t="shared" si="634"/>
        <v>11.756</v>
      </c>
      <c r="AN3002" s="390">
        <f t="shared" si="635"/>
        <v>11.35</v>
      </c>
      <c r="AO3002" s="390">
        <f t="shared" si="636"/>
        <v>12.253</v>
      </c>
    </row>
    <row r="3003" spans="1:41" ht="15" customHeight="1" x14ac:dyDescent="0.25">
      <c r="A3003" s="127" t="s">
        <v>1431</v>
      </c>
      <c r="B3003" s="125" t="s">
        <v>2077</v>
      </c>
      <c r="C3003" s="125" t="s">
        <v>4006</v>
      </c>
      <c r="D3003" s="125" t="s">
        <v>1432</v>
      </c>
      <c r="E3003" s="125" t="s">
        <v>2452</v>
      </c>
      <c r="F3003" s="126">
        <v>10.75</v>
      </c>
      <c r="G3003" s="126">
        <v>10.95</v>
      </c>
      <c r="H3003" s="126">
        <v>8.6</v>
      </c>
      <c r="I3003" s="126"/>
      <c r="J3003" s="317"/>
      <c r="K3003" s="323">
        <f>ROUND(SUMIF('VGT-Bewegungsdaten'!B:B,A3003,'VGT-Bewegungsdaten'!C:C),3)</f>
        <v>0</v>
      </c>
      <c r="L3003" s="324">
        <f>ROUND(SUMIF('VGT-Bewegungsdaten'!B:B,$A3003,'VGT-Bewegungsdaten'!D:D),2)</f>
        <v>0</v>
      </c>
      <c r="N3003" s="376" t="s">
        <v>4930</v>
      </c>
      <c r="O3003" s="376" t="s">
        <v>4940</v>
      </c>
      <c r="P3003" s="326">
        <f>ROUND(SUMIF('AV-Bewegungsdaten'!B:B,A3003,'AV-Bewegungsdaten'!C:C),3)</f>
        <v>0</v>
      </c>
      <c r="Q3003" s="324">
        <f>ROUND(SUMIF('AV-Bewegungsdaten'!B:B,$A3003,'AV-Bewegungsdaten'!D:D),2)</f>
        <v>0</v>
      </c>
      <c r="T3003" s="327"/>
      <c r="U3003" s="326">
        <f>ROUND(SUMIF('DV-Bewegungsdaten'!B:B,Kategorien!A3003,'DV-Bewegungsdaten'!D:D),3)</f>
        <v>0</v>
      </c>
      <c r="V3003" s="324">
        <f>ROUND(SUMIF('DV-Bewegungsdaten'!B:B,Kategorien!A3003,'DV-Bewegungsdaten'!E:E),3)</f>
        <v>0</v>
      </c>
      <c r="AD3003" s="390">
        <f t="shared" si="625"/>
        <v>6.0109999999999992</v>
      </c>
      <c r="AE3003" s="390">
        <f t="shared" si="626"/>
        <v>6.6679999999999993</v>
      </c>
      <c r="AF3003" s="390">
        <f t="shared" si="627"/>
        <v>7.8869999999999987</v>
      </c>
      <c r="AG3003" s="390">
        <f t="shared" si="628"/>
        <v>7.2539999999999996</v>
      </c>
      <c r="AH3003" s="390">
        <f t="shared" si="629"/>
        <v>7.1659999999999995</v>
      </c>
      <c r="AI3003" s="390">
        <f t="shared" si="630"/>
        <v>7.6979999999999995</v>
      </c>
      <c r="AJ3003" s="390">
        <f t="shared" si="631"/>
        <v>6.9809999999999999</v>
      </c>
      <c r="AK3003" s="390">
        <f t="shared" si="632"/>
        <v>7.2649999999999988</v>
      </c>
      <c r="AL3003" s="390">
        <f t="shared" si="633"/>
        <v>7.3749999999999991</v>
      </c>
      <c r="AM3003" s="390">
        <f t="shared" si="634"/>
        <v>7.2559999999999993</v>
      </c>
      <c r="AN3003" s="390">
        <f t="shared" si="635"/>
        <v>6.85</v>
      </c>
      <c r="AO3003" s="390">
        <f t="shared" si="636"/>
        <v>7.7529999999999992</v>
      </c>
    </row>
    <row r="3004" spans="1:41" ht="15" customHeight="1" x14ac:dyDescent="0.25">
      <c r="A3004" s="127" t="s">
        <v>1433</v>
      </c>
      <c r="B3004" s="125" t="s">
        <v>2077</v>
      </c>
      <c r="C3004" s="125" t="s">
        <v>4006</v>
      </c>
      <c r="D3004" s="125" t="s">
        <v>1434</v>
      </c>
      <c r="E3004" s="125" t="s">
        <v>2455</v>
      </c>
      <c r="F3004" s="126">
        <v>13.75</v>
      </c>
      <c r="G3004" s="126">
        <v>13.95</v>
      </c>
      <c r="H3004" s="126">
        <v>11</v>
      </c>
      <c r="I3004" s="126"/>
      <c r="J3004" s="317"/>
      <c r="K3004" s="323">
        <f>ROUND(SUMIF('VGT-Bewegungsdaten'!B:B,A3004,'VGT-Bewegungsdaten'!C:C),3)</f>
        <v>0</v>
      </c>
      <c r="L3004" s="324">
        <f>ROUND(SUMIF('VGT-Bewegungsdaten'!B:B,$A3004,'VGT-Bewegungsdaten'!D:D),2)</f>
        <v>0</v>
      </c>
      <c r="N3004" s="376" t="s">
        <v>4930</v>
      </c>
      <c r="O3004" s="376" t="s">
        <v>4940</v>
      </c>
      <c r="P3004" s="326">
        <f>ROUND(SUMIF('AV-Bewegungsdaten'!B:B,A3004,'AV-Bewegungsdaten'!C:C),3)</f>
        <v>0</v>
      </c>
      <c r="Q3004" s="324">
        <f>ROUND(SUMIF('AV-Bewegungsdaten'!B:B,$A3004,'AV-Bewegungsdaten'!D:D),2)</f>
        <v>0</v>
      </c>
      <c r="T3004" s="327"/>
      <c r="U3004" s="326">
        <f>ROUND(SUMIF('DV-Bewegungsdaten'!B:B,Kategorien!A3004,'DV-Bewegungsdaten'!D:D),3)</f>
        <v>0</v>
      </c>
      <c r="V3004" s="324">
        <f>ROUND(SUMIF('DV-Bewegungsdaten'!B:B,Kategorien!A3004,'DV-Bewegungsdaten'!E:E),3)</f>
        <v>0</v>
      </c>
      <c r="AD3004" s="390">
        <f t="shared" si="625"/>
        <v>9.0109999999999992</v>
      </c>
      <c r="AE3004" s="390">
        <f t="shared" si="626"/>
        <v>9.6679999999999993</v>
      </c>
      <c r="AF3004" s="390">
        <f t="shared" si="627"/>
        <v>10.886999999999999</v>
      </c>
      <c r="AG3004" s="390">
        <f t="shared" si="628"/>
        <v>10.254</v>
      </c>
      <c r="AH3004" s="390">
        <f t="shared" si="629"/>
        <v>10.166</v>
      </c>
      <c r="AI3004" s="390">
        <f t="shared" si="630"/>
        <v>10.698</v>
      </c>
      <c r="AJ3004" s="390">
        <f t="shared" si="631"/>
        <v>9.9809999999999999</v>
      </c>
      <c r="AK3004" s="390">
        <f t="shared" si="632"/>
        <v>10.264999999999999</v>
      </c>
      <c r="AL3004" s="390">
        <f t="shared" si="633"/>
        <v>10.375</v>
      </c>
      <c r="AM3004" s="390">
        <f t="shared" si="634"/>
        <v>10.256</v>
      </c>
      <c r="AN3004" s="390">
        <f t="shared" si="635"/>
        <v>9.85</v>
      </c>
      <c r="AO3004" s="390">
        <f t="shared" si="636"/>
        <v>10.753</v>
      </c>
    </row>
    <row r="3005" spans="1:41" ht="15" customHeight="1" x14ac:dyDescent="0.25">
      <c r="A3005" s="127" t="s">
        <v>1435</v>
      </c>
      <c r="B3005" s="125" t="s">
        <v>2077</v>
      </c>
      <c r="C3005" s="125" t="s">
        <v>4006</v>
      </c>
      <c r="D3005" s="125" t="s">
        <v>1436</v>
      </c>
      <c r="E3005" s="125" t="s">
        <v>2452</v>
      </c>
      <c r="F3005" s="126">
        <v>10.25</v>
      </c>
      <c r="G3005" s="126">
        <v>10.45</v>
      </c>
      <c r="H3005" s="126">
        <v>8.1999999999999993</v>
      </c>
      <c r="I3005" s="126"/>
      <c r="J3005" s="317"/>
      <c r="K3005" s="323">
        <f>ROUND(SUMIF('VGT-Bewegungsdaten'!B:B,A3005,'VGT-Bewegungsdaten'!C:C),3)</f>
        <v>0</v>
      </c>
      <c r="L3005" s="324">
        <f>ROUND(SUMIF('VGT-Bewegungsdaten'!B:B,$A3005,'VGT-Bewegungsdaten'!D:D),2)</f>
        <v>0</v>
      </c>
      <c r="N3005" s="376" t="s">
        <v>4930</v>
      </c>
      <c r="O3005" s="376" t="s">
        <v>4940</v>
      </c>
      <c r="P3005" s="326">
        <f>ROUND(SUMIF('AV-Bewegungsdaten'!B:B,A3005,'AV-Bewegungsdaten'!C:C),3)</f>
        <v>0</v>
      </c>
      <c r="Q3005" s="324">
        <f>ROUND(SUMIF('AV-Bewegungsdaten'!B:B,$A3005,'AV-Bewegungsdaten'!D:D),2)</f>
        <v>0</v>
      </c>
      <c r="T3005" s="327"/>
      <c r="U3005" s="326">
        <f>ROUND(SUMIF('DV-Bewegungsdaten'!B:B,Kategorien!A3005,'DV-Bewegungsdaten'!D:D),3)</f>
        <v>0</v>
      </c>
      <c r="V3005" s="324">
        <f>ROUND(SUMIF('DV-Bewegungsdaten'!B:B,Kategorien!A3005,'DV-Bewegungsdaten'!E:E),3)</f>
        <v>0</v>
      </c>
      <c r="AD3005" s="390">
        <f t="shared" si="625"/>
        <v>5.5109999999999992</v>
      </c>
      <c r="AE3005" s="390">
        <f t="shared" si="626"/>
        <v>6.1679999999999993</v>
      </c>
      <c r="AF3005" s="390">
        <f t="shared" si="627"/>
        <v>7.3869999999999987</v>
      </c>
      <c r="AG3005" s="390">
        <f t="shared" si="628"/>
        <v>6.7539999999999996</v>
      </c>
      <c r="AH3005" s="390">
        <f t="shared" si="629"/>
        <v>6.6659999999999995</v>
      </c>
      <c r="AI3005" s="390">
        <f t="shared" si="630"/>
        <v>7.1979999999999995</v>
      </c>
      <c r="AJ3005" s="390">
        <f t="shared" si="631"/>
        <v>6.4809999999999999</v>
      </c>
      <c r="AK3005" s="390">
        <f t="shared" si="632"/>
        <v>6.7649999999999988</v>
      </c>
      <c r="AL3005" s="390">
        <f t="shared" si="633"/>
        <v>6.8749999999999991</v>
      </c>
      <c r="AM3005" s="390">
        <f t="shared" si="634"/>
        <v>6.7559999999999993</v>
      </c>
      <c r="AN3005" s="390">
        <f t="shared" si="635"/>
        <v>6.35</v>
      </c>
      <c r="AO3005" s="390">
        <f t="shared" si="636"/>
        <v>7.2529999999999992</v>
      </c>
    </row>
    <row r="3006" spans="1:41" ht="15" customHeight="1" x14ac:dyDescent="0.25">
      <c r="A3006" s="127" t="s">
        <v>1437</v>
      </c>
      <c r="B3006" s="125" t="s">
        <v>2077</v>
      </c>
      <c r="C3006" s="125" t="s">
        <v>4006</v>
      </c>
      <c r="D3006" s="125" t="s">
        <v>1438</v>
      </c>
      <c r="E3006" s="125" t="s">
        <v>2455</v>
      </c>
      <c r="F3006" s="126">
        <v>13.25</v>
      </c>
      <c r="G3006" s="126">
        <v>13.45</v>
      </c>
      <c r="H3006" s="126">
        <v>10.6</v>
      </c>
      <c r="I3006" s="126"/>
      <c r="J3006" s="317"/>
      <c r="K3006" s="323">
        <f>ROUND(SUMIF('VGT-Bewegungsdaten'!B:B,A3006,'VGT-Bewegungsdaten'!C:C),3)</f>
        <v>0</v>
      </c>
      <c r="L3006" s="324">
        <f>ROUND(SUMIF('VGT-Bewegungsdaten'!B:B,$A3006,'VGT-Bewegungsdaten'!D:D),2)</f>
        <v>0</v>
      </c>
      <c r="N3006" s="376" t="s">
        <v>4930</v>
      </c>
      <c r="O3006" s="376" t="s">
        <v>4940</v>
      </c>
      <c r="P3006" s="326">
        <f>ROUND(SUMIF('AV-Bewegungsdaten'!B:B,A3006,'AV-Bewegungsdaten'!C:C),3)</f>
        <v>0</v>
      </c>
      <c r="Q3006" s="324">
        <f>ROUND(SUMIF('AV-Bewegungsdaten'!B:B,$A3006,'AV-Bewegungsdaten'!D:D),2)</f>
        <v>0</v>
      </c>
      <c r="T3006" s="327"/>
      <c r="U3006" s="326">
        <f>ROUND(SUMIF('DV-Bewegungsdaten'!B:B,Kategorien!A3006,'DV-Bewegungsdaten'!D:D),3)</f>
        <v>0</v>
      </c>
      <c r="V3006" s="324">
        <f>ROUND(SUMIF('DV-Bewegungsdaten'!B:B,Kategorien!A3006,'DV-Bewegungsdaten'!E:E),3)</f>
        <v>0</v>
      </c>
      <c r="AD3006" s="390">
        <f t="shared" si="625"/>
        <v>8.5109999999999992</v>
      </c>
      <c r="AE3006" s="390">
        <f t="shared" si="626"/>
        <v>9.1679999999999993</v>
      </c>
      <c r="AF3006" s="390">
        <f t="shared" si="627"/>
        <v>10.386999999999999</v>
      </c>
      <c r="AG3006" s="390">
        <f t="shared" si="628"/>
        <v>9.7539999999999996</v>
      </c>
      <c r="AH3006" s="390">
        <f t="shared" si="629"/>
        <v>9.6660000000000004</v>
      </c>
      <c r="AI3006" s="390">
        <f t="shared" si="630"/>
        <v>10.198</v>
      </c>
      <c r="AJ3006" s="390">
        <f t="shared" si="631"/>
        <v>9.4809999999999999</v>
      </c>
      <c r="AK3006" s="390">
        <f t="shared" si="632"/>
        <v>9.7649999999999988</v>
      </c>
      <c r="AL3006" s="390">
        <f t="shared" si="633"/>
        <v>9.875</v>
      </c>
      <c r="AM3006" s="390">
        <f t="shared" si="634"/>
        <v>9.7560000000000002</v>
      </c>
      <c r="AN3006" s="390">
        <f t="shared" si="635"/>
        <v>9.35</v>
      </c>
      <c r="AO3006" s="390">
        <f t="shared" si="636"/>
        <v>10.253</v>
      </c>
    </row>
    <row r="3007" spans="1:41" ht="15" customHeight="1" x14ac:dyDescent="0.25">
      <c r="A3007" s="127" t="s">
        <v>1439</v>
      </c>
      <c r="B3007" s="125" t="s">
        <v>2077</v>
      </c>
      <c r="C3007" s="125" t="s">
        <v>4006</v>
      </c>
      <c r="D3007" s="125" t="s">
        <v>1440</v>
      </c>
      <c r="E3007" s="125" t="s">
        <v>2452</v>
      </c>
      <c r="F3007" s="126">
        <v>14.25</v>
      </c>
      <c r="G3007" s="126">
        <v>14.45</v>
      </c>
      <c r="H3007" s="126">
        <v>11.4</v>
      </c>
      <c r="I3007" s="126"/>
      <c r="J3007" s="317"/>
      <c r="K3007" s="323">
        <f>ROUND(SUMIF('VGT-Bewegungsdaten'!B:B,A3007,'VGT-Bewegungsdaten'!C:C),3)</f>
        <v>0</v>
      </c>
      <c r="L3007" s="324">
        <f>ROUND(SUMIF('VGT-Bewegungsdaten'!B:B,$A3007,'VGT-Bewegungsdaten'!D:D),2)</f>
        <v>0</v>
      </c>
      <c r="N3007" s="376" t="s">
        <v>4930</v>
      </c>
      <c r="O3007" s="376" t="s">
        <v>4940</v>
      </c>
      <c r="P3007" s="326">
        <f>ROUND(SUMIF('AV-Bewegungsdaten'!B:B,A3007,'AV-Bewegungsdaten'!C:C),3)</f>
        <v>0</v>
      </c>
      <c r="Q3007" s="324">
        <f>ROUND(SUMIF('AV-Bewegungsdaten'!B:B,$A3007,'AV-Bewegungsdaten'!D:D),2)</f>
        <v>0</v>
      </c>
      <c r="T3007" s="327"/>
      <c r="U3007" s="326">
        <f>ROUND(SUMIF('DV-Bewegungsdaten'!B:B,Kategorien!A3007,'DV-Bewegungsdaten'!D:D),3)</f>
        <v>0</v>
      </c>
      <c r="V3007" s="324">
        <f>ROUND(SUMIF('DV-Bewegungsdaten'!B:B,Kategorien!A3007,'DV-Bewegungsdaten'!E:E),3)</f>
        <v>0</v>
      </c>
      <c r="AD3007" s="390">
        <f t="shared" si="625"/>
        <v>9.5109999999999992</v>
      </c>
      <c r="AE3007" s="390">
        <f t="shared" si="626"/>
        <v>10.167999999999999</v>
      </c>
      <c r="AF3007" s="390">
        <f t="shared" si="627"/>
        <v>11.386999999999999</v>
      </c>
      <c r="AG3007" s="390">
        <f t="shared" si="628"/>
        <v>10.754</v>
      </c>
      <c r="AH3007" s="390">
        <f t="shared" si="629"/>
        <v>10.666</v>
      </c>
      <c r="AI3007" s="390">
        <f t="shared" si="630"/>
        <v>11.198</v>
      </c>
      <c r="AJ3007" s="390">
        <f t="shared" si="631"/>
        <v>10.481</v>
      </c>
      <c r="AK3007" s="390">
        <f t="shared" si="632"/>
        <v>10.764999999999999</v>
      </c>
      <c r="AL3007" s="390">
        <f t="shared" si="633"/>
        <v>10.875</v>
      </c>
      <c r="AM3007" s="390">
        <f t="shared" si="634"/>
        <v>10.756</v>
      </c>
      <c r="AN3007" s="390">
        <f t="shared" si="635"/>
        <v>10.35</v>
      </c>
      <c r="AO3007" s="390">
        <f t="shared" si="636"/>
        <v>11.253</v>
      </c>
    </row>
    <row r="3008" spans="1:41" ht="15" customHeight="1" x14ac:dyDescent="0.25">
      <c r="A3008" s="127" t="s">
        <v>1441</v>
      </c>
      <c r="B3008" s="125" t="s">
        <v>2077</v>
      </c>
      <c r="C3008" s="125" t="s">
        <v>4006</v>
      </c>
      <c r="D3008" s="125" t="s">
        <v>1442</v>
      </c>
      <c r="E3008" s="125" t="s">
        <v>2455</v>
      </c>
      <c r="F3008" s="126">
        <v>17.25</v>
      </c>
      <c r="G3008" s="126">
        <v>17.45</v>
      </c>
      <c r="H3008" s="126">
        <v>13.8</v>
      </c>
      <c r="I3008" s="126"/>
      <c r="J3008" s="317"/>
      <c r="K3008" s="323">
        <f>ROUND(SUMIF('VGT-Bewegungsdaten'!B:B,A3008,'VGT-Bewegungsdaten'!C:C),3)</f>
        <v>0</v>
      </c>
      <c r="L3008" s="324">
        <f>ROUND(SUMIF('VGT-Bewegungsdaten'!B:B,$A3008,'VGT-Bewegungsdaten'!D:D),2)</f>
        <v>0</v>
      </c>
      <c r="N3008" s="376" t="s">
        <v>4930</v>
      </c>
      <c r="O3008" s="376" t="s">
        <v>4940</v>
      </c>
      <c r="P3008" s="326">
        <f>ROUND(SUMIF('AV-Bewegungsdaten'!B:B,A3008,'AV-Bewegungsdaten'!C:C),3)</f>
        <v>0</v>
      </c>
      <c r="Q3008" s="324">
        <f>ROUND(SUMIF('AV-Bewegungsdaten'!B:B,$A3008,'AV-Bewegungsdaten'!D:D),2)</f>
        <v>0</v>
      </c>
      <c r="T3008" s="327"/>
      <c r="U3008" s="326">
        <f>ROUND(SUMIF('DV-Bewegungsdaten'!B:B,Kategorien!A3008,'DV-Bewegungsdaten'!D:D),3)</f>
        <v>0</v>
      </c>
      <c r="V3008" s="324">
        <f>ROUND(SUMIF('DV-Bewegungsdaten'!B:B,Kategorien!A3008,'DV-Bewegungsdaten'!E:E),3)</f>
        <v>0</v>
      </c>
      <c r="AD3008" s="390">
        <f t="shared" si="625"/>
        <v>12.510999999999999</v>
      </c>
      <c r="AE3008" s="390">
        <f t="shared" si="626"/>
        <v>13.167999999999999</v>
      </c>
      <c r="AF3008" s="390">
        <f t="shared" si="627"/>
        <v>14.386999999999999</v>
      </c>
      <c r="AG3008" s="390">
        <f t="shared" si="628"/>
        <v>13.754</v>
      </c>
      <c r="AH3008" s="390">
        <f t="shared" si="629"/>
        <v>13.666</v>
      </c>
      <c r="AI3008" s="390">
        <f t="shared" si="630"/>
        <v>14.198</v>
      </c>
      <c r="AJ3008" s="390">
        <f t="shared" si="631"/>
        <v>13.481</v>
      </c>
      <c r="AK3008" s="390">
        <f t="shared" si="632"/>
        <v>13.764999999999999</v>
      </c>
      <c r="AL3008" s="390">
        <f t="shared" si="633"/>
        <v>13.875</v>
      </c>
      <c r="AM3008" s="390">
        <f t="shared" si="634"/>
        <v>13.756</v>
      </c>
      <c r="AN3008" s="390">
        <f t="shared" si="635"/>
        <v>13.35</v>
      </c>
      <c r="AO3008" s="390">
        <f t="shared" si="636"/>
        <v>14.253</v>
      </c>
    </row>
    <row r="3009" spans="1:41" ht="15" customHeight="1" x14ac:dyDescent="0.25">
      <c r="A3009" s="127" t="s">
        <v>1443</v>
      </c>
      <c r="B3009" s="125" t="s">
        <v>2077</v>
      </c>
      <c r="C3009" s="125" t="s">
        <v>4006</v>
      </c>
      <c r="D3009" s="125" t="s">
        <v>1444</v>
      </c>
      <c r="E3009" s="125" t="s">
        <v>2452</v>
      </c>
      <c r="F3009" s="126">
        <v>12.75</v>
      </c>
      <c r="G3009" s="126">
        <v>12.95</v>
      </c>
      <c r="H3009" s="126">
        <v>10.199999999999999</v>
      </c>
      <c r="I3009" s="126"/>
      <c r="J3009" s="317"/>
      <c r="K3009" s="323">
        <f>ROUND(SUMIF('VGT-Bewegungsdaten'!B:B,A3009,'VGT-Bewegungsdaten'!C:C),3)</f>
        <v>0</v>
      </c>
      <c r="L3009" s="324">
        <f>ROUND(SUMIF('VGT-Bewegungsdaten'!B:B,$A3009,'VGT-Bewegungsdaten'!D:D),2)</f>
        <v>0</v>
      </c>
      <c r="N3009" s="376" t="s">
        <v>4930</v>
      </c>
      <c r="O3009" s="376" t="s">
        <v>4940</v>
      </c>
      <c r="P3009" s="326">
        <f>ROUND(SUMIF('AV-Bewegungsdaten'!B:B,A3009,'AV-Bewegungsdaten'!C:C),3)</f>
        <v>0</v>
      </c>
      <c r="Q3009" s="324">
        <f>ROUND(SUMIF('AV-Bewegungsdaten'!B:B,$A3009,'AV-Bewegungsdaten'!D:D),2)</f>
        <v>0</v>
      </c>
      <c r="T3009" s="327"/>
      <c r="U3009" s="326">
        <f>ROUND(SUMIF('DV-Bewegungsdaten'!B:B,Kategorien!A3009,'DV-Bewegungsdaten'!D:D),3)</f>
        <v>0</v>
      </c>
      <c r="V3009" s="324">
        <f>ROUND(SUMIF('DV-Bewegungsdaten'!B:B,Kategorien!A3009,'DV-Bewegungsdaten'!E:E),3)</f>
        <v>0</v>
      </c>
      <c r="AD3009" s="390">
        <f t="shared" si="625"/>
        <v>8.0109999999999992</v>
      </c>
      <c r="AE3009" s="390">
        <f t="shared" si="626"/>
        <v>8.6679999999999993</v>
      </c>
      <c r="AF3009" s="390">
        <f t="shared" si="627"/>
        <v>9.8869999999999987</v>
      </c>
      <c r="AG3009" s="390">
        <f t="shared" si="628"/>
        <v>9.2539999999999996</v>
      </c>
      <c r="AH3009" s="390">
        <f t="shared" si="629"/>
        <v>9.1660000000000004</v>
      </c>
      <c r="AI3009" s="390">
        <f t="shared" si="630"/>
        <v>9.6980000000000004</v>
      </c>
      <c r="AJ3009" s="390">
        <f t="shared" si="631"/>
        <v>8.9809999999999999</v>
      </c>
      <c r="AK3009" s="390">
        <f t="shared" si="632"/>
        <v>9.2649999999999988</v>
      </c>
      <c r="AL3009" s="390">
        <f t="shared" si="633"/>
        <v>9.375</v>
      </c>
      <c r="AM3009" s="390">
        <f t="shared" si="634"/>
        <v>9.2560000000000002</v>
      </c>
      <c r="AN3009" s="390">
        <f t="shared" si="635"/>
        <v>8.85</v>
      </c>
      <c r="AO3009" s="390">
        <f t="shared" si="636"/>
        <v>9.7530000000000001</v>
      </c>
    </row>
    <row r="3010" spans="1:41" ht="15" customHeight="1" x14ac:dyDescent="0.25">
      <c r="A3010" s="127" t="s">
        <v>1445</v>
      </c>
      <c r="B3010" s="125" t="s">
        <v>2077</v>
      </c>
      <c r="C3010" s="125" t="s">
        <v>4006</v>
      </c>
      <c r="D3010" s="125" t="s">
        <v>1446</v>
      </c>
      <c r="E3010" s="125" t="s">
        <v>2455</v>
      </c>
      <c r="F3010" s="126">
        <v>15.75</v>
      </c>
      <c r="G3010" s="126">
        <v>15.95</v>
      </c>
      <c r="H3010" s="126">
        <v>12.6</v>
      </c>
      <c r="I3010" s="126"/>
      <c r="J3010" s="317"/>
      <c r="K3010" s="323">
        <f>ROUND(SUMIF('VGT-Bewegungsdaten'!B:B,A3010,'VGT-Bewegungsdaten'!C:C),3)</f>
        <v>0</v>
      </c>
      <c r="L3010" s="324">
        <f>ROUND(SUMIF('VGT-Bewegungsdaten'!B:B,$A3010,'VGT-Bewegungsdaten'!D:D),2)</f>
        <v>0</v>
      </c>
      <c r="N3010" s="376" t="s">
        <v>4930</v>
      </c>
      <c r="O3010" s="376" t="s">
        <v>4940</v>
      </c>
      <c r="P3010" s="326">
        <f>ROUND(SUMIF('AV-Bewegungsdaten'!B:B,A3010,'AV-Bewegungsdaten'!C:C),3)</f>
        <v>0</v>
      </c>
      <c r="Q3010" s="324">
        <f>ROUND(SUMIF('AV-Bewegungsdaten'!B:B,$A3010,'AV-Bewegungsdaten'!D:D),2)</f>
        <v>0</v>
      </c>
      <c r="T3010" s="327"/>
      <c r="U3010" s="326">
        <f>ROUND(SUMIF('DV-Bewegungsdaten'!B:B,Kategorien!A3010,'DV-Bewegungsdaten'!D:D),3)</f>
        <v>0</v>
      </c>
      <c r="V3010" s="324">
        <f>ROUND(SUMIF('DV-Bewegungsdaten'!B:B,Kategorien!A3010,'DV-Bewegungsdaten'!E:E),3)</f>
        <v>0</v>
      </c>
      <c r="AD3010" s="390">
        <f t="shared" si="625"/>
        <v>11.010999999999999</v>
      </c>
      <c r="AE3010" s="390">
        <f t="shared" si="626"/>
        <v>11.667999999999999</v>
      </c>
      <c r="AF3010" s="390">
        <f t="shared" si="627"/>
        <v>12.886999999999999</v>
      </c>
      <c r="AG3010" s="390">
        <f t="shared" si="628"/>
        <v>12.254</v>
      </c>
      <c r="AH3010" s="390">
        <f t="shared" si="629"/>
        <v>12.166</v>
      </c>
      <c r="AI3010" s="390">
        <f t="shared" si="630"/>
        <v>12.698</v>
      </c>
      <c r="AJ3010" s="390">
        <f t="shared" si="631"/>
        <v>11.981</v>
      </c>
      <c r="AK3010" s="390">
        <f t="shared" si="632"/>
        <v>12.264999999999999</v>
      </c>
      <c r="AL3010" s="390">
        <f t="shared" si="633"/>
        <v>12.375</v>
      </c>
      <c r="AM3010" s="390">
        <f t="shared" si="634"/>
        <v>12.256</v>
      </c>
      <c r="AN3010" s="390">
        <f t="shared" si="635"/>
        <v>11.85</v>
      </c>
      <c r="AO3010" s="390">
        <f t="shared" si="636"/>
        <v>12.753</v>
      </c>
    </row>
    <row r="3011" spans="1:41" ht="15" customHeight="1" x14ac:dyDescent="0.25">
      <c r="A3011" s="127" t="s">
        <v>1447</v>
      </c>
      <c r="B3011" s="125" t="s">
        <v>2077</v>
      </c>
      <c r="C3011" s="125" t="s">
        <v>4006</v>
      </c>
      <c r="D3011" s="125" t="s">
        <v>1448</v>
      </c>
      <c r="E3011" s="125" t="s">
        <v>2452</v>
      </c>
      <c r="F3011" s="126">
        <v>9.25</v>
      </c>
      <c r="G3011" s="126">
        <v>9.4499999999999993</v>
      </c>
      <c r="H3011" s="126">
        <v>7.4</v>
      </c>
      <c r="I3011" s="126"/>
      <c r="J3011" s="317"/>
      <c r="K3011" s="323">
        <f>ROUND(SUMIF('VGT-Bewegungsdaten'!B:B,A3011,'VGT-Bewegungsdaten'!C:C),3)</f>
        <v>0</v>
      </c>
      <c r="L3011" s="324">
        <f>ROUND(SUMIF('VGT-Bewegungsdaten'!B:B,$A3011,'VGT-Bewegungsdaten'!D:D),2)</f>
        <v>0</v>
      </c>
      <c r="N3011" s="376" t="s">
        <v>4930</v>
      </c>
      <c r="O3011" s="376" t="s">
        <v>4940</v>
      </c>
      <c r="P3011" s="326">
        <f>ROUND(SUMIF('AV-Bewegungsdaten'!B:B,A3011,'AV-Bewegungsdaten'!C:C),3)</f>
        <v>0</v>
      </c>
      <c r="Q3011" s="324">
        <f>ROUND(SUMIF('AV-Bewegungsdaten'!B:B,$A3011,'AV-Bewegungsdaten'!D:D),2)</f>
        <v>0</v>
      </c>
      <c r="T3011" s="327"/>
      <c r="U3011" s="326">
        <f>ROUND(SUMIF('DV-Bewegungsdaten'!B:B,Kategorien!A3011,'DV-Bewegungsdaten'!D:D),3)</f>
        <v>0</v>
      </c>
      <c r="V3011" s="324">
        <f>ROUND(SUMIF('DV-Bewegungsdaten'!B:B,Kategorien!A3011,'DV-Bewegungsdaten'!E:E),3)</f>
        <v>0</v>
      </c>
      <c r="AD3011" s="390">
        <f t="shared" si="625"/>
        <v>4.5109999999999992</v>
      </c>
      <c r="AE3011" s="390">
        <f t="shared" si="626"/>
        <v>5.1679999999999993</v>
      </c>
      <c r="AF3011" s="390">
        <f t="shared" si="627"/>
        <v>6.3869999999999987</v>
      </c>
      <c r="AG3011" s="390">
        <f t="shared" si="628"/>
        <v>5.7539999999999996</v>
      </c>
      <c r="AH3011" s="390">
        <f t="shared" si="629"/>
        <v>5.6659999999999995</v>
      </c>
      <c r="AI3011" s="390">
        <f t="shared" si="630"/>
        <v>6.1979999999999995</v>
      </c>
      <c r="AJ3011" s="390">
        <f t="shared" si="631"/>
        <v>5.4809999999999999</v>
      </c>
      <c r="AK3011" s="390">
        <f t="shared" si="632"/>
        <v>5.7649999999999988</v>
      </c>
      <c r="AL3011" s="390">
        <f t="shared" si="633"/>
        <v>5.8749999999999991</v>
      </c>
      <c r="AM3011" s="390">
        <f t="shared" si="634"/>
        <v>5.7559999999999993</v>
      </c>
      <c r="AN3011" s="390">
        <f t="shared" si="635"/>
        <v>5.35</v>
      </c>
      <c r="AO3011" s="390">
        <f t="shared" si="636"/>
        <v>6.2529999999999992</v>
      </c>
    </row>
    <row r="3012" spans="1:41" ht="15" customHeight="1" x14ac:dyDescent="0.25">
      <c r="A3012" s="127" t="s">
        <v>1449</v>
      </c>
      <c r="B3012" s="125" t="s">
        <v>2077</v>
      </c>
      <c r="C3012" s="125" t="s">
        <v>4006</v>
      </c>
      <c r="D3012" s="125" t="s">
        <v>1450</v>
      </c>
      <c r="E3012" s="125" t="s">
        <v>2455</v>
      </c>
      <c r="F3012" s="126">
        <v>12.25</v>
      </c>
      <c r="G3012" s="126">
        <v>12.45</v>
      </c>
      <c r="H3012" s="126">
        <v>9.8000000000000007</v>
      </c>
      <c r="I3012" s="126"/>
      <c r="J3012" s="317"/>
      <c r="K3012" s="323">
        <f>ROUND(SUMIF('VGT-Bewegungsdaten'!B:B,A3012,'VGT-Bewegungsdaten'!C:C),3)</f>
        <v>0</v>
      </c>
      <c r="L3012" s="324">
        <f>ROUND(SUMIF('VGT-Bewegungsdaten'!B:B,$A3012,'VGT-Bewegungsdaten'!D:D),2)</f>
        <v>0</v>
      </c>
      <c r="N3012" s="376" t="s">
        <v>4930</v>
      </c>
      <c r="O3012" s="376" t="s">
        <v>4940</v>
      </c>
      <c r="P3012" s="326">
        <f>ROUND(SUMIF('AV-Bewegungsdaten'!B:B,A3012,'AV-Bewegungsdaten'!C:C),3)</f>
        <v>0</v>
      </c>
      <c r="Q3012" s="324">
        <f>ROUND(SUMIF('AV-Bewegungsdaten'!B:B,$A3012,'AV-Bewegungsdaten'!D:D),2)</f>
        <v>0</v>
      </c>
      <c r="T3012" s="327"/>
      <c r="U3012" s="326">
        <f>ROUND(SUMIF('DV-Bewegungsdaten'!B:B,Kategorien!A3012,'DV-Bewegungsdaten'!D:D),3)</f>
        <v>0</v>
      </c>
      <c r="V3012" s="324">
        <f>ROUND(SUMIF('DV-Bewegungsdaten'!B:B,Kategorien!A3012,'DV-Bewegungsdaten'!E:E),3)</f>
        <v>0</v>
      </c>
      <c r="AD3012" s="390">
        <f t="shared" si="625"/>
        <v>7.5109999999999992</v>
      </c>
      <c r="AE3012" s="390">
        <f t="shared" si="626"/>
        <v>8.1679999999999993</v>
      </c>
      <c r="AF3012" s="390">
        <f t="shared" si="627"/>
        <v>9.3869999999999987</v>
      </c>
      <c r="AG3012" s="390">
        <f t="shared" si="628"/>
        <v>8.7539999999999996</v>
      </c>
      <c r="AH3012" s="390">
        <f t="shared" si="629"/>
        <v>8.6660000000000004</v>
      </c>
      <c r="AI3012" s="390">
        <f t="shared" si="630"/>
        <v>9.1980000000000004</v>
      </c>
      <c r="AJ3012" s="390">
        <f t="shared" si="631"/>
        <v>8.4809999999999999</v>
      </c>
      <c r="AK3012" s="390">
        <f t="shared" si="632"/>
        <v>8.7649999999999988</v>
      </c>
      <c r="AL3012" s="390">
        <f t="shared" si="633"/>
        <v>8.875</v>
      </c>
      <c r="AM3012" s="390">
        <f t="shared" si="634"/>
        <v>8.7560000000000002</v>
      </c>
      <c r="AN3012" s="390">
        <f t="shared" si="635"/>
        <v>8.35</v>
      </c>
      <c r="AO3012" s="390">
        <f t="shared" si="636"/>
        <v>9.2530000000000001</v>
      </c>
    </row>
    <row r="3013" spans="1:41" ht="15" customHeight="1" x14ac:dyDescent="0.25">
      <c r="A3013" s="127" t="s">
        <v>1451</v>
      </c>
      <c r="B3013" s="125" t="s">
        <v>2077</v>
      </c>
      <c r="C3013" s="125" t="s">
        <v>4006</v>
      </c>
      <c r="D3013" s="125" t="s">
        <v>1452</v>
      </c>
      <c r="E3013" s="125" t="s">
        <v>2452</v>
      </c>
      <c r="F3013" s="126">
        <v>13.25</v>
      </c>
      <c r="G3013" s="126">
        <v>13.45</v>
      </c>
      <c r="H3013" s="126">
        <v>10.6</v>
      </c>
      <c r="I3013" s="126"/>
      <c r="J3013" s="317"/>
      <c r="K3013" s="323">
        <f>ROUND(SUMIF('VGT-Bewegungsdaten'!B:B,A3013,'VGT-Bewegungsdaten'!C:C),3)</f>
        <v>0</v>
      </c>
      <c r="L3013" s="324">
        <f>ROUND(SUMIF('VGT-Bewegungsdaten'!B:B,$A3013,'VGT-Bewegungsdaten'!D:D),2)</f>
        <v>0</v>
      </c>
      <c r="N3013" s="376" t="s">
        <v>4930</v>
      </c>
      <c r="O3013" s="376" t="s">
        <v>4940</v>
      </c>
      <c r="P3013" s="326">
        <f>ROUND(SUMIF('AV-Bewegungsdaten'!B:B,A3013,'AV-Bewegungsdaten'!C:C),3)</f>
        <v>0</v>
      </c>
      <c r="Q3013" s="324">
        <f>ROUND(SUMIF('AV-Bewegungsdaten'!B:B,$A3013,'AV-Bewegungsdaten'!D:D),2)</f>
        <v>0</v>
      </c>
      <c r="T3013" s="327"/>
      <c r="U3013" s="326">
        <f>ROUND(SUMIF('DV-Bewegungsdaten'!B:B,Kategorien!A3013,'DV-Bewegungsdaten'!D:D),3)</f>
        <v>0</v>
      </c>
      <c r="V3013" s="324">
        <f>ROUND(SUMIF('DV-Bewegungsdaten'!B:B,Kategorien!A3013,'DV-Bewegungsdaten'!E:E),3)</f>
        <v>0</v>
      </c>
      <c r="AD3013" s="390">
        <f t="shared" si="625"/>
        <v>8.5109999999999992</v>
      </c>
      <c r="AE3013" s="390">
        <f t="shared" si="626"/>
        <v>9.1679999999999993</v>
      </c>
      <c r="AF3013" s="390">
        <f t="shared" si="627"/>
        <v>10.386999999999999</v>
      </c>
      <c r="AG3013" s="390">
        <f t="shared" si="628"/>
        <v>9.7539999999999996</v>
      </c>
      <c r="AH3013" s="390">
        <f t="shared" si="629"/>
        <v>9.6660000000000004</v>
      </c>
      <c r="AI3013" s="390">
        <f t="shared" si="630"/>
        <v>10.198</v>
      </c>
      <c r="AJ3013" s="390">
        <f t="shared" si="631"/>
        <v>9.4809999999999999</v>
      </c>
      <c r="AK3013" s="390">
        <f t="shared" si="632"/>
        <v>9.7649999999999988</v>
      </c>
      <c r="AL3013" s="390">
        <f t="shared" si="633"/>
        <v>9.875</v>
      </c>
      <c r="AM3013" s="390">
        <f t="shared" si="634"/>
        <v>9.7560000000000002</v>
      </c>
      <c r="AN3013" s="390">
        <f t="shared" si="635"/>
        <v>9.35</v>
      </c>
      <c r="AO3013" s="390">
        <f t="shared" si="636"/>
        <v>10.253</v>
      </c>
    </row>
    <row r="3014" spans="1:41" ht="15" customHeight="1" x14ac:dyDescent="0.25">
      <c r="A3014" s="127" t="s">
        <v>1453</v>
      </c>
      <c r="B3014" s="125" t="s">
        <v>2077</v>
      </c>
      <c r="C3014" s="125" t="s">
        <v>4006</v>
      </c>
      <c r="D3014" s="125" t="s">
        <v>1454</v>
      </c>
      <c r="E3014" s="125" t="s">
        <v>2455</v>
      </c>
      <c r="F3014" s="126">
        <v>16.25</v>
      </c>
      <c r="G3014" s="126">
        <v>16.45</v>
      </c>
      <c r="H3014" s="126">
        <v>13</v>
      </c>
      <c r="I3014" s="126"/>
      <c r="J3014" s="317"/>
      <c r="K3014" s="323">
        <f>ROUND(SUMIF('VGT-Bewegungsdaten'!B:B,A3014,'VGT-Bewegungsdaten'!C:C),3)</f>
        <v>0</v>
      </c>
      <c r="L3014" s="324">
        <f>ROUND(SUMIF('VGT-Bewegungsdaten'!B:B,$A3014,'VGT-Bewegungsdaten'!D:D),2)</f>
        <v>0</v>
      </c>
      <c r="N3014" s="376" t="s">
        <v>4930</v>
      </c>
      <c r="O3014" s="376" t="s">
        <v>4940</v>
      </c>
      <c r="P3014" s="326">
        <f>ROUND(SUMIF('AV-Bewegungsdaten'!B:B,A3014,'AV-Bewegungsdaten'!C:C),3)</f>
        <v>0</v>
      </c>
      <c r="Q3014" s="324">
        <f>ROUND(SUMIF('AV-Bewegungsdaten'!B:B,$A3014,'AV-Bewegungsdaten'!D:D),2)</f>
        <v>0</v>
      </c>
      <c r="T3014" s="327"/>
      <c r="U3014" s="326">
        <f>ROUND(SUMIF('DV-Bewegungsdaten'!B:B,Kategorien!A3014,'DV-Bewegungsdaten'!D:D),3)</f>
        <v>0</v>
      </c>
      <c r="V3014" s="324">
        <f>ROUND(SUMIF('DV-Bewegungsdaten'!B:B,Kategorien!A3014,'DV-Bewegungsdaten'!E:E),3)</f>
        <v>0</v>
      </c>
      <c r="AD3014" s="390">
        <f t="shared" si="625"/>
        <v>11.510999999999999</v>
      </c>
      <c r="AE3014" s="390">
        <f t="shared" si="626"/>
        <v>12.167999999999999</v>
      </c>
      <c r="AF3014" s="390">
        <f t="shared" si="627"/>
        <v>13.386999999999999</v>
      </c>
      <c r="AG3014" s="390">
        <f t="shared" si="628"/>
        <v>12.754</v>
      </c>
      <c r="AH3014" s="390">
        <f t="shared" si="629"/>
        <v>12.666</v>
      </c>
      <c r="AI3014" s="390">
        <f t="shared" si="630"/>
        <v>13.198</v>
      </c>
      <c r="AJ3014" s="390">
        <f t="shared" si="631"/>
        <v>12.481</v>
      </c>
      <c r="AK3014" s="390">
        <f t="shared" si="632"/>
        <v>12.764999999999999</v>
      </c>
      <c r="AL3014" s="390">
        <f t="shared" si="633"/>
        <v>12.875</v>
      </c>
      <c r="AM3014" s="390">
        <f t="shared" si="634"/>
        <v>12.756</v>
      </c>
      <c r="AN3014" s="390">
        <f t="shared" si="635"/>
        <v>12.35</v>
      </c>
      <c r="AO3014" s="390">
        <f t="shared" si="636"/>
        <v>13.253</v>
      </c>
    </row>
    <row r="3015" spans="1:41" ht="15" customHeight="1" x14ac:dyDescent="0.25">
      <c r="A3015" s="127" t="s">
        <v>1455</v>
      </c>
      <c r="B3015" s="125" t="s">
        <v>2077</v>
      </c>
      <c r="C3015" s="125" t="s">
        <v>4006</v>
      </c>
      <c r="D3015" s="125" t="s">
        <v>1456</v>
      </c>
      <c r="E3015" s="125" t="s">
        <v>2452</v>
      </c>
      <c r="F3015" s="126">
        <v>11.75</v>
      </c>
      <c r="G3015" s="126">
        <v>11.95</v>
      </c>
      <c r="H3015" s="126">
        <v>9.4</v>
      </c>
      <c r="I3015" s="126"/>
      <c r="J3015" s="317"/>
      <c r="K3015" s="323">
        <f>ROUND(SUMIF('VGT-Bewegungsdaten'!B:B,A3015,'VGT-Bewegungsdaten'!C:C),3)</f>
        <v>0</v>
      </c>
      <c r="L3015" s="324">
        <f>ROUND(SUMIF('VGT-Bewegungsdaten'!B:B,$A3015,'VGT-Bewegungsdaten'!D:D),2)</f>
        <v>0</v>
      </c>
      <c r="N3015" s="376" t="s">
        <v>4930</v>
      </c>
      <c r="O3015" s="376" t="s">
        <v>4940</v>
      </c>
      <c r="P3015" s="326">
        <f>ROUND(SUMIF('AV-Bewegungsdaten'!B:B,A3015,'AV-Bewegungsdaten'!C:C),3)</f>
        <v>0</v>
      </c>
      <c r="Q3015" s="324">
        <f>ROUND(SUMIF('AV-Bewegungsdaten'!B:B,$A3015,'AV-Bewegungsdaten'!D:D),2)</f>
        <v>0</v>
      </c>
      <c r="T3015" s="327"/>
      <c r="U3015" s="326">
        <f>ROUND(SUMIF('DV-Bewegungsdaten'!B:B,Kategorien!A3015,'DV-Bewegungsdaten'!D:D),3)</f>
        <v>0</v>
      </c>
      <c r="V3015" s="324">
        <f>ROUND(SUMIF('DV-Bewegungsdaten'!B:B,Kategorien!A3015,'DV-Bewegungsdaten'!E:E),3)</f>
        <v>0</v>
      </c>
      <c r="AD3015" s="390">
        <f t="shared" si="625"/>
        <v>7.0109999999999992</v>
      </c>
      <c r="AE3015" s="390">
        <f t="shared" si="626"/>
        <v>7.6679999999999993</v>
      </c>
      <c r="AF3015" s="390">
        <f t="shared" si="627"/>
        <v>8.8869999999999987</v>
      </c>
      <c r="AG3015" s="390">
        <f t="shared" si="628"/>
        <v>8.2539999999999996</v>
      </c>
      <c r="AH3015" s="390">
        <f t="shared" si="629"/>
        <v>8.1660000000000004</v>
      </c>
      <c r="AI3015" s="390">
        <f t="shared" si="630"/>
        <v>8.6980000000000004</v>
      </c>
      <c r="AJ3015" s="390">
        <f t="shared" si="631"/>
        <v>7.9809999999999999</v>
      </c>
      <c r="AK3015" s="390">
        <f t="shared" si="632"/>
        <v>8.2649999999999988</v>
      </c>
      <c r="AL3015" s="390">
        <f t="shared" si="633"/>
        <v>8.375</v>
      </c>
      <c r="AM3015" s="390">
        <f t="shared" si="634"/>
        <v>8.2560000000000002</v>
      </c>
      <c r="AN3015" s="390">
        <f t="shared" si="635"/>
        <v>7.85</v>
      </c>
      <c r="AO3015" s="390">
        <f t="shared" si="636"/>
        <v>8.7530000000000001</v>
      </c>
    </row>
    <row r="3016" spans="1:41" ht="15" customHeight="1" x14ac:dyDescent="0.25">
      <c r="A3016" s="127" t="s">
        <v>1457</v>
      </c>
      <c r="B3016" s="125" t="s">
        <v>2077</v>
      </c>
      <c r="C3016" s="125" t="s">
        <v>4006</v>
      </c>
      <c r="D3016" s="125" t="s">
        <v>1458</v>
      </c>
      <c r="E3016" s="125" t="s">
        <v>2455</v>
      </c>
      <c r="F3016" s="126">
        <v>14.75</v>
      </c>
      <c r="G3016" s="126">
        <v>14.95</v>
      </c>
      <c r="H3016" s="126">
        <v>11.8</v>
      </c>
      <c r="I3016" s="126"/>
      <c r="J3016" s="317"/>
      <c r="K3016" s="323">
        <f>ROUND(SUMIF('VGT-Bewegungsdaten'!B:B,A3016,'VGT-Bewegungsdaten'!C:C),3)</f>
        <v>0</v>
      </c>
      <c r="L3016" s="324">
        <f>ROUND(SUMIF('VGT-Bewegungsdaten'!B:B,$A3016,'VGT-Bewegungsdaten'!D:D),2)</f>
        <v>0</v>
      </c>
      <c r="N3016" s="376" t="s">
        <v>4930</v>
      </c>
      <c r="O3016" s="376" t="s">
        <v>4940</v>
      </c>
      <c r="P3016" s="326">
        <f>ROUND(SUMIF('AV-Bewegungsdaten'!B:B,A3016,'AV-Bewegungsdaten'!C:C),3)</f>
        <v>0</v>
      </c>
      <c r="Q3016" s="324">
        <f>ROUND(SUMIF('AV-Bewegungsdaten'!B:B,$A3016,'AV-Bewegungsdaten'!D:D),2)</f>
        <v>0</v>
      </c>
      <c r="T3016" s="327"/>
      <c r="U3016" s="326">
        <f>ROUND(SUMIF('DV-Bewegungsdaten'!B:B,Kategorien!A3016,'DV-Bewegungsdaten'!D:D),3)</f>
        <v>0</v>
      </c>
      <c r="V3016" s="324">
        <f>ROUND(SUMIF('DV-Bewegungsdaten'!B:B,Kategorien!A3016,'DV-Bewegungsdaten'!E:E),3)</f>
        <v>0</v>
      </c>
      <c r="AD3016" s="390">
        <f t="shared" si="625"/>
        <v>10.010999999999999</v>
      </c>
      <c r="AE3016" s="390">
        <f t="shared" si="626"/>
        <v>10.667999999999999</v>
      </c>
      <c r="AF3016" s="390">
        <f t="shared" si="627"/>
        <v>11.886999999999999</v>
      </c>
      <c r="AG3016" s="390">
        <f t="shared" si="628"/>
        <v>11.254</v>
      </c>
      <c r="AH3016" s="390">
        <f t="shared" si="629"/>
        <v>11.166</v>
      </c>
      <c r="AI3016" s="390">
        <f t="shared" si="630"/>
        <v>11.698</v>
      </c>
      <c r="AJ3016" s="390">
        <f t="shared" si="631"/>
        <v>10.981</v>
      </c>
      <c r="AK3016" s="390">
        <f t="shared" si="632"/>
        <v>11.264999999999999</v>
      </c>
      <c r="AL3016" s="390">
        <f t="shared" si="633"/>
        <v>11.375</v>
      </c>
      <c r="AM3016" s="390">
        <f t="shared" si="634"/>
        <v>11.256</v>
      </c>
      <c r="AN3016" s="390">
        <f t="shared" si="635"/>
        <v>10.85</v>
      </c>
      <c r="AO3016" s="390">
        <f t="shared" si="636"/>
        <v>11.753</v>
      </c>
    </row>
    <row r="3017" spans="1:41" ht="15" customHeight="1" x14ac:dyDescent="0.25">
      <c r="A3017" s="127" t="s">
        <v>1459</v>
      </c>
      <c r="B3017" s="125" t="s">
        <v>2077</v>
      </c>
      <c r="C3017" s="125" t="s">
        <v>4006</v>
      </c>
      <c r="D3017" s="125" t="s">
        <v>1460</v>
      </c>
      <c r="E3017" s="125" t="s">
        <v>2452</v>
      </c>
      <c r="F3017" s="126">
        <v>10.25</v>
      </c>
      <c r="G3017" s="126">
        <v>10.45</v>
      </c>
      <c r="H3017" s="126">
        <v>8.1999999999999993</v>
      </c>
      <c r="I3017" s="126"/>
      <c r="J3017" s="317"/>
      <c r="K3017" s="323">
        <f>ROUND(SUMIF('VGT-Bewegungsdaten'!B:B,A3017,'VGT-Bewegungsdaten'!C:C),3)</f>
        <v>0</v>
      </c>
      <c r="L3017" s="324">
        <f>ROUND(SUMIF('VGT-Bewegungsdaten'!B:B,$A3017,'VGT-Bewegungsdaten'!D:D),2)</f>
        <v>0</v>
      </c>
      <c r="N3017" s="376" t="s">
        <v>4930</v>
      </c>
      <c r="O3017" s="376" t="s">
        <v>4940</v>
      </c>
      <c r="P3017" s="326">
        <f>ROUND(SUMIF('AV-Bewegungsdaten'!B:B,A3017,'AV-Bewegungsdaten'!C:C),3)</f>
        <v>0</v>
      </c>
      <c r="Q3017" s="324">
        <f>ROUND(SUMIF('AV-Bewegungsdaten'!B:B,$A3017,'AV-Bewegungsdaten'!D:D),2)</f>
        <v>0</v>
      </c>
      <c r="T3017" s="327"/>
      <c r="U3017" s="326">
        <f>ROUND(SUMIF('DV-Bewegungsdaten'!B:B,Kategorien!A3017,'DV-Bewegungsdaten'!D:D),3)</f>
        <v>0</v>
      </c>
      <c r="V3017" s="324">
        <f>ROUND(SUMIF('DV-Bewegungsdaten'!B:B,Kategorien!A3017,'DV-Bewegungsdaten'!E:E),3)</f>
        <v>0</v>
      </c>
      <c r="AD3017" s="390">
        <f t="shared" si="625"/>
        <v>5.5109999999999992</v>
      </c>
      <c r="AE3017" s="390">
        <f t="shared" si="626"/>
        <v>6.1679999999999993</v>
      </c>
      <c r="AF3017" s="390">
        <f t="shared" si="627"/>
        <v>7.3869999999999987</v>
      </c>
      <c r="AG3017" s="390">
        <f t="shared" si="628"/>
        <v>6.7539999999999996</v>
      </c>
      <c r="AH3017" s="390">
        <f t="shared" si="629"/>
        <v>6.6659999999999995</v>
      </c>
      <c r="AI3017" s="390">
        <f t="shared" si="630"/>
        <v>7.1979999999999995</v>
      </c>
      <c r="AJ3017" s="390">
        <f t="shared" si="631"/>
        <v>6.4809999999999999</v>
      </c>
      <c r="AK3017" s="390">
        <f t="shared" si="632"/>
        <v>6.7649999999999988</v>
      </c>
      <c r="AL3017" s="390">
        <f t="shared" si="633"/>
        <v>6.8749999999999991</v>
      </c>
      <c r="AM3017" s="390">
        <f t="shared" si="634"/>
        <v>6.7559999999999993</v>
      </c>
      <c r="AN3017" s="390">
        <f t="shared" si="635"/>
        <v>6.35</v>
      </c>
      <c r="AO3017" s="390">
        <f t="shared" si="636"/>
        <v>7.2529999999999992</v>
      </c>
    </row>
    <row r="3018" spans="1:41" ht="15" customHeight="1" x14ac:dyDescent="0.25">
      <c r="A3018" s="127" t="s">
        <v>1461</v>
      </c>
      <c r="B3018" s="125" t="s">
        <v>2077</v>
      </c>
      <c r="C3018" s="125" t="s">
        <v>4006</v>
      </c>
      <c r="D3018" s="125" t="s">
        <v>1462</v>
      </c>
      <c r="E3018" s="125" t="s">
        <v>2455</v>
      </c>
      <c r="F3018" s="126">
        <v>13.25</v>
      </c>
      <c r="G3018" s="126">
        <v>13.45</v>
      </c>
      <c r="H3018" s="126">
        <v>10.6</v>
      </c>
      <c r="I3018" s="126"/>
      <c r="J3018" s="317"/>
      <c r="K3018" s="323">
        <f>ROUND(SUMIF('VGT-Bewegungsdaten'!B:B,A3018,'VGT-Bewegungsdaten'!C:C),3)</f>
        <v>0</v>
      </c>
      <c r="L3018" s="324">
        <f>ROUND(SUMIF('VGT-Bewegungsdaten'!B:B,$A3018,'VGT-Bewegungsdaten'!D:D),2)</f>
        <v>0</v>
      </c>
      <c r="N3018" s="376" t="s">
        <v>4930</v>
      </c>
      <c r="O3018" s="376" t="s">
        <v>4940</v>
      </c>
      <c r="P3018" s="326">
        <f>ROUND(SUMIF('AV-Bewegungsdaten'!B:B,A3018,'AV-Bewegungsdaten'!C:C),3)</f>
        <v>0</v>
      </c>
      <c r="Q3018" s="324">
        <f>ROUND(SUMIF('AV-Bewegungsdaten'!B:B,$A3018,'AV-Bewegungsdaten'!D:D),2)</f>
        <v>0</v>
      </c>
      <c r="T3018" s="327"/>
      <c r="U3018" s="326">
        <f>ROUND(SUMIF('DV-Bewegungsdaten'!B:B,Kategorien!A3018,'DV-Bewegungsdaten'!D:D),3)</f>
        <v>0</v>
      </c>
      <c r="V3018" s="324">
        <f>ROUND(SUMIF('DV-Bewegungsdaten'!B:B,Kategorien!A3018,'DV-Bewegungsdaten'!E:E),3)</f>
        <v>0</v>
      </c>
      <c r="AD3018" s="390">
        <f t="shared" si="625"/>
        <v>8.5109999999999992</v>
      </c>
      <c r="AE3018" s="390">
        <f t="shared" si="626"/>
        <v>9.1679999999999993</v>
      </c>
      <c r="AF3018" s="390">
        <f t="shared" si="627"/>
        <v>10.386999999999999</v>
      </c>
      <c r="AG3018" s="390">
        <f t="shared" si="628"/>
        <v>9.7539999999999996</v>
      </c>
      <c r="AH3018" s="390">
        <f t="shared" si="629"/>
        <v>9.6660000000000004</v>
      </c>
      <c r="AI3018" s="390">
        <f t="shared" si="630"/>
        <v>10.198</v>
      </c>
      <c r="AJ3018" s="390">
        <f t="shared" si="631"/>
        <v>9.4809999999999999</v>
      </c>
      <c r="AK3018" s="390">
        <f t="shared" si="632"/>
        <v>9.7649999999999988</v>
      </c>
      <c r="AL3018" s="390">
        <f t="shared" si="633"/>
        <v>9.875</v>
      </c>
      <c r="AM3018" s="390">
        <f t="shared" si="634"/>
        <v>9.7560000000000002</v>
      </c>
      <c r="AN3018" s="390">
        <f t="shared" si="635"/>
        <v>9.35</v>
      </c>
      <c r="AO3018" s="390">
        <f t="shared" si="636"/>
        <v>10.253</v>
      </c>
    </row>
    <row r="3019" spans="1:41" ht="15" customHeight="1" x14ac:dyDescent="0.25">
      <c r="A3019" s="127" t="s">
        <v>1463</v>
      </c>
      <c r="B3019" s="125" t="s">
        <v>2077</v>
      </c>
      <c r="C3019" s="125" t="s">
        <v>4006</v>
      </c>
      <c r="D3019" s="125" t="s">
        <v>1464</v>
      </c>
      <c r="E3019" s="125" t="s">
        <v>2452</v>
      </c>
      <c r="F3019" s="126">
        <v>14.25</v>
      </c>
      <c r="G3019" s="126">
        <v>14.45</v>
      </c>
      <c r="H3019" s="126">
        <v>11.4</v>
      </c>
      <c r="I3019" s="126"/>
      <c r="J3019" s="317"/>
      <c r="K3019" s="323">
        <f>ROUND(SUMIF('VGT-Bewegungsdaten'!B:B,A3019,'VGT-Bewegungsdaten'!C:C),3)</f>
        <v>0</v>
      </c>
      <c r="L3019" s="324">
        <f>ROUND(SUMIF('VGT-Bewegungsdaten'!B:B,$A3019,'VGT-Bewegungsdaten'!D:D),2)</f>
        <v>0</v>
      </c>
      <c r="N3019" s="376" t="s">
        <v>4930</v>
      </c>
      <c r="O3019" s="376" t="s">
        <v>4940</v>
      </c>
      <c r="P3019" s="326">
        <f>ROUND(SUMIF('AV-Bewegungsdaten'!B:B,A3019,'AV-Bewegungsdaten'!C:C),3)</f>
        <v>0</v>
      </c>
      <c r="Q3019" s="324">
        <f>ROUND(SUMIF('AV-Bewegungsdaten'!B:B,$A3019,'AV-Bewegungsdaten'!D:D),2)</f>
        <v>0</v>
      </c>
      <c r="T3019" s="327"/>
      <c r="U3019" s="326">
        <f>ROUND(SUMIF('DV-Bewegungsdaten'!B:B,Kategorien!A3019,'DV-Bewegungsdaten'!D:D),3)</f>
        <v>0</v>
      </c>
      <c r="V3019" s="324">
        <f>ROUND(SUMIF('DV-Bewegungsdaten'!B:B,Kategorien!A3019,'DV-Bewegungsdaten'!E:E),3)</f>
        <v>0</v>
      </c>
      <c r="AD3019" s="390">
        <f t="shared" si="625"/>
        <v>9.5109999999999992</v>
      </c>
      <c r="AE3019" s="390">
        <f t="shared" si="626"/>
        <v>10.167999999999999</v>
      </c>
      <c r="AF3019" s="390">
        <f t="shared" si="627"/>
        <v>11.386999999999999</v>
      </c>
      <c r="AG3019" s="390">
        <f t="shared" si="628"/>
        <v>10.754</v>
      </c>
      <c r="AH3019" s="390">
        <f t="shared" si="629"/>
        <v>10.666</v>
      </c>
      <c r="AI3019" s="390">
        <f t="shared" si="630"/>
        <v>11.198</v>
      </c>
      <c r="AJ3019" s="390">
        <f t="shared" si="631"/>
        <v>10.481</v>
      </c>
      <c r="AK3019" s="390">
        <f t="shared" si="632"/>
        <v>10.764999999999999</v>
      </c>
      <c r="AL3019" s="390">
        <f t="shared" si="633"/>
        <v>10.875</v>
      </c>
      <c r="AM3019" s="390">
        <f t="shared" si="634"/>
        <v>10.756</v>
      </c>
      <c r="AN3019" s="390">
        <f t="shared" si="635"/>
        <v>10.35</v>
      </c>
      <c r="AO3019" s="390">
        <f t="shared" si="636"/>
        <v>11.253</v>
      </c>
    </row>
    <row r="3020" spans="1:41" ht="15" customHeight="1" x14ac:dyDescent="0.25">
      <c r="A3020" s="127" t="s">
        <v>1465</v>
      </c>
      <c r="B3020" s="125" t="s">
        <v>2077</v>
      </c>
      <c r="C3020" s="125" t="s">
        <v>4006</v>
      </c>
      <c r="D3020" s="125" t="s">
        <v>1466</v>
      </c>
      <c r="E3020" s="125" t="s">
        <v>2455</v>
      </c>
      <c r="F3020" s="126">
        <v>17.25</v>
      </c>
      <c r="G3020" s="126">
        <v>17.45</v>
      </c>
      <c r="H3020" s="126">
        <v>13.8</v>
      </c>
      <c r="I3020" s="126"/>
      <c r="J3020" s="317"/>
      <c r="K3020" s="323">
        <f>ROUND(SUMIF('VGT-Bewegungsdaten'!B:B,A3020,'VGT-Bewegungsdaten'!C:C),3)</f>
        <v>0</v>
      </c>
      <c r="L3020" s="324">
        <f>ROUND(SUMIF('VGT-Bewegungsdaten'!B:B,$A3020,'VGT-Bewegungsdaten'!D:D),2)</f>
        <v>0</v>
      </c>
      <c r="N3020" s="376" t="s">
        <v>4930</v>
      </c>
      <c r="O3020" s="376" t="s">
        <v>4940</v>
      </c>
      <c r="P3020" s="326">
        <f>ROUND(SUMIF('AV-Bewegungsdaten'!B:B,A3020,'AV-Bewegungsdaten'!C:C),3)</f>
        <v>0</v>
      </c>
      <c r="Q3020" s="324">
        <f>ROUND(SUMIF('AV-Bewegungsdaten'!B:B,$A3020,'AV-Bewegungsdaten'!D:D),2)</f>
        <v>0</v>
      </c>
      <c r="T3020" s="327"/>
      <c r="U3020" s="326">
        <f>ROUND(SUMIF('DV-Bewegungsdaten'!B:B,Kategorien!A3020,'DV-Bewegungsdaten'!D:D),3)</f>
        <v>0</v>
      </c>
      <c r="V3020" s="324">
        <f>ROUND(SUMIF('DV-Bewegungsdaten'!B:B,Kategorien!A3020,'DV-Bewegungsdaten'!E:E),3)</f>
        <v>0</v>
      </c>
      <c r="AD3020" s="390">
        <f t="shared" si="625"/>
        <v>12.510999999999999</v>
      </c>
      <c r="AE3020" s="390">
        <f t="shared" si="626"/>
        <v>13.167999999999999</v>
      </c>
      <c r="AF3020" s="390">
        <f t="shared" si="627"/>
        <v>14.386999999999999</v>
      </c>
      <c r="AG3020" s="390">
        <f t="shared" si="628"/>
        <v>13.754</v>
      </c>
      <c r="AH3020" s="390">
        <f t="shared" si="629"/>
        <v>13.666</v>
      </c>
      <c r="AI3020" s="390">
        <f t="shared" si="630"/>
        <v>14.198</v>
      </c>
      <c r="AJ3020" s="390">
        <f t="shared" si="631"/>
        <v>13.481</v>
      </c>
      <c r="AK3020" s="390">
        <f t="shared" si="632"/>
        <v>13.764999999999999</v>
      </c>
      <c r="AL3020" s="390">
        <f t="shared" si="633"/>
        <v>13.875</v>
      </c>
      <c r="AM3020" s="390">
        <f t="shared" si="634"/>
        <v>13.756</v>
      </c>
      <c r="AN3020" s="390">
        <f t="shared" si="635"/>
        <v>13.35</v>
      </c>
      <c r="AO3020" s="390">
        <f t="shared" si="636"/>
        <v>14.253</v>
      </c>
    </row>
    <row r="3021" spans="1:41" ht="15" customHeight="1" x14ac:dyDescent="0.25">
      <c r="A3021" s="127" t="s">
        <v>1467</v>
      </c>
      <c r="B3021" s="125" t="s">
        <v>2077</v>
      </c>
      <c r="C3021" s="125" t="s">
        <v>4006</v>
      </c>
      <c r="D3021" s="125" t="s">
        <v>1468</v>
      </c>
      <c r="E3021" s="125" t="s">
        <v>2452</v>
      </c>
      <c r="F3021" s="126">
        <v>12.75</v>
      </c>
      <c r="G3021" s="126">
        <v>12.95</v>
      </c>
      <c r="H3021" s="126">
        <v>10.199999999999999</v>
      </c>
      <c r="I3021" s="126"/>
      <c r="J3021" s="317"/>
      <c r="K3021" s="323">
        <f>ROUND(SUMIF('VGT-Bewegungsdaten'!B:B,A3021,'VGT-Bewegungsdaten'!C:C),3)</f>
        <v>0</v>
      </c>
      <c r="L3021" s="324">
        <f>ROUND(SUMIF('VGT-Bewegungsdaten'!B:B,$A3021,'VGT-Bewegungsdaten'!D:D),2)</f>
        <v>0</v>
      </c>
      <c r="N3021" s="376" t="s">
        <v>4930</v>
      </c>
      <c r="O3021" s="376" t="s">
        <v>4940</v>
      </c>
      <c r="P3021" s="326">
        <f>ROUND(SUMIF('AV-Bewegungsdaten'!B:B,A3021,'AV-Bewegungsdaten'!C:C),3)</f>
        <v>0</v>
      </c>
      <c r="Q3021" s="324">
        <f>ROUND(SUMIF('AV-Bewegungsdaten'!B:B,$A3021,'AV-Bewegungsdaten'!D:D),2)</f>
        <v>0</v>
      </c>
      <c r="T3021" s="327"/>
      <c r="U3021" s="326">
        <f>ROUND(SUMIF('DV-Bewegungsdaten'!B:B,Kategorien!A3021,'DV-Bewegungsdaten'!D:D),3)</f>
        <v>0</v>
      </c>
      <c r="V3021" s="324">
        <f>ROUND(SUMIF('DV-Bewegungsdaten'!B:B,Kategorien!A3021,'DV-Bewegungsdaten'!E:E),3)</f>
        <v>0</v>
      </c>
      <c r="AD3021" s="390">
        <f t="shared" si="625"/>
        <v>8.0109999999999992</v>
      </c>
      <c r="AE3021" s="390">
        <f t="shared" si="626"/>
        <v>8.6679999999999993</v>
      </c>
      <c r="AF3021" s="390">
        <f t="shared" si="627"/>
        <v>9.8869999999999987</v>
      </c>
      <c r="AG3021" s="390">
        <f t="shared" si="628"/>
        <v>9.2539999999999996</v>
      </c>
      <c r="AH3021" s="390">
        <f t="shared" si="629"/>
        <v>9.1660000000000004</v>
      </c>
      <c r="AI3021" s="390">
        <f t="shared" si="630"/>
        <v>9.6980000000000004</v>
      </c>
      <c r="AJ3021" s="390">
        <f t="shared" si="631"/>
        <v>8.9809999999999999</v>
      </c>
      <c r="AK3021" s="390">
        <f t="shared" si="632"/>
        <v>9.2649999999999988</v>
      </c>
      <c r="AL3021" s="390">
        <f t="shared" si="633"/>
        <v>9.375</v>
      </c>
      <c r="AM3021" s="390">
        <f t="shared" si="634"/>
        <v>9.2560000000000002</v>
      </c>
      <c r="AN3021" s="390">
        <f t="shared" si="635"/>
        <v>8.85</v>
      </c>
      <c r="AO3021" s="390">
        <f t="shared" si="636"/>
        <v>9.7530000000000001</v>
      </c>
    </row>
    <row r="3022" spans="1:41" ht="15" customHeight="1" x14ac:dyDescent="0.25">
      <c r="A3022" s="127" t="s">
        <v>1469</v>
      </c>
      <c r="B3022" s="125" t="s">
        <v>2077</v>
      </c>
      <c r="C3022" s="125" t="s">
        <v>4006</v>
      </c>
      <c r="D3022" s="125" t="s">
        <v>1470</v>
      </c>
      <c r="E3022" s="125" t="s">
        <v>2455</v>
      </c>
      <c r="F3022" s="126">
        <v>15.75</v>
      </c>
      <c r="G3022" s="126">
        <v>15.95</v>
      </c>
      <c r="H3022" s="126">
        <v>12.6</v>
      </c>
      <c r="I3022" s="126"/>
      <c r="J3022" s="317"/>
      <c r="K3022" s="323">
        <f>ROUND(SUMIF('VGT-Bewegungsdaten'!B:B,A3022,'VGT-Bewegungsdaten'!C:C),3)</f>
        <v>0</v>
      </c>
      <c r="L3022" s="324">
        <f>ROUND(SUMIF('VGT-Bewegungsdaten'!B:B,$A3022,'VGT-Bewegungsdaten'!D:D),2)</f>
        <v>0</v>
      </c>
      <c r="N3022" s="376" t="s">
        <v>4930</v>
      </c>
      <c r="O3022" s="376" t="s">
        <v>4940</v>
      </c>
      <c r="P3022" s="326">
        <f>ROUND(SUMIF('AV-Bewegungsdaten'!B:B,A3022,'AV-Bewegungsdaten'!C:C),3)</f>
        <v>0</v>
      </c>
      <c r="Q3022" s="324">
        <f>ROUND(SUMIF('AV-Bewegungsdaten'!B:B,$A3022,'AV-Bewegungsdaten'!D:D),2)</f>
        <v>0</v>
      </c>
      <c r="T3022" s="327"/>
      <c r="U3022" s="326">
        <f>ROUND(SUMIF('DV-Bewegungsdaten'!B:B,Kategorien!A3022,'DV-Bewegungsdaten'!D:D),3)</f>
        <v>0</v>
      </c>
      <c r="V3022" s="324">
        <f>ROUND(SUMIF('DV-Bewegungsdaten'!B:B,Kategorien!A3022,'DV-Bewegungsdaten'!E:E),3)</f>
        <v>0</v>
      </c>
      <c r="AD3022" s="390">
        <f t="shared" si="625"/>
        <v>11.010999999999999</v>
      </c>
      <c r="AE3022" s="390">
        <f t="shared" si="626"/>
        <v>11.667999999999999</v>
      </c>
      <c r="AF3022" s="390">
        <f t="shared" si="627"/>
        <v>12.886999999999999</v>
      </c>
      <c r="AG3022" s="390">
        <f t="shared" si="628"/>
        <v>12.254</v>
      </c>
      <c r="AH3022" s="390">
        <f t="shared" si="629"/>
        <v>12.166</v>
      </c>
      <c r="AI3022" s="390">
        <f t="shared" si="630"/>
        <v>12.698</v>
      </c>
      <c r="AJ3022" s="390">
        <f t="shared" si="631"/>
        <v>11.981</v>
      </c>
      <c r="AK3022" s="390">
        <f t="shared" si="632"/>
        <v>12.264999999999999</v>
      </c>
      <c r="AL3022" s="390">
        <f t="shared" si="633"/>
        <v>12.375</v>
      </c>
      <c r="AM3022" s="390">
        <f t="shared" si="634"/>
        <v>12.256</v>
      </c>
      <c r="AN3022" s="390">
        <f t="shared" si="635"/>
        <v>11.85</v>
      </c>
      <c r="AO3022" s="390">
        <f t="shared" si="636"/>
        <v>12.753</v>
      </c>
    </row>
    <row r="3023" spans="1:41" ht="15" customHeight="1" x14ac:dyDescent="0.25">
      <c r="A3023" s="127" t="s">
        <v>1471</v>
      </c>
      <c r="B3023" s="125" t="s">
        <v>2077</v>
      </c>
      <c r="C3023" s="125" t="s">
        <v>4006</v>
      </c>
      <c r="D3023" s="125" t="s">
        <v>1472</v>
      </c>
      <c r="E3023" s="125" t="s">
        <v>2455</v>
      </c>
      <c r="F3023" s="126">
        <v>10.79</v>
      </c>
      <c r="G3023" s="126">
        <v>10.989999999999998</v>
      </c>
      <c r="H3023" s="126">
        <v>8.6300000000000008</v>
      </c>
      <c r="I3023" s="126"/>
      <c r="J3023" s="317"/>
      <c r="K3023" s="323">
        <f>ROUND(SUMIF('VGT-Bewegungsdaten'!B:B,A3023,'VGT-Bewegungsdaten'!C:C),3)</f>
        <v>0</v>
      </c>
      <c r="L3023" s="324">
        <f>ROUND(SUMIF('VGT-Bewegungsdaten'!B:B,$A3023,'VGT-Bewegungsdaten'!D:D),2)</f>
        <v>0</v>
      </c>
      <c r="N3023" s="376" t="s">
        <v>4930</v>
      </c>
      <c r="O3023" s="376" t="s">
        <v>4940</v>
      </c>
      <c r="P3023" s="326">
        <f>ROUND(SUMIF('AV-Bewegungsdaten'!B:B,A3023,'AV-Bewegungsdaten'!C:C),3)</f>
        <v>0</v>
      </c>
      <c r="Q3023" s="324">
        <f>ROUND(SUMIF('AV-Bewegungsdaten'!B:B,$A3023,'AV-Bewegungsdaten'!D:D),2)</f>
        <v>0</v>
      </c>
      <c r="T3023" s="327"/>
      <c r="U3023" s="326">
        <f>ROUND(SUMIF('DV-Bewegungsdaten'!B:B,Kategorien!A3023,'DV-Bewegungsdaten'!D:D),3)</f>
        <v>0</v>
      </c>
      <c r="V3023" s="324">
        <f>ROUND(SUMIF('DV-Bewegungsdaten'!B:B,Kategorien!A3023,'DV-Bewegungsdaten'!E:E),3)</f>
        <v>0</v>
      </c>
      <c r="AD3023" s="390">
        <f t="shared" si="625"/>
        <v>6.0509999999999984</v>
      </c>
      <c r="AE3023" s="390">
        <f t="shared" si="626"/>
        <v>6.7079999999999984</v>
      </c>
      <c r="AF3023" s="390">
        <f t="shared" si="627"/>
        <v>7.9269999999999978</v>
      </c>
      <c r="AG3023" s="390">
        <f t="shared" si="628"/>
        <v>7.2939999999999987</v>
      </c>
      <c r="AH3023" s="390">
        <f t="shared" si="629"/>
        <v>7.2059999999999986</v>
      </c>
      <c r="AI3023" s="390">
        <f t="shared" si="630"/>
        <v>7.7379999999999987</v>
      </c>
      <c r="AJ3023" s="390">
        <f t="shared" si="631"/>
        <v>7.020999999999999</v>
      </c>
      <c r="AK3023" s="390">
        <f t="shared" si="632"/>
        <v>7.3049999999999979</v>
      </c>
      <c r="AL3023" s="390">
        <f t="shared" si="633"/>
        <v>7.4149999999999983</v>
      </c>
      <c r="AM3023" s="390">
        <f t="shared" si="634"/>
        <v>7.2959999999999985</v>
      </c>
      <c r="AN3023" s="390">
        <f t="shared" si="635"/>
        <v>6.8899999999999988</v>
      </c>
      <c r="AO3023" s="390">
        <f t="shared" si="636"/>
        <v>7.7929999999999984</v>
      </c>
    </row>
    <row r="3024" spans="1:41" ht="15" customHeight="1" x14ac:dyDescent="0.25">
      <c r="A3024" s="127" t="s">
        <v>2981</v>
      </c>
      <c r="B3024" s="125" t="s">
        <v>2077</v>
      </c>
      <c r="C3024" s="125" t="s">
        <v>4007</v>
      </c>
      <c r="D3024" s="125" t="s">
        <v>1206</v>
      </c>
      <c r="E3024" s="125" t="s">
        <v>2452</v>
      </c>
      <c r="F3024" s="126">
        <v>11.55</v>
      </c>
      <c r="G3024" s="126">
        <v>11.75</v>
      </c>
      <c r="H3024" s="126">
        <v>9.24</v>
      </c>
      <c r="I3024" s="126"/>
      <c r="J3024" s="317"/>
      <c r="K3024" s="323">
        <f>ROUND(SUMIF('VGT-Bewegungsdaten'!B:B,A3024,'VGT-Bewegungsdaten'!C:C),3)</f>
        <v>0</v>
      </c>
      <c r="L3024" s="324">
        <f>ROUND(SUMIF('VGT-Bewegungsdaten'!B:B,$A3024,'VGT-Bewegungsdaten'!D:D),2)</f>
        <v>0</v>
      </c>
      <c r="N3024" s="376" t="s">
        <v>4930</v>
      </c>
      <c r="O3024" s="376" t="s">
        <v>4940</v>
      </c>
      <c r="P3024" s="326">
        <f>ROUND(SUMIF('AV-Bewegungsdaten'!B:B,A3024,'AV-Bewegungsdaten'!C:C),3)</f>
        <v>0</v>
      </c>
      <c r="Q3024" s="324">
        <f>ROUND(SUMIF('AV-Bewegungsdaten'!B:B,$A3024,'AV-Bewegungsdaten'!D:D),2)</f>
        <v>0</v>
      </c>
      <c r="T3024" s="327"/>
      <c r="U3024" s="326">
        <f>ROUND(SUMIF('DV-Bewegungsdaten'!B:B,Kategorien!A3024,'DV-Bewegungsdaten'!D:D),3)</f>
        <v>0</v>
      </c>
      <c r="V3024" s="324">
        <f>ROUND(SUMIF('DV-Bewegungsdaten'!B:B,Kategorien!A3024,'DV-Bewegungsdaten'!E:E),3)</f>
        <v>0</v>
      </c>
      <c r="AD3024" s="390">
        <f t="shared" si="625"/>
        <v>6.8109999999999999</v>
      </c>
      <c r="AE3024" s="390">
        <f t="shared" si="626"/>
        <v>7.468</v>
      </c>
      <c r="AF3024" s="390">
        <f t="shared" si="627"/>
        <v>8.6869999999999994</v>
      </c>
      <c r="AG3024" s="390">
        <f t="shared" si="628"/>
        <v>8.0540000000000003</v>
      </c>
      <c r="AH3024" s="390">
        <f t="shared" si="629"/>
        <v>7.9660000000000002</v>
      </c>
      <c r="AI3024" s="390">
        <f t="shared" si="630"/>
        <v>8.4980000000000011</v>
      </c>
      <c r="AJ3024" s="390">
        <f t="shared" si="631"/>
        <v>7.7810000000000006</v>
      </c>
      <c r="AK3024" s="390">
        <f t="shared" si="632"/>
        <v>8.0649999999999995</v>
      </c>
      <c r="AL3024" s="390">
        <f t="shared" si="633"/>
        <v>8.1750000000000007</v>
      </c>
      <c r="AM3024" s="390">
        <f t="shared" si="634"/>
        <v>8.0560000000000009</v>
      </c>
      <c r="AN3024" s="390">
        <f t="shared" si="635"/>
        <v>7.65</v>
      </c>
      <c r="AO3024" s="390">
        <f t="shared" si="636"/>
        <v>8.5530000000000008</v>
      </c>
    </row>
    <row r="3025" spans="1:41" ht="15" customHeight="1" x14ac:dyDescent="0.25">
      <c r="A3025" s="127" t="s">
        <v>2982</v>
      </c>
      <c r="B3025" s="125" t="s">
        <v>2077</v>
      </c>
      <c r="C3025" s="125" t="s">
        <v>4007</v>
      </c>
      <c r="D3025" s="125" t="s">
        <v>1208</v>
      </c>
      <c r="E3025" s="125" t="s">
        <v>2455</v>
      </c>
      <c r="F3025" s="126">
        <v>14.52</v>
      </c>
      <c r="G3025" s="126">
        <v>14.719999999999999</v>
      </c>
      <c r="H3025" s="126">
        <v>11.62</v>
      </c>
      <c r="I3025" s="126"/>
      <c r="J3025" s="317"/>
      <c r="K3025" s="323">
        <f>ROUND(SUMIF('VGT-Bewegungsdaten'!B:B,A3025,'VGT-Bewegungsdaten'!C:C),3)</f>
        <v>0</v>
      </c>
      <c r="L3025" s="324">
        <f>ROUND(SUMIF('VGT-Bewegungsdaten'!B:B,$A3025,'VGT-Bewegungsdaten'!D:D),2)</f>
        <v>0</v>
      </c>
      <c r="N3025" s="376" t="s">
        <v>4930</v>
      </c>
      <c r="O3025" s="376" t="s">
        <v>4940</v>
      </c>
      <c r="P3025" s="326">
        <f>ROUND(SUMIF('AV-Bewegungsdaten'!B:B,A3025,'AV-Bewegungsdaten'!C:C),3)</f>
        <v>0</v>
      </c>
      <c r="Q3025" s="324">
        <f>ROUND(SUMIF('AV-Bewegungsdaten'!B:B,$A3025,'AV-Bewegungsdaten'!D:D),2)</f>
        <v>0</v>
      </c>
      <c r="T3025" s="327"/>
      <c r="U3025" s="326">
        <f>ROUND(SUMIF('DV-Bewegungsdaten'!B:B,Kategorien!A3025,'DV-Bewegungsdaten'!D:D),3)</f>
        <v>0</v>
      </c>
      <c r="V3025" s="324">
        <f>ROUND(SUMIF('DV-Bewegungsdaten'!B:B,Kategorien!A3025,'DV-Bewegungsdaten'!E:E),3)</f>
        <v>0</v>
      </c>
      <c r="AD3025" s="390">
        <f t="shared" si="625"/>
        <v>9.7809999999999988</v>
      </c>
      <c r="AE3025" s="390">
        <f t="shared" si="626"/>
        <v>10.437999999999999</v>
      </c>
      <c r="AF3025" s="390">
        <f t="shared" si="627"/>
        <v>11.656999999999998</v>
      </c>
      <c r="AG3025" s="390">
        <f t="shared" si="628"/>
        <v>11.023999999999999</v>
      </c>
      <c r="AH3025" s="390">
        <f t="shared" si="629"/>
        <v>10.936</v>
      </c>
      <c r="AI3025" s="390">
        <f t="shared" si="630"/>
        <v>11.468</v>
      </c>
      <c r="AJ3025" s="390">
        <f t="shared" si="631"/>
        <v>10.750999999999999</v>
      </c>
      <c r="AK3025" s="390">
        <f t="shared" si="632"/>
        <v>11.034999999999998</v>
      </c>
      <c r="AL3025" s="390">
        <f t="shared" si="633"/>
        <v>11.145</v>
      </c>
      <c r="AM3025" s="390">
        <f t="shared" si="634"/>
        <v>11.026</v>
      </c>
      <c r="AN3025" s="390">
        <f t="shared" si="635"/>
        <v>10.62</v>
      </c>
      <c r="AO3025" s="390">
        <f t="shared" si="636"/>
        <v>11.523</v>
      </c>
    </row>
    <row r="3026" spans="1:41" ht="15" customHeight="1" x14ac:dyDescent="0.25">
      <c r="A3026" s="127" t="s">
        <v>2983</v>
      </c>
      <c r="B3026" s="125" t="s">
        <v>2077</v>
      </c>
      <c r="C3026" s="125" t="s">
        <v>4007</v>
      </c>
      <c r="D3026" s="125" t="s">
        <v>1210</v>
      </c>
      <c r="E3026" s="125" t="s">
        <v>2452</v>
      </c>
      <c r="F3026" s="126">
        <v>12.54</v>
      </c>
      <c r="G3026" s="126">
        <v>12.739999999999998</v>
      </c>
      <c r="H3026" s="126">
        <v>10.029999999999999</v>
      </c>
      <c r="I3026" s="126"/>
      <c r="J3026" s="317"/>
      <c r="K3026" s="323">
        <f>ROUND(SUMIF('VGT-Bewegungsdaten'!B:B,A3026,'VGT-Bewegungsdaten'!C:C),3)</f>
        <v>0</v>
      </c>
      <c r="L3026" s="324">
        <f>ROUND(SUMIF('VGT-Bewegungsdaten'!B:B,$A3026,'VGT-Bewegungsdaten'!D:D),2)</f>
        <v>0</v>
      </c>
      <c r="N3026" s="376" t="s">
        <v>4930</v>
      </c>
      <c r="O3026" s="376" t="s">
        <v>4940</v>
      </c>
      <c r="P3026" s="326">
        <f>ROUND(SUMIF('AV-Bewegungsdaten'!B:B,A3026,'AV-Bewegungsdaten'!C:C),3)</f>
        <v>0</v>
      </c>
      <c r="Q3026" s="324">
        <f>ROUND(SUMIF('AV-Bewegungsdaten'!B:B,$A3026,'AV-Bewegungsdaten'!D:D),2)</f>
        <v>0</v>
      </c>
      <c r="T3026" s="327"/>
      <c r="U3026" s="326">
        <f>ROUND(SUMIF('DV-Bewegungsdaten'!B:B,Kategorien!A3026,'DV-Bewegungsdaten'!D:D),3)</f>
        <v>0</v>
      </c>
      <c r="V3026" s="324">
        <f>ROUND(SUMIF('DV-Bewegungsdaten'!B:B,Kategorien!A3026,'DV-Bewegungsdaten'!E:E),3)</f>
        <v>0</v>
      </c>
      <c r="AD3026" s="390">
        <f t="shared" si="625"/>
        <v>7.8009999999999984</v>
      </c>
      <c r="AE3026" s="390">
        <f t="shared" si="626"/>
        <v>8.4579999999999984</v>
      </c>
      <c r="AF3026" s="390">
        <f t="shared" si="627"/>
        <v>9.6769999999999978</v>
      </c>
      <c r="AG3026" s="390">
        <f t="shared" si="628"/>
        <v>9.0439999999999987</v>
      </c>
      <c r="AH3026" s="390">
        <f t="shared" si="629"/>
        <v>8.9559999999999995</v>
      </c>
      <c r="AI3026" s="390">
        <f t="shared" si="630"/>
        <v>9.4879999999999995</v>
      </c>
      <c r="AJ3026" s="390">
        <f t="shared" si="631"/>
        <v>8.770999999999999</v>
      </c>
      <c r="AK3026" s="390">
        <f t="shared" si="632"/>
        <v>9.0549999999999979</v>
      </c>
      <c r="AL3026" s="390">
        <f t="shared" si="633"/>
        <v>9.1649999999999991</v>
      </c>
      <c r="AM3026" s="390">
        <f t="shared" si="634"/>
        <v>9.0459999999999994</v>
      </c>
      <c r="AN3026" s="390">
        <f t="shared" si="635"/>
        <v>8.6399999999999988</v>
      </c>
      <c r="AO3026" s="390">
        <f t="shared" si="636"/>
        <v>9.5429999999999993</v>
      </c>
    </row>
    <row r="3027" spans="1:41" ht="15" customHeight="1" x14ac:dyDescent="0.25">
      <c r="A3027" s="127" t="s">
        <v>2984</v>
      </c>
      <c r="B3027" s="125" t="s">
        <v>2077</v>
      </c>
      <c r="C3027" s="125" t="s">
        <v>4007</v>
      </c>
      <c r="D3027" s="125" t="s">
        <v>1212</v>
      </c>
      <c r="E3027" s="125" t="s">
        <v>2455</v>
      </c>
      <c r="F3027" s="126">
        <v>15.51</v>
      </c>
      <c r="G3027" s="126">
        <v>15.709999999999999</v>
      </c>
      <c r="H3027" s="126">
        <v>12.41</v>
      </c>
      <c r="I3027" s="126"/>
      <c r="J3027" s="317"/>
      <c r="K3027" s="323">
        <f>ROUND(SUMIF('VGT-Bewegungsdaten'!B:B,A3027,'VGT-Bewegungsdaten'!C:C),3)</f>
        <v>0</v>
      </c>
      <c r="L3027" s="324">
        <f>ROUND(SUMIF('VGT-Bewegungsdaten'!B:B,$A3027,'VGT-Bewegungsdaten'!D:D),2)</f>
        <v>0</v>
      </c>
      <c r="N3027" s="376" t="s">
        <v>4930</v>
      </c>
      <c r="O3027" s="376" t="s">
        <v>4940</v>
      </c>
      <c r="P3027" s="326">
        <f>ROUND(SUMIF('AV-Bewegungsdaten'!B:B,A3027,'AV-Bewegungsdaten'!C:C),3)</f>
        <v>0</v>
      </c>
      <c r="Q3027" s="324">
        <f>ROUND(SUMIF('AV-Bewegungsdaten'!B:B,$A3027,'AV-Bewegungsdaten'!D:D),2)</f>
        <v>0</v>
      </c>
      <c r="T3027" s="327"/>
      <c r="U3027" s="326">
        <f>ROUND(SUMIF('DV-Bewegungsdaten'!B:B,Kategorien!A3027,'DV-Bewegungsdaten'!D:D),3)</f>
        <v>0</v>
      </c>
      <c r="V3027" s="324">
        <f>ROUND(SUMIF('DV-Bewegungsdaten'!B:B,Kategorien!A3027,'DV-Bewegungsdaten'!E:E),3)</f>
        <v>0</v>
      </c>
      <c r="AD3027" s="390">
        <f t="shared" si="625"/>
        <v>10.770999999999999</v>
      </c>
      <c r="AE3027" s="390">
        <f t="shared" si="626"/>
        <v>11.427999999999999</v>
      </c>
      <c r="AF3027" s="390">
        <f t="shared" si="627"/>
        <v>12.646999999999998</v>
      </c>
      <c r="AG3027" s="390">
        <f t="shared" si="628"/>
        <v>12.013999999999999</v>
      </c>
      <c r="AH3027" s="390">
        <f t="shared" si="629"/>
        <v>11.925999999999998</v>
      </c>
      <c r="AI3027" s="390">
        <f t="shared" si="630"/>
        <v>12.457999999999998</v>
      </c>
      <c r="AJ3027" s="390">
        <f t="shared" si="631"/>
        <v>11.741</v>
      </c>
      <c r="AK3027" s="390">
        <f t="shared" si="632"/>
        <v>12.024999999999999</v>
      </c>
      <c r="AL3027" s="390">
        <f t="shared" si="633"/>
        <v>12.134999999999998</v>
      </c>
      <c r="AM3027" s="390">
        <f t="shared" si="634"/>
        <v>12.015999999999998</v>
      </c>
      <c r="AN3027" s="390">
        <f t="shared" si="635"/>
        <v>11.61</v>
      </c>
      <c r="AO3027" s="390">
        <f t="shared" si="636"/>
        <v>12.512999999999998</v>
      </c>
    </row>
    <row r="3028" spans="1:41" ht="15" customHeight="1" x14ac:dyDescent="0.25">
      <c r="A3028" s="127" t="s">
        <v>2985</v>
      </c>
      <c r="B3028" s="125" t="s">
        <v>2077</v>
      </c>
      <c r="C3028" s="125" t="s">
        <v>4007</v>
      </c>
      <c r="D3028" s="125" t="s">
        <v>1214</v>
      </c>
      <c r="E3028" s="125" t="s">
        <v>2452</v>
      </c>
      <c r="F3028" s="126">
        <v>17.489999999999998</v>
      </c>
      <c r="G3028" s="126">
        <v>17.689999999999998</v>
      </c>
      <c r="H3028" s="126">
        <v>13.99</v>
      </c>
      <c r="I3028" s="126"/>
      <c r="J3028" s="317"/>
      <c r="K3028" s="323">
        <f>ROUND(SUMIF('VGT-Bewegungsdaten'!B:B,A3028,'VGT-Bewegungsdaten'!C:C),3)</f>
        <v>0</v>
      </c>
      <c r="L3028" s="324">
        <f>ROUND(SUMIF('VGT-Bewegungsdaten'!B:B,$A3028,'VGT-Bewegungsdaten'!D:D),2)</f>
        <v>0</v>
      </c>
      <c r="N3028" s="376" t="s">
        <v>4930</v>
      </c>
      <c r="O3028" s="376" t="s">
        <v>4940</v>
      </c>
      <c r="P3028" s="326">
        <f>ROUND(SUMIF('AV-Bewegungsdaten'!B:B,A3028,'AV-Bewegungsdaten'!C:C),3)</f>
        <v>0</v>
      </c>
      <c r="Q3028" s="324">
        <f>ROUND(SUMIF('AV-Bewegungsdaten'!B:B,$A3028,'AV-Bewegungsdaten'!D:D),2)</f>
        <v>0</v>
      </c>
      <c r="T3028" s="327"/>
      <c r="U3028" s="326">
        <f>ROUND(SUMIF('DV-Bewegungsdaten'!B:B,Kategorien!A3028,'DV-Bewegungsdaten'!D:D),3)</f>
        <v>0</v>
      </c>
      <c r="V3028" s="324">
        <f>ROUND(SUMIF('DV-Bewegungsdaten'!B:B,Kategorien!A3028,'DV-Bewegungsdaten'!E:E),3)</f>
        <v>0</v>
      </c>
      <c r="AD3028" s="390">
        <f t="shared" si="625"/>
        <v>12.750999999999998</v>
      </c>
      <c r="AE3028" s="390">
        <f t="shared" si="626"/>
        <v>13.407999999999998</v>
      </c>
      <c r="AF3028" s="390">
        <f t="shared" si="627"/>
        <v>14.626999999999997</v>
      </c>
      <c r="AG3028" s="390">
        <f t="shared" si="628"/>
        <v>13.993999999999998</v>
      </c>
      <c r="AH3028" s="390">
        <f t="shared" si="629"/>
        <v>13.905999999999999</v>
      </c>
      <c r="AI3028" s="390">
        <f t="shared" si="630"/>
        <v>14.437999999999999</v>
      </c>
      <c r="AJ3028" s="390">
        <f t="shared" si="631"/>
        <v>13.720999999999998</v>
      </c>
      <c r="AK3028" s="390">
        <f t="shared" si="632"/>
        <v>14.004999999999997</v>
      </c>
      <c r="AL3028" s="390">
        <f t="shared" si="633"/>
        <v>14.114999999999998</v>
      </c>
      <c r="AM3028" s="390">
        <f t="shared" si="634"/>
        <v>13.995999999999999</v>
      </c>
      <c r="AN3028" s="390">
        <f t="shared" si="635"/>
        <v>13.589999999999998</v>
      </c>
      <c r="AO3028" s="390">
        <f t="shared" si="636"/>
        <v>14.492999999999999</v>
      </c>
    </row>
    <row r="3029" spans="1:41" ht="15" customHeight="1" x14ac:dyDescent="0.25">
      <c r="A3029" s="127" t="s">
        <v>2986</v>
      </c>
      <c r="B3029" s="125" t="s">
        <v>2077</v>
      </c>
      <c r="C3029" s="125" t="s">
        <v>4007</v>
      </c>
      <c r="D3029" s="125" t="s">
        <v>1216</v>
      </c>
      <c r="E3029" s="125" t="s">
        <v>2455</v>
      </c>
      <c r="F3029" s="126">
        <v>20.46</v>
      </c>
      <c r="G3029" s="126">
        <v>20.66</v>
      </c>
      <c r="H3029" s="126">
        <v>16.37</v>
      </c>
      <c r="I3029" s="126"/>
      <c r="J3029" s="317"/>
      <c r="K3029" s="323">
        <f>ROUND(SUMIF('VGT-Bewegungsdaten'!B:B,A3029,'VGT-Bewegungsdaten'!C:C),3)</f>
        <v>0</v>
      </c>
      <c r="L3029" s="324">
        <f>ROUND(SUMIF('VGT-Bewegungsdaten'!B:B,$A3029,'VGT-Bewegungsdaten'!D:D),2)</f>
        <v>0</v>
      </c>
      <c r="N3029" s="376" t="s">
        <v>4930</v>
      </c>
      <c r="O3029" s="376" t="s">
        <v>4940</v>
      </c>
      <c r="P3029" s="326">
        <f>ROUND(SUMIF('AV-Bewegungsdaten'!B:B,A3029,'AV-Bewegungsdaten'!C:C),3)</f>
        <v>0</v>
      </c>
      <c r="Q3029" s="324">
        <f>ROUND(SUMIF('AV-Bewegungsdaten'!B:B,$A3029,'AV-Bewegungsdaten'!D:D),2)</f>
        <v>0</v>
      </c>
      <c r="T3029" s="327"/>
      <c r="U3029" s="326">
        <f>ROUND(SUMIF('DV-Bewegungsdaten'!B:B,Kategorien!A3029,'DV-Bewegungsdaten'!D:D),3)</f>
        <v>0</v>
      </c>
      <c r="V3029" s="324">
        <f>ROUND(SUMIF('DV-Bewegungsdaten'!B:B,Kategorien!A3029,'DV-Bewegungsdaten'!E:E),3)</f>
        <v>0</v>
      </c>
      <c r="AD3029" s="390">
        <f t="shared" si="625"/>
        <v>15.721</v>
      </c>
      <c r="AE3029" s="390">
        <f t="shared" si="626"/>
        <v>16.378</v>
      </c>
      <c r="AF3029" s="390">
        <f t="shared" si="627"/>
        <v>17.597000000000001</v>
      </c>
      <c r="AG3029" s="390">
        <f t="shared" si="628"/>
        <v>16.963999999999999</v>
      </c>
      <c r="AH3029" s="390">
        <f t="shared" si="629"/>
        <v>16.876000000000001</v>
      </c>
      <c r="AI3029" s="390">
        <f t="shared" si="630"/>
        <v>17.408000000000001</v>
      </c>
      <c r="AJ3029" s="390">
        <f t="shared" si="631"/>
        <v>16.690999999999999</v>
      </c>
      <c r="AK3029" s="390">
        <f t="shared" si="632"/>
        <v>16.975000000000001</v>
      </c>
      <c r="AL3029" s="390">
        <f t="shared" si="633"/>
        <v>17.085000000000001</v>
      </c>
      <c r="AM3029" s="390">
        <f t="shared" si="634"/>
        <v>16.966000000000001</v>
      </c>
      <c r="AN3029" s="390">
        <f t="shared" si="635"/>
        <v>16.560000000000002</v>
      </c>
      <c r="AO3029" s="390">
        <f t="shared" si="636"/>
        <v>17.463000000000001</v>
      </c>
    </row>
    <row r="3030" spans="1:41" ht="15" customHeight="1" x14ac:dyDescent="0.25">
      <c r="A3030" s="127" t="s">
        <v>2987</v>
      </c>
      <c r="B3030" s="125" t="s">
        <v>2077</v>
      </c>
      <c r="C3030" s="125" t="s">
        <v>4007</v>
      </c>
      <c r="D3030" s="125" t="s">
        <v>1218</v>
      </c>
      <c r="E3030" s="125" t="s">
        <v>2452</v>
      </c>
      <c r="F3030" s="126">
        <v>18.48</v>
      </c>
      <c r="G3030" s="126">
        <v>18.68</v>
      </c>
      <c r="H3030" s="126">
        <v>14.78</v>
      </c>
      <c r="I3030" s="126"/>
      <c r="J3030" s="317"/>
      <c r="K3030" s="323">
        <f>ROUND(SUMIF('VGT-Bewegungsdaten'!B:B,A3030,'VGT-Bewegungsdaten'!C:C),3)</f>
        <v>0</v>
      </c>
      <c r="L3030" s="324">
        <f>ROUND(SUMIF('VGT-Bewegungsdaten'!B:B,$A3030,'VGT-Bewegungsdaten'!D:D),2)</f>
        <v>0</v>
      </c>
      <c r="N3030" s="376" t="s">
        <v>4930</v>
      </c>
      <c r="O3030" s="376" t="s">
        <v>4940</v>
      </c>
      <c r="P3030" s="326">
        <f>ROUND(SUMIF('AV-Bewegungsdaten'!B:B,A3030,'AV-Bewegungsdaten'!C:C),3)</f>
        <v>0</v>
      </c>
      <c r="Q3030" s="324">
        <f>ROUND(SUMIF('AV-Bewegungsdaten'!B:B,$A3030,'AV-Bewegungsdaten'!D:D),2)</f>
        <v>0</v>
      </c>
      <c r="T3030" s="327"/>
      <c r="U3030" s="326">
        <f>ROUND(SUMIF('DV-Bewegungsdaten'!B:B,Kategorien!A3030,'DV-Bewegungsdaten'!D:D),3)</f>
        <v>0</v>
      </c>
      <c r="V3030" s="324">
        <f>ROUND(SUMIF('DV-Bewegungsdaten'!B:B,Kategorien!A3030,'DV-Bewegungsdaten'!E:E),3)</f>
        <v>0</v>
      </c>
      <c r="AD3030" s="390">
        <f t="shared" si="625"/>
        <v>13.741</v>
      </c>
      <c r="AE3030" s="390">
        <f t="shared" si="626"/>
        <v>14.398</v>
      </c>
      <c r="AF3030" s="390">
        <f t="shared" si="627"/>
        <v>15.616999999999999</v>
      </c>
      <c r="AG3030" s="390">
        <f t="shared" si="628"/>
        <v>14.984</v>
      </c>
      <c r="AH3030" s="390">
        <f t="shared" si="629"/>
        <v>14.896000000000001</v>
      </c>
      <c r="AI3030" s="390">
        <f t="shared" si="630"/>
        <v>15.428000000000001</v>
      </c>
      <c r="AJ3030" s="390">
        <f t="shared" si="631"/>
        <v>14.711</v>
      </c>
      <c r="AK3030" s="390">
        <f t="shared" si="632"/>
        <v>14.994999999999999</v>
      </c>
      <c r="AL3030" s="390">
        <f t="shared" si="633"/>
        <v>15.105</v>
      </c>
      <c r="AM3030" s="390">
        <f t="shared" si="634"/>
        <v>14.986000000000001</v>
      </c>
      <c r="AN3030" s="390">
        <f t="shared" si="635"/>
        <v>14.58</v>
      </c>
      <c r="AO3030" s="390">
        <f t="shared" si="636"/>
        <v>15.483000000000001</v>
      </c>
    </row>
    <row r="3031" spans="1:41" ht="15" customHeight="1" x14ac:dyDescent="0.25">
      <c r="A3031" s="127" t="s">
        <v>2988</v>
      </c>
      <c r="B3031" s="125" t="s">
        <v>2077</v>
      </c>
      <c r="C3031" s="125" t="s">
        <v>4007</v>
      </c>
      <c r="D3031" s="125" t="s">
        <v>1220</v>
      </c>
      <c r="E3031" s="125" t="s">
        <v>2455</v>
      </c>
      <c r="F3031" s="126">
        <v>21.45</v>
      </c>
      <c r="G3031" s="126">
        <v>21.65</v>
      </c>
      <c r="H3031" s="126">
        <v>17.16</v>
      </c>
      <c r="I3031" s="126"/>
      <c r="J3031" s="317"/>
      <c r="K3031" s="323">
        <f>ROUND(SUMIF('VGT-Bewegungsdaten'!B:B,A3031,'VGT-Bewegungsdaten'!C:C),3)</f>
        <v>0</v>
      </c>
      <c r="L3031" s="324">
        <f>ROUND(SUMIF('VGT-Bewegungsdaten'!B:B,$A3031,'VGT-Bewegungsdaten'!D:D),2)</f>
        <v>0</v>
      </c>
      <c r="N3031" s="376" t="s">
        <v>4930</v>
      </c>
      <c r="O3031" s="376" t="s">
        <v>4940</v>
      </c>
      <c r="P3031" s="326">
        <f>ROUND(SUMIF('AV-Bewegungsdaten'!B:B,A3031,'AV-Bewegungsdaten'!C:C),3)</f>
        <v>0</v>
      </c>
      <c r="Q3031" s="324">
        <f>ROUND(SUMIF('AV-Bewegungsdaten'!B:B,$A3031,'AV-Bewegungsdaten'!D:D),2)</f>
        <v>0</v>
      </c>
      <c r="T3031" s="327"/>
      <c r="U3031" s="326">
        <f>ROUND(SUMIF('DV-Bewegungsdaten'!B:B,Kategorien!A3031,'DV-Bewegungsdaten'!D:D),3)</f>
        <v>0</v>
      </c>
      <c r="V3031" s="324">
        <f>ROUND(SUMIF('DV-Bewegungsdaten'!B:B,Kategorien!A3031,'DV-Bewegungsdaten'!E:E),3)</f>
        <v>0</v>
      </c>
      <c r="AD3031" s="390">
        <f t="shared" si="625"/>
        <v>16.710999999999999</v>
      </c>
      <c r="AE3031" s="390">
        <f t="shared" si="626"/>
        <v>17.367999999999999</v>
      </c>
      <c r="AF3031" s="390">
        <f t="shared" si="627"/>
        <v>18.587</v>
      </c>
      <c r="AG3031" s="390">
        <f t="shared" si="628"/>
        <v>17.953999999999997</v>
      </c>
      <c r="AH3031" s="390">
        <f t="shared" si="629"/>
        <v>17.866</v>
      </c>
      <c r="AI3031" s="390">
        <f t="shared" si="630"/>
        <v>18.398</v>
      </c>
      <c r="AJ3031" s="390">
        <f t="shared" si="631"/>
        <v>17.680999999999997</v>
      </c>
      <c r="AK3031" s="390">
        <f t="shared" si="632"/>
        <v>17.965</v>
      </c>
      <c r="AL3031" s="390">
        <f t="shared" si="633"/>
        <v>18.074999999999999</v>
      </c>
      <c r="AM3031" s="390">
        <f t="shared" si="634"/>
        <v>17.956</v>
      </c>
      <c r="AN3031" s="390">
        <f t="shared" si="635"/>
        <v>17.549999999999997</v>
      </c>
      <c r="AO3031" s="390">
        <f t="shared" si="636"/>
        <v>18.452999999999999</v>
      </c>
    </row>
    <row r="3032" spans="1:41" ht="15" customHeight="1" x14ac:dyDescent="0.25">
      <c r="A3032" s="127" t="s">
        <v>2989</v>
      </c>
      <c r="B3032" s="125" t="s">
        <v>2077</v>
      </c>
      <c r="C3032" s="125" t="s">
        <v>4007</v>
      </c>
      <c r="D3032" s="125" t="s">
        <v>1222</v>
      </c>
      <c r="E3032" s="125" t="s">
        <v>2452</v>
      </c>
      <c r="F3032" s="126">
        <v>18.48</v>
      </c>
      <c r="G3032" s="126">
        <v>18.68</v>
      </c>
      <c r="H3032" s="126">
        <v>14.78</v>
      </c>
      <c r="I3032" s="126"/>
      <c r="J3032" s="317"/>
      <c r="K3032" s="323">
        <f>ROUND(SUMIF('VGT-Bewegungsdaten'!B:B,A3032,'VGT-Bewegungsdaten'!C:C),3)</f>
        <v>0</v>
      </c>
      <c r="L3032" s="324">
        <f>ROUND(SUMIF('VGT-Bewegungsdaten'!B:B,$A3032,'VGT-Bewegungsdaten'!D:D),2)</f>
        <v>0</v>
      </c>
      <c r="N3032" s="376" t="s">
        <v>4930</v>
      </c>
      <c r="O3032" s="376" t="s">
        <v>4940</v>
      </c>
      <c r="P3032" s="326">
        <f>ROUND(SUMIF('AV-Bewegungsdaten'!B:B,A3032,'AV-Bewegungsdaten'!C:C),3)</f>
        <v>0</v>
      </c>
      <c r="Q3032" s="324">
        <f>ROUND(SUMIF('AV-Bewegungsdaten'!B:B,$A3032,'AV-Bewegungsdaten'!D:D),2)</f>
        <v>0</v>
      </c>
      <c r="T3032" s="327"/>
      <c r="U3032" s="326">
        <f>ROUND(SUMIF('DV-Bewegungsdaten'!B:B,Kategorien!A3032,'DV-Bewegungsdaten'!D:D),3)</f>
        <v>0</v>
      </c>
      <c r="V3032" s="324">
        <f>ROUND(SUMIF('DV-Bewegungsdaten'!B:B,Kategorien!A3032,'DV-Bewegungsdaten'!E:E),3)</f>
        <v>0</v>
      </c>
      <c r="AD3032" s="390">
        <f t="shared" si="625"/>
        <v>13.741</v>
      </c>
      <c r="AE3032" s="390">
        <f t="shared" si="626"/>
        <v>14.398</v>
      </c>
      <c r="AF3032" s="390">
        <f t="shared" si="627"/>
        <v>15.616999999999999</v>
      </c>
      <c r="AG3032" s="390">
        <f t="shared" si="628"/>
        <v>14.984</v>
      </c>
      <c r="AH3032" s="390">
        <f t="shared" si="629"/>
        <v>14.896000000000001</v>
      </c>
      <c r="AI3032" s="390">
        <f t="shared" si="630"/>
        <v>15.428000000000001</v>
      </c>
      <c r="AJ3032" s="390">
        <f t="shared" si="631"/>
        <v>14.711</v>
      </c>
      <c r="AK3032" s="390">
        <f t="shared" si="632"/>
        <v>14.994999999999999</v>
      </c>
      <c r="AL3032" s="390">
        <f t="shared" si="633"/>
        <v>15.105</v>
      </c>
      <c r="AM3032" s="390">
        <f t="shared" si="634"/>
        <v>14.986000000000001</v>
      </c>
      <c r="AN3032" s="390">
        <f t="shared" si="635"/>
        <v>14.58</v>
      </c>
      <c r="AO3032" s="390">
        <f t="shared" si="636"/>
        <v>15.483000000000001</v>
      </c>
    </row>
    <row r="3033" spans="1:41" ht="15" customHeight="1" x14ac:dyDescent="0.25">
      <c r="A3033" s="127" t="s">
        <v>2990</v>
      </c>
      <c r="B3033" s="125" t="s">
        <v>2077</v>
      </c>
      <c r="C3033" s="125" t="s">
        <v>4007</v>
      </c>
      <c r="D3033" s="125" t="s">
        <v>1224</v>
      </c>
      <c r="E3033" s="125" t="s">
        <v>2455</v>
      </c>
      <c r="F3033" s="126">
        <v>21.45</v>
      </c>
      <c r="G3033" s="126">
        <v>21.65</v>
      </c>
      <c r="H3033" s="126">
        <v>17.16</v>
      </c>
      <c r="I3033" s="126"/>
      <c r="J3033" s="317"/>
      <c r="K3033" s="323">
        <f>ROUND(SUMIF('VGT-Bewegungsdaten'!B:B,A3033,'VGT-Bewegungsdaten'!C:C),3)</f>
        <v>0</v>
      </c>
      <c r="L3033" s="324">
        <f>ROUND(SUMIF('VGT-Bewegungsdaten'!B:B,$A3033,'VGT-Bewegungsdaten'!D:D),2)</f>
        <v>0</v>
      </c>
      <c r="N3033" s="376" t="s">
        <v>4930</v>
      </c>
      <c r="O3033" s="376" t="s">
        <v>4940</v>
      </c>
      <c r="P3033" s="326">
        <f>ROUND(SUMIF('AV-Bewegungsdaten'!B:B,A3033,'AV-Bewegungsdaten'!C:C),3)</f>
        <v>0</v>
      </c>
      <c r="Q3033" s="324">
        <f>ROUND(SUMIF('AV-Bewegungsdaten'!B:B,$A3033,'AV-Bewegungsdaten'!D:D),2)</f>
        <v>0</v>
      </c>
      <c r="T3033" s="327"/>
      <c r="U3033" s="326">
        <f>ROUND(SUMIF('DV-Bewegungsdaten'!B:B,Kategorien!A3033,'DV-Bewegungsdaten'!D:D),3)</f>
        <v>0</v>
      </c>
      <c r="V3033" s="324">
        <f>ROUND(SUMIF('DV-Bewegungsdaten'!B:B,Kategorien!A3033,'DV-Bewegungsdaten'!E:E),3)</f>
        <v>0</v>
      </c>
      <c r="AD3033" s="390">
        <f t="shared" si="625"/>
        <v>16.710999999999999</v>
      </c>
      <c r="AE3033" s="390">
        <f t="shared" si="626"/>
        <v>17.367999999999999</v>
      </c>
      <c r="AF3033" s="390">
        <f t="shared" si="627"/>
        <v>18.587</v>
      </c>
      <c r="AG3033" s="390">
        <f t="shared" si="628"/>
        <v>17.953999999999997</v>
      </c>
      <c r="AH3033" s="390">
        <f t="shared" si="629"/>
        <v>17.866</v>
      </c>
      <c r="AI3033" s="390">
        <f t="shared" si="630"/>
        <v>18.398</v>
      </c>
      <c r="AJ3033" s="390">
        <f t="shared" si="631"/>
        <v>17.680999999999997</v>
      </c>
      <c r="AK3033" s="390">
        <f t="shared" si="632"/>
        <v>17.965</v>
      </c>
      <c r="AL3033" s="390">
        <f t="shared" si="633"/>
        <v>18.074999999999999</v>
      </c>
      <c r="AM3033" s="390">
        <f t="shared" si="634"/>
        <v>17.956</v>
      </c>
      <c r="AN3033" s="390">
        <f t="shared" si="635"/>
        <v>17.549999999999997</v>
      </c>
      <c r="AO3033" s="390">
        <f t="shared" si="636"/>
        <v>18.452999999999999</v>
      </c>
    </row>
    <row r="3034" spans="1:41" ht="15" customHeight="1" x14ac:dyDescent="0.25">
      <c r="A3034" s="127" t="s">
        <v>2991</v>
      </c>
      <c r="B3034" s="125" t="s">
        <v>2077</v>
      </c>
      <c r="C3034" s="125" t="s">
        <v>4007</v>
      </c>
      <c r="D3034" s="125" t="s">
        <v>1226</v>
      </c>
      <c r="E3034" s="125" t="s">
        <v>2452</v>
      </c>
      <c r="F3034" s="126">
        <v>19.47</v>
      </c>
      <c r="G3034" s="126">
        <v>19.669999999999998</v>
      </c>
      <c r="H3034" s="126">
        <v>15.58</v>
      </c>
      <c r="I3034" s="126"/>
      <c r="J3034" s="317"/>
      <c r="K3034" s="323">
        <f>ROUND(SUMIF('VGT-Bewegungsdaten'!B:B,A3034,'VGT-Bewegungsdaten'!C:C),3)</f>
        <v>0</v>
      </c>
      <c r="L3034" s="324">
        <f>ROUND(SUMIF('VGT-Bewegungsdaten'!B:B,$A3034,'VGT-Bewegungsdaten'!D:D),2)</f>
        <v>0</v>
      </c>
      <c r="N3034" s="376" t="s">
        <v>4930</v>
      </c>
      <c r="O3034" s="376" t="s">
        <v>4940</v>
      </c>
      <c r="P3034" s="326">
        <f>ROUND(SUMIF('AV-Bewegungsdaten'!B:B,A3034,'AV-Bewegungsdaten'!C:C),3)</f>
        <v>0</v>
      </c>
      <c r="Q3034" s="324">
        <f>ROUND(SUMIF('AV-Bewegungsdaten'!B:B,$A3034,'AV-Bewegungsdaten'!D:D),2)</f>
        <v>0</v>
      </c>
      <c r="T3034" s="327"/>
      <c r="U3034" s="326">
        <f>ROUND(SUMIF('DV-Bewegungsdaten'!B:B,Kategorien!A3034,'DV-Bewegungsdaten'!D:D),3)</f>
        <v>0</v>
      </c>
      <c r="V3034" s="324">
        <f>ROUND(SUMIF('DV-Bewegungsdaten'!B:B,Kategorien!A3034,'DV-Bewegungsdaten'!E:E),3)</f>
        <v>0</v>
      </c>
      <c r="AD3034" s="390">
        <f t="shared" si="625"/>
        <v>14.730999999999998</v>
      </c>
      <c r="AE3034" s="390">
        <f t="shared" si="626"/>
        <v>15.387999999999998</v>
      </c>
      <c r="AF3034" s="390">
        <f t="shared" si="627"/>
        <v>16.606999999999999</v>
      </c>
      <c r="AG3034" s="390">
        <f t="shared" si="628"/>
        <v>15.973999999999998</v>
      </c>
      <c r="AH3034" s="390">
        <f t="shared" si="629"/>
        <v>15.885999999999999</v>
      </c>
      <c r="AI3034" s="390">
        <f t="shared" si="630"/>
        <v>16.417999999999999</v>
      </c>
      <c r="AJ3034" s="390">
        <f t="shared" si="631"/>
        <v>15.700999999999999</v>
      </c>
      <c r="AK3034" s="390">
        <f t="shared" si="632"/>
        <v>15.984999999999998</v>
      </c>
      <c r="AL3034" s="390">
        <f t="shared" si="633"/>
        <v>16.094999999999999</v>
      </c>
      <c r="AM3034" s="390">
        <f t="shared" si="634"/>
        <v>15.975999999999999</v>
      </c>
      <c r="AN3034" s="390">
        <f t="shared" si="635"/>
        <v>15.569999999999999</v>
      </c>
      <c r="AO3034" s="390">
        <f t="shared" si="636"/>
        <v>16.472999999999999</v>
      </c>
    </row>
    <row r="3035" spans="1:41" ht="15" customHeight="1" x14ac:dyDescent="0.25">
      <c r="A3035" s="127" t="s">
        <v>2992</v>
      </c>
      <c r="B3035" s="125" t="s">
        <v>2077</v>
      </c>
      <c r="C3035" s="125" t="s">
        <v>4007</v>
      </c>
      <c r="D3035" s="125" t="s">
        <v>1228</v>
      </c>
      <c r="E3035" s="125" t="s">
        <v>2455</v>
      </c>
      <c r="F3035" s="126">
        <v>22.44</v>
      </c>
      <c r="G3035" s="126">
        <v>22.64</v>
      </c>
      <c r="H3035" s="126">
        <v>17.95</v>
      </c>
      <c r="I3035" s="126"/>
      <c r="J3035" s="317"/>
      <c r="K3035" s="323">
        <f>ROUND(SUMIF('VGT-Bewegungsdaten'!B:B,A3035,'VGT-Bewegungsdaten'!C:C),3)</f>
        <v>0</v>
      </c>
      <c r="L3035" s="324">
        <f>ROUND(SUMIF('VGT-Bewegungsdaten'!B:B,$A3035,'VGT-Bewegungsdaten'!D:D),2)</f>
        <v>0</v>
      </c>
      <c r="N3035" s="376" t="s">
        <v>4930</v>
      </c>
      <c r="O3035" s="376" t="s">
        <v>4940</v>
      </c>
      <c r="P3035" s="326">
        <f>ROUND(SUMIF('AV-Bewegungsdaten'!B:B,A3035,'AV-Bewegungsdaten'!C:C),3)</f>
        <v>0</v>
      </c>
      <c r="Q3035" s="324">
        <f>ROUND(SUMIF('AV-Bewegungsdaten'!B:B,$A3035,'AV-Bewegungsdaten'!D:D),2)</f>
        <v>0</v>
      </c>
      <c r="T3035" s="327"/>
      <c r="U3035" s="326">
        <f>ROUND(SUMIF('DV-Bewegungsdaten'!B:B,Kategorien!A3035,'DV-Bewegungsdaten'!D:D),3)</f>
        <v>0</v>
      </c>
      <c r="V3035" s="324">
        <f>ROUND(SUMIF('DV-Bewegungsdaten'!B:B,Kategorien!A3035,'DV-Bewegungsdaten'!E:E),3)</f>
        <v>0</v>
      </c>
      <c r="AD3035" s="390">
        <f t="shared" si="625"/>
        <v>17.701000000000001</v>
      </c>
      <c r="AE3035" s="390">
        <f t="shared" si="626"/>
        <v>18.358000000000001</v>
      </c>
      <c r="AF3035" s="390">
        <f t="shared" si="627"/>
        <v>19.577000000000002</v>
      </c>
      <c r="AG3035" s="390">
        <f t="shared" si="628"/>
        <v>18.943999999999999</v>
      </c>
      <c r="AH3035" s="390">
        <f t="shared" si="629"/>
        <v>18.856000000000002</v>
      </c>
      <c r="AI3035" s="390">
        <f t="shared" si="630"/>
        <v>19.388000000000002</v>
      </c>
      <c r="AJ3035" s="390">
        <f t="shared" si="631"/>
        <v>18.670999999999999</v>
      </c>
      <c r="AK3035" s="390">
        <f t="shared" si="632"/>
        <v>18.955000000000002</v>
      </c>
      <c r="AL3035" s="390">
        <f t="shared" si="633"/>
        <v>19.065000000000001</v>
      </c>
      <c r="AM3035" s="390">
        <f t="shared" si="634"/>
        <v>18.946000000000002</v>
      </c>
      <c r="AN3035" s="390">
        <f t="shared" si="635"/>
        <v>18.54</v>
      </c>
      <c r="AO3035" s="390">
        <f t="shared" si="636"/>
        <v>19.443000000000001</v>
      </c>
    </row>
    <row r="3036" spans="1:41" ht="15" customHeight="1" x14ac:dyDescent="0.25">
      <c r="A3036" s="127" t="s">
        <v>2993</v>
      </c>
      <c r="B3036" s="125" t="s">
        <v>2077</v>
      </c>
      <c r="C3036" s="125" t="s">
        <v>4007</v>
      </c>
      <c r="D3036" s="125" t="s">
        <v>1230</v>
      </c>
      <c r="E3036" s="125" t="s">
        <v>2452</v>
      </c>
      <c r="F3036" s="126">
        <v>20.46</v>
      </c>
      <c r="G3036" s="126">
        <v>20.66</v>
      </c>
      <c r="H3036" s="126">
        <v>16.37</v>
      </c>
      <c r="I3036" s="126"/>
      <c r="J3036" s="317"/>
      <c r="K3036" s="323">
        <f>ROUND(SUMIF('VGT-Bewegungsdaten'!B:B,A3036,'VGT-Bewegungsdaten'!C:C),3)</f>
        <v>0</v>
      </c>
      <c r="L3036" s="324">
        <f>ROUND(SUMIF('VGT-Bewegungsdaten'!B:B,$A3036,'VGT-Bewegungsdaten'!D:D),2)</f>
        <v>0</v>
      </c>
      <c r="N3036" s="376" t="s">
        <v>4930</v>
      </c>
      <c r="O3036" s="376" t="s">
        <v>4940</v>
      </c>
      <c r="P3036" s="326">
        <f>ROUND(SUMIF('AV-Bewegungsdaten'!B:B,A3036,'AV-Bewegungsdaten'!C:C),3)</f>
        <v>0</v>
      </c>
      <c r="Q3036" s="324">
        <f>ROUND(SUMIF('AV-Bewegungsdaten'!B:B,$A3036,'AV-Bewegungsdaten'!D:D),2)</f>
        <v>0</v>
      </c>
      <c r="T3036" s="327"/>
      <c r="U3036" s="326">
        <f>ROUND(SUMIF('DV-Bewegungsdaten'!B:B,Kategorien!A3036,'DV-Bewegungsdaten'!D:D),3)</f>
        <v>0</v>
      </c>
      <c r="V3036" s="324">
        <f>ROUND(SUMIF('DV-Bewegungsdaten'!B:B,Kategorien!A3036,'DV-Bewegungsdaten'!E:E),3)</f>
        <v>0</v>
      </c>
      <c r="AD3036" s="390">
        <f t="shared" si="625"/>
        <v>15.721</v>
      </c>
      <c r="AE3036" s="390">
        <f t="shared" si="626"/>
        <v>16.378</v>
      </c>
      <c r="AF3036" s="390">
        <f t="shared" si="627"/>
        <v>17.597000000000001</v>
      </c>
      <c r="AG3036" s="390">
        <f t="shared" si="628"/>
        <v>16.963999999999999</v>
      </c>
      <c r="AH3036" s="390">
        <f t="shared" si="629"/>
        <v>16.876000000000001</v>
      </c>
      <c r="AI3036" s="390">
        <f t="shared" si="630"/>
        <v>17.408000000000001</v>
      </c>
      <c r="AJ3036" s="390">
        <f t="shared" si="631"/>
        <v>16.690999999999999</v>
      </c>
      <c r="AK3036" s="390">
        <f t="shared" si="632"/>
        <v>16.975000000000001</v>
      </c>
      <c r="AL3036" s="390">
        <f t="shared" si="633"/>
        <v>17.085000000000001</v>
      </c>
      <c r="AM3036" s="390">
        <f t="shared" si="634"/>
        <v>16.966000000000001</v>
      </c>
      <c r="AN3036" s="390">
        <f t="shared" si="635"/>
        <v>16.560000000000002</v>
      </c>
      <c r="AO3036" s="390">
        <f t="shared" si="636"/>
        <v>17.463000000000001</v>
      </c>
    </row>
    <row r="3037" spans="1:41" ht="15" customHeight="1" x14ac:dyDescent="0.25">
      <c r="A3037" s="127" t="s">
        <v>2994</v>
      </c>
      <c r="B3037" s="125" t="s">
        <v>2077</v>
      </c>
      <c r="C3037" s="125" t="s">
        <v>4007</v>
      </c>
      <c r="D3037" s="125" t="s">
        <v>1232</v>
      </c>
      <c r="E3037" s="125" t="s">
        <v>2455</v>
      </c>
      <c r="F3037" s="126">
        <v>23.43</v>
      </c>
      <c r="G3037" s="126">
        <v>23.63</v>
      </c>
      <c r="H3037" s="126">
        <v>18.739999999999998</v>
      </c>
      <c r="I3037" s="126"/>
      <c r="J3037" s="317"/>
      <c r="K3037" s="323">
        <f>ROUND(SUMIF('VGT-Bewegungsdaten'!B:B,A3037,'VGT-Bewegungsdaten'!C:C),3)</f>
        <v>0</v>
      </c>
      <c r="L3037" s="324">
        <f>ROUND(SUMIF('VGT-Bewegungsdaten'!B:B,$A3037,'VGT-Bewegungsdaten'!D:D),2)</f>
        <v>0</v>
      </c>
      <c r="N3037" s="376" t="s">
        <v>4930</v>
      </c>
      <c r="O3037" s="376" t="s">
        <v>4940</v>
      </c>
      <c r="P3037" s="326">
        <f>ROUND(SUMIF('AV-Bewegungsdaten'!B:B,A3037,'AV-Bewegungsdaten'!C:C),3)</f>
        <v>0</v>
      </c>
      <c r="Q3037" s="324">
        <f>ROUND(SUMIF('AV-Bewegungsdaten'!B:B,$A3037,'AV-Bewegungsdaten'!D:D),2)</f>
        <v>0</v>
      </c>
      <c r="T3037" s="327"/>
      <c r="U3037" s="326">
        <f>ROUND(SUMIF('DV-Bewegungsdaten'!B:B,Kategorien!A3037,'DV-Bewegungsdaten'!D:D),3)</f>
        <v>0</v>
      </c>
      <c r="V3037" s="324">
        <f>ROUND(SUMIF('DV-Bewegungsdaten'!B:B,Kategorien!A3037,'DV-Bewegungsdaten'!E:E),3)</f>
        <v>0</v>
      </c>
      <c r="AD3037" s="390">
        <f t="shared" si="625"/>
        <v>18.690999999999999</v>
      </c>
      <c r="AE3037" s="390">
        <f t="shared" si="626"/>
        <v>19.347999999999999</v>
      </c>
      <c r="AF3037" s="390">
        <f t="shared" si="627"/>
        <v>20.567</v>
      </c>
      <c r="AG3037" s="390">
        <f t="shared" si="628"/>
        <v>19.933999999999997</v>
      </c>
      <c r="AH3037" s="390">
        <f t="shared" si="629"/>
        <v>19.846</v>
      </c>
      <c r="AI3037" s="390">
        <f t="shared" si="630"/>
        <v>20.378</v>
      </c>
      <c r="AJ3037" s="390">
        <f t="shared" si="631"/>
        <v>19.660999999999998</v>
      </c>
      <c r="AK3037" s="390">
        <f t="shared" si="632"/>
        <v>19.945</v>
      </c>
      <c r="AL3037" s="390">
        <f t="shared" si="633"/>
        <v>20.055</v>
      </c>
      <c r="AM3037" s="390">
        <f t="shared" si="634"/>
        <v>19.936</v>
      </c>
      <c r="AN3037" s="390">
        <f t="shared" si="635"/>
        <v>19.53</v>
      </c>
      <c r="AO3037" s="390">
        <f t="shared" si="636"/>
        <v>20.433</v>
      </c>
    </row>
    <row r="3038" spans="1:41" ht="15" customHeight="1" x14ac:dyDescent="0.25">
      <c r="A3038" s="127" t="s">
        <v>2995</v>
      </c>
      <c r="B3038" s="125" t="s">
        <v>2077</v>
      </c>
      <c r="C3038" s="125" t="s">
        <v>4007</v>
      </c>
      <c r="D3038" s="125" t="s">
        <v>1234</v>
      </c>
      <c r="E3038" s="125" t="s">
        <v>2452</v>
      </c>
      <c r="F3038" s="126">
        <v>21.45</v>
      </c>
      <c r="G3038" s="126">
        <v>21.65</v>
      </c>
      <c r="H3038" s="126">
        <v>17.16</v>
      </c>
      <c r="I3038" s="126"/>
      <c r="J3038" s="317"/>
      <c r="K3038" s="323">
        <f>ROUND(SUMIF('VGT-Bewegungsdaten'!B:B,A3038,'VGT-Bewegungsdaten'!C:C),3)</f>
        <v>0</v>
      </c>
      <c r="L3038" s="324">
        <f>ROUND(SUMIF('VGT-Bewegungsdaten'!B:B,$A3038,'VGT-Bewegungsdaten'!D:D),2)</f>
        <v>0</v>
      </c>
      <c r="N3038" s="376" t="s">
        <v>4930</v>
      </c>
      <c r="O3038" s="376" t="s">
        <v>4940</v>
      </c>
      <c r="P3038" s="326">
        <f>ROUND(SUMIF('AV-Bewegungsdaten'!B:B,A3038,'AV-Bewegungsdaten'!C:C),3)</f>
        <v>0</v>
      </c>
      <c r="Q3038" s="324">
        <f>ROUND(SUMIF('AV-Bewegungsdaten'!B:B,$A3038,'AV-Bewegungsdaten'!D:D),2)</f>
        <v>0</v>
      </c>
      <c r="T3038" s="327"/>
      <c r="U3038" s="326">
        <f>ROUND(SUMIF('DV-Bewegungsdaten'!B:B,Kategorien!A3038,'DV-Bewegungsdaten'!D:D),3)</f>
        <v>0</v>
      </c>
      <c r="V3038" s="324">
        <f>ROUND(SUMIF('DV-Bewegungsdaten'!B:B,Kategorien!A3038,'DV-Bewegungsdaten'!E:E),3)</f>
        <v>0</v>
      </c>
      <c r="AD3038" s="390">
        <f t="shared" si="625"/>
        <v>16.710999999999999</v>
      </c>
      <c r="AE3038" s="390">
        <f t="shared" si="626"/>
        <v>17.367999999999999</v>
      </c>
      <c r="AF3038" s="390">
        <f t="shared" si="627"/>
        <v>18.587</v>
      </c>
      <c r="AG3038" s="390">
        <f t="shared" si="628"/>
        <v>17.953999999999997</v>
      </c>
      <c r="AH3038" s="390">
        <f t="shared" si="629"/>
        <v>17.866</v>
      </c>
      <c r="AI3038" s="390">
        <f t="shared" si="630"/>
        <v>18.398</v>
      </c>
      <c r="AJ3038" s="390">
        <f t="shared" si="631"/>
        <v>17.680999999999997</v>
      </c>
      <c r="AK3038" s="390">
        <f t="shared" si="632"/>
        <v>17.965</v>
      </c>
      <c r="AL3038" s="390">
        <f t="shared" si="633"/>
        <v>18.074999999999999</v>
      </c>
      <c r="AM3038" s="390">
        <f t="shared" si="634"/>
        <v>17.956</v>
      </c>
      <c r="AN3038" s="390">
        <f t="shared" si="635"/>
        <v>17.549999999999997</v>
      </c>
      <c r="AO3038" s="390">
        <f t="shared" si="636"/>
        <v>18.452999999999999</v>
      </c>
    </row>
    <row r="3039" spans="1:41" ht="15" customHeight="1" x14ac:dyDescent="0.25">
      <c r="A3039" s="127" t="s">
        <v>2996</v>
      </c>
      <c r="B3039" s="125" t="s">
        <v>2077</v>
      </c>
      <c r="C3039" s="125" t="s">
        <v>4007</v>
      </c>
      <c r="D3039" s="125" t="s">
        <v>1236</v>
      </c>
      <c r="E3039" s="125" t="s">
        <v>2455</v>
      </c>
      <c r="F3039" s="126">
        <v>24.42</v>
      </c>
      <c r="G3039" s="126">
        <v>24.62</v>
      </c>
      <c r="H3039" s="126">
        <v>19.54</v>
      </c>
      <c r="I3039" s="126"/>
      <c r="J3039" s="317"/>
      <c r="K3039" s="323">
        <f>ROUND(SUMIF('VGT-Bewegungsdaten'!B:B,A3039,'VGT-Bewegungsdaten'!C:C),3)</f>
        <v>0</v>
      </c>
      <c r="L3039" s="324">
        <f>ROUND(SUMIF('VGT-Bewegungsdaten'!B:B,$A3039,'VGT-Bewegungsdaten'!D:D),2)</f>
        <v>0</v>
      </c>
      <c r="N3039" s="376" t="s">
        <v>4930</v>
      </c>
      <c r="O3039" s="376" t="s">
        <v>4940</v>
      </c>
      <c r="P3039" s="326">
        <f>ROUND(SUMIF('AV-Bewegungsdaten'!B:B,A3039,'AV-Bewegungsdaten'!C:C),3)</f>
        <v>0</v>
      </c>
      <c r="Q3039" s="324">
        <f>ROUND(SUMIF('AV-Bewegungsdaten'!B:B,$A3039,'AV-Bewegungsdaten'!D:D),2)</f>
        <v>0</v>
      </c>
      <c r="T3039" s="327"/>
      <c r="U3039" s="326">
        <f>ROUND(SUMIF('DV-Bewegungsdaten'!B:B,Kategorien!A3039,'DV-Bewegungsdaten'!D:D),3)</f>
        <v>0</v>
      </c>
      <c r="V3039" s="324">
        <f>ROUND(SUMIF('DV-Bewegungsdaten'!B:B,Kategorien!A3039,'DV-Bewegungsdaten'!E:E),3)</f>
        <v>0</v>
      </c>
      <c r="AD3039" s="390">
        <f t="shared" si="625"/>
        <v>19.681000000000001</v>
      </c>
      <c r="AE3039" s="390">
        <f t="shared" si="626"/>
        <v>20.338000000000001</v>
      </c>
      <c r="AF3039" s="390">
        <f t="shared" si="627"/>
        <v>21.557000000000002</v>
      </c>
      <c r="AG3039" s="390">
        <f t="shared" si="628"/>
        <v>20.923999999999999</v>
      </c>
      <c r="AH3039" s="390">
        <f t="shared" si="629"/>
        <v>20.836000000000002</v>
      </c>
      <c r="AI3039" s="390">
        <f t="shared" si="630"/>
        <v>21.368000000000002</v>
      </c>
      <c r="AJ3039" s="390">
        <f t="shared" si="631"/>
        <v>20.651</v>
      </c>
      <c r="AK3039" s="390">
        <f t="shared" si="632"/>
        <v>20.935000000000002</v>
      </c>
      <c r="AL3039" s="390">
        <f t="shared" si="633"/>
        <v>21.045000000000002</v>
      </c>
      <c r="AM3039" s="390">
        <f t="shared" si="634"/>
        <v>20.926000000000002</v>
      </c>
      <c r="AN3039" s="390">
        <f t="shared" si="635"/>
        <v>20.520000000000003</v>
      </c>
      <c r="AO3039" s="390">
        <f t="shared" si="636"/>
        <v>21.423000000000002</v>
      </c>
    </row>
    <row r="3040" spans="1:41" ht="15" customHeight="1" x14ac:dyDescent="0.25">
      <c r="A3040" s="127" t="s">
        <v>2997</v>
      </c>
      <c r="B3040" s="125" t="s">
        <v>2077</v>
      </c>
      <c r="C3040" s="125" t="s">
        <v>4007</v>
      </c>
      <c r="D3040" s="125" t="s">
        <v>1238</v>
      </c>
      <c r="E3040" s="125" t="s">
        <v>2452</v>
      </c>
      <c r="F3040" s="126">
        <v>22.44</v>
      </c>
      <c r="G3040" s="126">
        <v>22.64</v>
      </c>
      <c r="H3040" s="126">
        <v>17.95</v>
      </c>
      <c r="I3040" s="126"/>
      <c r="J3040" s="317"/>
      <c r="K3040" s="323">
        <f>ROUND(SUMIF('VGT-Bewegungsdaten'!B:B,A3040,'VGT-Bewegungsdaten'!C:C),3)</f>
        <v>0</v>
      </c>
      <c r="L3040" s="324">
        <f>ROUND(SUMIF('VGT-Bewegungsdaten'!B:B,$A3040,'VGT-Bewegungsdaten'!D:D),2)</f>
        <v>0</v>
      </c>
      <c r="N3040" s="376" t="s">
        <v>4930</v>
      </c>
      <c r="O3040" s="376" t="s">
        <v>4940</v>
      </c>
      <c r="P3040" s="326">
        <f>ROUND(SUMIF('AV-Bewegungsdaten'!B:B,A3040,'AV-Bewegungsdaten'!C:C),3)</f>
        <v>0</v>
      </c>
      <c r="Q3040" s="324">
        <f>ROUND(SUMIF('AV-Bewegungsdaten'!B:B,$A3040,'AV-Bewegungsdaten'!D:D),2)</f>
        <v>0</v>
      </c>
      <c r="T3040" s="327"/>
      <c r="U3040" s="326">
        <f>ROUND(SUMIF('DV-Bewegungsdaten'!B:B,Kategorien!A3040,'DV-Bewegungsdaten'!D:D),3)</f>
        <v>0</v>
      </c>
      <c r="V3040" s="324">
        <f>ROUND(SUMIF('DV-Bewegungsdaten'!B:B,Kategorien!A3040,'DV-Bewegungsdaten'!E:E),3)</f>
        <v>0</v>
      </c>
      <c r="AD3040" s="390">
        <f t="shared" si="625"/>
        <v>17.701000000000001</v>
      </c>
      <c r="AE3040" s="390">
        <f t="shared" si="626"/>
        <v>18.358000000000001</v>
      </c>
      <c r="AF3040" s="390">
        <f t="shared" si="627"/>
        <v>19.577000000000002</v>
      </c>
      <c r="AG3040" s="390">
        <f t="shared" si="628"/>
        <v>18.943999999999999</v>
      </c>
      <c r="AH3040" s="390">
        <f t="shared" si="629"/>
        <v>18.856000000000002</v>
      </c>
      <c r="AI3040" s="390">
        <f t="shared" si="630"/>
        <v>19.388000000000002</v>
      </c>
      <c r="AJ3040" s="390">
        <f t="shared" si="631"/>
        <v>18.670999999999999</v>
      </c>
      <c r="AK3040" s="390">
        <f t="shared" si="632"/>
        <v>18.955000000000002</v>
      </c>
      <c r="AL3040" s="390">
        <f t="shared" si="633"/>
        <v>19.065000000000001</v>
      </c>
      <c r="AM3040" s="390">
        <f t="shared" si="634"/>
        <v>18.946000000000002</v>
      </c>
      <c r="AN3040" s="390">
        <f t="shared" si="635"/>
        <v>18.54</v>
      </c>
      <c r="AO3040" s="390">
        <f t="shared" si="636"/>
        <v>19.443000000000001</v>
      </c>
    </row>
    <row r="3041" spans="1:41" ht="15" customHeight="1" x14ac:dyDescent="0.25">
      <c r="A3041" s="127" t="s">
        <v>2998</v>
      </c>
      <c r="B3041" s="125" t="s">
        <v>2077</v>
      </c>
      <c r="C3041" s="125" t="s">
        <v>4007</v>
      </c>
      <c r="D3041" s="125" t="s">
        <v>1240</v>
      </c>
      <c r="E3041" s="125" t="s">
        <v>2455</v>
      </c>
      <c r="F3041" s="126">
        <v>25.41</v>
      </c>
      <c r="G3041" s="126">
        <v>25.61</v>
      </c>
      <c r="H3041" s="126">
        <v>20.329999999999998</v>
      </c>
      <c r="I3041" s="126"/>
      <c r="J3041" s="317"/>
      <c r="K3041" s="323">
        <f>ROUND(SUMIF('VGT-Bewegungsdaten'!B:B,A3041,'VGT-Bewegungsdaten'!C:C),3)</f>
        <v>0</v>
      </c>
      <c r="L3041" s="324">
        <f>ROUND(SUMIF('VGT-Bewegungsdaten'!B:B,$A3041,'VGT-Bewegungsdaten'!D:D),2)</f>
        <v>0</v>
      </c>
      <c r="N3041" s="376" t="s">
        <v>4930</v>
      </c>
      <c r="O3041" s="376" t="s">
        <v>4940</v>
      </c>
      <c r="P3041" s="326">
        <f>ROUND(SUMIF('AV-Bewegungsdaten'!B:B,A3041,'AV-Bewegungsdaten'!C:C),3)</f>
        <v>0</v>
      </c>
      <c r="Q3041" s="324">
        <f>ROUND(SUMIF('AV-Bewegungsdaten'!B:B,$A3041,'AV-Bewegungsdaten'!D:D),2)</f>
        <v>0</v>
      </c>
      <c r="T3041" s="327"/>
      <c r="U3041" s="326">
        <f>ROUND(SUMIF('DV-Bewegungsdaten'!B:B,Kategorien!A3041,'DV-Bewegungsdaten'!D:D),3)</f>
        <v>0</v>
      </c>
      <c r="V3041" s="324">
        <f>ROUND(SUMIF('DV-Bewegungsdaten'!B:B,Kategorien!A3041,'DV-Bewegungsdaten'!E:E),3)</f>
        <v>0</v>
      </c>
      <c r="AD3041" s="390">
        <f t="shared" si="625"/>
        <v>20.670999999999999</v>
      </c>
      <c r="AE3041" s="390">
        <f t="shared" si="626"/>
        <v>21.327999999999999</v>
      </c>
      <c r="AF3041" s="390">
        <f t="shared" si="627"/>
        <v>22.547000000000001</v>
      </c>
      <c r="AG3041" s="390">
        <f t="shared" si="628"/>
        <v>21.913999999999998</v>
      </c>
      <c r="AH3041" s="390">
        <f t="shared" si="629"/>
        <v>21.826000000000001</v>
      </c>
      <c r="AI3041" s="390">
        <f t="shared" si="630"/>
        <v>22.358000000000001</v>
      </c>
      <c r="AJ3041" s="390">
        <f t="shared" si="631"/>
        <v>21.640999999999998</v>
      </c>
      <c r="AK3041" s="390">
        <f t="shared" si="632"/>
        <v>21.925000000000001</v>
      </c>
      <c r="AL3041" s="390">
        <f t="shared" si="633"/>
        <v>22.035</v>
      </c>
      <c r="AM3041" s="390">
        <f t="shared" si="634"/>
        <v>21.916</v>
      </c>
      <c r="AN3041" s="390">
        <f t="shared" si="635"/>
        <v>21.509999999999998</v>
      </c>
      <c r="AO3041" s="390">
        <f t="shared" si="636"/>
        <v>22.413</v>
      </c>
    </row>
    <row r="3042" spans="1:41" ht="15" customHeight="1" x14ac:dyDescent="0.25">
      <c r="A3042" s="127" t="s">
        <v>2999</v>
      </c>
      <c r="B3042" s="125" t="s">
        <v>2077</v>
      </c>
      <c r="C3042" s="125" t="s">
        <v>4007</v>
      </c>
      <c r="D3042" s="125" t="s">
        <v>1242</v>
      </c>
      <c r="E3042" s="125" t="s">
        <v>2452</v>
      </c>
      <c r="F3042" s="126">
        <v>23.43</v>
      </c>
      <c r="G3042" s="126">
        <v>23.63</v>
      </c>
      <c r="H3042" s="126">
        <v>18.739999999999998</v>
      </c>
      <c r="I3042" s="126"/>
      <c r="J3042" s="317"/>
      <c r="K3042" s="323">
        <f>ROUND(SUMIF('VGT-Bewegungsdaten'!B:B,A3042,'VGT-Bewegungsdaten'!C:C),3)</f>
        <v>0</v>
      </c>
      <c r="L3042" s="324">
        <f>ROUND(SUMIF('VGT-Bewegungsdaten'!B:B,$A3042,'VGT-Bewegungsdaten'!D:D),2)</f>
        <v>0</v>
      </c>
      <c r="N3042" s="376" t="s">
        <v>4930</v>
      </c>
      <c r="O3042" s="376" t="s">
        <v>4940</v>
      </c>
      <c r="P3042" s="326">
        <f>ROUND(SUMIF('AV-Bewegungsdaten'!B:B,A3042,'AV-Bewegungsdaten'!C:C),3)</f>
        <v>0</v>
      </c>
      <c r="Q3042" s="324">
        <f>ROUND(SUMIF('AV-Bewegungsdaten'!B:B,$A3042,'AV-Bewegungsdaten'!D:D),2)</f>
        <v>0</v>
      </c>
      <c r="T3042" s="327"/>
      <c r="U3042" s="326">
        <f>ROUND(SUMIF('DV-Bewegungsdaten'!B:B,Kategorien!A3042,'DV-Bewegungsdaten'!D:D),3)</f>
        <v>0</v>
      </c>
      <c r="V3042" s="324">
        <f>ROUND(SUMIF('DV-Bewegungsdaten'!B:B,Kategorien!A3042,'DV-Bewegungsdaten'!E:E),3)</f>
        <v>0</v>
      </c>
      <c r="AD3042" s="390">
        <f t="shared" si="625"/>
        <v>18.690999999999999</v>
      </c>
      <c r="AE3042" s="390">
        <f t="shared" si="626"/>
        <v>19.347999999999999</v>
      </c>
      <c r="AF3042" s="390">
        <f t="shared" si="627"/>
        <v>20.567</v>
      </c>
      <c r="AG3042" s="390">
        <f t="shared" si="628"/>
        <v>19.933999999999997</v>
      </c>
      <c r="AH3042" s="390">
        <f t="shared" si="629"/>
        <v>19.846</v>
      </c>
      <c r="AI3042" s="390">
        <f t="shared" si="630"/>
        <v>20.378</v>
      </c>
      <c r="AJ3042" s="390">
        <f t="shared" si="631"/>
        <v>19.660999999999998</v>
      </c>
      <c r="AK3042" s="390">
        <f t="shared" si="632"/>
        <v>19.945</v>
      </c>
      <c r="AL3042" s="390">
        <f t="shared" si="633"/>
        <v>20.055</v>
      </c>
      <c r="AM3042" s="390">
        <f t="shared" si="634"/>
        <v>19.936</v>
      </c>
      <c r="AN3042" s="390">
        <f t="shared" si="635"/>
        <v>19.53</v>
      </c>
      <c r="AO3042" s="390">
        <f t="shared" si="636"/>
        <v>20.433</v>
      </c>
    </row>
    <row r="3043" spans="1:41" ht="15" customHeight="1" x14ac:dyDescent="0.25">
      <c r="A3043" s="127" t="s">
        <v>3000</v>
      </c>
      <c r="B3043" s="125" t="s">
        <v>2077</v>
      </c>
      <c r="C3043" s="125" t="s">
        <v>4007</v>
      </c>
      <c r="D3043" s="125" t="s">
        <v>1244</v>
      </c>
      <c r="E3043" s="125" t="s">
        <v>2455</v>
      </c>
      <c r="F3043" s="126">
        <v>26.4</v>
      </c>
      <c r="G3043" s="126">
        <v>26.599999999999998</v>
      </c>
      <c r="H3043" s="126">
        <v>21.12</v>
      </c>
      <c r="I3043" s="126"/>
      <c r="J3043" s="317"/>
      <c r="K3043" s="323">
        <f>ROUND(SUMIF('VGT-Bewegungsdaten'!B:B,A3043,'VGT-Bewegungsdaten'!C:C),3)</f>
        <v>0</v>
      </c>
      <c r="L3043" s="324">
        <f>ROUND(SUMIF('VGT-Bewegungsdaten'!B:B,$A3043,'VGT-Bewegungsdaten'!D:D),2)</f>
        <v>0</v>
      </c>
      <c r="N3043" s="376" t="s">
        <v>4930</v>
      </c>
      <c r="O3043" s="376" t="s">
        <v>4940</v>
      </c>
      <c r="P3043" s="326">
        <f>ROUND(SUMIF('AV-Bewegungsdaten'!B:B,A3043,'AV-Bewegungsdaten'!C:C),3)</f>
        <v>0</v>
      </c>
      <c r="Q3043" s="324">
        <f>ROUND(SUMIF('AV-Bewegungsdaten'!B:B,$A3043,'AV-Bewegungsdaten'!D:D),2)</f>
        <v>0</v>
      </c>
      <c r="T3043" s="327"/>
      <c r="U3043" s="326">
        <f>ROUND(SUMIF('DV-Bewegungsdaten'!B:B,Kategorien!A3043,'DV-Bewegungsdaten'!D:D),3)</f>
        <v>0</v>
      </c>
      <c r="V3043" s="324">
        <f>ROUND(SUMIF('DV-Bewegungsdaten'!B:B,Kategorien!A3043,'DV-Bewegungsdaten'!E:E),3)</f>
        <v>0</v>
      </c>
      <c r="AD3043" s="390">
        <f t="shared" si="625"/>
        <v>21.660999999999998</v>
      </c>
      <c r="AE3043" s="390">
        <f t="shared" si="626"/>
        <v>22.317999999999998</v>
      </c>
      <c r="AF3043" s="390">
        <f t="shared" si="627"/>
        <v>23.536999999999999</v>
      </c>
      <c r="AG3043" s="390">
        <f t="shared" si="628"/>
        <v>22.903999999999996</v>
      </c>
      <c r="AH3043" s="390">
        <f t="shared" si="629"/>
        <v>22.815999999999999</v>
      </c>
      <c r="AI3043" s="390">
        <f t="shared" si="630"/>
        <v>23.347999999999999</v>
      </c>
      <c r="AJ3043" s="390">
        <f t="shared" si="631"/>
        <v>22.630999999999997</v>
      </c>
      <c r="AK3043" s="390">
        <f t="shared" si="632"/>
        <v>22.914999999999999</v>
      </c>
      <c r="AL3043" s="390">
        <f t="shared" si="633"/>
        <v>23.024999999999999</v>
      </c>
      <c r="AM3043" s="390">
        <f t="shared" si="634"/>
        <v>22.905999999999999</v>
      </c>
      <c r="AN3043" s="390">
        <f t="shared" si="635"/>
        <v>22.5</v>
      </c>
      <c r="AO3043" s="390">
        <f t="shared" si="636"/>
        <v>23.402999999999999</v>
      </c>
    </row>
    <row r="3044" spans="1:41" ht="15" customHeight="1" x14ac:dyDescent="0.25">
      <c r="A3044" s="127" t="s">
        <v>3001</v>
      </c>
      <c r="B3044" s="125" t="s">
        <v>2077</v>
      </c>
      <c r="C3044" s="125" t="s">
        <v>4007</v>
      </c>
      <c r="D3044" s="125" t="s">
        <v>1246</v>
      </c>
      <c r="E3044" s="125" t="s">
        <v>2452</v>
      </c>
      <c r="F3044" s="126">
        <v>24.42</v>
      </c>
      <c r="G3044" s="126">
        <v>24.62</v>
      </c>
      <c r="H3044" s="126">
        <v>19.54</v>
      </c>
      <c r="I3044" s="126"/>
      <c r="J3044" s="317"/>
      <c r="K3044" s="323">
        <f>ROUND(SUMIF('VGT-Bewegungsdaten'!B:B,A3044,'VGT-Bewegungsdaten'!C:C),3)</f>
        <v>0</v>
      </c>
      <c r="L3044" s="324">
        <f>ROUND(SUMIF('VGT-Bewegungsdaten'!B:B,$A3044,'VGT-Bewegungsdaten'!D:D),2)</f>
        <v>0</v>
      </c>
      <c r="N3044" s="376" t="s">
        <v>4930</v>
      </c>
      <c r="O3044" s="376" t="s">
        <v>4940</v>
      </c>
      <c r="P3044" s="326">
        <f>ROUND(SUMIF('AV-Bewegungsdaten'!B:B,A3044,'AV-Bewegungsdaten'!C:C),3)</f>
        <v>0</v>
      </c>
      <c r="Q3044" s="324">
        <f>ROUND(SUMIF('AV-Bewegungsdaten'!B:B,$A3044,'AV-Bewegungsdaten'!D:D),2)</f>
        <v>0</v>
      </c>
      <c r="T3044" s="327"/>
      <c r="U3044" s="326">
        <f>ROUND(SUMIF('DV-Bewegungsdaten'!B:B,Kategorien!A3044,'DV-Bewegungsdaten'!D:D),3)</f>
        <v>0</v>
      </c>
      <c r="V3044" s="324">
        <f>ROUND(SUMIF('DV-Bewegungsdaten'!B:B,Kategorien!A3044,'DV-Bewegungsdaten'!E:E),3)</f>
        <v>0</v>
      </c>
      <c r="AD3044" s="390">
        <f t="shared" si="625"/>
        <v>19.681000000000001</v>
      </c>
      <c r="AE3044" s="390">
        <f t="shared" si="626"/>
        <v>20.338000000000001</v>
      </c>
      <c r="AF3044" s="390">
        <f t="shared" si="627"/>
        <v>21.557000000000002</v>
      </c>
      <c r="AG3044" s="390">
        <f t="shared" si="628"/>
        <v>20.923999999999999</v>
      </c>
      <c r="AH3044" s="390">
        <f t="shared" si="629"/>
        <v>20.836000000000002</v>
      </c>
      <c r="AI3044" s="390">
        <f t="shared" si="630"/>
        <v>21.368000000000002</v>
      </c>
      <c r="AJ3044" s="390">
        <f t="shared" si="631"/>
        <v>20.651</v>
      </c>
      <c r="AK3044" s="390">
        <f t="shared" si="632"/>
        <v>20.935000000000002</v>
      </c>
      <c r="AL3044" s="390">
        <f t="shared" si="633"/>
        <v>21.045000000000002</v>
      </c>
      <c r="AM3044" s="390">
        <f t="shared" si="634"/>
        <v>20.926000000000002</v>
      </c>
      <c r="AN3044" s="390">
        <f t="shared" si="635"/>
        <v>20.520000000000003</v>
      </c>
      <c r="AO3044" s="390">
        <f t="shared" si="636"/>
        <v>21.423000000000002</v>
      </c>
    </row>
    <row r="3045" spans="1:41" ht="15" customHeight="1" x14ac:dyDescent="0.25">
      <c r="A3045" s="127" t="s">
        <v>3002</v>
      </c>
      <c r="B3045" s="125" t="s">
        <v>2077</v>
      </c>
      <c r="C3045" s="125" t="s">
        <v>4007</v>
      </c>
      <c r="D3045" s="125" t="s">
        <v>1248</v>
      </c>
      <c r="E3045" s="125" t="s">
        <v>2455</v>
      </c>
      <c r="F3045" s="126">
        <v>27.39</v>
      </c>
      <c r="G3045" s="126">
        <v>27.59</v>
      </c>
      <c r="H3045" s="126">
        <v>21.91</v>
      </c>
      <c r="I3045" s="126"/>
      <c r="J3045" s="317"/>
      <c r="K3045" s="323">
        <f>ROUND(SUMIF('VGT-Bewegungsdaten'!B:B,A3045,'VGT-Bewegungsdaten'!C:C),3)</f>
        <v>0</v>
      </c>
      <c r="L3045" s="324">
        <f>ROUND(SUMIF('VGT-Bewegungsdaten'!B:B,$A3045,'VGT-Bewegungsdaten'!D:D),2)</f>
        <v>0</v>
      </c>
      <c r="N3045" s="376" t="s">
        <v>4930</v>
      </c>
      <c r="O3045" s="376" t="s">
        <v>4940</v>
      </c>
      <c r="P3045" s="326">
        <f>ROUND(SUMIF('AV-Bewegungsdaten'!B:B,A3045,'AV-Bewegungsdaten'!C:C),3)</f>
        <v>0</v>
      </c>
      <c r="Q3045" s="324">
        <f>ROUND(SUMIF('AV-Bewegungsdaten'!B:B,$A3045,'AV-Bewegungsdaten'!D:D),2)</f>
        <v>0</v>
      </c>
      <c r="T3045" s="327"/>
      <c r="U3045" s="326">
        <f>ROUND(SUMIF('DV-Bewegungsdaten'!B:B,Kategorien!A3045,'DV-Bewegungsdaten'!D:D),3)</f>
        <v>0</v>
      </c>
      <c r="V3045" s="324">
        <f>ROUND(SUMIF('DV-Bewegungsdaten'!B:B,Kategorien!A3045,'DV-Bewegungsdaten'!E:E),3)</f>
        <v>0</v>
      </c>
      <c r="AD3045" s="390">
        <f t="shared" si="625"/>
        <v>22.651</v>
      </c>
      <c r="AE3045" s="390">
        <f t="shared" si="626"/>
        <v>23.308</v>
      </c>
      <c r="AF3045" s="390">
        <f t="shared" si="627"/>
        <v>24.527000000000001</v>
      </c>
      <c r="AG3045" s="390">
        <f t="shared" si="628"/>
        <v>23.893999999999998</v>
      </c>
      <c r="AH3045" s="390">
        <f t="shared" si="629"/>
        <v>23.806000000000001</v>
      </c>
      <c r="AI3045" s="390">
        <f t="shared" si="630"/>
        <v>24.338000000000001</v>
      </c>
      <c r="AJ3045" s="390">
        <f t="shared" si="631"/>
        <v>23.620999999999999</v>
      </c>
      <c r="AK3045" s="390">
        <f t="shared" si="632"/>
        <v>23.905000000000001</v>
      </c>
      <c r="AL3045" s="390">
        <f t="shared" si="633"/>
        <v>24.015000000000001</v>
      </c>
      <c r="AM3045" s="390">
        <f t="shared" si="634"/>
        <v>23.896000000000001</v>
      </c>
      <c r="AN3045" s="390">
        <f t="shared" si="635"/>
        <v>23.490000000000002</v>
      </c>
      <c r="AO3045" s="390">
        <f t="shared" si="636"/>
        <v>24.393000000000001</v>
      </c>
    </row>
    <row r="3046" spans="1:41" ht="15" customHeight="1" x14ac:dyDescent="0.25">
      <c r="A3046" s="127" t="s">
        <v>3003</v>
      </c>
      <c r="B3046" s="125" t="s">
        <v>2077</v>
      </c>
      <c r="C3046" s="125" t="s">
        <v>4007</v>
      </c>
      <c r="D3046" s="125" t="s">
        <v>1250</v>
      </c>
      <c r="E3046" s="125" t="s">
        <v>2452</v>
      </c>
      <c r="F3046" s="126">
        <v>25.41</v>
      </c>
      <c r="G3046" s="126">
        <v>25.61</v>
      </c>
      <c r="H3046" s="126">
        <v>20.329999999999998</v>
      </c>
      <c r="I3046" s="126"/>
      <c r="J3046" s="317"/>
      <c r="K3046" s="323">
        <f>ROUND(SUMIF('VGT-Bewegungsdaten'!B:B,A3046,'VGT-Bewegungsdaten'!C:C),3)</f>
        <v>0</v>
      </c>
      <c r="L3046" s="324">
        <f>ROUND(SUMIF('VGT-Bewegungsdaten'!B:B,$A3046,'VGT-Bewegungsdaten'!D:D),2)</f>
        <v>0</v>
      </c>
      <c r="N3046" s="376" t="s">
        <v>4930</v>
      </c>
      <c r="O3046" s="376" t="s">
        <v>4940</v>
      </c>
      <c r="P3046" s="326">
        <f>ROUND(SUMIF('AV-Bewegungsdaten'!B:B,A3046,'AV-Bewegungsdaten'!C:C),3)</f>
        <v>0</v>
      </c>
      <c r="Q3046" s="324">
        <f>ROUND(SUMIF('AV-Bewegungsdaten'!B:B,$A3046,'AV-Bewegungsdaten'!D:D),2)</f>
        <v>0</v>
      </c>
      <c r="T3046" s="327"/>
      <c r="U3046" s="326">
        <f>ROUND(SUMIF('DV-Bewegungsdaten'!B:B,Kategorien!A3046,'DV-Bewegungsdaten'!D:D),3)</f>
        <v>0</v>
      </c>
      <c r="V3046" s="324">
        <f>ROUND(SUMIF('DV-Bewegungsdaten'!B:B,Kategorien!A3046,'DV-Bewegungsdaten'!E:E),3)</f>
        <v>0</v>
      </c>
      <c r="AD3046" s="390">
        <f t="shared" si="625"/>
        <v>20.670999999999999</v>
      </c>
      <c r="AE3046" s="390">
        <f t="shared" si="626"/>
        <v>21.327999999999999</v>
      </c>
      <c r="AF3046" s="390">
        <f t="shared" si="627"/>
        <v>22.547000000000001</v>
      </c>
      <c r="AG3046" s="390">
        <f t="shared" si="628"/>
        <v>21.913999999999998</v>
      </c>
      <c r="AH3046" s="390">
        <f t="shared" si="629"/>
        <v>21.826000000000001</v>
      </c>
      <c r="AI3046" s="390">
        <f t="shared" si="630"/>
        <v>22.358000000000001</v>
      </c>
      <c r="AJ3046" s="390">
        <f t="shared" si="631"/>
        <v>21.640999999999998</v>
      </c>
      <c r="AK3046" s="390">
        <f t="shared" si="632"/>
        <v>21.925000000000001</v>
      </c>
      <c r="AL3046" s="390">
        <f t="shared" si="633"/>
        <v>22.035</v>
      </c>
      <c r="AM3046" s="390">
        <f t="shared" si="634"/>
        <v>21.916</v>
      </c>
      <c r="AN3046" s="390">
        <f t="shared" si="635"/>
        <v>21.509999999999998</v>
      </c>
      <c r="AO3046" s="390">
        <f t="shared" si="636"/>
        <v>22.413</v>
      </c>
    </row>
    <row r="3047" spans="1:41" ht="15" customHeight="1" x14ac:dyDescent="0.25">
      <c r="A3047" s="127" t="s">
        <v>3004</v>
      </c>
      <c r="B3047" s="125" t="s">
        <v>2077</v>
      </c>
      <c r="C3047" s="125" t="s">
        <v>4007</v>
      </c>
      <c r="D3047" s="125" t="s">
        <v>1252</v>
      </c>
      <c r="E3047" s="125" t="s">
        <v>2455</v>
      </c>
      <c r="F3047" s="126">
        <v>28.38</v>
      </c>
      <c r="G3047" s="126">
        <v>28.58</v>
      </c>
      <c r="H3047" s="126">
        <v>22.7</v>
      </c>
      <c r="I3047" s="126"/>
      <c r="J3047" s="317"/>
      <c r="K3047" s="323">
        <f>ROUND(SUMIF('VGT-Bewegungsdaten'!B:B,A3047,'VGT-Bewegungsdaten'!C:C),3)</f>
        <v>0</v>
      </c>
      <c r="L3047" s="324">
        <f>ROUND(SUMIF('VGT-Bewegungsdaten'!B:B,$A3047,'VGT-Bewegungsdaten'!D:D),2)</f>
        <v>0</v>
      </c>
      <c r="N3047" s="376" t="s">
        <v>4930</v>
      </c>
      <c r="O3047" s="376" t="s">
        <v>4940</v>
      </c>
      <c r="P3047" s="326">
        <f>ROUND(SUMIF('AV-Bewegungsdaten'!B:B,A3047,'AV-Bewegungsdaten'!C:C),3)</f>
        <v>0</v>
      </c>
      <c r="Q3047" s="324">
        <f>ROUND(SUMIF('AV-Bewegungsdaten'!B:B,$A3047,'AV-Bewegungsdaten'!D:D),2)</f>
        <v>0</v>
      </c>
      <c r="T3047" s="327"/>
      <c r="U3047" s="326">
        <f>ROUND(SUMIF('DV-Bewegungsdaten'!B:B,Kategorien!A3047,'DV-Bewegungsdaten'!D:D),3)</f>
        <v>0</v>
      </c>
      <c r="V3047" s="324">
        <f>ROUND(SUMIF('DV-Bewegungsdaten'!B:B,Kategorien!A3047,'DV-Bewegungsdaten'!E:E),3)</f>
        <v>0</v>
      </c>
      <c r="AD3047" s="390">
        <f t="shared" si="625"/>
        <v>23.640999999999998</v>
      </c>
      <c r="AE3047" s="390">
        <f t="shared" si="626"/>
        <v>24.297999999999998</v>
      </c>
      <c r="AF3047" s="390">
        <f t="shared" si="627"/>
        <v>25.516999999999999</v>
      </c>
      <c r="AG3047" s="390">
        <f t="shared" si="628"/>
        <v>24.883999999999997</v>
      </c>
      <c r="AH3047" s="390">
        <f t="shared" si="629"/>
        <v>24.795999999999999</v>
      </c>
      <c r="AI3047" s="390">
        <f t="shared" si="630"/>
        <v>25.327999999999999</v>
      </c>
      <c r="AJ3047" s="390">
        <f t="shared" si="631"/>
        <v>24.610999999999997</v>
      </c>
      <c r="AK3047" s="390">
        <f t="shared" si="632"/>
        <v>24.895</v>
      </c>
      <c r="AL3047" s="390">
        <f t="shared" si="633"/>
        <v>25.004999999999999</v>
      </c>
      <c r="AM3047" s="390">
        <f t="shared" si="634"/>
        <v>24.885999999999999</v>
      </c>
      <c r="AN3047" s="390">
        <f t="shared" si="635"/>
        <v>24.479999999999997</v>
      </c>
      <c r="AO3047" s="390">
        <f t="shared" si="636"/>
        <v>25.382999999999999</v>
      </c>
    </row>
    <row r="3048" spans="1:41" ht="15" customHeight="1" x14ac:dyDescent="0.25">
      <c r="A3048" s="127" t="s">
        <v>3005</v>
      </c>
      <c r="B3048" s="125" t="s">
        <v>2077</v>
      </c>
      <c r="C3048" s="125" t="s">
        <v>4007</v>
      </c>
      <c r="D3048" s="125" t="s">
        <v>1254</v>
      </c>
      <c r="E3048" s="125" t="s">
        <v>2452</v>
      </c>
      <c r="F3048" s="126">
        <v>13.53</v>
      </c>
      <c r="G3048" s="126">
        <v>13.729999999999999</v>
      </c>
      <c r="H3048" s="126">
        <v>10.82</v>
      </c>
      <c r="I3048" s="126"/>
      <c r="J3048" s="317"/>
      <c r="K3048" s="323">
        <f>ROUND(SUMIF('VGT-Bewegungsdaten'!B:B,A3048,'VGT-Bewegungsdaten'!C:C),3)</f>
        <v>0</v>
      </c>
      <c r="L3048" s="324">
        <f>ROUND(SUMIF('VGT-Bewegungsdaten'!B:B,$A3048,'VGT-Bewegungsdaten'!D:D),2)</f>
        <v>0</v>
      </c>
      <c r="N3048" s="376" t="s">
        <v>4930</v>
      </c>
      <c r="O3048" s="376" t="s">
        <v>4940</v>
      </c>
      <c r="P3048" s="326">
        <f>ROUND(SUMIF('AV-Bewegungsdaten'!B:B,A3048,'AV-Bewegungsdaten'!C:C),3)</f>
        <v>0</v>
      </c>
      <c r="Q3048" s="324">
        <f>ROUND(SUMIF('AV-Bewegungsdaten'!B:B,$A3048,'AV-Bewegungsdaten'!D:D),2)</f>
        <v>0</v>
      </c>
      <c r="T3048" s="327"/>
      <c r="U3048" s="326">
        <f>ROUND(SUMIF('DV-Bewegungsdaten'!B:B,Kategorien!A3048,'DV-Bewegungsdaten'!D:D),3)</f>
        <v>0</v>
      </c>
      <c r="V3048" s="324">
        <f>ROUND(SUMIF('DV-Bewegungsdaten'!B:B,Kategorien!A3048,'DV-Bewegungsdaten'!E:E),3)</f>
        <v>0</v>
      </c>
      <c r="AD3048" s="390">
        <f t="shared" si="625"/>
        <v>8.7909999999999986</v>
      </c>
      <c r="AE3048" s="390">
        <f t="shared" si="626"/>
        <v>9.4479999999999986</v>
      </c>
      <c r="AF3048" s="390">
        <f t="shared" si="627"/>
        <v>10.666999999999998</v>
      </c>
      <c r="AG3048" s="390">
        <f t="shared" si="628"/>
        <v>10.033999999999999</v>
      </c>
      <c r="AH3048" s="390">
        <f t="shared" si="629"/>
        <v>9.945999999999998</v>
      </c>
      <c r="AI3048" s="390">
        <f t="shared" si="630"/>
        <v>10.477999999999998</v>
      </c>
      <c r="AJ3048" s="390">
        <f t="shared" si="631"/>
        <v>9.7609999999999992</v>
      </c>
      <c r="AK3048" s="390">
        <f t="shared" si="632"/>
        <v>10.044999999999998</v>
      </c>
      <c r="AL3048" s="390">
        <f t="shared" si="633"/>
        <v>10.154999999999998</v>
      </c>
      <c r="AM3048" s="390">
        <f t="shared" si="634"/>
        <v>10.035999999999998</v>
      </c>
      <c r="AN3048" s="390">
        <f t="shared" si="635"/>
        <v>9.629999999999999</v>
      </c>
      <c r="AO3048" s="390">
        <f t="shared" si="636"/>
        <v>10.532999999999998</v>
      </c>
    </row>
    <row r="3049" spans="1:41" ht="15" customHeight="1" x14ac:dyDescent="0.25">
      <c r="A3049" s="127" t="s">
        <v>3006</v>
      </c>
      <c r="B3049" s="125" t="s">
        <v>2077</v>
      </c>
      <c r="C3049" s="125" t="s">
        <v>4007</v>
      </c>
      <c r="D3049" s="125" t="s">
        <v>1256</v>
      </c>
      <c r="E3049" s="125" t="s">
        <v>2455</v>
      </c>
      <c r="F3049" s="126">
        <v>16.5</v>
      </c>
      <c r="G3049" s="126">
        <v>16.7</v>
      </c>
      <c r="H3049" s="126">
        <v>13.2</v>
      </c>
      <c r="I3049" s="126"/>
      <c r="J3049" s="317"/>
      <c r="K3049" s="323">
        <f>ROUND(SUMIF('VGT-Bewegungsdaten'!B:B,A3049,'VGT-Bewegungsdaten'!C:C),3)</f>
        <v>0</v>
      </c>
      <c r="L3049" s="324">
        <f>ROUND(SUMIF('VGT-Bewegungsdaten'!B:B,$A3049,'VGT-Bewegungsdaten'!D:D),2)</f>
        <v>0</v>
      </c>
      <c r="N3049" s="376" t="s">
        <v>4930</v>
      </c>
      <c r="O3049" s="376" t="s">
        <v>4940</v>
      </c>
      <c r="P3049" s="326">
        <f>ROUND(SUMIF('AV-Bewegungsdaten'!B:B,A3049,'AV-Bewegungsdaten'!C:C),3)</f>
        <v>0</v>
      </c>
      <c r="Q3049" s="324">
        <f>ROUND(SUMIF('AV-Bewegungsdaten'!B:B,$A3049,'AV-Bewegungsdaten'!D:D),2)</f>
        <v>0</v>
      </c>
      <c r="T3049" s="327"/>
      <c r="U3049" s="326">
        <f>ROUND(SUMIF('DV-Bewegungsdaten'!B:B,Kategorien!A3049,'DV-Bewegungsdaten'!D:D),3)</f>
        <v>0</v>
      </c>
      <c r="V3049" s="324">
        <f>ROUND(SUMIF('DV-Bewegungsdaten'!B:B,Kategorien!A3049,'DV-Bewegungsdaten'!E:E),3)</f>
        <v>0</v>
      </c>
      <c r="AD3049" s="390">
        <f t="shared" si="625"/>
        <v>11.760999999999999</v>
      </c>
      <c r="AE3049" s="390">
        <f t="shared" si="626"/>
        <v>12.417999999999999</v>
      </c>
      <c r="AF3049" s="390">
        <f t="shared" si="627"/>
        <v>13.636999999999999</v>
      </c>
      <c r="AG3049" s="390">
        <f t="shared" si="628"/>
        <v>13.004</v>
      </c>
      <c r="AH3049" s="390">
        <f t="shared" si="629"/>
        <v>12.916</v>
      </c>
      <c r="AI3049" s="390">
        <f t="shared" si="630"/>
        <v>13.448</v>
      </c>
      <c r="AJ3049" s="390">
        <f t="shared" si="631"/>
        <v>12.731</v>
      </c>
      <c r="AK3049" s="390">
        <f t="shared" si="632"/>
        <v>13.014999999999999</v>
      </c>
      <c r="AL3049" s="390">
        <f t="shared" si="633"/>
        <v>13.125</v>
      </c>
      <c r="AM3049" s="390">
        <f t="shared" si="634"/>
        <v>13.006</v>
      </c>
      <c r="AN3049" s="390">
        <f t="shared" si="635"/>
        <v>12.6</v>
      </c>
      <c r="AO3049" s="390">
        <f t="shared" si="636"/>
        <v>13.503</v>
      </c>
    </row>
    <row r="3050" spans="1:41" ht="15" customHeight="1" x14ac:dyDescent="0.25">
      <c r="A3050" s="127" t="s">
        <v>3007</v>
      </c>
      <c r="B3050" s="125" t="s">
        <v>2077</v>
      </c>
      <c r="C3050" s="125" t="s">
        <v>4007</v>
      </c>
      <c r="D3050" s="125" t="s">
        <v>1258</v>
      </c>
      <c r="E3050" s="125" t="s">
        <v>2452</v>
      </c>
      <c r="F3050" s="126">
        <v>14.52</v>
      </c>
      <c r="G3050" s="126">
        <v>14.719999999999999</v>
      </c>
      <c r="H3050" s="126">
        <v>11.62</v>
      </c>
      <c r="I3050" s="126"/>
      <c r="J3050" s="317"/>
      <c r="K3050" s="323">
        <f>ROUND(SUMIF('VGT-Bewegungsdaten'!B:B,A3050,'VGT-Bewegungsdaten'!C:C),3)</f>
        <v>0</v>
      </c>
      <c r="L3050" s="324">
        <f>ROUND(SUMIF('VGT-Bewegungsdaten'!B:B,$A3050,'VGT-Bewegungsdaten'!D:D),2)</f>
        <v>0</v>
      </c>
      <c r="N3050" s="376" t="s">
        <v>4930</v>
      </c>
      <c r="O3050" s="376" t="s">
        <v>4940</v>
      </c>
      <c r="P3050" s="326">
        <f>ROUND(SUMIF('AV-Bewegungsdaten'!B:B,A3050,'AV-Bewegungsdaten'!C:C),3)</f>
        <v>0</v>
      </c>
      <c r="Q3050" s="324">
        <f>ROUND(SUMIF('AV-Bewegungsdaten'!B:B,$A3050,'AV-Bewegungsdaten'!D:D),2)</f>
        <v>0</v>
      </c>
      <c r="T3050" s="327"/>
      <c r="U3050" s="326">
        <f>ROUND(SUMIF('DV-Bewegungsdaten'!B:B,Kategorien!A3050,'DV-Bewegungsdaten'!D:D),3)</f>
        <v>0</v>
      </c>
      <c r="V3050" s="324">
        <f>ROUND(SUMIF('DV-Bewegungsdaten'!B:B,Kategorien!A3050,'DV-Bewegungsdaten'!E:E),3)</f>
        <v>0</v>
      </c>
      <c r="AD3050" s="390">
        <f t="shared" si="625"/>
        <v>9.7809999999999988</v>
      </c>
      <c r="AE3050" s="390">
        <f t="shared" si="626"/>
        <v>10.437999999999999</v>
      </c>
      <c r="AF3050" s="390">
        <f t="shared" si="627"/>
        <v>11.656999999999998</v>
      </c>
      <c r="AG3050" s="390">
        <f t="shared" si="628"/>
        <v>11.023999999999999</v>
      </c>
      <c r="AH3050" s="390">
        <f t="shared" si="629"/>
        <v>10.936</v>
      </c>
      <c r="AI3050" s="390">
        <f t="shared" si="630"/>
        <v>11.468</v>
      </c>
      <c r="AJ3050" s="390">
        <f t="shared" si="631"/>
        <v>10.750999999999999</v>
      </c>
      <c r="AK3050" s="390">
        <f t="shared" si="632"/>
        <v>11.034999999999998</v>
      </c>
      <c r="AL3050" s="390">
        <f t="shared" si="633"/>
        <v>11.145</v>
      </c>
      <c r="AM3050" s="390">
        <f t="shared" si="634"/>
        <v>11.026</v>
      </c>
      <c r="AN3050" s="390">
        <f t="shared" si="635"/>
        <v>10.62</v>
      </c>
      <c r="AO3050" s="390">
        <f t="shared" si="636"/>
        <v>11.523</v>
      </c>
    </row>
    <row r="3051" spans="1:41" ht="15" customHeight="1" x14ac:dyDescent="0.25">
      <c r="A3051" s="127" t="s">
        <v>3008</v>
      </c>
      <c r="B3051" s="125" t="s">
        <v>2077</v>
      </c>
      <c r="C3051" s="125" t="s">
        <v>4007</v>
      </c>
      <c r="D3051" s="125" t="s">
        <v>1260</v>
      </c>
      <c r="E3051" s="125" t="s">
        <v>2455</v>
      </c>
      <c r="F3051" s="126">
        <v>17.489999999999998</v>
      </c>
      <c r="G3051" s="126">
        <v>17.689999999999998</v>
      </c>
      <c r="H3051" s="126">
        <v>13.99</v>
      </c>
      <c r="I3051" s="126"/>
      <c r="J3051" s="317"/>
      <c r="K3051" s="323">
        <f>ROUND(SUMIF('VGT-Bewegungsdaten'!B:B,A3051,'VGT-Bewegungsdaten'!C:C),3)</f>
        <v>0</v>
      </c>
      <c r="L3051" s="324">
        <f>ROUND(SUMIF('VGT-Bewegungsdaten'!B:B,$A3051,'VGT-Bewegungsdaten'!D:D),2)</f>
        <v>0</v>
      </c>
      <c r="N3051" s="376" t="s">
        <v>4930</v>
      </c>
      <c r="O3051" s="376" t="s">
        <v>4940</v>
      </c>
      <c r="P3051" s="326">
        <f>ROUND(SUMIF('AV-Bewegungsdaten'!B:B,A3051,'AV-Bewegungsdaten'!C:C),3)</f>
        <v>0</v>
      </c>
      <c r="Q3051" s="324">
        <f>ROUND(SUMIF('AV-Bewegungsdaten'!B:B,$A3051,'AV-Bewegungsdaten'!D:D),2)</f>
        <v>0</v>
      </c>
      <c r="T3051" s="327"/>
      <c r="U3051" s="326">
        <f>ROUND(SUMIF('DV-Bewegungsdaten'!B:B,Kategorien!A3051,'DV-Bewegungsdaten'!D:D),3)</f>
        <v>0</v>
      </c>
      <c r="V3051" s="324">
        <f>ROUND(SUMIF('DV-Bewegungsdaten'!B:B,Kategorien!A3051,'DV-Bewegungsdaten'!E:E),3)</f>
        <v>0</v>
      </c>
      <c r="AD3051" s="390">
        <f t="shared" si="625"/>
        <v>12.750999999999998</v>
      </c>
      <c r="AE3051" s="390">
        <f t="shared" si="626"/>
        <v>13.407999999999998</v>
      </c>
      <c r="AF3051" s="390">
        <f t="shared" si="627"/>
        <v>14.626999999999997</v>
      </c>
      <c r="AG3051" s="390">
        <f t="shared" si="628"/>
        <v>13.993999999999998</v>
      </c>
      <c r="AH3051" s="390">
        <f t="shared" si="629"/>
        <v>13.905999999999999</v>
      </c>
      <c r="AI3051" s="390">
        <f t="shared" si="630"/>
        <v>14.437999999999999</v>
      </c>
      <c r="AJ3051" s="390">
        <f t="shared" si="631"/>
        <v>13.720999999999998</v>
      </c>
      <c r="AK3051" s="390">
        <f t="shared" si="632"/>
        <v>14.004999999999997</v>
      </c>
      <c r="AL3051" s="390">
        <f t="shared" si="633"/>
        <v>14.114999999999998</v>
      </c>
      <c r="AM3051" s="390">
        <f t="shared" si="634"/>
        <v>13.995999999999999</v>
      </c>
      <c r="AN3051" s="390">
        <f t="shared" si="635"/>
        <v>13.589999999999998</v>
      </c>
      <c r="AO3051" s="390">
        <f t="shared" si="636"/>
        <v>14.492999999999999</v>
      </c>
    </row>
    <row r="3052" spans="1:41" ht="15" customHeight="1" x14ac:dyDescent="0.25">
      <c r="A3052" s="127" t="s">
        <v>3009</v>
      </c>
      <c r="B3052" s="125" t="s">
        <v>2077</v>
      </c>
      <c r="C3052" s="125" t="s">
        <v>4007</v>
      </c>
      <c r="D3052" s="125" t="s">
        <v>1262</v>
      </c>
      <c r="E3052" s="125" t="s">
        <v>2452</v>
      </c>
      <c r="F3052" s="126">
        <v>19.47</v>
      </c>
      <c r="G3052" s="126">
        <v>19.669999999999998</v>
      </c>
      <c r="H3052" s="126">
        <v>15.58</v>
      </c>
      <c r="I3052" s="126"/>
      <c r="J3052" s="317"/>
      <c r="K3052" s="323">
        <f>ROUND(SUMIF('VGT-Bewegungsdaten'!B:B,A3052,'VGT-Bewegungsdaten'!C:C),3)</f>
        <v>0</v>
      </c>
      <c r="L3052" s="324">
        <f>ROUND(SUMIF('VGT-Bewegungsdaten'!B:B,$A3052,'VGT-Bewegungsdaten'!D:D),2)</f>
        <v>0</v>
      </c>
      <c r="N3052" s="376" t="s">
        <v>4930</v>
      </c>
      <c r="O3052" s="376" t="s">
        <v>4940</v>
      </c>
      <c r="P3052" s="326">
        <f>ROUND(SUMIF('AV-Bewegungsdaten'!B:B,A3052,'AV-Bewegungsdaten'!C:C),3)</f>
        <v>0</v>
      </c>
      <c r="Q3052" s="324">
        <f>ROUND(SUMIF('AV-Bewegungsdaten'!B:B,$A3052,'AV-Bewegungsdaten'!D:D),2)</f>
        <v>0</v>
      </c>
      <c r="T3052" s="327"/>
      <c r="U3052" s="326">
        <f>ROUND(SUMIF('DV-Bewegungsdaten'!B:B,Kategorien!A3052,'DV-Bewegungsdaten'!D:D),3)</f>
        <v>0</v>
      </c>
      <c r="V3052" s="324">
        <f>ROUND(SUMIF('DV-Bewegungsdaten'!B:B,Kategorien!A3052,'DV-Bewegungsdaten'!E:E),3)</f>
        <v>0</v>
      </c>
      <c r="AD3052" s="390">
        <f t="shared" si="625"/>
        <v>14.730999999999998</v>
      </c>
      <c r="AE3052" s="390">
        <f t="shared" si="626"/>
        <v>15.387999999999998</v>
      </c>
      <c r="AF3052" s="390">
        <f t="shared" si="627"/>
        <v>16.606999999999999</v>
      </c>
      <c r="AG3052" s="390">
        <f t="shared" si="628"/>
        <v>15.973999999999998</v>
      </c>
      <c r="AH3052" s="390">
        <f t="shared" si="629"/>
        <v>15.885999999999999</v>
      </c>
      <c r="AI3052" s="390">
        <f t="shared" si="630"/>
        <v>16.417999999999999</v>
      </c>
      <c r="AJ3052" s="390">
        <f t="shared" si="631"/>
        <v>15.700999999999999</v>
      </c>
      <c r="AK3052" s="390">
        <f t="shared" si="632"/>
        <v>15.984999999999998</v>
      </c>
      <c r="AL3052" s="390">
        <f t="shared" si="633"/>
        <v>16.094999999999999</v>
      </c>
      <c r="AM3052" s="390">
        <f t="shared" si="634"/>
        <v>15.975999999999999</v>
      </c>
      <c r="AN3052" s="390">
        <f t="shared" si="635"/>
        <v>15.569999999999999</v>
      </c>
      <c r="AO3052" s="390">
        <f t="shared" si="636"/>
        <v>16.472999999999999</v>
      </c>
    </row>
    <row r="3053" spans="1:41" ht="15" customHeight="1" x14ac:dyDescent="0.25">
      <c r="A3053" s="127" t="s">
        <v>3010</v>
      </c>
      <c r="B3053" s="125" t="s">
        <v>2077</v>
      </c>
      <c r="C3053" s="125" t="s">
        <v>4007</v>
      </c>
      <c r="D3053" s="125" t="s">
        <v>1264</v>
      </c>
      <c r="E3053" s="125" t="s">
        <v>2455</v>
      </c>
      <c r="F3053" s="126">
        <v>22.44</v>
      </c>
      <c r="G3053" s="126">
        <v>22.64</v>
      </c>
      <c r="H3053" s="126">
        <v>17.95</v>
      </c>
      <c r="I3053" s="126"/>
      <c r="J3053" s="317"/>
      <c r="K3053" s="323">
        <f>ROUND(SUMIF('VGT-Bewegungsdaten'!B:B,A3053,'VGT-Bewegungsdaten'!C:C),3)</f>
        <v>0</v>
      </c>
      <c r="L3053" s="324">
        <f>ROUND(SUMIF('VGT-Bewegungsdaten'!B:B,$A3053,'VGT-Bewegungsdaten'!D:D),2)</f>
        <v>0</v>
      </c>
      <c r="N3053" s="376" t="s">
        <v>4930</v>
      </c>
      <c r="O3053" s="376" t="s">
        <v>4940</v>
      </c>
      <c r="P3053" s="326">
        <f>ROUND(SUMIF('AV-Bewegungsdaten'!B:B,A3053,'AV-Bewegungsdaten'!C:C),3)</f>
        <v>0</v>
      </c>
      <c r="Q3053" s="324">
        <f>ROUND(SUMIF('AV-Bewegungsdaten'!B:B,$A3053,'AV-Bewegungsdaten'!D:D),2)</f>
        <v>0</v>
      </c>
      <c r="T3053" s="327"/>
      <c r="U3053" s="326">
        <f>ROUND(SUMIF('DV-Bewegungsdaten'!B:B,Kategorien!A3053,'DV-Bewegungsdaten'!D:D),3)</f>
        <v>0</v>
      </c>
      <c r="V3053" s="324">
        <f>ROUND(SUMIF('DV-Bewegungsdaten'!B:B,Kategorien!A3053,'DV-Bewegungsdaten'!E:E),3)</f>
        <v>0</v>
      </c>
      <c r="AD3053" s="390">
        <f t="shared" si="625"/>
        <v>17.701000000000001</v>
      </c>
      <c r="AE3053" s="390">
        <f t="shared" si="626"/>
        <v>18.358000000000001</v>
      </c>
      <c r="AF3053" s="390">
        <f t="shared" si="627"/>
        <v>19.577000000000002</v>
      </c>
      <c r="AG3053" s="390">
        <f t="shared" si="628"/>
        <v>18.943999999999999</v>
      </c>
      <c r="AH3053" s="390">
        <f t="shared" si="629"/>
        <v>18.856000000000002</v>
      </c>
      <c r="AI3053" s="390">
        <f t="shared" si="630"/>
        <v>19.388000000000002</v>
      </c>
      <c r="AJ3053" s="390">
        <f t="shared" si="631"/>
        <v>18.670999999999999</v>
      </c>
      <c r="AK3053" s="390">
        <f t="shared" si="632"/>
        <v>18.955000000000002</v>
      </c>
      <c r="AL3053" s="390">
        <f t="shared" si="633"/>
        <v>19.065000000000001</v>
      </c>
      <c r="AM3053" s="390">
        <f t="shared" si="634"/>
        <v>18.946000000000002</v>
      </c>
      <c r="AN3053" s="390">
        <f t="shared" si="635"/>
        <v>18.54</v>
      </c>
      <c r="AO3053" s="390">
        <f t="shared" si="636"/>
        <v>19.443000000000001</v>
      </c>
    </row>
    <row r="3054" spans="1:41" ht="15" customHeight="1" x14ac:dyDescent="0.25">
      <c r="A3054" s="127" t="s">
        <v>3011</v>
      </c>
      <c r="B3054" s="125" t="s">
        <v>2077</v>
      </c>
      <c r="C3054" s="125" t="s">
        <v>4007</v>
      </c>
      <c r="D3054" s="125" t="s">
        <v>1266</v>
      </c>
      <c r="E3054" s="125" t="s">
        <v>2452</v>
      </c>
      <c r="F3054" s="126">
        <v>20.46</v>
      </c>
      <c r="G3054" s="126">
        <v>20.66</v>
      </c>
      <c r="H3054" s="126">
        <v>16.37</v>
      </c>
      <c r="I3054" s="126"/>
      <c r="J3054" s="317"/>
      <c r="K3054" s="323">
        <f>ROUND(SUMIF('VGT-Bewegungsdaten'!B:B,A3054,'VGT-Bewegungsdaten'!C:C),3)</f>
        <v>0</v>
      </c>
      <c r="L3054" s="324">
        <f>ROUND(SUMIF('VGT-Bewegungsdaten'!B:B,$A3054,'VGT-Bewegungsdaten'!D:D),2)</f>
        <v>0</v>
      </c>
      <c r="N3054" s="376" t="s">
        <v>4930</v>
      </c>
      <c r="O3054" s="376" t="s">
        <v>4940</v>
      </c>
      <c r="P3054" s="326">
        <f>ROUND(SUMIF('AV-Bewegungsdaten'!B:B,A3054,'AV-Bewegungsdaten'!C:C),3)</f>
        <v>0</v>
      </c>
      <c r="Q3054" s="324">
        <f>ROUND(SUMIF('AV-Bewegungsdaten'!B:B,$A3054,'AV-Bewegungsdaten'!D:D),2)</f>
        <v>0</v>
      </c>
      <c r="T3054" s="327"/>
      <c r="U3054" s="326">
        <f>ROUND(SUMIF('DV-Bewegungsdaten'!B:B,Kategorien!A3054,'DV-Bewegungsdaten'!D:D),3)</f>
        <v>0</v>
      </c>
      <c r="V3054" s="324">
        <f>ROUND(SUMIF('DV-Bewegungsdaten'!B:B,Kategorien!A3054,'DV-Bewegungsdaten'!E:E),3)</f>
        <v>0</v>
      </c>
      <c r="AD3054" s="390">
        <f t="shared" si="625"/>
        <v>15.721</v>
      </c>
      <c r="AE3054" s="390">
        <f t="shared" si="626"/>
        <v>16.378</v>
      </c>
      <c r="AF3054" s="390">
        <f t="shared" si="627"/>
        <v>17.597000000000001</v>
      </c>
      <c r="AG3054" s="390">
        <f t="shared" si="628"/>
        <v>16.963999999999999</v>
      </c>
      <c r="AH3054" s="390">
        <f t="shared" si="629"/>
        <v>16.876000000000001</v>
      </c>
      <c r="AI3054" s="390">
        <f t="shared" si="630"/>
        <v>17.408000000000001</v>
      </c>
      <c r="AJ3054" s="390">
        <f t="shared" si="631"/>
        <v>16.690999999999999</v>
      </c>
      <c r="AK3054" s="390">
        <f t="shared" si="632"/>
        <v>16.975000000000001</v>
      </c>
      <c r="AL3054" s="390">
        <f t="shared" si="633"/>
        <v>17.085000000000001</v>
      </c>
      <c r="AM3054" s="390">
        <f t="shared" si="634"/>
        <v>16.966000000000001</v>
      </c>
      <c r="AN3054" s="390">
        <f t="shared" si="635"/>
        <v>16.560000000000002</v>
      </c>
      <c r="AO3054" s="390">
        <f t="shared" si="636"/>
        <v>17.463000000000001</v>
      </c>
    </row>
    <row r="3055" spans="1:41" ht="15" customHeight="1" x14ac:dyDescent="0.25">
      <c r="A3055" s="127" t="s">
        <v>3012</v>
      </c>
      <c r="B3055" s="125" t="s">
        <v>2077</v>
      </c>
      <c r="C3055" s="125" t="s">
        <v>4007</v>
      </c>
      <c r="D3055" s="125" t="s">
        <v>1268</v>
      </c>
      <c r="E3055" s="125" t="s">
        <v>2455</v>
      </c>
      <c r="F3055" s="126">
        <v>23.43</v>
      </c>
      <c r="G3055" s="126">
        <v>23.63</v>
      </c>
      <c r="H3055" s="126">
        <v>18.739999999999998</v>
      </c>
      <c r="I3055" s="126"/>
      <c r="J3055" s="317"/>
      <c r="K3055" s="323">
        <f>ROUND(SUMIF('VGT-Bewegungsdaten'!B:B,A3055,'VGT-Bewegungsdaten'!C:C),3)</f>
        <v>0</v>
      </c>
      <c r="L3055" s="324">
        <f>ROUND(SUMIF('VGT-Bewegungsdaten'!B:B,$A3055,'VGT-Bewegungsdaten'!D:D),2)</f>
        <v>0</v>
      </c>
      <c r="N3055" s="376" t="s">
        <v>4930</v>
      </c>
      <c r="O3055" s="376" t="s">
        <v>4940</v>
      </c>
      <c r="P3055" s="326">
        <f>ROUND(SUMIF('AV-Bewegungsdaten'!B:B,A3055,'AV-Bewegungsdaten'!C:C),3)</f>
        <v>0</v>
      </c>
      <c r="Q3055" s="324">
        <f>ROUND(SUMIF('AV-Bewegungsdaten'!B:B,$A3055,'AV-Bewegungsdaten'!D:D),2)</f>
        <v>0</v>
      </c>
      <c r="T3055" s="327"/>
      <c r="U3055" s="326">
        <f>ROUND(SUMIF('DV-Bewegungsdaten'!B:B,Kategorien!A3055,'DV-Bewegungsdaten'!D:D),3)</f>
        <v>0</v>
      </c>
      <c r="V3055" s="324">
        <f>ROUND(SUMIF('DV-Bewegungsdaten'!B:B,Kategorien!A3055,'DV-Bewegungsdaten'!E:E),3)</f>
        <v>0</v>
      </c>
      <c r="AD3055" s="390">
        <f t="shared" si="625"/>
        <v>18.690999999999999</v>
      </c>
      <c r="AE3055" s="390">
        <f t="shared" si="626"/>
        <v>19.347999999999999</v>
      </c>
      <c r="AF3055" s="390">
        <f t="shared" si="627"/>
        <v>20.567</v>
      </c>
      <c r="AG3055" s="390">
        <f t="shared" si="628"/>
        <v>19.933999999999997</v>
      </c>
      <c r="AH3055" s="390">
        <f t="shared" si="629"/>
        <v>19.846</v>
      </c>
      <c r="AI3055" s="390">
        <f t="shared" si="630"/>
        <v>20.378</v>
      </c>
      <c r="AJ3055" s="390">
        <f t="shared" si="631"/>
        <v>19.660999999999998</v>
      </c>
      <c r="AK3055" s="390">
        <f t="shared" si="632"/>
        <v>19.945</v>
      </c>
      <c r="AL3055" s="390">
        <f t="shared" si="633"/>
        <v>20.055</v>
      </c>
      <c r="AM3055" s="390">
        <f t="shared" si="634"/>
        <v>19.936</v>
      </c>
      <c r="AN3055" s="390">
        <f t="shared" si="635"/>
        <v>19.53</v>
      </c>
      <c r="AO3055" s="390">
        <f t="shared" si="636"/>
        <v>20.433</v>
      </c>
    </row>
    <row r="3056" spans="1:41" ht="15" customHeight="1" x14ac:dyDescent="0.25">
      <c r="A3056" s="127" t="s">
        <v>3013</v>
      </c>
      <c r="B3056" s="125" t="s">
        <v>2077</v>
      </c>
      <c r="C3056" s="125" t="s">
        <v>4007</v>
      </c>
      <c r="D3056" s="125" t="s">
        <v>1270</v>
      </c>
      <c r="E3056" s="125" t="s">
        <v>2452</v>
      </c>
      <c r="F3056" s="126">
        <v>20.46</v>
      </c>
      <c r="G3056" s="126">
        <v>20.66</v>
      </c>
      <c r="H3056" s="126">
        <v>16.37</v>
      </c>
      <c r="I3056" s="126"/>
      <c r="J3056" s="317"/>
      <c r="K3056" s="323">
        <f>ROUND(SUMIF('VGT-Bewegungsdaten'!B:B,A3056,'VGT-Bewegungsdaten'!C:C),3)</f>
        <v>0</v>
      </c>
      <c r="L3056" s="324">
        <f>ROUND(SUMIF('VGT-Bewegungsdaten'!B:B,$A3056,'VGT-Bewegungsdaten'!D:D),2)</f>
        <v>0</v>
      </c>
      <c r="N3056" s="376" t="s">
        <v>4930</v>
      </c>
      <c r="O3056" s="376" t="s">
        <v>4940</v>
      </c>
      <c r="P3056" s="326">
        <f>ROUND(SUMIF('AV-Bewegungsdaten'!B:B,A3056,'AV-Bewegungsdaten'!C:C),3)</f>
        <v>0</v>
      </c>
      <c r="Q3056" s="324">
        <f>ROUND(SUMIF('AV-Bewegungsdaten'!B:B,$A3056,'AV-Bewegungsdaten'!D:D),2)</f>
        <v>0</v>
      </c>
      <c r="T3056" s="327"/>
      <c r="U3056" s="326">
        <f>ROUND(SUMIF('DV-Bewegungsdaten'!B:B,Kategorien!A3056,'DV-Bewegungsdaten'!D:D),3)</f>
        <v>0</v>
      </c>
      <c r="V3056" s="324">
        <f>ROUND(SUMIF('DV-Bewegungsdaten'!B:B,Kategorien!A3056,'DV-Bewegungsdaten'!E:E),3)</f>
        <v>0</v>
      </c>
      <c r="AD3056" s="390">
        <f t="shared" si="625"/>
        <v>15.721</v>
      </c>
      <c r="AE3056" s="390">
        <f t="shared" si="626"/>
        <v>16.378</v>
      </c>
      <c r="AF3056" s="390">
        <f t="shared" si="627"/>
        <v>17.597000000000001</v>
      </c>
      <c r="AG3056" s="390">
        <f t="shared" si="628"/>
        <v>16.963999999999999</v>
      </c>
      <c r="AH3056" s="390">
        <f t="shared" si="629"/>
        <v>16.876000000000001</v>
      </c>
      <c r="AI3056" s="390">
        <f t="shared" si="630"/>
        <v>17.408000000000001</v>
      </c>
      <c r="AJ3056" s="390">
        <f t="shared" si="631"/>
        <v>16.690999999999999</v>
      </c>
      <c r="AK3056" s="390">
        <f t="shared" si="632"/>
        <v>16.975000000000001</v>
      </c>
      <c r="AL3056" s="390">
        <f t="shared" si="633"/>
        <v>17.085000000000001</v>
      </c>
      <c r="AM3056" s="390">
        <f t="shared" si="634"/>
        <v>16.966000000000001</v>
      </c>
      <c r="AN3056" s="390">
        <f t="shared" si="635"/>
        <v>16.560000000000002</v>
      </c>
      <c r="AO3056" s="390">
        <f t="shared" si="636"/>
        <v>17.463000000000001</v>
      </c>
    </row>
    <row r="3057" spans="1:41" ht="15" customHeight="1" x14ac:dyDescent="0.25">
      <c r="A3057" s="127" t="s">
        <v>3014</v>
      </c>
      <c r="B3057" s="125" t="s">
        <v>2077</v>
      </c>
      <c r="C3057" s="125" t="s">
        <v>4007</v>
      </c>
      <c r="D3057" s="125" t="s">
        <v>1272</v>
      </c>
      <c r="E3057" s="125" t="s">
        <v>2455</v>
      </c>
      <c r="F3057" s="126">
        <v>23.43</v>
      </c>
      <c r="G3057" s="126">
        <v>23.63</v>
      </c>
      <c r="H3057" s="126">
        <v>18.739999999999998</v>
      </c>
      <c r="I3057" s="126"/>
      <c r="J3057" s="317"/>
      <c r="K3057" s="323">
        <f>ROUND(SUMIF('VGT-Bewegungsdaten'!B:B,A3057,'VGT-Bewegungsdaten'!C:C),3)</f>
        <v>0</v>
      </c>
      <c r="L3057" s="324">
        <f>ROUND(SUMIF('VGT-Bewegungsdaten'!B:B,$A3057,'VGT-Bewegungsdaten'!D:D),2)</f>
        <v>0</v>
      </c>
      <c r="N3057" s="376" t="s">
        <v>4930</v>
      </c>
      <c r="O3057" s="376" t="s">
        <v>4940</v>
      </c>
      <c r="P3057" s="326">
        <f>ROUND(SUMIF('AV-Bewegungsdaten'!B:B,A3057,'AV-Bewegungsdaten'!C:C),3)</f>
        <v>0</v>
      </c>
      <c r="Q3057" s="324">
        <f>ROUND(SUMIF('AV-Bewegungsdaten'!B:B,$A3057,'AV-Bewegungsdaten'!D:D),2)</f>
        <v>0</v>
      </c>
      <c r="T3057" s="327"/>
      <c r="U3057" s="326">
        <f>ROUND(SUMIF('DV-Bewegungsdaten'!B:B,Kategorien!A3057,'DV-Bewegungsdaten'!D:D),3)</f>
        <v>0</v>
      </c>
      <c r="V3057" s="324">
        <f>ROUND(SUMIF('DV-Bewegungsdaten'!B:B,Kategorien!A3057,'DV-Bewegungsdaten'!E:E),3)</f>
        <v>0</v>
      </c>
      <c r="AD3057" s="390">
        <f t="shared" si="625"/>
        <v>18.690999999999999</v>
      </c>
      <c r="AE3057" s="390">
        <f t="shared" si="626"/>
        <v>19.347999999999999</v>
      </c>
      <c r="AF3057" s="390">
        <f t="shared" si="627"/>
        <v>20.567</v>
      </c>
      <c r="AG3057" s="390">
        <f t="shared" si="628"/>
        <v>19.933999999999997</v>
      </c>
      <c r="AH3057" s="390">
        <f t="shared" si="629"/>
        <v>19.846</v>
      </c>
      <c r="AI3057" s="390">
        <f t="shared" si="630"/>
        <v>20.378</v>
      </c>
      <c r="AJ3057" s="390">
        <f t="shared" si="631"/>
        <v>19.660999999999998</v>
      </c>
      <c r="AK3057" s="390">
        <f t="shared" si="632"/>
        <v>19.945</v>
      </c>
      <c r="AL3057" s="390">
        <f t="shared" si="633"/>
        <v>20.055</v>
      </c>
      <c r="AM3057" s="390">
        <f t="shared" si="634"/>
        <v>19.936</v>
      </c>
      <c r="AN3057" s="390">
        <f t="shared" si="635"/>
        <v>19.53</v>
      </c>
      <c r="AO3057" s="390">
        <f t="shared" si="636"/>
        <v>20.433</v>
      </c>
    </row>
    <row r="3058" spans="1:41" ht="15" customHeight="1" x14ac:dyDescent="0.25">
      <c r="A3058" s="127" t="s">
        <v>3015</v>
      </c>
      <c r="B3058" s="125" t="s">
        <v>2077</v>
      </c>
      <c r="C3058" s="125" t="s">
        <v>4007</v>
      </c>
      <c r="D3058" s="125" t="s">
        <v>1274</v>
      </c>
      <c r="E3058" s="125" t="s">
        <v>2452</v>
      </c>
      <c r="F3058" s="126">
        <v>21.45</v>
      </c>
      <c r="G3058" s="126">
        <v>21.65</v>
      </c>
      <c r="H3058" s="126">
        <v>17.16</v>
      </c>
      <c r="I3058" s="126"/>
      <c r="J3058" s="317"/>
      <c r="K3058" s="323">
        <f>ROUND(SUMIF('VGT-Bewegungsdaten'!B:B,A3058,'VGT-Bewegungsdaten'!C:C),3)</f>
        <v>0</v>
      </c>
      <c r="L3058" s="324">
        <f>ROUND(SUMIF('VGT-Bewegungsdaten'!B:B,$A3058,'VGT-Bewegungsdaten'!D:D),2)</f>
        <v>0</v>
      </c>
      <c r="N3058" s="376" t="s">
        <v>4930</v>
      </c>
      <c r="O3058" s="376" t="s">
        <v>4940</v>
      </c>
      <c r="P3058" s="326">
        <f>ROUND(SUMIF('AV-Bewegungsdaten'!B:B,A3058,'AV-Bewegungsdaten'!C:C),3)</f>
        <v>0</v>
      </c>
      <c r="Q3058" s="324">
        <f>ROUND(SUMIF('AV-Bewegungsdaten'!B:B,$A3058,'AV-Bewegungsdaten'!D:D),2)</f>
        <v>0</v>
      </c>
      <c r="T3058" s="327"/>
      <c r="U3058" s="326">
        <f>ROUND(SUMIF('DV-Bewegungsdaten'!B:B,Kategorien!A3058,'DV-Bewegungsdaten'!D:D),3)</f>
        <v>0</v>
      </c>
      <c r="V3058" s="324">
        <f>ROUND(SUMIF('DV-Bewegungsdaten'!B:B,Kategorien!A3058,'DV-Bewegungsdaten'!E:E),3)</f>
        <v>0</v>
      </c>
      <c r="AD3058" s="390">
        <f t="shared" ref="AD3058:AD3121" si="637">MAX(0,$G3058-AR$9)</f>
        <v>16.710999999999999</v>
      </c>
      <c r="AE3058" s="390">
        <f t="shared" ref="AE3058:AE3121" si="638">MAX(0,$G3058-AS$9)</f>
        <v>17.367999999999999</v>
      </c>
      <c r="AF3058" s="390">
        <f t="shared" ref="AF3058:AF3121" si="639">MAX(0,$G3058-AT$9)</f>
        <v>18.587</v>
      </c>
      <c r="AG3058" s="390">
        <f t="shared" ref="AG3058:AG3121" si="640">MAX(0,$G3058-AU$9)</f>
        <v>17.953999999999997</v>
      </c>
      <c r="AH3058" s="390">
        <f t="shared" ref="AH3058:AH3121" si="641">MAX(0,$G3058-AV$9)</f>
        <v>17.866</v>
      </c>
      <c r="AI3058" s="390">
        <f t="shared" ref="AI3058:AI3121" si="642">MAX(0,$G3058-AW$9)</f>
        <v>18.398</v>
      </c>
      <c r="AJ3058" s="390">
        <f t="shared" ref="AJ3058:AJ3121" si="643">MAX(0,$G3058-AX$9)</f>
        <v>17.680999999999997</v>
      </c>
      <c r="AK3058" s="390">
        <f t="shared" ref="AK3058:AK3121" si="644">MAX(0,$G3058-AY$9)</f>
        <v>17.965</v>
      </c>
      <c r="AL3058" s="390">
        <f t="shared" ref="AL3058:AL3121" si="645">MAX(0,$G3058-AZ$9)</f>
        <v>18.074999999999999</v>
      </c>
      <c r="AM3058" s="390">
        <f t="shared" ref="AM3058:AM3121" si="646">MAX(0,$G3058-BA$9)</f>
        <v>17.956</v>
      </c>
      <c r="AN3058" s="390">
        <f t="shared" ref="AN3058:AN3121" si="647">MAX(0,$G3058-BB$9)</f>
        <v>17.549999999999997</v>
      </c>
      <c r="AO3058" s="390">
        <f t="shared" ref="AO3058:AO3121" si="648">MAX(0,$G3058-BC$9)</f>
        <v>18.452999999999999</v>
      </c>
    </row>
    <row r="3059" spans="1:41" ht="15" customHeight="1" x14ac:dyDescent="0.25">
      <c r="A3059" s="127" t="s">
        <v>3016</v>
      </c>
      <c r="B3059" s="125" t="s">
        <v>2077</v>
      </c>
      <c r="C3059" s="125" t="s">
        <v>4007</v>
      </c>
      <c r="D3059" s="125" t="s">
        <v>1276</v>
      </c>
      <c r="E3059" s="125" t="s">
        <v>2455</v>
      </c>
      <c r="F3059" s="126">
        <v>24.42</v>
      </c>
      <c r="G3059" s="126">
        <v>24.62</v>
      </c>
      <c r="H3059" s="126">
        <v>19.54</v>
      </c>
      <c r="I3059" s="126"/>
      <c r="J3059" s="317"/>
      <c r="K3059" s="323">
        <f>ROUND(SUMIF('VGT-Bewegungsdaten'!B:B,A3059,'VGT-Bewegungsdaten'!C:C),3)</f>
        <v>0</v>
      </c>
      <c r="L3059" s="324">
        <f>ROUND(SUMIF('VGT-Bewegungsdaten'!B:B,$A3059,'VGT-Bewegungsdaten'!D:D),2)</f>
        <v>0</v>
      </c>
      <c r="N3059" s="376" t="s">
        <v>4930</v>
      </c>
      <c r="O3059" s="376" t="s">
        <v>4940</v>
      </c>
      <c r="P3059" s="326">
        <f>ROUND(SUMIF('AV-Bewegungsdaten'!B:B,A3059,'AV-Bewegungsdaten'!C:C),3)</f>
        <v>0</v>
      </c>
      <c r="Q3059" s="324">
        <f>ROUND(SUMIF('AV-Bewegungsdaten'!B:B,$A3059,'AV-Bewegungsdaten'!D:D),2)</f>
        <v>0</v>
      </c>
      <c r="T3059" s="327"/>
      <c r="U3059" s="326">
        <f>ROUND(SUMIF('DV-Bewegungsdaten'!B:B,Kategorien!A3059,'DV-Bewegungsdaten'!D:D),3)</f>
        <v>0</v>
      </c>
      <c r="V3059" s="324">
        <f>ROUND(SUMIF('DV-Bewegungsdaten'!B:B,Kategorien!A3059,'DV-Bewegungsdaten'!E:E),3)</f>
        <v>0</v>
      </c>
      <c r="AD3059" s="390">
        <f t="shared" si="637"/>
        <v>19.681000000000001</v>
      </c>
      <c r="AE3059" s="390">
        <f t="shared" si="638"/>
        <v>20.338000000000001</v>
      </c>
      <c r="AF3059" s="390">
        <f t="shared" si="639"/>
        <v>21.557000000000002</v>
      </c>
      <c r="AG3059" s="390">
        <f t="shared" si="640"/>
        <v>20.923999999999999</v>
      </c>
      <c r="AH3059" s="390">
        <f t="shared" si="641"/>
        <v>20.836000000000002</v>
      </c>
      <c r="AI3059" s="390">
        <f t="shared" si="642"/>
        <v>21.368000000000002</v>
      </c>
      <c r="AJ3059" s="390">
        <f t="shared" si="643"/>
        <v>20.651</v>
      </c>
      <c r="AK3059" s="390">
        <f t="shared" si="644"/>
        <v>20.935000000000002</v>
      </c>
      <c r="AL3059" s="390">
        <f t="shared" si="645"/>
        <v>21.045000000000002</v>
      </c>
      <c r="AM3059" s="390">
        <f t="shared" si="646"/>
        <v>20.926000000000002</v>
      </c>
      <c r="AN3059" s="390">
        <f t="shared" si="647"/>
        <v>20.520000000000003</v>
      </c>
      <c r="AO3059" s="390">
        <f t="shared" si="648"/>
        <v>21.423000000000002</v>
      </c>
    </row>
    <row r="3060" spans="1:41" ht="15" customHeight="1" x14ac:dyDescent="0.25">
      <c r="A3060" s="127" t="s">
        <v>3017</v>
      </c>
      <c r="B3060" s="125" t="s">
        <v>2077</v>
      </c>
      <c r="C3060" s="125" t="s">
        <v>4007</v>
      </c>
      <c r="D3060" s="125" t="s">
        <v>1278</v>
      </c>
      <c r="E3060" s="125" t="s">
        <v>2452</v>
      </c>
      <c r="F3060" s="126">
        <v>22.44</v>
      </c>
      <c r="G3060" s="126">
        <v>22.64</v>
      </c>
      <c r="H3060" s="126">
        <v>17.95</v>
      </c>
      <c r="I3060" s="126"/>
      <c r="J3060" s="317"/>
      <c r="K3060" s="323">
        <f>ROUND(SUMIF('VGT-Bewegungsdaten'!B:B,A3060,'VGT-Bewegungsdaten'!C:C),3)</f>
        <v>0</v>
      </c>
      <c r="L3060" s="324">
        <f>ROUND(SUMIF('VGT-Bewegungsdaten'!B:B,$A3060,'VGT-Bewegungsdaten'!D:D),2)</f>
        <v>0</v>
      </c>
      <c r="N3060" s="376" t="s">
        <v>4930</v>
      </c>
      <c r="O3060" s="376" t="s">
        <v>4940</v>
      </c>
      <c r="P3060" s="326">
        <f>ROUND(SUMIF('AV-Bewegungsdaten'!B:B,A3060,'AV-Bewegungsdaten'!C:C),3)</f>
        <v>0</v>
      </c>
      <c r="Q3060" s="324">
        <f>ROUND(SUMIF('AV-Bewegungsdaten'!B:B,$A3060,'AV-Bewegungsdaten'!D:D),2)</f>
        <v>0</v>
      </c>
      <c r="T3060" s="327"/>
      <c r="U3060" s="326">
        <f>ROUND(SUMIF('DV-Bewegungsdaten'!B:B,Kategorien!A3060,'DV-Bewegungsdaten'!D:D),3)</f>
        <v>0</v>
      </c>
      <c r="V3060" s="324">
        <f>ROUND(SUMIF('DV-Bewegungsdaten'!B:B,Kategorien!A3060,'DV-Bewegungsdaten'!E:E),3)</f>
        <v>0</v>
      </c>
      <c r="AD3060" s="390">
        <f t="shared" si="637"/>
        <v>17.701000000000001</v>
      </c>
      <c r="AE3060" s="390">
        <f t="shared" si="638"/>
        <v>18.358000000000001</v>
      </c>
      <c r="AF3060" s="390">
        <f t="shared" si="639"/>
        <v>19.577000000000002</v>
      </c>
      <c r="AG3060" s="390">
        <f t="shared" si="640"/>
        <v>18.943999999999999</v>
      </c>
      <c r="AH3060" s="390">
        <f t="shared" si="641"/>
        <v>18.856000000000002</v>
      </c>
      <c r="AI3060" s="390">
        <f t="shared" si="642"/>
        <v>19.388000000000002</v>
      </c>
      <c r="AJ3060" s="390">
        <f t="shared" si="643"/>
        <v>18.670999999999999</v>
      </c>
      <c r="AK3060" s="390">
        <f t="shared" si="644"/>
        <v>18.955000000000002</v>
      </c>
      <c r="AL3060" s="390">
        <f t="shared" si="645"/>
        <v>19.065000000000001</v>
      </c>
      <c r="AM3060" s="390">
        <f t="shared" si="646"/>
        <v>18.946000000000002</v>
      </c>
      <c r="AN3060" s="390">
        <f t="shared" si="647"/>
        <v>18.54</v>
      </c>
      <c r="AO3060" s="390">
        <f t="shared" si="648"/>
        <v>19.443000000000001</v>
      </c>
    </row>
    <row r="3061" spans="1:41" ht="15" customHeight="1" x14ac:dyDescent="0.25">
      <c r="A3061" s="127" t="s">
        <v>3018</v>
      </c>
      <c r="B3061" s="125" t="s">
        <v>2077</v>
      </c>
      <c r="C3061" s="125" t="s">
        <v>4007</v>
      </c>
      <c r="D3061" s="125" t="s">
        <v>800</v>
      </c>
      <c r="E3061" s="125" t="s">
        <v>2455</v>
      </c>
      <c r="F3061" s="126">
        <v>25.41</v>
      </c>
      <c r="G3061" s="126">
        <v>25.61</v>
      </c>
      <c r="H3061" s="126">
        <v>20.329999999999998</v>
      </c>
      <c r="I3061" s="126"/>
      <c r="J3061" s="317"/>
      <c r="K3061" s="323">
        <f>ROUND(SUMIF('VGT-Bewegungsdaten'!B:B,A3061,'VGT-Bewegungsdaten'!C:C),3)</f>
        <v>0</v>
      </c>
      <c r="L3061" s="324">
        <f>ROUND(SUMIF('VGT-Bewegungsdaten'!B:B,$A3061,'VGT-Bewegungsdaten'!D:D),2)</f>
        <v>0</v>
      </c>
      <c r="N3061" s="376" t="s">
        <v>4930</v>
      </c>
      <c r="O3061" s="376" t="s">
        <v>4940</v>
      </c>
      <c r="P3061" s="326">
        <f>ROUND(SUMIF('AV-Bewegungsdaten'!B:B,A3061,'AV-Bewegungsdaten'!C:C),3)</f>
        <v>0</v>
      </c>
      <c r="Q3061" s="324">
        <f>ROUND(SUMIF('AV-Bewegungsdaten'!B:B,$A3061,'AV-Bewegungsdaten'!D:D),2)</f>
        <v>0</v>
      </c>
      <c r="T3061" s="327"/>
      <c r="U3061" s="326">
        <f>ROUND(SUMIF('DV-Bewegungsdaten'!B:B,Kategorien!A3061,'DV-Bewegungsdaten'!D:D),3)</f>
        <v>0</v>
      </c>
      <c r="V3061" s="324">
        <f>ROUND(SUMIF('DV-Bewegungsdaten'!B:B,Kategorien!A3061,'DV-Bewegungsdaten'!E:E),3)</f>
        <v>0</v>
      </c>
      <c r="AD3061" s="390">
        <f t="shared" si="637"/>
        <v>20.670999999999999</v>
      </c>
      <c r="AE3061" s="390">
        <f t="shared" si="638"/>
        <v>21.327999999999999</v>
      </c>
      <c r="AF3061" s="390">
        <f t="shared" si="639"/>
        <v>22.547000000000001</v>
      </c>
      <c r="AG3061" s="390">
        <f t="shared" si="640"/>
        <v>21.913999999999998</v>
      </c>
      <c r="AH3061" s="390">
        <f t="shared" si="641"/>
        <v>21.826000000000001</v>
      </c>
      <c r="AI3061" s="390">
        <f t="shared" si="642"/>
        <v>22.358000000000001</v>
      </c>
      <c r="AJ3061" s="390">
        <f t="shared" si="643"/>
        <v>21.640999999999998</v>
      </c>
      <c r="AK3061" s="390">
        <f t="shared" si="644"/>
        <v>21.925000000000001</v>
      </c>
      <c r="AL3061" s="390">
        <f t="shared" si="645"/>
        <v>22.035</v>
      </c>
      <c r="AM3061" s="390">
        <f t="shared" si="646"/>
        <v>21.916</v>
      </c>
      <c r="AN3061" s="390">
        <f t="shared" si="647"/>
        <v>21.509999999999998</v>
      </c>
      <c r="AO3061" s="390">
        <f t="shared" si="648"/>
        <v>22.413</v>
      </c>
    </row>
    <row r="3062" spans="1:41" ht="15" customHeight="1" x14ac:dyDescent="0.25">
      <c r="A3062" s="127" t="s">
        <v>3019</v>
      </c>
      <c r="B3062" s="125" t="s">
        <v>2077</v>
      </c>
      <c r="C3062" s="125" t="s">
        <v>4007</v>
      </c>
      <c r="D3062" s="125" t="s">
        <v>802</v>
      </c>
      <c r="E3062" s="125" t="s">
        <v>2452</v>
      </c>
      <c r="F3062" s="126">
        <v>23.43</v>
      </c>
      <c r="G3062" s="126">
        <v>23.63</v>
      </c>
      <c r="H3062" s="126">
        <v>18.739999999999998</v>
      </c>
      <c r="I3062" s="126"/>
      <c r="J3062" s="317"/>
      <c r="K3062" s="323">
        <f>ROUND(SUMIF('VGT-Bewegungsdaten'!B:B,A3062,'VGT-Bewegungsdaten'!C:C),3)</f>
        <v>0</v>
      </c>
      <c r="L3062" s="324">
        <f>ROUND(SUMIF('VGT-Bewegungsdaten'!B:B,$A3062,'VGT-Bewegungsdaten'!D:D),2)</f>
        <v>0</v>
      </c>
      <c r="N3062" s="376" t="s">
        <v>4930</v>
      </c>
      <c r="O3062" s="376" t="s">
        <v>4940</v>
      </c>
      <c r="P3062" s="326">
        <f>ROUND(SUMIF('AV-Bewegungsdaten'!B:B,A3062,'AV-Bewegungsdaten'!C:C),3)</f>
        <v>0</v>
      </c>
      <c r="Q3062" s="324">
        <f>ROUND(SUMIF('AV-Bewegungsdaten'!B:B,$A3062,'AV-Bewegungsdaten'!D:D),2)</f>
        <v>0</v>
      </c>
      <c r="T3062" s="327"/>
      <c r="U3062" s="326">
        <f>ROUND(SUMIF('DV-Bewegungsdaten'!B:B,Kategorien!A3062,'DV-Bewegungsdaten'!D:D),3)</f>
        <v>0</v>
      </c>
      <c r="V3062" s="324">
        <f>ROUND(SUMIF('DV-Bewegungsdaten'!B:B,Kategorien!A3062,'DV-Bewegungsdaten'!E:E),3)</f>
        <v>0</v>
      </c>
      <c r="AD3062" s="390">
        <f t="shared" si="637"/>
        <v>18.690999999999999</v>
      </c>
      <c r="AE3062" s="390">
        <f t="shared" si="638"/>
        <v>19.347999999999999</v>
      </c>
      <c r="AF3062" s="390">
        <f t="shared" si="639"/>
        <v>20.567</v>
      </c>
      <c r="AG3062" s="390">
        <f t="shared" si="640"/>
        <v>19.933999999999997</v>
      </c>
      <c r="AH3062" s="390">
        <f t="shared" si="641"/>
        <v>19.846</v>
      </c>
      <c r="AI3062" s="390">
        <f t="shared" si="642"/>
        <v>20.378</v>
      </c>
      <c r="AJ3062" s="390">
        <f t="shared" si="643"/>
        <v>19.660999999999998</v>
      </c>
      <c r="AK3062" s="390">
        <f t="shared" si="644"/>
        <v>19.945</v>
      </c>
      <c r="AL3062" s="390">
        <f t="shared" si="645"/>
        <v>20.055</v>
      </c>
      <c r="AM3062" s="390">
        <f t="shared" si="646"/>
        <v>19.936</v>
      </c>
      <c r="AN3062" s="390">
        <f t="shared" si="647"/>
        <v>19.53</v>
      </c>
      <c r="AO3062" s="390">
        <f t="shared" si="648"/>
        <v>20.433</v>
      </c>
    </row>
    <row r="3063" spans="1:41" ht="15" customHeight="1" x14ac:dyDescent="0.25">
      <c r="A3063" s="127" t="s">
        <v>3020</v>
      </c>
      <c r="B3063" s="125" t="s">
        <v>2077</v>
      </c>
      <c r="C3063" s="125" t="s">
        <v>4007</v>
      </c>
      <c r="D3063" s="125" t="s">
        <v>804</v>
      </c>
      <c r="E3063" s="125" t="s">
        <v>2455</v>
      </c>
      <c r="F3063" s="126">
        <v>26.4</v>
      </c>
      <c r="G3063" s="126">
        <v>26.599999999999998</v>
      </c>
      <c r="H3063" s="126">
        <v>21.12</v>
      </c>
      <c r="I3063" s="126"/>
      <c r="J3063" s="317"/>
      <c r="K3063" s="323">
        <f>ROUND(SUMIF('VGT-Bewegungsdaten'!B:B,A3063,'VGT-Bewegungsdaten'!C:C),3)</f>
        <v>0</v>
      </c>
      <c r="L3063" s="324">
        <f>ROUND(SUMIF('VGT-Bewegungsdaten'!B:B,$A3063,'VGT-Bewegungsdaten'!D:D),2)</f>
        <v>0</v>
      </c>
      <c r="N3063" s="376" t="s">
        <v>4930</v>
      </c>
      <c r="O3063" s="376" t="s">
        <v>4940</v>
      </c>
      <c r="P3063" s="326">
        <f>ROUND(SUMIF('AV-Bewegungsdaten'!B:B,A3063,'AV-Bewegungsdaten'!C:C),3)</f>
        <v>0</v>
      </c>
      <c r="Q3063" s="324">
        <f>ROUND(SUMIF('AV-Bewegungsdaten'!B:B,$A3063,'AV-Bewegungsdaten'!D:D),2)</f>
        <v>0</v>
      </c>
      <c r="T3063" s="327"/>
      <c r="U3063" s="326">
        <f>ROUND(SUMIF('DV-Bewegungsdaten'!B:B,Kategorien!A3063,'DV-Bewegungsdaten'!D:D),3)</f>
        <v>0</v>
      </c>
      <c r="V3063" s="324">
        <f>ROUND(SUMIF('DV-Bewegungsdaten'!B:B,Kategorien!A3063,'DV-Bewegungsdaten'!E:E),3)</f>
        <v>0</v>
      </c>
      <c r="AD3063" s="390">
        <f t="shared" si="637"/>
        <v>21.660999999999998</v>
      </c>
      <c r="AE3063" s="390">
        <f t="shared" si="638"/>
        <v>22.317999999999998</v>
      </c>
      <c r="AF3063" s="390">
        <f t="shared" si="639"/>
        <v>23.536999999999999</v>
      </c>
      <c r="AG3063" s="390">
        <f t="shared" si="640"/>
        <v>22.903999999999996</v>
      </c>
      <c r="AH3063" s="390">
        <f t="shared" si="641"/>
        <v>22.815999999999999</v>
      </c>
      <c r="AI3063" s="390">
        <f t="shared" si="642"/>
        <v>23.347999999999999</v>
      </c>
      <c r="AJ3063" s="390">
        <f t="shared" si="643"/>
        <v>22.630999999999997</v>
      </c>
      <c r="AK3063" s="390">
        <f t="shared" si="644"/>
        <v>22.914999999999999</v>
      </c>
      <c r="AL3063" s="390">
        <f t="shared" si="645"/>
        <v>23.024999999999999</v>
      </c>
      <c r="AM3063" s="390">
        <f t="shared" si="646"/>
        <v>22.905999999999999</v>
      </c>
      <c r="AN3063" s="390">
        <f t="shared" si="647"/>
        <v>22.5</v>
      </c>
      <c r="AO3063" s="390">
        <f t="shared" si="648"/>
        <v>23.402999999999999</v>
      </c>
    </row>
    <row r="3064" spans="1:41" ht="15" customHeight="1" x14ac:dyDescent="0.25">
      <c r="A3064" s="127" t="s">
        <v>3021</v>
      </c>
      <c r="B3064" s="125" t="s">
        <v>2077</v>
      </c>
      <c r="C3064" s="125" t="s">
        <v>4007</v>
      </c>
      <c r="D3064" s="125" t="s">
        <v>806</v>
      </c>
      <c r="E3064" s="125" t="s">
        <v>2452</v>
      </c>
      <c r="F3064" s="126">
        <v>24.42</v>
      </c>
      <c r="G3064" s="126">
        <v>24.62</v>
      </c>
      <c r="H3064" s="126">
        <v>19.54</v>
      </c>
      <c r="I3064" s="126"/>
      <c r="J3064" s="317"/>
      <c r="K3064" s="323">
        <f>ROUND(SUMIF('VGT-Bewegungsdaten'!B:B,A3064,'VGT-Bewegungsdaten'!C:C),3)</f>
        <v>0</v>
      </c>
      <c r="L3064" s="324">
        <f>ROUND(SUMIF('VGT-Bewegungsdaten'!B:B,$A3064,'VGT-Bewegungsdaten'!D:D),2)</f>
        <v>0</v>
      </c>
      <c r="N3064" s="376" t="s">
        <v>4930</v>
      </c>
      <c r="O3064" s="376" t="s">
        <v>4940</v>
      </c>
      <c r="P3064" s="326">
        <f>ROUND(SUMIF('AV-Bewegungsdaten'!B:B,A3064,'AV-Bewegungsdaten'!C:C),3)</f>
        <v>0</v>
      </c>
      <c r="Q3064" s="324">
        <f>ROUND(SUMIF('AV-Bewegungsdaten'!B:B,$A3064,'AV-Bewegungsdaten'!D:D),2)</f>
        <v>0</v>
      </c>
      <c r="T3064" s="327"/>
      <c r="U3064" s="326">
        <f>ROUND(SUMIF('DV-Bewegungsdaten'!B:B,Kategorien!A3064,'DV-Bewegungsdaten'!D:D),3)</f>
        <v>0</v>
      </c>
      <c r="V3064" s="324">
        <f>ROUND(SUMIF('DV-Bewegungsdaten'!B:B,Kategorien!A3064,'DV-Bewegungsdaten'!E:E),3)</f>
        <v>0</v>
      </c>
      <c r="AD3064" s="390">
        <f t="shared" si="637"/>
        <v>19.681000000000001</v>
      </c>
      <c r="AE3064" s="390">
        <f t="shared" si="638"/>
        <v>20.338000000000001</v>
      </c>
      <c r="AF3064" s="390">
        <f t="shared" si="639"/>
        <v>21.557000000000002</v>
      </c>
      <c r="AG3064" s="390">
        <f t="shared" si="640"/>
        <v>20.923999999999999</v>
      </c>
      <c r="AH3064" s="390">
        <f t="shared" si="641"/>
        <v>20.836000000000002</v>
      </c>
      <c r="AI3064" s="390">
        <f t="shared" si="642"/>
        <v>21.368000000000002</v>
      </c>
      <c r="AJ3064" s="390">
        <f t="shared" si="643"/>
        <v>20.651</v>
      </c>
      <c r="AK3064" s="390">
        <f t="shared" si="644"/>
        <v>20.935000000000002</v>
      </c>
      <c r="AL3064" s="390">
        <f t="shared" si="645"/>
        <v>21.045000000000002</v>
      </c>
      <c r="AM3064" s="390">
        <f t="shared" si="646"/>
        <v>20.926000000000002</v>
      </c>
      <c r="AN3064" s="390">
        <f t="shared" si="647"/>
        <v>20.520000000000003</v>
      </c>
      <c r="AO3064" s="390">
        <f t="shared" si="648"/>
        <v>21.423000000000002</v>
      </c>
    </row>
    <row r="3065" spans="1:41" ht="15" customHeight="1" x14ac:dyDescent="0.25">
      <c r="A3065" s="127" t="s">
        <v>3022</v>
      </c>
      <c r="B3065" s="125" t="s">
        <v>2077</v>
      </c>
      <c r="C3065" s="125" t="s">
        <v>4007</v>
      </c>
      <c r="D3065" s="125" t="s">
        <v>808</v>
      </c>
      <c r="E3065" s="125" t="s">
        <v>2455</v>
      </c>
      <c r="F3065" s="126">
        <v>27.39</v>
      </c>
      <c r="G3065" s="126">
        <v>27.59</v>
      </c>
      <c r="H3065" s="126">
        <v>21.91</v>
      </c>
      <c r="I3065" s="126"/>
      <c r="J3065" s="317"/>
      <c r="K3065" s="323">
        <f>ROUND(SUMIF('VGT-Bewegungsdaten'!B:B,A3065,'VGT-Bewegungsdaten'!C:C),3)</f>
        <v>0</v>
      </c>
      <c r="L3065" s="324">
        <f>ROUND(SUMIF('VGT-Bewegungsdaten'!B:B,$A3065,'VGT-Bewegungsdaten'!D:D),2)</f>
        <v>0</v>
      </c>
      <c r="N3065" s="376" t="s">
        <v>4930</v>
      </c>
      <c r="O3065" s="376" t="s">
        <v>4940</v>
      </c>
      <c r="P3065" s="326">
        <f>ROUND(SUMIF('AV-Bewegungsdaten'!B:B,A3065,'AV-Bewegungsdaten'!C:C),3)</f>
        <v>0</v>
      </c>
      <c r="Q3065" s="324">
        <f>ROUND(SUMIF('AV-Bewegungsdaten'!B:B,$A3065,'AV-Bewegungsdaten'!D:D),2)</f>
        <v>0</v>
      </c>
      <c r="T3065" s="327"/>
      <c r="U3065" s="326">
        <f>ROUND(SUMIF('DV-Bewegungsdaten'!B:B,Kategorien!A3065,'DV-Bewegungsdaten'!D:D),3)</f>
        <v>0</v>
      </c>
      <c r="V3065" s="324">
        <f>ROUND(SUMIF('DV-Bewegungsdaten'!B:B,Kategorien!A3065,'DV-Bewegungsdaten'!E:E),3)</f>
        <v>0</v>
      </c>
      <c r="AD3065" s="390">
        <f t="shared" si="637"/>
        <v>22.651</v>
      </c>
      <c r="AE3065" s="390">
        <f t="shared" si="638"/>
        <v>23.308</v>
      </c>
      <c r="AF3065" s="390">
        <f t="shared" si="639"/>
        <v>24.527000000000001</v>
      </c>
      <c r="AG3065" s="390">
        <f t="shared" si="640"/>
        <v>23.893999999999998</v>
      </c>
      <c r="AH3065" s="390">
        <f t="shared" si="641"/>
        <v>23.806000000000001</v>
      </c>
      <c r="AI3065" s="390">
        <f t="shared" si="642"/>
        <v>24.338000000000001</v>
      </c>
      <c r="AJ3065" s="390">
        <f t="shared" si="643"/>
        <v>23.620999999999999</v>
      </c>
      <c r="AK3065" s="390">
        <f t="shared" si="644"/>
        <v>23.905000000000001</v>
      </c>
      <c r="AL3065" s="390">
        <f t="shared" si="645"/>
        <v>24.015000000000001</v>
      </c>
      <c r="AM3065" s="390">
        <f t="shared" si="646"/>
        <v>23.896000000000001</v>
      </c>
      <c r="AN3065" s="390">
        <f t="shared" si="647"/>
        <v>23.490000000000002</v>
      </c>
      <c r="AO3065" s="390">
        <f t="shared" si="648"/>
        <v>24.393000000000001</v>
      </c>
    </row>
    <row r="3066" spans="1:41" ht="15" customHeight="1" x14ac:dyDescent="0.25">
      <c r="A3066" s="127" t="s">
        <v>3023</v>
      </c>
      <c r="B3066" s="125" t="s">
        <v>2077</v>
      </c>
      <c r="C3066" s="125" t="s">
        <v>4007</v>
      </c>
      <c r="D3066" s="125" t="s">
        <v>810</v>
      </c>
      <c r="E3066" s="125" t="s">
        <v>2452</v>
      </c>
      <c r="F3066" s="126">
        <v>25.41</v>
      </c>
      <c r="G3066" s="126">
        <v>25.61</v>
      </c>
      <c r="H3066" s="126">
        <v>20.329999999999998</v>
      </c>
      <c r="I3066" s="126"/>
      <c r="J3066" s="317"/>
      <c r="K3066" s="323">
        <f>ROUND(SUMIF('VGT-Bewegungsdaten'!B:B,A3066,'VGT-Bewegungsdaten'!C:C),3)</f>
        <v>0</v>
      </c>
      <c r="L3066" s="324">
        <f>ROUND(SUMIF('VGT-Bewegungsdaten'!B:B,$A3066,'VGT-Bewegungsdaten'!D:D),2)</f>
        <v>0</v>
      </c>
      <c r="N3066" s="376" t="s">
        <v>4930</v>
      </c>
      <c r="O3066" s="376" t="s">
        <v>4940</v>
      </c>
      <c r="P3066" s="326">
        <f>ROUND(SUMIF('AV-Bewegungsdaten'!B:B,A3066,'AV-Bewegungsdaten'!C:C),3)</f>
        <v>0</v>
      </c>
      <c r="Q3066" s="324">
        <f>ROUND(SUMIF('AV-Bewegungsdaten'!B:B,$A3066,'AV-Bewegungsdaten'!D:D),2)</f>
        <v>0</v>
      </c>
      <c r="T3066" s="327"/>
      <c r="U3066" s="326">
        <f>ROUND(SUMIF('DV-Bewegungsdaten'!B:B,Kategorien!A3066,'DV-Bewegungsdaten'!D:D),3)</f>
        <v>0</v>
      </c>
      <c r="V3066" s="324">
        <f>ROUND(SUMIF('DV-Bewegungsdaten'!B:B,Kategorien!A3066,'DV-Bewegungsdaten'!E:E),3)</f>
        <v>0</v>
      </c>
      <c r="AD3066" s="390">
        <f t="shared" si="637"/>
        <v>20.670999999999999</v>
      </c>
      <c r="AE3066" s="390">
        <f t="shared" si="638"/>
        <v>21.327999999999999</v>
      </c>
      <c r="AF3066" s="390">
        <f t="shared" si="639"/>
        <v>22.547000000000001</v>
      </c>
      <c r="AG3066" s="390">
        <f t="shared" si="640"/>
        <v>21.913999999999998</v>
      </c>
      <c r="AH3066" s="390">
        <f t="shared" si="641"/>
        <v>21.826000000000001</v>
      </c>
      <c r="AI3066" s="390">
        <f t="shared" si="642"/>
        <v>22.358000000000001</v>
      </c>
      <c r="AJ3066" s="390">
        <f t="shared" si="643"/>
        <v>21.640999999999998</v>
      </c>
      <c r="AK3066" s="390">
        <f t="shared" si="644"/>
        <v>21.925000000000001</v>
      </c>
      <c r="AL3066" s="390">
        <f t="shared" si="645"/>
        <v>22.035</v>
      </c>
      <c r="AM3066" s="390">
        <f t="shared" si="646"/>
        <v>21.916</v>
      </c>
      <c r="AN3066" s="390">
        <f t="shared" si="647"/>
        <v>21.509999999999998</v>
      </c>
      <c r="AO3066" s="390">
        <f t="shared" si="648"/>
        <v>22.413</v>
      </c>
    </row>
    <row r="3067" spans="1:41" ht="15" customHeight="1" x14ac:dyDescent="0.25">
      <c r="A3067" s="127" t="s">
        <v>3024</v>
      </c>
      <c r="B3067" s="125" t="s">
        <v>2077</v>
      </c>
      <c r="C3067" s="125" t="s">
        <v>4007</v>
      </c>
      <c r="D3067" s="125" t="s">
        <v>812</v>
      </c>
      <c r="E3067" s="125" t="s">
        <v>2455</v>
      </c>
      <c r="F3067" s="126">
        <v>28.38</v>
      </c>
      <c r="G3067" s="126">
        <v>28.58</v>
      </c>
      <c r="H3067" s="126">
        <v>22.7</v>
      </c>
      <c r="I3067" s="126"/>
      <c r="J3067" s="317"/>
      <c r="K3067" s="323">
        <f>ROUND(SUMIF('VGT-Bewegungsdaten'!B:B,A3067,'VGT-Bewegungsdaten'!C:C),3)</f>
        <v>0</v>
      </c>
      <c r="L3067" s="324">
        <f>ROUND(SUMIF('VGT-Bewegungsdaten'!B:B,$A3067,'VGT-Bewegungsdaten'!D:D),2)</f>
        <v>0</v>
      </c>
      <c r="N3067" s="376" t="s">
        <v>4930</v>
      </c>
      <c r="O3067" s="376" t="s">
        <v>4940</v>
      </c>
      <c r="P3067" s="326">
        <f>ROUND(SUMIF('AV-Bewegungsdaten'!B:B,A3067,'AV-Bewegungsdaten'!C:C),3)</f>
        <v>0</v>
      </c>
      <c r="Q3067" s="324">
        <f>ROUND(SUMIF('AV-Bewegungsdaten'!B:B,$A3067,'AV-Bewegungsdaten'!D:D),2)</f>
        <v>0</v>
      </c>
      <c r="T3067" s="327"/>
      <c r="U3067" s="326">
        <f>ROUND(SUMIF('DV-Bewegungsdaten'!B:B,Kategorien!A3067,'DV-Bewegungsdaten'!D:D),3)</f>
        <v>0</v>
      </c>
      <c r="V3067" s="324">
        <f>ROUND(SUMIF('DV-Bewegungsdaten'!B:B,Kategorien!A3067,'DV-Bewegungsdaten'!E:E),3)</f>
        <v>0</v>
      </c>
      <c r="AD3067" s="390">
        <f t="shared" si="637"/>
        <v>23.640999999999998</v>
      </c>
      <c r="AE3067" s="390">
        <f t="shared" si="638"/>
        <v>24.297999999999998</v>
      </c>
      <c r="AF3067" s="390">
        <f t="shared" si="639"/>
        <v>25.516999999999999</v>
      </c>
      <c r="AG3067" s="390">
        <f t="shared" si="640"/>
        <v>24.883999999999997</v>
      </c>
      <c r="AH3067" s="390">
        <f t="shared" si="641"/>
        <v>24.795999999999999</v>
      </c>
      <c r="AI3067" s="390">
        <f t="shared" si="642"/>
        <v>25.327999999999999</v>
      </c>
      <c r="AJ3067" s="390">
        <f t="shared" si="643"/>
        <v>24.610999999999997</v>
      </c>
      <c r="AK3067" s="390">
        <f t="shared" si="644"/>
        <v>24.895</v>
      </c>
      <c r="AL3067" s="390">
        <f t="shared" si="645"/>
        <v>25.004999999999999</v>
      </c>
      <c r="AM3067" s="390">
        <f t="shared" si="646"/>
        <v>24.885999999999999</v>
      </c>
      <c r="AN3067" s="390">
        <f t="shared" si="647"/>
        <v>24.479999999999997</v>
      </c>
      <c r="AO3067" s="390">
        <f t="shared" si="648"/>
        <v>25.382999999999999</v>
      </c>
    </row>
    <row r="3068" spans="1:41" ht="15" customHeight="1" x14ac:dyDescent="0.25">
      <c r="A3068" s="127" t="s">
        <v>3025</v>
      </c>
      <c r="B3068" s="125" t="s">
        <v>2077</v>
      </c>
      <c r="C3068" s="125" t="s">
        <v>4007</v>
      </c>
      <c r="D3068" s="125" t="s">
        <v>814</v>
      </c>
      <c r="E3068" s="125" t="s">
        <v>2452</v>
      </c>
      <c r="F3068" s="126">
        <v>26.4</v>
      </c>
      <c r="G3068" s="126">
        <v>26.599999999999998</v>
      </c>
      <c r="H3068" s="126">
        <v>21.12</v>
      </c>
      <c r="I3068" s="126"/>
      <c r="J3068" s="317"/>
      <c r="K3068" s="323">
        <f>ROUND(SUMIF('VGT-Bewegungsdaten'!B:B,A3068,'VGT-Bewegungsdaten'!C:C),3)</f>
        <v>0</v>
      </c>
      <c r="L3068" s="324">
        <f>ROUND(SUMIF('VGT-Bewegungsdaten'!B:B,$A3068,'VGT-Bewegungsdaten'!D:D),2)</f>
        <v>0</v>
      </c>
      <c r="N3068" s="376" t="s">
        <v>4930</v>
      </c>
      <c r="O3068" s="376" t="s">
        <v>4940</v>
      </c>
      <c r="P3068" s="326">
        <f>ROUND(SUMIF('AV-Bewegungsdaten'!B:B,A3068,'AV-Bewegungsdaten'!C:C),3)</f>
        <v>0</v>
      </c>
      <c r="Q3068" s="324">
        <f>ROUND(SUMIF('AV-Bewegungsdaten'!B:B,$A3068,'AV-Bewegungsdaten'!D:D),2)</f>
        <v>0</v>
      </c>
      <c r="T3068" s="327"/>
      <c r="U3068" s="326">
        <f>ROUND(SUMIF('DV-Bewegungsdaten'!B:B,Kategorien!A3068,'DV-Bewegungsdaten'!D:D),3)</f>
        <v>0</v>
      </c>
      <c r="V3068" s="324">
        <f>ROUND(SUMIF('DV-Bewegungsdaten'!B:B,Kategorien!A3068,'DV-Bewegungsdaten'!E:E),3)</f>
        <v>0</v>
      </c>
      <c r="AD3068" s="390">
        <f t="shared" si="637"/>
        <v>21.660999999999998</v>
      </c>
      <c r="AE3068" s="390">
        <f t="shared" si="638"/>
        <v>22.317999999999998</v>
      </c>
      <c r="AF3068" s="390">
        <f t="shared" si="639"/>
        <v>23.536999999999999</v>
      </c>
      <c r="AG3068" s="390">
        <f t="shared" si="640"/>
        <v>22.903999999999996</v>
      </c>
      <c r="AH3068" s="390">
        <f t="shared" si="641"/>
        <v>22.815999999999999</v>
      </c>
      <c r="AI3068" s="390">
        <f t="shared" si="642"/>
        <v>23.347999999999999</v>
      </c>
      <c r="AJ3068" s="390">
        <f t="shared" si="643"/>
        <v>22.630999999999997</v>
      </c>
      <c r="AK3068" s="390">
        <f t="shared" si="644"/>
        <v>22.914999999999999</v>
      </c>
      <c r="AL3068" s="390">
        <f t="shared" si="645"/>
        <v>23.024999999999999</v>
      </c>
      <c r="AM3068" s="390">
        <f t="shared" si="646"/>
        <v>22.905999999999999</v>
      </c>
      <c r="AN3068" s="390">
        <f t="shared" si="647"/>
        <v>22.5</v>
      </c>
      <c r="AO3068" s="390">
        <f t="shared" si="648"/>
        <v>23.402999999999999</v>
      </c>
    </row>
    <row r="3069" spans="1:41" ht="15" customHeight="1" x14ac:dyDescent="0.25">
      <c r="A3069" s="127" t="s">
        <v>3026</v>
      </c>
      <c r="B3069" s="125" t="s">
        <v>2077</v>
      </c>
      <c r="C3069" s="125" t="s">
        <v>4007</v>
      </c>
      <c r="D3069" s="125" t="s">
        <v>816</v>
      </c>
      <c r="E3069" s="125" t="s">
        <v>2455</v>
      </c>
      <c r="F3069" s="126">
        <v>29.37</v>
      </c>
      <c r="G3069" s="126">
        <v>29.57</v>
      </c>
      <c r="H3069" s="126">
        <v>23.5</v>
      </c>
      <c r="I3069" s="126"/>
      <c r="J3069" s="317"/>
      <c r="K3069" s="323">
        <f>ROUND(SUMIF('VGT-Bewegungsdaten'!B:B,A3069,'VGT-Bewegungsdaten'!C:C),3)</f>
        <v>0</v>
      </c>
      <c r="L3069" s="324">
        <f>ROUND(SUMIF('VGT-Bewegungsdaten'!B:B,$A3069,'VGT-Bewegungsdaten'!D:D),2)</f>
        <v>0</v>
      </c>
      <c r="N3069" s="376" t="s">
        <v>4930</v>
      </c>
      <c r="O3069" s="376" t="s">
        <v>4940</v>
      </c>
      <c r="P3069" s="326">
        <f>ROUND(SUMIF('AV-Bewegungsdaten'!B:B,A3069,'AV-Bewegungsdaten'!C:C),3)</f>
        <v>0</v>
      </c>
      <c r="Q3069" s="324">
        <f>ROUND(SUMIF('AV-Bewegungsdaten'!B:B,$A3069,'AV-Bewegungsdaten'!D:D),2)</f>
        <v>0</v>
      </c>
      <c r="T3069" s="327"/>
      <c r="U3069" s="326">
        <f>ROUND(SUMIF('DV-Bewegungsdaten'!B:B,Kategorien!A3069,'DV-Bewegungsdaten'!D:D),3)</f>
        <v>0</v>
      </c>
      <c r="V3069" s="324">
        <f>ROUND(SUMIF('DV-Bewegungsdaten'!B:B,Kategorien!A3069,'DV-Bewegungsdaten'!E:E),3)</f>
        <v>0</v>
      </c>
      <c r="AD3069" s="390">
        <f t="shared" si="637"/>
        <v>24.631</v>
      </c>
      <c r="AE3069" s="390">
        <f t="shared" si="638"/>
        <v>25.288</v>
      </c>
      <c r="AF3069" s="390">
        <f t="shared" si="639"/>
        <v>26.507000000000001</v>
      </c>
      <c r="AG3069" s="390">
        <f t="shared" si="640"/>
        <v>25.873999999999999</v>
      </c>
      <c r="AH3069" s="390">
        <f t="shared" si="641"/>
        <v>25.786000000000001</v>
      </c>
      <c r="AI3069" s="390">
        <f t="shared" si="642"/>
        <v>26.318000000000001</v>
      </c>
      <c r="AJ3069" s="390">
        <f t="shared" si="643"/>
        <v>25.600999999999999</v>
      </c>
      <c r="AK3069" s="390">
        <f t="shared" si="644"/>
        <v>25.885000000000002</v>
      </c>
      <c r="AL3069" s="390">
        <f t="shared" si="645"/>
        <v>25.995000000000001</v>
      </c>
      <c r="AM3069" s="390">
        <f t="shared" si="646"/>
        <v>25.876000000000001</v>
      </c>
      <c r="AN3069" s="390">
        <f t="shared" si="647"/>
        <v>25.47</v>
      </c>
      <c r="AO3069" s="390">
        <f t="shared" si="648"/>
        <v>26.373000000000001</v>
      </c>
    </row>
    <row r="3070" spans="1:41" ht="15" customHeight="1" x14ac:dyDescent="0.25">
      <c r="A3070" s="127" t="s">
        <v>3027</v>
      </c>
      <c r="B3070" s="125" t="s">
        <v>2077</v>
      </c>
      <c r="C3070" s="125" t="s">
        <v>4007</v>
      </c>
      <c r="D3070" s="125" t="s">
        <v>818</v>
      </c>
      <c r="E3070" s="125" t="s">
        <v>2452</v>
      </c>
      <c r="F3070" s="126">
        <v>27.39</v>
      </c>
      <c r="G3070" s="126">
        <v>27.59</v>
      </c>
      <c r="H3070" s="126">
        <v>21.91</v>
      </c>
      <c r="I3070" s="126"/>
      <c r="J3070" s="317"/>
      <c r="K3070" s="323">
        <f>ROUND(SUMIF('VGT-Bewegungsdaten'!B:B,A3070,'VGT-Bewegungsdaten'!C:C),3)</f>
        <v>0</v>
      </c>
      <c r="L3070" s="324">
        <f>ROUND(SUMIF('VGT-Bewegungsdaten'!B:B,$A3070,'VGT-Bewegungsdaten'!D:D),2)</f>
        <v>0</v>
      </c>
      <c r="N3070" s="376" t="s">
        <v>4930</v>
      </c>
      <c r="O3070" s="376" t="s">
        <v>4940</v>
      </c>
      <c r="P3070" s="326">
        <f>ROUND(SUMIF('AV-Bewegungsdaten'!B:B,A3070,'AV-Bewegungsdaten'!C:C),3)</f>
        <v>0</v>
      </c>
      <c r="Q3070" s="324">
        <f>ROUND(SUMIF('AV-Bewegungsdaten'!B:B,$A3070,'AV-Bewegungsdaten'!D:D),2)</f>
        <v>0</v>
      </c>
      <c r="T3070" s="327"/>
      <c r="U3070" s="326">
        <f>ROUND(SUMIF('DV-Bewegungsdaten'!B:B,Kategorien!A3070,'DV-Bewegungsdaten'!D:D),3)</f>
        <v>0</v>
      </c>
      <c r="V3070" s="324">
        <f>ROUND(SUMIF('DV-Bewegungsdaten'!B:B,Kategorien!A3070,'DV-Bewegungsdaten'!E:E),3)</f>
        <v>0</v>
      </c>
      <c r="AD3070" s="390">
        <f t="shared" si="637"/>
        <v>22.651</v>
      </c>
      <c r="AE3070" s="390">
        <f t="shared" si="638"/>
        <v>23.308</v>
      </c>
      <c r="AF3070" s="390">
        <f t="shared" si="639"/>
        <v>24.527000000000001</v>
      </c>
      <c r="AG3070" s="390">
        <f t="shared" si="640"/>
        <v>23.893999999999998</v>
      </c>
      <c r="AH3070" s="390">
        <f t="shared" si="641"/>
        <v>23.806000000000001</v>
      </c>
      <c r="AI3070" s="390">
        <f t="shared" si="642"/>
        <v>24.338000000000001</v>
      </c>
      <c r="AJ3070" s="390">
        <f t="shared" si="643"/>
        <v>23.620999999999999</v>
      </c>
      <c r="AK3070" s="390">
        <f t="shared" si="644"/>
        <v>23.905000000000001</v>
      </c>
      <c r="AL3070" s="390">
        <f t="shared" si="645"/>
        <v>24.015000000000001</v>
      </c>
      <c r="AM3070" s="390">
        <f t="shared" si="646"/>
        <v>23.896000000000001</v>
      </c>
      <c r="AN3070" s="390">
        <f t="shared" si="647"/>
        <v>23.490000000000002</v>
      </c>
      <c r="AO3070" s="390">
        <f t="shared" si="648"/>
        <v>24.393000000000001</v>
      </c>
    </row>
    <row r="3071" spans="1:41" ht="15" customHeight="1" x14ac:dyDescent="0.25">
      <c r="A3071" s="127" t="s">
        <v>3028</v>
      </c>
      <c r="B3071" s="125" t="s">
        <v>2077</v>
      </c>
      <c r="C3071" s="125" t="s">
        <v>4007</v>
      </c>
      <c r="D3071" s="125" t="s">
        <v>820</v>
      </c>
      <c r="E3071" s="125" t="s">
        <v>2455</v>
      </c>
      <c r="F3071" s="126">
        <v>30.36</v>
      </c>
      <c r="G3071" s="126">
        <v>30.56</v>
      </c>
      <c r="H3071" s="126">
        <v>24.29</v>
      </c>
      <c r="I3071" s="126"/>
      <c r="J3071" s="317"/>
      <c r="K3071" s="323">
        <f>ROUND(SUMIF('VGT-Bewegungsdaten'!B:B,A3071,'VGT-Bewegungsdaten'!C:C),3)</f>
        <v>0</v>
      </c>
      <c r="L3071" s="324">
        <f>ROUND(SUMIF('VGT-Bewegungsdaten'!B:B,$A3071,'VGT-Bewegungsdaten'!D:D),2)</f>
        <v>0</v>
      </c>
      <c r="N3071" s="376" t="s">
        <v>4930</v>
      </c>
      <c r="O3071" s="376" t="s">
        <v>4940</v>
      </c>
      <c r="P3071" s="326">
        <f>ROUND(SUMIF('AV-Bewegungsdaten'!B:B,A3071,'AV-Bewegungsdaten'!C:C),3)</f>
        <v>0</v>
      </c>
      <c r="Q3071" s="324">
        <f>ROUND(SUMIF('AV-Bewegungsdaten'!B:B,$A3071,'AV-Bewegungsdaten'!D:D),2)</f>
        <v>0</v>
      </c>
      <c r="T3071" s="327"/>
      <c r="U3071" s="326">
        <f>ROUND(SUMIF('DV-Bewegungsdaten'!B:B,Kategorien!A3071,'DV-Bewegungsdaten'!D:D),3)</f>
        <v>0</v>
      </c>
      <c r="V3071" s="324">
        <f>ROUND(SUMIF('DV-Bewegungsdaten'!B:B,Kategorien!A3071,'DV-Bewegungsdaten'!E:E),3)</f>
        <v>0</v>
      </c>
      <c r="AD3071" s="390">
        <f t="shared" si="637"/>
        <v>25.620999999999999</v>
      </c>
      <c r="AE3071" s="390">
        <f t="shared" si="638"/>
        <v>26.277999999999999</v>
      </c>
      <c r="AF3071" s="390">
        <f t="shared" si="639"/>
        <v>27.497</v>
      </c>
      <c r="AG3071" s="390">
        <f t="shared" si="640"/>
        <v>26.863999999999997</v>
      </c>
      <c r="AH3071" s="390">
        <f t="shared" si="641"/>
        <v>26.776</v>
      </c>
      <c r="AI3071" s="390">
        <f t="shared" si="642"/>
        <v>27.308</v>
      </c>
      <c r="AJ3071" s="390">
        <f t="shared" si="643"/>
        <v>26.590999999999998</v>
      </c>
      <c r="AK3071" s="390">
        <f t="shared" si="644"/>
        <v>26.875</v>
      </c>
      <c r="AL3071" s="390">
        <f t="shared" si="645"/>
        <v>26.984999999999999</v>
      </c>
      <c r="AM3071" s="390">
        <f t="shared" si="646"/>
        <v>26.866</v>
      </c>
      <c r="AN3071" s="390">
        <f t="shared" si="647"/>
        <v>26.46</v>
      </c>
      <c r="AO3071" s="390">
        <f t="shared" si="648"/>
        <v>27.363</v>
      </c>
    </row>
    <row r="3072" spans="1:41" ht="15" customHeight="1" x14ac:dyDescent="0.25">
      <c r="A3072" s="127" t="s">
        <v>3029</v>
      </c>
      <c r="B3072" s="125" t="s">
        <v>2077</v>
      </c>
      <c r="C3072" s="125" t="s">
        <v>4007</v>
      </c>
      <c r="D3072" s="125" t="s">
        <v>822</v>
      </c>
      <c r="E3072" s="125" t="s">
        <v>2452</v>
      </c>
      <c r="F3072" s="126">
        <v>12.54</v>
      </c>
      <c r="G3072" s="126">
        <v>12.739999999999998</v>
      </c>
      <c r="H3072" s="126">
        <v>10.029999999999999</v>
      </c>
      <c r="I3072" s="126"/>
      <c r="J3072" s="317"/>
      <c r="K3072" s="323">
        <f>ROUND(SUMIF('VGT-Bewegungsdaten'!B:B,A3072,'VGT-Bewegungsdaten'!C:C),3)</f>
        <v>0</v>
      </c>
      <c r="L3072" s="324">
        <f>ROUND(SUMIF('VGT-Bewegungsdaten'!B:B,$A3072,'VGT-Bewegungsdaten'!D:D),2)</f>
        <v>0</v>
      </c>
      <c r="N3072" s="376" t="s">
        <v>4930</v>
      </c>
      <c r="O3072" s="376" t="s">
        <v>4940</v>
      </c>
      <c r="P3072" s="326">
        <f>ROUND(SUMIF('AV-Bewegungsdaten'!B:B,A3072,'AV-Bewegungsdaten'!C:C),3)</f>
        <v>0</v>
      </c>
      <c r="Q3072" s="324">
        <f>ROUND(SUMIF('AV-Bewegungsdaten'!B:B,$A3072,'AV-Bewegungsdaten'!D:D),2)</f>
        <v>0</v>
      </c>
      <c r="T3072" s="327"/>
      <c r="U3072" s="326">
        <f>ROUND(SUMIF('DV-Bewegungsdaten'!B:B,Kategorien!A3072,'DV-Bewegungsdaten'!D:D),3)</f>
        <v>0</v>
      </c>
      <c r="V3072" s="324">
        <f>ROUND(SUMIF('DV-Bewegungsdaten'!B:B,Kategorien!A3072,'DV-Bewegungsdaten'!E:E),3)</f>
        <v>0</v>
      </c>
      <c r="AD3072" s="390">
        <f t="shared" si="637"/>
        <v>7.8009999999999984</v>
      </c>
      <c r="AE3072" s="390">
        <f t="shared" si="638"/>
        <v>8.4579999999999984</v>
      </c>
      <c r="AF3072" s="390">
        <f t="shared" si="639"/>
        <v>9.6769999999999978</v>
      </c>
      <c r="AG3072" s="390">
        <f t="shared" si="640"/>
        <v>9.0439999999999987</v>
      </c>
      <c r="AH3072" s="390">
        <f t="shared" si="641"/>
        <v>8.9559999999999995</v>
      </c>
      <c r="AI3072" s="390">
        <f t="shared" si="642"/>
        <v>9.4879999999999995</v>
      </c>
      <c r="AJ3072" s="390">
        <f t="shared" si="643"/>
        <v>8.770999999999999</v>
      </c>
      <c r="AK3072" s="390">
        <f t="shared" si="644"/>
        <v>9.0549999999999979</v>
      </c>
      <c r="AL3072" s="390">
        <f t="shared" si="645"/>
        <v>9.1649999999999991</v>
      </c>
      <c r="AM3072" s="390">
        <f t="shared" si="646"/>
        <v>9.0459999999999994</v>
      </c>
      <c r="AN3072" s="390">
        <f t="shared" si="647"/>
        <v>8.6399999999999988</v>
      </c>
      <c r="AO3072" s="390">
        <f t="shared" si="648"/>
        <v>9.5429999999999993</v>
      </c>
    </row>
    <row r="3073" spans="1:41" ht="15" customHeight="1" x14ac:dyDescent="0.25">
      <c r="A3073" s="127" t="s">
        <v>3030</v>
      </c>
      <c r="B3073" s="125" t="s">
        <v>2077</v>
      </c>
      <c r="C3073" s="125" t="s">
        <v>4007</v>
      </c>
      <c r="D3073" s="125" t="s">
        <v>824</v>
      </c>
      <c r="E3073" s="125" t="s">
        <v>2455</v>
      </c>
      <c r="F3073" s="126">
        <v>15.51</v>
      </c>
      <c r="G3073" s="126">
        <v>15.709999999999999</v>
      </c>
      <c r="H3073" s="126">
        <v>12.41</v>
      </c>
      <c r="I3073" s="126"/>
      <c r="J3073" s="317"/>
      <c r="K3073" s="323">
        <f>ROUND(SUMIF('VGT-Bewegungsdaten'!B:B,A3073,'VGT-Bewegungsdaten'!C:C),3)</f>
        <v>0</v>
      </c>
      <c r="L3073" s="324">
        <f>ROUND(SUMIF('VGT-Bewegungsdaten'!B:B,$A3073,'VGT-Bewegungsdaten'!D:D),2)</f>
        <v>0</v>
      </c>
      <c r="N3073" s="376" t="s">
        <v>4930</v>
      </c>
      <c r="O3073" s="376" t="s">
        <v>4940</v>
      </c>
      <c r="P3073" s="326">
        <f>ROUND(SUMIF('AV-Bewegungsdaten'!B:B,A3073,'AV-Bewegungsdaten'!C:C),3)</f>
        <v>0</v>
      </c>
      <c r="Q3073" s="324">
        <f>ROUND(SUMIF('AV-Bewegungsdaten'!B:B,$A3073,'AV-Bewegungsdaten'!D:D),2)</f>
        <v>0</v>
      </c>
      <c r="T3073" s="327"/>
      <c r="U3073" s="326">
        <f>ROUND(SUMIF('DV-Bewegungsdaten'!B:B,Kategorien!A3073,'DV-Bewegungsdaten'!D:D),3)</f>
        <v>0</v>
      </c>
      <c r="V3073" s="324">
        <f>ROUND(SUMIF('DV-Bewegungsdaten'!B:B,Kategorien!A3073,'DV-Bewegungsdaten'!E:E),3)</f>
        <v>0</v>
      </c>
      <c r="AD3073" s="390">
        <f t="shared" si="637"/>
        <v>10.770999999999999</v>
      </c>
      <c r="AE3073" s="390">
        <f t="shared" si="638"/>
        <v>11.427999999999999</v>
      </c>
      <c r="AF3073" s="390">
        <f t="shared" si="639"/>
        <v>12.646999999999998</v>
      </c>
      <c r="AG3073" s="390">
        <f t="shared" si="640"/>
        <v>12.013999999999999</v>
      </c>
      <c r="AH3073" s="390">
        <f t="shared" si="641"/>
        <v>11.925999999999998</v>
      </c>
      <c r="AI3073" s="390">
        <f t="shared" si="642"/>
        <v>12.457999999999998</v>
      </c>
      <c r="AJ3073" s="390">
        <f t="shared" si="643"/>
        <v>11.741</v>
      </c>
      <c r="AK3073" s="390">
        <f t="shared" si="644"/>
        <v>12.024999999999999</v>
      </c>
      <c r="AL3073" s="390">
        <f t="shared" si="645"/>
        <v>12.134999999999998</v>
      </c>
      <c r="AM3073" s="390">
        <f t="shared" si="646"/>
        <v>12.015999999999998</v>
      </c>
      <c r="AN3073" s="390">
        <f t="shared" si="647"/>
        <v>11.61</v>
      </c>
      <c r="AO3073" s="390">
        <f t="shared" si="648"/>
        <v>12.512999999999998</v>
      </c>
    </row>
    <row r="3074" spans="1:41" ht="15" customHeight="1" x14ac:dyDescent="0.25">
      <c r="A3074" s="127" t="s">
        <v>3031</v>
      </c>
      <c r="B3074" s="125" t="s">
        <v>2077</v>
      </c>
      <c r="C3074" s="125" t="s">
        <v>4007</v>
      </c>
      <c r="D3074" s="125" t="s">
        <v>826</v>
      </c>
      <c r="E3074" s="125" t="s">
        <v>2452</v>
      </c>
      <c r="F3074" s="126">
        <v>13.53</v>
      </c>
      <c r="G3074" s="126">
        <v>13.729999999999999</v>
      </c>
      <c r="H3074" s="126">
        <v>10.82</v>
      </c>
      <c r="I3074" s="126"/>
      <c r="J3074" s="317"/>
      <c r="K3074" s="323">
        <f>ROUND(SUMIF('VGT-Bewegungsdaten'!B:B,A3074,'VGT-Bewegungsdaten'!C:C),3)</f>
        <v>0</v>
      </c>
      <c r="L3074" s="324">
        <f>ROUND(SUMIF('VGT-Bewegungsdaten'!B:B,$A3074,'VGT-Bewegungsdaten'!D:D),2)</f>
        <v>0</v>
      </c>
      <c r="N3074" s="376" t="s">
        <v>4930</v>
      </c>
      <c r="O3074" s="376" t="s">
        <v>4940</v>
      </c>
      <c r="P3074" s="326">
        <f>ROUND(SUMIF('AV-Bewegungsdaten'!B:B,A3074,'AV-Bewegungsdaten'!C:C),3)</f>
        <v>0</v>
      </c>
      <c r="Q3074" s="324">
        <f>ROUND(SUMIF('AV-Bewegungsdaten'!B:B,$A3074,'AV-Bewegungsdaten'!D:D),2)</f>
        <v>0</v>
      </c>
      <c r="T3074" s="327"/>
      <c r="U3074" s="326">
        <f>ROUND(SUMIF('DV-Bewegungsdaten'!B:B,Kategorien!A3074,'DV-Bewegungsdaten'!D:D),3)</f>
        <v>0</v>
      </c>
      <c r="V3074" s="324">
        <f>ROUND(SUMIF('DV-Bewegungsdaten'!B:B,Kategorien!A3074,'DV-Bewegungsdaten'!E:E),3)</f>
        <v>0</v>
      </c>
      <c r="AD3074" s="390">
        <f t="shared" si="637"/>
        <v>8.7909999999999986</v>
      </c>
      <c r="AE3074" s="390">
        <f t="shared" si="638"/>
        <v>9.4479999999999986</v>
      </c>
      <c r="AF3074" s="390">
        <f t="shared" si="639"/>
        <v>10.666999999999998</v>
      </c>
      <c r="AG3074" s="390">
        <f t="shared" si="640"/>
        <v>10.033999999999999</v>
      </c>
      <c r="AH3074" s="390">
        <f t="shared" si="641"/>
        <v>9.945999999999998</v>
      </c>
      <c r="AI3074" s="390">
        <f t="shared" si="642"/>
        <v>10.477999999999998</v>
      </c>
      <c r="AJ3074" s="390">
        <f t="shared" si="643"/>
        <v>9.7609999999999992</v>
      </c>
      <c r="AK3074" s="390">
        <f t="shared" si="644"/>
        <v>10.044999999999998</v>
      </c>
      <c r="AL3074" s="390">
        <f t="shared" si="645"/>
        <v>10.154999999999998</v>
      </c>
      <c r="AM3074" s="390">
        <f t="shared" si="646"/>
        <v>10.035999999999998</v>
      </c>
      <c r="AN3074" s="390">
        <f t="shared" si="647"/>
        <v>9.629999999999999</v>
      </c>
      <c r="AO3074" s="390">
        <f t="shared" si="648"/>
        <v>10.532999999999998</v>
      </c>
    </row>
    <row r="3075" spans="1:41" ht="15" customHeight="1" x14ac:dyDescent="0.25">
      <c r="A3075" s="127" t="s">
        <v>3032</v>
      </c>
      <c r="B3075" s="125" t="s">
        <v>2077</v>
      </c>
      <c r="C3075" s="125" t="s">
        <v>4007</v>
      </c>
      <c r="D3075" s="125" t="s">
        <v>828</v>
      </c>
      <c r="E3075" s="125" t="s">
        <v>2455</v>
      </c>
      <c r="F3075" s="126">
        <v>16.5</v>
      </c>
      <c r="G3075" s="126">
        <v>16.7</v>
      </c>
      <c r="H3075" s="126">
        <v>13.2</v>
      </c>
      <c r="I3075" s="126"/>
      <c r="J3075" s="317"/>
      <c r="K3075" s="323">
        <f>ROUND(SUMIF('VGT-Bewegungsdaten'!B:B,A3075,'VGT-Bewegungsdaten'!C:C),3)</f>
        <v>0</v>
      </c>
      <c r="L3075" s="324">
        <f>ROUND(SUMIF('VGT-Bewegungsdaten'!B:B,$A3075,'VGT-Bewegungsdaten'!D:D),2)</f>
        <v>0</v>
      </c>
      <c r="N3075" s="376" t="s">
        <v>4930</v>
      </c>
      <c r="O3075" s="376" t="s">
        <v>4940</v>
      </c>
      <c r="P3075" s="326">
        <f>ROUND(SUMIF('AV-Bewegungsdaten'!B:B,A3075,'AV-Bewegungsdaten'!C:C),3)</f>
        <v>0</v>
      </c>
      <c r="Q3075" s="324">
        <f>ROUND(SUMIF('AV-Bewegungsdaten'!B:B,$A3075,'AV-Bewegungsdaten'!D:D),2)</f>
        <v>0</v>
      </c>
      <c r="T3075" s="327"/>
      <c r="U3075" s="326">
        <f>ROUND(SUMIF('DV-Bewegungsdaten'!B:B,Kategorien!A3075,'DV-Bewegungsdaten'!D:D),3)</f>
        <v>0</v>
      </c>
      <c r="V3075" s="324">
        <f>ROUND(SUMIF('DV-Bewegungsdaten'!B:B,Kategorien!A3075,'DV-Bewegungsdaten'!E:E),3)</f>
        <v>0</v>
      </c>
      <c r="AD3075" s="390">
        <f t="shared" si="637"/>
        <v>11.760999999999999</v>
      </c>
      <c r="AE3075" s="390">
        <f t="shared" si="638"/>
        <v>12.417999999999999</v>
      </c>
      <c r="AF3075" s="390">
        <f t="shared" si="639"/>
        <v>13.636999999999999</v>
      </c>
      <c r="AG3075" s="390">
        <f t="shared" si="640"/>
        <v>13.004</v>
      </c>
      <c r="AH3075" s="390">
        <f t="shared" si="641"/>
        <v>12.916</v>
      </c>
      <c r="AI3075" s="390">
        <f t="shared" si="642"/>
        <v>13.448</v>
      </c>
      <c r="AJ3075" s="390">
        <f t="shared" si="643"/>
        <v>12.731</v>
      </c>
      <c r="AK3075" s="390">
        <f t="shared" si="644"/>
        <v>13.014999999999999</v>
      </c>
      <c r="AL3075" s="390">
        <f t="shared" si="645"/>
        <v>13.125</v>
      </c>
      <c r="AM3075" s="390">
        <f t="shared" si="646"/>
        <v>13.006</v>
      </c>
      <c r="AN3075" s="390">
        <f t="shared" si="647"/>
        <v>12.6</v>
      </c>
      <c r="AO3075" s="390">
        <f t="shared" si="648"/>
        <v>13.503</v>
      </c>
    </row>
    <row r="3076" spans="1:41" ht="15" customHeight="1" x14ac:dyDescent="0.25">
      <c r="A3076" s="127" t="s">
        <v>3033</v>
      </c>
      <c r="B3076" s="125" t="s">
        <v>2077</v>
      </c>
      <c r="C3076" s="125" t="s">
        <v>4007</v>
      </c>
      <c r="D3076" s="125" t="s">
        <v>830</v>
      </c>
      <c r="E3076" s="125" t="s">
        <v>2452</v>
      </c>
      <c r="F3076" s="126">
        <v>18.48</v>
      </c>
      <c r="G3076" s="126">
        <v>18.68</v>
      </c>
      <c r="H3076" s="126">
        <v>14.78</v>
      </c>
      <c r="I3076" s="126"/>
      <c r="J3076" s="317"/>
      <c r="K3076" s="323">
        <f>ROUND(SUMIF('VGT-Bewegungsdaten'!B:B,A3076,'VGT-Bewegungsdaten'!C:C),3)</f>
        <v>0</v>
      </c>
      <c r="L3076" s="324">
        <f>ROUND(SUMIF('VGT-Bewegungsdaten'!B:B,$A3076,'VGT-Bewegungsdaten'!D:D),2)</f>
        <v>0</v>
      </c>
      <c r="N3076" s="376" t="s">
        <v>4930</v>
      </c>
      <c r="O3076" s="376" t="s">
        <v>4940</v>
      </c>
      <c r="P3076" s="326">
        <f>ROUND(SUMIF('AV-Bewegungsdaten'!B:B,A3076,'AV-Bewegungsdaten'!C:C),3)</f>
        <v>0</v>
      </c>
      <c r="Q3076" s="324">
        <f>ROUND(SUMIF('AV-Bewegungsdaten'!B:B,$A3076,'AV-Bewegungsdaten'!D:D),2)</f>
        <v>0</v>
      </c>
      <c r="T3076" s="327"/>
      <c r="U3076" s="326">
        <f>ROUND(SUMIF('DV-Bewegungsdaten'!B:B,Kategorien!A3076,'DV-Bewegungsdaten'!D:D),3)</f>
        <v>0</v>
      </c>
      <c r="V3076" s="324">
        <f>ROUND(SUMIF('DV-Bewegungsdaten'!B:B,Kategorien!A3076,'DV-Bewegungsdaten'!E:E),3)</f>
        <v>0</v>
      </c>
      <c r="AD3076" s="390">
        <f t="shared" si="637"/>
        <v>13.741</v>
      </c>
      <c r="AE3076" s="390">
        <f t="shared" si="638"/>
        <v>14.398</v>
      </c>
      <c r="AF3076" s="390">
        <f t="shared" si="639"/>
        <v>15.616999999999999</v>
      </c>
      <c r="AG3076" s="390">
        <f t="shared" si="640"/>
        <v>14.984</v>
      </c>
      <c r="AH3076" s="390">
        <f t="shared" si="641"/>
        <v>14.896000000000001</v>
      </c>
      <c r="AI3076" s="390">
        <f t="shared" si="642"/>
        <v>15.428000000000001</v>
      </c>
      <c r="AJ3076" s="390">
        <f t="shared" si="643"/>
        <v>14.711</v>
      </c>
      <c r="AK3076" s="390">
        <f t="shared" si="644"/>
        <v>14.994999999999999</v>
      </c>
      <c r="AL3076" s="390">
        <f t="shared" si="645"/>
        <v>15.105</v>
      </c>
      <c r="AM3076" s="390">
        <f t="shared" si="646"/>
        <v>14.986000000000001</v>
      </c>
      <c r="AN3076" s="390">
        <f t="shared" si="647"/>
        <v>14.58</v>
      </c>
      <c r="AO3076" s="390">
        <f t="shared" si="648"/>
        <v>15.483000000000001</v>
      </c>
    </row>
    <row r="3077" spans="1:41" ht="15" customHeight="1" x14ac:dyDescent="0.25">
      <c r="A3077" s="127" t="s">
        <v>3034</v>
      </c>
      <c r="B3077" s="125" t="s">
        <v>2077</v>
      </c>
      <c r="C3077" s="125" t="s">
        <v>4007</v>
      </c>
      <c r="D3077" s="125" t="s">
        <v>832</v>
      </c>
      <c r="E3077" s="125" t="s">
        <v>2455</v>
      </c>
      <c r="F3077" s="126">
        <v>21.45</v>
      </c>
      <c r="G3077" s="126">
        <v>21.65</v>
      </c>
      <c r="H3077" s="126">
        <v>17.16</v>
      </c>
      <c r="I3077" s="126"/>
      <c r="J3077" s="317"/>
      <c r="K3077" s="323">
        <f>ROUND(SUMIF('VGT-Bewegungsdaten'!B:B,A3077,'VGT-Bewegungsdaten'!C:C),3)</f>
        <v>0</v>
      </c>
      <c r="L3077" s="324">
        <f>ROUND(SUMIF('VGT-Bewegungsdaten'!B:B,$A3077,'VGT-Bewegungsdaten'!D:D),2)</f>
        <v>0</v>
      </c>
      <c r="N3077" s="376" t="s">
        <v>4930</v>
      </c>
      <c r="O3077" s="376" t="s">
        <v>4940</v>
      </c>
      <c r="P3077" s="326">
        <f>ROUND(SUMIF('AV-Bewegungsdaten'!B:B,A3077,'AV-Bewegungsdaten'!C:C),3)</f>
        <v>0</v>
      </c>
      <c r="Q3077" s="324">
        <f>ROUND(SUMIF('AV-Bewegungsdaten'!B:B,$A3077,'AV-Bewegungsdaten'!D:D),2)</f>
        <v>0</v>
      </c>
      <c r="T3077" s="327"/>
      <c r="U3077" s="326">
        <f>ROUND(SUMIF('DV-Bewegungsdaten'!B:B,Kategorien!A3077,'DV-Bewegungsdaten'!D:D),3)</f>
        <v>0</v>
      </c>
      <c r="V3077" s="324">
        <f>ROUND(SUMIF('DV-Bewegungsdaten'!B:B,Kategorien!A3077,'DV-Bewegungsdaten'!E:E),3)</f>
        <v>0</v>
      </c>
      <c r="AD3077" s="390">
        <f t="shared" si="637"/>
        <v>16.710999999999999</v>
      </c>
      <c r="AE3077" s="390">
        <f t="shared" si="638"/>
        <v>17.367999999999999</v>
      </c>
      <c r="AF3077" s="390">
        <f t="shared" si="639"/>
        <v>18.587</v>
      </c>
      <c r="AG3077" s="390">
        <f t="shared" si="640"/>
        <v>17.953999999999997</v>
      </c>
      <c r="AH3077" s="390">
        <f t="shared" si="641"/>
        <v>17.866</v>
      </c>
      <c r="AI3077" s="390">
        <f t="shared" si="642"/>
        <v>18.398</v>
      </c>
      <c r="AJ3077" s="390">
        <f t="shared" si="643"/>
        <v>17.680999999999997</v>
      </c>
      <c r="AK3077" s="390">
        <f t="shared" si="644"/>
        <v>17.965</v>
      </c>
      <c r="AL3077" s="390">
        <f t="shared" si="645"/>
        <v>18.074999999999999</v>
      </c>
      <c r="AM3077" s="390">
        <f t="shared" si="646"/>
        <v>17.956</v>
      </c>
      <c r="AN3077" s="390">
        <f t="shared" si="647"/>
        <v>17.549999999999997</v>
      </c>
      <c r="AO3077" s="390">
        <f t="shared" si="648"/>
        <v>18.452999999999999</v>
      </c>
    </row>
    <row r="3078" spans="1:41" ht="15" customHeight="1" x14ac:dyDescent="0.25">
      <c r="A3078" s="127" t="s">
        <v>3035</v>
      </c>
      <c r="B3078" s="125" t="s">
        <v>2077</v>
      </c>
      <c r="C3078" s="125" t="s">
        <v>4007</v>
      </c>
      <c r="D3078" s="125" t="s">
        <v>834</v>
      </c>
      <c r="E3078" s="125" t="s">
        <v>2452</v>
      </c>
      <c r="F3078" s="126">
        <v>19.47</v>
      </c>
      <c r="G3078" s="126">
        <v>19.669999999999998</v>
      </c>
      <c r="H3078" s="126">
        <v>15.58</v>
      </c>
      <c r="I3078" s="126"/>
      <c r="J3078" s="317"/>
      <c r="K3078" s="323">
        <f>ROUND(SUMIF('VGT-Bewegungsdaten'!B:B,A3078,'VGT-Bewegungsdaten'!C:C),3)</f>
        <v>0</v>
      </c>
      <c r="L3078" s="324">
        <f>ROUND(SUMIF('VGT-Bewegungsdaten'!B:B,$A3078,'VGT-Bewegungsdaten'!D:D),2)</f>
        <v>0</v>
      </c>
      <c r="N3078" s="376" t="s">
        <v>4930</v>
      </c>
      <c r="O3078" s="376" t="s">
        <v>4940</v>
      </c>
      <c r="P3078" s="326">
        <f>ROUND(SUMIF('AV-Bewegungsdaten'!B:B,A3078,'AV-Bewegungsdaten'!C:C),3)</f>
        <v>0</v>
      </c>
      <c r="Q3078" s="324">
        <f>ROUND(SUMIF('AV-Bewegungsdaten'!B:B,$A3078,'AV-Bewegungsdaten'!D:D),2)</f>
        <v>0</v>
      </c>
      <c r="T3078" s="327"/>
      <c r="U3078" s="326">
        <f>ROUND(SUMIF('DV-Bewegungsdaten'!B:B,Kategorien!A3078,'DV-Bewegungsdaten'!D:D),3)</f>
        <v>0</v>
      </c>
      <c r="V3078" s="324">
        <f>ROUND(SUMIF('DV-Bewegungsdaten'!B:B,Kategorien!A3078,'DV-Bewegungsdaten'!E:E),3)</f>
        <v>0</v>
      </c>
      <c r="AD3078" s="390">
        <f t="shared" si="637"/>
        <v>14.730999999999998</v>
      </c>
      <c r="AE3078" s="390">
        <f t="shared" si="638"/>
        <v>15.387999999999998</v>
      </c>
      <c r="AF3078" s="390">
        <f t="shared" si="639"/>
        <v>16.606999999999999</v>
      </c>
      <c r="AG3078" s="390">
        <f t="shared" si="640"/>
        <v>15.973999999999998</v>
      </c>
      <c r="AH3078" s="390">
        <f t="shared" si="641"/>
        <v>15.885999999999999</v>
      </c>
      <c r="AI3078" s="390">
        <f t="shared" si="642"/>
        <v>16.417999999999999</v>
      </c>
      <c r="AJ3078" s="390">
        <f t="shared" si="643"/>
        <v>15.700999999999999</v>
      </c>
      <c r="AK3078" s="390">
        <f t="shared" si="644"/>
        <v>15.984999999999998</v>
      </c>
      <c r="AL3078" s="390">
        <f t="shared" si="645"/>
        <v>16.094999999999999</v>
      </c>
      <c r="AM3078" s="390">
        <f t="shared" si="646"/>
        <v>15.975999999999999</v>
      </c>
      <c r="AN3078" s="390">
        <f t="shared" si="647"/>
        <v>15.569999999999999</v>
      </c>
      <c r="AO3078" s="390">
        <f t="shared" si="648"/>
        <v>16.472999999999999</v>
      </c>
    </row>
    <row r="3079" spans="1:41" ht="15" customHeight="1" x14ac:dyDescent="0.25">
      <c r="A3079" s="127" t="s">
        <v>3036</v>
      </c>
      <c r="B3079" s="125" t="s">
        <v>2077</v>
      </c>
      <c r="C3079" s="125" t="s">
        <v>4007</v>
      </c>
      <c r="D3079" s="125" t="s">
        <v>836</v>
      </c>
      <c r="E3079" s="125" t="s">
        <v>2455</v>
      </c>
      <c r="F3079" s="126">
        <v>22.44</v>
      </c>
      <c r="G3079" s="126">
        <v>22.64</v>
      </c>
      <c r="H3079" s="126">
        <v>17.95</v>
      </c>
      <c r="I3079" s="126"/>
      <c r="J3079" s="317"/>
      <c r="K3079" s="323">
        <f>ROUND(SUMIF('VGT-Bewegungsdaten'!B:B,A3079,'VGT-Bewegungsdaten'!C:C),3)</f>
        <v>0</v>
      </c>
      <c r="L3079" s="324">
        <f>ROUND(SUMIF('VGT-Bewegungsdaten'!B:B,$A3079,'VGT-Bewegungsdaten'!D:D),2)</f>
        <v>0</v>
      </c>
      <c r="N3079" s="376" t="s">
        <v>4930</v>
      </c>
      <c r="O3079" s="376" t="s">
        <v>4940</v>
      </c>
      <c r="P3079" s="326">
        <f>ROUND(SUMIF('AV-Bewegungsdaten'!B:B,A3079,'AV-Bewegungsdaten'!C:C),3)</f>
        <v>0</v>
      </c>
      <c r="Q3079" s="324">
        <f>ROUND(SUMIF('AV-Bewegungsdaten'!B:B,$A3079,'AV-Bewegungsdaten'!D:D),2)</f>
        <v>0</v>
      </c>
      <c r="T3079" s="327"/>
      <c r="U3079" s="326">
        <f>ROUND(SUMIF('DV-Bewegungsdaten'!B:B,Kategorien!A3079,'DV-Bewegungsdaten'!D:D),3)</f>
        <v>0</v>
      </c>
      <c r="V3079" s="324">
        <f>ROUND(SUMIF('DV-Bewegungsdaten'!B:B,Kategorien!A3079,'DV-Bewegungsdaten'!E:E),3)</f>
        <v>0</v>
      </c>
      <c r="AD3079" s="390">
        <f t="shared" si="637"/>
        <v>17.701000000000001</v>
      </c>
      <c r="AE3079" s="390">
        <f t="shared" si="638"/>
        <v>18.358000000000001</v>
      </c>
      <c r="AF3079" s="390">
        <f t="shared" si="639"/>
        <v>19.577000000000002</v>
      </c>
      <c r="AG3079" s="390">
        <f t="shared" si="640"/>
        <v>18.943999999999999</v>
      </c>
      <c r="AH3079" s="390">
        <f t="shared" si="641"/>
        <v>18.856000000000002</v>
      </c>
      <c r="AI3079" s="390">
        <f t="shared" si="642"/>
        <v>19.388000000000002</v>
      </c>
      <c r="AJ3079" s="390">
        <f t="shared" si="643"/>
        <v>18.670999999999999</v>
      </c>
      <c r="AK3079" s="390">
        <f t="shared" si="644"/>
        <v>18.955000000000002</v>
      </c>
      <c r="AL3079" s="390">
        <f t="shared" si="645"/>
        <v>19.065000000000001</v>
      </c>
      <c r="AM3079" s="390">
        <f t="shared" si="646"/>
        <v>18.946000000000002</v>
      </c>
      <c r="AN3079" s="390">
        <f t="shared" si="647"/>
        <v>18.54</v>
      </c>
      <c r="AO3079" s="390">
        <f t="shared" si="648"/>
        <v>19.443000000000001</v>
      </c>
    </row>
    <row r="3080" spans="1:41" ht="15" customHeight="1" x14ac:dyDescent="0.25">
      <c r="A3080" s="127" t="s">
        <v>3037</v>
      </c>
      <c r="B3080" s="125" t="s">
        <v>2077</v>
      </c>
      <c r="C3080" s="125" t="s">
        <v>4007</v>
      </c>
      <c r="D3080" s="125" t="s">
        <v>838</v>
      </c>
      <c r="E3080" s="125" t="s">
        <v>2452</v>
      </c>
      <c r="F3080" s="126">
        <v>19.47</v>
      </c>
      <c r="G3080" s="126">
        <v>19.669999999999998</v>
      </c>
      <c r="H3080" s="126">
        <v>15.58</v>
      </c>
      <c r="I3080" s="126"/>
      <c r="J3080" s="317"/>
      <c r="K3080" s="323">
        <f>ROUND(SUMIF('VGT-Bewegungsdaten'!B:B,A3080,'VGT-Bewegungsdaten'!C:C),3)</f>
        <v>0</v>
      </c>
      <c r="L3080" s="324">
        <f>ROUND(SUMIF('VGT-Bewegungsdaten'!B:B,$A3080,'VGT-Bewegungsdaten'!D:D),2)</f>
        <v>0</v>
      </c>
      <c r="N3080" s="376" t="s">
        <v>4930</v>
      </c>
      <c r="O3080" s="376" t="s">
        <v>4940</v>
      </c>
      <c r="P3080" s="326">
        <f>ROUND(SUMIF('AV-Bewegungsdaten'!B:B,A3080,'AV-Bewegungsdaten'!C:C),3)</f>
        <v>0</v>
      </c>
      <c r="Q3080" s="324">
        <f>ROUND(SUMIF('AV-Bewegungsdaten'!B:B,$A3080,'AV-Bewegungsdaten'!D:D),2)</f>
        <v>0</v>
      </c>
      <c r="T3080" s="327"/>
      <c r="U3080" s="326">
        <f>ROUND(SUMIF('DV-Bewegungsdaten'!B:B,Kategorien!A3080,'DV-Bewegungsdaten'!D:D),3)</f>
        <v>0</v>
      </c>
      <c r="V3080" s="324">
        <f>ROUND(SUMIF('DV-Bewegungsdaten'!B:B,Kategorien!A3080,'DV-Bewegungsdaten'!E:E),3)</f>
        <v>0</v>
      </c>
      <c r="AD3080" s="390">
        <f t="shared" si="637"/>
        <v>14.730999999999998</v>
      </c>
      <c r="AE3080" s="390">
        <f t="shared" si="638"/>
        <v>15.387999999999998</v>
      </c>
      <c r="AF3080" s="390">
        <f t="shared" si="639"/>
        <v>16.606999999999999</v>
      </c>
      <c r="AG3080" s="390">
        <f t="shared" si="640"/>
        <v>15.973999999999998</v>
      </c>
      <c r="AH3080" s="390">
        <f t="shared" si="641"/>
        <v>15.885999999999999</v>
      </c>
      <c r="AI3080" s="390">
        <f t="shared" si="642"/>
        <v>16.417999999999999</v>
      </c>
      <c r="AJ3080" s="390">
        <f t="shared" si="643"/>
        <v>15.700999999999999</v>
      </c>
      <c r="AK3080" s="390">
        <f t="shared" si="644"/>
        <v>15.984999999999998</v>
      </c>
      <c r="AL3080" s="390">
        <f t="shared" si="645"/>
        <v>16.094999999999999</v>
      </c>
      <c r="AM3080" s="390">
        <f t="shared" si="646"/>
        <v>15.975999999999999</v>
      </c>
      <c r="AN3080" s="390">
        <f t="shared" si="647"/>
        <v>15.569999999999999</v>
      </c>
      <c r="AO3080" s="390">
        <f t="shared" si="648"/>
        <v>16.472999999999999</v>
      </c>
    </row>
    <row r="3081" spans="1:41" ht="15" customHeight="1" x14ac:dyDescent="0.25">
      <c r="A3081" s="127" t="s">
        <v>3038</v>
      </c>
      <c r="B3081" s="125" t="s">
        <v>2077</v>
      </c>
      <c r="C3081" s="125" t="s">
        <v>4007</v>
      </c>
      <c r="D3081" s="125" t="s">
        <v>840</v>
      </c>
      <c r="E3081" s="125" t="s">
        <v>2455</v>
      </c>
      <c r="F3081" s="126">
        <v>22.44</v>
      </c>
      <c r="G3081" s="126">
        <v>22.64</v>
      </c>
      <c r="H3081" s="126">
        <v>17.95</v>
      </c>
      <c r="I3081" s="126"/>
      <c r="J3081" s="317"/>
      <c r="K3081" s="323">
        <f>ROUND(SUMIF('VGT-Bewegungsdaten'!B:B,A3081,'VGT-Bewegungsdaten'!C:C),3)</f>
        <v>0</v>
      </c>
      <c r="L3081" s="324">
        <f>ROUND(SUMIF('VGT-Bewegungsdaten'!B:B,$A3081,'VGT-Bewegungsdaten'!D:D),2)</f>
        <v>0</v>
      </c>
      <c r="N3081" s="376" t="s">
        <v>4930</v>
      </c>
      <c r="O3081" s="376" t="s">
        <v>4940</v>
      </c>
      <c r="P3081" s="326">
        <f>ROUND(SUMIF('AV-Bewegungsdaten'!B:B,A3081,'AV-Bewegungsdaten'!C:C),3)</f>
        <v>0</v>
      </c>
      <c r="Q3081" s="324">
        <f>ROUND(SUMIF('AV-Bewegungsdaten'!B:B,$A3081,'AV-Bewegungsdaten'!D:D),2)</f>
        <v>0</v>
      </c>
      <c r="T3081" s="327"/>
      <c r="U3081" s="326">
        <f>ROUND(SUMIF('DV-Bewegungsdaten'!B:B,Kategorien!A3081,'DV-Bewegungsdaten'!D:D),3)</f>
        <v>0</v>
      </c>
      <c r="V3081" s="324">
        <f>ROUND(SUMIF('DV-Bewegungsdaten'!B:B,Kategorien!A3081,'DV-Bewegungsdaten'!E:E),3)</f>
        <v>0</v>
      </c>
      <c r="AD3081" s="390">
        <f t="shared" si="637"/>
        <v>17.701000000000001</v>
      </c>
      <c r="AE3081" s="390">
        <f t="shared" si="638"/>
        <v>18.358000000000001</v>
      </c>
      <c r="AF3081" s="390">
        <f t="shared" si="639"/>
        <v>19.577000000000002</v>
      </c>
      <c r="AG3081" s="390">
        <f t="shared" si="640"/>
        <v>18.943999999999999</v>
      </c>
      <c r="AH3081" s="390">
        <f t="shared" si="641"/>
        <v>18.856000000000002</v>
      </c>
      <c r="AI3081" s="390">
        <f t="shared" si="642"/>
        <v>19.388000000000002</v>
      </c>
      <c r="AJ3081" s="390">
        <f t="shared" si="643"/>
        <v>18.670999999999999</v>
      </c>
      <c r="AK3081" s="390">
        <f t="shared" si="644"/>
        <v>18.955000000000002</v>
      </c>
      <c r="AL3081" s="390">
        <f t="shared" si="645"/>
        <v>19.065000000000001</v>
      </c>
      <c r="AM3081" s="390">
        <f t="shared" si="646"/>
        <v>18.946000000000002</v>
      </c>
      <c r="AN3081" s="390">
        <f t="shared" si="647"/>
        <v>18.54</v>
      </c>
      <c r="AO3081" s="390">
        <f t="shared" si="648"/>
        <v>19.443000000000001</v>
      </c>
    </row>
    <row r="3082" spans="1:41" ht="15" customHeight="1" x14ac:dyDescent="0.25">
      <c r="A3082" s="127" t="s">
        <v>3039</v>
      </c>
      <c r="B3082" s="125" t="s">
        <v>2077</v>
      </c>
      <c r="C3082" s="125" t="s">
        <v>4007</v>
      </c>
      <c r="D3082" s="125" t="s">
        <v>842</v>
      </c>
      <c r="E3082" s="125" t="s">
        <v>2452</v>
      </c>
      <c r="F3082" s="126">
        <v>20.46</v>
      </c>
      <c r="G3082" s="126">
        <v>20.66</v>
      </c>
      <c r="H3082" s="126">
        <v>16.37</v>
      </c>
      <c r="I3082" s="126"/>
      <c r="J3082" s="317"/>
      <c r="K3082" s="323">
        <f>ROUND(SUMIF('VGT-Bewegungsdaten'!B:B,A3082,'VGT-Bewegungsdaten'!C:C),3)</f>
        <v>0</v>
      </c>
      <c r="L3082" s="324">
        <f>ROUND(SUMIF('VGT-Bewegungsdaten'!B:B,$A3082,'VGT-Bewegungsdaten'!D:D),2)</f>
        <v>0</v>
      </c>
      <c r="N3082" s="376" t="s">
        <v>4930</v>
      </c>
      <c r="O3082" s="376" t="s">
        <v>4940</v>
      </c>
      <c r="P3082" s="326">
        <f>ROUND(SUMIF('AV-Bewegungsdaten'!B:B,A3082,'AV-Bewegungsdaten'!C:C),3)</f>
        <v>0</v>
      </c>
      <c r="Q3082" s="324">
        <f>ROUND(SUMIF('AV-Bewegungsdaten'!B:B,$A3082,'AV-Bewegungsdaten'!D:D),2)</f>
        <v>0</v>
      </c>
      <c r="T3082" s="327"/>
      <c r="U3082" s="326">
        <f>ROUND(SUMIF('DV-Bewegungsdaten'!B:B,Kategorien!A3082,'DV-Bewegungsdaten'!D:D),3)</f>
        <v>0</v>
      </c>
      <c r="V3082" s="324">
        <f>ROUND(SUMIF('DV-Bewegungsdaten'!B:B,Kategorien!A3082,'DV-Bewegungsdaten'!E:E),3)</f>
        <v>0</v>
      </c>
      <c r="AD3082" s="390">
        <f t="shared" si="637"/>
        <v>15.721</v>
      </c>
      <c r="AE3082" s="390">
        <f t="shared" si="638"/>
        <v>16.378</v>
      </c>
      <c r="AF3082" s="390">
        <f t="shared" si="639"/>
        <v>17.597000000000001</v>
      </c>
      <c r="AG3082" s="390">
        <f t="shared" si="640"/>
        <v>16.963999999999999</v>
      </c>
      <c r="AH3082" s="390">
        <f t="shared" si="641"/>
        <v>16.876000000000001</v>
      </c>
      <c r="AI3082" s="390">
        <f t="shared" si="642"/>
        <v>17.408000000000001</v>
      </c>
      <c r="AJ3082" s="390">
        <f t="shared" si="643"/>
        <v>16.690999999999999</v>
      </c>
      <c r="AK3082" s="390">
        <f t="shared" si="644"/>
        <v>16.975000000000001</v>
      </c>
      <c r="AL3082" s="390">
        <f t="shared" si="645"/>
        <v>17.085000000000001</v>
      </c>
      <c r="AM3082" s="390">
        <f t="shared" si="646"/>
        <v>16.966000000000001</v>
      </c>
      <c r="AN3082" s="390">
        <f t="shared" si="647"/>
        <v>16.560000000000002</v>
      </c>
      <c r="AO3082" s="390">
        <f t="shared" si="648"/>
        <v>17.463000000000001</v>
      </c>
    </row>
    <row r="3083" spans="1:41" ht="15" customHeight="1" x14ac:dyDescent="0.25">
      <c r="A3083" s="127" t="s">
        <v>3040</v>
      </c>
      <c r="B3083" s="125" t="s">
        <v>2077</v>
      </c>
      <c r="C3083" s="125" t="s">
        <v>4007</v>
      </c>
      <c r="D3083" s="125" t="s">
        <v>844</v>
      </c>
      <c r="E3083" s="125" t="s">
        <v>2455</v>
      </c>
      <c r="F3083" s="126">
        <v>23.43</v>
      </c>
      <c r="G3083" s="126">
        <v>23.63</v>
      </c>
      <c r="H3083" s="126">
        <v>18.739999999999998</v>
      </c>
      <c r="I3083" s="126"/>
      <c r="J3083" s="317"/>
      <c r="K3083" s="323">
        <f>ROUND(SUMIF('VGT-Bewegungsdaten'!B:B,A3083,'VGT-Bewegungsdaten'!C:C),3)</f>
        <v>0</v>
      </c>
      <c r="L3083" s="324">
        <f>ROUND(SUMIF('VGT-Bewegungsdaten'!B:B,$A3083,'VGT-Bewegungsdaten'!D:D),2)</f>
        <v>0</v>
      </c>
      <c r="N3083" s="376" t="s">
        <v>4930</v>
      </c>
      <c r="O3083" s="376" t="s">
        <v>4940</v>
      </c>
      <c r="P3083" s="326">
        <f>ROUND(SUMIF('AV-Bewegungsdaten'!B:B,A3083,'AV-Bewegungsdaten'!C:C),3)</f>
        <v>0</v>
      </c>
      <c r="Q3083" s="324">
        <f>ROUND(SUMIF('AV-Bewegungsdaten'!B:B,$A3083,'AV-Bewegungsdaten'!D:D),2)</f>
        <v>0</v>
      </c>
      <c r="T3083" s="327"/>
      <c r="U3083" s="326">
        <f>ROUND(SUMIF('DV-Bewegungsdaten'!B:B,Kategorien!A3083,'DV-Bewegungsdaten'!D:D),3)</f>
        <v>0</v>
      </c>
      <c r="V3083" s="324">
        <f>ROUND(SUMIF('DV-Bewegungsdaten'!B:B,Kategorien!A3083,'DV-Bewegungsdaten'!E:E),3)</f>
        <v>0</v>
      </c>
      <c r="AD3083" s="390">
        <f t="shared" si="637"/>
        <v>18.690999999999999</v>
      </c>
      <c r="AE3083" s="390">
        <f t="shared" si="638"/>
        <v>19.347999999999999</v>
      </c>
      <c r="AF3083" s="390">
        <f t="shared" si="639"/>
        <v>20.567</v>
      </c>
      <c r="AG3083" s="390">
        <f t="shared" si="640"/>
        <v>19.933999999999997</v>
      </c>
      <c r="AH3083" s="390">
        <f t="shared" si="641"/>
        <v>19.846</v>
      </c>
      <c r="AI3083" s="390">
        <f t="shared" si="642"/>
        <v>20.378</v>
      </c>
      <c r="AJ3083" s="390">
        <f t="shared" si="643"/>
        <v>19.660999999999998</v>
      </c>
      <c r="AK3083" s="390">
        <f t="shared" si="644"/>
        <v>19.945</v>
      </c>
      <c r="AL3083" s="390">
        <f t="shared" si="645"/>
        <v>20.055</v>
      </c>
      <c r="AM3083" s="390">
        <f t="shared" si="646"/>
        <v>19.936</v>
      </c>
      <c r="AN3083" s="390">
        <f t="shared" si="647"/>
        <v>19.53</v>
      </c>
      <c r="AO3083" s="390">
        <f t="shared" si="648"/>
        <v>20.433</v>
      </c>
    </row>
    <row r="3084" spans="1:41" ht="15" customHeight="1" x14ac:dyDescent="0.25">
      <c r="A3084" s="127" t="s">
        <v>3041</v>
      </c>
      <c r="B3084" s="125" t="s">
        <v>2077</v>
      </c>
      <c r="C3084" s="125" t="s">
        <v>4007</v>
      </c>
      <c r="D3084" s="125" t="s">
        <v>846</v>
      </c>
      <c r="E3084" s="125" t="s">
        <v>2452</v>
      </c>
      <c r="F3084" s="126">
        <v>21.45</v>
      </c>
      <c r="G3084" s="126">
        <v>21.65</v>
      </c>
      <c r="H3084" s="126">
        <v>17.16</v>
      </c>
      <c r="I3084" s="126"/>
      <c r="J3084" s="317"/>
      <c r="K3084" s="323">
        <f>ROUND(SUMIF('VGT-Bewegungsdaten'!B:B,A3084,'VGT-Bewegungsdaten'!C:C),3)</f>
        <v>0</v>
      </c>
      <c r="L3084" s="324">
        <f>ROUND(SUMIF('VGT-Bewegungsdaten'!B:B,$A3084,'VGT-Bewegungsdaten'!D:D),2)</f>
        <v>0</v>
      </c>
      <c r="N3084" s="376" t="s">
        <v>4930</v>
      </c>
      <c r="O3084" s="376" t="s">
        <v>4940</v>
      </c>
      <c r="P3084" s="326">
        <f>ROUND(SUMIF('AV-Bewegungsdaten'!B:B,A3084,'AV-Bewegungsdaten'!C:C),3)</f>
        <v>0</v>
      </c>
      <c r="Q3084" s="324">
        <f>ROUND(SUMIF('AV-Bewegungsdaten'!B:B,$A3084,'AV-Bewegungsdaten'!D:D),2)</f>
        <v>0</v>
      </c>
      <c r="T3084" s="327"/>
      <c r="U3084" s="326">
        <f>ROUND(SUMIF('DV-Bewegungsdaten'!B:B,Kategorien!A3084,'DV-Bewegungsdaten'!D:D),3)</f>
        <v>0</v>
      </c>
      <c r="V3084" s="324">
        <f>ROUND(SUMIF('DV-Bewegungsdaten'!B:B,Kategorien!A3084,'DV-Bewegungsdaten'!E:E),3)</f>
        <v>0</v>
      </c>
      <c r="AD3084" s="390">
        <f t="shared" si="637"/>
        <v>16.710999999999999</v>
      </c>
      <c r="AE3084" s="390">
        <f t="shared" si="638"/>
        <v>17.367999999999999</v>
      </c>
      <c r="AF3084" s="390">
        <f t="shared" si="639"/>
        <v>18.587</v>
      </c>
      <c r="AG3084" s="390">
        <f t="shared" si="640"/>
        <v>17.953999999999997</v>
      </c>
      <c r="AH3084" s="390">
        <f t="shared" si="641"/>
        <v>17.866</v>
      </c>
      <c r="AI3084" s="390">
        <f t="shared" si="642"/>
        <v>18.398</v>
      </c>
      <c r="AJ3084" s="390">
        <f t="shared" si="643"/>
        <v>17.680999999999997</v>
      </c>
      <c r="AK3084" s="390">
        <f t="shared" si="644"/>
        <v>17.965</v>
      </c>
      <c r="AL3084" s="390">
        <f t="shared" si="645"/>
        <v>18.074999999999999</v>
      </c>
      <c r="AM3084" s="390">
        <f t="shared" si="646"/>
        <v>17.956</v>
      </c>
      <c r="AN3084" s="390">
        <f t="shared" si="647"/>
        <v>17.549999999999997</v>
      </c>
      <c r="AO3084" s="390">
        <f t="shared" si="648"/>
        <v>18.452999999999999</v>
      </c>
    </row>
    <row r="3085" spans="1:41" ht="15" customHeight="1" x14ac:dyDescent="0.25">
      <c r="A3085" s="127" t="s">
        <v>3042</v>
      </c>
      <c r="B3085" s="125" t="s">
        <v>2077</v>
      </c>
      <c r="C3085" s="125" t="s">
        <v>4007</v>
      </c>
      <c r="D3085" s="125" t="s">
        <v>848</v>
      </c>
      <c r="E3085" s="125" t="s">
        <v>2455</v>
      </c>
      <c r="F3085" s="126">
        <v>24.42</v>
      </c>
      <c r="G3085" s="126">
        <v>24.62</v>
      </c>
      <c r="H3085" s="126">
        <v>19.54</v>
      </c>
      <c r="I3085" s="126"/>
      <c r="J3085" s="317"/>
      <c r="K3085" s="323">
        <f>ROUND(SUMIF('VGT-Bewegungsdaten'!B:B,A3085,'VGT-Bewegungsdaten'!C:C),3)</f>
        <v>0</v>
      </c>
      <c r="L3085" s="324">
        <f>ROUND(SUMIF('VGT-Bewegungsdaten'!B:B,$A3085,'VGT-Bewegungsdaten'!D:D),2)</f>
        <v>0</v>
      </c>
      <c r="N3085" s="376" t="s">
        <v>4930</v>
      </c>
      <c r="O3085" s="376" t="s">
        <v>4940</v>
      </c>
      <c r="P3085" s="326">
        <f>ROUND(SUMIF('AV-Bewegungsdaten'!B:B,A3085,'AV-Bewegungsdaten'!C:C),3)</f>
        <v>0</v>
      </c>
      <c r="Q3085" s="324">
        <f>ROUND(SUMIF('AV-Bewegungsdaten'!B:B,$A3085,'AV-Bewegungsdaten'!D:D),2)</f>
        <v>0</v>
      </c>
      <c r="T3085" s="327"/>
      <c r="U3085" s="326">
        <f>ROUND(SUMIF('DV-Bewegungsdaten'!B:B,Kategorien!A3085,'DV-Bewegungsdaten'!D:D),3)</f>
        <v>0</v>
      </c>
      <c r="V3085" s="324">
        <f>ROUND(SUMIF('DV-Bewegungsdaten'!B:B,Kategorien!A3085,'DV-Bewegungsdaten'!E:E),3)</f>
        <v>0</v>
      </c>
      <c r="AD3085" s="390">
        <f t="shared" si="637"/>
        <v>19.681000000000001</v>
      </c>
      <c r="AE3085" s="390">
        <f t="shared" si="638"/>
        <v>20.338000000000001</v>
      </c>
      <c r="AF3085" s="390">
        <f t="shared" si="639"/>
        <v>21.557000000000002</v>
      </c>
      <c r="AG3085" s="390">
        <f t="shared" si="640"/>
        <v>20.923999999999999</v>
      </c>
      <c r="AH3085" s="390">
        <f t="shared" si="641"/>
        <v>20.836000000000002</v>
      </c>
      <c r="AI3085" s="390">
        <f t="shared" si="642"/>
        <v>21.368000000000002</v>
      </c>
      <c r="AJ3085" s="390">
        <f t="shared" si="643"/>
        <v>20.651</v>
      </c>
      <c r="AK3085" s="390">
        <f t="shared" si="644"/>
        <v>20.935000000000002</v>
      </c>
      <c r="AL3085" s="390">
        <f t="shared" si="645"/>
        <v>21.045000000000002</v>
      </c>
      <c r="AM3085" s="390">
        <f t="shared" si="646"/>
        <v>20.926000000000002</v>
      </c>
      <c r="AN3085" s="390">
        <f t="shared" si="647"/>
        <v>20.520000000000003</v>
      </c>
      <c r="AO3085" s="390">
        <f t="shared" si="648"/>
        <v>21.423000000000002</v>
      </c>
    </row>
    <row r="3086" spans="1:41" ht="15" customHeight="1" x14ac:dyDescent="0.25">
      <c r="A3086" s="127" t="s">
        <v>3043</v>
      </c>
      <c r="B3086" s="125" t="s">
        <v>2077</v>
      </c>
      <c r="C3086" s="125" t="s">
        <v>4007</v>
      </c>
      <c r="D3086" s="125" t="s">
        <v>850</v>
      </c>
      <c r="E3086" s="125" t="s">
        <v>2452</v>
      </c>
      <c r="F3086" s="126">
        <v>22.44</v>
      </c>
      <c r="G3086" s="126">
        <v>22.64</v>
      </c>
      <c r="H3086" s="126">
        <v>17.95</v>
      </c>
      <c r="I3086" s="126"/>
      <c r="J3086" s="317"/>
      <c r="K3086" s="323">
        <f>ROUND(SUMIF('VGT-Bewegungsdaten'!B:B,A3086,'VGT-Bewegungsdaten'!C:C),3)</f>
        <v>0</v>
      </c>
      <c r="L3086" s="324">
        <f>ROUND(SUMIF('VGT-Bewegungsdaten'!B:B,$A3086,'VGT-Bewegungsdaten'!D:D),2)</f>
        <v>0</v>
      </c>
      <c r="N3086" s="376" t="s">
        <v>4930</v>
      </c>
      <c r="O3086" s="376" t="s">
        <v>4940</v>
      </c>
      <c r="P3086" s="326">
        <f>ROUND(SUMIF('AV-Bewegungsdaten'!B:B,A3086,'AV-Bewegungsdaten'!C:C),3)</f>
        <v>0</v>
      </c>
      <c r="Q3086" s="324">
        <f>ROUND(SUMIF('AV-Bewegungsdaten'!B:B,$A3086,'AV-Bewegungsdaten'!D:D),2)</f>
        <v>0</v>
      </c>
      <c r="T3086" s="327"/>
      <c r="U3086" s="326">
        <f>ROUND(SUMIF('DV-Bewegungsdaten'!B:B,Kategorien!A3086,'DV-Bewegungsdaten'!D:D),3)</f>
        <v>0</v>
      </c>
      <c r="V3086" s="324">
        <f>ROUND(SUMIF('DV-Bewegungsdaten'!B:B,Kategorien!A3086,'DV-Bewegungsdaten'!E:E),3)</f>
        <v>0</v>
      </c>
      <c r="AD3086" s="390">
        <f t="shared" si="637"/>
        <v>17.701000000000001</v>
      </c>
      <c r="AE3086" s="390">
        <f t="shared" si="638"/>
        <v>18.358000000000001</v>
      </c>
      <c r="AF3086" s="390">
        <f t="shared" si="639"/>
        <v>19.577000000000002</v>
      </c>
      <c r="AG3086" s="390">
        <f t="shared" si="640"/>
        <v>18.943999999999999</v>
      </c>
      <c r="AH3086" s="390">
        <f t="shared" si="641"/>
        <v>18.856000000000002</v>
      </c>
      <c r="AI3086" s="390">
        <f t="shared" si="642"/>
        <v>19.388000000000002</v>
      </c>
      <c r="AJ3086" s="390">
        <f t="shared" si="643"/>
        <v>18.670999999999999</v>
      </c>
      <c r="AK3086" s="390">
        <f t="shared" si="644"/>
        <v>18.955000000000002</v>
      </c>
      <c r="AL3086" s="390">
        <f t="shared" si="645"/>
        <v>19.065000000000001</v>
      </c>
      <c r="AM3086" s="390">
        <f t="shared" si="646"/>
        <v>18.946000000000002</v>
      </c>
      <c r="AN3086" s="390">
        <f t="shared" si="647"/>
        <v>18.54</v>
      </c>
      <c r="AO3086" s="390">
        <f t="shared" si="648"/>
        <v>19.443000000000001</v>
      </c>
    </row>
    <row r="3087" spans="1:41" ht="15" customHeight="1" x14ac:dyDescent="0.25">
      <c r="A3087" s="127" t="s">
        <v>3044</v>
      </c>
      <c r="B3087" s="125" t="s">
        <v>2077</v>
      </c>
      <c r="C3087" s="125" t="s">
        <v>4007</v>
      </c>
      <c r="D3087" s="125" t="s">
        <v>852</v>
      </c>
      <c r="E3087" s="125" t="s">
        <v>2455</v>
      </c>
      <c r="F3087" s="126">
        <v>25.41</v>
      </c>
      <c r="G3087" s="126">
        <v>25.61</v>
      </c>
      <c r="H3087" s="126">
        <v>20.329999999999998</v>
      </c>
      <c r="I3087" s="126"/>
      <c r="J3087" s="317"/>
      <c r="K3087" s="323">
        <f>ROUND(SUMIF('VGT-Bewegungsdaten'!B:B,A3087,'VGT-Bewegungsdaten'!C:C),3)</f>
        <v>0</v>
      </c>
      <c r="L3087" s="324">
        <f>ROUND(SUMIF('VGT-Bewegungsdaten'!B:B,$A3087,'VGT-Bewegungsdaten'!D:D),2)</f>
        <v>0</v>
      </c>
      <c r="N3087" s="376" t="s">
        <v>4930</v>
      </c>
      <c r="O3087" s="376" t="s">
        <v>4940</v>
      </c>
      <c r="P3087" s="326">
        <f>ROUND(SUMIF('AV-Bewegungsdaten'!B:B,A3087,'AV-Bewegungsdaten'!C:C),3)</f>
        <v>0</v>
      </c>
      <c r="Q3087" s="324">
        <f>ROUND(SUMIF('AV-Bewegungsdaten'!B:B,$A3087,'AV-Bewegungsdaten'!D:D),2)</f>
        <v>0</v>
      </c>
      <c r="T3087" s="327"/>
      <c r="U3087" s="326">
        <f>ROUND(SUMIF('DV-Bewegungsdaten'!B:B,Kategorien!A3087,'DV-Bewegungsdaten'!D:D),3)</f>
        <v>0</v>
      </c>
      <c r="V3087" s="324">
        <f>ROUND(SUMIF('DV-Bewegungsdaten'!B:B,Kategorien!A3087,'DV-Bewegungsdaten'!E:E),3)</f>
        <v>0</v>
      </c>
      <c r="AD3087" s="390">
        <f t="shared" si="637"/>
        <v>20.670999999999999</v>
      </c>
      <c r="AE3087" s="390">
        <f t="shared" si="638"/>
        <v>21.327999999999999</v>
      </c>
      <c r="AF3087" s="390">
        <f t="shared" si="639"/>
        <v>22.547000000000001</v>
      </c>
      <c r="AG3087" s="390">
        <f t="shared" si="640"/>
        <v>21.913999999999998</v>
      </c>
      <c r="AH3087" s="390">
        <f t="shared" si="641"/>
        <v>21.826000000000001</v>
      </c>
      <c r="AI3087" s="390">
        <f t="shared" si="642"/>
        <v>22.358000000000001</v>
      </c>
      <c r="AJ3087" s="390">
        <f t="shared" si="643"/>
        <v>21.640999999999998</v>
      </c>
      <c r="AK3087" s="390">
        <f t="shared" si="644"/>
        <v>21.925000000000001</v>
      </c>
      <c r="AL3087" s="390">
        <f t="shared" si="645"/>
        <v>22.035</v>
      </c>
      <c r="AM3087" s="390">
        <f t="shared" si="646"/>
        <v>21.916</v>
      </c>
      <c r="AN3087" s="390">
        <f t="shared" si="647"/>
        <v>21.509999999999998</v>
      </c>
      <c r="AO3087" s="390">
        <f t="shared" si="648"/>
        <v>22.413</v>
      </c>
    </row>
    <row r="3088" spans="1:41" ht="15" customHeight="1" x14ac:dyDescent="0.25">
      <c r="A3088" s="127" t="s">
        <v>3045</v>
      </c>
      <c r="B3088" s="125" t="s">
        <v>2077</v>
      </c>
      <c r="C3088" s="125" t="s">
        <v>4007</v>
      </c>
      <c r="D3088" s="125" t="s">
        <v>854</v>
      </c>
      <c r="E3088" s="125" t="s">
        <v>2452</v>
      </c>
      <c r="F3088" s="126">
        <v>23.43</v>
      </c>
      <c r="G3088" s="126">
        <v>23.63</v>
      </c>
      <c r="H3088" s="126">
        <v>18.739999999999998</v>
      </c>
      <c r="I3088" s="126"/>
      <c r="J3088" s="317"/>
      <c r="K3088" s="323">
        <f>ROUND(SUMIF('VGT-Bewegungsdaten'!B:B,A3088,'VGT-Bewegungsdaten'!C:C),3)</f>
        <v>0</v>
      </c>
      <c r="L3088" s="324">
        <f>ROUND(SUMIF('VGT-Bewegungsdaten'!B:B,$A3088,'VGT-Bewegungsdaten'!D:D),2)</f>
        <v>0</v>
      </c>
      <c r="N3088" s="376" t="s">
        <v>4930</v>
      </c>
      <c r="O3088" s="376" t="s">
        <v>4940</v>
      </c>
      <c r="P3088" s="326">
        <f>ROUND(SUMIF('AV-Bewegungsdaten'!B:B,A3088,'AV-Bewegungsdaten'!C:C),3)</f>
        <v>0</v>
      </c>
      <c r="Q3088" s="324">
        <f>ROUND(SUMIF('AV-Bewegungsdaten'!B:B,$A3088,'AV-Bewegungsdaten'!D:D),2)</f>
        <v>0</v>
      </c>
      <c r="T3088" s="327"/>
      <c r="U3088" s="326">
        <f>ROUND(SUMIF('DV-Bewegungsdaten'!B:B,Kategorien!A3088,'DV-Bewegungsdaten'!D:D),3)</f>
        <v>0</v>
      </c>
      <c r="V3088" s="324">
        <f>ROUND(SUMIF('DV-Bewegungsdaten'!B:B,Kategorien!A3088,'DV-Bewegungsdaten'!E:E),3)</f>
        <v>0</v>
      </c>
      <c r="AD3088" s="390">
        <f t="shared" si="637"/>
        <v>18.690999999999999</v>
      </c>
      <c r="AE3088" s="390">
        <f t="shared" si="638"/>
        <v>19.347999999999999</v>
      </c>
      <c r="AF3088" s="390">
        <f t="shared" si="639"/>
        <v>20.567</v>
      </c>
      <c r="AG3088" s="390">
        <f t="shared" si="640"/>
        <v>19.933999999999997</v>
      </c>
      <c r="AH3088" s="390">
        <f t="shared" si="641"/>
        <v>19.846</v>
      </c>
      <c r="AI3088" s="390">
        <f t="shared" si="642"/>
        <v>20.378</v>
      </c>
      <c r="AJ3088" s="390">
        <f t="shared" si="643"/>
        <v>19.660999999999998</v>
      </c>
      <c r="AK3088" s="390">
        <f t="shared" si="644"/>
        <v>19.945</v>
      </c>
      <c r="AL3088" s="390">
        <f t="shared" si="645"/>
        <v>20.055</v>
      </c>
      <c r="AM3088" s="390">
        <f t="shared" si="646"/>
        <v>19.936</v>
      </c>
      <c r="AN3088" s="390">
        <f t="shared" si="647"/>
        <v>19.53</v>
      </c>
      <c r="AO3088" s="390">
        <f t="shared" si="648"/>
        <v>20.433</v>
      </c>
    </row>
    <row r="3089" spans="1:41" ht="15" customHeight="1" x14ac:dyDescent="0.25">
      <c r="A3089" s="127" t="s">
        <v>3046</v>
      </c>
      <c r="B3089" s="125" t="s">
        <v>2077</v>
      </c>
      <c r="C3089" s="125" t="s">
        <v>4007</v>
      </c>
      <c r="D3089" s="125" t="s">
        <v>856</v>
      </c>
      <c r="E3089" s="125" t="s">
        <v>2455</v>
      </c>
      <c r="F3089" s="126">
        <v>26.4</v>
      </c>
      <c r="G3089" s="126">
        <v>26.599999999999998</v>
      </c>
      <c r="H3089" s="126">
        <v>21.12</v>
      </c>
      <c r="I3089" s="126"/>
      <c r="J3089" s="317"/>
      <c r="K3089" s="323">
        <f>ROUND(SUMIF('VGT-Bewegungsdaten'!B:B,A3089,'VGT-Bewegungsdaten'!C:C),3)</f>
        <v>0</v>
      </c>
      <c r="L3089" s="324">
        <f>ROUND(SUMIF('VGT-Bewegungsdaten'!B:B,$A3089,'VGT-Bewegungsdaten'!D:D),2)</f>
        <v>0</v>
      </c>
      <c r="N3089" s="376" t="s">
        <v>4930</v>
      </c>
      <c r="O3089" s="376" t="s">
        <v>4940</v>
      </c>
      <c r="P3089" s="326">
        <f>ROUND(SUMIF('AV-Bewegungsdaten'!B:B,A3089,'AV-Bewegungsdaten'!C:C),3)</f>
        <v>0</v>
      </c>
      <c r="Q3089" s="324">
        <f>ROUND(SUMIF('AV-Bewegungsdaten'!B:B,$A3089,'AV-Bewegungsdaten'!D:D),2)</f>
        <v>0</v>
      </c>
      <c r="T3089" s="327"/>
      <c r="U3089" s="326">
        <f>ROUND(SUMIF('DV-Bewegungsdaten'!B:B,Kategorien!A3089,'DV-Bewegungsdaten'!D:D),3)</f>
        <v>0</v>
      </c>
      <c r="V3089" s="324">
        <f>ROUND(SUMIF('DV-Bewegungsdaten'!B:B,Kategorien!A3089,'DV-Bewegungsdaten'!E:E),3)</f>
        <v>0</v>
      </c>
      <c r="AD3089" s="390">
        <f t="shared" si="637"/>
        <v>21.660999999999998</v>
      </c>
      <c r="AE3089" s="390">
        <f t="shared" si="638"/>
        <v>22.317999999999998</v>
      </c>
      <c r="AF3089" s="390">
        <f t="shared" si="639"/>
        <v>23.536999999999999</v>
      </c>
      <c r="AG3089" s="390">
        <f t="shared" si="640"/>
        <v>22.903999999999996</v>
      </c>
      <c r="AH3089" s="390">
        <f t="shared" si="641"/>
        <v>22.815999999999999</v>
      </c>
      <c r="AI3089" s="390">
        <f t="shared" si="642"/>
        <v>23.347999999999999</v>
      </c>
      <c r="AJ3089" s="390">
        <f t="shared" si="643"/>
        <v>22.630999999999997</v>
      </c>
      <c r="AK3089" s="390">
        <f t="shared" si="644"/>
        <v>22.914999999999999</v>
      </c>
      <c r="AL3089" s="390">
        <f t="shared" si="645"/>
        <v>23.024999999999999</v>
      </c>
      <c r="AM3089" s="390">
        <f t="shared" si="646"/>
        <v>22.905999999999999</v>
      </c>
      <c r="AN3089" s="390">
        <f t="shared" si="647"/>
        <v>22.5</v>
      </c>
      <c r="AO3089" s="390">
        <f t="shared" si="648"/>
        <v>23.402999999999999</v>
      </c>
    </row>
    <row r="3090" spans="1:41" ht="15" customHeight="1" x14ac:dyDescent="0.25">
      <c r="A3090" s="127" t="s">
        <v>3047</v>
      </c>
      <c r="B3090" s="125" t="s">
        <v>2077</v>
      </c>
      <c r="C3090" s="125" t="s">
        <v>4007</v>
      </c>
      <c r="D3090" s="125" t="s">
        <v>858</v>
      </c>
      <c r="E3090" s="125" t="s">
        <v>2452</v>
      </c>
      <c r="F3090" s="126">
        <v>24.42</v>
      </c>
      <c r="G3090" s="126">
        <v>24.62</v>
      </c>
      <c r="H3090" s="126">
        <v>19.54</v>
      </c>
      <c r="I3090" s="126"/>
      <c r="J3090" s="317"/>
      <c r="K3090" s="323">
        <f>ROUND(SUMIF('VGT-Bewegungsdaten'!B:B,A3090,'VGT-Bewegungsdaten'!C:C),3)</f>
        <v>0</v>
      </c>
      <c r="L3090" s="324">
        <f>ROUND(SUMIF('VGT-Bewegungsdaten'!B:B,$A3090,'VGT-Bewegungsdaten'!D:D),2)</f>
        <v>0</v>
      </c>
      <c r="N3090" s="376" t="s">
        <v>4930</v>
      </c>
      <c r="O3090" s="376" t="s">
        <v>4940</v>
      </c>
      <c r="P3090" s="326">
        <f>ROUND(SUMIF('AV-Bewegungsdaten'!B:B,A3090,'AV-Bewegungsdaten'!C:C),3)</f>
        <v>0</v>
      </c>
      <c r="Q3090" s="324">
        <f>ROUND(SUMIF('AV-Bewegungsdaten'!B:B,$A3090,'AV-Bewegungsdaten'!D:D),2)</f>
        <v>0</v>
      </c>
      <c r="T3090" s="327"/>
      <c r="U3090" s="326">
        <f>ROUND(SUMIF('DV-Bewegungsdaten'!B:B,Kategorien!A3090,'DV-Bewegungsdaten'!D:D),3)</f>
        <v>0</v>
      </c>
      <c r="V3090" s="324">
        <f>ROUND(SUMIF('DV-Bewegungsdaten'!B:B,Kategorien!A3090,'DV-Bewegungsdaten'!E:E),3)</f>
        <v>0</v>
      </c>
      <c r="AD3090" s="390">
        <f t="shared" si="637"/>
        <v>19.681000000000001</v>
      </c>
      <c r="AE3090" s="390">
        <f t="shared" si="638"/>
        <v>20.338000000000001</v>
      </c>
      <c r="AF3090" s="390">
        <f t="shared" si="639"/>
        <v>21.557000000000002</v>
      </c>
      <c r="AG3090" s="390">
        <f t="shared" si="640"/>
        <v>20.923999999999999</v>
      </c>
      <c r="AH3090" s="390">
        <f t="shared" si="641"/>
        <v>20.836000000000002</v>
      </c>
      <c r="AI3090" s="390">
        <f t="shared" si="642"/>
        <v>21.368000000000002</v>
      </c>
      <c r="AJ3090" s="390">
        <f t="shared" si="643"/>
        <v>20.651</v>
      </c>
      <c r="AK3090" s="390">
        <f t="shared" si="644"/>
        <v>20.935000000000002</v>
      </c>
      <c r="AL3090" s="390">
        <f t="shared" si="645"/>
        <v>21.045000000000002</v>
      </c>
      <c r="AM3090" s="390">
        <f t="shared" si="646"/>
        <v>20.926000000000002</v>
      </c>
      <c r="AN3090" s="390">
        <f t="shared" si="647"/>
        <v>20.520000000000003</v>
      </c>
      <c r="AO3090" s="390">
        <f t="shared" si="648"/>
        <v>21.423000000000002</v>
      </c>
    </row>
    <row r="3091" spans="1:41" ht="15" customHeight="1" x14ac:dyDescent="0.25">
      <c r="A3091" s="127" t="s">
        <v>3048</v>
      </c>
      <c r="B3091" s="125" t="s">
        <v>2077</v>
      </c>
      <c r="C3091" s="125" t="s">
        <v>4007</v>
      </c>
      <c r="D3091" s="125" t="s">
        <v>860</v>
      </c>
      <c r="E3091" s="125" t="s">
        <v>2455</v>
      </c>
      <c r="F3091" s="126">
        <v>27.39</v>
      </c>
      <c r="G3091" s="126">
        <v>27.59</v>
      </c>
      <c r="H3091" s="126">
        <v>21.91</v>
      </c>
      <c r="I3091" s="126"/>
      <c r="J3091" s="317"/>
      <c r="K3091" s="323">
        <f>ROUND(SUMIF('VGT-Bewegungsdaten'!B:B,A3091,'VGT-Bewegungsdaten'!C:C),3)</f>
        <v>0</v>
      </c>
      <c r="L3091" s="324">
        <f>ROUND(SUMIF('VGT-Bewegungsdaten'!B:B,$A3091,'VGT-Bewegungsdaten'!D:D),2)</f>
        <v>0</v>
      </c>
      <c r="N3091" s="376" t="s">
        <v>4930</v>
      </c>
      <c r="O3091" s="376" t="s">
        <v>4940</v>
      </c>
      <c r="P3091" s="326">
        <f>ROUND(SUMIF('AV-Bewegungsdaten'!B:B,A3091,'AV-Bewegungsdaten'!C:C),3)</f>
        <v>0</v>
      </c>
      <c r="Q3091" s="324">
        <f>ROUND(SUMIF('AV-Bewegungsdaten'!B:B,$A3091,'AV-Bewegungsdaten'!D:D),2)</f>
        <v>0</v>
      </c>
      <c r="T3091" s="327"/>
      <c r="U3091" s="326">
        <f>ROUND(SUMIF('DV-Bewegungsdaten'!B:B,Kategorien!A3091,'DV-Bewegungsdaten'!D:D),3)</f>
        <v>0</v>
      </c>
      <c r="V3091" s="324">
        <f>ROUND(SUMIF('DV-Bewegungsdaten'!B:B,Kategorien!A3091,'DV-Bewegungsdaten'!E:E),3)</f>
        <v>0</v>
      </c>
      <c r="AD3091" s="390">
        <f t="shared" si="637"/>
        <v>22.651</v>
      </c>
      <c r="AE3091" s="390">
        <f t="shared" si="638"/>
        <v>23.308</v>
      </c>
      <c r="AF3091" s="390">
        <f t="shared" si="639"/>
        <v>24.527000000000001</v>
      </c>
      <c r="AG3091" s="390">
        <f t="shared" si="640"/>
        <v>23.893999999999998</v>
      </c>
      <c r="AH3091" s="390">
        <f t="shared" si="641"/>
        <v>23.806000000000001</v>
      </c>
      <c r="AI3091" s="390">
        <f t="shared" si="642"/>
        <v>24.338000000000001</v>
      </c>
      <c r="AJ3091" s="390">
        <f t="shared" si="643"/>
        <v>23.620999999999999</v>
      </c>
      <c r="AK3091" s="390">
        <f t="shared" si="644"/>
        <v>23.905000000000001</v>
      </c>
      <c r="AL3091" s="390">
        <f t="shared" si="645"/>
        <v>24.015000000000001</v>
      </c>
      <c r="AM3091" s="390">
        <f t="shared" si="646"/>
        <v>23.896000000000001</v>
      </c>
      <c r="AN3091" s="390">
        <f t="shared" si="647"/>
        <v>23.490000000000002</v>
      </c>
      <c r="AO3091" s="390">
        <f t="shared" si="648"/>
        <v>24.393000000000001</v>
      </c>
    </row>
    <row r="3092" spans="1:41" ht="15" customHeight="1" x14ac:dyDescent="0.25">
      <c r="A3092" s="127" t="s">
        <v>3049</v>
      </c>
      <c r="B3092" s="125" t="s">
        <v>2077</v>
      </c>
      <c r="C3092" s="125" t="s">
        <v>4007</v>
      </c>
      <c r="D3092" s="125" t="s">
        <v>862</v>
      </c>
      <c r="E3092" s="125" t="s">
        <v>2452</v>
      </c>
      <c r="F3092" s="126">
        <v>25.41</v>
      </c>
      <c r="G3092" s="126">
        <v>25.61</v>
      </c>
      <c r="H3092" s="126">
        <v>20.329999999999998</v>
      </c>
      <c r="I3092" s="126"/>
      <c r="J3092" s="317"/>
      <c r="K3092" s="323">
        <f>ROUND(SUMIF('VGT-Bewegungsdaten'!B:B,A3092,'VGT-Bewegungsdaten'!C:C),3)</f>
        <v>0</v>
      </c>
      <c r="L3092" s="324">
        <f>ROUND(SUMIF('VGT-Bewegungsdaten'!B:B,$A3092,'VGT-Bewegungsdaten'!D:D),2)</f>
        <v>0</v>
      </c>
      <c r="N3092" s="376" t="s">
        <v>4930</v>
      </c>
      <c r="O3092" s="376" t="s">
        <v>4940</v>
      </c>
      <c r="P3092" s="326">
        <f>ROUND(SUMIF('AV-Bewegungsdaten'!B:B,A3092,'AV-Bewegungsdaten'!C:C),3)</f>
        <v>0</v>
      </c>
      <c r="Q3092" s="324">
        <f>ROUND(SUMIF('AV-Bewegungsdaten'!B:B,$A3092,'AV-Bewegungsdaten'!D:D),2)</f>
        <v>0</v>
      </c>
      <c r="T3092" s="327"/>
      <c r="U3092" s="326">
        <f>ROUND(SUMIF('DV-Bewegungsdaten'!B:B,Kategorien!A3092,'DV-Bewegungsdaten'!D:D),3)</f>
        <v>0</v>
      </c>
      <c r="V3092" s="324">
        <f>ROUND(SUMIF('DV-Bewegungsdaten'!B:B,Kategorien!A3092,'DV-Bewegungsdaten'!E:E),3)</f>
        <v>0</v>
      </c>
      <c r="AD3092" s="390">
        <f t="shared" si="637"/>
        <v>20.670999999999999</v>
      </c>
      <c r="AE3092" s="390">
        <f t="shared" si="638"/>
        <v>21.327999999999999</v>
      </c>
      <c r="AF3092" s="390">
        <f t="shared" si="639"/>
        <v>22.547000000000001</v>
      </c>
      <c r="AG3092" s="390">
        <f t="shared" si="640"/>
        <v>21.913999999999998</v>
      </c>
      <c r="AH3092" s="390">
        <f t="shared" si="641"/>
        <v>21.826000000000001</v>
      </c>
      <c r="AI3092" s="390">
        <f t="shared" si="642"/>
        <v>22.358000000000001</v>
      </c>
      <c r="AJ3092" s="390">
        <f t="shared" si="643"/>
        <v>21.640999999999998</v>
      </c>
      <c r="AK3092" s="390">
        <f t="shared" si="644"/>
        <v>21.925000000000001</v>
      </c>
      <c r="AL3092" s="390">
        <f t="shared" si="645"/>
        <v>22.035</v>
      </c>
      <c r="AM3092" s="390">
        <f t="shared" si="646"/>
        <v>21.916</v>
      </c>
      <c r="AN3092" s="390">
        <f t="shared" si="647"/>
        <v>21.509999999999998</v>
      </c>
      <c r="AO3092" s="390">
        <f t="shared" si="648"/>
        <v>22.413</v>
      </c>
    </row>
    <row r="3093" spans="1:41" ht="15" customHeight="1" x14ac:dyDescent="0.25">
      <c r="A3093" s="127" t="s">
        <v>3050</v>
      </c>
      <c r="B3093" s="125" t="s">
        <v>2077</v>
      </c>
      <c r="C3093" s="125" t="s">
        <v>4007</v>
      </c>
      <c r="D3093" s="125" t="s">
        <v>864</v>
      </c>
      <c r="E3093" s="125" t="s">
        <v>2455</v>
      </c>
      <c r="F3093" s="126">
        <v>28.38</v>
      </c>
      <c r="G3093" s="126">
        <v>28.58</v>
      </c>
      <c r="H3093" s="126">
        <v>22.7</v>
      </c>
      <c r="I3093" s="126"/>
      <c r="J3093" s="317"/>
      <c r="K3093" s="323">
        <f>ROUND(SUMIF('VGT-Bewegungsdaten'!B:B,A3093,'VGT-Bewegungsdaten'!C:C),3)</f>
        <v>0</v>
      </c>
      <c r="L3093" s="324">
        <f>ROUND(SUMIF('VGT-Bewegungsdaten'!B:B,$A3093,'VGT-Bewegungsdaten'!D:D),2)</f>
        <v>0</v>
      </c>
      <c r="N3093" s="376" t="s">
        <v>4930</v>
      </c>
      <c r="O3093" s="376" t="s">
        <v>4940</v>
      </c>
      <c r="P3093" s="326">
        <f>ROUND(SUMIF('AV-Bewegungsdaten'!B:B,A3093,'AV-Bewegungsdaten'!C:C),3)</f>
        <v>0</v>
      </c>
      <c r="Q3093" s="324">
        <f>ROUND(SUMIF('AV-Bewegungsdaten'!B:B,$A3093,'AV-Bewegungsdaten'!D:D),2)</f>
        <v>0</v>
      </c>
      <c r="T3093" s="327"/>
      <c r="U3093" s="326">
        <f>ROUND(SUMIF('DV-Bewegungsdaten'!B:B,Kategorien!A3093,'DV-Bewegungsdaten'!D:D),3)</f>
        <v>0</v>
      </c>
      <c r="V3093" s="324">
        <f>ROUND(SUMIF('DV-Bewegungsdaten'!B:B,Kategorien!A3093,'DV-Bewegungsdaten'!E:E),3)</f>
        <v>0</v>
      </c>
      <c r="AD3093" s="390">
        <f t="shared" si="637"/>
        <v>23.640999999999998</v>
      </c>
      <c r="AE3093" s="390">
        <f t="shared" si="638"/>
        <v>24.297999999999998</v>
      </c>
      <c r="AF3093" s="390">
        <f t="shared" si="639"/>
        <v>25.516999999999999</v>
      </c>
      <c r="AG3093" s="390">
        <f t="shared" si="640"/>
        <v>24.883999999999997</v>
      </c>
      <c r="AH3093" s="390">
        <f t="shared" si="641"/>
        <v>24.795999999999999</v>
      </c>
      <c r="AI3093" s="390">
        <f t="shared" si="642"/>
        <v>25.327999999999999</v>
      </c>
      <c r="AJ3093" s="390">
        <f t="shared" si="643"/>
        <v>24.610999999999997</v>
      </c>
      <c r="AK3093" s="390">
        <f t="shared" si="644"/>
        <v>24.895</v>
      </c>
      <c r="AL3093" s="390">
        <f t="shared" si="645"/>
        <v>25.004999999999999</v>
      </c>
      <c r="AM3093" s="390">
        <f t="shared" si="646"/>
        <v>24.885999999999999</v>
      </c>
      <c r="AN3093" s="390">
        <f t="shared" si="647"/>
        <v>24.479999999999997</v>
      </c>
      <c r="AO3093" s="390">
        <f t="shared" si="648"/>
        <v>25.382999999999999</v>
      </c>
    </row>
    <row r="3094" spans="1:41" ht="15" customHeight="1" x14ac:dyDescent="0.25">
      <c r="A3094" s="127" t="s">
        <v>3051</v>
      </c>
      <c r="B3094" s="125" t="s">
        <v>2077</v>
      </c>
      <c r="C3094" s="125" t="s">
        <v>4007</v>
      </c>
      <c r="D3094" s="125" t="s">
        <v>866</v>
      </c>
      <c r="E3094" s="125" t="s">
        <v>2452</v>
      </c>
      <c r="F3094" s="126">
        <v>26.4</v>
      </c>
      <c r="G3094" s="126">
        <v>26.599999999999998</v>
      </c>
      <c r="H3094" s="126">
        <v>21.12</v>
      </c>
      <c r="I3094" s="126"/>
      <c r="J3094" s="317"/>
      <c r="K3094" s="323">
        <f>ROUND(SUMIF('VGT-Bewegungsdaten'!B:B,A3094,'VGT-Bewegungsdaten'!C:C),3)</f>
        <v>0</v>
      </c>
      <c r="L3094" s="324">
        <f>ROUND(SUMIF('VGT-Bewegungsdaten'!B:B,$A3094,'VGT-Bewegungsdaten'!D:D),2)</f>
        <v>0</v>
      </c>
      <c r="N3094" s="376" t="s">
        <v>4930</v>
      </c>
      <c r="O3094" s="376" t="s">
        <v>4940</v>
      </c>
      <c r="P3094" s="326">
        <f>ROUND(SUMIF('AV-Bewegungsdaten'!B:B,A3094,'AV-Bewegungsdaten'!C:C),3)</f>
        <v>0</v>
      </c>
      <c r="Q3094" s="324">
        <f>ROUND(SUMIF('AV-Bewegungsdaten'!B:B,$A3094,'AV-Bewegungsdaten'!D:D),2)</f>
        <v>0</v>
      </c>
      <c r="T3094" s="327"/>
      <c r="U3094" s="326">
        <f>ROUND(SUMIF('DV-Bewegungsdaten'!B:B,Kategorien!A3094,'DV-Bewegungsdaten'!D:D),3)</f>
        <v>0</v>
      </c>
      <c r="V3094" s="324">
        <f>ROUND(SUMIF('DV-Bewegungsdaten'!B:B,Kategorien!A3094,'DV-Bewegungsdaten'!E:E),3)</f>
        <v>0</v>
      </c>
      <c r="AD3094" s="390">
        <f t="shared" si="637"/>
        <v>21.660999999999998</v>
      </c>
      <c r="AE3094" s="390">
        <f t="shared" si="638"/>
        <v>22.317999999999998</v>
      </c>
      <c r="AF3094" s="390">
        <f t="shared" si="639"/>
        <v>23.536999999999999</v>
      </c>
      <c r="AG3094" s="390">
        <f t="shared" si="640"/>
        <v>22.903999999999996</v>
      </c>
      <c r="AH3094" s="390">
        <f t="shared" si="641"/>
        <v>22.815999999999999</v>
      </c>
      <c r="AI3094" s="390">
        <f t="shared" si="642"/>
        <v>23.347999999999999</v>
      </c>
      <c r="AJ3094" s="390">
        <f t="shared" si="643"/>
        <v>22.630999999999997</v>
      </c>
      <c r="AK3094" s="390">
        <f t="shared" si="644"/>
        <v>22.914999999999999</v>
      </c>
      <c r="AL3094" s="390">
        <f t="shared" si="645"/>
        <v>23.024999999999999</v>
      </c>
      <c r="AM3094" s="390">
        <f t="shared" si="646"/>
        <v>22.905999999999999</v>
      </c>
      <c r="AN3094" s="390">
        <f t="shared" si="647"/>
        <v>22.5</v>
      </c>
      <c r="AO3094" s="390">
        <f t="shared" si="648"/>
        <v>23.402999999999999</v>
      </c>
    </row>
    <row r="3095" spans="1:41" ht="15" customHeight="1" x14ac:dyDescent="0.25">
      <c r="A3095" s="127" t="s">
        <v>3052</v>
      </c>
      <c r="B3095" s="125" t="s">
        <v>2077</v>
      </c>
      <c r="C3095" s="125" t="s">
        <v>4007</v>
      </c>
      <c r="D3095" s="125" t="s">
        <v>868</v>
      </c>
      <c r="E3095" s="125" t="s">
        <v>2455</v>
      </c>
      <c r="F3095" s="126">
        <v>29.37</v>
      </c>
      <c r="G3095" s="126">
        <v>29.57</v>
      </c>
      <c r="H3095" s="126">
        <v>23.5</v>
      </c>
      <c r="I3095" s="126"/>
      <c r="J3095" s="317"/>
      <c r="K3095" s="323">
        <f>ROUND(SUMIF('VGT-Bewegungsdaten'!B:B,A3095,'VGT-Bewegungsdaten'!C:C),3)</f>
        <v>0</v>
      </c>
      <c r="L3095" s="324">
        <f>ROUND(SUMIF('VGT-Bewegungsdaten'!B:B,$A3095,'VGT-Bewegungsdaten'!D:D),2)</f>
        <v>0</v>
      </c>
      <c r="N3095" s="376" t="s">
        <v>4930</v>
      </c>
      <c r="O3095" s="376" t="s">
        <v>4940</v>
      </c>
      <c r="P3095" s="326">
        <f>ROUND(SUMIF('AV-Bewegungsdaten'!B:B,A3095,'AV-Bewegungsdaten'!C:C),3)</f>
        <v>0</v>
      </c>
      <c r="Q3095" s="324">
        <f>ROUND(SUMIF('AV-Bewegungsdaten'!B:B,$A3095,'AV-Bewegungsdaten'!D:D),2)</f>
        <v>0</v>
      </c>
      <c r="T3095" s="327"/>
      <c r="U3095" s="326">
        <f>ROUND(SUMIF('DV-Bewegungsdaten'!B:B,Kategorien!A3095,'DV-Bewegungsdaten'!D:D),3)</f>
        <v>0</v>
      </c>
      <c r="V3095" s="324">
        <f>ROUND(SUMIF('DV-Bewegungsdaten'!B:B,Kategorien!A3095,'DV-Bewegungsdaten'!E:E),3)</f>
        <v>0</v>
      </c>
      <c r="AD3095" s="390">
        <f t="shared" si="637"/>
        <v>24.631</v>
      </c>
      <c r="AE3095" s="390">
        <f t="shared" si="638"/>
        <v>25.288</v>
      </c>
      <c r="AF3095" s="390">
        <f t="shared" si="639"/>
        <v>26.507000000000001</v>
      </c>
      <c r="AG3095" s="390">
        <f t="shared" si="640"/>
        <v>25.873999999999999</v>
      </c>
      <c r="AH3095" s="390">
        <f t="shared" si="641"/>
        <v>25.786000000000001</v>
      </c>
      <c r="AI3095" s="390">
        <f t="shared" si="642"/>
        <v>26.318000000000001</v>
      </c>
      <c r="AJ3095" s="390">
        <f t="shared" si="643"/>
        <v>25.600999999999999</v>
      </c>
      <c r="AK3095" s="390">
        <f t="shared" si="644"/>
        <v>25.885000000000002</v>
      </c>
      <c r="AL3095" s="390">
        <f t="shared" si="645"/>
        <v>25.995000000000001</v>
      </c>
      <c r="AM3095" s="390">
        <f t="shared" si="646"/>
        <v>25.876000000000001</v>
      </c>
      <c r="AN3095" s="390">
        <f t="shared" si="647"/>
        <v>25.47</v>
      </c>
      <c r="AO3095" s="390">
        <f t="shared" si="648"/>
        <v>26.373000000000001</v>
      </c>
    </row>
    <row r="3096" spans="1:41" ht="15" customHeight="1" x14ac:dyDescent="0.25">
      <c r="A3096" s="127" t="s">
        <v>3053</v>
      </c>
      <c r="B3096" s="125" t="s">
        <v>2077</v>
      </c>
      <c r="C3096" s="125" t="s">
        <v>4007</v>
      </c>
      <c r="D3096" s="125" t="s">
        <v>870</v>
      </c>
      <c r="E3096" s="125" t="s">
        <v>2452</v>
      </c>
      <c r="F3096" s="126">
        <v>13.53</v>
      </c>
      <c r="G3096" s="126">
        <v>13.729999999999999</v>
      </c>
      <c r="H3096" s="126">
        <v>10.82</v>
      </c>
      <c r="I3096" s="126"/>
      <c r="J3096" s="317"/>
      <c r="K3096" s="323">
        <f>ROUND(SUMIF('VGT-Bewegungsdaten'!B:B,A3096,'VGT-Bewegungsdaten'!C:C),3)</f>
        <v>0</v>
      </c>
      <c r="L3096" s="324">
        <f>ROUND(SUMIF('VGT-Bewegungsdaten'!B:B,$A3096,'VGT-Bewegungsdaten'!D:D),2)</f>
        <v>0</v>
      </c>
      <c r="N3096" s="376" t="s">
        <v>4930</v>
      </c>
      <c r="O3096" s="376" t="s">
        <v>4940</v>
      </c>
      <c r="P3096" s="326">
        <f>ROUND(SUMIF('AV-Bewegungsdaten'!B:B,A3096,'AV-Bewegungsdaten'!C:C),3)</f>
        <v>0</v>
      </c>
      <c r="Q3096" s="324">
        <f>ROUND(SUMIF('AV-Bewegungsdaten'!B:B,$A3096,'AV-Bewegungsdaten'!D:D),2)</f>
        <v>0</v>
      </c>
      <c r="T3096" s="327"/>
      <c r="U3096" s="326">
        <f>ROUND(SUMIF('DV-Bewegungsdaten'!B:B,Kategorien!A3096,'DV-Bewegungsdaten'!D:D),3)</f>
        <v>0</v>
      </c>
      <c r="V3096" s="324">
        <f>ROUND(SUMIF('DV-Bewegungsdaten'!B:B,Kategorien!A3096,'DV-Bewegungsdaten'!E:E),3)</f>
        <v>0</v>
      </c>
      <c r="AD3096" s="390">
        <f t="shared" si="637"/>
        <v>8.7909999999999986</v>
      </c>
      <c r="AE3096" s="390">
        <f t="shared" si="638"/>
        <v>9.4479999999999986</v>
      </c>
      <c r="AF3096" s="390">
        <f t="shared" si="639"/>
        <v>10.666999999999998</v>
      </c>
      <c r="AG3096" s="390">
        <f t="shared" si="640"/>
        <v>10.033999999999999</v>
      </c>
      <c r="AH3096" s="390">
        <f t="shared" si="641"/>
        <v>9.945999999999998</v>
      </c>
      <c r="AI3096" s="390">
        <f t="shared" si="642"/>
        <v>10.477999999999998</v>
      </c>
      <c r="AJ3096" s="390">
        <f t="shared" si="643"/>
        <v>9.7609999999999992</v>
      </c>
      <c r="AK3096" s="390">
        <f t="shared" si="644"/>
        <v>10.044999999999998</v>
      </c>
      <c r="AL3096" s="390">
        <f t="shared" si="645"/>
        <v>10.154999999999998</v>
      </c>
      <c r="AM3096" s="390">
        <f t="shared" si="646"/>
        <v>10.035999999999998</v>
      </c>
      <c r="AN3096" s="390">
        <f t="shared" si="647"/>
        <v>9.629999999999999</v>
      </c>
      <c r="AO3096" s="390">
        <f t="shared" si="648"/>
        <v>10.532999999999998</v>
      </c>
    </row>
    <row r="3097" spans="1:41" ht="15" customHeight="1" x14ac:dyDescent="0.25">
      <c r="A3097" s="127" t="s">
        <v>3054</v>
      </c>
      <c r="B3097" s="125" t="s">
        <v>2077</v>
      </c>
      <c r="C3097" s="125" t="s">
        <v>4007</v>
      </c>
      <c r="D3097" s="125" t="s">
        <v>872</v>
      </c>
      <c r="E3097" s="125" t="s">
        <v>2455</v>
      </c>
      <c r="F3097" s="126">
        <v>16.5</v>
      </c>
      <c r="G3097" s="126">
        <v>16.7</v>
      </c>
      <c r="H3097" s="126">
        <v>13.2</v>
      </c>
      <c r="I3097" s="126"/>
      <c r="J3097" s="317"/>
      <c r="K3097" s="323">
        <f>ROUND(SUMIF('VGT-Bewegungsdaten'!B:B,A3097,'VGT-Bewegungsdaten'!C:C),3)</f>
        <v>0</v>
      </c>
      <c r="L3097" s="324">
        <f>ROUND(SUMIF('VGT-Bewegungsdaten'!B:B,$A3097,'VGT-Bewegungsdaten'!D:D),2)</f>
        <v>0</v>
      </c>
      <c r="N3097" s="376" t="s">
        <v>4930</v>
      </c>
      <c r="O3097" s="376" t="s">
        <v>4940</v>
      </c>
      <c r="P3097" s="326">
        <f>ROUND(SUMIF('AV-Bewegungsdaten'!B:B,A3097,'AV-Bewegungsdaten'!C:C),3)</f>
        <v>0</v>
      </c>
      <c r="Q3097" s="324">
        <f>ROUND(SUMIF('AV-Bewegungsdaten'!B:B,$A3097,'AV-Bewegungsdaten'!D:D),2)</f>
        <v>0</v>
      </c>
      <c r="T3097" s="327"/>
      <c r="U3097" s="326">
        <f>ROUND(SUMIF('DV-Bewegungsdaten'!B:B,Kategorien!A3097,'DV-Bewegungsdaten'!D:D),3)</f>
        <v>0</v>
      </c>
      <c r="V3097" s="324">
        <f>ROUND(SUMIF('DV-Bewegungsdaten'!B:B,Kategorien!A3097,'DV-Bewegungsdaten'!E:E),3)</f>
        <v>0</v>
      </c>
      <c r="AD3097" s="390">
        <f t="shared" si="637"/>
        <v>11.760999999999999</v>
      </c>
      <c r="AE3097" s="390">
        <f t="shared" si="638"/>
        <v>12.417999999999999</v>
      </c>
      <c r="AF3097" s="390">
        <f t="shared" si="639"/>
        <v>13.636999999999999</v>
      </c>
      <c r="AG3097" s="390">
        <f t="shared" si="640"/>
        <v>13.004</v>
      </c>
      <c r="AH3097" s="390">
        <f t="shared" si="641"/>
        <v>12.916</v>
      </c>
      <c r="AI3097" s="390">
        <f t="shared" si="642"/>
        <v>13.448</v>
      </c>
      <c r="AJ3097" s="390">
        <f t="shared" si="643"/>
        <v>12.731</v>
      </c>
      <c r="AK3097" s="390">
        <f t="shared" si="644"/>
        <v>13.014999999999999</v>
      </c>
      <c r="AL3097" s="390">
        <f t="shared" si="645"/>
        <v>13.125</v>
      </c>
      <c r="AM3097" s="390">
        <f t="shared" si="646"/>
        <v>13.006</v>
      </c>
      <c r="AN3097" s="390">
        <f t="shared" si="647"/>
        <v>12.6</v>
      </c>
      <c r="AO3097" s="390">
        <f t="shared" si="648"/>
        <v>13.503</v>
      </c>
    </row>
    <row r="3098" spans="1:41" ht="15" customHeight="1" x14ac:dyDescent="0.25">
      <c r="A3098" s="127" t="s">
        <v>3055</v>
      </c>
      <c r="B3098" s="125" t="s">
        <v>2077</v>
      </c>
      <c r="C3098" s="125" t="s">
        <v>4007</v>
      </c>
      <c r="D3098" s="125" t="s">
        <v>874</v>
      </c>
      <c r="E3098" s="125" t="s">
        <v>2452</v>
      </c>
      <c r="F3098" s="126">
        <v>14.52</v>
      </c>
      <c r="G3098" s="126">
        <v>14.719999999999999</v>
      </c>
      <c r="H3098" s="126">
        <v>11.62</v>
      </c>
      <c r="I3098" s="126"/>
      <c r="J3098" s="317"/>
      <c r="K3098" s="323">
        <f>ROUND(SUMIF('VGT-Bewegungsdaten'!B:B,A3098,'VGT-Bewegungsdaten'!C:C),3)</f>
        <v>0</v>
      </c>
      <c r="L3098" s="324">
        <f>ROUND(SUMIF('VGT-Bewegungsdaten'!B:B,$A3098,'VGT-Bewegungsdaten'!D:D),2)</f>
        <v>0</v>
      </c>
      <c r="N3098" s="376" t="s">
        <v>4930</v>
      </c>
      <c r="O3098" s="376" t="s">
        <v>4940</v>
      </c>
      <c r="P3098" s="326">
        <f>ROUND(SUMIF('AV-Bewegungsdaten'!B:B,A3098,'AV-Bewegungsdaten'!C:C),3)</f>
        <v>0</v>
      </c>
      <c r="Q3098" s="324">
        <f>ROUND(SUMIF('AV-Bewegungsdaten'!B:B,$A3098,'AV-Bewegungsdaten'!D:D),2)</f>
        <v>0</v>
      </c>
      <c r="T3098" s="327"/>
      <c r="U3098" s="326">
        <f>ROUND(SUMIF('DV-Bewegungsdaten'!B:B,Kategorien!A3098,'DV-Bewegungsdaten'!D:D),3)</f>
        <v>0</v>
      </c>
      <c r="V3098" s="324">
        <f>ROUND(SUMIF('DV-Bewegungsdaten'!B:B,Kategorien!A3098,'DV-Bewegungsdaten'!E:E),3)</f>
        <v>0</v>
      </c>
      <c r="AD3098" s="390">
        <f t="shared" si="637"/>
        <v>9.7809999999999988</v>
      </c>
      <c r="AE3098" s="390">
        <f t="shared" si="638"/>
        <v>10.437999999999999</v>
      </c>
      <c r="AF3098" s="390">
        <f t="shared" si="639"/>
        <v>11.656999999999998</v>
      </c>
      <c r="AG3098" s="390">
        <f t="shared" si="640"/>
        <v>11.023999999999999</v>
      </c>
      <c r="AH3098" s="390">
        <f t="shared" si="641"/>
        <v>10.936</v>
      </c>
      <c r="AI3098" s="390">
        <f t="shared" si="642"/>
        <v>11.468</v>
      </c>
      <c r="AJ3098" s="390">
        <f t="shared" si="643"/>
        <v>10.750999999999999</v>
      </c>
      <c r="AK3098" s="390">
        <f t="shared" si="644"/>
        <v>11.034999999999998</v>
      </c>
      <c r="AL3098" s="390">
        <f t="shared" si="645"/>
        <v>11.145</v>
      </c>
      <c r="AM3098" s="390">
        <f t="shared" si="646"/>
        <v>11.026</v>
      </c>
      <c r="AN3098" s="390">
        <f t="shared" si="647"/>
        <v>10.62</v>
      </c>
      <c r="AO3098" s="390">
        <f t="shared" si="648"/>
        <v>11.523</v>
      </c>
    </row>
    <row r="3099" spans="1:41" ht="15" customHeight="1" x14ac:dyDescent="0.25">
      <c r="A3099" s="127" t="s">
        <v>3056</v>
      </c>
      <c r="B3099" s="125" t="s">
        <v>2077</v>
      </c>
      <c r="C3099" s="125" t="s">
        <v>4007</v>
      </c>
      <c r="D3099" s="125" t="s">
        <v>876</v>
      </c>
      <c r="E3099" s="125" t="s">
        <v>2455</v>
      </c>
      <c r="F3099" s="126">
        <v>17.489999999999998</v>
      </c>
      <c r="G3099" s="126">
        <v>17.689999999999998</v>
      </c>
      <c r="H3099" s="126">
        <v>13.99</v>
      </c>
      <c r="I3099" s="126"/>
      <c r="J3099" s="317"/>
      <c r="K3099" s="323">
        <f>ROUND(SUMIF('VGT-Bewegungsdaten'!B:B,A3099,'VGT-Bewegungsdaten'!C:C),3)</f>
        <v>0</v>
      </c>
      <c r="L3099" s="324">
        <f>ROUND(SUMIF('VGT-Bewegungsdaten'!B:B,$A3099,'VGT-Bewegungsdaten'!D:D),2)</f>
        <v>0</v>
      </c>
      <c r="N3099" s="376" t="s">
        <v>4930</v>
      </c>
      <c r="O3099" s="376" t="s">
        <v>4940</v>
      </c>
      <c r="P3099" s="326">
        <f>ROUND(SUMIF('AV-Bewegungsdaten'!B:B,A3099,'AV-Bewegungsdaten'!C:C),3)</f>
        <v>0</v>
      </c>
      <c r="Q3099" s="324">
        <f>ROUND(SUMIF('AV-Bewegungsdaten'!B:B,$A3099,'AV-Bewegungsdaten'!D:D),2)</f>
        <v>0</v>
      </c>
      <c r="T3099" s="327"/>
      <c r="U3099" s="326">
        <f>ROUND(SUMIF('DV-Bewegungsdaten'!B:B,Kategorien!A3099,'DV-Bewegungsdaten'!D:D),3)</f>
        <v>0</v>
      </c>
      <c r="V3099" s="324">
        <f>ROUND(SUMIF('DV-Bewegungsdaten'!B:B,Kategorien!A3099,'DV-Bewegungsdaten'!E:E),3)</f>
        <v>0</v>
      </c>
      <c r="AD3099" s="390">
        <f t="shared" si="637"/>
        <v>12.750999999999998</v>
      </c>
      <c r="AE3099" s="390">
        <f t="shared" si="638"/>
        <v>13.407999999999998</v>
      </c>
      <c r="AF3099" s="390">
        <f t="shared" si="639"/>
        <v>14.626999999999997</v>
      </c>
      <c r="AG3099" s="390">
        <f t="shared" si="640"/>
        <v>13.993999999999998</v>
      </c>
      <c r="AH3099" s="390">
        <f t="shared" si="641"/>
        <v>13.905999999999999</v>
      </c>
      <c r="AI3099" s="390">
        <f t="shared" si="642"/>
        <v>14.437999999999999</v>
      </c>
      <c r="AJ3099" s="390">
        <f t="shared" si="643"/>
        <v>13.720999999999998</v>
      </c>
      <c r="AK3099" s="390">
        <f t="shared" si="644"/>
        <v>14.004999999999997</v>
      </c>
      <c r="AL3099" s="390">
        <f t="shared" si="645"/>
        <v>14.114999999999998</v>
      </c>
      <c r="AM3099" s="390">
        <f t="shared" si="646"/>
        <v>13.995999999999999</v>
      </c>
      <c r="AN3099" s="390">
        <f t="shared" si="647"/>
        <v>13.589999999999998</v>
      </c>
      <c r="AO3099" s="390">
        <f t="shared" si="648"/>
        <v>14.492999999999999</v>
      </c>
    </row>
    <row r="3100" spans="1:41" ht="15" customHeight="1" x14ac:dyDescent="0.25">
      <c r="A3100" s="127" t="s">
        <v>3057</v>
      </c>
      <c r="B3100" s="125" t="s">
        <v>2077</v>
      </c>
      <c r="C3100" s="125" t="s">
        <v>4007</v>
      </c>
      <c r="D3100" s="125" t="s">
        <v>878</v>
      </c>
      <c r="E3100" s="125" t="s">
        <v>2452</v>
      </c>
      <c r="F3100" s="126">
        <v>19.47</v>
      </c>
      <c r="G3100" s="126">
        <v>19.669999999999998</v>
      </c>
      <c r="H3100" s="126">
        <v>15.58</v>
      </c>
      <c r="I3100" s="126"/>
      <c r="J3100" s="317"/>
      <c r="K3100" s="323">
        <f>ROUND(SUMIF('VGT-Bewegungsdaten'!B:B,A3100,'VGT-Bewegungsdaten'!C:C),3)</f>
        <v>0</v>
      </c>
      <c r="L3100" s="324">
        <f>ROUND(SUMIF('VGT-Bewegungsdaten'!B:B,$A3100,'VGT-Bewegungsdaten'!D:D),2)</f>
        <v>0</v>
      </c>
      <c r="N3100" s="376" t="s">
        <v>4930</v>
      </c>
      <c r="O3100" s="376" t="s">
        <v>4940</v>
      </c>
      <c r="P3100" s="326">
        <f>ROUND(SUMIF('AV-Bewegungsdaten'!B:B,A3100,'AV-Bewegungsdaten'!C:C),3)</f>
        <v>0</v>
      </c>
      <c r="Q3100" s="324">
        <f>ROUND(SUMIF('AV-Bewegungsdaten'!B:B,$A3100,'AV-Bewegungsdaten'!D:D),2)</f>
        <v>0</v>
      </c>
      <c r="T3100" s="327"/>
      <c r="U3100" s="326">
        <f>ROUND(SUMIF('DV-Bewegungsdaten'!B:B,Kategorien!A3100,'DV-Bewegungsdaten'!D:D),3)</f>
        <v>0</v>
      </c>
      <c r="V3100" s="324">
        <f>ROUND(SUMIF('DV-Bewegungsdaten'!B:B,Kategorien!A3100,'DV-Bewegungsdaten'!E:E),3)</f>
        <v>0</v>
      </c>
      <c r="AD3100" s="390">
        <f t="shared" si="637"/>
        <v>14.730999999999998</v>
      </c>
      <c r="AE3100" s="390">
        <f t="shared" si="638"/>
        <v>15.387999999999998</v>
      </c>
      <c r="AF3100" s="390">
        <f t="shared" si="639"/>
        <v>16.606999999999999</v>
      </c>
      <c r="AG3100" s="390">
        <f t="shared" si="640"/>
        <v>15.973999999999998</v>
      </c>
      <c r="AH3100" s="390">
        <f t="shared" si="641"/>
        <v>15.885999999999999</v>
      </c>
      <c r="AI3100" s="390">
        <f t="shared" si="642"/>
        <v>16.417999999999999</v>
      </c>
      <c r="AJ3100" s="390">
        <f t="shared" si="643"/>
        <v>15.700999999999999</v>
      </c>
      <c r="AK3100" s="390">
        <f t="shared" si="644"/>
        <v>15.984999999999998</v>
      </c>
      <c r="AL3100" s="390">
        <f t="shared" si="645"/>
        <v>16.094999999999999</v>
      </c>
      <c r="AM3100" s="390">
        <f t="shared" si="646"/>
        <v>15.975999999999999</v>
      </c>
      <c r="AN3100" s="390">
        <f t="shared" si="647"/>
        <v>15.569999999999999</v>
      </c>
      <c r="AO3100" s="390">
        <f t="shared" si="648"/>
        <v>16.472999999999999</v>
      </c>
    </row>
    <row r="3101" spans="1:41" ht="15" customHeight="1" x14ac:dyDescent="0.25">
      <c r="A3101" s="127" t="s">
        <v>3058</v>
      </c>
      <c r="B3101" s="125" t="s">
        <v>2077</v>
      </c>
      <c r="C3101" s="125" t="s">
        <v>4007</v>
      </c>
      <c r="D3101" s="125" t="s">
        <v>880</v>
      </c>
      <c r="E3101" s="125" t="s">
        <v>2455</v>
      </c>
      <c r="F3101" s="126">
        <v>22.44</v>
      </c>
      <c r="G3101" s="126">
        <v>22.64</v>
      </c>
      <c r="H3101" s="126">
        <v>17.95</v>
      </c>
      <c r="I3101" s="126"/>
      <c r="J3101" s="317"/>
      <c r="K3101" s="323">
        <f>ROUND(SUMIF('VGT-Bewegungsdaten'!B:B,A3101,'VGT-Bewegungsdaten'!C:C),3)</f>
        <v>0</v>
      </c>
      <c r="L3101" s="324">
        <f>ROUND(SUMIF('VGT-Bewegungsdaten'!B:B,$A3101,'VGT-Bewegungsdaten'!D:D),2)</f>
        <v>0</v>
      </c>
      <c r="N3101" s="376" t="s">
        <v>4930</v>
      </c>
      <c r="O3101" s="376" t="s">
        <v>4940</v>
      </c>
      <c r="P3101" s="326">
        <f>ROUND(SUMIF('AV-Bewegungsdaten'!B:B,A3101,'AV-Bewegungsdaten'!C:C),3)</f>
        <v>0</v>
      </c>
      <c r="Q3101" s="324">
        <f>ROUND(SUMIF('AV-Bewegungsdaten'!B:B,$A3101,'AV-Bewegungsdaten'!D:D),2)</f>
        <v>0</v>
      </c>
      <c r="T3101" s="327"/>
      <c r="U3101" s="326">
        <f>ROUND(SUMIF('DV-Bewegungsdaten'!B:B,Kategorien!A3101,'DV-Bewegungsdaten'!D:D),3)</f>
        <v>0</v>
      </c>
      <c r="V3101" s="324">
        <f>ROUND(SUMIF('DV-Bewegungsdaten'!B:B,Kategorien!A3101,'DV-Bewegungsdaten'!E:E),3)</f>
        <v>0</v>
      </c>
      <c r="AD3101" s="390">
        <f t="shared" si="637"/>
        <v>17.701000000000001</v>
      </c>
      <c r="AE3101" s="390">
        <f t="shared" si="638"/>
        <v>18.358000000000001</v>
      </c>
      <c r="AF3101" s="390">
        <f t="shared" si="639"/>
        <v>19.577000000000002</v>
      </c>
      <c r="AG3101" s="390">
        <f t="shared" si="640"/>
        <v>18.943999999999999</v>
      </c>
      <c r="AH3101" s="390">
        <f t="shared" si="641"/>
        <v>18.856000000000002</v>
      </c>
      <c r="AI3101" s="390">
        <f t="shared" si="642"/>
        <v>19.388000000000002</v>
      </c>
      <c r="AJ3101" s="390">
        <f t="shared" si="643"/>
        <v>18.670999999999999</v>
      </c>
      <c r="AK3101" s="390">
        <f t="shared" si="644"/>
        <v>18.955000000000002</v>
      </c>
      <c r="AL3101" s="390">
        <f t="shared" si="645"/>
        <v>19.065000000000001</v>
      </c>
      <c r="AM3101" s="390">
        <f t="shared" si="646"/>
        <v>18.946000000000002</v>
      </c>
      <c r="AN3101" s="390">
        <f t="shared" si="647"/>
        <v>18.54</v>
      </c>
      <c r="AO3101" s="390">
        <f t="shared" si="648"/>
        <v>19.443000000000001</v>
      </c>
    </row>
    <row r="3102" spans="1:41" ht="15" customHeight="1" x14ac:dyDescent="0.25">
      <c r="A3102" s="127" t="s">
        <v>3059</v>
      </c>
      <c r="B3102" s="125" t="s">
        <v>2077</v>
      </c>
      <c r="C3102" s="125" t="s">
        <v>4007</v>
      </c>
      <c r="D3102" s="125" t="s">
        <v>882</v>
      </c>
      <c r="E3102" s="125" t="s">
        <v>2452</v>
      </c>
      <c r="F3102" s="126">
        <v>20.46</v>
      </c>
      <c r="G3102" s="126">
        <v>20.66</v>
      </c>
      <c r="H3102" s="126">
        <v>16.37</v>
      </c>
      <c r="I3102" s="126"/>
      <c r="J3102" s="317"/>
      <c r="K3102" s="323">
        <f>ROUND(SUMIF('VGT-Bewegungsdaten'!B:B,A3102,'VGT-Bewegungsdaten'!C:C),3)</f>
        <v>0</v>
      </c>
      <c r="L3102" s="324">
        <f>ROUND(SUMIF('VGT-Bewegungsdaten'!B:B,$A3102,'VGT-Bewegungsdaten'!D:D),2)</f>
        <v>0</v>
      </c>
      <c r="N3102" s="376" t="s">
        <v>4930</v>
      </c>
      <c r="O3102" s="376" t="s">
        <v>4940</v>
      </c>
      <c r="P3102" s="326">
        <f>ROUND(SUMIF('AV-Bewegungsdaten'!B:B,A3102,'AV-Bewegungsdaten'!C:C),3)</f>
        <v>0</v>
      </c>
      <c r="Q3102" s="324">
        <f>ROUND(SUMIF('AV-Bewegungsdaten'!B:B,$A3102,'AV-Bewegungsdaten'!D:D),2)</f>
        <v>0</v>
      </c>
      <c r="T3102" s="327"/>
      <c r="U3102" s="326">
        <f>ROUND(SUMIF('DV-Bewegungsdaten'!B:B,Kategorien!A3102,'DV-Bewegungsdaten'!D:D),3)</f>
        <v>0</v>
      </c>
      <c r="V3102" s="324">
        <f>ROUND(SUMIF('DV-Bewegungsdaten'!B:B,Kategorien!A3102,'DV-Bewegungsdaten'!E:E),3)</f>
        <v>0</v>
      </c>
      <c r="AD3102" s="390">
        <f t="shared" si="637"/>
        <v>15.721</v>
      </c>
      <c r="AE3102" s="390">
        <f t="shared" si="638"/>
        <v>16.378</v>
      </c>
      <c r="AF3102" s="390">
        <f t="shared" si="639"/>
        <v>17.597000000000001</v>
      </c>
      <c r="AG3102" s="390">
        <f t="shared" si="640"/>
        <v>16.963999999999999</v>
      </c>
      <c r="AH3102" s="390">
        <f t="shared" si="641"/>
        <v>16.876000000000001</v>
      </c>
      <c r="AI3102" s="390">
        <f t="shared" si="642"/>
        <v>17.408000000000001</v>
      </c>
      <c r="AJ3102" s="390">
        <f t="shared" si="643"/>
        <v>16.690999999999999</v>
      </c>
      <c r="AK3102" s="390">
        <f t="shared" si="644"/>
        <v>16.975000000000001</v>
      </c>
      <c r="AL3102" s="390">
        <f t="shared" si="645"/>
        <v>17.085000000000001</v>
      </c>
      <c r="AM3102" s="390">
        <f t="shared" si="646"/>
        <v>16.966000000000001</v>
      </c>
      <c r="AN3102" s="390">
        <f t="shared" si="647"/>
        <v>16.560000000000002</v>
      </c>
      <c r="AO3102" s="390">
        <f t="shared" si="648"/>
        <v>17.463000000000001</v>
      </c>
    </row>
    <row r="3103" spans="1:41" ht="15" customHeight="1" x14ac:dyDescent="0.25">
      <c r="A3103" s="127" t="s">
        <v>3060</v>
      </c>
      <c r="B3103" s="125" t="s">
        <v>2077</v>
      </c>
      <c r="C3103" s="125" t="s">
        <v>4007</v>
      </c>
      <c r="D3103" s="125" t="s">
        <v>884</v>
      </c>
      <c r="E3103" s="125" t="s">
        <v>2455</v>
      </c>
      <c r="F3103" s="126">
        <v>23.43</v>
      </c>
      <c r="G3103" s="126">
        <v>23.63</v>
      </c>
      <c r="H3103" s="126">
        <v>18.739999999999998</v>
      </c>
      <c r="I3103" s="126"/>
      <c r="J3103" s="317"/>
      <c r="K3103" s="323">
        <f>ROUND(SUMIF('VGT-Bewegungsdaten'!B:B,A3103,'VGT-Bewegungsdaten'!C:C),3)</f>
        <v>0</v>
      </c>
      <c r="L3103" s="324">
        <f>ROUND(SUMIF('VGT-Bewegungsdaten'!B:B,$A3103,'VGT-Bewegungsdaten'!D:D),2)</f>
        <v>0</v>
      </c>
      <c r="N3103" s="376" t="s">
        <v>4930</v>
      </c>
      <c r="O3103" s="376" t="s">
        <v>4940</v>
      </c>
      <c r="P3103" s="326">
        <f>ROUND(SUMIF('AV-Bewegungsdaten'!B:B,A3103,'AV-Bewegungsdaten'!C:C),3)</f>
        <v>0</v>
      </c>
      <c r="Q3103" s="324">
        <f>ROUND(SUMIF('AV-Bewegungsdaten'!B:B,$A3103,'AV-Bewegungsdaten'!D:D),2)</f>
        <v>0</v>
      </c>
      <c r="T3103" s="327"/>
      <c r="U3103" s="326">
        <f>ROUND(SUMIF('DV-Bewegungsdaten'!B:B,Kategorien!A3103,'DV-Bewegungsdaten'!D:D),3)</f>
        <v>0</v>
      </c>
      <c r="V3103" s="324">
        <f>ROUND(SUMIF('DV-Bewegungsdaten'!B:B,Kategorien!A3103,'DV-Bewegungsdaten'!E:E),3)</f>
        <v>0</v>
      </c>
      <c r="AD3103" s="390">
        <f t="shared" si="637"/>
        <v>18.690999999999999</v>
      </c>
      <c r="AE3103" s="390">
        <f t="shared" si="638"/>
        <v>19.347999999999999</v>
      </c>
      <c r="AF3103" s="390">
        <f t="shared" si="639"/>
        <v>20.567</v>
      </c>
      <c r="AG3103" s="390">
        <f t="shared" si="640"/>
        <v>19.933999999999997</v>
      </c>
      <c r="AH3103" s="390">
        <f t="shared" si="641"/>
        <v>19.846</v>
      </c>
      <c r="AI3103" s="390">
        <f t="shared" si="642"/>
        <v>20.378</v>
      </c>
      <c r="AJ3103" s="390">
        <f t="shared" si="643"/>
        <v>19.660999999999998</v>
      </c>
      <c r="AK3103" s="390">
        <f t="shared" si="644"/>
        <v>19.945</v>
      </c>
      <c r="AL3103" s="390">
        <f t="shared" si="645"/>
        <v>20.055</v>
      </c>
      <c r="AM3103" s="390">
        <f t="shared" si="646"/>
        <v>19.936</v>
      </c>
      <c r="AN3103" s="390">
        <f t="shared" si="647"/>
        <v>19.53</v>
      </c>
      <c r="AO3103" s="390">
        <f t="shared" si="648"/>
        <v>20.433</v>
      </c>
    </row>
    <row r="3104" spans="1:41" ht="15" customHeight="1" x14ac:dyDescent="0.25">
      <c r="A3104" s="127" t="s">
        <v>3061</v>
      </c>
      <c r="B3104" s="125" t="s">
        <v>2077</v>
      </c>
      <c r="C3104" s="125" t="s">
        <v>4007</v>
      </c>
      <c r="D3104" s="125" t="s">
        <v>886</v>
      </c>
      <c r="E3104" s="125" t="s">
        <v>2452</v>
      </c>
      <c r="F3104" s="126">
        <v>20.46</v>
      </c>
      <c r="G3104" s="126">
        <v>20.66</v>
      </c>
      <c r="H3104" s="126">
        <v>16.37</v>
      </c>
      <c r="I3104" s="126"/>
      <c r="J3104" s="317"/>
      <c r="K3104" s="323">
        <f>ROUND(SUMIF('VGT-Bewegungsdaten'!B:B,A3104,'VGT-Bewegungsdaten'!C:C),3)</f>
        <v>0</v>
      </c>
      <c r="L3104" s="324">
        <f>ROUND(SUMIF('VGT-Bewegungsdaten'!B:B,$A3104,'VGT-Bewegungsdaten'!D:D),2)</f>
        <v>0</v>
      </c>
      <c r="N3104" s="376" t="s">
        <v>4930</v>
      </c>
      <c r="O3104" s="376" t="s">
        <v>4940</v>
      </c>
      <c r="P3104" s="326">
        <f>ROUND(SUMIF('AV-Bewegungsdaten'!B:B,A3104,'AV-Bewegungsdaten'!C:C),3)</f>
        <v>0</v>
      </c>
      <c r="Q3104" s="324">
        <f>ROUND(SUMIF('AV-Bewegungsdaten'!B:B,$A3104,'AV-Bewegungsdaten'!D:D),2)</f>
        <v>0</v>
      </c>
      <c r="T3104" s="327"/>
      <c r="U3104" s="326">
        <f>ROUND(SUMIF('DV-Bewegungsdaten'!B:B,Kategorien!A3104,'DV-Bewegungsdaten'!D:D),3)</f>
        <v>0</v>
      </c>
      <c r="V3104" s="324">
        <f>ROUND(SUMIF('DV-Bewegungsdaten'!B:B,Kategorien!A3104,'DV-Bewegungsdaten'!E:E),3)</f>
        <v>0</v>
      </c>
      <c r="AD3104" s="390">
        <f t="shared" si="637"/>
        <v>15.721</v>
      </c>
      <c r="AE3104" s="390">
        <f t="shared" si="638"/>
        <v>16.378</v>
      </c>
      <c r="AF3104" s="390">
        <f t="shared" si="639"/>
        <v>17.597000000000001</v>
      </c>
      <c r="AG3104" s="390">
        <f t="shared" si="640"/>
        <v>16.963999999999999</v>
      </c>
      <c r="AH3104" s="390">
        <f t="shared" si="641"/>
        <v>16.876000000000001</v>
      </c>
      <c r="AI3104" s="390">
        <f t="shared" si="642"/>
        <v>17.408000000000001</v>
      </c>
      <c r="AJ3104" s="390">
        <f t="shared" si="643"/>
        <v>16.690999999999999</v>
      </c>
      <c r="AK3104" s="390">
        <f t="shared" si="644"/>
        <v>16.975000000000001</v>
      </c>
      <c r="AL3104" s="390">
        <f t="shared" si="645"/>
        <v>17.085000000000001</v>
      </c>
      <c r="AM3104" s="390">
        <f t="shared" si="646"/>
        <v>16.966000000000001</v>
      </c>
      <c r="AN3104" s="390">
        <f t="shared" si="647"/>
        <v>16.560000000000002</v>
      </c>
      <c r="AO3104" s="390">
        <f t="shared" si="648"/>
        <v>17.463000000000001</v>
      </c>
    </row>
    <row r="3105" spans="1:41" ht="15" customHeight="1" x14ac:dyDescent="0.25">
      <c r="A3105" s="127" t="s">
        <v>3062</v>
      </c>
      <c r="B3105" s="125" t="s">
        <v>2077</v>
      </c>
      <c r="C3105" s="125" t="s">
        <v>4007</v>
      </c>
      <c r="D3105" s="125" t="s">
        <v>888</v>
      </c>
      <c r="E3105" s="125" t="s">
        <v>2455</v>
      </c>
      <c r="F3105" s="126">
        <v>23.43</v>
      </c>
      <c r="G3105" s="126">
        <v>23.63</v>
      </c>
      <c r="H3105" s="126">
        <v>18.739999999999998</v>
      </c>
      <c r="I3105" s="126"/>
      <c r="J3105" s="317"/>
      <c r="K3105" s="323">
        <f>ROUND(SUMIF('VGT-Bewegungsdaten'!B:B,A3105,'VGT-Bewegungsdaten'!C:C),3)</f>
        <v>0</v>
      </c>
      <c r="L3105" s="324">
        <f>ROUND(SUMIF('VGT-Bewegungsdaten'!B:B,$A3105,'VGT-Bewegungsdaten'!D:D),2)</f>
        <v>0</v>
      </c>
      <c r="N3105" s="376" t="s">
        <v>4930</v>
      </c>
      <c r="O3105" s="376" t="s">
        <v>4940</v>
      </c>
      <c r="P3105" s="326">
        <f>ROUND(SUMIF('AV-Bewegungsdaten'!B:B,A3105,'AV-Bewegungsdaten'!C:C),3)</f>
        <v>0</v>
      </c>
      <c r="Q3105" s="324">
        <f>ROUND(SUMIF('AV-Bewegungsdaten'!B:B,$A3105,'AV-Bewegungsdaten'!D:D),2)</f>
        <v>0</v>
      </c>
      <c r="T3105" s="327"/>
      <c r="U3105" s="326">
        <f>ROUND(SUMIF('DV-Bewegungsdaten'!B:B,Kategorien!A3105,'DV-Bewegungsdaten'!D:D),3)</f>
        <v>0</v>
      </c>
      <c r="V3105" s="324">
        <f>ROUND(SUMIF('DV-Bewegungsdaten'!B:B,Kategorien!A3105,'DV-Bewegungsdaten'!E:E),3)</f>
        <v>0</v>
      </c>
      <c r="AD3105" s="390">
        <f t="shared" si="637"/>
        <v>18.690999999999999</v>
      </c>
      <c r="AE3105" s="390">
        <f t="shared" si="638"/>
        <v>19.347999999999999</v>
      </c>
      <c r="AF3105" s="390">
        <f t="shared" si="639"/>
        <v>20.567</v>
      </c>
      <c r="AG3105" s="390">
        <f t="shared" si="640"/>
        <v>19.933999999999997</v>
      </c>
      <c r="AH3105" s="390">
        <f t="shared" si="641"/>
        <v>19.846</v>
      </c>
      <c r="AI3105" s="390">
        <f t="shared" si="642"/>
        <v>20.378</v>
      </c>
      <c r="AJ3105" s="390">
        <f t="shared" si="643"/>
        <v>19.660999999999998</v>
      </c>
      <c r="AK3105" s="390">
        <f t="shared" si="644"/>
        <v>19.945</v>
      </c>
      <c r="AL3105" s="390">
        <f t="shared" si="645"/>
        <v>20.055</v>
      </c>
      <c r="AM3105" s="390">
        <f t="shared" si="646"/>
        <v>19.936</v>
      </c>
      <c r="AN3105" s="390">
        <f t="shared" si="647"/>
        <v>19.53</v>
      </c>
      <c r="AO3105" s="390">
        <f t="shared" si="648"/>
        <v>20.433</v>
      </c>
    </row>
    <row r="3106" spans="1:41" ht="15" customHeight="1" x14ac:dyDescent="0.25">
      <c r="A3106" s="127" t="s">
        <v>3063</v>
      </c>
      <c r="B3106" s="125" t="s">
        <v>2077</v>
      </c>
      <c r="C3106" s="125" t="s">
        <v>4007</v>
      </c>
      <c r="D3106" s="125" t="s">
        <v>890</v>
      </c>
      <c r="E3106" s="125" t="s">
        <v>2452</v>
      </c>
      <c r="F3106" s="126">
        <v>21.45</v>
      </c>
      <c r="G3106" s="126">
        <v>21.65</v>
      </c>
      <c r="H3106" s="126">
        <v>17.16</v>
      </c>
      <c r="I3106" s="126"/>
      <c r="J3106" s="317"/>
      <c r="K3106" s="323">
        <f>ROUND(SUMIF('VGT-Bewegungsdaten'!B:B,A3106,'VGT-Bewegungsdaten'!C:C),3)</f>
        <v>0</v>
      </c>
      <c r="L3106" s="324">
        <f>ROUND(SUMIF('VGT-Bewegungsdaten'!B:B,$A3106,'VGT-Bewegungsdaten'!D:D),2)</f>
        <v>0</v>
      </c>
      <c r="N3106" s="376" t="s">
        <v>4930</v>
      </c>
      <c r="O3106" s="376" t="s">
        <v>4940</v>
      </c>
      <c r="P3106" s="326">
        <f>ROUND(SUMIF('AV-Bewegungsdaten'!B:B,A3106,'AV-Bewegungsdaten'!C:C),3)</f>
        <v>0</v>
      </c>
      <c r="Q3106" s="324">
        <f>ROUND(SUMIF('AV-Bewegungsdaten'!B:B,$A3106,'AV-Bewegungsdaten'!D:D),2)</f>
        <v>0</v>
      </c>
      <c r="T3106" s="327"/>
      <c r="U3106" s="326">
        <f>ROUND(SUMIF('DV-Bewegungsdaten'!B:B,Kategorien!A3106,'DV-Bewegungsdaten'!D:D),3)</f>
        <v>0</v>
      </c>
      <c r="V3106" s="324">
        <f>ROUND(SUMIF('DV-Bewegungsdaten'!B:B,Kategorien!A3106,'DV-Bewegungsdaten'!E:E),3)</f>
        <v>0</v>
      </c>
      <c r="AD3106" s="390">
        <f t="shared" si="637"/>
        <v>16.710999999999999</v>
      </c>
      <c r="AE3106" s="390">
        <f t="shared" si="638"/>
        <v>17.367999999999999</v>
      </c>
      <c r="AF3106" s="390">
        <f t="shared" si="639"/>
        <v>18.587</v>
      </c>
      <c r="AG3106" s="390">
        <f t="shared" si="640"/>
        <v>17.953999999999997</v>
      </c>
      <c r="AH3106" s="390">
        <f t="shared" si="641"/>
        <v>17.866</v>
      </c>
      <c r="AI3106" s="390">
        <f t="shared" si="642"/>
        <v>18.398</v>
      </c>
      <c r="AJ3106" s="390">
        <f t="shared" si="643"/>
        <v>17.680999999999997</v>
      </c>
      <c r="AK3106" s="390">
        <f t="shared" si="644"/>
        <v>17.965</v>
      </c>
      <c r="AL3106" s="390">
        <f t="shared" si="645"/>
        <v>18.074999999999999</v>
      </c>
      <c r="AM3106" s="390">
        <f t="shared" si="646"/>
        <v>17.956</v>
      </c>
      <c r="AN3106" s="390">
        <f t="shared" si="647"/>
        <v>17.549999999999997</v>
      </c>
      <c r="AO3106" s="390">
        <f t="shared" si="648"/>
        <v>18.452999999999999</v>
      </c>
    </row>
    <row r="3107" spans="1:41" ht="15" customHeight="1" x14ac:dyDescent="0.25">
      <c r="A3107" s="127" t="s">
        <v>3064</v>
      </c>
      <c r="B3107" s="125" t="s">
        <v>2077</v>
      </c>
      <c r="C3107" s="125" t="s">
        <v>4007</v>
      </c>
      <c r="D3107" s="125" t="s">
        <v>892</v>
      </c>
      <c r="E3107" s="125" t="s">
        <v>2455</v>
      </c>
      <c r="F3107" s="126">
        <v>24.42</v>
      </c>
      <c r="G3107" s="126">
        <v>24.62</v>
      </c>
      <c r="H3107" s="126">
        <v>19.54</v>
      </c>
      <c r="I3107" s="126"/>
      <c r="J3107" s="317"/>
      <c r="K3107" s="323">
        <f>ROUND(SUMIF('VGT-Bewegungsdaten'!B:B,A3107,'VGT-Bewegungsdaten'!C:C),3)</f>
        <v>0</v>
      </c>
      <c r="L3107" s="324">
        <f>ROUND(SUMIF('VGT-Bewegungsdaten'!B:B,$A3107,'VGT-Bewegungsdaten'!D:D),2)</f>
        <v>0</v>
      </c>
      <c r="N3107" s="376" t="s">
        <v>4930</v>
      </c>
      <c r="O3107" s="376" t="s">
        <v>4940</v>
      </c>
      <c r="P3107" s="326">
        <f>ROUND(SUMIF('AV-Bewegungsdaten'!B:B,A3107,'AV-Bewegungsdaten'!C:C),3)</f>
        <v>0</v>
      </c>
      <c r="Q3107" s="324">
        <f>ROUND(SUMIF('AV-Bewegungsdaten'!B:B,$A3107,'AV-Bewegungsdaten'!D:D),2)</f>
        <v>0</v>
      </c>
      <c r="T3107" s="327"/>
      <c r="U3107" s="326">
        <f>ROUND(SUMIF('DV-Bewegungsdaten'!B:B,Kategorien!A3107,'DV-Bewegungsdaten'!D:D),3)</f>
        <v>0</v>
      </c>
      <c r="V3107" s="324">
        <f>ROUND(SUMIF('DV-Bewegungsdaten'!B:B,Kategorien!A3107,'DV-Bewegungsdaten'!E:E),3)</f>
        <v>0</v>
      </c>
      <c r="AD3107" s="390">
        <f t="shared" si="637"/>
        <v>19.681000000000001</v>
      </c>
      <c r="AE3107" s="390">
        <f t="shared" si="638"/>
        <v>20.338000000000001</v>
      </c>
      <c r="AF3107" s="390">
        <f t="shared" si="639"/>
        <v>21.557000000000002</v>
      </c>
      <c r="AG3107" s="390">
        <f t="shared" si="640"/>
        <v>20.923999999999999</v>
      </c>
      <c r="AH3107" s="390">
        <f t="shared" si="641"/>
        <v>20.836000000000002</v>
      </c>
      <c r="AI3107" s="390">
        <f t="shared" si="642"/>
        <v>21.368000000000002</v>
      </c>
      <c r="AJ3107" s="390">
        <f t="shared" si="643"/>
        <v>20.651</v>
      </c>
      <c r="AK3107" s="390">
        <f t="shared" si="644"/>
        <v>20.935000000000002</v>
      </c>
      <c r="AL3107" s="390">
        <f t="shared" si="645"/>
        <v>21.045000000000002</v>
      </c>
      <c r="AM3107" s="390">
        <f t="shared" si="646"/>
        <v>20.926000000000002</v>
      </c>
      <c r="AN3107" s="390">
        <f t="shared" si="647"/>
        <v>20.520000000000003</v>
      </c>
      <c r="AO3107" s="390">
        <f t="shared" si="648"/>
        <v>21.423000000000002</v>
      </c>
    </row>
    <row r="3108" spans="1:41" ht="15" customHeight="1" x14ac:dyDescent="0.25">
      <c r="A3108" s="127" t="s">
        <v>3065</v>
      </c>
      <c r="B3108" s="125" t="s">
        <v>2077</v>
      </c>
      <c r="C3108" s="125" t="s">
        <v>4007</v>
      </c>
      <c r="D3108" s="125" t="s">
        <v>894</v>
      </c>
      <c r="E3108" s="125" t="s">
        <v>2452</v>
      </c>
      <c r="F3108" s="126">
        <v>22.44</v>
      </c>
      <c r="G3108" s="126">
        <v>22.64</v>
      </c>
      <c r="H3108" s="126">
        <v>17.95</v>
      </c>
      <c r="I3108" s="126"/>
      <c r="J3108" s="317"/>
      <c r="K3108" s="323">
        <f>ROUND(SUMIF('VGT-Bewegungsdaten'!B:B,A3108,'VGT-Bewegungsdaten'!C:C),3)</f>
        <v>0</v>
      </c>
      <c r="L3108" s="324">
        <f>ROUND(SUMIF('VGT-Bewegungsdaten'!B:B,$A3108,'VGT-Bewegungsdaten'!D:D),2)</f>
        <v>0</v>
      </c>
      <c r="N3108" s="376" t="s">
        <v>4930</v>
      </c>
      <c r="O3108" s="376" t="s">
        <v>4940</v>
      </c>
      <c r="P3108" s="326">
        <f>ROUND(SUMIF('AV-Bewegungsdaten'!B:B,A3108,'AV-Bewegungsdaten'!C:C),3)</f>
        <v>0</v>
      </c>
      <c r="Q3108" s="324">
        <f>ROUND(SUMIF('AV-Bewegungsdaten'!B:B,$A3108,'AV-Bewegungsdaten'!D:D),2)</f>
        <v>0</v>
      </c>
      <c r="T3108" s="327"/>
      <c r="U3108" s="326">
        <f>ROUND(SUMIF('DV-Bewegungsdaten'!B:B,Kategorien!A3108,'DV-Bewegungsdaten'!D:D),3)</f>
        <v>0</v>
      </c>
      <c r="V3108" s="324">
        <f>ROUND(SUMIF('DV-Bewegungsdaten'!B:B,Kategorien!A3108,'DV-Bewegungsdaten'!E:E),3)</f>
        <v>0</v>
      </c>
      <c r="AD3108" s="390">
        <f t="shared" si="637"/>
        <v>17.701000000000001</v>
      </c>
      <c r="AE3108" s="390">
        <f t="shared" si="638"/>
        <v>18.358000000000001</v>
      </c>
      <c r="AF3108" s="390">
        <f t="shared" si="639"/>
        <v>19.577000000000002</v>
      </c>
      <c r="AG3108" s="390">
        <f t="shared" si="640"/>
        <v>18.943999999999999</v>
      </c>
      <c r="AH3108" s="390">
        <f t="shared" si="641"/>
        <v>18.856000000000002</v>
      </c>
      <c r="AI3108" s="390">
        <f t="shared" si="642"/>
        <v>19.388000000000002</v>
      </c>
      <c r="AJ3108" s="390">
        <f t="shared" si="643"/>
        <v>18.670999999999999</v>
      </c>
      <c r="AK3108" s="390">
        <f t="shared" si="644"/>
        <v>18.955000000000002</v>
      </c>
      <c r="AL3108" s="390">
        <f t="shared" si="645"/>
        <v>19.065000000000001</v>
      </c>
      <c r="AM3108" s="390">
        <f t="shared" si="646"/>
        <v>18.946000000000002</v>
      </c>
      <c r="AN3108" s="390">
        <f t="shared" si="647"/>
        <v>18.54</v>
      </c>
      <c r="AO3108" s="390">
        <f t="shared" si="648"/>
        <v>19.443000000000001</v>
      </c>
    </row>
    <row r="3109" spans="1:41" ht="15" customHeight="1" x14ac:dyDescent="0.25">
      <c r="A3109" s="127" t="s">
        <v>3066</v>
      </c>
      <c r="B3109" s="125" t="s">
        <v>2077</v>
      </c>
      <c r="C3109" s="125" t="s">
        <v>4007</v>
      </c>
      <c r="D3109" s="125" t="s">
        <v>896</v>
      </c>
      <c r="E3109" s="125" t="s">
        <v>2455</v>
      </c>
      <c r="F3109" s="126">
        <v>25.41</v>
      </c>
      <c r="G3109" s="126">
        <v>25.61</v>
      </c>
      <c r="H3109" s="126">
        <v>20.329999999999998</v>
      </c>
      <c r="I3109" s="126"/>
      <c r="J3109" s="317"/>
      <c r="K3109" s="323">
        <f>ROUND(SUMIF('VGT-Bewegungsdaten'!B:B,A3109,'VGT-Bewegungsdaten'!C:C),3)</f>
        <v>0</v>
      </c>
      <c r="L3109" s="324">
        <f>ROUND(SUMIF('VGT-Bewegungsdaten'!B:B,$A3109,'VGT-Bewegungsdaten'!D:D),2)</f>
        <v>0</v>
      </c>
      <c r="N3109" s="376" t="s">
        <v>4930</v>
      </c>
      <c r="O3109" s="376" t="s">
        <v>4940</v>
      </c>
      <c r="P3109" s="326">
        <f>ROUND(SUMIF('AV-Bewegungsdaten'!B:B,A3109,'AV-Bewegungsdaten'!C:C),3)</f>
        <v>0</v>
      </c>
      <c r="Q3109" s="324">
        <f>ROUND(SUMIF('AV-Bewegungsdaten'!B:B,$A3109,'AV-Bewegungsdaten'!D:D),2)</f>
        <v>0</v>
      </c>
      <c r="T3109" s="327"/>
      <c r="U3109" s="326">
        <f>ROUND(SUMIF('DV-Bewegungsdaten'!B:B,Kategorien!A3109,'DV-Bewegungsdaten'!D:D),3)</f>
        <v>0</v>
      </c>
      <c r="V3109" s="324">
        <f>ROUND(SUMIF('DV-Bewegungsdaten'!B:B,Kategorien!A3109,'DV-Bewegungsdaten'!E:E),3)</f>
        <v>0</v>
      </c>
      <c r="AD3109" s="390">
        <f t="shared" si="637"/>
        <v>20.670999999999999</v>
      </c>
      <c r="AE3109" s="390">
        <f t="shared" si="638"/>
        <v>21.327999999999999</v>
      </c>
      <c r="AF3109" s="390">
        <f t="shared" si="639"/>
        <v>22.547000000000001</v>
      </c>
      <c r="AG3109" s="390">
        <f t="shared" si="640"/>
        <v>21.913999999999998</v>
      </c>
      <c r="AH3109" s="390">
        <f t="shared" si="641"/>
        <v>21.826000000000001</v>
      </c>
      <c r="AI3109" s="390">
        <f t="shared" si="642"/>
        <v>22.358000000000001</v>
      </c>
      <c r="AJ3109" s="390">
        <f t="shared" si="643"/>
        <v>21.640999999999998</v>
      </c>
      <c r="AK3109" s="390">
        <f t="shared" si="644"/>
        <v>21.925000000000001</v>
      </c>
      <c r="AL3109" s="390">
        <f t="shared" si="645"/>
        <v>22.035</v>
      </c>
      <c r="AM3109" s="390">
        <f t="shared" si="646"/>
        <v>21.916</v>
      </c>
      <c r="AN3109" s="390">
        <f t="shared" si="647"/>
        <v>21.509999999999998</v>
      </c>
      <c r="AO3109" s="390">
        <f t="shared" si="648"/>
        <v>22.413</v>
      </c>
    </row>
    <row r="3110" spans="1:41" ht="15" customHeight="1" x14ac:dyDescent="0.25">
      <c r="A3110" s="127" t="s">
        <v>3067</v>
      </c>
      <c r="B3110" s="125" t="s">
        <v>2077</v>
      </c>
      <c r="C3110" s="125" t="s">
        <v>4007</v>
      </c>
      <c r="D3110" s="125" t="s">
        <v>898</v>
      </c>
      <c r="E3110" s="125" t="s">
        <v>2452</v>
      </c>
      <c r="F3110" s="126">
        <v>23.43</v>
      </c>
      <c r="G3110" s="126">
        <v>23.63</v>
      </c>
      <c r="H3110" s="126">
        <v>18.739999999999998</v>
      </c>
      <c r="I3110" s="126"/>
      <c r="J3110" s="317"/>
      <c r="K3110" s="323">
        <f>ROUND(SUMIF('VGT-Bewegungsdaten'!B:B,A3110,'VGT-Bewegungsdaten'!C:C),3)</f>
        <v>0</v>
      </c>
      <c r="L3110" s="324">
        <f>ROUND(SUMIF('VGT-Bewegungsdaten'!B:B,$A3110,'VGT-Bewegungsdaten'!D:D),2)</f>
        <v>0</v>
      </c>
      <c r="N3110" s="376" t="s">
        <v>4930</v>
      </c>
      <c r="O3110" s="376" t="s">
        <v>4940</v>
      </c>
      <c r="P3110" s="326">
        <f>ROUND(SUMIF('AV-Bewegungsdaten'!B:B,A3110,'AV-Bewegungsdaten'!C:C),3)</f>
        <v>0</v>
      </c>
      <c r="Q3110" s="324">
        <f>ROUND(SUMIF('AV-Bewegungsdaten'!B:B,$A3110,'AV-Bewegungsdaten'!D:D),2)</f>
        <v>0</v>
      </c>
      <c r="T3110" s="327"/>
      <c r="U3110" s="326">
        <f>ROUND(SUMIF('DV-Bewegungsdaten'!B:B,Kategorien!A3110,'DV-Bewegungsdaten'!D:D),3)</f>
        <v>0</v>
      </c>
      <c r="V3110" s="324">
        <f>ROUND(SUMIF('DV-Bewegungsdaten'!B:B,Kategorien!A3110,'DV-Bewegungsdaten'!E:E),3)</f>
        <v>0</v>
      </c>
      <c r="AD3110" s="390">
        <f t="shared" si="637"/>
        <v>18.690999999999999</v>
      </c>
      <c r="AE3110" s="390">
        <f t="shared" si="638"/>
        <v>19.347999999999999</v>
      </c>
      <c r="AF3110" s="390">
        <f t="shared" si="639"/>
        <v>20.567</v>
      </c>
      <c r="AG3110" s="390">
        <f t="shared" si="640"/>
        <v>19.933999999999997</v>
      </c>
      <c r="AH3110" s="390">
        <f t="shared" si="641"/>
        <v>19.846</v>
      </c>
      <c r="AI3110" s="390">
        <f t="shared" si="642"/>
        <v>20.378</v>
      </c>
      <c r="AJ3110" s="390">
        <f t="shared" si="643"/>
        <v>19.660999999999998</v>
      </c>
      <c r="AK3110" s="390">
        <f t="shared" si="644"/>
        <v>19.945</v>
      </c>
      <c r="AL3110" s="390">
        <f t="shared" si="645"/>
        <v>20.055</v>
      </c>
      <c r="AM3110" s="390">
        <f t="shared" si="646"/>
        <v>19.936</v>
      </c>
      <c r="AN3110" s="390">
        <f t="shared" si="647"/>
        <v>19.53</v>
      </c>
      <c r="AO3110" s="390">
        <f t="shared" si="648"/>
        <v>20.433</v>
      </c>
    </row>
    <row r="3111" spans="1:41" ht="15" customHeight="1" x14ac:dyDescent="0.25">
      <c r="A3111" s="127" t="s">
        <v>3068</v>
      </c>
      <c r="B3111" s="125" t="s">
        <v>2077</v>
      </c>
      <c r="C3111" s="125" t="s">
        <v>4007</v>
      </c>
      <c r="D3111" s="125" t="s">
        <v>900</v>
      </c>
      <c r="E3111" s="125" t="s">
        <v>2455</v>
      </c>
      <c r="F3111" s="126">
        <v>26.4</v>
      </c>
      <c r="G3111" s="126">
        <v>26.599999999999998</v>
      </c>
      <c r="H3111" s="126">
        <v>21.12</v>
      </c>
      <c r="I3111" s="126"/>
      <c r="J3111" s="317"/>
      <c r="K3111" s="323">
        <f>ROUND(SUMIF('VGT-Bewegungsdaten'!B:B,A3111,'VGT-Bewegungsdaten'!C:C),3)</f>
        <v>0</v>
      </c>
      <c r="L3111" s="324">
        <f>ROUND(SUMIF('VGT-Bewegungsdaten'!B:B,$A3111,'VGT-Bewegungsdaten'!D:D),2)</f>
        <v>0</v>
      </c>
      <c r="N3111" s="376" t="s">
        <v>4930</v>
      </c>
      <c r="O3111" s="376" t="s">
        <v>4940</v>
      </c>
      <c r="P3111" s="326">
        <f>ROUND(SUMIF('AV-Bewegungsdaten'!B:B,A3111,'AV-Bewegungsdaten'!C:C),3)</f>
        <v>0</v>
      </c>
      <c r="Q3111" s="324">
        <f>ROUND(SUMIF('AV-Bewegungsdaten'!B:B,$A3111,'AV-Bewegungsdaten'!D:D),2)</f>
        <v>0</v>
      </c>
      <c r="T3111" s="327"/>
      <c r="U3111" s="326">
        <f>ROUND(SUMIF('DV-Bewegungsdaten'!B:B,Kategorien!A3111,'DV-Bewegungsdaten'!D:D),3)</f>
        <v>0</v>
      </c>
      <c r="V3111" s="324">
        <f>ROUND(SUMIF('DV-Bewegungsdaten'!B:B,Kategorien!A3111,'DV-Bewegungsdaten'!E:E),3)</f>
        <v>0</v>
      </c>
      <c r="AD3111" s="390">
        <f t="shared" si="637"/>
        <v>21.660999999999998</v>
      </c>
      <c r="AE3111" s="390">
        <f t="shared" si="638"/>
        <v>22.317999999999998</v>
      </c>
      <c r="AF3111" s="390">
        <f t="shared" si="639"/>
        <v>23.536999999999999</v>
      </c>
      <c r="AG3111" s="390">
        <f t="shared" si="640"/>
        <v>22.903999999999996</v>
      </c>
      <c r="AH3111" s="390">
        <f t="shared" si="641"/>
        <v>22.815999999999999</v>
      </c>
      <c r="AI3111" s="390">
        <f t="shared" si="642"/>
        <v>23.347999999999999</v>
      </c>
      <c r="AJ3111" s="390">
        <f t="shared" si="643"/>
        <v>22.630999999999997</v>
      </c>
      <c r="AK3111" s="390">
        <f t="shared" si="644"/>
        <v>22.914999999999999</v>
      </c>
      <c r="AL3111" s="390">
        <f t="shared" si="645"/>
        <v>23.024999999999999</v>
      </c>
      <c r="AM3111" s="390">
        <f t="shared" si="646"/>
        <v>22.905999999999999</v>
      </c>
      <c r="AN3111" s="390">
        <f t="shared" si="647"/>
        <v>22.5</v>
      </c>
      <c r="AO3111" s="390">
        <f t="shared" si="648"/>
        <v>23.402999999999999</v>
      </c>
    </row>
    <row r="3112" spans="1:41" ht="15" customHeight="1" x14ac:dyDescent="0.25">
      <c r="A3112" s="127" t="s">
        <v>3069</v>
      </c>
      <c r="B3112" s="125" t="s">
        <v>2077</v>
      </c>
      <c r="C3112" s="125" t="s">
        <v>4007</v>
      </c>
      <c r="D3112" s="125" t="s">
        <v>902</v>
      </c>
      <c r="E3112" s="125" t="s">
        <v>2452</v>
      </c>
      <c r="F3112" s="126">
        <v>24.42</v>
      </c>
      <c r="G3112" s="126">
        <v>24.62</v>
      </c>
      <c r="H3112" s="126">
        <v>19.54</v>
      </c>
      <c r="I3112" s="126"/>
      <c r="J3112" s="317"/>
      <c r="K3112" s="323">
        <f>ROUND(SUMIF('VGT-Bewegungsdaten'!B:B,A3112,'VGT-Bewegungsdaten'!C:C),3)</f>
        <v>0</v>
      </c>
      <c r="L3112" s="324">
        <f>ROUND(SUMIF('VGT-Bewegungsdaten'!B:B,$A3112,'VGT-Bewegungsdaten'!D:D),2)</f>
        <v>0</v>
      </c>
      <c r="N3112" s="376" t="s">
        <v>4930</v>
      </c>
      <c r="O3112" s="376" t="s">
        <v>4940</v>
      </c>
      <c r="P3112" s="326">
        <f>ROUND(SUMIF('AV-Bewegungsdaten'!B:B,A3112,'AV-Bewegungsdaten'!C:C),3)</f>
        <v>0</v>
      </c>
      <c r="Q3112" s="324">
        <f>ROUND(SUMIF('AV-Bewegungsdaten'!B:B,$A3112,'AV-Bewegungsdaten'!D:D),2)</f>
        <v>0</v>
      </c>
      <c r="T3112" s="327"/>
      <c r="U3112" s="326">
        <f>ROUND(SUMIF('DV-Bewegungsdaten'!B:B,Kategorien!A3112,'DV-Bewegungsdaten'!D:D),3)</f>
        <v>0</v>
      </c>
      <c r="V3112" s="324">
        <f>ROUND(SUMIF('DV-Bewegungsdaten'!B:B,Kategorien!A3112,'DV-Bewegungsdaten'!E:E),3)</f>
        <v>0</v>
      </c>
      <c r="AD3112" s="390">
        <f t="shared" si="637"/>
        <v>19.681000000000001</v>
      </c>
      <c r="AE3112" s="390">
        <f t="shared" si="638"/>
        <v>20.338000000000001</v>
      </c>
      <c r="AF3112" s="390">
        <f t="shared" si="639"/>
        <v>21.557000000000002</v>
      </c>
      <c r="AG3112" s="390">
        <f t="shared" si="640"/>
        <v>20.923999999999999</v>
      </c>
      <c r="AH3112" s="390">
        <f t="shared" si="641"/>
        <v>20.836000000000002</v>
      </c>
      <c r="AI3112" s="390">
        <f t="shared" si="642"/>
        <v>21.368000000000002</v>
      </c>
      <c r="AJ3112" s="390">
        <f t="shared" si="643"/>
        <v>20.651</v>
      </c>
      <c r="AK3112" s="390">
        <f t="shared" si="644"/>
        <v>20.935000000000002</v>
      </c>
      <c r="AL3112" s="390">
        <f t="shared" si="645"/>
        <v>21.045000000000002</v>
      </c>
      <c r="AM3112" s="390">
        <f t="shared" si="646"/>
        <v>20.926000000000002</v>
      </c>
      <c r="AN3112" s="390">
        <f t="shared" si="647"/>
        <v>20.520000000000003</v>
      </c>
      <c r="AO3112" s="390">
        <f t="shared" si="648"/>
        <v>21.423000000000002</v>
      </c>
    </row>
    <row r="3113" spans="1:41" ht="15" customHeight="1" x14ac:dyDescent="0.25">
      <c r="A3113" s="127" t="s">
        <v>3070</v>
      </c>
      <c r="B3113" s="125" t="s">
        <v>2077</v>
      </c>
      <c r="C3113" s="125" t="s">
        <v>4007</v>
      </c>
      <c r="D3113" s="125" t="s">
        <v>904</v>
      </c>
      <c r="E3113" s="125" t="s">
        <v>2455</v>
      </c>
      <c r="F3113" s="126">
        <v>27.39</v>
      </c>
      <c r="G3113" s="126">
        <v>27.59</v>
      </c>
      <c r="H3113" s="126">
        <v>21.91</v>
      </c>
      <c r="I3113" s="126"/>
      <c r="J3113" s="317"/>
      <c r="K3113" s="323">
        <f>ROUND(SUMIF('VGT-Bewegungsdaten'!B:B,A3113,'VGT-Bewegungsdaten'!C:C),3)</f>
        <v>0</v>
      </c>
      <c r="L3113" s="324">
        <f>ROUND(SUMIF('VGT-Bewegungsdaten'!B:B,$A3113,'VGT-Bewegungsdaten'!D:D),2)</f>
        <v>0</v>
      </c>
      <c r="N3113" s="376" t="s">
        <v>4930</v>
      </c>
      <c r="O3113" s="376" t="s">
        <v>4940</v>
      </c>
      <c r="P3113" s="326">
        <f>ROUND(SUMIF('AV-Bewegungsdaten'!B:B,A3113,'AV-Bewegungsdaten'!C:C),3)</f>
        <v>0</v>
      </c>
      <c r="Q3113" s="324">
        <f>ROUND(SUMIF('AV-Bewegungsdaten'!B:B,$A3113,'AV-Bewegungsdaten'!D:D),2)</f>
        <v>0</v>
      </c>
      <c r="T3113" s="327"/>
      <c r="U3113" s="326">
        <f>ROUND(SUMIF('DV-Bewegungsdaten'!B:B,Kategorien!A3113,'DV-Bewegungsdaten'!D:D),3)</f>
        <v>0</v>
      </c>
      <c r="V3113" s="324">
        <f>ROUND(SUMIF('DV-Bewegungsdaten'!B:B,Kategorien!A3113,'DV-Bewegungsdaten'!E:E),3)</f>
        <v>0</v>
      </c>
      <c r="AD3113" s="390">
        <f t="shared" si="637"/>
        <v>22.651</v>
      </c>
      <c r="AE3113" s="390">
        <f t="shared" si="638"/>
        <v>23.308</v>
      </c>
      <c r="AF3113" s="390">
        <f t="shared" si="639"/>
        <v>24.527000000000001</v>
      </c>
      <c r="AG3113" s="390">
        <f t="shared" si="640"/>
        <v>23.893999999999998</v>
      </c>
      <c r="AH3113" s="390">
        <f t="shared" si="641"/>
        <v>23.806000000000001</v>
      </c>
      <c r="AI3113" s="390">
        <f t="shared" si="642"/>
        <v>24.338000000000001</v>
      </c>
      <c r="AJ3113" s="390">
        <f t="shared" si="643"/>
        <v>23.620999999999999</v>
      </c>
      <c r="AK3113" s="390">
        <f t="shared" si="644"/>
        <v>23.905000000000001</v>
      </c>
      <c r="AL3113" s="390">
        <f t="shared" si="645"/>
        <v>24.015000000000001</v>
      </c>
      <c r="AM3113" s="390">
        <f t="shared" si="646"/>
        <v>23.896000000000001</v>
      </c>
      <c r="AN3113" s="390">
        <f t="shared" si="647"/>
        <v>23.490000000000002</v>
      </c>
      <c r="AO3113" s="390">
        <f t="shared" si="648"/>
        <v>24.393000000000001</v>
      </c>
    </row>
    <row r="3114" spans="1:41" ht="15" customHeight="1" x14ac:dyDescent="0.25">
      <c r="A3114" s="127" t="s">
        <v>3071</v>
      </c>
      <c r="B3114" s="125" t="s">
        <v>2077</v>
      </c>
      <c r="C3114" s="125" t="s">
        <v>4007</v>
      </c>
      <c r="D3114" s="125" t="s">
        <v>906</v>
      </c>
      <c r="E3114" s="125" t="s">
        <v>2452</v>
      </c>
      <c r="F3114" s="126">
        <v>25.41</v>
      </c>
      <c r="G3114" s="126">
        <v>25.61</v>
      </c>
      <c r="H3114" s="126">
        <v>20.329999999999998</v>
      </c>
      <c r="I3114" s="126"/>
      <c r="J3114" s="317"/>
      <c r="K3114" s="323">
        <f>ROUND(SUMIF('VGT-Bewegungsdaten'!B:B,A3114,'VGT-Bewegungsdaten'!C:C),3)</f>
        <v>0</v>
      </c>
      <c r="L3114" s="324">
        <f>ROUND(SUMIF('VGT-Bewegungsdaten'!B:B,$A3114,'VGT-Bewegungsdaten'!D:D),2)</f>
        <v>0</v>
      </c>
      <c r="N3114" s="376" t="s">
        <v>4930</v>
      </c>
      <c r="O3114" s="376" t="s">
        <v>4940</v>
      </c>
      <c r="P3114" s="326">
        <f>ROUND(SUMIF('AV-Bewegungsdaten'!B:B,A3114,'AV-Bewegungsdaten'!C:C),3)</f>
        <v>0</v>
      </c>
      <c r="Q3114" s="324">
        <f>ROUND(SUMIF('AV-Bewegungsdaten'!B:B,$A3114,'AV-Bewegungsdaten'!D:D),2)</f>
        <v>0</v>
      </c>
      <c r="T3114" s="327"/>
      <c r="U3114" s="326">
        <f>ROUND(SUMIF('DV-Bewegungsdaten'!B:B,Kategorien!A3114,'DV-Bewegungsdaten'!D:D),3)</f>
        <v>0</v>
      </c>
      <c r="V3114" s="324">
        <f>ROUND(SUMIF('DV-Bewegungsdaten'!B:B,Kategorien!A3114,'DV-Bewegungsdaten'!E:E),3)</f>
        <v>0</v>
      </c>
      <c r="AD3114" s="390">
        <f t="shared" si="637"/>
        <v>20.670999999999999</v>
      </c>
      <c r="AE3114" s="390">
        <f t="shared" si="638"/>
        <v>21.327999999999999</v>
      </c>
      <c r="AF3114" s="390">
        <f t="shared" si="639"/>
        <v>22.547000000000001</v>
      </c>
      <c r="AG3114" s="390">
        <f t="shared" si="640"/>
        <v>21.913999999999998</v>
      </c>
      <c r="AH3114" s="390">
        <f t="shared" si="641"/>
        <v>21.826000000000001</v>
      </c>
      <c r="AI3114" s="390">
        <f t="shared" si="642"/>
        <v>22.358000000000001</v>
      </c>
      <c r="AJ3114" s="390">
        <f t="shared" si="643"/>
        <v>21.640999999999998</v>
      </c>
      <c r="AK3114" s="390">
        <f t="shared" si="644"/>
        <v>21.925000000000001</v>
      </c>
      <c r="AL3114" s="390">
        <f t="shared" si="645"/>
        <v>22.035</v>
      </c>
      <c r="AM3114" s="390">
        <f t="shared" si="646"/>
        <v>21.916</v>
      </c>
      <c r="AN3114" s="390">
        <f t="shared" si="647"/>
        <v>21.509999999999998</v>
      </c>
      <c r="AO3114" s="390">
        <f t="shared" si="648"/>
        <v>22.413</v>
      </c>
    </row>
    <row r="3115" spans="1:41" ht="15" customHeight="1" x14ac:dyDescent="0.25">
      <c r="A3115" s="127" t="s">
        <v>3072</v>
      </c>
      <c r="B3115" s="125" t="s">
        <v>2077</v>
      </c>
      <c r="C3115" s="125" t="s">
        <v>4007</v>
      </c>
      <c r="D3115" s="125" t="s">
        <v>908</v>
      </c>
      <c r="E3115" s="125" t="s">
        <v>2455</v>
      </c>
      <c r="F3115" s="126">
        <v>28.38</v>
      </c>
      <c r="G3115" s="126">
        <v>28.58</v>
      </c>
      <c r="H3115" s="126">
        <v>22.7</v>
      </c>
      <c r="I3115" s="126"/>
      <c r="J3115" s="317"/>
      <c r="K3115" s="323">
        <f>ROUND(SUMIF('VGT-Bewegungsdaten'!B:B,A3115,'VGT-Bewegungsdaten'!C:C),3)</f>
        <v>0</v>
      </c>
      <c r="L3115" s="324">
        <f>ROUND(SUMIF('VGT-Bewegungsdaten'!B:B,$A3115,'VGT-Bewegungsdaten'!D:D),2)</f>
        <v>0</v>
      </c>
      <c r="N3115" s="376" t="s">
        <v>4930</v>
      </c>
      <c r="O3115" s="376" t="s">
        <v>4940</v>
      </c>
      <c r="P3115" s="326">
        <f>ROUND(SUMIF('AV-Bewegungsdaten'!B:B,A3115,'AV-Bewegungsdaten'!C:C),3)</f>
        <v>0</v>
      </c>
      <c r="Q3115" s="324">
        <f>ROUND(SUMIF('AV-Bewegungsdaten'!B:B,$A3115,'AV-Bewegungsdaten'!D:D),2)</f>
        <v>0</v>
      </c>
      <c r="T3115" s="327"/>
      <c r="U3115" s="326">
        <f>ROUND(SUMIF('DV-Bewegungsdaten'!B:B,Kategorien!A3115,'DV-Bewegungsdaten'!D:D),3)</f>
        <v>0</v>
      </c>
      <c r="V3115" s="324">
        <f>ROUND(SUMIF('DV-Bewegungsdaten'!B:B,Kategorien!A3115,'DV-Bewegungsdaten'!E:E),3)</f>
        <v>0</v>
      </c>
      <c r="AD3115" s="390">
        <f t="shared" si="637"/>
        <v>23.640999999999998</v>
      </c>
      <c r="AE3115" s="390">
        <f t="shared" si="638"/>
        <v>24.297999999999998</v>
      </c>
      <c r="AF3115" s="390">
        <f t="shared" si="639"/>
        <v>25.516999999999999</v>
      </c>
      <c r="AG3115" s="390">
        <f t="shared" si="640"/>
        <v>24.883999999999997</v>
      </c>
      <c r="AH3115" s="390">
        <f t="shared" si="641"/>
        <v>24.795999999999999</v>
      </c>
      <c r="AI3115" s="390">
        <f t="shared" si="642"/>
        <v>25.327999999999999</v>
      </c>
      <c r="AJ3115" s="390">
        <f t="shared" si="643"/>
        <v>24.610999999999997</v>
      </c>
      <c r="AK3115" s="390">
        <f t="shared" si="644"/>
        <v>24.895</v>
      </c>
      <c r="AL3115" s="390">
        <f t="shared" si="645"/>
        <v>25.004999999999999</v>
      </c>
      <c r="AM3115" s="390">
        <f t="shared" si="646"/>
        <v>24.885999999999999</v>
      </c>
      <c r="AN3115" s="390">
        <f t="shared" si="647"/>
        <v>24.479999999999997</v>
      </c>
      <c r="AO3115" s="390">
        <f t="shared" si="648"/>
        <v>25.382999999999999</v>
      </c>
    </row>
    <row r="3116" spans="1:41" ht="15" customHeight="1" x14ac:dyDescent="0.25">
      <c r="A3116" s="127" t="s">
        <v>3073</v>
      </c>
      <c r="B3116" s="125" t="s">
        <v>2077</v>
      </c>
      <c r="C3116" s="125" t="s">
        <v>4007</v>
      </c>
      <c r="D3116" s="125" t="s">
        <v>910</v>
      </c>
      <c r="E3116" s="125" t="s">
        <v>2452</v>
      </c>
      <c r="F3116" s="126">
        <v>26.4</v>
      </c>
      <c r="G3116" s="126">
        <v>26.599999999999998</v>
      </c>
      <c r="H3116" s="126">
        <v>21.12</v>
      </c>
      <c r="I3116" s="126"/>
      <c r="J3116" s="317"/>
      <c r="K3116" s="323">
        <f>ROUND(SUMIF('VGT-Bewegungsdaten'!B:B,A3116,'VGT-Bewegungsdaten'!C:C),3)</f>
        <v>0</v>
      </c>
      <c r="L3116" s="324">
        <f>ROUND(SUMIF('VGT-Bewegungsdaten'!B:B,$A3116,'VGT-Bewegungsdaten'!D:D),2)</f>
        <v>0</v>
      </c>
      <c r="N3116" s="376" t="s">
        <v>4930</v>
      </c>
      <c r="O3116" s="376" t="s">
        <v>4940</v>
      </c>
      <c r="P3116" s="326">
        <f>ROUND(SUMIF('AV-Bewegungsdaten'!B:B,A3116,'AV-Bewegungsdaten'!C:C),3)</f>
        <v>0</v>
      </c>
      <c r="Q3116" s="324">
        <f>ROUND(SUMIF('AV-Bewegungsdaten'!B:B,$A3116,'AV-Bewegungsdaten'!D:D),2)</f>
        <v>0</v>
      </c>
      <c r="T3116" s="327"/>
      <c r="U3116" s="326">
        <f>ROUND(SUMIF('DV-Bewegungsdaten'!B:B,Kategorien!A3116,'DV-Bewegungsdaten'!D:D),3)</f>
        <v>0</v>
      </c>
      <c r="V3116" s="324">
        <f>ROUND(SUMIF('DV-Bewegungsdaten'!B:B,Kategorien!A3116,'DV-Bewegungsdaten'!E:E),3)</f>
        <v>0</v>
      </c>
      <c r="AD3116" s="390">
        <f t="shared" si="637"/>
        <v>21.660999999999998</v>
      </c>
      <c r="AE3116" s="390">
        <f t="shared" si="638"/>
        <v>22.317999999999998</v>
      </c>
      <c r="AF3116" s="390">
        <f t="shared" si="639"/>
        <v>23.536999999999999</v>
      </c>
      <c r="AG3116" s="390">
        <f t="shared" si="640"/>
        <v>22.903999999999996</v>
      </c>
      <c r="AH3116" s="390">
        <f t="shared" si="641"/>
        <v>22.815999999999999</v>
      </c>
      <c r="AI3116" s="390">
        <f t="shared" si="642"/>
        <v>23.347999999999999</v>
      </c>
      <c r="AJ3116" s="390">
        <f t="shared" si="643"/>
        <v>22.630999999999997</v>
      </c>
      <c r="AK3116" s="390">
        <f t="shared" si="644"/>
        <v>22.914999999999999</v>
      </c>
      <c r="AL3116" s="390">
        <f t="shared" si="645"/>
        <v>23.024999999999999</v>
      </c>
      <c r="AM3116" s="390">
        <f t="shared" si="646"/>
        <v>22.905999999999999</v>
      </c>
      <c r="AN3116" s="390">
        <f t="shared" si="647"/>
        <v>22.5</v>
      </c>
      <c r="AO3116" s="390">
        <f t="shared" si="648"/>
        <v>23.402999999999999</v>
      </c>
    </row>
    <row r="3117" spans="1:41" ht="15" customHeight="1" x14ac:dyDescent="0.25">
      <c r="A3117" s="127" t="s">
        <v>3074</v>
      </c>
      <c r="B3117" s="125" t="s">
        <v>2077</v>
      </c>
      <c r="C3117" s="125" t="s">
        <v>4007</v>
      </c>
      <c r="D3117" s="125" t="s">
        <v>912</v>
      </c>
      <c r="E3117" s="125" t="s">
        <v>2455</v>
      </c>
      <c r="F3117" s="126">
        <v>29.37</v>
      </c>
      <c r="G3117" s="126">
        <v>29.57</v>
      </c>
      <c r="H3117" s="126">
        <v>23.5</v>
      </c>
      <c r="I3117" s="126"/>
      <c r="J3117" s="317"/>
      <c r="K3117" s="323">
        <f>ROUND(SUMIF('VGT-Bewegungsdaten'!B:B,A3117,'VGT-Bewegungsdaten'!C:C),3)</f>
        <v>0</v>
      </c>
      <c r="L3117" s="324">
        <f>ROUND(SUMIF('VGT-Bewegungsdaten'!B:B,$A3117,'VGT-Bewegungsdaten'!D:D),2)</f>
        <v>0</v>
      </c>
      <c r="N3117" s="376" t="s">
        <v>4930</v>
      </c>
      <c r="O3117" s="376" t="s">
        <v>4940</v>
      </c>
      <c r="P3117" s="326">
        <f>ROUND(SUMIF('AV-Bewegungsdaten'!B:B,A3117,'AV-Bewegungsdaten'!C:C),3)</f>
        <v>0</v>
      </c>
      <c r="Q3117" s="324">
        <f>ROUND(SUMIF('AV-Bewegungsdaten'!B:B,$A3117,'AV-Bewegungsdaten'!D:D),2)</f>
        <v>0</v>
      </c>
      <c r="T3117" s="327"/>
      <c r="U3117" s="326">
        <f>ROUND(SUMIF('DV-Bewegungsdaten'!B:B,Kategorien!A3117,'DV-Bewegungsdaten'!D:D),3)</f>
        <v>0</v>
      </c>
      <c r="V3117" s="324">
        <f>ROUND(SUMIF('DV-Bewegungsdaten'!B:B,Kategorien!A3117,'DV-Bewegungsdaten'!E:E),3)</f>
        <v>0</v>
      </c>
      <c r="AD3117" s="390">
        <f t="shared" si="637"/>
        <v>24.631</v>
      </c>
      <c r="AE3117" s="390">
        <f t="shared" si="638"/>
        <v>25.288</v>
      </c>
      <c r="AF3117" s="390">
        <f t="shared" si="639"/>
        <v>26.507000000000001</v>
      </c>
      <c r="AG3117" s="390">
        <f t="shared" si="640"/>
        <v>25.873999999999999</v>
      </c>
      <c r="AH3117" s="390">
        <f t="shared" si="641"/>
        <v>25.786000000000001</v>
      </c>
      <c r="AI3117" s="390">
        <f t="shared" si="642"/>
        <v>26.318000000000001</v>
      </c>
      <c r="AJ3117" s="390">
        <f t="shared" si="643"/>
        <v>25.600999999999999</v>
      </c>
      <c r="AK3117" s="390">
        <f t="shared" si="644"/>
        <v>25.885000000000002</v>
      </c>
      <c r="AL3117" s="390">
        <f t="shared" si="645"/>
        <v>25.995000000000001</v>
      </c>
      <c r="AM3117" s="390">
        <f t="shared" si="646"/>
        <v>25.876000000000001</v>
      </c>
      <c r="AN3117" s="390">
        <f t="shared" si="647"/>
        <v>25.47</v>
      </c>
      <c r="AO3117" s="390">
        <f t="shared" si="648"/>
        <v>26.373000000000001</v>
      </c>
    </row>
    <row r="3118" spans="1:41" ht="15" customHeight="1" x14ac:dyDescent="0.25">
      <c r="A3118" s="127" t="s">
        <v>3075</v>
      </c>
      <c r="B3118" s="125" t="s">
        <v>2077</v>
      </c>
      <c r="C3118" s="125" t="s">
        <v>4007</v>
      </c>
      <c r="D3118" s="125" t="s">
        <v>914</v>
      </c>
      <c r="E3118" s="125" t="s">
        <v>2452</v>
      </c>
      <c r="F3118" s="126">
        <v>27.39</v>
      </c>
      <c r="G3118" s="126">
        <v>27.59</v>
      </c>
      <c r="H3118" s="126">
        <v>21.91</v>
      </c>
      <c r="I3118" s="126"/>
      <c r="J3118" s="317"/>
      <c r="K3118" s="323">
        <f>ROUND(SUMIF('VGT-Bewegungsdaten'!B:B,A3118,'VGT-Bewegungsdaten'!C:C),3)</f>
        <v>0</v>
      </c>
      <c r="L3118" s="324">
        <f>ROUND(SUMIF('VGT-Bewegungsdaten'!B:B,$A3118,'VGT-Bewegungsdaten'!D:D),2)</f>
        <v>0</v>
      </c>
      <c r="N3118" s="376" t="s">
        <v>4930</v>
      </c>
      <c r="O3118" s="376" t="s">
        <v>4940</v>
      </c>
      <c r="P3118" s="326">
        <f>ROUND(SUMIF('AV-Bewegungsdaten'!B:B,A3118,'AV-Bewegungsdaten'!C:C),3)</f>
        <v>0</v>
      </c>
      <c r="Q3118" s="324">
        <f>ROUND(SUMIF('AV-Bewegungsdaten'!B:B,$A3118,'AV-Bewegungsdaten'!D:D),2)</f>
        <v>0</v>
      </c>
      <c r="T3118" s="327"/>
      <c r="U3118" s="326">
        <f>ROUND(SUMIF('DV-Bewegungsdaten'!B:B,Kategorien!A3118,'DV-Bewegungsdaten'!D:D),3)</f>
        <v>0</v>
      </c>
      <c r="V3118" s="324">
        <f>ROUND(SUMIF('DV-Bewegungsdaten'!B:B,Kategorien!A3118,'DV-Bewegungsdaten'!E:E),3)</f>
        <v>0</v>
      </c>
      <c r="AD3118" s="390">
        <f t="shared" si="637"/>
        <v>22.651</v>
      </c>
      <c r="AE3118" s="390">
        <f t="shared" si="638"/>
        <v>23.308</v>
      </c>
      <c r="AF3118" s="390">
        <f t="shared" si="639"/>
        <v>24.527000000000001</v>
      </c>
      <c r="AG3118" s="390">
        <f t="shared" si="640"/>
        <v>23.893999999999998</v>
      </c>
      <c r="AH3118" s="390">
        <f t="shared" si="641"/>
        <v>23.806000000000001</v>
      </c>
      <c r="AI3118" s="390">
        <f t="shared" si="642"/>
        <v>24.338000000000001</v>
      </c>
      <c r="AJ3118" s="390">
        <f t="shared" si="643"/>
        <v>23.620999999999999</v>
      </c>
      <c r="AK3118" s="390">
        <f t="shared" si="644"/>
        <v>23.905000000000001</v>
      </c>
      <c r="AL3118" s="390">
        <f t="shared" si="645"/>
        <v>24.015000000000001</v>
      </c>
      <c r="AM3118" s="390">
        <f t="shared" si="646"/>
        <v>23.896000000000001</v>
      </c>
      <c r="AN3118" s="390">
        <f t="shared" si="647"/>
        <v>23.490000000000002</v>
      </c>
      <c r="AO3118" s="390">
        <f t="shared" si="648"/>
        <v>24.393000000000001</v>
      </c>
    </row>
    <row r="3119" spans="1:41" ht="15" customHeight="1" x14ac:dyDescent="0.25">
      <c r="A3119" s="127" t="s">
        <v>3076</v>
      </c>
      <c r="B3119" s="125" t="s">
        <v>2077</v>
      </c>
      <c r="C3119" s="125" t="s">
        <v>4007</v>
      </c>
      <c r="D3119" s="125" t="s">
        <v>916</v>
      </c>
      <c r="E3119" s="125" t="s">
        <v>2455</v>
      </c>
      <c r="F3119" s="126">
        <v>30.36</v>
      </c>
      <c r="G3119" s="126">
        <v>30.56</v>
      </c>
      <c r="H3119" s="126">
        <v>24.29</v>
      </c>
      <c r="I3119" s="126"/>
      <c r="J3119" s="317"/>
      <c r="K3119" s="323">
        <f>ROUND(SUMIF('VGT-Bewegungsdaten'!B:B,A3119,'VGT-Bewegungsdaten'!C:C),3)</f>
        <v>0</v>
      </c>
      <c r="L3119" s="324">
        <f>ROUND(SUMIF('VGT-Bewegungsdaten'!B:B,$A3119,'VGT-Bewegungsdaten'!D:D),2)</f>
        <v>0</v>
      </c>
      <c r="N3119" s="376" t="s">
        <v>4930</v>
      </c>
      <c r="O3119" s="376" t="s">
        <v>4940</v>
      </c>
      <c r="P3119" s="326">
        <f>ROUND(SUMIF('AV-Bewegungsdaten'!B:B,A3119,'AV-Bewegungsdaten'!C:C),3)</f>
        <v>0</v>
      </c>
      <c r="Q3119" s="324">
        <f>ROUND(SUMIF('AV-Bewegungsdaten'!B:B,$A3119,'AV-Bewegungsdaten'!D:D),2)</f>
        <v>0</v>
      </c>
      <c r="T3119" s="327"/>
      <c r="U3119" s="326">
        <f>ROUND(SUMIF('DV-Bewegungsdaten'!B:B,Kategorien!A3119,'DV-Bewegungsdaten'!D:D),3)</f>
        <v>0</v>
      </c>
      <c r="V3119" s="324">
        <f>ROUND(SUMIF('DV-Bewegungsdaten'!B:B,Kategorien!A3119,'DV-Bewegungsdaten'!E:E),3)</f>
        <v>0</v>
      </c>
      <c r="AD3119" s="390">
        <f t="shared" si="637"/>
        <v>25.620999999999999</v>
      </c>
      <c r="AE3119" s="390">
        <f t="shared" si="638"/>
        <v>26.277999999999999</v>
      </c>
      <c r="AF3119" s="390">
        <f t="shared" si="639"/>
        <v>27.497</v>
      </c>
      <c r="AG3119" s="390">
        <f t="shared" si="640"/>
        <v>26.863999999999997</v>
      </c>
      <c r="AH3119" s="390">
        <f t="shared" si="641"/>
        <v>26.776</v>
      </c>
      <c r="AI3119" s="390">
        <f t="shared" si="642"/>
        <v>27.308</v>
      </c>
      <c r="AJ3119" s="390">
        <f t="shared" si="643"/>
        <v>26.590999999999998</v>
      </c>
      <c r="AK3119" s="390">
        <f t="shared" si="644"/>
        <v>26.875</v>
      </c>
      <c r="AL3119" s="390">
        <f t="shared" si="645"/>
        <v>26.984999999999999</v>
      </c>
      <c r="AM3119" s="390">
        <f t="shared" si="646"/>
        <v>26.866</v>
      </c>
      <c r="AN3119" s="390">
        <f t="shared" si="647"/>
        <v>26.46</v>
      </c>
      <c r="AO3119" s="390">
        <f t="shared" si="648"/>
        <v>27.363</v>
      </c>
    </row>
    <row r="3120" spans="1:41" ht="15" customHeight="1" x14ac:dyDescent="0.25">
      <c r="A3120" s="127" t="s">
        <v>3077</v>
      </c>
      <c r="B3120" s="125" t="s">
        <v>2077</v>
      </c>
      <c r="C3120" s="125" t="s">
        <v>4007</v>
      </c>
      <c r="D3120" s="125" t="s">
        <v>918</v>
      </c>
      <c r="E3120" s="125" t="s">
        <v>2452</v>
      </c>
      <c r="F3120" s="126">
        <v>9.09</v>
      </c>
      <c r="G3120" s="126">
        <v>9.2899999999999991</v>
      </c>
      <c r="H3120" s="126">
        <v>7.27</v>
      </c>
      <c r="I3120" s="126"/>
      <c r="J3120" s="317"/>
      <c r="K3120" s="323">
        <f>ROUND(SUMIF('VGT-Bewegungsdaten'!B:B,A3120,'VGT-Bewegungsdaten'!C:C),3)</f>
        <v>0</v>
      </c>
      <c r="L3120" s="324">
        <f>ROUND(SUMIF('VGT-Bewegungsdaten'!B:B,$A3120,'VGT-Bewegungsdaten'!D:D),2)</f>
        <v>0</v>
      </c>
      <c r="N3120" s="376" t="s">
        <v>4930</v>
      </c>
      <c r="O3120" s="376" t="s">
        <v>4940</v>
      </c>
      <c r="P3120" s="326">
        <f>ROUND(SUMIF('AV-Bewegungsdaten'!B:B,A3120,'AV-Bewegungsdaten'!C:C),3)</f>
        <v>0</v>
      </c>
      <c r="Q3120" s="324">
        <f>ROUND(SUMIF('AV-Bewegungsdaten'!B:B,$A3120,'AV-Bewegungsdaten'!D:D),2)</f>
        <v>0</v>
      </c>
      <c r="T3120" s="327"/>
      <c r="U3120" s="326">
        <f>ROUND(SUMIF('DV-Bewegungsdaten'!B:B,Kategorien!A3120,'DV-Bewegungsdaten'!D:D),3)</f>
        <v>0</v>
      </c>
      <c r="V3120" s="324">
        <f>ROUND(SUMIF('DV-Bewegungsdaten'!B:B,Kategorien!A3120,'DV-Bewegungsdaten'!E:E),3)</f>
        <v>0</v>
      </c>
      <c r="AD3120" s="390">
        <f t="shared" si="637"/>
        <v>4.3509999999999991</v>
      </c>
      <c r="AE3120" s="390">
        <f t="shared" si="638"/>
        <v>5.0079999999999991</v>
      </c>
      <c r="AF3120" s="390">
        <f t="shared" si="639"/>
        <v>6.2269999999999985</v>
      </c>
      <c r="AG3120" s="390">
        <f t="shared" si="640"/>
        <v>5.5939999999999994</v>
      </c>
      <c r="AH3120" s="390">
        <f t="shared" si="641"/>
        <v>5.5059999999999993</v>
      </c>
      <c r="AI3120" s="390">
        <f t="shared" si="642"/>
        <v>6.0379999999999994</v>
      </c>
      <c r="AJ3120" s="390">
        <f t="shared" si="643"/>
        <v>5.3209999999999997</v>
      </c>
      <c r="AK3120" s="390">
        <f t="shared" si="644"/>
        <v>5.6049999999999986</v>
      </c>
      <c r="AL3120" s="390">
        <f t="shared" si="645"/>
        <v>5.714999999999999</v>
      </c>
      <c r="AM3120" s="390">
        <f t="shared" si="646"/>
        <v>5.5959999999999992</v>
      </c>
      <c r="AN3120" s="390">
        <f t="shared" si="647"/>
        <v>5.1899999999999995</v>
      </c>
      <c r="AO3120" s="390">
        <f t="shared" si="648"/>
        <v>6.0929999999999991</v>
      </c>
    </row>
    <row r="3121" spans="1:41" ht="15" customHeight="1" x14ac:dyDescent="0.25">
      <c r="A3121" s="127" t="s">
        <v>3078</v>
      </c>
      <c r="B3121" s="125" t="s">
        <v>2077</v>
      </c>
      <c r="C3121" s="125" t="s">
        <v>4007</v>
      </c>
      <c r="D3121" s="125" t="s">
        <v>920</v>
      </c>
      <c r="E3121" s="125" t="s">
        <v>2455</v>
      </c>
      <c r="F3121" s="126">
        <v>12.06</v>
      </c>
      <c r="G3121" s="126">
        <v>12.26</v>
      </c>
      <c r="H3121" s="126">
        <v>9.65</v>
      </c>
      <c r="I3121" s="126"/>
      <c r="J3121" s="317"/>
      <c r="K3121" s="323">
        <f>ROUND(SUMIF('VGT-Bewegungsdaten'!B:B,A3121,'VGT-Bewegungsdaten'!C:C),3)</f>
        <v>0</v>
      </c>
      <c r="L3121" s="324">
        <f>ROUND(SUMIF('VGT-Bewegungsdaten'!B:B,$A3121,'VGT-Bewegungsdaten'!D:D),2)</f>
        <v>0</v>
      </c>
      <c r="N3121" s="376" t="s">
        <v>4930</v>
      </c>
      <c r="O3121" s="376" t="s">
        <v>4940</v>
      </c>
      <c r="P3121" s="326">
        <f>ROUND(SUMIF('AV-Bewegungsdaten'!B:B,A3121,'AV-Bewegungsdaten'!C:C),3)</f>
        <v>0</v>
      </c>
      <c r="Q3121" s="324">
        <f>ROUND(SUMIF('AV-Bewegungsdaten'!B:B,$A3121,'AV-Bewegungsdaten'!D:D),2)</f>
        <v>0</v>
      </c>
      <c r="T3121" s="327"/>
      <c r="U3121" s="326">
        <f>ROUND(SUMIF('DV-Bewegungsdaten'!B:B,Kategorien!A3121,'DV-Bewegungsdaten'!D:D),3)</f>
        <v>0</v>
      </c>
      <c r="V3121" s="324">
        <f>ROUND(SUMIF('DV-Bewegungsdaten'!B:B,Kategorien!A3121,'DV-Bewegungsdaten'!E:E),3)</f>
        <v>0</v>
      </c>
      <c r="AD3121" s="390">
        <f t="shared" si="637"/>
        <v>7.3209999999999997</v>
      </c>
      <c r="AE3121" s="390">
        <f t="shared" si="638"/>
        <v>7.9779999999999998</v>
      </c>
      <c r="AF3121" s="390">
        <f t="shared" si="639"/>
        <v>9.1969999999999992</v>
      </c>
      <c r="AG3121" s="390">
        <f t="shared" si="640"/>
        <v>8.5640000000000001</v>
      </c>
      <c r="AH3121" s="390">
        <f t="shared" si="641"/>
        <v>8.4759999999999991</v>
      </c>
      <c r="AI3121" s="390">
        <f t="shared" si="642"/>
        <v>9.0079999999999991</v>
      </c>
      <c r="AJ3121" s="390">
        <f t="shared" si="643"/>
        <v>8.2910000000000004</v>
      </c>
      <c r="AK3121" s="390">
        <f t="shared" si="644"/>
        <v>8.5749999999999993</v>
      </c>
      <c r="AL3121" s="390">
        <f t="shared" si="645"/>
        <v>8.6849999999999987</v>
      </c>
      <c r="AM3121" s="390">
        <f t="shared" si="646"/>
        <v>8.5659999999999989</v>
      </c>
      <c r="AN3121" s="390">
        <f t="shared" si="647"/>
        <v>8.16</v>
      </c>
      <c r="AO3121" s="390">
        <f t="shared" si="648"/>
        <v>9.0629999999999988</v>
      </c>
    </row>
    <row r="3122" spans="1:41" ht="15" customHeight="1" x14ac:dyDescent="0.25">
      <c r="A3122" s="127" t="s">
        <v>3079</v>
      </c>
      <c r="B3122" s="125" t="s">
        <v>2077</v>
      </c>
      <c r="C3122" s="125" t="s">
        <v>4007</v>
      </c>
      <c r="D3122" s="125" t="s">
        <v>922</v>
      </c>
      <c r="E3122" s="125" t="s">
        <v>2452</v>
      </c>
      <c r="F3122" s="126">
        <v>10.08</v>
      </c>
      <c r="G3122" s="126">
        <v>10.28</v>
      </c>
      <c r="H3122" s="126">
        <v>8.06</v>
      </c>
      <c r="I3122" s="126"/>
      <c r="J3122" s="317"/>
      <c r="K3122" s="323">
        <f>ROUND(SUMIF('VGT-Bewegungsdaten'!B:B,A3122,'VGT-Bewegungsdaten'!C:C),3)</f>
        <v>0</v>
      </c>
      <c r="L3122" s="324">
        <f>ROUND(SUMIF('VGT-Bewegungsdaten'!B:B,$A3122,'VGT-Bewegungsdaten'!D:D),2)</f>
        <v>0</v>
      </c>
      <c r="N3122" s="376" t="s">
        <v>4930</v>
      </c>
      <c r="O3122" s="376" t="s">
        <v>4940</v>
      </c>
      <c r="P3122" s="326">
        <f>ROUND(SUMIF('AV-Bewegungsdaten'!B:B,A3122,'AV-Bewegungsdaten'!C:C),3)</f>
        <v>0</v>
      </c>
      <c r="Q3122" s="324">
        <f>ROUND(SUMIF('AV-Bewegungsdaten'!B:B,$A3122,'AV-Bewegungsdaten'!D:D),2)</f>
        <v>0</v>
      </c>
      <c r="T3122" s="327"/>
      <c r="U3122" s="326">
        <f>ROUND(SUMIF('DV-Bewegungsdaten'!B:B,Kategorien!A3122,'DV-Bewegungsdaten'!D:D),3)</f>
        <v>0</v>
      </c>
      <c r="V3122" s="324">
        <f>ROUND(SUMIF('DV-Bewegungsdaten'!B:B,Kategorien!A3122,'DV-Bewegungsdaten'!E:E),3)</f>
        <v>0</v>
      </c>
      <c r="AD3122" s="390">
        <f t="shared" ref="AD3122:AD3185" si="649">MAX(0,$G3122-AR$9)</f>
        <v>5.3409999999999993</v>
      </c>
      <c r="AE3122" s="390">
        <f t="shared" ref="AE3122:AE3185" si="650">MAX(0,$G3122-AS$9)</f>
        <v>5.9979999999999993</v>
      </c>
      <c r="AF3122" s="390">
        <f t="shared" ref="AF3122:AF3185" si="651">MAX(0,$G3122-AT$9)</f>
        <v>7.2169999999999987</v>
      </c>
      <c r="AG3122" s="390">
        <f t="shared" ref="AG3122:AG3185" si="652">MAX(0,$G3122-AU$9)</f>
        <v>6.5839999999999996</v>
      </c>
      <c r="AH3122" s="390">
        <f t="shared" ref="AH3122:AH3185" si="653">MAX(0,$G3122-AV$9)</f>
        <v>6.4959999999999996</v>
      </c>
      <c r="AI3122" s="390">
        <f t="shared" ref="AI3122:AI3185" si="654">MAX(0,$G3122-AW$9)</f>
        <v>7.0279999999999996</v>
      </c>
      <c r="AJ3122" s="390">
        <f t="shared" ref="AJ3122:AJ3185" si="655">MAX(0,$G3122-AX$9)</f>
        <v>6.3109999999999999</v>
      </c>
      <c r="AK3122" s="390">
        <f t="shared" ref="AK3122:AK3185" si="656">MAX(0,$G3122-AY$9)</f>
        <v>6.5949999999999989</v>
      </c>
      <c r="AL3122" s="390">
        <f t="shared" ref="AL3122:AL3185" si="657">MAX(0,$G3122-AZ$9)</f>
        <v>6.7049999999999992</v>
      </c>
      <c r="AM3122" s="390">
        <f t="shared" ref="AM3122:AM3185" si="658">MAX(0,$G3122-BA$9)</f>
        <v>6.5859999999999994</v>
      </c>
      <c r="AN3122" s="390">
        <f t="shared" ref="AN3122:AN3185" si="659">MAX(0,$G3122-BB$9)</f>
        <v>6.18</v>
      </c>
      <c r="AO3122" s="390">
        <f t="shared" ref="AO3122:AO3185" si="660">MAX(0,$G3122-BC$9)</f>
        <v>7.0829999999999993</v>
      </c>
    </row>
    <row r="3123" spans="1:41" ht="15" customHeight="1" x14ac:dyDescent="0.25">
      <c r="A3123" s="127" t="s">
        <v>3080</v>
      </c>
      <c r="B3123" s="125" t="s">
        <v>2077</v>
      </c>
      <c r="C3123" s="125" t="s">
        <v>4007</v>
      </c>
      <c r="D3123" s="125" t="s">
        <v>924</v>
      </c>
      <c r="E3123" s="125" t="s">
        <v>2455</v>
      </c>
      <c r="F3123" s="126">
        <v>13.05</v>
      </c>
      <c r="G3123" s="126">
        <v>13.25</v>
      </c>
      <c r="H3123" s="126">
        <v>10.44</v>
      </c>
      <c r="I3123" s="126"/>
      <c r="J3123" s="317"/>
      <c r="K3123" s="323">
        <f>ROUND(SUMIF('VGT-Bewegungsdaten'!B:B,A3123,'VGT-Bewegungsdaten'!C:C),3)</f>
        <v>0</v>
      </c>
      <c r="L3123" s="324">
        <f>ROUND(SUMIF('VGT-Bewegungsdaten'!B:B,$A3123,'VGT-Bewegungsdaten'!D:D),2)</f>
        <v>0</v>
      </c>
      <c r="N3123" s="376" t="s">
        <v>4930</v>
      </c>
      <c r="O3123" s="376" t="s">
        <v>4940</v>
      </c>
      <c r="P3123" s="326">
        <f>ROUND(SUMIF('AV-Bewegungsdaten'!B:B,A3123,'AV-Bewegungsdaten'!C:C),3)</f>
        <v>0</v>
      </c>
      <c r="Q3123" s="324">
        <f>ROUND(SUMIF('AV-Bewegungsdaten'!B:B,$A3123,'AV-Bewegungsdaten'!D:D),2)</f>
        <v>0</v>
      </c>
      <c r="T3123" s="327"/>
      <c r="U3123" s="326">
        <f>ROUND(SUMIF('DV-Bewegungsdaten'!B:B,Kategorien!A3123,'DV-Bewegungsdaten'!D:D),3)</f>
        <v>0</v>
      </c>
      <c r="V3123" s="324">
        <f>ROUND(SUMIF('DV-Bewegungsdaten'!B:B,Kategorien!A3123,'DV-Bewegungsdaten'!E:E),3)</f>
        <v>0</v>
      </c>
      <c r="AD3123" s="390">
        <f t="shared" si="649"/>
        <v>8.3109999999999999</v>
      </c>
      <c r="AE3123" s="390">
        <f t="shared" si="650"/>
        <v>8.968</v>
      </c>
      <c r="AF3123" s="390">
        <f t="shared" si="651"/>
        <v>10.186999999999999</v>
      </c>
      <c r="AG3123" s="390">
        <f t="shared" si="652"/>
        <v>9.5540000000000003</v>
      </c>
      <c r="AH3123" s="390">
        <f t="shared" si="653"/>
        <v>9.4660000000000011</v>
      </c>
      <c r="AI3123" s="390">
        <f t="shared" si="654"/>
        <v>9.9980000000000011</v>
      </c>
      <c r="AJ3123" s="390">
        <f t="shared" si="655"/>
        <v>9.2810000000000006</v>
      </c>
      <c r="AK3123" s="390">
        <f t="shared" si="656"/>
        <v>9.5649999999999995</v>
      </c>
      <c r="AL3123" s="390">
        <f t="shared" si="657"/>
        <v>9.6750000000000007</v>
      </c>
      <c r="AM3123" s="390">
        <f t="shared" si="658"/>
        <v>9.5560000000000009</v>
      </c>
      <c r="AN3123" s="390">
        <f t="shared" si="659"/>
        <v>9.15</v>
      </c>
      <c r="AO3123" s="390">
        <f t="shared" si="660"/>
        <v>10.053000000000001</v>
      </c>
    </row>
    <row r="3124" spans="1:41" ht="15" customHeight="1" x14ac:dyDescent="0.25">
      <c r="A3124" s="127" t="s">
        <v>3081</v>
      </c>
      <c r="B3124" s="125" t="s">
        <v>2077</v>
      </c>
      <c r="C3124" s="125" t="s">
        <v>4007</v>
      </c>
      <c r="D3124" s="125" t="s">
        <v>926</v>
      </c>
      <c r="E3124" s="125" t="s">
        <v>2452</v>
      </c>
      <c r="F3124" s="126">
        <v>15.03</v>
      </c>
      <c r="G3124" s="126">
        <v>15.229999999999999</v>
      </c>
      <c r="H3124" s="126">
        <v>12.02</v>
      </c>
      <c r="I3124" s="126"/>
      <c r="J3124" s="317"/>
      <c r="K3124" s="323">
        <f>ROUND(SUMIF('VGT-Bewegungsdaten'!B:B,A3124,'VGT-Bewegungsdaten'!C:C),3)</f>
        <v>0</v>
      </c>
      <c r="L3124" s="324">
        <f>ROUND(SUMIF('VGT-Bewegungsdaten'!B:B,$A3124,'VGT-Bewegungsdaten'!D:D),2)</f>
        <v>0</v>
      </c>
      <c r="N3124" s="376" t="s">
        <v>4930</v>
      </c>
      <c r="O3124" s="376" t="s">
        <v>4940</v>
      </c>
      <c r="P3124" s="326">
        <f>ROUND(SUMIF('AV-Bewegungsdaten'!B:B,A3124,'AV-Bewegungsdaten'!C:C),3)</f>
        <v>0</v>
      </c>
      <c r="Q3124" s="324">
        <f>ROUND(SUMIF('AV-Bewegungsdaten'!B:B,$A3124,'AV-Bewegungsdaten'!D:D),2)</f>
        <v>0</v>
      </c>
      <c r="T3124" s="327"/>
      <c r="U3124" s="326">
        <f>ROUND(SUMIF('DV-Bewegungsdaten'!B:B,Kategorien!A3124,'DV-Bewegungsdaten'!D:D),3)</f>
        <v>0</v>
      </c>
      <c r="V3124" s="324">
        <f>ROUND(SUMIF('DV-Bewegungsdaten'!B:B,Kategorien!A3124,'DV-Bewegungsdaten'!E:E),3)</f>
        <v>0</v>
      </c>
      <c r="AD3124" s="390">
        <f t="shared" si="649"/>
        <v>10.290999999999999</v>
      </c>
      <c r="AE3124" s="390">
        <f t="shared" si="650"/>
        <v>10.947999999999999</v>
      </c>
      <c r="AF3124" s="390">
        <f t="shared" si="651"/>
        <v>12.166999999999998</v>
      </c>
      <c r="AG3124" s="390">
        <f t="shared" si="652"/>
        <v>11.533999999999999</v>
      </c>
      <c r="AH3124" s="390">
        <f t="shared" si="653"/>
        <v>11.445999999999998</v>
      </c>
      <c r="AI3124" s="390">
        <f t="shared" si="654"/>
        <v>11.977999999999998</v>
      </c>
      <c r="AJ3124" s="390">
        <f t="shared" si="655"/>
        <v>11.260999999999999</v>
      </c>
      <c r="AK3124" s="390">
        <f t="shared" si="656"/>
        <v>11.544999999999998</v>
      </c>
      <c r="AL3124" s="390">
        <f t="shared" si="657"/>
        <v>11.654999999999998</v>
      </c>
      <c r="AM3124" s="390">
        <f t="shared" si="658"/>
        <v>11.535999999999998</v>
      </c>
      <c r="AN3124" s="390">
        <f t="shared" si="659"/>
        <v>11.129999999999999</v>
      </c>
      <c r="AO3124" s="390">
        <f t="shared" si="660"/>
        <v>12.032999999999998</v>
      </c>
    </row>
    <row r="3125" spans="1:41" ht="15" customHeight="1" x14ac:dyDescent="0.25">
      <c r="A3125" s="127" t="s">
        <v>3082</v>
      </c>
      <c r="B3125" s="125" t="s">
        <v>2077</v>
      </c>
      <c r="C3125" s="125" t="s">
        <v>4007</v>
      </c>
      <c r="D3125" s="125" t="s">
        <v>928</v>
      </c>
      <c r="E3125" s="125" t="s">
        <v>2455</v>
      </c>
      <c r="F3125" s="126">
        <v>18</v>
      </c>
      <c r="G3125" s="126">
        <v>18.2</v>
      </c>
      <c r="H3125" s="126">
        <v>14.4</v>
      </c>
      <c r="I3125" s="126"/>
      <c r="J3125" s="317"/>
      <c r="K3125" s="323">
        <f>ROUND(SUMIF('VGT-Bewegungsdaten'!B:B,A3125,'VGT-Bewegungsdaten'!C:C),3)</f>
        <v>0</v>
      </c>
      <c r="L3125" s="324">
        <f>ROUND(SUMIF('VGT-Bewegungsdaten'!B:B,$A3125,'VGT-Bewegungsdaten'!D:D),2)</f>
        <v>0</v>
      </c>
      <c r="N3125" s="376" t="s">
        <v>4930</v>
      </c>
      <c r="O3125" s="376" t="s">
        <v>4940</v>
      </c>
      <c r="P3125" s="326">
        <f>ROUND(SUMIF('AV-Bewegungsdaten'!B:B,A3125,'AV-Bewegungsdaten'!C:C),3)</f>
        <v>0</v>
      </c>
      <c r="Q3125" s="324">
        <f>ROUND(SUMIF('AV-Bewegungsdaten'!B:B,$A3125,'AV-Bewegungsdaten'!D:D),2)</f>
        <v>0</v>
      </c>
      <c r="T3125" s="327"/>
      <c r="U3125" s="326">
        <f>ROUND(SUMIF('DV-Bewegungsdaten'!B:B,Kategorien!A3125,'DV-Bewegungsdaten'!D:D),3)</f>
        <v>0</v>
      </c>
      <c r="V3125" s="324">
        <f>ROUND(SUMIF('DV-Bewegungsdaten'!B:B,Kategorien!A3125,'DV-Bewegungsdaten'!E:E),3)</f>
        <v>0</v>
      </c>
      <c r="AD3125" s="390">
        <f t="shared" si="649"/>
        <v>13.260999999999999</v>
      </c>
      <c r="AE3125" s="390">
        <f t="shared" si="650"/>
        <v>13.917999999999999</v>
      </c>
      <c r="AF3125" s="390">
        <f t="shared" si="651"/>
        <v>15.136999999999999</v>
      </c>
      <c r="AG3125" s="390">
        <f t="shared" si="652"/>
        <v>14.504</v>
      </c>
      <c r="AH3125" s="390">
        <f t="shared" si="653"/>
        <v>14.416</v>
      </c>
      <c r="AI3125" s="390">
        <f t="shared" si="654"/>
        <v>14.948</v>
      </c>
      <c r="AJ3125" s="390">
        <f t="shared" si="655"/>
        <v>14.231</v>
      </c>
      <c r="AK3125" s="390">
        <f t="shared" si="656"/>
        <v>14.514999999999999</v>
      </c>
      <c r="AL3125" s="390">
        <f t="shared" si="657"/>
        <v>14.625</v>
      </c>
      <c r="AM3125" s="390">
        <f t="shared" si="658"/>
        <v>14.506</v>
      </c>
      <c r="AN3125" s="390">
        <f t="shared" si="659"/>
        <v>14.1</v>
      </c>
      <c r="AO3125" s="390">
        <f t="shared" si="660"/>
        <v>15.003</v>
      </c>
    </row>
    <row r="3126" spans="1:41" ht="15" customHeight="1" x14ac:dyDescent="0.25">
      <c r="A3126" s="127" t="s">
        <v>3083</v>
      </c>
      <c r="B3126" s="125" t="s">
        <v>2077</v>
      </c>
      <c r="C3126" s="125" t="s">
        <v>4007</v>
      </c>
      <c r="D3126" s="125" t="s">
        <v>930</v>
      </c>
      <c r="E3126" s="125" t="s">
        <v>2452</v>
      </c>
      <c r="F3126" s="126">
        <v>16.02</v>
      </c>
      <c r="G3126" s="126">
        <v>16.22</v>
      </c>
      <c r="H3126" s="126">
        <v>12.82</v>
      </c>
      <c r="I3126" s="126"/>
      <c r="J3126" s="317"/>
      <c r="K3126" s="323">
        <f>ROUND(SUMIF('VGT-Bewegungsdaten'!B:B,A3126,'VGT-Bewegungsdaten'!C:C),3)</f>
        <v>0</v>
      </c>
      <c r="L3126" s="324">
        <f>ROUND(SUMIF('VGT-Bewegungsdaten'!B:B,$A3126,'VGT-Bewegungsdaten'!D:D),2)</f>
        <v>0</v>
      </c>
      <c r="N3126" s="376" t="s">
        <v>4930</v>
      </c>
      <c r="O3126" s="376" t="s">
        <v>4940</v>
      </c>
      <c r="P3126" s="326">
        <f>ROUND(SUMIF('AV-Bewegungsdaten'!B:B,A3126,'AV-Bewegungsdaten'!C:C),3)</f>
        <v>0</v>
      </c>
      <c r="Q3126" s="324">
        <f>ROUND(SUMIF('AV-Bewegungsdaten'!B:B,$A3126,'AV-Bewegungsdaten'!D:D),2)</f>
        <v>0</v>
      </c>
      <c r="T3126" s="327"/>
      <c r="U3126" s="326">
        <f>ROUND(SUMIF('DV-Bewegungsdaten'!B:B,Kategorien!A3126,'DV-Bewegungsdaten'!D:D),3)</f>
        <v>0</v>
      </c>
      <c r="V3126" s="324">
        <f>ROUND(SUMIF('DV-Bewegungsdaten'!B:B,Kategorien!A3126,'DV-Bewegungsdaten'!E:E),3)</f>
        <v>0</v>
      </c>
      <c r="AD3126" s="390">
        <f t="shared" si="649"/>
        <v>11.280999999999999</v>
      </c>
      <c r="AE3126" s="390">
        <f t="shared" si="650"/>
        <v>11.937999999999999</v>
      </c>
      <c r="AF3126" s="390">
        <f t="shared" si="651"/>
        <v>13.156999999999998</v>
      </c>
      <c r="AG3126" s="390">
        <f t="shared" si="652"/>
        <v>12.523999999999999</v>
      </c>
      <c r="AH3126" s="390">
        <f t="shared" si="653"/>
        <v>12.436</v>
      </c>
      <c r="AI3126" s="390">
        <f t="shared" si="654"/>
        <v>12.968</v>
      </c>
      <c r="AJ3126" s="390">
        <f t="shared" si="655"/>
        <v>12.250999999999999</v>
      </c>
      <c r="AK3126" s="390">
        <f t="shared" si="656"/>
        <v>12.534999999999998</v>
      </c>
      <c r="AL3126" s="390">
        <f t="shared" si="657"/>
        <v>12.645</v>
      </c>
      <c r="AM3126" s="390">
        <f t="shared" si="658"/>
        <v>12.526</v>
      </c>
      <c r="AN3126" s="390">
        <f t="shared" si="659"/>
        <v>12.12</v>
      </c>
      <c r="AO3126" s="390">
        <f t="shared" si="660"/>
        <v>13.023</v>
      </c>
    </row>
    <row r="3127" spans="1:41" ht="15" customHeight="1" x14ac:dyDescent="0.25">
      <c r="A3127" s="127" t="s">
        <v>3084</v>
      </c>
      <c r="B3127" s="125" t="s">
        <v>2077</v>
      </c>
      <c r="C3127" s="125" t="s">
        <v>4007</v>
      </c>
      <c r="D3127" s="125" t="s">
        <v>932</v>
      </c>
      <c r="E3127" s="125" t="s">
        <v>2455</v>
      </c>
      <c r="F3127" s="126">
        <v>18.989999999999998</v>
      </c>
      <c r="G3127" s="126">
        <v>19.189999999999998</v>
      </c>
      <c r="H3127" s="126">
        <v>15.19</v>
      </c>
      <c r="I3127" s="126"/>
      <c r="J3127" s="317"/>
      <c r="K3127" s="323">
        <f>ROUND(SUMIF('VGT-Bewegungsdaten'!B:B,A3127,'VGT-Bewegungsdaten'!C:C),3)</f>
        <v>0</v>
      </c>
      <c r="L3127" s="324">
        <f>ROUND(SUMIF('VGT-Bewegungsdaten'!B:B,$A3127,'VGT-Bewegungsdaten'!D:D),2)</f>
        <v>0</v>
      </c>
      <c r="N3127" s="376" t="s">
        <v>4930</v>
      </c>
      <c r="O3127" s="376" t="s">
        <v>4940</v>
      </c>
      <c r="P3127" s="326">
        <f>ROUND(SUMIF('AV-Bewegungsdaten'!B:B,A3127,'AV-Bewegungsdaten'!C:C),3)</f>
        <v>0</v>
      </c>
      <c r="Q3127" s="324">
        <f>ROUND(SUMIF('AV-Bewegungsdaten'!B:B,$A3127,'AV-Bewegungsdaten'!D:D),2)</f>
        <v>0</v>
      </c>
      <c r="T3127" s="327"/>
      <c r="U3127" s="326">
        <f>ROUND(SUMIF('DV-Bewegungsdaten'!B:B,Kategorien!A3127,'DV-Bewegungsdaten'!D:D),3)</f>
        <v>0</v>
      </c>
      <c r="V3127" s="324">
        <f>ROUND(SUMIF('DV-Bewegungsdaten'!B:B,Kategorien!A3127,'DV-Bewegungsdaten'!E:E),3)</f>
        <v>0</v>
      </c>
      <c r="AD3127" s="390">
        <f t="shared" si="649"/>
        <v>14.250999999999998</v>
      </c>
      <c r="AE3127" s="390">
        <f t="shared" si="650"/>
        <v>14.907999999999998</v>
      </c>
      <c r="AF3127" s="390">
        <f t="shared" si="651"/>
        <v>16.126999999999999</v>
      </c>
      <c r="AG3127" s="390">
        <f t="shared" si="652"/>
        <v>15.493999999999998</v>
      </c>
      <c r="AH3127" s="390">
        <f t="shared" si="653"/>
        <v>15.405999999999999</v>
      </c>
      <c r="AI3127" s="390">
        <f t="shared" si="654"/>
        <v>15.937999999999999</v>
      </c>
      <c r="AJ3127" s="390">
        <f t="shared" si="655"/>
        <v>15.220999999999998</v>
      </c>
      <c r="AK3127" s="390">
        <f t="shared" si="656"/>
        <v>15.504999999999997</v>
      </c>
      <c r="AL3127" s="390">
        <f t="shared" si="657"/>
        <v>15.614999999999998</v>
      </c>
      <c r="AM3127" s="390">
        <f t="shared" si="658"/>
        <v>15.495999999999999</v>
      </c>
      <c r="AN3127" s="390">
        <f t="shared" si="659"/>
        <v>15.089999999999998</v>
      </c>
      <c r="AO3127" s="390">
        <f t="shared" si="660"/>
        <v>15.992999999999999</v>
      </c>
    </row>
    <row r="3128" spans="1:41" ht="15" customHeight="1" x14ac:dyDescent="0.25">
      <c r="A3128" s="127" t="s">
        <v>3085</v>
      </c>
      <c r="B3128" s="125" t="s">
        <v>2077</v>
      </c>
      <c r="C3128" s="125" t="s">
        <v>4007</v>
      </c>
      <c r="D3128" s="125" t="s">
        <v>934</v>
      </c>
      <c r="E3128" s="125" t="s">
        <v>2452</v>
      </c>
      <c r="F3128" s="126">
        <v>16.02</v>
      </c>
      <c r="G3128" s="126">
        <v>16.22</v>
      </c>
      <c r="H3128" s="126">
        <v>12.82</v>
      </c>
      <c r="I3128" s="126"/>
      <c r="J3128" s="317"/>
      <c r="K3128" s="323">
        <f>ROUND(SUMIF('VGT-Bewegungsdaten'!B:B,A3128,'VGT-Bewegungsdaten'!C:C),3)</f>
        <v>0</v>
      </c>
      <c r="L3128" s="324">
        <f>ROUND(SUMIF('VGT-Bewegungsdaten'!B:B,$A3128,'VGT-Bewegungsdaten'!D:D),2)</f>
        <v>0</v>
      </c>
      <c r="N3128" s="376" t="s">
        <v>4930</v>
      </c>
      <c r="O3128" s="376" t="s">
        <v>4940</v>
      </c>
      <c r="P3128" s="326">
        <f>ROUND(SUMIF('AV-Bewegungsdaten'!B:B,A3128,'AV-Bewegungsdaten'!C:C),3)</f>
        <v>0</v>
      </c>
      <c r="Q3128" s="324">
        <f>ROUND(SUMIF('AV-Bewegungsdaten'!B:B,$A3128,'AV-Bewegungsdaten'!D:D),2)</f>
        <v>0</v>
      </c>
      <c r="T3128" s="327"/>
      <c r="U3128" s="326">
        <f>ROUND(SUMIF('DV-Bewegungsdaten'!B:B,Kategorien!A3128,'DV-Bewegungsdaten'!D:D),3)</f>
        <v>0</v>
      </c>
      <c r="V3128" s="324">
        <f>ROUND(SUMIF('DV-Bewegungsdaten'!B:B,Kategorien!A3128,'DV-Bewegungsdaten'!E:E),3)</f>
        <v>0</v>
      </c>
      <c r="AD3128" s="390">
        <f t="shared" si="649"/>
        <v>11.280999999999999</v>
      </c>
      <c r="AE3128" s="390">
        <f t="shared" si="650"/>
        <v>11.937999999999999</v>
      </c>
      <c r="AF3128" s="390">
        <f t="shared" si="651"/>
        <v>13.156999999999998</v>
      </c>
      <c r="AG3128" s="390">
        <f t="shared" si="652"/>
        <v>12.523999999999999</v>
      </c>
      <c r="AH3128" s="390">
        <f t="shared" si="653"/>
        <v>12.436</v>
      </c>
      <c r="AI3128" s="390">
        <f t="shared" si="654"/>
        <v>12.968</v>
      </c>
      <c r="AJ3128" s="390">
        <f t="shared" si="655"/>
        <v>12.250999999999999</v>
      </c>
      <c r="AK3128" s="390">
        <f t="shared" si="656"/>
        <v>12.534999999999998</v>
      </c>
      <c r="AL3128" s="390">
        <f t="shared" si="657"/>
        <v>12.645</v>
      </c>
      <c r="AM3128" s="390">
        <f t="shared" si="658"/>
        <v>12.526</v>
      </c>
      <c r="AN3128" s="390">
        <f t="shared" si="659"/>
        <v>12.12</v>
      </c>
      <c r="AO3128" s="390">
        <f t="shared" si="660"/>
        <v>13.023</v>
      </c>
    </row>
    <row r="3129" spans="1:41" ht="15" customHeight="1" x14ac:dyDescent="0.25">
      <c r="A3129" s="127" t="s">
        <v>3086</v>
      </c>
      <c r="B3129" s="125" t="s">
        <v>2077</v>
      </c>
      <c r="C3129" s="125" t="s">
        <v>4007</v>
      </c>
      <c r="D3129" s="125" t="s">
        <v>936</v>
      </c>
      <c r="E3129" s="125" t="s">
        <v>2455</v>
      </c>
      <c r="F3129" s="126">
        <v>18.989999999999998</v>
      </c>
      <c r="G3129" s="126">
        <v>19.189999999999998</v>
      </c>
      <c r="H3129" s="126">
        <v>15.19</v>
      </c>
      <c r="I3129" s="126"/>
      <c r="J3129" s="317"/>
      <c r="K3129" s="323">
        <f>ROUND(SUMIF('VGT-Bewegungsdaten'!B:B,A3129,'VGT-Bewegungsdaten'!C:C),3)</f>
        <v>0</v>
      </c>
      <c r="L3129" s="324">
        <f>ROUND(SUMIF('VGT-Bewegungsdaten'!B:B,$A3129,'VGT-Bewegungsdaten'!D:D),2)</f>
        <v>0</v>
      </c>
      <c r="N3129" s="376" t="s">
        <v>4930</v>
      </c>
      <c r="O3129" s="376" t="s">
        <v>4940</v>
      </c>
      <c r="P3129" s="326">
        <f>ROUND(SUMIF('AV-Bewegungsdaten'!B:B,A3129,'AV-Bewegungsdaten'!C:C),3)</f>
        <v>0</v>
      </c>
      <c r="Q3129" s="324">
        <f>ROUND(SUMIF('AV-Bewegungsdaten'!B:B,$A3129,'AV-Bewegungsdaten'!D:D),2)</f>
        <v>0</v>
      </c>
      <c r="T3129" s="327"/>
      <c r="U3129" s="326">
        <f>ROUND(SUMIF('DV-Bewegungsdaten'!B:B,Kategorien!A3129,'DV-Bewegungsdaten'!D:D),3)</f>
        <v>0</v>
      </c>
      <c r="V3129" s="324">
        <f>ROUND(SUMIF('DV-Bewegungsdaten'!B:B,Kategorien!A3129,'DV-Bewegungsdaten'!E:E),3)</f>
        <v>0</v>
      </c>
      <c r="AD3129" s="390">
        <f t="shared" si="649"/>
        <v>14.250999999999998</v>
      </c>
      <c r="AE3129" s="390">
        <f t="shared" si="650"/>
        <v>14.907999999999998</v>
      </c>
      <c r="AF3129" s="390">
        <f t="shared" si="651"/>
        <v>16.126999999999999</v>
      </c>
      <c r="AG3129" s="390">
        <f t="shared" si="652"/>
        <v>15.493999999999998</v>
      </c>
      <c r="AH3129" s="390">
        <f t="shared" si="653"/>
        <v>15.405999999999999</v>
      </c>
      <c r="AI3129" s="390">
        <f t="shared" si="654"/>
        <v>15.937999999999999</v>
      </c>
      <c r="AJ3129" s="390">
        <f t="shared" si="655"/>
        <v>15.220999999999998</v>
      </c>
      <c r="AK3129" s="390">
        <f t="shared" si="656"/>
        <v>15.504999999999997</v>
      </c>
      <c r="AL3129" s="390">
        <f t="shared" si="657"/>
        <v>15.614999999999998</v>
      </c>
      <c r="AM3129" s="390">
        <f t="shared" si="658"/>
        <v>15.495999999999999</v>
      </c>
      <c r="AN3129" s="390">
        <f t="shared" si="659"/>
        <v>15.089999999999998</v>
      </c>
      <c r="AO3129" s="390">
        <f t="shared" si="660"/>
        <v>15.992999999999999</v>
      </c>
    </row>
    <row r="3130" spans="1:41" ht="15" customHeight="1" x14ac:dyDescent="0.25">
      <c r="A3130" s="127" t="s">
        <v>3087</v>
      </c>
      <c r="B3130" s="125" t="s">
        <v>2077</v>
      </c>
      <c r="C3130" s="125" t="s">
        <v>4007</v>
      </c>
      <c r="D3130" s="125" t="s">
        <v>938</v>
      </c>
      <c r="E3130" s="125" t="s">
        <v>2452</v>
      </c>
      <c r="F3130" s="126">
        <v>17.010000000000002</v>
      </c>
      <c r="G3130" s="126">
        <v>17.21</v>
      </c>
      <c r="H3130" s="126">
        <v>13.61</v>
      </c>
      <c r="I3130" s="126"/>
      <c r="J3130" s="317"/>
      <c r="K3130" s="323">
        <f>ROUND(SUMIF('VGT-Bewegungsdaten'!B:B,A3130,'VGT-Bewegungsdaten'!C:C),3)</f>
        <v>0</v>
      </c>
      <c r="L3130" s="324">
        <f>ROUND(SUMIF('VGT-Bewegungsdaten'!B:B,$A3130,'VGT-Bewegungsdaten'!D:D),2)</f>
        <v>0</v>
      </c>
      <c r="N3130" s="376" t="s">
        <v>4930</v>
      </c>
      <c r="O3130" s="376" t="s">
        <v>4940</v>
      </c>
      <c r="P3130" s="326">
        <f>ROUND(SUMIF('AV-Bewegungsdaten'!B:B,A3130,'AV-Bewegungsdaten'!C:C),3)</f>
        <v>0</v>
      </c>
      <c r="Q3130" s="324">
        <f>ROUND(SUMIF('AV-Bewegungsdaten'!B:B,$A3130,'AV-Bewegungsdaten'!D:D),2)</f>
        <v>0</v>
      </c>
      <c r="T3130" s="327"/>
      <c r="U3130" s="326">
        <f>ROUND(SUMIF('DV-Bewegungsdaten'!B:B,Kategorien!A3130,'DV-Bewegungsdaten'!D:D),3)</f>
        <v>0</v>
      </c>
      <c r="V3130" s="324">
        <f>ROUND(SUMIF('DV-Bewegungsdaten'!B:B,Kategorien!A3130,'DV-Bewegungsdaten'!E:E),3)</f>
        <v>0</v>
      </c>
      <c r="AD3130" s="390">
        <f t="shared" si="649"/>
        <v>12.271000000000001</v>
      </c>
      <c r="AE3130" s="390">
        <f t="shared" si="650"/>
        <v>12.928000000000001</v>
      </c>
      <c r="AF3130" s="390">
        <f t="shared" si="651"/>
        <v>14.147</v>
      </c>
      <c r="AG3130" s="390">
        <f t="shared" si="652"/>
        <v>13.514000000000001</v>
      </c>
      <c r="AH3130" s="390">
        <f t="shared" si="653"/>
        <v>13.426000000000002</v>
      </c>
      <c r="AI3130" s="390">
        <f t="shared" si="654"/>
        <v>13.958000000000002</v>
      </c>
      <c r="AJ3130" s="390">
        <f t="shared" si="655"/>
        <v>13.241000000000001</v>
      </c>
      <c r="AK3130" s="390">
        <f t="shared" si="656"/>
        <v>13.525</v>
      </c>
      <c r="AL3130" s="390">
        <f t="shared" si="657"/>
        <v>13.635000000000002</v>
      </c>
      <c r="AM3130" s="390">
        <f t="shared" si="658"/>
        <v>13.516000000000002</v>
      </c>
      <c r="AN3130" s="390">
        <f t="shared" si="659"/>
        <v>13.110000000000001</v>
      </c>
      <c r="AO3130" s="390">
        <f t="shared" si="660"/>
        <v>14.013000000000002</v>
      </c>
    </row>
    <row r="3131" spans="1:41" ht="15" customHeight="1" x14ac:dyDescent="0.25">
      <c r="A3131" s="127" t="s">
        <v>3088</v>
      </c>
      <c r="B3131" s="125" t="s">
        <v>2077</v>
      </c>
      <c r="C3131" s="125" t="s">
        <v>4007</v>
      </c>
      <c r="D3131" s="125" t="s">
        <v>940</v>
      </c>
      <c r="E3131" s="125" t="s">
        <v>2455</v>
      </c>
      <c r="F3131" s="126">
        <v>19.98</v>
      </c>
      <c r="G3131" s="126">
        <v>20.18</v>
      </c>
      <c r="H3131" s="126">
        <v>15.98</v>
      </c>
      <c r="I3131" s="126"/>
      <c r="J3131" s="317"/>
      <c r="K3131" s="323">
        <f>ROUND(SUMIF('VGT-Bewegungsdaten'!B:B,A3131,'VGT-Bewegungsdaten'!C:C),3)</f>
        <v>0</v>
      </c>
      <c r="L3131" s="324">
        <f>ROUND(SUMIF('VGT-Bewegungsdaten'!B:B,$A3131,'VGT-Bewegungsdaten'!D:D),2)</f>
        <v>0</v>
      </c>
      <c r="N3131" s="376" t="s">
        <v>4930</v>
      </c>
      <c r="O3131" s="376" t="s">
        <v>4940</v>
      </c>
      <c r="P3131" s="326">
        <f>ROUND(SUMIF('AV-Bewegungsdaten'!B:B,A3131,'AV-Bewegungsdaten'!C:C),3)</f>
        <v>0</v>
      </c>
      <c r="Q3131" s="324">
        <f>ROUND(SUMIF('AV-Bewegungsdaten'!B:B,$A3131,'AV-Bewegungsdaten'!D:D),2)</f>
        <v>0</v>
      </c>
      <c r="T3131" s="327"/>
      <c r="U3131" s="326">
        <f>ROUND(SUMIF('DV-Bewegungsdaten'!B:B,Kategorien!A3131,'DV-Bewegungsdaten'!D:D),3)</f>
        <v>0</v>
      </c>
      <c r="V3131" s="324">
        <f>ROUND(SUMIF('DV-Bewegungsdaten'!B:B,Kategorien!A3131,'DV-Bewegungsdaten'!E:E),3)</f>
        <v>0</v>
      </c>
      <c r="AD3131" s="390">
        <f t="shared" si="649"/>
        <v>15.241</v>
      </c>
      <c r="AE3131" s="390">
        <f t="shared" si="650"/>
        <v>15.898</v>
      </c>
      <c r="AF3131" s="390">
        <f t="shared" si="651"/>
        <v>17.117000000000001</v>
      </c>
      <c r="AG3131" s="390">
        <f t="shared" si="652"/>
        <v>16.483999999999998</v>
      </c>
      <c r="AH3131" s="390">
        <f t="shared" si="653"/>
        <v>16.396000000000001</v>
      </c>
      <c r="AI3131" s="390">
        <f t="shared" si="654"/>
        <v>16.928000000000001</v>
      </c>
      <c r="AJ3131" s="390">
        <f t="shared" si="655"/>
        <v>16.210999999999999</v>
      </c>
      <c r="AK3131" s="390">
        <f t="shared" si="656"/>
        <v>16.495000000000001</v>
      </c>
      <c r="AL3131" s="390">
        <f t="shared" si="657"/>
        <v>16.605</v>
      </c>
      <c r="AM3131" s="390">
        <f t="shared" si="658"/>
        <v>16.486000000000001</v>
      </c>
      <c r="AN3131" s="390">
        <f t="shared" si="659"/>
        <v>16.079999999999998</v>
      </c>
      <c r="AO3131" s="390">
        <f t="shared" si="660"/>
        <v>16.983000000000001</v>
      </c>
    </row>
    <row r="3132" spans="1:41" ht="15" customHeight="1" x14ac:dyDescent="0.25">
      <c r="A3132" s="127" t="s">
        <v>3089</v>
      </c>
      <c r="B3132" s="125" t="s">
        <v>2077</v>
      </c>
      <c r="C3132" s="125" t="s">
        <v>4007</v>
      </c>
      <c r="D3132" s="125" t="s">
        <v>942</v>
      </c>
      <c r="E3132" s="125" t="s">
        <v>2452</v>
      </c>
      <c r="F3132" s="126">
        <v>18</v>
      </c>
      <c r="G3132" s="126">
        <v>18.2</v>
      </c>
      <c r="H3132" s="126">
        <v>14.4</v>
      </c>
      <c r="I3132" s="126"/>
      <c r="J3132" s="317"/>
      <c r="K3132" s="323">
        <f>ROUND(SUMIF('VGT-Bewegungsdaten'!B:B,A3132,'VGT-Bewegungsdaten'!C:C),3)</f>
        <v>0</v>
      </c>
      <c r="L3132" s="324">
        <f>ROUND(SUMIF('VGT-Bewegungsdaten'!B:B,$A3132,'VGT-Bewegungsdaten'!D:D),2)</f>
        <v>0</v>
      </c>
      <c r="N3132" s="376" t="s">
        <v>4930</v>
      </c>
      <c r="O3132" s="376" t="s">
        <v>4940</v>
      </c>
      <c r="P3132" s="326">
        <f>ROUND(SUMIF('AV-Bewegungsdaten'!B:B,A3132,'AV-Bewegungsdaten'!C:C),3)</f>
        <v>0</v>
      </c>
      <c r="Q3132" s="324">
        <f>ROUND(SUMIF('AV-Bewegungsdaten'!B:B,$A3132,'AV-Bewegungsdaten'!D:D),2)</f>
        <v>0</v>
      </c>
      <c r="T3132" s="327"/>
      <c r="U3132" s="326">
        <f>ROUND(SUMIF('DV-Bewegungsdaten'!B:B,Kategorien!A3132,'DV-Bewegungsdaten'!D:D),3)</f>
        <v>0</v>
      </c>
      <c r="V3132" s="324">
        <f>ROUND(SUMIF('DV-Bewegungsdaten'!B:B,Kategorien!A3132,'DV-Bewegungsdaten'!E:E),3)</f>
        <v>0</v>
      </c>
      <c r="AD3132" s="390">
        <f t="shared" si="649"/>
        <v>13.260999999999999</v>
      </c>
      <c r="AE3132" s="390">
        <f t="shared" si="650"/>
        <v>13.917999999999999</v>
      </c>
      <c r="AF3132" s="390">
        <f t="shared" si="651"/>
        <v>15.136999999999999</v>
      </c>
      <c r="AG3132" s="390">
        <f t="shared" si="652"/>
        <v>14.504</v>
      </c>
      <c r="AH3132" s="390">
        <f t="shared" si="653"/>
        <v>14.416</v>
      </c>
      <c r="AI3132" s="390">
        <f t="shared" si="654"/>
        <v>14.948</v>
      </c>
      <c r="AJ3132" s="390">
        <f t="shared" si="655"/>
        <v>14.231</v>
      </c>
      <c r="AK3132" s="390">
        <f t="shared" si="656"/>
        <v>14.514999999999999</v>
      </c>
      <c r="AL3132" s="390">
        <f t="shared" si="657"/>
        <v>14.625</v>
      </c>
      <c r="AM3132" s="390">
        <f t="shared" si="658"/>
        <v>14.506</v>
      </c>
      <c r="AN3132" s="390">
        <f t="shared" si="659"/>
        <v>14.1</v>
      </c>
      <c r="AO3132" s="390">
        <f t="shared" si="660"/>
        <v>15.003</v>
      </c>
    </row>
    <row r="3133" spans="1:41" ht="15" customHeight="1" x14ac:dyDescent="0.25">
      <c r="A3133" s="127" t="s">
        <v>3090</v>
      </c>
      <c r="B3133" s="125" t="s">
        <v>2077</v>
      </c>
      <c r="C3133" s="125" t="s">
        <v>4007</v>
      </c>
      <c r="D3133" s="125" t="s">
        <v>944</v>
      </c>
      <c r="E3133" s="125" t="s">
        <v>2455</v>
      </c>
      <c r="F3133" s="126">
        <v>20.97</v>
      </c>
      <c r="G3133" s="126">
        <v>21.169999999999998</v>
      </c>
      <c r="H3133" s="126">
        <v>16.78</v>
      </c>
      <c r="I3133" s="126"/>
      <c r="J3133" s="317"/>
      <c r="K3133" s="323">
        <f>ROUND(SUMIF('VGT-Bewegungsdaten'!B:B,A3133,'VGT-Bewegungsdaten'!C:C),3)</f>
        <v>0</v>
      </c>
      <c r="L3133" s="324">
        <f>ROUND(SUMIF('VGT-Bewegungsdaten'!B:B,$A3133,'VGT-Bewegungsdaten'!D:D),2)</f>
        <v>0</v>
      </c>
      <c r="N3133" s="376" t="s">
        <v>4930</v>
      </c>
      <c r="O3133" s="376" t="s">
        <v>4940</v>
      </c>
      <c r="P3133" s="326">
        <f>ROUND(SUMIF('AV-Bewegungsdaten'!B:B,A3133,'AV-Bewegungsdaten'!C:C),3)</f>
        <v>0</v>
      </c>
      <c r="Q3133" s="324">
        <f>ROUND(SUMIF('AV-Bewegungsdaten'!B:B,$A3133,'AV-Bewegungsdaten'!D:D),2)</f>
        <v>0</v>
      </c>
      <c r="T3133" s="327"/>
      <c r="U3133" s="326">
        <f>ROUND(SUMIF('DV-Bewegungsdaten'!B:B,Kategorien!A3133,'DV-Bewegungsdaten'!D:D),3)</f>
        <v>0</v>
      </c>
      <c r="V3133" s="324">
        <f>ROUND(SUMIF('DV-Bewegungsdaten'!B:B,Kategorien!A3133,'DV-Bewegungsdaten'!E:E),3)</f>
        <v>0</v>
      </c>
      <c r="AD3133" s="390">
        <f t="shared" si="649"/>
        <v>16.230999999999998</v>
      </c>
      <c r="AE3133" s="390">
        <f t="shared" si="650"/>
        <v>16.887999999999998</v>
      </c>
      <c r="AF3133" s="390">
        <f t="shared" si="651"/>
        <v>18.106999999999999</v>
      </c>
      <c r="AG3133" s="390">
        <f t="shared" si="652"/>
        <v>17.473999999999997</v>
      </c>
      <c r="AH3133" s="390">
        <f t="shared" si="653"/>
        <v>17.385999999999999</v>
      </c>
      <c r="AI3133" s="390">
        <f t="shared" si="654"/>
        <v>17.917999999999999</v>
      </c>
      <c r="AJ3133" s="390">
        <f t="shared" si="655"/>
        <v>17.200999999999997</v>
      </c>
      <c r="AK3133" s="390">
        <f t="shared" si="656"/>
        <v>17.484999999999999</v>
      </c>
      <c r="AL3133" s="390">
        <f t="shared" si="657"/>
        <v>17.594999999999999</v>
      </c>
      <c r="AM3133" s="390">
        <f t="shared" si="658"/>
        <v>17.475999999999999</v>
      </c>
      <c r="AN3133" s="390">
        <f t="shared" si="659"/>
        <v>17.07</v>
      </c>
      <c r="AO3133" s="390">
        <f t="shared" si="660"/>
        <v>17.972999999999999</v>
      </c>
    </row>
    <row r="3134" spans="1:41" ht="15" customHeight="1" x14ac:dyDescent="0.25">
      <c r="A3134" s="127" t="s">
        <v>3091</v>
      </c>
      <c r="B3134" s="125" t="s">
        <v>2077</v>
      </c>
      <c r="C3134" s="125" t="s">
        <v>4007</v>
      </c>
      <c r="D3134" s="125" t="s">
        <v>946</v>
      </c>
      <c r="E3134" s="125" t="s">
        <v>2452</v>
      </c>
      <c r="F3134" s="126">
        <v>18.989999999999998</v>
      </c>
      <c r="G3134" s="126">
        <v>19.189999999999998</v>
      </c>
      <c r="H3134" s="126">
        <v>15.19</v>
      </c>
      <c r="I3134" s="126"/>
      <c r="J3134" s="317"/>
      <c r="K3134" s="323">
        <f>ROUND(SUMIF('VGT-Bewegungsdaten'!B:B,A3134,'VGT-Bewegungsdaten'!C:C),3)</f>
        <v>0</v>
      </c>
      <c r="L3134" s="324">
        <f>ROUND(SUMIF('VGT-Bewegungsdaten'!B:B,$A3134,'VGT-Bewegungsdaten'!D:D),2)</f>
        <v>0</v>
      </c>
      <c r="N3134" s="376" t="s">
        <v>4930</v>
      </c>
      <c r="O3134" s="376" t="s">
        <v>4940</v>
      </c>
      <c r="P3134" s="326">
        <f>ROUND(SUMIF('AV-Bewegungsdaten'!B:B,A3134,'AV-Bewegungsdaten'!C:C),3)</f>
        <v>0</v>
      </c>
      <c r="Q3134" s="324">
        <f>ROUND(SUMIF('AV-Bewegungsdaten'!B:B,$A3134,'AV-Bewegungsdaten'!D:D),2)</f>
        <v>0</v>
      </c>
      <c r="T3134" s="327"/>
      <c r="U3134" s="326">
        <f>ROUND(SUMIF('DV-Bewegungsdaten'!B:B,Kategorien!A3134,'DV-Bewegungsdaten'!D:D),3)</f>
        <v>0</v>
      </c>
      <c r="V3134" s="324">
        <f>ROUND(SUMIF('DV-Bewegungsdaten'!B:B,Kategorien!A3134,'DV-Bewegungsdaten'!E:E),3)</f>
        <v>0</v>
      </c>
      <c r="AD3134" s="390">
        <f t="shared" si="649"/>
        <v>14.250999999999998</v>
      </c>
      <c r="AE3134" s="390">
        <f t="shared" si="650"/>
        <v>14.907999999999998</v>
      </c>
      <c r="AF3134" s="390">
        <f t="shared" si="651"/>
        <v>16.126999999999999</v>
      </c>
      <c r="AG3134" s="390">
        <f t="shared" si="652"/>
        <v>15.493999999999998</v>
      </c>
      <c r="AH3134" s="390">
        <f t="shared" si="653"/>
        <v>15.405999999999999</v>
      </c>
      <c r="AI3134" s="390">
        <f t="shared" si="654"/>
        <v>15.937999999999999</v>
      </c>
      <c r="AJ3134" s="390">
        <f t="shared" si="655"/>
        <v>15.220999999999998</v>
      </c>
      <c r="AK3134" s="390">
        <f t="shared" si="656"/>
        <v>15.504999999999997</v>
      </c>
      <c r="AL3134" s="390">
        <f t="shared" si="657"/>
        <v>15.614999999999998</v>
      </c>
      <c r="AM3134" s="390">
        <f t="shared" si="658"/>
        <v>15.495999999999999</v>
      </c>
      <c r="AN3134" s="390">
        <f t="shared" si="659"/>
        <v>15.089999999999998</v>
      </c>
      <c r="AO3134" s="390">
        <f t="shared" si="660"/>
        <v>15.992999999999999</v>
      </c>
    </row>
    <row r="3135" spans="1:41" ht="15" customHeight="1" x14ac:dyDescent="0.25">
      <c r="A3135" s="127" t="s">
        <v>3092</v>
      </c>
      <c r="B3135" s="125" t="s">
        <v>2077</v>
      </c>
      <c r="C3135" s="125" t="s">
        <v>4007</v>
      </c>
      <c r="D3135" s="125" t="s">
        <v>948</v>
      </c>
      <c r="E3135" s="125" t="s">
        <v>2455</v>
      </c>
      <c r="F3135" s="126">
        <v>21.96</v>
      </c>
      <c r="G3135" s="126">
        <v>22.16</v>
      </c>
      <c r="H3135" s="126">
        <v>17.57</v>
      </c>
      <c r="I3135" s="126"/>
      <c r="J3135" s="317"/>
      <c r="K3135" s="323">
        <f>ROUND(SUMIF('VGT-Bewegungsdaten'!B:B,A3135,'VGT-Bewegungsdaten'!C:C),3)</f>
        <v>0</v>
      </c>
      <c r="L3135" s="324">
        <f>ROUND(SUMIF('VGT-Bewegungsdaten'!B:B,$A3135,'VGT-Bewegungsdaten'!D:D),2)</f>
        <v>0</v>
      </c>
      <c r="N3135" s="376" t="s">
        <v>4930</v>
      </c>
      <c r="O3135" s="376" t="s">
        <v>4940</v>
      </c>
      <c r="P3135" s="326">
        <f>ROUND(SUMIF('AV-Bewegungsdaten'!B:B,A3135,'AV-Bewegungsdaten'!C:C),3)</f>
        <v>0</v>
      </c>
      <c r="Q3135" s="324">
        <f>ROUND(SUMIF('AV-Bewegungsdaten'!B:B,$A3135,'AV-Bewegungsdaten'!D:D),2)</f>
        <v>0</v>
      </c>
      <c r="T3135" s="327"/>
      <c r="U3135" s="326">
        <f>ROUND(SUMIF('DV-Bewegungsdaten'!B:B,Kategorien!A3135,'DV-Bewegungsdaten'!D:D),3)</f>
        <v>0</v>
      </c>
      <c r="V3135" s="324">
        <f>ROUND(SUMIF('DV-Bewegungsdaten'!B:B,Kategorien!A3135,'DV-Bewegungsdaten'!E:E),3)</f>
        <v>0</v>
      </c>
      <c r="AD3135" s="390">
        <f t="shared" si="649"/>
        <v>17.221</v>
      </c>
      <c r="AE3135" s="390">
        <f t="shared" si="650"/>
        <v>17.878</v>
      </c>
      <c r="AF3135" s="390">
        <f t="shared" si="651"/>
        <v>19.097000000000001</v>
      </c>
      <c r="AG3135" s="390">
        <f t="shared" si="652"/>
        <v>18.463999999999999</v>
      </c>
      <c r="AH3135" s="390">
        <f t="shared" si="653"/>
        <v>18.376000000000001</v>
      </c>
      <c r="AI3135" s="390">
        <f t="shared" si="654"/>
        <v>18.908000000000001</v>
      </c>
      <c r="AJ3135" s="390">
        <f t="shared" si="655"/>
        <v>18.190999999999999</v>
      </c>
      <c r="AK3135" s="390">
        <f t="shared" si="656"/>
        <v>18.475000000000001</v>
      </c>
      <c r="AL3135" s="390">
        <f t="shared" si="657"/>
        <v>18.585000000000001</v>
      </c>
      <c r="AM3135" s="390">
        <f t="shared" si="658"/>
        <v>18.466000000000001</v>
      </c>
      <c r="AN3135" s="390">
        <f t="shared" si="659"/>
        <v>18.060000000000002</v>
      </c>
      <c r="AO3135" s="390">
        <f t="shared" si="660"/>
        <v>18.963000000000001</v>
      </c>
    </row>
    <row r="3136" spans="1:41" ht="15" customHeight="1" x14ac:dyDescent="0.25">
      <c r="A3136" s="127" t="s">
        <v>3093</v>
      </c>
      <c r="B3136" s="125" t="s">
        <v>2077</v>
      </c>
      <c r="C3136" s="125" t="s">
        <v>4007</v>
      </c>
      <c r="D3136" s="125" t="s">
        <v>950</v>
      </c>
      <c r="E3136" s="125" t="s">
        <v>2452</v>
      </c>
      <c r="F3136" s="126">
        <v>17.010000000000002</v>
      </c>
      <c r="G3136" s="126">
        <v>17.21</v>
      </c>
      <c r="H3136" s="126">
        <v>13.61</v>
      </c>
      <c r="I3136" s="126"/>
      <c r="J3136" s="317"/>
      <c r="K3136" s="323">
        <f>ROUND(SUMIF('VGT-Bewegungsdaten'!B:B,A3136,'VGT-Bewegungsdaten'!C:C),3)</f>
        <v>0</v>
      </c>
      <c r="L3136" s="324">
        <f>ROUND(SUMIF('VGT-Bewegungsdaten'!B:B,$A3136,'VGT-Bewegungsdaten'!D:D),2)</f>
        <v>0</v>
      </c>
      <c r="N3136" s="376" t="s">
        <v>4930</v>
      </c>
      <c r="O3136" s="376" t="s">
        <v>4940</v>
      </c>
      <c r="P3136" s="326">
        <f>ROUND(SUMIF('AV-Bewegungsdaten'!B:B,A3136,'AV-Bewegungsdaten'!C:C),3)</f>
        <v>0</v>
      </c>
      <c r="Q3136" s="324">
        <f>ROUND(SUMIF('AV-Bewegungsdaten'!B:B,$A3136,'AV-Bewegungsdaten'!D:D),2)</f>
        <v>0</v>
      </c>
      <c r="T3136" s="327"/>
      <c r="U3136" s="326">
        <f>ROUND(SUMIF('DV-Bewegungsdaten'!B:B,Kategorien!A3136,'DV-Bewegungsdaten'!D:D),3)</f>
        <v>0</v>
      </c>
      <c r="V3136" s="324">
        <f>ROUND(SUMIF('DV-Bewegungsdaten'!B:B,Kategorien!A3136,'DV-Bewegungsdaten'!E:E),3)</f>
        <v>0</v>
      </c>
      <c r="AD3136" s="390">
        <f t="shared" si="649"/>
        <v>12.271000000000001</v>
      </c>
      <c r="AE3136" s="390">
        <f t="shared" si="650"/>
        <v>12.928000000000001</v>
      </c>
      <c r="AF3136" s="390">
        <f t="shared" si="651"/>
        <v>14.147</v>
      </c>
      <c r="AG3136" s="390">
        <f t="shared" si="652"/>
        <v>13.514000000000001</v>
      </c>
      <c r="AH3136" s="390">
        <f t="shared" si="653"/>
        <v>13.426000000000002</v>
      </c>
      <c r="AI3136" s="390">
        <f t="shared" si="654"/>
        <v>13.958000000000002</v>
      </c>
      <c r="AJ3136" s="390">
        <f t="shared" si="655"/>
        <v>13.241000000000001</v>
      </c>
      <c r="AK3136" s="390">
        <f t="shared" si="656"/>
        <v>13.525</v>
      </c>
      <c r="AL3136" s="390">
        <f t="shared" si="657"/>
        <v>13.635000000000002</v>
      </c>
      <c r="AM3136" s="390">
        <f t="shared" si="658"/>
        <v>13.516000000000002</v>
      </c>
      <c r="AN3136" s="390">
        <f t="shared" si="659"/>
        <v>13.110000000000001</v>
      </c>
      <c r="AO3136" s="390">
        <f t="shared" si="660"/>
        <v>14.013000000000002</v>
      </c>
    </row>
    <row r="3137" spans="1:41" ht="15" customHeight="1" x14ac:dyDescent="0.25">
      <c r="A3137" s="127" t="s">
        <v>3094</v>
      </c>
      <c r="B3137" s="125" t="s">
        <v>2077</v>
      </c>
      <c r="C3137" s="125" t="s">
        <v>4007</v>
      </c>
      <c r="D3137" s="125" t="s">
        <v>952</v>
      </c>
      <c r="E3137" s="125" t="s">
        <v>2455</v>
      </c>
      <c r="F3137" s="126">
        <v>19.98</v>
      </c>
      <c r="G3137" s="126">
        <v>20.18</v>
      </c>
      <c r="H3137" s="126">
        <v>15.98</v>
      </c>
      <c r="I3137" s="126"/>
      <c r="J3137" s="317"/>
      <c r="K3137" s="323">
        <f>ROUND(SUMIF('VGT-Bewegungsdaten'!B:B,A3137,'VGT-Bewegungsdaten'!C:C),3)</f>
        <v>0</v>
      </c>
      <c r="L3137" s="324">
        <f>ROUND(SUMIF('VGT-Bewegungsdaten'!B:B,$A3137,'VGT-Bewegungsdaten'!D:D),2)</f>
        <v>0</v>
      </c>
      <c r="N3137" s="376" t="s">
        <v>4930</v>
      </c>
      <c r="O3137" s="376" t="s">
        <v>4940</v>
      </c>
      <c r="P3137" s="326">
        <f>ROUND(SUMIF('AV-Bewegungsdaten'!B:B,A3137,'AV-Bewegungsdaten'!C:C),3)</f>
        <v>0</v>
      </c>
      <c r="Q3137" s="324">
        <f>ROUND(SUMIF('AV-Bewegungsdaten'!B:B,$A3137,'AV-Bewegungsdaten'!D:D),2)</f>
        <v>0</v>
      </c>
      <c r="T3137" s="327"/>
      <c r="U3137" s="326">
        <f>ROUND(SUMIF('DV-Bewegungsdaten'!B:B,Kategorien!A3137,'DV-Bewegungsdaten'!D:D),3)</f>
        <v>0</v>
      </c>
      <c r="V3137" s="324">
        <f>ROUND(SUMIF('DV-Bewegungsdaten'!B:B,Kategorien!A3137,'DV-Bewegungsdaten'!E:E),3)</f>
        <v>0</v>
      </c>
      <c r="AD3137" s="390">
        <f t="shared" si="649"/>
        <v>15.241</v>
      </c>
      <c r="AE3137" s="390">
        <f t="shared" si="650"/>
        <v>15.898</v>
      </c>
      <c r="AF3137" s="390">
        <f t="shared" si="651"/>
        <v>17.117000000000001</v>
      </c>
      <c r="AG3137" s="390">
        <f t="shared" si="652"/>
        <v>16.483999999999998</v>
      </c>
      <c r="AH3137" s="390">
        <f t="shared" si="653"/>
        <v>16.396000000000001</v>
      </c>
      <c r="AI3137" s="390">
        <f t="shared" si="654"/>
        <v>16.928000000000001</v>
      </c>
      <c r="AJ3137" s="390">
        <f t="shared" si="655"/>
        <v>16.210999999999999</v>
      </c>
      <c r="AK3137" s="390">
        <f t="shared" si="656"/>
        <v>16.495000000000001</v>
      </c>
      <c r="AL3137" s="390">
        <f t="shared" si="657"/>
        <v>16.605</v>
      </c>
      <c r="AM3137" s="390">
        <f t="shared" si="658"/>
        <v>16.486000000000001</v>
      </c>
      <c r="AN3137" s="390">
        <f t="shared" si="659"/>
        <v>16.079999999999998</v>
      </c>
      <c r="AO3137" s="390">
        <f t="shared" si="660"/>
        <v>16.983000000000001</v>
      </c>
    </row>
    <row r="3138" spans="1:41" ht="15" customHeight="1" x14ac:dyDescent="0.25">
      <c r="A3138" s="127" t="s">
        <v>3095</v>
      </c>
      <c r="B3138" s="125" t="s">
        <v>2077</v>
      </c>
      <c r="C3138" s="125" t="s">
        <v>4007</v>
      </c>
      <c r="D3138" s="125" t="s">
        <v>954</v>
      </c>
      <c r="E3138" s="125" t="s">
        <v>2452</v>
      </c>
      <c r="F3138" s="126">
        <v>18</v>
      </c>
      <c r="G3138" s="126">
        <v>18.2</v>
      </c>
      <c r="H3138" s="126">
        <v>14.4</v>
      </c>
      <c r="I3138" s="126"/>
      <c r="J3138" s="317"/>
      <c r="K3138" s="323">
        <f>ROUND(SUMIF('VGT-Bewegungsdaten'!B:B,A3138,'VGT-Bewegungsdaten'!C:C),3)</f>
        <v>0</v>
      </c>
      <c r="L3138" s="324">
        <f>ROUND(SUMIF('VGT-Bewegungsdaten'!B:B,$A3138,'VGT-Bewegungsdaten'!D:D),2)</f>
        <v>0</v>
      </c>
      <c r="N3138" s="376" t="s">
        <v>4930</v>
      </c>
      <c r="O3138" s="376" t="s">
        <v>4940</v>
      </c>
      <c r="P3138" s="326">
        <f>ROUND(SUMIF('AV-Bewegungsdaten'!B:B,A3138,'AV-Bewegungsdaten'!C:C),3)</f>
        <v>0</v>
      </c>
      <c r="Q3138" s="324">
        <f>ROUND(SUMIF('AV-Bewegungsdaten'!B:B,$A3138,'AV-Bewegungsdaten'!D:D),2)</f>
        <v>0</v>
      </c>
      <c r="T3138" s="327"/>
      <c r="U3138" s="326">
        <f>ROUND(SUMIF('DV-Bewegungsdaten'!B:B,Kategorien!A3138,'DV-Bewegungsdaten'!D:D),3)</f>
        <v>0</v>
      </c>
      <c r="V3138" s="324">
        <f>ROUND(SUMIF('DV-Bewegungsdaten'!B:B,Kategorien!A3138,'DV-Bewegungsdaten'!E:E),3)</f>
        <v>0</v>
      </c>
      <c r="AD3138" s="390">
        <f t="shared" si="649"/>
        <v>13.260999999999999</v>
      </c>
      <c r="AE3138" s="390">
        <f t="shared" si="650"/>
        <v>13.917999999999999</v>
      </c>
      <c r="AF3138" s="390">
        <f t="shared" si="651"/>
        <v>15.136999999999999</v>
      </c>
      <c r="AG3138" s="390">
        <f t="shared" si="652"/>
        <v>14.504</v>
      </c>
      <c r="AH3138" s="390">
        <f t="shared" si="653"/>
        <v>14.416</v>
      </c>
      <c r="AI3138" s="390">
        <f t="shared" si="654"/>
        <v>14.948</v>
      </c>
      <c r="AJ3138" s="390">
        <f t="shared" si="655"/>
        <v>14.231</v>
      </c>
      <c r="AK3138" s="390">
        <f t="shared" si="656"/>
        <v>14.514999999999999</v>
      </c>
      <c r="AL3138" s="390">
        <f t="shared" si="657"/>
        <v>14.625</v>
      </c>
      <c r="AM3138" s="390">
        <f t="shared" si="658"/>
        <v>14.506</v>
      </c>
      <c r="AN3138" s="390">
        <f t="shared" si="659"/>
        <v>14.1</v>
      </c>
      <c r="AO3138" s="390">
        <f t="shared" si="660"/>
        <v>15.003</v>
      </c>
    </row>
    <row r="3139" spans="1:41" ht="15" customHeight="1" x14ac:dyDescent="0.25">
      <c r="A3139" s="127" t="s">
        <v>3096</v>
      </c>
      <c r="B3139" s="125" t="s">
        <v>2077</v>
      </c>
      <c r="C3139" s="125" t="s">
        <v>4007</v>
      </c>
      <c r="D3139" s="125" t="s">
        <v>956</v>
      </c>
      <c r="E3139" s="125" t="s">
        <v>2455</v>
      </c>
      <c r="F3139" s="126">
        <v>20.97</v>
      </c>
      <c r="G3139" s="126">
        <v>21.169999999999998</v>
      </c>
      <c r="H3139" s="126">
        <v>16.78</v>
      </c>
      <c r="I3139" s="126"/>
      <c r="J3139" s="317"/>
      <c r="K3139" s="323">
        <f>ROUND(SUMIF('VGT-Bewegungsdaten'!B:B,A3139,'VGT-Bewegungsdaten'!C:C),3)</f>
        <v>0</v>
      </c>
      <c r="L3139" s="324">
        <f>ROUND(SUMIF('VGT-Bewegungsdaten'!B:B,$A3139,'VGT-Bewegungsdaten'!D:D),2)</f>
        <v>0</v>
      </c>
      <c r="N3139" s="376" t="s">
        <v>4930</v>
      </c>
      <c r="O3139" s="376" t="s">
        <v>4940</v>
      </c>
      <c r="P3139" s="326">
        <f>ROUND(SUMIF('AV-Bewegungsdaten'!B:B,A3139,'AV-Bewegungsdaten'!C:C),3)</f>
        <v>0</v>
      </c>
      <c r="Q3139" s="324">
        <f>ROUND(SUMIF('AV-Bewegungsdaten'!B:B,$A3139,'AV-Bewegungsdaten'!D:D),2)</f>
        <v>0</v>
      </c>
      <c r="T3139" s="327"/>
      <c r="U3139" s="326">
        <f>ROUND(SUMIF('DV-Bewegungsdaten'!B:B,Kategorien!A3139,'DV-Bewegungsdaten'!D:D),3)</f>
        <v>0</v>
      </c>
      <c r="V3139" s="324">
        <f>ROUND(SUMIF('DV-Bewegungsdaten'!B:B,Kategorien!A3139,'DV-Bewegungsdaten'!E:E),3)</f>
        <v>0</v>
      </c>
      <c r="AD3139" s="390">
        <f t="shared" si="649"/>
        <v>16.230999999999998</v>
      </c>
      <c r="AE3139" s="390">
        <f t="shared" si="650"/>
        <v>16.887999999999998</v>
      </c>
      <c r="AF3139" s="390">
        <f t="shared" si="651"/>
        <v>18.106999999999999</v>
      </c>
      <c r="AG3139" s="390">
        <f t="shared" si="652"/>
        <v>17.473999999999997</v>
      </c>
      <c r="AH3139" s="390">
        <f t="shared" si="653"/>
        <v>17.385999999999999</v>
      </c>
      <c r="AI3139" s="390">
        <f t="shared" si="654"/>
        <v>17.917999999999999</v>
      </c>
      <c r="AJ3139" s="390">
        <f t="shared" si="655"/>
        <v>17.200999999999997</v>
      </c>
      <c r="AK3139" s="390">
        <f t="shared" si="656"/>
        <v>17.484999999999999</v>
      </c>
      <c r="AL3139" s="390">
        <f t="shared" si="657"/>
        <v>17.594999999999999</v>
      </c>
      <c r="AM3139" s="390">
        <f t="shared" si="658"/>
        <v>17.475999999999999</v>
      </c>
      <c r="AN3139" s="390">
        <f t="shared" si="659"/>
        <v>17.07</v>
      </c>
      <c r="AO3139" s="390">
        <f t="shared" si="660"/>
        <v>17.972999999999999</v>
      </c>
    </row>
    <row r="3140" spans="1:41" ht="15" customHeight="1" x14ac:dyDescent="0.25">
      <c r="A3140" s="127" t="s">
        <v>3097</v>
      </c>
      <c r="B3140" s="125" t="s">
        <v>2077</v>
      </c>
      <c r="C3140" s="125" t="s">
        <v>4007</v>
      </c>
      <c r="D3140" s="125" t="s">
        <v>958</v>
      </c>
      <c r="E3140" s="125" t="s">
        <v>2452</v>
      </c>
      <c r="F3140" s="126">
        <v>18.989999999999998</v>
      </c>
      <c r="G3140" s="126">
        <v>19.189999999999998</v>
      </c>
      <c r="H3140" s="126">
        <v>15.19</v>
      </c>
      <c r="I3140" s="126"/>
      <c r="J3140" s="317"/>
      <c r="K3140" s="323">
        <f>ROUND(SUMIF('VGT-Bewegungsdaten'!B:B,A3140,'VGT-Bewegungsdaten'!C:C),3)</f>
        <v>0</v>
      </c>
      <c r="L3140" s="324">
        <f>ROUND(SUMIF('VGT-Bewegungsdaten'!B:B,$A3140,'VGT-Bewegungsdaten'!D:D),2)</f>
        <v>0</v>
      </c>
      <c r="N3140" s="376" t="s">
        <v>4930</v>
      </c>
      <c r="O3140" s="376" t="s">
        <v>4940</v>
      </c>
      <c r="P3140" s="326">
        <f>ROUND(SUMIF('AV-Bewegungsdaten'!B:B,A3140,'AV-Bewegungsdaten'!C:C),3)</f>
        <v>0</v>
      </c>
      <c r="Q3140" s="324">
        <f>ROUND(SUMIF('AV-Bewegungsdaten'!B:B,$A3140,'AV-Bewegungsdaten'!D:D),2)</f>
        <v>0</v>
      </c>
      <c r="T3140" s="327"/>
      <c r="U3140" s="326">
        <f>ROUND(SUMIF('DV-Bewegungsdaten'!B:B,Kategorien!A3140,'DV-Bewegungsdaten'!D:D),3)</f>
        <v>0</v>
      </c>
      <c r="V3140" s="324">
        <f>ROUND(SUMIF('DV-Bewegungsdaten'!B:B,Kategorien!A3140,'DV-Bewegungsdaten'!E:E),3)</f>
        <v>0</v>
      </c>
      <c r="AD3140" s="390">
        <f t="shared" si="649"/>
        <v>14.250999999999998</v>
      </c>
      <c r="AE3140" s="390">
        <f t="shared" si="650"/>
        <v>14.907999999999998</v>
      </c>
      <c r="AF3140" s="390">
        <f t="shared" si="651"/>
        <v>16.126999999999999</v>
      </c>
      <c r="AG3140" s="390">
        <f t="shared" si="652"/>
        <v>15.493999999999998</v>
      </c>
      <c r="AH3140" s="390">
        <f t="shared" si="653"/>
        <v>15.405999999999999</v>
      </c>
      <c r="AI3140" s="390">
        <f t="shared" si="654"/>
        <v>15.937999999999999</v>
      </c>
      <c r="AJ3140" s="390">
        <f t="shared" si="655"/>
        <v>15.220999999999998</v>
      </c>
      <c r="AK3140" s="390">
        <f t="shared" si="656"/>
        <v>15.504999999999997</v>
      </c>
      <c r="AL3140" s="390">
        <f t="shared" si="657"/>
        <v>15.614999999999998</v>
      </c>
      <c r="AM3140" s="390">
        <f t="shared" si="658"/>
        <v>15.495999999999999</v>
      </c>
      <c r="AN3140" s="390">
        <f t="shared" si="659"/>
        <v>15.089999999999998</v>
      </c>
      <c r="AO3140" s="390">
        <f t="shared" si="660"/>
        <v>15.992999999999999</v>
      </c>
    </row>
    <row r="3141" spans="1:41" ht="15" customHeight="1" x14ac:dyDescent="0.25">
      <c r="A3141" s="127" t="s">
        <v>3098</v>
      </c>
      <c r="B3141" s="125" t="s">
        <v>2077</v>
      </c>
      <c r="C3141" s="125" t="s">
        <v>4007</v>
      </c>
      <c r="D3141" s="125" t="s">
        <v>960</v>
      </c>
      <c r="E3141" s="125" t="s">
        <v>2455</v>
      </c>
      <c r="F3141" s="126">
        <v>21.96</v>
      </c>
      <c r="G3141" s="126">
        <v>22.16</v>
      </c>
      <c r="H3141" s="126">
        <v>17.57</v>
      </c>
      <c r="I3141" s="126"/>
      <c r="J3141" s="317"/>
      <c r="K3141" s="323">
        <f>ROUND(SUMIF('VGT-Bewegungsdaten'!B:B,A3141,'VGT-Bewegungsdaten'!C:C),3)</f>
        <v>0</v>
      </c>
      <c r="L3141" s="324">
        <f>ROUND(SUMIF('VGT-Bewegungsdaten'!B:B,$A3141,'VGT-Bewegungsdaten'!D:D),2)</f>
        <v>0</v>
      </c>
      <c r="N3141" s="376" t="s">
        <v>4930</v>
      </c>
      <c r="O3141" s="376" t="s">
        <v>4940</v>
      </c>
      <c r="P3141" s="326">
        <f>ROUND(SUMIF('AV-Bewegungsdaten'!B:B,A3141,'AV-Bewegungsdaten'!C:C),3)</f>
        <v>0</v>
      </c>
      <c r="Q3141" s="324">
        <f>ROUND(SUMIF('AV-Bewegungsdaten'!B:B,$A3141,'AV-Bewegungsdaten'!D:D),2)</f>
        <v>0</v>
      </c>
      <c r="T3141" s="327"/>
      <c r="U3141" s="326">
        <f>ROUND(SUMIF('DV-Bewegungsdaten'!B:B,Kategorien!A3141,'DV-Bewegungsdaten'!D:D),3)</f>
        <v>0</v>
      </c>
      <c r="V3141" s="324">
        <f>ROUND(SUMIF('DV-Bewegungsdaten'!B:B,Kategorien!A3141,'DV-Bewegungsdaten'!E:E),3)</f>
        <v>0</v>
      </c>
      <c r="AD3141" s="390">
        <f t="shared" si="649"/>
        <v>17.221</v>
      </c>
      <c r="AE3141" s="390">
        <f t="shared" si="650"/>
        <v>17.878</v>
      </c>
      <c r="AF3141" s="390">
        <f t="shared" si="651"/>
        <v>19.097000000000001</v>
      </c>
      <c r="AG3141" s="390">
        <f t="shared" si="652"/>
        <v>18.463999999999999</v>
      </c>
      <c r="AH3141" s="390">
        <f t="shared" si="653"/>
        <v>18.376000000000001</v>
      </c>
      <c r="AI3141" s="390">
        <f t="shared" si="654"/>
        <v>18.908000000000001</v>
      </c>
      <c r="AJ3141" s="390">
        <f t="shared" si="655"/>
        <v>18.190999999999999</v>
      </c>
      <c r="AK3141" s="390">
        <f t="shared" si="656"/>
        <v>18.475000000000001</v>
      </c>
      <c r="AL3141" s="390">
        <f t="shared" si="657"/>
        <v>18.585000000000001</v>
      </c>
      <c r="AM3141" s="390">
        <f t="shared" si="658"/>
        <v>18.466000000000001</v>
      </c>
      <c r="AN3141" s="390">
        <f t="shared" si="659"/>
        <v>18.060000000000002</v>
      </c>
      <c r="AO3141" s="390">
        <f t="shared" si="660"/>
        <v>18.963000000000001</v>
      </c>
    </row>
    <row r="3142" spans="1:41" ht="15" customHeight="1" x14ac:dyDescent="0.25">
      <c r="A3142" s="127" t="s">
        <v>3099</v>
      </c>
      <c r="B3142" s="125" t="s">
        <v>2077</v>
      </c>
      <c r="C3142" s="125" t="s">
        <v>4007</v>
      </c>
      <c r="D3142" s="125" t="s">
        <v>962</v>
      </c>
      <c r="E3142" s="125" t="s">
        <v>2452</v>
      </c>
      <c r="F3142" s="126">
        <v>19.98</v>
      </c>
      <c r="G3142" s="126">
        <v>20.18</v>
      </c>
      <c r="H3142" s="126">
        <v>15.98</v>
      </c>
      <c r="I3142" s="126"/>
      <c r="J3142" s="317"/>
      <c r="K3142" s="323">
        <f>ROUND(SUMIF('VGT-Bewegungsdaten'!B:B,A3142,'VGT-Bewegungsdaten'!C:C),3)</f>
        <v>0</v>
      </c>
      <c r="L3142" s="324">
        <f>ROUND(SUMIF('VGT-Bewegungsdaten'!B:B,$A3142,'VGT-Bewegungsdaten'!D:D),2)</f>
        <v>0</v>
      </c>
      <c r="N3142" s="376" t="s">
        <v>4930</v>
      </c>
      <c r="O3142" s="376" t="s">
        <v>4940</v>
      </c>
      <c r="P3142" s="326">
        <f>ROUND(SUMIF('AV-Bewegungsdaten'!B:B,A3142,'AV-Bewegungsdaten'!C:C),3)</f>
        <v>0</v>
      </c>
      <c r="Q3142" s="324">
        <f>ROUND(SUMIF('AV-Bewegungsdaten'!B:B,$A3142,'AV-Bewegungsdaten'!D:D),2)</f>
        <v>0</v>
      </c>
      <c r="T3142" s="327"/>
      <c r="U3142" s="326">
        <f>ROUND(SUMIF('DV-Bewegungsdaten'!B:B,Kategorien!A3142,'DV-Bewegungsdaten'!D:D),3)</f>
        <v>0</v>
      </c>
      <c r="V3142" s="324">
        <f>ROUND(SUMIF('DV-Bewegungsdaten'!B:B,Kategorien!A3142,'DV-Bewegungsdaten'!E:E),3)</f>
        <v>0</v>
      </c>
      <c r="AD3142" s="390">
        <f t="shared" si="649"/>
        <v>15.241</v>
      </c>
      <c r="AE3142" s="390">
        <f t="shared" si="650"/>
        <v>15.898</v>
      </c>
      <c r="AF3142" s="390">
        <f t="shared" si="651"/>
        <v>17.117000000000001</v>
      </c>
      <c r="AG3142" s="390">
        <f t="shared" si="652"/>
        <v>16.483999999999998</v>
      </c>
      <c r="AH3142" s="390">
        <f t="shared" si="653"/>
        <v>16.396000000000001</v>
      </c>
      <c r="AI3142" s="390">
        <f t="shared" si="654"/>
        <v>16.928000000000001</v>
      </c>
      <c r="AJ3142" s="390">
        <f t="shared" si="655"/>
        <v>16.210999999999999</v>
      </c>
      <c r="AK3142" s="390">
        <f t="shared" si="656"/>
        <v>16.495000000000001</v>
      </c>
      <c r="AL3142" s="390">
        <f t="shared" si="657"/>
        <v>16.605</v>
      </c>
      <c r="AM3142" s="390">
        <f t="shared" si="658"/>
        <v>16.486000000000001</v>
      </c>
      <c r="AN3142" s="390">
        <f t="shared" si="659"/>
        <v>16.079999999999998</v>
      </c>
      <c r="AO3142" s="390">
        <f t="shared" si="660"/>
        <v>16.983000000000001</v>
      </c>
    </row>
    <row r="3143" spans="1:41" ht="15" customHeight="1" x14ac:dyDescent="0.25">
      <c r="A3143" s="127" t="s">
        <v>3100</v>
      </c>
      <c r="B3143" s="125" t="s">
        <v>2077</v>
      </c>
      <c r="C3143" s="125" t="s">
        <v>4007</v>
      </c>
      <c r="D3143" s="125" t="s">
        <v>964</v>
      </c>
      <c r="E3143" s="125" t="s">
        <v>2455</v>
      </c>
      <c r="F3143" s="126">
        <v>22.95</v>
      </c>
      <c r="G3143" s="126">
        <v>23.15</v>
      </c>
      <c r="H3143" s="126">
        <v>18.36</v>
      </c>
      <c r="I3143" s="126"/>
      <c r="J3143" s="317"/>
      <c r="K3143" s="323">
        <f>ROUND(SUMIF('VGT-Bewegungsdaten'!B:B,A3143,'VGT-Bewegungsdaten'!C:C),3)</f>
        <v>0</v>
      </c>
      <c r="L3143" s="324">
        <f>ROUND(SUMIF('VGT-Bewegungsdaten'!B:B,$A3143,'VGT-Bewegungsdaten'!D:D),2)</f>
        <v>0</v>
      </c>
      <c r="N3143" s="376" t="s">
        <v>4930</v>
      </c>
      <c r="O3143" s="376" t="s">
        <v>4940</v>
      </c>
      <c r="P3143" s="326">
        <f>ROUND(SUMIF('AV-Bewegungsdaten'!B:B,A3143,'AV-Bewegungsdaten'!C:C),3)</f>
        <v>0</v>
      </c>
      <c r="Q3143" s="324">
        <f>ROUND(SUMIF('AV-Bewegungsdaten'!B:B,$A3143,'AV-Bewegungsdaten'!D:D),2)</f>
        <v>0</v>
      </c>
      <c r="T3143" s="327"/>
      <c r="U3143" s="326">
        <f>ROUND(SUMIF('DV-Bewegungsdaten'!B:B,Kategorien!A3143,'DV-Bewegungsdaten'!D:D),3)</f>
        <v>0</v>
      </c>
      <c r="V3143" s="324">
        <f>ROUND(SUMIF('DV-Bewegungsdaten'!B:B,Kategorien!A3143,'DV-Bewegungsdaten'!E:E),3)</f>
        <v>0</v>
      </c>
      <c r="AD3143" s="390">
        <f t="shared" si="649"/>
        <v>18.210999999999999</v>
      </c>
      <c r="AE3143" s="390">
        <f t="shared" si="650"/>
        <v>18.867999999999999</v>
      </c>
      <c r="AF3143" s="390">
        <f t="shared" si="651"/>
        <v>20.087</v>
      </c>
      <c r="AG3143" s="390">
        <f t="shared" si="652"/>
        <v>19.453999999999997</v>
      </c>
      <c r="AH3143" s="390">
        <f t="shared" si="653"/>
        <v>19.366</v>
      </c>
      <c r="AI3143" s="390">
        <f t="shared" si="654"/>
        <v>19.898</v>
      </c>
      <c r="AJ3143" s="390">
        <f t="shared" si="655"/>
        <v>19.180999999999997</v>
      </c>
      <c r="AK3143" s="390">
        <f t="shared" si="656"/>
        <v>19.465</v>
      </c>
      <c r="AL3143" s="390">
        <f t="shared" si="657"/>
        <v>19.574999999999999</v>
      </c>
      <c r="AM3143" s="390">
        <f t="shared" si="658"/>
        <v>19.456</v>
      </c>
      <c r="AN3143" s="390">
        <f t="shared" si="659"/>
        <v>19.049999999999997</v>
      </c>
      <c r="AO3143" s="390">
        <f t="shared" si="660"/>
        <v>19.952999999999999</v>
      </c>
    </row>
    <row r="3144" spans="1:41" ht="15" customHeight="1" x14ac:dyDescent="0.25">
      <c r="A3144" s="127" t="s">
        <v>3101</v>
      </c>
      <c r="B3144" s="125" t="s">
        <v>2077</v>
      </c>
      <c r="C3144" s="125" t="s">
        <v>4007</v>
      </c>
      <c r="D3144" s="125" t="s">
        <v>1282</v>
      </c>
      <c r="E3144" s="125" t="s">
        <v>2452</v>
      </c>
      <c r="F3144" s="126">
        <v>11.07</v>
      </c>
      <c r="G3144" s="126">
        <v>11.27</v>
      </c>
      <c r="H3144" s="126">
        <v>8.86</v>
      </c>
      <c r="I3144" s="126"/>
      <c r="J3144" s="317"/>
      <c r="K3144" s="323">
        <f>ROUND(SUMIF('VGT-Bewegungsdaten'!B:B,A3144,'VGT-Bewegungsdaten'!C:C),3)</f>
        <v>0</v>
      </c>
      <c r="L3144" s="324">
        <f>ROUND(SUMIF('VGT-Bewegungsdaten'!B:B,$A3144,'VGT-Bewegungsdaten'!D:D),2)</f>
        <v>0</v>
      </c>
      <c r="N3144" s="376" t="s">
        <v>4930</v>
      </c>
      <c r="O3144" s="376" t="s">
        <v>4940</v>
      </c>
      <c r="P3144" s="326">
        <f>ROUND(SUMIF('AV-Bewegungsdaten'!B:B,A3144,'AV-Bewegungsdaten'!C:C),3)</f>
        <v>0</v>
      </c>
      <c r="Q3144" s="324">
        <f>ROUND(SUMIF('AV-Bewegungsdaten'!B:B,$A3144,'AV-Bewegungsdaten'!D:D),2)</f>
        <v>0</v>
      </c>
      <c r="T3144" s="327"/>
      <c r="U3144" s="326">
        <f>ROUND(SUMIF('DV-Bewegungsdaten'!B:B,Kategorien!A3144,'DV-Bewegungsdaten'!D:D),3)</f>
        <v>0</v>
      </c>
      <c r="V3144" s="324">
        <f>ROUND(SUMIF('DV-Bewegungsdaten'!B:B,Kategorien!A3144,'DV-Bewegungsdaten'!E:E),3)</f>
        <v>0</v>
      </c>
      <c r="AD3144" s="390">
        <f t="shared" si="649"/>
        <v>6.3309999999999995</v>
      </c>
      <c r="AE3144" s="390">
        <f t="shared" si="650"/>
        <v>6.9879999999999995</v>
      </c>
      <c r="AF3144" s="390">
        <f t="shared" si="651"/>
        <v>8.206999999999999</v>
      </c>
      <c r="AG3144" s="390">
        <f t="shared" si="652"/>
        <v>7.5739999999999998</v>
      </c>
      <c r="AH3144" s="390">
        <f t="shared" si="653"/>
        <v>7.4859999999999998</v>
      </c>
      <c r="AI3144" s="390">
        <f t="shared" si="654"/>
        <v>8.0180000000000007</v>
      </c>
      <c r="AJ3144" s="390">
        <f t="shared" si="655"/>
        <v>7.3010000000000002</v>
      </c>
      <c r="AK3144" s="390">
        <f t="shared" si="656"/>
        <v>7.5849999999999991</v>
      </c>
      <c r="AL3144" s="390">
        <f t="shared" si="657"/>
        <v>7.6949999999999994</v>
      </c>
      <c r="AM3144" s="390">
        <f t="shared" si="658"/>
        <v>7.5759999999999996</v>
      </c>
      <c r="AN3144" s="390">
        <f t="shared" si="659"/>
        <v>7.17</v>
      </c>
      <c r="AO3144" s="390">
        <f t="shared" si="660"/>
        <v>8.0730000000000004</v>
      </c>
    </row>
    <row r="3145" spans="1:41" ht="15" customHeight="1" x14ac:dyDescent="0.25">
      <c r="A3145" s="127" t="s">
        <v>3102</v>
      </c>
      <c r="B3145" s="125" t="s">
        <v>2077</v>
      </c>
      <c r="C3145" s="125" t="s">
        <v>4007</v>
      </c>
      <c r="D3145" s="125" t="s">
        <v>1284</v>
      </c>
      <c r="E3145" s="125" t="s">
        <v>2455</v>
      </c>
      <c r="F3145" s="126">
        <v>14.04</v>
      </c>
      <c r="G3145" s="126">
        <v>14.239999999999998</v>
      </c>
      <c r="H3145" s="126">
        <v>11.23</v>
      </c>
      <c r="I3145" s="126"/>
      <c r="J3145" s="317"/>
      <c r="K3145" s="323">
        <f>ROUND(SUMIF('VGT-Bewegungsdaten'!B:B,A3145,'VGT-Bewegungsdaten'!C:C),3)</f>
        <v>0</v>
      </c>
      <c r="L3145" s="324">
        <f>ROUND(SUMIF('VGT-Bewegungsdaten'!B:B,$A3145,'VGT-Bewegungsdaten'!D:D),2)</f>
        <v>0</v>
      </c>
      <c r="N3145" s="376" t="s">
        <v>4930</v>
      </c>
      <c r="O3145" s="376" t="s">
        <v>4940</v>
      </c>
      <c r="P3145" s="326">
        <f>ROUND(SUMIF('AV-Bewegungsdaten'!B:B,A3145,'AV-Bewegungsdaten'!C:C),3)</f>
        <v>0</v>
      </c>
      <c r="Q3145" s="324">
        <f>ROUND(SUMIF('AV-Bewegungsdaten'!B:B,$A3145,'AV-Bewegungsdaten'!D:D),2)</f>
        <v>0</v>
      </c>
      <c r="T3145" s="327"/>
      <c r="U3145" s="326">
        <f>ROUND(SUMIF('DV-Bewegungsdaten'!B:B,Kategorien!A3145,'DV-Bewegungsdaten'!D:D),3)</f>
        <v>0</v>
      </c>
      <c r="V3145" s="324">
        <f>ROUND(SUMIF('DV-Bewegungsdaten'!B:B,Kategorien!A3145,'DV-Bewegungsdaten'!E:E),3)</f>
        <v>0</v>
      </c>
      <c r="AD3145" s="390">
        <f t="shared" si="649"/>
        <v>9.3009999999999984</v>
      </c>
      <c r="AE3145" s="390">
        <f t="shared" si="650"/>
        <v>9.9579999999999984</v>
      </c>
      <c r="AF3145" s="390">
        <f t="shared" si="651"/>
        <v>11.176999999999998</v>
      </c>
      <c r="AG3145" s="390">
        <f t="shared" si="652"/>
        <v>10.543999999999999</v>
      </c>
      <c r="AH3145" s="390">
        <f t="shared" si="653"/>
        <v>10.456</v>
      </c>
      <c r="AI3145" s="390">
        <f t="shared" si="654"/>
        <v>10.988</v>
      </c>
      <c r="AJ3145" s="390">
        <f t="shared" si="655"/>
        <v>10.270999999999999</v>
      </c>
      <c r="AK3145" s="390">
        <f t="shared" si="656"/>
        <v>10.554999999999998</v>
      </c>
      <c r="AL3145" s="390">
        <f t="shared" si="657"/>
        <v>10.664999999999999</v>
      </c>
      <c r="AM3145" s="390">
        <f t="shared" si="658"/>
        <v>10.545999999999999</v>
      </c>
      <c r="AN3145" s="390">
        <f t="shared" si="659"/>
        <v>10.139999999999999</v>
      </c>
      <c r="AO3145" s="390">
        <f t="shared" si="660"/>
        <v>11.042999999999999</v>
      </c>
    </row>
    <row r="3146" spans="1:41" ht="15" customHeight="1" x14ac:dyDescent="0.25">
      <c r="A3146" s="127" t="s">
        <v>3103</v>
      </c>
      <c r="B3146" s="125" t="s">
        <v>2077</v>
      </c>
      <c r="C3146" s="125" t="s">
        <v>4007</v>
      </c>
      <c r="D3146" s="125" t="s">
        <v>1282</v>
      </c>
      <c r="E3146" s="125" t="s">
        <v>2452</v>
      </c>
      <c r="F3146" s="126">
        <v>12.06</v>
      </c>
      <c r="G3146" s="126">
        <v>12.26</v>
      </c>
      <c r="H3146" s="126">
        <v>9.65</v>
      </c>
      <c r="I3146" s="126"/>
      <c r="J3146" s="317"/>
      <c r="K3146" s="323">
        <f>ROUND(SUMIF('VGT-Bewegungsdaten'!B:B,A3146,'VGT-Bewegungsdaten'!C:C),3)</f>
        <v>0</v>
      </c>
      <c r="L3146" s="324">
        <f>ROUND(SUMIF('VGT-Bewegungsdaten'!B:B,$A3146,'VGT-Bewegungsdaten'!D:D),2)</f>
        <v>0</v>
      </c>
      <c r="N3146" s="376" t="s">
        <v>4930</v>
      </c>
      <c r="O3146" s="376" t="s">
        <v>4940</v>
      </c>
      <c r="P3146" s="326">
        <f>ROUND(SUMIF('AV-Bewegungsdaten'!B:B,A3146,'AV-Bewegungsdaten'!C:C),3)</f>
        <v>0</v>
      </c>
      <c r="Q3146" s="324">
        <f>ROUND(SUMIF('AV-Bewegungsdaten'!B:B,$A3146,'AV-Bewegungsdaten'!D:D),2)</f>
        <v>0</v>
      </c>
      <c r="T3146" s="327"/>
      <c r="U3146" s="326">
        <f>ROUND(SUMIF('DV-Bewegungsdaten'!B:B,Kategorien!A3146,'DV-Bewegungsdaten'!D:D),3)</f>
        <v>0</v>
      </c>
      <c r="V3146" s="324">
        <f>ROUND(SUMIF('DV-Bewegungsdaten'!B:B,Kategorien!A3146,'DV-Bewegungsdaten'!E:E),3)</f>
        <v>0</v>
      </c>
      <c r="AD3146" s="390">
        <f t="shared" si="649"/>
        <v>7.3209999999999997</v>
      </c>
      <c r="AE3146" s="390">
        <f t="shared" si="650"/>
        <v>7.9779999999999998</v>
      </c>
      <c r="AF3146" s="390">
        <f t="shared" si="651"/>
        <v>9.1969999999999992</v>
      </c>
      <c r="AG3146" s="390">
        <f t="shared" si="652"/>
        <v>8.5640000000000001</v>
      </c>
      <c r="AH3146" s="390">
        <f t="shared" si="653"/>
        <v>8.4759999999999991</v>
      </c>
      <c r="AI3146" s="390">
        <f t="shared" si="654"/>
        <v>9.0079999999999991</v>
      </c>
      <c r="AJ3146" s="390">
        <f t="shared" si="655"/>
        <v>8.2910000000000004</v>
      </c>
      <c r="AK3146" s="390">
        <f t="shared" si="656"/>
        <v>8.5749999999999993</v>
      </c>
      <c r="AL3146" s="390">
        <f t="shared" si="657"/>
        <v>8.6849999999999987</v>
      </c>
      <c r="AM3146" s="390">
        <f t="shared" si="658"/>
        <v>8.5659999999999989</v>
      </c>
      <c r="AN3146" s="390">
        <f t="shared" si="659"/>
        <v>8.16</v>
      </c>
      <c r="AO3146" s="390">
        <f t="shared" si="660"/>
        <v>9.0629999999999988</v>
      </c>
    </row>
    <row r="3147" spans="1:41" ht="15" customHeight="1" x14ac:dyDescent="0.25">
      <c r="A3147" s="127" t="s">
        <v>3104</v>
      </c>
      <c r="B3147" s="125" t="s">
        <v>2077</v>
      </c>
      <c r="C3147" s="125" t="s">
        <v>4007</v>
      </c>
      <c r="D3147" s="125" t="s">
        <v>1284</v>
      </c>
      <c r="E3147" s="125" t="s">
        <v>2455</v>
      </c>
      <c r="F3147" s="126">
        <v>15.03</v>
      </c>
      <c r="G3147" s="126">
        <v>15.229999999999999</v>
      </c>
      <c r="H3147" s="126">
        <v>12.02</v>
      </c>
      <c r="I3147" s="126"/>
      <c r="J3147" s="317"/>
      <c r="K3147" s="323">
        <f>ROUND(SUMIF('VGT-Bewegungsdaten'!B:B,A3147,'VGT-Bewegungsdaten'!C:C),3)</f>
        <v>0</v>
      </c>
      <c r="L3147" s="324">
        <f>ROUND(SUMIF('VGT-Bewegungsdaten'!B:B,$A3147,'VGT-Bewegungsdaten'!D:D),2)</f>
        <v>0</v>
      </c>
      <c r="N3147" s="376" t="s">
        <v>4930</v>
      </c>
      <c r="O3147" s="376" t="s">
        <v>4940</v>
      </c>
      <c r="P3147" s="326">
        <f>ROUND(SUMIF('AV-Bewegungsdaten'!B:B,A3147,'AV-Bewegungsdaten'!C:C),3)</f>
        <v>0</v>
      </c>
      <c r="Q3147" s="324">
        <f>ROUND(SUMIF('AV-Bewegungsdaten'!B:B,$A3147,'AV-Bewegungsdaten'!D:D),2)</f>
        <v>0</v>
      </c>
      <c r="T3147" s="327"/>
      <c r="U3147" s="326">
        <f>ROUND(SUMIF('DV-Bewegungsdaten'!B:B,Kategorien!A3147,'DV-Bewegungsdaten'!D:D),3)</f>
        <v>0</v>
      </c>
      <c r="V3147" s="324">
        <f>ROUND(SUMIF('DV-Bewegungsdaten'!B:B,Kategorien!A3147,'DV-Bewegungsdaten'!E:E),3)</f>
        <v>0</v>
      </c>
      <c r="AD3147" s="390">
        <f t="shared" si="649"/>
        <v>10.290999999999999</v>
      </c>
      <c r="AE3147" s="390">
        <f t="shared" si="650"/>
        <v>10.947999999999999</v>
      </c>
      <c r="AF3147" s="390">
        <f t="shared" si="651"/>
        <v>12.166999999999998</v>
      </c>
      <c r="AG3147" s="390">
        <f t="shared" si="652"/>
        <v>11.533999999999999</v>
      </c>
      <c r="AH3147" s="390">
        <f t="shared" si="653"/>
        <v>11.445999999999998</v>
      </c>
      <c r="AI3147" s="390">
        <f t="shared" si="654"/>
        <v>11.977999999999998</v>
      </c>
      <c r="AJ3147" s="390">
        <f t="shared" si="655"/>
        <v>11.260999999999999</v>
      </c>
      <c r="AK3147" s="390">
        <f t="shared" si="656"/>
        <v>11.544999999999998</v>
      </c>
      <c r="AL3147" s="390">
        <f t="shared" si="657"/>
        <v>11.654999999999998</v>
      </c>
      <c r="AM3147" s="390">
        <f t="shared" si="658"/>
        <v>11.535999999999998</v>
      </c>
      <c r="AN3147" s="390">
        <f t="shared" si="659"/>
        <v>11.129999999999999</v>
      </c>
      <c r="AO3147" s="390">
        <f t="shared" si="660"/>
        <v>12.032999999999998</v>
      </c>
    </row>
    <row r="3148" spans="1:41" ht="15" customHeight="1" x14ac:dyDescent="0.25">
      <c r="A3148" s="127" t="s">
        <v>3105</v>
      </c>
      <c r="B3148" s="125" t="s">
        <v>2077</v>
      </c>
      <c r="C3148" s="125" t="s">
        <v>4007</v>
      </c>
      <c r="D3148" s="125" t="s">
        <v>1288</v>
      </c>
      <c r="E3148" s="125" t="s">
        <v>2452</v>
      </c>
      <c r="F3148" s="126">
        <v>17.010000000000002</v>
      </c>
      <c r="G3148" s="126">
        <v>17.21</v>
      </c>
      <c r="H3148" s="126">
        <v>13.61</v>
      </c>
      <c r="I3148" s="126"/>
      <c r="J3148" s="317"/>
      <c r="K3148" s="323">
        <f>ROUND(SUMIF('VGT-Bewegungsdaten'!B:B,A3148,'VGT-Bewegungsdaten'!C:C),3)</f>
        <v>0</v>
      </c>
      <c r="L3148" s="324">
        <f>ROUND(SUMIF('VGT-Bewegungsdaten'!B:B,$A3148,'VGT-Bewegungsdaten'!D:D),2)</f>
        <v>0</v>
      </c>
      <c r="N3148" s="376" t="s">
        <v>4930</v>
      </c>
      <c r="O3148" s="376" t="s">
        <v>4940</v>
      </c>
      <c r="P3148" s="326">
        <f>ROUND(SUMIF('AV-Bewegungsdaten'!B:B,A3148,'AV-Bewegungsdaten'!C:C),3)</f>
        <v>0</v>
      </c>
      <c r="Q3148" s="324">
        <f>ROUND(SUMIF('AV-Bewegungsdaten'!B:B,$A3148,'AV-Bewegungsdaten'!D:D),2)</f>
        <v>0</v>
      </c>
      <c r="T3148" s="327"/>
      <c r="U3148" s="326">
        <f>ROUND(SUMIF('DV-Bewegungsdaten'!B:B,Kategorien!A3148,'DV-Bewegungsdaten'!D:D),3)</f>
        <v>0</v>
      </c>
      <c r="V3148" s="324">
        <f>ROUND(SUMIF('DV-Bewegungsdaten'!B:B,Kategorien!A3148,'DV-Bewegungsdaten'!E:E),3)</f>
        <v>0</v>
      </c>
      <c r="AD3148" s="390">
        <f t="shared" si="649"/>
        <v>12.271000000000001</v>
      </c>
      <c r="AE3148" s="390">
        <f t="shared" si="650"/>
        <v>12.928000000000001</v>
      </c>
      <c r="AF3148" s="390">
        <f t="shared" si="651"/>
        <v>14.147</v>
      </c>
      <c r="AG3148" s="390">
        <f t="shared" si="652"/>
        <v>13.514000000000001</v>
      </c>
      <c r="AH3148" s="390">
        <f t="shared" si="653"/>
        <v>13.426000000000002</v>
      </c>
      <c r="AI3148" s="390">
        <f t="shared" si="654"/>
        <v>13.958000000000002</v>
      </c>
      <c r="AJ3148" s="390">
        <f t="shared" si="655"/>
        <v>13.241000000000001</v>
      </c>
      <c r="AK3148" s="390">
        <f t="shared" si="656"/>
        <v>13.525</v>
      </c>
      <c r="AL3148" s="390">
        <f t="shared" si="657"/>
        <v>13.635000000000002</v>
      </c>
      <c r="AM3148" s="390">
        <f t="shared" si="658"/>
        <v>13.516000000000002</v>
      </c>
      <c r="AN3148" s="390">
        <f t="shared" si="659"/>
        <v>13.110000000000001</v>
      </c>
      <c r="AO3148" s="390">
        <f t="shared" si="660"/>
        <v>14.013000000000002</v>
      </c>
    </row>
    <row r="3149" spans="1:41" ht="15" customHeight="1" x14ac:dyDescent="0.25">
      <c r="A3149" s="127" t="s">
        <v>3106</v>
      </c>
      <c r="B3149" s="125" t="s">
        <v>2077</v>
      </c>
      <c r="C3149" s="125" t="s">
        <v>4007</v>
      </c>
      <c r="D3149" s="125" t="s">
        <v>1290</v>
      </c>
      <c r="E3149" s="125" t="s">
        <v>2455</v>
      </c>
      <c r="F3149" s="126">
        <v>19.98</v>
      </c>
      <c r="G3149" s="126">
        <v>20.18</v>
      </c>
      <c r="H3149" s="126">
        <v>15.98</v>
      </c>
      <c r="I3149" s="126"/>
      <c r="J3149" s="317"/>
      <c r="K3149" s="323">
        <f>ROUND(SUMIF('VGT-Bewegungsdaten'!B:B,A3149,'VGT-Bewegungsdaten'!C:C),3)</f>
        <v>0</v>
      </c>
      <c r="L3149" s="324">
        <f>ROUND(SUMIF('VGT-Bewegungsdaten'!B:B,$A3149,'VGT-Bewegungsdaten'!D:D),2)</f>
        <v>0</v>
      </c>
      <c r="N3149" s="376" t="s">
        <v>4930</v>
      </c>
      <c r="O3149" s="376" t="s">
        <v>4940</v>
      </c>
      <c r="P3149" s="326">
        <f>ROUND(SUMIF('AV-Bewegungsdaten'!B:B,A3149,'AV-Bewegungsdaten'!C:C),3)</f>
        <v>0</v>
      </c>
      <c r="Q3149" s="324">
        <f>ROUND(SUMIF('AV-Bewegungsdaten'!B:B,$A3149,'AV-Bewegungsdaten'!D:D),2)</f>
        <v>0</v>
      </c>
      <c r="T3149" s="327"/>
      <c r="U3149" s="326">
        <f>ROUND(SUMIF('DV-Bewegungsdaten'!B:B,Kategorien!A3149,'DV-Bewegungsdaten'!D:D),3)</f>
        <v>0</v>
      </c>
      <c r="V3149" s="324">
        <f>ROUND(SUMIF('DV-Bewegungsdaten'!B:B,Kategorien!A3149,'DV-Bewegungsdaten'!E:E),3)</f>
        <v>0</v>
      </c>
      <c r="AD3149" s="390">
        <f t="shared" si="649"/>
        <v>15.241</v>
      </c>
      <c r="AE3149" s="390">
        <f t="shared" si="650"/>
        <v>15.898</v>
      </c>
      <c r="AF3149" s="390">
        <f t="shared" si="651"/>
        <v>17.117000000000001</v>
      </c>
      <c r="AG3149" s="390">
        <f t="shared" si="652"/>
        <v>16.483999999999998</v>
      </c>
      <c r="AH3149" s="390">
        <f t="shared" si="653"/>
        <v>16.396000000000001</v>
      </c>
      <c r="AI3149" s="390">
        <f t="shared" si="654"/>
        <v>16.928000000000001</v>
      </c>
      <c r="AJ3149" s="390">
        <f t="shared" si="655"/>
        <v>16.210999999999999</v>
      </c>
      <c r="AK3149" s="390">
        <f t="shared" si="656"/>
        <v>16.495000000000001</v>
      </c>
      <c r="AL3149" s="390">
        <f t="shared" si="657"/>
        <v>16.605</v>
      </c>
      <c r="AM3149" s="390">
        <f t="shared" si="658"/>
        <v>16.486000000000001</v>
      </c>
      <c r="AN3149" s="390">
        <f t="shared" si="659"/>
        <v>16.079999999999998</v>
      </c>
      <c r="AO3149" s="390">
        <f t="shared" si="660"/>
        <v>16.983000000000001</v>
      </c>
    </row>
    <row r="3150" spans="1:41" ht="15" customHeight="1" x14ac:dyDescent="0.25">
      <c r="A3150" s="127" t="s">
        <v>3107</v>
      </c>
      <c r="B3150" s="125" t="s">
        <v>2077</v>
      </c>
      <c r="C3150" s="125" t="s">
        <v>4007</v>
      </c>
      <c r="D3150" s="125" t="s">
        <v>1292</v>
      </c>
      <c r="E3150" s="125" t="s">
        <v>2452</v>
      </c>
      <c r="F3150" s="126">
        <v>18</v>
      </c>
      <c r="G3150" s="126">
        <v>18.2</v>
      </c>
      <c r="H3150" s="126">
        <v>14.4</v>
      </c>
      <c r="I3150" s="126"/>
      <c r="J3150" s="317"/>
      <c r="K3150" s="323">
        <f>ROUND(SUMIF('VGT-Bewegungsdaten'!B:B,A3150,'VGT-Bewegungsdaten'!C:C),3)</f>
        <v>0</v>
      </c>
      <c r="L3150" s="324">
        <f>ROUND(SUMIF('VGT-Bewegungsdaten'!B:B,$A3150,'VGT-Bewegungsdaten'!D:D),2)</f>
        <v>0</v>
      </c>
      <c r="N3150" s="376" t="s">
        <v>4930</v>
      </c>
      <c r="O3150" s="376" t="s">
        <v>4940</v>
      </c>
      <c r="P3150" s="326">
        <f>ROUND(SUMIF('AV-Bewegungsdaten'!B:B,A3150,'AV-Bewegungsdaten'!C:C),3)</f>
        <v>0</v>
      </c>
      <c r="Q3150" s="324">
        <f>ROUND(SUMIF('AV-Bewegungsdaten'!B:B,$A3150,'AV-Bewegungsdaten'!D:D),2)</f>
        <v>0</v>
      </c>
      <c r="T3150" s="327"/>
      <c r="U3150" s="326">
        <f>ROUND(SUMIF('DV-Bewegungsdaten'!B:B,Kategorien!A3150,'DV-Bewegungsdaten'!D:D),3)</f>
        <v>0</v>
      </c>
      <c r="V3150" s="324">
        <f>ROUND(SUMIF('DV-Bewegungsdaten'!B:B,Kategorien!A3150,'DV-Bewegungsdaten'!E:E),3)</f>
        <v>0</v>
      </c>
      <c r="AD3150" s="390">
        <f t="shared" si="649"/>
        <v>13.260999999999999</v>
      </c>
      <c r="AE3150" s="390">
        <f t="shared" si="650"/>
        <v>13.917999999999999</v>
      </c>
      <c r="AF3150" s="390">
        <f t="shared" si="651"/>
        <v>15.136999999999999</v>
      </c>
      <c r="AG3150" s="390">
        <f t="shared" si="652"/>
        <v>14.504</v>
      </c>
      <c r="AH3150" s="390">
        <f t="shared" si="653"/>
        <v>14.416</v>
      </c>
      <c r="AI3150" s="390">
        <f t="shared" si="654"/>
        <v>14.948</v>
      </c>
      <c r="AJ3150" s="390">
        <f t="shared" si="655"/>
        <v>14.231</v>
      </c>
      <c r="AK3150" s="390">
        <f t="shared" si="656"/>
        <v>14.514999999999999</v>
      </c>
      <c r="AL3150" s="390">
        <f t="shared" si="657"/>
        <v>14.625</v>
      </c>
      <c r="AM3150" s="390">
        <f t="shared" si="658"/>
        <v>14.506</v>
      </c>
      <c r="AN3150" s="390">
        <f t="shared" si="659"/>
        <v>14.1</v>
      </c>
      <c r="AO3150" s="390">
        <f t="shared" si="660"/>
        <v>15.003</v>
      </c>
    </row>
    <row r="3151" spans="1:41" ht="15" customHeight="1" x14ac:dyDescent="0.25">
      <c r="A3151" s="127" t="s">
        <v>3108</v>
      </c>
      <c r="B3151" s="125" t="s">
        <v>2077</v>
      </c>
      <c r="C3151" s="125" t="s">
        <v>4007</v>
      </c>
      <c r="D3151" s="125" t="s">
        <v>1294</v>
      </c>
      <c r="E3151" s="125" t="s">
        <v>2455</v>
      </c>
      <c r="F3151" s="126">
        <v>20.97</v>
      </c>
      <c r="G3151" s="126">
        <v>21.169999999999998</v>
      </c>
      <c r="H3151" s="126">
        <v>16.78</v>
      </c>
      <c r="I3151" s="126"/>
      <c r="J3151" s="317"/>
      <c r="K3151" s="323">
        <f>ROUND(SUMIF('VGT-Bewegungsdaten'!B:B,A3151,'VGT-Bewegungsdaten'!C:C),3)</f>
        <v>0</v>
      </c>
      <c r="L3151" s="324">
        <f>ROUND(SUMIF('VGT-Bewegungsdaten'!B:B,$A3151,'VGT-Bewegungsdaten'!D:D),2)</f>
        <v>0</v>
      </c>
      <c r="N3151" s="376" t="s">
        <v>4930</v>
      </c>
      <c r="O3151" s="376" t="s">
        <v>4940</v>
      </c>
      <c r="P3151" s="326">
        <f>ROUND(SUMIF('AV-Bewegungsdaten'!B:B,A3151,'AV-Bewegungsdaten'!C:C),3)</f>
        <v>0</v>
      </c>
      <c r="Q3151" s="324">
        <f>ROUND(SUMIF('AV-Bewegungsdaten'!B:B,$A3151,'AV-Bewegungsdaten'!D:D),2)</f>
        <v>0</v>
      </c>
      <c r="T3151" s="327"/>
      <c r="U3151" s="326">
        <f>ROUND(SUMIF('DV-Bewegungsdaten'!B:B,Kategorien!A3151,'DV-Bewegungsdaten'!D:D),3)</f>
        <v>0</v>
      </c>
      <c r="V3151" s="324">
        <f>ROUND(SUMIF('DV-Bewegungsdaten'!B:B,Kategorien!A3151,'DV-Bewegungsdaten'!E:E),3)</f>
        <v>0</v>
      </c>
      <c r="AD3151" s="390">
        <f t="shared" si="649"/>
        <v>16.230999999999998</v>
      </c>
      <c r="AE3151" s="390">
        <f t="shared" si="650"/>
        <v>16.887999999999998</v>
      </c>
      <c r="AF3151" s="390">
        <f t="shared" si="651"/>
        <v>18.106999999999999</v>
      </c>
      <c r="AG3151" s="390">
        <f t="shared" si="652"/>
        <v>17.473999999999997</v>
      </c>
      <c r="AH3151" s="390">
        <f t="shared" si="653"/>
        <v>17.385999999999999</v>
      </c>
      <c r="AI3151" s="390">
        <f t="shared" si="654"/>
        <v>17.917999999999999</v>
      </c>
      <c r="AJ3151" s="390">
        <f t="shared" si="655"/>
        <v>17.200999999999997</v>
      </c>
      <c r="AK3151" s="390">
        <f t="shared" si="656"/>
        <v>17.484999999999999</v>
      </c>
      <c r="AL3151" s="390">
        <f t="shared" si="657"/>
        <v>17.594999999999999</v>
      </c>
      <c r="AM3151" s="390">
        <f t="shared" si="658"/>
        <v>17.475999999999999</v>
      </c>
      <c r="AN3151" s="390">
        <f t="shared" si="659"/>
        <v>17.07</v>
      </c>
      <c r="AO3151" s="390">
        <f t="shared" si="660"/>
        <v>17.972999999999999</v>
      </c>
    </row>
    <row r="3152" spans="1:41" ht="15" customHeight="1" x14ac:dyDescent="0.25">
      <c r="A3152" s="127" t="s">
        <v>3109</v>
      </c>
      <c r="B3152" s="125" t="s">
        <v>2077</v>
      </c>
      <c r="C3152" s="125" t="s">
        <v>4007</v>
      </c>
      <c r="D3152" s="125" t="s">
        <v>1296</v>
      </c>
      <c r="E3152" s="125" t="s">
        <v>2452</v>
      </c>
      <c r="F3152" s="126">
        <v>18</v>
      </c>
      <c r="G3152" s="126">
        <v>18.2</v>
      </c>
      <c r="H3152" s="126">
        <v>14.4</v>
      </c>
      <c r="I3152" s="126"/>
      <c r="J3152" s="317"/>
      <c r="K3152" s="323">
        <f>ROUND(SUMIF('VGT-Bewegungsdaten'!B:B,A3152,'VGT-Bewegungsdaten'!C:C),3)</f>
        <v>0</v>
      </c>
      <c r="L3152" s="324">
        <f>ROUND(SUMIF('VGT-Bewegungsdaten'!B:B,$A3152,'VGT-Bewegungsdaten'!D:D),2)</f>
        <v>0</v>
      </c>
      <c r="N3152" s="376" t="s">
        <v>4930</v>
      </c>
      <c r="O3152" s="376" t="s">
        <v>4940</v>
      </c>
      <c r="P3152" s="326">
        <f>ROUND(SUMIF('AV-Bewegungsdaten'!B:B,A3152,'AV-Bewegungsdaten'!C:C),3)</f>
        <v>0</v>
      </c>
      <c r="Q3152" s="324">
        <f>ROUND(SUMIF('AV-Bewegungsdaten'!B:B,$A3152,'AV-Bewegungsdaten'!D:D),2)</f>
        <v>0</v>
      </c>
      <c r="T3152" s="327"/>
      <c r="U3152" s="326">
        <f>ROUND(SUMIF('DV-Bewegungsdaten'!B:B,Kategorien!A3152,'DV-Bewegungsdaten'!D:D),3)</f>
        <v>0</v>
      </c>
      <c r="V3152" s="324">
        <f>ROUND(SUMIF('DV-Bewegungsdaten'!B:B,Kategorien!A3152,'DV-Bewegungsdaten'!E:E),3)</f>
        <v>0</v>
      </c>
      <c r="AD3152" s="390">
        <f t="shared" si="649"/>
        <v>13.260999999999999</v>
      </c>
      <c r="AE3152" s="390">
        <f t="shared" si="650"/>
        <v>13.917999999999999</v>
      </c>
      <c r="AF3152" s="390">
        <f t="shared" si="651"/>
        <v>15.136999999999999</v>
      </c>
      <c r="AG3152" s="390">
        <f t="shared" si="652"/>
        <v>14.504</v>
      </c>
      <c r="AH3152" s="390">
        <f t="shared" si="653"/>
        <v>14.416</v>
      </c>
      <c r="AI3152" s="390">
        <f t="shared" si="654"/>
        <v>14.948</v>
      </c>
      <c r="AJ3152" s="390">
        <f t="shared" si="655"/>
        <v>14.231</v>
      </c>
      <c r="AK3152" s="390">
        <f t="shared" si="656"/>
        <v>14.514999999999999</v>
      </c>
      <c r="AL3152" s="390">
        <f t="shared" si="657"/>
        <v>14.625</v>
      </c>
      <c r="AM3152" s="390">
        <f t="shared" si="658"/>
        <v>14.506</v>
      </c>
      <c r="AN3152" s="390">
        <f t="shared" si="659"/>
        <v>14.1</v>
      </c>
      <c r="AO3152" s="390">
        <f t="shared" si="660"/>
        <v>15.003</v>
      </c>
    </row>
    <row r="3153" spans="1:41" ht="15" customHeight="1" x14ac:dyDescent="0.25">
      <c r="A3153" s="127" t="s">
        <v>3110</v>
      </c>
      <c r="B3153" s="125" t="s">
        <v>2077</v>
      </c>
      <c r="C3153" s="125" t="s">
        <v>4007</v>
      </c>
      <c r="D3153" s="125" t="s">
        <v>1298</v>
      </c>
      <c r="E3153" s="125" t="s">
        <v>2455</v>
      </c>
      <c r="F3153" s="126">
        <v>20.97</v>
      </c>
      <c r="G3153" s="126">
        <v>21.169999999999998</v>
      </c>
      <c r="H3153" s="126">
        <v>16.78</v>
      </c>
      <c r="I3153" s="126"/>
      <c r="J3153" s="317"/>
      <c r="K3153" s="323">
        <f>ROUND(SUMIF('VGT-Bewegungsdaten'!B:B,A3153,'VGT-Bewegungsdaten'!C:C),3)</f>
        <v>0</v>
      </c>
      <c r="L3153" s="324">
        <f>ROUND(SUMIF('VGT-Bewegungsdaten'!B:B,$A3153,'VGT-Bewegungsdaten'!D:D),2)</f>
        <v>0</v>
      </c>
      <c r="N3153" s="376" t="s">
        <v>4930</v>
      </c>
      <c r="O3153" s="376" t="s">
        <v>4940</v>
      </c>
      <c r="P3153" s="326">
        <f>ROUND(SUMIF('AV-Bewegungsdaten'!B:B,A3153,'AV-Bewegungsdaten'!C:C),3)</f>
        <v>0</v>
      </c>
      <c r="Q3153" s="324">
        <f>ROUND(SUMIF('AV-Bewegungsdaten'!B:B,$A3153,'AV-Bewegungsdaten'!D:D),2)</f>
        <v>0</v>
      </c>
      <c r="T3153" s="327"/>
      <c r="U3153" s="326">
        <f>ROUND(SUMIF('DV-Bewegungsdaten'!B:B,Kategorien!A3153,'DV-Bewegungsdaten'!D:D),3)</f>
        <v>0</v>
      </c>
      <c r="V3153" s="324">
        <f>ROUND(SUMIF('DV-Bewegungsdaten'!B:B,Kategorien!A3153,'DV-Bewegungsdaten'!E:E),3)</f>
        <v>0</v>
      </c>
      <c r="AD3153" s="390">
        <f t="shared" si="649"/>
        <v>16.230999999999998</v>
      </c>
      <c r="AE3153" s="390">
        <f t="shared" si="650"/>
        <v>16.887999999999998</v>
      </c>
      <c r="AF3153" s="390">
        <f t="shared" si="651"/>
        <v>18.106999999999999</v>
      </c>
      <c r="AG3153" s="390">
        <f t="shared" si="652"/>
        <v>17.473999999999997</v>
      </c>
      <c r="AH3153" s="390">
        <f t="shared" si="653"/>
        <v>17.385999999999999</v>
      </c>
      <c r="AI3153" s="390">
        <f t="shared" si="654"/>
        <v>17.917999999999999</v>
      </c>
      <c r="AJ3153" s="390">
        <f t="shared" si="655"/>
        <v>17.200999999999997</v>
      </c>
      <c r="AK3153" s="390">
        <f t="shared" si="656"/>
        <v>17.484999999999999</v>
      </c>
      <c r="AL3153" s="390">
        <f t="shared" si="657"/>
        <v>17.594999999999999</v>
      </c>
      <c r="AM3153" s="390">
        <f t="shared" si="658"/>
        <v>17.475999999999999</v>
      </c>
      <c r="AN3153" s="390">
        <f t="shared" si="659"/>
        <v>17.07</v>
      </c>
      <c r="AO3153" s="390">
        <f t="shared" si="660"/>
        <v>17.972999999999999</v>
      </c>
    </row>
    <row r="3154" spans="1:41" ht="15" customHeight="1" x14ac:dyDescent="0.25">
      <c r="A3154" s="127" t="s">
        <v>3111</v>
      </c>
      <c r="B3154" s="125" t="s">
        <v>2077</v>
      </c>
      <c r="C3154" s="125" t="s">
        <v>4007</v>
      </c>
      <c r="D3154" s="125" t="s">
        <v>1300</v>
      </c>
      <c r="E3154" s="125" t="s">
        <v>2452</v>
      </c>
      <c r="F3154" s="126">
        <v>18.989999999999998</v>
      </c>
      <c r="G3154" s="126">
        <v>19.189999999999998</v>
      </c>
      <c r="H3154" s="126">
        <v>15.19</v>
      </c>
      <c r="I3154" s="126"/>
      <c r="J3154" s="317"/>
      <c r="K3154" s="323">
        <f>ROUND(SUMIF('VGT-Bewegungsdaten'!B:B,A3154,'VGT-Bewegungsdaten'!C:C),3)</f>
        <v>0</v>
      </c>
      <c r="L3154" s="324">
        <f>ROUND(SUMIF('VGT-Bewegungsdaten'!B:B,$A3154,'VGT-Bewegungsdaten'!D:D),2)</f>
        <v>0</v>
      </c>
      <c r="N3154" s="376" t="s">
        <v>4930</v>
      </c>
      <c r="O3154" s="376" t="s">
        <v>4940</v>
      </c>
      <c r="P3154" s="326">
        <f>ROUND(SUMIF('AV-Bewegungsdaten'!B:B,A3154,'AV-Bewegungsdaten'!C:C),3)</f>
        <v>0</v>
      </c>
      <c r="Q3154" s="324">
        <f>ROUND(SUMIF('AV-Bewegungsdaten'!B:B,$A3154,'AV-Bewegungsdaten'!D:D),2)</f>
        <v>0</v>
      </c>
      <c r="T3154" s="327"/>
      <c r="U3154" s="326">
        <f>ROUND(SUMIF('DV-Bewegungsdaten'!B:B,Kategorien!A3154,'DV-Bewegungsdaten'!D:D),3)</f>
        <v>0</v>
      </c>
      <c r="V3154" s="324">
        <f>ROUND(SUMIF('DV-Bewegungsdaten'!B:B,Kategorien!A3154,'DV-Bewegungsdaten'!E:E),3)</f>
        <v>0</v>
      </c>
      <c r="AD3154" s="390">
        <f t="shared" si="649"/>
        <v>14.250999999999998</v>
      </c>
      <c r="AE3154" s="390">
        <f t="shared" si="650"/>
        <v>14.907999999999998</v>
      </c>
      <c r="AF3154" s="390">
        <f t="shared" si="651"/>
        <v>16.126999999999999</v>
      </c>
      <c r="AG3154" s="390">
        <f t="shared" si="652"/>
        <v>15.493999999999998</v>
      </c>
      <c r="AH3154" s="390">
        <f t="shared" si="653"/>
        <v>15.405999999999999</v>
      </c>
      <c r="AI3154" s="390">
        <f t="shared" si="654"/>
        <v>15.937999999999999</v>
      </c>
      <c r="AJ3154" s="390">
        <f t="shared" si="655"/>
        <v>15.220999999999998</v>
      </c>
      <c r="AK3154" s="390">
        <f t="shared" si="656"/>
        <v>15.504999999999997</v>
      </c>
      <c r="AL3154" s="390">
        <f t="shared" si="657"/>
        <v>15.614999999999998</v>
      </c>
      <c r="AM3154" s="390">
        <f t="shared" si="658"/>
        <v>15.495999999999999</v>
      </c>
      <c r="AN3154" s="390">
        <f t="shared" si="659"/>
        <v>15.089999999999998</v>
      </c>
      <c r="AO3154" s="390">
        <f t="shared" si="660"/>
        <v>15.992999999999999</v>
      </c>
    </row>
    <row r="3155" spans="1:41" ht="15" customHeight="1" x14ac:dyDescent="0.25">
      <c r="A3155" s="127" t="s">
        <v>3112</v>
      </c>
      <c r="B3155" s="125" t="s">
        <v>2077</v>
      </c>
      <c r="C3155" s="125" t="s">
        <v>4007</v>
      </c>
      <c r="D3155" s="125" t="s">
        <v>1302</v>
      </c>
      <c r="E3155" s="125" t="s">
        <v>2455</v>
      </c>
      <c r="F3155" s="126">
        <v>21.96</v>
      </c>
      <c r="G3155" s="126">
        <v>22.16</v>
      </c>
      <c r="H3155" s="126">
        <v>17.57</v>
      </c>
      <c r="I3155" s="126"/>
      <c r="J3155" s="317"/>
      <c r="K3155" s="323">
        <f>ROUND(SUMIF('VGT-Bewegungsdaten'!B:B,A3155,'VGT-Bewegungsdaten'!C:C),3)</f>
        <v>0</v>
      </c>
      <c r="L3155" s="324">
        <f>ROUND(SUMIF('VGT-Bewegungsdaten'!B:B,$A3155,'VGT-Bewegungsdaten'!D:D),2)</f>
        <v>0</v>
      </c>
      <c r="N3155" s="376" t="s">
        <v>4930</v>
      </c>
      <c r="O3155" s="376" t="s">
        <v>4940</v>
      </c>
      <c r="P3155" s="326">
        <f>ROUND(SUMIF('AV-Bewegungsdaten'!B:B,A3155,'AV-Bewegungsdaten'!C:C),3)</f>
        <v>0</v>
      </c>
      <c r="Q3155" s="324">
        <f>ROUND(SUMIF('AV-Bewegungsdaten'!B:B,$A3155,'AV-Bewegungsdaten'!D:D),2)</f>
        <v>0</v>
      </c>
      <c r="T3155" s="327"/>
      <c r="U3155" s="326">
        <f>ROUND(SUMIF('DV-Bewegungsdaten'!B:B,Kategorien!A3155,'DV-Bewegungsdaten'!D:D),3)</f>
        <v>0</v>
      </c>
      <c r="V3155" s="324">
        <f>ROUND(SUMIF('DV-Bewegungsdaten'!B:B,Kategorien!A3155,'DV-Bewegungsdaten'!E:E),3)</f>
        <v>0</v>
      </c>
      <c r="AD3155" s="390">
        <f t="shared" si="649"/>
        <v>17.221</v>
      </c>
      <c r="AE3155" s="390">
        <f t="shared" si="650"/>
        <v>17.878</v>
      </c>
      <c r="AF3155" s="390">
        <f t="shared" si="651"/>
        <v>19.097000000000001</v>
      </c>
      <c r="AG3155" s="390">
        <f t="shared" si="652"/>
        <v>18.463999999999999</v>
      </c>
      <c r="AH3155" s="390">
        <f t="shared" si="653"/>
        <v>18.376000000000001</v>
      </c>
      <c r="AI3155" s="390">
        <f t="shared" si="654"/>
        <v>18.908000000000001</v>
      </c>
      <c r="AJ3155" s="390">
        <f t="shared" si="655"/>
        <v>18.190999999999999</v>
      </c>
      <c r="AK3155" s="390">
        <f t="shared" si="656"/>
        <v>18.475000000000001</v>
      </c>
      <c r="AL3155" s="390">
        <f t="shared" si="657"/>
        <v>18.585000000000001</v>
      </c>
      <c r="AM3155" s="390">
        <f t="shared" si="658"/>
        <v>18.466000000000001</v>
      </c>
      <c r="AN3155" s="390">
        <f t="shared" si="659"/>
        <v>18.060000000000002</v>
      </c>
      <c r="AO3155" s="390">
        <f t="shared" si="660"/>
        <v>18.963000000000001</v>
      </c>
    </row>
    <row r="3156" spans="1:41" ht="15" customHeight="1" x14ac:dyDescent="0.25">
      <c r="A3156" s="127" t="s">
        <v>3113</v>
      </c>
      <c r="B3156" s="125" t="s">
        <v>2077</v>
      </c>
      <c r="C3156" s="125" t="s">
        <v>4007</v>
      </c>
      <c r="D3156" s="125" t="s">
        <v>1304</v>
      </c>
      <c r="E3156" s="125" t="s">
        <v>2452</v>
      </c>
      <c r="F3156" s="126">
        <v>19.98</v>
      </c>
      <c r="G3156" s="126">
        <v>20.18</v>
      </c>
      <c r="H3156" s="126">
        <v>15.98</v>
      </c>
      <c r="I3156" s="126"/>
      <c r="J3156" s="317"/>
      <c r="K3156" s="323">
        <f>ROUND(SUMIF('VGT-Bewegungsdaten'!B:B,A3156,'VGT-Bewegungsdaten'!C:C),3)</f>
        <v>0</v>
      </c>
      <c r="L3156" s="324">
        <f>ROUND(SUMIF('VGT-Bewegungsdaten'!B:B,$A3156,'VGT-Bewegungsdaten'!D:D),2)</f>
        <v>0</v>
      </c>
      <c r="N3156" s="376" t="s">
        <v>4930</v>
      </c>
      <c r="O3156" s="376" t="s">
        <v>4940</v>
      </c>
      <c r="P3156" s="326">
        <f>ROUND(SUMIF('AV-Bewegungsdaten'!B:B,A3156,'AV-Bewegungsdaten'!C:C),3)</f>
        <v>0</v>
      </c>
      <c r="Q3156" s="324">
        <f>ROUND(SUMIF('AV-Bewegungsdaten'!B:B,$A3156,'AV-Bewegungsdaten'!D:D),2)</f>
        <v>0</v>
      </c>
      <c r="T3156" s="327"/>
      <c r="U3156" s="326">
        <f>ROUND(SUMIF('DV-Bewegungsdaten'!B:B,Kategorien!A3156,'DV-Bewegungsdaten'!D:D),3)</f>
        <v>0</v>
      </c>
      <c r="V3156" s="324">
        <f>ROUND(SUMIF('DV-Bewegungsdaten'!B:B,Kategorien!A3156,'DV-Bewegungsdaten'!E:E),3)</f>
        <v>0</v>
      </c>
      <c r="AD3156" s="390">
        <f t="shared" si="649"/>
        <v>15.241</v>
      </c>
      <c r="AE3156" s="390">
        <f t="shared" si="650"/>
        <v>15.898</v>
      </c>
      <c r="AF3156" s="390">
        <f t="shared" si="651"/>
        <v>17.117000000000001</v>
      </c>
      <c r="AG3156" s="390">
        <f t="shared" si="652"/>
        <v>16.483999999999998</v>
      </c>
      <c r="AH3156" s="390">
        <f t="shared" si="653"/>
        <v>16.396000000000001</v>
      </c>
      <c r="AI3156" s="390">
        <f t="shared" si="654"/>
        <v>16.928000000000001</v>
      </c>
      <c r="AJ3156" s="390">
        <f t="shared" si="655"/>
        <v>16.210999999999999</v>
      </c>
      <c r="AK3156" s="390">
        <f t="shared" si="656"/>
        <v>16.495000000000001</v>
      </c>
      <c r="AL3156" s="390">
        <f t="shared" si="657"/>
        <v>16.605</v>
      </c>
      <c r="AM3156" s="390">
        <f t="shared" si="658"/>
        <v>16.486000000000001</v>
      </c>
      <c r="AN3156" s="390">
        <f t="shared" si="659"/>
        <v>16.079999999999998</v>
      </c>
      <c r="AO3156" s="390">
        <f t="shared" si="660"/>
        <v>16.983000000000001</v>
      </c>
    </row>
    <row r="3157" spans="1:41" ht="15" customHeight="1" x14ac:dyDescent="0.25">
      <c r="A3157" s="127" t="s">
        <v>3114</v>
      </c>
      <c r="B3157" s="125" t="s">
        <v>2077</v>
      </c>
      <c r="C3157" s="125" t="s">
        <v>4007</v>
      </c>
      <c r="D3157" s="125" t="s">
        <v>1306</v>
      </c>
      <c r="E3157" s="125" t="s">
        <v>2455</v>
      </c>
      <c r="F3157" s="126">
        <v>22.95</v>
      </c>
      <c r="G3157" s="126">
        <v>23.15</v>
      </c>
      <c r="H3157" s="126">
        <v>18.36</v>
      </c>
      <c r="I3157" s="126"/>
      <c r="J3157" s="317"/>
      <c r="K3157" s="323">
        <f>ROUND(SUMIF('VGT-Bewegungsdaten'!B:B,A3157,'VGT-Bewegungsdaten'!C:C),3)</f>
        <v>0</v>
      </c>
      <c r="L3157" s="324">
        <f>ROUND(SUMIF('VGT-Bewegungsdaten'!B:B,$A3157,'VGT-Bewegungsdaten'!D:D),2)</f>
        <v>0</v>
      </c>
      <c r="N3157" s="376" t="s">
        <v>4930</v>
      </c>
      <c r="O3157" s="376" t="s">
        <v>4940</v>
      </c>
      <c r="P3157" s="326">
        <f>ROUND(SUMIF('AV-Bewegungsdaten'!B:B,A3157,'AV-Bewegungsdaten'!C:C),3)</f>
        <v>0</v>
      </c>
      <c r="Q3157" s="324">
        <f>ROUND(SUMIF('AV-Bewegungsdaten'!B:B,$A3157,'AV-Bewegungsdaten'!D:D),2)</f>
        <v>0</v>
      </c>
      <c r="T3157" s="327"/>
      <c r="U3157" s="326">
        <f>ROUND(SUMIF('DV-Bewegungsdaten'!B:B,Kategorien!A3157,'DV-Bewegungsdaten'!D:D),3)</f>
        <v>0</v>
      </c>
      <c r="V3157" s="324">
        <f>ROUND(SUMIF('DV-Bewegungsdaten'!B:B,Kategorien!A3157,'DV-Bewegungsdaten'!E:E),3)</f>
        <v>0</v>
      </c>
      <c r="AD3157" s="390">
        <f t="shared" si="649"/>
        <v>18.210999999999999</v>
      </c>
      <c r="AE3157" s="390">
        <f t="shared" si="650"/>
        <v>18.867999999999999</v>
      </c>
      <c r="AF3157" s="390">
        <f t="shared" si="651"/>
        <v>20.087</v>
      </c>
      <c r="AG3157" s="390">
        <f t="shared" si="652"/>
        <v>19.453999999999997</v>
      </c>
      <c r="AH3157" s="390">
        <f t="shared" si="653"/>
        <v>19.366</v>
      </c>
      <c r="AI3157" s="390">
        <f t="shared" si="654"/>
        <v>19.898</v>
      </c>
      <c r="AJ3157" s="390">
        <f t="shared" si="655"/>
        <v>19.180999999999997</v>
      </c>
      <c r="AK3157" s="390">
        <f t="shared" si="656"/>
        <v>19.465</v>
      </c>
      <c r="AL3157" s="390">
        <f t="shared" si="657"/>
        <v>19.574999999999999</v>
      </c>
      <c r="AM3157" s="390">
        <f t="shared" si="658"/>
        <v>19.456</v>
      </c>
      <c r="AN3157" s="390">
        <f t="shared" si="659"/>
        <v>19.049999999999997</v>
      </c>
      <c r="AO3157" s="390">
        <f t="shared" si="660"/>
        <v>19.952999999999999</v>
      </c>
    </row>
    <row r="3158" spans="1:41" ht="15" customHeight="1" x14ac:dyDescent="0.25">
      <c r="A3158" s="127" t="s">
        <v>3115</v>
      </c>
      <c r="B3158" s="125" t="s">
        <v>2077</v>
      </c>
      <c r="C3158" s="125" t="s">
        <v>4007</v>
      </c>
      <c r="D3158" s="125" t="s">
        <v>1308</v>
      </c>
      <c r="E3158" s="125" t="s">
        <v>2452</v>
      </c>
      <c r="F3158" s="126">
        <v>20.97</v>
      </c>
      <c r="G3158" s="126">
        <v>21.169999999999998</v>
      </c>
      <c r="H3158" s="126">
        <v>16.78</v>
      </c>
      <c r="I3158" s="126"/>
      <c r="J3158" s="317"/>
      <c r="K3158" s="323">
        <f>ROUND(SUMIF('VGT-Bewegungsdaten'!B:B,A3158,'VGT-Bewegungsdaten'!C:C),3)</f>
        <v>0</v>
      </c>
      <c r="L3158" s="324">
        <f>ROUND(SUMIF('VGT-Bewegungsdaten'!B:B,$A3158,'VGT-Bewegungsdaten'!D:D),2)</f>
        <v>0</v>
      </c>
      <c r="N3158" s="376" t="s">
        <v>4930</v>
      </c>
      <c r="O3158" s="376" t="s">
        <v>4940</v>
      </c>
      <c r="P3158" s="326">
        <f>ROUND(SUMIF('AV-Bewegungsdaten'!B:B,A3158,'AV-Bewegungsdaten'!C:C),3)</f>
        <v>0</v>
      </c>
      <c r="Q3158" s="324">
        <f>ROUND(SUMIF('AV-Bewegungsdaten'!B:B,$A3158,'AV-Bewegungsdaten'!D:D),2)</f>
        <v>0</v>
      </c>
      <c r="T3158" s="327"/>
      <c r="U3158" s="326">
        <f>ROUND(SUMIF('DV-Bewegungsdaten'!B:B,Kategorien!A3158,'DV-Bewegungsdaten'!D:D),3)</f>
        <v>0</v>
      </c>
      <c r="V3158" s="324">
        <f>ROUND(SUMIF('DV-Bewegungsdaten'!B:B,Kategorien!A3158,'DV-Bewegungsdaten'!E:E),3)</f>
        <v>0</v>
      </c>
      <c r="AD3158" s="390">
        <f t="shared" si="649"/>
        <v>16.230999999999998</v>
      </c>
      <c r="AE3158" s="390">
        <f t="shared" si="650"/>
        <v>16.887999999999998</v>
      </c>
      <c r="AF3158" s="390">
        <f t="shared" si="651"/>
        <v>18.106999999999999</v>
      </c>
      <c r="AG3158" s="390">
        <f t="shared" si="652"/>
        <v>17.473999999999997</v>
      </c>
      <c r="AH3158" s="390">
        <f t="shared" si="653"/>
        <v>17.385999999999999</v>
      </c>
      <c r="AI3158" s="390">
        <f t="shared" si="654"/>
        <v>17.917999999999999</v>
      </c>
      <c r="AJ3158" s="390">
        <f t="shared" si="655"/>
        <v>17.200999999999997</v>
      </c>
      <c r="AK3158" s="390">
        <f t="shared" si="656"/>
        <v>17.484999999999999</v>
      </c>
      <c r="AL3158" s="390">
        <f t="shared" si="657"/>
        <v>17.594999999999999</v>
      </c>
      <c r="AM3158" s="390">
        <f t="shared" si="658"/>
        <v>17.475999999999999</v>
      </c>
      <c r="AN3158" s="390">
        <f t="shared" si="659"/>
        <v>17.07</v>
      </c>
      <c r="AO3158" s="390">
        <f t="shared" si="660"/>
        <v>17.972999999999999</v>
      </c>
    </row>
    <row r="3159" spans="1:41" ht="15" customHeight="1" x14ac:dyDescent="0.25">
      <c r="A3159" s="127" t="s">
        <v>3116</v>
      </c>
      <c r="B3159" s="125" t="s">
        <v>2077</v>
      </c>
      <c r="C3159" s="125" t="s">
        <v>4007</v>
      </c>
      <c r="D3159" s="125" t="s">
        <v>1310</v>
      </c>
      <c r="E3159" s="125" t="s">
        <v>2455</v>
      </c>
      <c r="F3159" s="126">
        <v>23.94</v>
      </c>
      <c r="G3159" s="126">
        <v>24.14</v>
      </c>
      <c r="H3159" s="126">
        <v>19.149999999999999</v>
      </c>
      <c r="I3159" s="126"/>
      <c r="J3159" s="317"/>
      <c r="K3159" s="323">
        <f>ROUND(SUMIF('VGT-Bewegungsdaten'!B:B,A3159,'VGT-Bewegungsdaten'!C:C),3)</f>
        <v>0</v>
      </c>
      <c r="L3159" s="324">
        <f>ROUND(SUMIF('VGT-Bewegungsdaten'!B:B,$A3159,'VGT-Bewegungsdaten'!D:D),2)</f>
        <v>0</v>
      </c>
      <c r="N3159" s="376" t="s">
        <v>4930</v>
      </c>
      <c r="O3159" s="376" t="s">
        <v>4940</v>
      </c>
      <c r="P3159" s="326">
        <f>ROUND(SUMIF('AV-Bewegungsdaten'!B:B,A3159,'AV-Bewegungsdaten'!C:C),3)</f>
        <v>0</v>
      </c>
      <c r="Q3159" s="324">
        <f>ROUND(SUMIF('AV-Bewegungsdaten'!B:B,$A3159,'AV-Bewegungsdaten'!D:D),2)</f>
        <v>0</v>
      </c>
      <c r="T3159" s="327"/>
      <c r="U3159" s="326">
        <f>ROUND(SUMIF('DV-Bewegungsdaten'!B:B,Kategorien!A3159,'DV-Bewegungsdaten'!D:D),3)</f>
        <v>0</v>
      </c>
      <c r="V3159" s="324">
        <f>ROUND(SUMIF('DV-Bewegungsdaten'!B:B,Kategorien!A3159,'DV-Bewegungsdaten'!E:E),3)</f>
        <v>0</v>
      </c>
      <c r="AD3159" s="390">
        <f t="shared" si="649"/>
        <v>19.201000000000001</v>
      </c>
      <c r="AE3159" s="390">
        <f t="shared" si="650"/>
        <v>19.858000000000001</v>
      </c>
      <c r="AF3159" s="390">
        <f t="shared" si="651"/>
        <v>21.077000000000002</v>
      </c>
      <c r="AG3159" s="390">
        <f t="shared" si="652"/>
        <v>20.443999999999999</v>
      </c>
      <c r="AH3159" s="390">
        <f t="shared" si="653"/>
        <v>20.356000000000002</v>
      </c>
      <c r="AI3159" s="390">
        <f t="shared" si="654"/>
        <v>20.888000000000002</v>
      </c>
      <c r="AJ3159" s="390">
        <f t="shared" si="655"/>
        <v>20.170999999999999</v>
      </c>
      <c r="AK3159" s="390">
        <f t="shared" si="656"/>
        <v>20.455000000000002</v>
      </c>
      <c r="AL3159" s="390">
        <f t="shared" si="657"/>
        <v>20.565000000000001</v>
      </c>
      <c r="AM3159" s="390">
        <f t="shared" si="658"/>
        <v>20.446000000000002</v>
      </c>
      <c r="AN3159" s="390">
        <f t="shared" si="659"/>
        <v>20.04</v>
      </c>
      <c r="AO3159" s="390">
        <f t="shared" si="660"/>
        <v>20.943000000000001</v>
      </c>
    </row>
    <row r="3160" spans="1:41" ht="15" customHeight="1" x14ac:dyDescent="0.25">
      <c r="A3160" s="127" t="s">
        <v>3117</v>
      </c>
      <c r="B3160" s="125" t="s">
        <v>2077</v>
      </c>
      <c r="C3160" s="125" t="s">
        <v>4007</v>
      </c>
      <c r="D3160" s="125" t="s">
        <v>1312</v>
      </c>
      <c r="E3160" s="125" t="s">
        <v>2452</v>
      </c>
      <c r="F3160" s="126">
        <v>18.989999999999998</v>
      </c>
      <c r="G3160" s="126">
        <v>19.189999999999998</v>
      </c>
      <c r="H3160" s="126">
        <v>15.19</v>
      </c>
      <c r="I3160" s="126"/>
      <c r="J3160" s="317"/>
      <c r="K3160" s="323">
        <f>ROUND(SUMIF('VGT-Bewegungsdaten'!B:B,A3160,'VGT-Bewegungsdaten'!C:C),3)</f>
        <v>0</v>
      </c>
      <c r="L3160" s="324">
        <f>ROUND(SUMIF('VGT-Bewegungsdaten'!B:B,$A3160,'VGT-Bewegungsdaten'!D:D),2)</f>
        <v>0</v>
      </c>
      <c r="N3160" s="376" t="s">
        <v>4930</v>
      </c>
      <c r="O3160" s="376" t="s">
        <v>4940</v>
      </c>
      <c r="P3160" s="326">
        <f>ROUND(SUMIF('AV-Bewegungsdaten'!B:B,A3160,'AV-Bewegungsdaten'!C:C),3)</f>
        <v>0</v>
      </c>
      <c r="Q3160" s="324">
        <f>ROUND(SUMIF('AV-Bewegungsdaten'!B:B,$A3160,'AV-Bewegungsdaten'!D:D),2)</f>
        <v>0</v>
      </c>
      <c r="T3160" s="327"/>
      <c r="U3160" s="326">
        <f>ROUND(SUMIF('DV-Bewegungsdaten'!B:B,Kategorien!A3160,'DV-Bewegungsdaten'!D:D),3)</f>
        <v>0</v>
      </c>
      <c r="V3160" s="324">
        <f>ROUND(SUMIF('DV-Bewegungsdaten'!B:B,Kategorien!A3160,'DV-Bewegungsdaten'!E:E),3)</f>
        <v>0</v>
      </c>
      <c r="AD3160" s="390">
        <f t="shared" si="649"/>
        <v>14.250999999999998</v>
      </c>
      <c r="AE3160" s="390">
        <f t="shared" si="650"/>
        <v>14.907999999999998</v>
      </c>
      <c r="AF3160" s="390">
        <f t="shared" si="651"/>
        <v>16.126999999999999</v>
      </c>
      <c r="AG3160" s="390">
        <f t="shared" si="652"/>
        <v>15.493999999999998</v>
      </c>
      <c r="AH3160" s="390">
        <f t="shared" si="653"/>
        <v>15.405999999999999</v>
      </c>
      <c r="AI3160" s="390">
        <f t="shared" si="654"/>
        <v>15.937999999999999</v>
      </c>
      <c r="AJ3160" s="390">
        <f t="shared" si="655"/>
        <v>15.220999999999998</v>
      </c>
      <c r="AK3160" s="390">
        <f t="shared" si="656"/>
        <v>15.504999999999997</v>
      </c>
      <c r="AL3160" s="390">
        <f t="shared" si="657"/>
        <v>15.614999999999998</v>
      </c>
      <c r="AM3160" s="390">
        <f t="shared" si="658"/>
        <v>15.495999999999999</v>
      </c>
      <c r="AN3160" s="390">
        <f t="shared" si="659"/>
        <v>15.089999999999998</v>
      </c>
      <c r="AO3160" s="390">
        <f t="shared" si="660"/>
        <v>15.992999999999999</v>
      </c>
    </row>
    <row r="3161" spans="1:41" ht="15" customHeight="1" x14ac:dyDescent="0.25">
      <c r="A3161" s="127" t="s">
        <v>3118</v>
      </c>
      <c r="B3161" s="125" t="s">
        <v>2077</v>
      </c>
      <c r="C3161" s="125" t="s">
        <v>4007</v>
      </c>
      <c r="D3161" s="125" t="s">
        <v>1314</v>
      </c>
      <c r="E3161" s="125" t="s">
        <v>2455</v>
      </c>
      <c r="F3161" s="126">
        <v>21.96</v>
      </c>
      <c r="G3161" s="126">
        <v>22.16</v>
      </c>
      <c r="H3161" s="126">
        <v>17.57</v>
      </c>
      <c r="I3161" s="126"/>
      <c r="J3161" s="317"/>
      <c r="K3161" s="323">
        <f>ROUND(SUMIF('VGT-Bewegungsdaten'!B:B,A3161,'VGT-Bewegungsdaten'!C:C),3)</f>
        <v>0</v>
      </c>
      <c r="L3161" s="324">
        <f>ROUND(SUMIF('VGT-Bewegungsdaten'!B:B,$A3161,'VGT-Bewegungsdaten'!D:D),2)</f>
        <v>0</v>
      </c>
      <c r="N3161" s="376" t="s">
        <v>4930</v>
      </c>
      <c r="O3161" s="376" t="s">
        <v>4940</v>
      </c>
      <c r="P3161" s="326">
        <f>ROUND(SUMIF('AV-Bewegungsdaten'!B:B,A3161,'AV-Bewegungsdaten'!C:C),3)</f>
        <v>0</v>
      </c>
      <c r="Q3161" s="324">
        <f>ROUND(SUMIF('AV-Bewegungsdaten'!B:B,$A3161,'AV-Bewegungsdaten'!D:D),2)</f>
        <v>0</v>
      </c>
      <c r="T3161" s="327"/>
      <c r="U3161" s="326">
        <f>ROUND(SUMIF('DV-Bewegungsdaten'!B:B,Kategorien!A3161,'DV-Bewegungsdaten'!D:D),3)</f>
        <v>0</v>
      </c>
      <c r="V3161" s="324">
        <f>ROUND(SUMIF('DV-Bewegungsdaten'!B:B,Kategorien!A3161,'DV-Bewegungsdaten'!E:E),3)</f>
        <v>0</v>
      </c>
      <c r="AD3161" s="390">
        <f t="shared" si="649"/>
        <v>17.221</v>
      </c>
      <c r="AE3161" s="390">
        <f t="shared" si="650"/>
        <v>17.878</v>
      </c>
      <c r="AF3161" s="390">
        <f t="shared" si="651"/>
        <v>19.097000000000001</v>
      </c>
      <c r="AG3161" s="390">
        <f t="shared" si="652"/>
        <v>18.463999999999999</v>
      </c>
      <c r="AH3161" s="390">
        <f t="shared" si="653"/>
        <v>18.376000000000001</v>
      </c>
      <c r="AI3161" s="390">
        <f t="shared" si="654"/>
        <v>18.908000000000001</v>
      </c>
      <c r="AJ3161" s="390">
        <f t="shared" si="655"/>
        <v>18.190999999999999</v>
      </c>
      <c r="AK3161" s="390">
        <f t="shared" si="656"/>
        <v>18.475000000000001</v>
      </c>
      <c r="AL3161" s="390">
        <f t="shared" si="657"/>
        <v>18.585000000000001</v>
      </c>
      <c r="AM3161" s="390">
        <f t="shared" si="658"/>
        <v>18.466000000000001</v>
      </c>
      <c r="AN3161" s="390">
        <f t="shared" si="659"/>
        <v>18.060000000000002</v>
      </c>
      <c r="AO3161" s="390">
        <f t="shared" si="660"/>
        <v>18.963000000000001</v>
      </c>
    </row>
    <row r="3162" spans="1:41" ht="15" customHeight="1" x14ac:dyDescent="0.25">
      <c r="A3162" s="127" t="s">
        <v>3119</v>
      </c>
      <c r="B3162" s="125" t="s">
        <v>2077</v>
      </c>
      <c r="C3162" s="125" t="s">
        <v>4007</v>
      </c>
      <c r="D3162" s="125" t="s">
        <v>1316</v>
      </c>
      <c r="E3162" s="125" t="s">
        <v>2452</v>
      </c>
      <c r="F3162" s="126">
        <v>19.98</v>
      </c>
      <c r="G3162" s="126">
        <v>20.18</v>
      </c>
      <c r="H3162" s="126">
        <v>15.98</v>
      </c>
      <c r="I3162" s="126"/>
      <c r="J3162" s="317"/>
      <c r="K3162" s="323">
        <f>ROUND(SUMIF('VGT-Bewegungsdaten'!B:B,A3162,'VGT-Bewegungsdaten'!C:C),3)</f>
        <v>0</v>
      </c>
      <c r="L3162" s="324">
        <f>ROUND(SUMIF('VGT-Bewegungsdaten'!B:B,$A3162,'VGT-Bewegungsdaten'!D:D),2)</f>
        <v>0</v>
      </c>
      <c r="N3162" s="376" t="s">
        <v>4930</v>
      </c>
      <c r="O3162" s="376" t="s">
        <v>4940</v>
      </c>
      <c r="P3162" s="326">
        <f>ROUND(SUMIF('AV-Bewegungsdaten'!B:B,A3162,'AV-Bewegungsdaten'!C:C),3)</f>
        <v>0</v>
      </c>
      <c r="Q3162" s="324">
        <f>ROUND(SUMIF('AV-Bewegungsdaten'!B:B,$A3162,'AV-Bewegungsdaten'!D:D),2)</f>
        <v>0</v>
      </c>
      <c r="T3162" s="327"/>
      <c r="U3162" s="326">
        <f>ROUND(SUMIF('DV-Bewegungsdaten'!B:B,Kategorien!A3162,'DV-Bewegungsdaten'!D:D),3)</f>
        <v>0</v>
      </c>
      <c r="V3162" s="324">
        <f>ROUND(SUMIF('DV-Bewegungsdaten'!B:B,Kategorien!A3162,'DV-Bewegungsdaten'!E:E),3)</f>
        <v>0</v>
      </c>
      <c r="AD3162" s="390">
        <f t="shared" si="649"/>
        <v>15.241</v>
      </c>
      <c r="AE3162" s="390">
        <f t="shared" si="650"/>
        <v>15.898</v>
      </c>
      <c r="AF3162" s="390">
        <f t="shared" si="651"/>
        <v>17.117000000000001</v>
      </c>
      <c r="AG3162" s="390">
        <f t="shared" si="652"/>
        <v>16.483999999999998</v>
      </c>
      <c r="AH3162" s="390">
        <f t="shared" si="653"/>
        <v>16.396000000000001</v>
      </c>
      <c r="AI3162" s="390">
        <f t="shared" si="654"/>
        <v>16.928000000000001</v>
      </c>
      <c r="AJ3162" s="390">
        <f t="shared" si="655"/>
        <v>16.210999999999999</v>
      </c>
      <c r="AK3162" s="390">
        <f t="shared" si="656"/>
        <v>16.495000000000001</v>
      </c>
      <c r="AL3162" s="390">
        <f t="shared" si="657"/>
        <v>16.605</v>
      </c>
      <c r="AM3162" s="390">
        <f t="shared" si="658"/>
        <v>16.486000000000001</v>
      </c>
      <c r="AN3162" s="390">
        <f t="shared" si="659"/>
        <v>16.079999999999998</v>
      </c>
      <c r="AO3162" s="390">
        <f t="shared" si="660"/>
        <v>16.983000000000001</v>
      </c>
    </row>
    <row r="3163" spans="1:41" ht="15" customHeight="1" x14ac:dyDescent="0.25">
      <c r="A3163" s="127" t="s">
        <v>3120</v>
      </c>
      <c r="B3163" s="125" t="s">
        <v>2077</v>
      </c>
      <c r="C3163" s="125" t="s">
        <v>4007</v>
      </c>
      <c r="D3163" s="125" t="s">
        <v>1318</v>
      </c>
      <c r="E3163" s="125" t="s">
        <v>2455</v>
      </c>
      <c r="F3163" s="126">
        <v>22.95</v>
      </c>
      <c r="G3163" s="126">
        <v>23.15</v>
      </c>
      <c r="H3163" s="126">
        <v>18.36</v>
      </c>
      <c r="I3163" s="126"/>
      <c r="J3163" s="317"/>
      <c r="K3163" s="323">
        <f>ROUND(SUMIF('VGT-Bewegungsdaten'!B:B,A3163,'VGT-Bewegungsdaten'!C:C),3)</f>
        <v>0</v>
      </c>
      <c r="L3163" s="324">
        <f>ROUND(SUMIF('VGT-Bewegungsdaten'!B:B,$A3163,'VGT-Bewegungsdaten'!D:D),2)</f>
        <v>0</v>
      </c>
      <c r="N3163" s="376" t="s">
        <v>4930</v>
      </c>
      <c r="O3163" s="376" t="s">
        <v>4940</v>
      </c>
      <c r="P3163" s="326">
        <f>ROUND(SUMIF('AV-Bewegungsdaten'!B:B,A3163,'AV-Bewegungsdaten'!C:C),3)</f>
        <v>0</v>
      </c>
      <c r="Q3163" s="324">
        <f>ROUND(SUMIF('AV-Bewegungsdaten'!B:B,$A3163,'AV-Bewegungsdaten'!D:D),2)</f>
        <v>0</v>
      </c>
      <c r="T3163" s="327"/>
      <c r="U3163" s="326">
        <f>ROUND(SUMIF('DV-Bewegungsdaten'!B:B,Kategorien!A3163,'DV-Bewegungsdaten'!D:D),3)</f>
        <v>0</v>
      </c>
      <c r="V3163" s="324">
        <f>ROUND(SUMIF('DV-Bewegungsdaten'!B:B,Kategorien!A3163,'DV-Bewegungsdaten'!E:E),3)</f>
        <v>0</v>
      </c>
      <c r="AD3163" s="390">
        <f t="shared" si="649"/>
        <v>18.210999999999999</v>
      </c>
      <c r="AE3163" s="390">
        <f t="shared" si="650"/>
        <v>18.867999999999999</v>
      </c>
      <c r="AF3163" s="390">
        <f t="shared" si="651"/>
        <v>20.087</v>
      </c>
      <c r="AG3163" s="390">
        <f t="shared" si="652"/>
        <v>19.453999999999997</v>
      </c>
      <c r="AH3163" s="390">
        <f t="shared" si="653"/>
        <v>19.366</v>
      </c>
      <c r="AI3163" s="390">
        <f t="shared" si="654"/>
        <v>19.898</v>
      </c>
      <c r="AJ3163" s="390">
        <f t="shared" si="655"/>
        <v>19.180999999999997</v>
      </c>
      <c r="AK3163" s="390">
        <f t="shared" si="656"/>
        <v>19.465</v>
      </c>
      <c r="AL3163" s="390">
        <f t="shared" si="657"/>
        <v>19.574999999999999</v>
      </c>
      <c r="AM3163" s="390">
        <f t="shared" si="658"/>
        <v>19.456</v>
      </c>
      <c r="AN3163" s="390">
        <f t="shared" si="659"/>
        <v>19.049999999999997</v>
      </c>
      <c r="AO3163" s="390">
        <f t="shared" si="660"/>
        <v>19.952999999999999</v>
      </c>
    </row>
    <row r="3164" spans="1:41" ht="15" customHeight="1" x14ac:dyDescent="0.25">
      <c r="A3164" s="127" t="s">
        <v>3121</v>
      </c>
      <c r="B3164" s="125" t="s">
        <v>2077</v>
      </c>
      <c r="C3164" s="125" t="s">
        <v>4007</v>
      </c>
      <c r="D3164" s="125" t="s">
        <v>1320</v>
      </c>
      <c r="E3164" s="125" t="s">
        <v>2452</v>
      </c>
      <c r="F3164" s="126">
        <v>20.97</v>
      </c>
      <c r="G3164" s="126">
        <v>21.169999999999998</v>
      </c>
      <c r="H3164" s="126">
        <v>16.78</v>
      </c>
      <c r="I3164" s="126"/>
      <c r="J3164" s="317"/>
      <c r="K3164" s="323">
        <f>ROUND(SUMIF('VGT-Bewegungsdaten'!B:B,A3164,'VGT-Bewegungsdaten'!C:C),3)</f>
        <v>0</v>
      </c>
      <c r="L3164" s="324">
        <f>ROUND(SUMIF('VGT-Bewegungsdaten'!B:B,$A3164,'VGT-Bewegungsdaten'!D:D),2)</f>
        <v>0</v>
      </c>
      <c r="N3164" s="376" t="s">
        <v>4930</v>
      </c>
      <c r="O3164" s="376" t="s">
        <v>4940</v>
      </c>
      <c r="P3164" s="326">
        <f>ROUND(SUMIF('AV-Bewegungsdaten'!B:B,A3164,'AV-Bewegungsdaten'!C:C),3)</f>
        <v>0</v>
      </c>
      <c r="Q3164" s="324">
        <f>ROUND(SUMIF('AV-Bewegungsdaten'!B:B,$A3164,'AV-Bewegungsdaten'!D:D),2)</f>
        <v>0</v>
      </c>
      <c r="T3164" s="327"/>
      <c r="U3164" s="326">
        <f>ROUND(SUMIF('DV-Bewegungsdaten'!B:B,Kategorien!A3164,'DV-Bewegungsdaten'!D:D),3)</f>
        <v>0</v>
      </c>
      <c r="V3164" s="324">
        <f>ROUND(SUMIF('DV-Bewegungsdaten'!B:B,Kategorien!A3164,'DV-Bewegungsdaten'!E:E),3)</f>
        <v>0</v>
      </c>
      <c r="AD3164" s="390">
        <f t="shared" si="649"/>
        <v>16.230999999999998</v>
      </c>
      <c r="AE3164" s="390">
        <f t="shared" si="650"/>
        <v>16.887999999999998</v>
      </c>
      <c r="AF3164" s="390">
        <f t="shared" si="651"/>
        <v>18.106999999999999</v>
      </c>
      <c r="AG3164" s="390">
        <f t="shared" si="652"/>
        <v>17.473999999999997</v>
      </c>
      <c r="AH3164" s="390">
        <f t="shared" si="653"/>
        <v>17.385999999999999</v>
      </c>
      <c r="AI3164" s="390">
        <f t="shared" si="654"/>
        <v>17.917999999999999</v>
      </c>
      <c r="AJ3164" s="390">
        <f t="shared" si="655"/>
        <v>17.200999999999997</v>
      </c>
      <c r="AK3164" s="390">
        <f t="shared" si="656"/>
        <v>17.484999999999999</v>
      </c>
      <c r="AL3164" s="390">
        <f t="shared" si="657"/>
        <v>17.594999999999999</v>
      </c>
      <c r="AM3164" s="390">
        <f t="shared" si="658"/>
        <v>17.475999999999999</v>
      </c>
      <c r="AN3164" s="390">
        <f t="shared" si="659"/>
        <v>17.07</v>
      </c>
      <c r="AO3164" s="390">
        <f t="shared" si="660"/>
        <v>17.972999999999999</v>
      </c>
    </row>
    <row r="3165" spans="1:41" ht="15" customHeight="1" x14ac:dyDescent="0.25">
      <c r="A3165" s="127" t="s">
        <v>3122</v>
      </c>
      <c r="B3165" s="125" t="s">
        <v>2077</v>
      </c>
      <c r="C3165" s="125" t="s">
        <v>4007</v>
      </c>
      <c r="D3165" s="125" t="s">
        <v>1322</v>
      </c>
      <c r="E3165" s="125" t="s">
        <v>2455</v>
      </c>
      <c r="F3165" s="126">
        <v>23.94</v>
      </c>
      <c r="G3165" s="126">
        <v>24.14</v>
      </c>
      <c r="H3165" s="126">
        <v>19.149999999999999</v>
      </c>
      <c r="I3165" s="126"/>
      <c r="J3165" s="317"/>
      <c r="K3165" s="323">
        <f>ROUND(SUMIF('VGT-Bewegungsdaten'!B:B,A3165,'VGT-Bewegungsdaten'!C:C),3)</f>
        <v>0</v>
      </c>
      <c r="L3165" s="324">
        <f>ROUND(SUMIF('VGT-Bewegungsdaten'!B:B,$A3165,'VGT-Bewegungsdaten'!D:D),2)</f>
        <v>0</v>
      </c>
      <c r="N3165" s="376" t="s">
        <v>4930</v>
      </c>
      <c r="O3165" s="376" t="s">
        <v>4940</v>
      </c>
      <c r="P3165" s="326">
        <f>ROUND(SUMIF('AV-Bewegungsdaten'!B:B,A3165,'AV-Bewegungsdaten'!C:C),3)</f>
        <v>0</v>
      </c>
      <c r="Q3165" s="324">
        <f>ROUND(SUMIF('AV-Bewegungsdaten'!B:B,$A3165,'AV-Bewegungsdaten'!D:D),2)</f>
        <v>0</v>
      </c>
      <c r="T3165" s="327"/>
      <c r="U3165" s="326">
        <f>ROUND(SUMIF('DV-Bewegungsdaten'!B:B,Kategorien!A3165,'DV-Bewegungsdaten'!D:D),3)</f>
        <v>0</v>
      </c>
      <c r="V3165" s="324">
        <f>ROUND(SUMIF('DV-Bewegungsdaten'!B:B,Kategorien!A3165,'DV-Bewegungsdaten'!E:E),3)</f>
        <v>0</v>
      </c>
      <c r="AD3165" s="390">
        <f t="shared" si="649"/>
        <v>19.201000000000001</v>
      </c>
      <c r="AE3165" s="390">
        <f t="shared" si="650"/>
        <v>19.858000000000001</v>
      </c>
      <c r="AF3165" s="390">
        <f t="shared" si="651"/>
        <v>21.077000000000002</v>
      </c>
      <c r="AG3165" s="390">
        <f t="shared" si="652"/>
        <v>20.443999999999999</v>
      </c>
      <c r="AH3165" s="390">
        <f t="shared" si="653"/>
        <v>20.356000000000002</v>
      </c>
      <c r="AI3165" s="390">
        <f t="shared" si="654"/>
        <v>20.888000000000002</v>
      </c>
      <c r="AJ3165" s="390">
        <f t="shared" si="655"/>
        <v>20.170999999999999</v>
      </c>
      <c r="AK3165" s="390">
        <f t="shared" si="656"/>
        <v>20.455000000000002</v>
      </c>
      <c r="AL3165" s="390">
        <f t="shared" si="657"/>
        <v>20.565000000000001</v>
      </c>
      <c r="AM3165" s="390">
        <f t="shared" si="658"/>
        <v>20.446000000000002</v>
      </c>
      <c r="AN3165" s="390">
        <f t="shared" si="659"/>
        <v>20.04</v>
      </c>
      <c r="AO3165" s="390">
        <f t="shared" si="660"/>
        <v>20.943000000000001</v>
      </c>
    </row>
    <row r="3166" spans="1:41" ht="15" customHeight="1" x14ac:dyDescent="0.25">
      <c r="A3166" s="127" t="s">
        <v>3123</v>
      </c>
      <c r="B3166" s="125" t="s">
        <v>2077</v>
      </c>
      <c r="C3166" s="125" t="s">
        <v>4007</v>
      </c>
      <c r="D3166" s="125" t="s">
        <v>1324</v>
      </c>
      <c r="E3166" s="125" t="s">
        <v>2452</v>
      </c>
      <c r="F3166" s="126">
        <v>21.96</v>
      </c>
      <c r="G3166" s="126">
        <v>22.16</v>
      </c>
      <c r="H3166" s="126">
        <v>17.57</v>
      </c>
      <c r="I3166" s="126"/>
      <c r="J3166" s="317"/>
      <c r="K3166" s="323">
        <f>ROUND(SUMIF('VGT-Bewegungsdaten'!B:B,A3166,'VGT-Bewegungsdaten'!C:C),3)</f>
        <v>0</v>
      </c>
      <c r="L3166" s="324">
        <f>ROUND(SUMIF('VGT-Bewegungsdaten'!B:B,$A3166,'VGT-Bewegungsdaten'!D:D),2)</f>
        <v>0</v>
      </c>
      <c r="N3166" s="376" t="s">
        <v>4930</v>
      </c>
      <c r="O3166" s="376" t="s">
        <v>4940</v>
      </c>
      <c r="P3166" s="326">
        <f>ROUND(SUMIF('AV-Bewegungsdaten'!B:B,A3166,'AV-Bewegungsdaten'!C:C),3)</f>
        <v>0</v>
      </c>
      <c r="Q3166" s="324">
        <f>ROUND(SUMIF('AV-Bewegungsdaten'!B:B,$A3166,'AV-Bewegungsdaten'!D:D),2)</f>
        <v>0</v>
      </c>
      <c r="T3166" s="327"/>
      <c r="U3166" s="326">
        <f>ROUND(SUMIF('DV-Bewegungsdaten'!B:B,Kategorien!A3166,'DV-Bewegungsdaten'!D:D),3)</f>
        <v>0</v>
      </c>
      <c r="V3166" s="324">
        <f>ROUND(SUMIF('DV-Bewegungsdaten'!B:B,Kategorien!A3166,'DV-Bewegungsdaten'!E:E),3)</f>
        <v>0</v>
      </c>
      <c r="AD3166" s="390">
        <f t="shared" si="649"/>
        <v>17.221</v>
      </c>
      <c r="AE3166" s="390">
        <f t="shared" si="650"/>
        <v>17.878</v>
      </c>
      <c r="AF3166" s="390">
        <f t="shared" si="651"/>
        <v>19.097000000000001</v>
      </c>
      <c r="AG3166" s="390">
        <f t="shared" si="652"/>
        <v>18.463999999999999</v>
      </c>
      <c r="AH3166" s="390">
        <f t="shared" si="653"/>
        <v>18.376000000000001</v>
      </c>
      <c r="AI3166" s="390">
        <f t="shared" si="654"/>
        <v>18.908000000000001</v>
      </c>
      <c r="AJ3166" s="390">
        <f t="shared" si="655"/>
        <v>18.190999999999999</v>
      </c>
      <c r="AK3166" s="390">
        <f t="shared" si="656"/>
        <v>18.475000000000001</v>
      </c>
      <c r="AL3166" s="390">
        <f t="shared" si="657"/>
        <v>18.585000000000001</v>
      </c>
      <c r="AM3166" s="390">
        <f t="shared" si="658"/>
        <v>18.466000000000001</v>
      </c>
      <c r="AN3166" s="390">
        <f t="shared" si="659"/>
        <v>18.060000000000002</v>
      </c>
      <c r="AO3166" s="390">
        <f t="shared" si="660"/>
        <v>18.963000000000001</v>
      </c>
    </row>
    <row r="3167" spans="1:41" ht="15" customHeight="1" x14ac:dyDescent="0.25">
      <c r="A3167" s="127" t="s">
        <v>3124</v>
      </c>
      <c r="B3167" s="125" t="s">
        <v>2077</v>
      </c>
      <c r="C3167" s="125" t="s">
        <v>4007</v>
      </c>
      <c r="D3167" s="125" t="s">
        <v>1326</v>
      </c>
      <c r="E3167" s="125" t="s">
        <v>2455</v>
      </c>
      <c r="F3167" s="126">
        <v>24.93</v>
      </c>
      <c r="G3167" s="126">
        <v>25.13</v>
      </c>
      <c r="H3167" s="126">
        <v>19.940000000000001</v>
      </c>
      <c r="I3167" s="126"/>
      <c r="J3167" s="317"/>
      <c r="K3167" s="323">
        <f>ROUND(SUMIF('VGT-Bewegungsdaten'!B:B,A3167,'VGT-Bewegungsdaten'!C:C),3)</f>
        <v>0</v>
      </c>
      <c r="L3167" s="324">
        <f>ROUND(SUMIF('VGT-Bewegungsdaten'!B:B,$A3167,'VGT-Bewegungsdaten'!D:D),2)</f>
        <v>0</v>
      </c>
      <c r="N3167" s="376" t="s">
        <v>4930</v>
      </c>
      <c r="O3167" s="376" t="s">
        <v>4940</v>
      </c>
      <c r="P3167" s="326">
        <f>ROUND(SUMIF('AV-Bewegungsdaten'!B:B,A3167,'AV-Bewegungsdaten'!C:C),3)</f>
        <v>0</v>
      </c>
      <c r="Q3167" s="324">
        <f>ROUND(SUMIF('AV-Bewegungsdaten'!B:B,$A3167,'AV-Bewegungsdaten'!D:D),2)</f>
        <v>0</v>
      </c>
      <c r="T3167" s="327"/>
      <c r="U3167" s="326">
        <f>ROUND(SUMIF('DV-Bewegungsdaten'!B:B,Kategorien!A3167,'DV-Bewegungsdaten'!D:D),3)</f>
        <v>0</v>
      </c>
      <c r="V3167" s="324">
        <f>ROUND(SUMIF('DV-Bewegungsdaten'!B:B,Kategorien!A3167,'DV-Bewegungsdaten'!E:E),3)</f>
        <v>0</v>
      </c>
      <c r="AD3167" s="390">
        <f t="shared" si="649"/>
        <v>20.190999999999999</v>
      </c>
      <c r="AE3167" s="390">
        <f t="shared" si="650"/>
        <v>20.847999999999999</v>
      </c>
      <c r="AF3167" s="390">
        <f t="shared" si="651"/>
        <v>22.067</v>
      </c>
      <c r="AG3167" s="390">
        <f t="shared" si="652"/>
        <v>21.433999999999997</v>
      </c>
      <c r="AH3167" s="390">
        <f t="shared" si="653"/>
        <v>21.346</v>
      </c>
      <c r="AI3167" s="390">
        <f t="shared" si="654"/>
        <v>21.878</v>
      </c>
      <c r="AJ3167" s="390">
        <f t="shared" si="655"/>
        <v>21.160999999999998</v>
      </c>
      <c r="AK3167" s="390">
        <f t="shared" si="656"/>
        <v>21.445</v>
      </c>
      <c r="AL3167" s="390">
        <f t="shared" si="657"/>
        <v>21.555</v>
      </c>
      <c r="AM3167" s="390">
        <f t="shared" si="658"/>
        <v>21.436</v>
      </c>
      <c r="AN3167" s="390">
        <f t="shared" si="659"/>
        <v>21.03</v>
      </c>
      <c r="AO3167" s="390">
        <f t="shared" si="660"/>
        <v>21.933</v>
      </c>
    </row>
    <row r="3168" spans="1:41" ht="15" customHeight="1" x14ac:dyDescent="0.25">
      <c r="A3168" s="127" t="s">
        <v>3125</v>
      </c>
      <c r="B3168" s="125" t="s">
        <v>2077</v>
      </c>
      <c r="C3168" s="125" t="s">
        <v>4007</v>
      </c>
      <c r="D3168" s="125" t="s">
        <v>1328</v>
      </c>
      <c r="E3168" s="125" t="s">
        <v>2452</v>
      </c>
      <c r="F3168" s="126">
        <v>10.08</v>
      </c>
      <c r="G3168" s="126">
        <v>10.28</v>
      </c>
      <c r="H3168" s="126">
        <v>8.06</v>
      </c>
      <c r="I3168" s="126"/>
      <c r="J3168" s="317"/>
      <c r="K3168" s="323">
        <f>ROUND(SUMIF('VGT-Bewegungsdaten'!B:B,A3168,'VGT-Bewegungsdaten'!C:C),3)</f>
        <v>0</v>
      </c>
      <c r="L3168" s="324">
        <f>ROUND(SUMIF('VGT-Bewegungsdaten'!B:B,$A3168,'VGT-Bewegungsdaten'!D:D),2)</f>
        <v>0</v>
      </c>
      <c r="N3168" s="376" t="s">
        <v>4930</v>
      </c>
      <c r="O3168" s="376" t="s">
        <v>4940</v>
      </c>
      <c r="P3168" s="326">
        <f>ROUND(SUMIF('AV-Bewegungsdaten'!B:B,A3168,'AV-Bewegungsdaten'!C:C),3)</f>
        <v>0</v>
      </c>
      <c r="Q3168" s="324">
        <f>ROUND(SUMIF('AV-Bewegungsdaten'!B:B,$A3168,'AV-Bewegungsdaten'!D:D),2)</f>
        <v>0</v>
      </c>
      <c r="T3168" s="327"/>
      <c r="U3168" s="326">
        <f>ROUND(SUMIF('DV-Bewegungsdaten'!B:B,Kategorien!A3168,'DV-Bewegungsdaten'!D:D),3)</f>
        <v>0</v>
      </c>
      <c r="V3168" s="324">
        <f>ROUND(SUMIF('DV-Bewegungsdaten'!B:B,Kategorien!A3168,'DV-Bewegungsdaten'!E:E),3)</f>
        <v>0</v>
      </c>
      <c r="AD3168" s="390">
        <f t="shared" si="649"/>
        <v>5.3409999999999993</v>
      </c>
      <c r="AE3168" s="390">
        <f t="shared" si="650"/>
        <v>5.9979999999999993</v>
      </c>
      <c r="AF3168" s="390">
        <f t="shared" si="651"/>
        <v>7.2169999999999987</v>
      </c>
      <c r="AG3168" s="390">
        <f t="shared" si="652"/>
        <v>6.5839999999999996</v>
      </c>
      <c r="AH3168" s="390">
        <f t="shared" si="653"/>
        <v>6.4959999999999996</v>
      </c>
      <c r="AI3168" s="390">
        <f t="shared" si="654"/>
        <v>7.0279999999999996</v>
      </c>
      <c r="AJ3168" s="390">
        <f t="shared" si="655"/>
        <v>6.3109999999999999</v>
      </c>
      <c r="AK3168" s="390">
        <f t="shared" si="656"/>
        <v>6.5949999999999989</v>
      </c>
      <c r="AL3168" s="390">
        <f t="shared" si="657"/>
        <v>6.7049999999999992</v>
      </c>
      <c r="AM3168" s="390">
        <f t="shared" si="658"/>
        <v>6.5859999999999994</v>
      </c>
      <c r="AN3168" s="390">
        <f t="shared" si="659"/>
        <v>6.18</v>
      </c>
      <c r="AO3168" s="390">
        <f t="shared" si="660"/>
        <v>7.0829999999999993</v>
      </c>
    </row>
    <row r="3169" spans="1:41" ht="15" customHeight="1" x14ac:dyDescent="0.25">
      <c r="A3169" s="127" t="s">
        <v>3126</v>
      </c>
      <c r="B3169" s="125" t="s">
        <v>2077</v>
      </c>
      <c r="C3169" s="125" t="s">
        <v>4007</v>
      </c>
      <c r="D3169" s="125" t="s">
        <v>1330</v>
      </c>
      <c r="E3169" s="125" t="s">
        <v>2455</v>
      </c>
      <c r="F3169" s="126">
        <v>13.05</v>
      </c>
      <c r="G3169" s="126">
        <v>13.25</v>
      </c>
      <c r="H3169" s="126">
        <v>10.44</v>
      </c>
      <c r="I3169" s="126"/>
      <c r="J3169" s="317"/>
      <c r="K3169" s="323">
        <f>ROUND(SUMIF('VGT-Bewegungsdaten'!B:B,A3169,'VGT-Bewegungsdaten'!C:C),3)</f>
        <v>0</v>
      </c>
      <c r="L3169" s="324">
        <f>ROUND(SUMIF('VGT-Bewegungsdaten'!B:B,$A3169,'VGT-Bewegungsdaten'!D:D),2)</f>
        <v>0</v>
      </c>
      <c r="N3169" s="376" t="s">
        <v>4930</v>
      </c>
      <c r="O3169" s="376" t="s">
        <v>4940</v>
      </c>
      <c r="P3169" s="326">
        <f>ROUND(SUMIF('AV-Bewegungsdaten'!B:B,A3169,'AV-Bewegungsdaten'!C:C),3)</f>
        <v>0</v>
      </c>
      <c r="Q3169" s="324">
        <f>ROUND(SUMIF('AV-Bewegungsdaten'!B:B,$A3169,'AV-Bewegungsdaten'!D:D),2)</f>
        <v>0</v>
      </c>
      <c r="T3169" s="327"/>
      <c r="U3169" s="326">
        <f>ROUND(SUMIF('DV-Bewegungsdaten'!B:B,Kategorien!A3169,'DV-Bewegungsdaten'!D:D),3)</f>
        <v>0</v>
      </c>
      <c r="V3169" s="324">
        <f>ROUND(SUMIF('DV-Bewegungsdaten'!B:B,Kategorien!A3169,'DV-Bewegungsdaten'!E:E),3)</f>
        <v>0</v>
      </c>
      <c r="AD3169" s="390">
        <f t="shared" si="649"/>
        <v>8.3109999999999999</v>
      </c>
      <c r="AE3169" s="390">
        <f t="shared" si="650"/>
        <v>8.968</v>
      </c>
      <c r="AF3169" s="390">
        <f t="shared" si="651"/>
        <v>10.186999999999999</v>
      </c>
      <c r="AG3169" s="390">
        <f t="shared" si="652"/>
        <v>9.5540000000000003</v>
      </c>
      <c r="AH3169" s="390">
        <f t="shared" si="653"/>
        <v>9.4660000000000011</v>
      </c>
      <c r="AI3169" s="390">
        <f t="shared" si="654"/>
        <v>9.9980000000000011</v>
      </c>
      <c r="AJ3169" s="390">
        <f t="shared" si="655"/>
        <v>9.2810000000000006</v>
      </c>
      <c r="AK3169" s="390">
        <f t="shared" si="656"/>
        <v>9.5649999999999995</v>
      </c>
      <c r="AL3169" s="390">
        <f t="shared" si="657"/>
        <v>9.6750000000000007</v>
      </c>
      <c r="AM3169" s="390">
        <f t="shared" si="658"/>
        <v>9.5560000000000009</v>
      </c>
      <c r="AN3169" s="390">
        <f t="shared" si="659"/>
        <v>9.15</v>
      </c>
      <c r="AO3169" s="390">
        <f t="shared" si="660"/>
        <v>10.053000000000001</v>
      </c>
    </row>
    <row r="3170" spans="1:41" ht="15" customHeight="1" x14ac:dyDescent="0.25">
      <c r="A3170" s="127" t="s">
        <v>3127</v>
      </c>
      <c r="B3170" s="125" t="s">
        <v>2077</v>
      </c>
      <c r="C3170" s="125" t="s">
        <v>4007</v>
      </c>
      <c r="D3170" s="125" t="s">
        <v>1332</v>
      </c>
      <c r="E3170" s="125" t="s">
        <v>2452</v>
      </c>
      <c r="F3170" s="126">
        <v>11.07</v>
      </c>
      <c r="G3170" s="126">
        <v>11.27</v>
      </c>
      <c r="H3170" s="126">
        <v>8.86</v>
      </c>
      <c r="I3170" s="126"/>
      <c r="J3170" s="317"/>
      <c r="K3170" s="323">
        <f>ROUND(SUMIF('VGT-Bewegungsdaten'!B:B,A3170,'VGT-Bewegungsdaten'!C:C),3)</f>
        <v>0</v>
      </c>
      <c r="L3170" s="324">
        <f>ROUND(SUMIF('VGT-Bewegungsdaten'!B:B,$A3170,'VGT-Bewegungsdaten'!D:D),2)</f>
        <v>0</v>
      </c>
      <c r="N3170" s="376" t="s">
        <v>4930</v>
      </c>
      <c r="O3170" s="376" t="s">
        <v>4940</v>
      </c>
      <c r="P3170" s="326">
        <f>ROUND(SUMIF('AV-Bewegungsdaten'!B:B,A3170,'AV-Bewegungsdaten'!C:C),3)</f>
        <v>0</v>
      </c>
      <c r="Q3170" s="324">
        <f>ROUND(SUMIF('AV-Bewegungsdaten'!B:B,$A3170,'AV-Bewegungsdaten'!D:D),2)</f>
        <v>0</v>
      </c>
      <c r="T3170" s="327"/>
      <c r="U3170" s="326">
        <f>ROUND(SUMIF('DV-Bewegungsdaten'!B:B,Kategorien!A3170,'DV-Bewegungsdaten'!D:D),3)</f>
        <v>0</v>
      </c>
      <c r="V3170" s="324">
        <f>ROUND(SUMIF('DV-Bewegungsdaten'!B:B,Kategorien!A3170,'DV-Bewegungsdaten'!E:E),3)</f>
        <v>0</v>
      </c>
      <c r="AD3170" s="390">
        <f t="shared" si="649"/>
        <v>6.3309999999999995</v>
      </c>
      <c r="AE3170" s="390">
        <f t="shared" si="650"/>
        <v>6.9879999999999995</v>
      </c>
      <c r="AF3170" s="390">
        <f t="shared" si="651"/>
        <v>8.206999999999999</v>
      </c>
      <c r="AG3170" s="390">
        <f t="shared" si="652"/>
        <v>7.5739999999999998</v>
      </c>
      <c r="AH3170" s="390">
        <f t="shared" si="653"/>
        <v>7.4859999999999998</v>
      </c>
      <c r="AI3170" s="390">
        <f t="shared" si="654"/>
        <v>8.0180000000000007</v>
      </c>
      <c r="AJ3170" s="390">
        <f t="shared" si="655"/>
        <v>7.3010000000000002</v>
      </c>
      <c r="AK3170" s="390">
        <f t="shared" si="656"/>
        <v>7.5849999999999991</v>
      </c>
      <c r="AL3170" s="390">
        <f t="shared" si="657"/>
        <v>7.6949999999999994</v>
      </c>
      <c r="AM3170" s="390">
        <f t="shared" si="658"/>
        <v>7.5759999999999996</v>
      </c>
      <c r="AN3170" s="390">
        <f t="shared" si="659"/>
        <v>7.17</v>
      </c>
      <c r="AO3170" s="390">
        <f t="shared" si="660"/>
        <v>8.0730000000000004</v>
      </c>
    </row>
    <row r="3171" spans="1:41" ht="15" customHeight="1" x14ac:dyDescent="0.25">
      <c r="A3171" s="127" t="s">
        <v>3128</v>
      </c>
      <c r="B3171" s="125" t="s">
        <v>2077</v>
      </c>
      <c r="C3171" s="125" t="s">
        <v>4007</v>
      </c>
      <c r="D3171" s="125" t="s">
        <v>1334</v>
      </c>
      <c r="E3171" s="125" t="s">
        <v>2455</v>
      </c>
      <c r="F3171" s="126">
        <v>14.04</v>
      </c>
      <c r="G3171" s="126">
        <v>14.239999999999998</v>
      </c>
      <c r="H3171" s="126">
        <v>11.23</v>
      </c>
      <c r="I3171" s="126"/>
      <c r="J3171" s="317"/>
      <c r="K3171" s="323">
        <f>ROUND(SUMIF('VGT-Bewegungsdaten'!B:B,A3171,'VGT-Bewegungsdaten'!C:C),3)</f>
        <v>0</v>
      </c>
      <c r="L3171" s="324">
        <f>ROUND(SUMIF('VGT-Bewegungsdaten'!B:B,$A3171,'VGT-Bewegungsdaten'!D:D),2)</f>
        <v>0</v>
      </c>
      <c r="N3171" s="376" t="s">
        <v>4930</v>
      </c>
      <c r="O3171" s="376" t="s">
        <v>4940</v>
      </c>
      <c r="P3171" s="326">
        <f>ROUND(SUMIF('AV-Bewegungsdaten'!B:B,A3171,'AV-Bewegungsdaten'!C:C),3)</f>
        <v>0</v>
      </c>
      <c r="Q3171" s="324">
        <f>ROUND(SUMIF('AV-Bewegungsdaten'!B:B,$A3171,'AV-Bewegungsdaten'!D:D),2)</f>
        <v>0</v>
      </c>
      <c r="T3171" s="327"/>
      <c r="U3171" s="326">
        <f>ROUND(SUMIF('DV-Bewegungsdaten'!B:B,Kategorien!A3171,'DV-Bewegungsdaten'!D:D),3)</f>
        <v>0</v>
      </c>
      <c r="V3171" s="324">
        <f>ROUND(SUMIF('DV-Bewegungsdaten'!B:B,Kategorien!A3171,'DV-Bewegungsdaten'!E:E),3)</f>
        <v>0</v>
      </c>
      <c r="AD3171" s="390">
        <f t="shared" si="649"/>
        <v>9.3009999999999984</v>
      </c>
      <c r="AE3171" s="390">
        <f t="shared" si="650"/>
        <v>9.9579999999999984</v>
      </c>
      <c r="AF3171" s="390">
        <f t="shared" si="651"/>
        <v>11.176999999999998</v>
      </c>
      <c r="AG3171" s="390">
        <f t="shared" si="652"/>
        <v>10.543999999999999</v>
      </c>
      <c r="AH3171" s="390">
        <f t="shared" si="653"/>
        <v>10.456</v>
      </c>
      <c r="AI3171" s="390">
        <f t="shared" si="654"/>
        <v>10.988</v>
      </c>
      <c r="AJ3171" s="390">
        <f t="shared" si="655"/>
        <v>10.270999999999999</v>
      </c>
      <c r="AK3171" s="390">
        <f t="shared" si="656"/>
        <v>10.554999999999998</v>
      </c>
      <c r="AL3171" s="390">
        <f t="shared" si="657"/>
        <v>10.664999999999999</v>
      </c>
      <c r="AM3171" s="390">
        <f t="shared" si="658"/>
        <v>10.545999999999999</v>
      </c>
      <c r="AN3171" s="390">
        <f t="shared" si="659"/>
        <v>10.139999999999999</v>
      </c>
      <c r="AO3171" s="390">
        <f t="shared" si="660"/>
        <v>11.042999999999999</v>
      </c>
    </row>
    <row r="3172" spans="1:41" ht="15" customHeight="1" x14ac:dyDescent="0.25">
      <c r="A3172" s="127" t="s">
        <v>3129</v>
      </c>
      <c r="B3172" s="125" t="s">
        <v>2077</v>
      </c>
      <c r="C3172" s="125" t="s">
        <v>4007</v>
      </c>
      <c r="D3172" s="125" t="s">
        <v>1336</v>
      </c>
      <c r="E3172" s="125" t="s">
        <v>2452</v>
      </c>
      <c r="F3172" s="126">
        <v>16.02</v>
      </c>
      <c r="G3172" s="126">
        <v>16.22</v>
      </c>
      <c r="H3172" s="126">
        <v>12.82</v>
      </c>
      <c r="I3172" s="126"/>
      <c r="J3172" s="317"/>
      <c r="K3172" s="323">
        <f>ROUND(SUMIF('VGT-Bewegungsdaten'!B:B,A3172,'VGT-Bewegungsdaten'!C:C),3)</f>
        <v>0</v>
      </c>
      <c r="L3172" s="324">
        <f>ROUND(SUMIF('VGT-Bewegungsdaten'!B:B,$A3172,'VGT-Bewegungsdaten'!D:D),2)</f>
        <v>0</v>
      </c>
      <c r="N3172" s="376" t="s">
        <v>4930</v>
      </c>
      <c r="O3172" s="376" t="s">
        <v>4940</v>
      </c>
      <c r="P3172" s="326">
        <f>ROUND(SUMIF('AV-Bewegungsdaten'!B:B,A3172,'AV-Bewegungsdaten'!C:C),3)</f>
        <v>0</v>
      </c>
      <c r="Q3172" s="324">
        <f>ROUND(SUMIF('AV-Bewegungsdaten'!B:B,$A3172,'AV-Bewegungsdaten'!D:D),2)</f>
        <v>0</v>
      </c>
      <c r="T3172" s="327"/>
      <c r="U3172" s="326">
        <f>ROUND(SUMIF('DV-Bewegungsdaten'!B:B,Kategorien!A3172,'DV-Bewegungsdaten'!D:D),3)</f>
        <v>0</v>
      </c>
      <c r="V3172" s="324">
        <f>ROUND(SUMIF('DV-Bewegungsdaten'!B:B,Kategorien!A3172,'DV-Bewegungsdaten'!E:E),3)</f>
        <v>0</v>
      </c>
      <c r="AD3172" s="390">
        <f t="shared" si="649"/>
        <v>11.280999999999999</v>
      </c>
      <c r="AE3172" s="390">
        <f t="shared" si="650"/>
        <v>11.937999999999999</v>
      </c>
      <c r="AF3172" s="390">
        <f t="shared" si="651"/>
        <v>13.156999999999998</v>
      </c>
      <c r="AG3172" s="390">
        <f t="shared" si="652"/>
        <v>12.523999999999999</v>
      </c>
      <c r="AH3172" s="390">
        <f t="shared" si="653"/>
        <v>12.436</v>
      </c>
      <c r="AI3172" s="390">
        <f t="shared" si="654"/>
        <v>12.968</v>
      </c>
      <c r="AJ3172" s="390">
        <f t="shared" si="655"/>
        <v>12.250999999999999</v>
      </c>
      <c r="AK3172" s="390">
        <f t="shared" si="656"/>
        <v>12.534999999999998</v>
      </c>
      <c r="AL3172" s="390">
        <f t="shared" si="657"/>
        <v>12.645</v>
      </c>
      <c r="AM3172" s="390">
        <f t="shared" si="658"/>
        <v>12.526</v>
      </c>
      <c r="AN3172" s="390">
        <f t="shared" si="659"/>
        <v>12.12</v>
      </c>
      <c r="AO3172" s="390">
        <f t="shared" si="660"/>
        <v>13.023</v>
      </c>
    </row>
    <row r="3173" spans="1:41" ht="15" customHeight="1" x14ac:dyDescent="0.25">
      <c r="A3173" s="127" t="s">
        <v>3130</v>
      </c>
      <c r="B3173" s="125" t="s">
        <v>2077</v>
      </c>
      <c r="C3173" s="125" t="s">
        <v>4007</v>
      </c>
      <c r="D3173" s="125" t="s">
        <v>1338</v>
      </c>
      <c r="E3173" s="125" t="s">
        <v>2455</v>
      </c>
      <c r="F3173" s="126">
        <v>18.989999999999998</v>
      </c>
      <c r="G3173" s="126">
        <v>19.189999999999998</v>
      </c>
      <c r="H3173" s="126">
        <v>15.19</v>
      </c>
      <c r="I3173" s="126"/>
      <c r="J3173" s="317"/>
      <c r="K3173" s="323">
        <f>ROUND(SUMIF('VGT-Bewegungsdaten'!B:B,A3173,'VGT-Bewegungsdaten'!C:C),3)</f>
        <v>0</v>
      </c>
      <c r="L3173" s="324">
        <f>ROUND(SUMIF('VGT-Bewegungsdaten'!B:B,$A3173,'VGT-Bewegungsdaten'!D:D),2)</f>
        <v>0</v>
      </c>
      <c r="N3173" s="376" t="s">
        <v>4930</v>
      </c>
      <c r="O3173" s="376" t="s">
        <v>4940</v>
      </c>
      <c r="P3173" s="326">
        <f>ROUND(SUMIF('AV-Bewegungsdaten'!B:B,A3173,'AV-Bewegungsdaten'!C:C),3)</f>
        <v>0</v>
      </c>
      <c r="Q3173" s="324">
        <f>ROUND(SUMIF('AV-Bewegungsdaten'!B:B,$A3173,'AV-Bewegungsdaten'!D:D),2)</f>
        <v>0</v>
      </c>
      <c r="T3173" s="327"/>
      <c r="U3173" s="326">
        <f>ROUND(SUMIF('DV-Bewegungsdaten'!B:B,Kategorien!A3173,'DV-Bewegungsdaten'!D:D),3)</f>
        <v>0</v>
      </c>
      <c r="V3173" s="324">
        <f>ROUND(SUMIF('DV-Bewegungsdaten'!B:B,Kategorien!A3173,'DV-Bewegungsdaten'!E:E),3)</f>
        <v>0</v>
      </c>
      <c r="AD3173" s="390">
        <f t="shared" si="649"/>
        <v>14.250999999999998</v>
      </c>
      <c r="AE3173" s="390">
        <f t="shared" si="650"/>
        <v>14.907999999999998</v>
      </c>
      <c r="AF3173" s="390">
        <f t="shared" si="651"/>
        <v>16.126999999999999</v>
      </c>
      <c r="AG3173" s="390">
        <f t="shared" si="652"/>
        <v>15.493999999999998</v>
      </c>
      <c r="AH3173" s="390">
        <f t="shared" si="653"/>
        <v>15.405999999999999</v>
      </c>
      <c r="AI3173" s="390">
        <f t="shared" si="654"/>
        <v>15.937999999999999</v>
      </c>
      <c r="AJ3173" s="390">
        <f t="shared" si="655"/>
        <v>15.220999999999998</v>
      </c>
      <c r="AK3173" s="390">
        <f t="shared" si="656"/>
        <v>15.504999999999997</v>
      </c>
      <c r="AL3173" s="390">
        <f t="shared" si="657"/>
        <v>15.614999999999998</v>
      </c>
      <c r="AM3173" s="390">
        <f t="shared" si="658"/>
        <v>15.495999999999999</v>
      </c>
      <c r="AN3173" s="390">
        <f t="shared" si="659"/>
        <v>15.089999999999998</v>
      </c>
      <c r="AO3173" s="390">
        <f t="shared" si="660"/>
        <v>15.992999999999999</v>
      </c>
    </row>
    <row r="3174" spans="1:41" ht="15" customHeight="1" x14ac:dyDescent="0.25">
      <c r="A3174" s="127" t="s">
        <v>3131</v>
      </c>
      <c r="B3174" s="125" t="s">
        <v>2077</v>
      </c>
      <c r="C3174" s="125" t="s">
        <v>4007</v>
      </c>
      <c r="D3174" s="125" t="s">
        <v>1340</v>
      </c>
      <c r="E3174" s="125" t="s">
        <v>2452</v>
      </c>
      <c r="F3174" s="126">
        <v>17.010000000000002</v>
      </c>
      <c r="G3174" s="126">
        <v>17.21</v>
      </c>
      <c r="H3174" s="126">
        <v>13.61</v>
      </c>
      <c r="I3174" s="126"/>
      <c r="J3174" s="317"/>
      <c r="K3174" s="323">
        <f>ROUND(SUMIF('VGT-Bewegungsdaten'!B:B,A3174,'VGT-Bewegungsdaten'!C:C),3)</f>
        <v>0</v>
      </c>
      <c r="L3174" s="324">
        <f>ROUND(SUMIF('VGT-Bewegungsdaten'!B:B,$A3174,'VGT-Bewegungsdaten'!D:D),2)</f>
        <v>0</v>
      </c>
      <c r="N3174" s="376" t="s">
        <v>4930</v>
      </c>
      <c r="O3174" s="376" t="s">
        <v>4940</v>
      </c>
      <c r="P3174" s="326">
        <f>ROUND(SUMIF('AV-Bewegungsdaten'!B:B,A3174,'AV-Bewegungsdaten'!C:C),3)</f>
        <v>0</v>
      </c>
      <c r="Q3174" s="324">
        <f>ROUND(SUMIF('AV-Bewegungsdaten'!B:B,$A3174,'AV-Bewegungsdaten'!D:D),2)</f>
        <v>0</v>
      </c>
      <c r="T3174" s="327"/>
      <c r="U3174" s="326">
        <f>ROUND(SUMIF('DV-Bewegungsdaten'!B:B,Kategorien!A3174,'DV-Bewegungsdaten'!D:D),3)</f>
        <v>0</v>
      </c>
      <c r="V3174" s="324">
        <f>ROUND(SUMIF('DV-Bewegungsdaten'!B:B,Kategorien!A3174,'DV-Bewegungsdaten'!E:E),3)</f>
        <v>0</v>
      </c>
      <c r="AD3174" s="390">
        <f t="shared" si="649"/>
        <v>12.271000000000001</v>
      </c>
      <c r="AE3174" s="390">
        <f t="shared" si="650"/>
        <v>12.928000000000001</v>
      </c>
      <c r="AF3174" s="390">
        <f t="shared" si="651"/>
        <v>14.147</v>
      </c>
      <c r="AG3174" s="390">
        <f t="shared" si="652"/>
        <v>13.514000000000001</v>
      </c>
      <c r="AH3174" s="390">
        <f t="shared" si="653"/>
        <v>13.426000000000002</v>
      </c>
      <c r="AI3174" s="390">
        <f t="shared" si="654"/>
        <v>13.958000000000002</v>
      </c>
      <c r="AJ3174" s="390">
        <f t="shared" si="655"/>
        <v>13.241000000000001</v>
      </c>
      <c r="AK3174" s="390">
        <f t="shared" si="656"/>
        <v>13.525</v>
      </c>
      <c r="AL3174" s="390">
        <f t="shared" si="657"/>
        <v>13.635000000000002</v>
      </c>
      <c r="AM3174" s="390">
        <f t="shared" si="658"/>
        <v>13.516000000000002</v>
      </c>
      <c r="AN3174" s="390">
        <f t="shared" si="659"/>
        <v>13.110000000000001</v>
      </c>
      <c r="AO3174" s="390">
        <f t="shared" si="660"/>
        <v>14.013000000000002</v>
      </c>
    </row>
    <row r="3175" spans="1:41" ht="15" customHeight="1" x14ac:dyDescent="0.25">
      <c r="A3175" s="127" t="s">
        <v>3132</v>
      </c>
      <c r="B3175" s="125" t="s">
        <v>2077</v>
      </c>
      <c r="C3175" s="125" t="s">
        <v>4007</v>
      </c>
      <c r="D3175" s="125" t="s">
        <v>1342</v>
      </c>
      <c r="E3175" s="125" t="s">
        <v>2455</v>
      </c>
      <c r="F3175" s="126">
        <v>19.98</v>
      </c>
      <c r="G3175" s="126">
        <v>20.18</v>
      </c>
      <c r="H3175" s="126">
        <v>15.98</v>
      </c>
      <c r="I3175" s="126"/>
      <c r="J3175" s="317"/>
      <c r="K3175" s="323">
        <f>ROUND(SUMIF('VGT-Bewegungsdaten'!B:B,A3175,'VGT-Bewegungsdaten'!C:C),3)</f>
        <v>0</v>
      </c>
      <c r="L3175" s="324">
        <f>ROUND(SUMIF('VGT-Bewegungsdaten'!B:B,$A3175,'VGT-Bewegungsdaten'!D:D),2)</f>
        <v>0</v>
      </c>
      <c r="N3175" s="376" t="s">
        <v>4930</v>
      </c>
      <c r="O3175" s="376" t="s">
        <v>4940</v>
      </c>
      <c r="P3175" s="326">
        <f>ROUND(SUMIF('AV-Bewegungsdaten'!B:B,A3175,'AV-Bewegungsdaten'!C:C),3)</f>
        <v>0</v>
      </c>
      <c r="Q3175" s="324">
        <f>ROUND(SUMIF('AV-Bewegungsdaten'!B:B,$A3175,'AV-Bewegungsdaten'!D:D),2)</f>
        <v>0</v>
      </c>
      <c r="T3175" s="327"/>
      <c r="U3175" s="326">
        <f>ROUND(SUMIF('DV-Bewegungsdaten'!B:B,Kategorien!A3175,'DV-Bewegungsdaten'!D:D),3)</f>
        <v>0</v>
      </c>
      <c r="V3175" s="324">
        <f>ROUND(SUMIF('DV-Bewegungsdaten'!B:B,Kategorien!A3175,'DV-Bewegungsdaten'!E:E),3)</f>
        <v>0</v>
      </c>
      <c r="AD3175" s="390">
        <f t="shared" si="649"/>
        <v>15.241</v>
      </c>
      <c r="AE3175" s="390">
        <f t="shared" si="650"/>
        <v>15.898</v>
      </c>
      <c r="AF3175" s="390">
        <f t="shared" si="651"/>
        <v>17.117000000000001</v>
      </c>
      <c r="AG3175" s="390">
        <f t="shared" si="652"/>
        <v>16.483999999999998</v>
      </c>
      <c r="AH3175" s="390">
        <f t="shared" si="653"/>
        <v>16.396000000000001</v>
      </c>
      <c r="AI3175" s="390">
        <f t="shared" si="654"/>
        <v>16.928000000000001</v>
      </c>
      <c r="AJ3175" s="390">
        <f t="shared" si="655"/>
        <v>16.210999999999999</v>
      </c>
      <c r="AK3175" s="390">
        <f t="shared" si="656"/>
        <v>16.495000000000001</v>
      </c>
      <c r="AL3175" s="390">
        <f t="shared" si="657"/>
        <v>16.605</v>
      </c>
      <c r="AM3175" s="390">
        <f t="shared" si="658"/>
        <v>16.486000000000001</v>
      </c>
      <c r="AN3175" s="390">
        <f t="shared" si="659"/>
        <v>16.079999999999998</v>
      </c>
      <c r="AO3175" s="390">
        <f t="shared" si="660"/>
        <v>16.983000000000001</v>
      </c>
    </row>
    <row r="3176" spans="1:41" ht="15" customHeight="1" x14ac:dyDescent="0.25">
      <c r="A3176" s="127" t="s">
        <v>3133</v>
      </c>
      <c r="B3176" s="125" t="s">
        <v>2077</v>
      </c>
      <c r="C3176" s="125" t="s">
        <v>4007</v>
      </c>
      <c r="D3176" s="125" t="s">
        <v>1344</v>
      </c>
      <c r="E3176" s="125" t="s">
        <v>2452</v>
      </c>
      <c r="F3176" s="126">
        <v>17.010000000000002</v>
      </c>
      <c r="G3176" s="126">
        <v>17.21</v>
      </c>
      <c r="H3176" s="126">
        <v>13.61</v>
      </c>
      <c r="I3176" s="126"/>
      <c r="J3176" s="317"/>
      <c r="K3176" s="323">
        <f>ROUND(SUMIF('VGT-Bewegungsdaten'!B:B,A3176,'VGT-Bewegungsdaten'!C:C),3)</f>
        <v>0</v>
      </c>
      <c r="L3176" s="324">
        <f>ROUND(SUMIF('VGT-Bewegungsdaten'!B:B,$A3176,'VGT-Bewegungsdaten'!D:D),2)</f>
        <v>0</v>
      </c>
      <c r="N3176" s="376" t="s">
        <v>4930</v>
      </c>
      <c r="O3176" s="376" t="s">
        <v>4940</v>
      </c>
      <c r="P3176" s="326">
        <f>ROUND(SUMIF('AV-Bewegungsdaten'!B:B,A3176,'AV-Bewegungsdaten'!C:C),3)</f>
        <v>0</v>
      </c>
      <c r="Q3176" s="324">
        <f>ROUND(SUMIF('AV-Bewegungsdaten'!B:B,$A3176,'AV-Bewegungsdaten'!D:D),2)</f>
        <v>0</v>
      </c>
      <c r="T3176" s="327"/>
      <c r="U3176" s="326">
        <f>ROUND(SUMIF('DV-Bewegungsdaten'!B:B,Kategorien!A3176,'DV-Bewegungsdaten'!D:D),3)</f>
        <v>0</v>
      </c>
      <c r="V3176" s="324">
        <f>ROUND(SUMIF('DV-Bewegungsdaten'!B:B,Kategorien!A3176,'DV-Bewegungsdaten'!E:E),3)</f>
        <v>0</v>
      </c>
      <c r="AD3176" s="390">
        <f t="shared" si="649"/>
        <v>12.271000000000001</v>
      </c>
      <c r="AE3176" s="390">
        <f t="shared" si="650"/>
        <v>12.928000000000001</v>
      </c>
      <c r="AF3176" s="390">
        <f t="shared" si="651"/>
        <v>14.147</v>
      </c>
      <c r="AG3176" s="390">
        <f t="shared" si="652"/>
        <v>13.514000000000001</v>
      </c>
      <c r="AH3176" s="390">
        <f t="shared" si="653"/>
        <v>13.426000000000002</v>
      </c>
      <c r="AI3176" s="390">
        <f t="shared" si="654"/>
        <v>13.958000000000002</v>
      </c>
      <c r="AJ3176" s="390">
        <f t="shared" si="655"/>
        <v>13.241000000000001</v>
      </c>
      <c r="AK3176" s="390">
        <f t="shared" si="656"/>
        <v>13.525</v>
      </c>
      <c r="AL3176" s="390">
        <f t="shared" si="657"/>
        <v>13.635000000000002</v>
      </c>
      <c r="AM3176" s="390">
        <f t="shared" si="658"/>
        <v>13.516000000000002</v>
      </c>
      <c r="AN3176" s="390">
        <f t="shared" si="659"/>
        <v>13.110000000000001</v>
      </c>
      <c r="AO3176" s="390">
        <f t="shared" si="660"/>
        <v>14.013000000000002</v>
      </c>
    </row>
    <row r="3177" spans="1:41" ht="15" customHeight="1" x14ac:dyDescent="0.25">
      <c r="A3177" s="127" t="s">
        <v>3134</v>
      </c>
      <c r="B3177" s="125" t="s">
        <v>2077</v>
      </c>
      <c r="C3177" s="125" t="s">
        <v>4007</v>
      </c>
      <c r="D3177" s="125" t="s">
        <v>1346</v>
      </c>
      <c r="E3177" s="125" t="s">
        <v>2455</v>
      </c>
      <c r="F3177" s="126">
        <v>19.98</v>
      </c>
      <c r="G3177" s="126">
        <v>20.18</v>
      </c>
      <c r="H3177" s="126">
        <v>15.98</v>
      </c>
      <c r="I3177" s="126"/>
      <c r="J3177" s="317"/>
      <c r="K3177" s="323">
        <f>ROUND(SUMIF('VGT-Bewegungsdaten'!B:B,A3177,'VGT-Bewegungsdaten'!C:C),3)</f>
        <v>0</v>
      </c>
      <c r="L3177" s="324">
        <f>ROUND(SUMIF('VGT-Bewegungsdaten'!B:B,$A3177,'VGT-Bewegungsdaten'!D:D),2)</f>
        <v>0</v>
      </c>
      <c r="N3177" s="376" t="s">
        <v>4930</v>
      </c>
      <c r="O3177" s="376" t="s">
        <v>4940</v>
      </c>
      <c r="P3177" s="326">
        <f>ROUND(SUMIF('AV-Bewegungsdaten'!B:B,A3177,'AV-Bewegungsdaten'!C:C),3)</f>
        <v>0</v>
      </c>
      <c r="Q3177" s="324">
        <f>ROUND(SUMIF('AV-Bewegungsdaten'!B:B,$A3177,'AV-Bewegungsdaten'!D:D),2)</f>
        <v>0</v>
      </c>
      <c r="T3177" s="327"/>
      <c r="U3177" s="326">
        <f>ROUND(SUMIF('DV-Bewegungsdaten'!B:B,Kategorien!A3177,'DV-Bewegungsdaten'!D:D),3)</f>
        <v>0</v>
      </c>
      <c r="V3177" s="324">
        <f>ROUND(SUMIF('DV-Bewegungsdaten'!B:B,Kategorien!A3177,'DV-Bewegungsdaten'!E:E),3)</f>
        <v>0</v>
      </c>
      <c r="AD3177" s="390">
        <f t="shared" si="649"/>
        <v>15.241</v>
      </c>
      <c r="AE3177" s="390">
        <f t="shared" si="650"/>
        <v>15.898</v>
      </c>
      <c r="AF3177" s="390">
        <f t="shared" si="651"/>
        <v>17.117000000000001</v>
      </c>
      <c r="AG3177" s="390">
        <f t="shared" si="652"/>
        <v>16.483999999999998</v>
      </c>
      <c r="AH3177" s="390">
        <f t="shared" si="653"/>
        <v>16.396000000000001</v>
      </c>
      <c r="AI3177" s="390">
        <f t="shared" si="654"/>
        <v>16.928000000000001</v>
      </c>
      <c r="AJ3177" s="390">
        <f t="shared" si="655"/>
        <v>16.210999999999999</v>
      </c>
      <c r="AK3177" s="390">
        <f t="shared" si="656"/>
        <v>16.495000000000001</v>
      </c>
      <c r="AL3177" s="390">
        <f t="shared" si="657"/>
        <v>16.605</v>
      </c>
      <c r="AM3177" s="390">
        <f t="shared" si="658"/>
        <v>16.486000000000001</v>
      </c>
      <c r="AN3177" s="390">
        <f t="shared" si="659"/>
        <v>16.079999999999998</v>
      </c>
      <c r="AO3177" s="390">
        <f t="shared" si="660"/>
        <v>16.983000000000001</v>
      </c>
    </row>
    <row r="3178" spans="1:41" ht="15" customHeight="1" x14ac:dyDescent="0.25">
      <c r="A3178" s="127" t="s">
        <v>3135</v>
      </c>
      <c r="B3178" s="125" t="s">
        <v>2077</v>
      </c>
      <c r="C3178" s="125" t="s">
        <v>4007</v>
      </c>
      <c r="D3178" s="125" t="s">
        <v>1348</v>
      </c>
      <c r="E3178" s="125" t="s">
        <v>2452</v>
      </c>
      <c r="F3178" s="126">
        <v>18</v>
      </c>
      <c r="G3178" s="126">
        <v>18.2</v>
      </c>
      <c r="H3178" s="126">
        <v>14.4</v>
      </c>
      <c r="I3178" s="126"/>
      <c r="J3178" s="317"/>
      <c r="K3178" s="323">
        <f>ROUND(SUMIF('VGT-Bewegungsdaten'!B:B,A3178,'VGT-Bewegungsdaten'!C:C),3)</f>
        <v>0</v>
      </c>
      <c r="L3178" s="324">
        <f>ROUND(SUMIF('VGT-Bewegungsdaten'!B:B,$A3178,'VGT-Bewegungsdaten'!D:D),2)</f>
        <v>0</v>
      </c>
      <c r="N3178" s="376" t="s">
        <v>4930</v>
      </c>
      <c r="O3178" s="376" t="s">
        <v>4940</v>
      </c>
      <c r="P3178" s="326">
        <f>ROUND(SUMIF('AV-Bewegungsdaten'!B:B,A3178,'AV-Bewegungsdaten'!C:C),3)</f>
        <v>0</v>
      </c>
      <c r="Q3178" s="324">
        <f>ROUND(SUMIF('AV-Bewegungsdaten'!B:B,$A3178,'AV-Bewegungsdaten'!D:D),2)</f>
        <v>0</v>
      </c>
      <c r="T3178" s="327"/>
      <c r="U3178" s="326">
        <f>ROUND(SUMIF('DV-Bewegungsdaten'!B:B,Kategorien!A3178,'DV-Bewegungsdaten'!D:D),3)</f>
        <v>0</v>
      </c>
      <c r="V3178" s="324">
        <f>ROUND(SUMIF('DV-Bewegungsdaten'!B:B,Kategorien!A3178,'DV-Bewegungsdaten'!E:E),3)</f>
        <v>0</v>
      </c>
      <c r="AD3178" s="390">
        <f t="shared" si="649"/>
        <v>13.260999999999999</v>
      </c>
      <c r="AE3178" s="390">
        <f t="shared" si="650"/>
        <v>13.917999999999999</v>
      </c>
      <c r="AF3178" s="390">
        <f t="shared" si="651"/>
        <v>15.136999999999999</v>
      </c>
      <c r="AG3178" s="390">
        <f t="shared" si="652"/>
        <v>14.504</v>
      </c>
      <c r="AH3178" s="390">
        <f t="shared" si="653"/>
        <v>14.416</v>
      </c>
      <c r="AI3178" s="390">
        <f t="shared" si="654"/>
        <v>14.948</v>
      </c>
      <c r="AJ3178" s="390">
        <f t="shared" si="655"/>
        <v>14.231</v>
      </c>
      <c r="AK3178" s="390">
        <f t="shared" si="656"/>
        <v>14.514999999999999</v>
      </c>
      <c r="AL3178" s="390">
        <f t="shared" si="657"/>
        <v>14.625</v>
      </c>
      <c r="AM3178" s="390">
        <f t="shared" si="658"/>
        <v>14.506</v>
      </c>
      <c r="AN3178" s="390">
        <f t="shared" si="659"/>
        <v>14.1</v>
      </c>
      <c r="AO3178" s="390">
        <f t="shared" si="660"/>
        <v>15.003</v>
      </c>
    </row>
    <row r="3179" spans="1:41" ht="15" customHeight="1" x14ac:dyDescent="0.25">
      <c r="A3179" s="127" t="s">
        <v>3136</v>
      </c>
      <c r="B3179" s="125" t="s">
        <v>2077</v>
      </c>
      <c r="C3179" s="125" t="s">
        <v>4007</v>
      </c>
      <c r="D3179" s="125" t="s">
        <v>1350</v>
      </c>
      <c r="E3179" s="125" t="s">
        <v>2455</v>
      </c>
      <c r="F3179" s="126">
        <v>20.97</v>
      </c>
      <c r="G3179" s="126">
        <v>21.169999999999998</v>
      </c>
      <c r="H3179" s="126">
        <v>16.78</v>
      </c>
      <c r="I3179" s="126"/>
      <c r="J3179" s="317"/>
      <c r="K3179" s="323">
        <f>ROUND(SUMIF('VGT-Bewegungsdaten'!B:B,A3179,'VGT-Bewegungsdaten'!C:C),3)</f>
        <v>0</v>
      </c>
      <c r="L3179" s="324">
        <f>ROUND(SUMIF('VGT-Bewegungsdaten'!B:B,$A3179,'VGT-Bewegungsdaten'!D:D),2)</f>
        <v>0</v>
      </c>
      <c r="N3179" s="376" t="s">
        <v>4930</v>
      </c>
      <c r="O3179" s="376" t="s">
        <v>4940</v>
      </c>
      <c r="P3179" s="326">
        <f>ROUND(SUMIF('AV-Bewegungsdaten'!B:B,A3179,'AV-Bewegungsdaten'!C:C),3)</f>
        <v>0</v>
      </c>
      <c r="Q3179" s="324">
        <f>ROUND(SUMIF('AV-Bewegungsdaten'!B:B,$A3179,'AV-Bewegungsdaten'!D:D),2)</f>
        <v>0</v>
      </c>
      <c r="T3179" s="327"/>
      <c r="U3179" s="326">
        <f>ROUND(SUMIF('DV-Bewegungsdaten'!B:B,Kategorien!A3179,'DV-Bewegungsdaten'!D:D),3)</f>
        <v>0</v>
      </c>
      <c r="V3179" s="324">
        <f>ROUND(SUMIF('DV-Bewegungsdaten'!B:B,Kategorien!A3179,'DV-Bewegungsdaten'!E:E),3)</f>
        <v>0</v>
      </c>
      <c r="AD3179" s="390">
        <f t="shared" si="649"/>
        <v>16.230999999999998</v>
      </c>
      <c r="AE3179" s="390">
        <f t="shared" si="650"/>
        <v>16.887999999999998</v>
      </c>
      <c r="AF3179" s="390">
        <f t="shared" si="651"/>
        <v>18.106999999999999</v>
      </c>
      <c r="AG3179" s="390">
        <f t="shared" si="652"/>
        <v>17.473999999999997</v>
      </c>
      <c r="AH3179" s="390">
        <f t="shared" si="653"/>
        <v>17.385999999999999</v>
      </c>
      <c r="AI3179" s="390">
        <f t="shared" si="654"/>
        <v>17.917999999999999</v>
      </c>
      <c r="AJ3179" s="390">
        <f t="shared" si="655"/>
        <v>17.200999999999997</v>
      </c>
      <c r="AK3179" s="390">
        <f t="shared" si="656"/>
        <v>17.484999999999999</v>
      </c>
      <c r="AL3179" s="390">
        <f t="shared" si="657"/>
        <v>17.594999999999999</v>
      </c>
      <c r="AM3179" s="390">
        <f t="shared" si="658"/>
        <v>17.475999999999999</v>
      </c>
      <c r="AN3179" s="390">
        <f t="shared" si="659"/>
        <v>17.07</v>
      </c>
      <c r="AO3179" s="390">
        <f t="shared" si="660"/>
        <v>17.972999999999999</v>
      </c>
    </row>
    <row r="3180" spans="1:41" ht="15" customHeight="1" x14ac:dyDescent="0.25">
      <c r="A3180" s="127" t="s">
        <v>3137</v>
      </c>
      <c r="B3180" s="125" t="s">
        <v>2077</v>
      </c>
      <c r="C3180" s="125" t="s">
        <v>4007</v>
      </c>
      <c r="D3180" s="125" t="s">
        <v>1352</v>
      </c>
      <c r="E3180" s="125" t="s">
        <v>2452</v>
      </c>
      <c r="F3180" s="126">
        <v>18.989999999999998</v>
      </c>
      <c r="G3180" s="126">
        <v>19.189999999999998</v>
      </c>
      <c r="H3180" s="126">
        <v>15.19</v>
      </c>
      <c r="I3180" s="126"/>
      <c r="J3180" s="317"/>
      <c r="K3180" s="323">
        <f>ROUND(SUMIF('VGT-Bewegungsdaten'!B:B,A3180,'VGT-Bewegungsdaten'!C:C),3)</f>
        <v>0</v>
      </c>
      <c r="L3180" s="324">
        <f>ROUND(SUMIF('VGT-Bewegungsdaten'!B:B,$A3180,'VGT-Bewegungsdaten'!D:D),2)</f>
        <v>0</v>
      </c>
      <c r="N3180" s="376" t="s">
        <v>4930</v>
      </c>
      <c r="O3180" s="376" t="s">
        <v>4940</v>
      </c>
      <c r="P3180" s="326">
        <f>ROUND(SUMIF('AV-Bewegungsdaten'!B:B,A3180,'AV-Bewegungsdaten'!C:C),3)</f>
        <v>0</v>
      </c>
      <c r="Q3180" s="324">
        <f>ROUND(SUMIF('AV-Bewegungsdaten'!B:B,$A3180,'AV-Bewegungsdaten'!D:D),2)</f>
        <v>0</v>
      </c>
      <c r="T3180" s="327"/>
      <c r="U3180" s="326">
        <f>ROUND(SUMIF('DV-Bewegungsdaten'!B:B,Kategorien!A3180,'DV-Bewegungsdaten'!D:D),3)</f>
        <v>0</v>
      </c>
      <c r="V3180" s="324">
        <f>ROUND(SUMIF('DV-Bewegungsdaten'!B:B,Kategorien!A3180,'DV-Bewegungsdaten'!E:E),3)</f>
        <v>0</v>
      </c>
      <c r="AD3180" s="390">
        <f t="shared" si="649"/>
        <v>14.250999999999998</v>
      </c>
      <c r="AE3180" s="390">
        <f t="shared" si="650"/>
        <v>14.907999999999998</v>
      </c>
      <c r="AF3180" s="390">
        <f t="shared" si="651"/>
        <v>16.126999999999999</v>
      </c>
      <c r="AG3180" s="390">
        <f t="shared" si="652"/>
        <v>15.493999999999998</v>
      </c>
      <c r="AH3180" s="390">
        <f t="shared" si="653"/>
        <v>15.405999999999999</v>
      </c>
      <c r="AI3180" s="390">
        <f t="shared" si="654"/>
        <v>15.937999999999999</v>
      </c>
      <c r="AJ3180" s="390">
        <f t="shared" si="655"/>
        <v>15.220999999999998</v>
      </c>
      <c r="AK3180" s="390">
        <f t="shared" si="656"/>
        <v>15.504999999999997</v>
      </c>
      <c r="AL3180" s="390">
        <f t="shared" si="657"/>
        <v>15.614999999999998</v>
      </c>
      <c r="AM3180" s="390">
        <f t="shared" si="658"/>
        <v>15.495999999999999</v>
      </c>
      <c r="AN3180" s="390">
        <f t="shared" si="659"/>
        <v>15.089999999999998</v>
      </c>
      <c r="AO3180" s="390">
        <f t="shared" si="660"/>
        <v>15.992999999999999</v>
      </c>
    </row>
    <row r="3181" spans="1:41" ht="15" customHeight="1" x14ac:dyDescent="0.25">
      <c r="A3181" s="127" t="s">
        <v>3138</v>
      </c>
      <c r="B3181" s="125" t="s">
        <v>2077</v>
      </c>
      <c r="C3181" s="125" t="s">
        <v>4007</v>
      </c>
      <c r="D3181" s="125" t="s">
        <v>1354</v>
      </c>
      <c r="E3181" s="125" t="s">
        <v>2455</v>
      </c>
      <c r="F3181" s="126">
        <v>21.96</v>
      </c>
      <c r="G3181" s="126">
        <v>22.16</v>
      </c>
      <c r="H3181" s="126">
        <v>17.57</v>
      </c>
      <c r="I3181" s="126"/>
      <c r="J3181" s="317"/>
      <c r="K3181" s="323">
        <f>ROUND(SUMIF('VGT-Bewegungsdaten'!B:B,A3181,'VGT-Bewegungsdaten'!C:C),3)</f>
        <v>0</v>
      </c>
      <c r="L3181" s="324">
        <f>ROUND(SUMIF('VGT-Bewegungsdaten'!B:B,$A3181,'VGT-Bewegungsdaten'!D:D),2)</f>
        <v>0</v>
      </c>
      <c r="N3181" s="376" t="s">
        <v>4930</v>
      </c>
      <c r="O3181" s="376" t="s">
        <v>4940</v>
      </c>
      <c r="P3181" s="326">
        <f>ROUND(SUMIF('AV-Bewegungsdaten'!B:B,A3181,'AV-Bewegungsdaten'!C:C),3)</f>
        <v>0</v>
      </c>
      <c r="Q3181" s="324">
        <f>ROUND(SUMIF('AV-Bewegungsdaten'!B:B,$A3181,'AV-Bewegungsdaten'!D:D),2)</f>
        <v>0</v>
      </c>
      <c r="T3181" s="327"/>
      <c r="U3181" s="326">
        <f>ROUND(SUMIF('DV-Bewegungsdaten'!B:B,Kategorien!A3181,'DV-Bewegungsdaten'!D:D),3)</f>
        <v>0</v>
      </c>
      <c r="V3181" s="324">
        <f>ROUND(SUMIF('DV-Bewegungsdaten'!B:B,Kategorien!A3181,'DV-Bewegungsdaten'!E:E),3)</f>
        <v>0</v>
      </c>
      <c r="AD3181" s="390">
        <f t="shared" si="649"/>
        <v>17.221</v>
      </c>
      <c r="AE3181" s="390">
        <f t="shared" si="650"/>
        <v>17.878</v>
      </c>
      <c r="AF3181" s="390">
        <f t="shared" si="651"/>
        <v>19.097000000000001</v>
      </c>
      <c r="AG3181" s="390">
        <f t="shared" si="652"/>
        <v>18.463999999999999</v>
      </c>
      <c r="AH3181" s="390">
        <f t="shared" si="653"/>
        <v>18.376000000000001</v>
      </c>
      <c r="AI3181" s="390">
        <f t="shared" si="654"/>
        <v>18.908000000000001</v>
      </c>
      <c r="AJ3181" s="390">
        <f t="shared" si="655"/>
        <v>18.190999999999999</v>
      </c>
      <c r="AK3181" s="390">
        <f t="shared" si="656"/>
        <v>18.475000000000001</v>
      </c>
      <c r="AL3181" s="390">
        <f t="shared" si="657"/>
        <v>18.585000000000001</v>
      </c>
      <c r="AM3181" s="390">
        <f t="shared" si="658"/>
        <v>18.466000000000001</v>
      </c>
      <c r="AN3181" s="390">
        <f t="shared" si="659"/>
        <v>18.060000000000002</v>
      </c>
      <c r="AO3181" s="390">
        <f t="shared" si="660"/>
        <v>18.963000000000001</v>
      </c>
    </row>
    <row r="3182" spans="1:41" ht="15" customHeight="1" x14ac:dyDescent="0.25">
      <c r="A3182" s="127" t="s">
        <v>3139</v>
      </c>
      <c r="B3182" s="125" t="s">
        <v>2077</v>
      </c>
      <c r="C3182" s="125" t="s">
        <v>4007</v>
      </c>
      <c r="D3182" s="125" t="s">
        <v>1356</v>
      </c>
      <c r="E3182" s="125" t="s">
        <v>2452</v>
      </c>
      <c r="F3182" s="126">
        <v>19.98</v>
      </c>
      <c r="G3182" s="126">
        <v>20.18</v>
      </c>
      <c r="H3182" s="126">
        <v>15.98</v>
      </c>
      <c r="I3182" s="126"/>
      <c r="J3182" s="317"/>
      <c r="K3182" s="323">
        <f>ROUND(SUMIF('VGT-Bewegungsdaten'!B:B,A3182,'VGT-Bewegungsdaten'!C:C),3)</f>
        <v>0</v>
      </c>
      <c r="L3182" s="324">
        <f>ROUND(SUMIF('VGT-Bewegungsdaten'!B:B,$A3182,'VGT-Bewegungsdaten'!D:D),2)</f>
        <v>0</v>
      </c>
      <c r="N3182" s="376" t="s">
        <v>4930</v>
      </c>
      <c r="O3182" s="376" t="s">
        <v>4940</v>
      </c>
      <c r="P3182" s="326">
        <f>ROUND(SUMIF('AV-Bewegungsdaten'!B:B,A3182,'AV-Bewegungsdaten'!C:C),3)</f>
        <v>0</v>
      </c>
      <c r="Q3182" s="324">
        <f>ROUND(SUMIF('AV-Bewegungsdaten'!B:B,$A3182,'AV-Bewegungsdaten'!D:D),2)</f>
        <v>0</v>
      </c>
      <c r="T3182" s="327"/>
      <c r="U3182" s="326">
        <f>ROUND(SUMIF('DV-Bewegungsdaten'!B:B,Kategorien!A3182,'DV-Bewegungsdaten'!D:D),3)</f>
        <v>0</v>
      </c>
      <c r="V3182" s="324">
        <f>ROUND(SUMIF('DV-Bewegungsdaten'!B:B,Kategorien!A3182,'DV-Bewegungsdaten'!E:E),3)</f>
        <v>0</v>
      </c>
      <c r="AD3182" s="390">
        <f t="shared" si="649"/>
        <v>15.241</v>
      </c>
      <c r="AE3182" s="390">
        <f t="shared" si="650"/>
        <v>15.898</v>
      </c>
      <c r="AF3182" s="390">
        <f t="shared" si="651"/>
        <v>17.117000000000001</v>
      </c>
      <c r="AG3182" s="390">
        <f t="shared" si="652"/>
        <v>16.483999999999998</v>
      </c>
      <c r="AH3182" s="390">
        <f t="shared" si="653"/>
        <v>16.396000000000001</v>
      </c>
      <c r="AI3182" s="390">
        <f t="shared" si="654"/>
        <v>16.928000000000001</v>
      </c>
      <c r="AJ3182" s="390">
        <f t="shared" si="655"/>
        <v>16.210999999999999</v>
      </c>
      <c r="AK3182" s="390">
        <f t="shared" si="656"/>
        <v>16.495000000000001</v>
      </c>
      <c r="AL3182" s="390">
        <f t="shared" si="657"/>
        <v>16.605</v>
      </c>
      <c r="AM3182" s="390">
        <f t="shared" si="658"/>
        <v>16.486000000000001</v>
      </c>
      <c r="AN3182" s="390">
        <f t="shared" si="659"/>
        <v>16.079999999999998</v>
      </c>
      <c r="AO3182" s="390">
        <f t="shared" si="660"/>
        <v>16.983000000000001</v>
      </c>
    </row>
    <row r="3183" spans="1:41" ht="15" customHeight="1" x14ac:dyDescent="0.25">
      <c r="A3183" s="127" t="s">
        <v>3140</v>
      </c>
      <c r="B3183" s="125" t="s">
        <v>2077</v>
      </c>
      <c r="C3183" s="125" t="s">
        <v>4007</v>
      </c>
      <c r="D3183" s="125" t="s">
        <v>1358</v>
      </c>
      <c r="E3183" s="125" t="s">
        <v>2455</v>
      </c>
      <c r="F3183" s="126">
        <v>22.95</v>
      </c>
      <c r="G3183" s="126">
        <v>23.15</v>
      </c>
      <c r="H3183" s="126">
        <v>18.36</v>
      </c>
      <c r="I3183" s="126"/>
      <c r="J3183" s="317"/>
      <c r="K3183" s="323">
        <f>ROUND(SUMIF('VGT-Bewegungsdaten'!B:B,A3183,'VGT-Bewegungsdaten'!C:C),3)</f>
        <v>0</v>
      </c>
      <c r="L3183" s="324">
        <f>ROUND(SUMIF('VGT-Bewegungsdaten'!B:B,$A3183,'VGT-Bewegungsdaten'!D:D),2)</f>
        <v>0</v>
      </c>
      <c r="N3183" s="376" t="s">
        <v>4930</v>
      </c>
      <c r="O3183" s="376" t="s">
        <v>4940</v>
      </c>
      <c r="P3183" s="326">
        <f>ROUND(SUMIF('AV-Bewegungsdaten'!B:B,A3183,'AV-Bewegungsdaten'!C:C),3)</f>
        <v>0</v>
      </c>
      <c r="Q3183" s="324">
        <f>ROUND(SUMIF('AV-Bewegungsdaten'!B:B,$A3183,'AV-Bewegungsdaten'!D:D),2)</f>
        <v>0</v>
      </c>
      <c r="T3183" s="327"/>
      <c r="U3183" s="326">
        <f>ROUND(SUMIF('DV-Bewegungsdaten'!B:B,Kategorien!A3183,'DV-Bewegungsdaten'!D:D),3)</f>
        <v>0</v>
      </c>
      <c r="V3183" s="324">
        <f>ROUND(SUMIF('DV-Bewegungsdaten'!B:B,Kategorien!A3183,'DV-Bewegungsdaten'!E:E),3)</f>
        <v>0</v>
      </c>
      <c r="AD3183" s="390">
        <f t="shared" si="649"/>
        <v>18.210999999999999</v>
      </c>
      <c r="AE3183" s="390">
        <f t="shared" si="650"/>
        <v>18.867999999999999</v>
      </c>
      <c r="AF3183" s="390">
        <f t="shared" si="651"/>
        <v>20.087</v>
      </c>
      <c r="AG3183" s="390">
        <f t="shared" si="652"/>
        <v>19.453999999999997</v>
      </c>
      <c r="AH3183" s="390">
        <f t="shared" si="653"/>
        <v>19.366</v>
      </c>
      <c r="AI3183" s="390">
        <f t="shared" si="654"/>
        <v>19.898</v>
      </c>
      <c r="AJ3183" s="390">
        <f t="shared" si="655"/>
        <v>19.180999999999997</v>
      </c>
      <c r="AK3183" s="390">
        <f t="shared" si="656"/>
        <v>19.465</v>
      </c>
      <c r="AL3183" s="390">
        <f t="shared" si="657"/>
        <v>19.574999999999999</v>
      </c>
      <c r="AM3183" s="390">
        <f t="shared" si="658"/>
        <v>19.456</v>
      </c>
      <c r="AN3183" s="390">
        <f t="shared" si="659"/>
        <v>19.049999999999997</v>
      </c>
      <c r="AO3183" s="390">
        <f t="shared" si="660"/>
        <v>19.952999999999999</v>
      </c>
    </row>
    <row r="3184" spans="1:41" ht="15" customHeight="1" x14ac:dyDescent="0.25">
      <c r="A3184" s="127" t="s">
        <v>3141</v>
      </c>
      <c r="B3184" s="125" t="s">
        <v>2077</v>
      </c>
      <c r="C3184" s="125" t="s">
        <v>4007</v>
      </c>
      <c r="D3184" s="125" t="s">
        <v>1360</v>
      </c>
      <c r="E3184" s="125" t="s">
        <v>2452</v>
      </c>
      <c r="F3184" s="126">
        <v>18</v>
      </c>
      <c r="G3184" s="126">
        <v>18.2</v>
      </c>
      <c r="H3184" s="126">
        <v>14.4</v>
      </c>
      <c r="I3184" s="126"/>
      <c r="J3184" s="317"/>
      <c r="K3184" s="323">
        <f>ROUND(SUMIF('VGT-Bewegungsdaten'!B:B,A3184,'VGT-Bewegungsdaten'!C:C),3)</f>
        <v>0</v>
      </c>
      <c r="L3184" s="324">
        <f>ROUND(SUMIF('VGT-Bewegungsdaten'!B:B,$A3184,'VGT-Bewegungsdaten'!D:D),2)</f>
        <v>0</v>
      </c>
      <c r="N3184" s="376" t="s">
        <v>4930</v>
      </c>
      <c r="O3184" s="376" t="s">
        <v>4940</v>
      </c>
      <c r="P3184" s="326">
        <f>ROUND(SUMIF('AV-Bewegungsdaten'!B:B,A3184,'AV-Bewegungsdaten'!C:C),3)</f>
        <v>0</v>
      </c>
      <c r="Q3184" s="324">
        <f>ROUND(SUMIF('AV-Bewegungsdaten'!B:B,$A3184,'AV-Bewegungsdaten'!D:D),2)</f>
        <v>0</v>
      </c>
      <c r="T3184" s="327"/>
      <c r="U3184" s="326">
        <f>ROUND(SUMIF('DV-Bewegungsdaten'!B:B,Kategorien!A3184,'DV-Bewegungsdaten'!D:D),3)</f>
        <v>0</v>
      </c>
      <c r="V3184" s="324">
        <f>ROUND(SUMIF('DV-Bewegungsdaten'!B:B,Kategorien!A3184,'DV-Bewegungsdaten'!E:E),3)</f>
        <v>0</v>
      </c>
      <c r="AD3184" s="390">
        <f t="shared" si="649"/>
        <v>13.260999999999999</v>
      </c>
      <c r="AE3184" s="390">
        <f t="shared" si="650"/>
        <v>13.917999999999999</v>
      </c>
      <c r="AF3184" s="390">
        <f t="shared" si="651"/>
        <v>15.136999999999999</v>
      </c>
      <c r="AG3184" s="390">
        <f t="shared" si="652"/>
        <v>14.504</v>
      </c>
      <c r="AH3184" s="390">
        <f t="shared" si="653"/>
        <v>14.416</v>
      </c>
      <c r="AI3184" s="390">
        <f t="shared" si="654"/>
        <v>14.948</v>
      </c>
      <c r="AJ3184" s="390">
        <f t="shared" si="655"/>
        <v>14.231</v>
      </c>
      <c r="AK3184" s="390">
        <f t="shared" si="656"/>
        <v>14.514999999999999</v>
      </c>
      <c r="AL3184" s="390">
        <f t="shared" si="657"/>
        <v>14.625</v>
      </c>
      <c r="AM3184" s="390">
        <f t="shared" si="658"/>
        <v>14.506</v>
      </c>
      <c r="AN3184" s="390">
        <f t="shared" si="659"/>
        <v>14.1</v>
      </c>
      <c r="AO3184" s="390">
        <f t="shared" si="660"/>
        <v>15.003</v>
      </c>
    </row>
    <row r="3185" spans="1:41" ht="15" customHeight="1" x14ac:dyDescent="0.25">
      <c r="A3185" s="127" t="s">
        <v>3142</v>
      </c>
      <c r="B3185" s="125" t="s">
        <v>2077</v>
      </c>
      <c r="C3185" s="125" t="s">
        <v>4007</v>
      </c>
      <c r="D3185" s="125" t="s">
        <v>1362</v>
      </c>
      <c r="E3185" s="125" t="s">
        <v>2455</v>
      </c>
      <c r="F3185" s="126">
        <v>20.97</v>
      </c>
      <c r="G3185" s="126">
        <v>21.169999999999998</v>
      </c>
      <c r="H3185" s="126">
        <v>16.78</v>
      </c>
      <c r="I3185" s="126"/>
      <c r="J3185" s="317"/>
      <c r="K3185" s="323">
        <f>ROUND(SUMIF('VGT-Bewegungsdaten'!B:B,A3185,'VGT-Bewegungsdaten'!C:C),3)</f>
        <v>0</v>
      </c>
      <c r="L3185" s="324">
        <f>ROUND(SUMIF('VGT-Bewegungsdaten'!B:B,$A3185,'VGT-Bewegungsdaten'!D:D),2)</f>
        <v>0</v>
      </c>
      <c r="N3185" s="376" t="s">
        <v>4930</v>
      </c>
      <c r="O3185" s="376" t="s">
        <v>4940</v>
      </c>
      <c r="P3185" s="326">
        <f>ROUND(SUMIF('AV-Bewegungsdaten'!B:B,A3185,'AV-Bewegungsdaten'!C:C),3)</f>
        <v>0</v>
      </c>
      <c r="Q3185" s="324">
        <f>ROUND(SUMIF('AV-Bewegungsdaten'!B:B,$A3185,'AV-Bewegungsdaten'!D:D),2)</f>
        <v>0</v>
      </c>
      <c r="T3185" s="327"/>
      <c r="U3185" s="326">
        <f>ROUND(SUMIF('DV-Bewegungsdaten'!B:B,Kategorien!A3185,'DV-Bewegungsdaten'!D:D),3)</f>
        <v>0</v>
      </c>
      <c r="V3185" s="324">
        <f>ROUND(SUMIF('DV-Bewegungsdaten'!B:B,Kategorien!A3185,'DV-Bewegungsdaten'!E:E),3)</f>
        <v>0</v>
      </c>
      <c r="AD3185" s="390">
        <f t="shared" si="649"/>
        <v>16.230999999999998</v>
      </c>
      <c r="AE3185" s="390">
        <f t="shared" si="650"/>
        <v>16.887999999999998</v>
      </c>
      <c r="AF3185" s="390">
        <f t="shared" si="651"/>
        <v>18.106999999999999</v>
      </c>
      <c r="AG3185" s="390">
        <f t="shared" si="652"/>
        <v>17.473999999999997</v>
      </c>
      <c r="AH3185" s="390">
        <f t="shared" si="653"/>
        <v>17.385999999999999</v>
      </c>
      <c r="AI3185" s="390">
        <f t="shared" si="654"/>
        <v>17.917999999999999</v>
      </c>
      <c r="AJ3185" s="390">
        <f t="shared" si="655"/>
        <v>17.200999999999997</v>
      </c>
      <c r="AK3185" s="390">
        <f t="shared" si="656"/>
        <v>17.484999999999999</v>
      </c>
      <c r="AL3185" s="390">
        <f t="shared" si="657"/>
        <v>17.594999999999999</v>
      </c>
      <c r="AM3185" s="390">
        <f t="shared" si="658"/>
        <v>17.475999999999999</v>
      </c>
      <c r="AN3185" s="390">
        <f t="shared" si="659"/>
        <v>17.07</v>
      </c>
      <c r="AO3185" s="390">
        <f t="shared" si="660"/>
        <v>17.972999999999999</v>
      </c>
    </row>
    <row r="3186" spans="1:41" ht="15" customHeight="1" x14ac:dyDescent="0.25">
      <c r="A3186" s="127" t="s">
        <v>3143</v>
      </c>
      <c r="B3186" s="125" t="s">
        <v>2077</v>
      </c>
      <c r="C3186" s="125" t="s">
        <v>4007</v>
      </c>
      <c r="D3186" s="125" t="s">
        <v>1364</v>
      </c>
      <c r="E3186" s="125" t="s">
        <v>2452</v>
      </c>
      <c r="F3186" s="126">
        <v>18.989999999999998</v>
      </c>
      <c r="G3186" s="126">
        <v>19.189999999999998</v>
      </c>
      <c r="H3186" s="126">
        <v>15.19</v>
      </c>
      <c r="I3186" s="126"/>
      <c r="J3186" s="317"/>
      <c r="K3186" s="323">
        <f>ROUND(SUMIF('VGT-Bewegungsdaten'!B:B,A3186,'VGT-Bewegungsdaten'!C:C),3)</f>
        <v>0</v>
      </c>
      <c r="L3186" s="324">
        <f>ROUND(SUMIF('VGT-Bewegungsdaten'!B:B,$A3186,'VGT-Bewegungsdaten'!D:D),2)</f>
        <v>0</v>
      </c>
      <c r="N3186" s="376" t="s">
        <v>4930</v>
      </c>
      <c r="O3186" s="376" t="s">
        <v>4940</v>
      </c>
      <c r="P3186" s="326">
        <f>ROUND(SUMIF('AV-Bewegungsdaten'!B:B,A3186,'AV-Bewegungsdaten'!C:C),3)</f>
        <v>0</v>
      </c>
      <c r="Q3186" s="324">
        <f>ROUND(SUMIF('AV-Bewegungsdaten'!B:B,$A3186,'AV-Bewegungsdaten'!D:D),2)</f>
        <v>0</v>
      </c>
      <c r="T3186" s="327"/>
      <c r="U3186" s="326">
        <f>ROUND(SUMIF('DV-Bewegungsdaten'!B:B,Kategorien!A3186,'DV-Bewegungsdaten'!D:D),3)</f>
        <v>0</v>
      </c>
      <c r="V3186" s="324">
        <f>ROUND(SUMIF('DV-Bewegungsdaten'!B:B,Kategorien!A3186,'DV-Bewegungsdaten'!E:E),3)</f>
        <v>0</v>
      </c>
      <c r="AD3186" s="390">
        <f t="shared" ref="AD3186:AD3249" si="661">MAX(0,$G3186-AR$9)</f>
        <v>14.250999999999998</v>
      </c>
      <c r="AE3186" s="390">
        <f t="shared" ref="AE3186:AE3249" si="662">MAX(0,$G3186-AS$9)</f>
        <v>14.907999999999998</v>
      </c>
      <c r="AF3186" s="390">
        <f t="shared" ref="AF3186:AF3249" si="663">MAX(0,$G3186-AT$9)</f>
        <v>16.126999999999999</v>
      </c>
      <c r="AG3186" s="390">
        <f t="shared" ref="AG3186:AG3249" si="664">MAX(0,$G3186-AU$9)</f>
        <v>15.493999999999998</v>
      </c>
      <c r="AH3186" s="390">
        <f t="shared" ref="AH3186:AH3249" si="665">MAX(0,$G3186-AV$9)</f>
        <v>15.405999999999999</v>
      </c>
      <c r="AI3186" s="390">
        <f t="shared" ref="AI3186:AI3249" si="666">MAX(0,$G3186-AW$9)</f>
        <v>15.937999999999999</v>
      </c>
      <c r="AJ3186" s="390">
        <f t="shared" ref="AJ3186:AJ3249" si="667">MAX(0,$G3186-AX$9)</f>
        <v>15.220999999999998</v>
      </c>
      <c r="AK3186" s="390">
        <f t="shared" ref="AK3186:AK3249" si="668">MAX(0,$G3186-AY$9)</f>
        <v>15.504999999999997</v>
      </c>
      <c r="AL3186" s="390">
        <f t="shared" ref="AL3186:AL3249" si="669">MAX(0,$G3186-AZ$9)</f>
        <v>15.614999999999998</v>
      </c>
      <c r="AM3186" s="390">
        <f t="shared" ref="AM3186:AM3249" si="670">MAX(0,$G3186-BA$9)</f>
        <v>15.495999999999999</v>
      </c>
      <c r="AN3186" s="390">
        <f t="shared" ref="AN3186:AN3249" si="671">MAX(0,$G3186-BB$9)</f>
        <v>15.089999999999998</v>
      </c>
      <c r="AO3186" s="390">
        <f t="shared" ref="AO3186:AO3249" si="672">MAX(0,$G3186-BC$9)</f>
        <v>15.992999999999999</v>
      </c>
    </row>
    <row r="3187" spans="1:41" ht="15" customHeight="1" x14ac:dyDescent="0.25">
      <c r="A3187" s="127" t="s">
        <v>3144</v>
      </c>
      <c r="B3187" s="125" t="s">
        <v>2077</v>
      </c>
      <c r="C3187" s="125" t="s">
        <v>4007</v>
      </c>
      <c r="D3187" s="125" t="s">
        <v>1366</v>
      </c>
      <c r="E3187" s="125" t="s">
        <v>2455</v>
      </c>
      <c r="F3187" s="126">
        <v>21.96</v>
      </c>
      <c r="G3187" s="126">
        <v>22.16</v>
      </c>
      <c r="H3187" s="126">
        <v>17.57</v>
      </c>
      <c r="I3187" s="126"/>
      <c r="J3187" s="317"/>
      <c r="K3187" s="323">
        <f>ROUND(SUMIF('VGT-Bewegungsdaten'!B:B,A3187,'VGT-Bewegungsdaten'!C:C),3)</f>
        <v>0</v>
      </c>
      <c r="L3187" s="324">
        <f>ROUND(SUMIF('VGT-Bewegungsdaten'!B:B,$A3187,'VGT-Bewegungsdaten'!D:D),2)</f>
        <v>0</v>
      </c>
      <c r="N3187" s="376" t="s">
        <v>4930</v>
      </c>
      <c r="O3187" s="376" t="s">
        <v>4940</v>
      </c>
      <c r="P3187" s="326">
        <f>ROUND(SUMIF('AV-Bewegungsdaten'!B:B,A3187,'AV-Bewegungsdaten'!C:C),3)</f>
        <v>0</v>
      </c>
      <c r="Q3187" s="324">
        <f>ROUND(SUMIF('AV-Bewegungsdaten'!B:B,$A3187,'AV-Bewegungsdaten'!D:D),2)</f>
        <v>0</v>
      </c>
      <c r="T3187" s="327"/>
      <c r="U3187" s="326">
        <f>ROUND(SUMIF('DV-Bewegungsdaten'!B:B,Kategorien!A3187,'DV-Bewegungsdaten'!D:D),3)</f>
        <v>0</v>
      </c>
      <c r="V3187" s="324">
        <f>ROUND(SUMIF('DV-Bewegungsdaten'!B:B,Kategorien!A3187,'DV-Bewegungsdaten'!E:E),3)</f>
        <v>0</v>
      </c>
      <c r="AD3187" s="390">
        <f t="shared" si="661"/>
        <v>17.221</v>
      </c>
      <c r="AE3187" s="390">
        <f t="shared" si="662"/>
        <v>17.878</v>
      </c>
      <c r="AF3187" s="390">
        <f t="shared" si="663"/>
        <v>19.097000000000001</v>
      </c>
      <c r="AG3187" s="390">
        <f t="shared" si="664"/>
        <v>18.463999999999999</v>
      </c>
      <c r="AH3187" s="390">
        <f t="shared" si="665"/>
        <v>18.376000000000001</v>
      </c>
      <c r="AI3187" s="390">
        <f t="shared" si="666"/>
        <v>18.908000000000001</v>
      </c>
      <c r="AJ3187" s="390">
        <f t="shared" si="667"/>
        <v>18.190999999999999</v>
      </c>
      <c r="AK3187" s="390">
        <f t="shared" si="668"/>
        <v>18.475000000000001</v>
      </c>
      <c r="AL3187" s="390">
        <f t="shared" si="669"/>
        <v>18.585000000000001</v>
      </c>
      <c r="AM3187" s="390">
        <f t="shared" si="670"/>
        <v>18.466000000000001</v>
      </c>
      <c r="AN3187" s="390">
        <f t="shared" si="671"/>
        <v>18.060000000000002</v>
      </c>
      <c r="AO3187" s="390">
        <f t="shared" si="672"/>
        <v>18.963000000000001</v>
      </c>
    </row>
    <row r="3188" spans="1:41" ht="15" customHeight="1" x14ac:dyDescent="0.25">
      <c r="A3188" s="127" t="s">
        <v>3145</v>
      </c>
      <c r="B3188" s="125" t="s">
        <v>2077</v>
      </c>
      <c r="C3188" s="125" t="s">
        <v>4007</v>
      </c>
      <c r="D3188" s="125" t="s">
        <v>1368</v>
      </c>
      <c r="E3188" s="125" t="s">
        <v>2452</v>
      </c>
      <c r="F3188" s="126">
        <v>19.98</v>
      </c>
      <c r="G3188" s="126">
        <v>20.18</v>
      </c>
      <c r="H3188" s="126">
        <v>15.98</v>
      </c>
      <c r="I3188" s="126"/>
      <c r="J3188" s="317"/>
      <c r="K3188" s="323">
        <f>ROUND(SUMIF('VGT-Bewegungsdaten'!B:B,A3188,'VGT-Bewegungsdaten'!C:C),3)</f>
        <v>0</v>
      </c>
      <c r="L3188" s="324">
        <f>ROUND(SUMIF('VGT-Bewegungsdaten'!B:B,$A3188,'VGT-Bewegungsdaten'!D:D),2)</f>
        <v>0</v>
      </c>
      <c r="N3188" s="376" t="s">
        <v>4930</v>
      </c>
      <c r="O3188" s="376" t="s">
        <v>4940</v>
      </c>
      <c r="P3188" s="326">
        <f>ROUND(SUMIF('AV-Bewegungsdaten'!B:B,A3188,'AV-Bewegungsdaten'!C:C),3)</f>
        <v>0</v>
      </c>
      <c r="Q3188" s="324">
        <f>ROUND(SUMIF('AV-Bewegungsdaten'!B:B,$A3188,'AV-Bewegungsdaten'!D:D),2)</f>
        <v>0</v>
      </c>
      <c r="T3188" s="327"/>
      <c r="U3188" s="326">
        <f>ROUND(SUMIF('DV-Bewegungsdaten'!B:B,Kategorien!A3188,'DV-Bewegungsdaten'!D:D),3)</f>
        <v>0</v>
      </c>
      <c r="V3188" s="324">
        <f>ROUND(SUMIF('DV-Bewegungsdaten'!B:B,Kategorien!A3188,'DV-Bewegungsdaten'!E:E),3)</f>
        <v>0</v>
      </c>
      <c r="AD3188" s="390">
        <f t="shared" si="661"/>
        <v>15.241</v>
      </c>
      <c r="AE3188" s="390">
        <f t="shared" si="662"/>
        <v>15.898</v>
      </c>
      <c r="AF3188" s="390">
        <f t="shared" si="663"/>
        <v>17.117000000000001</v>
      </c>
      <c r="AG3188" s="390">
        <f t="shared" si="664"/>
        <v>16.483999999999998</v>
      </c>
      <c r="AH3188" s="390">
        <f t="shared" si="665"/>
        <v>16.396000000000001</v>
      </c>
      <c r="AI3188" s="390">
        <f t="shared" si="666"/>
        <v>16.928000000000001</v>
      </c>
      <c r="AJ3188" s="390">
        <f t="shared" si="667"/>
        <v>16.210999999999999</v>
      </c>
      <c r="AK3188" s="390">
        <f t="shared" si="668"/>
        <v>16.495000000000001</v>
      </c>
      <c r="AL3188" s="390">
        <f t="shared" si="669"/>
        <v>16.605</v>
      </c>
      <c r="AM3188" s="390">
        <f t="shared" si="670"/>
        <v>16.486000000000001</v>
      </c>
      <c r="AN3188" s="390">
        <f t="shared" si="671"/>
        <v>16.079999999999998</v>
      </c>
      <c r="AO3188" s="390">
        <f t="shared" si="672"/>
        <v>16.983000000000001</v>
      </c>
    </row>
    <row r="3189" spans="1:41" ht="15" customHeight="1" x14ac:dyDescent="0.25">
      <c r="A3189" s="127" t="s">
        <v>3146</v>
      </c>
      <c r="B3189" s="125" t="s">
        <v>2077</v>
      </c>
      <c r="C3189" s="125" t="s">
        <v>4007</v>
      </c>
      <c r="D3189" s="125" t="s">
        <v>1370</v>
      </c>
      <c r="E3189" s="125" t="s">
        <v>2455</v>
      </c>
      <c r="F3189" s="126">
        <v>22.95</v>
      </c>
      <c r="G3189" s="126">
        <v>23.15</v>
      </c>
      <c r="H3189" s="126">
        <v>18.36</v>
      </c>
      <c r="I3189" s="126"/>
      <c r="J3189" s="317"/>
      <c r="K3189" s="323">
        <f>ROUND(SUMIF('VGT-Bewegungsdaten'!B:B,A3189,'VGT-Bewegungsdaten'!C:C),3)</f>
        <v>0</v>
      </c>
      <c r="L3189" s="324">
        <f>ROUND(SUMIF('VGT-Bewegungsdaten'!B:B,$A3189,'VGT-Bewegungsdaten'!D:D),2)</f>
        <v>0</v>
      </c>
      <c r="N3189" s="376" t="s">
        <v>4930</v>
      </c>
      <c r="O3189" s="376" t="s">
        <v>4940</v>
      </c>
      <c r="P3189" s="326">
        <f>ROUND(SUMIF('AV-Bewegungsdaten'!B:B,A3189,'AV-Bewegungsdaten'!C:C),3)</f>
        <v>0</v>
      </c>
      <c r="Q3189" s="324">
        <f>ROUND(SUMIF('AV-Bewegungsdaten'!B:B,$A3189,'AV-Bewegungsdaten'!D:D),2)</f>
        <v>0</v>
      </c>
      <c r="T3189" s="327"/>
      <c r="U3189" s="326">
        <f>ROUND(SUMIF('DV-Bewegungsdaten'!B:B,Kategorien!A3189,'DV-Bewegungsdaten'!D:D),3)</f>
        <v>0</v>
      </c>
      <c r="V3189" s="324">
        <f>ROUND(SUMIF('DV-Bewegungsdaten'!B:B,Kategorien!A3189,'DV-Bewegungsdaten'!E:E),3)</f>
        <v>0</v>
      </c>
      <c r="AD3189" s="390">
        <f t="shared" si="661"/>
        <v>18.210999999999999</v>
      </c>
      <c r="AE3189" s="390">
        <f t="shared" si="662"/>
        <v>18.867999999999999</v>
      </c>
      <c r="AF3189" s="390">
        <f t="shared" si="663"/>
        <v>20.087</v>
      </c>
      <c r="AG3189" s="390">
        <f t="shared" si="664"/>
        <v>19.453999999999997</v>
      </c>
      <c r="AH3189" s="390">
        <f t="shared" si="665"/>
        <v>19.366</v>
      </c>
      <c r="AI3189" s="390">
        <f t="shared" si="666"/>
        <v>19.898</v>
      </c>
      <c r="AJ3189" s="390">
        <f t="shared" si="667"/>
        <v>19.180999999999997</v>
      </c>
      <c r="AK3189" s="390">
        <f t="shared" si="668"/>
        <v>19.465</v>
      </c>
      <c r="AL3189" s="390">
        <f t="shared" si="669"/>
        <v>19.574999999999999</v>
      </c>
      <c r="AM3189" s="390">
        <f t="shared" si="670"/>
        <v>19.456</v>
      </c>
      <c r="AN3189" s="390">
        <f t="shared" si="671"/>
        <v>19.049999999999997</v>
      </c>
      <c r="AO3189" s="390">
        <f t="shared" si="672"/>
        <v>19.952999999999999</v>
      </c>
    </row>
    <row r="3190" spans="1:41" ht="15" customHeight="1" x14ac:dyDescent="0.25">
      <c r="A3190" s="127" t="s">
        <v>3147</v>
      </c>
      <c r="B3190" s="125" t="s">
        <v>2077</v>
      </c>
      <c r="C3190" s="125" t="s">
        <v>4007</v>
      </c>
      <c r="D3190" s="125" t="s">
        <v>1372</v>
      </c>
      <c r="E3190" s="125" t="s">
        <v>2452</v>
      </c>
      <c r="F3190" s="126">
        <v>20.97</v>
      </c>
      <c r="G3190" s="126">
        <v>21.169999999999998</v>
      </c>
      <c r="H3190" s="126">
        <v>16.78</v>
      </c>
      <c r="I3190" s="126"/>
      <c r="J3190" s="317"/>
      <c r="K3190" s="323">
        <f>ROUND(SUMIF('VGT-Bewegungsdaten'!B:B,A3190,'VGT-Bewegungsdaten'!C:C),3)</f>
        <v>0</v>
      </c>
      <c r="L3190" s="324">
        <f>ROUND(SUMIF('VGT-Bewegungsdaten'!B:B,$A3190,'VGT-Bewegungsdaten'!D:D),2)</f>
        <v>0</v>
      </c>
      <c r="N3190" s="376" t="s">
        <v>4930</v>
      </c>
      <c r="O3190" s="376" t="s">
        <v>4940</v>
      </c>
      <c r="P3190" s="326">
        <f>ROUND(SUMIF('AV-Bewegungsdaten'!B:B,A3190,'AV-Bewegungsdaten'!C:C),3)</f>
        <v>0</v>
      </c>
      <c r="Q3190" s="324">
        <f>ROUND(SUMIF('AV-Bewegungsdaten'!B:B,$A3190,'AV-Bewegungsdaten'!D:D),2)</f>
        <v>0</v>
      </c>
      <c r="T3190" s="327"/>
      <c r="U3190" s="326">
        <f>ROUND(SUMIF('DV-Bewegungsdaten'!B:B,Kategorien!A3190,'DV-Bewegungsdaten'!D:D),3)</f>
        <v>0</v>
      </c>
      <c r="V3190" s="324">
        <f>ROUND(SUMIF('DV-Bewegungsdaten'!B:B,Kategorien!A3190,'DV-Bewegungsdaten'!E:E),3)</f>
        <v>0</v>
      </c>
      <c r="AD3190" s="390">
        <f t="shared" si="661"/>
        <v>16.230999999999998</v>
      </c>
      <c r="AE3190" s="390">
        <f t="shared" si="662"/>
        <v>16.887999999999998</v>
      </c>
      <c r="AF3190" s="390">
        <f t="shared" si="663"/>
        <v>18.106999999999999</v>
      </c>
      <c r="AG3190" s="390">
        <f t="shared" si="664"/>
        <v>17.473999999999997</v>
      </c>
      <c r="AH3190" s="390">
        <f t="shared" si="665"/>
        <v>17.385999999999999</v>
      </c>
      <c r="AI3190" s="390">
        <f t="shared" si="666"/>
        <v>17.917999999999999</v>
      </c>
      <c r="AJ3190" s="390">
        <f t="shared" si="667"/>
        <v>17.200999999999997</v>
      </c>
      <c r="AK3190" s="390">
        <f t="shared" si="668"/>
        <v>17.484999999999999</v>
      </c>
      <c r="AL3190" s="390">
        <f t="shared" si="669"/>
        <v>17.594999999999999</v>
      </c>
      <c r="AM3190" s="390">
        <f t="shared" si="670"/>
        <v>17.475999999999999</v>
      </c>
      <c r="AN3190" s="390">
        <f t="shared" si="671"/>
        <v>17.07</v>
      </c>
      <c r="AO3190" s="390">
        <f t="shared" si="672"/>
        <v>17.972999999999999</v>
      </c>
    </row>
    <row r="3191" spans="1:41" ht="15" customHeight="1" x14ac:dyDescent="0.25">
      <c r="A3191" s="127" t="s">
        <v>3148</v>
      </c>
      <c r="B3191" s="125" t="s">
        <v>2077</v>
      </c>
      <c r="C3191" s="125" t="s">
        <v>4007</v>
      </c>
      <c r="D3191" s="125" t="s">
        <v>1374</v>
      </c>
      <c r="E3191" s="125" t="s">
        <v>2455</v>
      </c>
      <c r="F3191" s="126">
        <v>23.94</v>
      </c>
      <c r="G3191" s="126">
        <v>24.14</v>
      </c>
      <c r="H3191" s="126">
        <v>19.149999999999999</v>
      </c>
      <c r="I3191" s="126"/>
      <c r="J3191" s="317"/>
      <c r="K3191" s="323">
        <f>ROUND(SUMIF('VGT-Bewegungsdaten'!B:B,A3191,'VGT-Bewegungsdaten'!C:C),3)</f>
        <v>0</v>
      </c>
      <c r="L3191" s="324">
        <f>ROUND(SUMIF('VGT-Bewegungsdaten'!B:B,$A3191,'VGT-Bewegungsdaten'!D:D),2)</f>
        <v>0</v>
      </c>
      <c r="N3191" s="376" t="s">
        <v>4930</v>
      </c>
      <c r="O3191" s="376" t="s">
        <v>4940</v>
      </c>
      <c r="P3191" s="326">
        <f>ROUND(SUMIF('AV-Bewegungsdaten'!B:B,A3191,'AV-Bewegungsdaten'!C:C),3)</f>
        <v>0</v>
      </c>
      <c r="Q3191" s="324">
        <f>ROUND(SUMIF('AV-Bewegungsdaten'!B:B,$A3191,'AV-Bewegungsdaten'!D:D),2)</f>
        <v>0</v>
      </c>
      <c r="T3191" s="327"/>
      <c r="U3191" s="326">
        <f>ROUND(SUMIF('DV-Bewegungsdaten'!B:B,Kategorien!A3191,'DV-Bewegungsdaten'!D:D),3)</f>
        <v>0</v>
      </c>
      <c r="V3191" s="324">
        <f>ROUND(SUMIF('DV-Bewegungsdaten'!B:B,Kategorien!A3191,'DV-Bewegungsdaten'!E:E),3)</f>
        <v>0</v>
      </c>
      <c r="AD3191" s="390">
        <f t="shared" si="661"/>
        <v>19.201000000000001</v>
      </c>
      <c r="AE3191" s="390">
        <f t="shared" si="662"/>
        <v>19.858000000000001</v>
      </c>
      <c r="AF3191" s="390">
        <f t="shared" si="663"/>
        <v>21.077000000000002</v>
      </c>
      <c r="AG3191" s="390">
        <f t="shared" si="664"/>
        <v>20.443999999999999</v>
      </c>
      <c r="AH3191" s="390">
        <f t="shared" si="665"/>
        <v>20.356000000000002</v>
      </c>
      <c r="AI3191" s="390">
        <f t="shared" si="666"/>
        <v>20.888000000000002</v>
      </c>
      <c r="AJ3191" s="390">
        <f t="shared" si="667"/>
        <v>20.170999999999999</v>
      </c>
      <c r="AK3191" s="390">
        <f t="shared" si="668"/>
        <v>20.455000000000002</v>
      </c>
      <c r="AL3191" s="390">
        <f t="shared" si="669"/>
        <v>20.565000000000001</v>
      </c>
      <c r="AM3191" s="390">
        <f t="shared" si="670"/>
        <v>20.446000000000002</v>
      </c>
      <c r="AN3191" s="390">
        <f t="shared" si="671"/>
        <v>20.04</v>
      </c>
      <c r="AO3191" s="390">
        <f t="shared" si="672"/>
        <v>20.943000000000001</v>
      </c>
    </row>
    <row r="3192" spans="1:41" ht="15" customHeight="1" x14ac:dyDescent="0.25">
      <c r="A3192" s="127" t="s">
        <v>3149</v>
      </c>
      <c r="B3192" s="125" t="s">
        <v>2077</v>
      </c>
      <c r="C3192" s="125" t="s">
        <v>4007</v>
      </c>
      <c r="D3192" s="125" t="s">
        <v>1376</v>
      </c>
      <c r="E3192" s="125" t="s">
        <v>2452</v>
      </c>
      <c r="F3192" s="126">
        <v>11.07</v>
      </c>
      <c r="G3192" s="126">
        <v>11.27</v>
      </c>
      <c r="H3192" s="126">
        <v>8.86</v>
      </c>
      <c r="I3192" s="126"/>
      <c r="J3192" s="317"/>
      <c r="K3192" s="323">
        <f>ROUND(SUMIF('VGT-Bewegungsdaten'!B:B,A3192,'VGT-Bewegungsdaten'!C:C),3)</f>
        <v>0</v>
      </c>
      <c r="L3192" s="324">
        <f>ROUND(SUMIF('VGT-Bewegungsdaten'!B:B,$A3192,'VGT-Bewegungsdaten'!D:D),2)</f>
        <v>0</v>
      </c>
      <c r="N3192" s="376" t="s">
        <v>4930</v>
      </c>
      <c r="O3192" s="376" t="s">
        <v>4940</v>
      </c>
      <c r="P3192" s="326">
        <f>ROUND(SUMIF('AV-Bewegungsdaten'!B:B,A3192,'AV-Bewegungsdaten'!C:C),3)</f>
        <v>0</v>
      </c>
      <c r="Q3192" s="324">
        <f>ROUND(SUMIF('AV-Bewegungsdaten'!B:B,$A3192,'AV-Bewegungsdaten'!D:D),2)</f>
        <v>0</v>
      </c>
      <c r="T3192" s="327"/>
      <c r="U3192" s="326">
        <f>ROUND(SUMIF('DV-Bewegungsdaten'!B:B,Kategorien!A3192,'DV-Bewegungsdaten'!D:D),3)</f>
        <v>0</v>
      </c>
      <c r="V3192" s="324">
        <f>ROUND(SUMIF('DV-Bewegungsdaten'!B:B,Kategorien!A3192,'DV-Bewegungsdaten'!E:E),3)</f>
        <v>0</v>
      </c>
      <c r="AD3192" s="390">
        <f t="shared" si="661"/>
        <v>6.3309999999999995</v>
      </c>
      <c r="AE3192" s="390">
        <f t="shared" si="662"/>
        <v>6.9879999999999995</v>
      </c>
      <c r="AF3192" s="390">
        <f t="shared" si="663"/>
        <v>8.206999999999999</v>
      </c>
      <c r="AG3192" s="390">
        <f t="shared" si="664"/>
        <v>7.5739999999999998</v>
      </c>
      <c r="AH3192" s="390">
        <f t="shared" si="665"/>
        <v>7.4859999999999998</v>
      </c>
      <c r="AI3192" s="390">
        <f t="shared" si="666"/>
        <v>8.0180000000000007</v>
      </c>
      <c r="AJ3192" s="390">
        <f t="shared" si="667"/>
        <v>7.3010000000000002</v>
      </c>
      <c r="AK3192" s="390">
        <f t="shared" si="668"/>
        <v>7.5849999999999991</v>
      </c>
      <c r="AL3192" s="390">
        <f t="shared" si="669"/>
        <v>7.6949999999999994</v>
      </c>
      <c r="AM3192" s="390">
        <f t="shared" si="670"/>
        <v>7.5759999999999996</v>
      </c>
      <c r="AN3192" s="390">
        <f t="shared" si="671"/>
        <v>7.17</v>
      </c>
      <c r="AO3192" s="390">
        <f t="shared" si="672"/>
        <v>8.0730000000000004</v>
      </c>
    </row>
    <row r="3193" spans="1:41" ht="15" customHeight="1" x14ac:dyDescent="0.25">
      <c r="A3193" s="127" t="s">
        <v>3150</v>
      </c>
      <c r="B3193" s="125" t="s">
        <v>2077</v>
      </c>
      <c r="C3193" s="125" t="s">
        <v>4007</v>
      </c>
      <c r="D3193" s="125" t="s">
        <v>1378</v>
      </c>
      <c r="E3193" s="125" t="s">
        <v>2455</v>
      </c>
      <c r="F3193" s="126">
        <v>14.04</v>
      </c>
      <c r="G3193" s="126">
        <v>14.239999999999998</v>
      </c>
      <c r="H3193" s="126">
        <v>11.23</v>
      </c>
      <c r="I3193" s="126"/>
      <c r="J3193" s="317"/>
      <c r="K3193" s="323">
        <f>ROUND(SUMIF('VGT-Bewegungsdaten'!B:B,A3193,'VGT-Bewegungsdaten'!C:C),3)</f>
        <v>0</v>
      </c>
      <c r="L3193" s="324">
        <f>ROUND(SUMIF('VGT-Bewegungsdaten'!B:B,$A3193,'VGT-Bewegungsdaten'!D:D),2)</f>
        <v>0</v>
      </c>
      <c r="N3193" s="376" t="s">
        <v>4930</v>
      </c>
      <c r="O3193" s="376" t="s">
        <v>4940</v>
      </c>
      <c r="P3193" s="326">
        <f>ROUND(SUMIF('AV-Bewegungsdaten'!B:B,A3193,'AV-Bewegungsdaten'!C:C),3)</f>
        <v>0</v>
      </c>
      <c r="Q3193" s="324">
        <f>ROUND(SUMIF('AV-Bewegungsdaten'!B:B,$A3193,'AV-Bewegungsdaten'!D:D),2)</f>
        <v>0</v>
      </c>
      <c r="T3193" s="327"/>
      <c r="U3193" s="326">
        <f>ROUND(SUMIF('DV-Bewegungsdaten'!B:B,Kategorien!A3193,'DV-Bewegungsdaten'!D:D),3)</f>
        <v>0</v>
      </c>
      <c r="V3193" s="324">
        <f>ROUND(SUMIF('DV-Bewegungsdaten'!B:B,Kategorien!A3193,'DV-Bewegungsdaten'!E:E),3)</f>
        <v>0</v>
      </c>
      <c r="AD3193" s="390">
        <f t="shared" si="661"/>
        <v>9.3009999999999984</v>
      </c>
      <c r="AE3193" s="390">
        <f t="shared" si="662"/>
        <v>9.9579999999999984</v>
      </c>
      <c r="AF3193" s="390">
        <f t="shared" si="663"/>
        <v>11.176999999999998</v>
      </c>
      <c r="AG3193" s="390">
        <f t="shared" si="664"/>
        <v>10.543999999999999</v>
      </c>
      <c r="AH3193" s="390">
        <f t="shared" si="665"/>
        <v>10.456</v>
      </c>
      <c r="AI3193" s="390">
        <f t="shared" si="666"/>
        <v>10.988</v>
      </c>
      <c r="AJ3193" s="390">
        <f t="shared" si="667"/>
        <v>10.270999999999999</v>
      </c>
      <c r="AK3193" s="390">
        <f t="shared" si="668"/>
        <v>10.554999999999998</v>
      </c>
      <c r="AL3193" s="390">
        <f t="shared" si="669"/>
        <v>10.664999999999999</v>
      </c>
      <c r="AM3193" s="390">
        <f t="shared" si="670"/>
        <v>10.545999999999999</v>
      </c>
      <c r="AN3193" s="390">
        <f t="shared" si="671"/>
        <v>10.139999999999999</v>
      </c>
      <c r="AO3193" s="390">
        <f t="shared" si="672"/>
        <v>11.042999999999999</v>
      </c>
    </row>
    <row r="3194" spans="1:41" ht="15" customHeight="1" x14ac:dyDescent="0.25">
      <c r="A3194" s="127" t="s">
        <v>3151</v>
      </c>
      <c r="B3194" s="125" t="s">
        <v>2077</v>
      </c>
      <c r="C3194" s="125" t="s">
        <v>4007</v>
      </c>
      <c r="D3194" s="125" t="s">
        <v>1380</v>
      </c>
      <c r="E3194" s="125" t="s">
        <v>2452</v>
      </c>
      <c r="F3194" s="126">
        <v>12.06</v>
      </c>
      <c r="G3194" s="126">
        <v>12.26</v>
      </c>
      <c r="H3194" s="126">
        <v>9.65</v>
      </c>
      <c r="I3194" s="126"/>
      <c r="J3194" s="317"/>
      <c r="K3194" s="323">
        <f>ROUND(SUMIF('VGT-Bewegungsdaten'!B:B,A3194,'VGT-Bewegungsdaten'!C:C),3)</f>
        <v>0</v>
      </c>
      <c r="L3194" s="324">
        <f>ROUND(SUMIF('VGT-Bewegungsdaten'!B:B,$A3194,'VGT-Bewegungsdaten'!D:D),2)</f>
        <v>0</v>
      </c>
      <c r="N3194" s="376" t="s">
        <v>4930</v>
      </c>
      <c r="O3194" s="376" t="s">
        <v>4940</v>
      </c>
      <c r="P3194" s="326">
        <f>ROUND(SUMIF('AV-Bewegungsdaten'!B:B,A3194,'AV-Bewegungsdaten'!C:C),3)</f>
        <v>0</v>
      </c>
      <c r="Q3194" s="324">
        <f>ROUND(SUMIF('AV-Bewegungsdaten'!B:B,$A3194,'AV-Bewegungsdaten'!D:D),2)</f>
        <v>0</v>
      </c>
      <c r="T3194" s="327"/>
      <c r="U3194" s="326">
        <f>ROUND(SUMIF('DV-Bewegungsdaten'!B:B,Kategorien!A3194,'DV-Bewegungsdaten'!D:D),3)</f>
        <v>0</v>
      </c>
      <c r="V3194" s="324">
        <f>ROUND(SUMIF('DV-Bewegungsdaten'!B:B,Kategorien!A3194,'DV-Bewegungsdaten'!E:E),3)</f>
        <v>0</v>
      </c>
      <c r="AD3194" s="390">
        <f t="shared" si="661"/>
        <v>7.3209999999999997</v>
      </c>
      <c r="AE3194" s="390">
        <f t="shared" si="662"/>
        <v>7.9779999999999998</v>
      </c>
      <c r="AF3194" s="390">
        <f t="shared" si="663"/>
        <v>9.1969999999999992</v>
      </c>
      <c r="AG3194" s="390">
        <f t="shared" si="664"/>
        <v>8.5640000000000001</v>
      </c>
      <c r="AH3194" s="390">
        <f t="shared" si="665"/>
        <v>8.4759999999999991</v>
      </c>
      <c r="AI3194" s="390">
        <f t="shared" si="666"/>
        <v>9.0079999999999991</v>
      </c>
      <c r="AJ3194" s="390">
        <f t="shared" si="667"/>
        <v>8.2910000000000004</v>
      </c>
      <c r="AK3194" s="390">
        <f t="shared" si="668"/>
        <v>8.5749999999999993</v>
      </c>
      <c r="AL3194" s="390">
        <f t="shared" si="669"/>
        <v>8.6849999999999987</v>
      </c>
      <c r="AM3194" s="390">
        <f t="shared" si="670"/>
        <v>8.5659999999999989</v>
      </c>
      <c r="AN3194" s="390">
        <f t="shared" si="671"/>
        <v>8.16</v>
      </c>
      <c r="AO3194" s="390">
        <f t="shared" si="672"/>
        <v>9.0629999999999988</v>
      </c>
    </row>
    <row r="3195" spans="1:41" ht="15" customHeight="1" x14ac:dyDescent="0.25">
      <c r="A3195" s="127" t="s">
        <v>3152</v>
      </c>
      <c r="B3195" s="125" t="s">
        <v>2077</v>
      </c>
      <c r="C3195" s="125" t="s">
        <v>4007</v>
      </c>
      <c r="D3195" s="125" t="s">
        <v>1382</v>
      </c>
      <c r="E3195" s="125" t="s">
        <v>2455</v>
      </c>
      <c r="F3195" s="126">
        <v>15.03</v>
      </c>
      <c r="G3195" s="126">
        <v>15.229999999999999</v>
      </c>
      <c r="H3195" s="126">
        <v>12.02</v>
      </c>
      <c r="I3195" s="126"/>
      <c r="J3195" s="317"/>
      <c r="K3195" s="323">
        <f>ROUND(SUMIF('VGT-Bewegungsdaten'!B:B,A3195,'VGT-Bewegungsdaten'!C:C),3)</f>
        <v>0</v>
      </c>
      <c r="L3195" s="324">
        <f>ROUND(SUMIF('VGT-Bewegungsdaten'!B:B,$A3195,'VGT-Bewegungsdaten'!D:D),2)</f>
        <v>0</v>
      </c>
      <c r="N3195" s="376" t="s">
        <v>4930</v>
      </c>
      <c r="O3195" s="376" t="s">
        <v>4940</v>
      </c>
      <c r="P3195" s="326">
        <f>ROUND(SUMIF('AV-Bewegungsdaten'!B:B,A3195,'AV-Bewegungsdaten'!C:C),3)</f>
        <v>0</v>
      </c>
      <c r="Q3195" s="324">
        <f>ROUND(SUMIF('AV-Bewegungsdaten'!B:B,$A3195,'AV-Bewegungsdaten'!D:D),2)</f>
        <v>0</v>
      </c>
      <c r="T3195" s="327"/>
      <c r="U3195" s="326">
        <f>ROUND(SUMIF('DV-Bewegungsdaten'!B:B,Kategorien!A3195,'DV-Bewegungsdaten'!D:D),3)</f>
        <v>0</v>
      </c>
      <c r="V3195" s="324">
        <f>ROUND(SUMIF('DV-Bewegungsdaten'!B:B,Kategorien!A3195,'DV-Bewegungsdaten'!E:E),3)</f>
        <v>0</v>
      </c>
      <c r="AD3195" s="390">
        <f t="shared" si="661"/>
        <v>10.290999999999999</v>
      </c>
      <c r="AE3195" s="390">
        <f t="shared" si="662"/>
        <v>10.947999999999999</v>
      </c>
      <c r="AF3195" s="390">
        <f t="shared" si="663"/>
        <v>12.166999999999998</v>
      </c>
      <c r="AG3195" s="390">
        <f t="shared" si="664"/>
        <v>11.533999999999999</v>
      </c>
      <c r="AH3195" s="390">
        <f t="shared" si="665"/>
        <v>11.445999999999998</v>
      </c>
      <c r="AI3195" s="390">
        <f t="shared" si="666"/>
        <v>11.977999999999998</v>
      </c>
      <c r="AJ3195" s="390">
        <f t="shared" si="667"/>
        <v>11.260999999999999</v>
      </c>
      <c r="AK3195" s="390">
        <f t="shared" si="668"/>
        <v>11.544999999999998</v>
      </c>
      <c r="AL3195" s="390">
        <f t="shared" si="669"/>
        <v>11.654999999999998</v>
      </c>
      <c r="AM3195" s="390">
        <f t="shared" si="670"/>
        <v>11.535999999999998</v>
      </c>
      <c r="AN3195" s="390">
        <f t="shared" si="671"/>
        <v>11.129999999999999</v>
      </c>
      <c r="AO3195" s="390">
        <f t="shared" si="672"/>
        <v>12.032999999999998</v>
      </c>
    </row>
    <row r="3196" spans="1:41" ht="15" customHeight="1" x14ac:dyDescent="0.25">
      <c r="A3196" s="127" t="s">
        <v>3153</v>
      </c>
      <c r="B3196" s="125" t="s">
        <v>2077</v>
      </c>
      <c r="C3196" s="125" t="s">
        <v>4007</v>
      </c>
      <c r="D3196" s="125" t="s">
        <v>1384</v>
      </c>
      <c r="E3196" s="125" t="s">
        <v>2452</v>
      </c>
      <c r="F3196" s="126">
        <v>17.010000000000002</v>
      </c>
      <c r="G3196" s="126">
        <v>17.21</v>
      </c>
      <c r="H3196" s="126">
        <v>13.61</v>
      </c>
      <c r="I3196" s="126"/>
      <c r="J3196" s="317"/>
      <c r="K3196" s="323">
        <f>ROUND(SUMIF('VGT-Bewegungsdaten'!B:B,A3196,'VGT-Bewegungsdaten'!C:C),3)</f>
        <v>0</v>
      </c>
      <c r="L3196" s="324">
        <f>ROUND(SUMIF('VGT-Bewegungsdaten'!B:B,$A3196,'VGT-Bewegungsdaten'!D:D),2)</f>
        <v>0</v>
      </c>
      <c r="N3196" s="376" t="s">
        <v>4930</v>
      </c>
      <c r="O3196" s="376" t="s">
        <v>4940</v>
      </c>
      <c r="P3196" s="326">
        <f>ROUND(SUMIF('AV-Bewegungsdaten'!B:B,A3196,'AV-Bewegungsdaten'!C:C),3)</f>
        <v>0</v>
      </c>
      <c r="Q3196" s="324">
        <f>ROUND(SUMIF('AV-Bewegungsdaten'!B:B,$A3196,'AV-Bewegungsdaten'!D:D),2)</f>
        <v>0</v>
      </c>
      <c r="T3196" s="327"/>
      <c r="U3196" s="326">
        <f>ROUND(SUMIF('DV-Bewegungsdaten'!B:B,Kategorien!A3196,'DV-Bewegungsdaten'!D:D),3)</f>
        <v>0</v>
      </c>
      <c r="V3196" s="324">
        <f>ROUND(SUMIF('DV-Bewegungsdaten'!B:B,Kategorien!A3196,'DV-Bewegungsdaten'!E:E),3)</f>
        <v>0</v>
      </c>
      <c r="AD3196" s="390">
        <f t="shared" si="661"/>
        <v>12.271000000000001</v>
      </c>
      <c r="AE3196" s="390">
        <f t="shared" si="662"/>
        <v>12.928000000000001</v>
      </c>
      <c r="AF3196" s="390">
        <f t="shared" si="663"/>
        <v>14.147</v>
      </c>
      <c r="AG3196" s="390">
        <f t="shared" si="664"/>
        <v>13.514000000000001</v>
      </c>
      <c r="AH3196" s="390">
        <f t="shared" si="665"/>
        <v>13.426000000000002</v>
      </c>
      <c r="AI3196" s="390">
        <f t="shared" si="666"/>
        <v>13.958000000000002</v>
      </c>
      <c r="AJ3196" s="390">
        <f t="shared" si="667"/>
        <v>13.241000000000001</v>
      </c>
      <c r="AK3196" s="390">
        <f t="shared" si="668"/>
        <v>13.525</v>
      </c>
      <c r="AL3196" s="390">
        <f t="shared" si="669"/>
        <v>13.635000000000002</v>
      </c>
      <c r="AM3196" s="390">
        <f t="shared" si="670"/>
        <v>13.516000000000002</v>
      </c>
      <c r="AN3196" s="390">
        <f t="shared" si="671"/>
        <v>13.110000000000001</v>
      </c>
      <c r="AO3196" s="390">
        <f t="shared" si="672"/>
        <v>14.013000000000002</v>
      </c>
    </row>
    <row r="3197" spans="1:41" ht="15" customHeight="1" x14ac:dyDescent="0.25">
      <c r="A3197" s="127" t="s">
        <v>3154</v>
      </c>
      <c r="B3197" s="125" t="s">
        <v>2077</v>
      </c>
      <c r="C3197" s="125" t="s">
        <v>4007</v>
      </c>
      <c r="D3197" s="125" t="s">
        <v>1386</v>
      </c>
      <c r="E3197" s="125" t="s">
        <v>2455</v>
      </c>
      <c r="F3197" s="126">
        <v>19.98</v>
      </c>
      <c r="G3197" s="126">
        <v>20.18</v>
      </c>
      <c r="H3197" s="126">
        <v>15.98</v>
      </c>
      <c r="I3197" s="126"/>
      <c r="J3197" s="317"/>
      <c r="K3197" s="323">
        <f>ROUND(SUMIF('VGT-Bewegungsdaten'!B:B,A3197,'VGT-Bewegungsdaten'!C:C),3)</f>
        <v>0</v>
      </c>
      <c r="L3197" s="324">
        <f>ROUND(SUMIF('VGT-Bewegungsdaten'!B:B,$A3197,'VGT-Bewegungsdaten'!D:D),2)</f>
        <v>0</v>
      </c>
      <c r="N3197" s="376" t="s">
        <v>4930</v>
      </c>
      <c r="O3197" s="376" t="s">
        <v>4940</v>
      </c>
      <c r="P3197" s="326">
        <f>ROUND(SUMIF('AV-Bewegungsdaten'!B:B,A3197,'AV-Bewegungsdaten'!C:C),3)</f>
        <v>0</v>
      </c>
      <c r="Q3197" s="324">
        <f>ROUND(SUMIF('AV-Bewegungsdaten'!B:B,$A3197,'AV-Bewegungsdaten'!D:D),2)</f>
        <v>0</v>
      </c>
      <c r="T3197" s="327"/>
      <c r="U3197" s="326">
        <f>ROUND(SUMIF('DV-Bewegungsdaten'!B:B,Kategorien!A3197,'DV-Bewegungsdaten'!D:D),3)</f>
        <v>0</v>
      </c>
      <c r="V3197" s="324">
        <f>ROUND(SUMIF('DV-Bewegungsdaten'!B:B,Kategorien!A3197,'DV-Bewegungsdaten'!E:E),3)</f>
        <v>0</v>
      </c>
      <c r="AD3197" s="390">
        <f t="shared" si="661"/>
        <v>15.241</v>
      </c>
      <c r="AE3197" s="390">
        <f t="shared" si="662"/>
        <v>15.898</v>
      </c>
      <c r="AF3197" s="390">
        <f t="shared" si="663"/>
        <v>17.117000000000001</v>
      </c>
      <c r="AG3197" s="390">
        <f t="shared" si="664"/>
        <v>16.483999999999998</v>
      </c>
      <c r="AH3197" s="390">
        <f t="shared" si="665"/>
        <v>16.396000000000001</v>
      </c>
      <c r="AI3197" s="390">
        <f t="shared" si="666"/>
        <v>16.928000000000001</v>
      </c>
      <c r="AJ3197" s="390">
        <f t="shared" si="667"/>
        <v>16.210999999999999</v>
      </c>
      <c r="AK3197" s="390">
        <f t="shared" si="668"/>
        <v>16.495000000000001</v>
      </c>
      <c r="AL3197" s="390">
        <f t="shared" si="669"/>
        <v>16.605</v>
      </c>
      <c r="AM3197" s="390">
        <f t="shared" si="670"/>
        <v>16.486000000000001</v>
      </c>
      <c r="AN3197" s="390">
        <f t="shared" si="671"/>
        <v>16.079999999999998</v>
      </c>
      <c r="AO3197" s="390">
        <f t="shared" si="672"/>
        <v>16.983000000000001</v>
      </c>
    </row>
    <row r="3198" spans="1:41" ht="15" customHeight="1" x14ac:dyDescent="0.25">
      <c r="A3198" s="127" t="s">
        <v>3155</v>
      </c>
      <c r="B3198" s="125" t="s">
        <v>2077</v>
      </c>
      <c r="C3198" s="125" t="s">
        <v>4007</v>
      </c>
      <c r="D3198" s="125" t="s">
        <v>1388</v>
      </c>
      <c r="E3198" s="125" t="s">
        <v>2452</v>
      </c>
      <c r="F3198" s="126">
        <v>18</v>
      </c>
      <c r="G3198" s="126">
        <v>18.2</v>
      </c>
      <c r="H3198" s="126">
        <v>14.4</v>
      </c>
      <c r="I3198" s="126"/>
      <c r="J3198" s="317"/>
      <c r="K3198" s="323">
        <f>ROUND(SUMIF('VGT-Bewegungsdaten'!B:B,A3198,'VGT-Bewegungsdaten'!C:C),3)</f>
        <v>0</v>
      </c>
      <c r="L3198" s="324">
        <f>ROUND(SUMIF('VGT-Bewegungsdaten'!B:B,$A3198,'VGT-Bewegungsdaten'!D:D),2)</f>
        <v>0</v>
      </c>
      <c r="N3198" s="376" t="s">
        <v>4930</v>
      </c>
      <c r="O3198" s="376" t="s">
        <v>4940</v>
      </c>
      <c r="P3198" s="326">
        <f>ROUND(SUMIF('AV-Bewegungsdaten'!B:B,A3198,'AV-Bewegungsdaten'!C:C),3)</f>
        <v>0</v>
      </c>
      <c r="Q3198" s="324">
        <f>ROUND(SUMIF('AV-Bewegungsdaten'!B:B,$A3198,'AV-Bewegungsdaten'!D:D),2)</f>
        <v>0</v>
      </c>
      <c r="T3198" s="327"/>
      <c r="U3198" s="326">
        <f>ROUND(SUMIF('DV-Bewegungsdaten'!B:B,Kategorien!A3198,'DV-Bewegungsdaten'!D:D),3)</f>
        <v>0</v>
      </c>
      <c r="V3198" s="324">
        <f>ROUND(SUMIF('DV-Bewegungsdaten'!B:B,Kategorien!A3198,'DV-Bewegungsdaten'!E:E),3)</f>
        <v>0</v>
      </c>
      <c r="AD3198" s="390">
        <f t="shared" si="661"/>
        <v>13.260999999999999</v>
      </c>
      <c r="AE3198" s="390">
        <f t="shared" si="662"/>
        <v>13.917999999999999</v>
      </c>
      <c r="AF3198" s="390">
        <f t="shared" si="663"/>
        <v>15.136999999999999</v>
      </c>
      <c r="AG3198" s="390">
        <f t="shared" si="664"/>
        <v>14.504</v>
      </c>
      <c r="AH3198" s="390">
        <f t="shared" si="665"/>
        <v>14.416</v>
      </c>
      <c r="AI3198" s="390">
        <f t="shared" si="666"/>
        <v>14.948</v>
      </c>
      <c r="AJ3198" s="390">
        <f t="shared" si="667"/>
        <v>14.231</v>
      </c>
      <c r="AK3198" s="390">
        <f t="shared" si="668"/>
        <v>14.514999999999999</v>
      </c>
      <c r="AL3198" s="390">
        <f t="shared" si="669"/>
        <v>14.625</v>
      </c>
      <c r="AM3198" s="390">
        <f t="shared" si="670"/>
        <v>14.506</v>
      </c>
      <c r="AN3198" s="390">
        <f t="shared" si="671"/>
        <v>14.1</v>
      </c>
      <c r="AO3198" s="390">
        <f t="shared" si="672"/>
        <v>15.003</v>
      </c>
    </row>
    <row r="3199" spans="1:41" ht="15" customHeight="1" x14ac:dyDescent="0.25">
      <c r="A3199" s="127" t="s">
        <v>3156</v>
      </c>
      <c r="B3199" s="125" t="s">
        <v>2077</v>
      </c>
      <c r="C3199" s="125" t="s">
        <v>4007</v>
      </c>
      <c r="D3199" s="125" t="s">
        <v>1390</v>
      </c>
      <c r="E3199" s="125" t="s">
        <v>2455</v>
      </c>
      <c r="F3199" s="126">
        <v>20.97</v>
      </c>
      <c r="G3199" s="126">
        <v>21.169999999999998</v>
      </c>
      <c r="H3199" s="126">
        <v>16.78</v>
      </c>
      <c r="I3199" s="126"/>
      <c r="J3199" s="317"/>
      <c r="K3199" s="323">
        <f>ROUND(SUMIF('VGT-Bewegungsdaten'!B:B,A3199,'VGT-Bewegungsdaten'!C:C),3)</f>
        <v>0</v>
      </c>
      <c r="L3199" s="324">
        <f>ROUND(SUMIF('VGT-Bewegungsdaten'!B:B,$A3199,'VGT-Bewegungsdaten'!D:D),2)</f>
        <v>0</v>
      </c>
      <c r="N3199" s="376" t="s">
        <v>4930</v>
      </c>
      <c r="O3199" s="376" t="s">
        <v>4940</v>
      </c>
      <c r="P3199" s="326">
        <f>ROUND(SUMIF('AV-Bewegungsdaten'!B:B,A3199,'AV-Bewegungsdaten'!C:C),3)</f>
        <v>0</v>
      </c>
      <c r="Q3199" s="324">
        <f>ROUND(SUMIF('AV-Bewegungsdaten'!B:B,$A3199,'AV-Bewegungsdaten'!D:D),2)</f>
        <v>0</v>
      </c>
      <c r="T3199" s="327"/>
      <c r="U3199" s="326">
        <f>ROUND(SUMIF('DV-Bewegungsdaten'!B:B,Kategorien!A3199,'DV-Bewegungsdaten'!D:D),3)</f>
        <v>0</v>
      </c>
      <c r="V3199" s="324">
        <f>ROUND(SUMIF('DV-Bewegungsdaten'!B:B,Kategorien!A3199,'DV-Bewegungsdaten'!E:E),3)</f>
        <v>0</v>
      </c>
      <c r="AD3199" s="390">
        <f t="shared" si="661"/>
        <v>16.230999999999998</v>
      </c>
      <c r="AE3199" s="390">
        <f t="shared" si="662"/>
        <v>16.887999999999998</v>
      </c>
      <c r="AF3199" s="390">
        <f t="shared" si="663"/>
        <v>18.106999999999999</v>
      </c>
      <c r="AG3199" s="390">
        <f t="shared" si="664"/>
        <v>17.473999999999997</v>
      </c>
      <c r="AH3199" s="390">
        <f t="shared" si="665"/>
        <v>17.385999999999999</v>
      </c>
      <c r="AI3199" s="390">
        <f t="shared" si="666"/>
        <v>17.917999999999999</v>
      </c>
      <c r="AJ3199" s="390">
        <f t="shared" si="667"/>
        <v>17.200999999999997</v>
      </c>
      <c r="AK3199" s="390">
        <f t="shared" si="668"/>
        <v>17.484999999999999</v>
      </c>
      <c r="AL3199" s="390">
        <f t="shared" si="669"/>
        <v>17.594999999999999</v>
      </c>
      <c r="AM3199" s="390">
        <f t="shared" si="670"/>
        <v>17.475999999999999</v>
      </c>
      <c r="AN3199" s="390">
        <f t="shared" si="671"/>
        <v>17.07</v>
      </c>
      <c r="AO3199" s="390">
        <f t="shared" si="672"/>
        <v>17.972999999999999</v>
      </c>
    </row>
    <row r="3200" spans="1:41" ht="15" customHeight="1" x14ac:dyDescent="0.25">
      <c r="A3200" s="127" t="s">
        <v>3157</v>
      </c>
      <c r="B3200" s="125" t="s">
        <v>2077</v>
      </c>
      <c r="C3200" s="125" t="s">
        <v>4007</v>
      </c>
      <c r="D3200" s="125" t="s">
        <v>1392</v>
      </c>
      <c r="E3200" s="125" t="s">
        <v>2452</v>
      </c>
      <c r="F3200" s="126">
        <v>18</v>
      </c>
      <c r="G3200" s="126">
        <v>18.2</v>
      </c>
      <c r="H3200" s="126">
        <v>14.4</v>
      </c>
      <c r="I3200" s="126"/>
      <c r="J3200" s="317"/>
      <c r="K3200" s="323">
        <f>ROUND(SUMIF('VGT-Bewegungsdaten'!B:B,A3200,'VGT-Bewegungsdaten'!C:C),3)</f>
        <v>0</v>
      </c>
      <c r="L3200" s="324">
        <f>ROUND(SUMIF('VGT-Bewegungsdaten'!B:B,$A3200,'VGT-Bewegungsdaten'!D:D),2)</f>
        <v>0</v>
      </c>
      <c r="N3200" s="376" t="s">
        <v>4930</v>
      </c>
      <c r="O3200" s="376" t="s">
        <v>4940</v>
      </c>
      <c r="P3200" s="326">
        <f>ROUND(SUMIF('AV-Bewegungsdaten'!B:B,A3200,'AV-Bewegungsdaten'!C:C),3)</f>
        <v>0</v>
      </c>
      <c r="Q3200" s="324">
        <f>ROUND(SUMIF('AV-Bewegungsdaten'!B:B,$A3200,'AV-Bewegungsdaten'!D:D),2)</f>
        <v>0</v>
      </c>
      <c r="T3200" s="327"/>
      <c r="U3200" s="326">
        <f>ROUND(SUMIF('DV-Bewegungsdaten'!B:B,Kategorien!A3200,'DV-Bewegungsdaten'!D:D),3)</f>
        <v>0</v>
      </c>
      <c r="V3200" s="324">
        <f>ROUND(SUMIF('DV-Bewegungsdaten'!B:B,Kategorien!A3200,'DV-Bewegungsdaten'!E:E),3)</f>
        <v>0</v>
      </c>
      <c r="AD3200" s="390">
        <f t="shared" si="661"/>
        <v>13.260999999999999</v>
      </c>
      <c r="AE3200" s="390">
        <f t="shared" si="662"/>
        <v>13.917999999999999</v>
      </c>
      <c r="AF3200" s="390">
        <f t="shared" si="663"/>
        <v>15.136999999999999</v>
      </c>
      <c r="AG3200" s="390">
        <f t="shared" si="664"/>
        <v>14.504</v>
      </c>
      <c r="AH3200" s="390">
        <f t="shared" si="665"/>
        <v>14.416</v>
      </c>
      <c r="AI3200" s="390">
        <f t="shared" si="666"/>
        <v>14.948</v>
      </c>
      <c r="AJ3200" s="390">
        <f t="shared" si="667"/>
        <v>14.231</v>
      </c>
      <c r="AK3200" s="390">
        <f t="shared" si="668"/>
        <v>14.514999999999999</v>
      </c>
      <c r="AL3200" s="390">
        <f t="shared" si="669"/>
        <v>14.625</v>
      </c>
      <c r="AM3200" s="390">
        <f t="shared" si="670"/>
        <v>14.506</v>
      </c>
      <c r="AN3200" s="390">
        <f t="shared" si="671"/>
        <v>14.1</v>
      </c>
      <c r="AO3200" s="390">
        <f t="shared" si="672"/>
        <v>15.003</v>
      </c>
    </row>
    <row r="3201" spans="1:41" ht="15" customHeight="1" x14ac:dyDescent="0.25">
      <c r="A3201" s="127" t="s">
        <v>3158</v>
      </c>
      <c r="B3201" s="125" t="s">
        <v>2077</v>
      </c>
      <c r="C3201" s="125" t="s">
        <v>4007</v>
      </c>
      <c r="D3201" s="125" t="s">
        <v>1394</v>
      </c>
      <c r="E3201" s="125" t="s">
        <v>2455</v>
      </c>
      <c r="F3201" s="126">
        <v>20.97</v>
      </c>
      <c r="G3201" s="126">
        <v>21.169999999999998</v>
      </c>
      <c r="H3201" s="126">
        <v>16.78</v>
      </c>
      <c r="I3201" s="126"/>
      <c r="J3201" s="317"/>
      <c r="K3201" s="323">
        <f>ROUND(SUMIF('VGT-Bewegungsdaten'!B:B,A3201,'VGT-Bewegungsdaten'!C:C),3)</f>
        <v>0</v>
      </c>
      <c r="L3201" s="324">
        <f>ROUND(SUMIF('VGT-Bewegungsdaten'!B:B,$A3201,'VGT-Bewegungsdaten'!D:D),2)</f>
        <v>0</v>
      </c>
      <c r="N3201" s="376" t="s">
        <v>4930</v>
      </c>
      <c r="O3201" s="376" t="s">
        <v>4940</v>
      </c>
      <c r="P3201" s="326">
        <f>ROUND(SUMIF('AV-Bewegungsdaten'!B:B,A3201,'AV-Bewegungsdaten'!C:C),3)</f>
        <v>0</v>
      </c>
      <c r="Q3201" s="324">
        <f>ROUND(SUMIF('AV-Bewegungsdaten'!B:B,$A3201,'AV-Bewegungsdaten'!D:D),2)</f>
        <v>0</v>
      </c>
      <c r="T3201" s="327"/>
      <c r="U3201" s="326">
        <f>ROUND(SUMIF('DV-Bewegungsdaten'!B:B,Kategorien!A3201,'DV-Bewegungsdaten'!D:D),3)</f>
        <v>0</v>
      </c>
      <c r="V3201" s="324">
        <f>ROUND(SUMIF('DV-Bewegungsdaten'!B:B,Kategorien!A3201,'DV-Bewegungsdaten'!E:E),3)</f>
        <v>0</v>
      </c>
      <c r="AD3201" s="390">
        <f t="shared" si="661"/>
        <v>16.230999999999998</v>
      </c>
      <c r="AE3201" s="390">
        <f t="shared" si="662"/>
        <v>16.887999999999998</v>
      </c>
      <c r="AF3201" s="390">
        <f t="shared" si="663"/>
        <v>18.106999999999999</v>
      </c>
      <c r="AG3201" s="390">
        <f t="shared" si="664"/>
        <v>17.473999999999997</v>
      </c>
      <c r="AH3201" s="390">
        <f t="shared" si="665"/>
        <v>17.385999999999999</v>
      </c>
      <c r="AI3201" s="390">
        <f t="shared" si="666"/>
        <v>17.917999999999999</v>
      </c>
      <c r="AJ3201" s="390">
        <f t="shared" si="667"/>
        <v>17.200999999999997</v>
      </c>
      <c r="AK3201" s="390">
        <f t="shared" si="668"/>
        <v>17.484999999999999</v>
      </c>
      <c r="AL3201" s="390">
        <f t="shared" si="669"/>
        <v>17.594999999999999</v>
      </c>
      <c r="AM3201" s="390">
        <f t="shared" si="670"/>
        <v>17.475999999999999</v>
      </c>
      <c r="AN3201" s="390">
        <f t="shared" si="671"/>
        <v>17.07</v>
      </c>
      <c r="AO3201" s="390">
        <f t="shared" si="672"/>
        <v>17.972999999999999</v>
      </c>
    </row>
    <row r="3202" spans="1:41" ht="15" customHeight="1" x14ac:dyDescent="0.25">
      <c r="A3202" s="127" t="s">
        <v>3159</v>
      </c>
      <c r="B3202" s="125" t="s">
        <v>2077</v>
      </c>
      <c r="C3202" s="125" t="s">
        <v>4007</v>
      </c>
      <c r="D3202" s="125" t="s">
        <v>1396</v>
      </c>
      <c r="E3202" s="125" t="s">
        <v>2452</v>
      </c>
      <c r="F3202" s="126">
        <v>18.989999999999998</v>
      </c>
      <c r="G3202" s="126">
        <v>19.189999999999998</v>
      </c>
      <c r="H3202" s="126">
        <v>15.19</v>
      </c>
      <c r="I3202" s="126"/>
      <c r="J3202" s="317"/>
      <c r="K3202" s="323">
        <f>ROUND(SUMIF('VGT-Bewegungsdaten'!B:B,A3202,'VGT-Bewegungsdaten'!C:C),3)</f>
        <v>0</v>
      </c>
      <c r="L3202" s="324">
        <f>ROUND(SUMIF('VGT-Bewegungsdaten'!B:B,$A3202,'VGT-Bewegungsdaten'!D:D),2)</f>
        <v>0</v>
      </c>
      <c r="N3202" s="376" t="s">
        <v>4930</v>
      </c>
      <c r="O3202" s="376" t="s">
        <v>4940</v>
      </c>
      <c r="P3202" s="326">
        <f>ROUND(SUMIF('AV-Bewegungsdaten'!B:B,A3202,'AV-Bewegungsdaten'!C:C),3)</f>
        <v>0</v>
      </c>
      <c r="Q3202" s="324">
        <f>ROUND(SUMIF('AV-Bewegungsdaten'!B:B,$A3202,'AV-Bewegungsdaten'!D:D),2)</f>
        <v>0</v>
      </c>
      <c r="T3202" s="327"/>
      <c r="U3202" s="326">
        <f>ROUND(SUMIF('DV-Bewegungsdaten'!B:B,Kategorien!A3202,'DV-Bewegungsdaten'!D:D),3)</f>
        <v>0</v>
      </c>
      <c r="V3202" s="324">
        <f>ROUND(SUMIF('DV-Bewegungsdaten'!B:B,Kategorien!A3202,'DV-Bewegungsdaten'!E:E),3)</f>
        <v>0</v>
      </c>
      <c r="AD3202" s="390">
        <f t="shared" si="661"/>
        <v>14.250999999999998</v>
      </c>
      <c r="AE3202" s="390">
        <f t="shared" si="662"/>
        <v>14.907999999999998</v>
      </c>
      <c r="AF3202" s="390">
        <f t="shared" si="663"/>
        <v>16.126999999999999</v>
      </c>
      <c r="AG3202" s="390">
        <f t="shared" si="664"/>
        <v>15.493999999999998</v>
      </c>
      <c r="AH3202" s="390">
        <f t="shared" si="665"/>
        <v>15.405999999999999</v>
      </c>
      <c r="AI3202" s="390">
        <f t="shared" si="666"/>
        <v>15.937999999999999</v>
      </c>
      <c r="AJ3202" s="390">
        <f t="shared" si="667"/>
        <v>15.220999999999998</v>
      </c>
      <c r="AK3202" s="390">
        <f t="shared" si="668"/>
        <v>15.504999999999997</v>
      </c>
      <c r="AL3202" s="390">
        <f t="shared" si="669"/>
        <v>15.614999999999998</v>
      </c>
      <c r="AM3202" s="390">
        <f t="shared" si="670"/>
        <v>15.495999999999999</v>
      </c>
      <c r="AN3202" s="390">
        <f t="shared" si="671"/>
        <v>15.089999999999998</v>
      </c>
      <c r="AO3202" s="390">
        <f t="shared" si="672"/>
        <v>15.992999999999999</v>
      </c>
    </row>
    <row r="3203" spans="1:41" ht="15" customHeight="1" x14ac:dyDescent="0.25">
      <c r="A3203" s="127" t="s">
        <v>3160</v>
      </c>
      <c r="B3203" s="125" t="s">
        <v>2077</v>
      </c>
      <c r="C3203" s="125" t="s">
        <v>4007</v>
      </c>
      <c r="D3203" s="125" t="s">
        <v>1398</v>
      </c>
      <c r="E3203" s="125" t="s">
        <v>2455</v>
      </c>
      <c r="F3203" s="126">
        <v>21.96</v>
      </c>
      <c r="G3203" s="126">
        <v>22.16</v>
      </c>
      <c r="H3203" s="126">
        <v>17.57</v>
      </c>
      <c r="I3203" s="126"/>
      <c r="J3203" s="317"/>
      <c r="K3203" s="323">
        <f>ROUND(SUMIF('VGT-Bewegungsdaten'!B:B,A3203,'VGT-Bewegungsdaten'!C:C),3)</f>
        <v>0</v>
      </c>
      <c r="L3203" s="324">
        <f>ROUND(SUMIF('VGT-Bewegungsdaten'!B:B,$A3203,'VGT-Bewegungsdaten'!D:D),2)</f>
        <v>0</v>
      </c>
      <c r="N3203" s="376" t="s">
        <v>4930</v>
      </c>
      <c r="O3203" s="376" t="s">
        <v>4940</v>
      </c>
      <c r="P3203" s="326">
        <f>ROUND(SUMIF('AV-Bewegungsdaten'!B:B,A3203,'AV-Bewegungsdaten'!C:C),3)</f>
        <v>0</v>
      </c>
      <c r="Q3203" s="324">
        <f>ROUND(SUMIF('AV-Bewegungsdaten'!B:B,$A3203,'AV-Bewegungsdaten'!D:D),2)</f>
        <v>0</v>
      </c>
      <c r="T3203" s="327"/>
      <c r="U3203" s="326">
        <f>ROUND(SUMIF('DV-Bewegungsdaten'!B:B,Kategorien!A3203,'DV-Bewegungsdaten'!D:D),3)</f>
        <v>0</v>
      </c>
      <c r="V3203" s="324">
        <f>ROUND(SUMIF('DV-Bewegungsdaten'!B:B,Kategorien!A3203,'DV-Bewegungsdaten'!E:E),3)</f>
        <v>0</v>
      </c>
      <c r="AD3203" s="390">
        <f t="shared" si="661"/>
        <v>17.221</v>
      </c>
      <c r="AE3203" s="390">
        <f t="shared" si="662"/>
        <v>17.878</v>
      </c>
      <c r="AF3203" s="390">
        <f t="shared" si="663"/>
        <v>19.097000000000001</v>
      </c>
      <c r="AG3203" s="390">
        <f t="shared" si="664"/>
        <v>18.463999999999999</v>
      </c>
      <c r="AH3203" s="390">
        <f t="shared" si="665"/>
        <v>18.376000000000001</v>
      </c>
      <c r="AI3203" s="390">
        <f t="shared" si="666"/>
        <v>18.908000000000001</v>
      </c>
      <c r="AJ3203" s="390">
        <f t="shared" si="667"/>
        <v>18.190999999999999</v>
      </c>
      <c r="AK3203" s="390">
        <f t="shared" si="668"/>
        <v>18.475000000000001</v>
      </c>
      <c r="AL3203" s="390">
        <f t="shared" si="669"/>
        <v>18.585000000000001</v>
      </c>
      <c r="AM3203" s="390">
        <f t="shared" si="670"/>
        <v>18.466000000000001</v>
      </c>
      <c r="AN3203" s="390">
        <f t="shared" si="671"/>
        <v>18.060000000000002</v>
      </c>
      <c r="AO3203" s="390">
        <f t="shared" si="672"/>
        <v>18.963000000000001</v>
      </c>
    </row>
    <row r="3204" spans="1:41" ht="15" customHeight="1" x14ac:dyDescent="0.25">
      <c r="A3204" s="127" t="s">
        <v>3161</v>
      </c>
      <c r="B3204" s="125" t="s">
        <v>2077</v>
      </c>
      <c r="C3204" s="125" t="s">
        <v>4007</v>
      </c>
      <c r="D3204" s="125" t="s">
        <v>1400</v>
      </c>
      <c r="E3204" s="125" t="s">
        <v>2452</v>
      </c>
      <c r="F3204" s="126">
        <v>19.98</v>
      </c>
      <c r="G3204" s="126">
        <v>20.18</v>
      </c>
      <c r="H3204" s="126">
        <v>15.98</v>
      </c>
      <c r="I3204" s="126"/>
      <c r="J3204" s="317"/>
      <c r="K3204" s="323">
        <f>ROUND(SUMIF('VGT-Bewegungsdaten'!B:B,A3204,'VGT-Bewegungsdaten'!C:C),3)</f>
        <v>0</v>
      </c>
      <c r="L3204" s="324">
        <f>ROUND(SUMIF('VGT-Bewegungsdaten'!B:B,$A3204,'VGT-Bewegungsdaten'!D:D),2)</f>
        <v>0</v>
      </c>
      <c r="N3204" s="376" t="s">
        <v>4930</v>
      </c>
      <c r="O3204" s="376" t="s">
        <v>4940</v>
      </c>
      <c r="P3204" s="326">
        <f>ROUND(SUMIF('AV-Bewegungsdaten'!B:B,A3204,'AV-Bewegungsdaten'!C:C),3)</f>
        <v>0</v>
      </c>
      <c r="Q3204" s="324">
        <f>ROUND(SUMIF('AV-Bewegungsdaten'!B:B,$A3204,'AV-Bewegungsdaten'!D:D),2)</f>
        <v>0</v>
      </c>
      <c r="T3204" s="327"/>
      <c r="U3204" s="326">
        <f>ROUND(SUMIF('DV-Bewegungsdaten'!B:B,Kategorien!A3204,'DV-Bewegungsdaten'!D:D),3)</f>
        <v>0</v>
      </c>
      <c r="V3204" s="324">
        <f>ROUND(SUMIF('DV-Bewegungsdaten'!B:B,Kategorien!A3204,'DV-Bewegungsdaten'!E:E),3)</f>
        <v>0</v>
      </c>
      <c r="AD3204" s="390">
        <f t="shared" si="661"/>
        <v>15.241</v>
      </c>
      <c r="AE3204" s="390">
        <f t="shared" si="662"/>
        <v>15.898</v>
      </c>
      <c r="AF3204" s="390">
        <f t="shared" si="663"/>
        <v>17.117000000000001</v>
      </c>
      <c r="AG3204" s="390">
        <f t="shared" si="664"/>
        <v>16.483999999999998</v>
      </c>
      <c r="AH3204" s="390">
        <f t="shared" si="665"/>
        <v>16.396000000000001</v>
      </c>
      <c r="AI3204" s="390">
        <f t="shared" si="666"/>
        <v>16.928000000000001</v>
      </c>
      <c r="AJ3204" s="390">
        <f t="shared" si="667"/>
        <v>16.210999999999999</v>
      </c>
      <c r="AK3204" s="390">
        <f t="shared" si="668"/>
        <v>16.495000000000001</v>
      </c>
      <c r="AL3204" s="390">
        <f t="shared" si="669"/>
        <v>16.605</v>
      </c>
      <c r="AM3204" s="390">
        <f t="shared" si="670"/>
        <v>16.486000000000001</v>
      </c>
      <c r="AN3204" s="390">
        <f t="shared" si="671"/>
        <v>16.079999999999998</v>
      </c>
      <c r="AO3204" s="390">
        <f t="shared" si="672"/>
        <v>16.983000000000001</v>
      </c>
    </row>
    <row r="3205" spans="1:41" ht="15" customHeight="1" x14ac:dyDescent="0.25">
      <c r="A3205" s="127" t="s">
        <v>3162</v>
      </c>
      <c r="B3205" s="125" t="s">
        <v>2077</v>
      </c>
      <c r="C3205" s="125" t="s">
        <v>4007</v>
      </c>
      <c r="D3205" s="125" t="s">
        <v>1402</v>
      </c>
      <c r="E3205" s="125" t="s">
        <v>2455</v>
      </c>
      <c r="F3205" s="126">
        <v>22.95</v>
      </c>
      <c r="G3205" s="126">
        <v>23.15</v>
      </c>
      <c r="H3205" s="126">
        <v>18.36</v>
      </c>
      <c r="I3205" s="126"/>
      <c r="J3205" s="317"/>
      <c r="K3205" s="323">
        <f>ROUND(SUMIF('VGT-Bewegungsdaten'!B:B,A3205,'VGT-Bewegungsdaten'!C:C),3)</f>
        <v>0</v>
      </c>
      <c r="L3205" s="324">
        <f>ROUND(SUMIF('VGT-Bewegungsdaten'!B:B,$A3205,'VGT-Bewegungsdaten'!D:D),2)</f>
        <v>0</v>
      </c>
      <c r="N3205" s="376" t="s">
        <v>4930</v>
      </c>
      <c r="O3205" s="376" t="s">
        <v>4940</v>
      </c>
      <c r="P3205" s="326">
        <f>ROUND(SUMIF('AV-Bewegungsdaten'!B:B,A3205,'AV-Bewegungsdaten'!C:C),3)</f>
        <v>0</v>
      </c>
      <c r="Q3205" s="324">
        <f>ROUND(SUMIF('AV-Bewegungsdaten'!B:B,$A3205,'AV-Bewegungsdaten'!D:D),2)</f>
        <v>0</v>
      </c>
      <c r="T3205" s="327"/>
      <c r="U3205" s="326">
        <f>ROUND(SUMIF('DV-Bewegungsdaten'!B:B,Kategorien!A3205,'DV-Bewegungsdaten'!D:D),3)</f>
        <v>0</v>
      </c>
      <c r="V3205" s="324">
        <f>ROUND(SUMIF('DV-Bewegungsdaten'!B:B,Kategorien!A3205,'DV-Bewegungsdaten'!E:E),3)</f>
        <v>0</v>
      </c>
      <c r="AD3205" s="390">
        <f t="shared" si="661"/>
        <v>18.210999999999999</v>
      </c>
      <c r="AE3205" s="390">
        <f t="shared" si="662"/>
        <v>18.867999999999999</v>
      </c>
      <c r="AF3205" s="390">
        <f t="shared" si="663"/>
        <v>20.087</v>
      </c>
      <c r="AG3205" s="390">
        <f t="shared" si="664"/>
        <v>19.453999999999997</v>
      </c>
      <c r="AH3205" s="390">
        <f t="shared" si="665"/>
        <v>19.366</v>
      </c>
      <c r="AI3205" s="390">
        <f t="shared" si="666"/>
        <v>19.898</v>
      </c>
      <c r="AJ3205" s="390">
        <f t="shared" si="667"/>
        <v>19.180999999999997</v>
      </c>
      <c r="AK3205" s="390">
        <f t="shared" si="668"/>
        <v>19.465</v>
      </c>
      <c r="AL3205" s="390">
        <f t="shared" si="669"/>
        <v>19.574999999999999</v>
      </c>
      <c r="AM3205" s="390">
        <f t="shared" si="670"/>
        <v>19.456</v>
      </c>
      <c r="AN3205" s="390">
        <f t="shared" si="671"/>
        <v>19.049999999999997</v>
      </c>
      <c r="AO3205" s="390">
        <f t="shared" si="672"/>
        <v>19.952999999999999</v>
      </c>
    </row>
    <row r="3206" spans="1:41" ht="15" customHeight="1" x14ac:dyDescent="0.25">
      <c r="A3206" s="127" t="s">
        <v>3163</v>
      </c>
      <c r="B3206" s="125" t="s">
        <v>2077</v>
      </c>
      <c r="C3206" s="125" t="s">
        <v>4007</v>
      </c>
      <c r="D3206" s="125" t="s">
        <v>1404</v>
      </c>
      <c r="E3206" s="125" t="s">
        <v>2452</v>
      </c>
      <c r="F3206" s="126">
        <v>20.97</v>
      </c>
      <c r="G3206" s="126">
        <v>21.169999999999998</v>
      </c>
      <c r="H3206" s="126">
        <v>16.78</v>
      </c>
      <c r="I3206" s="126"/>
      <c r="J3206" s="317"/>
      <c r="K3206" s="323">
        <f>ROUND(SUMIF('VGT-Bewegungsdaten'!B:B,A3206,'VGT-Bewegungsdaten'!C:C),3)</f>
        <v>0</v>
      </c>
      <c r="L3206" s="324">
        <f>ROUND(SUMIF('VGT-Bewegungsdaten'!B:B,$A3206,'VGT-Bewegungsdaten'!D:D),2)</f>
        <v>0</v>
      </c>
      <c r="N3206" s="376" t="s">
        <v>4930</v>
      </c>
      <c r="O3206" s="376" t="s">
        <v>4940</v>
      </c>
      <c r="P3206" s="326">
        <f>ROUND(SUMIF('AV-Bewegungsdaten'!B:B,A3206,'AV-Bewegungsdaten'!C:C),3)</f>
        <v>0</v>
      </c>
      <c r="Q3206" s="324">
        <f>ROUND(SUMIF('AV-Bewegungsdaten'!B:B,$A3206,'AV-Bewegungsdaten'!D:D),2)</f>
        <v>0</v>
      </c>
      <c r="T3206" s="327"/>
      <c r="U3206" s="326">
        <f>ROUND(SUMIF('DV-Bewegungsdaten'!B:B,Kategorien!A3206,'DV-Bewegungsdaten'!D:D),3)</f>
        <v>0</v>
      </c>
      <c r="V3206" s="324">
        <f>ROUND(SUMIF('DV-Bewegungsdaten'!B:B,Kategorien!A3206,'DV-Bewegungsdaten'!E:E),3)</f>
        <v>0</v>
      </c>
      <c r="AD3206" s="390">
        <f t="shared" si="661"/>
        <v>16.230999999999998</v>
      </c>
      <c r="AE3206" s="390">
        <f t="shared" si="662"/>
        <v>16.887999999999998</v>
      </c>
      <c r="AF3206" s="390">
        <f t="shared" si="663"/>
        <v>18.106999999999999</v>
      </c>
      <c r="AG3206" s="390">
        <f t="shared" si="664"/>
        <v>17.473999999999997</v>
      </c>
      <c r="AH3206" s="390">
        <f t="shared" si="665"/>
        <v>17.385999999999999</v>
      </c>
      <c r="AI3206" s="390">
        <f t="shared" si="666"/>
        <v>17.917999999999999</v>
      </c>
      <c r="AJ3206" s="390">
        <f t="shared" si="667"/>
        <v>17.200999999999997</v>
      </c>
      <c r="AK3206" s="390">
        <f t="shared" si="668"/>
        <v>17.484999999999999</v>
      </c>
      <c r="AL3206" s="390">
        <f t="shared" si="669"/>
        <v>17.594999999999999</v>
      </c>
      <c r="AM3206" s="390">
        <f t="shared" si="670"/>
        <v>17.475999999999999</v>
      </c>
      <c r="AN3206" s="390">
        <f t="shared" si="671"/>
        <v>17.07</v>
      </c>
      <c r="AO3206" s="390">
        <f t="shared" si="672"/>
        <v>17.972999999999999</v>
      </c>
    </row>
    <row r="3207" spans="1:41" ht="15" customHeight="1" x14ac:dyDescent="0.25">
      <c r="A3207" s="127" t="s">
        <v>3164</v>
      </c>
      <c r="B3207" s="125" t="s">
        <v>2077</v>
      </c>
      <c r="C3207" s="125" t="s">
        <v>4007</v>
      </c>
      <c r="D3207" s="125" t="s">
        <v>1406</v>
      </c>
      <c r="E3207" s="125" t="s">
        <v>2455</v>
      </c>
      <c r="F3207" s="126">
        <v>23.94</v>
      </c>
      <c r="G3207" s="126">
        <v>24.14</v>
      </c>
      <c r="H3207" s="126">
        <v>19.149999999999999</v>
      </c>
      <c r="I3207" s="126"/>
      <c r="J3207" s="317"/>
      <c r="K3207" s="323">
        <f>ROUND(SUMIF('VGT-Bewegungsdaten'!B:B,A3207,'VGT-Bewegungsdaten'!C:C),3)</f>
        <v>0</v>
      </c>
      <c r="L3207" s="324">
        <f>ROUND(SUMIF('VGT-Bewegungsdaten'!B:B,$A3207,'VGT-Bewegungsdaten'!D:D),2)</f>
        <v>0</v>
      </c>
      <c r="N3207" s="376" t="s">
        <v>4930</v>
      </c>
      <c r="O3207" s="376" t="s">
        <v>4940</v>
      </c>
      <c r="P3207" s="326">
        <f>ROUND(SUMIF('AV-Bewegungsdaten'!B:B,A3207,'AV-Bewegungsdaten'!C:C),3)</f>
        <v>0</v>
      </c>
      <c r="Q3207" s="324">
        <f>ROUND(SUMIF('AV-Bewegungsdaten'!B:B,$A3207,'AV-Bewegungsdaten'!D:D),2)</f>
        <v>0</v>
      </c>
      <c r="T3207" s="327"/>
      <c r="U3207" s="326">
        <f>ROUND(SUMIF('DV-Bewegungsdaten'!B:B,Kategorien!A3207,'DV-Bewegungsdaten'!D:D),3)</f>
        <v>0</v>
      </c>
      <c r="V3207" s="324">
        <f>ROUND(SUMIF('DV-Bewegungsdaten'!B:B,Kategorien!A3207,'DV-Bewegungsdaten'!E:E),3)</f>
        <v>0</v>
      </c>
      <c r="AD3207" s="390">
        <f t="shared" si="661"/>
        <v>19.201000000000001</v>
      </c>
      <c r="AE3207" s="390">
        <f t="shared" si="662"/>
        <v>19.858000000000001</v>
      </c>
      <c r="AF3207" s="390">
        <f t="shared" si="663"/>
        <v>21.077000000000002</v>
      </c>
      <c r="AG3207" s="390">
        <f t="shared" si="664"/>
        <v>20.443999999999999</v>
      </c>
      <c r="AH3207" s="390">
        <f t="shared" si="665"/>
        <v>20.356000000000002</v>
      </c>
      <c r="AI3207" s="390">
        <f t="shared" si="666"/>
        <v>20.888000000000002</v>
      </c>
      <c r="AJ3207" s="390">
        <f t="shared" si="667"/>
        <v>20.170999999999999</v>
      </c>
      <c r="AK3207" s="390">
        <f t="shared" si="668"/>
        <v>20.455000000000002</v>
      </c>
      <c r="AL3207" s="390">
        <f t="shared" si="669"/>
        <v>20.565000000000001</v>
      </c>
      <c r="AM3207" s="390">
        <f t="shared" si="670"/>
        <v>20.446000000000002</v>
      </c>
      <c r="AN3207" s="390">
        <f t="shared" si="671"/>
        <v>20.04</v>
      </c>
      <c r="AO3207" s="390">
        <f t="shared" si="672"/>
        <v>20.943000000000001</v>
      </c>
    </row>
    <row r="3208" spans="1:41" ht="15" customHeight="1" x14ac:dyDescent="0.25">
      <c r="A3208" s="127" t="s">
        <v>3165</v>
      </c>
      <c r="B3208" s="125" t="s">
        <v>2077</v>
      </c>
      <c r="C3208" s="125" t="s">
        <v>4007</v>
      </c>
      <c r="D3208" s="125" t="s">
        <v>1408</v>
      </c>
      <c r="E3208" s="125" t="s">
        <v>2452</v>
      </c>
      <c r="F3208" s="126">
        <v>18.989999999999998</v>
      </c>
      <c r="G3208" s="126">
        <v>19.189999999999998</v>
      </c>
      <c r="H3208" s="126">
        <v>15.19</v>
      </c>
      <c r="I3208" s="126"/>
      <c r="J3208" s="317"/>
      <c r="K3208" s="323">
        <f>ROUND(SUMIF('VGT-Bewegungsdaten'!B:B,A3208,'VGT-Bewegungsdaten'!C:C),3)</f>
        <v>0</v>
      </c>
      <c r="L3208" s="324">
        <f>ROUND(SUMIF('VGT-Bewegungsdaten'!B:B,$A3208,'VGT-Bewegungsdaten'!D:D),2)</f>
        <v>0</v>
      </c>
      <c r="N3208" s="376" t="s">
        <v>4930</v>
      </c>
      <c r="O3208" s="376" t="s">
        <v>4940</v>
      </c>
      <c r="P3208" s="326">
        <f>ROUND(SUMIF('AV-Bewegungsdaten'!B:B,A3208,'AV-Bewegungsdaten'!C:C),3)</f>
        <v>0</v>
      </c>
      <c r="Q3208" s="324">
        <f>ROUND(SUMIF('AV-Bewegungsdaten'!B:B,$A3208,'AV-Bewegungsdaten'!D:D),2)</f>
        <v>0</v>
      </c>
      <c r="T3208" s="327"/>
      <c r="U3208" s="326">
        <f>ROUND(SUMIF('DV-Bewegungsdaten'!B:B,Kategorien!A3208,'DV-Bewegungsdaten'!D:D),3)</f>
        <v>0</v>
      </c>
      <c r="V3208" s="324">
        <f>ROUND(SUMIF('DV-Bewegungsdaten'!B:B,Kategorien!A3208,'DV-Bewegungsdaten'!E:E),3)</f>
        <v>0</v>
      </c>
      <c r="AD3208" s="390">
        <f t="shared" si="661"/>
        <v>14.250999999999998</v>
      </c>
      <c r="AE3208" s="390">
        <f t="shared" si="662"/>
        <v>14.907999999999998</v>
      </c>
      <c r="AF3208" s="390">
        <f t="shared" si="663"/>
        <v>16.126999999999999</v>
      </c>
      <c r="AG3208" s="390">
        <f t="shared" si="664"/>
        <v>15.493999999999998</v>
      </c>
      <c r="AH3208" s="390">
        <f t="shared" si="665"/>
        <v>15.405999999999999</v>
      </c>
      <c r="AI3208" s="390">
        <f t="shared" si="666"/>
        <v>15.937999999999999</v>
      </c>
      <c r="AJ3208" s="390">
        <f t="shared" si="667"/>
        <v>15.220999999999998</v>
      </c>
      <c r="AK3208" s="390">
        <f t="shared" si="668"/>
        <v>15.504999999999997</v>
      </c>
      <c r="AL3208" s="390">
        <f t="shared" si="669"/>
        <v>15.614999999999998</v>
      </c>
      <c r="AM3208" s="390">
        <f t="shared" si="670"/>
        <v>15.495999999999999</v>
      </c>
      <c r="AN3208" s="390">
        <f t="shared" si="671"/>
        <v>15.089999999999998</v>
      </c>
      <c r="AO3208" s="390">
        <f t="shared" si="672"/>
        <v>15.992999999999999</v>
      </c>
    </row>
    <row r="3209" spans="1:41" ht="15" customHeight="1" x14ac:dyDescent="0.25">
      <c r="A3209" s="127" t="s">
        <v>3166</v>
      </c>
      <c r="B3209" s="125" t="s">
        <v>2077</v>
      </c>
      <c r="C3209" s="125" t="s">
        <v>4007</v>
      </c>
      <c r="D3209" s="125" t="s">
        <v>1410</v>
      </c>
      <c r="E3209" s="125" t="s">
        <v>2455</v>
      </c>
      <c r="F3209" s="126">
        <v>21.96</v>
      </c>
      <c r="G3209" s="126">
        <v>22.16</v>
      </c>
      <c r="H3209" s="126">
        <v>17.57</v>
      </c>
      <c r="I3209" s="126"/>
      <c r="J3209" s="317"/>
      <c r="K3209" s="323">
        <f>ROUND(SUMIF('VGT-Bewegungsdaten'!B:B,A3209,'VGT-Bewegungsdaten'!C:C),3)</f>
        <v>0</v>
      </c>
      <c r="L3209" s="324">
        <f>ROUND(SUMIF('VGT-Bewegungsdaten'!B:B,$A3209,'VGT-Bewegungsdaten'!D:D),2)</f>
        <v>0</v>
      </c>
      <c r="N3209" s="376" t="s">
        <v>4930</v>
      </c>
      <c r="O3209" s="376" t="s">
        <v>4940</v>
      </c>
      <c r="P3209" s="326">
        <f>ROUND(SUMIF('AV-Bewegungsdaten'!B:B,A3209,'AV-Bewegungsdaten'!C:C),3)</f>
        <v>0</v>
      </c>
      <c r="Q3209" s="324">
        <f>ROUND(SUMIF('AV-Bewegungsdaten'!B:B,$A3209,'AV-Bewegungsdaten'!D:D),2)</f>
        <v>0</v>
      </c>
      <c r="T3209" s="327"/>
      <c r="U3209" s="326">
        <f>ROUND(SUMIF('DV-Bewegungsdaten'!B:B,Kategorien!A3209,'DV-Bewegungsdaten'!D:D),3)</f>
        <v>0</v>
      </c>
      <c r="V3209" s="324">
        <f>ROUND(SUMIF('DV-Bewegungsdaten'!B:B,Kategorien!A3209,'DV-Bewegungsdaten'!E:E),3)</f>
        <v>0</v>
      </c>
      <c r="AD3209" s="390">
        <f t="shared" si="661"/>
        <v>17.221</v>
      </c>
      <c r="AE3209" s="390">
        <f t="shared" si="662"/>
        <v>17.878</v>
      </c>
      <c r="AF3209" s="390">
        <f t="shared" si="663"/>
        <v>19.097000000000001</v>
      </c>
      <c r="AG3209" s="390">
        <f t="shared" si="664"/>
        <v>18.463999999999999</v>
      </c>
      <c r="AH3209" s="390">
        <f t="shared" si="665"/>
        <v>18.376000000000001</v>
      </c>
      <c r="AI3209" s="390">
        <f t="shared" si="666"/>
        <v>18.908000000000001</v>
      </c>
      <c r="AJ3209" s="390">
        <f t="shared" si="667"/>
        <v>18.190999999999999</v>
      </c>
      <c r="AK3209" s="390">
        <f t="shared" si="668"/>
        <v>18.475000000000001</v>
      </c>
      <c r="AL3209" s="390">
        <f t="shared" si="669"/>
        <v>18.585000000000001</v>
      </c>
      <c r="AM3209" s="390">
        <f t="shared" si="670"/>
        <v>18.466000000000001</v>
      </c>
      <c r="AN3209" s="390">
        <f t="shared" si="671"/>
        <v>18.060000000000002</v>
      </c>
      <c r="AO3209" s="390">
        <f t="shared" si="672"/>
        <v>18.963000000000001</v>
      </c>
    </row>
    <row r="3210" spans="1:41" ht="15" customHeight="1" x14ac:dyDescent="0.25">
      <c r="A3210" s="127" t="s">
        <v>3167</v>
      </c>
      <c r="B3210" s="125" t="s">
        <v>2077</v>
      </c>
      <c r="C3210" s="125" t="s">
        <v>4007</v>
      </c>
      <c r="D3210" s="125" t="s">
        <v>1412</v>
      </c>
      <c r="E3210" s="125" t="s">
        <v>2452</v>
      </c>
      <c r="F3210" s="126">
        <v>19.98</v>
      </c>
      <c r="G3210" s="126">
        <v>20.18</v>
      </c>
      <c r="H3210" s="126">
        <v>15.98</v>
      </c>
      <c r="I3210" s="126"/>
      <c r="J3210" s="317"/>
      <c r="K3210" s="323">
        <f>ROUND(SUMIF('VGT-Bewegungsdaten'!B:B,A3210,'VGT-Bewegungsdaten'!C:C),3)</f>
        <v>0</v>
      </c>
      <c r="L3210" s="324">
        <f>ROUND(SUMIF('VGT-Bewegungsdaten'!B:B,$A3210,'VGT-Bewegungsdaten'!D:D),2)</f>
        <v>0</v>
      </c>
      <c r="N3210" s="376" t="s">
        <v>4930</v>
      </c>
      <c r="O3210" s="376" t="s">
        <v>4940</v>
      </c>
      <c r="P3210" s="326">
        <f>ROUND(SUMIF('AV-Bewegungsdaten'!B:B,A3210,'AV-Bewegungsdaten'!C:C),3)</f>
        <v>0</v>
      </c>
      <c r="Q3210" s="324">
        <f>ROUND(SUMIF('AV-Bewegungsdaten'!B:B,$A3210,'AV-Bewegungsdaten'!D:D),2)</f>
        <v>0</v>
      </c>
      <c r="T3210" s="327"/>
      <c r="U3210" s="326">
        <f>ROUND(SUMIF('DV-Bewegungsdaten'!B:B,Kategorien!A3210,'DV-Bewegungsdaten'!D:D),3)</f>
        <v>0</v>
      </c>
      <c r="V3210" s="324">
        <f>ROUND(SUMIF('DV-Bewegungsdaten'!B:B,Kategorien!A3210,'DV-Bewegungsdaten'!E:E),3)</f>
        <v>0</v>
      </c>
      <c r="AD3210" s="390">
        <f t="shared" si="661"/>
        <v>15.241</v>
      </c>
      <c r="AE3210" s="390">
        <f t="shared" si="662"/>
        <v>15.898</v>
      </c>
      <c r="AF3210" s="390">
        <f t="shared" si="663"/>
        <v>17.117000000000001</v>
      </c>
      <c r="AG3210" s="390">
        <f t="shared" si="664"/>
        <v>16.483999999999998</v>
      </c>
      <c r="AH3210" s="390">
        <f t="shared" si="665"/>
        <v>16.396000000000001</v>
      </c>
      <c r="AI3210" s="390">
        <f t="shared" si="666"/>
        <v>16.928000000000001</v>
      </c>
      <c r="AJ3210" s="390">
        <f t="shared" si="667"/>
        <v>16.210999999999999</v>
      </c>
      <c r="AK3210" s="390">
        <f t="shared" si="668"/>
        <v>16.495000000000001</v>
      </c>
      <c r="AL3210" s="390">
        <f t="shared" si="669"/>
        <v>16.605</v>
      </c>
      <c r="AM3210" s="390">
        <f t="shared" si="670"/>
        <v>16.486000000000001</v>
      </c>
      <c r="AN3210" s="390">
        <f t="shared" si="671"/>
        <v>16.079999999999998</v>
      </c>
      <c r="AO3210" s="390">
        <f t="shared" si="672"/>
        <v>16.983000000000001</v>
      </c>
    </row>
    <row r="3211" spans="1:41" ht="15" customHeight="1" x14ac:dyDescent="0.25">
      <c r="A3211" s="127" t="s">
        <v>3168</v>
      </c>
      <c r="B3211" s="125" t="s">
        <v>2077</v>
      </c>
      <c r="C3211" s="125" t="s">
        <v>4007</v>
      </c>
      <c r="D3211" s="125" t="s">
        <v>1414</v>
      </c>
      <c r="E3211" s="125" t="s">
        <v>2455</v>
      </c>
      <c r="F3211" s="126">
        <v>22.95</v>
      </c>
      <c r="G3211" s="126">
        <v>23.15</v>
      </c>
      <c r="H3211" s="126">
        <v>18.36</v>
      </c>
      <c r="I3211" s="126"/>
      <c r="J3211" s="317"/>
      <c r="K3211" s="323">
        <f>ROUND(SUMIF('VGT-Bewegungsdaten'!B:B,A3211,'VGT-Bewegungsdaten'!C:C),3)</f>
        <v>0</v>
      </c>
      <c r="L3211" s="324">
        <f>ROUND(SUMIF('VGT-Bewegungsdaten'!B:B,$A3211,'VGT-Bewegungsdaten'!D:D),2)</f>
        <v>0</v>
      </c>
      <c r="N3211" s="376" t="s">
        <v>4930</v>
      </c>
      <c r="O3211" s="376" t="s">
        <v>4940</v>
      </c>
      <c r="P3211" s="326">
        <f>ROUND(SUMIF('AV-Bewegungsdaten'!B:B,A3211,'AV-Bewegungsdaten'!C:C),3)</f>
        <v>0</v>
      </c>
      <c r="Q3211" s="324">
        <f>ROUND(SUMIF('AV-Bewegungsdaten'!B:B,$A3211,'AV-Bewegungsdaten'!D:D),2)</f>
        <v>0</v>
      </c>
      <c r="T3211" s="327"/>
      <c r="U3211" s="326">
        <f>ROUND(SUMIF('DV-Bewegungsdaten'!B:B,Kategorien!A3211,'DV-Bewegungsdaten'!D:D),3)</f>
        <v>0</v>
      </c>
      <c r="V3211" s="324">
        <f>ROUND(SUMIF('DV-Bewegungsdaten'!B:B,Kategorien!A3211,'DV-Bewegungsdaten'!E:E),3)</f>
        <v>0</v>
      </c>
      <c r="AD3211" s="390">
        <f t="shared" si="661"/>
        <v>18.210999999999999</v>
      </c>
      <c r="AE3211" s="390">
        <f t="shared" si="662"/>
        <v>18.867999999999999</v>
      </c>
      <c r="AF3211" s="390">
        <f t="shared" si="663"/>
        <v>20.087</v>
      </c>
      <c r="AG3211" s="390">
        <f t="shared" si="664"/>
        <v>19.453999999999997</v>
      </c>
      <c r="AH3211" s="390">
        <f t="shared" si="665"/>
        <v>19.366</v>
      </c>
      <c r="AI3211" s="390">
        <f t="shared" si="666"/>
        <v>19.898</v>
      </c>
      <c r="AJ3211" s="390">
        <f t="shared" si="667"/>
        <v>19.180999999999997</v>
      </c>
      <c r="AK3211" s="390">
        <f t="shared" si="668"/>
        <v>19.465</v>
      </c>
      <c r="AL3211" s="390">
        <f t="shared" si="669"/>
        <v>19.574999999999999</v>
      </c>
      <c r="AM3211" s="390">
        <f t="shared" si="670"/>
        <v>19.456</v>
      </c>
      <c r="AN3211" s="390">
        <f t="shared" si="671"/>
        <v>19.049999999999997</v>
      </c>
      <c r="AO3211" s="390">
        <f t="shared" si="672"/>
        <v>19.952999999999999</v>
      </c>
    </row>
    <row r="3212" spans="1:41" ht="15" customHeight="1" x14ac:dyDescent="0.25">
      <c r="A3212" s="127" t="s">
        <v>3169</v>
      </c>
      <c r="B3212" s="125" t="s">
        <v>2077</v>
      </c>
      <c r="C3212" s="125" t="s">
        <v>4007</v>
      </c>
      <c r="D3212" s="125" t="s">
        <v>1416</v>
      </c>
      <c r="E3212" s="125" t="s">
        <v>2452</v>
      </c>
      <c r="F3212" s="126">
        <v>20.97</v>
      </c>
      <c r="G3212" s="126">
        <v>21.169999999999998</v>
      </c>
      <c r="H3212" s="126">
        <v>16.78</v>
      </c>
      <c r="I3212" s="126"/>
      <c r="J3212" s="317"/>
      <c r="K3212" s="323">
        <f>ROUND(SUMIF('VGT-Bewegungsdaten'!B:B,A3212,'VGT-Bewegungsdaten'!C:C),3)</f>
        <v>0</v>
      </c>
      <c r="L3212" s="324">
        <f>ROUND(SUMIF('VGT-Bewegungsdaten'!B:B,$A3212,'VGT-Bewegungsdaten'!D:D),2)</f>
        <v>0</v>
      </c>
      <c r="N3212" s="376" t="s">
        <v>4930</v>
      </c>
      <c r="O3212" s="376" t="s">
        <v>4940</v>
      </c>
      <c r="P3212" s="326">
        <f>ROUND(SUMIF('AV-Bewegungsdaten'!B:B,A3212,'AV-Bewegungsdaten'!C:C),3)</f>
        <v>0</v>
      </c>
      <c r="Q3212" s="324">
        <f>ROUND(SUMIF('AV-Bewegungsdaten'!B:B,$A3212,'AV-Bewegungsdaten'!D:D),2)</f>
        <v>0</v>
      </c>
      <c r="T3212" s="327"/>
      <c r="U3212" s="326">
        <f>ROUND(SUMIF('DV-Bewegungsdaten'!B:B,Kategorien!A3212,'DV-Bewegungsdaten'!D:D),3)</f>
        <v>0</v>
      </c>
      <c r="V3212" s="324">
        <f>ROUND(SUMIF('DV-Bewegungsdaten'!B:B,Kategorien!A3212,'DV-Bewegungsdaten'!E:E),3)</f>
        <v>0</v>
      </c>
      <c r="AD3212" s="390">
        <f t="shared" si="661"/>
        <v>16.230999999999998</v>
      </c>
      <c r="AE3212" s="390">
        <f t="shared" si="662"/>
        <v>16.887999999999998</v>
      </c>
      <c r="AF3212" s="390">
        <f t="shared" si="663"/>
        <v>18.106999999999999</v>
      </c>
      <c r="AG3212" s="390">
        <f t="shared" si="664"/>
        <v>17.473999999999997</v>
      </c>
      <c r="AH3212" s="390">
        <f t="shared" si="665"/>
        <v>17.385999999999999</v>
      </c>
      <c r="AI3212" s="390">
        <f t="shared" si="666"/>
        <v>17.917999999999999</v>
      </c>
      <c r="AJ3212" s="390">
        <f t="shared" si="667"/>
        <v>17.200999999999997</v>
      </c>
      <c r="AK3212" s="390">
        <f t="shared" si="668"/>
        <v>17.484999999999999</v>
      </c>
      <c r="AL3212" s="390">
        <f t="shared" si="669"/>
        <v>17.594999999999999</v>
      </c>
      <c r="AM3212" s="390">
        <f t="shared" si="670"/>
        <v>17.475999999999999</v>
      </c>
      <c r="AN3212" s="390">
        <f t="shared" si="671"/>
        <v>17.07</v>
      </c>
      <c r="AO3212" s="390">
        <f t="shared" si="672"/>
        <v>17.972999999999999</v>
      </c>
    </row>
    <row r="3213" spans="1:41" ht="15" customHeight="1" x14ac:dyDescent="0.25">
      <c r="A3213" s="127" t="s">
        <v>3170</v>
      </c>
      <c r="B3213" s="125" t="s">
        <v>2077</v>
      </c>
      <c r="C3213" s="125" t="s">
        <v>4007</v>
      </c>
      <c r="D3213" s="125" t="s">
        <v>1418</v>
      </c>
      <c r="E3213" s="125" t="s">
        <v>2455</v>
      </c>
      <c r="F3213" s="126">
        <v>23.94</v>
      </c>
      <c r="G3213" s="126">
        <v>24.14</v>
      </c>
      <c r="H3213" s="126">
        <v>19.149999999999999</v>
      </c>
      <c r="I3213" s="126"/>
      <c r="J3213" s="317"/>
      <c r="K3213" s="323">
        <f>ROUND(SUMIF('VGT-Bewegungsdaten'!B:B,A3213,'VGT-Bewegungsdaten'!C:C),3)</f>
        <v>0</v>
      </c>
      <c r="L3213" s="324">
        <f>ROUND(SUMIF('VGT-Bewegungsdaten'!B:B,$A3213,'VGT-Bewegungsdaten'!D:D),2)</f>
        <v>0</v>
      </c>
      <c r="N3213" s="376" t="s">
        <v>4930</v>
      </c>
      <c r="O3213" s="376" t="s">
        <v>4940</v>
      </c>
      <c r="P3213" s="326">
        <f>ROUND(SUMIF('AV-Bewegungsdaten'!B:B,A3213,'AV-Bewegungsdaten'!C:C),3)</f>
        <v>0</v>
      </c>
      <c r="Q3213" s="324">
        <f>ROUND(SUMIF('AV-Bewegungsdaten'!B:B,$A3213,'AV-Bewegungsdaten'!D:D),2)</f>
        <v>0</v>
      </c>
      <c r="T3213" s="327"/>
      <c r="U3213" s="326">
        <f>ROUND(SUMIF('DV-Bewegungsdaten'!B:B,Kategorien!A3213,'DV-Bewegungsdaten'!D:D),3)</f>
        <v>0</v>
      </c>
      <c r="V3213" s="324">
        <f>ROUND(SUMIF('DV-Bewegungsdaten'!B:B,Kategorien!A3213,'DV-Bewegungsdaten'!E:E),3)</f>
        <v>0</v>
      </c>
      <c r="AD3213" s="390">
        <f t="shared" si="661"/>
        <v>19.201000000000001</v>
      </c>
      <c r="AE3213" s="390">
        <f t="shared" si="662"/>
        <v>19.858000000000001</v>
      </c>
      <c r="AF3213" s="390">
        <f t="shared" si="663"/>
        <v>21.077000000000002</v>
      </c>
      <c r="AG3213" s="390">
        <f t="shared" si="664"/>
        <v>20.443999999999999</v>
      </c>
      <c r="AH3213" s="390">
        <f t="shared" si="665"/>
        <v>20.356000000000002</v>
      </c>
      <c r="AI3213" s="390">
        <f t="shared" si="666"/>
        <v>20.888000000000002</v>
      </c>
      <c r="AJ3213" s="390">
        <f t="shared" si="667"/>
        <v>20.170999999999999</v>
      </c>
      <c r="AK3213" s="390">
        <f t="shared" si="668"/>
        <v>20.455000000000002</v>
      </c>
      <c r="AL3213" s="390">
        <f t="shared" si="669"/>
        <v>20.565000000000001</v>
      </c>
      <c r="AM3213" s="390">
        <f t="shared" si="670"/>
        <v>20.446000000000002</v>
      </c>
      <c r="AN3213" s="390">
        <f t="shared" si="671"/>
        <v>20.04</v>
      </c>
      <c r="AO3213" s="390">
        <f t="shared" si="672"/>
        <v>20.943000000000001</v>
      </c>
    </row>
    <row r="3214" spans="1:41" ht="15" customHeight="1" x14ac:dyDescent="0.25">
      <c r="A3214" s="127" t="s">
        <v>3171</v>
      </c>
      <c r="B3214" s="125" t="s">
        <v>2077</v>
      </c>
      <c r="C3214" s="125" t="s">
        <v>4007</v>
      </c>
      <c r="D3214" s="125" t="s">
        <v>1420</v>
      </c>
      <c r="E3214" s="125" t="s">
        <v>2452</v>
      </c>
      <c r="F3214" s="126">
        <v>21.96</v>
      </c>
      <c r="G3214" s="126">
        <v>22.16</v>
      </c>
      <c r="H3214" s="126">
        <v>17.57</v>
      </c>
      <c r="I3214" s="126"/>
      <c r="J3214" s="317"/>
      <c r="K3214" s="323">
        <f>ROUND(SUMIF('VGT-Bewegungsdaten'!B:B,A3214,'VGT-Bewegungsdaten'!C:C),3)</f>
        <v>0</v>
      </c>
      <c r="L3214" s="324">
        <f>ROUND(SUMIF('VGT-Bewegungsdaten'!B:B,$A3214,'VGT-Bewegungsdaten'!D:D),2)</f>
        <v>0</v>
      </c>
      <c r="N3214" s="376" t="s">
        <v>4930</v>
      </c>
      <c r="O3214" s="376" t="s">
        <v>4940</v>
      </c>
      <c r="P3214" s="326">
        <f>ROUND(SUMIF('AV-Bewegungsdaten'!B:B,A3214,'AV-Bewegungsdaten'!C:C),3)</f>
        <v>0</v>
      </c>
      <c r="Q3214" s="324">
        <f>ROUND(SUMIF('AV-Bewegungsdaten'!B:B,$A3214,'AV-Bewegungsdaten'!D:D),2)</f>
        <v>0</v>
      </c>
      <c r="T3214" s="327"/>
      <c r="U3214" s="326">
        <f>ROUND(SUMIF('DV-Bewegungsdaten'!B:B,Kategorien!A3214,'DV-Bewegungsdaten'!D:D),3)</f>
        <v>0</v>
      </c>
      <c r="V3214" s="324">
        <f>ROUND(SUMIF('DV-Bewegungsdaten'!B:B,Kategorien!A3214,'DV-Bewegungsdaten'!E:E),3)</f>
        <v>0</v>
      </c>
      <c r="AD3214" s="390">
        <f t="shared" si="661"/>
        <v>17.221</v>
      </c>
      <c r="AE3214" s="390">
        <f t="shared" si="662"/>
        <v>17.878</v>
      </c>
      <c r="AF3214" s="390">
        <f t="shared" si="663"/>
        <v>19.097000000000001</v>
      </c>
      <c r="AG3214" s="390">
        <f t="shared" si="664"/>
        <v>18.463999999999999</v>
      </c>
      <c r="AH3214" s="390">
        <f t="shared" si="665"/>
        <v>18.376000000000001</v>
      </c>
      <c r="AI3214" s="390">
        <f t="shared" si="666"/>
        <v>18.908000000000001</v>
      </c>
      <c r="AJ3214" s="390">
        <f t="shared" si="667"/>
        <v>18.190999999999999</v>
      </c>
      <c r="AK3214" s="390">
        <f t="shared" si="668"/>
        <v>18.475000000000001</v>
      </c>
      <c r="AL3214" s="390">
        <f t="shared" si="669"/>
        <v>18.585000000000001</v>
      </c>
      <c r="AM3214" s="390">
        <f t="shared" si="670"/>
        <v>18.466000000000001</v>
      </c>
      <c r="AN3214" s="390">
        <f t="shared" si="671"/>
        <v>18.060000000000002</v>
      </c>
      <c r="AO3214" s="390">
        <f t="shared" si="672"/>
        <v>18.963000000000001</v>
      </c>
    </row>
    <row r="3215" spans="1:41" ht="15" customHeight="1" x14ac:dyDescent="0.25">
      <c r="A3215" s="127" t="s">
        <v>3172</v>
      </c>
      <c r="B3215" s="125" t="s">
        <v>2077</v>
      </c>
      <c r="C3215" s="125" t="s">
        <v>4007</v>
      </c>
      <c r="D3215" s="125" t="s">
        <v>1422</v>
      </c>
      <c r="E3215" s="125" t="s">
        <v>2455</v>
      </c>
      <c r="F3215" s="126">
        <v>24.93</v>
      </c>
      <c r="G3215" s="126">
        <v>25.13</v>
      </c>
      <c r="H3215" s="126">
        <v>19.940000000000001</v>
      </c>
      <c r="I3215" s="126"/>
      <c r="J3215" s="317"/>
      <c r="K3215" s="323">
        <f>ROUND(SUMIF('VGT-Bewegungsdaten'!B:B,A3215,'VGT-Bewegungsdaten'!C:C),3)</f>
        <v>0</v>
      </c>
      <c r="L3215" s="324">
        <f>ROUND(SUMIF('VGT-Bewegungsdaten'!B:B,$A3215,'VGT-Bewegungsdaten'!D:D),2)</f>
        <v>0</v>
      </c>
      <c r="N3215" s="376" t="s">
        <v>4930</v>
      </c>
      <c r="O3215" s="376" t="s">
        <v>4940</v>
      </c>
      <c r="P3215" s="326">
        <f>ROUND(SUMIF('AV-Bewegungsdaten'!B:B,A3215,'AV-Bewegungsdaten'!C:C),3)</f>
        <v>0</v>
      </c>
      <c r="Q3215" s="324">
        <f>ROUND(SUMIF('AV-Bewegungsdaten'!B:B,$A3215,'AV-Bewegungsdaten'!D:D),2)</f>
        <v>0</v>
      </c>
      <c r="T3215" s="327"/>
      <c r="U3215" s="326">
        <f>ROUND(SUMIF('DV-Bewegungsdaten'!B:B,Kategorien!A3215,'DV-Bewegungsdaten'!D:D),3)</f>
        <v>0</v>
      </c>
      <c r="V3215" s="324">
        <f>ROUND(SUMIF('DV-Bewegungsdaten'!B:B,Kategorien!A3215,'DV-Bewegungsdaten'!E:E),3)</f>
        <v>0</v>
      </c>
      <c r="AD3215" s="390">
        <f t="shared" si="661"/>
        <v>20.190999999999999</v>
      </c>
      <c r="AE3215" s="390">
        <f t="shared" si="662"/>
        <v>20.847999999999999</v>
      </c>
      <c r="AF3215" s="390">
        <f t="shared" si="663"/>
        <v>22.067</v>
      </c>
      <c r="AG3215" s="390">
        <f t="shared" si="664"/>
        <v>21.433999999999997</v>
      </c>
      <c r="AH3215" s="390">
        <f t="shared" si="665"/>
        <v>21.346</v>
      </c>
      <c r="AI3215" s="390">
        <f t="shared" si="666"/>
        <v>21.878</v>
      </c>
      <c r="AJ3215" s="390">
        <f t="shared" si="667"/>
        <v>21.160999999999998</v>
      </c>
      <c r="AK3215" s="390">
        <f t="shared" si="668"/>
        <v>21.445</v>
      </c>
      <c r="AL3215" s="390">
        <f t="shared" si="669"/>
        <v>21.555</v>
      </c>
      <c r="AM3215" s="390">
        <f t="shared" si="670"/>
        <v>21.436</v>
      </c>
      <c r="AN3215" s="390">
        <f t="shared" si="671"/>
        <v>21.03</v>
      </c>
      <c r="AO3215" s="390">
        <f t="shared" si="672"/>
        <v>21.933</v>
      </c>
    </row>
    <row r="3216" spans="1:41" ht="15" customHeight="1" x14ac:dyDescent="0.25">
      <c r="A3216" s="127" t="s">
        <v>3173</v>
      </c>
      <c r="B3216" s="125" t="s">
        <v>2077</v>
      </c>
      <c r="C3216" s="125" t="s">
        <v>4007</v>
      </c>
      <c r="D3216" s="125" t="s">
        <v>1424</v>
      </c>
      <c r="E3216" s="125" t="s">
        <v>2452</v>
      </c>
      <c r="F3216" s="126">
        <v>8.17</v>
      </c>
      <c r="G3216" s="126">
        <v>8.3699999999999992</v>
      </c>
      <c r="H3216" s="126">
        <v>6.54</v>
      </c>
      <c r="I3216" s="126"/>
      <c r="J3216" s="317"/>
      <c r="K3216" s="323">
        <f>ROUND(SUMIF('VGT-Bewegungsdaten'!B:B,A3216,'VGT-Bewegungsdaten'!C:C),3)</f>
        <v>0</v>
      </c>
      <c r="L3216" s="324">
        <f>ROUND(SUMIF('VGT-Bewegungsdaten'!B:B,$A3216,'VGT-Bewegungsdaten'!D:D),2)</f>
        <v>0</v>
      </c>
      <c r="N3216" s="376" t="s">
        <v>4930</v>
      </c>
      <c r="O3216" s="376" t="s">
        <v>4940</v>
      </c>
      <c r="P3216" s="326">
        <f>ROUND(SUMIF('AV-Bewegungsdaten'!B:B,A3216,'AV-Bewegungsdaten'!C:C),3)</f>
        <v>0</v>
      </c>
      <c r="Q3216" s="324">
        <f>ROUND(SUMIF('AV-Bewegungsdaten'!B:B,$A3216,'AV-Bewegungsdaten'!D:D),2)</f>
        <v>0</v>
      </c>
      <c r="T3216" s="327"/>
      <c r="U3216" s="326">
        <f>ROUND(SUMIF('DV-Bewegungsdaten'!B:B,Kategorien!A3216,'DV-Bewegungsdaten'!D:D),3)</f>
        <v>0</v>
      </c>
      <c r="V3216" s="324">
        <f>ROUND(SUMIF('DV-Bewegungsdaten'!B:B,Kategorien!A3216,'DV-Bewegungsdaten'!E:E),3)</f>
        <v>0</v>
      </c>
      <c r="AD3216" s="390">
        <f t="shared" si="661"/>
        <v>3.4309999999999992</v>
      </c>
      <c r="AE3216" s="390">
        <f t="shared" si="662"/>
        <v>4.0879999999999992</v>
      </c>
      <c r="AF3216" s="390">
        <f t="shared" si="663"/>
        <v>5.3069999999999986</v>
      </c>
      <c r="AG3216" s="390">
        <f t="shared" si="664"/>
        <v>4.6739999999999995</v>
      </c>
      <c r="AH3216" s="390">
        <f t="shared" si="665"/>
        <v>4.5859999999999994</v>
      </c>
      <c r="AI3216" s="390">
        <f t="shared" si="666"/>
        <v>5.1179999999999994</v>
      </c>
      <c r="AJ3216" s="390">
        <f t="shared" si="667"/>
        <v>4.4009999999999998</v>
      </c>
      <c r="AK3216" s="390">
        <f t="shared" si="668"/>
        <v>4.6849999999999987</v>
      </c>
      <c r="AL3216" s="390">
        <f t="shared" si="669"/>
        <v>4.794999999999999</v>
      </c>
      <c r="AM3216" s="390">
        <f t="shared" si="670"/>
        <v>4.6759999999999993</v>
      </c>
      <c r="AN3216" s="390">
        <f t="shared" si="671"/>
        <v>4.2699999999999996</v>
      </c>
      <c r="AO3216" s="390">
        <f t="shared" si="672"/>
        <v>5.1729999999999992</v>
      </c>
    </row>
    <row r="3217" spans="1:41" ht="15" customHeight="1" x14ac:dyDescent="0.25">
      <c r="A3217" s="127" t="s">
        <v>3174</v>
      </c>
      <c r="B3217" s="125" t="s">
        <v>2077</v>
      </c>
      <c r="C3217" s="125" t="s">
        <v>4007</v>
      </c>
      <c r="D3217" s="125" t="s">
        <v>1426</v>
      </c>
      <c r="E3217" s="125" t="s">
        <v>2455</v>
      </c>
      <c r="F3217" s="126">
        <v>11.14</v>
      </c>
      <c r="G3217" s="126">
        <v>11.34</v>
      </c>
      <c r="H3217" s="126">
        <v>8.91</v>
      </c>
      <c r="I3217" s="126"/>
      <c r="J3217" s="317"/>
      <c r="K3217" s="323">
        <f>ROUND(SUMIF('VGT-Bewegungsdaten'!B:B,A3217,'VGT-Bewegungsdaten'!C:C),3)</f>
        <v>0</v>
      </c>
      <c r="L3217" s="324">
        <f>ROUND(SUMIF('VGT-Bewegungsdaten'!B:B,$A3217,'VGT-Bewegungsdaten'!D:D),2)</f>
        <v>0</v>
      </c>
      <c r="N3217" s="376" t="s">
        <v>4930</v>
      </c>
      <c r="O3217" s="376" t="s">
        <v>4940</v>
      </c>
      <c r="P3217" s="326">
        <f>ROUND(SUMIF('AV-Bewegungsdaten'!B:B,A3217,'AV-Bewegungsdaten'!C:C),3)</f>
        <v>0</v>
      </c>
      <c r="Q3217" s="324">
        <f>ROUND(SUMIF('AV-Bewegungsdaten'!B:B,$A3217,'AV-Bewegungsdaten'!D:D),2)</f>
        <v>0</v>
      </c>
      <c r="T3217" s="327"/>
      <c r="U3217" s="326">
        <f>ROUND(SUMIF('DV-Bewegungsdaten'!B:B,Kategorien!A3217,'DV-Bewegungsdaten'!D:D),3)</f>
        <v>0</v>
      </c>
      <c r="V3217" s="324">
        <f>ROUND(SUMIF('DV-Bewegungsdaten'!B:B,Kategorien!A3217,'DV-Bewegungsdaten'!E:E),3)</f>
        <v>0</v>
      </c>
      <c r="AD3217" s="390">
        <f t="shared" si="661"/>
        <v>6.4009999999999998</v>
      </c>
      <c r="AE3217" s="390">
        <f t="shared" si="662"/>
        <v>7.0579999999999998</v>
      </c>
      <c r="AF3217" s="390">
        <f t="shared" si="663"/>
        <v>8.2769999999999992</v>
      </c>
      <c r="AG3217" s="390">
        <f t="shared" si="664"/>
        <v>7.6440000000000001</v>
      </c>
      <c r="AH3217" s="390">
        <f t="shared" si="665"/>
        <v>7.556</v>
      </c>
      <c r="AI3217" s="390">
        <f t="shared" si="666"/>
        <v>8.088000000000001</v>
      </c>
      <c r="AJ3217" s="390">
        <f t="shared" si="667"/>
        <v>7.3710000000000004</v>
      </c>
      <c r="AK3217" s="390">
        <f t="shared" si="668"/>
        <v>7.6549999999999994</v>
      </c>
      <c r="AL3217" s="390">
        <f t="shared" si="669"/>
        <v>7.7649999999999997</v>
      </c>
      <c r="AM3217" s="390">
        <f t="shared" si="670"/>
        <v>7.6459999999999999</v>
      </c>
      <c r="AN3217" s="390">
        <f t="shared" si="671"/>
        <v>7.24</v>
      </c>
      <c r="AO3217" s="390">
        <f t="shared" si="672"/>
        <v>8.1430000000000007</v>
      </c>
    </row>
    <row r="3218" spans="1:41" ht="15" customHeight="1" x14ac:dyDescent="0.25">
      <c r="A3218" s="127" t="s">
        <v>3175</v>
      </c>
      <c r="B3218" s="125" t="s">
        <v>2077</v>
      </c>
      <c r="C3218" s="125" t="s">
        <v>4007</v>
      </c>
      <c r="D3218" s="125" t="s">
        <v>1428</v>
      </c>
      <c r="E3218" s="125" t="s">
        <v>2452</v>
      </c>
      <c r="F3218" s="126">
        <v>12.13</v>
      </c>
      <c r="G3218" s="126">
        <v>12.33</v>
      </c>
      <c r="H3218" s="126">
        <v>9.6999999999999993</v>
      </c>
      <c r="I3218" s="126"/>
      <c r="J3218" s="317"/>
      <c r="K3218" s="323">
        <f>ROUND(SUMIF('VGT-Bewegungsdaten'!B:B,A3218,'VGT-Bewegungsdaten'!C:C),3)</f>
        <v>0</v>
      </c>
      <c r="L3218" s="324">
        <f>ROUND(SUMIF('VGT-Bewegungsdaten'!B:B,$A3218,'VGT-Bewegungsdaten'!D:D),2)</f>
        <v>0</v>
      </c>
      <c r="N3218" s="376" t="s">
        <v>4930</v>
      </c>
      <c r="O3218" s="376" t="s">
        <v>4940</v>
      </c>
      <c r="P3218" s="326">
        <f>ROUND(SUMIF('AV-Bewegungsdaten'!B:B,A3218,'AV-Bewegungsdaten'!C:C),3)</f>
        <v>0</v>
      </c>
      <c r="Q3218" s="324">
        <f>ROUND(SUMIF('AV-Bewegungsdaten'!B:B,$A3218,'AV-Bewegungsdaten'!D:D),2)</f>
        <v>0</v>
      </c>
      <c r="T3218" s="327"/>
      <c r="U3218" s="326">
        <f>ROUND(SUMIF('DV-Bewegungsdaten'!B:B,Kategorien!A3218,'DV-Bewegungsdaten'!D:D),3)</f>
        <v>0</v>
      </c>
      <c r="V3218" s="324">
        <f>ROUND(SUMIF('DV-Bewegungsdaten'!B:B,Kategorien!A3218,'DV-Bewegungsdaten'!E:E),3)</f>
        <v>0</v>
      </c>
      <c r="AD3218" s="390">
        <f t="shared" si="661"/>
        <v>7.391</v>
      </c>
      <c r="AE3218" s="390">
        <f t="shared" si="662"/>
        <v>8.048</v>
      </c>
      <c r="AF3218" s="390">
        <f t="shared" si="663"/>
        <v>9.2669999999999995</v>
      </c>
      <c r="AG3218" s="390">
        <f t="shared" si="664"/>
        <v>8.6340000000000003</v>
      </c>
      <c r="AH3218" s="390">
        <f t="shared" si="665"/>
        <v>8.5459999999999994</v>
      </c>
      <c r="AI3218" s="390">
        <f t="shared" si="666"/>
        <v>9.0779999999999994</v>
      </c>
      <c r="AJ3218" s="390">
        <f t="shared" si="667"/>
        <v>8.3610000000000007</v>
      </c>
      <c r="AK3218" s="390">
        <f t="shared" si="668"/>
        <v>8.6449999999999996</v>
      </c>
      <c r="AL3218" s="390">
        <f t="shared" si="669"/>
        <v>8.754999999999999</v>
      </c>
      <c r="AM3218" s="390">
        <f t="shared" si="670"/>
        <v>8.6359999999999992</v>
      </c>
      <c r="AN3218" s="390">
        <f t="shared" si="671"/>
        <v>8.23</v>
      </c>
      <c r="AO3218" s="390">
        <f t="shared" si="672"/>
        <v>9.1329999999999991</v>
      </c>
    </row>
    <row r="3219" spans="1:41" ht="15" customHeight="1" x14ac:dyDescent="0.25">
      <c r="A3219" s="127" t="s">
        <v>3176</v>
      </c>
      <c r="B3219" s="125" t="s">
        <v>2077</v>
      </c>
      <c r="C3219" s="125" t="s">
        <v>4007</v>
      </c>
      <c r="D3219" s="125" t="s">
        <v>1430</v>
      </c>
      <c r="E3219" s="125" t="s">
        <v>2455</v>
      </c>
      <c r="F3219" s="126">
        <v>15.1</v>
      </c>
      <c r="G3219" s="126">
        <v>15.299999999999999</v>
      </c>
      <c r="H3219" s="126">
        <v>12.08</v>
      </c>
      <c r="I3219" s="126"/>
      <c r="J3219" s="317"/>
      <c r="K3219" s="323">
        <f>ROUND(SUMIF('VGT-Bewegungsdaten'!B:B,A3219,'VGT-Bewegungsdaten'!C:C),3)</f>
        <v>0</v>
      </c>
      <c r="L3219" s="324">
        <f>ROUND(SUMIF('VGT-Bewegungsdaten'!B:B,$A3219,'VGT-Bewegungsdaten'!D:D),2)</f>
        <v>0</v>
      </c>
      <c r="N3219" s="376" t="s">
        <v>4930</v>
      </c>
      <c r="O3219" s="376" t="s">
        <v>4940</v>
      </c>
      <c r="P3219" s="326">
        <f>ROUND(SUMIF('AV-Bewegungsdaten'!B:B,A3219,'AV-Bewegungsdaten'!C:C),3)</f>
        <v>0</v>
      </c>
      <c r="Q3219" s="324">
        <f>ROUND(SUMIF('AV-Bewegungsdaten'!B:B,$A3219,'AV-Bewegungsdaten'!D:D),2)</f>
        <v>0</v>
      </c>
      <c r="T3219" s="327"/>
      <c r="U3219" s="326">
        <f>ROUND(SUMIF('DV-Bewegungsdaten'!B:B,Kategorien!A3219,'DV-Bewegungsdaten'!D:D),3)</f>
        <v>0</v>
      </c>
      <c r="V3219" s="324">
        <f>ROUND(SUMIF('DV-Bewegungsdaten'!B:B,Kategorien!A3219,'DV-Bewegungsdaten'!E:E),3)</f>
        <v>0</v>
      </c>
      <c r="AD3219" s="390">
        <f t="shared" si="661"/>
        <v>10.360999999999999</v>
      </c>
      <c r="AE3219" s="390">
        <f t="shared" si="662"/>
        <v>11.017999999999999</v>
      </c>
      <c r="AF3219" s="390">
        <f t="shared" si="663"/>
        <v>12.236999999999998</v>
      </c>
      <c r="AG3219" s="390">
        <f t="shared" si="664"/>
        <v>11.603999999999999</v>
      </c>
      <c r="AH3219" s="390">
        <f t="shared" si="665"/>
        <v>11.515999999999998</v>
      </c>
      <c r="AI3219" s="390">
        <f t="shared" si="666"/>
        <v>12.047999999999998</v>
      </c>
      <c r="AJ3219" s="390">
        <f t="shared" si="667"/>
        <v>11.331</v>
      </c>
      <c r="AK3219" s="390">
        <f t="shared" si="668"/>
        <v>11.614999999999998</v>
      </c>
      <c r="AL3219" s="390">
        <f t="shared" si="669"/>
        <v>11.724999999999998</v>
      </c>
      <c r="AM3219" s="390">
        <f t="shared" si="670"/>
        <v>11.605999999999998</v>
      </c>
      <c r="AN3219" s="390">
        <f t="shared" si="671"/>
        <v>11.2</v>
      </c>
      <c r="AO3219" s="390">
        <f t="shared" si="672"/>
        <v>12.102999999999998</v>
      </c>
    </row>
    <row r="3220" spans="1:41" ht="15" customHeight="1" x14ac:dyDescent="0.25">
      <c r="A3220" s="127" t="s">
        <v>3177</v>
      </c>
      <c r="B3220" s="125" t="s">
        <v>2077</v>
      </c>
      <c r="C3220" s="125" t="s">
        <v>4007</v>
      </c>
      <c r="D3220" s="125" t="s">
        <v>1432</v>
      </c>
      <c r="E3220" s="125" t="s">
        <v>2452</v>
      </c>
      <c r="F3220" s="126">
        <v>10.65</v>
      </c>
      <c r="G3220" s="126">
        <v>10.85</v>
      </c>
      <c r="H3220" s="126">
        <v>8.52</v>
      </c>
      <c r="I3220" s="126"/>
      <c r="J3220" s="317"/>
      <c r="K3220" s="323">
        <f>ROUND(SUMIF('VGT-Bewegungsdaten'!B:B,A3220,'VGT-Bewegungsdaten'!C:C),3)</f>
        <v>0</v>
      </c>
      <c r="L3220" s="324">
        <f>ROUND(SUMIF('VGT-Bewegungsdaten'!B:B,$A3220,'VGT-Bewegungsdaten'!D:D),2)</f>
        <v>0</v>
      </c>
      <c r="N3220" s="376" t="s">
        <v>4930</v>
      </c>
      <c r="O3220" s="376" t="s">
        <v>4940</v>
      </c>
      <c r="P3220" s="326">
        <f>ROUND(SUMIF('AV-Bewegungsdaten'!B:B,A3220,'AV-Bewegungsdaten'!C:C),3)</f>
        <v>0</v>
      </c>
      <c r="Q3220" s="324">
        <f>ROUND(SUMIF('AV-Bewegungsdaten'!B:B,$A3220,'AV-Bewegungsdaten'!D:D),2)</f>
        <v>0</v>
      </c>
      <c r="T3220" s="327"/>
      <c r="U3220" s="326">
        <f>ROUND(SUMIF('DV-Bewegungsdaten'!B:B,Kategorien!A3220,'DV-Bewegungsdaten'!D:D),3)</f>
        <v>0</v>
      </c>
      <c r="V3220" s="324">
        <f>ROUND(SUMIF('DV-Bewegungsdaten'!B:B,Kategorien!A3220,'DV-Bewegungsdaten'!E:E),3)</f>
        <v>0</v>
      </c>
      <c r="AD3220" s="390">
        <f t="shared" si="661"/>
        <v>5.9109999999999996</v>
      </c>
      <c r="AE3220" s="390">
        <f t="shared" si="662"/>
        <v>6.5679999999999996</v>
      </c>
      <c r="AF3220" s="390">
        <f t="shared" si="663"/>
        <v>7.786999999999999</v>
      </c>
      <c r="AG3220" s="390">
        <f t="shared" si="664"/>
        <v>7.1539999999999999</v>
      </c>
      <c r="AH3220" s="390">
        <f t="shared" si="665"/>
        <v>7.0659999999999998</v>
      </c>
      <c r="AI3220" s="390">
        <f t="shared" si="666"/>
        <v>7.5979999999999999</v>
      </c>
      <c r="AJ3220" s="390">
        <f t="shared" si="667"/>
        <v>6.8810000000000002</v>
      </c>
      <c r="AK3220" s="390">
        <f t="shared" si="668"/>
        <v>7.1649999999999991</v>
      </c>
      <c r="AL3220" s="390">
        <f t="shared" si="669"/>
        <v>7.2749999999999995</v>
      </c>
      <c r="AM3220" s="390">
        <f t="shared" si="670"/>
        <v>7.1559999999999997</v>
      </c>
      <c r="AN3220" s="390">
        <f t="shared" si="671"/>
        <v>6.75</v>
      </c>
      <c r="AO3220" s="390">
        <f t="shared" si="672"/>
        <v>7.6529999999999996</v>
      </c>
    </row>
    <row r="3221" spans="1:41" ht="15" customHeight="1" x14ac:dyDescent="0.25">
      <c r="A3221" s="127" t="s">
        <v>3178</v>
      </c>
      <c r="B3221" s="125" t="s">
        <v>2077</v>
      </c>
      <c r="C3221" s="125" t="s">
        <v>4007</v>
      </c>
      <c r="D3221" s="125" t="s">
        <v>1434</v>
      </c>
      <c r="E3221" s="125" t="s">
        <v>2455</v>
      </c>
      <c r="F3221" s="126">
        <v>13.62</v>
      </c>
      <c r="G3221" s="126">
        <v>13.819999999999999</v>
      </c>
      <c r="H3221" s="126">
        <v>10.9</v>
      </c>
      <c r="I3221" s="126"/>
      <c r="J3221" s="317"/>
      <c r="K3221" s="323">
        <f>ROUND(SUMIF('VGT-Bewegungsdaten'!B:B,A3221,'VGT-Bewegungsdaten'!C:C),3)</f>
        <v>0</v>
      </c>
      <c r="L3221" s="324">
        <f>ROUND(SUMIF('VGT-Bewegungsdaten'!B:B,$A3221,'VGT-Bewegungsdaten'!D:D),2)</f>
        <v>0</v>
      </c>
      <c r="N3221" s="376" t="s">
        <v>4930</v>
      </c>
      <c r="O3221" s="376" t="s">
        <v>4940</v>
      </c>
      <c r="P3221" s="326">
        <f>ROUND(SUMIF('AV-Bewegungsdaten'!B:B,A3221,'AV-Bewegungsdaten'!C:C),3)</f>
        <v>0</v>
      </c>
      <c r="Q3221" s="324">
        <f>ROUND(SUMIF('AV-Bewegungsdaten'!B:B,$A3221,'AV-Bewegungsdaten'!D:D),2)</f>
        <v>0</v>
      </c>
      <c r="T3221" s="327"/>
      <c r="U3221" s="326">
        <f>ROUND(SUMIF('DV-Bewegungsdaten'!B:B,Kategorien!A3221,'DV-Bewegungsdaten'!D:D),3)</f>
        <v>0</v>
      </c>
      <c r="V3221" s="324">
        <f>ROUND(SUMIF('DV-Bewegungsdaten'!B:B,Kategorien!A3221,'DV-Bewegungsdaten'!E:E),3)</f>
        <v>0</v>
      </c>
      <c r="AD3221" s="390">
        <f t="shared" si="661"/>
        <v>8.8809999999999985</v>
      </c>
      <c r="AE3221" s="390">
        <f t="shared" si="662"/>
        <v>9.5379999999999985</v>
      </c>
      <c r="AF3221" s="390">
        <f t="shared" si="663"/>
        <v>10.756999999999998</v>
      </c>
      <c r="AG3221" s="390">
        <f t="shared" si="664"/>
        <v>10.123999999999999</v>
      </c>
      <c r="AH3221" s="390">
        <f t="shared" si="665"/>
        <v>10.035999999999998</v>
      </c>
      <c r="AI3221" s="390">
        <f t="shared" si="666"/>
        <v>10.567999999999998</v>
      </c>
      <c r="AJ3221" s="390">
        <f t="shared" si="667"/>
        <v>9.8509999999999991</v>
      </c>
      <c r="AK3221" s="390">
        <f t="shared" si="668"/>
        <v>10.134999999999998</v>
      </c>
      <c r="AL3221" s="390">
        <f t="shared" si="669"/>
        <v>10.244999999999997</v>
      </c>
      <c r="AM3221" s="390">
        <f t="shared" si="670"/>
        <v>10.125999999999998</v>
      </c>
      <c r="AN3221" s="390">
        <f t="shared" si="671"/>
        <v>9.7199999999999989</v>
      </c>
      <c r="AO3221" s="390">
        <f t="shared" si="672"/>
        <v>10.622999999999998</v>
      </c>
    </row>
    <row r="3222" spans="1:41" ht="15" customHeight="1" x14ac:dyDescent="0.25">
      <c r="A3222" s="127" t="s">
        <v>3179</v>
      </c>
      <c r="B3222" s="125" t="s">
        <v>2077</v>
      </c>
      <c r="C3222" s="125" t="s">
        <v>4007</v>
      </c>
      <c r="D3222" s="125" t="s">
        <v>1436</v>
      </c>
      <c r="E3222" s="125" t="s">
        <v>2452</v>
      </c>
      <c r="F3222" s="126">
        <v>10.15</v>
      </c>
      <c r="G3222" s="126">
        <v>10.35</v>
      </c>
      <c r="H3222" s="126">
        <v>8.1199999999999992</v>
      </c>
      <c r="I3222" s="126"/>
      <c r="J3222" s="317"/>
      <c r="K3222" s="323">
        <f>ROUND(SUMIF('VGT-Bewegungsdaten'!B:B,A3222,'VGT-Bewegungsdaten'!C:C),3)</f>
        <v>0</v>
      </c>
      <c r="L3222" s="324">
        <f>ROUND(SUMIF('VGT-Bewegungsdaten'!B:B,$A3222,'VGT-Bewegungsdaten'!D:D),2)</f>
        <v>0</v>
      </c>
      <c r="N3222" s="376" t="s">
        <v>4930</v>
      </c>
      <c r="O3222" s="376" t="s">
        <v>4940</v>
      </c>
      <c r="P3222" s="326">
        <f>ROUND(SUMIF('AV-Bewegungsdaten'!B:B,A3222,'AV-Bewegungsdaten'!C:C),3)</f>
        <v>0</v>
      </c>
      <c r="Q3222" s="324">
        <f>ROUND(SUMIF('AV-Bewegungsdaten'!B:B,$A3222,'AV-Bewegungsdaten'!D:D),2)</f>
        <v>0</v>
      </c>
      <c r="T3222" s="327"/>
      <c r="U3222" s="326">
        <f>ROUND(SUMIF('DV-Bewegungsdaten'!B:B,Kategorien!A3222,'DV-Bewegungsdaten'!D:D),3)</f>
        <v>0</v>
      </c>
      <c r="V3222" s="324">
        <f>ROUND(SUMIF('DV-Bewegungsdaten'!B:B,Kategorien!A3222,'DV-Bewegungsdaten'!E:E),3)</f>
        <v>0</v>
      </c>
      <c r="AD3222" s="390">
        <f t="shared" si="661"/>
        <v>5.4109999999999996</v>
      </c>
      <c r="AE3222" s="390">
        <f t="shared" si="662"/>
        <v>6.0679999999999996</v>
      </c>
      <c r="AF3222" s="390">
        <f t="shared" si="663"/>
        <v>7.286999999999999</v>
      </c>
      <c r="AG3222" s="390">
        <f t="shared" si="664"/>
        <v>6.6539999999999999</v>
      </c>
      <c r="AH3222" s="390">
        <f t="shared" si="665"/>
        <v>6.5659999999999998</v>
      </c>
      <c r="AI3222" s="390">
        <f t="shared" si="666"/>
        <v>7.0979999999999999</v>
      </c>
      <c r="AJ3222" s="390">
        <f t="shared" si="667"/>
        <v>6.3810000000000002</v>
      </c>
      <c r="AK3222" s="390">
        <f t="shared" si="668"/>
        <v>6.6649999999999991</v>
      </c>
      <c r="AL3222" s="390">
        <f t="shared" si="669"/>
        <v>6.7749999999999995</v>
      </c>
      <c r="AM3222" s="390">
        <f t="shared" si="670"/>
        <v>6.6559999999999997</v>
      </c>
      <c r="AN3222" s="390">
        <f t="shared" si="671"/>
        <v>6.25</v>
      </c>
      <c r="AO3222" s="390">
        <f t="shared" si="672"/>
        <v>7.1529999999999996</v>
      </c>
    </row>
    <row r="3223" spans="1:41" ht="15" customHeight="1" x14ac:dyDescent="0.25">
      <c r="A3223" s="127" t="s">
        <v>3180</v>
      </c>
      <c r="B3223" s="125" t="s">
        <v>2077</v>
      </c>
      <c r="C3223" s="125" t="s">
        <v>4007</v>
      </c>
      <c r="D3223" s="125" t="s">
        <v>1438</v>
      </c>
      <c r="E3223" s="125" t="s">
        <v>2455</v>
      </c>
      <c r="F3223" s="126">
        <v>13.12</v>
      </c>
      <c r="G3223" s="126">
        <v>13.319999999999999</v>
      </c>
      <c r="H3223" s="126">
        <v>10.5</v>
      </c>
      <c r="I3223" s="126"/>
      <c r="J3223" s="317"/>
      <c r="K3223" s="323">
        <f>ROUND(SUMIF('VGT-Bewegungsdaten'!B:B,A3223,'VGT-Bewegungsdaten'!C:C),3)</f>
        <v>0</v>
      </c>
      <c r="L3223" s="324">
        <f>ROUND(SUMIF('VGT-Bewegungsdaten'!B:B,$A3223,'VGT-Bewegungsdaten'!D:D),2)</f>
        <v>0</v>
      </c>
      <c r="N3223" s="376" t="s">
        <v>4930</v>
      </c>
      <c r="O3223" s="376" t="s">
        <v>4940</v>
      </c>
      <c r="P3223" s="326">
        <f>ROUND(SUMIF('AV-Bewegungsdaten'!B:B,A3223,'AV-Bewegungsdaten'!C:C),3)</f>
        <v>0</v>
      </c>
      <c r="Q3223" s="324">
        <f>ROUND(SUMIF('AV-Bewegungsdaten'!B:B,$A3223,'AV-Bewegungsdaten'!D:D),2)</f>
        <v>0</v>
      </c>
      <c r="T3223" s="327"/>
      <c r="U3223" s="326">
        <f>ROUND(SUMIF('DV-Bewegungsdaten'!B:B,Kategorien!A3223,'DV-Bewegungsdaten'!D:D),3)</f>
        <v>0</v>
      </c>
      <c r="V3223" s="324">
        <f>ROUND(SUMIF('DV-Bewegungsdaten'!B:B,Kategorien!A3223,'DV-Bewegungsdaten'!E:E),3)</f>
        <v>0</v>
      </c>
      <c r="AD3223" s="390">
        <f t="shared" si="661"/>
        <v>8.3809999999999985</v>
      </c>
      <c r="AE3223" s="390">
        <f t="shared" si="662"/>
        <v>9.0379999999999985</v>
      </c>
      <c r="AF3223" s="390">
        <f t="shared" si="663"/>
        <v>10.256999999999998</v>
      </c>
      <c r="AG3223" s="390">
        <f t="shared" si="664"/>
        <v>9.6239999999999988</v>
      </c>
      <c r="AH3223" s="390">
        <f t="shared" si="665"/>
        <v>9.5359999999999978</v>
      </c>
      <c r="AI3223" s="390">
        <f t="shared" si="666"/>
        <v>10.067999999999998</v>
      </c>
      <c r="AJ3223" s="390">
        <f t="shared" si="667"/>
        <v>9.3509999999999991</v>
      </c>
      <c r="AK3223" s="390">
        <f t="shared" si="668"/>
        <v>9.634999999999998</v>
      </c>
      <c r="AL3223" s="390">
        <f t="shared" si="669"/>
        <v>9.7449999999999974</v>
      </c>
      <c r="AM3223" s="390">
        <f t="shared" si="670"/>
        <v>9.6259999999999977</v>
      </c>
      <c r="AN3223" s="390">
        <f t="shared" si="671"/>
        <v>9.2199999999999989</v>
      </c>
      <c r="AO3223" s="390">
        <f t="shared" si="672"/>
        <v>10.122999999999998</v>
      </c>
    </row>
    <row r="3224" spans="1:41" ht="15" customHeight="1" x14ac:dyDescent="0.25">
      <c r="A3224" s="127" t="s">
        <v>3181</v>
      </c>
      <c r="B3224" s="125" t="s">
        <v>2077</v>
      </c>
      <c r="C3224" s="125" t="s">
        <v>4007</v>
      </c>
      <c r="D3224" s="125" t="s">
        <v>1440</v>
      </c>
      <c r="E3224" s="125" t="s">
        <v>2452</v>
      </c>
      <c r="F3224" s="126">
        <v>14.11</v>
      </c>
      <c r="G3224" s="126">
        <v>14.309999999999999</v>
      </c>
      <c r="H3224" s="126">
        <v>11.29</v>
      </c>
      <c r="I3224" s="126"/>
      <c r="J3224" s="317"/>
      <c r="K3224" s="323">
        <f>ROUND(SUMIF('VGT-Bewegungsdaten'!B:B,A3224,'VGT-Bewegungsdaten'!C:C),3)</f>
        <v>0</v>
      </c>
      <c r="L3224" s="324">
        <f>ROUND(SUMIF('VGT-Bewegungsdaten'!B:B,$A3224,'VGT-Bewegungsdaten'!D:D),2)</f>
        <v>0</v>
      </c>
      <c r="N3224" s="376" t="s">
        <v>4930</v>
      </c>
      <c r="O3224" s="376" t="s">
        <v>4940</v>
      </c>
      <c r="P3224" s="326">
        <f>ROUND(SUMIF('AV-Bewegungsdaten'!B:B,A3224,'AV-Bewegungsdaten'!C:C),3)</f>
        <v>0</v>
      </c>
      <c r="Q3224" s="324">
        <f>ROUND(SUMIF('AV-Bewegungsdaten'!B:B,$A3224,'AV-Bewegungsdaten'!D:D),2)</f>
        <v>0</v>
      </c>
      <c r="T3224" s="327"/>
      <c r="U3224" s="326">
        <f>ROUND(SUMIF('DV-Bewegungsdaten'!B:B,Kategorien!A3224,'DV-Bewegungsdaten'!D:D),3)</f>
        <v>0</v>
      </c>
      <c r="V3224" s="324">
        <f>ROUND(SUMIF('DV-Bewegungsdaten'!B:B,Kategorien!A3224,'DV-Bewegungsdaten'!E:E),3)</f>
        <v>0</v>
      </c>
      <c r="AD3224" s="390">
        <f t="shared" si="661"/>
        <v>9.3709999999999987</v>
      </c>
      <c r="AE3224" s="390">
        <f t="shared" si="662"/>
        <v>10.027999999999999</v>
      </c>
      <c r="AF3224" s="390">
        <f t="shared" si="663"/>
        <v>11.246999999999998</v>
      </c>
      <c r="AG3224" s="390">
        <f t="shared" si="664"/>
        <v>10.613999999999999</v>
      </c>
      <c r="AH3224" s="390">
        <f t="shared" si="665"/>
        <v>10.526</v>
      </c>
      <c r="AI3224" s="390">
        <f t="shared" si="666"/>
        <v>11.058</v>
      </c>
      <c r="AJ3224" s="390">
        <f t="shared" si="667"/>
        <v>10.340999999999999</v>
      </c>
      <c r="AK3224" s="390">
        <f t="shared" si="668"/>
        <v>10.624999999999998</v>
      </c>
      <c r="AL3224" s="390">
        <f t="shared" si="669"/>
        <v>10.734999999999999</v>
      </c>
      <c r="AM3224" s="390">
        <f t="shared" si="670"/>
        <v>10.616</v>
      </c>
      <c r="AN3224" s="390">
        <f t="shared" si="671"/>
        <v>10.209999999999999</v>
      </c>
      <c r="AO3224" s="390">
        <f t="shared" si="672"/>
        <v>11.113</v>
      </c>
    </row>
    <row r="3225" spans="1:41" ht="15" customHeight="1" x14ac:dyDescent="0.25">
      <c r="A3225" s="127" t="s">
        <v>3182</v>
      </c>
      <c r="B3225" s="125" t="s">
        <v>2077</v>
      </c>
      <c r="C3225" s="125" t="s">
        <v>4007</v>
      </c>
      <c r="D3225" s="125" t="s">
        <v>1442</v>
      </c>
      <c r="E3225" s="125" t="s">
        <v>2455</v>
      </c>
      <c r="F3225" s="126">
        <v>17.079999999999998</v>
      </c>
      <c r="G3225" s="126">
        <v>17.279999999999998</v>
      </c>
      <c r="H3225" s="126">
        <v>13.66</v>
      </c>
      <c r="I3225" s="126"/>
      <c r="J3225" s="317"/>
      <c r="K3225" s="323">
        <f>ROUND(SUMIF('VGT-Bewegungsdaten'!B:B,A3225,'VGT-Bewegungsdaten'!C:C),3)</f>
        <v>0</v>
      </c>
      <c r="L3225" s="324">
        <f>ROUND(SUMIF('VGT-Bewegungsdaten'!B:B,$A3225,'VGT-Bewegungsdaten'!D:D),2)</f>
        <v>0</v>
      </c>
      <c r="N3225" s="376" t="s">
        <v>4930</v>
      </c>
      <c r="O3225" s="376" t="s">
        <v>4940</v>
      </c>
      <c r="P3225" s="326">
        <f>ROUND(SUMIF('AV-Bewegungsdaten'!B:B,A3225,'AV-Bewegungsdaten'!C:C),3)</f>
        <v>0</v>
      </c>
      <c r="Q3225" s="324">
        <f>ROUND(SUMIF('AV-Bewegungsdaten'!B:B,$A3225,'AV-Bewegungsdaten'!D:D),2)</f>
        <v>0</v>
      </c>
      <c r="T3225" s="327"/>
      <c r="U3225" s="326">
        <f>ROUND(SUMIF('DV-Bewegungsdaten'!B:B,Kategorien!A3225,'DV-Bewegungsdaten'!D:D),3)</f>
        <v>0</v>
      </c>
      <c r="V3225" s="324">
        <f>ROUND(SUMIF('DV-Bewegungsdaten'!B:B,Kategorien!A3225,'DV-Bewegungsdaten'!E:E),3)</f>
        <v>0</v>
      </c>
      <c r="AD3225" s="390">
        <f t="shared" si="661"/>
        <v>12.340999999999998</v>
      </c>
      <c r="AE3225" s="390">
        <f t="shared" si="662"/>
        <v>12.997999999999998</v>
      </c>
      <c r="AF3225" s="390">
        <f t="shared" si="663"/>
        <v>14.216999999999997</v>
      </c>
      <c r="AG3225" s="390">
        <f t="shared" si="664"/>
        <v>13.583999999999998</v>
      </c>
      <c r="AH3225" s="390">
        <f t="shared" si="665"/>
        <v>13.495999999999999</v>
      </c>
      <c r="AI3225" s="390">
        <f t="shared" si="666"/>
        <v>14.027999999999999</v>
      </c>
      <c r="AJ3225" s="390">
        <f t="shared" si="667"/>
        <v>13.310999999999998</v>
      </c>
      <c r="AK3225" s="390">
        <f t="shared" si="668"/>
        <v>13.594999999999997</v>
      </c>
      <c r="AL3225" s="390">
        <f t="shared" si="669"/>
        <v>13.704999999999998</v>
      </c>
      <c r="AM3225" s="390">
        <f t="shared" si="670"/>
        <v>13.585999999999999</v>
      </c>
      <c r="AN3225" s="390">
        <f t="shared" si="671"/>
        <v>13.179999999999998</v>
      </c>
      <c r="AO3225" s="390">
        <f t="shared" si="672"/>
        <v>14.082999999999998</v>
      </c>
    </row>
    <row r="3226" spans="1:41" ht="15" customHeight="1" x14ac:dyDescent="0.25">
      <c r="A3226" s="127" t="s">
        <v>3183</v>
      </c>
      <c r="B3226" s="125" t="s">
        <v>2077</v>
      </c>
      <c r="C3226" s="125" t="s">
        <v>4007</v>
      </c>
      <c r="D3226" s="125" t="s">
        <v>1444</v>
      </c>
      <c r="E3226" s="125" t="s">
        <v>2452</v>
      </c>
      <c r="F3226" s="126">
        <v>12.63</v>
      </c>
      <c r="G3226" s="126">
        <v>12.83</v>
      </c>
      <c r="H3226" s="126">
        <v>10.1</v>
      </c>
      <c r="I3226" s="126"/>
      <c r="J3226" s="317"/>
      <c r="K3226" s="323">
        <f>ROUND(SUMIF('VGT-Bewegungsdaten'!B:B,A3226,'VGT-Bewegungsdaten'!C:C),3)</f>
        <v>0</v>
      </c>
      <c r="L3226" s="324">
        <f>ROUND(SUMIF('VGT-Bewegungsdaten'!B:B,$A3226,'VGT-Bewegungsdaten'!D:D),2)</f>
        <v>0</v>
      </c>
      <c r="N3226" s="376" t="s">
        <v>4930</v>
      </c>
      <c r="O3226" s="376" t="s">
        <v>4940</v>
      </c>
      <c r="P3226" s="326">
        <f>ROUND(SUMIF('AV-Bewegungsdaten'!B:B,A3226,'AV-Bewegungsdaten'!C:C),3)</f>
        <v>0</v>
      </c>
      <c r="Q3226" s="324">
        <f>ROUND(SUMIF('AV-Bewegungsdaten'!B:B,$A3226,'AV-Bewegungsdaten'!D:D),2)</f>
        <v>0</v>
      </c>
      <c r="T3226" s="327"/>
      <c r="U3226" s="326">
        <f>ROUND(SUMIF('DV-Bewegungsdaten'!B:B,Kategorien!A3226,'DV-Bewegungsdaten'!D:D),3)</f>
        <v>0</v>
      </c>
      <c r="V3226" s="324">
        <f>ROUND(SUMIF('DV-Bewegungsdaten'!B:B,Kategorien!A3226,'DV-Bewegungsdaten'!E:E),3)</f>
        <v>0</v>
      </c>
      <c r="AD3226" s="390">
        <f t="shared" si="661"/>
        <v>7.891</v>
      </c>
      <c r="AE3226" s="390">
        <f t="shared" si="662"/>
        <v>8.548</v>
      </c>
      <c r="AF3226" s="390">
        <f t="shared" si="663"/>
        <v>9.7669999999999995</v>
      </c>
      <c r="AG3226" s="390">
        <f t="shared" si="664"/>
        <v>9.1340000000000003</v>
      </c>
      <c r="AH3226" s="390">
        <f t="shared" si="665"/>
        <v>9.0459999999999994</v>
      </c>
      <c r="AI3226" s="390">
        <f t="shared" si="666"/>
        <v>9.5779999999999994</v>
      </c>
      <c r="AJ3226" s="390">
        <f t="shared" si="667"/>
        <v>8.8610000000000007</v>
      </c>
      <c r="AK3226" s="390">
        <f t="shared" si="668"/>
        <v>9.1449999999999996</v>
      </c>
      <c r="AL3226" s="390">
        <f t="shared" si="669"/>
        <v>9.254999999999999</v>
      </c>
      <c r="AM3226" s="390">
        <f t="shared" si="670"/>
        <v>9.1359999999999992</v>
      </c>
      <c r="AN3226" s="390">
        <f t="shared" si="671"/>
        <v>8.73</v>
      </c>
      <c r="AO3226" s="390">
        <f t="shared" si="672"/>
        <v>9.6329999999999991</v>
      </c>
    </row>
    <row r="3227" spans="1:41" ht="15" customHeight="1" x14ac:dyDescent="0.25">
      <c r="A3227" s="127" t="s">
        <v>3184</v>
      </c>
      <c r="B3227" s="125" t="s">
        <v>2077</v>
      </c>
      <c r="C3227" s="125" t="s">
        <v>4007</v>
      </c>
      <c r="D3227" s="125" t="s">
        <v>1446</v>
      </c>
      <c r="E3227" s="125" t="s">
        <v>2455</v>
      </c>
      <c r="F3227" s="126">
        <v>15.6</v>
      </c>
      <c r="G3227" s="126">
        <v>15.799999999999999</v>
      </c>
      <c r="H3227" s="126">
        <v>12.48</v>
      </c>
      <c r="I3227" s="126"/>
      <c r="J3227" s="317"/>
      <c r="K3227" s="323">
        <f>ROUND(SUMIF('VGT-Bewegungsdaten'!B:B,A3227,'VGT-Bewegungsdaten'!C:C),3)</f>
        <v>0</v>
      </c>
      <c r="L3227" s="324">
        <f>ROUND(SUMIF('VGT-Bewegungsdaten'!B:B,$A3227,'VGT-Bewegungsdaten'!D:D),2)</f>
        <v>0</v>
      </c>
      <c r="N3227" s="376" t="s">
        <v>4930</v>
      </c>
      <c r="O3227" s="376" t="s">
        <v>4940</v>
      </c>
      <c r="P3227" s="326">
        <f>ROUND(SUMIF('AV-Bewegungsdaten'!B:B,A3227,'AV-Bewegungsdaten'!C:C),3)</f>
        <v>0</v>
      </c>
      <c r="Q3227" s="324">
        <f>ROUND(SUMIF('AV-Bewegungsdaten'!B:B,$A3227,'AV-Bewegungsdaten'!D:D),2)</f>
        <v>0</v>
      </c>
      <c r="T3227" s="327"/>
      <c r="U3227" s="326">
        <f>ROUND(SUMIF('DV-Bewegungsdaten'!B:B,Kategorien!A3227,'DV-Bewegungsdaten'!D:D),3)</f>
        <v>0</v>
      </c>
      <c r="V3227" s="324">
        <f>ROUND(SUMIF('DV-Bewegungsdaten'!B:B,Kategorien!A3227,'DV-Bewegungsdaten'!E:E),3)</f>
        <v>0</v>
      </c>
      <c r="AD3227" s="390">
        <f t="shared" si="661"/>
        <v>10.860999999999999</v>
      </c>
      <c r="AE3227" s="390">
        <f t="shared" si="662"/>
        <v>11.517999999999999</v>
      </c>
      <c r="AF3227" s="390">
        <f t="shared" si="663"/>
        <v>12.736999999999998</v>
      </c>
      <c r="AG3227" s="390">
        <f t="shared" si="664"/>
        <v>12.103999999999999</v>
      </c>
      <c r="AH3227" s="390">
        <f t="shared" si="665"/>
        <v>12.015999999999998</v>
      </c>
      <c r="AI3227" s="390">
        <f t="shared" si="666"/>
        <v>12.547999999999998</v>
      </c>
      <c r="AJ3227" s="390">
        <f t="shared" si="667"/>
        <v>11.831</v>
      </c>
      <c r="AK3227" s="390">
        <f t="shared" si="668"/>
        <v>12.114999999999998</v>
      </c>
      <c r="AL3227" s="390">
        <f t="shared" si="669"/>
        <v>12.224999999999998</v>
      </c>
      <c r="AM3227" s="390">
        <f t="shared" si="670"/>
        <v>12.105999999999998</v>
      </c>
      <c r="AN3227" s="390">
        <f t="shared" si="671"/>
        <v>11.7</v>
      </c>
      <c r="AO3227" s="390">
        <f t="shared" si="672"/>
        <v>12.602999999999998</v>
      </c>
    </row>
    <row r="3228" spans="1:41" ht="15" customHeight="1" x14ac:dyDescent="0.25">
      <c r="A3228" s="127" t="s">
        <v>3185</v>
      </c>
      <c r="B3228" s="125" t="s">
        <v>2077</v>
      </c>
      <c r="C3228" s="125" t="s">
        <v>4007</v>
      </c>
      <c r="D3228" s="125" t="s">
        <v>1448</v>
      </c>
      <c r="E3228" s="125" t="s">
        <v>2452</v>
      </c>
      <c r="F3228" s="126">
        <v>9.16</v>
      </c>
      <c r="G3228" s="126">
        <v>9.36</v>
      </c>
      <c r="H3228" s="126">
        <v>7.33</v>
      </c>
      <c r="I3228" s="126"/>
      <c r="J3228" s="317"/>
      <c r="K3228" s="323">
        <f>ROUND(SUMIF('VGT-Bewegungsdaten'!B:B,A3228,'VGT-Bewegungsdaten'!C:C),3)</f>
        <v>0</v>
      </c>
      <c r="L3228" s="324">
        <f>ROUND(SUMIF('VGT-Bewegungsdaten'!B:B,$A3228,'VGT-Bewegungsdaten'!D:D),2)</f>
        <v>0</v>
      </c>
      <c r="N3228" s="376" t="s">
        <v>4930</v>
      </c>
      <c r="O3228" s="376" t="s">
        <v>4940</v>
      </c>
      <c r="P3228" s="326">
        <f>ROUND(SUMIF('AV-Bewegungsdaten'!B:B,A3228,'AV-Bewegungsdaten'!C:C),3)</f>
        <v>0</v>
      </c>
      <c r="Q3228" s="324">
        <f>ROUND(SUMIF('AV-Bewegungsdaten'!B:B,$A3228,'AV-Bewegungsdaten'!D:D),2)</f>
        <v>0</v>
      </c>
      <c r="T3228" s="327"/>
      <c r="U3228" s="326">
        <f>ROUND(SUMIF('DV-Bewegungsdaten'!B:B,Kategorien!A3228,'DV-Bewegungsdaten'!D:D),3)</f>
        <v>0</v>
      </c>
      <c r="V3228" s="324">
        <f>ROUND(SUMIF('DV-Bewegungsdaten'!B:B,Kategorien!A3228,'DV-Bewegungsdaten'!E:E),3)</f>
        <v>0</v>
      </c>
      <c r="AD3228" s="390">
        <f t="shared" si="661"/>
        <v>4.4209999999999994</v>
      </c>
      <c r="AE3228" s="390">
        <f t="shared" si="662"/>
        <v>5.0779999999999994</v>
      </c>
      <c r="AF3228" s="390">
        <f t="shared" si="663"/>
        <v>6.2969999999999988</v>
      </c>
      <c r="AG3228" s="390">
        <f t="shared" si="664"/>
        <v>5.6639999999999997</v>
      </c>
      <c r="AH3228" s="390">
        <f t="shared" si="665"/>
        <v>5.5759999999999996</v>
      </c>
      <c r="AI3228" s="390">
        <f t="shared" si="666"/>
        <v>6.1079999999999997</v>
      </c>
      <c r="AJ3228" s="390">
        <f t="shared" si="667"/>
        <v>5.391</v>
      </c>
      <c r="AK3228" s="390">
        <f t="shared" si="668"/>
        <v>5.6749999999999989</v>
      </c>
      <c r="AL3228" s="390">
        <f t="shared" si="669"/>
        <v>5.7849999999999993</v>
      </c>
      <c r="AM3228" s="390">
        <f t="shared" si="670"/>
        <v>5.6659999999999995</v>
      </c>
      <c r="AN3228" s="390">
        <f t="shared" si="671"/>
        <v>5.26</v>
      </c>
      <c r="AO3228" s="390">
        <f t="shared" si="672"/>
        <v>6.1629999999999994</v>
      </c>
    </row>
    <row r="3229" spans="1:41" ht="15" customHeight="1" x14ac:dyDescent="0.25">
      <c r="A3229" s="127" t="s">
        <v>3186</v>
      </c>
      <c r="B3229" s="125" t="s">
        <v>2077</v>
      </c>
      <c r="C3229" s="125" t="s">
        <v>4007</v>
      </c>
      <c r="D3229" s="125" t="s">
        <v>1450</v>
      </c>
      <c r="E3229" s="125" t="s">
        <v>2455</v>
      </c>
      <c r="F3229" s="126">
        <v>12.13</v>
      </c>
      <c r="G3229" s="126">
        <v>12.33</v>
      </c>
      <c r="H3229" s="126">
        <v>9.6999999999999993</v>
      </c>
      <c r="I3229" s="126"/>
      <c r="J3229" s="317"/>
      <c r="K3229" s="323">
        <f>ROUND(SUMIF('VGT-Bewegungsdaten'!B:B,A3229,'VGT-Bewegungsdaten'!C:C),3)</f>
        <v>0</v>
      </c>
      <c r="L3229" s="324">
        <f>ROUND(SUMIF('VGT-Bewegungsdaten'!B:B,$A3229,'VGT-Bewegungsdaten'!D:D),2)</f>
        <v>0</v>
      </c>
      <c r="N3229" s="376" t="s">
        <v>4930</v>
      </c>
      <c r="O3229" s="376" t="s">
        <v>4940</v>
      </c>
      <c r="P3229" s="326">
        <f>ROUND(SUMIF('AV-Bewegungsdaten'!B:B,A3229,'AV-Bewegungsdaten'!C:C),3)</f>
        <v>0</v>
      </c>
      <c r="Q3229" s="324">
        <f>ROUND(SUMIF('AV-Bewegungsdaten'!B:B,$A3229,'AV-Bewegungsdaten'!D:D),2)</f>
        <v>0</v>
      </c>
      <c r="T3229" s="327"/>
      <c r="U3229" s="326">
        <f>ROUND(SUMIF('DV-Bewegungsdaten'!B:B,Kategorien!A3229,'DV-Bewegungsdaten'!D:D),3)</f>
        <v>0</v>
      </c>
      <c r="V3229" s="324">
        <f>ROUND(SUMIF('DV-Bewegungsdaten'!B:B,Kategorien!A3229,'DV-Bewegungsdaten'!E:E),3)</f>
        <v>0</v>
      </c>
      <c r="AD3229" s="390">
        <f t="shared" si="661"/>
        <v>7.391</v>
      </c>
      <c r="AE3229" s="390">
        <f t="shared" si="662"/>
        <v>8.048</v>
      </c>
      <c r="AF3229" s="390">
        <f t="shared" si="663"/>
        <v>9.2669999999999995</v>
      </c>
      <c r="AG3229" s="390">
        <f t="shared" si="664"/>
        <v>8.6340000000000003</v>
      </c>
      <c r="AH3229" s="390">
        <f t="shared" si="665"/>
        <v>8.5459999999999994</v>
      </c>
      <c r="AI3229" s="390">
        <f t="shared" si="666"/>
        <v>9.0779999999999994</v>
      </c>
      <c r="AJ3229" s="390">
        <f t="shared" si="667"/>
        <v>8.3610000000000007</v>
      </c>
      <c r="AK3229" s="390">
        <f t="shared" si="668"/>
        <v>8.6449999999999996</v>
      </c>
      <c r="AL3229" s="390">
        <f t="shared" si="669"/>
        <v>8.754999999999999</v>
      </c>
      <c r="AM3229" s="390">
        <f t="shared" si="670"/>
        <v>8.6359999999999992</v>
      </c>
      <c r="AN3229" s="390">
        <f t="shared" si="671"/>
        <v>8.23</v>
      </c>
      <c r="AO3229" s="390">
        <f t="shared" si="672"/>
        <v>9.1329999999999991</v>
      </c>
    </row>
    <row r="3230" spans="1:41" ht="15" customHeight="1" x14ac:dyDescent="0.25">
      <c r="A3230" s="127" t="s">
        <v>3187</v>
      </c>
      <c r="B3230" s="125" t="s">
        <v>2077</v>
      </c>
      <c r="C3230" s="125" t="s">
        <v>4007</v>
      </c>
      <c r="D3230" s="125" t="s">
        <v>1452</v>
      </c>
      <c r="E3230" s="125" t="s">
        <v>2452</v>
      </c>
      <c r="F3230" s="126">
        <v>13.12</v>
      </c>
      <c r="G3230" s="126">
        <v>13.319999999999999</v>
      </c>
      <c r="H3230" s="126">
        <v>10.5</v>
      </c>
      <c r="I3230" s="126"/>
      <c r="J3230" s="317"/>
      <c r="K3230" s="323">
        <f>ROUND(SUMIF('VGT-Bewegungsdaten'!B:B,A3230,'VGT-Bewegungsdaten'!C:C),3)</f>
        <v>0</v>
      </c>
      <c r="L3230" s="324">
        <f>ROUND(SUMIF('VGT-Bewegungsdaten'!B:B,$A3230,'VGT-Bewegungsdaten'!D:D),2)</f>
        <v>0</v>
      </c>
      <c r="N3230" s="376" t="s">
        <v>4930</v>
      </c>
      <c r="O3230" s="376" t="s">
        <v>4940</v>
      </c>
      <c r="P3230" s="326">
        <f>ROUND(SUMIF('AV-Bewegungsdaten'!B:B,A3230,'AV-Bewegungsdaten'!C:C),3)</f>
        <v>0</v>
      </c>
      <c r="Q3230" s="324">
        <f>ROUND(SUMIF('AV-Bewegungsdaten'!B:B,$A3230,'AV-Bewegungsdaten'!D:D),2)</f>
        <v>0</v>
      </c>
      <c r="T3230" s="327"/>
      <c r="U3230" s="326">
        <f>ROUND(SUMIF('DV-Bewegungsdaten'!B:B,Kategorien!A3230,'DV-Bewegungsdaten'!D:D),3)</f>
        <v>0</v>
      </c>
      <c r="V3230" s="324">
        <f>ROUND(SUMIF('DV-Bewegungsdaten'!B:B,Kategorien!A3230,'DV-Bewegungsdaten'!E:E),3)</f>
        <v>0</v>
      </c>
      <c r="AD3230" s="390">
        <f t="shared" si="661"/>
        <v>8.3809999999999985</v>
      </c>
      <c r="AE3230" s="390">
        <f t="shared" si="662"/>
        <v>9.0379999999999985</v>
      </c>
      <c r="AF3230" s="390">
        <f t="shared" si="663"/>
        <v>10.256999999999998</v>
      </c>
      <c r="AG3230" s="390">
        <f t="shared" si="664"/>
        <v>9.6239999999999988</v>
      </c>
      <c r="AH3230" s="390">
        <f t="shared" si="665"/>
        <v>9.5359999999999978</v>
      </c>
      <c r="AI3230" s="390">
        <f t="shared" si="666"/>
        <v>10.067999999999998</v>
      </c>
      <c r="AJ3230" s="390">
        <f t="shared" si="667"/>
        <v>9.3509999999999991</v>
      </c>
      <c r="AK3230" s="390">
        <f t="shared" si="668"/>
        <v>9.634999999999998</v>
      </c>
      <c r="AL3230" s="390">
        <f t="shared" si="669"/>
        <v>9.7449999999999974</v>
      </c>
      <c r="AM3230" s="390">
        <f t="shared" si="670"/>
        <v>9.6259999999999977</v>
      </c>
      <c r="AN3230" s="390">
        <f t="shared" si="671"/>
        <v>9.2199999999999989</v>
      </c>
      <c r="AO3230" s="390">
        <f t="shared" si="672"/>
        <v>10.122999999999998</v>
      </c>
    </row>
    <row r="3231" spans="1:41" ht="15" customHeight="1" x14ac:dyDescent="0.25">
      <c r="A3231" s="127" t="s">
        <v>3188</v>
      </c>
      <c r="B3231" s="125" t="s">
        <v>2077</v>
      </c>
      <c r="C3231" s="125" t="s">
        <v>4007</v>
      </c>
      <c r="D3231" s="125" t="s">
        <v>1454</v>
      </c>
      <c r="E3231" s="125" t="s">
        <v>2455</v>
      </c>
      <c r="F3231" s="126">
        <v>16.09</v>
      </c>
      <c r="G3231" s="126">
        <v>16.29</v>
      </c>
      <c r="H3231" s="126">
        <v>12.87</v>
      </c>
      <c r="I3231" s="126"/>
      <c r="J3231" s="317"/>
      <c r="K3231" s="323">
        <f>ROUND(SUMIF('VGT-Bewegungsdaten'!B:B,A3231,'VGT-Bewegungsdaten'!C:C),3)</f>
        <v>0</v>
      </c>
      <c r="L3231" s="324">
        <f>ROUND(SUMIF('VGT-Bewegungsdaten'!B:B,$A3231,'VGT-Bewegungsdaten'!D:D),2)</f>
        <v>0</v>
      </c>
      <c r="N3231" s="376" t="s">
        <v>4930</v>
      </c>
      <c r="O3231" s="376" t="s">
        <v>4940</v>
      </c>
      <c r="P3231" s="326">
        <f>ROUND(SUMIF('AV-Bewegungsdaten'!B:B,A3231,'AV-Bewegungsdaten'!C:C),3)</f>
        <v>0</v>
      </c>
      <c r="Q3231" s="324">
        <f>ROUND(SUMIF('AV-Bewegungsdaten'!B:B,$A3231,'AV-Bewegungsdaten'!D:D),2)</f>
        <v>0</v>
      </c>
      <c r="T3231" s="327"/>
      <c r="U3231" s="326">
        <f>ROUND(SUMIF('DV-Bewegungsdaten'!B:B,Kategorien!A3231,'DV-Bewegungsdaten'!D:D),3)</f>
        <v>0</v>
      </c>
      <c r="V3231" s="324">
        <f>ROUND(SUMIF('DV-Bewegungsdaten'!B:B,Kategorien!A3231,'DV-Bewegungsdaten'!E:E),3)</f>
        <v>0</v>
      </c>
      <c r="AD3231" s="390">
        <f t="shared" si="661"/>
        <v>11.350999999999999</v>
      </c>
      <c r="AE3231" s="390">
        <f t="shared" si="662"/>
        <v>12.007999999999999</v>
      </c>
      <c r="AF3231" s="390">
        <f t="shared" si="663"/>
        <v>13.226999999999999</v>
      </c>
      <c r="AG3231" s="390">
        <f t="shared" si="664"/>
        <v>12.593999999999999</v>
      </c>
      <c r="AH3231" s="390">
        <f t="shared" si="665"/>
        <v>12.506</v>
      </c>
      <c r="AI3231" s="390">
        <f t="shared" si="666"/>
        <v>13.038</v>
      </c>
      <c r="AJ3231" s="390">
        <f t="shared" si="667"/>
        <v>12.321</v>
      </c>
      <c r="AK3231" s="390">
        <f t="shared" si="668"/>
        <v>12.604999999999999</v>
      </c>
      <c r="AL3231" s="390">
        <f t="shared" si="669"/>
        <v>12.715</v>
      </c>
      <c r="AM3231" s="390">
        <f t="shared" si="670"/>
        <v>12.596</v>
      </c>
      <c r="AN3231" s="390">
        <f t="shared" si="671"/>
        <v>12.19</v>
      </c>
      <c r="AO3231" s="390">
        <f t="shared" si="672"/>
        <v>13.093</v>
      </c>
    </row>
    <row r="3232" spans="1:41" ht="15" customHeight="1" x14ac:dyDescent="0.25">
      <c r="A3232" s="127" t="s">
        <v>3189</v>
      </c>
      <c r="B3232" s="125" t="s">
        <v>2077</v>
      </c>
      <c r="C3232" s="125" t="s">
        <v>4007</v>
      </c>
      <c r="D3232" s="125" t="s">
        <v>1456</v>
      </c>
      <c r="E3232" s="125" t="s">
        <v>2452</v>
      </c>
      <c r="F3232" s="126">
        <v>11.64</v>
      </c>
      <c r="G3232" s="126">
        <v>11.84</v>
      </c>
      <c r="H3232" s="126">
        <v>9.31</v>
      </c>
      <c r="I3232" s="126"/>
      <c r="J3232" s="317"/>
      <c r="K3232" s="323">
        <f>ROUND(SUMIF('VGT-Bewegungsdaten'!B:B,A3232,'VGT-Bewegungsdaten'!C:C),3)</f>
        <v>0</v>
      </c>
      <c r="L3232" s="324">
        <f>ROUND(SUMIF('VGT-Bewegungsdaten'!B:B,$A3232,'VGT-Bewegungsdaten'!D:D),2)</f>
        <v>0</v>
      </c>
      <c r="N3232" s="376" t="s">
        <v>4930</v>
      </c>
      <c r="O3232" s="376" t="s">
        <v>4940</v>
      </c>
      <c r="P3232" s="326">
        <f>ROUND(SUMIF('AV-Bewegungsdaten'!B:B,A3232,'AV-Bewegungsdaten'!C:C),3)</f>
        <v>0</v>
      </c>
      <c r="Q3232" s="324">
        <f>ROUND(SUMIF('AV-Bewegungsdaten'!B:B,$A3232,'AV-Bewegungsdaten'!D:D),2)</f>
        <v>0</v>
      </c>
      <c r="T3232" s="327"/>
      <c r="U3232" s="326">
        <f>ROUND(SUMIF('DV-Bewegungsdaten'!B:B,Kategorien!A3232,'DV-Bewegungsdaten'!D:D),3)</f>
        <v>0</v>
      </c>
      <c r="V3232" s="324">
        <f>ROUND(SUMIF('DV-Bewegungsdaten'!B:B,Kategorien!A3232,'DV-Bewegungsdaten'!E:E),3)</f>
        <v>0</v>
      </c>
      <c r="AD3232" s="390">
        <f t="shared" si="661"/>
        <v>6.9009999999999998</v>
      </c>
      <c r="AE3232" s="390">
        <f t="shared" si="662"/>
        <v>7.5579999999999998</v>
      </c>
      <c r="AF3232" s="390">
        <f t="shared" si="663"/>
        <v>8.7769999999999992</v>
      </c>
      <c r="AG3232" s="390">
        <f t="shared" si="664"/>
        <v>8.1440000000000001</v>
      </c>
      <c r="AH3232" s="390">
        <f t="shared" si="665"/>
        <v>8.0560000000000009</v>
      </c>
      <c r="AI3232" s="390">
        <f t="shared" si="666"/>
        <v>8.588000000000001</v>
      </c>
      <c r="AJ3232" s="390">
        <f t="shared" si="667"/>
        <v>7.8710000000000004</v>
      </c>
      <c r="AK3232" s="390">
        <f t="shared" si="668"/>
        <v>8.1549999999999994</v>
      </c>
      <c r="AL3232" s="390">
        <f t="shared" si="669"/>
        <v>8.2650000000000006</v>
      </c>
      <c r="AM3232" s="390">
        <f t="shared" si="670"/>
        <v>8.1460000000000008</v>
      </c>
      <c r="AN3232" s="390">
        <f t="shared" si="671"/>
        <v>7.74</v>
      </c>
      <c r="AO3232" s="390">
        <f t="shared" si="672"/>
        <v>8.6430000000000007</v>
      </c>
    </row>
    <row r="3233" spans="1:41" ht="15" customHeight="1" x14ac:dyDescent="0.25">
      <c r="A3233" s="127" t="s">
        <v>3190</v>
      </c>
      <c r="B3233" s="125" t="s">
        <v>2077</v>
      </c>
      <c r="C3233" s="125" t="s">
        <v>4007</v>
      </c>
      <c r="D3233" s="125" t="s">
        <v>1458</v>
      </c>
      <c r="E3233" s="125" t="s">
        <v>2455</v>
      </c>
      <c r="F3233" s="126">
        <v>14.61</v>
      </c>
      <c r="G3233" s="126">
        <v>14.809999999999999</v>
      </c>
      <c r="H3233" s="126">
        <v>11.69</v>
      </c>
      <c r="I3233" s="126"/>
      <c r="J3233" s="317"/>
      <c r="K3233" s="323">
        <f>ROUND(SUMIF('VGT-Bewegungsdaten'!B:B,A3233,'VGT-Bewegungsdaten'!C:C),3)</f>
        <v>0</v>
      </c>
      <c r="L3233" s="324">
        <f>ROUND(SUMIF('VGT-Bewegungsdaten'!B:B,$A3233,'VGT-Bewegungsdaten'!D:D),2)</f>
        <v>0</v>
      </c>
      <c r="N3233" s="376" t="s">
        <v>4930</v>
      </c>
      <c r="O3233" s="376" t="s">
        <v>4940</v>
      </c>
      <c r="P3233" s="326">
        <f>ROUND(SUMIF('AV-Bewegungsdaten'!B:B,A3233,'AV-Bewegungsdaten'!C:C),3)</f>
        <v>0</v>
      </c>
      <c r="Q3233" s="324">
        <f>ROUND(SUMIF('AV-Bewegungsdaten'!B:B,$A3233,'AV-Bewegungsdaten'!D:D),2)</f>
        <v>0</v>
      </c>
      <c r="T3233" s="327"/>
      <c r="U3233" s="326">
        <f>ROUND(SUMIF('DV-Bewegungsdaten'!B:B,Kategorien!A3233,'DV-Bewegungsdaten'!D:D),3)</f>
        <v>0</v>
      </c>
      <c r="V3233" s="324">
        <f>ROUND(SUMIF('DV-Bewegungsdaten'!B:B,Kategorien!A3233,'DV-Bewegungsdaten'!E:E),3)</f>
        <v>0</v>
      </c>
      <c r="AD3233" s="390">
        <f t="shared" si="661"/>
        <v>9.8709999999999987</v>
      </c>
      <c r="AE3233" s="390">
        <f t="shared" si="662"/>
        <v>10.527999999999999</v>
      </c>
      <c r="AF3233" s="390">
        <f t="shared" si="663"/>
        <v>11.746999999999998</v>
      </c>
      <c r="AG3233" s="390">
        <f t="shared" si="664"/>
        <v>11.113999999999999</v>
      </c>
      <c r="AH3233" s="390">
        <f t="shared" si="665"/>
        <v>11.026</v>
      </c>
      <c r="AI3233" s="390">
        <f t="shared" si="666"/>
        <v>11.558</v>
      </c>
      <c r="AJ3233" s="390">
        <f t="shared" si="667"/>
        <v>10.840999999999999</v>
      </c>
      <c r="AK3233" s="390">
        <f t="shared" si="668"/>
        <v>11.124999999999998</v>
      </c>
      <c r="AL3233" s="390">
        <f t="shared" si="669"/>
        <v>11.234999999999999</v>
      </c>
      <c r="AM3233" s="390">
        <f t="shared" si="670"/>
        <v>11.116</v>
      </c>
      <c r="AN3233" s="390">
        <f t="shared" si="671"/>
        <v>10.709999999999999</v>
      </c>
      <c r="AO3233" s="390">
        <f t="shared" si="672"/>
        <v>11.613</v>
      </c>
    </row>
    <row r="3234" spans="1:41" ht="15" customHeight="1" x14ac:dyDescent="0.25">
      <c r="A3234" s="127" t="s">
        <v>3191</v>
      </c>
      <c r="B3234" s="125" t="s">
        <v>2077</v>
      </c>
      <c r="C3234" s="125" t="s">
        <v>4007</v>
      </c>
      <c r="D3234" s="125" t="s">
        <v>1460</v>
      </c>
      <c r="E3234" s="125" t="s">
        <v>2452</v>
      </c>
      <c r="F3234" s="126">
        <v>10.15</v>
      </c>
      <c r="G3234" s="126">
        <v>10.35</v>
      </c>
      <c r="H3234" s="126">
        <v>8.1199999999999992</v>
      </c>
      <c r="I3234" s="126"/>
      <c r="J3234" s="317"/>
      <c r="K3234" s="323">
        <f>ROUND(SUMIF('VGT-Bewegungsdaten'!B:B,A3234,'VGT-Bewegungsdaten'!C:C),3)</f>
        <v>0</v>
      </c>
      <c r="L3234" s="324">
        <f>ROUND(SUMIF('VGT-Bewegungsdaten'!B:B,$A3234,'VGT-Bewegungsdaten'!D:D),2)</f>
        <v>0</v>
      </c>
      <c r="N3234" s="376" t="s">
        <v>4930</v>
      </c>
      <c r="O3234" s="376" t="s">
        <v>4940</v>
      </c>
      <c r="P3234" s="326">
        <f>ROUND(SUMIF('AV-Bewegungsdaten'!B:B,A3234,'AV-Bewegungsdaten'!C:C),3)</f>
        <v>0</v>
      </c>
      <c r="Q3234" s="324">
        <f>ROUND(SUMIF('AV-Bewegungsdaten'!B:B,$A3234,'AV-Bewegungsdaten'!D:D),2)</f>
        <v>0</v>
      </c>
      <c r="T3234" s="327"/>
      <c r="U3234" s="326">
        <f>ROUND(SUMIF('DV-Bewegungsdaten'!B:B,Kategorien!A3234,'DV-Bewegungsdaten'!D:D),3)</f>
        <v>0</v>
      </c>
      <c r="V3234" s="324">
        <f>ROUND(SUMIF('DV-Bewegungsdaten'!B:B,Kategorien!A3234,'DV-Bewegungsdaten'!E:E),3)</f>
        <v>0</v>
      </c>
      <c r="AD3234" s="390">
        <f t="shared" si="661"/>
        <v>5.4109999999999996</v>
      </c>
      <c r="AE3234" s="390">
        <f t="shared" si="662"/>
        <v>6.0679999999999996</v>
      </c>
      <c r="AF3234" s="390">
        <f t="shared" si="663"/>
        <v>7.286999999999999</v>
      </c>
      <c r="AG3234" s="390">
        <f t="shared" si="664"/>
        <v>6.6539999999999999</v>
      </c>
      <c r="AH3234" s="390">
        <f t="shared" si="665"/>
        <v>6.5659999999999998</v>
      </c>
      <c r="AI3234" s="390">
        <f t="shared" si="666"/>
        <v>7.0979999999999999</v>
      </c>
      <c r="AJ3234" s="390">
        <f t="shared" si="667"/>
        <v>6.3810000000000002</v>
      </c>
      <c r="AK3234" s="390">
        <f t="shared" si="668"/>
        <v>6.6649999999999991</v>
      </c>
      <c r="AL3234" s="390">
        <f t="shared" si="669"/>
        <v>6.7749999999999995</v>
      </c>
      <c r="AM3234" s="390">
        <f t="shared" si="670"/>
        <v>6.6559999999999997</v>
      </c>
      <c r="AN3234" s="390">
        <f t="shared" si="671"/>
        <v>6.25</v>
      </c>
      <c r="AO3234" s="390">
        <f t="shared" si="672"/>
        <v>7.1529999999999996</v>
      </c>
    </row>
    <row r="3235" spans="1:41" ht="15" customHeight="1" x14ac:dyDescent="0.25">
      <c r="A3235" s="127" t="s">
        <v>3192</v>
      </c>
      <c r="B3235" s="125" t="s">
        <v>2077</v>
      </c>
      <c r="C3235" s="125" t="s">
        <v>4007</v>
      </c>
      <c r="D3235" s="125" t="s">
        <v>1462</v>
      </c>
      <c r="E3235" s="125" t="s">
        <v>2455</v>
      </c>
      <c r="F3235" s="126">
        <v>13.12</v>
      </c>
      <c r="G3235" s="126">
        <v>13.319999999999999</v>
      </c>
      <c r="H3235" s="126">
        <v>10.5</v>
      </c>
      <c r="I3235" s="126"/>
      <c r="J3235" s="317"/>
      <c r="K3235" s="323">
        <f>ROUND(SUMIF('VGT-Bewegungsdaten'!B:B,A3235,'VGT-Bewegungsdaten'!C:C),3)</f>
        <v>0</v>
      </c>
      <c r="L3235" s="324">
        <f>ROUND(SUMIF('VGT-Bewegungsdaten'!B:B,$A3235,'VGT-Bewegungsdaten'!D:D),2)</f>
        <v>0</v>
      </c>
      <c r="N3235" s="376" t="s">
        <v>4930</v>
      </c>
      <c r="O3235" s="376" t="s">
        <v>4940</v>
      </c>
      <c r="P3235" s="326">
        <f>ROUND(SUMIF('AV-Bewegungsdaten'!B:B,A3235,'AV-Bewegungsdaten'!C:C),3)</f>
        <v>0</v>
      </c>
      <c r="Q3235" s="324">
        <f>ROUND(SUMIF('AV-Bewegungsdaten'!B:B,$A3235,'AV-Bewegungsdaten'!D:D),2)</f>
        <v>0</v>
      </c>
      <c r="T3235" s="327"/>
      <c r="U3235" s="326">
        <f>ROUND(SUMIF('DV-Bewegungsdaten'!B:B,Kategorien!A3235,'DV-Bewegungsdaten'!D:D),3)</f>
        <v>0</v>
      </c>
      <c r="V3235" s="324">
        <f>ROUND(SUMIF('DV-Bewegungsdaten'!B:B,Kategorien!A3235,'DV-Bewegungsdaten'!E:E),3)</f>
        <v>0</v>
      </c>
      <c r="AD3235" s="390">
        <f t="shared" si="661"/>
        <v>8.3809999999999985</v>
      </c>
      <c r="AE3235" s="390">
        <f t="shared" si="662"/>
        <v>9.0379999999999985</v>
      </c>
      <c r="AF3235" s="390">
        <f t="shared" si="663"/>
        <v>10.256999999999998</v>
      </c>
      <c r="AG3235" s="390">
        <f t="shared" si="664"/>
        <v>9.6239999999999988</v>
      </c>
      <c r="AH3235" s="390">
        <f t="shared" si="665"/>
        <v>9.5359999999999978</v>
      </c>
      <c r="AI3235" s="390">
        <f t="shared" si="666"/>
        <v>10.067999999999998</v>
      </c>
      <c r="AJ3235" s="390">
        <f t="shared" si="667"/>
        <v>9.3509999999999991</v>
      </c>
      <c r="AK3235" s="390">
        <f t="shared" si="668"/>
        <v>9.634999999999998</v>
      </c>
      <c r="AL3235" s="390">
        <f t="shared" si="669"/>
        <v>9.7449999999999974</v>
      </c>
      <c r="AM3235" s="390">
        <f t="shared" si="670"/>
        <v>9.6259999999999977</v>
      </c>
      <c r="AN3235" s="390">
        <f t="shared" si="671"/>
        <v>9.2199999999999989</v>
      </c>
      <c r="AO3235" s="390">
        <f t="shared" si="672"/>
        <v>10.122999999999998</v>
      </c>
    </row>
    <row r="3236" spans="1:41" ht="15" customHeight="1" x14ac:dyDescent="0.25">
      <c r="A3236" s="127" t="s">
        <v>3193</v>
      </c>
      <c r="B3236" s="125" t="s">
        <v>2077</v>
      </c>
      <c r="C3236" s="125" t="s">
        <v>4007</v>
      </c>
      <c r="D3236" s="125" t="s">
        <v>1464</v>
      </c>
      <c r="E3236" s="125" t="s">
        <v>2452</v>
      </c>
      <c r="F3236" s="126">
        <v>14.11</v>
      </c>
      <c r="G3236" s="126">
        <v>14.309999999999999</v>
      </c>
      <c r="H3236" s="126">
        <v>11.29</v>
      </c>
      <c r="I3236" s="126"/>
      <c r="J3236" s="317"/>
      <c r="K3236" s="323">
        <f>ROUND(SUMIF('VGT-Bewegungsdaten'!B:B,A3236,'VGT-Bewegungsdaten'!C:C),3)</f>
        <v>0</v>
      </c>
      <c r="L3236" s="324">
        <f>ROUND(SUMIF('VGT-Bewegungsdaten'!B:B,$A3236,'VGT-Bewegungsdaten'!D:D),2)</f>
        <v>0</v>
      </c>
      <c r="N3236" s="376" t="s">
        <v>4930</v>
      </c>
      <c r="O3236" s="376" t="s">
        <v>4940</v>
      </c>
      <c r="P3236" s="326">
        <f>ROUND(SUMIF('AV-Bewegungsdaten'!B:B,A3236,'AV-Bewegungsdaten'!C:C),3)</f>
        <v>0</v>
      </c>
      <c r="Q3236" s="324">
        <f>ROUND(SUMIF('AV-Bewegungsdaten'!B:B,$A3236,'AV-Bewegungsdaten'!D:D),2)</f>
        <v>0</v>
      </c>
      <c r="T3236" s="327"/>
      <c r="U3236" s="326">
        <f>ROUND(SUMIF('DV-Bewegungsdaten'!B:B,Kategorien!A3236,'DV-Bewegungsdaten'!D:D),3)</f>
        <v>0</v>
      </c>
      <c r="V3236" s="324">
        <f>ROUND(SUMIF('DV-Bewegungsdaten'!B:B,Kategorien!A3236,'DV-Bewegungsdaten'!E:E),3)</f>
        <v>0</v>
      </c>
      <c r="AD3236" s="390">
        <f t="shared" si="661"/>
        <v>9.3709999999999987</v>
      </c>
      <c r="AE3236" s="390">
        <f t="shared" si="662"/>
        <v>10.027999999999999</v>
      </c>
      <c r="AF3236" s="390">
        <f t="shared" si="663"/>
        <v>11.246999999999998</v>
      </c>
      <c r="AG3236" s="390">
        <f t="shared" si="664"/>
        <v>10.613999999999999</v>
      </c>
      <c r="AH3236" s="390">
        <f t="shared" si="665"/>
        <v>10.526</v>
      </c>
      <c r="AI3236" s="390">
        <f t="shared" si="666"/>
        <v>11.058</v>
      </c>
      <c r="AJ3236" s="390">
        <f t="shared" si="667"/>
        <v>10.340999999999999</v>
      </c>
      <c r="AK3236" s="390">
        <f t="shared" si="668"/>
        <v>10.624999999999998</v>
      </c>
      <c r="AL3236" s="390">
        <f t="shared" si="669"/>
        <v>10.734999999999999</v>
      </c>
      <c r="AM3236" s="390">
        <f t="shared" si="670"/>
        <v>10.616</v>
      </c>
      <c r="AN3236" s="390">
        <f t="shared" si="671"/>
        <v>10.209999999999999</v>
      </c>
      <c r="AO3236" s="390">
        <f t="shared" si="672"/>
        <v>11.113</v>
      </c>
    </row>
    <row r="3237" spans="1:41" ht="15" customHeight="1" x14ac:dyDescent="0.25">
      <c r="A3237" s="127" t="s">
        <v>3194</v>
      </c>
      <c r="B3237" s="125" t="s">
        <v>2077</v>
      </c>
      <c r="C3237" s="125" t="s">
        <v>4007</v>
      </c>
      <c r="D3237" s="125" t="s">
        <v>1466</v>
      </c>
      <c r="E3237" s="125" t="s">
        <v>2455</v>
      </c>
      <c r="F3237" s="126">
        <v>17.079999999999998</v>
      </c>
      <c r="G3237" s="126">
        <v>17.279999999999998</v>
      </c>
      <c r="H3237" s="126">
        <v>13.66</v>
      </c>
      <c r="I3237" s="126"/>
      <c r="J3237" s="317"/>
      <c r="K3237" s="323">
        <f>ROUND(SUMIF('VGT-Bewegungsdaten'!B:B,A3237,'VGT-Bewegungsdaten'!C:C),3)</f>
        <v>0</v>
      </c>
      <c r="L3237" s="324">
        <f>ROUND(SUMIF('VGT-Bewegungsdaten'!B:B,$A3237,'VGT-Bewegungsdaten'!D:D),2)</f>
        <v>0</v>
      </c>
      <c r="N3237" s="376" t="s">
        <v>4930</v>
      </c>
      <c r="O3237" s="376" t="s">
        <v>4940</v>
      </c>
      <c r="P3237" s="326">
        <f>ROUND(SUMIF('AV-Bewegungsdaten'!B:B,A3237,'AV-Bewegungsdaten'!C:C),3)</f>
        <v>0</v>
      </c>
      <c r="Q3237" s="324">
        <f>ROUND(SUMIF('AV-Bewegungsdaten'!B:B,$A3237,'AV-Bewegungsdaten'!D:D),2)</f>
        <v>0</v>
      </c>
      <c r="T3237" s="327"/>
      <c r="U3237" s="326">
        <f>ROUND(SUMIF('DV-Bewegungsdaten'!B:B,Kategorien!A3237,'DV-Bewegungsdaten'!D:D),3)</f>
        <v>0</v>
      </c>
      <c r="V3237" s="324">
        <f>ROUND(SUMIF('DV-Bewegungsdaten'!B:B,Kategorien!A3237,'DV-Bewegungsdaten'!E:E),3)</f>
        <v>0</v>
      </c>
      <c r="AD3237" s="390">
        <f t="shared" si="661"/>
        <v>12.340999999999998</v>
      </c>
      <c r="AE3237" s="390">
        <f t="shared" si="662"/>
        <v>12.997999999999998</v>
      </c>
      <c r="AF3237" s="390">
        <f t="shared" si="663"/>
        <v>14.216999999999997</v>
      </c>
      <c r="AG3237" s="390">
        <f t="shared" si="664"/>
        <v>13.583999999999998</v>
      </c>
      <c r="AH3237" s="390">
        <f t="shared" si="665"/>
        <v>13.495999999999999</v>
      </c>
      <c r="AI3237" s="390">
        <f t="shared" si="666"/>
        <v>14.027999999999999</v>
      </c>
      <c r="AJ3237" s="390">
        <f t="shared" si="667"/>
        <v>13.310999999999998</v>
      </c>
      <c r="AK3237" s="390">
        <f t="shared" si="668"/>
        <v>13.594999999999997</v>
      </c>
      <c r="AL3237" s="390">
        <f t="shared" si="669"/>
        <v>13.704999999999998</v>
      </c>
      <c r="AM3237" s="390">
        <f t="shared" si="670"/>
        <v>13.585999999999999</v>
      </c>
      <c r="AN3237" s="390">
        <f t="shared" si="671"/>
        <v>13.179999999999998</v>
      </c>
      <c r="AO3237" s="390">
        <f t="shared" si="672"/>
        <v>14.082999999999998</v>
      </c>
    </row>
    <row r="3238" spans="1:41" ht="15" customHeight="1" x14ac:dyDescent="0.25">
      <c r="A3238" s="127" t="s">
        <v>3195</v>
      </c>
      <c r="B3238" s="125" t="s">
        <v>2077</v>
      </c>
      <c r="C3238" s="125" t="s">
        <v>4007</v>
      </c>
      <c r="D3238" s="125" t="s">
        <v>1468</v>
      </c>
      <c r="E3238" s="125" t="s">
        <v>2452</v>
      </c>
      <c r="F3238" s="126">
        <v>12.63</v>
      </c>
      <c r="G3238" s="126">
        <v>12.83</v>
      </c>
      <c r="H3238" s="126">
        <v>10.1</v>
      </c>
      <c r="I3238" s="126"/>
      <c r="J3238" s="317"/>
      <c r="K3238" s="323">
        <f>ROUND(SUMIF('VGT-Bewegungsdaten'!B:B,A3238,'VGT-Bewegungsdaten'!C:C),3)</f>
        <v>0</v>
      </c>
      <c r="L3238" s="324">
        <f>ROUND(SUMIF('VGT-Bewegungsdaten'!B:B,$A3238,'VGT-Bewegungsdaten'!D:D),2)</f>
        <v>0</v>
      </c>
      <c r="N3238" s="376" t="s">
        <v>4930</v>
      </c>
      <c r="O3238" s="376" t="s">
        <v>4940</v>
      </c>
      <c r="P3238" s="326">
        <f>ROUND(SUMIF('AV-Bewegungsdaten'!B:B,A3238,'AV-Bewegungsdaten'!C:C),3)</f>
        <v>0</v>
      </c>
      <c r="Q3238" s="324">
        <f>ROUND(SUMIF('AV-Bewegungsdaten'!B:B,$A3238,'AV-Bewegungsdaten'!D:D),2)</f>
        <v>0</v>
      </c>
      <c r="T3238" s="327"/>
      <c r="U3238" s="326">
        <f>ROUND(SUMIF('DV-Bewegungsdaten'!B:B,Kategorien!A3238,'DV-Bewegungsdaten'!D:D),3)</f>
        <v>0</v>
      </c>
      <c r="V3238" s="324">
        <f>ROUND(SUMIF('DV-Bewegungsdaten'!B:B,Kategorien!A3238,'DV-Bewegungsdaten'!E:E),3)</f>
        <v>0</v>
      </c>
      <c r="AD3238" s="390">
        <f t="shared" si="661"/>
        <v>7.891</v>
      </c>
      <c r="AE3238" s="390">
        <f t="shared" si="662"/>
        <v>8.548</v>
      </c>
      <c r="AF3238" s="390">
        <f t="shared" si="663"/>
        <v>9.7669999999999995</v>
      </c>
      <c r="AG3238" s="390">
        <f t="shared" si="664"/>
        <v>9.1340000000000003</v>
      </c>
      <c r="AH3238" s="390">
        <f t="shared" si="665"/>
        <v>9.0459999999999994</v>
      </c>
      <c r="AI3238" s="390">
        <f t="shared" si="666"/>
        <v>9.5779999999999994</v>
      </c>
      <c r="AJ3238" s="390">
        <f t="shared" si="667"/>
        <v>8.8610000000000007</v>
      </c>
      <c r="AK3238" s="390">
        <f t="shared" si="668"/>
        <v>9.1449999999999996</v>
      </c>
      <c r="AL3238" s="390">
        <f t="shared" si="669"/>
        <v>9.254999999999999</v>
      </c>
      <c r="AM3238" s="390">
        <f t="shared" si="670"/>
        <v>9.1359999999999992</v>
      </c>
      <c r="AN3238" s="390">
        <f t="shared" si="671"/>
        <v>8.73</v>
      </c>
      <c r="AO3238" s="390">
        <f t="shared" si="672"/>
        <v>9.6329999999999991</v>
      </c>
    </row>
    <row r="3239" spans="1:41" ht="15" customHeight="1" x14ac:dyDescent="0.25">
      <c r="A3239" s="127" t="s">
        <v>3196</v>
      </c>
      <c r="B3239" s="125" t="s">
        <v>2077</v>
      </c>
      <c r="C3239" s="125" t="s">
        <v>4007</v>
      </c>
      <c r="D3239" s="125" t="s">
        <v>1470</v>
      </c>
      <c r="E3239" s="125" t="s">
        <v>2455</v>
      </c>
      <c r="F3239" s="126">
        <v>15.6</v>
      </c>
      <c r="G3239" s="126">
        <v>15.799999999999999</v>
      </c>
      <c r="H3239" s="126">
        <v>12.48</v>
      </c>
      <c r="I3239" s="126"/>
      <c r="J3239" s="317"/>
      <c r="K3239" s="323">
        <f>ROUND(SUMIF('VGT-Bewegungsdaten'!B:B,A3239,'VGT-Bewegungsdaten'!C:C),3)</f>
        <v>0</v>
      </c>
      <c r="L3239" s="324">
        <f>ROUND(SUMIF('VGT-Bewegungsdaten'!B:B,$A3239,'VGT-Bewegungsdaten'!D:D),2)</f>
        <v>0</v>
      </c>
      <c r="N3239" s="376" t="s">
        <v>4930</v>
      </c>
      <c r="O3239" s="376" t="s">
        <v>4940</v>
      </c>
      <c r="P3239" s="326">
        <f>ROUND(SUMIF('AV-Bewegungsdaten'!B:B,A3239,'AV-Bewegungsdaten'!C:C),3)</f>
        <v>0</v>
      </c>
      <c r="Q3239" s="324">
        <f>ROUND(SUMIF('AV-Bewegungsdaten'!B:B,$A3239,'AV-Bewegungsdaten'!D:D),2)</f>
        <v>0</v>
      </c>
      <c r="T3239" s="327"/>
      <c r="U3239" s="326">
        <f>ROUND(SUMIF('DV-Bewegungsdaten'!B:B,Kategorien!A3239,'DV-Bewegungsdaten'!D:D),3)</f>
        <v>0</v>
      </c>
      <c r="V3239" s="324">
        <f>ROUND(SUMIF('DV-Bewegungsdaten'!B:B,Kategorien!A3239,'DV-Bewegungsdaten'!E:E),3)</f>
        <v>0</v>
      </c>
      <c r="AD3239" s="390">
        <f t="shared" si="661"/>
        <v>10.860999999999999</v>
      </c>
      <c r="AE3239" s="390">
        <f t="shared" si="662"/>
        <v>11.517999999999999</v>
      </c>
      <c r="AF3239" s="390">
        <f t="shared" si="663"/>
        <v>12.736999999999998</v>
      </c>
      <c r="AG3239" s="390">
        <f t="shared" si="664"/>
        <v>12.103999999999999</v>
      </c>
      <c r="AH3239" s="390">
        <f t="shared" si="665"/>
        <v>12.015999999999998</v>
      </c>
      <c r="AI3239" s="390">
        <f t="shared" si="666"/>
        <v>12.547999999999998</v>
      </c>
      <c r="AJ3239" s="390">
        <f t="shared" si="667"/>
        <v>11.831</v>
      </c>
      <c r="AK3239" s="390">
        <f t="shared" si="668"/>
        <v>12.114999999999998</v>
      </c>
      <c r="AL3239" s="390">
        <f t="shared" si="669"/>
        <v>12.224999999999998</v>
      </c>
      <c r="AM3239" s="390">
        <f t="shared" si="670"/>
        <v>12.105999999999998</v>
      </c>
      <c r="AN3239" s="390">
        <f t="shared" si="671"/>
        <v>11.7</v>
      </c>
      <c r="AO3239" s="390">
        <f t="shared" si="672"/>
        <v>12.602999999999998</v>
      </c>
    </row>
    <row r="3240" spans="1:41" ht="15" customHeight="1" x14ac:dyDescent="0.25">
      <c r="A3240" s="127" t="s">
        <v>3197</v>
      </c>
      <c r="B3240" s="125" t="s">
        <v>2077</v>
      </c>
      <c r="C3240" s="125" t="s">
        <v>4007</v>
      </c>
      <c r="D3240" s="125" t="s">
        <v>1472</v>
      </c>
      <c r="E3240" s="125" t="s">
        <v>2455</v>
      </c>
      <c r="F3240" s="126">
        <v>10.68</v>
      </c>
      <c r="G3240" s="126">
        <v>10.879999999999999</v>
      </c>
      <c r="H3240" s="126">
        <v>8.5399999999999991</v>
      </c>
      <c r="I3240" s="126"/>
      <c r="J3240" s="317"/>
      <c r="K3240" s="323">
        <f>ROUND(SUMIF('VGT-Bewegungsdaten'!B:B,A3240,'VGT-Bewegungsdaten'!C:C),3)</f>
        <v>0</v>
      </c>
      <c r="L3240" s="324">
        <f>ROUND(SUMIF('VGT-Bewegungsdaten'!B:B,$A3240,'VGT-Bewegungsdaten'!D:D),2)</f>
        <v>0</v>
      </c>
      <c r="N3240" s="376" t="s">
        <v>4930</v>
      </c>
      <c r="O3240" s="376" t="s">
        <v>4940</v>
      </c>
      <c r="P3240" s="326">
        <f>ROUND(SUMIF('AV-Bewegungsdaten'!B:B,A3240,'AV-Bewegungsdaten'!C:C),3)</f>
        <v>0</v>
      </c>
      <c r="Q3240" s="324">
        <f>ROUND(SUMIF('AV-Bewegungsdaten'!B:B,$A3240,'AV-Bewegungsdaten'!D:D),2)</f>
        <v>0</v>
      </c>
      <c r="T3240" s="327"/>
      <c r="U3240" s="326">
        <f>ROUND(SUMIF('DV-Bewegungsdaten'!B:B,Kategorien!A3240,'DV-Bewegungsdaten'!D:D),3)</f>
        <v>0</v>
      </c>
      <c r="V3240" s="324">
        <f>ROUND(SUMIF('DV-Bewegungsdaten'!B:B,Kategorien!A3240,'DV-Bewegungsdaten'!E:E),3)</f>
        <v>0</v>
      </c>
      <c r="AD3240" s="390">
        <f t="shared" si="661"/>
        <v>5.9409999999999989</v>
      </c>
      <c r="AE3240" s="390">
        <f t="shared" si="662"/>
        <v>6.597999999999999</v>
      </c>
      <c r="AF3240" s="390">
        <f t="shared" si="663"/>
        <v>7.8169999999999984</v>
      </c>
      <c r="AG3240" s="390">
        <f t="shared" si="664"/>
        <v>7.1839999999999993</v>
      </c>
      <c r="AH3240" s="390">
        <f t="shared" si="665"/>
        <v>7.0959999999999992</v>
      </c>
      <c r="AI3240" s="390">
        <f t="shared" si="666"/>
        <v>7.6279999999999992</v>
      </c>
      <c r="AJ3240" s="390">
        <f t="shared" si="667"/>
        <v>6.9109999999999996</v>
      </c>
      <c r="AK3240" s="390">
        <f t="shared" si="668"/>
        <v>7.1949999999999985</v>
      </c>
      <c r="AL3240" s="390">
        <f t="shared" si="669"/>
        <v>7.3049999999999988</v>
      </c>
      <c r="AM3240" s="390">
        <f t="shared" si="670"/>
        <v>7.1859999999999991</v>
      </c>
      <c r="AN3240" s="390">
        <f t="shared" si="671"/>
        <v>6.7799999999999994</v>
      </c>
      <c r="AO3240" s="390">
        <f t="shared" si="672"/>
        <v>7.6829999999999989</v>
      </c>
    </row>
    <row r="3241" spans="1:41" ht="15" customHeight="1" x14ac:dyDescent="0.25">
      <c r="A3241" s="127" t="s">
        <v>3725</v>
      </c>
      <c r="B3241" s="125" t="s">
        <v>2077</v>
      </c>
      <c r="C3241" s="125" t="s">
        <v>4008</v>
      </c>
      <c r="D3241" s="125" t="s">
        <v>1206</v>
      </c>
      <c r="E3241" s="125" t="s">
        <v>2452</v>
      </c>
      <c r="F3241" s="126">
        <v>11.44</v>
      </c>
      <c r="G3241" s="126">
        <v>11.639999999999999</v>
      </c>
      <c r="H3241" s="126">
        <v>9.15</v>
      </c>
      <c r="I3241" s="126"/>
      <c r="J3241" s="317"/>
      <c r="K3241" s="323">
        <f>ROUND(SUMIF('VGT-Bewegungsdaten'!B:B,A3241,'VGT-Bewegungsdaten'!C:C),3)</f>
        <v>0</v>
      </c>
      <c r="L3241" s="324">
        <f>ROUND(SUMIF('VGT-Bewegungsdaten'!B:B,$A3241,'VGT-Bewegungsdaten'!D:D),2)</f>
        <v>0</v>
      </c>
      <c r="N3241" s="376" t="s">
        <v>4930</v>
      </c>
      <c r="O3241" s="376" t="s">
        <v>4940</v>
      </c>
      <c r="P3241" s="326">
        <f>ROUND(SUMIF('AV-Bewegungsdaten'!B:B,A3241,'AV-Bewegungsdaten'!C:C),3)</f>
        <v>0</v>
      </c>
      <c r="Q3241" s="324">
        <f>ROUND(SUMIF('AV-Bewegungsdaten'!B:B,$A3241,'AV-Bewegungsdaten'!D:D),2)</f>
        <v>0</v>
      </c>
      <c r="T3241" s="327"/>
      <c r="U3241" s="326">
        <f>ROUND(SUMIF('DV-Bewegungsdaten'!B:B,Kategorien!A3241,'DV-Bewegungsdaten'!D:D),3)</f>
        <v>0</v>
      </c>
      <c r="V3241" s="324">
        <f>ROUND(SUMIF('DV-Bewegungsdaten'!B:B,Kategorien!A3241,'DV-Bewegungsdaten'!E:E),3)</f>
        <v>0</v>
      </c>
      <c r="AD3241" s="390">
        <f t="shared" si="661"/>
        <v>6.7009999999999987</v>
      </c>
      <c r="AE3241" s="390">
        <f t="shared" si="662"/>
        <v>7.3579999999999988</v>
      </c>
      <c r="AF3241" s="390">
        <f t="shared" si="663"/>
        <v>8.5769999999999982</v>
      </c>
      <c r="AG3241" s="390">
        <f t="shared" si="664"/>
        <v>7.9439999999999991</v>
      </c>
      <c r="AH3241" s="390">
        <f t="shared" si="665"/>
        <v>7.855999999999999</v>
      </c>
      <c r="AI3241" s="390">
        <f t="shared" si="666"/>
        <v>8.3879999999999981</v>
      </c>
      <c r="AJ3241" s="390">
        <f t="shared" si="667"/>
        <v>7.6709999999999994</v>
      </c>
      <c r="AK3241" s="390">
        <f t="shared" si="668"/>
        <v>7.9549999999999983</v>
      </c>
      <c r="AL3241" s="390">
        <f t="shared" si="669"/>
        <v>8.0649999999999977</v>
      </c>
      <c r="AM3241" s="390">
        <f t="shared" si="670"/>
        <v>7.9459999999999988</v>
      </c>
      <c r="AN3241" s="390">
        <f t="shared" si="671"/>
        <v>7.5399999999999991</v>
      </c>
      <c r="AO3241" s="390">
        <f t="shared" si="672"/>
        <v>8.4429999999999978</v>
      </c>
    </row>
    <row r="3242" spans="1:41" ht="15" customHeight="1" x14ac:dyDescent="0.25">
      <c r="A3242" s="127" t="s">
        <v>3726</v>
      </c>
      <c r="B3242" s="125" t="s">
        <v>2077</v>
      </c>
      <c r="C3242" s="125" t="s">
        <v>4008</v>
      </c>
      <c r="D3242" s="125" t="s">
        <v>1208</v>
      </c>
      <c r="E3242" s="125" t="s">
        <v>2455</v>
      </c>
      <c r="F3242" s="126">
        <v>14.379999999999999</v>
      </c>
      <c r="G3242" s="126">
        <v>14.579999999999998</v>
      </c>
      <c r="H3242" s="126">
        <v>11.5</v>
      </c>
      <c r="I3242" s="126"/>
      <c r="J3242" s="317"/>
      <c r="K3242" s="323">
        <f>ROUND(SUMIF('VGT-Bewegungsdaten'!B:B,A3242,'VGT-Bewegungsdaten'!C:C),3)</f>
        <v>0</v>
      </c>
      <c r="L3242" s="324">
        <f>ROUND(SUMIF('VGT-Bewegungsdaten'!B:B,$A3242,'VGT-Bewegungsdaten'!D:D),2)</f>
        <v>0</v>
      </c>
      <c r="N3242" s="376" t="s">
        <v>4930</v>
      </c>
      <c r="O3242" s="376" t="s">
        <v>4940</v>
      </c>
      <c r="P3242" s="326">
        <f>ROUND(SUMIF('AV-Bewegungsdaten'!B:B,A3242,'AV-Bewegungsdaten'!C:C),3)</f>
        <v>0</v>
      </c>
      <c r="Q3242" s="324">
        <f>ROUND(SUMIF('AV-Bewegungsdaten'!B:B,$A3242,'AV-Bewegungsdaten'!D:D),2)</f>
        <v>0</v>
      </c>
      <c r="T3242" s="327"/>
      <c r="U3242" s="326">
        <f>ROUND(SUMIF('DV-Bewegungsdaten'!B:B,Kategorien!A3242,'DV-Bewegungsdaten'!D:D),3)</f>
        <v>0</v>
      </c>
      <c r="V3242" s="324">
        <f>ROUND(SUMIF('DV-Bewegungsdaten'!B:B,Kategorien!A3242,'DV-Bewegungsdaten'!E:E),3)</f>
        <v>0</v>
      </c>
      <c r="AD3242" s="390">
        <f t="shared" si="661"/>
        <v>9.6409999999999982</v>
      </c>
      <c r="AE3242" s="390">
        <f t="shared" si="662"/>
        <v>10.297999999999998</v>
      </c>
      <c r="AF3242" s="390">
        <f t="shared" si="663"/>
        <v>11.516999999999998</v>
      </c>
      <c r="AG3242" s="390">
        <f t="shared" si="664"/>
        <v>10.883999999999999</v>
      </c>
      <c r="AH3242" s="390">
        <f t="shared" si="665"/>
        <v>10.795999999999999</v>
      </c>
      <c r="AI3242" s="390">
        <f t="shared" si="666"/>
        <v>11.327999999999999</v>
      </c>
      <c r="AJ3242" s="390">
        <f t="shared" si="667"/>
        <v>10.610999999999999</v>
      </c>
      <c r="AK3242" s="390">
        <f t="shared" si="668"/>
        <v>10.894999999999998</v>
      </c>
      <c r="AL3242" s="390">
        <f t="shared" si="669"/>
        <v>11.004999999999999</v>
      </c>
      <c r="AM3242" s="390">
        <f t="shared" si="670"/>
        <v>10.885999999999999</v>
      </c>
      <c r="AN3242" s="390">
        <f t="shared" si="671"/>
        <v>10.479999999999999</v>
      </c>
      <c r="AO3242" s="390">
        <f t="shared" si="672"/>
        <v>11.382999999999999</v>
      </c>
    </row>
    <row r="3243" spans="1:41" ht="15" customHeight="1" x14ac:dyDescent="0.25">
      <c r="A3243" s="127" t="s">
        <v>3727</v>
      </c>
      <c r="B3243" s="125" t="s">
        <v>2077</v>
      </c>
      <c r="C3243" s="125" t="s">
        <v>4008</v>
      </c>
      <c r="D3243" s="125" t="s">
        <v>1210</v>
      </c>
      <c r="E3243" s="125" t="s">
        <v>2452</v>
      </c>
      <c r="F3243" s="126">
        <v>12.42</v>
      </c>
      <c r="G3243" s="126">
        <v>12.62</v>
      </c>
      <c r="H3243" s="126">
        <v>9.94</v>
      </c>
      <c r="I3243" s="126"/>
      <c r="J3243" s="317"/>
      <c r="K3243" s="323">
        <f>ROUND(SUMIF('VGT-Bewegungsdaten'!B:B,A3243,'VGT-Bewegungsdaten'!C:C),3)</f>
        <v>0</v>
      </c>
      <c r="L3243" s="324">
        <f>ROUND(SUMIF('VGT-Bewegungsdaten'!B:B,$A3243,'VGT-Bewegungsdaten'!D:D),2)</f>
        <v>0</v>
      </c>
      <c r="N3243" s="376" t="s">
        <v>4930</v>
      </c>
      <c r="O3243" s="376" t="s">
        <v>4940</v>
      </c>
      <c r="P3243" s="326">
        <f>ROUND(SUMIF('AV-Bewegungsdaten'!B:B,A3243,'AV-Bewegungsdaten'!C:C),3)</f>
        <v>0</v>
      </c>
      <c r="Q3243" s="324">
        <f>ROUND(SUMIF('AV-Bewegungsdaten'!B:B,$A3243,'AV-Bewegungsdaten'!D:D),2)</f>
        <v>0</v>
      </c>
      <c r="T3243" s="327"/>
      <c r="U3243" s="326">
        <f>ROUND(SUMIF('DV-Bewegungsdaten'!B:B,Kategorien!A3243,'DV-Bewegungsdaten'!D:D),3)</f>
        <v>0</v>
      </c>
      <c r="V3243" s="324">
        <f>ROUND(SUMIF('DV-Bewegungsdaten'!B:B,Kategorien!A3243,'DV-Bewegungsdaten'!E:E),3)</f>
        <v>0</v>
      </c>
      <c r="AD3243" s="390">
        <f t="shared" si="661"/>
        <v>7.6809999999999992</v>
      </c>
      <c r="AE3243" s="390">
        <f t="shared" si="662"/>
        <v>8.3379999999999992</v>
      </c>
      <c r="AF3243" s="390">
        <f t="shared" si="663"/>
        <v>9.5569999999999986</v>
      </c>
      <c r="AG3243" s="390">
        <f t="shared" si="664"/>
        <v>8.9239999999999995</v>
      </c>
      <c r="AH3243" s="390">
        <f t="shared" si="665"/>
        <v>8.8359999999999985</v>
      </c>
      <c r="AI3243" s="390">
        <f t="shared" si="666"/>
        <v>9.3679999999999986</v>
      </c>
      <c r="AJ3243" s="390">
        <f t="shared" si="667"/>
        <v>8.6509999999999998</v>
      </c>
      <c r="AK3243" s="390">
        <f t="shared" si="668"/>
        <v>8.9349999999999987</v>
      </c>
      <c r="AL3243" s="390">
        <f t="shared" si="669"/>
        <v>9.0449999999999982</v>
      </c>
      <c r="AM3243" s="390">
        <f t="shared" si="670"/>
        <v>8.9259999999999984</v>
      </c>
      <c r="AN3243" s="390">
        <f t="shared" si="671"/>
        <v>8.52</v>
      </c>
      <c r="AO3243" s="390">
        <f t="shared" si="672"/>
        <v>9.4229999999999983</v>
      </c>
    </row>
    <row r="3244" spans="1:41" ht="15" customHeight="1" x14ac:dyDescent="0.25">
      <c r="A3244" s="127" t="s">
        <v>3728</v>
      </c>
      <c r="B3244" s="125" t="s">
        <v>2077</v>
      </c>
      <c r="C3244" s="125" t="s">
        <v>4008</v>
      </c>
      <c r="D3244" s="125" t="s">
        <v>1212</v>
      </c>
      <c r="E3244" s="125" t="s">
        <v>2455</v>
      </c>
      <c r="F3244" s="126">
        <v>15.36</v>
      </c>
      <c r="G3244" s="126">
        <v>15.559999999999999</v>
      </c>
      <c r="H3244" s="126">
        <v>12.29</v>
      </c>
      <c r="I3244" s="126"/>
      <c r="J3244" s="317"/>
      <c r="K3244" s="323">
        <f>ROUND(SUMIF('VGT-Bewegungsdaten'!B:B,A3244,'VGT-Bewegungsdaten'!C:C),3)</f>
        <v>0</v>
      </c>
      <c r="L3244" s="324">
        <f>ROUND(SUMIF('VGT-Bewegungsdaten'!B:B,$A3244,'VGT-Bewegungsdaten'!D:D),2)</f>
        <v>0</v>
      </c>
      <c r="N3244" s="376" t="s">
        <v>4930</v>
      </c>
      <c r="O3244" s="376" t="s">
        <v>4940</v>
      </c>
      <c r="P3244" s="326">
        <f>ROUND(SUMIF('AV-Bewegungsdaten'!B:B,A3244,'AV-Bewegungsdaten'!C:C),3)</f>
        <v>0</v>
      </c>
      <c r="Q3244" s="324">
        <f>ROUND(SUMIF('AV-Bewegungsdaten'!B:B,$A3244,'AV-Bewegungsdaten'!D:D),2)</f>
        <v>0</v>
      </c>
      <c r="T3244" s="327"/>
      <c r="U3244" s="326">
        <f>ROUND(SUMIF('DV-Bewegungsdaten'!B:B,Kategorien!A3244,'DV-Bewegungsdaten'!D:D),3)</f>
        <v>0</v>
      </c>
      <c r="V3244" s="324">
        <f>ROUND(SUMIF('DV-Bewegungsdaten'!B:B,Kategorien!A3244,'DV-Bewegungsdaten'!E:E),3)</f>
        <v>0</v>
      </c>
      <c r="AD3244" s="390">
        <f t="shared" si="661"/>
        <v>10.620999999999999</v>
      </c>
      <c r="AE3244" s="390">
        <f t="shared" si="662"/>
        <v>11.277999999999999</v>
      </c>
      <c r="AF3244" s="390">
        <f t="shared" si="663"/>
        <v>12.496999999999998</v>
      </c>
      <c r="AG3244" s="390">
        <f t="shared" si="664"/>
        <v>11.863999999999999</v>
      </c>
      <c r="AH3244" s="390">
        <f t="shared" si="665"/>
        <v>11.776</v>
      </c>
      <c r="AI3244" s="390">
        <f t="shared" si="666"/>
        <v>12.308</v>
      </c>
      <c r="AJ3244" s="390">
        <f t="shared" si="667"/>
        <v>11.590999999999999</v>
      </c>
      <c r="AK3244" s="390">
        <f t="shared" si="668"/>
        <v>11.874999999999998</v>
      </c>
      <c r="AL3244" s="390">
        <f t="shared" si="669"/>
        <v>11.984999999999999</v>
      </c>
      <c r="AM3244" s="390">
        <f t="shared" si="670"/>
        <v>11.866</v>
      </c>
      <c r="AN3244" s="390">
        <f t="shared" si="671"/>
        <v>11.459999999999999</v>
      </c>
      <c r="AO3244" s="390">
        <f t="shared" si="672"/>
        <v>12.363</v>
      </c>
    </row>
    <row r="3245" spans="1:41" ht="15" customHeight="1" x14ac:dyDescent="0.25">
      <c r="A3245" s="127" t="s">
        <v>3729</v>
      </c>
      <c r="B3245" s="125" t="s">
        <v>2077</v>
      </c>
      <c r="C3245" s="125" t="s">
        <v>4008</v>
      </c>
      <c r="D3245" s="125" t="s">
        <v>1214</v>
      </c>
      <c r="E3245" s="125" t="s">
        <v>2452</v>
      </c>
      <c r="F3245" s="126">
        <v>17.32</v>
      </c>
      <c r="G3245" s="126">
        <v>17.52</v>
      </c>
      <c r="H3245" s="126">
        <v>13.86</v>
      </c>
      <c r="I3245" s="126"/>
      <c r="J3245" s="317"/>
      <c r="K3245" s="323">
        <f>ROUND(SUMIF('VGT-Bewegungsdaten'!B:B,A3245,'VGT-Bewegungsdaten'!C:C),3)</f>
        <v>0</v>
      </c>
      <c r="L3245" s="324">
        <f>ROUND(SUMIF('VGT-Bewegungsdaten'!B:B,$A3245,'VGT-Bewegungsdaten'!D:D),2)</f>
        <v>0</v>
      </c>
      <c r="N3245" s="376" t="s">
        <v>4930</v>
      </c>
      <c r="O3245" s="376" t="s">
        <v>4940</v>
      </c>
      <c r="P3245" s="326">
        <f>ROUND(SUMIF('AV-Bewegungsdaten'!B:B,A3245,'AV-Bewegungsdaten'!C:C),3)</f>
        <v>0</v>
      </c>
      <c r="Q3245" s="324">
        <f>ROUND(SUMIF('AV-Bewegungsdaten'!B:B,$A3245,'AV-Bewegungsdaten'!D:D),2)</f>
        <v>0</v>
      </c>
      <c r="T3245" s="327"/>
      <c r="U3245" s="326">
        <f>ROUND(SUMIF('DV-Bewegungsdaten'!B:B,Kategorien!A3245,'DV-Bewegungsdaten'!D:D),3)</f>
        <v>0</v>
      </c>
      <c r="V3245" s="324">
        <f>ROUND(SUMIF('DV-Bewegungsdaten'!B:B,Kategorien!A3245,'DV-Bewegungsdaten'!E:E),3)</f>
        <v>0</v>
      </c>
      <c r="AD3245" s="390">
        <f t="shared" si="661"/>
        <v>12.581</v>
      </c>
      <c r="AE3245" s="390">
        <f t="shared" si="662"/>
        <v>13.238</v>
      </c>
      <c r="AF3245" s="390">
        <f t="shared" si="663"/>
        <v>14.456999999999999</v>
      </c>
      <c r="AG3245" s="390">
        <f t="shared" si="664"/>
        <v>13.824</v>
      </c>
      <c r="AH3245" s="390">
        <f t="shared" si="665"/>
        <v>13.736000000000001</v>
      </c>
      <c r="AI3245" s="390">
        <f t="shared" si="666"/>
        <v>14.268000000000001</v>
      </c>
      <c r="AJ3245" s="390">
        <f t="shared" si="667"/>
        <v>13.551</v>
      </c>
      <c r="AK3245" s="390">
        <f t="shared" si="668"/>
        <v>13.834999999999999</v>
      </c>
      <c r="AL3245" s="390">
        <f t="shared" si="669"/>
        <v>13.945</v>
      </c>
      <c r="AM3245" s="390">
        <f t="shared" si="670"/>
        <v>13.826000000000001</v>
      </c>
      <c r="AN3245" s="390">
        <f t="shared" si="671"/>
        <v>13.42</v>
      </c>
      <c r="AO3245" s="390">
        <f t="shared" si="672"/>
        <v>14.323</v>
      </c>
    </row>
    <row r="3246" spans="1:41" ht="15" customHeight="1" x14ac:dyDescent="0.25">
      <c r="A3246" s="127" t="s">
        <v>3730</v>
      </c>
      <c r="B3246" s="125" t="s">
        <v>2077</v>
      </c>
      <c r="C3246" s="125" t="s">
        <v>4008</v>
      </c>
      <c r="D3246" s="125" t="s">
        <v>1216</v>
      </c>
      <c r="E3246" s="125" t="s">
        <v>2455</v>
      </c>
      <c r="F3246" s="126">
        <v>20.259999999999998</v>
      </c>
      <c r="G3246" s="126">
        <v>20.459999999999997</v>
      </c>
      <c r="H3246" s="126">
        <v>16.21</v>
      </c>
      <c r="I3246" s="126"/>
      <c r="J3246" s="317"/>
      <c r="K3246" s="323">
        <f>ROUND(SUMIF('VGT-Bewegungsdaten'!B:B,A3246,'VGT-Bewegungsdaten'!C:C),3)</f>
        <v>0</v>
      </c>
      <c r="L3246" s="324">
        <f>ROUND(SUMIF('VGT-Bewegungsdaten'!B:B,$A3246,'VGT-Bewegungsdaten'!D:D),2)</f>
        <v>0</v>
      </c>
      <c r="N3246" s="376" t="s">
        <v>4930</v>
      </c>
      <c r="O3246" s="376" t="s">
        <v>4940</v>
      </c>
      <c r="P3246" s="326">
        <f>ROUND(SUMIF('AV-Bewegungsdaten'!B:B,A3246,'AV-Bewegungsdaten'!C:C),3)</f>
        <v>0</v>
      </c>
      <c r="Q3246" s="324">
        <f>ROUND(SUMIF('AV-Bewegungsdaten'!B:B,$A3246,'AV-Bewegungsdaten'!D:D),2)</f>
        <v>0</v>
      </c>
      <c r="T3246" s="327"/>
      <c r="U3246" s="326">
        <f>ROUND(SUMIF('DV-Bewegungsdaten'!B:B,Kategorien!A3246,'DV-Bewegungsdaten'!D:D),3)</f>
        <v>0</v>
      </c>
      <c r="V3246" s="324">
        <f>ROUND(SUMIF('DV-Bewegungsdaten'!B:B,Kategorien!A3246,'DV-Bewegungsdaten'!E:E),3)</f>
        <v>0</v>
      </c>
      <c r="AD3246" s="390">
        <f t="shared" si="661"/>
        <v>15.520999999999997</v>
      </c>
      <c r="AE3246" s="390">
        <f t="shared" si="662"/>
        <v>16.177999999999997</v>
      </c>
      <c r="AF3246" s="390">
        <f t="shared" si="663"/>
        <v>17.396999999999998</v>
      </c>
      <c r="AG3246" s="390">
        <f t="shared" si="664"/>
        <v>16.763999999999996</v>
      </c>
      <c r="AH3246" s="390">
        <f t="shared" si="665"/>
        <v>16.675999999999998</v>
      </c>
      <c r="AI3246" s="390">
        <f t="shared" si="666"/>
        <v>17.207999999999998</v>
      </c>
      <c r="AJ3246" s="390">
        <f t="shared" si="667"/>
        <v>16.490999999999996</v>
      </c>
      <c r="AK3246" s="390">
        <f t="shared" si="668"/>
        <v>16.774999999999999</v>
      </c>
      <c r="AL3246" s="390">
        <f t="shared" si="669"/>
        <v>16.884999999999998</v>
      </c>
      <c r="AM3246" s="390">
        <f t="shared" si="670"/>
        <v>16.765999999999998</v>
      </c>
      <c r="AN3246" s="390">
        <f t="shared" si="671"/>
        <v>16.36</v>
      </c>
      <c r="AO3246" s="390">
        <f t="shared" si="672"/>
        <v>17.262999999999998</v>
      </c>
    </row>
    <row r="3247" spans="1:41" ht="15" customHeight="1" x14ac:dyDescent="0.25">
      <c r="A3247" s="127" t="s">
        <v>3731</v>
      </c>
      <c r="B3247" s="125" t="s">
        <v>2077</v>
      </c>
      <c r="C3247" s="125" t="s">
        <v>4008</v>
      </c>
      <c r="D3247" s="125" t="s">
        <v>1218</v>
      </c>
      <c r="E3247" s="125" t="s">
        <v>2452</v>
      </c>
      <c r="F3247" s="126">
        <v>18.299999999999997</v>
      </c>
      <c r="G3247" s="126">
        <v>18.499999999999996</v>
      </c>
      <c r="H3247" s="126">
        <v>14.64</v>
      </c>
      <c r="I3247" s="126"/>
      <c r="J3247" s="317"/>
      <c r="K3247" s="323">
        <f>ROUND(SUMIF('VGT-Bewegungsdaten'!B:B,A3247,'VGT-Bewegungsdaten'!C:C),3)</f>
        <v>0</v>
      </c>
      <c r="L3247" s="324">
        <f>ROUND(SUMIF('VGT-Bewegungsdaten'!B:B,$A3247,'VGT-Bewegungsdaten'!D:D),2)</f>
        <v>0</v>
      </c>
      <c r="N3247" s="376" t="s">
        <v>4930</v>
      </c>
      <c r="O3247" s="376" t="s">
        <v>4940</v>
      </c>
      <c r="P3247" s="326">
        <f>ROUND(SUMIF('AV-Bewegungsdaten'!B:B,A3247,'AV-Bewegungsdaten'!C:C),3)</f>
        <v>0</v>
      </c>
      <c r="Q3247" s="324">
        <f>ROUND(SUMIF('AV-Bewegungsdaten'!B:B,$A3247,'AV-Bewegungsdaten'!D:D),2)</f>
        <v>0</v>
      </c>
      <c r="T3247" s="327"/>
      <c r="U3247" s="326">
        <f>ROUND(SUMIF('DV-Bewegungsdaten'!B:B,Kategorien!A3247,'DV-Bewegungsdaten'!D:D),3)</f>
        <v>0</v>
      </c>
      <c r="V3247" s="324">
        <f>ROUND(SUMIF('DV-Bewegungsdaten'!B:B,Kategorien!A3247,'DV-Bewegungsdaten'!E:E),3)</f>
        <v>0</v>
      </c>
      <c r="AD3247" s="390">
        <f t="shared" si="661"/>
        <v>13.560999999999996</v>
      </c>
      <c r="AE3247" s="390">
        <f t="shared" si="662"/>
        <v>14.217999999999996</v>
      </c>
      <c r="AF3247" s="390">
        <f t="shared" si="663"/>
        <v>15.436999999999996</v>
      </c>
      <c r="AG3247" s="390">
        <f t="shared" si="664"/>
        <v>14.803999999999997</v>
      </c>
      <c r="AH3247" s="390">
        <f t="shared" si="665"/>
        <v>14.715999999999998</v>
      </c>
      <c r="AI3247" s="390">
        <f t="shared" si="666"/>
        <v>15.247999999999998</v>
      </c>
      <c r="AJ3247" s="390">
        <f t="shared" si="667"/>
        <v>14.530999999999997</v>
      </c>
      <c r="AK3247" s="390">
        <f t="shared" si="668"/>
        <v>14.814999999999996</v>
      </c>
      <c r="AL3247" s="390">
        <f t="shared" si="669"/>
        <v>14.924999999999997</v>
      </c>
      <c r="AM3247" s="390">
        <f t="shared" si="670"/>
        <v>14.805999999999997</v>
      </c>
      <c r="AN3247" s="390">
        <f t="shared" si="671"/>
        <v>14.399999999999997</v>
      </c>
      <c r="AO3247" s="390">
        <f t="shared" si="672"/>
        <v>15.302999999999997</v>
      </c>
    </row>
    <row r="3248" spans="1:41" ht="15" customHeight="1" x14ac:dyDescent="0.25">
      <c r="A3248" s="127" t="s">
        <v>3732</v>
      </c>
      <c r="B3248" s="125" t="s">
        <v>2077</v>
      </c>
      <c r="C3248" s="125" t="s">
        <v>4008</v>
      </c>
      <c r="D3248" s="125" t="s">
        <v>1220</v>
      </c>
      <c r="E3248" s="125" t="s">
        <v>2455</v>
      </c>
      <c r="F3248" s="126">
        <v>21.240000000000002</v>
      </c>
      <c r="G3248" s="126">
        <v>21.44</v>
      </c>
      <c r="H3248" s="126">
        <v>16.989999999999998</v>
      </c>
      <c r="I3248" s="126"/>
      <c r="J3248" s="317"/>
      <c r="K3248" s="323">
        <f>ROUND(SUMIF('VGT-Bewegungsdaten'!B:B,A3248,'VGT-Bewegungsdaten'!C:C),3)</f>
        <v>0</v>
      </c>
      <c r="L3248" s="324">
        <f>ROUND(SUMIF('VGT-Bewegungsdaten'!B:B,$A3248,'VGT-Bewegungsdaten'!D:D),2)</f>
        <v>0</v>
      </c>
      <c r="N3248" s="376" t="s">
        <v>4930</v>
      </c>
      <c r="O3248" s="376" t="s">
        <v>4940</v>
      </c>
      <c r="P3248" s="326">
        <f>ROUND(SUMIF('AV-Bewegungsdaten'!B:B,A3248,'AV-Bewegungsdaten'!C:C),3)</f>
        <v>0</v>
      </c>
      <c r="Q3248" s="324">
        <f>ROUND(SUMIF('AV-Bewegungsdaten'!B:B,$A3248,'AV-Bewegungsdaten'!D:D),2)</f>
        <v>0</v>
      </c>
      <c r="T3248" s="327"/>
      <c r="U3248" s="326">
        <f>ROUND(SUMIF('DV-Bewegungsdaten'!B:B,Kategorien!A3248,'DV-Bewegungsdaten'!D:D),3)</f>
        <v>0</v>
      </c>
      <c r="V3248" s="324">
        <f>ROUND(SUMIF('DV-Bewegungsdaten'!B:B,Kategorien!A3248,'DV-Bewegungsdaten'!E:E),3)</f>
        <v>0</v>
      </c>
      <c r="AD3248" s="390">
        <f t="shared" si="661"/>
        <v>16.501000000000001</v>
      </c>
      <c r="AE3248" s="390">
        <f t="shared" si="662"/>
        <v>17.158000000000001</v>
      </c>
      <c r="AF3248" s="390">
        <f t="shared" si="663"/>
        <v>18.377000000000002</v>
      </c>
      <c r="AG3248" s="390">
        <f t="shared" si="664"/>
        <v>17.744</v>
      </c>
      <c r="AH3248" s="390">
        <f t="shared" si="665"/>
        <v>17.656000000000002</v>
      </c>
      <c r="AI3248" s="390">
        <f t="shared" si="666"/>
        <v>18.188000000000002</v>
      </c>
      <c r="AJ3248" s="390">
        <f t="shared" si="667"/>
        <v>17.471</v>
      </c>
      <c r="AK3248" s="390">
        <f t="shared" si="668"/>
        <v>17.755000000000003</v>
      </c>
      <c r="AL3248" s="390">
        <f t="shared" si="669"/>
        <v>17.865000000000002</v>
      </c>
      <c r="AM3248" s="390">
        <f t="shared" si="670"/>
        <v>17.746000000000002</v>
      </c>
      <c r="AN3248" s="390">
        <f t="shared" si="671"/>
        <v>17.340000000000003</v>
      </c>
      <c r="AO3248" s="390">
        <f t="shared" si="672"/>
        <v>18.243000000000002</v>
      </c>
    </row>
    <row r="3249" spans="1:41" ht="15" customHeight="1" x14ac:dyDescent="0.25">
      <c r="A3249" s="127" t="s">
        <v>3733</v>
      </c>
      <c r="B3249" s="125" t="s">
        <v>2077</v>
      </c>
      <c r="C3249" s="125" t="s">
        <v>4008</v>
      </c>
      <c r="D3249" s="125" t="s">
        <v>1222</v>
      </c>
      <c r="E3249" s="125" t="s">
        <v>2452</v>
      </c>
      <c r="F3249" s="126">
        <v>18.3</v>
      </c>
      <c r="G3249" s="126">
        <v>18.5</v>
      </c>
      <c r="H3249" s="126">
        <v>14.64</v>
      </c>
      <c r="I3249" s="126"/>
      <c r="J3249" s="317"/>
      <c r="K3249" s="323">
        <f>ROUND(SUMIF('VGT-Bewegungsdaten'!B:B,A3249,'VGT-Bewegungsdaten'!C:C),3)</f>
        <v>0</v>
      </c>
      <c r="L3249" s="324">
        <f>ROUND(SUMIF('VGT-Bewegungsdaten'!B:B,$A3249,'VGT-Bewegungsdaten'!D:D),2)</f>
        <v>0</v>
      </c>
      <c r="N3249" s="376" t="s">
        <v>4930</v>
      </c>
      <c r="O3249" s="376" t="s">
        <v>4940</v>
      </c>
      <c r="P3249" s="326">
        <f>ROUND(SUMIF('AV-Bewegungsdaten'!B:B,A3249,'AV-Bewegungsdaten'!C:C),3)</f>
        <v>0</v>
      </c>
      <c r="Q3249" s="324">
        <f>ROUND(SUMIF('AV-Bewegungsdaten'!B:B,$A3249,'AV-Bewegungsdaten'!D:D),2)</f>
        <v>0</v>
      </c>
      <c r="T3249" s="327"/>
      <c r="U3249" s="326">
        <f>ROUND(SUMIF('DV-Bewegungsdaten'!B:B,Kategorien!A3249,'DV-Bewegungsdaten'!D:D),3)</f>
        <v>0</v>
      </c>
      <c r="V3249" s="324">
        <f>ROUND(SUMIF('DV-Bewegungsdaten'!B:B,Kategorien!A3249,'DV-Bewegungsdaten'!E:E),3)</f>
        <v>0</v>
      </c>
      <c r="AD3249" s="390">
        <f t="shared" si="661"/>
        <v>13.561</v>
      </c>
      <c r="AE3249" s="390">
        <f t="shared" si="662"/>
        <v>14.218</v>
      </c>
      <c r="AF3249" s="390">
        <f t="shared" si="663"/>
        <v>15.436999999999999</v>
      </c>
      <c r="AG3249" s="390">
        <f t="shared" si="664"/>
        <v>14.804</v>
      </c>
      <c r="AH3249" s="390">
        <f t="shared" si="665"/>
        <v>14.716000000000001</v>
      </c>
      <c r="AI3249" s="390">
        <f t="shared" si="666"/>
        <v>15.248000000000001</v>
      </c>
      <c r="AJ3249" s="390">
        <f t="shared" si="667"/>
        <v>14.531000000000001</v>
      </c>
      <c r="AK3249" s="390">
        <f t="shared" si="668"/>
        <v>14.815</v>
      </c>
      <c r="AL3249" s="390">
        <f t="shared" si="669"/>
        <v>14.925000000000001</v>
      </c>
      <c r="AM3249" s="390">
        <f t="shared" si="670"/>
        <v>14.806000000000001</v>
      </c>
      <c r="AN3249" s="390">
        <f t="shared" si="671"/>
        <v>14.4</v>
      </c>
      <c r="AO3249" s="390">
        <f t="shared" si="672"/>
        <v>15.303000000000001</v>
      </c>
    </row>
    <row r="3250" spans="1:41" ht="15" customHeight="1" x14ac:dyDescent="0.25">
      <c r="A3250" s="127" t="s">
        <v>3734</v>
      </c>
      <c r="B3250" s="125" t="s">
        <v>2077</v>
      </c>
      <c r="C3250" s="125" t="s">
        <v>4008</v>
      </c>
      <c r="D3250" s="125" t="s">
        <v>1224</v>
      </c>
      <c r="E3250" s="125" t="s">
        <v>2455</v>
      </c>
      <c r="F3250" s="126">
        <v>21.240000000000002</v>
      </c>
      <c r="G3250" s="126">
        <v>21.44</v>
      </c>
      <c r="H3250" s="126">
        <v>16.989999999999998</v>
      </c>
      <c r="I3250" s="126"/>
      <c r="J3250" s="317"/>
      <c r="K3250" s="323">
        <f>ROUND(SUMIF('VGT-Bewegungsdaten'!B:B,A3250,'VGT-Bewegungsdaten'!C:C),3)</f>
        <v>0</v>
      </c>
      <c r="L3250" s="324">
        <f>ROUND(SUMIF('VGT-Bewegungsdaten'!B:B,$A3250,'VGT-Bewegungsdaten'!D:D),2)</f>
        <v>0</v>
      </c>
      <c r="N3250" s="376" t="s">
        <v>4930</v>
      </c>
      <c r="O3250" s="376" t="s">
        <v>4940</v>
      </c>
      <c r="P3250" s="326">
        <f>ROUND(SUMIF('AV-Bewegungsdaten'!B:B,A3250,'AV-Bewegungsdaten'!C:C),3)</f>
        <v>0</v>
      </c>
      <c r="Q3250" s="324">
        <f>ROUND(SUMIF('AV-Bewegungsdaten'!B:B,$A3250,'AV-Bewegungsdaten'!D:D),2)</f>
        <v>0</v>
      </c>
      <c r="T3250" s="327"/>
      <c r="U3250" s="326">
        <f>ROUND(SUMIF('DV-Bewegungsdaten'!B:B,Kategorien!A3250,'DV-Bewegungsdaten'!D:D),3)</f>
        <v>0</v>
      </c>
      <c r="V3250" s="324">
        <f>ROUND(SUMIF('DV-Bewegungsdaten'!B:B,Kategorien!A3250,'DV-Bewegungsdaten'!E:E),3)</f>
        <v>0</v>
      </c>
      <c r="AD3250" s="390">
        <f t="shared" ref="AD3250:AD3313" si="673">MAX(0,$G3250-AR$9)</f>
        <v>16.501000000000001</v>
      </c>
      <c r="AE3250" s="390">
        <f t="shared" ref="AE3250:AE3313" si="674">MAX(0,$G3250-AS$9)</f>
        <v>17.158000000000001</v>
      </c>
      <c r="AF3250" s="390">
        <f t="shared" ref="AF3250:AF3313" si="675">MAX(0,$G3250-AT$9)</f>
        <v>18.377000000000002</v>
      </c>
      <c r="AG3250" s="390">
        <f t="shared" ref="AG3250:AG3313" si="676">MAX(0,$G3250-AU$9)</f>
        <v>17.744</v>
      </c>
      <c r="AH3250" s="390">
        <f t="shared" ref="AH3250:AH3313" si="677">MAX(0,$G3250-AV$9)</f>
        <v>17.656000000000002</v>
      </c>
      <c r="AI3250" s="390">
        <f t="shared" ref="AI3250:AI3313" si="678">MAX(0,$G3250-AW$9)</f>
        <v>18.188000000000002</v>
      </c>
      <c r="AJ3250" s="390">
        <f t="shared" ref="AJ3250:AJ3313" si="679">MAX(0,$G3250-AX$9)</f>
        <v>17.471</v>
      </c>
      <c r="AK3250" s="390">
        <f t="shared" ref="AK3250:AK3313" si="680">MAX(0,$G3250-AY$9)</f>
        <v>17.755000000000003</v>
      </c>
      <c r="AL3250" s="390">
        <f t="shared" ref="AL3250:AL3313" si="681">MAX(0,$G3250-AZ$9)</f>
        <v>17.865000000000002</v>
      </c>
      <c r="AM3250" s="390">
        <f t="shared" ref="AM3250:AM3313" si="682">MAX(0,$G3250-BA$9)</f>
        <v>17.746000000000002</v>
      </c>
      <c r="AN3250" s="390">
        <f t="shared" ref="AN3250:AN3313" si="683">MAX(0,$G3250-BB$9)</f>
        <v>17.340000000000003</v>
      </c>
      <c r="AO3250" s="390">
        <f t="shared" ref="AO3250:AO3313" si="684">MAX(0,$G3250-BC$9)</f>
        <v>18.243000000000002</v>
      </c>
    </row>
    <row r="3251" spans="1:41" ht="15" customHeight="1" x14ac:dyDescent="0.25">
      <c r="A3251" s="127" t="s">
        <v>3735</v>
      </c>
      <c r="B3251" s="125" t="s">
        <v>2077</v>
      </c>
      <c r="C3251" s="125" t="s">
        <v>4008</v>
      </c>
      <c r="D3251" s="125" t="s">
        <v>1226</v>
      </c>
      <c r="E3251" s="125" t="s">
        <v>2452</v>
      </c>
      <c r="F3251" s="126">
        <v>19.28</v>
      </c>
      <c r="G3251" s="126">
        <v>19.48</v>
      </c>
      <c r="H3251" s="126">
        <v>15.42</v>
      </c>
      <c r="I3251" s="126"/>
      <c r="J3251" s="317"/>
      <c r="K3251" s="323">
        <f>ROUND(SUMIF('VGT-Bewegungsdaten'!B:B,A3251,'VGT-Bewegungsdaten'!C:C),3)</f>
        <v>0</v>
      </c>
      <c r="L3251" s="324">
        <f>ROUND(SUMIF('VGT-Bewegungsdaten'!B:B,$A3251,'VGT-Bewegungsdaten'!D:D),2)</f>
        <v>0</v>
      </c>
      <c r="N3251" s="376" t="s">
        <v>4930</v>
      </c>
      <c r="O3251" s="376" t="s">
        <v>4940</v>
      </c>
      <c r="P3251" s="326">
        <f>ROUND(SUMIF('AV-Bewegungsdaten'!B:B,A3251,'AV-Bewegungsdaten'!C:C),3)</f>
        <v>0</v>
      </c>
      <c r="Q3251" s="324">
        <f>ROUND(SUMIF('AV-Bewegungsdaten'!B:B,$A3251,'AV-Bewegungsdaten'!D:D),2)</f>
        <v>0</v>
      </c>
      <c r="T3251" s="327"/>
      <c r="U3251" s="326">
        <f>ROUND(SUMIF('DV-Bewegungsdaten'!B:B,Kategorien!A3251,'DV-Bewegungsdaten'!D:D),3)</f>
        <v>0</v>
      </c>
      <c r="V3251" s="324">
        <f>ROUND(SUMIF('DV-Bewegungsdaten'!B:B,Kategorien!A3251,'DV-Bewegungsdaten'!E:E),3)</f>
        <v>0</v>
      </c>
      <c r="AD3251" s="390">
        <f t="shared" si="673"/>
        <v>14.541</v>
      </c>
      <c r="AE3251" s="390">
        <f t="shared" si="674"/>
        <v>15.198</v>
      </c>
      <c r="AF3251" s="390">
        <f t="shared" si="675"/>
        <v>16.417000000000002</v>
      </c>
      <c r="AG3251" s="390">
        <f t="shared" si="676"/>
        <v>15.784000000000001</v>
      </c>
      <c r="AH3251" s="390">
        <f t="shared" si="677"/>
        <v>15.696000000000002</v>
      </c>
      <c r="AI3251" s="390">
        <f t="shared" si="678"/>
        <v>16.228000000000002</v>
      </c>
      <c r="AJ3251" s="390">
        <f t="shared" si="679"/>
        <v>15.511000000000001</v>
      </c>
      <c r="AK3251" s="390">
        <f t="shared" si="680"/>
        <v>15.795</v>
      </c>
      <c r="AL3251" s="390">
        <f t="shared" si="681"/>
        <v>15.905000000000001</v>
      </c>
      <c r="AM3251" s="390">
        <f t="shared" si="682"/>
        <v>15.786000000000001</v>
      </c>
      <c r="AN3251" s="390">
        <f t="shared" si="683"/>
        <v>15.38</v>
      </c>
      <c r="AO3251" s="390">
        <f t="shared" si="684"/>
        <v>16.283000000000001</v>
      </c>
    </row>
    <row r="3252" spans="1:41" ht="15" customHeight="1" x14ac:dyDescent="0.25">
      <c r="A3252" s="127" t="s">
        <v>3736</v>
      </c>
      <c r="B3252" s="125" t="s">
        <v>2077</v>
      </c>
      <c r="C3252" s="125" t="s">
        <v>4008</v>
      </c>
      <c r="D3252" s="125" t="s">
        <v>1228</v>
      </c>
      <c r="E3252" s="125" t="s">
        <v>2455</v>
      </c>
      <c r="F3252" s="126">
        <v>22.22</v>
      </c>
      <c r="G3252" s="126">
        <v>22.419999999999998</v>
      </c>
      <c r="H3252" s="126">
        <v>17.78</v>
      </c>
      <c r="I3252" s="126"/>
      <c r="J3252" s="317"/>
      <c r="K3252" s="323">
        <f>ROUND(SUMIF('VGT-Bewegungsdaten'!B:B,A3252,'VGT-Bewegungsdaten'!C:C),3)</f>
        <v>0</v>
      </c>
      <c r="L3252" s="324">
        <f>ROUND(SUMIF('VGT-Bewegungsdaten'!B:B,$A3252,'VGT-Bewegungsdaten'!D:D),2)</f>
        <v>0</v>
      </c>
      <c r="N3252" s="376" t="s">
        <v>4930</v>
      </c>
      <c r="O3252" s="376" t="s">
        <v>4940</v>
      </c>
      <c r="P3252" s="326">
        <f>ROUND(SUMIF('AV-Bewegungsdaten'!B:B,A3252,'AV-Bewegungsdaten'!C:C),3)</f>
        <v>0</v>
      </c>
      <c r="Q3252" s="324">
        <f>ROUND(SUMIF('AV-Bewegungsdaten'!B:B,$A3252,'AV-Bewegungsdaten'!D:D),2)</f>
        <v>0</v>
      </c>
      <c r="T3252" s="327"/>
      <c r="U3252" s="326">
        <f>ROUND(SUMIF('DV-Bewegungsdaten'!B:B,Kategorien!A3252,'DV-Bewegungsdaten'!D:D),3)</f>
        <v>0</v>
      </c>
      <c r="V3252" s="324">
        <f>ROUND(SUMIF('DV-Bewegungsdaten'!B:B,Kategorien!A3252,'DV-Bewegungsdaten'!E:E),3)</f>
        <v>0</v>
      </c>
      <c r="AD3252" s="390">
        <f t="shared" si="673"/>
        <v>17.480999999999998</v>
      </c>
      <c r="AE3252" s="390">
        <f t="shared" si="674"/>
        <v>18.137999999999998</v>
      </c>
      <c r="AF3252" s="390">
        <f t="shared" si="675"/>
        <v>19.356999999999999</v>
      </c>
      <c r="AG3252" s="390">
        <f t="shared" si="676"/>
        <v>18.723999999999997</v>
      </c>
      <c r="AH3252" s="390">
        <f t="shared" si="677"/>
        <v>18.635999999999999</v>
      </c>
      <c r="AI3252" s="390">
        <f t="shared" si="678"/>
        <v>19.167999999999999</v>
      </c>
      <c r="AJ3252" s="390">
        <f t="shared" si="679"/>
        <v>18.450999999999997</v>
      </c>
      <c r="AK3252" s="390">
        <f t="shared" si="680"/>
        <v>18.734999999999999</v>
      </c>
      <c r="AL3252" s="390">
        <f t="shared" si="681"/>
        <v>18.844999999999999</v>
      </c>
      <c r="AM3252" s="390">
        <f t="shared" si="682"/>
        <v>18.725999999999999</v>
      </c>
      <c r="AN3252" s="390">
        <f t="shared" si="683"/>
        <v>18.32</v>
      </c>
      <c r="AO3252" s="390">
        <f t="shared" si="684"/>
        <v>19.222999999999999</v>
      </c>
    </row>
    <row r="3253" spans="1:41" ht="15" customHeight="1" x14ac:dyDescent="0.25">
      <c r="A3253" s="127" t="s">
        <v>3737</v>
      </c>
      <c r="B3253" s="125" t="s">
        <v>2077</v>
      </c>
      <c r="C3253" s="125" t="s">
        <v>4008</v>
      </c>
      <c r="D3253" s="125" t="s">
        <v>1230</v>
      </c>
      <c r="E3253" s="125" t="s">
        <v>2452</v>
      </c>
      <c r="F3253" s="126">
        <v>20.259999999999998</v>
      </c>
      <c r="G3253" s="126">
        <v>20.459999999999997</v>
      </c>
      <c r="H3253" s="126">
        <v>16.21</v>
      </c>
      <c r="I3253" s="126"/>
      <c r="J3253" s="317"/>
      <c r="K3253" s="323">
        <f>ROUND(SUMIF('VGT-Bewegungsdaten'!B:B,A3253,'VGT-Bewegungsdaten'!C:C),3)</f>
        <v>0</v>
      </c>
      <c r="L3253" s="324">
        <f>ROUND(SUMIF('VGT-Bewegungsdaten'!B:B,$A3253,'VGT-Bewegungsdaten'!D:D),2)</f>
        <v>0</v>
      </c>
      <c r="N3253" s="376" t="s">
        <v>4930</v>
      </c>
      <c r="O3253" s="376" t="s">
        <v>4940</v>
      </c>
      <c r="P3253" s="326">
        <f>ROUND(SUMIF('AV-Bewegungsdaten'!B:B,A3253,'AV-Bewegungsdaten'!C:C),3)</f>
        <v>0</v>
      </c>
      <c r="Q3253" s="324">
        <f>ROUND(SUMIF('AV-Bewegungsdaten'!B:B,$A3253,'AV-Bewegungsdaten'!D:D),2)</f>
        <v>0</v>
      </c>
      <c r="T3253" s="327"/>
      <c r="U3253" s="326">
        <f>ROUND(SUMIF('DV-Bewegungsdaten'!B:B,Kategorien!A3253,'DV-Bewegungsdaten'!D:D),3)</f>
        <v>0</v>
      </c>
      <c r="V3253" s="324">
        <f>ROUND(SUMIF('DV-Bewegungsdaten'!B:B,Kategorien!A3253,'DV-Bewegungsdaten'!E:E),3)</f>
        <v>0</v>
      </c>
      <c r="AD3253" s="390">
        <f t="shared" si="673"/>
        <v>15.520999999999997</v>
      </c>
      <c r="AE3253" s="390">
        <f t="shared" si="674"/>
        <v>16.177999999999997</v>
      </c>
      <c r="AF3253" s="390">
        <f t="shared" si="675"/>
        <v>17.396999999999998</v>
      </c>
      <c r="AG3253" s="390">
        <f t="shared" si="676"/>
        <v>16.763999999999996</v>
      </c>
      <c r="AH3253" s="390">
        <f t="shared" si="677"/>
        <v>16.675999999999998</v>
      </c>
      <c r="AI3253" s="390">
        <f t="shared" si="678"/>
        <v>17.207999999999998</v>
      </c>
      <c r="AJ3253" s="390">
        <f t="shared" si="679"/>
        <v>16.490999999999996</v>
      </c>
      <c r="AK3253" s="390">
        <f t="shared" si="680"/>
        <v>16.774999999999999</v>
      </c>
      <c r="AL3253" s="390">
        <f t="shared" si="681"/>
        <v>16.884999999999998</v>
      </c>
      <c r="AM3253" s="390">
        <f t="shared" si="682"/>
        <v>16.765999999999998</v>
      </c>
      <c r="AN3253" s="390">
        <f t="shared" si="683"/>
        <v>16.36</v>
      </c>
      <c r="AO3253" s="390">
        <f t="shared" si="684"/>
        <v>17.262999999999998</v>
      </c>
    </row>
    <row r="3254" spans="1:41" ht="15" customHeight="1" x14ac:dyDescent="0.25">
      <c r="A3254" s="127" t="s">
        <v>3738</v>
      </c>
      <c r="B3254" s="125" t="s">
        <v>2077</v>
      </c>
      <c r="C3254" s="125" t="s">
        <v>4008</v>
      </c>
      <c r="D3254" s="125" t="s">
        <v>1232</v>
      </c>
      <c r="E3254" s="125" t="s">
        <v>2455</v>
      </c>
      <c r="F3254" s="126">
        <v>23.2</v>
      </c>
      <c r="G3254" s="126">
        <v>23.4</v>
      </c>
      <c r="H3254" s="126">
        <v>18.559999999999999</v>
      </c>
      <c r="I3254" s="126"/>
      <c r="J3254" s="317"/>
      <c r="K3254" s="323">
        <f>ROUND(SUMIF('VGT-Bewegungsdaten'!B:B,A3254,'VGT-Bewegungsdaten'!C:C),3)</f>
        <v>0</v>
      </c>
      <c r="L3254" s="324">
        <f>ROUND(SUMIF('VGT-Bewegungsdaten'!B:B,$A3254,'VGT-Bewegungsdaten'!D:D),2)</f>
        <v>0</v>
      </c>
      <c r="N3254" s="376" t="s">
        <v>4930</v>
      </c>
      <c r="O3254" s="376" t="s">
        <v>4940</v>
      </c>
      <c r="P3254" s="326">
        <f>ROUND(SUMIF('AV-Bewegungsdaten'!B:B,A3254,'AV-Bewegungsdaten'!C:C),3)</f>
        <v>0</v>
      </c>
      <c r="Q3254" s="324">
        <f>ROUND(SUMIF('AV-Bewegungsdaten'!B:B,$A3254,'AV-Bewegungsdaten'!D:D),2)</f>
        <v>0</v>
      </c>
      <c r="T3254" s="327"/>
      <c r="U3254" s="326">
        <f>ROUND(SUMIF('DV-Bewegungsdaten'!B:B,Kategorien!A3254,'DV-Bewegungsdaten'!D:D),3)</f>
        <v>0</v>
      </c>
      <c r="V3254" s="324">
        <f>ROUND(SUMIF('DV-Bewegungsdaten'!B:B,Kategorien!A3254,'DV-Bewegungsdaten'!E:E),3)</f>
        <v>0</v>
      </c>
      <c r="AD3254" s="390">
        <f t="shared" si="673"/>
        <v>18.460999999999999</v>
      </c>
      <c r="AE3254" s="390">
        <f t="shared" si="674"/>
        <v>19.117999999999999</v>
      </c>
      <c r="AF3254" s="390">
        <f t="shared" si="675"/>
        <v>20.337</v>
      </c>
      <c r="AG3254" s="390">
        <f t="shared" si="676"/>
        <v>19.703999999999997</v>
      </c>
      <c r="AH3254" s="390">
        <f t="shared" si="677"/>
        <v>19.616</v>
      </c>
      <c r="AI3254" s="390">
        <f t="shared" si="678"/>
        <v>20.148</v>
      </c>
      <c r="AJ3254" s="390">
        <f t="shared" si="679"/>
        <v>19.430999999999997</v>
      </c>
      <c r="AK3254" s="390">
        <f t="shared" si="680"/>
        <v>19.715</v>
      </c>
      <c r="AL3254" s="390">
        <f t="shared" si="681"/>
        <v>19.824999999999999</v>
      </c>
      <c r="AM3254" s="390">
        <f t="shared" si="682"/>
        <v>19.706</v>
      </c>
      <c r="AN3254" s="390">
        <f t="shared" si="683"/>
        <v>19.299999999999997</v>
      </c>
      <c r="AO3254" s="390">
        <f t="shared" si="684"/>
        <v>20.202999999999999</v>
      </c>
    </row>
    <row r="3255" spans="1:41" ht="15" customHeight="1" x14ac:dyDescent="0.25">
      <c r="A3255" s="127" t="s">
        <v>3739</v>
      </c>
      <c r="B3255" s="125" t="s">
        <v>2077</v>
      </c>
      <c r="C3255" s="125" t="s">
        <v>4008</v>
      </c>
      <c r="D3255" s="125" t="s">
        <v>1234</v>
      </c>
      <c r="E3255" s="125" t="s">
        <v>2452</v>
      </c>
      <c r="F3255" s="126">
        <v>21.240000000000002</v>
      </c>
      <c r="G3255" s="126">
        <v>21.44</v>
      </c>
      <c r="H3255" s="126">
        <v>16.989999999999998</v>
      </c>
      <c r="I3255" s="126"/>
      <c r="J3255" s="317"/>
      <c r="K3255" s="323">
        <f>ROUND(SUMIF('VGT-Bewegungsdaten'!B:B,A3255,'VGT-Bewegungsdaten'!C:C),3)</f>
        <v>0</v>
      </c>
      <c r="L3255" s="324">
        <f>ROUND(SUMIF('VGT-Bewegungsdaten'!B:B,$A3255,'VGT-Bewegungsdaten'!D:D),2)</f>
        <v>0</v>
      </c>
      <c r="N3255" s="376" t="s">
        <v>4930</v>
      </c>
      <c r="O3255" s="376" t="s">
        <v>4940</v>
      </c>
      <c r="P3255" s="326">
        <f>ROUND(SUMIF('AV-Bewegungsdaten'!B:B,A3255,'AV-Bewegungsdaten'!C:C),3)</f>
        <v>0</v>
      </c>
      <c r="Q3255" s="324">
        <f>ROUND(SUMIF('AV-Bewegungsdaten'!B:B,$A3255,'AV-Bewegungsdaten'!D:D),2)</f>
        <v>0</v>
      </c>
      <c r="T3255" s="327"/>
      <c r="U3255" s="326">
        <f>ROUND(SUMIF('DV-Bewegungsdaten'!B:B,Kategorien!A3255,'DV-Bewegungsdaten'!D:D),3)</f>
        <v>0</v>
      </c>
      <c r="V3255" s="324">
        <f>ROUND(SUMIF('DV-Bewegungsdaten'!B:B,Kategorien!A3255,'DV-Bewegungsdaten'!E:E),3)</f>
        <v>0</v>
      </c>
      <c r="AD3255" s="390">
        <f t="shared" si="673"/>
        <v>16.501000000000001</v>
      </c>
      <c r="AE3255" s="390">
        <f t="shared" si="674"/>
        <v>17.158000000000001</v>
      </c>
      <c r="AF3255" s="390">
        <f t="shared" si="675"/>
        <v>18.377000000000002</v>
      </c>
      <c r="AG3255" s="390">
        <f t="shared" si="676"/>
        <v>17.744</v>
      </c>
      <c r="AH3255" s="390">
        <f t="shared" si="677"/>
        <v>17.656000000000002</v>
      </c>
      <c r="AI3255" s="390">
        <f t="shared" si="678"/>
        <v>18.188000000000002</v>
      </c>
      <c r="AJ3255" s="390">
        <f t="shared" si="679"/>
        <v>17.471</v>
      </c>
      <c r="AK3255" s="390">
        <f t="shared" si="680"/>
        <v>17.755000000000003</v>
      </c>
      <c r="AL3255" s="390">
        <f t="shared" si="681"/>
        <v>17.865000000000002</v>
      </c>
      <c r="AM3255" s="390">
        <f t="shared" si="682"/>
        <v>17.746000000000002</v>
      </c>
      <c r="AN3255" s="390">
        <f t="shared" si="683"/>
        <v>17.340000000000003</v>
      </c>
      <c r="AO3255" s="390">
        <f t="shared" si="684"/>
        <v>18.243000000000002</v>
      </c>
    </row>
    <row r="3256" spans="1:41" ht="15" customHeight="1" x14ac:dyDescent="0.25">
      <c r="A3256" s="127" t="s">
        <v>3740</v>
      </c>
      <c r="B3256" s="125" t="s">
        <v>2077</v>
      </c>
      <c r="C3256" s="125" t="s">
        <v>4008</v>
      </c>
      <c r="D3256" s="125" t="s">
        <v>1236</v>
      </c>
      <c r="E3256" s="125" t="s">
        <v>2455</v>
      </c>
      <c r="F3256" s="126">
        <v>24.18</v>
      </c>
      <c r="G3256" s="126">
        <v>24.38</v>
      </c>
      <c r="H3256" s="126">
        <v>19.34</v>
      </c>
      <c r="I3256" s="126"/>
      <c r="J3256" s="317"/>
      <c r="K3256" s="323">
        <f>ROUND(SUMIF('VGT-Bewegungsdaten'!B:B,A3256,'VGT-Bewegungsdaten'!C:C),3)</f>
        <v>0</v>
      </c>
      <c r="L3256" s="324">
        <f>ROUND(SUMIF('VGT-Bewegungsdaten'!B:B,$A3256,'VGT-Bewegungsdaten'!D:D),2)</f>
        <v>0</v>
      </c>
      <c r="N3256" s="376" t="s">
        <v>4930</v>
      </c>
      <c r="O3256" s="376" t="s">
        <v>4940</v>
      </c>
      <c r="P3256" s="326">
        <f>ROUND(SUMIF('AV-Bewegungsdaten'!B:B,A3256,'AV-Bewegungsdaten'!C:C),3)</f>
        <v>0</v>
      </c>
      <c r="Q3256" s="324">
        <f>ROUND(SUMIF('AV-Bewegungsdaten'!B:B,$A3256,'AV-Bewegungsdaten'!D:D),2)</f>
        <v>0</v>
      </c>
      <c r="T3256" s="327"/>
      <c r="U3256" s="326">
        <f>ROUND(SUMIF('DV-Bewegungsdaten'!B:B,Kategorien!A3256,'DV-Bewegungsdaten'!D:D),3)</f>
        <v>0</v>
      </c>
      <c r="V3256" s="324">
        <f>ROUND(SUMIF('DV-Bewegungsdaten'!B:B,Kategorien!A3256,'DV-Bewegungsdaten'!E:E),3)</f>
        <v>0</v>
      </c>
      <c r="AD3256" s="390">
        <f t="shared" si="673"/>
        <v>19.440999999999999</v>
      </c>
      <c r="AE3256" s="390">
        <f t="shared" si="674"/>
        <v>20.097999999999999</v>
      </c>
      <c r="AF3256" s="390">
        <f t="shared" si="675"/>
        <v>21.317</v>
      </c>
      <c r="AG3256" s="390">
        <f t="shared" si="676"/>
        <v>20.683999999999997</v>
      </c>
      <c r="AH3256" s="390">
        <f t="shared" si="677"/>
        <v>20.596</v>
      </c>
      <c r="AI3256" s="390">
        <f t="shared" si="678"/>
        <v>21.128</v>
      </c>
      <c r="AJ3256" s="390">
        <f t="shared" si="679"/>
        <v>20.410999999999998</v>
      </c>
      <c r="AK3256" s="390">
        <f t="shared" si="680"/>
        <v>20.695</v>
      </c>
      <c r="AL3256" s="390">
        <f t="shared" si="681"/>
        <v>20.805</v>
      </c>
      <c r="AM3256" s="390">
        <f t="shared" si="682"/>
        <v>20.686</v>
      </c>
      <c r="AN3256" s="390">
        <f t="shared" si="683"/>
        <v>20.28</v>
      </c>
      <c r="AO3256" s="390">
        <f t="shared" si="684"/>
        <v>21.183</v>
      </c>
    </row>
    <row r="3257" spans="1:41" ht="15" customHeight="1" x14ac:dyDescent="0.25">
      <c r="A3257" s="127" t="s">
        <v>3741</v>
      </c>
      <c r="B3257" s="125" t="s">
        <v>2077</v>
      </c>
      <c r="C3257" s="125" t="s">
        <v>4008</v>
      </c>
      <c r="D3257" s="125" t="s">
        <v>1238</v>
      </c>
      <c r="E3257" s="125" t="s">
        <v>2452</v>
      </c>
      <c r="F3257" s="126">
        <v>22.22</v>
      </c>
      <c r="G3257" s="126">
        <v>22.419999999999998</v>
      </c>
      <c r="H3257" s="126">
        <v>17.78</v>
      </c>
      <c r="I3257" s="126"/>
      <c r="J3257" s="317"/>
      <c r="K3257" s="323">
        <f>ROUND(SUMIF('VGT-Bewegungsdaten'!B:B,A3257,'VGT-Bewegungsdaten'!C:C),3)</f>
        <v>0</v>
      </c>
      <c r="L3257" s="324">
        <f>ROUND(SUMIF('VGT-Bewegungsdaten'!B:B,$A3257,'VGT-Bewegungsdaten'!D:D),2)</f>
        <v>0</v>
      </c>
      <c r="N3257" s="376" t="s">
        <v>4930</v>
      </c>
      <c r="O3257" s="376" t="s">
        <v>4940</v>
      </c>
      <c r="P3257" s="326">
        <f>ROUND(SUMIF('AV-Bewegungsdaten'!B:B,A3257,'AV-Bewegungsdaten'!C:C),3)</f>
        <v>0</v>
      </c>
      <c r="Q3257" s="324">
        <f>ROUND(SUMIF('AV-Bewegungsdaten'!B:B,$A3257,'AV-Bewegungsdaten'!D:D),2)</f>
        <v>0</v>
      </c>
      <c r="T3257" s="327"/>
      <c r="U3257" s="326">
        <f>ROUND(SUMIF('DV-Bewegungsdaten'!B:B,Kategorien!A3257,'DV-Bewegungsdaten'!D:D),3)</f>
        <v>0</v>
      </c>
      <c r="V3257" s="324">
        <f>ROUND(SUMIF('DV-Bewegungsdaten'!B:B,Kategorien!A3257,'DV-Bewegungsdaten'!E:E),3)</f>
        <v>0</v>
      </c>
      <c r="AD3257" s="390">
        <f t="shared" si="673"/>
        <v>17.480999999999998</v>
      </c>
      <c r="AE3257" s="390">
        <f t="shared" si="674"/>
        <v>18.137999999999998</v>
      </c>
      <c r="AF3257" s="390">
        <f t="shared" si="675"/>
        <v>19.356999999999999</v>
      </c>
      <c r="AG3257" s="390">
        <f t="shared" si="676"/>
        <v>18.723999999999997</v>
      </c>
      <c r="AH3257" s="390">
        <f t="shared" si="677"/>
        <v>18.635999999999999</v>
      </c>
      <c r="AI3257" s="390">
        <f t="shared" si="678"/>
        <v>19.167999999999999</v>
      </c>
      <c r="AJ3257" s="390">
        <f t="shared" si="679"/>
        <v>18.450999999999997</v>
      </c>
      <c r="AK3257" s="390">
        <f t="shared" si="680"/>
        <v>18.734999999999999</v>
      </c>
      <c r="AL3257" s="390">
        <f t="shared" si="681"/>
        <v>18.844999999999999</v>
      </c>
      <c r="AM3257" s="390">
        <f t="shared" si="682"/>
        <v>18.725999999999999</v>
      </c>
      <c r="AN3257" s="390">
        <f t="shared" si="683"/>
        <v>18.32</v>
      </c>
      <c r="AO3257" s="390">
        <f t="shared" si="684"/>
        <v>19.222999999999999</v>
      </c>
    </row>
    <row r="3258" spans="1:41" ht="15" customHeight="1" x14ac:dyDescent="0.25">
      <c r="A3258" s="127" t="s">
        <v>3742</v>
      </c>
      <c r="B3258" s="125" t="s">
        <v>2077</v>
      </c>
      <c r="C3258" s="125" t="s">
        <v>4008</v>
      </c>
      <c r="D3258" s="125" t="s">
        <v>1240</v>
      </c>
      <c r="E3258" s="125" t="s">
        <v>2455</v>
      </c>
      <c r="F3258" s="126">
        <v>25.16</v>
      </c>
      <c r="G3258" s="126">
        <v>25.36</v>
      </c>
      <c r="H3258" s="126">
        <v>20.13</v>
      </c>
      <c r="I3258" s="126"/>
      <c r="J3258" s="317"/>
      <c r="K3258" s="323">
        <f>ROUND(SUMIF('VGT-Bewegungsdaten'!B:B,A3258,'VGT-Bewegungsdaten'!C:C),3)</f>
        <v>0</v>
      </c>
      <c r="L3258" s="324">
        <f>ROUND(SUMIF('VGT-Bewegungsdaten'!B:B,$A3258,'VGT-Bewegungsdaten'!D:D),2)</f>
        <v>0</v>
      </c>
      <c r="N3258" s="376" t="s">
        <v>4930</v>
      </c>
      <c r="O3258" s="376" t="s">
        <v>4940</v>
      </c>
      <c r="P3258" s="326">
        <f>ROUND(SUMIF('AV-Bewegungsdaten'!B:B,A3258,'AV-Bewegungsdaten'!C:C),3)</f>
        <v>0</v>
      </c>
      <c r="Q3258" s="324">
        <f>ROUND(SUMIF('AV-Bewegungsdaten'!B:B,$A3258,'AV-Bewegungsdaten'!D:D),2)</f>
        <v>0</v>
      </c>
      <c r="T3258" s="327"/>
      <c r="U3258" s="326">
        <f>ROUND(SUMIF('DV-Bewegungsdaten'!B:B,Kategorien!A3258,'DV-Bewegungsdaten'!D:D),3)</f>
        <v>0</v>
      </c>
      <c r="V3258" s="324">
        <f>ROUND(SUMIF('DV-Bewegungsdaten'!B:B,Kategorien!A3258,'DV-Bewegungsdaten'!E:E),3)</f>
        <v>0</v>
      </c>
      <c r="AD3258" s="390">
        <f t="shared" si="673"/>
        <v>20.420999999999999</v>
      </c>
      <c r="AE3258" s="390">
        <f t="shared" si="674"/>
        <v>21.077999999999999</v>
      </c>
      <c r="AF3258" s="390">
        <f t="shared" si="675"/>
        <v>22.297000000000001</v>
      </c>
      <c r="AG3258" s="390">
        <f t="shared" si="676"/>
        <v>21.663999999999998</v>
      </c>
      <c r="AH3258" s="390">
        <f t="shared" si="677"/>
        <v>21.576000000000001</v>
      </c>
      <c r="AI3258" s="390">
        <f t="shared" si="678"/>
        <v>22.108000000000001</v>
      </c>
      <c r="AJ3258" s="390">
        <f t="shared" si="679"/>
        <v>21.390999999999998</v>
      </c>
      <c r="AK3258" s="390">
        <f t="shared" si="680"/>
        <v>21.675000000000001</v>
      </c>
      <c r="AL3258" s="390">
        <f t="shared" si="681"/>
        <v>21.785</v>
      </c>
      <c r="AM3258" s="390">
        <f t="shared" si="682"/>
        <v>21.666</v>
      </c>
      <c r="AN3258" s="390">
        <f t="shared" si="683"/>
        <v>21.259999999999998</v>
      </c>
      <c r="AO3258" s="390">
        <f t="shared" si="684"/>
        <v>22.163</v>
      </c>
    </row>
    <row r="3259" spans="1:41" ht="15" customHeight="1" x14ac:dyDescent="0.25">
      <c r="A3259" s="127" t="s">
        <v>3743</v>
      </c>
      <c r="B3259" s="125" t="s">
        <v>2077</v>
      </c>
      <c r="C3259" s="125" t="s">
        <v>4008</v>
      </c>
      <c r="D3259" s="125" t="s">
        <v>1242</v>
      </c>
      <c r="E3259" s="125" t="s">
        <v>2452</v>
      </c>
      <c r="F3259" s="126">
        <v>23.200000000000003</v>
      </c>
      <c r="G3259" s="126">
        <v>23.400000000000002</v>
      </c>
      <c r="H3259" s="126">
        <v>18.559999999999999</v>
      </c>
      <c r="I3259" s="126"/>
      <c r="J3259" s="317"/>
      <c r="K3259" s="323">
        <f>ROUND(SUMIF('VGT-Bewegungsdaten'!B:B,A3259,'VGT-Bewegungsdaten'!C:C),3)</f>
        <v>0</v>
      </c>
      <c r="L3259" s="324">
        <f>ROUND(SUMIF('VGT-Bewegungsdaten'!B:B,$A3259,'VGT-Bewegungsdaten'!D:D),2)</f>
        <v>0</v>
      </c>
      <c r="N3259" s="376" t="s">
        <v>4930</v>
      </c>
      <c r="O3259" s="376" t="s">
        <v>4940</v>
      </c>
      <c r="P3259" s="326">
        <f>ROUND(SUMIF('AV-Bewegungsdaten'!B:B,A3259,'AV-Bewegungsdaten'!C:C),3)</f>
        <v>0</v>
      </c>
      <c r="Q3259" s="324">
        <f>ROUND(SUMIF('AV-Bewegungsdaten'!B:B,$A3259,'AV-Bewegungsdaten'!D:D),2)</f>
        <v>0</v>
      </c>
      <c r="T3259" s="327"/>
      <c r="U3259" s="326">
        <f>ROUND(SUMIF('DV-Bewegungsdaten'!B:B,Kategorien!A3259,'DV-Bewegungsdaten'!D:D),3)</f>
        <v>0</v>
      </c>
      <c r="V3259" s="324">
        <f>ROUND(SUMIF('DV-Bewegungsdaten'!B:B,Kategorien!A3259,'DV-Bewegungsdaten'!E:E),3)</f>
        <v>0</v>
      </c>
      <c r="AD3259" s="390">
        <f t="shared" si="673"/>
        <v>18.461000000000002</v>
      </c>
      <c r="AE3259" s="390">
        <f t="shared" si="674"/>
        <v>19.118000000000002</v>
      </c>
      <c r="AF3259" s="390">
        <f t="shared" si="675"/>
        <v>20.337000000000003</v>
      </c>
      <c r="AG3259" s="390">
        <f t="shared" si="676"/>
        <v>19.704000000000001</v>
      </c>
      <c r="AH3259" s="390">
        <f t="shared" si="677"/>
        <v>19.616000000000003</v>
      </c>
      <c r="AI3259" s="390">
        <f t="shared" si="678"/>
        <v>20.148000000000003</v>
      </c>
      <c r="AJ3259" s="390">
        <f t="shared" si="679"/>
        <v>19.431000000000001</v>
      </c>
      <c r="AK3259" s="390">
        <f t="shared" si="680"/>
        <v>19.715000000000003</v>
      </c>
      <c r="AL3259" s="390">
        <f t="shared" si="681"/>
        <v>19.825000000000003</v>
      </c>
      <c r="AM3259" s="390">
        <f t="shared" si="682"/>
        <v>19.706000000000003</v>
      </c>
      <c r="AN3259" s="390">
        <f t="shared" si="683"/>
        <v>19.300000000000004</v>
      </c>
      <c r="AO3259" s="390">
        <f t="shared" si="684"/>
        <v>20.203000000000003</v>
      </c>
    </row>
    <row r="3260" spans="1:41" ht="15" customHeight="1" x14ac:dyDescent="0.25">
      <c r="A3260" s="127" t="s">
        <v>3744</v>
      </c>
      <c r="B3260" s="125" t="s">
        <v>2077</v>
      </c>
      <c r="C3260" s="125" t="s">
        <v>4008</v>
      </c>
      <c r="D3260" s="125" t="s">
        <v>1244</v>
      </c>
      <c r="E3260" s="125" t="s">
        <v>2455</v>
      </c>
      <c r="F3260" s="126">
        <v>26.14</v>
      </c>
      <c r="G3260" s="126">
        <v>26.34</v>
      </c>
      <c r="H3260" s="126">
        <v>20.91</v>
      </c>
      <c r="I3260" s="126"/>
      <c r="J3260" s="317"/>
      <c r="K3260" s="323">
        <f>ROUND(SUMIF('VGT-Bewegungsdaten'!B:B,A3260,'VGT-Bewegungsdaten'!C:C),3)</f>
        <v>0</v>
      </c>
      <c r="L3260" s="324">
        <f>ROUND(SUMIF('VGT-Bewegungsdaten'!B:B,$A3260,'VGT-Bewegungsdaten'!D:D),2)</f>
        <v>0</v>
      </c>
      <c r="N3260" s="376" t="s">
        <v>4930</v>
      </c>
      <c r="O3260" s="376" t="s">
        <v>4940</v>
      </c>
      <c r="P3260" s="326">
        <f>ROUND(SUMIF('AV-Bewegungsdaten'!B:B,A3260,'AV-Bewegungsdaten'!C:C),3)</f>
        <v>0</v>
      </c>
      <c r="Q3260" s="324">
        <f>ROUND(SUMIF('AV-Bewegungsdaten'!B:B,$A3260,'AV-Bewegungsdaten'!D:D),2)</f>
        <v>0</v>
      </c>
      <c r="T3260" s="327"/>
      <c r="U3260" s="326">
        <f>ROUND(SUMIF('DV-Bewegungsdaten'!B:B,Kategorien!A3260,'DV-Bewegungsdaten'!D:D),3)</f>
        <v>0</v>
      </c>
      <c r="V3260" s="324">
        <f>ROUND(SUMIF('DV-Bewegungsdaten'!B:B,Kategorien!A3260,'DV-Bewegungsdaten'!E:E),3)</f>
        <v>0</v>
      </c>
      <c r="AD3260" s="390">
        <f t="shared" si="673"/>
        <v>21.401</v>
      </c>
      <c r="AE3260" s="390">
        <f t="shared" si="674"/>
        <v>22.058</v>
      </c>
      <c r="AF3260" s="390">
        <f t="shared" si="675"/>
        <v>23.277000000000001</v>
      </c>
      <c r="AG3260" s="390">
        <f t="shared" si="676"/>
        <v>22.643999999999998</v>
      </c>
      <c r="AH3260" s="390">
        <f t="shared" si="677"/>
        <v>22.556000000000001</v>
      </c>
      <c r="AI3260" s="390">
        <f t="shared" si="678"/>
        <v>23.088000000000001</v>
      </c>
      <c r="AJ3260" s="390">
        <f t="shared" si="679"/>
        <v>22.370999999999999</v>
      </c>
      <c r="AK3260" s="390">
        <f t="shared" si="680"/>
        <v>22.655000000000001</v>
      </c>
      <c r="AL3260" s="390">
        <f t="shared" si="681"/>
        <v>22.765000000000001</v>
      </c>
      <c r="AM3260" s="390">
        <f t="shared" si="682"/>
        <v>22.646000000000001</v>
      </c>
      <c r="AN3260" s="390">
        <f t="shared" si="683"/>
        <v>22.240000000000002</v>
      </c>
      <c r="AO3260" s="390">
        <f t="shared" si="684"/>
        <v>23.143000000000001</v>
      </c>
    </row>
    <row r="3261" spans="1:41" ht="15" customHeight="1" x14ac:dyDescent="0.25">
      <c r="A3261" s="127" t="s">
        <v>3745</v>
      </c>
      <c r="B3261" s="125" t="s">
        <v>2077</v>
      </c>
      <c r="C3261" s="125" t="s">
        <v>4008</v>
      </c>
      <c r="D3261" s="125" t="s">
        <v>1246</v>
      </c>
      <c r="E3261" s="125" t="s">
        <v>2452</v>
      </c>
      <c r="F3261" s="126">
        <v>24.18</v>
      </c>
      <c r="G3261" s="126">
        <v>24.38</v>
      </c>
      <c r="H3261" s="126">
        <v>19.34</v>
      </c>
      <c r="I3261" s="126"/>
      <c r="J3261" s="317"/>
      <c r="K3261" s="323">
        <f>ROUND(SUMIF('VGT-Bewegungsdaten'!B:B,A3261,'VGT-Bewegungsdaten'!C:C),3)</f>
        <v>0</v>
      </c>
      <c r="L3261" s="324">
        <f>ROUND(SUMIF('VGT-Bewegungsdaten'!B:B,$A3261,'VGT-Bewegungsdaten'!D:D),2)</f>
        <v>0</v>
      </c>
      <c r="N3261" s="376" t="s">
        <v>4930</v>
      </c>
      <c r="O3261" s="376" t="s">
        <v>4940</v>
      </c>
      <c r="P3261" s="326">
        <f>ROUND(SUMIF('AV-Bewegungsdaten'!B:B,A3261,'AV-Bewegungsdaten'!C:C),3)</f>
        <v>0</v>
      </c>
      <c r="Q3261" s="324">
        <f>ROUND(SUMIF('AV-Bewegungsdaten'!B:B,$A3261,'AV-Bewegungsdaten'!D:D),2)</f>
        <v>0</v>
      </c>
      <c r="T3261" s="327"/>
      <c r="U3261" s="326">
        <f>ROUND(SUMIF('DV-Bewegungsdaten'!B:B,Kategorien!A3261,'DV-Bewegungsdaten'!D:D),3)</f>
        <v>0</v>
      </c>
      <c r="V3261" s="324">
        <f>ROUND(SUMIF('DV-Bewegungsdaten'!B:B,Kategorien!A3261,'DV-Bewegungsdaten'!E:E),3)</f>
        <v>0</v>
      </c>
      <c r="AD3261" s="390">
        <f t="shared" si="673"/>
        <v>19.440999999999999</v>
      </c>
      <c r="AE3261" s="390">
        <f t="shared" si="674"/>
        <v>20.097999999999999</v>
      </c>
      <c r="AF3261" s="390">
        <f t="shared" si="675"/>
        <v>21.317</v>
      </c>
      <c r="AG3261" s="390">
        <f t="shared" si="676"/>
        <v>20.683999999999997</v>
      </c>
      <c r="AH3261" s="390">
        <f t="shared" si="677"/>
        <v>20.596</v>
      </c>
      <c r="AI3261" s="390">
        <f t="shared" si="678"/>
        <v>21.128</v>
      </c>
      <c r="AJ3261" s="390">
        <f t="shared" si="679"/>
        <v>20.410999999999998</v>
      </c>
      <c r="AK3261" s="390">
        <f t="shared" si="680"/>
        <v>20.695</v>
      </c>
      <c r="AL3261" s="390">
        <f t="shared" si="681"/>
        <v>20.805</v>
      </c>
      <c r="AM3261" s="390">
        <f t="shared" si="682"/>
        <v>20.686</v>
      </c>
      <c r="AN3261" s="390">
        <f t="shared" si="683"/>
        <v>20.28</v>
      </c>
      <c r="AO3261" s="390">
        <f t="shared" si="684"/>
        <v>21.183</v>
      </c>
    </row>
    <row r="3262" spans="1:41" ht="15" customHeight="1" x14ac:dyDescent="0.25">
      <c r="A3262" s="127" t="s">
        <v>3746</v>
      </c>
      <c r="B3262" s="125" t="s">
        <v>2077</v>
      </c>
      <c r="C3262" s="125" t="s">
        <v>4008</v>
      </c>
      <c r="D3262" s="125" t="s">
        <v>1248</v>
      </c>
      <c r="E3262" s="125" t="s">
        <v>2455</v>
      </c>
      <c r="F3262" s="126">
        <v>27.12</v>
      </c>
      <c r="G3262" s="126">
        <v>27.32</v>
      </c>
      <c r="H3262" s="126">
        <v>21.7</v>
      </c>
      <c r="I3262" s="126"/>
      <c r="J3262" s="317"/>
      <c r="K3262" s="323">
        <f>ROUND(SUMIF('VGT-Bewegungsdaten'!B:B,A3262,'VGT-Bewegungsdaten'!C:C),3)</f>
        <v>0</v>
      </c>
      <c r="L3262" s="324">
        <f>ROUND(SUMIF('VGT-Bewegungsdaten'!B:B,$A3262,'VGT-Bewegungsdaten'!D:D),2)</f>
        <v>0</v>
      </c>
      <c r="N3262" s="376" t="s">
        <v>4930</v>
      </c>
      <c r="O3262" s="376" t="s">
        <v>4940</v>
      </c>
      <c r="P3262" s="326">
        <f>ROUND(SUMIF('AV-Bewegungsdaten'!B:B,A3262,'AV-Bewegungsdaten'!C:C),3)</f>
        <v>0</v>
      </c>
      <c r="Q3262" s="324">
        <f>ROUND(SUMIF('AV-Bewegungsdaten'!B:B,$A3262,'AV-Bewegungsdaten'!D:D),2)</f>
        <v>0</v>
      </c>
      <c r="T3262" s="327"/>
      <c r="U3262" s="326">
        <f>ROUND(SUMIF('DV-Bewegungsdaten'!B:B,Kategorien!A3262,'DV-Bewegungsdaten'!D:D),3)</f>
        <v>0</v>
      </c>
      <c r="V3262" s="324">
        <f>ROUND(SUMIF('DV-Bewegungsdaten'!B:B,Kategorien!A3262,'DV-Bewegungsdaten'!E:E),3)</f>
        <v>0</v>
      </c>
      <c r="AD3262" s="390">
        <f t="shared" si="673"/>
        <v>22.381</v>
      </c>
      <c r="AE3262" s="390">
        <f t="shared" si="674"/>
        <v>23.038</v>
      </c>
      <c r="AF3262" s="390">
        <f t="shared" si="675"/>
        <v>24.257000000000001</v>
      </c>
      <c r="AG3262" s="390">
        <f t="shared" si="676"/>
        <v>23.623999999999999</v>
      </c>
      <c r="AH3262" s="390">
        <f t="shared" si="677"/>
        <v>23.536000000000001</v>
      </c>
      <c r="AI3262" s="390">
        <f t="shared" si="678"/>
        <v>24.068000000000001</v>
      </c>
      <c r="AJ3262" s="390">
        <f t="shared" si="679"/>
        <v>23.350999999999999</v>
      </c>
      <c r="AK3262" s="390">
        <f t="shared" si="680"/>
        <v>23.635000000000002</v>
      </c>
      <c r="AL3262" s="390">
        <f t="shared" si="681"/>
        <v>23.745000000000001</v>
      </c>
      <c r="AM3262" s="390">
        <f t="shared" si="682"/>
        <v>23.626000000000001</v>
      </c>
      <c r="AN3262" s="390">
        <f t="shared" si="683"/>
        <v>23.22</v>
      </c>
      <c r="AO3262" s="390">
        <f t="shared" si="684"/>
        <v>24.123000000000001</v>
      </c>
    </row>
    <row r="3263" spans="1:41" ht="15" customHeight="1" x14ac:dyDescent="0.25">
      <c r="A3263" s="127" t="s">
        <v>3747</v>
      </c>
      <c r="B3263" s="125" t="s">
        <v>2077</v>
      </c>
      <c r="C3263" s="125" t="s">
        <v>4008</v>
      </c>
      <c r="D3263" s="125" t="s">
        <v>1250</v>
      </c>
      <c r="E3263" s="125" t="s">
        <v>2452</v>
      </c>
      <c r="F3263" s="126">
        <v>25.160000000000004</v>
      </c>
      <c r="G3263" s="126">
        <v>25.360000000000003</v>
      </c>
      <c r="H3263" s="126">
        <v>20.13</v>
      </c>
      <c r="I3263" s="126"/>
      <c r="J3263" s="317"/>
      <c r="K3263" s="323">
        <f>ROUND(SUMIF('VGT-Bewegungsdaten'!B:B,A3263,'VGT-Bewegungsdaten'!C:C),3)</f>
        <v>0</v>
      </c>
      <c r="L3263" s="324">
        <f>ROUND(SUMIF('VGT-Bewegungsdaten'!B:B,$A3263,'VGT-Bewegungsdaten'!D:D),2)</f>
        <v>0</v>
      </c>
      <c r="N3263" s="376" t="s">
        <v>4930</v>
      </c>
      <c r="O3263" s="376" t="s">
        <v>4940</v>
      </c>
      <c r="P3263" s="326">
        <f>ROUND(SUMIF('AV-Bewegungsdaten'!B:B,A3263,'AV-Bewegungsdaten'!C:C),3)</f>
        <v>0</v>
      </c>
      <c r="Q3263" s="324">
        <f>ROUND(SUMIF('AV-Bewegungsdaten'!B:B,$A3263,'AV-Bewegungsdaten'!D:D),2)</f>
        <v>0</v>
      </c>
      <c r="T3263" s="327"/>
      <c r="U3263" s="326">
        <f>ROUND(SUMIF('DV-Bewegungsdaten'!B:B,Kategorien!A3263,'DV-Bewegungsdaten'!D:D),3)</f>
        <v>0</v>
      </c>
      <c r="V3263" s="324">
        <f>ROUND(SUMIF('DV-Bewegungsdaten'!B:B,Kategorien!A3263,'DV-Bewegungsdaten'!E:E),3)</f>
        <v>0</v>
      </c>
      <c r="AD3263" s="390">
        <f t="shared" si="673"/>
        <v>20.421000000000003</v>
      </c>
      <c r="AE3263" s="390">
        <f t="shared" si="674"/>
        <v>21.078000000000003</v>
      </c>
      <c r="AF3263" s="390">
        <f t="shared" si="675"/>
        <v>22.297000000000004</v>
      </c>
      <c r="AG3263" s="390">
        <f t="shared" si="676"/>
        <v>21.664000000000001</v>
      </c>
      <c r="AH3263" s="390">
        <f t="shared" si="677"/>
        <v>21.576000000000004</v>
      </c>
      <c r="AI3263" s="390">
        <f t="shared" si="678"/>
        <v>22.108000000000004</v>
      </c>
      <c r="AJ3263" s="390">
        <f t="shared" si="679"/>
        <v>21.391000000000002</v>
      </c>
      <c r="AK3263" s="390">
        <f t="shared" si="680"/>
        <v>21.675000000000004</v>
      </c>
      <c r="AL3263" s="390">
        <f t="shared" si="681"/>
        <v>21.785000000000004</v>
      </c>
      <c r="AM3263" s="390">
        <f t="shared" si="682"/>
        <v>21.666000000000004</v>
      </c>
      <c r="AN3263" s="390">
        <f t="shared" si="683"/>
        <v>21.260000000000005</v>
      </c>
      <c r="AO3263" s="390">
        <f t="shared" si="684"/>
        <v>22.163000000000004</v>
      </c>
    </row>
    <row r="3264" spans="1:41" ht="15" customHeight="1" x14ac:dyDescent="0.25">
      <c r="A3264" s="127" t="s">
        <v>3748</v>
      </c>
      <c r="B3264" s="125" t="s">
        <v>2077</v>
      </c>
      <c r="C3264" s="125" t="s">
        <v>4008</v>
      </c>
      <c r="D3264" s="125" t="s">
        <v>1252</v>
      </c>
      <c r="E3264" s="125" t="s">
        <v>2455</v>
      </c>
      <c r="F3264" s="126">
        <v>28.1</v>
      </c>
      <c r="G3264" s="126">
        <v>28.3</v>
      </c>
      <c r="H3264" s="126">
        <v>22.48</v>
      </c>
      <c r="I3264" s="126"/>
      <c r="J3264" s="317"/>
      <c r="K3264" s="323">
        <f>ROUND(SUMIF('VGT-Bewegungsdaten'!B:B,A3264,'VGT-Bewegungsdaten'!C:C),3)</f>
        <v>0</v>
      </c>
      <c r="L3264" s="324">
        <f>ROUND(SUMIF('VGT-Bewegungsdaten'!B:B,$A3264,'VGT-Bewegungsdaten'!D:D),2)</f>
        <v>0</v>
      </c>
      <c r="N3264" s="376" t="s">
        <v>4930</v>
      </c>
      <c r="O3264" s="376" t="s">
        <v>4940</v>
      </c>
      <c r="P3264" s="326">
        <f>ROUND(SUMIF('AV-Bewegungsdaten'!B:B,A3264,'AV-Bewegungsdaten'!C:C),3)</f>
        <v>0</v>
      </c>
      <c r="Q3264" s="324">
        <f>ROUND(SUMIF('AV-Bewegungsdaten'!B:B,$A3264,'AV-Bewegungsdaten'!D:D),2)</f>
        <v>0</v>
      </c>
      <c r="T3264" s="327"/>
      <c r="U3264" s="326">
        <f>ROUND(SUMIF('DV-Bewegungsdaten'!B:B,Kategorien!A3264,'DV-Bewegungsdaten'!D:D),3)</f>
        <v>0</v>
      </c>
      <c r="V3264" s="324">
        <f>ROUND(SUMIF('DV-Bewegungsdaten'!B:B,Kategorien!A3264,'DV-Bewegungsdaten'!E:E),3)</f>
        <v>0</v>
      </c>
      <c r="AD3264" s="390">
        <f t="shared" si="673"/>
        <v>23.361000000000001</v>
      </c>
      <c r="AE3264" s="390">
        <f t="shared" si="674"/>
        <v>24.018000000000001</v>
      </c>
      <c r="AF3264" s="390">
        <f t="shared" si="675"/>
        <v>25.237000000000002</v>
      </c>
      <c r="AG3264" s="390">
        <f t="shared" si="676"/>
        <v>24.603999999999999</v>
      </c>
      <c r="AH3264" s="390">
        <f t="shared" si="677"/>
        <v>24.516000000000002</v>
      </c>
      <c r="AI3264" s="390">
        <f t="shared" si="678"/>
        <v>25.048000000000002</v>
      </c>
      <c r="AJ3264" s="390">
        <f t="shared" si="679"/>
        <v>24.331</v>
      </c>
      <c r="AK3264" s="390">
        <f t="shared" si="680"/>
        <v>24.615000000000002</v>
      </c>
      <c r="AL3264" s="390">
        <f t="shared" si="681"/>
        <v>24.725000000000001</v>
      </c>
      <c r="AM3264" s="390">
        <f t="shared" si="682"/>
        <v>24.606000000000002</v>
      </c>
      <c r="AN3264" s="390">
        <f t="shared" si="683"/>
        <v>24.200000000000003</v>
      </c>
      <c r="AO3264" s="390">
        <f t="shared" si="684"/>
        <v>25.103000000000002</v>
      </c>
    </row>
    <row r="3265" spans="1:41" ht="15" customHeight="1" x14ac:dyDescent="0.25">
      <c r="A3265" s="127" t="s">
        <v>3749</v>
      </c>
      <c r="B3265" s="125" t="s">
        <v>2077</v>
      </c>
      <c r="C3265" s="125" t="s">
        <v>4008</v>
      </c>
      <c r="D3265" s="125" t="s">
        <v>1254</v>
      </c>
      <c r="E3265" s="125" t="s">
        <v>2452</v>
      </c>
      <c r="F3265" s="126">
        <v>13.399999999999999</v>
      </c>
      <c r="G3265" s="126">
        <v>13.599999999999998</v>
      </c>
      <c r="H3265" s="126">
        <v>10.72</v>
      </c>
      <c r="I3265" s="126"/>
      <c r="J3265" s="317"/>
      <c r="K3265" s="323">
        <f>ROUND(SUMIF('VGT-Bewegungsdaten'!B:B,A3265,'VGT-Bewegungsdaten'!C:C),3)</f>
        <v>0</v>
      </c>
      <c r="L3265" s="324">
        <f>ROUND(SUMIF('VGT-Bewegungsdaten'!B:B,$A3265,'VGT-Bewegungsdaten'!D:D),2)</f>
        <v>0</v>
      </c>
      <c r="N3265" s="376" t="s">
        <v>4930</v>
      </c>
      <c r="O3265" s="376" t="s">
        <v>4940</v>
      </c>
      <c r="P3265" s="326">
        <f>ROUND(SUMIF('AV-Bewegungsdaten'!B:B,A3265,'AV-Bewegungsdaten'!C:C),3)</f>
        <v>0</v>
      </c>
      <c r="Q3265" s="324">
        <f>ROUND(SUMIF('AV-Bewegungsdaten'!B:B,$A3265,'AV-Bewegungsdaten'!D:D),2)</f>
        <v>0</v>
      </c>
      <c r="T3265" s="327"/>
      <c r="U3265" s="326">
        <f>ROUND(SUMIF('DV-Bewegungsdaten'!B:B,Kategorien!A3265,'DV-Bewegungsdaten'!D:D),3)</f>
        <v>0</v>
      </c>
      <c r="V3265" s="324">
        <f>ROUND(SUMIF('DV-Bewegungsdaten'!B:B,Kategorien!A3265,'DV-Bewegungsdaten'!E:E),3)</f>
        <v>0</v>
      </c>
      <c r="AD3265" s="390">
        <f t="shared" si="673"/>
        <v>8.6609999999999978</v>
      </c>
      <c r="AE3265" s="390">
        <f t="shared" si="674"/>
        <v>9.3179999999999978</v>
      </c>
      <c r="AF3265" s="390">
        <f t="shared" si="675"/>
        <v>10.536999999999997</v>
      </c>
      <c r="AG3265" s="390">
        <f t="shared" si="676"/>
        <v>9.9039999999999981</v>
      </c>
      <c r="AH3265" s="390">
        <f t="shared" si="677"/>
        <v>9.8159999999999989</v>
      </c>
      <c r="AI3265" s="390">
        <f t="shared" si="678"/>
        <v>10.347999999999999</v>
      </c>
      <c r="AJ3265" s="390">
        <f t="shared" si="679"/>
        <v>9.6309999999999985</v>
      </c>
      <c r="AK3265" s="390">
        <f t="shared" si="680"/>
        <v>9.9149999999999974</v>
      </c>
      <c r="AL3265" s="390">
        <f t="shared" si="681"/>
        <v>10.024999999999999</v>
      </c>
      <c r="AM3265" s="390">
        <f t="shared" si="682"/>
        <v>9.9059999999999988</v>
      </c>
      <c r="AN3265" s="390">
        <f t="shared" si="683"/>
        <v>9.4999999999999982</v>
      </c>
      <c r="AO3265" s="390">
        <f t="shared" si="684"/>
        <v>10.402999999999999</v>
      </c>
    </row>
    <row r="3266" spans="1:41" ht="15" customHeight="1" x14ac:dyDescent="0.25">
      <c r="A3266" s="127" t="s">
        <v>3750</v>
      </c>
      <c r="B3266" s="125" t="s">
        <v>2077</v>
      </c>
      <c r="C3266" s="125" t="s">
        <v>4008</v>
      </c>
      <c r="D3266" s="125" t="s">
        <v>1256</v>
      </c>
      <c r="E3266" s="125" t="s">
        <v>2455</v>
      </c>
      <c r="F3266" s="126">
        <v>16.34</v>
      </c>
      <c r="G3266" s="126">
        <v>16.54</v>
      </c>
      <c r="H3266" s="126">
        <v>13.07</v>
      </c>
      <c r="I3266" s="126"/>
      <c r="J3266" s="317"/>
      <c r="K3266" s="323">
        <f>ROUND(SUMIF('VGT-Bewegungsdaten'!B:B,A3266,'VGT-Bewegungsdaten'!C:C),3)</f>
        <v>0</v>
      </c>
      <c r="L3266" s="324">
        <f>ROUND(SUMIF('VGT-Bewegungsdaten'!B:B,$A3266,'VGT-Bewegungsdaten'!D:D),2)</f>
        <v>0</v>
      </c>
      <c r="N3266" s="376" t="s">
        <v>4930</v>
      </c>
      <c r="O3266" s="376" t="s">
        <v>4940</v>
      </c>
      <c r="P3266" s="326">
        <f>ROUND(SUMIF('AV-Bewegungsdaten'!B:B,A3266,'AV-Bewegungsdaten'!C:C),3)</f>
        <v>0</v>
      </c>
      <c r="Q3266" s="324">
        <f>ROUND(SUMIF('AV-Bewegungsdaten'!B:B,$A3266,'AV-Bewegungsdaten'!D:D),2)</f>
        <v>0</v>
      </c>
      <c r="T3266" s="327"/>
      <c r="U3266" s="326">
        <f>ROUND(SUMIF('DV-Bewegungsdaten'!B:B,Kategorien!A3266,'DV-Bewegungsdaten'!D:D),3)</f>
        <v>0</v>
      </c>
      <c r="V3266" s="324">
        <f>ROUND(SUMIF('DV-Bewegungsdaten'!B:B,Kategorien!A3266,'DV-Bewegungsdaten'!E:E),3)</f>
        <v>0</v>
      </c>
      <c r="AD3266" s="390">
        <f t="shared" si="673"/>
        <v>11.600999999999999</v>
      </c>
      <c r="AE3266" s="390">
        <f t="shared" si="674"/>
        <v>12.257999999999999</v>
      </c>
      <c r="AF3266" s="390">
        <f t="shared" si="675"/>
        <v>13.476999999999999</v>
      </c>
      <c r="AG3266" s="390">
        <f t="shared" si="676"/>
        <v>12.843999999999999</v>
      </c>
      <c r="AH3266" s="390">
        <f t="shared" si="677"/>
        <v>12.756</v>
      </c>
      <c r="AI3266" s="390">
        <f t="shared" si="678"/>
        <v>13.288</v>
      </c>
      <c r="AJ3266" s="390">
        <f t="shared" si="679"/>
        <v>12.571</v>
      </c>
      <c r="AK3266" s="390">
        <f t="shared" si="680"/>
        <v>12.854999999999999</v>
      </c>
      <c r="AL3266" s="390">
        <f t="shared" si="681"/>
        <v>12.965</v>
      </c>
      <c r="AM3266" s="390">
        <f t="shared" si="682"/>
        <v>12.846</v>
      </c>
      <c r="AN3266" s="390">
        <f t="shared" si="683"/>
        <v>12.44</v>
      </c>
      <c r="AO3266" s="390">
        <f t="shared" si="684"/>
        <v>13.343</v>
      </c>
    </row>
    <row r="3267" spans="1:41" ht="15" customHeight="1" x14ac:dyDescent="0.25">
      <c r="A3267" s="127" t="s">
        <v>3751</v>
      </c>
      <c r="B3267" s="125" t="s">
        <v>2077</v>
      </c>
      <c r="C3267" s="125" t="s">
        <v>4008</v>
      </c>
      <c r="D3267" s="125" t="s">
        <v>1258</v>
      </c>
      <c r="E3267" s="125" t="s">
        <v>2452</v>
      </c>
      <c r="F3267" s="126">
        <v>14.379999999999999</v>
      </c>
      <c r="G3267" s="126">
        <v>14.579999999999998</v>
      </c>
      <c r="H3267" s="126">
        <v>11.5</v>
      </c>
      <c r="I3267" s="126"/>
      <c r="J3267" s="317"/>
      <c r="K3267" s="323">
        <f>ROUND(SUMIF('VGT-Bewegungsdaten'!B:B,A3267,'VGT-Bewegungsdaten'!C:C),3)</f>
        <v>0</v>
      </c>
      <c r="L3267" s="324">
        <f>ROUND(SUMIF('VGT-Bewegungsdaten'!B:B,$A3267,'VGT-Bewegungsdaten'!D:D),2)</f>
        <v>0</v>
      </c>
      <c r="N3267" s="376" t="s">
        <v>4930</v>
      </c>
      <c r="O3267" s="376" t="s">
        <v>4940</v>
      </c>
      <c r="P3267" s="326">
        <f>ROUND(SUMIF('AV-Bewegungsdaten'!B:B,A3267,'AV-Bewegungsdaten'!C:C),3)</f>
        <v>0</v>
      </c>
      <c r="Q3267" s="324">
        <f>ROUND(SUMIF('AV-Bewegungsdaten'!B:B,$A3267,'AV-Bewegungsdaten'!D:D),2)</f>
        <v>0</v>
      </c>
      <c r="T3267" s="327"/>
      <c r="U3267" s="326">
        <f>ROUND(SUMIF('DV-Bewegungsdaten'!B:B,Kategorien!A3267,'DV-Bewegungsdaten'!D:D),3)</f>
        <v>0</v>
      </c>
      <c r="V3267" s="324">
        <f>ROUND(SUMIF('DV-Bewegungsdaten'!B:B,Kategorien!A3267,'DV-Bewegungsdaten'!E:E),3)</f>
        <v>0</v>
      </c>
      <c r="AD3267" s="390">
        <f t="shared" si="673"/>
        <v>9.6409999999999982</v>
      </c>
      <c r="AE3267" s="390">
        <f t="shared" si="674"/>
        <v>10.297999999999998</v>
      </c>
      <c r="AF3267" s="390">
        <f t="shared" si="675"/>
        <v>11.516999999999998</v>
      </c>
      <c r="AG3267" s="390">
        <f t="shared" si="676"/>
        <v>10.883999999999999</v>
      </c>
      <c r="AH3267" s="390">
        <f t="shared" si="677"/>
        <v>10.795999999999999</v>
      </c>
      <c r="AI3267" s="390">
        <f t="shared" si="678"/>
        <v>11.327999999999999</v>
      </c>
      <c r="AJ3267" s="390">
        <f t="shared" si="679"/>
        <v>10.610999999999999</v>
      </c>
      <c r="AK3267" s="390">
        <f t="shared" si="680"/>
        <v>10.894999999999998</v>
      </c>
      <c r="AL3267" s="390">
        <f t="shared" si="681"/>
        <v>11.004999999999999</v>
      </c>
      <c r="AM3267" s="390">
        <f t="shared" si="682"/>
        <v>10.885999999999999</v>
      </c>
      <c r="AN3267" s="390">
        <f t="shared" si="683"/>
        <v>10.479999999999999</v>
      </c>
      <c r="AO3267" s="390">
        <f t="shared" si="684"/>
        <v>11.382999999999999</v>
      </c>
    </row>
    <row r="3268" spans="1:41" ht="15" customHeight="1" x14ac:dyDescent="0.25">
      <c r="A3268" s="127" t="s">
        <v>3752</v>
      </c>
      <c r="B3268" s="125" t="s">
        <v>2077</v>
      </c>
      <c r="C3268" s="125" t="s">
        <v>4008</v>
      </c>
      <c r="D3268" s="125" t="s">
        <v>1260</v>
      </c>
      <c r="E3268" s="125" t="s">
        <v>2455</v>
      </c>
      <c r="F3268" s="126">
        <v>17.32</v>
      </c>
      <c r="G3268" s="126">
        <v>17.52</v>
      </c>
      <c r="H3268" s="126">
        <v>13.86</v>
      </c>
      <c r="I3268" s="126"/>
      <c r="J3268" s="317"/>
      <c r="K3268" s="323">
        <f>ROUND(SUMIF('VGT-Bewegungsdaten'!B:B,A3268,'VGT-Bewegungsdaten'!C:C),3)</f>
        <v>0</v>
      </c>
      <c r="L3268" s="324">
        <f>ROUND(SUMIF('VGT-Bewegungsdaten'!B:B,$A3268,'VGT-Bewegungsdaten'!D:D),2)</f>
        <v>0</v>
      </c>
      <c r="N3268" s="376" t="s">
        <v>4930</v>
      </c>
      <c r="O3268" s="376" t="s">
        <v>4940</v>
      </c>
      <c r="P3268" s="326">
        <f>ROUND(SUMIF('AV-Bewegungsdaten'!B:B,A3268,'AV-Bewegungsdaten'!C:C),3)</f>
        <v>0</v>
      </c>
      <c r="Q3268" s="324">
        <f>ROUND(SUMIF('AV-Bewegungsdaten'!B:B,$A3268,'AV-Bewegungsdaten'!D:D),2)</f>
        <v>0</v>
      </c>
      <c r="T3268" s="327"/>
      <c r="U3268" s="326">
        <f>ROUND(SUMIF('DV-Bewegungsdaten'!B:B,Kategorien!A3268,'DV-Bewegungsdaten'!D:D),3)</f>
        <v>0</v>
      </c>
      <c r="V3268" s="324">
        <f>ROUND(SUMIF('DV-Bewegungsdaten'!B:B,Kategorien!A3268,'DV-Bewegungsdaten'!E:E),3)</f>
        <v>0</v>
      </c>
      <c r="AD3268" s="390">
        <f t="shared" si="673"/>
        <v>12.581</v>
      </c>
      <c r="AE3268" s="390">
        <f t="shared" si="674"/>
        <v>13.238</v>
      </c>
      <c r="AF3268" s="390">
        <f t="shared" si="675"/>
        <v>14.456999999999999</v>
      </c>
      <c r="AG3268" s="390">
        <f t="shared" si="676"/>
        <v>13.824</v>
      </c>
      <c r="AH3268" s="390">
        <f t="shared" si="677"/>
        <v>13.736000000000001</v>
      </c>
      <c r="AI3268" s="390">
        <f t="shared" si="678"/>
        <v>14.268000000000001</v>
      </c>
      <c r="AJ3268" s="390">
        <f t="shared" si="679"/>
        <v>13.551</v>
      </c>
      <c r="AK3268" s="390">
        <f t="shared" si="680"/>
        <v>13.834999999999999</v>
      </c>
      <c r="AL3268" s="390">
        <f t="shared" si="681"/>
        <v>13.945</v>
      </c>
      <c r="AM3268" s="390">
        <f t="shared" si="682"/>
        <v>13.826000000000001</v>
      </c>
      <c r="AN3268" s="390">
        <f t="shared" si="683"/>
        <v>13.42</v>
      </c>
      <c r="AO3268" s="390">
        <f t="shared" si="684"/>
        <v>14.323</v>
      </c>
    </row>
    <row r="3269" spans="1:41" ht="15" customHeight="1" x14ac:dyDescent="0.25">
      <c r="A3269" s="127" t="s">
        <v>3753</v>
      </c>
      <c r="B3269" s="125" t="s">
        <v>2077</v>
      </c>
      <c r="C3269" s="125" t="s">
        <v>4008</v>
      </c>
      <c r="D3269" s="125" t="s">
        <v>1262</v>
      </c>
      <c r="E3269" s="125" t="s">
        <v>2452</v>
      </c>
      <c r="F3269" s="126">
        <v>19.28</v>
      </c>
      <c r="G3269" s="126">
        <v>19.48</v>
      </c>
      <c r="H3269" s="126">
        <v>15.42</v>
      </c>
      <c r="I3269" s="126"/>
      <c r="J3269" s="317"/>
      <c r="K3269" s="323">
        <f>ROUND(SUMIF('VGT-Bewegungsdaten'!B:B,A3269,'VGT-Bewegungsdaten'!C:C),3)</f>
        <v>0</v>
      </c>
      <c r="L3269" s="324">
        <f>ROUND(SUMIF('VGT-Bewegungsdaten'!B:B,$A3269,'VGT-Bewegungsdaten'!D:D),2)</f>
        <v>0</v>
      </c>
      <c r="N3269" s="376" t="s">
        <v>4930</v>
      </c>
      <c r="O3269" s="376" t="s">
        <v>4940</v>
      </c>
      <c r="P3269" s="326">
        <f>ROUND(SUMIF('AV-Bewegungsdaten'!B:B,A3269,'AV-Bewegungsdaten'!C:C),3)</f>
        <v>0</v>
      </c>
      <c r="Q3269" s="324">
        <f>ROUND(SUMIF('AV-Bewegungsdaten'!B:B,$A3269,'AV-Bewegungsdaten'!D:D),2)</f>
        <v>0</v>
      </c>
      <c r="T3269" s="327"/>
      <c r="U3269" s="326">
        <f>ROUND(SUMIF('DV-Bewegungsdaten'!B:B,Kategorien!A3269,'DV-Bewegungsdaten'!D:D),3)</f>
        <v>0</v>
      </c>
      <c r="V3269" s="324">
        <f>ROUND(SUMIF('DV-Bewegungsdaten'!B:B,Kategorien!A3269,'DV-Bewegungsdaten'!E:E),3)</f>
        <v>0</v>
      </c>
      <c r="AD3269" s="390">
        <f t="shared" si="673"/>
        <v>14.541</v>
      </c>
      <c r="AE3269" s="390">
        <f t="shared" si="674"/>
        <v>15.198</v>
      </c>
      <c r="AF3269" s="390">
        <f t="shared" si="675"/>
        <v>16.417000000000002</v>
      </c>
      <c r="AG3269" s="390">
        <f t="shared" si="676"/>
        <v>15.784000000000001</v>
      </c>
      <c r="AH3269" s="390">
        <f t="shared" si="677"/>
        <v>15.696000000000002</v>
      </c>
      <c r="AI3269" s="390">
        <f t="shared" si="678"/>
        <v>16.228000000000002</v>
      </c>
      <c r="AJ3269" s="390">
        <f t="shared" si="679"/>
        <v>15.511000000000001</v>
      </c>
      <c r="AK3269" s="390">
        <f t="shared" si="680"/>
        <v>15.795</v>
      </c>
      <c r="AL3269" s="390">
        <f t="shared" si="681"/>
        <v>15.905000000000001</v>
      </c>
      <c r="AM3269" s="390">
        <f t="shared" si="682"/>
        <v>15.786000000000001</v>
      </c>
      <c r="AN3269" s="390">
        <f t="shared" si="683"/>
        <v>15.38</v>
      </c>
      <c r="AO3269" s="390">
        <f t="shared" si="684"/>
        <v>16.283000000000001</v>
      </c>
    </row>
    <row r="3270" spans="1:41" ht="15" customHeight="1" x14ac:dyDescent="0.25">
      <c r="A3270" s="127" t="s">
        <v>3754</v>
      </c>
      <c r="B3270" s="125" t="s">
        <v>2077</v>
      </c>
      <c r="C3270" s="125" t="s">
        <v>4008</v>
      </c>
      <c r="D3270" s="125" t="s">
        <v>1264</v>
      </c>
      <c r="E3270" s="125" t="s">
        <v>2455</v>
      </c>
      <c r="F3270" s="126">
        <v>22.22</v>
      </c>
      <c r="G3270" s="126">
        <v>22.419999999999998</v>
      </c>
      <c r="H3270" s="126">
        <v>17.78</v>
      </c>
      <c r="I3270" s="126"/>
      <c r="J3270" s="317"/>
      <c r="K3270" s="323">
        <f>ROUND(SUMIF('VGT-Bewegungsdaten'!B:B,A3270,'VGT-Bewegungsdaten'!C:C),3)</f>
        <v>0</v>
      </c>
      <c r="L3270" s="324">
        <f>ROUND(SUMIF('VGT-Bewegungsdaten'!B:B,$A3270,'VGT-Bewegungsdaten'!D:D),2)</f>
        <v>0</v>
      </c>
      <c r="N3270" s="376" t="s">
        <v>4930</v>
      </c>
      <c r="O3270" s="376" t="s">
        <v>4940</v>
      </c>
      <c r="P3270" s="326">
        <f>ROUND(SUMIF('AV-Bewegungsdaten'!B:B,A3270,'AV-Bewegungsdaten'!C:C),3)</f>
        <v>0</v>
      </c>
      <c r="Q3270" s="324">
        <f>ROUND(SUMIF('AV-Bewegungsdaten'!B:B,$A3270,'AV-Bewegungsdaten'!D:D),2)</f>
        <v>0</v>
      </c>
      <c r="T3270" s="327"/>
      <c r="U3270" s="326">
        <f>ROUND(SUMIF('DV-Bewegungsdaten'!B:B,Kategorien!A3270,'DV-Bewegungsdaten'!D:D),3)</f>
        <v>0</v>
      </c>
      <c r="V3270" s="324">
        <f>ROUND(SUMIF('DV-Bewegungsdaten'!B:B,Kategorien!A3270,'DV-Bewegungsdaten'!E:E),3)</f>
        <v>0</v>
      </c>
      <c r="AD3270" s="390">
        <f t="shared" si="673"/>
        <v>17.480999999999998</v>
      </c>
      <c r="AE3270" s="390">
        <f t="shared" si="674"/>
        <v>18.137999999999998</v>
      </c>
      <c r="AF3270" s="390">
        <f t="shared" si="675"/>
        <v>19.356999999999999</v>
      </c>
      <c r="AG3270" s="390">
        <f t="shared" si="676"/>
        <v>18.723999999999997</v>
      </c>
      <c r="AH3270" s="390">
        <f t="shared" si="677"/>
        <v>18.635999999999999</v>
      </c>
      <c r="AI3270" s="390">
        <f t="shared" si="678"/>
        <v>19.167999999999999</v>
      </c>
      <c r="AJ3270" s="390">
        <f t="shared" si="679"/>
        <v>18.450999999999997</v>
      </c>
      <c r="AK3270" s="390">
        <f t="shared" si="680"/>
        <v>18.734999999999999</v>
      </c>
      <c r="AL3270" s="390">
        <f t="shared" si="681"/>
        <v>18.844999999999999</v>
      </c>
      <c r="AM3270" s="390">
        <f t="shared" si="682"/>
        <v>18.725999999999999</v>
      </c>
      <c r="AN3270" s="390">
        <f t="shared" si="683"/>
        <v>18.32</v>
      </c>
      <c r="AO3270" s="390">
        <f t="shared" si="684"/>
        <v>19.222999999999999</v>
      </c>
    </row>
    <row r="3271" spans="1:41" ht="15" customHeight="1" x14ac:dyDescent="0.25">
      <c r="A3271" s="127" t="s">
        <v>3755</v>
      </c>
      <c r="B3271" s="125" t="s">
        <v>2077</v>
      </c>
      <c r="C3271" s="125" t="s">
        <v>4008</v>
      </c>
      <c r="D3271" s="125" t="s">
        <v>1266</v>
      </c>
      <c r="E3271" s="125" t="s">
        <v>2452</v>
      </c>
      <c r="F3271" s="126">
        <v>20.259999999999998</v>
      </c>
      <c r="G3271" s="126">
        <v>20.459999999999997</v>
      </c>
      <c r="H3271" s="126">
        <v>16.21</v>
      </c>
      <c r="I3271" s="126"/>
      <c r="J3271" s="317"/>
      <c r="K3271" s="323">
        <f>ROUND(SUMIF('VGT-Bewegungsdaten'!B:B,A3271,'VGT-Bewegungsdaten'!C:C),3)</f>
        <v>0</v>
      </c>
      <c r="L3271" s="324">
        <f>ROUND(SUMIF('VGT-Bewegungsdaten'!B:B,$A3271,'VGT-Bewegungsdaten'!D:D),2)</f>
        <v>0</v>
      </c>
      <c r="N3271" s="376" t="s">
        <v>4930</v>
      </c>
      <c r="O3271" s="376" t="s">
        <v>4940</v>
      </c>
      <c r="P3271" s="326">
        <f>ROUND(SUMIF('AV-Bewegungsdaten'!B:B,A3271,'AV-Bewegungsdaten'!C:C),3)</f>
        <v>0</v>
      </c>
      <c r="Q3271" s="324">
        <f>ROUND(SUMIF('AV-Bewegungsdaten'!B:B,$A3271,'AV-Bewegungsdaten'!D:D),2)</f>
        <v>0</v>
      </c>
      <c r="T3271" s="327"/>
      <c r="U3271" s="326">
        <f>ROUND(SUMIF('DV-Bewegungsdaten'!B:B,Kategorien!A3271,'DV-Bewegungsdaten'!D:D),3)</f>
        <v>0</v>
      </c>
      <c r="V3271" s="324">
        <f>ROUND(SUMIF('DV-Bewegungsdaten'!B:B,Kategorien!A3271,'DV-Bewegungsdaten'!E:E),3)</f>
        <v>0</v>
      </c>
      <c r="AD3271" s="390">
        <f t="shared" si="673"/>
        <v>15.520999999999997</v>
      </c>
      <c r="AE3271" s="390">
        <f t="shared" si="674"/>
        <v>16.177999999999997</v>
      </c>
      <c r="AF3271" s="390">
        <f t="shared" si="675"/>
        <v>17.396999999999998</v>
      </c>
      <c r="AG3271" s="390">
        <f t="shared" si="676"/>
        <v>16.763999999999996</v>
      </c>
      <c r="AH3271" s="390">
        <f t="shared" si="677"/>
        <v>16.675999999999998</v>
      </c>
      <c r="AI3271" s="390">
        <f t="shared" si="678"/>
        <v>17.207999999999998</v>
      </c>
      <c r="AJ3271" s="390">
        <f t="shared" si="679"/>
        <v>16.490999999999996</v>
      </c>
      <c r="AK3271" s="390">
        <f t="shared" si="680"/>
        <v>16.774999999999999</v>
      </c>
      <c r="AL3271" s="390">
        <f t="shared" si="681"/>
        <v>16.884999999999998</v>
      </c>
      <c r="AM3271" s="390">
        <f t="shared" si="682"/>
        <v>16.765999999999998</v>
      </c>
      <c r="AN3271" s="390">
        <f t="shared" si="683"/>
        <v>16.36</v>
      </c>
      <c r="AO3271" s="390">
        <f t="shared" si="684"/>
        <v>17.262999999999998</v>
      </c>
    </row>
    <row r="3272" spans="1:41" ht="15" customHeight="1" x14ac:dyDescent="0.25">
      <c r="A3272" s="127" t="s">
        <v>3756</v>
      </c>
      <c r="B3272" s="125" t="s">
        <v>2077</v>
      </c>
      <c r="C3272" s="125" t="s">
        <v>4008</v>
      </c>
      <c r="D3272" s="125" t="s">
        <v>1268</v>
      </c>
      <c r="E3272" s="125" t="s">
        <v>2455</v>
      </c>
      <c r="F3272" s="126">
        <v>23.200000000000003</v>
      </c>
      <c r="G3272" s="126">
        <v>23.400000000000002</v>
      </c>
      <c r="H3272" s="126">
        <v>18.559999999999999</v>
      </c>
      <c r="I3272" s="126"/>
      <c r="J3272" s="317"/>
      <c r="K3272" s="323">
        <f>ROUND(SUMIF('VGT-Bewegungsdaten'!B:B,A3272,'VGT-Bewegungsdaten'!C:C),3)</f>
        <v>0</v>
      </c>
      <c r="L3272" s="324">
        <f>ROUND(SUMIF('VGT-Bewegungsdaten'!B:B,$A3272,'VGT-Bewegungsdaten'!D:D),2)</f>
        <v>0</v>
      </c>
      <c r="N3272" s="376" t="s">
        <v>4930</v>
      </c>
      <c r="O3272" s="376" t="s">
        <v>4940</v>
      </c>
      <c r="P3272" s="326">
        <f>ROUND(SUMIF('AV-Bewegungsdaten'!B:B,A3272,'AV-Bewegungsdaten'!C:C),3)</f>
        <v>0</v>
      </c>
      <c r="Q3272" s="324">
        <f>ROUND(SUMIF('AV-Bewegungsdaten'!B:B,$A3272,'AV-Bewegungsdaten'!D:D),2)</f>
        <v>0</v>
      </c>
      <c r="T3272" s="327"/>
      <c r="U3272" s="326">
        <f>ROUND(SUMIF('DV-Bewegungsdaten'!B:B,Kategorien!A3272,'DV-Bewegungsdaten'!D:D),3)</f>
        <v>0</v>
      </c>
      <c r="V3272" s="324">
        <f>ROUND(SUMIF('DV-Bewegungsdaten'!B:B,Kategorien!A3272,'DV-Bewegungsdaten'!E:E),3)</f>
        <v>0</v>
      </c>
      <c r="AD3272" s="390">
        <f t="shared" si="673"/>
        <v>18.461000000000002</v>
      </c>
      <c r="AE3272" s="390">
        <f t="shared" si="674"/>
        <v>19.118000000000002</v>
      </c>
      <c r="AF3272" s="390">
        <f t="shared" si="675"/>
        <v>20.337000000000003</v>
      </c>
      <c r="AG3272" s="390">
        <f t="shared" si="676"/>
        <v>19.704000000000001</v>
      </c>
      <c r="AH3272" s="390">
        <f t="shared" si="677"/>
        <v>19.616000000000003</v>
      </c>
      <c r="AI3272" s="390">
        <f t="shared" si="678"/>
        <v>20.148000000000003</v>
      </c>
      <c r="AJ3272" s="390">
        <f t="shared" si="679"/>
        <v>19.431000000000001</v>
      </c>
      <c r="AK3272" s="390">
        <f t="shared" si="680"/>
        <v>19.715000000000003</v>
      </c>
      <c r="AL3272" s="390">
        <f t="shared" si="681"/>
        <v>19.825000000000003</v>
      </c>
      <c r="AM3272" s="390">
        <f t="shared" si="682"/>
        <v>19.706000000000003</v>
      </c>
      <c r="AN3272" s="390">
        <f t="shared" si="683"/>
        <v>19.300000000000004</v>
      </c>
      <c r="AO3272" s="390">
        <f t="shared" si="684"/>
        <v>20.203000000000003</v>
      </c>
    </row>
    <row r="3273" spans="1:41" ht="15" customHeight="1" x14ac:dyDescent="0.25">
      <c r="A3273" s="127" t="s">
        <v>3757</v>
      </c>
      <c r="B3273" s="125" t="s">
        <v>2077</v>
      </c>
      <c r="C3273" s="125" t="s">
        <v>4008</v>
      </c>
      <c r="D3273" s="125" t="s">
        <v>1270</v>
      </c>
      <c r="E3273" s="125" t="s">
        <v>2452</v>
      </c>
      <c r="F3273" s="126">
        <v>20.259999999999998</v>
      </c>
      <c r="G3273" s="126">
        <v>20.459999999999997</v>
      </c>
      <c r="H3273" s="126">
        <v>16.21</v>
      </c>
      <c r="I3273" s="126"/>
      <c r="J3273" s="317"/>
      <c r="K3273" s="323">
        <f>ROUND(SUMIF('VGT-Bewegungsdaten'!B:B,A3273,'VGT-Bewegungsdaten'!C:C),3)</f>
        <v>0</v>
      </c>
      <c r="L3273" s="324">
        <f>ROUND(SUMIF('VGT-Bewegungsdaten'!B:B,$A3273,'VGT-Bewegungsdaten'!D:D),2)</f>
        <v>0</v>
      </c>
      <c r="N3273" s="376" t="s">
        <v>4930</v>
      </c>
      <c r="O3273" s="376" t="s">
        <v>4940</v>
      </c>
      <c r="P3273" s="326">
        <f>ROUND(SUMIF('AV-Bewegungsdaten'!B:B,A3273,'AV-Bewegungsdaten'!C:C),3)</f>
        <v>0</v>
      </c>
      <c r="Q3273" s="324">
        <f>ROUND(SUMIF('AV-Bewegungsdaten'!B:B,$A3273,'AV-Bewegungsdaten'!D:D),2)</f>
        <v>0</v>
      </c>
      <c r="T3273" s="327"/>
      <c r="U3273" s="326">
        <f>ROUND(SUMIF('DV-Bewegungsdaten'!B:B,Kategorien!A3273,'DV-Bewegungsdaten'!D:D),3)</f>
        <v>0</v>
      </c>
      <c r="V3273" s="324">
        <f>ROUND(SUMIF('DV-Bewegungsdaten'!B:B,Kategorien!A3273,'DV-Bewegungsdaten'!E:E),3)</f>
        <v>0</v>
      </c>
      <c r="AD3273" s="390">
        <f t="shared" si="673"/>
        <v>15.520999999999997</v>
      </c>
      <c r="AE3273" s="390">
        <f t="shared" si="674"/>
        <v>16.177999999999997</v>
      </c>
      <c r="AF3273" s="390">
        <f t="shared" si="675"/>
        <v>17.396999999999998</v>
      </c>
      <c r="AG3273" s="390">
        <f t="shared" si="676"/>
        <v>16.763999999999996</v>
      </c>
      <c r="AH3273" s="390">
        <f t="shared" si="677"/>
        <v>16.675999999999998</v>
      </c>
      <c r="AI3273" s="390">
        <f t="shared" si="678"/>
        <v>17.207999999999998</v>
      </c>
      <c r="AJ3273" s="390">
        <f t="shared" si="679"/>
        <v>16.490999999999996</v>
      </c>
      <c r="AK3273" s="390">
        <f t="shared" si="680"/>
        <v>16.774999999999999</v>
      </c>
      <c r="AL3273" s="390">
        <f t="shared" si="681"/>
        <v>16.884999999999998</v>
      </c>
      <c r="AM3273" s="390">
        <f t="shared" si="682"/>
        <v>16.765999999999998</v>
      </c>
      <c r="AN3273" s="390">
        <f t="shared" si="683"/>
        <v>16.36</v>
      </c>
      <c r="AO3273" s="390">
        <f t="shared" si="684"/>
        <v>17.262999999999998</v>
      </c>
    </row>
    <row r="3274" spans="1:41" ht="15" customHeight="1" x14ac:dyDescent="0.25">
      <c r="A3274" s="127" t="s">
        <v>3758</v>
      </c>
      <c r="B3274" s="125" t="s">
        <v>2077</v>
      </c>
      <c r="C3274" s="125" t="s">
        <v>4008</v>
      </c>
      <c r="D3274" s="125" t="s">
        <v>1272</v>
      </c>
      <c r="E3274" s="125" t="s">
        <v>2455</v>
      </c>
      <c r="F3274" s="126">
        <v>23.200000000000003</v>
      </c>
      <c r="G3274" s="126">
        <v>23.400000000000002</v>
      </c>
      <c r="H3274" s="126">
        <v>18.559999999999999</v>
      </c>
      <c r="I3274" s="126"/>
      <c r="J3274" s="317"/>
      <c r="K3274" s="323">
        <f>ROUND(SUMIF('VGT-Bewegungsdaten'!B:B,A3274,'VGT-Bewegungsdaten'!C:C),3)</f>
        <v>0</v>
      </c>
      <c r="L3274" s="324">
        <f>ROUND(SUMIF('VGT-Bewegungsdaten'!B:B,$A3274,'VGT-Bewegungsdaten'!D:D),2)</f>
        <v>0</v>
      </c>
      <c r="N3274" s="376" t="s">
        <v>4930</v>
      </c>
      <c r="O3274" s="376" t="s">
        <v>4940</v>
      </c>
      <c r="P3274" s="326">
        <f>ROUND(SUMIF('AV-Bewegungsdaten'!B:B,A3274,'AV-Bewegungsdaten'!C:C),3)</f>
        <v>0</v>
      </c>
      <c r="Q3274" s="324">
        <f>ROUND(SUMIF('AV-Bewegungsdaten'!B:B,$A3274,'AV-Bewegungsdaten'!D:D),2)</f>
        <v>0</v>
      </c>
      <c r="T3274" s="327"/>
      <c r="U3274" s="326">
        <f>ROUND(SUMIF('DV-Bewegungsdaten'!B:B,Kategorien!A3274,'DV-Bewegungsdaten'!D:D),3)</f>
        <v>0</v>
      </c>
      <c r="V3274" s="324">
        <f>ROUND(SUMIF('DV-Bewegungsdaten'!B:B,Kategorien!A3274,'DV-Bewegungsdaten'!E:E),3)</f>
        <v>0</v>
      </c>
      <c r="AD3274" s="390">
        <f t="shared" si="673"/>
        <v>18.461000000000002</v>
      </c>
      <c r="AE3274" s="390">
        <f t="shared" si="674"/>
        <v>19.118000000000002</v>
      </c>
      <c r="AF3274" s="390">
        <f t="shared" si="675"/>
        <v>20.337000000000003</v>
      </c>
      <c r="AG3274" s="390">
        <f t="shared" si="676"/>
        <v>19.704000000000001</v>
      </c>
      <c r="AH3274" s="390">
        <f t="shared" si="677"/>
        <v>19.616000000000003</v>
      </c>
      <c r="AI3274" s="390">
        <f t="shared" si="678"/>
        <v>20.148000000000003</v>
      </c>
      <c r="AJ3274" s="390">
        <f t="shared" si="679"/>
        <v>19.431000000000001</v>
      </c>
      <c r="AK3274" s="390">
        <f t="shared" si="680"/>
        <v>19.715000000000003</v>
      </c>
      <c r="AL3274" s="390">
        <f t="shared" si="681"/>
        <v>19.825000000000003</v>
      </c>
      <c r="AM3274" s="390">
        <f t="shared" si="682"/>
        <v>19.706000000000003</v>
      </c>
      <c r="AN3274" s="390">
        <f t="shared" si="683"/>
        <v>19.300000000000004</v>
      </c>
      <c r="AO3274" s="390">
        <f t="shared" si="684"/>
        <v>20.203000000000003</v>
      </c>
    </row>
    <row r="3275" spans="1:41" ht="15" customHeight="1" x14ac:dyDescent="0.25">
      <c r="A3275" s="127" t="s">
        <v>3759</v>
      </c>
      <c r="B3275" s="125" t="s">
        <v>2077</v>
      </c>
      <c r="C3275" s="125" t="s">
        <v>4008</v>
      </c>
      <c r="D3275" s="125" t="s">
        <v>1274</v>
      </c>
      <c r="E3275" s="125" t="s">
        <v>2452</v>
      </c>
      <c r="F3275" s="126">
        <v>21.240000000000002</v>
      </c>
      <c r="G3275" s="126">
        <v>21.44</v>
      </c>
      <c r="H3275" s="126">
        <v>16.989999999999998</v>
      </c>
      <c r="I3275" s="126"/>
      <c r="J3275" s="317"/>
      <c r="K3275" s="323">
        <f>ROUND(SUMIF('VGT-Bewegungsdaten'!B:B,A3275,'VGT-Bewegungsdaten'!C:C),3)</f>
        <v>0</v>
      </c>
      <c r="L3275" s="324">
        <f>ROUND(SUMIF('VGT-Bewegungsdaten'!B:B,$A3275,'VGT-Bewegungsdaten'!D:D),2)</f>
        <v>0</v>
      </c>
      <c r="N3275" s="376" t="s">
        <v>4930</v>
      </c>
      <c r="O3275" s="376" t="s">
        <v>4940</v>
      </c>
      <c r="P3275" s="326">
        <f>ROUND(SUMIF('AV-Bewegungsdaten'!B:B,A3275,'AV-Bewegungsdaten'!C:C),3)</f>
        <v>0</v>
      </c>
      <c r="Q3275" s="324">
        <f>ROUND(SUMIF('AV-Bewegungsdaten'!B:B,$A3275,'AV-Bewegungsdaten'!D:D),2)</f>
        <v>0</v>
      </c>
      <c r="T3275" s="327"/>
      <c r="U3275" s="326">
        <f>ROUND(SUMIF('DV-Bewegungsdaten'!B:B,Kategorien!A3275,'DV-Bewegungsdaten'!D:D),3)</f>
        <v>0</v>
      </c>
      <c r="V3275" s="324">
        <f>ROUND(SUMIF('DV-Bewegungsdaten'!B:B,Kategorien!A3275,'DV-Bewegungsdaten'!E:E),3)</f>
        <v>0</v>
      </c>
      <c r="AD3275" s="390">
        <f t="shared" si="673"/>
        <v>16.501000000000001</v>
      </c>
      <c r="AE3275" s="390">
        <f t="shared" si="674"/>
        <v>17.158000000000001</v>
      </c>
      <c r="AF3275" s="390">
        <f t="shared" si="675"/>
        <v>18.377000000000002</v>
      </c>
      <c r="AG3275" s="390">
        <f t="shared" si="676"/>
        <v>17.744</v>
      </c>
      <c r="AH3275" s="390">
        <f t="shared" si="677"/>
        <v>17.656000000000002</v>
      </c>
      <c r="AI3275" s="390">
        <f t="shared" si="678"/>
        <v>18.188000000000002</v>
      </c>
      <c r="AJ3275" s="390">
        <f t="shared" si="679"/>
        <v>17.471</v>
      </c>
      <c r="AK3275" s="390">
        <f t="shared" si="680"/>
        <v>17.755000000000003</v>
      </c>
      <c r="AL3275" s="390">
        <f t="shared" si="681"/>
        <v>17.865000000000002</v>
      </c>
      <c r="AM3275" s="390">
        <f t="shared" si="682"/>
        <v>17.746000000000002</v>
      </c>
      <c r="AN3275" s="390">
        <f t="shared" si="683"/>
        <v>17.340000000000003</v>
      </c>
      <c r="AO3275" s="390">
        <f t="shared" si="684"/>
        <v>18.243000000000002</v>
      </c>
    </row>
    <row r="3276" spans="1:41" ht="15" customHeight="1" x14ac:dyDescent="0.25">
      <c r="A3276" s="127" t="s">
        <v>3760</v>
      </c>
      <c r="B3276" s="125" t="s">
        <v>2077</v>
      </c>
      <c r="C3276" s="125" t="s">
        <v>4008</v>
      </c>
      <c r="D3276" s="125" t="s">
        <v>1276</v>
      </c>
      <c r="E3276" s="125" t="s">
        <v>2455</v>
      </c>
      <c r="F3276" s="126">
        <v>24.18</v>
      </c>
      <c r="G3276" s="126">
        <v>24.38</v>
      </c>
      <c r="H3276" s="126">
        <v>19.34</v>
      </c>
      <c r="I3276" s="126"/>
      <c r="J3276" s="317"/>
      <c r="K3276" s="323">
        <f>ROUND(SUMIF('VGT-Bewegungsdaten'!B:B,A3276,'VGT-Bewegungsdaten'!C:C),3)</f>
        <v>0</v>
      </c>
      <c r="L3276" s="324">
        <f>ROUND(SUMIF('VGT-Bewegungsdaten'!B:B,$A3276,'VGT-Bewegungsdaten'!D:D),2)</f>
        <v>0</v>
      </c>
      <c r="N3276" s="376" t="s">
        <v>4930</v>
      </c>
      <c r="O3276" s="376" t="s">
        <v>4940</v>
      </c>
      <c r="P3276" s="326">
        <f>ROUND(SUMIF('AV-Bewegungsdaten'!B:B,A3276,'AV-Bewegungsdaten'!C:C),3)</f>
        <v>0</v>
      </c>
      <c r="Q3276" s="324">
        <f>ROUND(SUMIF('AV-Bewegungsdaten'!B:B,$A3276,'AV-Bewegungsdaten'!D:D),2)</f>
        <v>0</v>
      </c>
      <c r="T3276" s="327"/>
      <c r="U3276" s="326">
        <f>ROUND(SUMIF('DV-Bewegungsdaten'!B:B,Kategorien!A3276,'DV-Bewegungsdaten'!D:D),3)</f>
        <v>0</v>
      </c>
      <c r="V3276" s="324">
        <f>ROUND(SUMIF('DV-Bewegungsdaten'!B:B,Kategorien!A3276,'DV-Bewegungsdaten'!E:E),3)</f>
        <v>0</v>
      </c>
      <c r="AD3276" s="390">
        <f t="shared" si="673"/>
        <v>19.440999999999999</v>
      </c>
      <c r="AE3276" s="390">
        <f t="shared" si="674"/>
        <v>20.097999999999999</v>
      </c>
      <c r="AF3276" s="390">
        <f t="shared" si="675"/>
        <v>21.317</v>
      </c>
      <c r="AG3276" s="390">
        <f t="shared" si="676"/>
        <v>20.683999999999997</v>
      </c>
      <c r="AH3276" s="390">
        <f t="shared" si="677"/>
        <v>20.596</v>
      </c>
      <c r="AI3276" s="390">
        <f t="shared" si="678"/>
        <v>21.128</v>
      </c>
      <c r="AJ3276" s="390">
        <f t="shared" si="679"/>
        <v>20.410999999999998</v>
      </c>
      <c r="AK3276" s="390">
        <f t="shared" si="680"/>
        <v>20.695</v>
      </c>
      <c r="AL3276" s="390">
        <f t="shared" si="681"/>
        <v>20.805</v>
      </c>
      <c r="AM3276" s="390">
        <f t="shared" si="682"/>
        <v>20.686</v>
      </c>
      <c r="AN3276" s="390">
        <f t="shared" si="683"/>
        <v>20.28</v>
      </c>
      <c r="AO3276" s="390">
        <f t="shared" si="684"/>
        <v>21.183</v>
      </c>
    </row>
    <row r="3277" spans="1:41" ht="15" customHeight="1" x14ac:dyDescent="0.25">
      <c r="A3277" s="127" t="s">
        <v>3761</v>
      </c>
      <c r="B3277" s="125" t="s">
        <v>2077</v>
      </c>
      <c r="C3277" s="125" t="s">
        <v>4008</v>
      </c>
      <c r="D3277" s="125" t="s">
        <v>1278</v>
      </c>
      <c r="E3277" s="125" t="s">
        <v>2452</v>
      </c>
      <c r="F3277" s="126">
        <v>22.22</v>
      </c>
      <c r="G3277" s="126">
        <v>22.419999999999998</v>
      </c>
      <c r="H3277" s="126">
        <v>17.78</v>
      </c>
      <c r="I3277" s="126"/>
      <c r="J3277" s="317"/>
      <c r="K3277" s="323">
        <f>ROUND(SUMIF('VGT-Bewegungsdaten'!B:B,A3277,'VGT-Bewegungsdaten'!C:C),3)</f>
        <v>0</v>
      </c>
      <c r="L3277" s="324">
        <f>ROUND(SUMIF('VGT-Bewegungsdaten'!B:B,$A3277,'VGT-Bewegungsdaten'!D:D),2)</f>
        <v>0</v>
      </c>
      <c r="N3277" s="376" t="s">
        <v>4930</v>
      </c>
      <c r="O3277" s="376" t="s">
        <v>4940</v>
      </c>
      <c r="P3277" s="326">
        <f>ROUND(SUMIF('AV-Bewegungsdaten'!B:B,A3277,'AV-Bewegungsdaten'!C:C),3)</f>
        <v>0</v>
      </c>
      <c r="Q3277" s="324">
        <f>ROUND(SUMIF('AV-Bewegungsdaten'!B:B,$A3277,'AV-Bewegungsdaten'!D:D),2)</f>
        <v>0</v>
      </c>
      <c r="T3277" s="327"/>
      <c r="U3277" s="326">
        <f>ROUND(SUMIF('DV-Bewegungsdaten'!B:B,Kategorien!A3277,'DV-Bewegungsdaten'!D:D),3)</f>
        <v>0</v>
      </c>
      <c r="V3277" s="324">
        <f>ROUND(SUMIF('DV-Bewegungsdaten'!B:B,Kategorien!A3277,'DV-Bewegungsdaten'!E:E),3)</f>
        <v>0</v>
      </c>
      <c r="AD3277" s="390">
        <f t="shared" si="673"/>
        <v>17.480999999999998</v>
      </c>
      <c r="AE3277" s="390">
        <f t="shared" si="674"/>
        <v>18.137999999999998</v>
      </c>
      <c r="AF3277" s="390">
        <f t="shared" si="675"/>
        <v>19.356999999999999</v>
      </c>
      <c r="AG3277" s="390">
        <f t="shared" si="676"/>
        <v>18.723999999999997</v>
      </c>
      <c r="AH3277" s="390">
        <f t="shared" si="677"/>
        <v>18.635999999999999</v>
      </c>
      <c r="AI3277" s="390">
        <f t="shared" si="678"/>
        <v>19.167999999999999</v>
      </c>
      <c r="AJ3277" s="390">
        <f t="shared" si="679"/>
        <v>18.450999999999997</v>
      </c>
      <c r="AK3277" s="390">
        <f t="shared" si="680"/>
        <v>18.734999999999999</v>
      </c>
      <c r="AL3277" s="390">
        <f t="shared" si="681"/>
        <v>18.844999999999999</v>
      </c>
      <c r="AM3277" s="390">
        <f t="shared" si="682"/>
        <v>18.725999999999999</v>
      </c>
      <c r="AN3277" s="390">
        <f t="shared" si="683"/>
        <v>18.32</v>
      </c>
      <c r="AO3277" s="390">
        <f t="shared" si="684"/>
        <v>19.222999999999999</v>
      </c>
    </row>
    <row r="3278" spans="1:41" ht="15" customHeight="1" x14ac:dyDescent="0.25">
      <c r="A3278" s="127" t="s">
        <v>3762</v>
      </c>
      <c r="B3278" s="125" t="s">
        <v>2077</v>
      </c>
      <c r="C3278" s="125" t="s">
        <v>4008</v>
      </c>
      <c r="D3278" s="125" t="s">
        <v>800</v>
      </c>
      <c r="E3278" s="125" t="s">
        <v>2455</v>
      </c>
      <c r="F3278" s="126">
        <v>25.159999999999997</v>
      </c>
      <c r="G3278" s="126">
        <v>25.359999999999996</v>
      </c>
      <c r="H3278" s="126">
        <v>20.13</v>
      </c>
      <c r="I3278" s="126"/>
      <c r="J3278" s="317"/>
      <c r="K3278" s="323">
        <f>ROUND(SUMIF('VGT-Bewegungsdaten'!B:B,A3278,'VGT-Bewegungsdaten'!C:C),3)</f>
        <v>0</v>
      </c>
      <c r="L3278" s="324">
        <f>ROUND(SUMIF('VGT-Bewegungsdaten'!B:B,$A3278,'VGT-Bewegungsdaten'!D:D),2)</f>
        <v>0</v>
      </c>
      <c r="N3278" s="376" t="s">
        <v>4930</v>
      </c>
      <c r="O3278" s="376" t="s">
        <v>4940</v>
      </c>
      <c r="P3278" s="326">
        <f>ROUND(SUMIF('AV-Bewegungsdaten'!B:B,A3278,'AV-Bewegungsdaten'!C:C),3)</f>
        <v>0</v>
      </c>
      <c r="Q3278" s="324">
        <f>ROUND(SUMIF('AV-Bewegungsdaten'!B:B,$A3278,'AV-Bewegungsdaten'!D:D),2)</f>
        <v>0</v>
      </c>
      <c r="T3278" s="327"/>
      <c r="U3278" s="326">
        <f>ROUND(SUMIF('DV-Bewegungsdaten'!B:B,Kategorien!A3278,'DV-Bewegungsdaten'!D:D),3)</f>
        <v>0</v>
      </c>
      <c r="V3278" s="324">
        <f>ROUND(SUMIF('DV-Bewegungsdaten'!B:B,Kategorien!A3278,'DV-Bewegungsdaten'!E:E),3)</f>
        <v>0</v>
      </c>
      <c r="AD3278" s="390">
        <f t="shared" si="673"/>
        <v>20.420999999999996</v>
      </c>
      <c r="AE3278" s="390">
        <f t="shared" si="674"/>
        <v>21.077999999999996</v>
      </c>
      <c r="AF3278" s="390">
        <f t="shared" si="675"/>
        <v>22.296999999999997</v>
      </c>
      <c r="AG3278" s="390">
        <f t="shared" si="676"/>
        <v>21.663999999999994</v>
      </c>
      <c r="AH3278" s="390">
        <f t="shared" si="677"/>
        <v>21.575999999999997</v>
      </c>
      <c r="AI3278" s="390">
        <f t="shared" si="678"/>
        <v>22.107999999999997</v>
      </c>
      <c r="AJ3278" s="390">
        <f t="shared" si="679"/>
        <v>21.390999999999995</v>
      </c>
      <c r="AK3278" s="390">
        <f t="shared" si="680"/>
        <v>21.674999999999997</v>
      </c>
      <c r="AL3278" s="390">
        <f t="shared" si="681"/>
        <v>21.784999999999997</v>
      </c>
      <c r="AM3278" s="390">
        <f t="shared" si="682"/>
        <v>21.665999999999997</v>
      </c>
      <c r="AN3278" s="390">
        <f t="shared" si="683"/>
        <v>21.259999999999998</v>
      </c>
      <c r="AO3278" s="390">
        <f t="shared" si="684"/>
        <v>22.162999999999997</v>
      </c>
    </row>
    <row r="3279" spans="1:41" ht="15" customHeight="1" x14ac:dyDescent="0.25">
      <c r="A3279" s="127" t="s">
        <v>3763</v>
      </c>
      <c r="B3279" s="125" t="s">
        <v>2077</v>
      </c>
      <c r="C3279" s="125" t="s">
        <v>4008</v>
      </c>
      <c r="D3279" s="125" t="s">
        <v>802</v>
      </c>
      <c r="E3279" s="125" t="s">
        <v>2452</v>
      </c>
      <c r="F3279" s="126">
        <v>23.200000000000003</v>
      </c>
      <c r="G3279" s="126">
        <v>23.400000000000002</v>
      </c>
      <c r="H3279" s="126">
        <v>18.559999999999999</v>
      </c>
      <c r="I3279" s="126"/>
      <c r="J3279" s="317"/>
      <c r="K3279" s="323">
        <f>ROUND(SUMIF('VGT-Bewegungsdaten'!B:B,A3279,'VGT-Bewegungsdaten'!C:C),3)</f>
        <v>0</v>
      </c>
      <c r="L3279" s="324">
        <f>ROUND(SUMIF('VGT-Bewegungsdaten'!B:B,$A3279,'VGT-Bewegungsdaten'!D:D),2)</f>
        <v>0</v>
      </c>
      <c r="N3279" s="376" t="s">
        <v>4930</v>
      </c>
      <c r="O3279" s="376" t="s">
        <v>4940</v>
      </c>
      <c r="P3279" s="326">
        <f>ROUND(SUMIF('AV-Bewegungsdaten'!B:B,A3279,'AV-Bewegungsdaten'!C:C),3)</f>
        <v>0</v>
      </c>
      <c r="Q3279" s="324">
        <f>ROUND(SUMIF('AV-Bewegungsdaten'!B:B,$A3279,'AV-Bewegungsdaten'!D:D),2)</f>
        <v>0</v>
      </c>
      <c r="T3279" s="327"/>
      <c r="U3279" s="326">
        <f>ROUND(SUMIF('DV-Bewegungsdaten'!B:B,Kategorien!A3279,'DV-Bewegungsdaten'!D:D),3)</f>
        <v>0</v>
      </c>
      <c r="V3279" s="324">
        <f>ROUND(SUMIF('DV-Bewegungsdaten'!B:B,Kategorien!A3279,'DV-Bewegungsdaten'!E:E),3)</f>
        <v>0</v>
      </c>
      <c r="AD3279" s="390">
        <f t="shared" si="673"/>
        <v>18.461000000000002</v>
      </c>
      <c r="AE3279" s="390">
        <f t="shared" si="674"/>
        <v>19.118000000000002</v>
      </c>
      <c r="AF3279" s="390">
        <f t="shared" si="675"/>
        <v>20.337000000000003</v>
      </c>
      <c r="AG3279" s="390">
        <f t="shared" si="676"/>
        <v>19.704000000000001</v>
      </c>
      <c r="AH3279" s="390">
        <f t="shared" si="677"/>
        <v>19.616000000000003</v>
      </c>
      <c r="AI3279" s="390">
        <f t="shared" si="678"/>
        <v>20.148000000000003</v>
      </c>
      <c r="AJ3279" s="390">
        <f t="shared" si="679"/>
        <v>19.431000000000001</v>
      </c>
      <c r="AK3279" s="390">
        <f t="shared" si="680"/>
        <v>19.715000000000003</v>
      </c>
      <c r="AL3279" s="390">
        <f t="shared" si="681"/>
        <v>19.825000000000003</v>
      </c>
      <c r="AM3279" s="390">
        <f t="shared" si="682"/>
        <v>19.706000000000003</v>
      </c>
      <c r="AN3279" s="390">
        <f t="shared" si="683"/>
        <v>19.300000000000004</v>
      </c>
      <c r="AO3279" s="390">
        <f t="shared" si="684"/>
        <v>20.203000000000003</v>
      </c>
    </row>
    <row r="3280" spans="1:41" ht="15" customHeight="1" x14ac:dyDescent="0.25">
      <c r="A3280" s="127" t="s">
        <v>3764</v>
      </c>
      <c r="B3280" s="125" t="s">
        <v>2077</v>
      </c>
      <c r="C3280" s="125" t="s">
        <v>4008</v>
      </c>
      <c r="D3280" s="125" t="s">
        <v>804</v>
      </c>
      <c r="E3280" s="125" t="s">
        <v>2455</v>
      </c>
      <c r="F3280" s="126">
        <v>26.14</v>
      </c>
      <c r="G3280" s="126">
        <v>26.34</v>
      </c>
      <c r="H3280" s="126">
        <v>20.91</v>
      </c>
      <c r="I3280" s="126"/>
      <c r="J3280" s="317"/>
      <c r="K3280" s="323">
        <f>ROUND(SUMIF('VGT-Bewegungsdaten'!B:B,A3280,'VGT-Bewegungsdaten'!C:C),3)</f>
        <v>0</v>
      </c>
      <c r="L3280" s="324">
        <f>ROUND(SUMIF('VGT-Bewegungsdaten'!B:B,$A3280,'VGT-Bewegungsdaten'!D:D),2)</f>
        <v>0</v>
      </c>
      <c r="N3280" s="376" t="s">
        <v>4930</v>
      </c>
      <c r="O3280" s="376" t="s">
        <v>4940</v>
      </c>
      <c r="P3280" s="326">
        <f>ROUND(SUMIF('AV-Bewegungsdaten'!B:B,A3280,'AV-Bewegungsdaten'!C:C),3)</f>
        <v>0</v>
      </c>
      <c r="Q3280" s="324">
        <f>ROUND(SUMIF('AV-Bewegungsdaten'!B:B,$A3280,'AV-Bewegungsdaten'!D:D),2)</f>
        <v>0</v>
      </c>
      <c r="T3280" s="327"/>
      <c r="U3280" s="326">
        <f>ROUND(SUMIF('DV-Bewegungsdaten'!B:B,Kategorien!A3280,'DV-Bewegungsdaten'!D:D),3)</f>
        <v>0</v>
      </c>
      <c r="V3280" s="324">
        <f>ROUND(SUMIF('DV-Bewegungsdaten'!B:B,Kategorien!A3280,'DV-Bewegungsdaten'!E:E),3)</f>
        <v>0</v>
      </c>
      <c r="AD3280" s="390">
        <f t="shared" si="673"/>
        <v>21.401</v>
      </c>
      <c r="AE3280" s="390">
        <f t="shared" si="674"/>
        <v>22.058</v>
      </c>
      <c r="AF3280" s="390">
        <f t="shared" si="675"/>
        <v>23.277000000000001</v>
      </c>
      <c r="AG3280" s="390">
        <f t="shared" si="676"/>
        <v>22.643999999999998</v>
      </c>
      <c r="AH3280" s="390">
        <f t="shared" si="677"/>
        <v>22.556000000000001</v>
      </c>
      <c r="AI3280" s="390">
        <f t="shared" si="678"/>
        <v>23.088000000000001</v>
      </c>
      <c r="AJ3280" s="390">
        <f t="shared" si="679"/>
        <v>22.370999999999999</v>
      </c>
      <c r="AK3280" s="390">
        <f t="shared" si="680"/>
        <v>22.655000000000001</v>
      </c>
      <c r="AL3280" s="390">
        <f t="shared" si="681"/>
        <v>22.765000000000001</v>
      </c>
      <c r="AM3280" s="390">
        <f t="shared" si="682"/>
        <v>22.646000000000001</v>
      </c>
      <c r="AN3280" s="390">
        <f t="shared" si="683"/>
        <v>22.240000000000002</v>
      </c>
      <c r="AO3280" s="390">
        <f t="shared" si="684"/>
        <v>23.143000000000001</v>
      </c>
    </row>
    <row r="3281" spans="1:41" ht="15" customHeight="1" x14ac:dyDescent="0.25">
      <c r="A3281" s="127" t="s">
        <v>3765</v>
      </c>
      <c r="B3281" s="125" t="s">
        <v>2077</v>
      </c>
      <c r="C3281" s="125" t="s">
        <v>4008</v>
      </c>
      <c r="D3281" s="125" t="s">
        <v>806</v>
      </c>
      <c r="E3281" s="125" t="s">
        <v>2452</v>
      </c>
      <c r="F3281" s="126">
        <v>24.18</v>
      </c>
      <c r="G3281" s="126">
        <v>24.38</v>
      </c>
      <c r="H3281" s="126">
        <v>19.34</v>
      </c>
      <c r="I3281" s="126"/>
      <c r="J3281" s="317"/>
      <c r="K3281" s="323">
        <f>ROUND(SUMIF('VGT-Bewegungsdaten'!B:B,A3281,'VGT-Bewegungsdaten'!C:C),3)</f>
        <v>0</v>
      </c>
      <c r="L3281" s="324">
        <f>ROUND(SUMIF('VGT-Bewegungsdaten'!B:B,$A3281,'VGT-Bewegungsdaten'!D:D),2)</f>
        <v>0</v>
      </c>
      <c r="N3281" s="376" t="s">
        <v>4930</v>
      </c>
      <c r="O3281" s="376" t="s">
        <v>4940</v>
      </c>
      <c r="P3281" s="326">
        <f>ROUND(SUMIF('AV-Bewegungsdaten'!B:B,A3281,'AV-Bewegungsdaten'!C:C),3)</f>
        <v>0</v>
      </c>
      <c r="Q3281" s="324">
        <f>ROUND(SUMIF('AV-Bewegungsdaten'!B:B,$A3281,'AV-Bewegungsdaten'!D:D),2)</f>
        <v>0</v>
      </c>
      <c r="T3281" s="327"/>
      <c r="U3281" s="326">
        <f>ROUND(SUMIF('DV-Bewegungsdaten'!B:B,Kategorien!A3281,'DV-Bewegungsdaten'!D:D),3)</f>
        <v>0</v>
      </c>
      <c r="V3281" s="324">
        <f>ROUND(SUMIF('DV-Bewegungsdaten'!B:B,Kategorien!A3281,'DV-Bewegungsdaten'!E:E),3)</f>
        <v>0</v>
      </c>
      <c r="AD3281" s="390">
        <f t="shared" si="673"/>
        <v>19.440999999999999</v>
      </c>
      <c r="AE3281" s="390">
        <f t="shared" si="674"/>
        <v>20.097999999999999</v>
      </c>
      <c r="AF3281" s="390">
        <f t="shared" si="675"/>
        <v>21.317</v>
      </c>
      <c r="AG3281" s="390">
        <f t="shared" si="676"/>
        <v>20.683999999999997</v>
      </c>
      <c r="AH3281" s="390">
        <f t="shared" si="677"/>
        <v>20.596</v>
      </c>
      <c r="AI3281" s="390">
        <f t="shared" si="678"/>
        <v>21.128</v>
      </c>
      <c r="AJ3281" s="390">
        <f t="shared" si="679"/>
        <v>20.410999999999998</v>
      </c>
      <c r="AK3281" s="390">
        <f t="shared" si="680"/>
        <v>20.695</v>
      </c>
      <c r="AL3281" s="390">
        <f t="shared" si="681"/>
        <v>20.805</v>
      </c>
      <c r="AM3281" s="390">
        <f t="shared" si="682"/>
        <v>20.686</v>
      </c>
      <c r="AN3281" s="390">
        <f t="shared" si="683"/>
        <v>20.28</v>
      </c>
      <c r="AO3281" s="390">
        <f t="shared" si="684"/>
        <v>21.183</v>
      </c>
    </row>
    <row r="3282" spans="1:41" ht="15" customHeight="1" x14ac:dyDescent="0.25">
      <c r="A3282" s="127" t="s">
        <v>3766</v>
      </c>
      <c r="B3282" s="125" t="s">
        <v>2077</v>
      </c>
      <c r="C3282" s="125" t="s">
        <v>4008</v>
      </c>
      <c r="D3282" s="125" t="s">
        <v>808</v>
      </c>
      <c r="E3282" s="125" t="s">
        <v>2455</v>
      </c>
      <c r="F3282" s="126">
        <v>27.119999999999997</v>
      </c>
      <c r="G3282" s="126">
        <v>27.319999999999997</v>
      </c>
      <c r="H3282" s="126">
        <v>21.7</v>
      </c>
      <c r="I3282" s="126"/>
      <c r="J3282" s="317"/>
      <c r="K3282" s="323">
        <f>ROUND(SUMIF('VGT-Bewegungsdaten'!B:B,A3282,'VGT-Bewegungsdaten'!C:C),3)</f>
        <v>0</v>
      </c>
      <c r="L3282" s="324">
        <f>ROUND(SUMIF('VGT-Bewegungsdaten'!B:B,$A3282,'VGT-Bewegungsdaten'!D:D),2)</f>
        <v>0</v>
      </c>
      <c r="N3282" s="376" t="s">
        <v>4930</v>
      </c>
      <c r="O3282" s="376" t="s">
        <v>4940</v>
      </c>
      <c r="P3282" s="326">
        <f>ROUND(SUMIF('AV-Bewegungsdaten'!B:B,A3282,'AV-Bewegungsdaten'!C:C),3)</f>
        <v>0</v>
      </c>
      <c r="Q3282" s="324">
        <f>ROUND(SUMIF('AV-Bewegungsdaten'!B:B,$A3282,'AV-Bewegungsdaten'!D:D),2)</f>
        <v>0</v>
      </c>
      <c r="T3282" s="327"/>
      <c r="U3282" s="326">
        <f>ROUND(SUMIF('DV-Bewegungsdaten'!B:B,Kategorien!A3282,'DV-Bewegungsdaten'!D:D),3)</f>
        <v>0</v>
      </c>
      <c r="V3282" s="324">
        <f>ROUND(SUMIF('DV-Bewegungsdaten'!B:B,Kategorien!A3282,'DV-Bewegungsdaten'!E:E),3)</f>
        <v>0</v>
      </c>
      <c r="AD3282" s="390">
        <f t="shared" si="673"/>
        <v>22.380999999999997</v>
      </c>
      <c r="AE3282" s="390">
        <f t="shared" si="674"/>
        <v>23.037999999999997</v>
      </c>
      <c r="AF3282" s="390">
        <f t="shared" si="675"/>
        <v>24.256999999999998</v>
      </c>
      <c r="AG3282" s="390">
        <f t="shared" si="676"/>
        <v>23.623999999999995</v>
      </c>
      <c r="AH3282" s="390">
        <f t="shared" si="677"/>
        <v>23.535999999999998</v>
      </c>
      <c r="AI3282" s="390">
        <f t="shared" si="678"/>
        <v>24.067999999999998</v>
      </c>
      <c r="AJ3282" s="390">
        <f t="shared" si="679"/>
        <v>23.350999999999996</v>
      </c>
      <c r="AK3282" s="390">
        <f t="shared" si="680"/>
        <v>23.634999999999998</v>
      </c>
      <c r="AL3282" s="390">
        <f t="shared" si="681"/>
        <v>23.744999999999997</v>
      </c>
      <c r="AM3282" s="390">
        <f t="shared" si="682"/>
        <v>23.625999999999998</v>
      </c>
      <c r="AN3282" s="390">
        <f t="shared" si="683"/>
        <v>23.22</v>
      </c>
      <c r="AO3282" s="390">
        <f t="shared" si="684"/>
        <v>24.122999999999998</v>
      </c>
    </row>
    <row r="3283" spans="1:41" ht="15" customHeight="1" x14ac:dyDescent="0.25">
      <c r="A3283" s="127" t="s">
        <v>3767</v>
      </c>
      <c r="B3283" s="125" t="s">
        <v>2077</v>
      </c>
      <c r="C3283" s="125" t="s">
        <v>4008</v>
      </c>
      <c r="D3283" s="125" t="s">
        <v>810</v>
      </c>
      <c r="E3283" s="125" t="s">
        <v>2452</v>
      </c>
      <c r="F3283" s="126">
        <v>25.160000000000004</v>
      </c>
      <c r="G3283" s="126">
        <v>25.360000000000003</v>
      </c>
      <c r="H3283" s="126">
        <v>20.13</v>
      </c>
      <c r="I3283" s="126"/>
      <c r="J3283" s="317"/>
      <c r="K3283" s="323">
        <f>ROUND(SUMIF('VGT-Bewegungsdaten'!B:B,A3283,'VGT-Bewegungsdaten'!C:C),3)</f>
        <v>0</v>
      </c>
      <c r="L3283" s="324">
        <f>ROUND(SUMIF('VGT-Bewegungsdaten'!B:B,$A3283,'VGT-Bewegungsdaten'!D:D),2)</f>
        <v>0</v>
      </c>
      <c r="N3283" s="376" t="s">
        <v>4930</v>
      </c>
      <c r="O3283" s="376" t="s">
        <v>4940</v>
      </c>
      <c r="P3283" s="326">
        <f>ROUND(SUMIF('AV-Bewegungsdaten'!B:B,A3283,'AV-Bewegungsdaten'!C:C),3)</f>
        <v>0</v>
      </c>
      <c r="Q3283" s="324">
        <f>ROUND(SUMIF('AV-Bewegungsdaten'!B:B,$A3283,'AV-Bewegungsdaten'!D:D),2)</f>
        <v>0</v>
      </c>
      <c r="T3283" s="327"/>
      <c r="U3283" s="326">
        <f>ROUND(SUMIF('DV-Bewegungsdaten'!B:B,Kategorien!A3283,'DV-Bewegungsdaten'!D:D),3)</f>
        <v>0</v>
      </c>
      <c r="V3283" s="324">
        <f>ROUND(SUMIF('DV-Bewegungsdaten'!B:B,Kategorien!A3283,'DV-Bewegungsdaten'!E:E),3)</f>
        <v>0</v>
      </c>
      <c r="AD3283" s="390">
        <f t="shared" si="673"/>
        <v>20.421000000000003</v>
      </c>
      <c r="AE3283" s="390">
        <f t="shared" si="674"/>
        <v>21.078000000000003</v>
      </c>
      <c r="AF3283" s="390">
        <f t="shared" si="675"/>
        <v>22.297000000000004</v>
      </c>
      <c r="AG3283" s="390">
        <f t="shared" si="676"/>
        <v>21.664000000000001</v>
      </c>
      <c r="AH3283" s="390">
        <f t="shared" si="677"/>
        <v>21.576000000000004</v>
      </c>
      <c r="AI3283" s="390">
        <f t="shared" si="678"/>
        <v>22.108000000000004</v>
      </c>
      <c r="AJ3283" s="390">
        <f t="shared" si="679"/>
        <v>21.391000000000002</v>
      </c>
      <c r="AK3283" s="390">
        <f t="shared" si="680"/>
        <v>21.675000000000004</v>
      </c>
      <c r="AL3283" s="390">
        <f t="shared" si="681"/>
        <v>21.785000000000004</v>
      </c>
      <c r="AM3283" s="390">
        <f t="shared" si="682"/>
        <v>21.666000000000004</v>
      </c>
      <c r="AN3283" s="390">
        <f t="shared" si="683"/>
        <v>21.260000000000005</v>
      </c>
      <c r="AO3283" s="390">
        <f t="shared" si="684"/>
        <v>22.163000000000004</v>
      </c>
    </row>
    <row r="3284" spans="1:41" ht="15" customHeight="1" x14ac:dyDescent="0.25">
      <c r="A3284" s="127" t="s">
        <v>3768</v>
      </c>
      <c r="B3284" s="125" t="s">
        <v>2077</v>
      </c>
      <c r="C3284" s="125" t="s">
        <v>4008</v>
      </c>
      <c r="D3284" s="125" t="s">
        <v>812</v>
      </c>
      <c r="E3284" s="125" t="s">
        <v>2455</v>
      </c>
      <c r="F3284" s="126">
        <v>28.1</v>
      </c>
      <c r="G3284" s="126">
        <v>28.3</v>
      </c>
      <c r="H3284" s="126">
        <v>22.48</v>
      </c>
      <c r="I3284" s="126"/>
      <c r="J3284" s="317"/>
      <c r="K3284" s="323">
        <f>ROUND(SUMIF('VGT-Bewegungsdaten'!B:B,A3284,'VGT-Bewegungsdaten'!C:C),3)</f>
        <v>0</v>
      </c>
      <c r="L3284" s="324">
        <f>ROUND(SUMIF('VGT-Bewegungsdaten'!B:B,$A3284,'VGT-Bewegungsdaten'!D:D),2)</f>
        <v>0</v>
      </c>
      <c r="N3284" s="376" t="s">
        <v>4930</v>
      </c>
      <c r="O3284" s="376" t="s">
        <v>4940</v>
      </c>
      <c r="P3284" s="326">
        <f>ROUND(SUMIF('AV-Bewegungsdaten'!B:B,A3284,'AV-Bewegungsdaten'!C:C),3)</f>
        <v>0</v>
      </c>
      <c r="Q3284" s="324">
        <f>ROUND(SUMIF('AV-Bewegungsdaten'!B:B,$A3284,'AV-Bewegungsdaten'!D:D),2)</f>
        <v>0</v>
      </c>
      <c r="T3284" s="327"/>
      <c r="U3284" s="326">
        <f>ROUND(SUMIF('DV-Bewegungsdaten'!B:B,Kategorien!A3284,'DV-Bewegungsdaten'!D:D),3)</f>
        <v>0</v>
      </c>
      <c r="V3284" s="324">
        <f>ROUND(SUMIF('DV-Bewegungsdaten'!B:B,Kategorien!A3284,'DV-Bewegungsdaten'!E:E),3)</f>
        <v>0</v>
      </c>
      <c r="AD3284" s="390">
        <f t="shared" si="673"/>
        <v>23.361000000000001</v>
      </c>
      <c r="AE3284" s="390">
        <f t="shared" si="674"/>
        <v>24.018000000000001</v>
      </c>
      <c r="AF3284" s="390">
        <f t="shared" si="675"/>
        <v>25.237000000000002</v>
      </c>
      <c r="AG3284" s="390">
        <f t="shared" si="676"/>
        <v>24.603999999999999</v>
      </c>
      <c r="AH3284" s="390">
        <f t="shared" si="677"/>
        <v>24.516000000000002</v>
      </c>
      <c r="AI3284" s="390">
        <f t="shared" si="678"/>
        <v>25.048000000000002</v>
      </c>
      <c r="AJ3284" s="390">
        <f t="shared" si="679"/>
        <v>24.331</v>
      </c>
      <c r="AK3284" s="390">
        <f t="shared" si="680"/>
        <v>24.615000000000002</v>
      </c>
      <c r="AL3284" s="390">
        <f t="shared" si="681"/>
        <v>24.725000000000001</v>
      </c>
      <c r="AM3284" s="390">
        <f t="shared" si="682"/>
        <v>24.606000000000002</v>
      </c>
      <c r="AN3284" s="390">
        <f t="shared" si="683"/>
        <v>24.200000000000003</v>
      </c>
      <c r="AO3284" s="390">
        <f t="shared" si="684"/>
        <v>25.103000000000002</v>
      </c>
    </row>
    <row r="3285" spans="1:41" ht="15" customHeight="1" x14ac:dyDescent="0.25">
      <c r="A3285" s="127" t="s">
        <v>3769</v>
      </c>
      <c r="B3285" s="125" t="s">
        <v>2077</v>
      </c>
      <c r="C3285" s="125" t="s">
        <v>4008</v>
      </c>
      <c r="D3285" s="125" t="s">
        <v>814</v>
      </c>
      <c r="E3285" s="125" t="s">
        <v>2452</v>
      </c>
      <c r="F3285" s="126">
        <v>26.14</v>
      </c>
      <c r="G3285" s="126">
        <v>26.34</v>
      </c>
      <c r="H3285" s="126">
        <v>20.91</v>
      </c>
      <c r="I3285" s="126"/>
      <c r="J3285" s="317"/>
      <c r="K3285" s="323">
        <f>ROUND(SUMIF('VGT-Bewegungsdaten'!B:B,A3285,'VGT-Bewegungsdaten'!C:C),3)</f>
        <v>0</v>
      </c>
      <c r="L3285" s="324">
        <f>ROUND(SUMIF('VGT-Bewegungsdaten'!B:B,$A3285,'VGT-Bewegungsdaten'!D:D),2)</f>
        <v>0</v>
      </c>
      <c r="N3285" s="376" t="s">
        <v>4930</v>
      </c>
      <c r="O3285" s="376" t="s">
        <v>4940</v>
      </c>
      <c r="P3285" s="326">
        <f>ROUND(SUMIF('AV-Bewegungsdaten'!B:B,A3285,'AV-Bewegungsdaten'!C:C),3)</f>
        <v>0</v>
      </c>
      <c r="Q3285" s="324">
        <f>ROUND(SUMIF('AV-Bewegungsdaten'!B:B,$A3285,'AV-Bewegungsdaten'!D:D),2)</f>
        <v>0</v>
      </c>
      <c r="T3285" s="327"/>
      <c r="U3285" s="326">
        <f>ROUND(SUMIF('DV-Bewegungsdaten'!B:B,Kategorien!A3285,'DV-Bewegungsdaten'!D:D),3)</f>
        <v>0</v>
      </c>
      <c r="V3285" s="324">
        <f>ROUND(SUMIF('DV-Bewegungsdaten'!B:B,Kategorien!A3285,'DV-Bewegungsdaten'!E:E),3)</f>
        <v>0</v>
      </c>
      <c r="AD3285" s="390">
        <f t="shared" si="673"/>
        <v>21.401</v>
      </c>
      <c r="AE3285" s="390">
        <f t="shared" si="674"/>
        <v>22.058</v>
      </c>
      <c r="AF3285" s="390">
        <f t="shared" si="675"/>
        <v>23.277000000000001</v>
      </c>
      <c r="AG3285" s="390">
        <f t="shared" si="676"/>
        <v>22.643999999999998</v>
      </c>
      <c r="AH3285" s="390">
        <f t="shared" si="677"/>
        <v>22.556000000000001</v>
      </c>
      <c r="AI3285" s="390">
        <f t="shared" si="678"/>
        <v>23.088000000000001</v>
      </c>
      <c r="AJ3285" s="390">
        <f t="shared" si="679"/>
        <v>22.370999999999999</v>
      </c>
      <c r="AK3285" s="390">
        <f t="shared" si="680"/>
        <v>22.655000000000001</v>
      </c>
      <c r="AL3285" s="390">
        <f t="shared" si="681"/>
        <v>22.765000000000001</v>
      </c>
      <c r="AM3285" s="390">
        <f t="shared" si="682"/>
        <v>22.646000000000001</v>
      </c>
      <c r="AN3285" s="390">
        <f t="shared" si="683"/>
        <v>22.240000000000002</v>
      </c>
      <c r="AO3285" s="390">
        <f t="shared" si="684"/>
        <v>23.143000000000001</v>
      </c>
    </row>
    <row r="3286" spans="1:41" ht="15" customHeight="1" x14ac:dyDescent="0.25">
      <c r="A3286" s="127" t="s">
        <v>3770</v>
      </c>
      <c r="B3286" s="125" t="s">
        <v>2077</v>
      </c>
      <c r="C3286" s="125" t="s">
        <v>4008</v>
      </c>
      <c r="D3286" s="125" t="s">
        <v>816</v>
      </c>
      <c r="E3286" s="125" t="s">
        <v>2455</v>
      </c>
      <c r="F3286" s="126">
        <v>29.08</v>
      </c>
      <c r="G3286" s="126">
        <v>29.279999999999998</v>
      </c>
      <c r="H3286" s="126">
        <v>23.26</v>
      </c>
      <c r="I3286" s="126"/>
      <c r="J3286" s="317"/>
      <c r="K3286" s="323">
        <f>ROUND(SUMIF('VGT-Bewegungsdaten'!B:B,A3286,'VGT-Bewegungsdaten'!C:C),3)</f>
        <v>0</v>
      </c>
      <c r="L3286" s="324">
        <f>ROUND(SUMIF('VGT-Bewegungsdaten'!B:B,$A3286,'VGT-Bewegungsdaten'!D:D),2)</f>
        <v>0</v>
      </c>
      <c r="N3286" s="376" t="s">
        <v>4930</v>
      </c>
      <c r="O3286" s="376" t="s">
        <v>4940</v>
      </c>
      <c r="P3286" s="326">
        <f>ROUND(SUMIF('AV-Bewegungsdaten'!B:B,A3286,'AV-Bewegungsdaten'!C:C),3)</f>
        <v>0</v>
      </c>
      <c r="Q3286" s="324">
        <f>ROUND(SUMIF('AV-Bewegungsdaten'!B:B,$A3286,'AV-Bewegungsdaten'!D:D),2)</f>
        <v>0</v>
      </c>
      <c r="T3286" s="327"/>
      <c r="U3286" s="326">
        <f>ROUND(SUMIF('DV-Bewegungsdaten'!B:B,Kategorien!A3286,'DV-Bewegungsdaten'!D:D),3)</f>
        <v>0</v>
      </c>
      <c r="V3286" s="324">
        <f>ROUND(SUMIF('DV-Bewegungsdaten'!B:B,Kategorien!A3286,'DV-Bewegungsdaten'!E:E),3)</f>
        <v>0</v>
      </c>
      <c r="AD3286" s="390">
        <f t="shared" si="673"/>
        <v>24.340999999999998</v>
      </c>
      <c r="AE3286" s="390">
        <f t="shared" si="674"/>
        <v>24.997999999999998</v>
      </c>
      <c r="AF3286" s="390">
        <f t="shared" si="675"/>
        <v>26.216999999999999</v>
      </c>
      <c r="AG3286" s="390">
        <f t="shared" si="676"/>
        <v>25.583999999999996</v>
      </c>
      <c r="AH3286" s="390">
        <f t="shared" si="677"/>
        <v>25.495999999999999</v>
      </c>
      <c r="AI3286" s="390">
        <f t="shared" si="678"/>
        <v>26.027999999999999</v>
      </c>
      <c r="AJ3286" s="390">
        <f t="shared" si="679"/>
        <v>25.310999999999996</v>
      </c>
      <c r="AK3286" s="390">
        <f t="shared" si="680"/>
        <v>25.594999999999999</v>
      </c>
      <c r="AL3286" s="390">
        <f t="shared" si="681"/>
        <v>25.704999999999998</v>
      </c>
      <c r="AM3286" s="390">
        <f t="shared" si="682"/>
        <v>25.585999999999999</v>
      </c>
      <c r="AN3286" s="390">
        <f t="shared" si="683"/>
        <v>25.18</v>
      </c>
      <c r="AO3286" s="390">
        <f t="shared" si="684"/>
        <v>26.082999999999998</v>
      </c>
    </row>
    <row r="3287" spans="1:41" ht="15" customHeight="1" x14ac:dyDescent="0.25">
      <c r="A3287" s="127" t="s">
        <v>3771</v>
      </c>
      <c r="B3287" s="125" t="s">
        <v>2077</v>
      </c>
      <c r="C3287" s="125" t="s">
        <v>4008</v>
      </c>
      <c r="D3287" s="125" t="s">
        <v>818</v>
      </c>
      <c r="E3287" s="125" t="s">
        <v>2452</v>
      </c>
      <c r="F3287" s="126">
        <v>27.120000000000005</v>
      </c>
      <c r="G3287" s="126">
        <v>27.320000000000004</v>
      </c>
      <c r="H3287" s="126">
        <v>21.7</v>
      </c>
      <c r="I3287" s="126"/>
      <c r="J3287" s="317"/>
      <c r="K3287" s="323">
        <f>ROUND(SUMIF('VGT-Bewegungsdaten'!B:B,A3287,'VGT-Bewegungsdaten'!C:C),3)</f>
        <v>0</v>
      </c>
      <c r="L3287" s="324">
        <f>ROUND(SUMIF('VGT-Bewegungsdaten'!B:B,$A3287,'VGT-Bewegungsdaten'!D:D),2)</f>
        <v>0</v>
      </c>
      <c r="N3287" s="376" t="s">
        <v>4930</v>
      </c>
      <c r="O3287" s="376" t="s">
        <v>4940</v>
      </c>
      <c r="P3287" s="326">
        <f>ROUND(SUMIF('AV-Bewegungsdaten'!B:B,A3287,'AV-Bewegungsdaten'!C:C),3)</f>
        <v>0</v>
      </c>
      <c r="Q3287" s="324">
        <f>ROUND(SUMIF('AV-Bewegungsdaten'!B:B,$A3287,'AV-Bewegungsdaten'!D:D),2)</f>
        <v>0</v>
      </c>
      <c r="T3287" s="327"/>
      <c r="U3287" s="326">
        <f>ROUND(SUMIF('DV-Bewegungsdaten'!B:B,Kategorien!A3287,'DV-Bewegungsdaten'!D:D),3)</f>
        <v>0</v>
      </c>
      <c r="V3287" s="324">
        <f>ROUND(SUMIF('DV-Bewegungsdaten'!B:B,Kategorien!A3287,'DV-Bewegungsdaten'!E:E),3)</f>
        <v>0</v>
      </c>
      <c r="AD3287" s="390">
        <f t="shared" si="673"/>
        <v>22.381000000000004</v>
      </c>
      <c r="AE3287" s="390">
        <f t="shared" si="674"/>
        <v>23.038000000000004</v>
      </c>
      <c r="AF3287" s="390">
        <f t="shared" si="675"/>
        <v>24.257000000000005</v>
      </c>
      <c r="AG3287" s="390">
        <f t="shared" si="676"/>
        <v>23.624000000000002</v>
      </c>
      <c r="AH3287" s="390">
        <f t="shared" si="677"/>
        <v>23.536000000000005</v>
      </c>
      <c r="AI3287" s="390">
        <f t="shared" si="678"/>
        <v>24.068000000000005</v>
      </c>
      <c r="AJ3287" s="390">
        <f t="shared" si="679"/>
        <v>23.351000000000003</v>
      </c>
      <c r="AK3287" s="390">
        <f t="shared" si="680"/>
        <v>23.635000000000005</v>
      </c>
      <c r="AL3287" s="390">
        <f t="shared" si="681"/>
        <v>23.745000000000005</v>
      </c>
      <c r="AM3287" s="390">
        <f t="shared" si="682"/>
        <v>23.626000000000005</v>
      </c>
      <c r="AN3287" s="390">
        <f t="shared" si="683"/>
        <v>23.220000000000006</v>
      </c>
      <c r="AO3287" s="390">
        <f t="shared" si="684"/>
        <v>24.123000000000005</v>
      </c>
    </row>
    <row r="3288" spans="1:41" ht="15" customHeight="1" x14ac:dyDescent="0.25">
      <c r="A3288" s="127" t="s">
        <v>3772</v>
      </c>
      <c r="B3288" s="125" t="s">
        <v>2077</v>
      </c>
      <c r="C3288" s="125" t="s">
        <v>4008</v>
      </c>
      <c r="D3288" s="125" t="s">
        <v>820</v>
      </c>
      <c r="E3288" s="125" t="s">
        <v>2455</v>
      </c>
      <c r="F3288" s="126">
        <v>30.060000000000002</v>
      </c>
      <c r="G3288" s="126">
        <v>30.26</v>
      </c>
      <c r="H3288" s="126">
        <v>24.05</v>
      </c>
      <c r="I3288" s="126"/>
      <c r="J3288" s="317"/>
      <c r="K3288" s="323">
        <f>ROUND(SUMIF('VGT-Bewegungsdaten'!B:B,A3288,'VGT-Bewegungsdaten'!C:C),3)</f>
        <v>0</v>
      </c>
      <c r="L3288" s="324">
        <f>ROUND(SUMIF('VGT-Bewegungsdaten'!B:B,$A3288,'VGT-Bewegungsdaten'!D:D),2)</f>
        <v>0</v>
      </c>
      <c r="N3288" s="376" t="s">
        <v>4930</v>
      </c>
      <c r="O3288" s="376" t="s">
        <v>4940</v>
      </c>
      <c r="P3288" s="326">
        <f>ROUND(SUMIF('AV-Bewegungsdaten'!B:B,A3288,'AV-Bewegungsdaten'!C:C),3)</f>
        <v>0</v>
      </c>
      <c r="Q3288" s="324">
        <f>ROUND(SUMIF('AV-Bewegungsdaten'!B:B,$A3288,'AV-Bewegungsdaten'!D:D),2)</f>
        <v>0</v>
      </c>
      <c r="T3288" s="327"/>
      <c r="U3288" s="326">
        <f>ROUND(SUMIF('DV-Bewegungsdaten'!B:B,Kategorien!A3288,'DV-Bewegungsdaten'!D:D),3)</f>
        <v>0</v>
      </c>
      <c r="V3288" s="324">
        <f>ROUND(SUMIF('DV-Bewegungsdaten'!B:B,Kategorien!A3288,'DV-Bewegungsdaten'!E:E),3)</f>
        <v>0</v>
      </c>
      <c r="AD3288" s="390">
        <f t="shared" si="673"/>
        <v>25.321000000000002</v>
      </c>
      <c r="AE3288" s="390">
        <f t="shared" si="674"/>
        <v>25.978000000000002</v>
      </c>
      <c r="AF3288" s="390">
        <f t="shared" si="675"/>
        <v>27.197000000000003</v>
      </c>
      <c r="AG3288" s="390">
        <f t="shared" si="676"/>
        <v>26.564</v>
      </c>
      <c r="AH3288" s="390">
        <f t="shared" si="677"/>
        <v>26.476000000000003</v>
      </c>
      <c r="AI3288" s="390">
        <f t="shared" si="678"/>
        <v>27.008000000000003</v>
      </c>
      <c r="AJ3288" s="390">
        <f t="shared" si="679"/>
        <v>26.291</v>
      </c>
      <c r="AK3288" s="390">
        <f t="shared" si="680"/>
        <v>26.575000000000003</v>
      </c>
      <c r="AL3288" s="390">
        <f t="shared" si="681"/>
        <v>26.685000000000002</v>
      </c>
      <c r="AM3288" s="390">
        <f t="shared" si="682"/>
        <v>26.566000000000003</v>
      </c>
      <c r="AN3288" s="390">
        <f t="shared" si="683"/>
        <v>26.160000000000004</v>
      </c>
      <c r="AO3288" s="390">
        <f t="shared" si="684"/>
        <v>27.063000000000002</v>
      </c>
    </row>
    <row r="3289" spans="1:41" ht="15" customHeight="1" x14ac:dyDescent="0.25">
      <c r="A3289" s="127" t="s">
        <v>3773</v>
      </c>
      <c r="B3289" s="125" t="s">
        <v>2077</v>
      </c>
      <c r="C3289" s="125" t="s">
        <v>4008</v>
      </c>
      <c r="D3289" s="125" t="s">
        <v>822</v>
      </c>
      <c r="E3289" s="125" t="s">
        <v>2452</v>
      </c>
      <c r="F3289" s="126">
        <v>12.42</v>
      </c>
      <c r="G3289" s="126">
        <v>12.62</v>
      </c>
      <c r="H3289" s="126">
        <v>9.94</v>
      </c>
      <c r="I3289" s="126"/>
      <c r="J3289" s="317"/>
      <c r="K3289" s="323">
        <f>ROUND(SUMIF('VGT-Bewegungsdaten'!B:B,A3289,'VGT-Bewegungsdaten'!C:C),3)</f>
        <v>0</v>
      </c>
      <c r="L3289" s="324">
        <f>ROUND(SUMIF('VGT-Bewegungsdaten'!B:B,$A3289,'VGT-Bewegungsdaten'!D:D),2)</f>
        <v>0</v>
      </c>
      <c r="N3289" s="376" t="s">
        <v>4930</v>
      </c>
      <c r="O3289" s="376" t="s">
        <v>4940</v>
      </c>
      <c r="P3289" s="326">
        <f>ROUND(SUMIF('AV-Bewegungsdaten'!B:B,A3289,'AV-Bewegungsdaten'!C:C),3)</f>
        <v>0</v>
      </c>
      <c r="Q3289" s="324">
        <f>ROUND(SUMIF('AV-Bewegungsdaten'!B:B,$A3289,'AV-Bewegungsdaten'!D:D),2)</f>
        <v>0</v>
      </c>
      <c r="T3289" s="327"/>
      <c r="U3289" s="326">
        <f>ROUND(SUMIF('DV-Bewegungsdaten'!B:B,Kategorien!A3289,'DV-Bewegungsdaten'!D:D),3)</f>
        <v>0</v>
      </c>
      <c r="V3289" s="324">
        <f>ROUND(SUMIF('DV-Bewegungsdaten'!B:B,Kategorien!A3289,'DV-Bewegungsdaten'!E:E),3)</f>
        <v>0</v>
      </c>
      <c r="AD3289" s="390">
        <f t="shared" si="673"/>
        <v>7.6809999999999992</v>
      </c>
      <c r="AE3289" s="390">
        <f t="shared" si="674"/>
        <v>8.3379999999999992</v>
      </c>
      <c r="AF3289" s="390">
        <f t="shared" si="675"/>
        <v>9.5569999999999986</v>
      </c>
      <c r="AG3289" s="390">
        <f t="shared" si="676"/>
        <v>8.9239999999999995</v>
      </c>
      <c r="AH3289" s="390">
        <f t="shared" si="677"/>
        <v>8.8359999999999985</v>
      </c>
      <c r="AI3289" s="390">
        <f t="shared" si="678"/>
        <v>9.3679999999999986</v>
      </c>
      <c r="AJ3289" s="390">
        <f t="shared" si="679"/>
        <v>8.6509999999999998</v>
      </c>
      <c r="AK3289" s="390">
        <f t="shared" si="680"/>
        <v>8.9349999999999987</v>
      </c>
      <c r="AL3289" s="390">
        <f t="shared" si="681"/>
        <v>9.0449999999999982</v>
      </c>
      <c r="AM3289" s="390">
        <f t="shared" si="682"/>
        <v>8.9259999999999984</v>
      </c>
      <c r="AN3289" s="390">
        <f t="shared" si="683"/>
        <v>8.52</v>
      </c>
      <c r="AO3289" s="390">
        <f t="shared" si="684"/>
        <v>9.4229999999999983</v>
      </c>
    </row>
    <row r="3290" spans="1:41" ht="15" customHeight="1" x14ac:dyDescent="0.25">
      <c r="A3290" s="127" t="s">
        <v>3774</v>
      </c>
      <c r="B3290" s="125" t="s">
        <v>2077</v>
      </c>
      <c r="C3290" s="125" t="s">
        <v>4008</v>
      </c>
      <c r="D3290" s="125" t="s">
        <v>824</v>
      </c>
      <c r="E3290" s="125" t="s">
        <v>2455</v>
      </c>
      <c r="F3290" s="126">
        <v>15.36</v>
      </c>
      <c r="G3290" s="126">
        <v>15.559999999999999</v>
      </c>
      <c r="H3290" s="126">
        <v>12.29</v>
      </c>
      <c r="I3290" s="126"/>
      <c r="J3290" s="317"/>
      <c r="K3290" s="323">
        <f>ROUND(SUMIF('VGT-Bewegungsdaten'!B:B,A3290,'VGT-Bewegungsdaten'!C:C),3)</f>
        <v>0</v>
      </c>
      <c r="L3290" s="324">
        <f>ROUND(SUMIF('VGT-Bewegungsdaten'!B:B,$A3290,'VGT-Bewegungsdaten'!D:D),2)</f>
        <v>0</v>
      </c>
      <c r="N3290" s="376" t="s">
        <v>4930</v>
      </c>
      <c r="O3290" s="376" t="s">
        <v>4940</v>
      </c>
      <c r="P3290" s="326">
        <f>ROUND(SUMIF('AV-Bewegungsdaten'!B:B,A3290,'AV-Bewegungsdaten'!C:C),3)</f>
        <v>0</v>
      </c>
      <c r="Q3290" s="324">
        <f>ROUND(SUMIF('AV-Bewegungsdaten'!B:B,$A3290,'AV-Bewegungsdaten'!D:D),2)</f>
        <v>0</v>
      </c>
      <c r="T3290" s="327"/>
      <c r="U3290" s="326">
        <f>ROUND(SUMIF('DV-Bewegungsdaten'!B:B,Kategorien!A3290,'DV-Bewegungsdaten'!D:D),3)</f>
        <v>0</v>
      </c>
      <c r="V3290" s="324">
        <f>ROUND(SUMIF('DV-Bewegungsdaten'!B:B,Kategorien!A3290,'DV-Bewegungsdaten'!E:E),3)</f>
        <v>0</v>
      </c>
      <c r="AD3290" s="390">
        <f t="shared" si="673"/>
        <v>10.620999999999999</v>
      </c>
      <c r="AE3290" s="390">
        <f t="shared" si="674"/>
        <v>11.277999999999999</v>
      </c>
      <c r="AF3290" s="390">
        <f t="shared" si="675"/>
        <v>12.496999999999998</v>
      </c>
      <c r="AG3290" s="390">
        <f t="shared" si="676"/>
        <v>11.863999999999999</v>
      </c>
      <c r="AH3290" s="390">
        <f t="shared" si="677"/>
        <v>11.776</v>
      </c>
      <c r="AI3290" s="390">
        <f t="shared" si="678"/>
        <v>12.308</v>
      </c>
      <c r="AJ3290" s="390">
        <f t="shared" si="679"/>
        <v>11.590999999999999</v>
      </c>
      <c r="AK3290" s="390">
        <f t="shared" si="680"/>
        <v>11.874999999999998</v>
      </c>
      <c r="AL3290" s="390">
        <f t="shared" si="681"/>
        <v>11.984999999999999</v>
      </c>
      <c r="AM3290" s="390">
        <f t="shared" si="682"/>
        <v>11.866</v>
      </c>
      <c r="AN3290" s="390">
        <f t="shared" si="683"/>
        <v>11.459999999999999</v>
      </c>
      <c r="AO3290" s="390">
        <f t="shared" si="684"/>
        <v>12.363</v>
      </c>
    </row>
    <row r="3291" spans="1:41" ht="15" customHeight="1" x14ac:dyDescent="0.25">
      <c r="A3291" s="127" t="s">
        <v>3775</v>
      </c>
      <c r="B3291" s="125" t="s">
        <v>2077</v>
      </c>
      <c r="C3291" s="125" t="s">
        <v>4008</v>
      </c>
      <c r="D3291" s="125" t="s">
        <v>826</v>
      </c>
      <c r="E3291" s="125" t="s">
        <v>2452</v>
      </c>
      <c r="F3291" s="126">
        <v>13.399999999999999</v>
      </c>
      <c r="G3291" s="126">
        <v>13.599999999999998</v>
      </c>
      <c r="H3291" s="126">
        <v>10.72</v>
      </c>
      <c r="I3291" s="126"/>
      <c r="J3291" s="317"/>
      <c r="K3291" s="323">
        <f>ROUND(SUMIF('VGT-Bewegungsdaten'!B:B,A3291,'VGT-Bewegungsdaten'!C:C),3)</f>
        <v>0</v>
      </c>
      <c r="L3291" s="324">
        <f>ROUND(SUMIF('VGT-Bewegungsdaten'!B:B,$A3291,'VGT-Bewegungsdaten'!D:D),2)</f>
        <v>0</v>
      </c>
      <c r="N3291" s="376" t="s">
        <v>4930</v>
      </c>
      <c r="O3291" s="376" t="s">
        <v>4940</v>
      </c>
      <c r="P3291" s="326">
        <f>ROUND(SUMIF('AV-Bewegungsdaten'!B:B,A3291,'AV-Bewegungsdaten'!C:C),3)</f>
        <v>0</v>
      </c>
      <c r="Q3291" s="324">
        <f>ROUND(SUMIF('AV-Bewegungsdaten'!B:B,$A3291,'AV-Bewegungsdaten'!D:D),2)</f>
        <v>0</v>
      </c>
      <c r="T3291" s="327"/>
      <c r="U3291" s="326">
        <f>ROUND(SUMIF('DV-Bewegungsdaten'!B:B,Kategorien!A3291,'DV-Bewegungsdaten'!D:D),3)</f>
        <v>0</v>
      </c>
      <c r="V3291" s="324">
        <f>ROUND(SUMIF('DV-Bewegungsdaten'!B:B,Kategorien!A3291,'DV-Bewegungsdaten'!E:E),3)</f>
        <v>0</v>
      </c>
      <c r="AD3291" s="390">
        <f t="shared" si="673"/>
        <v>8.6609999999999978</v>
      </c>
      <c r="AE3291" s="390">
        <f t="shared" si="674"/>
        <v>9.3179999999999978</v>
      </c>
      <c r="AF3291" s="390">
        <f t="shared" si="675"/>
        <v>10.536999999999997</v>
      </c>
      <c r="AG3291" s="390">
        <f t="shared" si="676"/>
        <v>9.9039999999999981</v>
      </c>
      <c r="AH3291" s="390">
        <f t="shared" si="677"/>
        <v>9.8159999999999989</v>
      </c>
      <c r="AI3291" s="390">
        <f t="shared" si="678"/>
        <v>10.347999999999999</v>
      </c>
      <c r="AJ3291" s="390">
        <f t="shared" si="679"/>
        <v>9.6309999999999985</v>
      </c>
      <c r="AK3291" s="390">
        <f t="shared" si="680"/>
        <v>9.9149999999999974</v>
      </c>
      <c r="AL3291" s="390">
        <f t="shared" si="681"/>
        <v>10.024999999999999</v>
      </c>
      <c r="AM3291" s="390">
        <f t="shared" si="682"/>
        <v>9.9059999999999988</v>
      </c>
      <c r="AN3291" s="390">
        <f t="shared" si="683"/>
        <v>9.4999999999999982</v>
      </c>
      <c r="AO3291" s="390">
        <f t="shared" si="684"/>
        <v>10.402999999999999</v>
      </c>
    </row>
    <row r="3292" spans="1:41" ht="15" customHeight="1" x14ac:dyDescent="0.25">
      <c r="A3292" s="127" t="s">
        <v>3776</v>
      </c>
      <c r="B3292" s="125" t="s">
        <v>2077</v>
      </c>
      <c r="C3292" s="125" t="s">
        <v>4008</v>
      </c>
      <c r="D3292" s="125" t="s">
        <v>828</v>
      </c>
      <c r="E3292" s="125" t="s">
        <v>2455</v>
      </c>
      <c r="F3292" s="126">
        <v>16.34</v>
      </c>
      <c r="G3292" s="126">
        <v>16.54</v>
      </c>
      <c r="H3292" s="126">
        <v>13.07</v>
      </c>
      <c r="I3292" s="126"/>
      <c r="J3292" s="317"/>
      <c r="K3292" s="323">
        <f>ROUND(SUMIF('VGT-Bewegungsdaten'!B:B,A3292,'VGT-Bewegungsdaten'!C:C),3)</f>
        <v>0</v>
      </c>
      <c r="L3292" s="324">
        <f>ROUND(SUMIF('VGT-Bewegungsdaten'!B:B,$A3292,'VGT-Bewegungsdaten'!D:D),2)</f>
        <v>0</v>
      </c>
      <c r="N3292" s="376" t="s">
        <v>4930</v>
      </c>
      <c r="O3292" s="376" t="s">
        <v>4940</v>
      </c>
      <c r="P3292" s="326">
        <f>ROUND(SUMIF('AV-Bewegungsdaten'!B:B,A3292,'AV-Bewegungsdaten'!C:C),3)</f>
        <v>0</v>
      </c>
      <c r="Q3292" s="324">
        <f>ROUND(SUMIF('AV-Bewegungsdaten'!B:B,$A3292,'AV-Bewegungsdaten'!D:D),2)</f>
        <v>0</v>
      </c>
      <c r="T3292" s="327"/>
      <c r="U3292" s="326">
        <f>ROUND(SUMIF('DV-Bewegungsdaten'!B:B,Kategorien!A3292,'DV-Bewegungsdaten'!D:D),3)</f>
        <v>0</v>
      </c>
      <c r="V3292" s="324">
        <f>ROUND(SUMIF('DV-Bewegungsdaten'!B:B,Kategorien!A3292,'DV-Bewegungsdaten'!E:E),3)</f>
        <v>0</v>
      </c>
      <c r="AD3292" s="390">
        <f t="shared" si="673"/>
        <v>11.600999999999999</v>
      </c>
      <c r="AE3292" s="390">
        <f t="shared" si="674"/>
        <v>12.257999999999999</v>
      </c>
      <c r="AF3292" s="390">
        <f t="shared" si="675"/>
        <v>13.476999999999999</v>
      </c>
      <c r="AG3292" s="390">
        <f t="shared" si="676"/>
        <v>12.843999999999999</v>
      </c>
      <c r="AH3292" s="390">
        <f t="shared" si="677"/>
        <v>12.756</v>
      </c>
      <c r="AI3292" s="390">
        <f t="shared" si="678"/>
        <v>13.288</v>
      </c>
      <c r="AJ3292" s="390">
        <f t="shared" si="679"/>
        <v>12.571</v>
      </c>
      <c r="AK3292" s="390">
        <f t="shared" si="680"/>
        <v>12.854999999999999</v>
      </c>
      <c r="AL3292" s="390">
        <f t="shared" si="681"/>
        <v>12.965</v>
      </c>
      <c r="AM3292" s="390">
        <f t="shared" si="682"/>
        <v>12.846</v>
      </c>
      <c r="AN3292" s="390">
        <f t="shared" si="683"/>
        <v>12.44</v>
      </c>
      <c r="AO3292" s="390">
        <f t="shared" si="684"/>
        <v>13.343</v>
      </c>
    </row>
    <row r="3293" spans="1:41" ht="15" customHeight="1" x14ac:dyDescent="0.25">
      <c r="A3293" s="127" t="s">
        <v>3777</v>
      </c>
      <c r="B3293" s="125" t="s">
        <v>2077</v>
      </c>
      <c r="C3293" s="125" t="s">
        <v>4008</v>
      </c>
      <c r="D3293" s="125" t="s">
        <v>830</v>
      </c>
      <c r="E3293" s="125" t="s">
        <v>2452</v>
      </c>
      <c r="F3293" s="126">
        <v>18.299999999999997</v>
      </c>
      <c r="G3293" s="126">
        <v>18.499999999999996</v>
      </c>
      <c r="H3293" s="126">
        <v>14.64</v>
      </c>
      <c r="I3293" s="126"/>
      <c r="J3293" s="317"/>
      <c r="K3293" s="323">
        <f>ROUND(SUMIF('VGT-Bewegungsdaten'!B:B,A3293,'VGT-Bewegungsdaten'!C:C),3)</f>
        <v>0</v>
      </c>
      <c r="L3293" s="324">
        <f>ROUND(SUMIF('VGT-Bewegungsdaten'!B:B,$A3293,'VGT-Bewegungsdaten'!D:D),2)</f>
        <v>0</v>
      </c>
      <c r="N3293" s="376" t="s">
        <v>4930</v>
      </c>
      <c r="O3293" s="376" t="s">
        <v>4940</v>
      </c>
      <c r="P3293" s="326">
        <f>ROUND(SUMIF('AV-Bewegungsdaten'!B:B,A3293,'AV-Bewegungsdaten'!C:C),3)</f>
        <v>0</v>
      </c>
      <c r="Q3293" s="324">
        <f>ROUND(SUMIF('AV-Bewegungsdaten'!B:B,$A3293,'AV-Bewegungsdaten'!D:D),2)</f>
        <v>0</v>
      </c>
      <c r="T3293" s="327"/>
      <c r="U3293" s="326">
        <f>ROUND(SUMIF('DV-Bewegungsdaten'!B:B,Kategorien!A3293,'DV-Bewegungsdaten'!D:D),3)</f>
        <v>0</v>
      </c>
      <c r="V3293" s="324">
        <f>ROUND(SUMIF('DV-Bewegungsdaten'!B:B,Kategorien!A3293,'DV-Bewegungsdaten'!E:E),3)</f>
        <v>0</v>
      </c>
      <c r="AD3293" s="390">
        <f t="shared" si="673"/>
        <v>13.560999999999996</v>
      </c>
      <c r="AE3293" s="390">
        <f t="shared" si="674"/>
        <v>14.217999999999996</v>
      </c>
      <c r="AF3293" s="390">
        <f t="shared" si="675"/>
        <v>15.436999999999996</v>
      </c>
      <c r="AG3293" s="390">
        <f t="shared" si="676"/>
        <v>14.803999999999997</v>
      </c>
      <c r="AH3293" s="390">
        <f t="shared" si="677"/>
        <v>14.715999999999998</v>
      </c>
      <c r="AI3293" s="390">
        <f t="shared" si="678"/>
        <v>15.247999999999998</v>
      </c>
      <c r="AJ3293" s="390">
        <f t="shared" si="679"/>
        <v>14.530999999999997</v>
      </c>
      <c r="AK3293" s="390">
        <f t="shared" si="680"/>
        <v>14.814999999999996</v>
      </c>
      <c r="AL3293" s="390">
        <f t="shared" si="681"/>
        <v>14.924999999999997</v>
      </c>
      <c r="AM3293" s="390">
        <f t="shared" si="682"/>
        <v>14.805999999999997</v>
      </c>
      <c r="AN3293" s="390">
        <f t="shared" si="683"/>
        <v>14.399999999999997</v>
      </c>
      <c r="AO3293" s="390">
        <f t="shared" si="684"/>
        <v>15.302999999999997</v>
      </c>
    </row>
    <row r="3294" spans="1:41" ht="15" customHeight="1" x14ac:dyDescent="0.25">
      <c r="A3294" s="127" t="s">
        <v>3778</v>
      </c>
      <c r="B3294" s="125" t="s">
        <v>2077</v>
      </c>
      <c r="C3294" s="125" t="s">
        <v>4008</v>
      </c>
      <c r="D3294" s="125" t="s">
        <v>832</v>
      </c>
      <c r="E3294" s="125" t="s">
        <v>2455</v>
      </c>
      <c r="F3294" s="126">
        <v>21.240000000000002</v>
      </c>
      <c r="G3294" s="126">
        <v>21.44</v>
      </c>
      <c r="H3294" s="126">
        <v>16.989999999999998</v>
      </c>
      <c r="I3294" s="126"/>
      <c r="J3294" s="317"/>
      <c r="K3294" s="323">
        <f>ROUND(SUMIF('VGT-Bewegungsdaten'!B:B,A3294,'VGT-Bewegungsdaten'!C:C),3)</f>
        <v>0</v>
      </c>
      <c r="L3294" s="324">
        <f>ROUND(SUMIF('VGT-Bewegungsdaten'!B:B,$A3294,'VGT-Bewegungsdaten'!D:D),2)</f>
        <v>0</v>
      </c>
      <c r="N3294" s="376" t="s">
        <v>4930</v>
      </c>
      <c r="O3294" s="376" t="s">
        <v>4940</v>
      </c>
      <c r="P3294" s="326">
        <f>ROUND(SUMIF('AV-Bewegungsdaten'!B:B,A3294,'AV-Bewegungsdaten'!C:C),3)</f>
        <v>0</v>
      </c>
      <c r="Q3294" s="324">
        <f>ROUND(SUMIF('AV-Bewegungsdaten'!B:B,$A3294,'AV-Bewegungsdaten'!D:D),2)</f>
        <v>0</v>
      </c>
      <c r="T3294" s="327"/>
      <c r="U3294" s="326">
        <f>ROUND(SUMIF('DV-Bewegungsdaten'!B:B,Kategorien!A3294,'DV-Bewegungsdaten'!D:D),3)</f>
        <v>0</v>
      </c>
      <c r="V3294" s="324">
        <f>ROUND(SUMIF('DV-Bewegungsdaten'!B:B,Kategorien!A3294,'DV-Bewegungsdaten'!E:E),3)</f>
        <v>0</v>
      </c>
      <c r="AD3294" s="390">
        <f t="shared" si="673"/>
        <v>16.501000000000001</v>
      </c>
      <c r="AE3294" s="390">
        <f t="shared" si="674"/>
        <v>17.158000000000001</v>
      </c>
      <c r="AF3294" s="390">
        <f t="shared" si="675"/>
        <v>18.377000000000002</v>
      </c>
      <c r="AG3294" s="390">
        <f t="shared" si="676"/>
        <v>17.744</v>
      </c>
      <c r="AH3294" s="390">
        <f t="shared" si="677"/>
        <v>17.656000000000002</v>
      </c>
      <c r="AI3294" s="390">
        <f t="shared" si="678"/>
        <v>18.188000000000002</v>
      </c>
      <c r="AJ3294" s="390">
        <f t="shared" si="679"/>
        <v>17.471</v>
      </c>
      <c r="AK3294" s="390">
        <f t="shared" si="680"/>
        <v>17.755000000000003</v>
      </c>
      <c r="AL3294" s="390">
        <f t="shared" si="681"/>
        <v>17.865000000000002</v>
      </c>
      <c r="AM3294" s="390">
        <f t="shared" si="682"/>
        <v>17.746000000000002</v>
      </c>
      <c r="AN3294" s="390">
        <f t="shared" si="683"/>
        <v>17.340000000000003</v>
      </c>
      <c r="AO3294" s="390">
        <f t="shared" si="684"/>
        <v>18.243000000000002</v>
      </c>
    </row>
    <row r="3295" spans="1:41" ht="15" customHeight="1" x14ac:dyDescent="0.25">
      <c r="A3295" s="127" t="s">
        <v>3779</v>
      </c>
      <c r="B3295" s="125" t="s">
        <v>2077</v>
      </c>
      <c r="C3295" s="125" t="s">
        <v>4008</v>
      </c>
      <c r="D3295" s="125" t="s">
        <v>834</v>
      </c>
      <c r="E3295" s="125" t="s">
        <v>2452</v>
      </c>
      <c r="F3295" s="126">
        <v>19.28</v>
      </c>
      <c r="G3295" s="126">
        <v>19.48</v>
      </c>
      <c r="H3295" s="126">
        <v>15.42</v>
      </c>
      <c r="I3295" s="126"/>
      <c r="J3295" s="317"/>
      <c r="K3295" s="323">
        <f>ROUND(SUMIF('VGT-Bewegungsdaten'!B:B,A3295,'VGT-Bewegungsdaten'!C:C),3)</f>
        <v>0</v>
      </c>
      <c r="L3295" s="324">
        <f>ROUND(SUMIF('VGT-Bewegungsdaten'!B:B,$A3295,'VGT-Bewegungsdaten'!D:D),2)</f>
        <v>0</v>
      </c>
      <c r="N3295" s="376" t="s">
        <v>4930</v>
      </c>
      <c r="O3295" s="376" t="s">
        <v>4940</v>
      </c>
      <c r="P3295" s="326">
        <f>ROUND(SUMIF('AV-Bewegungsdaten'!B:B,A3295,'AV-Bewegungsdaten'!C:C),3)</f>
        <v>0</v>
      </c>
      <c r="Q3295" s="324">
        <f>ROUND(SUMIF('AV-Bewegungsdaten'!B:B,$A3295,'AV-Bewegungsdaten'!D:D),2)</f>
        <v>0</v>
      </c>
      <c r="T3295" s="327"/>
      <c r="U3295" s="326">
        <f>ROUND(SUMIF('DV-Bewegungsdaten'!B:B,Kategorien!A3295,'DV-Bewegungsdaten'!D:D),3)</f>
        <v>0</v>
      </c>
      <c r="V3295" s="324">
        <f>ROUND(SUMIF('DV-Bewegungsdaten'!B:B,Kategorien!A3295,'DV-Bewegungsdaten'!E:E),3)</f>
        <v>0</v>
      </c>
      <c r="AD3295" s="390">
        <f t="shared" si="673"/>
        <v>14.541</v>
      </c>
      <c r="AE3295" s="390">
        <f t="shared" si="674"/>
        <v>15.198</v>
      </c>
      <c r="AF3295" s="390">
        <f t="shared" si="675"/>
        <v>16.417000000000002</v>
      </c>
      <c r="AG3295" s="390">
        <f t="shared" si="676"/>
        <v>15.784000000000001</v>
      </c>
      <c r="AH3295" s="390">
        <f t="shared" si="677"/>
        <v>15.696000000000002</v>
      </c>
      <c r="AI3295" s="390">
        <f t="shared" si="678"/>
        <v>16.228000000000002</v>
      </c>
      <c r="AJ3295" s="390">
        <f t="shared" si="679"/>
        <v>15.511000000000001</v>
      </c>
      <c r="AK3295" s="390">
        <f t="shared" si="680"/>
        <v>15.795</v>
      </c>
      <c r="AL3295" s="390">
        <f t="shared" si="681"/>
        <v>15.905000000000001</v>
      </c>
      <c r="AM3295" s="390">
        <f t="shared" si="682"/>
        <v>15.786000000000001</v>
      </c>
      <c r="AN3295" s="390">
        <f t="shared" si="683"/>
        <v>15.38</v>
      </c>
      <c r="AO3295" s="390">
        <f t="shared" si="684"/>
        <v>16.283000000000001</v>
      </c>
    </row>
    <row r="3296" spans="1:41" ht="15" customHeight="1" x14ac:dyDescent="0.25">
      <c r="A3296" s="127" t="s">
        <v>3780</v>
      </c>
      <c r="B3296" s="125" t="s">
        <v>2077</v>
      </c>
      <c r="C3296" s="125" t="s">
        <v>4008</v>
      </c>
      <c r="D3296" s="125" t="s">
        <v>836</v>
      </c>
      <c r="E3296" s="125" t="s">
        <v>2455</v>
      </c>
      <c r="F3296" s="126">
        <v>22.22</v>
      </c>
      <c r="G3296" s="126">
        <v>22.419999999999998</v>
      </c>
      <c r="H3296" s="126">
        <v>17.78</v>
      </c>
      <c r="I3296" s="126"/>
      <c r="J3296" s="317"/>
      <c r="K3296" s="323">
        <f>ROUND(SUMIF('VGT-Bewegungsdaten'!B:B,A3296,'VGT-Bewegungsdaten'!C:C),3)</f>
        <v>0</v>
      </c>
      <c r="L3296" s="324">
        <f>ROUND(SUMIF('VGT-Bewegungsdaten'!B:B,$A3296,'VGT-Bewegungsdaten'!D:D),2)</f>
        <v>0</v>
      </c>
      <c r="N3296" s="376" t="s">
        <v>4930</v>
      </c>
      <c r="O3296" s="376" t="s">
        <v>4940</v>
      </c>
      <c r="P3296" s="326">
        <f>ROUND(SUMIF('AV-Bewegungsdaten'!B:B,A3296,'AV-Bewegungsdaten'!C:C),3)</f>
        <v>0</v>
      </c>
      <c r="Q3296" s="324">
        <f>ROUND(SUMIF('AV-Bewegungsdaten'!B:B,$A3296,'AV-Bewegungsdaten'!D:D),2)</f>
        <v>0</v>
      </c>
      <c r="T3296" s="327"/>
      <c r="U3296" s="326">
        <f>ROUND(SUMIF('DV-Bewegungsdaten'!B:B,Kategorien!A3296,'DV-Bewegungsdaten'!D:D),3)</f>
        <v>0</v>
      </c>
      <c r="V3296" s="324">
        <f>ROUND(SUMIF('DV-Bewegungsdaten'!B:B,Kategorien!A3296,'DV-Bewegungsdaten'!E:E),3)</f>
        <v>0</v>
      </c>
      <c r="AD3296" s="390">
        <f t="shared" si="673"/>
        <v>17.480999999999998</v>
      </c>
      <c r="AE3296" s="390">
        <f t="shared" si="674"/>
        <v>18.137999999999998</v>
      </c>
      <c r="AF3296" s="390">
        <f t="shared" si="675"/>
        <v>19.356999999999999</v>
      </c>
      <c r="AG3296" s="390">
        <f t="shared" si="676"/>
        <v>18.723999999999997</v>
      </c>
      <c r="AH3296" s="390">
        <f t="shared" si="677"/>
        <v>18.635999999999999</v>
      </c>
      <c r="AI3296" s="390">
        <f t="shared" si="678"/>
        <v>19.167999999999999</v>
      </c>
      <c r="AJ3296" s="390">
        <f t="shared" si="679"/>
        <v>18.450999999999997</v>
      </c>
      <c r="AK3296" s="390">
        <f t="shared" si="680"/>
        <v>18.734999999999999</v>
      </c>
      <c r="AL3296" s="390">
        <f t="shared" si="681"/>
        <v>18.844999999999999</v>
      </c>
      <c r="AM3296" s="390">
        <f t="shared" si="682"/>
        <v>18.725999999999999</v>
      </c>
      <c r="AN3296" s="390">
        <f t="shared" si="683"/>
        <v>18.32</v>
      </c>
      <c r="AO3296" s="390">
        <f t="shared" si="684"/>
        <v>19.222999999999999</v>
      </c>
    </row>
    <row r="3297" spans="1:41" ht="15" customHeight="1" x14ac:dyDescent="0.25">
      <c r="A3297" s="127" t="s">
        <v>3781</v>
      </c>
      <c r="B3297" s="125" t="s">
        <v>2077</v>
      </c>
      <c r="C3297" s="125" t="s">
        <v>4008</v>
      </c>
      <c r="D3297" s="125" t="s">
        <v>838</v>
      </c>
      <c r="E3297" s="125" t="s">
        <v>2452</v>
      </c>
      <c r="F3297" s="126">
        <v>19.28</v>
      </c>
      <c r="G3297" s="126">
        <v>19.48</v>
      </c>
      <c r="H3297" s="126">
        <v>15.42</v>
      </c>
      <c r="I3297" s="126"/>
      <c r="J3297" s="317"/>
      <c r="K3297" s="323">
        <f>ROUND(SUMIF('VGT-Bewegungsdaten'!B:B,A3297,'VGT-Bewegungsdaten'!C:C),3)</f>
        <v>0</v>
      </c>
      <c r="L3297" s="324">
        <f>ROUND(SUMIF('VGT-Bewegungsdaten'!B:B,$A3297,'VGT-Bewegungsdaten'!D:D),2)</f>
        <v>0</v>
      </c>
      <c r="N3297" s="376" t="s">
        <v>4930</v>
      </c>
      <c r="O3297" s="376" t="s">
        <v>4940</v>
      </c>
      <c r="P3297" s="326">
        <f>ROUND(SUMIF('AV-Bewegungsdaten'!B:B,A3297,'AV-Bewegungsdaten'!C:C),3)</f>
        <v>0</v>
      </c>
      <c r="Q3297" s="324">
        <f>ROUND(SUMIF('AV-Bewegungsdaten'!B:B,$A3297,'AV-Bewegungsdaten'!D:D),2)</f>
        <v>0</v>
      </c>
      <c r="T3297" s="327"/>
      <c r="U3297" s="326">
        <f>ROUND(SUMIF('DV-Bewegungsdaten'!B:B,Kategorien!A3297,'DV-Bewegungsdaten'!D:D),3)</f>
        <v>0</v>
      </c>
      <c r="V3297" s="324">
        <f>ROUND(SUMIF('DV-Bewegungsdaten'!B:B,Kategorien!A3297,'DV-Bewegungsdaten'!E:E),3)</f>
        <v>0</v>
      </c>
      <c r="AD3297" s="390">
        <f t="shared" si="673"/>
        <v>14.541</v>
      </c>
      <c r="AE3297" s="390">
        <f t="shared" si="674"/>
        <v>15.198</v>
      </c>
      <c r="AF3297" s="390">
        <f t="shared" si="675"/>
        <v>16.417000000000002</v>
      </c>
      <c r="AG3297" s="390">
        <f t="shared" si="676"/>
        <v>15.784000000000001</v>
      </c>
      <c r="AH3297" s="390">
        <f t="shared" si="677"/>
        <v>15.696000000000002</v>
      </c>
      <c r="AI3297" s="390">
        <f t="shared" si="678"/>
        <v>16.228000000000002</v>
      </c>
      <c r="AJ3297" s="390">
        <f t="shared" si="679"/>
        <v>15.511000000000001</v>
      </c>
      <c r="AK3297" s="390">
        <f t="shared" si="680"/>
        <v>15.795</v>
      </c>
      <c r="AL3297" s="390">
        <f t="shared" si="681"/>
        <v>15.905000000000001</v>
      </c>
      <c r="AM3297" s="390">
        <f t="shared" si="682"/>
        <v>15.786000000000001</v>
      </c>
      <c r="AN3297" s="390">
        <f t="shared" si="683"/>
        <v>15.38</v>
      </c>
      <c r="AO3297" s="390">
        <f t="shared" si="684"/>
        <v>16.283000000000001</v>
      </c>
    </row>
    <row r="3298" spans="1:41" ht="15" customHeight="1" x14ac:dyDescent="0.25">
      <c r="A3298" s="127" t="s">
        <v>3782</v>
      </c>
      <c r="B3298" s="125" t="s">
        <v>2077</v>
      </c>
      <c r="C3298" s="125" t="s">
        <v>4008</v>
      </c>
      <c r="D3298" s="125" t="s">
        <v>840</v>
      </c>
      <c r="E3298" s="125" t="s">
        <v>2455</v>
      </c>
      <c r="F3298" s="126">
        <v>22.22</v>
      </c>
      <c r="G3298" s="126">
        <v>22.419999999999998</v>
      </c>
      <c r="H3298" s="126">
        <v>17.78</v>
      </c>
      <c r="I3298" s="126"/>
      <c r="J3298" s="317"/>
      <c r="K3298" s="323">
        <f>ROUND(SUMIF('VGT-Bewegungsdaten'!B:B,A3298,'VGT-Bewegungsdaten'!C:C),3)</f>
        <v>0</v>
      </c>
      <c r="L3298" s="324">
        <f>ROUND(SUMIF('VGT-Bewegungsdaten'!B:B,$A3298,'VGT-Bewegungsdaten'!D:D),2)</f>
        <v>0</v>
      </c>
      <c r="N3298" s="376" t="s">
        <v>4930</v>
      </c>
      <c r="O3298" s="376" t="s">
        <v>4940</v>
      </c>
      <c r="P3298" s="326">
        <f>ROUND(SUMIF('AV-Bewegungsdaten'!B:B,A3298,'AV-Bewegungsdaten'!C:C),3)</f>
        <v>0</v>
      </c>
      <c r="Q3298" s="324">
        <f>ROUND(SUMIF('AV-Bewegungsdaten'!B:B,$A3298,'AV-Bewegungsdaten'!D:D),2)</f>
        <v>0</v>
      </c>
      <c r="T3298" s="327"/>
      <c r="U3298" s="326">
        <f>ROUND(SUMIF('DV-Bewegungsdaten'!B:B,Kategorien!A3298,'DV-Bewegungsdaten'!D:D),3)</f>
        <v>0</v>
      </c>
      <c r="V3298" s="324">
        <f>ROUND(SUMIF('DV-Bewegungsdaten'!B:B,Kategorien!A3298,'DV-Bewegungsdaten'!E:E),3)</f>
        <v>0</v>
      </c>
      <c r="AD3298" s="390">
        <f t="shared" si="673"/>
        <v>17.480999999999998</v>
      </c>
      <c r="AE3298" s="390">
        <f t="shared" si="674"/>
        <v>18.137999999999998</v>
      </c>
      <c r="AF3298" s="390">
        <f t="shared" si="675"/>
        <v>19.356999999999999</v>
      </c>
      <c r="AG3298" s="390">
        <f t="shared" si="676"/>
        <v>18.723999999999997</v>
      </c>
      <c r="AH3298" s="390">
        <f t="shared" si="677"/>
        <v>18.635999999999999</v>
      </c>
      <c r="AI3298" s="390">
        <f t="shared" si="678"/>
        <v>19.167999999999999</v>
      </c>
      <c r="AJ3298" s="390">
        <f t="shared" si="679"/>
        <v>18.450999999999997</v>
      </c>
      <c r="AK3298" s="390">
        <f t="shared" si="680"/>
        <v>18.734999999999999</v>
      </c>
      <c r="AL3298" s="390">
        <f t="shared" si="681"/>
        <v>18.844999999999999</v>
      </c>
      <c r="AM3298" s="390">
        <f t="shared" si="682"/>
        <v>18.725999999999999</v>
      </c>
      <c r="AN3298" s="390">
        <f t="shared" si="683"/>
        <v>18.32</v>
      </c>
      <c r="AO3298" s="390">
        <f t="shared" si="684"/>
        <v>19.222999999999999</v>
      </c>
    </row>
    <row r="3299" spans="1:41" ht="15" customHeight="1" x14ac:dyDescent="0.25">
      <c r="A3299" s="127" t="s">
        <v>3783</v>
      </c>
      <c r="B3299" s="125" t="s">
        <v>2077</v>
      </c>
      <c r="C3299" s="125" t="s">
        <v>4008</v>
      </c>
      <c r="D3299" s="125" t="s">
        <v>842</v>
      </c>
      <c r="E3299" s="125" t="s">
        <v>2452</v>
      </c>
      <c r="F3299" s="126">
        <v>20.259999999999998</v>
      </c>
      <c r="G3299" s="126">
        <v>20.459999999999997</v>
      </c>
      <c r="H3299" s="126">
        <v>16.21</v>
      </c>
      <c r="I3299" s="126"/>
      <c r="J3299" s="317"/>
      <c r="K3299" s="323">
        <f>ROUND(SUMIF('VGT-Bewegungsdaten'!B:B,A3299,'VGT-Bewegungsdaten'!C:C),3)</f>
        <v>0</v>
      </c>
      <c r="L3299" s="324">
        <f>ROUND(SUMIF('VGT-Bewegungsdaten'!B:B,$A3299,'VGT-Bewegungsdaten'!D:D),2)</f>
        <v>0</v>
      </c>
      <c r="N3299" s="376" t="s">
        <v>4930</v>
      </c>
      <c r="O3299" s="376" t="s">
        <v>4940</v>
      </c>
      <c r="P3299" s="326">
        <f>ROUND(SUMIF('AV-Bewegungsdaten'!B:B,A3299,'AV-Bewegungsdaten'!C:C),3)</f>
        <v>0</v>
      </c>
      <c r="Q3299" s="324">
        <f>ROUND(SUMIF('AV-Bewegungsdaten'!B:B,$A3299,'AV-Bewegungsdaten'!D:D),2)</f>
        <v>0</v>
      </c>
      <c r="T3299" s="327"/>
      <c r="U3299" s="326">
        <f>ROUND(SUMIF('DV-Bewegungsdaten'!B:B,Kategorien!A3299,'DV-Bewegungsdaten'!D:D),3)</f>
        <v>0</v>
      </c>
      <c r="V3299" s="324">
        <f>ROUND(SUMIF('DV-Bewegungsdaten'!B:B,Kategorien!A3299,'DV-Bewegungsdaten'!E:E),3)</f>
        <v>0</v>
      </c>
      <c r="AD3299" s="390">
        <f t="shared" si="673"/>
        <v>15.520999999999997</v>
      </c>
      <c r="AE3299" s="390">
        <f t="shared" si="674"/>
        <v>16.177999999999997</v>
      </c>
      <c r="AF3299" s="390">
        <f t="shared" si="675"/>
        <v>17.396999999999998</v>
      </c>
      <c r="AG3299" s="390">
        <f t="shared" si="676"/>
        <v>16.763999999999996</v>
      </c>
      <c r="AH3299" s="390">
        <f t="shared" si="677"/>
        <v>16.675999999999998</v>
      </c>
      <c r="AI3299" s="390">
        <f t="shared" si="678"/>
        <v>17.207999999999998</v>
      </c>
      <c r="AJ3299" s="390">
        <f t="shared" si="679"/>
        <v>16.490999999999996</v>
      </c>
      <c r="AK3299" s="390">
        <f t="shared" si="680"/>
        <v>16.774999999999999</v>
      </c>
      <c r="AL3299" s="390">
        <f t="shared" si="681"/>
        <v>16.884999999999998</v>
      </c>
      <c r="AM3299" s="390">
        <f t="shared" si="682"/>
        <v>16.765999999999998</v>
      </c>
      <c r="AN3299" s="390">
        <f t="shared" si="683"/>
        <v>16.36</v>
      </c>
      <c r="AO3299" s="390">
        <f t="shared" si="684"/>
        <v>17.262999999999998</v>
      </c>
    </row>
    <row r="3300" spans="1:41" ht="15" customHeight="1" x14ac:dyDescent="0.25">
      <c r="A3300" s="127" t="s">
        <v>3784</v>
      </c>
      <c r="B3300" s="125" t="s">
        <v>2077</v>
      </c>
      <c r="C3300" s="125" t="s">
        <v>4008</v>
      </c>
      <c r="D3300" s="125" t="s">
        <v>844</v>
      </c>
      <c r="E3300" s="125" t="s">
        <v>2455</v>
      </c>
      <c r="F3300" s="126">
        <v>23.200000000000003</v>
      </c>
      <c r="G3300" s="126">
        <v>23.400000000000002</v>
      </c>
      <c r="H3300" s="126">
        <v>18.559999999999999</v>
      </c>
      <c r="I3300" s="126"/>
      <c r="J3300" s="317"/>
      <c r="K3300" s="323">
        <f>ROUND(SUMIF('VGT-Bewegungsdaten'!B:B,A3300,'VGT-Bewegungsdaten'!C:C),3)</f>
        <v>0</v>
      </c>
      <c r="L3300" s="324">
        <f>ROUND(SUMIF('VGT-Bewegungsdaten'!B:B,$A3300,'VGT-Bewegungsdaten'!D:D),2)</f>
        <v>0</v>
      </c>
      <c r="N3300" s="376" t="s">
        <v>4930</v>
      </c>
      <c r="O3300" s="376" t="s">
        <v>4940</v>
      </c>
      <c r="P3300" s="326">
        <f>ROUND(SUMIF('AV-Bewegungsdaten'!B:B,A3300,'AV-Bewegungsdaten'!C:C),3)</f>
        <v>0</v>
      </c>
      <c r="Q3300" s="324">
        <f>ROUND(SUMIF('AV-Bewegungsdaten'!B:B,$A3300,'AV-Bewegungsdaten'!D:D),2)</f>
        <v>0</v>
      </c>
      <c r="T3300" s="327"/>
      <c r="U3300" s="326">
        <f>ROUND(SUMIF('DV-Bewegungsdaten'!B:B,Kategorien!A3300,'DV-Bewegungsdaten'!D:D),3)</f>
        <v>0</v>
      </c>
      <c r="V3300" s="324">
        <f>ROUND(SUMIF('DV-Bewegungsdaten'!B:B,Kategorien!A3300,'DV-Bewegungsdaten'!E:E),3)</f>
        <v>0</v>
      </c>
      <c r="AD3300" s="390">
        <f t="shared" si="673"/>
        <v>18.461000000000002</v>
      </c>
      <c r="AE3300" s="390">
        <f t="shared" si="674"/>
        <v>19.118000000000002</v>
      </c>
      <c r="AF3300" s="390">
        <f t="shared" si="675"/>
        <v>20.337000000000003</v>
      </c>
      <c r="AG3300" s="390">
        <f t="shared" si="676"/>
        <v>19.704000000000001</v>
      </c>
      <c r="AH3300" s="390">
        <f t="shared" si="677"/>
        <v>19.616000000000003</v>
      </c>
      <c r="AI3300" s="390">
        <f t="shared" si="678"/>
        <v>20.148000000000003</v>
      </c>
      <c r="AJ3300" s="390">
        <f t="shared" si="679"/>
        <v>19.431000000000001</v>
      </c>
      <c r="AK3300" s="390">
        <f t="shared" si="680"/>
        <v>19.715000000000003</v>
      </c>
      <c r="AL3300" s="390">
        <f t="shared" si="681"/>
        <v>19.825000000000003</v>
      </c>
      <c r="AM3300" s="390">
        <f t="shared" si="682"/>
        <v>19.706000000000003</v>
      </c>
      <c r="AN3300" s="390">
        <f t="shared" si="683"/>
        <v>19.300000000000004</v>
      </c>
      <c r="AO3300" s="390">
        <f t="shared" si="684"/>
        <v>20.203000000000003</v>
      </c>
    </row>
    <row r="3301" spans="1:41" ht="15" customHeight="1" x14ac:dyDescent="0.25">
      <c r="A3301" s="127" t="s">
        <v>3785</v>
      </c>
      <c r="B3301" s="125" t="s">
        <v>2077</v>
      </c>
      <c r="C3301" s="125" t="s">
        <v>4008</v>
      </c>
      <c r="D3301" s="125" t="s">
        <v>846</v>
      </c>
      <c r="E3301" s="125" t="s">
        <v>2452</v>
      </c>
      <c r="F3301" s="126">
        <v>21.240000000000002</v>
      </c>
      <c r="G3301" s="126">
        <v>21.44</v>
      </c>
      <c r="H3301" s="126">
        <v>16.989999999999998</v>
      </c>
      <c r="I3301" s="126"/>
      <c r="J3301" s="317"/>
      <c r="K3301" s="323">
        <f>ROUND(SUMIF('VGT-Bewegungsdaten'!B:B,A3301,'VGT-Bewegungsdaten'!C:C),3)</f>
        <v>0</v>
      </c>
      <c r="L3301" s="324">
        <f>ROUND(SUMIF('VGT-Bewegungsdaten'!B:B,$A3301,'VGT-Bewegungsdaten'!D:D),2)</f>
        <v>0</v>
      </c>
      <c r="N3301" s="376" t="s">
        <v>4930</v>
      </c>
      <c r="O3301" s="376" t="s">
        <v>4940</v>
      </c>
      <c r="P3301" s="326">
        <f>ROUND(SUMIF('AV-Bewegungsdaten'!B:B,A3301,'AV-Bewegungsdaten'!C:C),3)</f>
        <v>0</v>
      </c>
      <c r="Q3301" s="324">
        <f>ROUND(SUMIF('AV-Bewegungsdaten'!B:B,$A3301,'AV-Bewegungsdaten'!D:D),2)</f>
        <v>0</v>
      </c>
      <c r="T3301" s="327"/>
      <c r="U3301" s="326">
        <f>ROUND(SUMIF('DV-Bewegungsdaten'!B:B,Kategorien!A3301,'DV-Bewegungsdaten'!D:D),3)</f>
        <v>0</v>
      </c>
      <c r="V3301" s="324">
        <f>ROUND(SUMIF('DV-Bewegungsdaten'!B:B,Kategorien!A3301,'DV-Bewegungsdaten'!E:E),3)</f>
        <v>0</v>
      </c>
      <c r="AD3301" s="390">
        <f t="shared" si="673"/>
        <v>16.501000000000001</v>
      </c>
      <c r="AE3301" s="390">
        <f t="shared" si="674"/>
        <v>17.158000000000001</v>
      </c>
      <c r="AF3301" s="390">
        <f t="shared" si="675"/>
        <v>18.377000000000002</v>
      </c>
      <c r="AG3301" s="390">
        <f t="shared" si="676"/>
        <v>17.744</v>
      </c>
      <c r="AH3301" s="390">
        <f t="shared" si="677"/>
        <v>17.656000000000002</v>
      </c>
      <c r="AI3301" s="390">
        <f t="shared" si="678"/>
        <v>18.188000000000002</v>
      </c>
      <c r="AJ3301" s="390">
        <f t="shared" si="679"/>
        <v>17.471</v>
      </c>
      <c r="AK3301" s="390">
        <f t="shared" si="680"/>
        <v>17.755000000000003</v>
      </c>
      <c r="AL3301" s="390">
        <f t="shared" si="681"/>
        <v>17.865000000000002</v>
      </c>
      <c r="AM3301" s="390">
        <f t="shared" si="682"/>
        <v>17.746000000000002</v>
      </c>
      <c r="AN3301" s="390">
        <f t="shared" si="683"/>
        <v>17.340000000000003</v>
      </c>
      <c r="AO3301" s="390">
        <f t="shared" si="684"/>
        <v>18.243000000000002</v>
      </c>
    </row>
    <row r="3302" spans="1:41" ht="15" customHeight="1" x14ac:dyDescent="0.25">
      <c r="A3302" s="127" t="s">
        <v>3786</v>
      </c>
      <c r="B3302" s="125" t="s">
        <v>2077</v>
      </c>
      <c r="C3302" s="125" t="s">
        <v>4008</v>
      </c>
      <c r="D3302" s="125" t="s">
        <v>848</v>
      </c>
      <c r="E3302" s="125" t="s">
        <v>2455</v>
      </c>
      <c r="F3302" s="126">
        <v>24.18</v>
      </c>
      <c r="G3302" s="126">
        <v>24.38</v>
      </c>
      <c r="H3302" s="126">
        <v>19.34</v>
      </c>
      <c r="I3302" s="126"/>
      <c r="J3302" s="317"/>
      <c r="K3302" s="323">
        <f>ROUND(SUMIF('VGT-Bewegungsdaten'!B:B,A3302,'VGT-Bewegungsdaten'!C:C),3)</f>
        <v>0</v>
      </c>
      <c r="L3302" s="324">
        <f>ROUND(SUMIF('VGT-Bewegungsdaten'!B:B,$A3302,'VGT-Bewegungsdaten'!D:D),2)</f>
        <v>0</v>
      </c>
      <c r="N3302" s="376" t="s">
        <v>4930</v>
      </c>
      <c r="O3302" s="376" t="s">
        <v>4940</v>
      </c>
      <c r="P3302" s="326">
        <f>ROUND(SUMIF('AV-Bewegungsdaten'!B:B,A3302,'AV-Bewegungsdaten'!C:C),3)</f>
        <v>0</v>
      </c>
      <c r="Q3302" s="324">
        <f>ROUND(SUMIF('AV-Bewegungsdaten'!B:B,$A3302,'AV-Bewegungsdaten'!D:D),2)</f>
        <v>0</v>
      </c>
      <c r="T3302" s="327"/>
      <c r="U3302" s="326">
        <f>ROUND(SUMIF('DV-Bewegungsdaten'!B:B,Kategorien!A3302,'DV-Bewegungsdaten'!D:D),3)</f>
        <v>0</v>
      </c>
      <c r="V3302" s="324">
        <f>ROUND(SUMIF('DV-Bewegungsdaten'!B:B,Kategorien!A3302,'DV-Bewegungsdaten'!E:E),3)</f>
        <v>0</v>
      </c>
      <c r="AD3302" s="390">
        <f t="shared" si="673"/>
        <v>19.440999999999999</v>
      </c>
      <c r="AE3302" s="390">
        <f t="shared" si="674"/>
        <v>20.097999999999999</v>
      </c>
      <c r="AF3302" s="390">
        <f t="shared" si="675"/>
        <v>21.317</v>
      </c>
      <c r="AG3302" s="390">
        <f t="shared" si="676"/>
        <v>20.683999999999997</v>
      </c>
      <c r="AH3302" s="390">
        <f t="shared" si="677"/>
        <v>20.596</v>
      </c>
      <c r="AI3302" s="390">
        <f t="shared" si="678"/>
        <v>21.128</v>
      </c>
      <c r="AJ3302" s="390">
        <f t="shared" si="679"/>
        <v>20.410999999999998</v>
      </c>
      <c r="AK3302" s="390">
        <f t="shared" si="680"/>
        <v>20.695</v>
      </c>
      <c r="AL3302" s="390">
        <f t="shared" si="681"/>
        <v>20.805</v>
      </c>
      <c r="AM3302" s="390">
        <f t="shared" si="682"/>
        <v>20.686</v>
      </c>
      <c r="AN3302" s="390">
        <f t="shared" si="683"/>
        <v>20.28</v>
      </c>
      <c r="AO3302" s="390">
        <f t="shared" si="684"/>
        <v>21.183</v>
      </c>
    </row>
    <row r="3303" spans="1:41" ht="15" customHeight="1" x14ac:dyDescent="0.25">
      <c r="A3303" s="127" t="s">
        <v>3787</v>
      </c>
      <c r="B3303" s="125" t="s">
        <v>2077</v>
      </c>
      <c r="C3303" s="125" t="s">
        <v>4008</v>
      </c>
      <c r="D3303" s="125" t="s">
        <v>850</v>
      </c>
      <c r="E3303" s="125" t="s">
        <v>2452</v>
      </c>
      <c r="F3303" s="126">
        <v>22.22</v>
      </c>
      <c r="G3303" s="126">
        <v>22.419999999999998</v>
      </c>
      <c r="H3303" s="126">
        <v>17.78</v>
      </c>
      <c r="I3303" s="126"/>
      <c r="J3303" s="317"/>
      <c r="K3303" s="323">
        <f>ROUND(SUMIF('VGT-Bewegungsdaten'!B:B,A3303,'VGT-Bewegungsdaten'!C:C),3)</f>
        <v>0</v>
      </c>
      <c r="L3303" s="324">
        <f>ROUND(SUMIF('VGT-Bewegungsdaten'!B:B,$A3303,'VGT-Bewegungsdaten'!D:D),2)</f>
        <v>0</v>
      </c>
      <c r="N3303" s="376" t="s">
        <v>4930</v>
      </c>
      <c r="O3303" s="376" t="s">
        <v>4940</v>
      </c>
      <c r="P3303" s="326">
        <f>ROUND(SUMIF('AV-Bewegungsdaten'!B:B,A3303,'AV-Bewegungsdaten'!C:C),3)</f>
        <v>0</v>
      </c>
      <c r="Q3303" s="324">
        <f>ROUND(SUMIF('AV-Bewegungsdaten'!B:B,$A3303,'AV-Bewegungsdaten'!D:D),2)</f>
        <v>0</v>
      </c>
      <c r="T3303" s="327"/>
      <c r="U3303" s="326">
        <f>ROUND(SUMIF('DV-Bewegungsdaten'!B:B,Kategorien!A3303,'DV-Bewegungsdaten'!D:D),3)</f>
        <v>0</v>
      </c>
      <c r="V3303" s="324">
        <f>ROUND(SUMIF('DV-Bewegungsdaten'!B:B,Kategorien!A3303,'DV-Bewegungsdaten'!E:E),3)</f>
        <v>0</v>
      </c>
      <c r="AD3303" s="390">
        <f t="shared" si="673"/>
        <v>17.480999999999998</v>
      </c>
      <c r="AE3303" s="390">
        <f t="shared" si="674"/>
        <v>18.137999999999998</v>
      </c>
      <c r="AF3303" s="390">
        <f t="shared" si="675"/>
        <v>19.356999999999999</v>
      </c>
      <c r="AG3303" s="390">
        <f t="shared" si="676"/>
        <v>18.723999999999997</v>
      </c>
      <c r="AH3303" s="390">
        <f t="shared" si="677"/>
        <v>18.635999999999999</v>
      </c>
      <c r="AI3303" s="390">
        <f t="shared" si="678"/>
        <v>19.167999999999999</v>
      </c>
      <c r="AJ3303" s="390">
        <f t="shared" si="679"/>
        <v>18.450999999999997</v>
      </c>
      <c r="AK3303" s="390">
        <f t="shared" si="680"/>
        <v>18.734999999999999</v>
      </c>
      <c r="AL3303" s="390">
        <f t="shared" si="681"/>
        <v>18.844999999999999</v>
      </c>
      <c r="AM3303" s="390">
        <f t="shared" si="682"/>
        <v>18.725999999999999</v>
      </c>
      <c r="AN3303" s="390">
        <f t="shared" si="683"/>
        <v>18.32</v>
      </c>
      <c r="AO3303" s="390">
        <f t="shared" si="684"/>
        <v>19.222999999999999</v>
      </c>
    </row>
    <row r="3304" spans="1:41" ht="15" customHeight="1" x14ac:dyDescent="0.25">
      <c r="A3304" s="127" t="s">
        <v>3788</v>
      </c>
      <c r="B3304" s="125" t="s">
        <v>2077</v>
      </c>
      <c r="C3304" s="125" t="s">
        <v>4008</v>
      </c>
      <c r="D3304" s="125" t="s">
        <v>852</v>
      </c>
      <c r="E3304" s="125" t="s">
        <v>2455</v>
      </c>
      <c r="F3304" s="126">
        <v>25.16</v>
      </c>
      <c r="G3304" s="126">
        <v>25.36</v>
      </c>
      <c r="H3304" s="126">
        <v>20.13</v>
      </c>
      <c r="I3304" s="126"/>
      <c r="J3304" s="317"/>
      <c r="K3304" s="323">
        <f>ROUND(SUMIF('VGT-Bewegungsdaten'!B:B,A3304,'VGT-Bewegungsdaten'!C:C),3)</f>
        <v>0</v>
      </c>
      <c r="L3304" s="324">
        <f>ROUND(SUMIF('VGT-Bewegungsdaten'!B:B,$A3304,'VGT-Bewegungsdaten'!D:D),2)</f>
        <v>0</v>
      </c>
      <c r="N3304" s="376" t="s">
        <v>4930</v>
      </c>
      <c r="O3304" s="376" t="s">
        <v>4940</v>
      </c>
      <c r="P3304" s="326">
        <f>ROUND(SUMIF('AV-Bewegungsdaten'!B:B,A3304,'AV-Bewegungsdaten'!C:C),3)</f>
        <v>0</v>
      </c>
      <c r="Q3304" s="324">
        <f>ROUND(SUMIF('AV-Bewegungsdaten'!B:B,$A3304,'AV-Bewegungsdaten'!D:D),2)</f>
        <v>0</v>
      </c>
      <c r="T3304" s="327"/>
      <c r="U3304" s="326">
        <f>ROUND(SUMIF('DV-Bewegungsdaten'!B:B,Kategorien!A3304,'DV-Bewegungsdaten'!D:D),3)</f>
        <v>0</v>
      </c>
      <c r="V3304" s="324">
        <f>ROUND(SUMIF('DV-Bewegungsdaten'!B:B,Kategorien!A3304,'DV-Bewegungsdaten'!E:E),3)</f>
        <v>0</v>
      </c>
      <c r="AD3304" s="390">
        <f t="shared" si="673"/>
        <v>20.420999999999999</v>
      </c>
      <c r="AE3304" s="390">
        <f t="shared" si="674"/>
        <v>21.077999999999999</v>
      </c>
      <c r="AF3304" s="390">
        <f t="shared" si="675"/>
        <v>22.297000000000001</v>
      </c>
      <c r="AG3304" s="390">
        <f t="shared" si="676"/>
        <v>21.663999999999998</v>
      </c>
      <c r="AH3304" s="390">
        <f t="shared" si="677"/>
        <v>21.576000000000001</v>
      </c>
      <c r="AI3304" s="390">
        <f t="shared" si="678"/>
        <v>22.108000000000001</v>
      </c>
      <c r="AJ3304" s="390">
        <f t="shared" si="679"/>
        <v>21.390999999999998</v>
      </c>
      <c r="AK3304" s="390">
        <f t="shared" si="680"/>
        <v>21.675000000000001</v>
      </c>
      <c r="AL3304" s="390">
        <f t="shared" si="681"/>
        <v>21.785</v>
      </c>
      <c r="AM3304" s="390">
        <f t="shared" si="682"/>
        <v>21.666</v>
      </c>
      <c r="AN3304" s="390">
        <f t="shared" si="683"/>
        <v>21.259999999999998</v>
      </c>
      <c r="AO3304" s="390">
        <f t="shared" si="684"/>
        <v>22.163</v>
      </c>
    </row>
    <row r="3305" spans="1:41" ht="15" customHeight="1" x14ac:dyDescent="0.25">
      <c r="A3305" s="127" t="s">
        <v>3789</v>
      </c>
      <c r="B3305" s="125" t="s">
        <v>2077</v>
      </c>
      <c r="C3305" s="125" t="s">
        <v>4008</v>
      </c>
      <c r="D3305" s="125" t="s">
        <v>854</v>
      </c>
      <c r="E3305" s="125" t="s">
        <v>2452</v>
      </c>
      <c r="F3305" s="126">
        <v>23.200000000000003</v>
      </c>
      <c r="G3305" s="126">
        <v>23.400000000000002</v>
      </c>
      <c r="H3305" s="126">
        <v>18.559999999999999</v>
      </c>
      <c r="I3305" s="126"/>
      <c r="J3305" s="317"/>
      <c r="K3305" s="323">
        <f>ROUND(SUMIF('VGT-Bewegungsdaten'!B:B,A3305,'VGT-Bewegungsdaten'!C:C),3)</f>
        <v>0</v>
      </c>
      <c r="L3305" s="324">
        <f>ROUND(SUMIF('VGT-Bewegungsdaten'!B:B,$A3305,'VGT-Bewegungsdaten'!D:D),2)</f>
        <v>0</v>
      </c>
      <c r="N3305" s="376" t="s">
        <v>4930</v>
      </c>
      <c r="O3305" s="376" t="s">
        <v>4940</v>
      </c>
      <c r="P3305" s="326">
        <f>ROUND(SUMIF('AV-Bewegungsdaten'!B:B,A3305,'AV-Bewegungsdaten'!C:C),3)</f>
        <v>0</v>
      </c>
      <c r="Q3305" s="324">
        <f>ROUND(SUMIF('AV-Bewegungsdaten'!B:B,$A3305,'AV-Bewegungsdaten'!D:D),2)</f>
        <v>0</v>
      </c>
      <c r="T3305" s="327"/>
      <c r="U3305" s="326">
        <f>ROUND(SUMIF('DV-Bewegungsdaten'!B:B,Kategorien!A3305,'DV-Bewegungsdaten'!D:D),3)</f>
        <v>0</v>
      </c>
      <c r="V3305" s="324">
        <f>ROUND(SUMIF('DV-Bewegungsdaten'!B:B,Kategorien!A3305,'DV-Bewegungsdaten'!E:E),3)</f>
        <v>0</v>
      </c>
      <c r="AD3305" s="390">
        <f t="shared" si="673"/>
        <v>18.461000000000002</v>
      </c>
      <c r="AE3305" s="390">
        <f t="shared" si="674"/>
        <v>19.118000000000002</v>
      </c>
      <c r="AF3305" s="390">
        <f t="shared" si="675"/>
        <v>20.337000000000003</v>
      </c>
      <c r="AG3305" s="390">
        <f t="shared" si="676"/>
        <v>19.704000000000001</v>
      </c>
      <c r="AH3305" s="390">
        <f t="shared" si="677"/>
        <v>19.616000000000003</v>
      </c>
      <c r="AI3305" s="390">
        <f t="shared" si="678"/>
        <v>20.148000000000003</v>
      </c>
      <c r="AJ3305" s="390">
        <f t="shared" si="679"/>
        <v>19.431000000000001</v>
      </c>
      <c r="AK3305" s="390">
        <f t="shared" si="680"/>
        <v>19.715000000000003</v>
      </c>
      <c r="AL3305" s="390">
        <f t="shared" si="681"/>
        <v>19.825000000000003</v>
      </c>
      <c r="AM3305" s="390">
        <f t="shared" si="682"/>
        <v>19.706000000000003</v>
      </c>
      <c r="AN3305" s="390">
        <f t="shared" si="683"/>
        <v>19.300000000000004</v>
      </c>
      <c r="AO3305" s="390">
        <f t="shared" si="684"/>
        <v>20.203000000000003</v>
      </c>
    </row>
    <row r="3306" spans="1:41" ht="15" customHeight="1" x14ac:dyDescent="0.25">
      <c r="A3306" s="127" t="s">
        <v>3790</v>
      </c>
      <c r="B3306" s="125" t="s">
        <v>2077</v>
      </c>
      <c r="C3306" s="125" t="s">
        <v>4008</v>
      </c>
      <c r="D3306" s="125" t="s">
        <v>856</v>
      </c>
      <c r="E3306" s="125" t="s">
        <v>2455</v>
      </c>
      <c r="F3306" s="126">
        <v>26.14</v>
      </c>
      <c r="G3306" s="126">
        <v>26.34</v>
      </c>
      <c r="H3306" s="126">
        <v>20.91</v>
      </c>
      <c r="I3306" s="126"/>
      <c r="J3306" s="317"/>
      <c r="K3306" s="323">
        <f>ROUND(SUMIF('VGT-Bewegungsdaten'!B:B,A3306,'VGT-Bewegungsdaten'!C:C),3)</f>
        <v>0</v>
      </c>
      <c r="L3306" s="324">
        <f>ROUND(SUMIF('VGT-Bewegungsdaten'!B:B,$A3306,'VGT-Bewegungsdaten'!D:D),2)</f>
        <v>0</v>
      </c>
      <c r="N3306" s="376" t="s">
        <v>4930</v>
      </c>
      <c r="O3306" s="376" t="s">
        <v>4940</v>
      </c>
      <c r="P3306" s="326">
        <f>ROUND(SUMIF('AV-Bewegungsdaten'!B:B,A3306,'AV-Bewegungsdaten'!C:C),3)</f>
        <v>0</v>
      </c>
      <c r="Q3306" s="324">
        <f>ROUND(SUMIF('AV-Bewegungsdaten'!B:B,$A3306,'AV-Bewegungsdaten'!D:D),2)</f>
        <v>0</v>
      </c>
      <c r="T3306" s="327"/>
      <c r="U3306" s="326">
        <f>ROUND(SUMIF('DV-Bewegungsdaten'!B:B,Kategorien!A3306,'DV-Bewegungsdaten'!D:D),3)</f>
        <v>0</v>
      </c>
      <c r="V3306" s="324">
        <f>ROUND(SUMIF('DV-Bewegungsdaten'!B:B,Kategorien!A3306,'DV-Bewegungsdaten'!E:E),3)</f>
        <v>0</v>
      </c>
      <c r="AD3306" s="390">
        <f t="shared" si="673"/>
        <v>21.401</v>
      </c>
      <c r="AE3306" s="390">
        <f t="shared" si="674"/>
        <v>22.058</v>
      </c>
      <c r="AF3306" s="390">
        <f t="shared" si="675"/>
        <v>23.277000000000001</v>
      </c>
      <c r="AG3306" s="390">
        <f t="shared" si="676"/>
        <v>22.643999999999998</v>
      </c>
      <c r="AH3306" s="390">
        <f t="shared" si="677"/>
        <v>22.556000000000001</v>
      </c>
      <c r="AI3306" s="390">
        <f t="shared" si="678"/>
        <v>23.088000000000001</v>
      </c>
      <c r="AJ3306" s="390">
        <f t="shared" si="679"/>
        <v>22.370999999999999</v>
      </c>
      <c r="AK3306" s="390">
        <f t="shared" si="680"/>
        <v>22.655000000000001</v>
      </c>
      <c r="AL3306" s="390">
        <f t="shared" si="681"/>
        <v>22.765000000000001</v>
      </c>
      <c r="AM3306" s="390">
        <f t="shared" si="682"/>
        <v>22.646000000000001</v>
      </c>
      <c r="AN3306" s="390">
        <f t="shared" si="683"/>
        <v>22.240000000000002</v>
      </c>
      <c r="AO3306" s="390">
        <f t="shared" si="684"/>
        <v>23.143000000000001</v>
      </c>
    </row>
    <row r="3307" spans="1:41" ht="15" customHeight="1" x14ac:dyDescent="0.25">
      <c r="A3307" s="127" t="s">
        <v>3791</v>
      </c>
      <c r="B3307" s="125" t="s">
        <v>2077</v>
      </c>
      <c r="C3307" s="125" t="s">
        <v>4008</v>
      </c>
      <c r="D3307" s="125" t="s">
        <v>858</v>
      </c>
      <c r="E3307" s="125" t="s">
        <v>2452</v>
      </c>
      <c r="F3307" s="126">
        <v>24.18</v>
      </c>
      <c r="G3307" s="126">
        <v>24.38</v>
      </c>
      <c r="H3307" s="126">
        <v>19.34</v>
      </c>
      <c r="I3307" s="126"/>
      <c r="J3307" s="317"/>
      <c r="K3307" s="323">
        <f>ROUND(SUMIF('VGT-Bewegungsdaten'!B:B,A3307,'VGT-Bewegungsdaten'!C:C),3)</f>
        <v>0</v>
      </c>
      <c r="L3307" s="324">
        <f>ROUND(SUMIF('VGT-Bewegungsdaten'!B:B,$A3307,'VGT-Bewegungsdaten'!D:D),2)</f>
        <v>0</v>
      </c>
      <c r="N3307" s="376" t="s">
        <v>4930</v>
      </c>
      <c r="O3307" s="376" t="s">
        <v>4940</v>
      </c>
      <c r="P3307" s="326">
        <f>ROUND(SUMIF('AV-Bewegungsdaten'!B:B,A3307,'AV-Bewegungsdaten'!C:C),3)</f>
        <v>0</v>
      </c>
      <c r="Q3307" s="324">
        <f>ROUND(SUMIF('AV-Bewegungsdaten'!B:B,$A3307,'AV-Bewegungsdaten'!D:D),2)</f>
        <v>0</v>
      </c>
      <c r="T3307" s="327"/>
      <c r="U3307" s="326">
        <f>ROUND(SUMIF('DV-Bewegungsdaten'!B:B,Kategorien!A3307,'DV-Bewegungsdaten'!D:D),3)</f>
        <v>0</v>
      </c>
      <c r="V3307" s="324">
        <f>ROUND(SUMIF('DV-Bewegungsdaten'!B:B,Kategorien!A3307,'DV-Bewegungsdaten'!E:E),3)</f>
        <v>0</v>
      </c>
      <c r="AD3307" s="390">
        <f t="shared" si="673"/>
        <v>19.440999999999999</v>
      </c>
      <c r="AE3307" s="390">
        <f t="shared" si="674"/>
        <v>20.097999999999999</v>
      </c>
      <c r="AF3307" s="390">
        <f t="shared" si="675"/>
        <v>21.317</v>
      </c>
      <c r="AG3307" s="390">
        <f t="shared" si="676"/>
        <v>20.683999999999997</v>
      </c>
      <c r="AH3307" s="390">
        <f t="shared" si="677"/>
        <v>20.596</v>
      </c>
      <c r="AI3307" s="390">
        <f t="shared" si="678"/>
        <v>21.128</v>
      </c>
      <c r="AJ3307" s="390">
        <f t="shared" si="679"/>
        <v>20.410999999999998</v>
      </c>
      <c r="AK3307" s="390">
        <f t="shared" si="680"/>
        <v>20.695</v>
      </c>
      <c r="AL3307" s="390">
        <f t="shared" si="681"/>
        <v>20.805</v>
      </c>
      <c r="AM3307" s="390">
        <f t="shared" si="682"/>
        <v>20.686</v>
      </c>
      <c r="AN3307" s="390">
        <f t="shared" si="683"/>
        <v>20.28</v>
      </c>
      <c r="AO3307" s="390">
        <f t="shared" si="684"/>
        <v>21.183</v>
      </c>
    </row>
    <row r="3308" spans="1:41" ht="15" customHeight="1" x14ac:dyDescent="0.25">
      <c r="A3308" s="127" t="s">
        <v>3792</v>
      </c>
      <c r="B3308" s="125" t="s">
        <v>2077</v>
      </c>
      <c r="C3308" s="125" t="s">
        <v>4008</v>
      </c>
      <c r="D3308" s="125" t="s">
        <v>860</v>
      </c>
      <c r="E3308" s="125" t="s">
        <v>2455</v>
      </c>
      <c r="F3308" s="126">
        <v>27.12</v>
      </c>
      <c r="G3308" s="126">
        <v>27.32</v>
      </c>
      <c r="H3308" s="126">
        <v>21.7</v>
      </c>
      <c r="I3308" s="126"/>
      <c r="J3308" s="317"/>
      <c r="K3308" s="323">
        <f>ROUND(SUMIF('VGT-Bewegungsdaten'!B:B,A3308,'VGT-Bewegungsdaten'!C:C),3)</f>
        <v>0</v>
      </c>
      <c r="L3308" s="324">
        <f>ROUND(SUMIF('VGT-Bewegungsdaten'!B:B,$A3308,'VGT-Bewegungsdaten'!D:D),2)</f>
        <v>0</v>
      </c>
      <c r="N3308" s="376" t="s">
        <v>4930</v>
      </c>
      <c r="O3308" s="376" t="s">
        <v>4940</v>
      </c>
      <c r="P3308" s="326">
        <f>ROUND(SUMIF('AV-Bewegungsdaten'!B:B,A3308,'AV-Bewegungsdaten'!C:C),3)</f>
        <v>0</v>
      </c>
      <c r="Q3308" s="324">
        <f>ROUND(SUMIF('AV-Bewegungsdaten'!B:B,$A3308,'AV-Bewegungsdaten'!D:D),2)</f>
        <v>0</v>
      </c>
      <c r="T3308" s="327"/>
      <c r="U3308" s="326">
        <f>ROUND(SUMIF('DV-Bewegungsdaten'!B:B,Kategorien!A3308,'DV-Bewegungsdaten'!D:D),3)</f>
        <v>0</v>
      </c>
      <c r="V3308" s="324">
        <f>ROUND(SUMIF('DV-Bewegungsdaten'!B:B,Kategorien!A3308,'DV-Bewegungsdaten'!E:E),3)</f>
        <v>0</v>
      </c>
      <c r="AD3308" s="390">
        <f t="shared" si="673"/>
        <v>22.381</v>
      </c>
      <c r="AE3308" s="390">
        <f t="shared" si="674"/>
        <v>23.038</v>
      </c>
      <c r="AF3308" s="390">
        <f t="shared" si="675"/>
        <v>24.257000000000001</v>
      </c>
      <c r="AG3308" s="390">
        <f t="shared" si="676"/>
        <v>23.623999999999999</v>
      </c>
      <c r="AH3308" s="390">
        <f t="shared" si="677"/>
        <v>23.536000000000001</v>
      </c>
      <c r="AI3308" s="390">
        <f t="shared" si="678"/>
        <v>24.068000000000001</v>
      </c>
      <c r="AJ3308" s="390">
        <f t="shared" si="679"/>
        <v>23.350999999999999</v>
      </c>
      <c r="AK3308" s="390">
        <f t="shared" si="680"/>
        <v>23.635000000000002</v>
      </c>
      <c r="AL3308" s="390">
        <f t="shared" si="681"/>
        <v>23.745000000000001</v>
      </c>
      <c r="AM3308" s="390">
        <f t="shared" si="682"/>
        <v>23.626000000000001</v>
      </c>
      <c r="AN3308" s="390">
        <f t="shared" si="683"/>
        <v>23.22</v>
      </c>
      <c r="AO3308" s="390">
        <f t="shared" si="684"/>
        <v>24.123000000000001</v>
      </c>
    </row>
    <row r="3309" spans="1:41" ht="15" customHeight="1" x14ac:dyDescent="0.25">
      <c r="A3309" s="127" t="s">
        <v>3793</v>
      </c>
      <c r="B3309" s="125" t="s">
        <v>2077</v>
      </c>
      <c r="C3309" s="125" t="s">
        <v>4008</v>
      </c>
      <c r="D3309" s="125" t="s">
        <v>862</v>
      </c>
      <c r="E3309" s="125" t="s">
        <v>2452</v>
      </c>
      <c r="F3309" s="126">
        <v>25.160000000000004</v>
      </c>
      <c r="G3309" s="126">
        <v>25.360000000000003</v>
      </c>
      <c r="H3309" s="126">
        <v>20.13</v>
      </c>
      <c r="I3309" s="126"/>
      <c r="J3309" s="317"/>
      <c r="K3309" s="323">
        <f>ROUND(SUMIF('VGT-Bewegungsdaten'!B:B,A3309,'VGT-Bewegungsdaten'!C:C),3)</f>
        <v>0</v>
      </c>
      <c r="L3309" s="324">
        <f>ROUND(SUMIF('VGT-Bewegungsdaten'!B:B,$A3309,'VGT-Bewegungsdaten'!D:D),2)</f>
        <v>0</v>
      </c>
      <c r="N3309" s="376" t="s">
        <v>4930</v>
      </c>
      <c r="O3309" s="376" t="s">
        <v>4940</v>
      </c>
      <c r="P3309" s="326">
        <f>ROUND(SUMIF('AV-Bewegungsdaten'!B:B,A3309,'AV-Bewegungsdaten'!C:C),3)</f>
        <v>0</v>
      </c>
      <c r="Q3309" s="324">
        <f>ROUND(SUMIF('AV-Bewegungsdaten'!B:B,$A3309,'AV-Bewegungsdaten'!D:D),2)</f>
        <v>0</v>
      </c>
      <c r="T3309" s="327"/>
      <c r="U3309" s="326">
        <f>ROUND(SUMIF('DV-Bewegungsdaten'!B:B,Kategorien!A3309,'DV-Bewegungsdaten'!D:D),3)</f>
        <v>0</v>
      </c>
      <c r="V3309" s="324">
        <f>ROUND(SUMIF('DV-Bewegungsdaten'!B:B,Kategorien!A3309,'DV-Bewegungsdaten'!E:E),3)</f>
        <v>0</v>
      </c>
      <c r="AD3309" s="390">
        <f t="shared" si="673"/>
        <v>20.421000000000003</v>
      </c>
      <c r="AE3309" s="390">
        <f t="shared" si="674"/>
        <v>21.078000000000003</v>
      </c>
      <c r="AF3309" s="390">
        <f t="shared" si="675"/>
        <v>22.297000000000004</v>
      </c>
      <c r="AG3309" s="390">
        <f t="shared" si="676"/>
        <v>21.664000000000001</v>
      </c>
      <c r="AH3309" s="390">
        <f t="shared" si="677"/>
        <v>21.576000000000004</v>
      </c>
      <c r="AI3309" s="390">
        <f t="shared" si="678"/>
        <v>22.108000000000004</v>
      </c>
      <c r="AJ3309" s="390">
        <f t="shared" si="679"/>
        <v>21.391000000000002</v>
      </c>
      <c r="AK3309" s="390">
        <f t="shared" si="680"/>
        <v>21.675000000000004</v>
      </c>
      <c r="AL3309" s="390">
        <f t="shared" si="681"/>
        <v>21.785000000000004</v>
      </c>
      <c r="AM3309" s="390">
        <f t="shared" si="682"/>
        <v>21.666000000000004</v>
      </c>
      <c r="AN3309" s="390">
        <f t="shared" si="683"/>
        <v>21.260000000000005</v>
      </c>
      <c r="AO3309" s="390">
        <f t="shared" si="684"/>
        <v>22.163000000000004</v>
      </c>
    </row>
    <row r="3310" spans="1:41" ht="15" customHeight="1" x14ac:dyDescent="0.25">
      <c r="A3310" s="127" t="s">
        <v>3794</v>
      </c>
      <c r="B3310" s="125" t="s">
        <v>2077</v>
      </c>
      <c r="C3310" s="125" t="s">
        <v>4008</v>
      </c>
      <c r="D3310" s="125" t="s">
        <v>864</v>
      </c>
      <c r="E3310" s="125" t="s">
        <v>2455</v>
      </c>
      <c r="F3310" s="126">
        <v>28.1</v>
      </c>
      <c r="G3310" s="126">
        <v>28.3</v>
      </c>
      <c r="H3310" s="126">
        <v>22.48</v>
      </c>
      <c r="I3310" s="126"/>
      <c r="J3310" s="317"/>
      <c r="K3310" s="323">
        <f>ROUND(SUMIF('VGT-Bewegungsdaten'!B:B,A3310,'VGT-Bewegungsdaten'!C:C),3)</f>
        <v>0</v>
      </c>
      <c r="L3310" s="324">
        <f>ROUND(SUMIF('VGT-Bewegungsdaten'!B:B,$A3310,'VGT-Bewegungsdaten'!D:D),2)</f>
        <v>0</v>
      </c>
      <c r="N3310" s="376" t="s">
        <v>4930</v>
      </c>
      <c r="O3310" s="376" t="s">
        <v>4940</v>
      </c>
      <c r="P3310" s="326">
        <f>ROUND(SUMIF('AV-Bewegungsdaten'!B:B,A3310,'AV-Bewegungsdaten'!C:C),3)</f>
        <v>0</v>
      </c>
      <c r="Q3310" s="324">
        <f>ROUND(SUMIF('AV-Bewegungsdaten'!B:B,$A3310,'AV-Bewegungsdaten'!D:D),2)</f>
        <v>0</v>
      </c>
      <c r="T3310" s="327"/>
      <c r="U3310" s="326">
        <f>ROUND(SUMIF('DV-Bewegungsdaten'!B:B,Kategorien!A3310,'DV-Bewegungsdaten'!D:D),3)</f>
        <v>0</v>
      </c>
      <c r="V3310" s="324">
        <f>ROUND(SUMIF('DV-Bewegungsdaten'!B:B,Kategorien!A3310,'DV-Bewegungsdaten'!E:E),3)</f>
        <v>0</v>
      </c>
      <c r="AD3310" s="390">
        <f t="shared" si="673"/>
        <v>23.361000000000001</v>
      </c>
      <c r="AE3310" s="390">
        <f t="shared" si="674"/>
        <v>24.018000000000001</v>
      </c>
      <c r="AF3310" s="390">
        <f t="shared" si="675"/>
        <v>25.237000000000002</v>
      </c>
      <c r="AG3310" s="390">
        <f t="shared" si="676"/>
        <v>24.603999999999999</v>
      </c>
      <c r="AH3310" s="390">
        <f t="shared" si="677"/>
        <v>24.516000000000002</v>
      </c>
      <c r="AI3310" s="390">
        <f t="shared" si="678"/>
        <v>25.048000000000002</v>
      </c>
      <c r="AJ3310" s="390">
        <f t="shared" si="679"/>
        <v>24.331</v>
      </c>
      <c r="AK3310" s="390">
        <f t="shared" si="680"/>
        <v>24.615000000000002</v>
      </c>
      <c r="AL3310" s="390">
        <f t="shared" si="681"/>
        <v>24.725000000000001</v>
      </c>
      <c r="AM3310" s="390">
        <f t="shared" si="682"/>
        <v>24.606000000000002</v>
      </c>
      <c r="AN3310" s="390">
        <f t="shared" si="683"/>
        <v>24.200000000000003</v>
      </c>
      <c r="AO3310" s="390">
        <f t="shared" si="684"/>
        <v>25.103000000000002</v>
      </c>
    </row>
    <row r="3311" spans="1:41" ht="15" customHeight="1" x14ac:dyDescent="0.25">
      <c r="A3311" s="127" t="s">
        <v>3795</v>
      </c>
      <c r="B3311" s="125" t="s">
        <v>2077</v>
      </c>
      <c r="C3311" s="125" t="s">
        <v>4008</v>
      </c>
      <c r="D3311" s="125" t="s">
        <v>866</v>
      </c>
      <c r="E3311" s="125" t="s">
        <v>2452</v>
      </c>
      <c r="F3311" s="126">
        <v>26.14</v>
      </c>
      <c r="G3311" s="126">
        <v>26.34</v>
      </c>
      <c r="H3311" s="126">
        <v>20.91</v>
      </c>
      <c r="I3311" s="126"/>
      <c r="J3311" s="317"/>
      <c r="K3311" s="323">
        <f>ROUND(SUMIF('VGT-Bewegungsdaten'!B:B,A3311,'VGT-Bewegungsdaten'!C:C),3)</f>
        <v>0</v>
      </c>
      <c r="L3311" s="324">
        <f>ROUND(SUMIF('VGT-Bewegungsdaten'!B:B,$A3311,'VGT-Bewegungsdaten'!D:D),2)</f>
        <v>0</v>
      </c>
      <c r="N3311" s="376" t="s">
        <v>4930</v>
      </c>
      <c r="O3311" s="376" t="s">
        <v>4940</v>
      </c>
      <c r="P3311" s="326">
        <f>ROUND(SUMIF('AV-Bewegungsdaten'!B:B,A3311,'AV-Bewegungsdaten'!C:C),3)</f>
        <v>0</v>
      </c>
      <c r="Q3311" s="324">
        <f>ROUND(SUMIF('AV-Bewegungsdaten'!B:B,$A3311,'AV-Bewegungsdaten'!D:D),2)</f>
        <v>0</v>
      </c>
      <c r="T3311" s="327"/>
      <c r="U3311" s="326">
        <f>ROUND(SUMIF('DV-Bewegungsdaten'!B:B,Kategorien!A3311,'DV-Bewegungsdaten'!D:D),3)</f>
        <v>0</v>
      </c>
      <c r="V3311" s="324">
        <f>ROUND(SUMIF('DV-Bewegungsdaten'!B:B,Kategorien!A3311,'DV-Bewegungsdaten'!E:E),3)</f>
        <v>0</v>
      </c>
      <c r="AD3311" s="390">
        <f t="shared" si="673"/>
        <v>21.401</v>
      </c>
      <c r="AE3311" s="390">
        <f t="shared" si="674"/>
        <v>22.058</v>
      </c>
      <c r="AF3311" s="390">
        <f t="shared" si="675"/>
        <v>23.277000000000001</v>
      </c>
      <c r="AG3311" s="390">
        <f t="shared" si="676"/>
        <v>22.643999999999998</v>
      </c>
      <c r="AH3311" s="390">
        <f t="shared" si="677"/>
        <v>22.556000000000001</v>
      </c>
      <c r="AI3311" s="390">
        <f t="shared" si="678"/>
        <v>23.088000000000001</v>
      </c>
      <c r="AJ3311" s="390">
        <f t="shared" si="679"/>
        <v>22.370999999999999</v>
      </c>
      <c r="AK3311" s="390">
        <f t="shared" si="680"/>
        <v>22.655000000000001</v>
      </c>
      <c r="AL3311" s="390">
        <f t="shared" si="681"/>
        <v>22.765000000000001</v>
      </c>
      <c r="AM3311" s="390">
        <f t="shared" si="682"/>
        <v>22.646000000000001</v>
      </c>
      <c r="AN3311" s="390">
        <f t="shared" si="683"/>
        <v>22.240000000000002</v>
      </c>
      <c r="AO3311" s="390">
        <f t="shared" si="684"/>
        <v>23.143000000000001</v>
      </c>
    </row>
    <row r="3312" spans="1:41" ht="15" customHeight="1" x14ac:dyDescent="0.25">
      <c r="A3312" s="127" t="s">
        <v>3796</v>
      </c>
      <c r="B3312" s="125" t="s">
        <v>2077</v>
      </c>
      <c r="C3312" s="125" t="s">
        <v>4008</v>
      </c>
      <c r="D3312" s="125" t="s">
        <v>868</v>
      </c>
      <c r="E3312" s="125" t="s">
        <v>2455</v>
      </c>
      <c r="F3312" s="126">
        <v>29.080000000000005</v>
      </c>
      <c r="G3312" s="126">
        <v>29.280000000000005</v>
      </c>
      <c r="H3312" s="126">
        <v>23.26</v>
      </c>
      <c r="I3312" s="126"/>
      <c r="J3312" s="317"/>
      <c r="K3312" s="323">
        <f>ROUND(SUMIF('VGT-Bewegungsdaten'!B:B,A3312,'VGT-Bewegungsdaten'!C:C),3)</f>
        <v>0</v>
      </c>
      <c r="L3312" s="324">
        <f>ROUND(SUMIF('VGT-Bewegungsdaten'!B:B,$A3312,'VGT-Bewegungsdaten'!D:D),2)</f>
        <v>0</v>
      </c>
      <c r="N3312" s="376" t="s">
        <v>4930</v>
      </c>
      <c r="O3312" s="376" t="s">
        <v>4940</v>
      </c>
      <c r="P3312" s="326">
        <f>ROUND(SUMIF('AV-Bewegungsdaten'!B:B,A3312,'AV-Bewegungsdaten'!C:C),3)</f>
        <v>0</v>
      </c>
      <c r="Q3312" s="324">
        <f>ROUND(SUMIF('AV-Bewegungsdaten'!B:B,$A3312,'AV-Bewegungsdaten'!D:D),2)</f>
        <v>0</v>
      </c>
      <c r="T3312" s="327"/>
      <c r="U3312" s="326">
        <f>ROUND(SUMIF('DV-Bewegungsdaten'!B:B,Kategorien!A3312,'DV-Bewegungsdaten'!D:D),3)</f>
        <v>0</v>
      </c>
      <c r="V3312" s="324">
        <f>ROUND(SUMIF('DV-Bewegungsdaten'!B:B,Kategorien!A3312,'DV-Bewegungsdaten'!E:E),3)</f>
        <v>0</v>
      </c>
      <c r="AD3312" s="390">
        <f t="shared" si="673"/>
        <v>24.341000000000005</v>
      </c>
      <c r="AE3312" s="390">
        <f t="shared" si="674"/>
        <v>24.998000000000005</v>
      </c>
      <c r="AF3312" s="390">
        <f t="shared" si="675"/>
        <v>26.217000000000006</v>
      </c>
      <c r="AG3312" s="390">
        <f t="shared" si="676"/>
        <v>25.584000000000003</v>
      </c>
      <c r="AH3312" s="390">
        <f t="shared" si="677"/>
        <v>25.496000000000006</v>
      </c>
      <c r="AI3312" s="390">
        <f t="shared" si="678"/>
        <v>26.028000000000006</v>
      </c>
      <c r="AJ3312" s="390">
        <f t="shared" si="679"/>
        <v>25.311000000000003</v>
      </c>
      <c r="AK3312" s="390">
        <f t="shared" si="680"/>
        <v>25.595000000000006</v>
      </c>
      <c r="AL3312" s="390">
        <f t="shared" si="681"/>
        <v>25.705000000000005</v>
      </c>
      <c r="AM3312" s="390">
        <f t="shared" si="682"/>
        <v>25.586000000000006</v>
      </c>
      <c r="AN3312" s="390">
        <f t="shared" si="683"/>
        <v>25.180000000000007</v>
      </c>
      <c r="AO3312" s="390">
        <f t="shared" si="684"/>
        <v>26.083000000000006</v>
      </c>
    </row>
    <row r="3313" spans="1:41" ht="15" customHeight="1" x14ac:dyDescent="0.25">
      <c r="A3313" s="127" t="s">
        <v>3797</v>
      </c>
      <c r="B3313" s="125" t="s">
        <v>2077</v>
      </c>
      <c r="C3313" s="125" t="s">
        <v>4008</v>
      </c>
      <c r="D3313" s="125" t="s">
        <v>870</v>
      </c>
      <c r="E3313" s="125" t="s">
        <v>2452</v>
      </c>
      <c r="F3313" s="126">
        <v>13.399999999999999</v>
      </c>
      <c r="G3313" s="126">
        <v>13.599999999999998</v>
      </c>
      <c r="H3313" s="126">
        <v>10.72</v>
      </c>
      <c r="I3313" s="126"/>
      <c r="J3313" s="317"/>
      <c r="K3313" s="323">
        <f>ROUND(SUMIF('VGT-Bewegungsdaten'!B:B,A3313,'VGT-Bewegungsdaten'!C:C),3)</f>
        <v>0</v>
      </c>
      <c r="L3313" s="324">
        <f>ROUND(SUMIF('VGT-Bewegungsdaten'!B:B,$A3313,'VGT-Bewegungsdaten'!D:D),2)</f>
        <v>0</v>
      </c>
      <c r="N3313" s="376" t="s">
        <v>4930</v>
      </c>
      <c r="O3313" s="376" t="s">
        <v>4940</v>
      </c>
      <c r="P3313" s="326">
        <f>ROUND(SUMIF('AV-Bewegungsdaten'!B:B,A3313,'AV-Bewegungsdaten'!C:C),3)</f>
        <v>0</v>
      </c>
      <c r="Q3313" s="324">
        <f>ROUND(SUMIF('AV-Bewegungsdaten'!B:B,$A3313,'AV-Bewegungsdaten'!D:D),2)</f>
        <v>0</v>
      </c>
      <c r="T3313" s="327"/>
      <c r="U3313" s="326">
        <f>ROUND(SUMIF('DV-Bewegungsdaten'!B:B,Kategorien!A3313,'DV-Bewegungsdaten'!D:D),3)</f>
        <v>0</v>
      </c>
      <c r="V3313" s="324">
        <f>ROUND(SUMIF('DV-Bewegungsdaten'!B:B,Kategorien!A3313,'DV-Bewegungsdaten'!E:E),3)</f>
        <v>0</v>
      </c>
      <c r="AD3313" s="390">
        <f t="shared" si="673"/>
        <v>8.6609999999999978</v>
      </c>
      <c r="AE3313" s="390">
        <f t="shared" si="674"/>
        <v>9.3179999999999978</v>
      </c>
      <c r="AF3313" s="390">
        <f t="shared" si="675"/>
        <v>10.536999999999997</v>
      </c>
      <c r="AG3313" s="390">
        <f t="shared" si="676"/>
        <v>9.9039999999999981</v>
      </c>
      <c r="AH3313" s="390">
        <f t="shared" si="677"/>
        <v>9.8159999999999989</v>
      </c>
      <c r="AI3313" s="390">
        <f t="shared" si="678"/>
        <v>10.347999999999999</v>
      </c>
      <c r="AJ3313" s="390">
        <f t="shared" si="679"/>
        <v>9.6309999999999985</v>
      </c>
      <c r="AK3313" s="390">
        <f t="shared" si="680"/>
        <v>9.9149999999999974</v>
      </c>
      <c r="AL3313" s="390">
        <f t="shared" si="681"/>
        <v>10.024999999999999</v>
      </c>
      <c r="AM3313" s="390">
        <f t="shared" si="682"/>
        <v>9.9059999999999988</v>
      </c>
      <c r="AN3313" s="390">
        <f t="shared" si="683"/>
        <v>9.4999999999999982</v>
      </c>
      <c r="AO3313" s="390">
        <f t="shared" si="684"/>
        <v>10.402999999999999</v>
      </c>
    </row>
    <row r="3314" spans="1:41" ht="15" customHeight="1" x14ac:dyDescent="0.25">
      <c r="A3314" s="127" t="s">
        <v>3798</v>
      </c>
      <c r="B3314" s="125" t="s">
        <v>2077</v>
      </c>
      <c r="C3314" s="125" t="s">
        <v>4008</v>
      </c>
      <c r="D3314" s="125" t="s">
        <v>872</v>
      </c>
      <c r="E3314" s="125" t="s">
        <v>2455</v>
      </c>
      <c r="F3314" s="126">
        <v>16.34</v>
      </c>
      <c r="G3314" s="126">
        <v>16.54</v>
      </c>
      <c r="H3314" s="126">
        <v>13.07</v>
      </c>
      <c r="I3314" s="126"/>
      <c r="J3314" s="317"/>
      <c r="K3314" s="323">
        <f>ROUND(SUMIF('VGT-Bewegungsdaten'!B:B,A3314,'VGT-Bewegungsdaten'!C:C),3)</f>
        <v>0</v>
      </c>
      <c r="L3314" s="324">
        <f>ROUND(SUMIF('VGT-Bewegungsdaten'!B:B,$A3314,'VGT-Bewegungsdaten'!D:D),2)</f>
        <v>0</v>
      </c>
      <c r="N3314" s="376" t="s">
        <v>4930</v>
      </c>
      <c r="O3314" s="376" t="s">
        <v>4940</v>
      </c>
      <c r="P3314" s="326">
        <f>ROUND(SUMIF('AV-Bewegungsdaten'!B:B,A3314,'AV-Bewegungsdaten'!C:C),3)</f>
        <v>0</v>
      </c>
      <c r="Q3314" s="324">
        <f>ROUND(SUMIF('AV-Bewegungsdaten'!B:B,$A3314,'AV-Bewegungsdaten'!D:D),2)</f>
        <v>0</v>
      </c>
      <c r="T3314" s="327"/>
      <c r="U3314" s="326">
        <f>ROUND(SUMIF('DV-Bewegungsdaten'!B:B,Kategorien!A3314,'DV-Bewegungsdaten'!D:D),3)</f>
        <v>0</v>
      </c>
      <c r="V3314" s="324">
        <f>ROUND(SUMIF('DV-Bewegungsdaten'!B:B,Kategorien!A3314,'DV-Bewegungsdaten'!E:E),3)</f>
        <v>0</v>
      </c>
      <c r="AD3314" s="390">
        <f t="shared" ref="AD3314:AD3377" si="685">MAX(0,$G3314-AR$9)</f>
        <v>11.600999999999999</v>
      </c>
      <c r="AE3314" s="390">
        <f t="shared" ref="AE3314:AE3377" si="686">MAX(0,$G3314-AS$9)</f>
        <v>12.257999999999999</v>
      </c>
      <c r="AF3314" s="390">
        <f t="shared" ref="AF3314:AF3377" si="687">MAX(0,$G3314-AT$9)</f>
        <v>13.476999999999999</v>
      </c>
      <c r="AG3314" s="390">
        <f t="shared" ref="AG3314:AG3377" si="688">MAX(0,$G3314-AU$9)</f>
        <v>12.843999999999999</v>
      </c>
      <c r="AH3314" s="390">
        <f t="shared" ref="AH3314:AH3377" si="689">MAX(0,$G3314-AV$9)</f>
        <v>12.756</v>
      </c>
      <c r="AI3314" s="390">
        <f t="shared" ref="AI3314:AI3377" si="690">MAX(0,$G3314-AW$9)</f>
        <v>13.288</v>
      </c>
      <c r="AJ3314" s="390">
        <f t="shared" ref="AJ3314:AJ3377" si="691">MAX(0,$G3314-AX$9)</f>
        <v>12.571</v>
      </c>
      <c r="AK3314" s="390">
        <f t="shared" ref="AK3314:AK3377" si="692">MAX(0,$G3314-AY$9)</f>
        <v>12.854999999999999</v>
      </c>
      <c r="AL3314" s="390">
        <f t="shared" ref="AL3314:AL3377" si="693">MAX(0,$G3314-AZ$9)</f>
        <v>12.965</v>
      </c>
      <c r="AM3314" s="390">
        <f t="shared" ref="AM3314:AM3377" si="694">MAX(0,$G3314-BA$9)</f>
        <v>12.846</v>
      </c>
      <c r="AN3314" s="390">
        <f t="shared" ref="AN3314:AN3377" si="695">MAX(0,$G3314-BB$9)</f>
        <v>12.44</v>
      </c>
      <c r="AO3314" s="390">
        <f t="shared" ref="AO3314:AO3377" si="696">MAX(0,$G3314-BC$9)</f>
        <v>13.343</v>
      </c>
    </row>
    <row r="3315" spans="1:41" ht="15" customHeight="1" x14ac:dyDescent="0.25">
      <c r="A3315" s="127" t="s">
        <v>3799</v>
      </c>
      <c r="B3315" s="125" t="s">
        <v>2077</v>
      </c>
      <c r="C3315" s="125" t="s">
        <v>4008</v>
      </c>
      <c r="D3315" s="125" t="s">
        <v>874</v>
      </c>
      <c r="E3315" s="125" t="s">
        <v>2452</v>
      </c>
      <c r="F3315" s="126">
        <v>14.379999999999999</v>
      </c>
      <c r="G3315" s="126">
        <v>14.579999999999998</v>
      </c>
      <c r="H3315" s="126">
        <v>11.5</v>
      </c>
      <c r="I3315" s="126"/>
      <c r="J3315" s="317"/>
      <c r="K3315" s="323">
        <f>ROUND(SUMIF('VGT-Bewegungsdaten'!B:B,A3315,'VGT-Bewegungsdaten'!C:C),3)</f>
        <v>0</v>
      </c>
      <c r="L3315" s="324">
        <f>ROUND(SUMIF('VGT-Bewegungsdaten'!B:B,$A3315,'VGT-Bewegungsdaten'!D:D),2)</f>
        <v>0</v>
      </c>
      <c r="N3315" s="376" t="s">
        <v>4930</v>
      </c>
      <c r="O3315" s="376" t="s">
        <v>4940</v>
      </c>
      <c r="P3315" s="326">
        <f>ROUND(SUMIF('AV-Bewegungsdaten'!B:B,A3315,'AV-Bewegungsdaten'!C:C),3)</f>
        <v>0</v>
      </c>
      <c r="Q3315" s="324">
        <f>ROUND(SUMIF('AV-Bewegungsdaten'!B:B,$A3315,'AV-Bewegungsdaten'!D:D),2)</f>
        <v>0</v>
      </c>
      <c r="T3315" s="327"/>
      <c r="U3315" s="326">
        <f>ROUND(SUMIF('DV-Bewegungsdaten'!B:B,Kategorien!A3315,'DV-Bewegungsdaten'!D:D),3)</f>
        <v>0</v>
      </c>
      <c r="V3315" s="324">
        <f>ROUND(SUMIF('DV-Bewegungsdaten'!B:B,Kategorien!A3315,'DV-Bewegungsdaten'!E:E),3)</f>
        <v>0</v>
      </c>
      <c r="AD3315" s="390">
        <f t="shared" si="685"/>
        <v>9.6409999999999982</v>
      </c>
      <c r="AE3315" s="390">
        <f t="shared" si="686"/>
        <v>10.297999999999998</v>
      </c>
      <c r="AF3315" s="390">
        <f t="shared" si="687"/>
        <v>11.516999999999998</v>
      </c>
      <c r="AG3315" s="390">
        <f t="shared" si="688"/>
        <v>10.883999999999999</v>
      </c>
      <c r="AH3315" s="390">
        <f t="shared" si="689"/>
        <v>10.795999999999999</v>
      </c>
      <c r="AI3315" s="390">
        <f t="shared" si="690"/>
        <v>11.327999999999999</v>
      </c>
      <c r="AJ3315" s="390">
        <f t="shared" si="691"/>
        <v>10.610999999999999</v>
      </c>
      <c r="AK3315" s="390">
        <f t="shared" si="692"/>
        <v>10.894999999999998</v>
      </c>
      <c r="AL3315" s="390">
        <f t="shared" si="693"/>
        <v>11.004999999999999</v>
      </c>
      <c r="AM3315" s="390">
        <f t="shared" si="694"/>
        <v>10.885999999999999</v>
      </c>
      <c r="AN3315" s="390">
        <f t="shared" si="695"/>
        <v>10.479999999999999</v>
      </c>
      <c r="AO3315" s="390">
        <f t="shared" si="696"/>
        <v>11.382999999999999</v>
      </c>
    </row>
    <row r="3316" spans="1:41" ht="15" customHeight="1" x14ac:dyDescent="0.25">
      <c r="A3316" s="127" t="s">
        <v>3800</v>
      </c>
      <c r="B3316" s="125" t="s">
        <v>2077</v>
      </c>
      <c r="C3316" s="125" t="s">
        <v>4008</v>
      </c>
      <c r="D3316" s="125" t="s">
        <v>876</v>
      </c>
      <c r="E3316" s="125" t="s">
        <v>2455</v>
      </c>
      <c r="F3316" s="126">
        <v>17.32</v>
      </c>
      <c r="G3316" s="126">
        <v>17.52</v>
      </c>
      <c r="H3316" s="126">
        <v>13.86</v>
      </c>
      <c r="I3316" s="126"/>
      <c r="J3316" s="317"/>
      <c r="K3316" s="323">
        <f>ROUND(SUMIF('VGT-Bewegungsdaten'!B:B,A3316,'VGT-Bewegungsdaten'!C:C),3)</f>
        <v>0</v>
      </c>
      <c r="L3316" s="324">
        <f>ROUND(SUMIF('VGT-Bewegungsdaten'!B:B,$A3316,'VGT-Bewegungsdaten'!D:D),2)</f>
        <v>0</v>
      </c>
      <c r="N3316" s="376" t="s">
        <v>4930</v>
      </c>
      <c r="O3316" s="376" t="s">
        <v>4940</v>
      </c>
      <c r="P3316" s="326">
        <f>ROUND(SUMIF('AV-Bewegungsdaten'!B:B,A3316,'AV-Bewegungsdaten'!C:C),3)</f>
        <v>0</v>
      </c>
      <c r="Q3316" s="324">
        <f>ROUND(SUMIF('AV-Bewegungsdaten'!B:B,$A3316,'AV-Bewegungsdaten'!D:D),2)</f>
        <v>0</v>
      </c>
      <c r="T3316" s="327"/>
      <c r="U3316" s="326">
        <f>ROUND(SUMIF('DV-Bewegungsdaten'!B:B,Kategorien!A3316,'DV-Bewegungsdaten'!D:D),3)</f>
        <v>0</v>
      </c>
      <c r="V3316" s="324">
        <f>ROUND(SUMIF('DV-Bewegungsdaten'!B:B,Kategorien!A3316,'DV-Bewegungsdaten'!E:E),3)</f>
        <v>0</v>
      </c>
      <c r="AD3316" s="390">
        <f t="shared" si="685"/>
        <v>12.581</v>
      </c>
      <c r="AE3316" s="390">
        <f t="shared" si="686"/>
        <v>13.238</v>
      </c>
      <c r="AF3316" s="390">
        <f t="shared" si="687"/>
        <v>14.456999999999999</v>
      </c>
      <c r="AG3316" s="390">
        <f t="shared" si="688"/>
        <v>13.824</v>
      </c>
      <c r="AH3316" s="390">
        <f t="shared" si="689"/>
        <v>13.736000000000001</v>
      </c>
      <c r="AI3316" s="390">
        <f t="shared" si="690"/>
        <v>14.268000000000001</v>
      </c>
      <c r="AJ3316" s="390">
        <f t="shared" si="691"/>
        <v>13.551</v>
      </c>
      <c r="AK3316" s="390">
        <f t="shared" si="692"/>
        <v>13.834999999999999</v>
      </c>
      <c r="AL3316" s="390">
        <f t="shared" si="693"/>
        <v>13.945</v>
      </c>
      <c r="AM3316" s="390">
        <f t="shared" si="694"/>
        <v>13.826000000000001</v>
      </c>
      <c r="AN3316" s="390">
        <f t="shared" si="695"/>
        <v>13.42</v>
      </c>
      <c r="AO3316" s="390">
        <f t="shared" si="696"/>
        <v>14.323</v>
      </c>
    </row>
    <row r="3317" spans="1:41" ht="15" customHeight="1" x14ac:dyDescent="0.25">
      <c r="A3317" s="127" t="s">
        <v>3801</v>
      </c>
      <c r="B3317" s="125" t="s">
        <v>2077</v>
      </c>
      <c r="C3317" s="125" t="s">
        <v>4008</v>
      </c>
      <c r="D3317" s="125" t="s">
        <v>878</v>
      </c>
      <c r="E3317" s="125" t="s">
        <v>2452</v>
      </c>
      <c r="F3317" s="126">
        <v>19.28</v>
      </c>
      <c r="G3317" s="126">
        <v>19.48</v>
      </c>
      <c r="H3317" s="126">
        <v>15.42</v>
      </c>
      <c r="I3317" s="126"/>
      <c r="J3317" s="317"/>
      <c r="K3317" s="323">
        <f>ROUND(SUMIF('VGT-Bewegungsdaten'!B:B,A3317,'VGT-Bewegungsdaten'!C:C),3)</f>
        <v>0</v>
      </c>
      <c r="L3317" s="324">
        <f>ROUND(SUMIF('VGT-Bewegungsdaten'!B:B,$A3317,'VGT-Bewegungsdaten'!D:D),2)</f>
        <v>0</v>
      </c>
      <c r="N3317" s="376" t="s">
        <v>4930</v>
      </c>
      <c r="O3317" s="376" t="s">
        <v>4940</v>
      </c>
      <c r="P3317" s="326">
        <f>ROUND(SUMIF('AV-Bewegungsdaten'!B:B,A3317,'AV-Bewegungsdaten'!C:C),3)</f>
        <v>0</v>
      </c>
      <c r="Q3317" s="324">
        <f>ROUND(SUMIF('AV-Bewegungsdaten'!B:B,$A3317,'AV-Bewegungsdaten'!D:D),2)</f>
        <v>0</v>
      </c>
      <c r="T3317" s="327"/>
      <c r="U3317" s="326">
        <f>ROUND(SUMIF('DV-Bewegungsdaten'!B:B,Kategorien!A3317,'DV-Bewegungsdaten'!D:D),3)</f>
        <v>0</v>
      </c>
      <c r="V3317" s="324">
        <f>ROUND(SUMIF('DV-Bewegungsdaten'!B:B,Kategorien!A3317,'DV-Bewegungsdaten'!E:E),3)</f>
        <v>0</v>
      </c>
      <c r="AD3317" s="390">
        <f t="shared" si="685"/>
        <v>14.541</v>
      </c>
      <c r="AE3317" s="390">
        <f t="shared" si="686"/>
        <v>15.198</v>
      </c>
      <c r="AF3317" s="390">
        <f t="shared" si="687"/>
        <v>16.417000000000002</v>
      </c>
      <c r="AG3317" s="390">
        <f t="shared" si="688"/>
        <v>15.784000000000001</v>
      </c>
      <c r="AH3317" s="390">
        <f t="shared" si="689"/>
        <v>15.696000000000002</v>
      </c>
      <c r="AI3317" s="390">
        <f t="shared" si="690"/>
        <v>16.228000000000002</v>
      </c>
      <c r="AJ3317" s="390">
        <f t="shared" si="691"/>
        <v>15.511000000000001</v>
      </c>
      <c r="AK3317" s="390">
        <f t="shared" si="692"/>
        <v>15.795</v>
      </c>
      <c r="AL3317" s="390">
        <f t="shared" si="693"/>
        <v>15.905000000000001</v>
      </c>
      <c r="AM3317" s="390">
        <f t="shared" si="694"/>
        <v>15.786000000000001</v>
      </c>
      <c r="AN3317" s="390">
        <f t="shared" si="695"/>
        <v>15.38</v>
      </c>
      <c r="AO3317" s="390">
        <f t="shared" si="696"/>
        <v>16.283000000000001</v>
      </c>
    </row>
    <row r="3318" spans="1:41" ht="15" customHeight="1" x14ac:dyDescent="0.25">
      <c r="A3318" s="127" t="s">
        <v>3802</v>
      </c>
      <c r="B3318" s="125" t="s">
        <v>2077</v>
      </c>
      <c r="C3318" s="125" t="s">
        <v>4008</v>
      </c>
      <c r="D3318" s="125" t="s">
        <v>880</v>
      </c>
      <c r="E3318" s="125" t="s">
        <v>2455</v>
      </c>
      <c r="F3318" s="126">
        <v>22.22</v>
      </c>
      <c r="G3318" s="126">
        <v>22.419999999999998</v>
      </c>
      <c r="H3318" s="126">
        <v>17.78</v>
      </c>
      <c r="I3318" s="126"/>
      <c r="J3318" s="317"/>
      <c r="K3318" s="323">
        <f>ROUND(SUMIF('VGT-Bewegungsdaten'!B:B,A3318,'VGT-Bewegungsdaten'!C:C),3)</f>
        <v>0</v>
      </c>
      <c r="L3318" s="324">
        <f>ROUND(SUMIF('VGT-Bewegungsdaten'!B:B,$A3318,'VGT-Bewegungsdaten'!D:D),2)</f>
        <v>0</v>
      </c>
      <c r="N3318" s="376" t="s">
        <v>4930</v>
      </c>
      <c r="O3318" s="376" t="s">
        <v>4940</v>
      </c>
      <c r="P3318" s="326">
        <f>ROUND(SUMIF('AV-Bewegungsdaten'!B:B,A3318,'AV-Bewegungsdaten'!C:C),3)</f>
        <v>0</v>
      </c>
      <c r="Q3318" s="324">
        <f>ROUND(SUMIF('AV-Bewegungsdaten'!B:B,$A3318,'AV-Bewegungsdaten'!D:D),2)</f>
        <v>0</v>
      </c>
      <c r="T3318" s="327"/>
      <c r="U3318" s="326">
        <f>ROUND(SUMIF('DV-Bewegungsdaten'!B:B,Kategorien!A3318,'DV-Bewegungsdaten'!D:D),3)</f>
        <v>0</v>
      </c>
      <c r="V3318" s="324">
        <f>ROUND(SUMIF('DV-Bewegungsdaten'!B:B,Kategorien!A3318,'DV-Bewegungsdaten'!E:E),3)</f>
        <v>0</v>
      </c>
      <c r="AD3318" s="390">
        <f t="shared" si="685"/>
        <v>17.480999999999998</v>
      </c>
      <c r="AE3318" s="390">
        <f t="shared" si="686"/>
        <v>18.137999999999998</v>
      </c>
      <c r="AF3318" s="390">
        <f t="shared" si="687"/>
        <v>19.356999999999999</v>
      </c>
      <c r="AG3318" s="390">
        <f t="shared" si="688"/>
        <v>18.723999999999997</v>
      </c>
      <c r="AH3318" s="390">
        <f t="shared" si="689"/>
        <v>18.635999999999999</v>
      </c>
      <c r="AI3318" s="390">
        <f t="shared" si="690"/>
        <v>19.167999999999999</v>
      </c>
      <c r="AJ3318" s="390">
        <f t="shared" si="691"/>
        <v>18.450999999999997</v>
      </c>
      <c r="AK3318" s="390">
        <f t="shared" si="692"/>
        <v>18.734999999999999</v>
      </c>
      <c r="AL3318" s="390">
        <f t="shared" si="693"/>
        <v>18.844999999999999</v>
      </c>
      <c r="AM3318" s="390">
        <f t="shared" si="694"/>
        <v>18.725999999999999</v>
      </c>
      <c r="AN3318" s="390">
        <f t="shared" si="695"/>
        <v>18.32</v>
      </c>
      <c r="AO3318" s="390">
        <f t="shared" si="696"/>
        <v>19.222999999999999</v>
      </c>
    </row>
    <row r="3319" spans="1:41" ht="15" customHeight="1" x14ac:dyDescent="0.25">
      <c r="A3319" s="127" t="s">
        <v>3803</v>
      </c>
      <c r="B3319" s="125" t="s">
        <v>2077</v>
      </c>
      <c r="C3319" s="125" t="s">
        <v>4008</v>
      </c>
      <c r="D3319" s="125" t="s">
        <v>882</v>
      </c>
      <c r="E3319" s="125" t="s">
        <v>2452</v>
      </c>
      <c r="F3319" s="126">
        <v>20.259999999999998</v>
      </c>
      <c r="G3319" s="126">
        <v>20.459999999999997</v>
      </c>
      <c r="H3319" s="126">
        <v>16.21</v>
      </c>
      <c r="I3319" s="126"/>
      <c r="J3319" s="317"/>
      <c r="K3319" s="323">
        <f>ROUND(SUMIF('VGT-Bewegungsdaten'!B:B,A3319,'VGT-Bewegungsdaten'!C:C),3)</f>
        <v>0</v>
      </c>
      <c r="L3319" s="324">
        <f>ROUND(SUMIF('VGT-Bewegungsdaten'!B:B,$A3319,'VGT-Bewegungsdaten'!D:D),2)</f>
        <v>0</v>
      </c>
      <c r="N3319" s="376" t="s">
        <v>4930</v>
      </c>
      <c r="O3319" s="376" t="s">
        <v>4940</v>
      </c>
      <c r="P3319" s="326">
        <f>ROUND(SUMIF('AV-Bewegungsdaten'!B:B,A3319,'AV-Bewegungsdaten'!C:C),3)</f>
        <v>0</v>
      </c>
      <c r="Q3319" s="324">
        <f>ROUND(SUMIF('AV-Bewegungsdaten'!B:B,$A3319,'AV-Bewegungsdaten'!D:D),2)</f>
        <v>0</v>
      </c>
      <c r="T3319" s="327"/>
      <c r="U3319" s="326">
        <f>ROUND(SUMIF('DV-Bewegungsdaten'!B:B,Kategorien!A3319,'DV-Bewegungsdaten'!D:D),3)</f>
        <v>0</v>
      </c>
      <c r="V3319" s="324">
        <f>ROUND(SUMIF('DV-Bewegungsdaten'!B:B,Kategorien!A3319,'DV-Bewegungsdaten'!E:E),3)</f>
        <v>0</v>
      </c>
      <c r="AD3319" s="390">
        <f t="shared" si="685"/>
        <v>15.520999999999997</v>
      </c>
      <c r="AE3319" s="390">
        <f t="shared" si="686"/>
        <v>16.177999999999997</v>
      </c>
      <c r="AF3319" s="390">
        <f t="shared" si="687"/>
        <v>17.396999999999998</v>
      </c>
      <c r="AG3319" s="390">
        <f t="shared" si="688"/>
        <v>16.763999999999996</v>
      </c>
      <c r="AH3319" s="390">
        <f t="shared" si="689"/>
        <v>16.675999999999998</v>
      </c>
      <c r="AI3319" s="390">
        <f t="shared" si="690"/>
        <v>17.207999999999998</v>
      </c>
      <c r="AJ3319" s="390">
        <f t="shared" si="691"/>
        <v>16.490999999999996</v>
      </c>
      <c r="AK3319" s="390">
        <f t="shared" si="692"/>
        <v>16.774999999999999</v>
      </c>
      <c r="AL3319" s="390">
        <f t="shared" si="693"/>
        <v>16.884999999999998</v>
      </c>
      <c r="AM3319" s="390">
        <f t="shared" si="694"/>
        <v>16.765999999999998</v>
      </c>
      <c r="AN3319" s="390">
        <f t="shared" si="695"/>
        <v>16.36</v>
      </c>
      <c r="AO3319" s="390">
        <f t="shared" si="696"/>
        <v>17.262999999999998</v>
      </c>
    </row>
    <row r="3320" spans="1:41" ht="15" customHeight="1" x14ac:dyDescent="0.25">
      <c r="A3320" s="127" t="s">
        <v>3804</v>
      </c>
      <c r="B3320" s="125" t="s">
        <v>2077</v>
      </c>
      <c r="C3320" s="125" t="s">
        <v>4008</v>
      </c>
      <c r="D3320" s="125" t="s">
        <v>884</v>
      </c>
      <c r="E3320" s="125" t="s">
        <v>2455</v>
      </c>
      <c r="F3320" s="126">
        <v>23.200000000000003</v>
      </c>
      <c r="G3320" s="126">
        <v>23.400000000000002</v>
      </c>
      <c r="H3320" s="126">
        <v>18.559999999999999</v>
      </c>
      <c r="I3320" s="126"/>
      <c r="J3320" s="317"/>
      <c r="K3320" s="323">
        <f>ROUND(SUMIF('VGT-Bewegungsdaten'!B:B,A3320,'VGT-Bewegungsdaten'!C:C),3)</f>
        <v>0</v>
      </c>
      <c r="L3320" s="324">
        <f>ROUND(SUMIF('VGT-Bewegungsdaten'!B:B,$A3320,'VGT-Bewegungsdaten'!D:D),2)</f>
        <v>0</v>
      </c>
      <c r="N3320" s="376" t="s">
        <v>4930</v>
      </c>
      <c r="O3320" s="376" t="s">
        <v>4940</v>
      </c>
      <c r="P3320" s="326">
        <f>ROUND(SUMIF('AV-Bewegungsdaten'!B:B,A3320,'AV-Bewegungsdaten'!C:C),3)</f>
        <v>0</v>
      </c>
      <c r="Q3320" s="324">
        <f>ROUND(SUMIF('AV-Bewegungsdaten'!B:B,$A3320,'AV-Bewegungsdaten'!D:D),2)</f>
        <v>0</v>
      </c>
      <c r="T3320" s="327"/>
      <c r="U3320" s="326">
        <f>ROUND(SUMIF('DV-Bewegungsdaten'!B:B,Kategorien!A3320,'DV-Bewegungsdaten'!D:D),3)</f>
        <v>0</v>
      </c>
      <c r="V3320" s="324">
        <f>ROUND(SUMIF('DV-Bewegungsdaten'!B:B,Kategorien!A3320,'DV-Bewegungsdaten'!E:E),3)</f>
        <v>0</v>
      </c>
      <c r="AD3320" s="390">
        <f t="shared" si="685"/>
        <v>18.461000000000002</v>
      </c>
      <c r="AE3320" s="390">
        <f t="shared" si="686"/>
        <v>19.118000000000002</v>
      </c>
      <c r="AF3320" s="390">
        <f t="shared" si="687"/>
        <v>20.337000000000003</v>
      </c>
      <c r="AG3320" s="390">
        <f t="shared" si="688"/>
        <v>19.704000000000001</v>
      </c>
      <c r="AH3320" s="390">
        <f t="shared" si="689"/>
        <v>19.616000000000003</v>
      </c>
      <c r="AI3320" s="390">
        <f t="shared" si="690"/>
        <v>20.148000000000003</v>
      </c>
      <c r="AJ3320" s="390">
        <f t="shared" si="691"/>
        <v>19.431000000000001</v>
      </c>
      <c r="AK3320" s="390">
        <f t="shared" si="692"/>
        <v>19.715000000000003</v>
      </c>
      <c r="AL3320" s="390">
        <f t="shared" si="693"/>
        <v>19.825000000000003</v>
      </c>
      <c r="AM3320" s="390">
        <f t="shared" si="694"/>
        <v>19.706000000000003</v>
      </c>
      <c r="AN3320" s="390">
        <f t="shared" si="695"/>
        <v>19.300000000000004</v>
      </c>
      <c r="AO3320" s="390">
        <f t="shared" si="696"/>
        <v>20.203000000000003</v>
      </c>
    </row>
    <row r="3321" spans="1:41" ht="15" customHeight="1" x14ac:dyDescent="0.25">
      <c r="A3321" s="127" t="s">
        <v>3805</v>
      </c>
      <c r="B3321" s="125" t="s">
        <v>2077</v>
      </c>
      <c r="C3321" s="125" t="s">
        <v>4008</v>
      </c>
      <c r="D3321" s="125" t="s">
        <v>886</v>
      </c>
      <c r="E3321" s="125" t="s">
        <v>2452</v>
      </c>
      <c r="F3321" s="126">
        <v>20.259999999999998</v>
      </c>
      <c r="G3321" s="126">
        <v>20.459999999999997</v>
      </c>
      <c r="H3321" s="126">
        <v>16.21</v>
      </c>
      <c r="I3321" s="126"/>
      <c r="J3321" s="317"/>
      <c r="K3321" s="323">
        <f>ROUND(SUMIF('VGT-Bewegungsdaten'!B:B,A3321,'VGT-Bewegungsdaten'!C:C),3)</f>
        <v>0</v>
      </c>
      <c r="L3321" s="324">
        <f>ROUND(SUMIF('VGT-Bewegungsdaten'!B:B,$A3321,'VGT-Bewegungsdaten'!D:D),2)</f>
        <v>0</v>
      </c>
      <c r="N3321" s="376" t="s">
        <v>4930</v>
      </c>
      <c r="O3321" s="376" t="s">
        <v>4940</v>
      </c>
      <c r="P3321" s="326">
        <f>ROUND(SUMIF('AV-Bewegungsdaten'!B:B,A3321,'AV-Bewegungsdaten'!C:C),3)</f>
        <v>0</v>
      </c>
      <c r="Q3321" s="324">
        <f>ROUND(SUMIF('AV-Bewegungsdaten'!B:B,$A3321,'AV-Bewegungsdaten'!D:D),2)</f>
        <v>0</v>
      </c>
      <c r="T3321" s="327"/>
      <c r="U3321" s="326">
        <f>ROUND(SUMIF('DV-Bewegungsdaten'!B:B,Kategorien!A3321,'DV-Bewegungsdaten'!D:D),3)</f>
        <v>0</v>
      </c>
      <c r="V3321" s="324">
        <f>ROUND(SUMIF('DV-Bewegungsdaten'!B:B,Kategorien!A3321,'DV-Bewegungsdaten'!E:E),3)</f>
        <v>0</v>
      </c>
      <c r="AD3321" s="390">
        <f t="shared" si="685"/>
        <v>15.520999999999997</v>
      </c>
      <c r="AE3321" s="390">
        <f t="shared" si="686"/>
        <v>16.177999999999997</v>
      </c>
      <c r="AF3321" s="390">
        <f t="shared" si="687"/>
        <v>17.396999999999998</v>
      </c>
      <c r="AG3321" s="390">
        <f t="shared" si="688"/>
        <v>16.763999999999996</v>
      </c>
      <c r="AH3321" s="390">
        <f t="shared" si="689"/>
        <v>16.675999999999998</v>
      </c>
      <c r="AI3321" s="390">
        <f t="shared" si="690"/>
        <v>17.207999999999998</v>
      </c>
      <c r="AJ3321" s="390">
        <f t="shared" si="691"/>
        <v>16.490999999999996</v>
      </c>
      <c r="AK3321" s="390">
        <f t="shared" si="692"/>
        <v>16.774999999999999</v>
      </c>
      <c r="AL3321" s="390">
        <f t="shared" si="693"/>
        <v>16.884999999999998</v>
      </c>
      <c r="AM3321" s="390">
        <f t="shared" si="694"/>
        <v>16.765999999999998</v>
      </c>
      <c r="AN3321" s="390">
        <f t="shared" si="695"/>
        <v>16.36</v>
      </c>
      <c r="AO3321" s="390">
        <f t="shared" si="696"/>
        <v>17.262999999999998</v>
      </c>
    </row>
    <row r="3322" spans="1:41" ht="15" customHeight="1" x14ac:dyDescent="0.25">
      <c r="A3322" s="127" t="s">
        <v>3806</v>
      </c>
      <c r="B3322" s="125" t="s">
        <v>2077</v>
      </c>
      <c r="C3322" s="125" t="s">
        <v>4008</v>
      </c>
      <c r="D3322" s="125" t="s">
        <v>888</v>
      </c>
      <c r="E3322" s="125" t="s">
        <v>2455</v>
      </c>
      <c r="F3322" s="126">
        <v>23.200000000000003</v>
      </c>
      <c r="G3322" s="126">
        <v>23.400000000000002</v>
      </c>
      <c r="H3322" s="126">
        <v>18.559999999999999</v>
      </c>
      <c r="I3322" s="126"/>
      <c r="J3322" s="317"/>
      <c r="K3322" s="323">
        <f>ROUND(SUMIF('VGT-Bewegungsdaten'!B:B,A3322,'VGT-Bewegungsdaten'!C:C),3)</f>
        <v>0</v>
      </c>
      <c r="L3322" s="324">
        <f>ROUND(SUMIF('VGT-Bewegungsdaten'!B:B,$A3322,'VGT-Bewegungsdaten'!D:D),2)</f>
        <v>0</v>
      </c>
      <c r="N3322" s="376" t="s">
        <v>4930</v>
      </c>
      <c r="O3322" s="376" t="s">
        <v>4940</v>
      </c>
      <c r="P3322" s="326">
        <f>ROUND(SUMIF('AV-Bewegungsdaten'!B:B,A3322,'AV-Bewegungsdaten'!C:C),3)</f>
        <v>0</v>
      </c>
      <c r="Q3322" s="324">
        <f>ROUND(SUMIF('AV-Bewegungsdaten'!B:B,$A3322,'AV-Bewegungsdaten'!D:D),2)</f>
        <v>0</v>
      </c>
      <c r="T3322" s="327"/>
      <c r="U3322" s="326">
        <f>ROUND(SUMIF('DV-Bewegungsdaten'!B:B,Kategorien!A3322,'DV-Bewegungsdaten'!D:D),3)</f>
        <v>0</v>
      </c>
      <c r="V3322" s="324">
        <f>ROUND(SUMIF('DV-Bewegungsdaten'!B:B,Kategorien!A3322,'DV-Bewegungsdaten'!E:E),3)</f>
        <v>0</v>
      </c>
      <c r="AD3322" s="390">
        <f t="shared" si="685"/>
        <v>18.461000000000002</v>
      </c>
      <c r="AE3322" s="390">
        <f t="shared" si="686"/>
        <v>19.118000000000002</v>
      </c>
      <c r="AF3322" s="390">
        <f t="shared" si="687"/>
        <v>20.337000000000003</v>
      </c>
      <c r="AG3322" s="390">
        <f t="shared" si="688"/>
        <v>19.704000000000001</v>
      </c>
      <c r="AH3322" s="390">
        <f t="shared" si="689"/>
        <v>19.616000000000003</v>
      </c>
      <c r="AI3322" s="390">
        <f t="shared" si="690"/>
        <v>20.148000000000003</v>
      </c>
      <c r="AJ3322" s="390">
        <f t="shared" si="691"/>
        <v>19.431000000000001</v>
      </c>
      <c r="AK3322" s="390">
        <f t="shared" si="692"/>
        <v>19.715000000000003</v>
      </c>
      <c r="AL3322" s="390">
        <f t="shared" si="693"/>
        <v>19.825000000000003</v>
      </c>
      <c r="AM3322" s="390">
        <f t="shared" si="694"/>
        <v>19.706000000000003</v>
      </c>
      <c r="AN3322" s="390">
        <f t="shared" si="695"/>
        <v>19.300000000000004</v>
      </c>
      <c r="AO3322" s="390">
        <f t="shared" si="696"/>
        <v>20.203000000000003</v>
      </c>
    </row>
    <row r="3323" spans="1:41" ht="15" customHeight="1" x14ac:dyDescent="0.25">
      <c r="A3323" s="127" t="s">
        <v>3807</v>
      </c>
      <c r="B3323" s="125" t="s">
        <v>2077</v>
      </c>
      <c r="C3323" s="125" t="s">
        <v>4008</v>
      </c>
      <c r="D3323" s="125" t="s">
        <v>890</v>
      </c>
      <c r="E3323" s="125" t="s">
        <v>2452</v>
      </c>
      <c r="F3323" s="126">
        <v>21.240000000000002</v>
      </c>
      <c r="G3323" s="126">
        <v>21.44</v>
      </c>
      <c r="H3323" s="126">
        <v>16.989999999999998</v>
      </c>
      <c r="I3323" s="126"/>
      <c r="J3323" s="317"/>
      <c r="K3323" s="323">
        <f>ROUND(SUMIF('VGT-Bewegungsdaten'!B:B,A3323,'VGT-Bewegungsdaten'!C:C),3)</f>
        <v>0</v>
      </c>
      <c r="L3323" s="324">
        <f>ROUND(SUMIF('VGT-Bewegungsdaten'!B:B,$A3323,'VGT-Bewegungsdaten'!D:D),2)</f>
        <v>0</v>
      </c>
      <c r="N3323" s="376" t="s">
        <v>4930</v>
      </c>
      <c r="O3323" s="376" t="s">
        <v>4940</v>
      </c>
      <c r="P3323" s="326">
        <f>ROUND(SUMIF('AV-Bewegungsdaten'!B:B,A3323,'AV-Bewegungsdaten'!C:C),3)</f>
        <v>0</v>
      </c>
      <c r="Q3323" s="324">
        <f>ROUND(SUMIF('AV-Bewegungsdaten'!B:B,$A3323,'AV-Bewegungsdaten'!D:D),2)</f>
        <v>0</v>
      </c>
      <c r="T3323" s="327"/>
      <c r="U3323" s="326">
        <f>ROUND(SUMIF('DV-Bewegungsdaten'!B:B,Kategorien!A3323,'DV-Bewegungsdaten'!D:D),3)</f>
        <v>0</v>
      </c>
      <c r="V3323" s="324">
        <f>ROUND(SUMIF('DV-Bewegungsdaten'!B:B,Kategorien!A3323,'DV-Bewegungsdaten'!E:E),3)</f>
        <v>0</v>
      </c>
      <c r="AD3323" s="390">
        <f t="shared" si="685"/>
        <v>16.501000000000001</v>
      </c>
      <c r="AE3323" s="390">
        <f t="shared" si="686"/>
        <v>17.158000000000001</v>
      </c>
      <c r="AF3323" s="390">
        <f t="shared" si="687"/>
        <v>18.377000000000002</v>
      </c>
      <c r="AG3323" s="390">
        <f t="shared" si="688"/>
        <v>17.744</v>
      </c>
      <c r="AH3323" s="390">
        <f t="shared" si="689"/>
        <v>17.656000000000002</v>
      </c>
      <c r="AI3323" s="390">
        <f t="shared" si="690"/>
        <v>18.188000000000002</v>
      </c>
      <c r="AJ3323" s="390">
        <f t="shared" si="691"/>
        <v>17.471</v>
      </c>
      <c r="AK3323" s="390">
        <f t="shared" si="692"/>
        <v>17.755000000000003</v>
      </c>
      <c r="AL3323" s="390">
        <f t="shared" si="693"/>
        <v>17.865000000000002</v>
      </c>
      <c r="AM3323" s="390">
        <f t="shared" si="694"/>
        <v>17.746000000000002</v>
      </c>
      <c r="AN3323" s="390">
        <f t="shared" si="695"/>
        <v>17.340000000000003</v>
      </c>
      <c r="AO3323" s="390">
        <f t="shared" si="696"/>
        <v>18.243000000000002</v>
      </c>
    </row>
    <row r="3324" spans="1:41" ht="15" customHeight="1" x14ac:dyDescent="0.25">
      <c r="A3324" s="127" t="s">
        <v>3808</v>
      </c>
      <c r="B3324" s="125" t="s">
        <v>2077</v>
      </c>
      <c r="C3324" s="125" t="s">
        <v>4008</v>
      </c>
      <c r="D3324" s="125" t="s">
        <v>892</v>
      </c>
      <c r="E3324" s="125" t="s">
        <v>2455</v>
      </c>
      <c r="F3324" s="126">
        <v>24.18</v>
      </c>
      <c r="G3324" s="126">
        <v>24.38</v>
      </c>
      <c r="H3324" s="126">
        <v>19.34</v>
      </c>
      <c r="I3324" s="126"/>
      <c r="J3324" s="317"/>
      <c r="K3324" s="323">
        <f>ROUND(SUMIF('VGT-Bewegungsdaten'!B:B,A3324,'VGT-Bewegungsdaten'!C:C),3)</f>
        <v>0</v>
      </c>
      <c r="L3324" s="324">
        <f>ROUND(SUMIF('VGT-Bewegungsdaten'!B:B,$A3324,'VGT-Bewegungsdaten'!D:D),2)</f>
        <v>0</v>
      </c>
      <c r="N3324" s="376" t="s">
        <v>4930</v>
      </c>
      <c r="O3324" s="376" t="s">
        <v>4940</v>
      </c>
      <c r="P3324" s="326">
        <f>ROUND(SUMIF('AV-Bewegungsdaten'!B:B,A3324,'AV-Bewegungsdaten'!C:C),3)</f>
        <v>0</v>
      </c>
      <c r="Q3324" s="324">
        <f>ROUND(SUMIF('AV-Bewegungsdaten'!B:B,$A3324,'AV-Bewegungsdaten'!D:D),2)</f>
        <v>0</v>
      </c>
      <c r="T3324" s="327"/>
      <c r="U3324" s="326">
        <f>ROUND(SUMIF('DV-Bewegungsdaten'!B:B,Kategorien!A3324,'DV-Bewegungsdaten'!D:D),3)</f>
        <v>0</v>
      </c>
      <c r="V3324" s="324">
        <f>ROUND(SUMIF('DV-Bewegungsdaten'!B:B,Kategorien!A3324,'DV-Bewegungsdaten'!E:E),3)</f>
        <v>0</v>
      </c>
      <c r="AD3324" s="390">
        <f t="shared" si="685"/>
        <v>19.440999999999999</v>
      </c>
      <c r="AE3324" s="390">
        <f t="shared" si="686"/>
        <v>20.097999999999999</v>
      </c>
      <c r="AF3324" s="390">
        <f t="shared" si="687"/>
        <v>21.317</v>
      </c>
      <c r="AG3324" s="390">
        <f t="shared" si="688"/>
        <v>20.683999999999997</v>
      </c>
      <c r="AH3324" s="390">
        <f t="shared" si="689"/>
        <v>20.596</v>
      </c>
      <c r="AI3324" s="390">
        <f t="shared" si="690"/>
        <v>21.128</v>
      </c>
      <c r="AJ3324" s="390">
        <f t="shared" si="691"/>
        <v>20.410999999999998</v>
      </c>
      <c r="AK3324" s="390">
        <f t="shared" si="692"/>
        <v>20.695</v>
      </c>
      <c r="AL3324" s="390">
        <f t="shared" si="693"/>
        <v>20.805</v>
      </c>
      <c r="AM3324" s="390">
        <f t="shared" si="694"/>
        <v>20.686</v>
      </c>
      <c r="AN3324" s="390">
        <f t="shared" si="695"/>
        <v>20.28</v>
      </c>
      <c r="AO3324" s="390">
        <f t="shared" si="696"/>
        <v>21.183</v>
      </c>
    </row>
    <row r="3325" spans="1:41" ht="15" customHeight="1" x14ac:dyDescent="0.25">
      <c r="A3325" s="127" t="s">
        <v>3809</v>
      </c>
      <c r="B3325" s="125" t="s">
        <v>2077</v>
      </c>
      <c r="C3325" s="125" t="s">
        <v>4008</v>
      </c>
      <c r="D3325" s="125" t="s">
        <v>894</v>
      </c>
      <c r="E3325" s="125" t="s">
        <v>2452</v>
      </c>
      <c r="F3325" s="126">
        <v>22.22</v>
      </c>
      <c r="G3325" s="126">
        <v>22.419999999999998</v>
      </c>
      <c r="H3325" s="126">
        <v>17.78</v>
      </c>
      <c r="I3325" s="126"/>
      <c r="J3325" s="317"/>
      <c r="K3325" s="323">
        <f>ROUND(SUMIF('VGT-Bewegungsdaten'!B:B,A3325,'VGT-Bewegungsdaten'!C:C),3)</f>
        <v>0</v>
      </c>
      <c r="L3325" s="324">
        <f>ROUND(SUMIF('VGT-Bewegungsdaten'!B:B,$A3325,'VGT-Bewegungsdaten'!D:D),2)</f>
        <v>0</v>
      </c>
      <c r="N3325" s="376" t="s">
        <v>4930</v>
      </c>
      <c r="O3325" s="376" t="s">
        <v>4940</v>
      </c>
      <c r="P3325" s="326">
        <f>ROUND(SUMIF('AV-Bewegungsdaten'!B:B,A3325,'AV-Bewegungsdaten'!C:C),3)</f>
        <v>0</v>
      </c>
      <c r="Q3325" s="324">
        <f>ROUND(SUMIF('AV-Bewegungsdaten'!B:B,$A3325,'AV-Bewegungsdaten'!D:D),2)</f>
        <v>0</v>
      </c>
      <c r="T3325" s="327"/>
      <c r="U3325" s="326">
        <f>ROUND(SUMIF('DV-Bewegungsdaten'!B:B,Kategorien!A3325,'DV-Bewegungsdaten'!D:D),3)</f>
        <v>0</v>
      </c>
      <c r="V3325" s="324">
        <f>ROUND(SUMIF('DV-Bewegungsdaten'!B:B,Kategorien!A3325,'DV-Bewegungsdaten'!E:E),3)</f>
        <v>0</v>
      </c>
      <c r="AD3325" s="390">
        <f t="shared" si="685"/>
        <v>17.480999999999998</v>
      </c>
      <c r="AE3325" s="390">
        <f t="shared" si="686"/>
        <v>18.137999999999998</v>
      </c>
      <c r="AF3325" s="390">
        <f t="shared" si="687"/>
        <v>19.356999999999999</v>
      </c>
      <c r="AG3325" s="390">
        <f t="shared" si="688"/>
        <v>18.723999999999997</v>
      </c>
      <c r="AH3325" s="390">
        <f t="shared" si="689"/>
        <v>18.635999999999999</v>
      </c>
      <c r="AI3325" s="390">
        <f t="shared" si="690"/>
        <v>19.167999999999999</v>
      </c>
      <c r="AJ3325" s="390">
        <f t="shared" si="691"/>
        <v>18.450999999999997</v>
      </c>
      <c r="AK3325" s="390">
        <f t="shared" si="692"/>
        <v>18.734999999999999</v>
      </c>
      <c r="AL3325" s="390">
        <f t="shared" si="693"/>
        <v>18.844999999999999</v>
      </c>
      <c r="AM3325" s="390">
        <f t="shared" si="694"/>
        <v>18.725999999999999</v>
      </c>
      <c r="AN3325" s="390">
        <f t="shared" si="695"/>
        <v>18.32</v>
      </c>
      <c r="AO3325" s="390">
        <f t="shared" si="696"/>
        <v>19.222999999999999</v>
      </c>
    </row>
    <row r="3326" spans="1:41" ht="15" customHeight="1" x14ac:dyDescent="0.25">
      <c r="A3326" s="127" t="s">
        <v>3810</v>
      </c>
      <c r="B3326" s="125" t="s">
        <v>2077</v>
      </c>
      <c r="C3326" s="125" t="s">
        <v>4008</v>
      </c>
      <c r="D3326" s="125" t="s">
        <v>896</v>
      </c>
      <c r="E3326" s="125" t="s">
        <v>2455</v>
      </c>
      <c r="F3326" s="126">
        <v>25.159999999999997</v>
      </c>
      <c r="G3326" s="126">
        <v>25.359999999999996</v>
      </c>
      <c r="H3326" s="126">
        <v>20.13</v>
      </c>
      <c r="I3326" s="126"/>
      <c r="J3326" s="317"/>
      <c r="K3326" s="323">
        <f>ROUND(SUMIF('VGT-Bewegungsdaten'!B:B,A3326,'VGT-Bewegungsdaten'!C:C),3)</f>
        <v>0</v>
      </c>
      <c r="L3326" s="324">
        <f>ROUND(SUMIF('VGT-Bewegungsdaten'!B:B,$A3326,'VGT-Bewegungsdaten'!D:D),2)</f>
        <v>0</v>
      </c>
      <c r="N3326" s="376" t="s">
        <v>4930</v>
      </c>
      <c r="O3326" s="376" t="s">
        <v>4940</v>
      </c>
      <c r="P3326" s="326">
        <f>ROUND(SUMIF('AV-Bewegungsdaten'!B:B,A3326,'AV-Bewegungsdaten'!C:C),3)</f>
        <v>0</v>
      </c>
      <c r="Q3326" s="324">
        <f>ROUND(SUMIF('AV-Bewegungsdaten'!B:B,$A3326,'AV-Bewegungsdaten'!D:D),2)</f>
        <v>0</v>
      </c>
      <c r="T3326" s="327"/>
      <c r="U3326" s="326">
        <f>ROUND(SUMIF('DV-Bewegungsdaten'!B:B,Kategorien!A3326,'DV-Bewegungsdaten'!D:D),3)</f>
        <v>0</v>
      </c>
      <c r="V3326" s="324">
        <f>ROUND(SUMIF('DV-Bewegungsdaten'!B:B,Kategorien!A3326,'DV-Bewegungsdaten'!E:E),3)</f>
        <v>0</v>
      </c>
      <c r="AD3326" s="390">
        <f t="shared" si="685"/>
        <v>20.420999999999996</v>
      </c>
      <c r="AE3326" s="390">
        <f t="shared" si="686"/>
        <v>21.077999999999996</v>
      </c>
      <c r="AF3326" s="390">
        <f t="shared" si="687"/>
        <v>22.296999999999997</v>
      </c>
      <c r="AG3326" s="390">
        <f t="shared" si="688"/>
        <v>21.663999999999994</v>
      </c>
      <c r="AH3326" s="390">
        <f t="shared" si="689"/>
        <v>21.575999999999997</v>
      </c>
      <c r="AI3326" s="390">
        <f t="shared" si="690"/>
        <v>22.107999999999997</v>
      </c>
      <c r="AJ3326" s="390">
        <f t="shared" si="691"/>
        <v>21.390999999999995</v>
      </c>
      <c r="AK3326" s="390">
        <f t="shared" si="692"/>
        <v>21.674999999999997</v>
      </c>
      <c r="AL3326" s="390">
        <f t="shared" si="693"/>
        <v>21.784999999999997</v>
      </c>
      <c r="AM3326" s="390">
        <f t="shared" si="694"/>
        <v>21.665999999999997</v>
      </c>
      <c r="AN3326" s="390">
        <f t="shared" si="695"/>
        <v>21.259999999999998</v>
      </c>
      <c r="AO3326" s="390">
        <f t="shared" si="696"/>
        <v>22.162999999999997</v>
      </c>
    </row>
    <row r="3327" spans="1:41" ht="15" customHeight="1" x14ac:dyDescent="0.25">
      <c r="A3327" s="127" t="s">
        <v>3811</v>
      </c>
      <c r="B3327" s="125" t="s">
        <v>2077</v>
      </c>
      <c r="C3327" s="125" t="s">
        <v>4008</v>
      </c>
      <c r="D3327" s="125" t="s">
        <v>898</v>
      </c>
      <c r="E3327" s="125" t="s">
        <v>2452</v>
      </c>
      <c r="F3327" s="126">
        <v>23.200000000000003</v>
      </c>
      <c r="G3327" s="126">
        <v>23.400000000000002</v>
      </c>
      <c r="H3327" s="126">
        <v>18.559999999999999</v>
      </c>
      <c r="I3327" s="126"/>
      <c r="J3327" s="317"/>
      <c r="K3327" s="323">
        <f>ROUND(SUMIF('VGT-Bewegungsdaten'!B:B,A3327,'VGT-Bewegungsdaten'!C:C),3)</f>
        <v>0</v>
      </c>
      <c r="L3327" s="324">
        <f>ROUND(SUMIF('VGT-Bewegungsdaten'!B:B,$A3327,'VGT-Bewegungsdaten'!D:D),2)</f>
        <v>0</v>
      </c>
      <c r="N3327" s="376" t="s">
        <v>4930</v>
      </c>
      <c r="O3327" s="376" t="s">
        <v>4940</v>
      </c>
      <c r="P3327" s="326">
        <f>ROUND(SUMIF('AV-Bewegungsdaten'!B:B,A3327,'AV-Bewegungsdaten'!C:C),3)</f>
        <v>0</v>
      </c>
      <c r="Q3327" s="324">
        <f>ROUND(SUMIF('AV-Bewegungsdaten'!B:B,$A3327,'AV-Bewegungsdaten'!D:D),2)</f>
        <v>0</v>
      </c>
      <c r="T3327" s="327"/>
      <c r="U3327" s="326">
        <f>ROUND(SUMIF('DV-Bewegungsdaten'!B:B,Kategorien!A3327,'DV-Bewegungsdaten'!D:D),3)</f>
        <v>0</v>
      </c>
      <c r="V3327" s="324">
        <f>ROUND(SUMIF('DV-Bewegungsdaten'!B:B,Kategorien!A3327,'DV-Bewegungsdaten'!E:E),3)</f>
        <v>0</v>
      </c>
      <c r="AD3327" s="390">
        <f t="shared" si="685"/>
        <v>18.461000000000002</v>
      </c>
      <c r="AE3327" s="390">
        <f t="shared" si="686"/>
        <v>19.118000000000002</v>
      </c>
      <c r="AF3327" s="390">
        <f t="shared" si="687"/>
        <v>20.337000000000003</v>
      </c>
      <c r="AG3327" s="390">
        <f t="shared" si="688"/>
        <v>19.704000000000001</v>
      </c>
      <c r="AH3327" s="390">
        <f t="shared" si="689"/>
        <v>19.616000000000003</v>
      </c>
      <c r="AI3327" s="390">
        <f t="shared" si="690"/>
        <v>20.148000000000003</v>
      </c>
      <c r="AJ3327" s="390">
        <f t="shared" si="691"/>
        <v>19.431000000000001</v>
      </c>
      <c r="AK3327" s="390">
        <f t="shared" si="692"/>
        <v>19.715000000000003</v>
      </c>
      <c r="AL3327" s="390">
        <f t="shared" si="693"/>
        <v>19.825000000000003</v>
      </c>
      <c r="AM3327" s="390">
        <f t="shared" si="694"/>
        <v>19.706000000000003</v>
      </c>
      <c r="AN3327" s="390">
        <f t="shared" si="695"/>
        <v>19.300000000000004</v>
      </c>
      <c r="AO3327" s="390">
        <f t="shared" si="696"/>
        <v>20.203000000000003</v>
      </c>
    </row>
    <row r="3328" spans="1:41" ht="15" customHeight="1" x14ac:dyDescent="0.25">
      <c r="A3328" s="127" t="s">
        <v>3812</v>
      </c>
      <c r="B3328" s="125" t="s">
        <v>2077</v>
      </c>
      <c r="C3328" s="125" t="s">
        <v>4008</v>
      </c>
      <c r="D3328" s="125" t="s">
        <v>900</v>
      </c>
      <c r="E3328" s="125" t="s">
        <v>2455</v>
      </c>
      <c r="F3328" s="126">
        <v>26.14</v>
      </c>
      <c r="G3328" s="126">
        <v>26.34</v>
      </c>
      <c r="H3328" s="126">
        <v>20.91</v>
      </c>
      <c r="I3328" s="126"/>
      <c r="J3328" s="317"/>
      <c r="K3328" s="323">
        <f>ROUND(SUMIF('VGT-Bewegungsdaten'!B:B,A3328,'VGT-Bewegungsdaten'!C:C),3)</f>
        <v>0</v>
      </c>
      <c r="L3328" s="324">
        <f>ROUND(SUMIF('VGT-Bewegungsdaten'!B:B,$A3328,'VGT-Bewegungsdaten'!D:D),2)</f>
        <v>0</v>
      </c>
      <c r="N3328" s="376" t="s">
        <v>4930</v>
      </c>
      <c r="O3328" s="376" t="s">
        <v>4940</v>
      </c>
      <c r="P3328" s="326">
        <f>ROUND(SUMIF('AV-Bewegungsdaten'!B:B,A3328,'AV-Bewegungsdaten'!C:C),3)</f>
        <v>0</v>
      </c>
      <c r="Q3328" s="324">
        <f>ROUND(SUMIF('AV-Bewegungsdaten'!B:B,$A3328,'AV-Bewegungsdaten'!D:D),2)</f>
        <v>0</v>
      </c>
      <c r="T3328" s="327"/>
      <c r="U3328" s="326">
        <f>ROUND(SUMIF('DV-Bewegungsdaten'!B:B,Kategorien!A3328,'DV-Bewegungsdaten'!D:D),3)</f>
        <v>0</v>
      </c>
      <c r="V3328" s="324">
        <f>ROUND(SUMIF('DV-Bewegungsdaten'!B:B,Kategorien!A3328,'DV-Bewegungsdaten'!E:E),3)</f>
        <v>0</v>
      </c>
      <c r="AD3328" s="390">
        <f t="shared" si="685"/>
        <v>21.401</v>
      </c>
      <c r="AE3328" s="390">
        <f t="shared" si="686"/>
        <v>22.058</v>
      </c>
      <c r="AF3328" s="390">
        <f t="shared" si="687"/>
        <v>23.277000000000001</v>
      </c>
      <c r="AG3328" s="390">
        <f t="shared" si="688"/>
        <v>22.643999999999998</v>
      </c>
      <c r="AH3328" s="390">
        <f t="shared" si="689"/>
        <v>22.556000000000001</v>
      </c>
      <c r="AI3328" s="390">
        <f t="shared" si="690"/>
        <v>23.088000000000001</v>
      </c>
      <c r="AJ3328" s="390">
        <f t="shared" si="691"/>
        <v>22.370999999999999</v>
      </c>
      <c r="AK3328" s="390">
        <f t="shared" si="692"/>
        <v>22.655000000000001</v>
      </c>
      <c r="AL3328" s="390">
        <f t="shared" si="693"/>
        <v>22.765000000000001</v>
      </c>
      <c r="AM3328" s="390">
        <f t="shared" si="694"/>
        <v>22.646000000000001</v>
      </c>
      <c r="AN3328" s="390">
        <f t="shared" si="695"/>
        <v>22.240000000000002</v>
      </c>
      <c r="AO3328" s="390">
        <f t="shared" si="696"/>
        <v>23.143000000000001</v>
      </c>
    </row>
    <row r="3329" spans="1:41" ht="15" customHeight="1" x14ac:dyDescent="0.25">
      <c r="A3329" s="127" t="s">
        <v>3813</v>
      </c>
      <c r="B3329" s="125" t="s">
        <v>2077</v>
      </c>
      <c r="C3329" s="125" t="s">
        <v>4008</v>
      </c>
      <c r="D3329" s="125" t="s">
        <v>902</v>
      </c>
      <c r="E3329" s="125" t="s">
        <v>2452</v>
      </c>
      <c r="F3329" s="126">
        <v>24.18</v>
      </c>
      <c r="G3329" s="126">
        <v>24.38</v>
      </c>
      <c r="H3329" s="126">
        <v>19.34</v>
      </c>
      <c r="I3329" s="126"/>
      <c r="J3329" s="317"/>
      <c r="K3329" s="323">
        <f>ROUND(SUMIF('VGT-Bewegungsdaten'!B:B,A3329,'VGT-Bewegungsdaten'!C:C),3)</f>
        <v>0</v>
      </c>
      <c r="L3329" s="324">
        <f>ROUND(SUMIF('VGT-Bewegungsdaten'!B:B,$A3329,'VGT-Bewegungsdaten'!D:D),2)</f>
        <v>0</v>
      </c>
      <c r="N3329" s="376" t="s">
        <v>4930</v>
      </c>
      <c r="O3329" s="376" t="s">
        <v>4940</v>
      </c>
      <c r="P3329" s="326">
        <f>ROUND(SUMIF('AV-Bewegungsdaten'!B:B,A3329,'AV-Bewegungsdaten'!C:C),3)</f>
        <v>0</v>
      </c>
      <c r="Q3329" s="324">
        <f>ROUND(SUMIF('AV-Bewegungsdaten'!B:B,$A3329,'AV-Bewegungsdaten'!D:D),2)</f>
        <v>0</v>
      </c>
      <c r="T3329" s="327"/>
      <c r="U3329" s="326">
        <f>ROUND(SUMIF('DV-Bewegungsdaten'!B:B,Kategorien!A3329,'DV-Bewegungsdaten'!D:D),3)</f>
        <v>0</v>
      </c>
      <c r="V3329" s="324">
        <f>ROUND(SUMIF('DV-Bewegungsdaten'!B:B,Kategorien!A3329,'DV-Bewegungsdaten'!E:E),3)</f>
        <v>0</v>
      </c>
      <c r="AD3329" s="390">
        <f t="shared" si="685"/>
        <v>19.440999999999999</v>
      </c>
      <c r="AE3329" s="390">
        <f t="shared" si="686"/>
        <v>20.097999999999999</v>
      </c>
      <c r="AF3329" s="390">
        <f t="shared" si="687"/>
        <v>21.317</v>
      </c>
      <c r="AG3329" s="390">
        <f t="shared" si="688"/>
        <v>20.683999999999997</v>
      </c>
      <c r="AH3329" s="390">
        <f t="shared" si="689"/>
        <v>20.596</v>
      </c>
      <c r="AI3329" s="390">
        <f t="shared" si="690"/>
        <v>21.128</v>
      </c>
      <c r="AJ3329" s="390">
        <f t="shared" si="691"/>
        <v>20.410999999999998</v>
      </c>
      <c r="AK3329" s="390">
        <f t="shared" si="692"/>
        <v>20.695</v>
      </c>
      <c r="AL3329" s="390">
        <f t="shared" si="693"/>
        <v>20.805</v>
      </c>
      <c r="AM3329" s="390">
        <f t="shared" si="694"/>
        <v>20.686</v>
      </c>
      <c r="AN3329" s="390">
        <f t="shared" si="695"/>
        <v>20.28</v>
      </c>
      <c r="AO3329" s="390">
        <f t="shared" si="696"/>
        <v>21.183</v>
      </c>
    </row>
    <row r="3330" spans="1:41" ht="15" customHeight="1" x14ac:dyDescent="0.25">
      <c r="A3330" s="127" t="s">
        <v>3814</v>
      </c>
      <c r="B3330" s="125" t="s">
        <v>2077</v>
      </c>
      <c r="C3330" s="125" t="s">
        <v>4008</v>
      </c>
      <c r="D3330" s="125" t="s">
        <v>904</v>
      </c>
      <c r="E3330" s="125" t="s">
        <v>2455</v>
      </c>
      <c r="F3330" s="126">
        <v>27.119999999999997</v>
      </c>
      <c r="G3330" s="126">
        <v>27.319999999999997</v>
      </c>
      <c r="H3330" s="126">
        <v>21.7</v>
      </c>
      <c r="I3330" s="126"/>
      <c r="J3330" s="317"/>
      <c r="K3330" s="323">
        <f>ROUND(SUMIF('VGT-Bewegungsdaten'!B:B,A3330,'VGT-Bewegungsdaten'!C:C),3)</f>
        <v>0</v>
      </c>
      <c r="L3330" s="324">
        <f>ROUND(SUMIF('VGT-Bewegungsdaten'!B:B,$A3330,'VGT-Bewegungsdaten'!D:D),2)</f>
        <v>0</v>
      </c>
      <c r="N3330" s="376" t="s">
        <v>4930</v>
      </c>
      <c r="O3330" s="376" t="s">
        <v>4940</v>
      </c>
      <c r="P3330" s="326">
        <f>ROUND(SUMIF('AV-Bewegungsdaten'!B:B,A3330,'AV-Bewegungsdaten'!C:C),3)</f>
        <v>0</v>
      </c>
      <c r="Q3330" s="324">
        <f>ROUND(SUMIF('AV-Bewegungsdaten'!B:B,$A3330,'AV-Bewegungsdaten'!D:D),2)</f>
        <v>0</v>
      </c>
      <c r="T3330" s="327"/>
      <c r="U3330" s="326">
        <f>ROUND(SUMIF('DV-Bewegungsdaten'!B:B,Kategorien!A3330,'DV-Bewegungsdaten'!D:D),3)</f>
        <v>0</v>
      </c>
      <c r="V3330" s="324">
        <f>ROUND(SUMIF('DV-Bewegungsdaten'!B:B,Kategorien!A3330,'DV-Bewegungsdaten'!E:E),3)</f>
        <v>0</v>
      </c>
      <c r="AD3330" s="390">
        <f t="shared" si="685"/>
        <v>22.380999999999997</v>
      </c>
      <c r="AE3330" s="390">
        <f t="shared" si="686"/>
        <v>23.037999999999997</v>
      </c>
      <c r="AF3330" s="390">
        <f t="shared" si="687"/>
        <v>24.256999999999998</v>
      </c>
      <c r="AG3330" s="390">
        <f t="shared" si="688"/>
        <v>23.623999999999995</v>
      </c>
      <c r="AH3330" s="390">
        <f t="shared" si="689"/>
        <v>23.535999999999998</v>
      </c>
      <c r="AI3330" s="390">
        <f t="shared" si="690"/>
        <v>24.067999999999998</v>
      </c>
      <c r="AJ3330" s="390">
        <f t="shared" si="691"/>
        <v>23.350999999999996</v>
      </c>
      <c r="AK3330" s="390">
        <f t="shared" si="692"/>
        <v>23.634999999999998</v>
      </c>
      <c r="AL3330" s="390">
        <f t="shared" si="693"/>
        <v>23.744999999999997</v>
      </c>
      <c r="AM3330" s="390">
        <f t="shared" si="694"/>
        <v>23.625999999999998</v>
      </c>
      <c r="AN3330" s="390">
        <f t="shared" si="695"/>
        <v>23.22</v>
      </c>
      <c r="AO3330" s="390">
        <f t="shared" si="696"/>
        <v>24.122999999999998</v>
      </c>
    </row>
    <row r="3331" spans="1:41" ht="15" customHeight="1" x14ac:dyDescent="0.25">
      <c r="A3331" s="127" t="s">
        <v>3815</v>
      </c>
      <c r="B3331" s="125" t="s">
        <v>2077</v>
      </c>
      <c r="C3331" s="125" t="s">
        <v>4008</v>
      </c>
      <c r="D3331" s="125" t="s">
        <v>906</v>
      </c>
      <c r="E3331" s="125" t="s">
        <v>2452</v>
      </c>
      <c r="F3331" s="126">
        <v>25.160000000000004</v>
      </c>
      <c r="G3331" s="126">
        <v>25.360000000000003</v>
      </c>
      <c r="H3331" s="126">
        <v>20.13</v>
      </c>
      <c r="I3331" s="126"/>
      <c r="J3331" s="317"/>
      <c r="K3331" s="323">
        <f>ROUND(SUMIF('VGT-Bewegungsdaten'!B:B,A3331,'VGT-Bewegungsdaten'!C:C),3)</f>
        <v>0</v>
      </c>
      <c r="L3331" s="324">
        <f>ROUND(SUMIF('VGT-Bewegungsdaten'!B:B,$A3331,'VGT-Bewegungsdaten'!D:D),2)</f>
        <v>0</v>
      </c>
      <c r="N3331" s="376" t="s">
        <v>4930</v>
      </c>
      <c r="O3331" s="376" t="s">
        <v>4940</v>
      </c>
      <c r="P3331" s="326">
        <f>ROUND(SUMIF('AV-Bewegungsdaten'!B:B,A3331,'AV-Bewegungsdaten'!C:C),3)</f>
        <v>0</v>
      </c>
      <c r="Q3331" s="324">
        <f>ROUND(SUMIF('AV-Bewegungsdaten'!B:B,$A3331,'AV-Bewegungsdaten'!D:D),2)</f>
        <v>0</v>
      </c>
      <c r="T3331" s="327"/>
      <c r="U3331" s="326">
        <f>ROUND(SUMIF('DV-Bewegungsdaten'!B:B,Kategorien!A3331,'DV-Bewegungsdaten'!D:D),3)</f>
        <v>0</v>
      </c>
      <c r="V3331" s="324">
        <f>ROUND(SUMIF('DV-Bewegungsdaten'!B:B,Kategorien!A3331,'DV-Bewegungsdaten'!E:E),3)</f>
        <v>0</v>
      </c>
      <c r="AD3331" s="390">
        <f t="shared" si="685"/>
        <v>20.421000000000003</v>
      </c>
      <c r="AE3331" s="390">
        <f t="shared" si="686"/>
        <v>21.078000000000003</v>
      </c>
      <c r="AF3331" s="390">
        <f t="shared" si="687"/>
        <v>22.297000000000004</v>
      </c>
      <c r="AG3331" s="390">
        <f t="shared" si="688"/>
        <v>21.664000000000001</v>
      </c>
      <c r="AH3331" s="390">
        <f t="shared" si="689"/>
        <v>21.576000000000004</v>
      </c>
      <c r="AI3331" s="390">
        <f t="shared" si="690"/>
        <v>22.108000000000004</v>
      </c>
      <c r="AJ3331" s="390">
        <f t="shared" si="691"/>
        <v>21.391000000000002</v>
      </c>
      <c r="AK3331" s="390">
        <f t="shared" si="692"/>
        <v>21.675000000000004</v>
      </c>
      <c r="AL3331" s="390">
        <f t="shared" si="693"/>
        <v>21.785000000000004</v>
      </c>
      <c r="AM3331" s="390">
        <f t="shared" si="694"/>
        <v>21.666000000000004</v>
      </c>
      <c r="AN3331" s="390">
        <f t="shared" si="695"/>
        <v>21.260000000000005</v>
      </c>
      <c r="AO3331" s="390">
        <f t="shared" si="696"/>
        <v>22.163000000000004</v>
      </c>
    </row>
    <row r="3332" spans="1:41" ht="15" customHeight="1" x14ac:dyDescent="0.25">
      <c r="A3332" s="127" t="s">
        <v>3816</v>
      </c>
      <c r="B3332" s="125" t="s">
        <v>2077</v>
      </c>
      <c r="C3332" s="125" t="s">
        <v>4008</v>
      </c>
      <c r="D3332" s="125" t="s">
        <v>908</v>
      </c>
      <c r="E3332" s="125" t="s">
        <v>2455</v>
      </c>
      <c r="F3332" s="126">
        <v>28.1</v>
      </c>
      <c r="G3332" s="126">
        <v>28.3</v>
      </c>
      <c r="H3332" s="126">
        <v>22.48</v>
      </c>
      <c r="I3332" s="126"/>
      <c r="J3332" s="317"/>
      <c r="K3332" s="323">
        <f>ROUND(SUMIF('VGT-Bewegungsdaten'!B:B,A3332,'VGT-Bewegungsdaten'!C:C),3)</f>
        <v>0</v>
      </c>
      <c r="L3332" s="324">
        <f>ROUND(SUMIF('VGT-Bewegungsdaten'!B:B,$A3332,'VGT-Bewegungsdaten'!D:D),2)</f>
        <v>0</v>
      </c>
      <c r="N3332" s="376" t="s">
        <v>4930</v>
      </c>
      <c r="O3332" s="376" t="s">
        <v>4940</v>
      </c>
      <c r="P3332" s="326">
        <f>ROUND(SUMIF('AV-Bewegungsdaten'!B:B,A3332,'AV-Bewegungsdaten'!C:C),3)</f>
        <v>0</v>
      </c>
      <c r="Q3332" s="324">
        <f>ROUND(SUMIF('AV-Bewegungsdaten'!B:B,$A3332,'AV-Bewegungsdaten'!D:D),2)</f>
        <v>0</v>
      </c>
      <c r="T3332" s="327"/>
      <c r="U3332" s="326">
        <f>ROUND(SUMIF('DV-Bewegungsdaten'!B:B,Kategorien!A3332,'DV-Bewegungsdaten'!D:D),3)</f>
        <v>0</v>
      </c>
      <c r="V3332" s="324">
        <f>ROUND(SUMIF('DV-Bewegungsdaten'!B:B,Kategorien!A3332,'DV-Bewegungsdaten'!E:E),3)</f>
        <v>0</v>
      </c>
      <c r="AD3332" s="390">
        <f t="shared" si="685"/>
        <v>23.361000000000001</v>
      </c>
      <c r="AE3332" s="390">
        <f t="shared" si="686"/>
        <v>24.018000000000001</v>
      </c>
      <c r="AF3332" s="390">
        <f t="shared" si="687"/>
        <v>25.237000000000002</v>
      </c>
      <c r="AG3332" s="390">
        <f t="shared" si="688"/>
        <v>24.603999999999999</v>
      </c>
      <c r="AH3332" s="390">
        <f t="shared" si="689"/>
        <v>24.516000000000002</v>
      </c>
      <c r="AI3332" s="390">
        <f t="shared" si="690"/>
        <v>25.048000000000002</v>
      </c>
      <c r="AJ3332" s="390">
        <f t="shared" si="691"/>
        <v>24.331</v>
      </c>
      <c r="AK3332" s="390">
        <f t="shared" si="692"/>
        <v>24.615000000000002</v>
      </c>
      <c r="AL3332" s="390">
        <f t="shared" si="693"/>
        <v>24.725000000000001</v>
      </c>
      <c r="AM3332" s="390">
        <f t="shared" si="694"/>
        <v>24.606000000000002</v>
      </c>
      <c r="AN3332" s="390">
        <f t="shared" si="695"/>
        <v>24.200000000000003</v>
      </c>
      <c r="AO3332" s="390">
        <f t="shared" si="696"/>
        <v>25.103000000000002</v>
      </c>
    </row>
    <row r="3333" spans="1:41" ht="15" customHeight="1" x14ac:dyDescent="0.25">
      <c r="A3333" s="127" t="s">
        <v>3817</v>
      </c>
      <c r="B3333" s="125" t="s">
        <v>2077</v>
      </c>
      <c r="C3333" s="125" t="s">
        <v>4008</v>
      </c>
      <c r="D3333" s="125" t="s">
        <v>910</v>
      </c>
      <c r="E3333" s="125" t="s">
        <v>2452</v>
      </c>
      <c r="F3333" s="126">
        <v>26.14</v>
      </c>
      <c r="G3333" s="126">
        <v>26.34</v>
      </c>
      <c r="H3333" s="126">
        <v>20.91</v>
      </c>
      <c r="I3333" s="126"/>
      <c r="J3333" s="317"/>
      <c r="K3333" s="323">
        <f>ROUND(SUMIF('VGT-Bewegungsdaten'!B:B,A3333,'VGT-Bewegungsdaten'!C:C),3)</f>
        <v>0</v>
      </c>
      <c r="L3333" s="324">
        <f>ROUND(SUMIF('VGT-Bewegungsdaten'!B:B,$A3333,'VGT-Bewegungsdaten'!D:D),2)</f>
        <v>0</v>
      </c>
      <c r="N3333" s="376" t="s">
        <v>4930</v>
      </c>
      <c r="O3333" s="376" t="s">
        <v>4940</v>
      </c>
      <c r="P3333" s="326">
        <f>ROUND(SUMIF('AV-Bewegungsdaten'!B:B,A3333,'AV-Bewegungsdaten'!C:C),3)</f>
        <v>0</v>
      </c>
      <c r="Q3333" s="324">
        <f>ROUND(SUMIF('AV-Bewegungsdaten'!B:B,$A3333,'AV-Bewegungsdaten'!D:D),2)</f>
        <v>0</v>
      </c>
      <c r="T3333" s="327"/>
      <c r="U3333" s="326">
        <f>ROUND(SUMIF('DV-Bewegungsdaten'!B:B,Kategorien!A3333,'DV-Bewegungsdaten'!D:D),3)</f>
        <v>0</v>
      </c>
      <c r="V3333" s="324">
        <f>ROUND(SUMIF('DV-Bewegungsdaten'!B:B,Kategorien!A3333,'DV-Bewegungsdaten'!E:E),3)</f>
        <v>0</v>
      </c>
      <c r="AD3333" s="390">
        <f t="shared" si="685"/>
        <v>21.401</v>
      </c>
      <c r="AE3333" s="390">
        <f t="shared" si="686"/>
        <v>22.058</v>
      </c>
      <c r="AF3333" s="390">
        <f t="shared" si="687"/>
        <v>23.277000000000001</v>
      </c>
      <c r="AG3333" s="390">
        <f t="shared" si="688"/>
        <v>22.643999999999998</v>
      </c>
      <c r="AH3333" s="390">
        <f t="shared" si="689"/>
        <v>22.556000000000001</v>
      </c>
      <c r="AI3333" s="390">
        <f t="shared" si="690"/>
        <v>23.088000000000001</v>
      </c>
      <c r="AJ3333" s="390">
        <f t="shared" si="691"/>
        <v>22.370999999999999</v>
      </c>
      <c r="AK3333" s="390">
        <f t="shared" si="692"/>
        <v>22.655000000000001</v>
      </c>
      <c r="AL3333" s="390">
        <f t="shared" si="693"/>
        <v>22.765000000000001</v>
      </c>
      <c r="AM3333" s="390">
        <f t="shared" si="694"/>
        <v>22.646000000000001</v>
      </c>
      <c r="AN3333" s="390">
        <f t="shared" si="695"/>
        <v>22.240000000000002</v>
      </c>
      <c r="AO3333" s="390">
        <f t="shared" si="696"/>
        <v>23.143000000000001</v>
      </c>
    </row>
    <row r="3334" spans="1:41" ht="15" customHeight="1" x14ac:dyDescent="0.25">
      <c r="A3334" s="127" t="s">
        <v>3818</v>
      </c>
      <c r="B3334" s="125" t="s">
        <v>2077</v>
      </c>
      <c r="C3334" s="125" t="s">
        <v>4008</v>
      </c>
      <c r="D3334" s="125" t="s">
        <v>912</v>
      </c>
      <c r="E3334" s="125" t="s">
        <v>2455</v>
      </c>
      <c r="F3334" s="126">
        <v>29.08</v>
      </c>
      <c r="G3334" s="126">
        <v>29.279999999999998</v>
      </c>
      <c r="H3334" s="126">
        <v>23.26</v>
      </c>
      <c r="I3334" s="126"/>
      <c r="J3334" s="317"/>
      <c r="K3334" s="323">
        <f>ROUND(SUMIF('VGT-Bewegungsdaten'!B:B,A3334,'VGT-Bewegungsdaten'!C:C),3)</f>
        <v>0</v>
      </c>
      <c r="L3334" s="324">
        <f>ROUND(SUMIF('VGT-Bewegungsdaten'!B:B,$A3334,'VGT-Bewegungsdaten'!D:D),2)</f>
        <v>0</v>
      </c>
      <c r="N3334" s="376" t="s">
        <v>4930</v>
      </c>
      <c r="O3334" s="376" t="s">
        <v>4940</v>
      </c>
      <c r="P3334" s="326">
        <f>ROUND(SUMIF('AV-Bewegungsdaten'!B:B,A3334,'AV-Bewegungsdaten'!C:C),3)</f>
        <v>0</v>
      </c>
      <c r="Q3334" s="324">
        <f>ROUND(SUMIF('AV-Bewegungsdaten'!B:B,$A3334,'AV-Bewegungsdaten'!D:D),2)</f>
        <v>0</v>
      </c>
      <c r="T3334" s="327"/>
      <c r="U3334" s="326">
        <f>ROUND(SUMIF('DV-Bewegungsdaten'!B:B,Kategorien!A3334,'DV-Bewegungsdaten'!D:D),3)</f>
        <v>0</v>
      </c>
      <c r="V3334" s="324">
        <f>ROUND(SUMIF('DV-Bewegungsdaten'!B:B,Kategorien!A3334,'DV-Bewegungsdaten'!E:E),3)</f>
        <v>0</v>
      </c>
      <c r="AD3334" s="390">
        <f t="shared" si="685"/>
        <v>24.340999999999998</v>
      </c>
      <c r="AE3334" s="390">
        <f t="shared" si="686"/>
        <v>24.997999999999998</v>
      </c>
      <c r="AF3334" s="390">
        <f t="shared" si="687"/>
        <v>26.216999999999999</v>
      </c>
      <c r="AG3334" s="390">
        <f t="shared" si="688"/>
        <v>25.583999999999996</v>
      </c>
      <c r="AH3334" s="390">
        <f t="shared" si="689"/>
        <v>25.495999999999999</v>
      </c>
      <c r="AI3334" s="390">
        <f t="shared" si="690"/>
        <v>26.027999999999999</v>
      </c>
      <c r="AJ3334" s="390">
        <f t="shared" si="691"/>
        <v>25.310999999999996</v>
      </c>
      <c r="AK3334" s="390">
        <f t="shared" si="692"/>
        <v>25.594999999999999</v>
      </c>
      <c r="AL3334" s="390">
        <f t="shared" si="693"/>
        <v>25.704999999999998</v>
      </c>
      <c r="AM3334" s="390">
        <f t="shared" si="694"/>
        <v>25.585999999999999</v>
      </c>
      <c r="AN3334" s="390">
        <f t="shared" si="695"/>
        <v>25.18</v>
      </c>
      <c r="AO3334" s="390">
        <f t="shared" si="696"/>
        <v>26.082999999999998</v>
      </c>
    </row>
    <row r="3335" spans="1:41" ht="15" customHeight="1" x14ac:dyDescent="0.25">
      <c r="A3335" s="127" t="s">
        <v>3819</v>
      </c>
      <c r="B3335" s="125" t="s">
        <v>2077</v>
      </c>
      <c r="C3335" s="125" t="s">
        <v>4008</v>
      </c>
      <c r="D3335" s="125" t="s">
        <v>914</v>
      </c>
      <c r="E3335" s="125" t="s">
        <v>2452</v>
      </c>
      <c r="F3335" s="126">
        <v>27.120000000000005</v>
      </c>
      <c r="G3335" s="126">
        <v>27.320000000000004</v>
      </c>
      <c r="H3335" s="126">
        <v>21.7</v>
      </c>
      <c r="I3335" s="126"/>
      <c r="J3335" s="317"/>
      <c r="K3335" s="323">
        <f>ROUND(SUMIF('VGT-Bewegungsdaten'!B:B,A3335,'VGT-Bewegungsdaten'!C:C),3)</f>
        <v>0</v>
      </c>
      <c r="L3335" s="324">
        <f>ROUND(SUMIF('VGT-Bewegungsdaten'!B:B,$A3335,'VGT-Bewegungsdaten'!D:D),2)</f>
        <v>0</v>
      </c>
      <c r="N3335" s="376" t="s">
        <v>4930</v>
      </c>
      <c r="O3335" s="376" t="s">
        <v>4940</v>
      </c>
      <c r="P3335" s="326">
        <f>ROUND(SUMIF('AV-Bewegungsdaten'!B:B,A3335,'AV-Bewegungsdaten'!C:C),3)</f>
        <v>0</v>
      </c>
      <c r="Q3335" s="324">
        <f>ROUND(SUMIF('AV-Bewegungsdaten'!B:B,$A3335,'AV-Bewegungsdaten'!D:D),2)</f>
        <v>0</v>
      </c>
      <c r="T3335" s="327"/>
      <c r="U3335" s="326">
        <f>ROUND(SUMIF('DV-Bewegungsdaten'!B:B,Kategorien!A3335,'DV-Bewegungsdaten'!D:D),3)</f>
        <v>0</v>
      </c>
      <c r="V3335" s="324">
        <f>ROUND(SUMIF('DV-Bewegungsdaten'!B:B,Kategorien!A3335,'DV-Bewegungsdaten'!E:E),3)</f>
        <v>0</v>
      </c>
      <c r="AD3335" s="390">
        <f t="shared" si="685"/>
        <v>22.381000000000004</v>
      </c>
      <c r="AE3335" s="390">
        <f t="shared" si="686"/>
        <v>23.038000000000004</v>
      </c>
      <c r="AF3335" s="390">
        <f t="shared" si="687"/>
        <v>24.257000000000005</v>
      </c>
      <c r="AG3335" s="390">
        <f t="shared" si="688"/>
        <v>23.624000000000002</v>
      </c>
      <c r="AH3335" s="390">
        <f t="shared" si="689"/>
        <v>23.536000000000005</v>
      </c>
      <c r="AI3335" s="390">
        <f t="shared" si="690"/>
        <v>24.068000000000005</v>
      </c>
      <c r="AJ3335" s="390">
        <f t="shared" si="691"/>
        <v>23.351000000000003</v>
      </c>
      <c r="AK3335" s="390">
        <f t="shared" si="692"/>
        <v>23.635000000000005</v>
      </c>
      <c r="AL3335" s="390">
        <f t="shared" si="693"/>
        <v>23.745000000000005</v>
      </c>
      <c r="AM3335" s="390">
        <f t="shared" si="694"/>
        <v>23.626000000000005</v>
      </c>
      <c r="AN3335" s="390">
        <f t="shared" si="695"/>
        <v>23.220000000000006</v>
      </c>
      <c r="AO3335" s="390">
        <f t="shared" si="696"/>
        <v>24.123000000000005</v>
      </c>
    </row>
    <row r="3336" spans="1:41" ht="15" customHeight="1" x14ac:dyDescent="0.25">
      <c r="A3336" s="127" t="s">
        <v>3820</v>
      </c>
      <c r="B3336" s="125" t="s">
        <v>2077</v>
      </c>
      <c r="C3336" s="125" t="s">
        <v>4008</v>
      </c>
      <c r="D3336" s="125" t="s">
        <v>916</v>
      </c>
      <c r="E3336" s="125" t="s">
        <v>2455</v>
      </c>
      <c r="F3336" s="126">
        <v>30.060000000000002</v>
      </c>
      <c r="G3336" s="126">
        <v>30.26</v>
      </c>
      <c r="H3336" s="126">
        <v>24.05</v>
      </c>
      <c r="I3336" s="126"/>
      <c r="J3336" s="317"/>
      <c r="K3336" s="323">
        <f>ROUND(SUMIF('VGT-Bewegungsdaten'!B:B,A3336,'VGT-Bewegungsdaten'!C:C),3)</f>
        <v>0</v>
      </c>
      <c r="L3336" s="324">
        <f>ROUND(SUMIF('VGT-Bewegungsdaten'!B:B,$A3336,'VGT-Bewegungsdaten'!D:D),2)</f>
        <v>0</v>
      </c>
      <c r="N3336" s="376" t="s">
        <v>4930</v>
      </c>
      <c r="O3336" s="376" t="s">
        <v>4940</v>
      </c>
      <c r="P3336" s="326">
        <f>ROUND(SUMIF('AV-Bewegungsdaten'!B:B,A3336,'AV-Bewegungsdaten'!C:C),3)</f>
        <v>0</v>
      </c>
      <c r="Q3336" s="324">
        <f>ROUND(SUMIF('AV-Bewegungsdaten'!B:B,$A3336,'AV-Bewegungsdaten'!D:D),2)</f>
        <v>0</v>
      </c>
      <c r="T3336" s="327"/>
      <c r="U3336" s="326">
        <f>ROUND(SUMIF('DV-Bewegungsdaten'!B:B,Kategorien!A3336,'DV-Bewegungsdaten'!D:D),3)</f>
        <v>0</v>
      </c>
      <c r="V3336" s="324">
        <f>ROUND(SUMIF('DV-Bewegungsdaten'!B:B,Kategorien!A3336,'DV-Bewegungsdaten'!E:E),3)</f>
        <v>0</v>
      </c>
      <c r="AD3336" s="390">
        <f t="shared" si="685"/>
        <v>25.321000000000002</v>
      </c>
      <c r="AE3336" s="390">
        <f t="shared" si="686"/>
        <v>25.978000000000002</v>
      </c>
      <c r="AF3336" s="390">
        <f t="shared" si="687"/>
        <v>27.197000000000003</v>
      </c>
      <c r="AG3336" s="390">
        <f t="shared" si="688"/>
        <v>26.564</v>
      </c>
      <c r="AH3336" s="390">
        <f t="shared" si="689"/>
        <v>26.476000000000003</v>
      </c>
      <c r="AI3336" s="390">
        <f t="shared" si="690"/>
        <v>27.008000000000003</v>
      </c>
      <c r="AJ3336" s="390">
        <f t="shared" si="691"/>
        <v>26.291</v>
      </c>
      <c r="AK3336" s="390">
        <f t="shared" si="692"/>
        <v>26.575000000000003</v>
      </c>
      <c r="AL3336" s="390">
        <f t="shared" si="693"/>
        <v>26.685000000000002</v>
      </c>
      <c r="AM3336" s="390">
        <f t="shared" si="694"/>
        <v>26.566000000000003</v>
      </c>
      <c r="AN3336" s="390">
        <f t="shared" si="695"/>
        <v>26.160000000000004</v>
      </c>
      <c r="AO3336" s="390">
        <f t="shared" si="696"/>
        <v>27.063000000000002</v>
      </c>
    </row>
    <row r="3337" spans="1:41" ht="15" customHeight="1" x14ac:dyDescent="0.25">
      <c r="A3337" s="127" t="s">
        <v>3821</v>
      </c>
      <c r="B3337" s="125" t="s">
        <v>2077</v>
      </c>
      <c r="C3337" s="125" t="s">
        <v>4008</v>
      </c>
      <c r="D3337" s="125" t="s">
        <v>918</v>
      </c>
      <c r="E3337" s="125" t="s">
        <v>2452</v>
      </c>
      <c r="F3337" s="126">
        <v>9</v>
      </c>
      <c r="G3337" s="126">
        <v>9.1999999999999993</v>
      </c>
      <c r="H3337" s="126">
        <v>7.2</v>
      </c>
      <c r="I3337" s="126"/>
      <c r="J3337" s="317"/>
      <c r="K3337" s="323">
        <f>ROUND(SUMIF('VGT-Bewegungsdaten'!B:B,A3337,'VGT-Bewegungsdaten'!C:C),3)</f>
        <v>0</v>
      </c>
      <c r="L3337" s="324">
        <f>ROUND(SUMIF('VGT-Bewegungsdaten'!B:B,$A3337,'VGT-Bewegungsdaten'!D:D),2)</f>
        <v>0</v>
      </c>
      <c r="N3337" s="376" t="s">
        <v>4930</v>
      </c>
      <c r="O3337" s="376" t="s">
        <v>4940</v>
      </c>
      <c r="P3337" s="326">
        <f>ROUND(SUMIF('AV-Bewegungsdaten'!B:B,A3337,'AV-Bewegungsdaten'!C:C),3)</f>
        <v>0</v>
      </c>
      <c r="Q3337" s="324">
        <f>ROUND(SUMIF('AV-Bewegungsdaten'!B:B,$A3337,'AV-Bewegungsdaten'!D:D),2)</f>
        <v>0</v>
      </c>
      <c r="T3337" s="327"/>
      <c r="U3337" s="326">
        <f>ROUND(SUMIF('DV-Bewegungsdaten'!B:B,Kategorien!A3337,'DV-Bewegungsdaten'!D:D),3)</f>
        <v>0</v>
      </c>
      <c r="V3337" s="324">
        <f>ROUND(SUMIF('DV-Bewegungsdaten'!B:B,Kategorien!A3337,'DV-Bewegungsdaten'!E:E),3)</f>
        <v>0</v>
      </c>
      <c r="AD3337" s="390">
        <f t="shared" si="685"/>
        <v>4.2609999999999992</v>
      </c>
      <c r="AE3337" s="390">
        <f t="shared" si="686"/>
        <v>4.9179999999999993</v>
      </c>
      <c r="AF3337" s="390">
        <f t="shared" si="687"/>
        <v>6.1369999999999987</v>
      </c>
      <c r="AG3337" s="390">
        <f t="shared" si="688"/>
        <v>5.5039999999999996</v>
      </c>
      <c r="AH3337" s="390">
        <f t="shared" si="689"/>
        <v>5.4159999999999995</v>
      </c>
      <c r="AI3337" s="390">
        <f t="shared" si="690"/>
        <v>5.9479999999999995</v>
      </c>
      <c r="AJ3337" s="390">
        <f t="shared" si="691"/>
        <v>5.2309999999999999</v>
      </c>
      <c r="AK3337" s="390">
        <f t="shared" si="692"/>
        <v>5.5149999999999988</v>
      </c>
      <c r="AL3337" s="390">
        <f t="shared" si="693"/>
        <v>5.6249999999999991</v>
      </c>
      <c r="AM3337" s="390">
        <f t="shared" si="694"/>
        <v>5.5059999999999993</v>
      </c>
      <c r="AN3337" s="390">
        <f t="shared" si="695"/>
        <v>5.0999999999999996</v>
      </c>
      <c r="AO3337" s="390">
        <f t="shared" si="696"/>
        <v>6.0029999999999992</v>
      </c>
    </row>
    <row r="3338" spans="1:41" ht="15" customHeight="1" x14ac:dyDescent="0.25">
      <c r="A3338" s="127" t="s">
        <v>3822</v>
      </c>
      <c r="B3338" s="125" t="s">
        <v>2077</v>
      </c>
      <c r="C3338" s="125" t="s">
        <v>4008</v>
      </c>
      <c r="D3338" s="125" t="s">
        <v>920</v>
      </c>
      <c r="E3338" s="125" t="s">
        <v>2455</v>
      </c>
      <c r="F3338" s="126">
        <v>11.94</v>
      </c>
      <c r="G3338" s="126">
        <v>12.139999999999999</v>
      </c>
      <c r="H3338" s="126">
        <v>9.5500000000000007</v>
      </c>
      <c r="I3338" s="126"/>
      <c r="J3338" s="317"/>
      <c r="K3338" s="323">
        <f>ROUND(SUMIF('VGT-Bewegungsdaten'!B:B,A3338,'VGT-Bewegungsdaten'!C:C),3)</f>
        <v>0</v>
      </c>
      <c r="L3338" s="324">
        <f>ROUND(SUMIF('VGT-Bewegungsdaten'!B:B,$A3338,'VGT-Bewegungsdaten'!D:D),2)</f>
        <v>0</v>
      </c>
      <c r="N3338" s="376" t="s">
        <v>4930</v>
      </c>
      <c r="O3338" s="376" t="s">
        <v>4940</v>
      </c>
      <c r="P3338" s="326">
        <f>ROUND(SUMIF('AV-Bewegungsdaten'!B:B,A3338,'AV-Bewegungsdaten'!C:C),3)</f>
        <v>0</v>
      </c>
      <c r="Q3338" s="324">
        <f>ROUND(SUMIF('AV-Bewegungsdaten'!B:B,$A3338,'AV-Bewegungsdaten'!D:D),2)</f>
        <v>0</v>
      </c>
      <c r="T3338" s="327"/>
      <c r="U3338" s="326">
        <f>ROUND(SUMIF('DV-Bewegungsdaten'!B:B,Kategorien!A3338,'DV-Bewegungsdaten'!D:D),3)</f>
        <v>0</v>
      </c>
      <c r="V3338" s="324">
        <f>ROUND(SUMIF('DV-Bewegungsdaten'!B:B,Kategorien!A3338,'DV-Bewegungsdaten'!E:E),3)</f>
        <v>0</v>
      </c>
      <c r="AD3338" s="390">
        <f t="shared" si="685"/>
        <v>7.2009999999999987</v>
      </c>
      <c r="AE3338" s="390">
        <f t="shared" si="686"/>
        <v>7.8579999999999988</v>
      </c>
      <c r="AF3338" s="390">
        <f t="shared" si="687"/>
        <v>9.0769999999999982</v>
      </c>
      <c r="AG3338" s="390">
        <f t="shared" si="688"/>
        <v>8.4439999999999991</v>
      </c>
      <c r="AH3338" s="390">
        <f t="shared" si="689"/>
        <v>8.3559999999999981</v>
      </c>
      <c r="AI3338" s="390">
        <f t="shared" si="690"/>
        <v>8.8879999999999981</v>
      </c>
      <c r="AJ3338" s="390">
        <f t="shared" si="691"/>
        <v>8.1709999999999994</v>
      </c>
      <c r="AK3338" s="390">
        <f t="shared" si="692"/>
        <v>8.4549999999999983</v>
      </c>
      <c r="AL3338" s="390">
        <f t="shared" si="693"/>
        <v>8.5649999999999977</v>
      </c>
      <c r="AM3338" s="390">
        <f t="shared" si="694"/>
        <v>8.445999999999998</v>
      </c>
      <c r="AN3338" s="390">
        <f t="shared" si="695"/>
        <v>8.0399999999999991</v>
      </c>
      <c r="AO3338" s="390">
        <f t="shared" si="696"/>
        <v>8.9429999999999978</v>
      </c>
    </row>
    <row r="3339" spans="1:41" ht="15" customHeight="1" x14ac:dyDescent="0.25">
      <c r="A3339" s="127" t="s">
        <v>3823</v>
      </c>
      <c r="B3339" s="125" t="s">
        <v>2077</v>
      </c>
      <c r="C3339" s="125" t="s">
        <v>4008</v>
      </c>
      <c r="D3339" s="125" t="s">
        <v>922</v>
      </c>
      <c r="E3339" s="125" t="s">
        <v>2452</v>
      </c>
      <c r="F3339" s="126">
        <v>9.98</v>
      </c>
      <c r="G3339" s="126">
        <v>10.18</v>
      </c>
      <c r="H3339" s="126">
        <v>7.98</v>
      </c>
      <c r="I3339" s="126"/>
      <c r="J3339" s="317"/>
      <c r="K3339" s="323">
        <f>ROUND(SUMIF('VGT-Bewegungsdaten'!B:B,A3339,'VGT-Bewegungsdaten'!C:C),3)</f>
        <v>0</v>
      </c>
      <c r="L3339" s="324">
        <f>ROUND(SUMIF('VGT-Bewegungsdaten'!B:B,$A3339,'VGT-Bewegungsdaten'!D:D),2)</f>
        <v>0</v>
      </c>
      <c r="N3339" s="376" t="s">
        <v>4930</v>
      </c>
      <c r="O3339" s="376" t="s">
        <v>4940</v>
      </c>
      <c r="P3339" s="326">
        <f>ROUND(SUMIF('AV-Bewegungsdaten'!B:B,A3339,'AV-Bewegungsdaten'!C:C),3)</f>
        <v>0</v>
      </c>
      <c r="Q3339" s="324">
        <f>ROUND(SUMIF('AV-Bewegungsdaten'!B:B,$A3339,'AV-Bewegungsdaten'!D:D),2)</f>
        <v>0</v>
      </c>
      <c r="T3339" s="327"/>
      <c r="U3339" s="326">
        <f>ROUND(SUMIF('DV-Bewegungsdaten'!B:B,Kategorien!A3339,'DV-Bewegungsdaten'!D:D),3)</f>
        <v>0</v>
      </c>
      <c r="V3339" s="324">
        <f>ROUND(SUMIF('DV-Bewegungsdaten'!B:B,Kategorien!A3339,'DV-Bewegungsdaten'!E:E),3)</f>
        <v>0</v>
      </c>
      <c r="AD3339" s="390">
        <f t="shared" si="685"/>
        <v>5.2409999999999997</v>
      </c>
      <c r="AE3339" s="390">
        <f t="shared" si="686"/>
        <v>5.8979999999999997</v>
      </c>
      <c r="AF3339" s="390">
        <f t="shared" si="687"/>
        <v>7.1169999999999991</v>
      </c>
      <c r="AG3339" s="390">
        <f t="shared" si="688"/>
        <v>6.484</v>
      </c>
      <c r="AH3339" s="390">
        <f t="shared" si="689"/>
        <v>6.3959999999999999</v>
      </c>
      <c r="AI3339" s="390">
        <f t="shared" si="690"/>
        <v>6.9279999999999999</v>
      </c>
      <c r="AJ3339" s="390">
        <f t="shared" si="691"/>
        <v>6.2110000000000003</v>
      </c>
      <c r="AK3339" s="390">
        <f t="shared" si="692"/>
        <v>6.4949999999999992</v>
      </c>
      <c r="AL3339" s="390">
        <f t="shared" si="693"/>
        <v>6.6049999999999995</v>
      </c>
      <c r="AM3339" s="390">
        <f t="shared" si="694"/>
        <v>6.4859999999999998</v>
      </c>
      <c r="AN3339" s="390">
        <f t="shared" si="695"/>
        <v>6.08</v>
      </c>
      <c r="AO3339" s="390">
        <f t="shared" si="696"/>
        <v>6.9829999999999997</v>
      </c>
    </row>
    <row r="3340" spans="1:41" ht="15" customHeight="1" x14ac:dyDescent="0.25">
      <c r="A3340" s="127" t="s">
        <v>3824</v>
      </c>
      <c r="B3340" s="125" t="s">
        <v>2077</v>
      </c>
      <c r="C3340" s="125" t="s">
        <v>4008</v>
      </c>
      <c r="D3340" s="125" t="s">
        <v>924</v>
      </c>
      <c r="E3340" s="125" t="s">
        <v>2455</v>
      </c>
      <c r="F3340" s="126">
        <v>12.92</v>
      </c>
      <c r="G3340" s="126">
        <v>13.12</v>
      </c>
      <c r="H3340" s="126">
        <v>10.34</v>
      </c>
      <c r="I3340" s="126"/>
      <c r="J3340" s="317"/>
      <c r="K3340" s="323">
        <f>ROUND(SUMIF('VGT-Bewegungsdaten'!B:B,A3340,'VGT-Bewegungsdaten'!C:C),3)</f>
        <v>0</v>
      </c>
      <c r="L3340" s="324">
        <f>ROUND(SUMIF('VGT-Bewegungsdaten'!B:B,$A3340,'VGT-Bewegungsdaten'!D:D),2)</f>
        <v>0</v>
      </c>
      <c r="N3340" s="376" t="s">
        <v>4930</v>
      </c>
      <c r="O3340" s="376" t="s">
        <v>4940</v>
      </c>
      <c r="P3340" s="326">
        <f>ROUND(SUMIF('AV-Bewegungsdaten'!B:B,A3340,'AV-Bewegungsdaten'!C:C),3)</f>
        <v>0</v>
      </c>
      <c r="Q3340" s="324">
        <f>ROUND(SUMIF('AV-Bewegungsdaten'!B:B,$A3340,'AV-Bewegungsdaten'!D:D),2)</f>
        <v>0</v>
      </c>
      <c r="T3340" s="327"/>
      <c r="U3340" s="326">
        <f>ROUND(SUMIF('DV-Bewegungsdaten'!B:B,Kategorien!A3340,'DV-Bewegungsdaten'!D:D),3)</f>
        <v>0</v>
      </c>
      <c r="V3340" s="324">
        <f>ROUND(SUMIF('DV-Bewegungsdaten'!B:B,Kategorien!A3340,'DV-Bewegungsdaten'!E:E),3)</f>
        <v>0</v>
      </c>
      <c r="AD3340" s="390">
        <f t="shared" si="685"/>
        <v>8.1809999999999992</v>
      </c>
      <c r="AE3340" s="390">
        <f t="shared" si="686"/>
        <v>8.8379999999999992</v>
      </c>
      <c r="AF3340" s="390">
        <f t="shared" si="687"/>
        <v>10.056999999999999</v>
      </c>
      <c r="AG3340" s="390">
        <f t="shared" si="688"/>
        <v>9.4239999999999995</v>
      </c>
      <c r="AH3340" s="390">
        <f t="shared" si="689"/>
        <v>9.3359999999999985</v>
      </c>
      <c r="AI3340" s="390">
        <f t="shared" si="690"/>
        <v>9.8679999999999986</v>
      </c>
      <c r="AJ3340" s="390">
        <f t="shared" si="691"/>
        <v>9.1509999999999998</v>
      </c>
      <c r="AK3340" s="390">
        <f t="shared" si="692"/>
        <v>9.4349999999999987</v>
      </c>
      <c r="AL3340" s="390">
        <f t="shared" si="693"/>
        <v>9.5449999999999982</v>
      </c>
      <c r="AM3340" s="390">
        <f t="shared" si="694"/>
        <v>9.4259999999999984</v>
      </c>
      <c r="AN3340" s="390">
        <f t="shared" si="695"/>
        <v>9.02</v>
      </c>
      <c r="AO3340" s="390">
        <f t="shared" si="696"/>
        <v>9.9229999999999983</v>
      </c>
    </row>
    <row r="3341" spans="1:41" ht="15" customHeight="1" x14ac:dyDescent="0.25">
      <c r="A3341" s="127" t="s">
        <v>3825</v>
      </c>
      <c r="B3341" s="125" t="s">
        <v>2077</v>
      </c>
      <c r="C3341" s="125" t="s">
        <v>4008</v>
      </c>
      <c r="D3341" s="125" t="s">
        <v>926</v>
      </c>
      <c r="E3341" s="125" t="s">
        <v>2452</v>
      </c>
      <c r="F3341" s="126">
        <v>14.879999999999999</v>
      </c>
      <c r="G3341" s="126">
        <v>15.079999999999998</v>
      </c>
      <c r="H3341" s="126">
        <v>11.9</v>
      </c>
      <c r="I3341" s="126"/>
      <c r="J3341" s="317"/>
      <c r="K3341" s="323">
        <f>ROUND(SUMIF('VGT-Bewegungsdaten'!B:B,A3341,'VGT-Bewegungsdaten'!C:C),3)</f>
        <v>0</v>
      </c>
      <c r="L3341" s="324">
        <f>ROUND(SUMIF('VGT-Bewegungsdaten'!B:B,$A3341,'VGT-Bewegungsdaten'!D:D),2)</f>
        <v>0</v>
      </c>
      <c r="N3341" s="376" t="s">
        <v>4930</v>
      </c>
      <c r="O3341" s="376" t="s">
        <v>4940</v>
      </c>
      <c r="P3341" s="326">
        <f>ROUND(SUMIF('AV-Bewegungsdaten'!B:B,A3341,'AV-Bewegungsdaten'!C:C),3)</f>
        <v>0</v>
      </c>
      <c r="Q3341" s="324">
        <f>ROUND(SUMIF('AV-Bewegungsdaten'!B:B,$A3341,'AV-Bewegungsdaten'!D:D),2)</f>
        <v>0</v>
      </c>
      <c r="T3341" s="327"/>
      <c r="U3341" s="326">
        <f>ROUND(SUMIF('DV-Bewegungsdaten'!B:B,Kategorien!A3341,'DV-Bewegungsdaten'!D:D),3)</f>
        <v>0</v>
      </c>
      <c r="V3341" s="324">
        <f>ROUND(SUMIF('DV-Bewegungsdaten'!B:B,Kategorien!A3341,'DV-Bewegungsdaten'!E:E),3)</f>
        <v>0</v>
      </c>
      <c r="AD3341" s="390">
        <f t="shared" si="685"/>
        <v>10.140999999999998</v>
      </c>
      <c r="AE3341" s="390">
        <f t="shared" si="686"/>
        <v>10.797999999999998</v>
      </c>
      <c r="AF3341" s="390">
        <f t="shared" si="687"/>
        <v>12.016999999999998</v>
      </c>
      <c r="AG3341" s="390">
        <f t="shared" si="688"/>
        <v>11.383999999999999</v>
      </c>
      <c r="AH3341" s="390">
        <f t="shared" si="689"/>
        <v>11.295999999999999</v>
      </c>
      <c r="AI3341" s="390">
        <f t="shared" si="690"/>
        <v>11.827999999999999</v>
      </c>
      <c r="AJ3341" s="390">
        <f t="shared" si="691"/>
        <v>11.110999999999999</v>
      </c>
      <c r="AK3341" s="390">
        <f t="shared" si="692"/>
        <v>11.394999999999998</v>
      </c>
      <c r="AL3341" s="390">
        <f t="shared" si="693"/>
        <v>11.504999999999999</v>
      </c>
      <c r="AM3341" s="390">
        <f t="shared" si="694"/>
        <v>11.385999999999999</v>
      </c>
      <c r="AN3341" s="390">
        <f t="shared" si="695"/>
        <v>10.979999999999999</v>
      </c>
      <c r="AO3341" s="390">
        <f t="shared" si="696"/>
        <v>11.882999999999999</v>
      </c>
    </row>
    <row r="3342" spans="1:41" ht="15" customHeight="1" x14ac:dyDescent="0.25">
      <c r="A3342" s="127" t="s">
        <v>3826</v>
      </c>
      <c r="B3342" s="125" t="s">
        <v>2077</v>
      </c>
      <c r="C3342" s="125" t="s">
        <v>4008</v>
      </c>
      <c r="D3342" s="125" t="s">
        <v>928</v>
      </c>
      <c r="E3342" s="125" t="s">
        <v>2455</v>
      </c>
      <c r="F3342" s="126">
        <v>17.82</v>
      </c>
      <c r="G3342" s="126">
        <v>18.02</v>
      </c>
      <c r="H3342" s="126">
        <v>14.26</v>
      </c>
      <c r="I3342" s="126"/>
      <c r="J3342" s="317"/>
      <c r="K3342" s="323">
        <f>ROUND(SUMIF('VGT-Bewegungsdaten'!B:B,A3342,'VGT-Bewegungsdaten'!C:C),3)</f>
        <v>0</v>
      </c>
      <c r="L3342" s="324">
        <f>ROUND(SUMIF('VGT-Bewegungsdaten'!B:B,$A3342,'VGT-Bewegungsdaten'!D:D),2)</f>
        <v>0</v>
      </c>
      <c r="N3342" s="376" t="s">
        <v>4930</v>
      </c>
      <c r="O3342" s="376" t="s">
        <v>4940</v>
      </c>
      <c r="P3342" s="326">
        <f>ROUND(SUMIF('AV-Bewegungsdaten'!B:B,A3342,'AV-Bewegungsdaten'!C:C),3)</f>
        <v>0</v>
      </c>
      <c r="Q3342" s="324">
        <f>ROUND(SUMIF('AV-Bewegungsdaten'!B:B,$A3342,'AV-Bewegungsdaten'!D:D),2)</f>
        <v>0</v>
      </c>
      <c r="T3342" s="327"/>
      <c r="U3342" s="326">
        <f>ROUND(SUMIF('DV-Bewegungsdaten'!B:B,Kategorien!A3342,'DV-Bewegungsdaten'!D:D),3)</f>
        <v>0</v>
      </c>
      <c r="V3342" s="324">
        <f>ROUND(SUMIF('DV-Bewegungsdaten'!B:B,Kategorien!A3342,'DV-Bewegungsdaten'!E:E),3)</f>
        <v>0</v>
      </c>
      <c r="AD3342" s="390">
        <f t="shared" si="685"/>
        <v>13.081</v>
      </c>
      <c r="AE3342" s="390">
        <f t="shared" si="686"/>
        <v>13.738</v>
      </c>
      <c r="AF3342" s="390">
        <f t="shared" si="687"/>
        <v>14.956999999999999</v>
      </c>
      <c r="AG3342" s="390">
        <f t="shared" si="688"/>
        <v>14.324</v>
      </c>
      <c r="AH3342" s="390">
        <f t="shared" si="689"/>
        <v>14.236000000000001</v>
      </c>
      <c r="AI3342" s="390">
        <f t="shared" si="690"/>
        <v>14.768000000000001</v>
      </c>
      <c r="AJ3342" s="390">
        <f t="shared" si="691"/>
        <v>14.051</v>
      </c>
      <c r="AK3342" s="390">
        <f t="shared" si="692"/>
        <v>14.334999999999999</v>
      </c>
      <c r="AL3342" s="390">
        <f t="shared" si="693"/>
        <v>14.445</v>
      </c>
      <c r="AM3342" s="390">
        <f t="shared" si="694"/>
        <v>14.326000000000001</v>
      </c>
      <c r="AN3342" s="390">
        <f t="shared" si="695"/>
        <v>13.92</v>
      </c>
      <c r="AO3342" s="390">
        <f t="shared" si="696"/>
        <v>14.823</v>
      </c>
    </row>
    <row r="3343" spans="1:41" ht="15" customHeight="1" x14ac:dyDescent="0.25">
      <c r="A3343" s="127" t="s">
        <v>3827</v>
      </c>
      <c r="B3343" s="125" t="s">
        <v>2077</v>
      </c>
      <c r="C3343" s="125" t="s">
        <v>4008</v>
      </c>
      <c r="D3343" s="125" t="s">
        <v>930</v>
      </c>
      <c r="E3343" s="125" t="s">
        <v>2452</v>
      </c>
      <c r="F3343" s="126">
        <v>15.86</v>
      </c>
      <c r="G3343" s="126">
        <v>16.059999999999999</v>
      </c>
      <c r="H3343" s="126">
        <v>12.69</v>
      </c>
      <c r="I3343" s="126"/>
      <c r="J3343" s="317"/>
      <c r="K3343" s="323">
        <f>ROUND(SUMIF('VGT-Bewegungsdaten'!B:B,A3343,'VGT-Bewegungsdaten'!C:C),3)</f>
        <v>0</v>
      </c>
      <c r="L3343" s="324">
        <f>ROUND(SUMIF('VGT-Bewegungsdaten'!B:B,$A3343,'VGT-Bewegungsdaten'!D:D),2)</f>
        <v>0</v>
      </c>
      <c r="N3343" s="376" t="s">
        <v>4930</v>
      </c>
      <c r="O3343" s="376" t="s">
        <v>4940</v>
      </c>
      <c r="P3343" s="326">
        <f>ROUND(SUMIF('AV-Bewegungsdaten'!B:B,A3343,'AV-Bewegungsdaten'!C:C),3)</f>
        <v>0</v>
      </c>
      <c r="Q3343" s="324">
        <f>ROUND(SUMIF('AV-Bewegungsdaten'!B:B,$A3343,'AV-Bewegungsdaten'!D:D),2)</f>
        <v>0</v>
      </c>
      <c r="T3343" s="327"/>
      <c r="U3343" s="326">
        <f>ROUND(SUMIF('DV-Bewegungsdaten'!B:B,Kategorien!A3343,'DV-Bewegungsdaten'!D:D),3)</f>
        <v>0</v>
      </c>
      <c r="V3343" s="324">
        <f>ROUND(SUMIF('DV-Bewegungsdaten'!B:B,Kategorien!A3343,'DV-Bewegungsdaten'!E:E),3)</f>
        <v>0</v>
      </c>
      <c r="AD3343" s="390">
        <f t="shared" si="685"/>
        <v>11.120999999999999</v>
      </c>
      <c r="AE3343" s="390">
        <f t="shared" si="686"/>
        <v>11.777999999999999</v>
      </c>
      <c r="AF3343" s="390">
        <f t="shared" si="687"/>
        <v>12.996999999999998</v>
      </c>
      <c r="AG3343" s="390">
        <f t="shared" si="688"/>
        <v>12.363999999999999</v>
      </c>
      <c r="AH3343" s="390">
        <f t="shared" si="689"/>
        <v>12.276</v>
      </c>
      <c r="AI3343" s="390">
        <f t="shared" si="690"/>
        <v>12.808</v>
      </c>
      <c r="AJ3343" s="390">
        <f t="shared" si="691"/>
        <v>12.090999999999999</v>
      </c>
      <c r="AK3343" s="390">
        <f t="shared" si="692"/>
        <v>12.374999999999998</v>
      </c>
      <c r="AL3343" s="390">
        <f t="shared" si="693"/>
        <v>12.484999999999999</v>
      </c>
      <c r="AM3343" s="390">
        <f t="shared" si="694"/>
        <v>12.366</v>
      </c>
      <c r="AN3343" s="390">
        <f t="shared" si="695"/>
        <v>11.959999999999999</v>
      </c>
      <c r="AO3343" s="390">
        <f t="shared" si="696"/>
        <v>12.863</v>
      </c>
    </row>
    <row r="3344" spans="1:41" ht="15" customHeight="1" x14ac:dyDescent="0.25">
      <c r="A3344" s="127" t="s">
        <v>3828</v>
      </c>
      <c r="B3344" s="125" t="s">
        <v>2077</v>
      </c>
      <c r="C3344" s="125" t="s">
        <v>4008</v>
      </c>
      <c r="D3344" s="125" t="s">
        <v>932</v>
      </c>
      <c r="E3344" s="125" t="s">
        <v>2455</v>
      </c>
      <c r="F3344" s="126">
        <v>18.8</v>
      </c>
      <c r="G3344" s="126">
        <v>19</v>
      </c>
      <c r="H3344" s="126">
        <v>15.04</v>
      </c>
      <c r="I3344" s="126"/>
      <c r="J3344" s="317"/>
      <c r="K3344" s="323">
        <f>ROUND(SUMIF('VGT-Bewegungsdaten'!B:B,A3344,'VGT-Bewegungsdaten'!C:C),3)</f>
        <v>0</v>
      </c>
      <c r="L3344" s="324">
        <f>ROUND(SUMIF('VGT-Bewegungsdaten'!B:B,$A3344,'VGT-Bewegungsdaten'!D:D),2)</f>
        <v>0</v>
      </c>
      <c r="N3344" s="376" t="s">
        <v>4930</v>
      </c>
      <c r="O3344" s="376" t="s">
        <v>4940</v>
      </c>
      <c r="P3344" s="326">
        <f>ROUND(SUMIF('AV-Bewegungsdaten'!B:B,A3344,'AV-Bewegungsdaten'!C:C),3)</f>
        <v>0</v>
      </c>
      <c r="Q3344" s="324">
        <f>ROUND(SUMIF('AV-Bewegungsdaten'!B:B,$A3344,'AV-Bewegungsdaten'!D:D),2)</f>
        <v>0</v>
      </c>
      <c r="T3344" s="327"/>
      <c r="U3344" s="326">
        <f>ROUND(SUMIF('DV-Bewegungsdaten'!B:B,Kategorien!A3344,'DV-Bewegungsdaten'!D:D),3)</f>
        <v>0</v>
      </c>
      <c r="V3344" s="324">
        <f>ROUND(SUMIF('DV-Bewegungsdaten'!B:B,Kategorien!A3344,'DV-Bewegungsdaten'!E:E),3)</f>
        <v>0</v>
      </c>
      <c r="AD3344" s="390">
        <f t="shared" si="685"/>
        <v>14.061</v>
      </c>
      <c r="AE3344" s="390">
        <f t="shared" si="686"/>
        <v>14.718</v>
      </c>
      <c r="AF3344" s="390">
        <f t="shared" si="687"/>
        <v>15.936999999999999</v>
      </c>
      <c r="AG3344" s="390">
        <f t="shared" si="688"/>
        <v>15.304</v>
      </c>
      <c r="AH3344" s="390">
        <f t="shared" si="689"/>
        <v>15.216000000000001</v>
      </c>
      <c r="AI3344" s="390">
        <f t="shared" si="690"/>
        <v>15.748000000000001</v>
      </c>
      <c r="AJ3344" s="390">
        <f t="shared" si="691"/>
        <v>15.031000000000001</v>
      </c>
      <c r="AK3344" s="390">
        <f t="shared" si="692"/>
        <v>15.315</v>
      </c>
      <c r="AL3344" s="390">
        <f t="shared" si="693"/>
        <v>15.425000000000001</v>
      </c>
      <c r="AM3344" s="390">
        <f t="shared" si="694"/>
        <v>15.306000000000001</v>
      </c>
      <c r="AN3344" s="390">
        <f t="shared" si="695"/>
        <v>14.9</v>
      </c>
      <c r="AO3344" s="390">
        <f t="shared" si="696"/>
        <v>15.803000000000001</v>
      </c>
    </row>
    <row r="3345" spans="1:41" ht="15" customHeight="1" x14ac:dyDescent="0.25">
      <c r="A3345" s="127" t="s">
        <v>3829</v>
      </c>
      <c r="B3345" s="125" t="s">
        <v>2077</v>
      </c>
      <c r="C3345" s="125" t="s">
        <v>4008</v>
      </c>
      <c r="D3345" s="125" t="s">
        <v>934</v>
      </c>
      <c r="E3345" s="125" t="s">
        <v>2452</v>
      </c>
      <c r="F3345" s="126">
        <v>15.86</v>
      </c>
      <c r="G3345" s="126">
        <v>16.059999999999999</v>
      </c>
      <c r="H3345" s="126">
        <v>12.69</v>
      </c>
      <c r="I3345" s="126"/>
      <c r="J3345" s="317"/>
      <c r="K3345" s="323">
        <f>ROUND(SUMIF('VGT-Bewegungsdaten'!B:B,A3345,'VGT-Bewegungsdaten'!C:C),3)</f>
        <v>0</v>
      </c>
      <c r="L3345" s="324">
        <f>ROUND(SUMIF('VGT-Bewegungsdaten'!B:B,$A3345,'VGT-Bewegungsdaten'!D:D),2)</f>
        <v>0</v>
      </c>
      <c r="N3345" s="376" t="s">
        <v>4930</v>
      </c>
      <c r="O3345" s="376" t="s">
        <v>4940</v>
      </c>
      <c r="P3345" s="326">
        <f>ROUND(SUMIF('AV-Bewegungsdaten'!B:B,A3345,'AV-Bewegungsdaten'!C:C),3)</f>
        <v>0</v>
      </c>
      <c r="Q3345" s="324">
        <f>ROUND(SUMIF('AV-Bewegungsdaten'!B:B,$A3345,'AV-Bewegungsdaten'!D:D),2)</f>
        <v>0</v>
      </c>
      <c r="T3345" s="327"/>
      <c r="U3345" s="326">
        <f>ROUND(SUMIF('DV-Bewegungsdaten'!B:B,Kategorien!A3345,'DV-Bewegungsdaten'!D:D),3)</f>
        <v>0</v>
      </c>
      <c r="V3345" s="324">
        <f>ROUND(SUMIF('DV-Bewegungsdaten'!B:B,Kategorien!A3345,'DV-Bewegungsdaten'!E:E),3)</f>
        <v>0</v>
      </c>
      <c r="AD3345" s="390">
        <f t="shared" si="685"/>
        <v>11.120999999999999</v>
      </c>
      <c r="AE3345" s="390">
        <f t="shared" si="686"/>
        <v>11.777999999999999</v>
      </c>
      <c r="AF3345" s="390">
        <f t="shared" si="687"/>
        <v>12.996999999999998</v>
      </c>
      <c r="AG3345" s="390">
        <f t="shared" si="688"/>
        <v>12.363999999999999</v>
      </c>
      <c r="AH3345" s="390">
        <f t="shared" si="689"/>
        <v>12.276</v>
      </c>
      <c r="AI3345" s="390">
        <f t="shared" si="690"/>
        <v>12.808</v>
      </c>
      <c r="AJ3345" s="390">
        <f t="shared" si="691"/>
        <v>12.090999999999999</v>
      </c>
      <c r="AK3345" s="390">
        <f t="shared" si="692"/>
        <v>12.374999999999998</v>
      </c>
      <c r="AL3345" s="390">
        <f t="shared" si="693"/>
        <v>12.484999999999999</v>
      </c>
      <c r="AM3345" s="390">
        <f t="shared" si="694"/>
        <v>12.366</v>
      </c>
      <c r="AN3345" s="390">
        <f t="shared" si="695"/>
        <v>11.959999999999999</v>
      </c>
      <c r="AO3345" s="390">
        <f t="shared" si="696"/>
        <v>12.863</v>
      </c>
    </row>
    <row r="3346" spans="1:41" ht="15" customHeight="1" x14ac:dyDescent="0.25">
      <c r="A3346" s="127" t="s">
        <v>3830</v>
      </c>
      <c r="B3346" s="125" t="s">
        <v>2077</v>
      </c>
      <c r="C3346" s="125" t="s">
        <v>4008</v>
      </c>
      <c r="D3346" s="125" t="s">
        <v>936</v>
      </c>
      <c r="E3346" s="125" t="s">
        <v>2455</v>
      </c>
      <c r="F3346" s="126">
        <v>18.8</v>
      </c>
      <c r="G3346" s="126">
        <v>19</v>
      </c>
      <c r="H3346" s="126">
        <v>15.04</v>
      </c>
      <c r="I3346" s="126"/>
      <c r="J3346" s="317"/>
      <c r="K3346" s="323">
        <f>ROUND(SUMIF('VGT-Bewegungsdaten'!B:B,A3346,'VGT-Bewegungsdaten'!C:C),3)</f>
        <v>0</v>
      </c>
      <c r="L3346" s="324">
        <f>ROUND(SUMIF('VGT-Bewegungsdaten'!B:B,$A3346,'VGT-Bewegungsdaten'!D:D),2)</f>
        <v>0</v>
      </c>
      <c r="N3346" s="376" t="s">
        <v>4930</v>
      </c>
      <c r="O3346" s="376" t="s">
        <v>4940</v>
      </c>
      <c r="P3346" s="326">
        <f>ROUND(SUMIF('AV-Bewegungsdaten'!B:B,A3346,'AV-Bewegungsdaten'!C:C),3)</f>
        <v>0</v>
      </c>
      <c r="Q3346" s="324">
        <f>ROUND(SUMIF('AV-Bewegungsdaten'!B:B,$A3346,'AV-Bewegungsdaten'!D:D),2)</f>
        <v>0</v>
      </c>
      <c r="T3346" s="327"/>
      <c r="U3346" s="326">
        <f>ROUND(SUMIF('DV-Bewegungsdaten'!B:B,Kategorien!A3346,'DV-Bewegungsdaten'!D:D),3)</f>
        <v>0</v>
      </c>
      <c r="V3346" s="324">
        <f>ROUND(SUMIF('DV-Bewegungsdaten'!B:B,Kategorien!A3346,'DV-Bewegungsdaten'!E:E),3)</f>
        <v>0</v>
      </c>
      <c r="AD3346" s="390">
        <f t="shared" si="685"/>
        <v>14.061</v>
      </c>
      <c r="AE3346" s="390">
        <f t="shared" si="686"/>
        <v>14.718</v>
      </c>
      <c r="AF3346" s="390">
        <f t="shared" si="687"/>
        <v>15.936999999999999</v>
      </c>
      <c r="AG3346" s="390">
        <f t="shared" si="688"/>
        <v>15.304</v>
      </c>
      <c r="AH3346" s="390">
        <f t="shared" si="689"/>
        <v>15.216000000000001</v>
      </c>
      <c r="AI3346" s="390">
        <f t="shared" si="690"/>
        <v>15.748000000000001</v>
      </c>
      <c r="AJ3346" s="390">
        <f t="shared" si="691"/>
        <v>15.031000000000001</v>
      </c>
      <c r="AK3346" s="390">
        <f t="shared" si="692"/>
        <v>15.315</v>
      </c>
      <c r="AL3346" s="390">
        <f t="shared" si="693"/>
        <v>15.425000000000001</v>
      </c>
      <c r="AM3346" s="390">
        <f t="shared" si="694"/>
        <v>15.306000000000001</v>
      </c>
      <c r="AN3346" s="390">
        <f t="shared" si="695"/>
        <v>14.9</v>
      </c>
      <c r="AO3346" s="390">
        <f t="shared" si="696"/>
        <v>15.803000000000001</v>
      </c>
    </row>
    <row r="3347" spans="1:41" ht="15" customHeight="1" x14ac:dyDescent="0.25">
      <c r="A3347" s="127" t="s">
        <v>3831</v>
      </c>
      <c r="B3347" s="125" t="s">
        <v>2077</v>
      </c>
      <c r="C3347" s="125" t="s">
        <v>4008</v>
      </c>
      <c r="D3347" s="125" t="s">
        <v>938</v>
      </c>
      <c r="E3347" s="125" t="s">
        <v>2452</v>
      </c>
      <c r="F3347" s="126">
        <v>16.84</v>
      </c>
      <c r="G3347" s="126">
        <v>17.04</v>
      </c>
      <c r="H3347" s="126">
        <v>13.47</v>
      </c>
      <c r="I3347" s="126"/>
      <c r="J3347" s="317"/>
      <c r="K3347" s="323">
        <f>ROUND(SUMIF('VGT-Bewegungsdaten'!B:B,A3347,'VGT-Bewegungsdaten'!C:C),3)</f>
        <v>0</v>
      </c>
      <c r="L3347" s="324">
        <f>ROUND(SUMIF('VGT-Bewegungsdaten'!B:B,$A3347,'VGT-Bewegungsdaten'!D:D),2)</f>
        <v>0</v>
      </c>
      <c r="N3347" s="376" t="s">
        <v>4930</v>
      </c>
      <c r="O3347" s="376" t="s">
        <v>4940</v>
      </c>
      <c r="P3347" s="326">
        <f>ROUND(SUMIF('AV-Bewegungsdaten'!B:B,A3347,'AV-Bewegungsdaten'!C:C),3)</f>
        <v>0</v>
      </c>
      <c r="Q3347" s="324">
        <f>ROUND(SUMIF('AV-Bewegungsdaten'!B:B,$A3347,'AV-Bewegungsdaten'!D:D),2)</f>
        <v>0</v>
      </c>
      <c r="T3347" s="327"/>
      <c r="U3347" s="326">
        <f>ROUND(SUMIF('DV-Bewegungsdaten'!B:B,Kategorien!A3347,'DV-Bewegungsdaten'!D:D),3)</f>
        <v>0</v>
      </c>
      <c r="V3347" s="324">
        <f>ROUND(SUMIF('DV-Bewegungsdaten'!B:B,Kategorien!A3347,'DV-Bewegungsdaten'!E:E),3)</f>
        <v>0</v>
      </c>
      <c r="AD3347" s="390">
        <f t="shared" si="685"/>
        <v>12.100999999999999</v>
      </c>
      <c r="AE3347" s="390">
        <f t="shared" si="686"/>
        <v>12.757999999999999</v>
      </c>
      <c r="AF3347" s="390">
        <f t="shared" si="687"/>
        <v>13.976999999999999</v>
      </c>
      <c r="AG3347" s="390">
        <f t="shared" si="688"/>
        <v>13.343999999999999</v>
      </c>
      <c r="AH3347" s="390">
        <f t="shared" si="689"/>
        <v>13.256</v>
      </c>
      <c r="AI3347" s="390">
        <f t="shared" si="690"/>
        <v>13.788</v>
      </c>
      <c r="AJ3347" s="390">
        <f t="shared" si="691"/>
        <v>13.071</v>
      </c>
      <c r="AK3347" s="390">
        <f t="shared" si="692"/>
        <v>13.354999999999999</v>
      </c>
      <c r="AL3347" s="390">
        <f t="shared" si="693"/>
        <v>13.465</v>
      </c>
      <c r="AM3347" s="390">
        <f t="shared" si="694"/>
        <v>13.346</v>
      </c>
      <c r="AN3347" s="390">
        <f t="shared" si="695"/>
        <v>12.94</v>
      </c>
      <c r="AO3347" s="390">
        <f t="shared" si="696"/>
        <v>13.843</v>
      </c>
    </row>
    <row r="3348" spans="1:41" ht="15" customHeight="1" x14ac:dyDescent="0.25">
      <c r="A3348" s="127" t="s">
        <v>3832</v>
      </c>
      <c r="B3348" s="125" t="s">
        <v>2077</v>
      </c>
      <c r="C3348" s="125" t="s">
        <v>4008</v>
      </c>
      <c r="D3348" s="125" t="s">
        <v>940</v>
      </c>
      <c r="E3348" s="125" t="s">
        <v>2455</v>
      </c>
      <c r="F3348" s="126">
        <v>19.78</v>
      </c>
      <c r="G3348" s="126">
        <v>19.98</v>
      </c>
      <c r="H3348" s="126">
        <v>15.82</v>
      </c>
      <c r="I3348" s="126"/>
      <c r="J3348" s="317"/>
      <c r="K3348" s="323">
        <f>ROUND(SUMIF('VGT-Bewegungsdaten'!B:B,A3348,'VGT-Bewegungsdaten'!C:C),3)</f>
        <v>0</v>
      </c>
      <c r="L3348" s="324">
        <f>ROUND(SUMIF('VGT-Bewegungsdaten'!B:B,$A3348,'VGT-Bewegungsdaten'!D:D),2)</f>
        <v>0</v>
      </c>
      <c r="N3348" s="376" t="s">
        <v>4930</v>
      </c>
      <c r="O3348" s="376" t="s">
        <v>4940</v>
      </c>
      <c r="P3348" s="326">
        <f>ROUND(SUMIF('AV-Bewegungsdaten'!B:B,A3348,'AV-Bewegungsdaten'!C:C),3)</f>
        <v>0</v>
      </c>
      <c r="Q3348" s="324">
        <f>ROUND(SUMIF('AV-Bewegungsdaten'!B:B,$A3348,'AV-Bewegungsdaten'!D:D),2)</f>
        <v>0</v>
      </c>
      <c r="T3348" s="327"/>
      <c r="U3348" s="326">
        <f>ROUND(SUMIF('DV-Bewegungsdaten'!B:B,Kategorien!A3348,'DV-Bewegungsdaten'!D:D),3)</f>
        <v>0</v>
      </c>
      <c r="V3348" s="324">
        <f>ROUND(SUMIF('DV-Bewegungsdaten'!B:B,Kategorien!A3348,'DV-Bewegungsdaten'!E:E),3)</f>
        <v>0</v>
      </c>
      <c r="AD3348" s="390">
        <f t="shared" si="685"/>
        <v>15.041</v>
      </c>
      <c r="AE3348" s="390">
        <f t="shared" si="686"/>
        <v>15.698</v>
      </c>
      <c r="AF3348" s="390">
        <f t="shared" si="687"/>
        <v>16.917000000000002</v>
      </c>
      <c r="AG3348" s="390">
        <f t="shared" si="688"/>
        <v>16.283999999999999</v>
      </c>
      <c r="AH3348" s="390">
        <f t="shared" si="689"/>
        <v>16.196000000000002</v>
      </c>
      <c r="AI3348" s="390">
        <f t="shared" si="690"/>
        <v>16.728000000000002</v>
      </c>
      <c r="AJ3348" s="390">
        <f t="shared" si="691"/>
        <v>16.010999999999999</v>
      </c>
      <c r="AK3348" s="390">
        <f t="shared" si="692"/>
        <v>16.295000000000002</v>
      </c>
      <c r="AL3348" s="390">
        <f t="shared" si="693"/>
        <v>16.405000000000001</v>
      </c>
      <c r="AM3348" s="390">
        <f t="shared" si="694"/>
        <v>16.286000000000001</v>
      </c>
      <c r="AN3348" s="390">
        <f t="shared" si="695"/>
        <v>15.88</v>
      </c>
      <c r="AO3348" s="390">
        <f t="shared" si="696"/>
        <v>16.783000000000001</v>
      </c>
    </row>
    <row r="3349" spans="1:41" ht="15" customHeight="1" x14ac:dyDescent="0.25">
      <c r="A3349" s="127" t="s">
        <v>3833</v>
      </c>
      <c r="B3349" s="125" t="s">
        <v>2077</v>
      </c>
      <c r="C3349" s="125" t="s">
        <v>4008</v>
      </c>
      <c r="D3349" s="125" t="s">
        <v>942</v>
      </c>
      <c r="E3349" s="125" t="s">
        <v>2452</v>
      </c>
      <c r="F3349" s="126">
        <v>17.82</v>
      </c>
      <c r="G3349" s="126">
        <v>18.02</v>
      </c>
      <c r="H3349" s="126">
        <v>14.26</v>
      </c>
      <c r="I3349" s="126"/>
      <c r="J3349" s="317"/>
      <c r="K3349" s="323">
        <f>ROUND(SUMIF('VGT-Bewegungsdaten'!B:B,A3349,'VGT-Bewegungsdaten'!C:C),3)</f>
        <v>0</v>
      </c>
      <c r="L3349" s="324">
        <f>ROUND(SUMIF('VGT-Bewegungsdaten'!B:B,$A3349,'VGT-Bewegungsdaten'!D:D),2)</f>
        <v>0</v>
      </c>
      <c r="N3349" s="376" t="s">
        <v>4930</v>
      </c>
      <c r="O3349" s="376" t="s">
        <v>4940</v>
      </c>
      <c r="P3349" s="326">
        <f>ROUND(SUMIF('AV-Bewegungsdaten'!B:B,A3349,'AV-Bewegungsdaten'!C:C),3)</f>
        <v>0</v>
      </c>
      <c r="Q3349" s="324">
        <f>ROUND(SUMIF('AV-Bewegungsdaten'!B:B,$A3349,'AV-Bewegungsdaten'!D:D),2)</f>
        <v>0</v>
      </c>
      <c r="T3349" s="327"/>
      <c r="U3349" s="326">
        <f>ROUND(SUMIF('DV-Bewegungsdaten'!B:B,Kategorien!A3349,'DV-Bewegungsdaten'!D:D),3)</f>
        <v>0</v>
      </c>
      <c r="V3349" s="324">
        <f>ROUND(SUMIF('DV-Bewegungsdaten'!B:B,Kategorien!A3349,'DV-Bewegungsdaten'!E:E),3)</f>
        <v>0</v>
      </c>
      <c r="AD3349" s="390">
        <f t="shared" si="685"/>
        <v>13.081</v>
      </c>
      <c r="AE3349" s="390">
        <f t="shared" si="686"/>
        <v>13.738</v>
      </c>
      <c r="AF3349" s="390">
        <f t="shared" si="687"/>
        <v>14.956999999999999</v>
      </c>
      <c r="AG3349" s="390">
        <f t="shared" si="688"/>
        <v>14.324</v>
      </c>
      <c r="AH3349" s="390">
        <f t="shared" si="689"/>
        <v>14.236000000000001</v>
      </c>
      <c r="AI3349" s="390">
        <f t="shared" si="690"/>
        <v>14.768000000000001</v>
      </c>
      <c r="AJ3349" s="390">
        <f t="shared" si="691"/>
        <v>14.051</v>
      </c>
      <c r="AK3349" s="390">
        <f t="shared" si="692"/>
        <v>14.334999999999999</v>
      </c>
      <c r="AL3349" s="390">
        <f t="shared" si="693"/>
        <v>14.445</v>
      </c>
      <c r="AM3349" s="390">
        <f t="shared" si="694"/>
        <v>14.326000000000001</v>
      </c>
      <c r="AN3349" s="390">
        <f t="shared" si="695"/>
        <v>13.92</v>
      </c>
      <c r="AO3349" s="390">
        <f t="shared" si="696"/>
        <v>14.823</v>
      </c>
    </row>
    <row r="3350" spans="1:41" ht="15" customHeight="1" x14ac:dyDescent="0.25">
      <c r="A3350" s="127" t="s">
        <v>3834</v>
      </c>
      <c r="B3350" s="125" t="s">
        <v>2077</v>
      </c>
      <c r="C3350" s="125" t="s">
        <v>4008</v>
      </c>
      <c r="D3350" s="125" t="s">
        <v>944</v>
      </c>
      <c r="E3350" s="125" t="s">
        <v>2455</v>
      </c>
      <c r="F3350" s="126">
        <v>20.759999999999998</v>
      </c>
      <c r="G3350" s="126">
        <v>20.959999999999997</v>
      </c>
      <c r="H3350" s="126">
        <v>16.61</v>
      </c>
      <c r="I3350" s="126"/>
      <c r="J3350" s="317"/>
      <c r="K3350" s="323">
        <f>ROUND(SUMIF('VGT-Bewegungsdaten'!B:B,A3350,'VGT-Bewegungsdaten'!C:C),3)</f>
        <v>0</v>
      </c>
      <c r="L3350" s="324">
        <f>ROUND(SUMIF('VGT-Bewegungsdaten'!B:B,$A3350,'VGT-Bewegungsdaten'!D:D),2)</f>
        <v>0</v>
      </c>
      <c r="N3350" s="376" t="s">
        <v>4930</v>
      </c>
      <c r="O3350" s="376" t="s">
        <v>4940</v>
      </c>
      <c r="P3350" s="326">
        <f>ROUND(SUMIF('AV-Bewegungsdaten'!B:B,A3350,'AV-Bewegungsdaten'!C:C),3)</f>
        <v>0</v>
      </c>
      <c r="Q3350" s="324">
        <f>ROUND(SUMIF('AV-Bewegungsdaten'!B:B,$A3350,'AV-Bewegungsdaten'!D:D),2)</f>
        <v>0</v>
      </c>
      <c r="T3350" s="327"/>
      <c r="U3350" s="326">
        <f>ROUND(SUMIF('DV-Bewegungsdaten'!B:B,Kategorien!A3350,'DV-Bewegungsdaten'!D:D),3)</f>
        <v>0</v>
      </c>
      <c r="V3350" s="324">
        <f>ROUND(SUMIF('DV-Bewegungsdaten'!B:B,Kategorien!A3350,'DV-Bewegungsdaten'!E:E),3)</f>
        <v>0</v>
      </c>
      <c r="AD3350" s="390">
        <f t="shared" si="685"/>
        <v>16.020999999999997</v>
      </c>
      <c r="AE3350" s="390">
        <f t="shared" si="686"/>
        <v>16.677999999999997</v>
      </c>
      <c r="AF3350" s="390">
        <f t="shared" si="687"/>
        <v>17.896999999999998</v>
      </c>
      <c r="AG3350" s="390">
        <f t="shared" si="688"/>
        <v>17.263999999999996</v>
      </c>
      <c r="AH3350" s="390">
        <f t="shared" si="689"/>
        <v>17.175999999999998</v>
      </c>
      <c r="AI3350" s="390">
        <f t="shared" si="690"/>
        <v>17.707999999999998</v>
      </c>
      <c r="AJ3350" s="390">
        <f t="shared" si="691"/>
        <v>16.990999999999996</v>
      </c>
      <c r="AK3350" s="390">
        <f t="shared" si="692"/>
        <v>17.274999999999999</v>
      </c>
      <c r="AL3350" s="390">
        <f t="shared" si="693"/>
        <v>17.384999999999998</v>
      </c>
      <c r="AM3350" s="390">
        <f t="shared" si="694"/>
        <v>17.265999999999998</v>
      </c>
      <c r="AN3350" s="390">
        <f t="shared" si="695"/>
        <v>16.86</v>
      </c>
      <c r="AO3350" s="390">
        <f t="shared" si="696"/>
        <v>17.762999999999998</v>
      </c>
    </row>
    <row r="3351" spans="1:41" ht="15" customHeight="1" x14ac:dyDescent="0.25">
      <c r="A3351" s="127" t="s">
        <v>3835</v>
      </c>
      <c r="B3351" s="125" t="s">
        <v>2077</v>
      </c>
      <c r="C3351" s="125" t="s">
        <v>4008</v>
      </c>
      <c r="D3351" s="125" t="s">
        <v>946</v>
      </c>
      <c r="E3351" s="125" t="s">
        <v>2452</v>
      </c>
      <c r="F3351" s="126">
        <v>18.8</v>
      </c>
      <c r="G3351" s="126">
        <v>19</v>
      </c>
      <c r="H3351" s="126">
        <v>15.04</v>
      </c>
      <c r="I3351" s="126"/>
      <c r="J3351" s="317"/>
      <c r="K3351" s="323">
        <f>ROUND(SUMIF('VGT-Bewegungsdaten'!B:B,A3351,'VGT-Bewegungsdaten'!C:C),3)</f>
        <v>0</v>
      </c>
      <c r="L3351" s="324">
        <f>ROUND(SUMIF('VGT-Bewegungsdaten'!B:B,$A3351,'VGT-Bewegungsdaten'!D:D),2)</f>
        <v>0</v>
      </c>
      <c r="N3351" s="376" t="s">
        <v>4930</v>
      </c>
      <c r="O3351" s="376" t="s">
        <v>4940</v>
      </c>
      <c r="P3351" s="326">
        <f>ROUND(SUMIF('AV-Bewegungsdaten'!B:B,A3351,'AV-Bewegungsdaten'!C:C),3)</f>
        <v>0</v>
      </c>
      <c r="Q3351" s="324">
        <f>ROUND(SUMIF('AV-Bewegungsdaten'!B:B,$A3351,'AV-Bewegungsdaten'!D:D),2)</f>
        <v>0</v>
      </c>
      <c r="T3351" s="327"/>
      <c r="U3351" s="326">
        <f>ROUND(SUMIF('DV-Bewegungsdaten'!B:B,Kategorien!A3351,'DV-Bewegungsdaten'!D:D),3)</f>
        <v>0</v>
      </c>
      <c r="V3351" s="324">
        <f>ROUND(SUMIF('DV-Bewegungsdaten'!B:B,Kategorien!A3351,'DV-Bewegungsdaten'!E:E),3)</f>
        <v>0</v>
      </c>
      <c r="AD3351" s="390">
        <f t="shared" si="685"/>
        <v>14.061</v>
      </c>
      <c r="AE3351" s="390">
        <f t="shared" si="686"/>
        <v>14.718</v>
      </c>
      <c r="AF3351" s="390">
        <f t="shared" si="687"/>
        <v>15.936999999999999</v>
      </c>
      <c r="AG3351" s="390">
        <f t="shared" si="688"/>
        <v>15.304</v>
      </c>
      <c r="AH3351" s="390">
        <f t="shared" si="689"/>
        <v>15.216000000000001</v>
      </c>
      <c r="AI3351" s="390">
        <f t="shared" si="690"/>
        <v>15.748000000000001</v>
      </c>
      <c r="AJ3351" s="390">
        <f t="shared" si="691"/>
        <v>15.031000000000001</v>
      </c>
      <c r="AK3351" s="390">
        <f t="shared" si="692"/>
        <v>15.315</v>
      </c>
      <c r="AL3351" s="390">
        <f t="shared" si="693"/>
        <v>15.425000000000001</v>
      </c>
      <c r="AM3351" s="390">
        <f t="shared" si="694"/>
        <v>15.306000000000001</v>
      </c>
      <c r="AN3351" s="390">
        <f t="shared" si="695"/>
        <v>14.9</v>
      </c>
      <c r="AO3351" s="390">
        <f t="shared" si="696"/>
        <v>15.803000000000001</v>
      </c>
    </row>
    <row r="3352" spans="1:41" ht="15" customHeight="1" x14ac:dyDescent="0.25">
      <c r="A3352" s="127" t="s">
        <v>3836</v>
      </c>
      <c r="B3352" s="125" t="s">
        <v>2077</v>
      </c>
      <c r="C3352" s="125" t="s">
        <v>4008</v>
      </c>
      <c r="D3352" s="125" t="s">
        <v>948</v>
      </c>
      <c r="E3352" s="125" t="s">
        <v>2455</v>
      </c>
      <c r="F3352" s="126">
        <v>21.740000000000002</v>
      </c>
      <c r="G3352" s="126">
        <v>21.94</v>
      </c>
      <c r="H3352" s="126">
        <v>17.39</v>
      </c>
      <c r="I3352" s="126"/>
      <c r="J3352" s="317"/>
      <c r="K3352" s="323">
        <f>ROUND(SUMIF('VGT-Bewegungsdaten'!B:B,A3352,'VGT-Bewegungsdaten'!C:C),3)</f>
        <v>0</v>
      </c>
      <c r="L3352" s="324">
        <f>ROUND(SUMIF('VGT-Bewegungsdaten'!B:B,$A3352,'VGT-Bewegungsdaten'!D:D),2)</f>
        <v>0</v>
      </c>
      <c r="N3352" s="376" t="s">
        <v>4930</v>
      </c>
      <c r="O3352" s="376" t="s">
        <v>4940</v>
      </c>
      <c r="P3352" s="326">
        <f>ROUND(SUMIF('AV-Bewegungsdaten'!B:B,A3352,'AV-Bewegungsdaten'!C:C),3)</f>
        <v>0</v>
      </c>
      <c r="Q3352" s="324">
        <f>ROUND(SUMIF('AV-Bewegungsdaten'!B:B,$A3352,'AV-Bewegungsdaten'!D:D),2)</f>
        <v>0</v>
      </c>
      <c r="T3352" s="327"/>
      <c r="U3352" s="326">
        <f>ROUND(SUMIF('DV-Bewegungsdaten'!B:B,Kategorien!A3352,'DV-Bewegungsdaten'!D:D),3)</f>
        <v>0</v>
      </c>
      <c r="V3352" s="324">
        <f>ROUND(SUMIF('DV-Bewegungsdaten'!B:B,Kategorien!A3352,'DV-Bewegungsdaten'!E:E),3)</f>
        <v>0</v>
      </c>
      <c r="AD3352" s="390">
        <f t="shared" si="685"/>
        <v>17.001000000000001</v>
      </c>
      <c r="AE3352" s="390">
        <f t="shared" si="686"/>
        <v>17.658000000000001</v>
      </c>
      <c r="AF3352" s="390">
        <f t="shared" si="687"/>
        <v>18.877000000000002</v>
      </c>
      <c r="AG3352" s="390">
        <f t="shared" si="688"/>
        <v>18.244</v>
      </c>
      <c r="AH3352" s="390">
        <f t="shared" si="689"/>
        <v>18.156000000000002</v>
      </c>
      <c r="AI3352" s="390">
        <f t="shared" si="690"/>
        <v>18.688000000000002</v>
      </c>
      <c r="AJ3352" s="390">
        <f t="shared" si="691"/>
        <v>17.971</v>
      </c>
      <c r="AK3352" s="390">
        <f t="shared" si="692"/>
        <v>18.255000000000003</v>
      </c>
      <c r="AL3352" s="390">
        <f t="shared" si="693"/>
        <v>18.365000000000002</v>
      </c>
      <c r="AM3352" s="390">
        <f t="shared" si="694"/>
        <v>18.246000000000002</v>
      </c>
      <c r="AN3352" s="390">
        <f t="shared" si="695"/>
        <v>17.840000000000003</v>
      </c>
      <c r="AO3352" s="390">
        <f t="shared" si="696"/>
        <v>18.743000000000002</v>
      </c>
    </row>
    <row r="3353" spans="1:41" ht="15" customHeight="1" x14ac:dyDescent="0.25">
      <c r="A3353" s="127" t="s">
        <v>3837</v>
      </c>
      <c r="B3353" s="125" t="s">
        <v>2077</v>
      </c>
      <c r="C3353" s="125" t="s">
        <v>4008</v>
      </c>
      <c r="D3353" s="125" t="s">
        <v>950</v>
      </c>
      <c r="E3353" s="125" t="s">
        <v>2452</v>
      </c>
      <c r="F3353" s="126">
        <v>16.84</v>
      </c>
      <c r="G3353" s="126">
        <v>17.04</v>
      </c>
      <c r="H3353" s="126">
        <v>13.47</v>
      </c>
      <c r="I3353" s="126"/>
      <c r="J3353" s="317"/>
      <c r="K3353" s="323">
        <f>ROUND(SUMIF('VGT-Bewegungsdaten'!B:B,A3353,'VGT-Bewegungsdaten'!C:C),3)</f>
        <v>0</v>
      </c>
      <c r="L3353" s="324">
        <f>ROUND(SUMIF('VGT-Bewegungsdaten'!B:B,$A3353,'VGT-Bewegungsdaten'!D:D),2)</f>
        <v>0</v>
      </c>
      <c r="N3353" s="376" t="s">
        <v>4930</v>
      </c>
      <c r="O3353" s="376" t="s">
        <v>4940</v>
      </c>
      <c r="P3353" s="326">
        <f>ROUND(SUMIF('AV-Bewegungsdaten'!B:B,A3353,'AV-Bewegungsdaten'!C:C),3)</f>
        <v>0</v>
      </c>
      <c r="Q3353" s="324">
        <f>ROUND(SUMIF('AV-Bewegungsdaten'!B:B,$A3353,'AV-Bewegungsdaten'!D:D),2)</f>
        <v>0</v>
      </c>
      <c r="T3353" s="327"/>
      <c r="U3353" s="326">
        <f>ROUND(SUMIF('DV-Bewegungsdaten'!B:B,Kategorien!A3353,'DV-Bewegungsdaten'!D:D),3)</f>
        <v>0</v>
      </c>
      <c r="V3353" s="324">
        <f>ROUND(SUMIF('DV-Bewegungsdaten'!B:B,Kategorien!A3353,'DV-Bewegungsdaten'!E:E),3)</f>
        <v>0</v>
      </c>
      <c r="AD3353" s="390">
        <f t="shared" si="685"/>
        <v>12.100999999999999</v>
      </c>
      <c r="AE3353" s="390">
        <f t="shared" si="686"/>
        <v>12.757999999999999</v>
      </c>
      <c r="AF3353" s="390">
        <f t="shared" si="687"/>
        <v>13.976999999999999</v>
      </c>
      <c r="AG3353" s="390">
        <f t="shared" si="688"/>
        <v>13.343999999999999</v>
      </c>
      <c r="AH3353" s="390">
        <f t="shared" si="689"/>
        <v>13.256</v>
      </c>
      <c r="AI3353" s="390">
        <f t="shared" si="690"/>
        <v>13.788</v>
      </c>
      <c r="AJ3353" s="390">
        <f t="shared" si="691"/>
        <v>13.071</v>
      </c>
      <c r="AK3353" s="390">
        <f t="shared" si="692"/>
        <v>13.354999999999999</v>
      </c>
      <c r="AL3353" s="390">
        <f t="shared" si="693"/>
        <v>13.465</v>
      </c>
      <c r="AM3353" s="390">
        <f t="shared" si="694"/>
        <v>13.346</v>
      </c>
      <c r="AN3353" s="390">
        <f t="shared" si="695"/>
        <v>12.94</v>
      </c>
      <c r="AO3353" s="390">
        <f t="shared" si="696"/>
        <v>13.843</v>
      </c>
    </row>
    <row r="3354" spans="1:41" ht="15" customHeight="1" x14ac:dyDescent="0.25">
      <c r="A3354" s="127" t="s">
        <v>3838</v>
      </c>
      <c r="B3354" s="125" t="s">
        <v>2077</v>
      </c>
      <c r="C3354" s="125" t="s">
        <v>4008</v>
      </c>
      <c r="D3354" s="125" t="s">
        <v>952</v>
      </c>
      <c r="E3354" s="125" t="s">
        <v>2455</v>
      </c>
      <c r="F3354" s="126">
        <v>19.78</v>
      </c>
      <c r="G3354" s="126">
        <v>19.98</v>
      </c>
      <c r="H3354" s="126">
        <v>15.82</v>
      </c>
      <c r="I3354" s="126"/>
      <c r="J3354" s="317"/>
      <c r="K3354" s="323">
        <f>ROUND(SUMIF('VGT-Bewegungsdaten'!B:B,A3354,'VGT-Bewegungsdaten'!C:C),3)</f>
        <v>0</v>
      </c>
      <c r="L3354" s="324">
        <f>ROUND(SUMIF('VGT-Bewegungsdaten'!B:B,$A3354,'VGT-Bewegungsdaten'!D:D),2)</f>
        <v>0</v>
      </c>
      <c r="N3354" s="376" t="s">
        <v>4930</v>
      </c>
      <c r="O3354" s="376" t="s">
        <v>4940</v>
      </c>
      <c r="P3354" s="326">
        <f>ROUND(SUMIF('AV-Bewegungsdaten'!B:B,A3354,'AV-Bewegungsdaten'!C:C),3)</f>
        <v>0</v>
      </c>
      <c r="Q3354" s="324">
        <f>ROUND(SUMIF('AV-Bewegungsdaten'!B:B,$A3354,'AV-Bewegungsdaten'!D:D),2)</f>
        <v>0</v>
      </c>
      <c r="T3354" s="327"/>
      <c r="U3354" s="326">
        <f>ROUND(SUMIF('DV-Bewegungsdaten'!B:B,Kategorien!A3354,'DV-Bewegungsdaten'!D:D),3)</f>
        <v>0</v>
      </c>
      <c r="V3354" s="324">
        <f>ROUND(SUMIF('DV-Bewegungsdaten'!B:B,Kategorien!A3354,'DV-Bewegungsdaten'!E:E),3)</f>
        <v>0</v>
      </c>
      <c r="AD3354" s="390">
        <f t="shared" si="685"/>
        <v>15.041</v>
      </c>
      <c r="AE3354" s="390">
        <f t="shared" si="686"/>
        <v>15.698</v>
      </c>
      <c r="AF3354" s="390">
        <f t="shared" si="687"/>
        <v>16.917000000000002</v>
      </c>
      <c r="AG3354" s="390">
        <f t="shared" si="688"/>
        <v>16.283999999999999</v>
      </c>
      <c r="AH3354" s="390">
        <f t="shared" si="689"/>
        <v>16.196000000000002</v>
      </c>
      <c r="AI3354" s="390">
        <f t="shared" si="690"/>
        <v>16.728000000000002</v>
      </c>
      <c r="AJ3354" s="390">
        <f t="shared" si="691"/>
        <v>16.010999999999999</v>
      </c>
      <c r="AK3354" s="390">
        <f t="shared" si="692"/>
        <v>16.295000000000002</v>
      </c>
      <c r="AL3354" s="390">
        <f t="shared" si="693"/>
        <v>16.405000000000001</v>
      </c>
      <c r="AM3354" s="390">
        <f t="shared" si="694"/>
        <v>16.286000000000001</v>
      </c>
      <c r="AN3354" s="390">
        <f t="shared" si="695"/>
        <v>15.88</v>
      </c>
      <c r="AO3354" s="390">
        <f t="shared" si="696"/>
        <v>16.783000000000001</v>
      </c>
    </row>
    <row r="3355" spans="1:41" ht="15" customHeight="1" x14ac:dyDescent="0.25">
      <c r="A3355" s="127" t="s">
        <v>3839</v>
      </c>
      <c r="B3355" s="125" t="s">
        <v>2077</v>
      </c>
      <c r="C3355" s="125" t="s">
        <v>4008</v>
      </c>
      <c r="D3355" s="125" t="s">
        <v>954</v>
      </c>
      <c r="E3355" s="125" t="s">
        <v>2452</v>
      </c>
      <c r="F3355" s="126">
        <v>17.82</v>
      </c>
      <c r="G3355" s="126">
        <v>18.02</v>
      </c>
      <c r="H3355" s="126">
        <v>14.26</v>
      </c>
      <c r="I3355" s="126"/>
      <c r="J3355" s="317"/>
      <c r="K3355" s="323">
        <f>ROUND(SUMIF('VGT-Bewegungsdaten'!B:B,A3355,'VGT-Bewegungsdaten'!C:C),3)</f>
        <v>0</v>
      </c>
      <c r="L3355" s="324">
        <f>ROUND(SUMIF('VGT-Bewegungsdaten'!B:B,$A3355,'VGT-Bewegungsdaten'!D:D),2)</f>
        <v>0</v>
      </c>
      <c r="N3355" s="376" t="s">
        <v>4930</v>
      </c>
      <c r="O3355" s="376" t="s">
        <v>4940</v>
      </c>
      <c r="P3355" s="326">
        <f>ROUND(SUMIF('AV-Bewegungsdaten'!B:B,A3355,'AV-Bewegungsdaten'!C:C),3)</f>
        <v>0</v>
      </c>
      <c r="Q3355" s="324">
        <f>ROUND(SUMIF('AV-Bewegungsdaten'!B:B,$A3355,'AV-Bewegungsdaten'!D:D),2)</f>
        <v>0</v>
      </c>
      <c r="T3355" s="327"/>
      <c r="U3355" s="326">
        <f>ROUND(SUMIF('DV-Bewegungsdaten'!B:B,Kategorien!A3355,'DV-Bewegungsdaten'!D:D),3)</f>
        <v>0</v>
      </c>
      <c r="V3355" s="324">
        <f>ROUND(SUMIF('DV-Bewegungsdaten'!B:B,Kategorien!A3355,'DV-Bewegungsdaten'!E:E),3)</f>
        <v>0</v>
      </c>
      <c r="AD3355" s="390">
        <f t="shared" si="685"/>
        <v>13.081</v>
      </c>
      <c r="AE3355" s="390">
        <f t="shared" si="686"/>
        <v>13.738</v>
      </c>
      <c r="AF3355" s="390">
        <f t="shared" si="687"/>
        <v>14.956999999999999</v>
      </c>
      <c r="AG3355" s="390">
        <f t="shared" si="688"/>
        <v>14.324</v>
      </c>
      <c r="AH3355" s="390">
        <f t="shared" si="689"/>
        <v>14.236000000000001</v>
      </c>
      <c r="AI3355" s="390">
        <f t="shared" si="690"/>
        <v>14.768000000000001</v>
      </c>
      <c r="AJ3355" s="390">
        <f t="shared" si="691"/>
        <v>14.051</v>
      </c>
      <c r="AK3355" s="390">
        <f t="shared" si="692"/>
        <v>14.334999999999999</v>
      </c>
      <c r="AL3355" s="390">
        <f t="shared" si="693"/>
        <v>14.445</v>
      </c>
      <c r="AM3355" s="390">
        <f t="shared" si="694"/>
        <v>14.326000000000001</v>
      </c>
      <c r="AN3355" s="390">
        <f t="shared" si="695"/>
        <v>13.92</v>
      </c>
      <c r="AO3355" s="390">
        <f t="shared" si="696"/>
        <v>14.823</v>
      </c>
    </row>
    <row r="3356" spans="1:41" ht="15" customHeight="1" x14ac:dyDescent="0.25">
      <c r="A3356" s="127" t="s">
        <v>3840</v>
      </c>
      <c r="B3356" s="125" t="s">
        <v>2077</v>
      </c>
      <c r="C3356" s="125" t="s">
        <v>4008</v>
      </c>
      <c r="D3356" s="125" t="s">
        <v>956</v>
      </c>
      <c r="E3356" s="125" t="s">
        <v>2455</v>
      </c>
      <c r="F3356" s="126">
        <v>20.759999999999998</v>
      </c>
      <c r="G3356" s="126">
        <v>20.959999999999997</v>
      </c>
      <c r="H3356" s="126">
        <v>16.61</v>
      </c>
      <c r="I3356" s="126"/>
      <c r="J3356" s="317"/>
      <c r="K3356" s="323">
        <f>ROUND(SUMIF('VGT-Bewegungsdaten'!B:B,A3356,'VGT-Bewegungsdaten'!C:C),3)</f>
        <v>0</v>
      </c>
      <c r="L3356" s="324">
        <f>ROUND(SUMIF('VGT-Bewegungsdaten'!B:B,$A3356,'VGT-Bewegungsdaten'!D:D),2)</f>
        <v>0</v>
      </c>
      <c r="N3356" s="376" t="s">
        <v>4930</v>
      </c>
      <c r="O3356" s="376" t="s">
        <v>4940</v>
      </c>
      <c r="P3356" s="326">
        <f>ROUND(SUMIF('AV-Bewegungsdaten'!B:B,A3356,'AV-Bewegungsdaten'!C:C),3)</f>
        <v>0</v>
      </c>
      <c r="Q3356" s="324">
        <f>ROUND(SUMIF('AV-Bewegungsdaten'!B:B,$A3356,'AV-Bewegungsdaten'!D:D),2)</f>
        <v>0</v>
      </c>
      <c r="T3356" s="327"/>
      <c r="U3356" s="326">
        <f>ROUND(SUMIF('DV-Bewegungsdaten'!B:B,Kategorien!A3356,'DV-Bewegungsdaten'!D:D),3)</f>
        <v>0</v>
      </c>
      <c r="V3356" s="324">
        <f>ROUND(SUMIF('DV-Bewegungsdaten'!B:B,Kategorien!A3356,'DV-Bewegungsdaten'!E:E),3)</f>
        <v>0</v>
      </c>
      <c r="AD3356" s="390">
        <f t="shared" si="685"/>
        <v>16.020999999999997</v>
      </c>
      <c r="AE3356" s="390">
        <f t="shared" si="686"/>
        <v>16.677999999999997</v>
      </c>
      <c r="AF3356" s="390">
        <f t="shared" si="687"/>
        <v>17.896999999999998</v>
      </c>
      <c r="AG3356" s="390">
        <f t="shared" si="688"/>
        <v>17.263999999999996</v>
      </c>
      <c r="AH3356" s="390">
        <f t="shared" si="689"/>
        <v>17.175999999999998</v>
      </c>
      <c r="AI3356" s="390">
        <f t="shared" si="690"/>
        <v>17.707999999999998</v>
      </c>
      <c r="AJ3356" s="390">
        <f t="shared" si="691"/>
        <v>16.990999999999996</v>
      </c>
      <c r="AK3356" s="390">
        <f t="shared" si="692"/>
        <v>17.274999999999999</v>
      </c>
      <c r="AL3356" s="390">
        <f t="shared" si="693"/>
        <v>17.384999999999998</v>
      </c>
      <c r="AM3356" s="390">
        <f t="shared" si="694"/>
        <v>17.265999999999998</v>
      </c>
      <c r="AN3356" s="390">
        <f t="shared" si="695"/>
        <v>16.86</v>
      </c>
      <c r="AO3356" s="390">
        <f t="shared" si="696"/>
        <v>17.762999999999998</v>
      </c>
    </row>
    <row r="3357" spans="1:41" ht="15" customHeight="1" x14ac:dyDescent="0.25">
      <c r="A3357" s="127" t="s">
        <v>3841</v>
      </c>
      <c r="B3357" s="125" t="s">
        <v>2077</v>
      </c>
      <c r="C3357" s="125" t="s">
        <v>4008</v>
      </c>
      <c r="D3357" s="125" t="s">
        <v>958</v>
      </c>
      <c r="E3357" s="125" t="s">
        <v>2452</v>
      </c>
      <c r="F3357" s="126">
        <v>18.8</v>
      </c>
      <c r="G3357" s="126">
        <v>19</v>
      </c>
      <c r="H3357" s="126">
        <v>15.04</v>
      </c>
      <c r="I3357" s="126"/>
      <c r="J3357" s="317"/>
      <c r="K3357" s="323">
        <f>ROUND(SUMIF('VGT-Bewegungsdaten'!B:B,A3357,'VGT-Bewegungsdaten'!C:C),3)</f>
        <v>0</v>
      </c>
      <c r="L3357" s="324">
        <f>ROUND(SUMIF('VGT-Bewegungsdaten'!B:B,$A3357,'VGT-Bewegungsdaten'!D:D),2)</f>
        <v>0</v>
      </c>
      <c r="N3357" s="376" t="s">
        <v>4930</v>
      </c>
      <c r="O3357" s="376" t="s">
        <v>4940</v>
      </c>
      <c r="P3357" s="326">
        <f>ROUND(SUMIF('AV-Bewegungsdaten'!B:B,A3357,'AV-Bewegungsdaten'!C:C),3)</f>
        <v>0</v>
      </c>
      <c r="Q3357" s="324">
        <f>ROUND(SUMIF('AV-Bewegungsdaten'!B:B,$A3357,'AV-Bewegungsdaten'!D:D),2)</f>
        <v>0</v>
      </c>
      <c r="T3357" s="327"/>
      <c r="U3357" s="326">
        <f>ROUND(SUMIF('DV-Bewegungsdaten'!B:B,Kategorien!A3357,'DV-Bewegungsdaten'!D:D),3)</f>
        <v>0</v>
      </c>
      <c r="V3357" s="324">
        <f>ROUND(SUMIF('DV-Bewegungsdaten'!B:B,Kategorien!A3357,'DV-Bewegungsdaten'!E:E),3)</f>
        <v>0</v>
      </c>
      <c r="AD3357" s="390">
        <f t="shared" si="685"/>
        <v>14.061</v>
      </c>
      <c r="AE3357" s="390">
        <f t="shared" si="686"/>
        <v>14.718</v>
      </c>
      <c r="AF3357" s="390">
        <f t="shared" si="687"/>
        <v>15.936999999999999</v>
      </c>
      <c r="AG3357" s="390">
        <f t="shared" si="688"/>
        <v>15.304</v>
      </c>
      <c r="AH3357" s="390">
        <f t="shared" si="689"/>
        <v>15.216000000000001</v>
      </c>
      <c r="AI3357" s="390">
        <f t="shared" si="690"/>
        <v>15.748000000000001</v>
      </c>
      <c r="AJ3357" s="390">
        <f t="shared" si="691"/>
        <v>15.031000000000001</v>
      </c>
      <c r="AK3357" s="390">
        <f t="shared" si="692"/>
        <v>15.315</v>
      </c>
      <c r="AL3357" s="390">
        <f t="shared" si="693"/>
        <v>15.425000000000001</v>
      </c>
      <c r="AM3357" s="390">
        <f t="shared" si="694"/>
        <v>15.306000000000001</v>
      </c>
      <c r="AN3357" s="390">
        <f t="shared" si="695"/>
        <v>14.9</v>
      </c>
      <c r="AO3357" s="390">
        <f t="shared" si="696"/>
        <v>15.803000000000001</v>
      </c>
    </row>
    <row r="3358" spans="1:41" ht="15" customHeight="1" x14ac:dyDescent="0.25">
      <c r="A3358" s="127" t="s">
        <v>3842</v>
      </c>
      <c r="B3358" s="125" t="s">
        <v>2077</v>
      </c>
      <c r="C3358" s="125" t="s">
        <v>4008</v>
      </c>
      <c r="D3358" s="125" t="s">
        <v>960</v>
      </c>
      <c r="E3358" s="125" t="s">
        <v>2455</v>
      </c>
      <c r="F3358" s="126">
        <v>21.740000000000002</v>
      </c>
      <c r="G3358" s="126">
        <v>21.94</v>
      </c>
      <c r="H3358" s="126">
        <v>17.39</v>
      </c>
      <c r="I3358" s="126"/>
      <c r="J3358" s="317"/>
      <c r="K3358" s="323">
        <f>ROUND(SUMIF('VGT-Bewegungsdaten'!B:B,A3358,'VGT-Bewegungsdaten'!C:C),3)</f>
        <v>0</v>
      </c>
      <c r="L3358" s="324">
        <f>ROUND(SUMIF('VGT-Bewegungsdaten'!B:B,$A3358,'VGT-Bewegungsdaten'!D:D),2)</f>
        <v>0</v>
      </c>
      <c r="N3358" s="376" t="s">
        <v>4930</v>
      </c>
      <c r="O3358" s="376" t="s">
        <v>4940</v>
      </c>
      <c r="P3358" s="326">
        <f>ROUND(SUMIF('AV-Bewegungsdaten'!B:B,A3358,'AV-Bewegungsdaten'!C:C),3)</f>
        <v>0</v>
      </c>
      <c r="Q3358" s="324">
        <f>ROUND(SUMIF('AV-Bewegungsdaten'!B:B,$A3358,'AV-Bewegungsdaten'!D:D),2)</f>
        <v>0</v>
      </c>
      <c r="T3358" s="327"/>
      <c r="U3358" s="326">
        <f>ROUND(SUMIF('DV-Bewegungsdaten'!B:B,Kategorien!A3358,'DV-Bewegungsdaten'!D:D),3)</f>
        <v>0</v>
      </c>
      <c r="V3358" s="324">
        <f>ROUND(SUMIF('DV-Bewegungsdaten'!B:B,Kategorien!A3358,'DV-Bewegungsdaten'!E:E),3)</f>
        <v>0</v>
      </c>
      <c r="AD3358" s="390">
        <f t="shared" si="685"/>
        <v>17.001000000000001</v>
      </c>
      <c r="AE3358" s="390">
        <f t="shared" si="686"/>
        <v>17.658000000000001</v>
      </c>
      <c r="AF3358" s="390">
        <f t="shared" si="687"/>
        <v>18.877000000000002</v>
      </c>
      <c r="AG3358" s="390">
        <f t="shared" si="688"/>
        <v>18.244</v>
      </c>
      <c r="AH3358" s="390">
        <f t="shared" si="689"/>
        <v>18.156000000000002</v>
      </c>
      <c r="AI3358" s="390">
        <f t="shared" si="690"/>
        <v>18.688000000000002</v>
      </c>
      <c r="AJ3358" s="390">
        <f t="shared" si="691"/>
        <v>17.971</v>
      </c>
      <c r="AK3358" s="390">
        <f t="shared" si="692"/>
        <v>18.255000000000003</v>
      </c>
      <c r="AL3358" s="390">
        <f t="shared" si="693"/>
        <v>18.365000000000002</v>
      </c>
      <c r="AM3358" s="390">
        <f t="shared" si="694"/>
        <v>18.246000000000002</v>
      </c>
      <c r="AN3358" s="390">
        <f t="shared" si="695"/>
        <v>17.840000000000003</v>
      </c>
      <c r="AO3358" s="390">
        <f t="shared" si="696"/>
        <v>18.743000000000002</v>
      </c>
    </row>
    <row r="3359" spans="1:41" ht="15" customHeight="1" x14ac:dyDescent="0.25">
      <c r="A3359" s="127" t="s">
        <v>3843</v>
      </c>
      <c r="B3359" s="125" t="s">
        <v>2077</v>
      </c>
      <c r="C3359" s="125" t="s">
        <v>4008</v>
      </c>
      <c r="D3359" s="125" t="s">
        <v>962</v>
      </c>
      <c r="E3359" s="125" t="s">
        <v>2452</v>
      </c>
      <c r="F3359" s="126">
        <v>19.78</v>
      </c>
      <c r="G3359" s="126">
        <v>19.98</v>
      </c>
      <c r="H3359" s="126">
        <v>15.82</v>
      </c>
      <c r="I3359" s="126"/>
      <c r="J3359" s="317"/>
      <c r="K3359" s="323">
        <f>ROUND(SUMIF('VGT-Bewegungsdaten'!B:B,A3359,'VGT-Bewegungsdaten'!C:C),3)</f>
        <v>0</v>
      </c>
      <c r="L3359" s="324">
        <f>ROUND(SUMIF('VGT-Bewegungsdaten'!B:B,$A3359,'VGT-Bewegungsdaten'!D:D),2)</f>
        <v>0</v>
      </c>
      <c r="N3359" s="376" t="s">
        <v>4930</v>
      </c>
      <c r="O3359" s="376" t="s">
        <v>4940</v>
      </c>
      <c r="P3359" s="326">
        <f>ROUND(SUMIF('AV-Bewegungsdaten'!B:B,A3359,'AV-Bewegungsdaten'!C:C),3)</f>
        <v>0</v>
      </c>
      <c r="Q3359" s="324">
        <f>ROUND(SUMIF('AV-Bewegungsdaten'!B:B,$A3359,'AV-Bewegungsdaten'!D:D),2)</f>
        <v>0</v>
      </c>
      <c r="T3359" s="327"/>
      <c r="U3359" s="326">
        <f>ROUND(SUMIF('DV-Bewegungsdaten'!B:B,Kategorien!A3359,'DV-Bewegungsdaten'!D:D),3)</f>
        <v>0</v>
      </c>
      <c r="V3359" s="324">
        <f>ROUND(SUMIF('DV-Bewegungsdaten'!B:B,Kategorien!A3359,'DV-Bewegungsdaten'!E:E),3)</f>
        <v>0</v>
      </c>
      <c r="AD3359" s="390">
        <f t="shared" si="685"/>
        <v>15.041</v>
      </c>
      <c r="AE3359" s="390">
        <f t="shared" si="686"/>
        <v>15.698</v>
      </c>
      <c r="AF3359" s="390">
        <f t="shared" si="687"/>
        <v>16.917000000000002</v>
      </c>
      <c r="AG3359" s="390">
        <f t="shared" si="688"/>
        <v>16.283999999999999</v>
      </c>
      <c r="AH3359" s="390">
        <f t="shared" si="689"/>
        <v>16.196000000000002</v>
      </c>
      <c r="AI3359" s="390">
        <f t="shared" si="690"/>
        <v>16.728000000000002</v>
      </c>
      <c r="AJ3359" s="390">
        <f t="shared" si="691"/>
        <v>16.010999999999999</v>
      </c>
      <c r="AK3359" s="390">
        <f t="shared" si="692"/>
        <v>16.295000000000002</v>
      </c>
      <c r="AL3359" s="390">
        <f t="shared" si="693"/>
        <v>16.405000000000001</v>
      </c>
      <c r="AM3359" s="390">
        <f t="shared" si="694"/>
        <v>16.286000000000001</v>
      </c>
      <c r="AN3359" s="390">
        <f t="shared" si="695"/>
        <v>15.88</v>
      </c>
      <c r="AO3359" s="390">
        <f t="shared" si="696"/>
        <v>16.783000000000001</v>
      </c>
    </row>
    <row r="3360" spans="1:41" ht="15" customHeight="1" x14ac:dyDescent="0.25">
      <c r="A3360" s="127" t="s">
        <v>3844</v>
      </c>
      <c r="B3360" s="125" t="s">
        <v>2077</v>
      </c>
      <c r="C3360" s="125" t="s">
        <v>4008</v>
      </c>
      <c r="D3360" s="125" t="s">
        <v>964</v>
      </c>
      <c r="E3360" s="125" t="s">
        <v>2455</v>
      </c>
      <c r="F3360" s="126">
        <v>22.72</v>
      </c>
      <c r="G3360" s="126">
        <v>22.919999999999998</v>
      </c>
      <c r="H3360" s="126">
        <v>18.18</v>
      </c>
      <c r="I3360" s="126"/>
      <c r="J3360" s="317"/>
      <c r="K3360" s="323">
        <f>ROUND(SUMIF('VGT-Bewegungsdaten'!B:B,A3360,'VGT-Bewegungsdaten'!C:C),3)</f>
        <v>0</v>
      </c>
      <c r="L3360" s="324">
        <f>ROUND(SUMIF('VGT-Bewegungsdaten'!B:B,$A3360,'VGT-Bewegungsdaten'!D:D),2)</f>
        <v>0</v>
      </c>
      <c r="N3360" s="376" t="s">
        <v>4930</v>
      </c>
      <c r="O3360" s="376" t="s">
        <v>4940</v>
      </c>
      <c r="P3360" s="326">
        <f>ROUND(SUMIF('AV-Bewegungsdaten'!B:B,A3360,'AV-Bewegungsdaten'!C:C),3)</f>
        <v>0</v>
      </c>
      <c r="Q3360" s="324">
        <f>ROUND(SUMIF('AV-Bewegungsdaten'!B:B,$A3360,'AV-Bewegungsdaten'!D:D),2)</f>
        <v>0</v>
      </c>
      <c r="T3360" s="327"/>
      <c r="U3360" s="326">
        <f>ROUND(SUMIF('DV-Bewegungsdaten'!B:B,Kategorien!A3360,'DV-Bewegungsdaten'!D:D),3)</f>
        <v>0</v>
      </c>
      <c r="V3360" s="324">
        <f>ROUND(SUMIF('DV-Bewegungsdaten'!B:B,Kategorien!A3360,'DV-Bewegungsdaten'!E:E),3)</f>
        <v>0</v>
      </c>
      <c r="AD3360" s="390">
        <f t="shared" si="685"/>
        <v>17.980999999999998</v>
      </c>
      <c r="AE3360" s="390">
        <f t="shared" si="686"/>
        <v>18.637999999999998</v>
      </c>
      <c r="AF3360" s="390">
        <f t="shared" si="687"/>
        <v>19.856999999999999</v>
      </c>
      <c r="AG3360" s="390">
        <f t="shared" si="688"/>
        <v>19.223999999999997</v>
      </c>
      <c r="AH3360" s="390">
        <f t="shared" si="689"/>
        <v>19.135999999999999</v>
      </c>
      <c r="AI3360" s="390">
        <f t="shared" si="690"/>
        <v>19.667999999999999</v>
      </c>
      <c r="AJ3360" s="390">
        <f t="shared" si="691"/>
        <v>18.950999999999997</v>
      </c>
      <c r="AK3360" s="390">
        <f t="shared" si="692"/>
        <v>19.234999999999999</v>
      </c>
      <c r="AL3360" s="390">
        <f t="shared" si="693"/>
        <v>19.344999999999999</v>
      </c>
      <c r="AM3360" s="390">
        <f t="shared" si="694"/>
        <v>19.225999999999999</v>
      </c>
      <c r="AN3360" s="390">
        <f t="shared" si="695"/>
        <v>18.82</v>
      </c>
      <c r="AO3360" s="390">
        <f t="shared" si="696"/>
        <v>19.722999999999999</v>
      </c>
    </row>
    <row r="3361" spans="1:41" ht="15" customHeight="1" x14ac:dyDescent="0.25">
      <c r="A3361" s="127" t="s">
        <v>3845</v>
      </c>
      <c r="B3361" s="125" t="s">
        <v>2077</v>
      </c>
      <c r="C3361" s="125" t="s">
        <v>4008</v>
      </c>
      <c r="D3361" s="125" t="s">
        <v>1282</v>
      </c>
      <c r="E3361" s="125" t="s">
        <v>2452</v>
      </c>
      <c r="F3361" s="126">
        <v>10.96</v>
      </c>
      <c r="G3361" s="126">
        <v>11.16</v>
      </c>
      <c r="H3361" s="126">
        <v>8.77</v>
      </c>
      <c r="I3361" s="126"/>
      <c r="J3361" s="317"/>
      <c r="K3361" s="323">
        <f>ROUND(SUMIF('VGT-Bewegungsdaten'!B:B,A3361,'VGT-Bewegungsdaten'!C:C),3)</f>
        <v>0</v>
      </c>
      <c r="L3361" s="324">
        <f>ROUND(SUMIF('VGT-Bewegungsdaten'!B:B,$A3361,'VGT-Bewegungsdaten'!D:D),2)</f>
        <v>0</v>
      </c>
      <c r="N3361" s="376" t="s">
        <v>4930</v>
      </c>
      <c r="O3361" s="376" t="s">
        <v>4940</v>
      </c>
      <c r="P3361" s="326">
        <f>ROUND(SUMIF('AV-Bewegungsdaten'!B:B,A3361,'AV-Bewegungsdaten'!C:C),3)</f>
        <v>0</v>
      </c>
      <c r="Q3361" s="324">
        <f>ROUND(SUMIF('AV-Bewegungsdaten'!B:B,$A3361,'AV-Bewegungsdaten'!D:D),2)</f>
        <v>0</v>
      </c>
      <c r="T3361" s="327"/>
      <c r="U3361" s="326">
        <f>ROUND(SUMIF('DV-Bewegungsdaten'!B:B,Kategorien!A3361,'DV-Bewegungsdaten'!D:D),3)</f>
        <v>0</v>
      </c>
      <c r="V3361" s="324">
        <f>ROUND(SUMIF('DV-Bewegungsdaten'!B:B,Kategorien!A3361,'DV-Bewegungsdaten'!E:E),3)</f>
        <v>0</v>
      </c>
      <c r="AD3361" s="390">
        <f t="shared" si="685"/>
        <v>6.2210000000000001</v>
      </c>
      <c r="AE3361" s="390">
        <f t="shared" si="686"/>
        <v>6.8780000000000001</v>
      </c>
      <c r="AF3361" s="390">
        <f t="shared" si="687"/>
        <v>8.0969999999999995</v>
      </c>
      <c r="AG3361" s="390">
        <f t="shared" si="688"/>
        <v>7.4640000000000004</v>
      </c>
      <c r="AH3361" s="390">
        <f t="shared" si="689"/>
        <v>7.3760000000000003</v>
      </c>
      <c r="AI3361" s="390">
        <f t="shared" si="690"/>
        <v>7.9080000000000004</v>
      </c>
      <c r="AJ3361" s="390">
        <f t="shared" si="691"/>
        <v>7.1910000000000007</v>
      </c>
      <c r="AK3361" s="390">
        <f t="shared" si="692"/>
        <v>7.4749999999999996</v>
      </c>
      <c r="AL3361" s="390">
        <f t="shared" si="693"/>
        <v>7.585</v>
      </c>
      <c r="AM3361" s="390">
        <f t="shared" si="694"/>
        <v>7.4660000000000002</v>
      </c>
      <c r="AN3361" s="390">
        <f t="shared" si="695"/>
        <v>7.0600000000000005</v>
      </c>
      <c r="AO3361" s="390">
        <f t="shared" si="696"/>
        <v>7.9630000000000001</v>
      </c>
    </row>
    <row r="3362" spans="1:41" ht="15" customHeight="1" x14ac:dyDescent="0.25">
      <c r="A3362" s="127" t="s">
        <v>3846</v>
      </c>
      <c r="B3362" s="125" t="s">
        <v>2077</v>
      </c>
      <c r="C3362" s="125" t="s">
        <v>4008</v>
      </c>
      <c r="D3362" s="125" t="s">
        <v>1284</v>
      </c>
      <c r="E3362" s="125" t="s">
        <v>2455</v>
      </c>
      <c r="F3362" s="126">
        <v>13.9</v>
      </c>
      <c r="G3362" s="126">
        <v>14.1</v>
      </c>
      <c r="H3362" s="126">
        <v>11.12</v>
      </c>
      <c r="I3362" s="126"/>
      <c r="J3362" s="317"/>
      <c r="K3362" s="323">
        <f>ROUND(SUMIF('VGT-Bewegungsdaten'!B:B,A3362,'VGT-Bewegungsdaten'!C:C),3)</f>
        <v>0</v>
      </c>
      <c r="L3362" s="324">
        <f>ROUND(SUMIF('VGT-Bewegungsdaten'!B:B,$A3362,'VGT-Bewegungsdaten'!D:D),2)</f>
        <v>0</v>
      </c>
      <c r="N3362" s="376" t="s">
        <v>4930</v>
      </c>
      <c r="O3362" s="376" t="s">
        <v>4940</v>
      </c>
      <c r="P3362" s="326">
        <f>ROUND(SUMIF('AV-Bewegungsdaten'!B:B,A3362,'AV-Bewegungsdaten'!C:C),3)</f>
        <v>0</v>
      </c>
      <c r="Q3362" s="324">
        <f>ROUND(SUMIF('AV-Bewegungsdaten'!B:B,$A3362,'AV-Bewegungsdaten'!D:D),2)</f>
        <v>0</v>
      </c>
      <c r="T3362" s="327"/>
      <c r="U3362" s="326">
        <f>ROUND(SUMIF('DV-Bewegungsdaten'!B:B,Kategorien!A3362,'DV-Bewegungsdaten'!D:D),3)</f>
        <v>0</v>
      </c>
      <c r="V3362" s="324">
        <f>ROUND(SUMIF('DV-Bewegungsdaten'!B:B,Kategorien!A3362,'DV-Bewegungsdaten'!E:E),3)</f>
        <v>0</v>
      </c>
      <c r="AD3362" s="390">
        <f t="shared" si="685"/>
        <v>9.1609999999999996</v>
      </c>
      <c r="AE3362" s="390">
        <f t="shared" si="686"/>
        <v>9.8179999999999996</v>
      </c>
      <c r="AF3362" s="390">
        <f t="shared" si="687"/>
        <v>11.036999999999999</v>
      </c>
      <c r="AG3362" s="390">
        <f t="shared" si="688"/>
        <v>10.404</v>
      </c>
      <c r="AH3362" s="390">
        <f t="shared" si="689"/>
        <v>10.315999999999999</v>
      </c>
      <c r="AI3362" s="390">
        <f t="shared" si="690"/>
        <v>10.847999999999999</v>
      </c>
      <c r="AJ3362" s="390">
        <f t="shared" si="691"/>
        <v>10.131</v>
      </c>
      <c r="AK3362" s="390">
        <f t="shared" si="692"/>
        <v>10.414999999999999</v>
      </c>
      <c r="AL3362" s="390">
        <f t="shared" si="693"/>
        <v>10.524999999999999</v>
      </c>
      <c r="AM3362" s="390">
        <f t="shared" si="694"/>
        <v>10.405999999999999</v>
      </c>
      <c r="AN3362" s="390">
        <f t="shared" si="695"/>
        <v>10</v>
      </c>
      <c r="AO3362" s="390">
        <f t="shared" si="696"/>
        <v>10.902999999999999</v>
      </c>
    </row>
    <row r="3363" spans="1:41" ht="15" customHeight="1" x14ac:dyDescent="0.25">
      <c r="A3363" s="127" t="s">
        <v>3847</v>
      </c>
      <c r="B3363" s="125" t="s">
        <v>2077</v>
      </c>
      <c r="C3363" s="125" t="s">
        <v>4008</v>
      </c>
      <c r="D3363" s="125" t="s">
        <v>1282</v>
      </c>
      <c r="E3363" s="125" t="s">
        <v>2452</v>
      </c>
      <c r="F3363" s="126">
        <v>11.94</v>
      </c>
      <c r="G3363" s="126">
        <v>12.139999999999999</v>
      </c>
      <c r="H3363" s="126">
        <v>9.5500000000000007</v>
      </c>
      <c r="I3363" s="126"/>
      <c r="J3363" s="317"/>
      <c r="K3363" s="323">
        <f>ROUND(SUMIF('VGT-Bewegungsdaten'!B:B,A3363,'VGT-Bewegungsdaten'!C:C),3)</f>
        <v>0</v>
      </c>
      <c r="L3363" s="324">
        <f>ROUND(SUMIF('VGT-Bewegungsdaten'!B:B,$A3363,'VGT-Bewegungsdaten'!D:D),2)</f>
        <v>0</v>
      </c>
      <c r="N3363" s="376" t="s">
        <v>4930</v>
      </c>
      <c r="O3363" s="376" t="s">
        <v>4940</v>
      </c>
      <c r="P3363" s="326">
        <f>ROUND(SUMIF('AV-Bewegungsdaten'!B:B,A3363,'AV-Bewegungsdaten'!C:C),3)</f>
        <v>0</v>
      </c>
      <c r="Q3363" s="324">
        <f>ROUND(SUMIF('AV-Bewegungsdaten'!B:B,$A3363,'AV-Bewegungsdaten'!D:D),2)</f>
        <v>0</v>
      </c>
      <c r="T3363" s="327"/>
      <c r="U3363" s="326">
        <f>ROUND(SUMIF('DV-Bewegungsdaten'!B:B,Kategorien!A3363,'DV-Bewegungsdaten'!D:D),3)</f>
        <v>0</v>
      </c>
      <c r="V3363" s="324">
        <f>ROUND(SUMIF('DV-Bewegungsdaten'!B:B,Kategorien!A3363,'DV-Bewegungsdaten'!E:E),3)</f>
        <v>0</v>
      </c>
      <c r="AD3363" s="390">
        <f t="shared" si="685"/>
        <v>7.2009999999999987</v>
      </c>
      <c r="AE3363" s="390">
        <f t="shared" si="686"/>
        <v>7.8579999999999988</v>
      </c>
      <c r="AF3363" s="390">
        <f t="shared" si="687"/>
        <v>9.0769999999999982</v>
      </c>
      <c r="AG3363" s="390">
        <f t="shared" si="688"/>
        <v>8.4439999999999991</v>
      </c>
      <c r="AH3363" s="390">
        <f t="shared" si="689"/>
        <v>8.3559999999999981</v>
      </c>
      <c r="AI3363" s="390">
        <f t="shared" si="690"/>
        <v>8.8879999999999981</v>
      </c>
      <c r="AJ3363" s="390">
        <f t="shared" si="691"/>
        <v>8.1709999999999994</v>
      </c>
      <c r="AK3363" s="390">
        <f t="shared" si="692"/>
        <v>8.4549999999999983</v>
      </c>
      <c r="AL3363" s="390">
        <f t="shared" si="693"/>
        <v>8.5649999999999977</v>
      </c>
      <c r="AM3363" s="390">
        <f t="shared" si="694"/>
        <v>8.445999999999998</v>
      </c>
      <c r="AN3363" s="390">
        <f t="shared" si="695"/>
        <v>8.0399999999999991</v>
      </c>
      <c r="AO3363" s="390">
        <f t="shared" si="696"/>
        <v>8.9429999999999978</v>
      </c>
    </row>
    <row r="3364" spans="1:41" ht="15" customHeight="1" x14ac:dyDescent="0.25">
      <c r="A3364" s="127" t="s">
        <v>3848</v>
      </c>
      <c r="B3364" s="125" t="s">
        <v>2077</v>
      </c>
      <c r="C3364" s="125" t="s">
        <v>4008</v>
      </c>
      <c r="D3364" s="125" t="s">
        <v>1284</v>
      </c>
      <c r="E3364" s="125" t="s">
        <v>2455</v>
      </c>
      <c r="F3364" s="126">
        <v>14.879999999999999</v>
      </c>
      <c r="G3364" s="126">
        <v>15.079999999999998</v>
      </c>
      <c r="H3364" s="126">
        <v>11.9</v>
      </c>
      <c r="I3364" s="126"/>
      <c r="J3364" s="317"/>
      <c r="K3364" s="323">
        <f>ROUND(SUMIF('VGT-Bewegungsdaten'!B:B,A3364,'VGT-Bewegungsdaten'!C:C),3)</f>
        <v>0</v>
      </c>
      <c r="L3364" s="324">
        <f>ROUND(SUMIF('VGT-Bewegungsdaten'!B:B,$A3364,'VGT-Bewegungsdaten'!D:D),2)</f>
        <v>0</v>
      </c>
      <c r="N3364" s="376" t="s">
        <v>4930</v>
      </c>
      <c r="O3364" s="376" t="s">
        <v>4940</v>
      </c>
      <c r="P3364" s="326">
        <f>ROUND(SUMIF('AV-Bewegungsdaten'!B:B,A3364,'AV-Bewegungsdaten'!C:C),3)</f>
        <v>0</v>
      </c>
      <c r="Q3364" s="324">
        <f>ROUND(SUMIF('AV-Bewegungsdaten'!B:B,$A3364,'AV-Bewegungsdaten'!D:D),2)</f>
        <v>0</v>
      </c>
      <c r="T3364" s="327"/>
      <c r="U3364" s="326">
        <f>ROUND(SUMIF('DV-Bewegungsdaten'!B:B,Kategorien!A3364,'DV-Bewegungsdaten'!D:D),3)</f>
        <v>0</v>
      </c>
      <c r="V3364" s="324">
        <f>ROUND(SUMIF('DV-Bewegungsdaten'!B:B,Kategorien!A3364,'DV-Bewegungsdaten'!E:E),3)</f>
        <v>0</v>
      </c>
      <c r="AD3364" s="390">
        <f t="shared" si="685"/>
        <v>10.140999999999998</v>
      </c>
      <c r="AE3364" s="390">
        <f t="shared" si="686"/>
        <v>10.797999999999998</v>
      </c>
      <c r="AF3364" s="390">
        <f t="shared" si="687"/>
        <v>12.016999999999998</v>
      </c>
      <c r="AG3364" s="390">
        <f t="shared" si="688"/>
        <v>11.383999999999999</v>
      </c>
      <c r="AH3364" s="390">
        <f t="shared" si="689"/>
        <v>11.295999999999999</v>
      </c>
      <c r="AI3364" s="390">
        <f t="shared" si="690"/>
        <v>11.827999999999999</v>
      </c>
      <c r="AJ3364" s="390">
        <f t="shared" si="691"/>
        <v>11.110999999999999</v>
      </c>
      <c r="AK3364" s="390">
        <f t="shared" si="692"/>
        <v>11.394999999999998</v>
      </c>
      <c r="AL3364" s="390">
        <f t="shared" si="693"/>
        <v>11.504999999999999</v>
      </c>
      <c r="AM3364" s="390">
        <f t="shared" si="694"/>
        <v>11.385999999999999</v>
      </c>
      <c r="AN3364" s="390">
        <f t="shared" si="695"/>
        <v>10.979999999999999</v>
      </c>
      <c r="AO3364" s="390">
        <f t="shared" si="696"/>
        <v>11.882999999999999</v>
      </c>
    </row>
    <row r="3365" spans="1:41" ht="15" customHeight="1" x14ac:dyDescent="0.25">
      <c r="A3365" s="127" t="s">
        <v>3849</v>
      </c>
      <c r="B3365" s="125" t="s">
        <v>2077</v>
      </c>
      <c r="C3365" s="125" t="s">
        <v>4008</v>
      </c>
      <c r="D3365" s="125" t="s">
        <v>1288</v>
      </c>
      <c r="E3365" s="125" t="s">
        <v>2452</v>
      </c>
      <c r="F3365" s="126">
        <v>16.84</v>
      </c>
      <c r="G3365" s="126">
        <v>17.04</v>
      </c>
      <c r="H3365" s="126">
        <v>13.47</v>
      </c>
      <c r="I3365" s="126"/>
      <c r="J3365" s="317"/>
      <c r="K3365" s="323">
        <f>ROUND(SUMIF('VGT-Bewegungsdaten'!B:B,A3365,'VGT-Bewegungsdaten'!C:C),3)</f>
        <v>0</v>
      </c>
      <c r="L3365" s="324">
        <f>ROUND(SUMIF('VGT-Bewegungsdaten'!B:B,$A3365,'VGT-Bewegungsdaten'!D:D),2)</f>
        <v>0</v>
      </c>
      <c r="N3365" s="376" t="s">
        <v>4930</v>
      </c>
      <c r="O3365" s="376" t="s">
        <v>4940</v>
      </c>
      <c r="P3365" s="326">
        <f>ROUND(SUMIF('AV-Bewegungsdaten'!B:B,A3365,'AV-Bewegungsdaten'!C:C),3)</f>
        <v>0</v>
      </c>
      <c r="Q3365" s="324">
        <f>ROUND(SUMIF('AV-Bewegungsdaten'!B:B,$A3365,'AV-Bewegungsdaten'!D:D),2)</f>
        <v>0</v>
      </c>
      <c r="T3365" s="327"/>
      <c r="U3365" s="326">
        <f>ROUND(SUMIF('DV-Bewegungsdaten'!B:B,Kategorien!A3365,'DV-Bewegungsdaten'!D:D),3)</f>
        <v>0</v>
      </c>
      <c r="V3365" s="324">
        <f>ROUND(SUMIF('DV-Bewegungsdaten'!B:B,Kategorien!A3365,'DV-Bewegungsdaten'!E:E),3)</f>
        <v>0</v>
      </c>
      <c r="AD3365" s="390">
        <f t="shared" si="685"/>
        <v>12.100999999999999</v>
      </c>
      <c r="AE3365" s="390">
        <f t="shared" si="686"/>
        <v>12.757999999999999</v>
      </c>
      <c r="AF3365" s="390">
        <f t="shared" si="687"/>
        <v>13.976999999999999</v>
      </c>
      <c r="AG3365" s="390">
        <f t="shared" si="688"/>
        <v>13.343999999999999</v>
      </c>
      <c r="AH3365" s="390">
        <f t="shared" si="689"/>
        <v>13.256</v>
      </c>
      <c r="AI3365" s="390">
        <f t="shared" si="690"/>
        <v>13.788</v>
      </c>
      <c r="AJ3365" s="390">
        <f t="shared" si="691"/>
        <v>13.071</v>
      </c>
      <c r="AK3365" s="390">
        <f t="shared" si="692"/>
        <v>13.354999999999999</v>
      </c>
      <c r="AL3365" s="390">
        <f t="shared" si="693"/>
        <v>13.465</v>
      </c>
      <c r="AM3365" s="390">
        <f t="shared" si="694"/>
        <v>13.346</v>
      </c>
      <c r="AN3365" s="390">
        <f t="shared" si="695"/>
        <v>12.94</v>
      </c>
      <c r="AO3365" s="390">
        <f t="shared" si="696"/>
        <v>13.843</v>
      </c>
    </row>
    <row r="3366" spans="1:41" ht="15" customHeight="1" x14ac:dyDescent="0.25">
      <c r="A3366" s="127" t="s">
        <v>3850</v>
      </c>
      <c r="B3366" s="125" t="s">
        <v>2077</v>
      </c>
      <c r="C3366" s="125" t="s">
        <v>4008</v>
      </c>
      <c r="D3366" s="125" t="s">
        <v>1290</v>
      </c>
      <c r="E3366" s="125" t="s">
        <v>2455</v>
      </c>
      <c r="F3366" s="126">
        <v>19.78</v>
      </c>
      <c r="G3366" s="126">
        <v>19.98</v>
      </c>
      <c r="H3366" s="126">
        <v>15.82</v>
      </c>
      <c r="I3366" s="126"/>
      <c r="J3366" s="317"/>
      <c r="K3366" s="323">
        <f>ROUND(SUMIF('VGT-Bewegungsdaten'!B:B,A3366,'VGT-Bewegungsdaten'!C:C),3)</f>
        <v>0</v>
      </c>
      <c r="L3366" s="324">
        <f>ROUND(SUMIF('VGT-Bewegungsdaten'!B:B,$A3366,'VGT-Bewegungsdaten'!D:D),2)</f>
        <v>0</v>
      </c>
      <c r="N3366" s="376" t="s">
        <v>4930</v>
      </c>
      <c r="O3366" s="376" t="s">
        <v>4940</v>
      </c>
      <c r="P3366" s="326">
        <f>ROUND(SUMIF('AV-Bewegungsdaten'!B:B,A3366,'AV-Bewegungsdaten'!C:C),3)</f>
        <v>0</v>
      </c>
      <c r="Q3366" s="324">
        <f>ROUND(SUMIF('AV-Bewegungsdaten'!B:B,$A3366,'AV-Bewegungsdaten'!D:D),2)</f>
        <v>0</v>
      </c>
      <c r="T3366" s="327"/>
      <c r="U3366" s="326">
        <f>ROUND(SUMIF('DV-Bewegungsdaten'!B:B,Kategorien!A3366,'DV-Bewegungsdaten'!D:D),3)</f>
        <v>0</v>
      </c>
      <c r="V3366" s="324">
        <f>ROUND(SUMIF('DV-Bewegungsdaten'!B:B,Kategorien!A3366,'DV-Bewegungsdaten'!E:E),3)</f>
        <v>0</v>
      </c>
      <c r="AD3366" s="390">
        <f t="shared" si="685"/>
        <v>15.041</v>
      </c>
      <c r="AE3366" s="390">
        <f t="shared" si="686"/>
        <v>15.698</v>
      </c>
      <c r="AF3366" s="390">
        <f t="shared" si="687"/>
        <v>16.917000000000002</v>
      </c>
      <c r="AG3366" s="390">
        <f t="shared" si="688"/>
        <v>16.283999999999999</v>
      </c>
      <c r="AH3366" s="390">
        <f t="shared" si="689"/>
        <v>16.196000000000002</v>
      </c>
      <c r="AI3366" s="390">
        <f t="shared" si="690"/>
        <v>16.728000000000002</v>
      </c>
      <c r="AJ3366" s="390">
        <f t="shared" si="691"/>
        <v>16.010999999999999</v>
      </c>
      <c r="AK3366" s="390">
        <f t="shared" si="692"/>
        <v>16.295000000000002</v>
      </c>
      <c r="AL3366" s="390">
        <f t="shared" si="693"/>
        <v>16.405000000000001</v>
      </c>
      <c r="AM3366" s="390">
        <f t="shared" si="694"/>
        <v>16.286000000000001</v>
      </c>
      <c r="AN3366" s="390">
        <f t="shared" si="695"/>
        <v>15.88</v>
      </c>
      <c r="AO3366" s="390">
        <f t="shared" si="696"/>
        <v>16.783000000000001</v>
      </c>
    </row>
    <row r="3367" spans="1:41" ht="15" customHeight="1" x14ac:dyDescent="0.25">
      <c r="A3367" s="127" t="s">
        <v>3851</v>
      </c>
      <c r="B3367" s="125" t="s">
        <v>2077</v>
      </c>
      <c r="C3367" s="125" t="s">
        <v>4008</v>
      </c>
      <c r="D3367" s="125" t="s">
        <v>1292</v>
      </c>
      <c r="E3367" s="125" t="s">
        <v>2452</v>
      </c>
      <c r="F3367" s="126">
        <v>17.82</v>
      </c>
      <c r="G3367" s="126">
        <v>18.02</v>
      </c>
      <c r="H3367" s="126">
        <v>14.26</v>
      </c>
      <c r="I3367" s="126"/>
      <c r="J3367" s="317"/>
      <c r="K3367" s="323">
        <f>ROUND(SUMIF('VGT-Bewegungsdaten'!B:B,A3367,'VGT-Bewegungsdaten'!C:C),3)</f>
        <v>0</v>
      </c>
      <c r="L3367" s="324">
        <f>ROUND(SUMIF('VGT-Bewegungsdaten'!B:B,$A3367,'VGT-Bewegungsdaten'!D:D),2)</f>
        <v>0</v>
      </c>
      <c r="N3367" s="376" t="s">
        <v>4930</v>
      </c>
      <c r="O3367" s="376" t="s">
        <v>4940</v>
      </c>
      <c r="P3367" s="326">
        <f>ROUND(SUMIF('AV-Bewegungsdaten'!B:B,A3367,'AV-Bewegungsdaten'!C:C),3)</f>
        <v>0</v>
      </c>
      <c r="Q3367" s="324">
        <f>ROUND(SUMIF('AV-Bewegungsdaten'!B:B,$A3367,'AV-Bewegungsdaten'!D:D),2)</f>
        <v>0</v>
      </c>
      <c r="T3367" s="327"/>
      <c r="U3367" s="326">
        <f>ROUND(SUMIF('DV-Bewegungsdaten'!B:B,Kategorien!A3367,'DV-Bewegungsdaten'!D:D),3)</f>
        <v>0</v>
      </c>
      <c r="V3367" s="324">
        <f>ROUND(SUMIF('DV-Bewegungsdaten'!B:B,Kategorien!A3367,'DV-Bewegungsdaten'!E:E),3)</f>
        <v>0</v>
      </c>
      <c r="AD3367" s="390">
        <f t="shared" si="685"/>
        <v>13.081</v>
      </c>
      <c r="AE3367" s="390">
        <f t="shared" si="686"/>
        <v>13.738</v>
      </c>
      <c r="AF3367" s="390">
        <f t="shared" si="687"/>
        <v>14.956999999999999</v>
      </c>
      <c r="AG3367" s="390">
        <f t="shared" si="688"/>
        <v>14.324</v>
      </c>
      <c r="AH3367" s="390">
        <f t="shared" si="689"/>
        <v>14.236000000000001</v>
      </c>
      <c r="AI3367" s="390">
        <f t="shared" si="690"/>
        <v>14.768000000000001</v>
      </c>
      <c r="AJ3367" s="390">
        <f t="shared" si="691"/>
        <v>14.051</v>
      </c>
      <c r="AK3367" s="390">
        <f t="shared" si="692"/>
        <v>14.334999999999999</v>
      </c>
      <c r="AL3367" s="390">
        <f t="shared" si="693"/>
        <v>14.445</v>
      </c>
      <c r="AM3367" s="390">
        <f t="shared" si="694"/>
        <v>14.326000000000001</v>
      </c>
      <c r="AN3367" s="390">
        <f t="shared" si="695"/>
        <v>13.92</v>
      </c>
      <c r="AO3367" s="390">
        <f t="shared" si="696"/>
        <v>14.823</v>
      </c>
    </row>
    <row r="3368" spans="1:41" ht="15" customHeight="1" x14ac:dyDescent="0.25">
      <c r="A3368" s="127" t="s">
        <v>3852</v>
      </c>
      <c r="B3368" s="125" t="s">
        <v>2077</v>
      </c>
      <c r="C3368" s="125" t="s">
        <v>4008</v>
      </c>
      <c r="D3368" s="125" t="s">
        <v>1294</v>
      </c>
      <c r="E3368" s="125" t="s">
        <v>2455</v>
      </c>
      <c r="F3368" s="126">
        <v>20.76</v>
      </c>
      <c r="G3368" s="126">
        <v>20.96</v>
      </c>
      <c r="H3368" s="126">
        <v>16.61</v>
      </c>
      <c r="I3368" s="126"/>
      <c r="J3368" s="317"/>
      <c r="K3368" s="323">
        <f>ROUND(SUMIF('VGT-Bewegungsdaten'!B:B,A3368,'VGT-Bewegungsdaten'!C:C),3)</f>
        <v>0</v>
      </c>
      <c r="L3368" s="324">
        <f>ROUND(SUMIF('VGT-Bewegungsdaten'!B:B,$A3368,'VGT-Bewegungsdaten'!D:D),2)</f>
        <v>0</v>
      </c>
      <c r="N3368" s="376" t="s">
        <v>4930</v>
      </c>
      <c r="O3368" s="376" t="s">
        <v>4940</v>
      </c>
      <c r="P3368" s="326">
        <f>ROUND(SUMIF('AV-Bewegungsdaten'!B:B,A3368,'AV-Bewegungsdaten'!C:C),3)</f>
        <v>0</v>
      </c>
      <c r="Q3368" s="324">
        <f>ROUND(SUMIF('AV-Bewegungsdaten'!B:B,$A3368,'AV-Bewegungsdaten'!D:D),2)</f>
        <v>0</v>
      </c>
      <c r="T3368" s="327"/>
      <c r="U3368" s="326">
        <f>ROUND(SUMIF('DV-Bewegungsdaten'!B:B,Kategorien!A3368,'DV-Bewegungsdaten'!D:D),3)</f>
        <v>0</v>
      </c>
      <c r="V3368" s="324">
        <f>ROUND(SUMIF('DV-Bewegungsdaten'!B:B,Kategorien!A3368,'DV-Bewegungsdaten'!E:E),3)</f>
        <v>0</v>
      </c>
      <c r="AD3368" s="390">
        <f t="shared" si="685"/>
        <v>16.021000000000001</v>
      </c>
      <c r="AE3368" s="390">
        <f t="shared" si="686"/>
        <v>16.678000000000001</v>
      </c>
      <c r="AF3368" s="390">
        <f t="shared" si="687"/>
        <v>17.897000000000002</v>
      </c>
      <c r="AG3368" s="390">
        <f t="shared" si="688"/>
        <v>17.263999999999999</v>
      </c>
      <c r="AH3368" s="390">
        <f t="shared" si="689"/>
        <v>17.176000000000002</v>
      </c>
      <c r="AI3368" s="390">
        <f t="shared" si="690"/>
        <v>17.708000000000002</v>
      </c>
      <c r="AJ3368" s="390">
        <f t="shared" si="691"/>
        <v>16.991</v>
      </c>
      <c r="AK3368" s="390">
        <f t="shared" si="692"/>
        <v>17.275000000000002</v>
      </c>
      <c r="AL3368" s="390">
        <f t="shared" si="693"/>
        <v>17.385000000000002</v>
      </c>
      <c r="AM3368" s="390">
        <f t="shared" si="694"/>
        <v>17.266000000000002</v>
      </c>
      <c r="AN3368" s="390">
        <f t="shared" si="695"/>
        <v>16.86</v>
      </c>
      <c r="AO3368" s="390">
        <f t="shared" si="696"/>
        <v>17.763000000000002</v>
      </c>
    </row>
    <row r="3369" spans="1:41" ht="15" customHeight="1" x14ac:dyDescent="0.25">
      <c r="A3369" s="127" t="s">
        <v>3853</v>
      </c>
      <c r="B3369" s="125" t="s">
        <v>2077</v>
      </c>
      <c r="C3369" s="125" t="s">
        <v>4008</v>
      </c>
      <c r="D3369" s="125" t="s">
        <v>1296</v>
      </c>
      <c r="E3369" s="125" t="s">
        <v>2452</v>
      </c>
      <c r="F3369" s="126">
        <v>17.82</v>
      </c>
      <c r="G3369" s="126">
        <v>18.02</v>
      </c>
      <c r="H3369" s="126">
        <v>14.26</v>
      </c>
      <c r="I3369" s="126"/>
      <c r="J3369" s="317"/>
      <c r="K3369" s="323">
        <f>ROUND(SUMIF('VGT-Bewegungsdaten'!B:B,A3369,'VGT-Bewegungsdaten'!C:C),3)</f>
        <v>0</v>
      </c>
      <c r="L3369" s="324">
        <f>ROUND(SUMIF('VGT-Bewegungsdaten'!B:B,$A3369,'VGT-Bewegungsdaten'!D:D),2)</f>
        <v>0</v>
      </c>
      <c r="N3369" s="376" t="s">
        <v>4930</v>
      </c>
      <c r="O3369" s="376" t="s">
        <v>4940</v>
      </c>
      <c r="P3369" s="326">
        <f>ROUND(SUMIF('AV-Bewegungsdaten'!B:B,A3369,'AV-Bewegungsdaten'!C:C),3)</f>
        <v>0</v>
      </c>
      <c r="Q3369" s="324">
        <f>ROUND(SUMIF('AV-Bewegungsdaten'!B:B,$A3369,'AV-Bewegungsdaten'!D:D),2)</f>
        <v>0</v>
      </c>
      <c r="T3369" s="327"/>
      <c r="U3369" s="326">
        <f>ROUND(SUMIF('DV-Bewegungsdaten'!B:B,Kategorien!A3369,'DV-Bewegungsdaten'!D:D),3)</f>
        <v>0</v>
      </c>
      <c r="V3369" s="324">
        <f>ROUND(SUMIF('DV-Bewegungsdaten'!B:B,Kategorien!A3369,'DV-Bewegungsdaten'!E:E),3)</f>
        <v>0</v>
      </c>
      <c r="AD3369" s="390">
        <f t="shared" si="685"/>
        <v>13.081</v>
      </c>
      <c r="AE3369" s="390">
        <f t="shared" si="686"/>
        <v>13.738</v>
      </c>
      <c r="AF3369" s="390">
        <f t="shared" si="687"/>
        <v>14.956999999999999</v>
      </c>
      <c r="AG3369" s="390">
        <f t="shared" si="688"/>
        <v>14.324</v>
      </c>
      <c r="AH3369" s="390">
        <f t="shared" si="689"/>
        <v>14.236000000000001</v>
      </c>
      <c r="AI3369" s="390">
        <f t="shared" si="690"/>
        <v>14.768000000000001</v>
      </c>
      <c r="AJ3369" s="390">
        <f t="shared" si="691"/>
        <v>14.051</v>
      </c>
      <c r="AK3369" s="390">
        <f t="shared" si="692"/>
        <v>14.334999999999999</v>
      </c>
      <c r="AL3369" s="390">
        <f t="shared" si="693"/>
        <v>14.445</v>
      </c>
      <c r="AM3369" s="390">
        <f t="shared" si="694"/>
        <v>14.326000000000001</v>
      </c>
      <c r="AN3369" s="390">
        <f t="shared" si="695"/>
        <v>13.92</v>
      </c>
      <c r="AO3369" s="390">
        <f t="shared" si="696"/>
        <v>14.823</v>
      </c>
    </row>
    <row r="3370" spans="1:41" ht="15" customHeight="1" x14ac:dyDescent="0.25">
      <c r="A3370" s="127" t="s">
        <v>3854</v>
      </c>
      <c r="B3370" s="125" t="s">
        <v>2077</v>
      </c>
      <c r="C3370" s="125" t="s">
        <v>4008</v>
      </c>
      <c r="D3370" s="125" t="s">
        <v>1298</v>
      </c>
      <c r="E3370" s="125" t="s">
        <v>2455</v>
      </c>
      <c r="F3370" s="126">
        <v>20.76</v>
      </c>
      <c r="G3370" s="126">
        <v>20.96</v>
      </c>
      <c r="H3370" s="126">
        <v>16.61</v>
      </c>
      <c r="I3370" s="126"/>
      <c r="J3370" s="317"/>
      <c r="K3370" s="323">
        <f>ROUND(SUMIF('VGT-Bewegungsdaten'!B:B,A3370,'VGT-Bewegungsdaten'!C:C),3)</f>
        <v>0</v>
      </c>
      <c r="L3370" s="324">
        <f>ROUND(SUMIF('VGT-Bewegungsdaten'!B:B,$A3370,'VGT-Bewegungsdaten'!D:D),2)</f>
        <v>0</v>
      </c>
      <c r="N3370" s="376" t="s">
        <v>4930</v>
      </c>
      <c r="O3370" s="376" t="s">
        <v>4940</v>
      </c>
      <c r="P3370" s="326">
        <f>ROUND(SUMIF('AV-Bewegungsdaten'!B:B,A3370,'AV-Bewegungsdaten'!C:C),3)</f>
        <v>0</v>
      </c>
      <c r="Q3370" s="324">
        <f>ROUND(SUMIF('AV-Bewegungsdaten'!B:B,$A3370,'AV-Bewegungsdaten'!D:D),2)</f>
        <v>0</v>
      </c>
      <c r="T3370" s="327"/>
      <c r="U3370" s="326">
        <f>ROUND(SUMIF('DV-Bewegungsdaten'!B:B,Kategorien!A3370,'DV-Bewegungsdaten'!D:D),3)</f>
        <v>0</v>
      </c>
      <c r="V3370" s="324">
        <f>ROUND(SUMIF('DV-Bewegungsdaten'!B:B,Kategorien!A3370,'DV-Bewegungsdaten'!E:E),3)</f>
        <v>0</v>
      </c>
      <c r="AD3370" s="390">
        <f t="shared" si="685"/>
        <v>16.021000000000001</v>
      </c>
      <c r="AE3370" s="390">
        <f t="shared" si="686"/>
        <v>16.678000000000001</v>
      </c>
      <c r="AF3370" s="390">
        <f t="shared" si="687"/>
        <v>17.897000000000002</v>
      </c>
      <c r="AG3370" s="390">
        <f t="shared" si="688"/>
        <v>17.263999999999999</v>
      </c>
      <c r="AH3370" s="390">
        <f t="shared" si="689"/>
        <v>17.176000000000002</v>
      </c>
      <c r="AI3370" s="390">
        <f t="shared" si="690"/>
        <v>17.708000000000002</v>
      </c>
      <c r="AJ3370" s="390">
        <f t="shared" si="691"/>
        <v>16.991</v>
      </c>
      <c r="AK3370" s="390">
        <f t="shared" si="692"/>
        <v>17.275000000000002</v>
      </c>
      <c r="AL3370" s="390">
        <f t="shared" si="693"/>
        <v>17.385000000000002</v>
      </c>
      <c r="AM3370" s="390">
        <f t="shared" si="694"/>
        <v>17.266000000000002</v>
      </c>
      <c r="AN3370" s="390">
        <f t="shared" si="695"/>
        <v>16.86</v>
      </c>
      <c r="AO3370" s="390">
        <f t="shared" si="696"/>
        <v>17.763000000000002</v>
      </c>
    </row>
    <row r="3371" spans="1:41" ht="15" customHeight="1" x14ac:dyDescent="0.25">
      <c r="A3371" s="127" t="s">
        <v>3855</v>
      </c>
      <c r="B3371" s="125" t="s">
        <v>2077</v>
      </c>
      <c r="C3371" s="125" t="s">
        <v>4008</v>
      </c>
      <c r="D3371" s="125" t="s">
        <v>1300</v>
      </c>
      <c r="E3371" s="125" t="s">
        <v>2452</v>
      </c>
      <c r="F3371" s="126">
        <v>18.8</v>
      </c>
      <c r="G3371" s="126">
        <v>19</v>
      </c>
      <c r="H3371" s="126">
        <v>15.04</v>
      </c>
      <c r="I3371" s="126"/>
      <c r="J3371" s="317"/>
      <c r="K3371" s="323">
        <f>ROUND(SUMIF('VGT-Bewegungsdaten'!B:B,A3371,'VGT-Bewegungsdaten'!C:C),3)</f>
        <v>0</v>
      </c>
      <c r="L3371" s="324">
        <f>ROUND(SUMIF('VGT-Bewegungsdaten'!B:B,$A3371,'VGT-Bewegungsdaten'!D:D),2)</f>
        <v>0</v>
      </c>
      <c r="N3371" s="376" t="s">
        <v>4930</v>
      </c>
      <c r="O3371" s="376" t="s">
        <v>4940</v>
      </c>
      <c r="P3371" s="326">
        <f>ROUND(SUMIF('AV-Bewegungsdaten'!B:B,A3371,'AV-Bewegungsdaten'!C:C),3)</f>
        <v>0</v>
      </c>
      <c r="Q3371" s="324">
        <f>ROUND(SUMIF('AV-Bewegungsdaten'!B:B,$A3371,'AV-Bewegungsdaten'!D:D),2)</f>
        <v>0</v>
      </c>
      <c r="T3371" s="327"/>
      <c r="U3371" s="326">
        <f>ROUND(SUMIF('DV-Bewegungsdaten'!B:B,Kategorien!A3371,'DV-Bewegungsdaten'!D:D),3)</f>
        <v>0</v>
      </c>
      <c r="V3371" s="324">
        <f>ROUND(SUMIF('DV-Bewegungsdaten'!B:B,Kategorien!A3371,'DV-Bewegungsdaten'!E:E),3)</f>
        <v>0</v>
      </c>
      <c r="AD3371" s="390">
        <f t="shared" si="685"/>
        <v>14.061</v>
      </c>
      <c r="AE3371" s="390">
        <f t="shared" si="686"/>
        <v>14.718</v>
      </c>
      <c r="AF3371" s="390">
        <f t="shared" si="687"/>
        <v>15.936999999999999</v>
      </c>
      <c r="AG3371" s="390">
        <f t="shared" si="688"/>
        <v>15.304</v>
      </c>
      <c r="AH3371" s="390">
        <f t="shared" si="689"/>
        <v>15.216000000000001</v>
      </c>
      <c r="AI3371" s="390">
        <f t="shared" si="690"/>
        <v>15.748000000000001</v>
      </c>
      <c r="AJ3371" s="390">
        <f t="shared" si="691"/>
        <v>15.031000000000001</v>
      </c>
      <c r="AK3371" s="390">
        <f t="shared" si="692"/>
        <v>15.315</v>
      </c>
      <c r="AL3371" s="390">
        <f t="shared" si="693"/>
        <v>15.425000000000001</v>
      </c>
      <c r="AM3371" s="390">
        <f t="shared" si="694"/>
        <v>15.306000000000001</v>
      </c>
      <c r="AN3371" s="390">
        <f t="shared" si="695"/>
        <v>14.9</v>
      </c>
      <c r="AO3371" s="390">
        <f t="shared" si="696"/>
        <v>15.803000000000001</v>
      </c>
    </row>
    <row r="3372" spans="1:41" ht="15" customHeight="1" x14ac:dyDescent="0.25">
      <c r="A3372" s="127" t="s">
        <v>3856</v>
      </c>
      <c r="B3372" s="125" t="s">
        <v>2077</v>
      </c>
      <c r="C3372" s="125" t="s">
        <v>4008</v>
      </c>
      <c r="D3372" s="125" t="s">
        <v>1302</v>
      </c>
      <c r="E3372" s="125" t="s">
        <v>2455</v>
      </c>
      <c r="F3372" s="126">
        <v>21.740000000000002</v>
      </c>
      <c r="G3372" s="126">
        <v>21.94</v>
      </c>
      <c r="H3372" s="126">
        <v>17.39</v>
      </c>
      <c r="I3372" s="126"/>
      <c r="J3372" s="317"/>
      <c r="K3372" s="323">
        <f>ROUND(SUMIF('VGT-Bewegungsdaten'!B:B,A3372,'VGT-Bewegungsdaten'!C:C),3)</f>
        <v>0</v>
      </c>
      <c r="L3372" s="324">
        <f>ROUND(SUMIF('VGT-Bewegungsdaten'!B:B,$A3372,'VGT-Bewegungsdaten'!D:D),2)</f>
        <v>0</v>
      </c>
      <c r="N3372" s="376" t="s">
        <v>4930</v>
      </c>
      <c r="O3372" s="376" t="s">
        <v>4940</v>
      </c>
      <c r="P3372" s="326">
        <f>ROUND(SUMIF('AV-Bewegungsdaten'!B:B,A3372,'AV-Bewegungsdaten'!C:C),3)</f>
        <v>0</v>
      </c>
      <c r="Q3372" s="324">
        <f>ROUND(SUMIF('AV-Bewegungsdaten'!B:B,$A3372,'AV-Bewegungsdaten'!D:D),2)</f>
        <v>0</v>
      </c>
      <c r="T3372" s="327"/>
      <c r="U3372" s="326">
        <f>ROUND(SUMIF('DV-Bewegungsdaten'!B:B,Kategorien!A3372,'DV-Bewegungsdaten'!D:D),3)</f>
        <v>0</v>
      </c>
      <c r="V3372" s="324">
        <f>ROUND(SUMIF('DV-Bewegungsdaten'!B:B,Kategorien!A3372,'DV-Bewegungsdaten'!E:E),3)</f>
        <v>0</v>
      </c>
      <c r="AD3372" s="390">
        <f t="shared" si="685"/>
        <v>17.001000000000001</v>
      </c>
      <c r="AE3372" s="390">
        <f t="shared" si="686"/>
        <v>17.658000000000001</v>
      </c>
      <c r="AF3372" s="390">
        <f t="shared" si="687"/>
        <v>18.877000000000002</v>
      </c>
      <c r="AG3372" s="390">
        <f t="shared" si="688"/>
        <v>18.244</v>
      </c>
      <c r="AH3372" s="390">
        <f t="shared" si="689"/>
        <v>18.156000000000002</v>
      </c>
      <c r="AI3372" s="390">
        <f t="shared" si="690"/>
        <v>18.688000000000002</v>
      </c>
      <c r="AJ3372" s="390">
        <f t="shared" si="691"/>
        <v>17.971</v>
      </c>
      <c r="AK3372" s="390">
        <f t="shared" si="692"/>
        <v>18.255000000000003</v>
      </c>
      <c r="AL3372" s="390">
        <f t="shared" si="693"/>
        <v>18.365000000000002</v>
      </c>
      <c r="AM3372" s="390">
        <f t="shared" si="694"/>
        <v>18.246000000000002</v>
      </c>
      <c r="AN3372" s="390">
        <f t="shared" si="695"/>
        <v>17.840000000000003</v>
      </c>
      <c r="AO3372" s="390">
        <f t="shared" si="696"/>
        <v>18.743000000000002</v>
      </c>
    </row>
    <row r="3373" spans="1:41" ht="15" customHeight="1" x14ac:dyDescent="0.25">
      <c r="A3373" s="127" t="s">
        <v>3857</v>
      </c>
      <c r="B3373" s="125" t="s">
        <v>2077</v>
      </c>
      <c r="C3373" s="125" t="s">
        <v>4008</v>
      </c>
      <c r="D3373" s="125" t="s">
        <v>1304</v>
      </c>
      <c r="E3373" s="125" t="s">
        <v>2452</v>
      </c>
      <c r="F3373" s="126">
        <v>19.78</v>
      </c>
      <c r="G3373" s="126">
        <v>19.98</v>
      </c>
      <c r="H3373" s="126">
        <v>15.82</v>
      </c>
      <c r="I3373" s="126"/>
      <c r="J3373" s="317"/>
      <c r="K3373" s="323">
        <f>ROUND(SUMIF('VGT-Bewegungsdaten'!B:B,A3373,'VGT-Bewegungsdaten'!C:C),3)</f>
        <v>0</v>
      </c>
      <c r="L3373" s="324">
        <f>ROUND(SUMIF('VGT-Bewegungsdaten'!B:B,$A3373,'VGT-Bewegungsdaten'!D:D),2)</f>
        <v>0</v>
      </c>
      <c r="N3373" s="376" t="s">
        <v>4930</v>
      </c>
      <c r="O3373" s="376" t="s">
        <v>4940</v>
      </c>
      <c r="P3373" s="326">
        <f>ROUND(SUMIF('AV-Bewegungsdaten'!B:B,A3373,'AV-Bewegungsdaten'!C:C),3)</f>
        <v>0</v>
      </c>
      <c r="Q3373" s="324">
        <f>ROUND(SUMIF('AV-Bewegungsdaten'!B:B,$A3373,'AV-Bewegungsdaten'!D:D),2)</f>
        <v>0</v>
      </c>
      <c r="T3373" s="327"/>
      <c r="U3373" s="326">
        <f>ROUND(SUMIF('DV-Bewegungsdaten'!B:B,Kategorien!A3373,'DV-Bewegungsdaten'!D:D),3)</f>
        <v>0</v>
      </c>
      <c r="V3373" s="324">
        <f>ROUND(SUMIF('DV-Bewegungsdaten'!B:B,Kategorien!A3373,'DV-Bewegungsdaten'!E:E),3)</f>
        <v>0</v>
      </c>
      <c r="AD3373" s="390">
        <f t="shared" si="685"/>
        <v>15.041</v>
      </c>
      <c r="AE3373" s="390">
        <f t="shared" si="686"/>
        <v>15.698</v>
      </c>
      <c r="AF3373" s="390">
        <f t="shared" si="687"/>
        <v>16.917000000000002</v>
      </c>
      <c r="AG3373" s="390">
        <f t="shared" si="688"/>
        <v>16.283999999999999</v>
      </c>
      <c r="AH3373" s="390">
        <f t="shared" si="689"/>
        <v>16.196000000000002</v>
      </c>
      <c r="AI3373" s="390">
        <f t="shared" si="690"/>
        <v>16.728000000000002</v>
      </c>
      <c r="AJ3373" s="390">
        <f t="shared" si="691"/>
        <v>16.010999999999999</v>
      </c>
      <c r="AK3373" s="390">
        <f t="shared" si="692"/>
        <v>16.295000000000002</v>
      </c>
      <c r="AL3373" s="390">
        <f t="shared" si="693"/>
        <v>16.405000000000001</v>
      </c>
      <c r="AM3373" s="390">
        <f t="shared" si="694"/>
        <v>16.286000000000001</v>
      </c>
      <c r="AN3373" s="390">
        <f t="shared" si="695"/>
        <v>15.88</v>
      </c>
      <c r="AO3373" s="390">
        <f t="shared" si="696"/>
        <v>16.783000000000001</v>
      </c>
    </row>
    <row r="3374" spans="1:41" ht="15" customHeight="1" x14ac:dyDescent="0.25">
      <c r="A3374" s="127" t="s">
        <v>3858</v>
      </c>
      <c r="B3374" s="125" t="s">
        <v>2077</v>
      </c>
      <c r="C3374" s="125" t="s">
        <v>4008</v>
      </c>
      <c r="D3374" s="125" t="s">
        <v>1306</v>
      </c>
      <c r="E3374" s="125" t="s">
        <v>2455</v>
      </c>
      <c r="F3374" s="126">
        <v>22.72</v>
      </c>
      <c r="G3374" s="126">
        <v>22.919999999999998</v>
      </c>
      <c r="H3374" s="126">
        <v>18.18</v>
      </c>
      <c r="I3374" s="126"/>
      <c r="J3374" s="317"/>
      <c r="K3374" s="323">
        <f>ROUND(SUMIF('VGT-Bewegungsdaten'!B:B,A3374,'VGT-Bewegungsdaten'!C:C),3)</f>
        <v>0</v>
      </c>
      <c r="L3374" s="324">
        <f>ROUND(SUMIF('VGT-Bewegungsdaten'!B:B,$A3374,'VGT-Bewegungsdaten'!D:D),2)</f>
        <v>0</v>
      </c>
      <c r="N3374" s="376" t="s">
        <v>4930</v>
      </c>
      <c r="O3374" s="376" t="s">
        <v>4940</v>
      </c>
      <c r="P3374" s="326">
        <f>ROUND(SUMIF('AV-Bewegungsdaten'!B:B,A3374,'AV-Bewegungsdaten'!C:C),3)</f>
        <v>0</v>
      </c>
      <c r="Q3374" s="324">
        <f>ROUND(SUMIF('AV-Bewegungsdaten'!B:B,$A3374,'AV-Bewegungsdaten'!D:D),2)</f>
        <v>0</v>
      </c>
      <c r="T3374" s="327"/>
      <c r="U3374" s="326">
        <f>ROUND(SUMIF('DV-Bewegungsdaten'!B:B,Kategorien!A3374,'DV-Bewegungsdaten'!D:D),3)</f>
        <v>0</v>
      </c>
      <c r="V3374" s="324">
        <f>ROUND(SUMIF('DV-Bewegungsdaten'!B:B,Kategorien!A3374,'DV-Bewegungsdaten'!E:E),3)</f>
        <v>0</v>
      </c>
      <c r="AD3374" s="390">
        <f t="shared" si="685"/>
        <v>17.980999999999998</v>
      </c>
      <c r="AE3374" s="390">
        <f t="shared" si="686"/>
        <v>18.637999999999998</v>
      </c>
      <c r="AF3374" s="390">
        <f t="shared" si="687"/>
        <v>19.856999999999999</v>
      </c>
      <c r="AG3374" s="390">
        <f t="shared" si="688"/>
        <v>19.223999999999997</v>
      </c>
      <c r="AH3374" s="390">
        <f t="shared" si="689"/>
        <v>19.135999999999999</v>
      </c>
      <c r="AI3374" s="390">
        <f t="shared" si="690"/>
        <v>19.667999999999999</v>
      </c>
      <c r="AJ3374" s="390">
        <f t="shared" si="691"/>
        <v>18.950999999999997</v>
      </c>
      <c r="AK3374" s="390">
        <f t="shared" si="692"/>
        <v>19.234999999999999</v>
      </c>
      <c r="AL3374" s="390">
        <f t="shared" si="693"/>
        <v>19.344999999999999</v>
      </c>
      <c r="AM3374" s="390">
        <f t="shared" si="694"/>
        <v>19.225999999999999</v>
      </c>
      <c r="AN3374" s="390">
        <f t="shared" si="695"/>
        <v>18.82</v>
      </c>
      <c r="AO3374" s="390">
        <f t="shared" si="696"/>
        <v>19.722999999999999</v>
      </c>
    </row>
    <row r="3375" spans="1:41" ht="15" customHeight="1" x14ac:dyDescent="0.25">
      <c r="A3375" s="127" t="s">
        <v>3859</v>
      </c>
      <c r="B3375" s="125" t="s">
        <v>2077</v>
      </c>
      <c r="C3375" s="125" t="s">
        <v>4008</v>
      </c>
      <c r="D3375" s="125" t="s">
        <v>1308</v>
      </c>
      <c r="E3375" s="125" t="s">
        <v>2452</v>
      </c>
      <c r="F3375" s="126">
        <v>20.76</v>
      </c>
      <c r="G3375" s="126">
        <v>20.96</v>
      </c>
      <c r="H3375" s="126">
        <v>16.61</v>
      </c>
      <c r="I3375" s="126"/>
      <c r="J3375" s="317"/>
      <c r="K3375" s="323">
        <f>ROUND(SUMIF('VGT-Bewegungsdaten'!B:B,A3375,'VGT-Bewegungsdaten'!C:C),3)</f>
        <v>0</v>
      </c>
      <c r="L3375" s="324">
        <f>ROUND(SUMIF('VGT-Bewegungsdaten'!B:B,$A3375,'VGT-Bewegungsdaten'!D:D),2)</f>
        <v>0</v>
      </c>
      <c r="N3375" s="376" t="s">
        <v>4930</v>
      </c>
      <c r="O3375" s="376" t="s">
        <v>4940</v>
      </c>
      <c r="P3375" s="326">
        <f>ROUND(SUMIF('AV-Bewegungsdaten'!B:B,A3375,'AV-Bewegungsdaten'!C:C),3)</f>
        <v>0</v>
      </c>
      <c r="Q3375" s="324">
        <f>ROUND(SUMIF('AV-Bewegungsdaten'!B:B,$A3375,'AV-Bewegungsdaten'!D:D),2)</f>
        <v>0</v>
      </c>
      <c r="T3375" s="327"/>
      <c r="U3375" s="326">
        <f>ROUND(SUMIF('DV-Bewegungsdaten'!B:B,Kategorien!A3375,'DV-Bewegungsdaten'!D:D),3)</f>
        <v>0</v>
      </c>
      <c r="V3375" s="324">
        <f>ROUND(SUMIF('DV-Bewegungsdaten'!B:B,Kategorien!A3375,'DV-Bewegungsdaten'!E:E),3)</f>
        <v>0</v>
      </c>
      <c r="AD3375" s="390">
        <f t="shared" si="685"/>
        <v>16.021000000000001</v>
      </c>
      <c r="AE3375" s="390">
        <f t="shared" si="686"/>
        <v>16.678000000000001</v>
      </c>
      <c r="AF3375" s="390">
        <f t="shared" si="687"/>
        <v>17.897000000000002</v>
      </c>
      <c r="AG3375" s="390">
        <f t="shared" si="688"/>
        <v>17.263999999999999</v>
      </c>
      <c r="AH3375" s="390">
        <f t="shared" si="689"/>
        <v>17.176000000000002</v>
      </c>
      <c r="AI3375" s="390">
        <f t="shared" si="690"/>
        <v>17.708000000000002</v>
      </c>
      <c r="AJ3375" s="390">
        <f t="shared" si="691"/>
        <v>16.991</v>
      </c>
      <c r="AK3375" s="390">
        <f t="shared" si="692"/>
        <v>17.275000000000002</v>
      </c>
      <c r="AL3375" s="390">
        <f t="shared" si="693"/>
        <v>17.385000000000002</v>
      </c>
      <c r="AM3375" s="390">
        <f t="shared" si="694"/>
        <v>17.266000000000002</v>
      </c>
      <c r="AN3375" s="390">
        <f t="shared" si="695"/>
        <v>16.86</v>
      </c>
      <c r="AO3375" s="390">
        <f t="shared" si="696"/>
        <v>17.763000000000002</v>
      </c>
    </row>
    <row r="3376" spans="1:41" ht="15" customHeight="1" x14ac:dyDescent="0.25">
      <c r="A3376" s="127" t="s">
        <v>3860</v>
      </c>
      <c r="B3376" s="125" t="s">
        <v>2077</v>
      </c>
      <c r="C3376" s="125" t="s">
        <v>4008</v>
      </c>
      <c r="D3376" s="125" t="s">
        <v>1310</v>
      </c>
      <c r="E3376" s="125" t="s">
        <v>2455</v>
      </c>
      <c r="F3376" s="126">
        <v>23.7</v>
      </c>
      <c r="G3376" s="126">
        <v>23.9</v>
      </c>
      <c r="H3376" s="126">
        <v>18.96</v>
      </c>
      <c r="I3376" s="126"/>
      <c r="J3376" s="317"/>
      <c r="K3376" s="323">
        <f>ROUND(SUMIF('VGT-Bewegungsdaten'!B:B,A3376,'VGT-Bewegungsdaten'!C:C),3)</f>
        <v>0</v>
      </c>
      <c r="L3376" s="324">
        <f>ROUND(SUMIF('VGT-Bewegungsdaten'!B:B,$A3376,'VGT-Bewegungsdaten'!D:D),2)</f>
        <v>0</v>
      </c>
      <c r="N3376" s="376" t="s">
        <v>4930</v>
      </c>
      <c r="O3376" s="376" t="s">
        <v>4940</v>
      </c>
      <c r="P3376" s="326">
        <f>ROUND(SUMIF('AV-Bewegungsdaten'!B:B,A3376,'AV-Bewegungsdaten'!C:C),3)</f>
        <v>0</v>
      </c>
      <c r="Q3376" s="324">
        <f>ROUND(SUMIF('AV-Bewegungsdaten'!B:B,$A3376,'AV-Bewegungsdaten'!D:D),2)</f>
        <v>0</v>
      </c>
      <c r="T3376" s="327"/>
      <c r="U3376" s="326">
        <f>ROUND(SUMIF('DV-Bewegungsdaten'!B:B,Kategorien!A3376,'DV-Bewegungsdaten'!D:D),3)</f>
        <v>0</v>
      </c>
      <c r="V3376" s="324">
        <f>ROUND(SUMIF('DV-Bewegungsdaten'!B:B,Kategorien!A3376,'DV-Bewegungsdaten'!E:E),3)</f>
        <v>0</v>
      </c>
      <c r="AD3376" s="390">
        <f t="shared" si="685"/>
        <v>18.960999999999999</v>
      </c>
      <c r="AE3376" s="390">
        <f t="shared" si="686"/>
        <v>19.617999999999999</v>
      </c>
      <c r="AF3376" s="390">
        <f t="shared" si="687"/>
        <v>20.837</v>
      </c>
      <c r="AG3376" s="390">
        <f t="shared" si="688"/>
        <v>20.203999999999997</v>
      </c>
      <c r="AH3376" s="390">
        <f t="shared" si="689"/>
        <v>20.116</v>
      </c>
      <c r="AI3376" s="390">
        <f t="shared" si="690"/>
        <v>20.648</v>
      </c>
      <c r="AJ3376" s="390">
        <f t="shared" si="691"/>
        <v>19.930999999999997</v>
      </c>
      <c r="AK3376" s="390">
        <f t="shared" si="692"/>
        <v>20.215</v>
      </c>
      <c r="AL3376" s="390">
        <f t="shared" si="693"/>
        <v>20.324999999999999</v>
      </c>
      <c r="AM3376" s="390">
        <f t="shared" si="694"/>
        <v>20.206</v>
      </c>
      <c r="AN3376" s="390">
        <f t="shared" si="695"/>
        <v>19.799999999999997</v>
      </c>
      <c r="AO3376" s="390">
        <f t="shared" si="696"/>
        <v>20.702999999999999</v>
      </c>
    </row>
    <row r="3377" spans="1:41" ht="15" customHeight="1" x14ac:dyDescent="0.25">
      <c r="A3377" s="127" t="s">
        <v>3861</v>
      </c>
      <c r="B3377" s="125" t="s">
        <v>2077</v>
      </c>
      <c r="C3377" s="125" t="s">
        <v>4008</v>
      </c>
      <c r="D3377" s="125" t="s">
        <v>1312</v>
      </c>
      <c r="E3377" s="125" t="s">
        <v>2452</v>
      </c>
      <c r="F3377" s="126">
        <v>18.8</v>
      </c>
      <c r="G3377" s="126">
        <v>19</v>
      </c>
      <c r="H3377" s="126">
        <v>15.04</v>
      </c>
      <c r="I3377" s="126"/>
      <c r="J3377" s="317"/>
      <c r="K3377" s="323">
        <f>ROUND(SUMIF('VGT-Bewegungsdaten'!B:B,A3377,'VGT-Bewegungsdaten'!C:C),3)</f>
        <v>0</v>
      </c>
      <c r="L3377" s="324">
        <f>ROUND(SUMIF('VGT-Bewegungsdaten'!B:B,$A3377,'VGT-Bewegungsdaten'!D:D),2)</f>
        <v>0</v>
      </c>
      <c r="N3377" s="376" t="s">
        <v>4930</v>
      </c>
      <c r="O3377" s="376" t="s">
        <v>4940</v>
      </c>
      <c r="P3377" s="326">
        <f>ROUND(SUMIF('AV-Bewegungsdaten'!B:B,A3377,'AV-Bewegungsdaten'!C:C),3)</f>
        <v>0</v>
      </c>
      <c r="Q3377" s="324">
        <f>ROUND(SUMIF('AV-Bewegungsdaten'!B:B,$A3377,'AV-Bewegungsdaten'!D:D),2)</f>
        <v>0</v>
      </c>
      <c r="T3377" s="327"/>
      <c r="U3377" s="326">
        <f>ROUND(SUMIF('DV-Bewegungsdaten'!B:B,Kategorien!A3377,'DV-Bewegungsdaten'!D:D),3)</f>
        <v>0</v>
      </c>
      <c r="V3377" s="324">
        <f>ROUND(SUMIF('DV-Bewegungsdaten'!B:B,Kategorien!A3377,'DV-Bewegungsdaten'!E:E),3)</f>
        <v>0</v>
      </c>
      <c r="AD3377" s="390">
        <f t="shared" si="685"/>
        <v>14.061</v>
      </c>
      <c r="AE3377" s="390">
        <f t="shared" si="686"/>
        <v>14.718</v>
      </c>
      <c r="AF3377" s="390">
        <f t="shared" si="687"/>
        <v>15.936999999999999</v>
      </c>
      <c r="AG3377" s="390">
        <f t="shared" si="688"/>
        <v>15.304</v>
      </c>
      <c r="AH3377" s="390">
        <f t="shared" si="689"/>
        <v>15.216000000000001</v>
      </c>
      <c r="AI3377" s="390">
        <f t="shared" si="690"/>
        <v>15.748000000000001</v>
      </c>
      <c r="AJ3377" s="390">
        <f t="shared" si="691"/>
        <v>15.031000000000001</v>
      </c>
      <c r="AK3377" s="390">
        <f t="shared" si="692"/>
        <v>15.315</v>
      </c>
      <c r="AL3377" s="390">
        <f t="shared" si="693"/>
        <v>15.425000000000001</v>
      </c>
      <c r="AM3377" s="390">
        <f t="shared" si="694"/>
        <v>15.306000000000001</v>
      </c>
      <c r="AN3377" s="390">
        <f t="shared" si="695"/>
        <v>14.9</v>
      </c>
      <c r="AO3377" s="390">
        <f t="shared" si="696"/>
        <v>15.803000000000001</v>
      </c>
    </row>
    <row r="3378" spans="1:41" ht="15" customHeight="1" x14ac:dyDescent="0.25">
      <c r="A3378" s="127" t="s">
        <v>3862</v>
      </c>
      <c r="B3378" s="125" t="s">
        <v>2077</v>
      </c>
      <c r="C3378" s="125" t="s">
        <v>4008</v>
      </c>
      <c r="D3378" s="125" t="s">
        <v>1314</v>
      </c>
      <c r="E3378" s="125" t="s">
        <v>2455</v>
      </c>
      <c r="F3378" s="126">
        <v>21.74</v>
      </c>
      <c r="G3378" s="126">
        <v>21.939999999999998</v>
      </c>
      <c r="H3378" s="126">
        <v>17.39</v>
      </c>
      <c r="I3378" s="126"/>
      <c r="J3378" s="317"/>
      <c r="K3378" s="323">
        <f>ROUND(SUMIF('VGT-Bewegungsdaten'!B:B,A3378,'VGT-Bewegungsdaten'!C:C),3)</f>
        <v>0</v>
      </c>
      <c r="L3378" s="324">
        <f>ROUND(SUMIF('VGT-Bewegungsdaten'!B:B,$A3378,'VGT-Bewegungsdaten'!D:D),2)</f>
        <v>0</v>
      </c>
      <c r="N3378" s="376" t="s">
        <v>4930</v>
      </c>
      <c r="O3378" s="376" t="s">
        <v>4940</v>
      </c>
      <c r="P3378" s="326">
        <f>ROUND(SUMIF('AV-Bewegungsdaten'!B:B,A3378,'AV-Bewegungsdaten'!C:C),3)</f>
        <v>0</v>
      </c>
      <c r="Q3378" s="324">
        <f>ROUND(SUMIF('AV-Bewegungsdaten'!B:B,$A3378,'AV-Bewegungsdaten'!D:D),2)</f>
        <v>0</v>
      </c>
      <c r="T3378" s="327"/>
      <c r="U3378" s="326">
        <f>ROUND(SUMIF('DV-Bewegungsdaten'!B:B,Kategorien!A3378,'DV-Bewegungsdaten'!D:D),3)</f>
        <v>0</v>
      </c>
      <c r="V3378" s="324">
        <f>ROUND(SUMIF('DV-Bewegungsdaten'!B:B,Kategorien!A3378,'DV-Bewegungsdaten'!E:E),3)</f>
        <v>0</v>
      </c>
      <c r="AD3378" s="390">
        <f t="shared" ref="AD3378:AD3441" si="697">MAX(0,$G3378-AR$9)</f>
        <v>17.000999999999998</v>
      </c>
      <c r="AE3378" s="390">
        <f t="shared" ref="AE3378:AE3441" si="698">MAX(0,$G3378-AS$9)</f>
        <v>17.657999999999998</v>
      </c>
      <c r="AF3378" s="390">
        <f t="shared" ref="AF3378:AF3441" si="699">MAX(0,$G3378-AT$9)</f>
        <v>18.876999999999999</v>
      </c>
      <c r="AG3378" s="390">
        <f t="shared" ref="AG3378:AG3441" si="700">MAX(0,$G3378-AU$9)</f>
        <v>18.243999999999996</v>
      </c>
      <c r="AH3378" s="390">
        <f t="shared" ref="AH3378:AH3441" si="701">MAX(0,$G3378-AV$9)</f>
        <v>18.155999999999999</v>
      </c>
      <c r="AI3378" s="390">
        <f t="shared" ref="AI3378:AI3441" si="702">MAX(0,$G3378-AW$9)</f>
        <v>18.687999999999999</v>
      </c>
      <c r="AJ3378" s="390">
        <f t="shared" ref="AJ3378:AJ3441" si="703">MAX(0,$G3378-AX$9)</f>
        <v>17.970999999999997</v>
      </c>
      <c r="AK3378" s="390">
        <f t="shared" ref="AK3378:AK3441" si="704">MAX(0,$G3378-AY$9)</f>
        <v>18.254999999999999</v>
      </c>
      <c r="AL3378" s="390">
        <f t="shared" ref="AL3378:AL3441" si="705">MAX(0,$G3378-AZ$9)</f>
        <v>18.364999999999998</v>
      </c>
      <c r="AM3378" s="390">
        <f t="shared" ref="AM3378:AM3441" si="706">MAX(0,$G3378-BA$9)</f>
        <v>18.245999999999999</v>
      </c>
      <c r="AN3378" s="390">
        <f t="shared" ref="AN3378:AN3441" si="707">MAX(0,$G3378-BB$9)</f>
        <v>17.839999999999996</v>
      </c>
      <c r="AO3378" s="390">
        <f t="shared" ref="AO3378:AO3441" si="708">MAX(0,$G3378-BC$9)</f>
        <v>18.742999999999999</v>
      </c>
    </row>
    <row r="3379" spans="1:41" ht="15" customHeight="1" x14ac:dyDescent="0.25">
      <c r="A3379" s="127" t="s">
        <v>3863</v>
      </c>
      <c r="B3379" s="125" t="s">
        <v>2077</v>
      </c>
      <c r="C3379" s="125" t="s">
        <v>4008</v>
      </c>
      <c r="D3379" s="125" t="s">
        <v>1316</v>
      </c>
      <c r="E3379" s="125" t="s">
        <v>2452</v>
      </c>
      <c r="F3379" s="126">
        <v>19.78</v>
      </c>
      <c r="G3379" s="126">
        <v>19.98</v>
      </c>
      <c r="H3379" s="126">
        <v>15.82</v>
      </c>
      <c r="I3379" s="126"/>
      <c r="J3379" s="317"/>
      <c r="K3379" s="323">
        <f>ROUND(SUMIF('VGT-Bewegungsdaten'!B:B,A3379,'VGT-Bewegungsdaten'!C:C),3)</f>
        <v>0</v>
      </c>
      <c r="L3379" s="324">
        <f>ROUND(SUMIF('VGT-Bewegungsdaten'!B:B,$A3379,'VGT-Bewegungsdaten'!D:D),2)</f>
        <v>0</v>
      </c>
      <c r="N3379" s="376" t="s">
        <v>4930</v>
      </c>
      <c r="O3379" s="376" t="s">
        <v>4940</v>
      </c>
      <c r="P3379" s="326">
        <f>ROUND(SUMIF('AV-Bewegungsdaten'!B:B,A3379,'AV-Bewegungsdaten'!C:C),3)</f>
        <v>0</v>
      </c>
      <c r="Q3379" s="324">
        <f>ROUND(SUMIF('AV-Bewegungsdaten'!B:B,$A3379,'AV-Bewegungsdaten'!D:D),2)</f>
        <v>0</v>
      </c>
      <c r="T3379" s="327"/>
      <c r="U3379" s="326">
        <f>ROUND(SUMIF('DV-Bewegungsdaten'!B:B,Kategorien!A3379,'DV-Bewegungsdaten'!D:D),3)</f>
        <v>0</v>
      </c>
      <c r="V3379" s="324">
        <f>ROUND(SUMIF('DV-Bewegungsdaten'!B:B,Kategorien!A3379,'DV-Bewegungsdaten'!E:E),3)</f>
        <v>0</v>
      </c>
      <c r="AD3379" s="390">
        <f t="shared" si="697"/>
        <v>15.041</v>
      </c>
      <c r="AE3379" s="390">
        <f t="shared" si="698"/>
        <v>15.698</v>
      </c>
      <c r="AF3379" s="390">
        <f t="shared" si="699"/>
        <v>16.917000000000002</v>
      </c>
      <c r="AG3379" s="390">
        <f t="shared" si="700"/>
        <v>16.283999999999999</v>
      </c>
      <c r="AH3379" s="390">
        <f t="shared" si="701"/>
        <v>16.196000000000002</v>
      </c>
      <c r="AI3379" s="390">
        <f t="shared" si="702"/>
        <v>16.728000000000002</v>
      </c>
      <c r="AJ3379" s="390">
        <f t="shared" si="703"/>
        <v>16.010999999999999</v>
      </c>
      <c r="AK3379" s="390">
        <f t="shared" si="704"/>
        <v>16.295000000000002</v>
      </c>
      <c r="AL3379" s="390">
        <f t="shared" si="705"/>
        <v>16.405000000000001</v>
      </c>
      <c r="AM3379" s="390">
        <f t="shared" si="706"/>
        <v>16.286000000000001</v>
      </c>
      <c r="AN3379" s="390">
        <f t="shared" si="707"/>
        <v>15.88</v>
      </c>
      <c r="AO3379" s="390">
        <f t="shared" si="708"/>
        <v>16.783000000000001</v>
      </c>
    </row>
    <row r="3380" spans="1:41" ht="15" customHeight="1" x14ac:dyDescent="0.25">
      <c r="A3380" s="127" t="s">
        <v>3864</v>
      </c>
      <c r="B3380" s="125" t="s">
        <v>2077</v>
      </c>
      <c r="C3380" s="125" t="s">
        <v>4008</v>
      </c>
      <c r="D3380" s="125" t="s">
        <v>1318</v>
      </c>
      <c r="E3380" s="125" t="s">
        <v>2455</v>
      </c>
      <c r="F3380" s="126">
        <v>22.72</v>
      </c>
      <c r="G3380" s="126">
        <v>22.919999999999998</v>
      </c>
      <c r="H3380" s="126">
        <v>18.18</v>
      </c>
      <c r="I3380" s="126"/>
      <c r="J3380" s="317"/>
      <c r="K3380" s="323">
        <f>ROUND(SUMIF('VGT-Bewegungsdaten'!B:B,A3380,'VGT-Bewegungsdaten'!C:C),3)</f>
        <v>0</v>
      </c>
      <c r="L3380" s="324">
        <f>ROUND(SUMIF('VGT-Bewegungsdaten'!B:B,$A3380,'VGT-Bewegungsdaten'!D:D),2)</f>
        <v>0</v>
      </c>
      <c r="N3380" s="376" t="s">
        <v>4930</v>
      </c>
      <c r="O3380" s="376" t="s">
        <v>4940</v>
      </c>
      <c r="P3380" s="326">
        <f>ROUND(SUMIF('AV-Bewegungsdaten'!B:B,A3380,'AV-Bewegungsdaten'!C:C),3)</f>
        <v>0</v>
      </c>
      <c r="Q3380" s="324">
        <f>ROUND(SUMIF('AV-Bewegungsdaten'!B:B,$A3380,'AV-Bewegungsdaten'!D:D),2)</f>
        <v>0</v>
      </c>
      <c r="T3380" s="327"/>
      <c r="U3380" s="326">
        <f>ROUND(SUMIF('DV-Bewegungsdaten'!B:B,Kategorien!A3380,'DV-Bewegungsdaten'!D:D),3)</f>
        <v>0</v>
      </c>
      <c r="V3380" s="324">
        <f>ROUND(SUMIF('DV-Bewegungsdaten'!B:B,Kategorien!A3380,'DV-Bewegungsdaten'!E:E),3)</f>
        <v>0</v>
      </c>
      <c r="AD3380" s="390">
        <f t="shared" si="697"/>
        <v>17.980999999999998</v>
      </c>
      <c r="AE3380" s="390">
        <f t="shared" si="698"/>
        <v>18.637999999999998</v>
      </c>
      <c r="AF3380" s="390">
        <f t="shared" si="699"/>
        <v>19.856999999999999</v>
      </c>
      <c r="AG3380" s="390">
        <f t="shared" si="700"/>
        <v>19.223999999999997</v>
      </c>
      <c r="AH3380" s="390">
        <f t="shared" si="701"/>
        <v>19.135999999999999</v>
      </c>
      <c r="AI3380" s="390">
        <f t="shared" si="702"/>
        <v>19.667999999999999</v>
      </c>
      <c r="AJ3380" s="390">
        <f t="shared" si="703"/>
        <v>18.950999999999997</v>
      </c>
      <c r="AK3380" s="390">
        <f t="shared" si="704"/>
        <v>19.234999999999999</v>
      </c>
      <c r="AL3380" s="390">
        <f t="shared" si="705"/>
        <v>19.344999999999999</v>
      </c>
      <c r="AM3380" s="390">
        <f t="shared" si="706"/>
        <v>19.225999999999999</v>
      </c>
      <c r="AN3380" s="390">
        <f t="shared" si="707"/>
        <v>18.82</v>
      </c>
      <c r="AO3380" s="390">
        <f t="shared" si="708"/>
        <v>19.722999999999999</v>
      </c>
    </row>
    <row r="3381" spans="1:41" ht="15" customHeight="1" x14ac:dyDescent="0.25">
      <c r="A3381" s="127" t="s">
        <v>3865</v>
      </c>
      <c r="B3381" s="125" t="s">
        <v>2077</v>
      </c>
      <c r="C3381" s="125" t="s">
        <v>4008</v>
      </c>
      <c r="D3381" s="125" t="s">
        <v>1320</v>
      </c>
      <c r="E3381" s="125" t="s">
        <v>2452</v>
      </c>
      <c r="F3381" s="126">
        <v>20.76</v>
      </c>
      <c r="G3381" s="126">
        <v>20.96</v>
      </c>
      <c r="H3381" s="126">
        <v>16.61</v>
      </c>
      <c r="I3381" s="126"/>
      <c r="J3381" s="317"/>
      <c r="K3381" s="323">
        <f>ROUND(SUMIF('VGT-Bewegungsdaten'!B:B,A3381,'VGT-Bewegungsdaten'!C:C),3)</f>
        <v>0</v>
      </c>
      <c r="L3381" s="324">
        <f>ROUND(SUMIF('VGT-Bewegungsdaten'!B:B,$A3381,'VGT-Bewegungsdaten'!D:D),2)</f>
        <v>0</v>
      </c>
      <c r="N3381" s="376" t="s">
        <v>4930</v>
      </c>
      <c r="O3381" s="376" t="s">
        <v>4940</v>
      </c>
      <c r="P3381" s="326">
        <f>ROUND(SUMIF('AV-Bewegungsdaten'!B:B,A3381,'AV-Bewegungsdaten'!C:C),3)</f>
        <v>0</v>
      </c>
      <c r="Q3381" s="324">
        <f>ROUND(SUMIF('AV-Bewegungsdaten'!B:B,$A3381,'AV-Bewegungsdaten'!D:D),2)</f>
        <v>0</v>
      </c>
      <c r="T3381" s="327"/>
      <c r="U3381" s="326">
        <f>ROUND(SUMIF('DV-Bewegungsdaten'!B:B,Kategorien!A3381,'DV-Bewegungsdaten'!D:D),3)</f>
        <v>0</v>
      </c>
      <c r="V3381" s="324">
        <f>ROUND(SUMIF('DV-Bewegungsdaten'!B:B,Kategorien!A3381,'DV-Bewegungsdaten'!E:E),3)</f>
        <v>0</v>
      </c>
      <c r="AD3381" s="390">
        <f t="shared" si="697"/>
        <v>16.021000000000001</v>
      </c>
      <c r="AE3381" s="390">
        <f t="shared" si="698"/>
        <v>16.678000000000001</v>
      </c>
      <c r="AF3381" s="390">
        <f t="shared" si="699"/>
        <v>17.897000000000002</v>
      </c>
      <c r="AG3381" s="390">
        <f t="shared" si="700"/>
        <v>17.263999999999999</v>
      </c>
      <c r="AH3381" s="390">
        <f t="shared" si="701"/>
        <v>17.176000000000002</v>
      </c>
      <c r="AI3381" s="390">
        <f t="shared" si="702"/>
        <v>17.708000000000002</v>
      </c>
      <c r="AJ3381" s="390">
        <f t="shared" si="703"/>
        <v>16.991</v>
      </c>
      <c r="AK3381" s="390">
        <f t="shared" si="704"/>
        <v>17.275000000000002</v>
      </c>
      <c r="AL3381" s="390">
        <f t="shared" si="705"/>
        <v>17.385000000000002</v>
      </c>
      <c r="AM3381" s="390">
        <f t="shared" si="706"/>
        <v>17.266000000000002</v>
      </c>
      <c r="AN3381" s="390">
        <f t="shared" si="707"/>
        <v>16.86</v>
      </c>
      <c r="AO3381" s="390">
        <f t="shared" si="708"/>
        <v>17.763000000000002</v>
      </c>
    </row>
    <row r="3382" spans="1:41" ht="15" customHeight="1" x14ac:dyDescent="0.25">
      <c r="A3382" s="127" t="s">
        <v>3866</v>
      </c>
      <c r="B3382" s="125" t="s">
        <v>2077</v>
      </c>
      <c r="C3382" s="125" t="s">
        <v>4008</v>
      </c>
      <c r="D3382" s="125" t="s">
        <v>1322</v>
      </c>
      <c r="E3382" s="125" t="s">
        <v>2455</v>
      </c>
      <c r="F3382" s="126">
        <v>23.7</v>
      </c>
      <c r="G3382" s="126">
        <v>23.9</v>
      </c>
      <c r="H3382" s="126">
        <v>18.96</v>
      </c>
      <c r="I3382" s="126"/>
      <c r="J3382" s="317"/>
      <c r="K3382" s="323">
        <f>ROUND(SUMIF('VGT-Bewegungsdaten'!B:B,A3382,'VGT-Bewegungsdaten'!C:C),3)</f>
        <v>0</v>
      </c>
      <c r="L3382" s="324">
        <f>ROUND(SUMIF('VGT-Bewegungsdaten'!B:B,$A3382,'VGT-Bewegungsdaten'!D:D),2)</f>
        <v>0</v>
      </c>
      <c r="N3382" s="376" t="s">
        <v>4930</v>
      </c>
      <c r="O3382" s="376" t="s">
        <v>4940</v>
      </c>
      <c r="P3382" s="326">
        <f>ROUND(SUMIF('AV-Bewegungsdaten'!B:B,A3382,'AV-Bewegungsdaten'!C:C),3)</f>
        <v>0</v>
      </c>
      <c r="Q3382" s="324">
        <f>ROUND(SUMIF('AV-Bewegungsdaten'!B:B,$A3382,'AV-Bewegungsdaten'!D:D),2)</f>
        <v>0</v>
      </c>
      <c r="T3382" s="327"/>
      <c r="U3382" s="326">
        <f>ROUND(SUMIF('DV-Bewegungsdaten'!B:B,Kategorien!A3382,'DV-Bewegungsdaten'!D:D),3)</f>
        <v>0</v>
      </c>
      <c r="V3382" s="324">
        <f>ROUND(SUMIF('DV-Bewegungsdaten'!B:B,Kategorien!A3382,'DV-Bewegungsdaten'!E:E),3)</f>
        <v>0</v>
      </c>
      <c r="AD3382" s="390">
        <f t="shared" si="697"/>
        <v>18.960999999999999</v>
      </c>
      <c r="AE3382" s="390">
        <f t="shared" si="698"/>
        <v>19.617999999999999</v>
      </c>
      <c r="AF3382" s="390">
        <f t="shared" si="699"/>
        <v>20.837</v>
      </c>
      <c r="AG3382" s="390">
        <f t="shared" si="700"/>
        <v>20.203999999999997</v>
      </c>
      <c r="AH3382" s="390">
        <f t="shared" si="701"/>
        <v>20.116</v>
      </c>
      <c r="AI3382" s="390">
        <f t="shared" si="702"/>
        <v>20.648</v>
      </c>
      <c r="AJ3382" s="390">
        <f t="shared" si="703"/>
        <v>19.930999999999997</v>
      </c>
      <c r="AK3382" s="390">
        <f t="shared" si="704"/>
        <v>20.215</v>
      </c>
      <c r="AL3382" s="390">
        <f t="shared" si="705"/>
        <v>20.324999999999999</v>
      </c>
      <c r="AM3382" s="390">
        <f t="shared" si="706"/>
        <v>20.206</v>
      </c>
      <c r="AN3382" s="390">
        <f t="shared" si="707"/>
        <v>19.799999999999997</v>
      </c>
      <c r="AO3382" s="390">
        <f t="shared" si="708"/>
        <v>20.702999999999999</v>
      </c>
    </row>
    <row r="3383" spans="1:41" ht="15" customHeight="1" x14ac:dyDescent="0.25">
      <c r="A3383" s="127" t="s">
        <v>3867</v>
      </c>
      <c r="B3383" s="125" t="s">
        <v>2077</v>
      </c>
      <c r="C3383" s="125" t="s">
        <v>4008</v>
      </c>
      <c r="D3383" s="125" t="s">
        <v>1324</v>
      </c>
      <c r="E3383" s="125" t="s">
        <v>2452</v>
      </c>
      <c r="F3383" s="126">
        <v>21.740000000000002</v>
      </c>
      <c r="G3383" s="126">
        <v>21.94</v>
      </c>
      <c r="H3383" s="126">
        <v>17.39</v>
      </c>
      <c r="I3383" s="126"/>
      <c r="J3383" s="317"/>
      <c r="K3383" s="323">
        <f>ROUND(SUMIF('VGT-Bewegungsdaten'!B:B,A3383,'VGT-Bewegungsdaten'!C:C),3)</f>
        <v>0</v>
      </c>
      <c r="L3383" s="324">
        <f>ROUND(SUMIF('VGT-Bewegungsdaten'!B:B,$A3383,'VGT-Bewegungsdaten'!D:D),2)</f>
        <v>0</v>
      </c>
      <c r="N3383" s="376" t="s">
        <v>4930</v>
      </c>
      <c r="O3383" s="376" t="s">
        <v>4940</v>
      </c>
      <c r="P3383" s="326">
        <f>ROUND(SUMIF('AV-Bewegungsdaten'!B:B,A3383,'AV-Bewegungsdaten'!C:C),3)</f>
        <v>0</v>
      </c>
      <c r="Q3383" s="324">
        <f>ROUND(SUMIF('AV-Bewegungsdaten'!B:B,$A3383,'AV-Bewegungsdaten'!D:D),2)</f>
        <v>0</v>
      </c>
      <c r="T3383" s="327"/>
      <c r="U3383" s="326">
        <f>ROUND(SUMIF('DV-Bewegungsdaten'!B:B,Kategorien!A3383,'DV-Bewegungsdaten'!D:D),3)</f>
        <v>0</v>
      </c>
      <c r="V3383" s="324">
        <f>ROUND(SUMIF('DV-Bewegungsdaten'!B:B,Kategorien!A3383,'DV-Bewegungsdaten'!E:E),3)</f>
        <v>0</v>
      </c>
      <c r="AD3383" s="390">
        <f t="shared" si="697"/>
        <v>17.001000000000001</v>
      </c>
      <c r="AE3383" s="390">
        <f t="shared" si="698"/>
        <v>17.658000000000001</v>
      </c>
      <c r="AF3383" s="390">
        <f t="shared" si="699"/>
        <v>18.877000000000002</v>
      </c>
      <c r="AG3383" s="390">
        <f t="shared" si="700"/>
        <v>18.244</v>
      </c>
      <c r="AH3383" s="390">
        <f t="shared" si="701"/>
        <v>18.156000000000002</v>
      </c>
      <c r="AI3383" s="390">
        <f t="shared" si="702"/>
        <v>18.688000000000002</v>
      </c>
      <c r="AJ3383" s="390">
        <f t="shared" si="703"/>
        <v>17.971</v>
      </c>
      <c r="AK3383" s="390">
        <f t="shared" si="704"/>
        <v>18.255000000000003</v>
      </c>
      <c r="AL3383" s="390">
        <f t="shared" si="705"/>
        <v>18.365000000000002</v>
      </c>
      <c r="AM3383" s="390">
        <f t="shared" si="706"/>
        <v>18.246000000000002</v>
      </c>
      <c r="AN3383" s="390">
        <f t="shared" si="707"/>
        <v>17.840000000000003</v>
      </c>
      <c r="AO3383" s="390">
        <f t="shared" si="708"/>
        <v>18.743000000000002</v>
      </c>
    </row>
    <row r="3384" spans="1:41" ht="15" customHeight="1" x14ac:dyDescent="0.25">
      <c r="A3384" s="127" t="s">
        <v>3868</v>
      </c>
      <c r="B3384" s="125" t="s">
        <v>2077</v>
      </c>
      <c r="C3384" s="125" t="s">
        <v>4008</v>
      </c>
      <c r="D3384" s="125" t="s">
        <v>1326</v>
      </c>
      <c r="E3384" s="125" t="s">
        <v>2455</v>
      </c>
      <c r="F3384" s="126">
        <v>24.68</v>
      </c>
      <c r="G3384" s="126">
        <v>24.88</v>
      </c>
      <c r="H3384" s="126">
        <v>19.739999999999998</v>
      </c>
      <c r="I3384" s="126"/>
      <c r="J3384" s="317"/>
      <c r="K3384" s="323">
        <f>ROUND(SUMIF('VGT-Bewegungsdaten'!B:B,A3384,'VGT-Bewegungsdaten'!C:C),3)</f>
        <v>0</v>
      </c>
      <c r="L3384" s="324">
        <f>ROUND(SUMIF('VGT-Bewegungsdaten'!B:B,$A3384,'VGT-Bewegungsdaten'!D:D),2)</f>
        <v>0</v>
      </c>
      <c r="N3384" s="376" t="s">
        <v>4930</v>
      </c>
      <c r="O3384" s="376" t="s">
        <v>4940</v>
      </c>
      <c r="P3384" s="326">
        <f>ROUND(SUMIF('AV-Bewegungsdaten'!B:B,A3384,'AV-Bewegungsdaten'!C:C),3)</f>
        <v>0</v>
      </c>
      <c r="Q3384" s="324">
        <f>ROUND(SUMIF('AV-Bewegungsdaten'!B:B,$A3384,'AV-Bewegungsdaten'!D:D),2)</f>
        <v>0</v>
      </c>
      <c r="T3384" s="327"/>
      <c r="U3384" s="326">
        <f>ROUND(SUMIF('DV-Bewegungsdaten'!B:B,Kategorien!A3384,'DV-Bewegungsdaten'!D:D),3)</f>
        <v>0</v>
      </c>
      <c r="V3384" s="324">
        <f>ROUND(SUMIF('DV-Bewegungsdaten'!B:B,Kategorien!A3384,'DV-Bewegungsdaten'!E:E),3)</f>
        <v>0</v>
      </c>
      <c r="AD3384" s="390">
        <f t="shared" si="697"/>
        <v>19.940999999999999</v>
      </c>
      <c r="AE3384" s="390">
        <f t="shared" si="698"/>
        <v>20.597999999999999</v>
      </c>
      <c r="AF3384" s="390">
        <f t="shared" si="699"/>
        <v>21.817</v>
      </c>
      <c r="AG3384" s="390">
        <f t="shared" si="700"/>
        <v>21.183999999999997</v>
      </c>
      <c r="AH3384" s="390">
        <f t="shared" si="701"/>
        <v>21.096</v>
      </c>
      <c r="AI3384" s="390">
        <f t="shared" si="702"/>
        <v>21.628</v>
      </c>
      <c r="AJ3384" s="390">
        <f t="shared" si="703"/>
        <v>20.910999999999998</v>
      </c>
      <c r="AK3384" s="390">
        <f t="shared" si="704"/>
        <v>21.195</v>
      </c>
      <c r="AL3384" s="390">
        <f t="shared" si="705"/>
        <v>21.305</v>
      </c>
      <c r="AM3384" s="390">
        <f t="shared" si="706"/>
        <v>21.186</v>
      </c>
      <c r="AN3384" s="390">
        <f t="shared" si="707"/>
        <v>20.78</v>
      </c>
      <c r="AO3384" s="390">
        <f t="shared" si="708"/>
        <v>21.683</v>
      </c>
    </row>
    <row r="3385" spans="1:41" ht="15" customHeight="1" x14ac:dyDescent="0.25">
      <c r="A3385" s="127" t="s">
        <v>3869</v>
      </c>
      <c r="B3385" s="125" t="s">
        <v>2077</v>
      </c>
      <c r="C3385" s="125" t="s">
        <v>4008</v>
      </c>
      <c r="D3385" s="125" t="s">
        <v>1328</v>
      </c>
      <c r="E3385" s="125" t="s">
        <v>2452</v>
      </c>
      <c r="F3385" s="126">
        <v>9.98</v>
      </c>
      <c r="G3385" s="126">
        <v>10.18</v>
      </c>
      <c r="H3385" s="126">
        <v>7.98</v>
      </c>
      <c r="I3385" s="126"/>
      <c r="J3385" s="317"/>
      <c r="K3385" s="323">
        <f>ROUND(SUMIF('VGT-Bewegungsdaten'!B:B,A3385,'VGT-Bewegungsdaten'!C:C),3)</f>
        <v>0</v>
      </c>
      <c r="L3385" s="324">
        <f>ROUND(SUMIF('VGT-Bewegungsdaten'!B:B,$A3385,'VGT-Bewegungsdaten'!D:D),2)</f>
        <v>0</v>
      </c>
      <c r="N3385" s="376" t="s">
        <v>4930</v>
      </c>
      <c r="O3385" s="376" t="s">
        <v>4940</v>
      </c>
      <c r="P3385" s="326">
        <f>ROUND(SUMIF('AV-Bewegungsdaten'!B:B,A3385,'AV-Bewegungsdaten'!C:C),3)</f>
        <v>0</v>
      </c>
      <c r="Q3385" s="324">
        <f>ROUND(SUMIF('AV-Bewegungsdaten'!B:B,$A3385,'AV-Bewegungsdaten'!D:D),2)</f>
        <v>0</v>
      </c>
      <c r="T3385" s="327"/>
      <c r="U3385" s="326">
        <f>ROUND(SUMIF('DV-Bewegungsdaten'!B:B,Kategorien!A3385,'DV-Bewegungsdaten'!D:D),3)</f>
        <v>0</v>
      </c>
      <c r="V3385" s="324">
        <f>ROUND(SUMIF('DV-Bewegungsdaten'!B:B,Kategorien!A3385,'DV-Bewegungsdaten'!E:E),3)</f>
        <v>0</v>
      </c>
      <c r="AD3385" s="390">
        <f t="shared" si="697"/>
        <v>5.2409999999999997</v>
      </c>
      <c r="AE3385" s="390">
        <f t="shared" si="698"/>
        <v>5.8979999999999997</v>
      </c>
      <c r="AF3385" s="390">
        <f t="shared" si="699"/>
        <v>7.1169999999999991</v>
      </c>
      <c r="AG3385" s="390">
        <f t="shared" si="700"/>
        <v>6.484</v>
      </c>
      <c r="AH3385" s="390">
        <f t="shared" si="701"/>
        <v>6.3959999999999999</v>
      </c>
      <c r="AI3385" s="390">
        <f t="shared" si="702"/>
        <v>6.9279999999999999</v>
      </c>
      <c r="AJ3385" s="390">
        <f t="shared" si="703"/>
        <v>6.2110000000000003</v>
      </c>
      <c r="AK3385" s="390">
        <f t="shared" si="704"/>
        <v>6.4949999999999992</v>
      </c>
      <c r="AL3385" s="390">
        <f t="shared" si="705"/>
        <v>6.6049999999999995</v>
      </c>
      <c r="AM3385" s="390">
        <f t="shared" si="706"/>
        <v>6.4859999999999998</v>
      </c>
      <c r="AN3385" s="390">
        <f t="shared" si="707"/>
        <v>6.08</v>
      </c>
      <c r="AO3385" s="390">
        <f t="shared" si="708"/>
        <v>6.9829999999999997</v>
      </c>
    </row>
    <row r="3386" spans="1:41" ht="15" customHeight="1" x14ac:dyDescent="0.25">
      <c r="A3386" s="127" t="s">
        <v>3870</v>
      </c>
      <c r="B3386" s="125" t="s">
        <v>2077</v>
      </c>
      <c r="C3386" s="125" t="s">
        <v>4008</v>
      </c>
      <c r="D3386" s="125" t="s">
        <v>1330</v>
      </c>
      <c r="E3386" s="125" t="s">
        <v>2455</v>
      </c>
      <c r="F3386" s="126">
        <v>12.92</v>
      </c>
      <c r="G3386" s="126">
        <v>13.12</v>
      </c>
      <c r="H3386" s="126">
        <v>10.34</v>
      </c>
      <c r="I3386" s="126"/>
      <c r="J3386" s="317"/>
      <c r="K3386" s="323">
        <f>ROUND(SUMIF('VGT-Bewegungsdaten'!B:B,A3386,'VGT-Bewegungsdaten'!C:C),3)</f>
        <v>0</v>
      </c>
      <c r="L3386" s="324">
        <f>ROUND(SUMIF('VGT-Bewegungsdaten'!B:B,$A3386,'VGT-Bewegungsdaten'!D:D),2)</f>
        <v>0</v>
      </c>
      <c r="N3386" s="376" t="s">
        <v>4930</v>
      </c>
      <c r="O3386" s="376" t="s">
        <v>4940</v>
      </c>
      <c r="P3386" s="326">
        <f>ROUND(SUMIF('AV-Bewegungsdaten'!B:B,A3386,'AV-Bewegungsdaten'!C:C),3)</f>
        <v>0</v>
      </c>
      <c r="Q3386" s="324">
        <f>ROUND(SUMIF('AV-Bewegungsdaten'!B:B,$A3386,'AV-Bewegungsdaten'!D:D),2)</f>
        <v>0</v>
      </c>
      <c r="T3386" s="327"/>
      <c r="U3386" s="326">
        <f>ROUND(SUMIF('DV-Bewegungsdaten'!B:B,Kategorien!A3386,'DV-Bewegungsdaten'!D:D),3)</f>
        <v>0</v>
      </c>
      <c r="V3386" s="324">
        <f>ROUND(SUMIF('DV-Bewegungsdaten'!B:B,Kategorien!A3386,'DV-Bewegungsdaten'!E:E),3)</f>
        <v>0</v>
      </c>
      <c r="AD3386" s="390">
        <f t="shared" si="697"/>
        <v>8.1809999999999992</v>
      </c>
      <c r="AE3386" s="390">
        <f t="shared" si="698"/>
        <v>8.8379999999999992</v>
      </c>
      <c r="AF3386" s="390">
        <f t="shared" si="699"/>
        <v>10.056999999999999</v>
      </c>
      <c r="AG3386" s="390">
        <f t="shared" si="700"/>
        <v>9.4239999999999995</v>
      </c>
      <c r="AH3386" s="390">
        <f t="shared" si="701"/>
        <v>9.3359999999999985</v>
      </c>
      <c r="AI3386" s="390">
        <f t="shared" si="702"/>
        <v>9.8679999999999986</v>
      </c>
      <c r="AJ3386" s="390">
        <f t="shared" si="703"/>
        <v>9.1509999999999998</v>
      </c>
      <c r="AK3386" s="390">
        <f t="shared" si="704"/>
        <v>9.4349999999999987</v>
      </c>
      <c r="AL3386" s="390">
        <f t="shared" si="705"/>
        <v>9.5449999999999982</v>
      </c>
      <c r="AM3386" s="390">
        <f t="shared" si="706"/>
        <v>9.4259999999999984</v>
      </c>
      <c r="AN3386" s="390">
        <f t="shared" si="707"/>
        <v>9.02</v>
      </c>
      <c r="AO3386" s="390">
        <f t="shared" si="708"/>
        <v>9.9229999999999983</v>
      </c>
    </row>
    <row r="3387" spans="1:41" ht="15" customHeight="1" x14ac:dyDescent="0.25">
      <c r="A3387" s="127" t="s">
        <v>3871</v>
      </c>
      <c r="B3387" s="125" t="s">
        <v>2077</v>
      </c>
      <c r="C3387" s="125" t="s">
        <v>4008</v>
      </c>
      <c r="D3387" s="125" t="s">
        <v>1332</v>
      </c>
      <c r="E3387" s="125" t="s">
        <v>2452</v>
      </c>
      <c r="F3387" s="126">
        <v>10.96</v>
      </c>
      <c r="G3387" s="126">
        <v>11.16</v>
      </c>
      <c r="H3387" s="126">
        <v>8.77</v>
      </c>
      <c r="I3387" s="126"/>
      <c r="J3387" s="317"/>
      <c r="K3387" s="323">
        <f>ROUND(SUMIF('VGT-Bewegungsdaten'!B:B,A3387,'VGT-Bewegungsdaten'!C:C),3)</f>
        <v>0</v>
      </c>
      <c r="L3387" s="324">
        <f>ROUND(SUMIF('VGT-Bewegungsdaten'!B:B,$A3387,'VGT-Bewegungsdaten'!D:D),2)</f>
        <v>0</v>
      </c>
      <c r="N3387" s="376" t="s">
        <v>4930</v>
      </c>
      <c r="O3387" s="376" t="s">
        <v>4940</v>
      </c>
      <c r="P3387" s="326">
        <f>ROUND(SUMIF('AV-Bewegungsdaten'!B:B,A3387,'AV-Bewegungsdaten'!C:C),3)</f>
        <v>0</v>
      </c>
      <c r="Q3387" s="324">
        <f>ROUND(SUMIF('AV-Bewegungsdaten'!B:B,$A3387,'AV-Bewegungsdaten'!D:D),2)</f>
        <v>0</v>
      </c>
      <c r="T3387" s="327"/>
      <c r="U3387" s="326">
        <f>ROUND(SUMIF('DV-Bewegungsdaten'!B:B,Kategorien!A3387,'DV-Bewegungsdaten'!D:D),3)</f>
        <v>0</v>
      </c>
      <c r="V3387" s="324">
        <f>ROUND(SUMIF('DV-Bewegungsdaten'!B:B,Kategorien!A3387,'DV-Bewegungsdaten'!E:E),3)</f>
        <v>0</v>
      </c>
      <c r="AD3387" s="390">
        <f t="shared" si="697"/>
        <v>6.2210000000000001</v>
      </c>
      <c r="AE3387" s="390">
        <f t="shared" si="698"/>
        <v>6.8780000000000001</v>
      </c>
      <c r="AF3387" s="390">
        <f t="shared" si="699"/>
        <v>8.0969999999999995</v>
      </c>
      <c r="AG3387" s="390">
        <f t="shared" si="700"/>
        <v>7.4640000000000004</v>
      </c>
      <c r="AH3387" s="390">
        <f t="shared" si="701"/>
        <v>7.3760000000000003</v>
      </c>
      <c r="AI3387" s="390">
        <f t="shared" si="702"/>
        <v>7.9080000000000004</v>
      </c>
      <c r="AJ3387" s="390">
        <f t="shared" si="703"/>
        <v>7.1910000000000007</v>
      </c>
      <c r="AK3387" s="390">
        <f t="shared" si="704"/>
        <v>7.4749999999999996</v>
      </c>
      <c r="AL3387" s="390">
        <f t="shared" si="705"/>
        <v>7.585</v>
      </c>
      <c r="AM3387" s="390">
        <f t="shared" si="706"/>
        <v>7.4660000000000002</v>
      </c>
      <c r="AN3387" s="390">
        <f t="shared" si="707"/>
        <v>7.0600000000000005</v>
      </c>
      <c r="AO3387" s="390">
        <f t="shared" si="708"/>
        <v>7.9630000000000001</v>
      </c>
    </row>
    <row r="3388" spans="1:41" ht="15" customHeight="1" x14ac:dyDescent="0.25">
      <c r="A3388" s="127" t="s">
        <v>3872</v>
      </c>
      <c r="B3388" s="125" t="s">
        <v>2077</v>
      </c>
      <c r="C3388" s="125" t="s">
        <v>4008</v>
      </c>
      <c r="D3388" s="125" t="s">
        <v>1334</v>
      </c>
      <c r="E3388" s="125" t="s">
        <v>2455</v>
      </c>
      <c r="F3388" s="126">
        <v>13.9</v>
      </c>
      <c r="G3388" s="126">
        <v>14.1</v>
      </c>
      <c r="H3388" s="126">
        <v>11.12</v>
      </c>
      <c r="I3388" s="126"/>
      <c r="J3388" s="317"/>
      <c r="K3388" s="323">
        <f>ROUND(SUMIF('VGT-Bewegungsdaten'!B:B,A3388,'VGT-Bewegungsdaten'!C:C),3)</f>
        <v>0</v>
      </c>
      <c r="L3388" s="324">
        <f>ROUND(SUMIF('VGT-Bewegungsdaten'!B:B,$A3388,'VGT-Bewegungsdaten'!D:D),2)</f>
        <v>0</v>
      </c>
      <c r="N3388" s="376" t="s">
        <v>4930</v>
      </c>
      <c r="O3388" s="376" t="s">
        <v>4940</v>
      </c>
      <c r="P3388" s="326">
        <f>ROUND(SUMIF('AV-Bewegungsdaten'!B:B,A3388,'AV-Bewegungsdaten'!C:C),3)</f>
        <v>0</v>
      </c>
      <c r="Q3388" s="324">
        <f>ROUND(SUMIF('AV-Bewegungsdaten'!B:B,$A3388,'AV-Bewegungsdaten'!D:D),2)</f>
        <v>0</v>
      </c>
      <c r="T3388" s="327"/>
      <c r="U3388" s="326">
        <f>ROUND(SUMIF('DV-Bewegungsdaten'!B:B,Kategorien!A3388,'DV-Bewegungsdaten'!D:D),3)</f>
        <v>0</v>
      </c>
      <c r="V3388" s="324">
        <f>ROUND(SUMIF('DV-Bewegungsdaten'!B:B,Kategorien!A3388,'DV-Bewegungsdaten'!E:E),3)</f>
        <v>0</v>
      </c>
      <c r="AD3388" s="390">
        <f t="shared" si="697"/>
        <v>9.1609999999999996</v>
      </c>
      <c r="AE3388" s="390">
        <f t="shared" si="698"/>
        <v>9.8179999999999996</v>
      </c>
      <c r="AF3388" s="390">
        <f t="shared" si="699"/>
        <v>11.036999999999999</v>
      </c>
      <c r="AG3388" s="390">
        <f t="shared" si="700"/>
        <v>10.404</v>
      </c>
      <c r="AH3388" s="390">
        <f t="shared" si="701"/>
        <v>10.315999999999999</v>
      </c>
      <c r="AI3388" s="390">
        <f t="shared" si="702"/>
        <v>10.847999999999999</v>
      </c>
      <c r="AJ3388" s="390">
        <f t="shared" si="703"/>
        <v>10.131</v>
      </c>
      <c r="AK3388" s="390">
        <f t="shared" si="704"/>
        <v>10.414999999999999</v>
      </c>
      <c r="AL3388" s="390">
        <f t="shared" si="705"/>
        <v>10.524999999999999</v>
      </c>
      <c r="AM3388" s="390">
        <f t="shared" si="706"/>
        <v>10.405999999999999</v>
      </c>
      <c r="AN3388" s="390">
        <f t="shared" si="707"/>
        <v>10</v>
      </c>
      <c r="AO3388" s="390">
        <f t="shared" si="708"/>
        <v>10.902999999999999</v>
      </c>
    </row>
    <row r="3389" spans="1:41" ht="15" customHeight="1" x14ac:dyDescent="0.25">
      <c r="A3389" s="127" t="s">
        <v>3873</v>
      </c>
      <c r="B3389" s="125" t="s">
        <v>2077</v>
      </c>
      <c r="C3389" s="125" t="s">
        <v>4008</v>
      </c>
      <c r="D3389" s="125" t="s">
        <v>1336</v>
      </c>
      <c r="E3389" s="125" t="s">
        <v>2452</v>
      </c>
      <c r="F3389" s="126">
        <v>15.86</v>
      </c>
      <c r="G3389" s="126">
        <v>16.059999999999999</v>
      </c>
      <c r="H3389" s="126">
        <v>12.69</v>
      </c>
      <c r="I3389" s="126"/>
      <c r="J3389" s="317"/>
      <c r="K3389" s="323">
        <f>ROUND(SUMIF('VGT-Bewegungsdaten'!B:B,A3389,'VGT-Bewegungsdaten'!C:C),3)</f>
        <v>0</v>
      </c>
      <c r="L3389" s="324">
        <f>ROUND(SUMIF('VGT-Bewegungsdaten'!B:B,$A3389,'VGT-Bewegungsdaten'!D:D),2)</f>
        <v>0</v>
      </c>
      <c r="N3389" s="376" t="s">
        <v>4930</v>
      </c>
      <c r="O3389" s="376" t="s">
        <v>4940</v>
      </c>
      <c r="P3389" s="326">
        <f>ROUND(SUMIF('AV-Bewegungsdaten'!B:B,A3389,'AV-Bewegungsdaten'!C:C),3)</f>
        <v>0</v>
      </c>
      <c r="Q3389" s="324">
        <f>ROUND(SUMIF('AV-Bewegungsdaten'!B:B,$A3389,'AV-Bewegungsdaten'!D:D),2)</f>
        <v>0</v>
      </c>
      <c r="T3389" s="327"/>
      <c r="U3389" s="326">
        <f>ROUND(SUMIF('DV-Bewegungsdaten'!B:B,Kategorien!A3389,'DV-Bewegungsdaten'!D:D),3)</f>
        <v>0</v>
      </c>
      <c r="V3389" s="324">
        <f>ROUND(SUMIF('DV-Bewegungsdaten'!B:B,Kategorien!A3389,'DV-Bewegungsdaten'!E:E),3)</f>
        <v>0</v>
      </c>
      <c r="AD3389" s="390">
        <f t="shared" si="697"/>
        <v>11.120999999999999</v>
      </c>
      <c r="AE3389" s="390">
        <f t="shared" si="698"/>
        <v>11.777999999999999</v>
      </c>
      <c r="AF3389" s="390">
        <f t="shared" si="699"/>
        <v>12.996999999999998</v>
      </c>
      <c r="AG3389" s="390">
        <f t="shared" si="700"/>
        <v>12.363999999999999</v>
      </c>
      <c r="AH3389" s="390">
        <f t="shared" si="701"/>
        <v>12.276</v>
      </c>
      <c r="AI3389" s="390">
        <f t="shared" si="702"/>
        <v>12.808</v>
      </c>
      <c r="AJ3389" s="390">
        <f t="shared" si="703"/>
        <v>12.090999999999999</v>
      </c>
      <c r="AK3389" s="390">
        <f t="shared" si="704"/>
        <v>12.374999999999998</v>
      </c>
      <c r="AL3389" s="390">
        <f t="shared" si="705"/>
        <v>12.484999999999999</v>
      </c>
      <c r="AM3389" s="390">
        <f t="shared" si="706"/>
        <v>12.366</v>
      </c>
      <c r="AN3389" s="390">
        <f t="shared" si="707"/>
        <v>11.959999999999999</v>
      </c>
      <c r="AO3389" s="390">
        <f t="shared" si="708"/>
        <v>12.863</v>
      </c>
    </row>
    <row r="3390" spans="1:41" ht="15" customHeight="1" x14ac:dyDescent="0.25">
      <c r="A3390" s="127" t="s">
        <v>3874</v>
      </c>
      <c r="B3390" s="125" t="s">
        <v>2077</v>
      </c>
      <c r="C3390" s="125" t="s">
        <v>4008</v>
      </c>
      <c r="D3390" s="125" t="s">
        <v>1338</v>
      </c>
      <c r="E3390" s="125" t="s">
        <v>2455</v>
      </c>
      <c r="F3390" s="126">
        <v>18.8</v>
      </c>
      <c r="G3390" s="126">
        <v>19</v>
      </c>
      <c r="H3390" s="126">
        <v>15.04</v>
      </c>
      <c r="I3390" s="126"/>
      <c r="J3390" s="317"/>
      <c r="K3390" s="323">
        <f>ROUND(SUMIF('VGT-Bewegungsdaten'!B:B,A3390,'VGT-Bewegungsdaten'!C:C),3)</f>
        <v>0</v>
      </c>
      <c r="L3390" s="324">
        <f>ROUND(SUMIF('VGT-Bewegungsdaten'!B:B,$A3390,'VGT-Bewegungsdaten'!D:D),2)</f>
        <v>0</v>
      </c>
      <c r="N3390" s="376" t="s">
        <v>4930</v>
      </c>
      <c r="O3390" s="376" t="s">
        <v>4940</v>
      </c>
      <c r="P3390" s="326">
        <f>ROUND(SUMIF('AV-Bewegungsdaten'!B:B,A3390,'AV-Bewegungsdaten'!C:C),3)</f>
        <v>0</v>
      </c>
      <c r="Q3390" s="324">
        <f>ROUND(SUMIF('AV-Bewegungsdaten'!B:B,$A3390,'AV-Bewegungsdaten'!D:D),2)</f>
        <v>0</v>
      </c>
      <c r="T3390" s="327"/>
      <c r="U3390" s="326">
        <f>ROUND(SUMIF('DV-Bewegungsdaten'!B:B,Kategorien!A3390,'DV-Bewegungsdaten'!D:D),3)</f>
        <v>0</v>
      </c>
      <c r="V3390" s="324">
        <f>ROUND(SUMIF('DV-Bewegungsdaten'!B:B,Kategorien!A3390,'DV-Bewegungsdaten'!E:E),3)</f>
        <v>0</v>
      </c>
      <c r="AD3390" s="390">
        <f t="shared" si="697"/>
        <v>14.061</v>
      </c>
      <c r="AE3390" s="390">
        <f t="shared" si="698"/>
        <v>14.718</v>
      </c>
      <c r="AF3390" s="390">
        <f t="shared" si="699"/>
        <v>15.936999999999999</v>
      </c>
      <c r="AG3390" s="390">
        <f t="shared" si="700"/>
        <v>15.304</v>
      </c>
      <c r="AH3390" s="390">
        <f t="shared" si="701"/>
        <v>15.216000000000001</v>
      </c>
      <c r="AI3390" s="390">
        <f t="shared" si="702"/>
        <v>15.748000000000001</v>
      </c>
      <c r="AJ3390" s="390">
        <f t="shared" si="703"/>
        <v>15.031000000000001</v>
      </c>
      <c r="AK3390" s="390">
        <f t="shared" si="704"/>
        <v>15.315</v>
      </c>
      <c r="AL3390" s="390">
        <f t="shared" si="705"/>
        <v>15.425000000000001</v>
      </c>
      <c r="AM3390" s="390">
        <f t="shared" si="706"/>
        <v>15.306000000000001</v>
      </c>
      <c r="AN3390" s="390">
        <f t="shared" si="707"/>
        <v>14.9</v>
      </c>
      <c r="AO3390" s="390">
        <f t="shared" si="708"/>
        <v>15.803000000000001</v>
      </c>
    </row>
    <row r="3391" spans="1:41" ht="15" customHeight="1" x14ac:dyDescent="0.25">
      <c r="A3391" s="127" t="s">
        <v>3875</v>
      </c>
      <c r="B3391" s="125" t="s">
        <v>2077</v>
      </c>
      <c r="C3391" s="125" t="s">
        <v>4008</v>
      </c>
      <c r="D3391" s="125" t="s">
        <v>1340</v>
      </c>
      <c r="E3391" s="125" t="s">
        <v>2452</v>
      </c>
      <c r="F3391" s="126">
        <v>16.84</v>
      </c>
      <c r="G3391" s="126">
        <v>17.04</v>
      </c>
      <c r="H3391" s="126">
        <v>13.47</v>
      </c>
      <c r="I3391" s="126"/>
      <c r="J3391" s="317"/>
      <c r="K3391" s="323">
        <f>ROUND(SUMIF('VGT-Bewegungsdaten'!B:B,A3391,'VGT-Bewegungsdaten'!C:C),3)</f>
        <v>0</v>
      </c>
      <c r="L3391" s="324">
        <f>ROUND(SUMIF('VGT-Bewegungsdaten'!B:B,$A3391,'VGT-Bewegungsdaten'!D:D),2)</f>
        <v>0</v>
      </c>
      <c r="N3391" s="376" t="s">
        <v>4930</v>
      </c>
      <c r="O3391" s="376" t="s">
        <v>4940</v>
      </c>
      <c r="P3391" s="326">
        <f>ROUND(SUMIF('AV-Bewegungsdaten'!B:B,A3391,'AV-Bewegungsdaten'!C:C),3)</f>
        <v>0</v>
      </c>
      <c r="Q3391" s="324">
        <f>ROUND(SUMIF('AV-Bewegungsdaten'!B:B,$A3391,'AV-Bewegungsdaten'!D:D),2)</f>
        <v>0</v>
      </c>
      <c r="T3391" s="327"/>
      <c r="U3391" s="326">
        <f>ROUND(SUMIF('DV-Bewegungsdaten'!B:B,Kategorien!A3391,'DV-Bewegungsdaten'!D:D),3)</f>
        <v>0</v>
      </c>
      <c r="V3391" s="324">
        <f>ROUND(SUMIF('DV-Bewegungsdaten'!B:B,Kategorien!A3391,'DV-Bewegungsdaten'!E:E),3)</f>
        <v>0</v>
      </c>
      <c r="AD3391" s="390">
        <f t="shared" si="697"/>
        <v>12.100999999999999</v>
      </c>
      <c r="AE3391" s="390">
        <f t="shared" si="698"/>
        <v>12.757999999999999</v>
      </c>
      <c r="AF3391" s="390">
        <f t="shared" si="699"/>
        <v>13.976999999999999</v>
      </c>
      <c r="AG3391" s="390">
        <f t="shared" si="700"/>
        <v>13.343999999999999</v>
      </c>
      <c r="AH3391" s="390">
        <f t="shared" si="701"/>
        <v>13.256</v>
      </c>
      <c r="AI3391" s="390">
        <f t="shared" si="702"/>
        <v>13.788</v>
      </c>
      <c r="AJ3391" s="390">
        <f t="shared" si="703"/>
        <v>13.071</v>
      </c>
      <c r="AK3391" s="390">
        <f t="shared" si="704"/>
        <v>13.354999999999999</v>
      </c>
      <c r="AL3391" s="390">
        <f t="shared" si="705"/>
        <v>13.465</v>
      </c>
      <c r="AM3391" s="390">
        <f t="shared" si="706"/>
        <v>13.346</v>
      </c>
      <c r="AN3391" s="390">
        <f t="shared" si="707"/>
        <v>12.94</v>
      </c>
      <c r="AO3391" s="390">
        <f t="shared" si="708"/>
        <v>13.843</v>
      </c>
    </row>
    <row r="3392" spans="1:41" ht="15" customHeight="1" x14ac:dyDescent="0.25">
      <c r="A3392" s="127" t="s">
        <v>3876</v>
      </c>
      <c r="B3392" s="125" t="s">
        <v>2077</v>
      </c>
      <c r="C3392" s="125" t="s">
        <v>4008</v>
      </c>
      <c r="D3392" s="125" t="s">
        <v>1342</v>
      </c>
      <c r="E3392" s="125" t="s">
        <v>2455</v>
      </c>
      <c r="F3392" s="126">
        <v>19.78</v>
      </c>
      <c r="G3392" s="126">
        <v>19.98</v>
      </c>
      <c r="H3392" s="126">
        <v>15.82</v>
      </c>
      <c r="I3392" s="126"/>
      <c r="J3392" s="317"/>
      <c r="K3392" s="323">
        <f>ROUND(SUMIF('VGT-Bewegungsdaten'!B:B,A3392,'VGT-Bewegungsdaten'!C:C),3)</f>
        <v>0</v>
      </c>
      <c r="L3392" s="324">
        <f>ROUND(SUMIF('VGT-Bewegungsdaten'!B:B,$A3392,'VGT-Bewegungsdaten'!D:D),2)</f>
        <v>0</v>
      </c>
      <c r="N3392" s="376" t="s">
        <v>4930</v>
      </c>
      <c r="O3392" s="376" t="s">
        <v>4940</v>
      </c>
      <c r="P3392" s="326">
        <f>ROUND(SUMIF('AV-Bewegungsdaten'!B:B,A3392,'AV-Bewegungsdaten'!C:C),3)</f>
        <v>0</v>
      </c>
      <c r="Q3392" s="324">
        <f>ROUND(SUMIF('AV-Bewegungsdaten'!B:B,$A3392,'AV-Bewegungsdaten'!D:D),2)</f>
        <v>0</v>
      </c>
      <c r="T3392" s="327"/>
      <c r="U3392" s="326">
        <f>ROUND(SUMIF('DV-Bewegungsdaten'!B:B,Kategorien!A3392,'DV-Bewegungsdaten'!D:D),3)</f>
        <v>0</v>
      </c>
      <c r="V3392" s="324">
        <f>ROUND(SUMIF('DV-Bewegungsdaten'!B:B,Kategorien!A3392,'DV-Bewegungsdaten'!E:E),3)</f>
        <v>0</v>
      </c>
      <c r="AD3392" s="390">
        <f t="shared" si="697"/>
        <v>15.041</v>
      </c>
      <c r="AE3392" s="390">
        <f t="shared" si="698"/>
        <v>15.698</v>
      </c>
      <c r="AF3392" s="390">
        <f t="shared" si="699"/>
        <v>16.917000000000002</v>
      </c>
      <c r="AG3392" s="390">
        <f t="shared" si="700"/>
        <v>16.283999999999999</v>
      </c>
      <c r="AH3392" s="390">
        <f t="shared" si="701"/>
        <v>16.196000000000002</v>
      </c>
      <c r="AI3392" s="390">
        <f t="shared" si="702"/>
        <v>16.728000000000002</v>
      </c>
      <c r="AJ3392" s="390">
        <f t="shared" si="703"/>
        <v>16.010999999999999</v>
      </c>
      <c r="AK3392" s="390">
        <f t="shared" si="704"/>
        <v>16.295000000000002</v>
      </c>
      <c r="AL3392" s="390">
        <f t="shared" si="705"/>
        <v>16.405000000000001</v>
      </c>
      <c r="AM3392" s="390">
        <f t="shared" si="706"/>
        <v>16.286000000000001</v>
      </c>
      <c r="AN3392" s="390">
        <f t="shared" si="707"/>
        <v>15.88</v>
      </c>
      <c r="AO3392" s="390">
        <f t="shared" si="708"/>
        <v>16.783000000000001</v>
      </c>
    </row>
    <row r="3393" spans="1:41" ht="15" customHeight="1" x14ac:dyDescent="0.25">
      <c r="A3393" s="127" t="s">
        <v>3877</v>
      </c>
      <c r="B3393" s="125" t="s">
        <v>2077</v>
      </c>
      <c r="C3393" s="125" t="s">
        <v>4008</v>
      </c>
      <c r="D3393" s="125" t="s">
        <v>1344</v>
      </c>
      <c r="E3393" s="125" t="s">
        <v>2452</v>
      </c>
      <c r="F3393" s="126">
        <v>16.84</v>
      </c>
      <c r="G3393" s="126">
        <v>17.04</v>
      </c>
      <c r="H3393" s="126">
        <v>13.47</v>
      </c>
      <c r="I3393" s="126"/>
      <c r="J3393" s="317"/>
      <c r="K3393" s="323">
        <f>ROUND(SUMIF('VGT-Bewegungsdaten'!B:B,A3393,'VGT-Bewegungsdaten'!C:C),3)</f>
        <v>0</v>
      </c>
      <c r="L3393" s="324">
        <f>ROUND(SUMIF('VGT-Bewegungsdaten'!B:B,$A3393,'VGT-Bewegungsdaten'!D:D),2)</f>
        <v>0</v>
      </c>
      <c r="N3393" s="376" t="s">
        <v>4930</v>
      </c>
      <c r="O3393" s="376" t="s">
        <v>4940</v>
      </c>
      <c r="P3393" s="326">
        <f>ROUND(SUMIF('AV-Bewegungsdaten'!B:B,A3393,'AV-Bewegungsdaten'!C:C),3)</f>
        <v>0</v>
      </c>
      <c r="Q3393" s="324">
        <f>ROUND(SUMIF('AV-Bewegungsdaten'!B:B,$A3393,'AV-Bewegungsdaten'!D:D),2)</f>
        <v>0</v>
      </c>
      <c r="T3393" s="327"/>
      <c r="U3393" s="326">
        <f>ROUND(SUMIF('DV-Bewegungsdaten'!B:B,Kategorien!A3393,'DV-Bewegungsdaten'!D:D),3)</f>
        <v>0</v>
      </c>
      <c r="V3393" s="324">
        <f>ROUND(SUMIF('DV-Bewegungsdaten'!B:B,Kategorien!A3393,'DV-Bewegungsdaten'!E:E),3)</f>
        <v>0</v>
      </c>
      <c r="AD3393" s="390">
        <f t="shared" si="697"/>
        <v>12.100999999999999</v>
      </c>
      <c r="AE3393" s="390">
        <f t="shared" si="698"/>
        <v>12.757999999999999</v>
      </c>
      <c r="AF3393" s="390">
        <f t="shared" si="699"/>
        <v>13.976999999999999</v>
      </c>
      <c r="AG3393" s="390">
        <f t="shared" si="700"/>
        <v>13.343999999999999</v>
      </c>
      <c r="AH3393" s="390">
        <f t="shared" si="701"/>
        <v>13.256</v>
      </c>
      <c r="AI3393" s="390">
        <f t="shared" si="702"/>
        <v>13.788</v>
      </c>
      <c r="AJ3393" s="390">
        <f t="shared" si="703"/>
        <v>13.071</v>
      </c>
      <c r="AK3393" s="390">
        <f t="shared" si="704"/>
        <v>13.354999999999999</v>
      </c>
      <c r="AL3393" s="390">
        <f t="shared" si="705"/>
        <v>13.465</v>
      </c>
      <c r="AM3393" s="390">
        <f t="shared" si="706"/>
        <v>13.346</v>
      </c>
      <c r="AN3393" s="390">
        <f t="shared" si="707"/>
        <v>12.94</v>
      </c>
      <c r="AO3393" s="390">
        <f t="shared" si="708"/>
        <v>13.843</v>
      </c>
    </row>
    <row r="3394" spans="1:41" ht="15" customHeight="1" x14ac:dyDescent="0.25">
      <c r="A3394" s="127" t="s">
        <v>3878</v>
      </c>
      <c r="B3394" s="125" t="s">
        <v>2077</v>
      </c>
      <c r="C3394" s="125" t="s">
        <v>4008</v>
      </c>
      <c r="D3394" s="125" t="s">
        <v>1346</v>
      </c>
      <c r="E3394" s="125" t="s">
        <v>2455</v>
      </c>
      <c r="F3394" s="126">
        <v>19.78</v>
      </c>
      <c r="G3394" s="126">
        <v>19.98</v>
      </c>
      <c r="H3394" s="126">
        <v>15.82</v>
      </c>
      <c r="I3394" s="126"/>
      <c r="J3394" s="317"/>
      <c r="K3394" s="323">
        <f>ROUND(SUMIF('VGT-Bewegungsdaten'!B:B,A3394,'VGT-Bewegungsdaten'!C:C),3)</f>
        <v>0</v>
      </c>
      <c r="L3394" s="324">
        <f>ROUND(SUMIF('VGT-Bewegungsdaten'!B:B,$A3394,'VGT-Bewegungsdaten'!D:D),2)</f>
        <v>0</v>
      </c>
      <c r="N3394" s="376" t="s">
        <v>4930</v>
      </c>
      <c r="O3394" s="376" t="s">
        <v>4940</v>
      </c>
      <c r="P3394" s="326">
        <f>ROUND(SUMIF('AV-Bewegungsdaten'!B:B,A3394,'AV-Bewegungsdaten'!C:C),3)</f>
        <v>0</v>
      </c>
      <c r="Q3394" s="324">
        <f>ROUND(SUMIF('AV-Bewegungsdaten'!B:B,$A3394,'AV-Bewegungsdaten'!D:D),2)</f>
        <v>0</v>
      </c>
      <c r="T3394" s="327"/>
      <c r="U3394" s="326">
        <f>ROUND(SUMIF('DV-Bewegungsdaten'!B:B,Kategorien!A3394,'DV-Bewegungsdaten'!D:D),3)</f>
        <v>0</v>
      </c>
      <c r="V3394" s="324">
        <f>ROUND(SUMIF('DV-Bewegungsdaten'!B:B,Kategorien!A3394,'DV-Bewegungsdaten'!E:E),3)</f>
        <v>0</v>
      </c>
      <c r="AD3394" s="390">
        <f t="shared" si="697"/>
        <v>15.041</v>
      </c>
      <c r="AE3394" s="390">
        <f t="shared" si="698"/>
        <v>15.698</v>
      </c>
      <c r="AF3394" s="390">
        <f t="shared" si="699"/>
        <v>16.917000000000002</v>
      </c>
      <c r="AG3394" s="390">
        <f t="shared" si="700"/>
        <v>16.283999999999999</v>
      </c>
      <c r="AH3394" s="390">
        <f t="shared" si="701"/>
        <v>16.196000000000002</v>
      </c>
      <c r="AI3394" s="390">
        <f t="shared" si="702"/>
        <v>16.728000000000002</v>
      </c>
      <c r="AJ3394" s="390">
        <f t="shared" si="703"/>
        <v>16.010999999999999</v>
      </c>
      <c r="AK3394" s="390">
        <f t="shared" si="704"/>
        <v>16.295000000000002</v>
      </c>
      <c r="AL3394" s="390">
        <f t="shared" si="705"/>
        <v>16.405000000000001</v>
      </c>
      <c r="AM3394" s="390">
        <f t="shared" si="706"/>
        <v>16.286000000000001</v>
      </c>
      <c r="AN3394" s="390">
        <f t="shared" si="707"/>
        <v>15.88</v>
      </c>
      <c r="AO3394" s="390">
        <f t="shared" si="708"/>
        <v>16.783000000000001</v>
      </c>
    </row>
    <row r="3395" spans="1:41" ht="15" customHeight="1" x14ac:dyDescent="0.25">
      <c r="A3395" s="127" t="s">
        <v>3879</v>
      </c>
      <c r="B3395" s="125" t="s">
        <v>2077</v>
      </c>
      <c r="C3395" s="125" t="s">
        <v>4008</v>
      </c>
      <c r="D3395" s="125" t="s">
        <v>1348</v>
      </c>
      <c r="E3395" s="125" t="s">
        <v>2452</v>
      </c>
      <c r="F3395" s="126">
        <v>17.82</v>
      </c>
      <c r="G3395" s="126">
        <v>18.02</v>
      </c>
      <c r="H3395" s="126">
        <v>14.26</v>
      </c>
      <c r="I3395" s="126"/>
      <c r="J3395" s="317"/>
      <c r="K3395" s="323">
        <f>ROUND(SUMIF('VGT-Bewegungsdaten'!B:B,A3395,'VGT-Bewegungsdaten'!C:C),3)</f>
        <v>0</v>
      </c>
      <c r="L3395" s="324">
        <f>ROUND(SUMIF('VGT-Bewegungsdaten'!B:B,$A3395,'VGT-Bewegungsdaten'!D:D),2)</f>
        <v>0</v>
      </c>
      <c r="N3395" s="376" t="s">
        <v>4930</v>
      </c>
      <c r="O3395" s="376" t="s">
        <v>4940</v>
      </c>
      <c r="P3395" s="326">
        <f>ROUND(SUMIF('AV-Bewegungsdaten'!B:B,A3395,'AV-Bewegungsdaten'!C:C),3)</f>
        <v>0</v>
      </c>
      <c r="Q3395" s="324">
        <f>ROUND(SUMIF('AV-Bewegungsdaten'!B:B,$A3395,'AV-Bewegungsdaten'!D:D),2)</f>
        <v>0</v>
      </c>
      <c r="T3395" s="327"/>
      <c r="U3395" s="326">
        <f>ROUND(SUMIF('DV-Bewegungsdaten'!B:B,Kategorien!A3395,'DV-Bewegungsdaten'!D:D),3)</f>
        <v>0</v>
      </c>
      <c r="V3395" s="324">
        <f>ROUND(SUMIF('DV-Bewegungsdaten'!B:B,Kategorien!A3395,'DV-Bewegungsdaten'!E:E),3)</f>
        <v>0</v>
      </c>
      <c r="AD3395" s="390">
        <f t="shared" si="697"/>
        <v>13.081</v>
      </c>
      <c r="AE3395" s="390">
        <f t="shared" si="698"/>
        <v>13.738</v>
      </c>
      <c r="AF3395" s="390">
        <f t="shared" si="699"/>
        <v>14.956999999999999</v>
      </c>
      <c r="AG3395" s="390">
        <f t="shared" si="700"/>
        <v>14.324</v>
      </c>
      <c r="AH3395" s="390">
        <f t="shared" si="701"/>
        <v>14.236000000000001</v>
      </c>
      <c r="AI3395" s="390">
        <f t="shared" si="702"/>
        <v>14.768000000000001</v>
      </c>
      <c r="AJ3395" s="390">
        <f t="shared" si="703"/>
        <v>14.051</v>
      </c>
      <c r="AK3395" s="390">
        <f t="shared" si="704"/>
        <v>14.334999999999999</v>
      </c>
      <c r="AL3395" s="390">
        <f t="shared" si="705"/>
        <v>14.445</v>
      </c>
      <c r="AM3395" s="390">
        <f t="shared" si="706"/>
        <v>14.326000000000001</v>
      </c>
      <c r="AN3395" s="390">
        <f t="shared" si="707"/>
        <v>13.92</v>
      </c>
      <c r="AO3395" s="390">
        <f t="shared" si="708"/>
        <v>14.823</v>
      </c>
    </row>
    <row r="3396" spans="1:41" ht="15" customHeight="1" x14ac:dyDescent="0.25">
      <c r="A3396" s="127" t="s">
        <v>3880</v>
      </c>
      <c r="B3396" s="125" t="s">
        <v>2077</v>
      </c>
      <c r="C3396" s="125" t="s">
        <v>4008</v>
      </c>
      <c r="D3396" s="125" t="s">
        <v>1350</v>
      </c>
      <c r="E3396" s="125" t="s">
        <v>2455</v>
      </c>
      <c r="F3396" s="126">
        <v>20.76</v>
      </c>
      <c r="G3396" s="126">
        <v>20.96</v>
      </c>
      <c r="H3396" s="126">
        <v>16.61</v>
      </c>
      <c r="I3396" s="126"/>
      <c r="J3396" s="317"/>
      <c r="K3396" s="323">
        <f>ROUND(SUMIF('VGT-Bewegungsdaten'!B:B,A3396,'VGT-Bewegungsdaten'!C:C),3)</f>
        <v>0</v>
      </c>
      <c r="L3396" s="324">
        <f>ROUND(SUMIF('VGT-Bewegungsdaten'!B:B,$A3396,'VGT-Bewegungsdaten'!D:D),2)</f>
        <v>0</v>
      </c>
      <c r="N3396" s="376" t="s">
        <v>4930</v>
      </c>
      <c r="O3396" s="376" t="s">
        <v>4940</v>
      </c>
      <c r="P3396" s="326">
        <f>ROUND(SUMIF('AV-Bewegungsdaten'!B:B,A3396,'AV-Bewegungsdaten'!C:C),3)</f>
        <v>0</v>
      </c>
      <c r="Q3396" s="324">
        <f>ROUND(SUMIF('AV-Bewegungsdaten'!B:B,$A3396,'AV-Bewegungsdaten'!D:D),2)</f>
        <v>0</v>
      </c>
      <c r="T3396" s="327"/>
      <c r="U3396" s="326">
        <f>ROUND(SUMIF('DV-Bewegungsdaten'!B:B,Kategorien!A3396,'DV-Bewegungsdaten'!D:D),3)</f>
        <v>0</v>
      </c>
      <c r="V3396" s="324">
        <f>ROUND(SUMIF('DV-Bewegungsdaten'!B:B,Kategorien!A3396,'DV-Bewegungsdaten'!E:E),3)</f>
        <v>0</v>
      </c>
      <c r="AD3396" s="390">
        <f t="shared" si="697"/>
        <v>16.021000000000001</v>
      </c>
      <c r="AE3396" s="390">
        <f t="shared" si="698"/>
        <v>16.678000000000001</v>
      </c>
      <c r="AF3396" s="390">
        <f t="shared" si="699"/>
        <v>17.897000000000002</v>
      </c>
      <c r="AG3396" s="390">
        <f t="shared" si="700"/>
        <v>17.263999999999999</v>
      </c>
      <c r="AH3396" s="390">
        <f t="shared" si="701"/>
        <v>17.176000000000002</v>
      </c>
      <c r="AI3396" s="390">
        <f t="shared" si="702"/>
        <v>17.708000000000002</v>
      </c>
      <c r="AJ3396" s="390">
        <f t="shared" si="703"/>
        <v>16.991</v>
      </c>
      <c r="AK3396" s="390">
        <f t="shared" si="704"/>
        <v>17.275000000000002</v>
      </c>
      <c r="AL3396" s="390">
        <f t="shared" si="705"/>
        <v>17.385000000000002</v>
      </c>
      <c r="AM3396" s="390">
        <f t="shared" si="706"/>
        <v>17.266000000000002</v>
      </c>
      <c r="AN3396" s="390">
        <f t="shared" si="707"/>
        <v>16.86</v>
      </c>
      <c r="AO3396" s="390">
        <f t="shared" si="708"/>
        <v>17.763000000000002</v>
      </c>
    </row>
    <row r="3397" spans="1:41" ht="15" customHeight="1" x14ac:dyDescent="0.25">
      <c r="A3397" s="127" t="s">
        <v>3881</v>
      </c>
      <c r="B3397" s="125" t="s">
        <v>2077</v>
      </c>
      <c r="C3397" s="125" t="s">
        <v>4008</v>
      </c>
      <c r="D3397" s="125" t="s">
        <v>1352</v>
      </c>
      <c r="E3397" s="125" t="s">
        <v>2452</v>
      </c>
      <c r="F3397" s="126">
        <v>18.8</v>
      </c>
      <c r="G3397" s="126">
        <v>19</v>
      </c>
      <c r="H3397" s="126">
        <v>15.04</v>
      </c>
      <c r="I3397" s="126"/>
      <c r="J3397" s="317"/>
      <c r="K3397" s="323">
        <f>ROUND(SUMIF('VGT-Bewegungsdaten'!B:B,A3397,'VGT-Bewegungsdaten'!C:C),3)</f>
        <v>0</v>
      </c>
      <c r="L3397" s="324">
        <f>ROUND(SUMIF('VGT-Bewegungsdaten'!B:B,$A3397,'VGT-Bewegungsdaten'!D:D),2)</f>
        <v>0</v>
      </c>
      <c r="N3397" s="376" t="s">
        <v>4930</v>
      </c>
      <c r="O3397" s="376" t="s">
        <v>4940</v>
      </c>
      <c r="P3397" s="326">
        <f>ROUND(SUMIF('AV-Bewegungsdaten'!B:B,A3397,'AV-Bewegungsdaten'!C:C),3)</f>
        <v>0</v>
      </c>
      <c r="Q3397" s="324">
        <f>ROUND(SUMIF('AV-Bewegungsdaten'!B:B,$A3397,'AV-Bewegungsdaten'!D:D),2)</f>
        <v>0</v>
      </c>
      <c r="T3397" s="327"/>
      <c r="U3397" s="326">
        <f>ROUND(SUMIF('DV-Bewegungsdaten'!B:B,Kategorien!A3397,'DV-Bewegungsdaten'!D:D),3)</f>
        <v>0</v>
      </c>
      <c r="V3397" s="324">
        <f>ROUND(SUMIF('DV-Bewegungsdaten'!B:B,Kategorien!A3397,'DV-Bewegungsdaten'!E:E),3)</f>
        <v>0</v>
      </c>
      <c r="AD3397" s="390">
        <f t="shared" si="697"/>
        <v>14.061</v>
      </c>
      <c r="AE3397" s="390">
        <f t="shared" si="698"/>
        <v>14.718</v>
      </c>
      <c r="AF3397" s="390">
        <f t="shared" si="699"/>
        <v>15.936999999999999</v>
      </c>
      <c r="AG3397" s="390">
        <f t="shared" si="700"/>
        <v>15.304</v>
      </c>
      <c r="AH3397" s="390">
        <f t="shared" si="701"/>
        <v>15.216000000000001</v>
      </c>
      <c r="AI3397" s="390">
        <f t="shared" si="702"/>
        <v>15.748000000000001</v>
      </c>
      <c r="AJ3397" s="390">
        <f t="shared" si="703"/>
        <v>15.031000000000001</v>
      </c>
      <c r="AK3397" s="390">
        <f t="shared" si="704"/>
        <v>15.315</v>
      </c>
      <c r="AL3397" s="390">
        <f t="shared" si="705"/>
        <v>15.425000000000001</v>
      </c>
      <c r="AM3397" s="390">
        <f t="shared" si="706"/>
        <v>15.306000000000001</v>
      </c>
      <c r="AN3397" s="390">
        <f t="shared" si="707"/>
        <v>14.9</v>
      </c>
      <c r="AO3397" s="390">
        <f t="shared" si="708"/>
        <v>15.803000000000001</v>
      </c>
    </row>
    <row r="3398" spans="1:41" ht="15" customHeight="1" x14ac:dyDescent="0.25">
      <c r="A3398" s="127" t="s">
        <v>3882</v>
      </c>
      <c r="B3398" s="125" t="s">
        <v>2077</v>
      </c>
      <c r="C3398" s="125" t="s">
        <v>4008</v>
      </c>
      <c r="D3398" s="125" t="s">
        <v>1354</v>
      </c>
      <c r="E3398" s="125" t="s">
        <v>2455</v>
      </c>
      <c r="F3398" s="126">
        <v>21.740000000000002</v>
      </c>
      <c r="G3398" s="126">
        <v>21.94</v>
      </c>
      <c r="H3398" s="126">
        <v>17.39</v>
      </c>
      <c r="I3398" s="126"/>
      <c r="J3398" s="317"/>
      <c r="K3398" s="323">
        <f>ROUND(SUMIF('VGT-Bewegungsdaten'!B:B,A3398,'VGT-Bewegungsdaten'!C:C),3)</f>
        <v>0</v>
      </c>
      <c r="L3398" s="324">
        <f>ROUND(SUMIF('VGT-Bewegungsdaten'!B:B,$A3398,'VGT-Bewegungsdaten'!D:D),2)</f>
        <v>0</v>
      </c>
      <c r="N3398" s="376" t="s">
        <v>4930</v>
      </c>
      <c r="O3398" s="376" t="s">
        <v>4940</v>
      </c>
      <c r="P3398" s="326">
        <f>ROUND(SUMIF('AV-Bewegungsdaten'!B:B,A3398,'AV-Bewegungsdaten'!C:C),3)</f>
        <v>0</v>
      </c>
      <c r="Q3398" s="324">
        <f>ROUND(SUMIF('AV-Bewegungsdaten'!B:B,$A3398,'AV-Bewegungsdaten'!D:D),2)</f>
        <v>0</v>
      </c>
      <c r="T3398" s="327"/>
      <c r="U3398" s="326">
        <f>ROUND(SUMIF('DV-Bewegungsdaten'!B:B,Kategorien!A3398,'DV-Bewegungsdaten'!D:D),3)</f>
        <v>0</v>
      </c>
      <c r="V3398" s="324">
        <f>ROUND(SUMIF('DV-Bewegungsdaten'!B:B,Kategorien!A3398,'DV-Bewegungsdaten'!E:E),3)</f>
        <v>0</v>
      </c>
      <c r="AD3398" s="390">
        <f t="shared" si="697"/>
        <v>17.001000000000001</v>
      </c>
      <c r="AE3398" s="390">
        <f t="shared" si="698"/>
        <v>17.658000000000001</v>
      </c>
      <c r="AF3398" s="390">
        <f t="shared" si="699"/>
        <v>18.877000000000002</v>
      </c>
      <c r="AG3398" s="390">
        <f t="shared" si="700"/>
        <v>18.244</v>
      </c>
      <c r="AH3398" s="390">
        <f t="shared" si="701"/>
        <v>18.156000000000002</v>
      </c>
      <c r="AI3398" s="390">
        <f t="shared" si="702"/>
        <v>18.688000000000002</v>
      </c>
      <c r="AJ3398" s="390">
        <f t="shared" si="703"/>
        <v>17.971</v>
      </c>
      <c r="AK3398" s="390">
        <f t="shared" si="704"/>
        <v>18.255000000000003</v>
      </c>
      <c r="AL3398" s="390">
        <f t="shared" si="705"/>
        <v>18.365000000000002</v>
      </c>
      <c r="AM3398" s="390">
        <f t="shared" si="706"/>
        <v>18.246000000000002</v>
      </c>
      <c r="AN3398" s="390">
        <f t="shared" si="707"/>
        <v>17.840000000000003</v>
      </c>
      <c r="AO3398" s="390">
        <f t="shared" si="708"/>
        <v>18.743000000000002</v>
      </c>
    </row>
    <row r="3399" spans="1:41" ht="15" customHeight="1" x14ac:dyDescent="0.25">
      <c r="A3399" s="127" t="s">
        <v>3883</v>
      </c>
      <c r="B3399" s="125" t="s">
        <v>2077</v>
      </c>
      <c r="C3399" s="125" t="s">
        <v>4008</v>
      </c>
      <c r="D3399" s="125" t="s">
        <v>1356</v>
      </c>
      <c r="E3399" s="125" t="s">
        <v>2452</v>
      </c>
      <c r="F3399" s="126">
        <v>19.78</v>
      </c>
      <c r="G3399" s="126">
        <v>19.98</v>
      </c>
      <c r="H3399" s="126">
        <v>15.82</v>
      </c>
      <c r="I3399" s="126"/>
      <c r="J3399" s="317"/>
      <c r="K3399" s="323">
        <f>ROUND(SUMIF('VGT-Bewegungsdaten'!B:B,A3399,'VGT-Bewegungsdaten'!C:C),3)</f>
        <v>0</v>
      </c>
      <c r="L3399" s="324">
        <f>ROUND(SUMIF('VGT-Bewegungsdaten'!B:B,$A3399,'VGT-Bewegungsdaten'!D:D),2)</f>
        <v>0</v>
      </c>
      <c r="N3399" s="376" t="s">
        <v>4930</v>
      </c>
      <c r="O3399" s="376" t="s">
        <v>4940</v>
      </c>
      <c r="P3399" s="326">
        <f>ROUND(SUMIF('AV-Bewegungsdaten'!B:B,A3399,'AV-Bewegungsdaten'!C:C),3)</f>
        <v>0</v>
      </c>
      <c r="Q3399" s="324">
        <f>ROUND(SUMIF('AV-Bewegungsdaten'!B:B,$A3399,'AV-Bewegungsdaten'!D:D),2)</f>
        <v>0</v>
      </c>
      <c r="T3399" s="327"/>
      <c r="U3399" s="326">
        <f>ROUND(SUMIF('DV-Bewegungsdaten'!B:B,Kategorien!A3399,'DV-Bewegungsdaten'!D:D),3)</f>
        <v>0</v>
      </c>
      <c r="V3399" s="324">
        <f>ROUND(SUMIF('DV-Bewegungsdaten'!B:B,Kategorien!A3399,'DV-Bewegungsdaten'!E:E),3)</f>
        <v>0</v>
      </c>
      <c r="AD3399" s="390">
        <f t="shared" si="697"/>
        <v>15.041</v>
      </c>
      <c r="AE3399" s="390">
        <f t="shared" si="698"/>
        <v>15.698</v>
      </c>
      <c r="AF3399" s="390">
        <f t="shared" si="699"/>
        <v>16.917000000000002</v>
      </c>
      <c r="AG3399" s="390">
        <f t="shared" si="700"/>
        <v>16.283999999999999</v>
      </c>
      <c r="AH3399" s="390">
        <f t="shared" si="701"/>
        <v>16.196000000000002</v>
      </c>
      <c r="AI3399" s="390">
        <f t="shared" si="702"/>
        <v>16.728000000000002</v>
      </c>
      <c r="AJ3399" s="390">
        <f t="shared" si="703"/>
        <v>16.010999999999999</v>
      </c>
      <c r="AK3399" s="390">
        <f t="shared" si="704"/>
        <v>16.295000000000002</v>
      </c>
      <c r="AL3399" s="390">
        <f t="shared" si="705"/>
        <v>16.405000000000001</v>
      </c>
      <c r="AM3399" s="390">
        <f t="shared" si="706"/>
        <v>16.286000000000001</v>
      </c>
      <c r="AN3399" s="390">
        <f t="shared" si="707"/>
        <v>15.88</v>
      </c>
      <c r="AO3399" s="390">
        <f t="shared" si="708"/>
        <v>16.783000000000001</v>
      </c>
    </row>
    <row r="3400" spans="1:41" ht="15" customHeight="1" x14ac:dyDescent="0.25">
      <c r="A3400" s="127" t="s">
        <v>3884</v>
      </c>
      <c r="B3400" s="125" t="s">
        <v>2077</v>
      </c>
      <c r="C3400" s="125" t="s">
        <v>4008</v>
      </c>
      <c r="D3400" s="125" t="s">
        <v>1358</v>
      </c>
      <c r="E3400" s="125" t="s">
        <v>2455</v>
      </c>
      <c r="F3400" s="126">
        <v>22.72</v>
      </c>
      <c r="G3400" s="126">
        <v>22.919999999999998</v>
      </c>
      <c r="H3400" s="126">
        <v>18.18</v>
      </c>
      <c r="I3400" s="126"/>
      <c r="J3400" s="317"/>
      <c r="K3400" s="323">
        <f>ROUND(SUMIF('VGT-Bewegungsdaten'!B:B,A3400,'VGT-Bewegungsdaten'!C:C),3)</f>
        <v>0</v>
      </c>
      <c r="L3400" s="324">
        <f>ROUND(SUMIF('VGT-Bewegungsdaten'!B:B,$A3400,'VGT-Bewegungsdaten'!D:D),2)</f>
        <v>0</v>
      </c>
      <c r="N3400" s="376" t="s">
        <v>4930</v>
      </c>
      <c r="O3400" s="376" t="s">
        <v>4940</v>
      </c>
      <c r="P3400" s="326">
        <f>ROUND(SUMIF('AV-Bewegungsdaten'!B:B,A3400,'AV-Bewegungsdaten'!C:C),3)</f>
        <v>0</v>
      </c>
      <c r="Q3400" s="324">
        <f>ROUND(SUMIF('AV-Bewegungsdaten'!B:B,$A3400,'AV-Bewegungsdaten'!D:D),2)</f>
        <v>0</v>
      </c>
      <c r="T3400" s="327"/>
      <c r="U3400" s="326">
        <f>ROUND(SUMIF('DV-Bewegungsdaten'!B:B,Kategorien!A3400,'DV-Bewegungsdaten'!D:D),3)</f>
        <v>0</v>
      </c>
      <c r="V3400" s="324">
        <f>ROUND(SUMIF('DV-Bewegungsdaten'!B:B,Kategorien!A3400,'DV-Bewegungsdaten'!E:E),3)</f>
        <v>0</v>
      </c>
      <c r="AD3400" s="390">
        <f t="shared" si="697"/>
        <v>17.980999999999998</v>
      </c>
      <c r="AE3400" s="390">
        <f t="shared" si="698"/>
        <v>18.637999999999998</v>
      </c>
      <c r="AF3400" s="390">
        <f t="shared" si="699"/>
        <v>19.856999999999999</v>
      </c>
      <c r="AG3400" s="390">
        <f t="shared" si="700"/>
        <v>19.223999999999997</v>
      </c>
      <c r="AH3400" s="390">
        <f t="shared" si="701"/>
        <v>19.135999999999999</v>
      </c>
      <c r="AI3400" s="390">
        <f t="shared" si="702"/>
        <v>19.667999999999999</v>
      </c>
      <c r="AJ3400" s="390">
        <f t="shared" si="703"/>
        <v>18.950999999999997</v>
      </c>
      <c r="AK3400" s="390">
        <f t="shared" si="704"/>
        <v>19.234999999999999</v>
      </c>
      <c r="AL3400" s="390">
        <f t="shared" si="705"/>
        <v>19.344999999999999</v>
      </c>
      <c r="AM3400" s="390">
        <f t="shared" si="706"/>
        <v>19.225999999999999</v>
      </c>
      <c r="AN3400" s="390">
        <f t="shared" si="707"/>
        <v>18.82</v>
      </c>
      <c r="AO3400" s="390">
        <f t="shared" si="708"/>
        <v>19.722999999999999</v>
      </c>
    </row>
    <row r="3401" spans="1:41" ht="15" customHeight="1" x14ac:dyDescent="0.25">
      <c r="A3401" s="127" t="s">
        <v>3885</v>
      </c>
      <c r="B3401" s="125" t="s">
        <v>2077</v>
      </c>
      <c r="C3401" s="125" t="s">
        <v>4008</v>
      </c>
      <c r="D3401" s="125" t="s">
        <v>1360</v>
      </c>
      <c r="E3401" s="125" t="s">
        <v>2452</v>
      </c>
      <c r="F3401" s="126">
        <v>17.82</v>
      </c>
      <c r="G3401" s="126">
        <v>18.02</v>
      </c>
      <c r="H3401" s="126">
        <v>14.26</v>
      </c>
      <c r="I3401" s="126"/>
      <c r="J3401" s="317"/>
      <c r="K3401" s="323">
        <f>ROUND(SUMIF('VGT-Bewegungsdaten'!B:B,A3401,'VGT-Bewegungsdaten'!C:C),3)</f>
        <v>0</v>
      </c>
      <c r="L3401" s="324">
        <f>ROUND(SUMIF('VGT-Bewegungsdaten'!B:B,$A3401,'VGT-Bewegungsdaten'!D:D),2)</f>
        <v>0</v>
      </c>
      <c r="N3401" s="376" t="s">
        <v>4930</v>
      </c>
      <c r="O3401" s="376" t="s">
        <v>4940</v>
      </c>
      <c r="P3401" s="326">
        <f>ROUND(SUMIF('AV-Bewegungsdaten'!B:B,A3401,'AV-Bewegungsdaten'!C:C),3)</f>
        <v>0</v>
      </c>
      <c r="Q3401" s="324">
        <f>ROUND(SUMIF('AV-Bewegungsdaten'!B:B,$A3401,'AV-Bewegungsdaten'!D:D),2)</f>
        <v>0</v>
      </c>
      <c r="T3401" s="327"/>
      <c r="U3401" s="326">
        <f>ROUND(SUMIF('DV-Bewegungsdaten'!B:B,Kategorien!A3401,'DV-Bewegungsdaten'!D:D),3)</f>
        <v>0</v>
      </c>
      <c r="V3401" s="324">
        <f>ROUND(SUMIF('DV-Bewegungsdaten'!B:B,Kategorien!A3401,'DV-Bewegungsdaten'!E:E),3)</f>
        <v>0</v>
      </c>
      <c r="AD3401" s="390">
        <f t="shared" si="697"/>
        <v>13.081</v>
      </c>
      <c r="AE3401" s="390">
        <f t="shared" si="698"/>
        <v>13.738</v>
      </c>
      <c r="AF3401" s="390">
        <f t="shared" si="699"/>
        <v>14.956999999999999</v>
      </c>
      <c r="AG3401" s="390">
        <f t="shared" si="700"/>
        <v>14.324</v>
      </c>
      <c r="AH3401" s="390">
        <f t="shared" si="701"/>
        <v>14.236000000000001</v>
      </c>
      <c r="AI3401" s="390">
        <f t="shared" si="702"/>
        <v>14.768000000000001</v>
      </c>
      <c r="AJ3401" s="390">
        <f t="shared" si="703"/>
        <v>14.051</v>
      </c>
      <c r="AK3401" s="390">
        <f t="shared" si="704"/>
        <v>14.334999999999999</v>
      </c>
      <c r="AL3401" s="390">
        <f t="shared" si="705"/>
        <v>14.445</v>
      </c>
      <c r="AM3401" s="390">
        <f t="shared" si="706"/>
        <v>14.326000000000001</v>
      </c>
      <c r="AN3401" s="390">
        <f t="shared" si="707"/>
        <v>13.92</v>
      </c>
      <c r="AO3401" s="390">
        <f t="shared" si="708"/>
        <v>14.823</v>
      </c>
    </row>
    <row r="3402" spans="1:41" ht="15" customHeight="1" x14ac:dyDescent="0.25">
      <c r="A3402" s="127" t="s">
        <v>3886</v>
      </c>
      <c r="B3402" s="125" t="s">
        <v>2077</v>
      </c>
      <c r="C3402" s="125" t="s">
        <v>4008</v>
      </c>
      <c r="D3402" s="125" t="s">
        <v>1362</v>
      </c>
      <c r="E3402" s="125" t="s">
        <v>2455</v>
      </c>
      <c r="F3402" s="126">
        <v>20.759999999999998</v>
      </c>
      <c r="G3402" s="126">
        <v>20.959999999999997</v>
      </c>
      <c r="H3402" s="126">
        <v>16.61</v>
      </c>
      <c r="I3402" s="126"/>
      <c r="J3402" s="317"/>
      <c r="K3402" s="323">
        <f>ROUND(SUMIF('VGT-Bewegungsdaten'!B:B,A3402,'VGT-Bewegungsdaten'!C:C),3)</f>
        <v>0</v>
      </c>
      <c r="L3402" s="324">
        <f>ROUND(SUMIF('VGT-Bewegungsdaten'!B:B,$A3402,'VGT-Bewegungsdaten'!D:D),2)</f>
        <v>0</v>
      </c>
      <c r="N3402" s="376" t="s">
        <v>4930</v>
      </c>
      <c r="O3402" s="376" t="s">
        <v>4940</v>
      </c>
      <c r="P3402" s="326">
        <f>ROUND(SUMIF('AV-Bewegungsdaten'!B:B,A3402,'AV-Bewegungsdaten'!C:C),3)</f>
        <v>0</v>
      </c>
      <c r="Q3402" s="324">
        <f>ROUND(SUMIF('AV-Bewegungsdaten'!B:B,$A3402,'AV-Bewegungsdaten'!D:D),2)</f>
        <v>0</v>
      </c>
      <c r="T3402" s="327"/>
      <c r="U3402" s="326">
        <f>ROUND(SUMIF('DV-Bewegungsdaten'!B:B,Kategorien!A3402,'DV-Bewegungsdaten'!D:D),3)</f>
        <v>0</v>
      </c>
      <c r="V3402" s="324">
        <f>ROUND(SUMIF('DV-Bewegungsdaten'!B:B,Kategorien!A3402,'DV-Bewegungsdaten'!E:E),3)</f>
        <v>0</v>
      </c>
      <c r="AD3402" s="390">
        <f t="shared" si="697"/>
        <v>16.020999999999997</v>
      </c>
      <c r="AE3402" s="390">
        <f t="shared" si="698"/>
        <v>16.677999999999997</v>
      </c>
      <c r="AF3402" s="390">
        <f t="shared" si="699"/>
        <v>17.896999999999998</v>
      </c>
      <c r="AG3402" s="390">
        <f t="shared" si="700"/>
        <v>17.263999999999996</v>
      </c>
      <c r="AH3402" s="390">
        <f t="shared" si="701"/>
        <v>17.175999999999998</v>
      </c>
      <c r="AI3402" s="390">
        <f t="shared" si="702"/>
        <v>17.707999999999998</v>
      </c>
      <c r="AJ3402" s="390">
        <f t="shared" si="703"/>
        <v>16.990999999999996</v>
      </c>
      <c r="AK3402" s="390">
        <f t="shared" si="704"/>
        <v>17.274999999999999</v>
      </c>
      <c r="AL3402" s="390">
        <f t="shared" si="705"/>
        <v>17.384999999999998</v>
      </c>
      <c r="AM3402" s="390">
        <f t="shared" si="706"/>
        <v>17.265999999999998</v>
      </c>
      <c r="AN3402" s="390">
        <f t="shared" si="707"/>
        <v>16.86</v>
      </c>
      <c r="AO3402" s="390">
        <f t="shared" si="708"/>
        <v>17.762999999999998</v>
      </c>
    </row>
    <row r="3403" spans="1:41" ht="15" customHeight="1" x14ac:dyDescent="0.25">
      <c r="A3403" s="127" t="s">
        <v>3887</v>
      </c>
      <c r="B3403" s="125" t="s">
        <v>2077</v>
      </c>
      <c r="C3403" s="125" t="s">
        <v>4008</v>
      </c>
      <c r="D3403" s="125" t="s">
        <v>1364</v>
      </c>
      <c r="E3403" s="125" t="s">
        <v>2452</v>
      </c>
      <c r="F3403" s="126">
        <v>18.8</v>
      </c>
      <c r="G3403" s="126">
        <v>19</v>
      </c>
      <c r="H3403" s="126">
        <v>15.04</v>
      </c>
      <c r="I3403" s="126"/>
      <c r="J3403" s="317"/>
      <c r="K3403" s="323">
        <f>ROUND(SUMIF('VGT-Bewegungsdaten'!B:B,A3403,'VGT-Bewegungsdaten'!C:C),3)</f>
        <v>0</v>
      </c>
      <c r="L3403" s="324">
        <f>ROUND(SUMIF('VGT-Bewegungsdaten'!B:B,$A3403,'VGT-Bewegungsdaten'!D:D),2)</f>
        <v>0</v>
      </c>
      <c r="N3403" s="376" t="s">
        <v>4930</v>
      </c>
      <c r="O3403" s="376" t="s">
        <v>4940</v>
      </c>
      <c r="P3403" s="326">
        <f>ROUND(SUMIF('AV-Bewegungsdaten'!B:B,A3403,'AV-Bewegungsdaten'!C:C),3)</f>
        <v>0</v>
      </c>
      <c r="Q3403" s="324">
        <f>ROUND(SUMIF('AV-Bewegungsdaten'!B:B,$A3403,'AV-Bewegungsdaten'!D:D),2)</f>
        <v>0</v>
      </c>
      <c r="T3403" s="327"/>
      <c r="U3403" s="326">
        <f>ROUND(SUMIF('DV-Bewegungsdaten'!B:B,Kategorien!A3403,'DV-Bewegungsdaten'!D:D),3)</f>
        <v>0</v>
      </c>
      <c r="V3403" s="324">
        <f>ROUND(SUMIF('DV-Bewegungsdaten'!B:B,Kategorien!A3403,'DV-Bewegungsdaten'!E:E),3)</f>
        <v>0</v>
      </c>
      <c r="AD3403" s="390">
        <f t="shared" si="697"/>
        <v>14.061</v>
      </c>
      <c r="AE3403" s="390">
        <f t="shared" si="698"/>
        <v>14.718</v>
      </c>
      <c r="AF3403" s="390">
        <f t="shared" si="699"/>
        <v>15.936999999999999</v>
      </c>
      <c r="AG3403" s="390">
        <f t="shared" si="700"/>
        <v>15.304</v>
      </c>
      <c r="AH3403" s="390">
        <f t="shared" si="701"/>
        <v>15.216000000000001</v>
      </c>
      <c r="AI3403" s="390">
        <f t="shared" si="702"/>
        <v>15.748000000000001</v>
      </c>
      <c r="AJ3403" s="390">
        <f t="shared" si="703"/>
        <v>15.031000000000001</v>
      </c>
      <c r="AK3403" s="390">
        <f t="shared" si="704"/>
        <v>15.315</v>
      </c>
      <c r="AL3403" s="390">
        <f t="shared" si="705"/>
        <v>15.425000000000001</v>
      </c>
      <c r="AM3403" s="390">
        <f t="shared" si="706"/>
        <v>15.306000000000001</v>
      </c>
      <c r="AN3403" s="390">
        <f t="shared" si="707"/>
        <v>14.9</v>
      </c>
      <c r="AO3403" s="390">
        <f t="shared" si="708"/>
        <v>15.803000000000001</v>
      </c>
    </row>
    <row r="3404" spans="1:41" ht="15" customHeight="1" x14ac:dyDescent="0.25">
      <c r="A3404" s="127" t="s">
        <v>3888</v>
      </c>
      <c r="B3404" s="125" t="s">
        <v>2077</v>
      </c>
      <c r="C3404" s="125" t="s">
        <v>4008</v>
      </c>
      <c r="D3404" s="125" t="s">
        <v>1366</v>
      </c>
      <c r="E3404" s="125" t="s">
        <v>2455</v>
      </c>
      <c r="F3404" s="126">
        <v>21.740000000000002</v>
      </c>
      <c r="G3404" s="126">
        <v>21.94</v>
      </c>
      <c r="H3404" s="126">
        <v>17.39</v>
      </c>
      <c r="I3404" s="126"/>
      <c r="J3404" s="317"/>
      <c r="K3404" s="323">
        <f>ROUND(SUMIF('VGT-Bewegungsdaten'!B:B,A3404,'VGT-Bewegungsdaten'!C:C),3)</f>
        <v>0</v>
      </c>
      <c r="L3404" s="324">
        <f>ROUND(SUMIF('VGT-Bewegungsdaten'!B:B,$A3404,'VGT-Bewegungsdaten'!D:D),2)</f>
        <v>0</v>
      </c>
      <c r="N3404" s="376" t="s">
        <v>4930</v>
      </c>
      <c r="O3404" s="376" t="s">
        <v>4940</v>
      </c>
      <c r="P3404" s="326">
        <f>ROUND(SUMIF('AV-Bewegungsdaten'!B:B,A3404,'AV-Bewegungsdaten'!C:C),3)</f>
        <v>0</v>
      </c>
      <c r="Q3404" s="324">
        <f>ROUND(SUMIF('AV-Bewegungsdaten'!B:B,$A3404,'AV-Bewegungsdaten'!D:D),2)</f>
        <v>0</v>
      </c>
      <c r="T3404" s="327"/>
      <c r="U3404" s="326">
        <f>ROUND(SUMIF('DV-Bewegungsdaten'!B:B,Kategorien!A3404,'DV-Bewegungsdaten'!D:D),3)</f>
        <v>0</v>
      </c>
      <c r="V3404" s="324">
        <f>ROUND(SUMIF('DV-Bewegungsdaten'!B:B,Kategorien!A3404,'DV-Bewegungsdaten'!E:E),3)</f>
        <v>0</v>
      </c>
      <c r="AD3404" s="390">
        <f t="shared" si="697"/>
        <v>17.001000000000001</v>
      </c>
      <c r="AE3404" s="390">
        <f t="shared" si="698"/>
        <v>17.658000000000001</v>
      </c>
      <c r="AF3404" s="390">
        <f t="shared" si="699"/>
        <v>18.877000000000002</v>
      </c>
      <c r="AG3404" s="390">
        <f t="shared" si="700"/>
        <v>18.244</v>
      </c>
      <c r="AH3404" s="390">
        <f t="shared" si="701"/>
        <v>18.156000000000002</v>
      </c>
      <c r="AI3404" s="390">
        <f t="shared" si="702"/>
        <v>18.688000000000002</v>
      </c>
      <c r="AJ3404" s="390">
        <f t="shared" si="703"/>
        <v>17.971</v>
      </c>
      <c r="AK3404" s="390">
        <f t="shared" si="704"/>
        <v>18.255000000000003</v>
      </c>
      <c r="AL3404" s="390">
        <f t="shared" si="705"/>
        <v>18.365000000000002</v>
      </c>
      <c r="AM3404" s="390">
        <f t="shared" si="706"/>
        <v>18.246000000000002</v>
      </c>
      <c r="AN3404" s="390">
        <f t="shared" si="707"/>
        <v>17.840000000000003</v>
      </c>
      <c r="AO3404" s="390">
        <f t="shared" si="708"/>
        <v>18.743000000000002</v>
      </c>
    </row>
    <row r="3405" spans="1:41" ht="15" customHeight="1" x14ac:dyDescent="0.25">
      <c r="A3405" s="127" t="s">
        <v>3889</v>
      </c>
      <c r="B3405" s="125" t="s">
        <v>2077</v>
      </c>
      <c r="C3405" s="125" t="s">
        <v>4008</v>
      </c>
      <c r="D3405" s="125" t="s">
        <v>1368</v>
      </c>
      <c r="E3405" s="125" t="s">
        <v>2452</v>
      </c>
      <c r="F3405" s="126">
        <v>19.78</v>
      </c>
      <c r="G3405" s="126">
        <v>19.98</v>
      </c>
      <c r="H3405" s="126">
        <v>15.82</v>
      </c>
      <c r="I3405" s="126"/>
      <c r="J3405" s="317"/>
      <c r="K3405" s="323">
        <f>ROUND(SUMIF('VGT-Bewegungsdaten'!B:B,A3405,'VGT-Bewegungsdaten'!C:C),3)</f>
        <v>0</v>
      </c>
      <c r="L3405" s="324">
        <f>ROUND(SUMIF('VGT-Bewegungsdaten'!B:B,$A3405,'VGT-Bewegungsdaten'!D:D),2)</f>
        <v>0</v>
      </c>
      <c r="N3405" s="376" t="s">
        <v>4930</v>
      </c>
      <c r="O3405" s="376" t="s">
        <v>4940</v>
      </c>
      <c r="P3405" s="326">
        <f>ROUND(SUMIF('AV-Bewegungsdaten'!B:B,A3405,'AV-Bewegungsdaten'!C:C),3)</f>
        <v>0</v>
      </c>
      <c r="Q3405" s="324">
        <f>ROUND(SUMIF('AV-Bewegungsdaten'!B:B,$A3405,'AV-Bewegungsdaten'!D:D),2)</f>
        <v>0</v>
      </c>
      <c r="T3405" s="327"/>
      <c r="U3405" s="326">
        <f>ROUND(SUMIF('DV-Bewegungsdaten'!B:B,Kategorien!A3405,'DV-Bewegungsdaten'!D:D),3)</f>
        <v>0</v>
      </c>
      <c r="V3405" s="324">
        <f>ROUND(SUMIF('DV-Bewegungsdaten'!B:B,Kategorien!A3405,'DV-Bewegungsdaten'!E:E),3)</f>
        <v>0</v>
      </c>
      <c r="AD3405" s="390">
        <f t="shared" si="697"/>
        <v>15.041</v>
      </c>
      <c r="AE3405" s="390">
        <f t="shared" si="698"/>
        <v>15.698</v>
      </c>
      <c r="AF3405" s="390">
        <f t="shared" si="699"/>
        <v>16.917000000000002</v>
      </c>
      <c r="AG3405" s="390">
        <f t="shared" si="700"/>
        <v>16.283999999999999</v>
      </c>
      <c r="AH3405" s="390">
        <f t="shared" si="701"/>
        <v>16.196000000000002</v>
      </c>
      <c r="AI3405" s="390">
        <f t="shared" si="702"/>
        <v>16.728000000000002</v>
      </c>
      <c r="AJ3405" s="390">
        <f t="shared" si="703"/>
        <v>16.010999999999999</v>
      </c>
      <c r="AK3405" s="390">
        <f t="shared" si="704"/>
        <v>16.295000000000002</v>
      </c>
      <c r="AL3405" s="390">
        <f t="shared" si="705"/>
        <v>16.405000000000001</v>
      </c>
      <c r="AM3405" s="390">
        <f t="shared" si="706"/>
        <v>16.286000000000001</v>
      </c>
      <c r="AN3405" s="390">
        <f t="shared" si="707"/>
        <v>15.88</v>
      </c>
      <c r="AO3405" s="390">
        <f t="shared" si="708"/>
        <v>16.783000000000001</v>
      </c>
    </row>
    <row r="3406" spans="1:41" ht="15" customHeight="1" x14ac:dyDescent="0.25">
      <c r="A3406" s="127" t="s">
        <v>3890</v>
      </c>
      <c r="B3406" s="125" t="s">
        <v>2077</v>
      </c>
      <c r="C3406" s="125" t="s">
        <v>4008</v>
      </c>
      <c r="D3406" s="125" t="s">
        <v>1370</v>
      </c>
      <c r="E3406" s="125" t="s">
        <v>2455</v>
      </c>
      <c r="F3406" s="126">
        <v>22.72</v>
      </c>
      <c r="G3406" s="126">
        <v>22.919999999999998</v>
      </c>
      <c r="H3406" s="126">
        <v>18.18</v>
      </c>
      <c r="I3406" s="126"/>
      <c r="J3406" s="317"/>
      <c r="K3406" s="323">
        <f>ROUND(SUMIF('VGT-Bewegungsdaten'!B:B,A3406,'VGT-Bewegungsdaten'!C:C),3)</f>
        <v>0</v>
      </c>
      <c r="L3406" s="324">
        <f>ROUND(SUMIF('VGT-Bewegungsdaten'!B:B,$A3406,'VGT-Bewegungsdaten'!D:D),2)</f>
        <v>0</v>
      </c>
      <c r="N3406" s="376" t="s">
        <v>4930</v>
      </c>
      <c r="O3406" s="376" t="s">
        <v>4940</v>
      </c>
      <c r="P3406" s="326">
        <f>ROUND(SUMIF('AV-Bewegungsdaten'!B:B,A3406,'AV-Bewegungsdaten'!C:C),3)</f>
        <v>0</v>
      </c>
      <c r="Q3406" s="324">
        <f>ROUND(SUMIF('AV-Bewegungsdaten'!B:B,$A3406,'AV-Bewegungsdaten'!D:D),2)</f>
        <v>0</v>
      </c>
      <c r="T3406" s="327"/>
      <c r="U3406" s="326">
        <f>ROUND(SUMIF('DV-Bewegungsdaten'!B:B,Kategorien!A3406,'DV-Bewegungsdaten'!D:D),3)</f>
        <v>0</v>
      </c>
      <c r="V3406" s="324">
        <f>ROUND(SUMIF('DV-Bewegungsdaten'!B:B,Kategorien!A3406,'DV-Bewegungsdaten'!E:E),3)</f>
        <v>0</v>
      </c>
      <c r="AD3406" s="390">
        <f t="shared" si="697"/>
        <v>17.980999999999998</v>
      </c>
      <c r="AE3406" s="390">
        <f t="shared" si="698"/>
        <v>18.637999999999998</v>
      </c>
      <c r="AF3406" s="390">
        <f t="shared" si="699"/>
        <v>19.856999999999999</v>
      </c>
      <c r="AG3406" s="390">
        <f t="shared" si="700"/>
        <v>19.223999999999997</v>
      </c>
      <c r="AH3406" s="390">
        <f t="shared" si="701"/>
        <v>19.135999999999999</v>
      </c>
      <c r="AI3406" s="390">
        <f t="shared" si="702"/>
        <v>19.667999999999999</v>
      </c>
      <c r="AJ3406" s="390">
        <f t="shared" si="703"/>
        <v>18.950999999999997</v>
      </c>
      <c r="AK3406" s="390">
        <f t="shared" si="704"/>
        <v>19.234999999999999</v>
      </c>
      <c r="AL3406" s="390">
        <f t="shared" si="705"/>
        <v>19.344999999999999</v>
      </c>
      <c r="AM3406" s="390">
        <f t="shared" si="706"/>
        <v>19.225999999999999</v>
      </c>
      <c r="AN3406" s="390">
        <f t="shared" si="707"/>
        <v>18.82</v>
      </c>
      <c r="AO3406" s="390">
        <f t="shared" si="708"/>
        <v>19.722999999999999</v>
      </c>
    </row>
    <row r="3407" spans="1:41" ht="15" customHeight="1" x14ac:dyDescent="0.25">
      <c r="A3407" s="127" t="s">
        <v>3891</v>
      </c>
      <c r="B3407" s="125" t="s">
        <v>2077</v>
      </c>
      <c r="C3407" s="125" t="s">
        <v>4008</v>
      </c>
      <c r="D3407" s="125" t="s">
        <v>1372</v>
      </c>
      <c r="E3407" s="125" t="s">
        <v>2452</v>
      </c>
      <c r="F3407" s="126">
        <v>20.76</v>
      </c>
      <c r="G3407" s="126">
        <v>20.96</v>
      </c>
      <c r="H3407" s="126">
        <v>16.61</v>
      </c>
      <c r="I3407" s="126"/>
      <c r="J3407" s="317"/>
      <c r="K3407" s="323">
        <f>ROUND(SUMIF('VGT-Bewegungsdaten'!B:B,A3407,'VGT-Bewegungsdaten'!C:C),3)</f>
        <v>0</v>
      </c>
      <c r="L3407" s="324">
        <f>ROUND(SUMIF('VGT-Bewegungsdaten'!B:B,$A3407,'VGT-Bewegungsdaten'!D:D),2)</f>
        <v>0</v>
      </c>
      <c r="N3407" s="376" t="s">
        <v>4930</v>
      </c>
      <c r="O3407" s="376" t="s">
        <v>4940</v>
      </c>
      <c r="P3407" s="326">
        <f>ROUND(SUMIF('AV-Bewegungsdaten'!B:B,A3407,'AV-Bewegungsdaten'!C:C),3)</f>
        <v>0</v>
      </c>
      <c r="Q3407" s="324">
        <f>ROUND(SUMIF('AV-Bewegungsdaten'!B:B,$A3407,'AV-Bewegungsdaten'!D:D),2)</f>
        <v>0</v>
      </c>
      <c r="T3407" s="327"/>
      <c r="U3407" s="326">
        <f>ROUND(SUMIF('DV-Bewegungsdaten'!B:B,Kategorien!A3407,'DV-Bewegungsdaten'!D:D),3)</f>
        <v>0</v>
      </c>
      <c r="V3407" s="324">
        <f>ROUND(SUMIF('DV-Bewegungsdaten'!B:B,Kategorien!A3407,'DV-Bewegungsdaten'!E:E),3)</f>
        <v>0</v>
      </c>
      <c r="AD3407" s="390">
        <f t="shared" si="697"/>
        <v>16.021000000000001</v>
      </c>
      <c r="AE3407" s="390">
        <f t="shared" si="698"/>
        <v>16.678000000000001</v>
      </c>
      <c r="AF3407" s="390">
        <f t="shared" si="699"/>
        <v>17.897000000000002</v>
      </c>
      <c r="AG3407" s="390">
        <f t="shared" si="700"/>
        <v>17.263999999999999</v>
      </c>
      <c r="AH3407" s="390">
        <f t="shared" si="701"/>
        <v>17.176000000000002</v>
      </c>
      <c r="AI3407" s="390">
        <f t="shared" si="702"/>
        <v>17.708000000000002</v>
      </c>
      <c r="AJ3407" s="390">
        <f t="shared" si="703"/>
        <v>16.991</v>
      </c>
      <c r="AK3407" s="390">
        <f t="shared" si="704"/>
        <v>17.275000000000002</v>
      </c>
      <c r="AL3407" s="390">
        <f t="shared" si="705"/>
        <v>17.385000000000002</v>
      </c>
      <c r="AM3407" s="390">
        <f t="shared" si="706"/>
        <v>17.266000000000002</v>
      </c>
      <c r="AN3407" s="390">
        <f t="shared" si="707"/>
        <v>16.86</v>
      </c>
      <c r="AO3407" s="390">
        <f t="shared" si="708"/>
        <v>17.763000000000002</v>
      </c>
    </row>
    <row r="3408" spans="1:41" ht="15" customHeight="1" x14ac:dyDescent="0.25">
      <c r="A3408" s="127" t="s">
        <v>3892</v>
      </c>
      <c r="B3408" s="125" t="s">
        <v>2077</v>
      </c>
      <c r="C3408" s="125" t="s">
        <v>4008</v>
      </c>
      <c r="D3408" s="125" t="s">
        <v>1374</v>
      </c>
      <c r="E3408" s="125" t="s">
        <v>2455</v>
      </c>
      <c r="F3408" s="126">
        <v>23.700000000000003</v>
      </c>
      <c r="G3408" s="126">
        <v>23.900000000000002</v>
      </c>
      <c r="H3408" s="126">
        <v>18.96</v>
      </c>
      <c r="I3408" s="126"/>
      <c r="J3408" s="317"/>
      <c r="K3408" s="323">
        <f>ROUND(SUMIF('VGT-Bewegungsdaten'!B:B,A3408,'VGT-Bewegungsdaten'!C:C),3)</f>
        <v>0</v>
      </c>
      <c r="L3408" s="324">
        <f>ROUND(SUMIF('VGT-Bewegungsdaten'!B:B,$A3408,'VGT-Bewegungsdaten'!D:D),2)</f>
        <v>0</v>
      </c>
      <c r="N3408" s="376" t="s">
        <v>4930</v>
      </c>
      <c r="O3408" s="376" t="s">
        <v>4940</v>
      </c>
      <c r="P3408" s="326">
        <f>ROUND(SUMIF('AV-Bewegungsdaten'!B:B,A3408,'AV-Bewegungsdaten'!C:C),3)</f>
        <v>0</v>
      </c>
      <c r="Q3408" s="324">
        <f>ROUND(SUMIF('AV-Bewegungsdaten'!B:B,$A3408,'AV-Bewegungsdaten'!D:D),2)</f>
        <v>0</v>
      </c>
      <c r="T3408" s="327"/>
      <c r="U3408" s="326">
        <f>ROUND(SUMIF('DV-Bewegungsdaten'!B:B,Kategorien!A3408,'DV-Bewegungsdaten'!D:D),3)</f>
        <v>0</v>
      </c>
      <c r="V3408" s="324">
        <f>ROUND(SUMIF('DV-Bewegungsdaten'!B:B,Kategorien!A3408,'DV-Bewegungsdaten'!E:E),3)</f>
        <v>0</v>
      </c>
      <c r="AD3408" s="390">
        <f t="shared" si="697"/>
        <v>18.961000000000002</v>
      </c>
      <c r="AE3408" s="390">
        <f t="shared" si="698"/>
        <v>19.618000000000002</v>
      </c>
      <c r="AF3408" s="390">
        <f t="shared" si="699"/>
        <v>20.837000000000003</v>
      </c>
      <c r="AG3408" s="390">
        <f t="shared" si="700"/>
        <v>20.204000000000001</v>
      </c>
      <c r="AH3408" s="390">
        <f t="shared" si="701"/>
        <v>20.116000000000003</v>
      </c>
      <c r="AI3408" s="390">
        <f t="shared" si="702"/>
        <v>20.648000000000003</v>
      </c>
      <c r="AJ3408" s="390">
        <f t="shared" si="703"/>
        <v>19.931000000000001</v>
      </c>
      <c r="AK3408" s="390">
        <f t="shared" si="704"/>
        <v>20.215000000000003</v>
      </c>
      <c r="AL3408" s="390">
        <f t="shared" si="705"/>
        <v>20.325000000000003</v>
      </c>
      <c r="AM3408" s="390">
        <f t="shared" si="706"/>
        <v>20.206000000000003</v>
      </c>
      <c r="AN3408" s="390">
        <f t="shared" si="707"/>
        <v>19.800000000000004</v>
      </c>
      <c r="AO3408" s="390">
        <f t="shared" si="708"/>
        <v>20.703000000000003</v>
      </c>
    </row>
    <row r="3409" spans="1:41" ht="15" customHeight="1" x14ac:dyDescent="0.25">
      <c r="A3409" s="127" t="s">
        <v>3893</v>
      </c>
      <c r="B3409" s="125" t="s">
        <v>2077</v>
      </c>
      <c r="C3409" s="125" t="s">
        <v>4008</v>
      </c>
      <c r="D3409" s="125" t="s">
        <v>1376</v>
      </c>
      <c r="E3409" s="125" t="s">
        <v>2452</v>
      </c>
      <c r="F3409" s="126">
        <v>10.96</v>
      </c>
      <c r="G3409" s="126">
        <v>11.16</v>
      </c>
      <c r="H3409" s="126">
        <v>8.77</v>
      </c>
      <c r="I3409" s="126"/>
      <c r="J3409" s="317"/>
      <c r="K3409" s="323">
        <f>ROUND(SUMIF('VGT-Bewegungsdaten'!B:B,A3409,'VGT-Bewegungsdaten'!C:C),3)</f>
        <v>0</v>
      </c>
      <c r="L3409" s="324">
        <f>ROUND(SUMIF('VGT-Bewegungsdaten'!B:B,$A3409,'VGT-Bewegungsdaten'!D:D),2)</f>
        <v>0</v>
      </c>
      <c r="N3409" s="376" t="s">
        <v>4930</v>
      </c>
      <c r="O3409" s="376" t="s">
        <v>4940</v>
      </c>
      <c r="P3409" s="326">
        <f>ROUND(SUMIF('AV-Bewegungsdaten'!B:B,A3409,'AV-Bewegungsdaten'!C:C),3)</f>
        <v>0</v>
      </c>
      <c r="Q3409" s="324">
        <f>ROUND(SUMIF('AV-Bewegungsdaten'!B:B,$A3409,'AV-Bewegungsdaten'!D:D),2)</f>
        <v>0</v>
      </c>
      <c r="T3409" s="327"/>
      <c r="U3409" s="326">
        <f>ROUND(SUMIF('DV-Bewegungsdaten'!B:B,Kategorien!A3409,'DV-Bewegungsdaten'!D:D),3)</f>
        <v>0</v>
      </c>
      <c r="V3409" s="324">
        <f>ROUND(SUMIF('DV-Bewegungsdaten'!B:B,Kategorien!A3409,'DV-Bewegungsdaten'!E:E),3)</f>
        <v>0</v>
      </c>
      <c r="AD3409" s="390">
        <f t="shared" si="697"/>
        <v>6.2210000000000001</v>
      </c>
      <c r="AE3409" s="390">
        <f t="shared" si="698"/>
        <v>6.8780000000000001</v>
      </c>
      <c r="AF3409" s="390">
        <f t="shared" si="699"/>
        <v>8.0969999999999995</v>
      </c>
      <c r="AG3409" s="390">
        <f t="shared" si="700"/>
        <v>7.4640000000000004</v>
      </c>
      <c r="AH3409" s="390">
        <f t="shared" si="701"/>
        <v>7.3760000000000003</v>
      </c>
      <c r="AI3409" s="390">
        <f t="shared" si="702"/>
        <v>7.9080000000000004</v>
      </c>
      <c r="AJ3409" s="390">
        <f t="shared" si="703"/>
        <v>7.1910000000000007</v>
      </c>
      <c r="AK3409" s="390">
        <f t="shared" si="704"/>
        <v>7.4749999999999996</v>
      </c>
      <c r="AL3409" s="390">
        <f t="shared" si="705"/>
        <v>7.585</v>
      </c>
      <c r="AM3409" s="390">
        <f t="shared" si="706"/>
        <v>7.4660000000000002</v>
      </c>
      <c r="AN3409" s="390">
        <f t="shared" si="707"/>
        <v>7.0600000000000005</v>
      </c>
      <c r="AO3409" s="390">
        <f t="shared" si="708"/>
        <v>7.9630000000000001</v>
      </c>
    </row>
    <row r="3410" spans="1:41" ht="15" customHeight="1" x14ac:dyDescent="0.25">
      <c r="A3410" s="127" t="s">
        <v>3894</v>
      </c>
      <c r="B3410" s="125" t="s">
        <v>2077</v>
      </c>
      <c r="C3410" s="125" t="s">
        <v>4008</v>
      </c>
      <c r="D3410" s="125" t="s">
        <v>1378</v>
      </c>
      <c r="E3410" s="125" t="s">
        <v>2455</v>
      </c>
      <c r="F3410" s="126">
        <v>13.9</v>
      </c>
      <c r="G3410" s="126">
        <v>14.1</v>
      </c>
      <c r="H3410" s="126">
        <v>11.12</v>
      </c>
      <c r="I3410" s="126"/>
      <c r="J3410" s="317"/>
      <c r="K3410" s="323">
        <f>ROUND(SUMIF('VGT-Bewegungsdaten'!B:B,A3410,'VGT-Bewegungsdaten'!C:C),3)</f>
        <v>0</v>
      </c>
      <c r="L3410" s="324">
        <f>ROUND(SUMIF('VGT-Bewegungsdaten'!B:B,$A3410,'VGT-Bewegungsdaten'!D:D),2)</f>
        <v>0</v>
      </c>
      <c r="N3410" s="376" t="s">
        <v>4930</v>
      </c>
      <c r="O3410" s="376" t="s">
        <v>4940</v>
      </c>
      <c r="P3410" s="326">
        <f>ROUND(SUMIF('AV-Bewegungsdaten'!B:B,A3410,'AV-Bewegungsdaten'!C:C),3)</f>
        <v>0</v>
      </c>
      <c r="Q3410" s="324">
        <f>ROUND(SUMIF('AV-Bewegungsdaten'!B:B,$A3410,'AV-Bewegungsdaten'!D:D),2)</f>
        <v>0</v>
      </c>
      <c r="T3410" s="327"/>
      <c r="U3410" s="326">
        <f>ROUND(SUMIF('DV-Bewegungsdaten'!B:B,Kategorien!A3410,'DV-Bewegungsdaten'!D:D),3)</f>
        <v>0</v>
      </c>
      <c r="V3410" s="324">
        <f>ROUND(SUMIF('DV-Bewegungsdaten'!B:B,Kategorien!A3410,'DV-Bewegungsdaten'!E:E),3)</f>
        <v>0</v>
      </c>
      <c r="AD3410" s="390">
        <f t="shared" si="697"/>
        <v>9.1609999999999996</v>
      </c>
      <c r="AE3410" s="390">
        <f t="shared" si="698"/>
        <v>9.8179999999999996</v>
      </c>
      <c r="AF3410" s="390">
        <f t="shared" si="699"/>
        <v>11.036999999999999</v>
      </c>
      <c r="AG3410" s="390">
        <f t="shared" si="700"/>
        <v>10.404</v>
      </c>
      <c r="AH3410" s="390">
        <f t="shared" si="701"/>
        <v>10.315999999999999</v>
      </c>
      <c r="AI3410" s="390">
        <f t="shared" si="702"/>
        <v>10.847999999999999</v>
      </c>
      <c r="AJ3410" s="390">
        <f t="shared" si="703"/>
        <v>10.131</v>
      </c>
      <c r="AK3410" s="390">
        <f t="shared" si="704"/>
        <v>10.414999999999999</v>
      </c>
      <c r="AL3410" s="390">
        <f t="shared" si="705"/>
        <v>10.524999999999999</v>
      </c>
      <c r="AM3410" s="390">
        <f t="shared" si="706"/>
        <v>10.405999999999999</v>
      </c>
      <c r="AN3410" s="390">
        <f t="shared" si="707"/>
        <v>10</v>
      </c>
      <c r="AO3410" s="390">
        <f t="shared" si="708"/>
        <v>10.902999999999999</v>
      </c>
    </row>
    <row r="3411" spans="1:41" ht="15" customHeight="1" x14ac:dyDescent="0.25">
      <c r="A3411" s="127" t="s">
        <v>3895</v>
      </c>
      <c r="B3411" s="125" t="s">
        <v>2077</v>
      </c>
      <c r="C3411" s="125" t="s">
        <v>4008</v>
      </c>
      <c r="D3411" s="125" t="s">
        <v>1380</v>
      </c>
      <c r="E3411" s="125" t="s">
        <v>2452</v>
      </c>
      <c r="F3411" s="126">
        <v>11.94</v>
      </c>
      <c r="G3411" s="126">
        <v>12.139999999999999</v>
      </c>
      <c r="H3411" s="126">
        <v>9.5500000000000007</v>
      </c>
      <c r="I3411" s="126"/>
      <c r="J3411" s="317"/>
      <c r="K3411" s="323">
        <f>ROUND(SUMIF('VGT-Bewegungsdaten'!B:B,A3411,'VGT-Bewegungsdaten'!C:C),3)</f>
        <v>0</v>
      </c>
      <c r="L3411" s="324">
        <f>ROUND(SUMIF('VGT-Bewegungsdaten'!B:B,$A3411,'VGT-Bewegungsdaten'!D:D),2)</f>
        <v>0</v>
      </c>
      <c r="N3411" s="376" t="s">
        <v>4930</v>
      </c>
      <c r="O3411" s="376" t="s">
        <v>4940</v>
      </c>
      <c r="P3411" s="326">
        <f>ROUND(SUMIF('AV-Bewegungsdaten'!B:B,A3411,'AV-Bewegungsdaten'!C:C),3)</f>
        <v>0</v>
      </c>
      <c r="Q3411" s="324">
        <f>ROUND(SUMIF('AV-Bewegungsdaten'!B:B,$A3411,'AV-Bewegungsdaten'!D:D),2)</f>
        <v>0</v>
      </c>
      <c r="T3411" s="327"/>
      <c r="U3411" s="326">
        <f>ROUND(SUMIF('DV-Bewegungsdaten'!B:B,Kategorien!A3411,'DV-Bewegungsdaten'!D:D),3)</f>
        <v>0</v>
      </c>
      <c r="V3411" s="324">
        <f>ROUND(SUMIF('DV-Bewegungsdaten'!B:B,Kategorien!A3411,'DV-Bewegungsdaten'!E:E),3)</f>
        <v>0</v>
      </c>
      <c r="AD3411" s="390">
        <f t="shared" si="697"/>
        <v>7.2009999999999987</v>
      </c>
      <c r="AE3411" s="390">
        <f t="shared" si="698"/>
        <v>7.8579999999999988</v>
      </c>
      <c r="AF3411" s="390">
        <f t="shared" si="699"/>
        <v>9.0769999999999982</v>
      </c>
      <c r="AG3411" s="390">
        <f t="shared" si="700"/>
        <v>8.4439999999999991</v>
      </c>
      <c r="AH3411" s="390">
        <f t="shared" si="701"/>
        <v>8.3559999999999981</v>
      </c>
      <c r="AI3411" s="390">
        <f t="shared" si="702"/>
        <v>8.8879999999999981</v>
      </c>
      <c r="AJ3411" s="390">
        <f t="shared" si="703"/>
        <v>8.1709999999999994</v>
      </c>
      <c r="AK3411" s="390">
        <f t="shared" si="704"/>
        <v>8.4549999999999983</v>
      </c>
      <c r="AL3411" s="390">
        <f t="shared" si="705"/>
        <v>8.5649999999999977</v>
      </c>
      <c r="AM3411" s="390">
        <f t="shared" si="706"/>
        <v>8.445999999999998</v>
      </c>
      <c r="AN3411" s="390">
        <f t="shared" si="707"/>
        <v>8.0399999999999991</v>
      </c>
      <c r="AO3411" s="390">
        <f t="shared" si="708"/>
        <v>8.9429999999999978</v>
      </c>
    </row>
    <row r="3412" spans="1:41" ht="15" customHeight="1" x14ac:dyDescent="0.25">
      <c r="A3412" s="127" t="s">
        <v>3896</v>
      </c>
      <c r="B3412" s="125" t="s">
        <v>2077</v>
      </c>
      <c r="C3412" s="125" t="s">
        <v>4008</v>
      </c>
      <c r="D3412" s="125" t="s">
        <v>1382</v>
      </c>
      <c r="E3412" s="125" t="s">
        <v>2455</v>
      </c>
      <c r="F3412" s="126">
        <v>14.879999999999999</v>
      </c>
      <c r="G3412" s="126">
        <v>15.079999999999998</v>
      </c>
      <c r="H3412" s="126">
        <v>11.9</v>
      </c>
      <c r="I3412" s="126"/>
      <c r="J3412" s="317"/>
      <c r="K3412" s="323">
        <f>ROUND(SUMIF('VGT-Bewegungsdaten'!B:B,A3412,'VGT-Bewegungsdaten'!C:C),3)</f>
        <v>0</v>
      </c>
      <c r="L3412" s="324">
        <f>ROUND(SUMIF('VGT-Bewegungsdaten'!B:B,$A3412,'VGT-Bewegungsdaten'!D:D),2)</f>
        <v>0</v>
      </c>
      <c r="N3412" s="376" t="s">
        <v>4930</v>
      </c>
      <c r="O3412" s="376" t="s">
        <v>4940</v>
      </c>
      <c r="P3412" s="326">
        <f>ROUND(SUMIF('AV-Bewegungsdaten'!B:B,A3412,'AV-Bewegungsdaten'!C:C),3)</f>
        <v>0</v>
      </c>
      <c r="Q3412" s="324">
        <f>ROUND(SUMIF('AV-Bewegungsdaten'!B:B,$A3412,'AV-Bewegungsdaten'!D:D),2)</f>
        <v>0</v>
      </c>
      <c r="T3412" s="327"/>
      <c r="U3412" s="326">
        <f>ROUND(SUMIF('DV-Bewegungsdaten'!B:B,Kategorien!A3412,'DV-Bewegungsdaten'!D:D),3)</f>
        <v>0</v>
      </c>
      <c r="V3412" s="324">
        <f>ROUND(SUMIF('DV-Bewegungsdaten'!B:B,Kategorien!A3412,'DV-Bewegungsdaten'!E:E),3)</f>
        <v>0</v>
      </c>
      <c r="AD3412" s="390">
        <f t="shared" si="697"/>
        <v>10.140999999999998</v>
      </c>
      <c r="AE3412" s="390">
        <f t="shared" si="698"/>
        <v>10.797999999999998</v>
      </c>
      <c r="AF3412" s="390">
        <f t="shared" si="699"/>
        <v>12.016999999999998</v>
      </c>
      <c r="AG3412" s="390">
        <f t="shared" si="700"/>
        <v>11.383999999999999</v>
      </c>
      <c r="AH3412" s="390">
        <f t="shared" si="701"/>
        <v>11.295999999999999</v>
      </c>
      <c r="AI3412" s="390">
        <f t="shared" si="702"/>
        <v>11.827999999999999</v>
      </c>
      <c r="AJ3412" s="390">
        <f t="shared" si="703"/>
        <v>11.110999999999999</v>
      </c>
      <c r="AK3412" s="390">
        <f t="shared" si="704"/>
        <v>11.394999999999998</v>
      </c>
      <c r="AL3412" s="390">
        <f t="shared" si="705"/>
        <v>11.504999999999999</v>
      </c>
      <c r="AM3412" s="390">
        <f t="shared" si="706"/>
        <v>11.385999999999999</v>
      </c>
      <c r="AN3412" s="390">
        <f t="shared" si="707"/>
        <v>10.979999999999999</v>
      </c>
      <c r="AO3412" s="390">
        <f t="shared" si="708"/>
        <v>11.882999999999999</v>
      </c>
    </row>
    <row r="3413" spans="1:41" ht="15" customHeight="1" x14ac:dyDescent="0.25">
      <c r="A3413" s="127" t="s">
        <v>3897</v>
      </c>
      <c r="B3413" s="125" t="s">
        <v>2077</v>
      </c>
      <c r="C3413" s="125" t="s">
        <v>4008</v>
      </c>
      <c r="D3413" s="125" t="s">
        <v>1384</v>
      </c>
      <c r="E3413" s="125" t="s">
        <v>2452</v>
      </c>
      <c r="F3413" s="126">
        <v>16.84</v>
      </c>
      <c r="G3413" s="126">
        <v>17.04</v>
      </c>
      <c r="H3413" s="126">
        <v>13.47</v>
      </c>
      <c r="I3413" s="126"/>
      <c r="J3413" s="317"/>
      <c r="K3413" s="323">
        <f>ROUND(SUMIF('VGT-Bewegungsdaten'!B:B,A3413,'VGT-Bewegungsdaten'!C:C),3)</f>
        <v>0</v>
      </c>
      <c r="L3413" s="324">
        <f>ROUND(SUMIF('VGT-Bewegungsdaten'!B:B,$A3413,'VGT-Bewegungsdaten'!D:D),2)</f>
        <v>0</v>
      </c>
      <c r="N3413" s="376" t="s">
        <v>4930</v>
      </c>
      <c r="O3413" s="376" t="s">
        <v>4940</v>
      </c>
      <c r="P3413" s="326">
        <f>ROUND(SUMIF('AV-Bewegungsdaten'!B:B,A3413,'AV-Bewegungsdaten'!C:C),3)</f>
        <v>0</v>
      </c>
      <c r="Q3413" s="324">
        <f>ROUND(SUMIF('AV-Bewegungsdaten'!B:B,$A3413,'AV-Bewegungsdaten'!D:D),2)</f>
        <v>0</v>
      </c>
      <c r="T3413" s="327"/>
      <c r="U3413" s="326">
        <f>ROUND(SUMIF('DV-Bewegungsdaten'!B:B,Kategorien!A3413,'DV-Bewegungsdaten'!D:D),3)</f>
        <v>0</v>
      </c>
      <c r="V3413" s="324">
        <f>ROUND(SUMIF('DV-Bewegungsdaten'!B:B,Kategorien!A3413,'DV-Bewegungsdaten'!E:E),3)</f>
        <v>0</v>
      </c>
      <c r="AD3413" s="390">
        <f t="shared" si="697"/>
        <v>12.100999999999999</v>
      </c>
      <c r="AE3413" s="390">
        <f t="shared" si="698"/>
        <v>12.757999999999999</v>
      </c>
      <c r="AF3413" s="390">
        <f t="shared" si="699"/>
        <v>13.976999999999999</v>
      </c>
      <c r="AG3413" s="390">
        <f t="shared" si="700"/>
        <v>13.343999999999999</v>
      </c>
      <c r="AH3413" s="390">
        <f t="shared" si="701"/>
        <v>13.256</v>
      </c>
      <c r="AI3413" s="390">
        <f t="shared" si="702"/>
        <v>13.788</v>
      </c>
      <c r="AJ3413" s="390">
        <f t="shared" si="703"/>
        <v>13.071</v>
      </c>
      <c r="AK3413" s="390">
        <f t="shared" si="704"/>
        <v>13.354999999999999</v>
      </c>
      <c r="AL3413" s="390">
        <f t="shared" si="705"/>
        <v>13.465</v>
      </c>
      <c r="AM3413" s="390">
        <f t="shared" si="706"/>
        <v>13.346</v>
      </c>
      <c r="AN3413" s="390">
        <f t="shared" si="707"/>
        <v>12.94</v>
      </c>
      <c r="AO3413" s="390">
        <f t="shared" si="708"/>
        <v>13.843</v>
      </c>
    </row>
    <row r="3414" spans="1:41" ht="15" customHeight="1" x14ac:dyDescent="0.25">
      <c r="A3414" s="127" t="s">
        <v>3898</v>
      </c>
      <c r="B3414" s="125" t="s">
        <v>2077</v>
      </c>
      <c r="C3414" s="125" t="s">
        <v>4008</v>
      </c>
      <c r="D3414" s="125" t="s">
        <v>1386</v>
      </c>
      <c r="E3414" s="125" t="s">
        <v>2455</v>
      </c>
      <c r="F3414" s="126">
        <v>19.78</v>
      </c>
      <c r="G3414" s="126">
        <v>19.98</v>
      </c>
      <c r="H3414" s="126">
        <v>15.82</v>
      </c>
      <c r="I3414" s="126"/>
      <c r="J3414" s="317"/>
      <c r="K3414" s="323">
        <f>ROUND(SUMIF('VGT-Bewegungsdaten'!B:B,A3414,'VGT-Bewegungsdaten'!C:C),3)</f>
        <v>0</v>
      </c>
      <c r="L3414" s="324">
        <f>ROUND(SUMIF('VGT-Bewegungsdaten'!B:B,$A3414,'VGT-Bewegungsdaten'!D:D),2)</f>
        <v>0</v>
      </c>
      <c r="N3414" s="376" t="s">
        <v>4930</v>
      </c>
      <c r="O3414" s="376" t="s">
        <v>4940</v>
      </c>
      <c r="P3414" s="326">
        <f>ROUND(SUMIF('AV-Bewegungsdaten'!B:B,A3414,'AV-Bewegungsdaten'!C:C),3)</f>
        <v>0</v>
      </c>
      <c r="Q3414" s="324">
        <f>ROUND(SUMIF('AV-Bewegungsdaten'!B:B,$A3414,'AV-Bewegungsdaten'!D:D),2)</f>
        <v>0</v>
      </c>
      <c r="T3414" s="327"/>
      <c r="U3414" s="326">
        <f>ROUND(SUMIF('DV-Bewegungsdaten'!B:B,Kategorien!A3414,'DV-Bewegungsdaten'!D:D),3)</f>
        <v>0</v>
      </c>
      <c r="V3414" s="324">
        <f>ROUND(SUMIF('DV-Bewegungsdaten'!B:B,Kategorien!A3414,'DV-Bewegungsdaten'!E:E),3)</f>
        <v>0</v>
      </c>
      <c r="AD3414" s="390">
        <f t="shared" si="697"/>
        <v>15.041</v>
      </c>
      <c r="AE3414" s="390">
        <f t="shared" si="698"/>
        <v>15.698</v>
      </c>
      <c r="AF3414" s="390">
        <f t="shared" si="699"/>
        <v>16.917000000000002</v>
      </c>
      <c r="AG3414" s="390">
        <f t="shared" si="700"/>
        <v>16.283999999999999</v>
      </c>
      <c r="AH3414" s="390">
        <f t="shared" si="701"/>
        <v>16.196000000000002</v>
      </c>
      <c r="AI3414" s="390">
        <f t="shared" si="702"/>
        <v>16.728000000000002</v>
      </c>
      <c r="AJ3414" s="390">
        <f t="shared" si="703"/>
        <v>16.010999999999999</v>
      </c>
      <c r="AK3414" s="390">
        <f t="shared" si="704"/>
        <v>16.295000000000002</v>
      </c>
      <c r="AL3414" s="390">
        <f t="shared" si="705"/>
        <v>16.405000000000001</v>
      </c>
      <c r="AM3414" s="390">
        <f t="shared" si="706"/>
        <v>16.286000000000001</v>
      </c>
      <c r="AN3414" s="390">
        <f t="shared" si="707"/>
        <v>15.88</v>
      </c>
      <c r="AO3414" s="390">
        <f t="shared" si="708"/>
        <v>16.783000000000001</v>
      </c>
    </row>
    <row r="3415" spans="1:41" ht="15" customHeight="1" x14ac:dyDescent="0.25">
      <c r="A3415" s="127" t="s">
        <v>3899</v>
      </c>
      <c r="B3415" s="125" t="s">
        <v>2077</v>
      </c>
      <c r="C3415" s="125" t="s">
        <v>4008</v>
      </c>
      <c r="D3415" s="125" t="s">
        <v>1388</v>
      </c>
      <c r="E3415" s="125" t="s">
        <v>2452</v>
      </c>
      <c r="F3415" s="126">
        <v>17.82</v>
      </c>
      <c r="G3415" s="126">
        <v>18.02</v>
      </c>
      <c r="H3415" s="126">
        <v>14.26</v>
      </c>
      <c r="I3415" s="126"/>
      <c r="J3415" s="317"/>
      <c r="K3415" s="323">
        <f>ROUND(SUMIF('VGT-Bewegungsdaten'!B:B,A3415,'VGT-Bewegungsdaten'!C:C),3)</f>
        <v>0</v>
      </c>
      <c r="L3415" s="324">
        <f>ROUND(SUMIF('VGT-Bewegungsdaten'!B:B,$A3415,'VGT-Bewegungsdaten'!D:D),2)</f>
        <v>0</v>
      </c>
      <c r="N3415" s="376" t="s">
        <v>4930</v>
      </c>
      <c r="O3415" s="376" t="s">
        <v>4940</v>
      </c>
      <c r="P3415" s="326">
        <f>ROUND(SUMIF('AV-Bewegungsdaten'!B:B,A3415,'AV-Bewegungsdaten'!C:C),3)</f>
        <v>0</v>
      </c>
      <c r="Q3415" s="324">
        <f>ROUND(SUMIF('AV-Bewegungsdaten'!B:B,$A3415,'AV-Bewegungsdaten'!D:D),2)</f>
        <v>0</v>
      </c>
      <c r="T3415" s="327"/>
      <c r="U3415" s="326">
        <f>ROUND(SUMIF('DV-Bewegungsdaten'!B:B,Kategorien!A3415,'DV-Bewegungsdaten'!D:D),3)</f>
        <v>0</v>
      </c>
      <c r="V3415" s="324">
        <f>ROUND(SUMIF('DV-Bewegungsdaten'!B:B,Kategorien!A3415,'DV-Bewegungsdaten'!E:E),3)</f>
        <v>0</v>
      </c>
      <c r="AD3415" s="390">
        <f t="shared" si="697"/>
        <v>13.081</v>
      </c>
      <c r="AE3415" s="390">
        <f t="shared" si="698"/>
        <v>13.738</v>
      </c>
      <c r="AF3415" s="390">
        <f t="shared" si="699"/>
        <v>14.956999999999999</v>
      </c>
      <c r="AG3415" s="390">
        <f t="shared" si="700"/>
        <v>14.324</v>
      </c>
      <c r="AH3415" s="390">
        <f t="shared" si="701"/>
        <v>14.236000000000001</v>
      </c>
      <c r="AI3415" s="390">
        <f t="shared" si="702"/>
        <v>14.768000000000001</v>
      </c>
      <c r="AJ3415" s="390">
        <f t="shared" si="703"/>
        <v>14.051</v>
      </c>
      <c r="AK3415" s="390">
        <f t="shared" si="704"/>
        <v>14.334999999999999</v>
      </c>
      <c r="AL3415" s="390">
        <f t="shared" si="705"/>
        <v>14.445</v>
      </c>
      <c r="AM3415" s="390">
        <f t="shared" si="706"/>
        <v>14.326000000000001</v>
      </c>
      <c r="AN3415" s="390">
        <f t="shared" si="707"/>
        <v>13.92</v>
      </c>
      <c r="AO3415" s="390">
        <f t="shared" si="708"/>
        <v>14.823</v>
      </c>
    </row>
    <row r="3416" spans="1:41" ht="15" customHeight="1" x14ac:dyDescent="0.25">
      <c r="A3416" s="127" t="s">
        <v>3900</v>
      </c>
      <c r="B3416" s="125" t="s">
        <v>2077</v>
      </c>
      <c r="C3416" s="125" t="s">
        <v>4008</v>
      </c>
      <c r="D3416" s="125" t="s">
        <v>1390</v>
      </c>
      <c r="E3416" s="125" t="s">
        <v>2455</v>
      </c>
      <c r="F3416" s="126">
        <v>20.76</v>
      </c>
      <c r="G3416" s="126">
        <v>20.96</v>
      </c>
      <c r="H3416" s="126">
        <v>16.61</v>
      </c>
      <c r="I3416" s="126"/>
      <c r="J3416" s="317"/>
      <c r="K3416" s="323">
        <f>ROUND(SUMIF('VGT-Bewegungsdaten'!B:B,A3416,'VGT-Bewegungsdaten'!C:C),3)</f>
        <v>0</v>
      </c>
      <c r="L3416" s="324">
        <f>ROUND(SUMIF('VGT-Bewegungsdaten'!B:B,$A3416,'VGT-Bewegungsdaten'!D:D),2)</f>
        <v>0</v>
      </c>
      <c r="N3416" s="376" t="s">
        <v>4930</v>
      </c>
      <c r="O3416" s="376" t="s">
        <v>4940</v>
      </c>
      <c r="P3416" s="326">
        <f>ROUND(SUMIF('AV-Bewegungsdaten'!B:B,A3416,'AV-Bewegungsdaten'!C:C),3)</f>
        <v>0</v>
      </c>
      <c r="Q3416" s="324">
        <f>ROUND(SUMIF('AV-Bewegungsdaten'!B:B,$A3416,'AV-Bewegungsdaten'!D:D),2)</f>
        <v>0</v>
      </c>
      <c r="T3416" s="327"/>
      <c r="U3416" s="326">
        <f>ROUND(SUMIF('DV-Bewegungsdaten'!B:B,Kategorien!A3416,'DV-Bewegungsdaten'!D:D),3)</f>
        <v>0</v>
      </c>
      <c r="V3416" s="324">
        <f>ROUND(SUMIF('DV-Bewegungsdaten'!B:B,Kategorien!A3416,'DV-Bewegungsdaten'!E:E),3)</f>
        <v>0</v>
      </c>
      <c r="AD3416" s="390">
        <f t="shared" si="697"/>
        <v>16.021000000000001</v>
      </c>
      <c r="AE3416" s="390">
        <f t="shared" si="698"/>
        <v>16.678000000000001</v>
      </c>
      <c r="AF3416" s="390">
        <f t="shared" si="699"/>
        <v>17.897000000000002</v>
      </c>
      <c r="AG3416" s="390">
        <f t="shared" si="700"/>
        <v>17.263999999999999</v>
      </c>
      <c r="AH3416" s="390">
        <f t="shared" si="701"/>
        <v>17.176000000000002</v>
      </c>
      <c r="AI3416" s="390">
        <f t="shared" si="702"/>
        <v>17.708000000000002</v>
      </c>
      <c r="AJ3416" s="390">
        <f t="shared" si="703"/>
        <v>16.991</v>
      </c>
      <c r="AK3416" s="390">
        <f t="shared" si="704"/>
        <v>17.275000000000002</v>
      </c>
      <c r="AL3416" s="390">
        <f t="shared" si="705"/>
        <v>17.385000000000002</v>
      </c>
      <c r="AM3416" s="390">
        <f t="shared" si="706"/>
        <v>17.266000000000002</v>
      </c>
      <c r="AN3416" s="390">
        <f t="shared" si="707"/>
        <v>16.86</v>
      </c>
      <c r="AO3416" s="390">
        <f t="shared" si="708"/>
        <v>17.763000000000002</v>
      </c>
    </row>
    <row r="3417" spans="1:41" ht="15" customHeight="1" x14ac:dyDescent="0.25">
      <c r="A3417" s="127" t="s">
        <v>3901</v>
      </c>
      <c r="B3417" s="125" t="s">
        <v>2077</v>
      </c>
      <c r="C3417" s="125" t="s">
        <v>4008</v>
      </c>
      <c r="D3417" s="125" t="s">
        <v>1392</v>
      </c>
      <c r="E3417" s="125" t="s">
        <v>2452</v>
      </c>
      <c r="F3417" s="126">
        <v>17.82</v>
      </c>
      <c r="G3417" s="126">
        <v>18.02</v>
      </c>
      <c r="H3417" s="126">
        <v>14.26</v>
      </c>
      <c r="I3417" s="126"/>
      <c r="J3417" s="317"/>
      <c r="K3417" s="323">
        <f>ROUND(SUMIF('VGT-Bewegungsdaten'!B:B,A3417,'VGT-Bewegungsdaten'!C:C),3)</f>
        <v>0</v>
      </c>
      <c r="L3417" s="324">
        <f>ROUND(SUMIF('VGT-Bewegungsdaten'!B:B,$A3417,'VGT-Bewegungsdaten'!D:D),2)</f>
        <v>0</v>
      </c>
      <c r="N3417" s="376" t="s">
        <v>4930</v>
      </c>
      <c r="O3417" s="376" t="s">
        <v>4940</v>
      </c>
      <c r="P3417" s="326">
        <f>ROUND(SUMIF('AV-Bewegungsdaten'!B:B,A3417,'AV-Bewegungsdaten'!C:C),3)</f>
        <v>0</v>
      </c>
      <c r="Q3417" s="324">
        <f>ROUND(SUMIF('AV-Bewegungsdaten'!B:B,$A3417,'AV-Bewegungsdaten'!D:D),2)</f>
        <v>0</v>
      </c>
      <c r="T3417" s="327"/>
      <c r="U3417" s="326">
        <f>ROUND(SUMIF('DV-Bewegungsdaten'!B:B,Kategorien!A3417,'DV-Bewegungsdaten'!D:D),3)</f>
        <v>0</v>
      </c>
      <c r="V3417" s="324">
        <f>ROUND(SUMIF('DV-Bewegungsdaten'!B:B,Kategorien!A3417,'DV-Bewegungsdaten'!E:E),3)</f>
        <v>0</v>
      </c>
      <c r="AD3417" s="390">
        <f t="shared" si="697"/>
        <v>13.081</v>
      </c>
      <c r="AE3417" s="390">
        <f t="shared" si="698"/>
        <v>13.738</v>
      </c>
      <c r="AF3417" s="390">
        <f t="shared" si="699"/>
        <v>14.956999999999999</v>
      </c>
      <c r="AG3417" s="390">
        <f t="shared" si="700"/>
        <v>14.324</v>
      </c>
      <c r="AH3417" s="390">
        <f t="shared" si="701"/>
        <v>14.236000000000001</v>
      </c>
      <c r="AI3417" s="390">
        <f t="shared" si="702"/>
        <v>14.768000000000001</v>
      </c>
      <c r="AJ3417" s="390">
        <f t="shared" si="703"/>
        <v>14.051</v>
      </c>
      <c r="AK3417" s="390">
        <f t="shared" si="704"/>
        <v>14.334999999999999</v>
      </c>
      <c r="AL3417" s="390">
        <f t="shared" si="705"/>
        <v>14.445</v>
      </c>
      <c r="AM3417" s="390">
        <f t="shared" si="706"/>
        <v>14.326000000000001</v>
      </c>
      <c r="AN3417" s="390">
        <f t="shared" si="707"/>
        <v>13.92</v>
      </c>
      <c r="AO3417" s="390">
        <f t="shared" si="708"/>
        <v>14.823</v>
      </c>
    </row>
    <row r="3418" spans="1:41" ht="15" customHeight="1" x14ac:dyDescent="0.25">
      <c r="A3418" s="127" t="s">
        <v>3902</v>
      </c>
      <c r="B3418" s="125" t="s">
        <v>2077</v>
      </c>
      <c r="C3418" s="125" t="s">
        <v>4008</v>
      </c>
      <c r="D3418" s="125" t="s">
        <v>1394</v>
      </c>
      <c r="E3418" s="125" t="s">
        <v>2455</v>
      </c>
      <c r="F3418" s="126">
        <v>20.76</v>
      </c>
      <c r="G3418" s="126">
        <v>20.96</v>
      </c>
      <c r="H3418" s="126">
        <v>16.61</v>
      </c>
      <c r="I3418" s="126"/>
      <c r="J3418" s="317"/>
      <c r="K3418" s="323">
        <f>ROUND(SUMIF('VGT-Bewegungsdaten'!B:B,A3418,'VGT-Bewegungsdaten'!C:C),3)</f>
        <v>0</v>
      </c>
      <c r="L3418" s="324">
        <f>ROUND(SUMIF('VGT-Bewegungsdaten'!B:B,$A3418,'VGT-Bewegungsdaten'!D:D),2)</f>
        <v>0</v>
      </c>
      <c r="N3418" s="376" t="s">
        <v>4930</v>
      </c>
      <c r="O3418" s="376" t="s">
        <v>4940</v>
      </c>
      <c r="P3418" s="326">
        <f>ROUND(SUMIF('AV-Bewegungsdaten'!B:B,A3418,'AV-Bewegungsdaten'!C:C),3)</f>
        <v>0</v>
      </c>
      <c r="Q3418" s="324">
        <f>ROUND(SUMIF('AV-Bewegungsdaten'!B:B,$A3418,'AV-Bewegungsdaten'!D:D),2)</f>
        <v>0</v>
      </c>
      <c r="T3418" s="327"/>
      <c r="U3418" s="326">
        <f>ROUND(SUMIF('DV-Bewegungsdaten'!B:B,Kategorien!A3418,'DV-Bewegungsdaten'!D:D),3)</f>
        <v>0</v>
      </c>
      <c r="V3418" s="324">
        <f>ROUND(SUMIF('DV-Bewegungsdaten'!B:B,Kategorien!A3418,'DV-Bewegungsdaten'!E:E),3)</f>
        <v>0</v>
      </c>
      <c r="AD3418" s="390">
        <f t="shared" si="697"/>
        <v>16.021000000000001</v>
      </c>
      <c r="AE3418" s="390">
        <f t="shared" si="698"/>
        <v>16.678000000000001</v>
      </c>
      <c r="AF3418" s="390">
        <f t="shared" si="699"/>
        <v>17.897000000000002</v>
      </c>
      <c r="AG3418" s="390">
        <f t="shared" si="700"/>
        <v>17.263999999999999</v>
      </c>
      <c r="AH3418" s="390">
        <f t="shared" si="701"/>
        <v>17.176000000000002</v>
      </c>
      <c r="AI3418" s="390">
        <f t="shared" si="702"/>
        <v>17.708000000000002</v>
      </c>
      <c r="AJ3418" s="390">
        <f t="shared" si="703"/>
        <v>16.991</v>
      </c>
      <c r="AK3418" s="390">
        <f t="shared" si="704"/>
        <v>17.275000000000002</v>
      </c>
      <c r="AL3418" s="390">
        <f t="shared" si="705"/>
        <v>17.385000000000002</v>
      </c>
      <c r="AM3418" s="390">
        <f t="shared" si="706"/>
        <v>17.266000000000002</v>
      </c>
      <c r="AN3418" s="390">
        <f t="shared" si="707"/>
        <v>16.86</v>
      </c>
      <c r="AO3418" s="390">
        <f t="shared" si="708"/>
        <v>17.763000000000002</v>
      </c>
    </row>
    <row r="3419" spans="1:41" ht="15" customHeight="1" x14ac:dyDescent="0.25">
      <c r="A3419" s="127" t="s">
        <v>3903</v>
      </c>
      <c r="B3419" s="125" t="s">
        <v>2077</v>
      </c>
      <c r="C3419" s="125" t="s">
        <v>4008</v>
      </c>
      <c r="D3419" s="125" t="s">
        <v>1396</v>
      </c>
      <c r="E3419" s="125" t="s">
        <v>2452</v>
      </c>
      <c r="F3419" s="126">
        <v>18.8</v>
      </c>
      <c r="G3419" s="126">
        <v>19</v>
      </c>
      <c r="H3419" s="126">
        <v>15.04</v>
      </c>
      <c r="I3419" s="126"/>
      <c r="J3419" s="317"/>
      <c r="K3419" s="323">
        <f>ROUND(SUMIF('VGT-Bewegungsdaten'!B:B,A3419,'VGT-Bewegungsdaten'!C:C),3)</f>
        <v>0</v>
      </c>
      <c r="L3419" s="324">
        <f>ROUND(SUMIF('VGT-Bewegungsdaten'!B:B,$A3419,'VGT-Bewegungsdaten'!D:D),2)</f>
        <v>0</v>
      </c>
      <c r="N3419" s="376" t="s">
        <v>4930</v>
      </c>
      <c r="O3419" s="376" t="s">
        <v>4940</v>
      </c>
      <c r="P3419" s="326">
        <f>ROUND(SUMIF('AV-Bewegungsdaten'!B:B,A3419,'AV-Bewegungsdaten'!C:C),3)</f>
        <v>0</v>
      </c>
      <c r="Q3419" s="324">
        <f>ROUND(SUMIF('AV-Bewegungsdaten'!B:B,$A3419,'AV-Bewegungsdaten'!D:D),2)</f>
        <v>0</v>
      </c>
      <c r="T3419" s="327"/>
      <c r="U3419" s="326">
        <f>ROUND(SUMIF('DV-Bewegungsdaten'!B:B,Kategorien!A3419,'DV-Bewegungsdaten'!D:D),3)</f>
        <v>0</v>
      </c>
      <c r="V3419" s="324">
        <f>ROUND(SUMIF('DV-Bewegungsdaten'!B:B,Kategorien!A3419,'DV-Bewegungsdaten'!E:E),3)</f>
        <v>0</v>
      </c>
      <c r="AD3419" s="390">
        <f t="shared" si="697"/>
        <v>14.061</v>
      </c>
      <c r="AE3419" s="390">
        <f t="shared" si="698"/>
        <v>14.718</v>
      </c>
      <c r="AF3419" s="390">
        <f t="shared" si="699"/>
        <v>15.936999999999999</v>
      </c>
      <c r="AG3419" s="390">
        <f t="shared" si="700"/>
        <v>15.304</v>
      </c>
      <c r="AH3419" s="390">
        <f t="shared" si="701"/>
        <v>15.216000000000001</v>
      </c>
      <c r="AI3419" s="390">
        <f t="shared" si="702"/>
        <v>15.748000000000001</v>
      </c>
      <c r="AJ3419" s="390">
        <f t="shared" si="703"/>
        <v>15.031000000000001</v>
      </c>
      <c r="AK3419" s="390">
        <f t="shared" si="704"/>
        <v>15.315</v>
      </c>
      <c r="AL3419" s="390">
        <f t="shared" si="705"/>
        <v>15.425000000000001</v>
      </c>
      <c r="AM3419" s="390">
        <f t="shared" si="706"/>
        <v>15.306000000000001</v>
      </c>
      <c r="AN3419" s="390">
        <f t="shared" si="707"/>
        <v>14.9</v>
      </c>
      <c r="AO3419" s="390">
        <f t="shared" si="708"/>
        <v>15.803000000000001</v>
      </c>
    </row>
    <row r="3420" spans="1:41" ht="15" customHeight="1" x14ac:dyDescent="0.25">
      <c r="A3420" s="127" t="s">
        <v>3904</v>
      </c>
      <c r="B3420" s="125" t="s">
        <v>2077</v>
      </c>
      <c r="C3420" s="125" t="s">
        <v>4008</v>
      </c>
      <c r="D3420" s="125" t="s">
        <v>1398</v>
      </c>
      <c r="E3420" s="125" t="s">
        <v>2455</v>
      </c>
      <c r="F3420" s="126">
        <v>21.740000000000002</v>
      </c>
      <c r="G3420" s="126">
        <v>21.94</v>
      </c>
      <c r="H3420" s="126">
        <v>17.39</v>
      </c>
      <c r="I3420" s="126"/>
      <c r="J3420" s="317"/>
      <c r="K3420" s="323">
        <f>ROUND(SUMIF('VGT-Bewegungsdaten'!B:B,A3420,'VGT-Bewegungsdaten'!C:C),3)</f>
        <v>0</v>
      </c>
      <c r="L3420" s="324">
        <f>ROUND(SUMIF('VGT-Bewegungsdaten'!B:B,$A3420,'VGT-Bewegungsdaten'!D:D),2)</f>
        <v>0</v>
      </c>
      <c r="N3420" s="376" t="s">
        <v>4930</v>
      </c>
      <c r="O3420" s="376" t="s">
        <v>4940</v>
      </c>
      <c r="P3420" s="326">
        <f>ROUND(SUMIF('AV-Bewegungsdaten'!B:B,A3420,'AV-Bewegungsdaten'!C:C),3)</f>
        <v>0</v>
      </c>
      <c r="Q3420" s="324">
        <f>ROUND(SUMIF('AV-Bewegungsdaten'!B:B,$A3420,'AV-Bewegungsdaten'!D:D),2)</f>
        <v>0</v>
      </c>
      <c r="T3420" s="327"/>
      <c r="U3420" s="326">
        <f>ROUND(SUMIF('DV-Bewegungsdaten'!B:B,Kategorien!A3420,'DV-Bewegungsdaten'!D:D),3)</f>
        <v>0</v>
      </c>
      <c r="V3420" s="324">
        <f>ROUND(SUMIF('DV-Bewegungsdaten'!B:B,Kategorien!A3420,'DV-Bewegungsdaten'!E:E),3)</f>
        <v>0</v>
      </c>
      <c r="AD3420" s="390">
        <f t="shared" si="697"/>
        <v>17.001000000000001</v>
      </c>
      <c r="AE3420" s="390">
        <f t="shared" si="698"/>
        <v>17.658000000000001</v>
      </c>
      <c r="AF3420" s="390">
        <f t="shared" si="699"/>
        <v>18.877000000000002</v>
      </c>
      <c r="AG3420" s="390">
        <f t="shared" si="700"/>
        <v>18.244</v>
      </c>
      <c r="AH3420" s="390">
        <f t="shared" si="701"/>
        <v>18.156000000000002</v>
      </c>
      <c r="AI3420" s="390">
        <f t="shared" si="702"/>
        <v>18.688000000000002</v>
      </c>
      <c r="AJ3420" s="390">
        <f t="shared" si="703"/>
        <v>17.971</v>
      </c>
      <c r="AK3420" s="390">
        <f t="shared" si="704"/>
        <v>18.255000000000003</v>
      </c>
      <c r="AL3420" s="390">
        <f t="shared" si="705"/>
        <v>18.365000000000002</v>
      </c>
      <c r="AM3420" s="390">
        <f t="shared" si="706"/>
        <v>18.246000000000002</v>
      </c>
      <c r="AN3420" s="390">
        <f t="shared" si="707"/>
        <v>17.840000000000003</v>
      </c>
      <c r="AO3420" s="390">
        <f t="shared" si="708"/>
        <v>18.743000000000002</v>
      </c>
    </row>
    <row r="3421" spans="1:41" ht="15" customHeight="1" x14ac:dyDescent="0.25">
      <c r="A3421" s="127" t="s">
        <v>3905</v>
      </c>
      <c r="B3421" s="125" t="s">
        <v>2077</v>
      </c>
      <c r="C3421" s="125" t="s">
        <v>4008</v>
      </c>
      <c r="D3421" s="125" t="s">
        <v>1400</v>
      </c>
      <c r="E3421" s="125" t="s">
        <v>2452</v>
      </c>
      <c r="F3421" s="126">
        <v>19.78</v>
      </c>
      <c r="G3421" s="126">
        <v>19.98</v>
      </c>
      <c r="H3421" s="126">
        <v>15.82</v>
      </c>
      <c r="I3421" s="126"/>
      <c r="J3421" s="317"/>
      <c r="K3421" s="323">
        <f>ROUND(SUMIF('VGT-Bewegungsdaten'!B:B,A3421,'VGT-Bewegungsdaten'!C:C),3)</f>
        <v>0</v>
      </c>
      <c r="L3421" s="324">
        <f>ROUND(SUMIF('VGT-Bewegungsdaten'!B:B,$A3421,'VGT-Bewegungsdaten'!D:D),2)</f>
        <v>0</v>
      </c>
      <c r="N3421" s="376" t="s">
        <v>4930</v>
      </c>
      <c r="O3421" s="376" t="s">
        <v>4940</v>
      </c>
      <c r="P3421" s="326">
        <f>ROUND(SUMIF('AV-Bewegungsdaten'!B:B,A3421,'AV-Bewegungsdaten'!C:C),3)</f>
        <v>0</v>
      </c>
      <c r="Q3421" s="324">
        <f>ROUND(SUMIF('AV-Bewegungsdaten'!B:B,$A3421,'AV-Bewegungsdaten'!D:D),2)</f>
        <v>0</v>
      </c>
      <c r="T3421" s="327"/>
      <c r="U3421" s="326">
        <f>ROUND(SUMIF('DV-Bewegungsdaten'!B:B,Kategorien!A3421,'DV-Bewegungsdaten'!D:D),3)</f>
        <v>0</v>
      </c>
      <c r="V3421" s="324">
        <f>ROUND(SUMIF('DV-Bewegungsdaten'!B:B,Kategorien!A3421,'DV-Bewegungsdaten'!E:E),3)</f>
        <v>0</v>
      </c>
      <c r="AD3421" s="390">
        <f t="shared" si="697"/>
        <v>15.041</v>
      </c>
      <c r="AE3421" s="390">
        <f t="shared" si="698"/>
        <v>15.698</v>
      </c>
      <c r="AF3421" s="390">
        <f t="shared" si="699"/>
        <v>16.917000000000002</v>
      </c>
      <c r="AG3421" s="390">
        <f t="shared" si="700"/>
        <v>16.283999999999999</v>
      </c>
      <c r="AH3421" s="390">
        <f t="shared" si="701"/>
        <v>16.196000000000002</v>
      </c>
      <c r="AI3421" s="390">
        <f t="shared" si="702"/>
        <v>16.728000000000002</v>
      </c>
      <c r="AJ3421" s="390">
        <f t="shared" si="703"/>
        <v>16.010999999999999</v>
      </c>
      <c r="AK3421" s="390">
        <f t="shared" si="704"/>
        <v>16.295000000000002</v>
      </c>
      <c r="AL3421" s="390">
        <f t="shared" si="705"/>
        <v>16.405000000000001</v>
      </c>
      <c r="AM3421" s="390">
        <f t="shared" si="706"/>
        <v>16.286000000000001</v>
      </c>
      <c r="AN3421" s="390">
        <f t="shared" si="707"/>
        <v>15.88</v>
      </c>
      <c r="AO3421" s="390">
        <f t="shared" si="708"/>
        <v>16.783000000000001</v>
      </c>
    </row>
    <row r="3422" spans="1:41" ht="15" customHeight="1" x14ac:dyDescent="0.25">
      <c r="A3422" s="127" t="s">
        <v>3906</v>
      </c>
      <c r="B3422" s="125" t="s">
        <v>2077</v>
      </c>
      <c r="C3422" s="125" t="s">
        <v>4008</v>
      </c>
      <c r="D3422" s="125" t="s">
        <v>1402</v>
      </c>
      <c r="E3422" s="125" t="s">
        <v>2455</v>
      </c>
      <c r="F3422" s="126">
        <v>22.72</v>
      </c>
      <c r="G3422" s="126">
        <v>22.919999999999998</v>
      </c>
      <c r="H3422" s="126">
        <v>18.18</v>
      </c>
      <c r="I3422" s="126"/>
      <c r="J3422" s="317"/>
      <c r="K3422" s="323">
        <f>ROUND(SUMIF('VGT-Bewegungsdaten'!B:B,A3422,'VGT-Bewegungsdaten'!C:C),3)</f>
        <v>0</v>
      </c>
      <c r="L3422" s="324">
        <f>ROUND(SUMIF('VGT-Bewegungsdaten'!B:B,$A3422,'VGT-Bewegungsdaten'!D:D),2)</f>
        <v>0</v>
      </c>
      <c r="N3422" s="376" t="s">
        <v>4930</v>
      </c>
      <c r="O3422" s="376" t="s">
        <v>4940</v>
      </c>
      <c r="P3422" s="326">
        <f>ROUND(SUMIF('AV-Bewegungsdaten'!B:B,A3422,'AV-Bewegungsdaten'!C:C),3)</f>
        <v>0</v>
      </c>
      <c r="Q3422" s="324">
        <f>ROUND(SUMIF('AV-Bewegungsdaten'!B:B,$A3422,'AV-Bewegungsdaten'!D:D),2)</f>
        <v>0</v>
      </c>
      <c r="T3422" s="327"/>
      <c r="U3422" s="326">
        <f>ROUND(SUMIF('DV-Bewegungsdaten'!B:B,Kategorien!A3422,'DV-Bewegungsdaten'!D:D),3)</f>
        <v>0</v>
      </c>
      <c r="V3422" s="324">
        <f>ROUND(SUMIF('DV-Bewegungsdaten'!B:B,Kategorien!A3422,'DV-Bewegungsdaten'!E:E),3)</f>
        <v>0</v>
      </c>
      <c r="AD3422" s="390">
        <f t="shared" si="697"/>
        <v>17.980999999999998</v>
      </c>
      <c r="AE3422" s="390">
        <f t="shared" si="698"/>
        <v>18.637999999999998</v>
      </c>
      <c r="AF3422" s="390">
        <f t="shared" si="699"/>
        <v>19.856999999999999</v>
      </c>
      <c r="AG3422" s="390">
        <f t="shared" si="700"/>
        <v>19.223999999999997</v>
      </c>
      <c r="AH3422" s="390">
        <f t="shared" si="701"/>
        <v>19.135999999999999</v>
      </c>
      <c r="AI3422" s="390">
        <f t="shared" si="702"/>
        <v>19.667999999999999</v>
      </c>
      <c r="AJ3422" s="390">
        <f t="shared" si="703"/>
        <v>18.950999999999997</v>
      </c>
      <c r="AK3422" s="390">
        <f t="shared" si="704"/>
        <v>19.234999999999999</v>
      </c>
      <c r="AL3422" s="390">
        <f t="shared" si="705"/>
        <v>19.344999999999999</v>
      </c>
      <c r="AM3422" s="390">
        <f t="shared" si="706"/>
        <v>19.225999999999999</v>
      </c>
      <c r="AN3422" s="390">
        <f t="shared" si="707"/>
        <v>18.82</v>
      </c>
      <c r="AO3422" s="390">
        <f t="shared" si="708"/>
        <v>19.722999999999999</v>
      </c>
    </row>
    <row r="3423" spans="1:41" ht="15" customHeight="1" x14ac:dyDescent="0.25">
      <c r="A3423" s="127" t="s">
        <v>3907</v>
      </c>
      <c r="B3423" s="125" t="s">
        <v>2077</v>
      </c>
      <c r="C3423" s="125" t="s">
        <v>4008</v>
      </c>
      <c r="D3423" s="125" t="s">
        <v>1404</v>
      </c>
      <c r="E3423" s="125" t="s">
        <v>2452</v>
      </c>
      <c r="F3423" s="126">
        <v>20.76</v>
      </c>
      <c r="G3423" s="126">
        <v>20.96</v>
      </c>
      <c r="H3423" s="126">
        <v>16.61</v>
      </c>
      <c r="I3423" s="126"/>
      <c r="J3423" s="317"/>
      <c r="K3423" s="323">
        <f>ROUND(SUMIF('VGT-Bewegungsdaten'!B:B,A3423,'VGT-Bewegungsdaten'!C:C),3)</f>
        <v>0</v>
      </c>
      <c r="L3423" s="324">
        <f>ROUND(SUMIF('VGT-Bewegungsdaten'!B:B,$A3423,'VGT-Bewegungsdaten'!D:D),2)</f>
        <v>0</v>
      </c>
      <c r="N3423" s="376" t="s">
        <v>4930</v>
      </c>
      <c r="O3423" s="376" t="s">
        <v>4940</v>
      </c>
      <c r="P3423" s="326">
        <f>ROUND(SUMIF('AV-Bewegungsdaten'!B:B,A3423,'AV-Bewegungsdaten'!C:C),3)</f>
        <v>0</v>
      </c>
      <c r="Q3423" s="324">
        <f>ROUND(SUMIF('AV-Bewegungsdaten'!B:B,$A3423,'AV-Bewegungsdaten'!D:D),2)</f>
        <v>0</v>
      </c>
      <c r="T3423" s="327"/>
      <c r="U3423" s="326">
        <f>ROUND(SUMIF('DV-Bewegungsdaten'!B:B,Kategorien!A3423,'DV-Bewegungsdaten'!D:D),3)</f>
        <v>0</v>
      </c>
      <c r="V3423" s="324">
        <f>ROUND(SUMIF('DV-Bewegungsdaten'!B:B,Kategorien!A3423,'DV-Bewegungsdaten'!E:E),3)</f>
        <v>0</v>
      </c>
      <c r="AD3423" s="390">
        <f t="shared" si="697"/>
        <v>16.021000000000001</v>
      </c>
      <c r="AE3423" s="390">
        <f t="shared" si="698"/>
        <v>16.678000000000001</v>
      </c>
      <c r="AF3423" s="390">
        <f t="shared" si="699"/>
        <v>17.897000000000002</v>
      </c>
      <c r="AG3423" s="390">
        <f t="shared" si="700"/>
        <v>17.263999999999999</v>
      </c>
      <c r="AH3423" s="390">
        <f t="shared" si="701"/>
        <v>17.176000000000002</v>
      </c>
      <c r="AI3423" s="390">
        <f t="shared" si="702"/>
        <v>17.708000000000002</v>
      </c>
      <c r="AJ3423" s="390">
        <f t="shared" si="703"/>
        <v>16.991</v>
      </c>
      <c r="AK3423" s="390">
        <f t="shared" si="704"/>
        <v>17.275000000000002</v>
      </c>
      <c r="AL3423" s="390">
        <f t="shared" si="705"/>
        <v>17.385000000000002</v>
      </c>
      <c r="AM3423" s="390">
        <f t="shared" si="706"/>
        <v>17.266000000000002</v>
      </c>
      <c r="AN3423" s="390">
        <f t="shared" si="707"/>
        <v>16.86</v>
      </c>
      <c r="AO3423" s="390">
        <f t="shared" si="708"/>
        <v>17.763000000000002</v>
      </c>
    </row>
    <row r="3424" spans="1:41" ht="15" customHeight="1" x14ac:dyDescent="0.25">
      <c r="A3424" s="127" t="s">
        <v>3908</v>
      </c>
      <c r="B3424" s="125" t="s">
        <v>2077</v>
      </c>
      <c r="C3424" s="125" t="s">
        <v>4008</v>
      </c>
      <c r="D3424" s="125" t="s">
        <v>1406</v>
      </c>
      <c r="E3424" s="125" t="s">
        <v>2455</v>
      </c>
      <c r="F3424" s="126">
        <v>23.7</v>
      </c>
      <c r="G3424" s="126">
        <v>23.9</v>
      </c>
      <c r="H3424" s="126">
        <v>18.96</v>
      </c>
      <c r="I3424" s="126"/>
      <c r="J3424" s="317"/>
      <c r="K3424" s="323">
        <f>ROUND(SUMIF('VGT-Bewegungsdaten'!B:B,A3424,'VGT-Bewegungsdaten'!C:C),3)</f>
        <v>0</v>
      </c>
      <c r="L3424" s="324">
        <f>ROUND(SUMIF('VGT-Bewegungsdaten'!B:B,$A3424,'VGT-Bewegungsdaten'!D:D),2)</f>
        <v>0</v>
      </c>
      <c r="N3424" s="376" t="s">
        <v>4930</v>
      </c>
      <c r="O3424" s="376" t="s">
        <v>4940</v>
      </c>
      <c r="P3424" s="326">
        <f>ROUND(SUMIF('AV-Bewegungsdaten'!B:B,A3424,'AV-Bewegungsdaten'!C:C),3)</f>
        <v>0</v>
      </c>
      <c r="Q3424" s="324">
        <f>ROUND(SUMIF('AV-Bewegungsdaten'!B:B,$A3424,'AV-Bewegungsdaten'!D:D),2)</f>
        <v>0</v>
      </c>
      <c r="T3424" s="327"/>
      <c r="U3424" s="326">
        <f>ROUND(SUMIF('DV-Bewegungsdaten'!B:B,Kategorien!A3424,'DV-Bewegungsdaten'!D:D),3)</f>
        <v>0</v>
      </c>
      <c r="V3424" s="324">
        <f>ROUND(SUMIF('DV-Bewegungsdaten'!B:B,Kategorien!A3424,'DV-Bewegungsdaten'!E:E),3)</f>
        <v>0</v>
      </c>
      <c r="AD3424" s="390">
        <f t="shared" si="697"/>
        <v>18.960999999999999</v>
      </c>
      <c r="AE3424" s="390">
        <f t="shared" si="698"/>
        <v>19.617999999999999</v>
      </c>
      <c r="AF3424" s="390">
        <f t="shared" si="699"/>
        <v>20.837</v>
      </c>
      <c r="AG3424" s="390">
        <f t="shared" si="700"/>
        <v>20.203999999999997</v>
      </c>
      <c r="AH3424" s="390">
        <f t="shared" si="701"/>
        <v>20.116</v>
      </c>
      <c r="AI3424" s="390">
        <f t="shared" si="702"/>
        <v>20.648</v>
      </c>
      <c r="AJ3424" s="390">
        <f t="shared" si="703"/>
        <v>19.930999999999997</v>
      </c>
      <c r="AK3424" s="390">
        <f t="shared" si="704"/>
        <v>20.215</v>
      </c>
      <c r="AL3424" s="390">
        <f t="shared" si="705"/>
        <v>20.324999999999999</v>
      </c>
      <c r="AM3424" s="390">
        <f t="shared" si="706"/>
        <v>20.206</v>
      </c>
      <c r="AN3424" s="390">
        <f t="shared" si="707"/>
        <v>19.799999999999997</v>
      </c>
      <c r="AO3424" s="390">
        <f t="shared" si="708"/>
        <v>20.702999999999999</v>
      </c>
    </row>
    <row r="3425" spans="1:41" ht="15" customHeight="1" x14ac:dyDescent="0.25">
      <c r="A3425" s="127" t="s">
        <v>3909</v>
      </c>
      <c r="B3425" s="125" t="s">
        <v>2077</v>
      </c>
      <c r="C3425" s="125" t="s">
        <v>4008</v>
      </c>
      <c r="D3425" s="125" t="s">
        <v>1408</v>
      </c>
      <c r="E3425" s="125" t="s">
        <v>2452</v>
      </c>
      <c r="F3425" s="126">
        <v>18.8</v>
      </c>
      <c r="G3425" s="126">
        <v>19</v>
      </c>
      <c r="H3425" s="126">
        <v>15.04</v>
      </c>
      <c r="I3425" s="126"/>
      <c r="J3425" s="317"/>
      <c r="K3425" s="323">
        <f>ROUND(SUMIF('VGT-Bewegungsdaten'!B:B,A3425,'VGT-Bewegungsdaten'!C:C),3)</f>
        <v>0</v>
      </c>
      <c r="L3425" s="324">
        <f>ROUND(SUMIF('VGT-Bewegungsdaten'!B:B,$A3425,'VGT-Bewegungsdaten'!D:D),2)</f>
        <v>0</v>
      </c>
      <c r="N3425" s="376" t="s">
        <v>4930</v>
      </c>
      <c r="O3425" s="376" t="s">
        <v>4940</v>
      </c>
      <c r="P3425" s="326">
        <f>ROUND(SUMIF('AV-Bewegungsdaten'!B:B,A3425,'AV-Bewegungsdaten'!C:C),3)</f>
        <v>0</v>
      </c>
      <c r="Q3425" s="324">
        <f>ROUND(SUMIF('AV-Bewegungsdaten'!B:B,$A3425,'AV-Bewegungsdaten'!D:D),2)</f>
        <v>0</v>
      </c>
      <c r="T3425" s="327"/>
      <c r="U3425" s="326">
        <f>ROUND(SUMIF('DV-Bewegungsdaten'!B:B,Kategorien!A3425,'DV-Bewegungsdaten'!D:D),3)</f>
        <v>0</v>
      </c>
      <c r="V3425" s="324">
        <f>ROUND(SUMIF('DV-Bewegungsdaten'!B:B,Kategorien!A3425,'DV-Bewegungsdaten'!E:E),3)</f>
        <v>0</v>
      </c>
      <c r="AD3425" s="390">
        <f t="shared" si="697"/>
        <v>14.061</v>
      </c>
      <c r="AE3425" s="390">
        <f t="shared" si="698"/>
        <v>14.718</v>
      </c>
      <c r="AF3425" s="390">
        <f t="shared" si="699"/>
        <v>15.936999999999999</v>
      </c>
      <c r="AG3425" s="390">
        <f t="shared" si="700"/>
        <v>15.304</v>
      </c>
      <c r="AH3425" s="390">
        <f t="shared" si="701"/>
        <v>15.216000000000001</v>
      </c>
      <c r="AI3425" s="390">
        <f t="shared" si="702"/>
        <v>15.748000000000001</v>
      </c>
      <c r="AJ3425" s="390">
        <f t="shared" si="703"/>
        <v>15.031000000000001</v>
      </c>
      <c r="AK3425" s="390">
        <f t="shared" si="704"/>
        <v>15.315</v>
      </c>
      <c r="AL3425" s="390">
        <f t="shared" si="705"/>
        <v>15.425000000000001</v>
      </c>
      <c r="AM3425" s="390">
        <f t="shared" si="706"/>
        <v>15.306000000000001</v>
      </c>
      <c r="AN3425" s="390">
        <f t="shared" si="707"/>
        <v>14.9</v>
      </c>
      <c r="AO3425" s="390">
        <f t="shared" si="708"/>
        <v>15.803000000000001</v>
      </c>
    </row>
    <row r="3426" spans="1:41" ht="15" customHeight="1" x14ac:dyDescent="0.25">
      <c r="A3426" s="127" t="s">
        <v>3910</v>
      </c>
      <c r="B3426" s="125" t="s">
        <v>2077</v>
      </c>
      <c r="C3426" s="125" t="s">
        <v>4008</v>
      </c>
      <c r="D3426" s="125" t="s">
        <v>1410</v>
      </c>
      <c r="E3426" s="125" t="s">
        <v>2455</v>
      </c>
      <c r="F3426" s="126">
        <v>21.74</v>
      </c>
      <c r="G3426" s="126">
        <v>21.939999999999998</v>
      </c>
      <c r="H3426" s="126">
        <v>17.39</v>
      </c>
      <c r="I3426" s="126"/>
      <c r="J3426" s="317"/>
      <c r="K3426" s="323">
        <f>ROUND(SUMIF('VGT-Bewegungsdaten'!B:B,A3426,'VGT-Bewegungsdaten'!C:C),3)</f>
        <v>0</v>
      </c>
      <c r="L3426" s="324">
        <f>ROUND(SUMIF('VGT-Bewegungsdaten'!B:B,$A3426,'VGT-Bewegungsdaten'!D:D),2)</f>
        <v>0</v>
      </c>
      <c r="N3426" s="376" t="s">
        <v>4930</v>
      </c>
      <c r="O3426" s="376" t="s">
        <v>4940</v>
      </c>
      <c r="P3426" s="326">
        <f>ROUND(SUMIF('AV-Bewegungsdaten'!B:B,A3426,'AV-Bewegungsdaten'!C:C),3)</f>
        <v>0</v>
      </c>
      <c r="Q3426" s="324">
        <f>ROUND(SUMIF('AV-Bewegungsdaten'!B:B,$A3426,'AV-Bewegungsdaten'!D:D),2)</f>
        <v>0</v>
      </c>
      <c r="T3426" s="327"/>
      <c r="U3426" s="326">
        <f>ROUND(SUMIF('DV-Bewegungsdaten'!B:B,Kategorien!A3426,'DV-Bewegungsdaten'!D:D),3)</f>
        <v>0</v>
      </c>
      <c r="V3426" s="324">
        <f>ROUND(SUMIF('DV-Bewegungsdaten'!B:B,Kategorien!A3426,'DV-Bewegungsdaten'!E:E),3)</f>
        <v>0</v>
      </c>
      <c r="AD3426" s="390">
        <f t="shared" si="697"/>
        <v>17.000999999999998</v>
      </c>
      <c r="AE3426" s="390">
        <f t="shared" si="698"/>
        <v>17.657999999999998</v>
      </c>
      <c r="AF3426" s="390">
        <f t="shared" si="699"/>
        <v>18.876999999999999</v>
      </c>
      <c r="AG3426" s="390">
        <f t="shared" si="700"/>
        <v>18.243999999999996</v>
      </c>
      <c r="AH3426" s="390">
        <f t="shared" si="701"/>
        <v>18.155999999999999</v>
      </c>
      <c r="AI3426" s="390">
        <f t="shared" si="702"/>
        <v>18.687999999999999</v>
      </c>
      <c r="AJ3426" s="390">
        <f t="shared" si="703"/>
        <v>17.970999999999997</v>
      </c>
      <c r="AK3426" s="390">
        <f t="shared" si="704"/>
        <v>18.254999999999999</v>
      </c>
      <c r="AL3426" s="390">
        <f t="shared" si="705"/>
        <v>18.364999999999998</v>
      </c>
      <c r="AM3426" s="390">
        <f t="shared" si="706"/>
        <v>18.245999999999999</v>
      </c>
      <c r="AN3426" s="390">
        <f t="shared" si="707"/>
        <v>17.839999999999996</v>
      </c>
      <c r="AO3426" s="390">
        <f t="shared" si="708"/>
        <v>18.742999999999999</v>
      </c>
    </row>
    <row r="3427" spans="1:41" ht="15" customHeight="1" x14ac:dyDescent="0.25">
      <c r="A3427" s="127" t="s">
        <v>3911</v>
      </c>
      <c r="B3427" s="125" t="s">
        <v>2077</v>
      </c>
      <c r="C3427" s="125" t="s">
        <v>4008</v>
      </c>
      <c r="D3427" s="125" t="s">
        <v>1412</v>
      </c>
      <c r="E3427" s="125" t="s">
        <v>2452</v>
      </c>
      <c r="F3427" s="126">
        <v>19.78</v>
      </c>
      <c r="G3427" s="126">
        <v>19.98</v>
      </c>
      <c r="H3427" s="126">
        <v>15.82</v>
      </c>
      <c r="I3427" s="126"/>
      <c r="J3427" s="317"/>
      <c r="K3427" s="323">
        <f>ROUND(SUMIF('VGT-Bewegungsdaten'!B:B,A3427,'VGT-Bewegungsdaten'!C:C),3)</f>
        <v>0</v>
      </c>
      <c r="L3427" s="324">
        <f>ROUND(SUMIF('VGT-Bewegungsdaten'!B:B,$A3427,'VGT-Bewegungsdaten'!D:D),2)</f>
        <v>0</v>
      </c>
      <c r="N3427" s="376" t="s">
        <v>4930</v>
      </c>
      <c r="O3427" s="376" t="s">
        <v>4940</v>
      </c>
      <c r="P3427" s="326">
        <f>ROUND(SUMIF('AV-Bewegungsdaten'!B:B,A3427,'AV-Bewegungsdaten'!C:C),3)</f>
        <v>0</v>
      </c>
      <c r="Q3427" s="324">
        <f>ROUND(SUMIF('AV-Bewegungsdaten'!B:B,$A3427,'AV-Bewegungsdaten'!D:D),2)</f>
        <v>0</v>
      </c>
      <c r="T3427" s="327"/>
      <c r="U3427" s="326">
        <f>ROUND(SUMIF('DV-Bewegungsdaten'!B:B,Kategorien!A3427,'DV-Bewegungsdaten'!D:D),3)</f>
        <v>0</v>
      </c>
      <c r="V3427" s="324">
        <f>ROUND(SUMIF('DV-Bewegungsdaten'!B:B,Kategorien!A3427,'DV-Bewegungsdaten'!E:E),3)</f>
        <v>0</v>
      </c>
      <c r="AD3427" s="390">
        <f t="shared" si="697"/>
        <v>15.041</v>
      </c>
      <c r="AE3427" s="390">
        <f t="shared" si="698"/>
        <v>15.698</v>
      </c>
      <c r="AF3427" s="390">
        <f t="shared" si="699"/>
        <v>16.917000000000002</v>
      </c>
      <c r="AG3427" s="390">
        <f t="shared" si="700"/>
        <v>16.283999999999999</v>
      </c>
      <c r="AH3427" s="390">
        <f t="shared" si="701"/>
        <v>16.196000000000002</v>
      </c>
      <c r="AI3427" s="390">
        <f t="shared" si="702"/>
        <v>16.728000000000002</v>
      </c>
      <c r="AJ3427" s="390">
        <f t="shared" si="703"/>
        <v>16.010999999999999</v>
      </c>
      <c r="AK3427" s="390">
        <f t="shared" si="704"/>
        <v>16.295000000000002</v>
      </c>
      <c r="AL3427" s="390">
        <f t="shared" si="705"/>
        <v>16.405000000000001</v>
      </c>
      <c r="AM3427" s="390">
        <f t="shared" si="706"/>
        <v>16.286000000000001</v>
      </c>
      <c r="AN3427" s="390">
        <f t="shared" si="707"/>
        <v>15.88</v>
      </c>
      <c r="AO3427" s="390">
        <f t="shared" si="708"/>
        <v>16.783000000000001</v>
      </c>
    </row>
    <row r="3428" spans="1:41" ht="15" customHeight="1" x14ac:dyDescent="0.25">
      <c r="A3428" s="127" t="s">
        <v>3912</v>
      </c>
      <c r="B3428" s="125" t="s">
        <v>2077</v>
      </c>
      <c r="C3428" s="125" t="s">
        <v>4008</v>
      </c>
      <c r="D3428" s="125" t="s">
        <v>1414</v>
      </c>
      <c r="E3428" s="125" t="s">
        <v>2455</v>
      </c>
      <c r="F3428" s="126">
        <v>22.72</v>
      </c>
      <c r="G3428" s="126">
        <v>22.919999999999998</v>
      </c>
      <c r="H3428" s="126">
        <v>18.18</v>
      </c>
      <c r="I3428" s="126"/>
      <c r="J3428" s="317"/>
      <c r="K3428" s="323">
        <f>ROUND(SUMIF('VGT-Bewegungsdaten'!B:B,A3428,'VGT-Bewegungsdaten'!C:C),3)</f>
        <v>0</v>
      </c>
      <c r="L3428" s="324">
        <f>ROUND(SUMIF('VGT-Bewegungsdaten'!B:B,$A3428,'VGT-Bewegungsdaten'!D:D),2)</f>
        <v>0</v>
      </c>
      <c r="N3428" s="376" t="s">
        <v>4930</v>
      </c>
      <c r="O3428" s="376" t="s">
        <v>4940</v>
      </c>
      <c r="P3428" s="326">
        <f>ROUND(SUMIF('AV-Bewegungsdaten'!B:B,A3428,'AV-Bewegungsdaten'!C:C),3)</f>
        <v>0</v>
      </c>
      <c r="Q3428" s="324">
        <f>ROUND(SUMIF('AV-Bewegungsdaten'!B:B,$A3428,'AV-Bewegungsdaten'!D:D),2)</f>
        <v>0</v>
      </c>
      <c r="T3428" s="327"/>
      <c r="U3428" s="326">
        <f>ROUND(SUMIF('DV-Bewegungsdaten'!B:B,Kategorien!A3428,'DV-Bewegungsdaten'!D:D),3)</f>
        <v>0</v>
      </c>
      <c r="V3428" s="324">
        <f>ROUND(SUMIF('DV-Bewegungsdaten'!B:B,Kategorien!A3428,'DV-Bewegungsdaten'!E:E),3)</f>
        <v>0</v>
      </c>
      <c r="AD3428" s="390">
        <f t="shared" si="697"/>
        <v>17.980999999999998</v>
      </c>
      <c r="AE3428" s="390">
        <f t="shared" si="698"/>
        <v>18.637999999999998</v>
      </c>
      <c r="AF3428" s="390">
        <f t="shared" si="699"/>
        <v>19.856999999999999</v>
      </c>
      <c r="AG3428" s="390">
        <f t="shared" si="700"/>
        <v>19.223999999999997</v>
      </c>
      <c r="AH3428" s="390">
        <f t="shared" si="701"/>
        <v>19.135999999999999</v>
      </c>
      <c r="AI3428" s="390">
        <f t="shared" si="702"/>
        <v>19.667999999999999</v>
      </c>
      <c r="AJ3428" s="390">
        <f t="shared" si="703"/>
        <v>18.950999999999997</v>
      </c>
      <c r="AK3428" s="390">
        <f t="shared" si="704"/>
        <v>19.234999999999999</v>
      </c>
      <c r="AL3428" s="390">
        <f t="shared" si="705"/>
        <v>19.344999999999999</v>
      </c>
      <c r="AM3428" s="390">
        <f t="shared" si="706"/>
        <v>19.225999999999999</v>
      </c>
      <c r="AN3428" s="390">
        <f t="shared" si="707"/>
        <v>18.82</v>
      </c>
      <c r="AO3428" s="390">
        <f t="shared" si="708"/>
        <v>19.722999999999999</v>
      </c>
    </row>
    <row r="3429" spans="1:41" ht="15" customHeight="1" x14ac:dyDescent="0.25">
      <c r="A3429" s="127" t="s">
        <v>3913</v>
      </c>
      <c r="B3429" s="125" t="s">
        <v>2077</v>
      </c>
      <c r="C3429" s="125" t="s">
        <v>4008</v>
      </c>
      <c r="D3429" s="125" t="s">
        <v>1416</v>
      </c>
      <c r="E3429" s="125" t="s">
        <v>2452</v>
      </c>
      <c r="F3429" s="126">
        <v>20.76</v>
      </c>
      <c r="G3429" s="126">
        <v>20.96</v>
      </c>
      <c r="H3429" s="126">
        <v>16.61</v>
      </c>
      <c r="I3429" s="126"/>
      <c r="J3429" s="317"/>
      <c r="K3429" s="323">
        <f>ROUND(SUMIF('VGT-Bewegungsdaten'!B:B,A3429,'VGT-Bewegungsdaten'!C:C),3)</f>
        <v>0</v>
      </c>
      <c r="L3429" s="324">
        <f>ROUND(SUMIF('VGT-Bewegungsdaten'!B:B,$A3429,'VGT-Bewegungsdaten'!D:D),2)</f>
        <v>0</v>
      </c>
      <c r="N3429" s="376" t="s">
        <v>4930</v>
      </c>
      <c r="O3429" s="376" t="s">
        <v>4940</v>
      </c>
      <c r="P3429" s="326">
        <f>ROUND(SUMIF('AV-Bewegungsdaten'!B:B,A3429,'AV-Bewegungsdaten'!C:C),3)</f>
        <v>0</v>
      </c>
      <c r="Q3429" s="324">
        <f>ROUND(SUMIF('AV-Bewegungsdaten'!B:B,$A3429,'AV-Bewegungsdaten'!D:D),2)</f>
        <v>0</v>
      </c>
      <c r="T3429" s="327"/>
      <c r="U3429" s="326">
        <f>ROUND(SUMIF('DV-Bewegungsdaten'!B:B,Kategorien!A3429,'DV-Bewegungsdaten'!D:D),3)</f>
        <v>0</v>
      </c>
      <c r="V3429" s="324">
        <f>ROUND(SUMIF('DV-Bewegungsdaten'!B:B,Kategorien!A3429,'DV-Bewegungsdaten'!E:E),3)</f>
        <v>0</v>
      </c>
      <c r="AD3429" s="390">
        <f t="shared" si="697"/>
        <v>16.021000000000001</v>
      </c>
      <c r="AE3429" s="390">
        <f t="shared" si="698"/>
        <v>16.678000000000001</v>
      </c>
      <c r="AF3429" s="390">
        <f t="shared" si="699"/>
        <v>17.897000000000002</v>
      </c>
      <c r="AG3429" s="390">
        <f t="shared" si="700"/>
        <v>17.263999999999999</v>
      </c>
      <c r="AH3429" s="390">
        <f t="shared" si="701"/>
        <v>17.176000000000002</v>
      </c>
      <c r="AI3429" s="390">
        <f t="shared" si="702"/>
        <v>17.708000000000002</v>
      </c>
      <c r="AJ3429" s="390">
        <f t="shared" si="703"/>
        <v>16.991</v>
      </c>
      <c r="AK3429" s="390">
        <f t="shared" si="704"/>
        <v>17.275000000000002</v>
      </c>
      <c r="AL3429" s="390">
        <f t="shared" si="705"/>
        <v>17.385000000000002</v>
      </c>
      <c r="AM3429" s="390">
        <f t="shared" si="706"/>
        <v>17.266000000000002</v>
      </c>
      <c r="AN3429" s="390">
        <f t="shared" si="707"/>
        <v>16.86</v>
      </c>
      <c r="AO3429" s="390">
        <f t="shared" si="708"/>
        <v>17.763000000000002</v>
      </c>
    </row>
    <row r="3430" spans="1:41" ht="15" customHeight="1" x14ac:dyDescent="0.25">
      <c r="A3430" s="127" t="s">
        <v>3914</v>
      </c>
      <c r="B3430" s="125" t="s">
        <v>2077</v>
      </c>
      <c r="C3430" s="125" t="s">
        <v>4008</v>
      </c>
      <c r="D3430" s="125" t="s">
        <v>1418</v>
      </c>
      <c r="E3430" s="125" t="s">
        <v>2455</v>
      </c>
      <c r="F3430" s="126">
        <v>23.7</v>
      </c>
      <c r="G3430" s="126">
        <v>23.9</v>
      </c>
      <c r="H3430" s="126">
        <v>18.96</v>
      </c>
      <c r="I3430" s="126"/>
      <c r="J3430" s="317"/>
      <c r="K3430" s="323">
        <f>ROUND(SUMIF('VGT-Bewegungsdaten'!B:B,A3430,'VGT-Bewegungsdaten'!C:C),3)</f>
        <v>0</v>
      </c>
      <c r="L3430" s="324">
        <f>ROUND(SUMIF('VGT-Bewegungsdaten'!B:B,$A3430,'VGT-Bewegungsdaten'!D:D),2)</f>
        <v>0</v>
      </c>
      <c r="N3430" s="376" t="s">
        <v>4930</v>
      </c>
      <c r="O3430" s="376" t="s">
        <v>4940</v>
      </c>
      <c r="P3430" s="326">
        <f>ROUND(SUMIF('AV-Bewegungsdaten'!B:B,A3430,'AV-Bewegungsdaten'!C:C),3)</f>
        <v>0</v>
      </c>
      <c r="Q3430" s="324">
        <f>ROUND(SUMIF('AV-Bewegungsdaten'!B:B,$A3430,'AV-Bewegungsdaten'!D:D),2)</f>
        <v>0</v>
      </c>
      <c r="T3430" s="327"/>
      <c r="U3430" s="326">
        <f>ROUND(SUMIF('DV-Bewegungsdaten'!B:B,Kategorien!A3430,'DV-Bewegungsdaten'!D:D),3)</f>
        <v>0</v>
      </c>
      <c r="V3430" s="324">
        <f>ROUND(SUMIF('DV-Bewegungsdaten'!B:B,Kategorien!A3430,'DV-Bewegungsdaten'!E:E),3)</f>
        <v>0</v>
      </c>
      <c r="AD3430" s="390">
        <f t="shared" si="697"/>
        <v>18.960999999999999</v>
      </c>
      <c r="AE3430" s="390">
        <f t="shared" si="698"/>
        <v>19.617999999999999</v>
      </c>
      <c r="AF3430" s="390">
        <f t="shared" si="699"/>
        <v>20.837</v>
      </c>
      <c r="AG3430" s="390">
        <f t="shared" si="700"/>
        <v>20.203999999999997</v>
      </c>
      <c r="AH3430" s="390">
        <f t="shared" si="701"/>
        <v>20.116</v>
      </c>
      <c r="AI3430" s="390">
        <f t="shared" si="702"/>
        <v>20.648</v>
      </c>
      <c r="AJ3430" s="390">
        <f t="shared" si="703"/>
        <v>19.930999999999997</v>
      </c>
      <c r="AK3430" s="390">
        <f t="shared" si="704"/>
        <v>20.215</v>
      </c>
      <c r="AL3430" s="390">
        <f t="shared" si="705"/>
        <v>20.324999999999999</v>
      </c>
      <c r="AM3430" s="390">
        <f t="shared" si="706"/>
        <v>20.206</v>
      </c>
      <c r="AN3430" s="390">
        <f t="shared" si="707"/>
        <v>19.799999999999997</v>
      </c>
      <c r="AO3430" s="390">
        <f t="shared" si="708"/>
        <v>20.702999999999999</v>
      </c>
    </row>
    <row r="3431" spans="1:41" ht="15" customHeight="1" x14ac:dyDescent="0.25">
      <c r="A3431" s="127" t="s">
        <v>3915</v>
      </c>
      <c r="B3431" s="125" t="s">
        <v>2077</v>
      </c>
      <c r="C3431" s="125" t="s">
        <v>4008</v>
      </c>
      <c r="D3431" s="125" t="s">
        <v>1420</v>
      </c>
      <c r="E3431" s="125" t="s">
        <v>2452</v>
      </c>
      <c r="F3431" s="126">
        <v>21.740000000000002</v>
      </c>
      <c r="G3431" s="126">
        <v>21.94</v>
      </c>
      <c r="H3431" s="126">
        <v>17.39</v>
      </c>
      <c r="I3431" s="126"/>
      <c r="J3431" s="317"/>
      <c r="K3431" s="323">
        <f>ROUND(SUMIF('VGT-Bewegungsdaten'!B:B,A3431,'VGT-Bewegungsdaten'!C:C),3)</f>
        <v>0</v>
      </c>
      <c r="L3431" s="324">
        <f>ROUND(SUMIF('VGT-Bewegungsdaten'!B:B,$A3431,'VGT-Bewegungsdaten'!D:D),2)</f>
        <v>0</v>
      </c>
      <c r="N3431" s="376" t="s">
        <v>4930</v>
      </c>
      <c r="O3431" s="376" t="s">
        <v>4940</v>
      </c>
      <c r="P3431" s="326">
        <f>ROUND(SUMIF('AV-Bewegungsdaten'!B:B,A3431,'AV-Bewegungsdaten'!C:C),3)</f>
        <v>0</v>
      </c>
      <c r="Q3431" s="324">
        <f>ROUND(SUMIF('AV-Bewegungsdaten'!B:B,$A3431,'AV-Bewegungsdaten'!D:D),2)</f>
        <v>0</v>
      </c>
      <c r="T3431" s="327"/>
      <c r="U3431" s="326">
        <f>ROUND(SUMIF('DV-Bewegungsdaten'!B:B,Kategorien!A3431,'DV-Bewegungsdaten'!D:D),3)</f>
        <v>0</v>
      </c>
      <c r="V3431" s="324">
        <f>ROUND(SUMIF('DV-Bewegungsdaten'!B:B,Kategorien!A3431,'DV-Bewegungsdaten'!E:E),3)</f>
        <v>0</v>
      </c>
      <c r="AD3431" s="390">
        <f t="shared" si="697"/>
        <v>17.001000000000001</v>
      </c>
      <c r="AE3431" s="390">
        <f t="shared" si="698"/>
        <v>17.658000000000001</v>
      </c>
      <c r="AF3431" s="390">
        <f t="shared" si="699"/>
        <v>18.877000000000002</v>
      </c>
      <c r="AG3431" s="390">
        <f t="shared" si="700"/>
        <v>18.244</v>
      </c>
      <c r="AH3431" s="390">
        <f t="shared" si="701"/>
        <v>18.156000000000002</v>
      </c>
      <c r="AI3431" s="390">
        <f t="shared" si="702"/>
        <v>18.688000000000002</v>
      </c>
      <c r="AJ3431" s="390">
        <f t="shared" si="703"/>
        <v>17.971</v>
      </c>
      <c r="AK3431" s="390">
        <f t="shared" si="704"/>
        <v>18.255000000000003</v>
      </c>
      <c r="AL3431" s="390">
        <f t="shared" si="705"/>
        <v>18.365000000000002</v>
      </c>
      <c r="AM3431" s="390">
        <f t="shared" si="706"/>
        <v>18.246000000000002</v>
      </c>
      <c r="AN3431" s="390">
        <f t="shared" si="707"/>
        <v>17.840000000000003</v>
      </c>
      <c r="AO3431" s="390">
        <f t="shared" si="708"/>
        <v>18.743000000000002</v>
      </c>
    </row>
    <row r="3432" spans="1:41" ht="15" customHeight="1" x14ac:dyDescent="0.25">
      <c r="A3432" s="127" t="s">
        <v>3916</v>
      </c>
      <c r="B3432" s="125" t="s">
        <v>2077</v>
      </c>
      <c r="C3432" s="125" t="s">
        <v>4008</v>
      </c>
      <c r="D3432" s="125" t="s">
        <v>1422</v>
      </c>
      <c r="E3432" s="125" t="s">
        <v>2455</v>
      </c>
      <c r="F3432" s="126">
        <v>24.68</v>
      </c>
      <c r="G3432" s="126">
        <v>24.88</v>
      </c>
      <c r="H3432" s="126">
        <v>19.739999999999998</v>
      </c>
      <c r="I3432" s="126"/>
      <c r="J3432" s="317"/>
      <c r="K3432" s="323">
        <f>ROUND(SUMIF('VGT-Bewegungsdaten'!B:B,A3432,'VGT-Bewegungsdaten'!C:C),3)</f>
        <v>0</v>
      </c>
      <c r="L3432" s="324">
        <f>ROUND(SUMIF('VGT-Bewegungsdaten'!B:B,$A3432,'VGT-Bewegungsdaten'!D:D),2)</f>
        <v>0</v>
      </c>
      <c r="N3432" s="376" t="s">
        <v>4930</v>
      </c>
      <c r="O3432" s="376" t="s">
        <v>4940</v>
      </c>
      <c r="P3432" s="326">
        <f>ROUND(SUMIF('AV-Bewegungsdaten'!B:B,A3432,'AV-Bewegungsdaten'!C:C),3)</f>
        <v>0</v>
      </c>
      <c r="Q3432" s="324">
        <f>ROUND(SUMIF('AV-Bewegungsdaten'!B:B,$A3432,'AV-Bewegungsdaten'!D:D),2)</f>
        <v>0</v>
      </c>
      <c r="T3432" s="327"/>
      <c r="U3432" s="326">
        <f>ROUND(SUMIF('DV-Bewegungsdaten'!B:B,Kategorien!A3432,'DV-Bewegungsdaten'!D:D),3)</f>
        <v>0</v>
      </c>
      <c r="V3432" s="324">
        <f>ROUND(SUMIF('DV-Bewegungsdaten'!B:B,Kategorien!A3432,'DV-Bewegungsdaten'!E:E),3)</f>
        <v>0</v>
      </c>
      <c r="AD3432" s="390">
        <f t="shared" si="697"/>
        <v>19.940999999999999</v>
      </c>
      <c r="AE3432" s="390">
        <f t="shared" si="698"/>
        <v>20.597999999999999</v>
      </c>
      <c r="AF3432" s="390">
        <f t="shared" si="699"/>
        <v>21.817</v>
      </c>
      <c r="AG3432" s="390">
        <f t="shared" si="700"/>
        <v>21.183999999999997</v>
      </c>
      <c r="AH3432" s="390">
        <f t="shared" si="701"/>
        <v>21.096</v>
      </c>
      <c r="AI3432" s="390">
        <f t="shared" si="702"/>
        <v>21.628</v>
      </c>
      <c r="AJ3432" s="390">
        <f t="shared" si="703"/>
        <v>20.910999999999998</v>
      </c>
      <c r="AK3432" s="390">
        <f t="shared" si="704"/>
        <v>21.195</v>
      </c>
      <c r="AL3432" s="390">
        <f t="shared" si="705"/>
        <v>21.305</v>
      </c>
      <c r="AM3432" s="390">
        <f t="shared" si="706"/>
        <v>21.186</v>
      </c>
      <c r="AN3432" s="390">
        <f t="shared" si="707"/>
        <v>20.78</v>
      </c>
      <c r="AO3432" s="390">
        <f t="shared" si="708"/>
        <v>21.683</v>
      </c>
    </row>
    <row r="3433" spans="1:41" ht="15" customHeight="1" x14ac:dyDescent="0.25">
      <c r="A3433" s="127" t="s">
        <v>3917</v>
      </c>
      <c r="B3433" s="125" t="s">
        <v>2077</v>
      </c>
      <c r="C3433" s="125" t="s">
        <v>4008</v>
      </c>
      <c r="D3433" s="125" t="s">
        <v>1424</v>
      </c>
      <c r="E3433" s="125" t="s">
        <v>2452</v>
      </c>
      <c r="F3433" s="126">
        <v>8.09</v>
      </c>
      <c r="G3433" s="126">
        <v>8.2899999999999991</v>
      </c>
      <c r="H3433" s="126">
        <v>6.47</v>
      </c>
      <c r="I3433" s="126"/>
      <c r="J3433" s="317"/>
      <c r="K3433" s="323">
        <f>ROUND(SUMIF('VGT-Bewegungsdaten'!B:B,A3433,'VGT-Bewegungsdaten'!C:C),3)</f>
        <v>0</v>
      </c>
      <c r="L3433" s="324">
        <f>ROUND(SUMIF('VGT-Bewegungsdaten'!B:B,$A3433,'VGT-Bewegungsdaten'!D:D),2)</f>
        <v>0</v>
      </c>
      <c r="N3433" s="376" t="s">
        <v>4930</v>
      </c>
      <c r="O3433" s="376" t="s">
        <v>4940</v>
      </c>
      <c r="P3433" s="326">
        <f>ROUND(SUMIF('AV-Bewegungsdaten'!B:B,A3433,'AV-Bewegungsdaten'!C:C),3)</f>
        <v>0</v>
      </c>
      <c r="Q3433" s="324">
        <f>ROUND(SUMIF('AV-Bewegungsdaten'!B:B,$A3433,'AV-Bewegungsdaten'!D:D),2)</f>
        <v>0</v>
      </c>
      <c r="T3433" s="327"/>
      <c r="U3433" s="326">
        <f>ROUND(SUMIF('DV-Bewegungsdaten'!B:B,Kategorien!A3433,'DV-Bewegungsdaten'!D:D),3)</f>
        <v>0</v>
      </c>
      <c r="V3433" s="324">
        <f>ROUND(SUMIF('DV-Bewegungsdaten'!B:B,Kategorien!A3433,'DV-Bewegungsdaten'!E:E),3)</f>
        <v>0</v>
      </c>
      <c r="AD3433" s="390">
        <f t="shared" si="697"/>
        <v>3.3509999999999991</v>
      </c>
      <c r="AE3433" s="390">
        <f t="shared" si="698"/>
        <v>4.0079999999999991</v>
      </c>
      <c r="AF3433" s="390">
        <f t="shared" si="699"/>
        <v>5.2269999999999985</v>
      </c>
      <c r="AG3433" s="390">
        <f t="shared" si="700"/>
        <v>4.5939999999999994</v>
      </c>
      <c r="AH3433" s="390">
        <f t="shared" si="701"/>
        <v>4.5059999999999993</v>
      </c>
      <c r="AI3433" s="390">
        <f t="shared" si="702"/>
        <v>5.0379999999999994</v>
      </c>
      <c r="AJ3433" s="390">
        <f t="shared" si="703"/>
        <v>4.3209999999999997</v>
      </c>
      <c r="AK3433" s="390">
        <f t="shared" si="704"/>
        <v>4.6049999999999986</v>
      </c>
      <c r="AL3433" s="390">
        <f t="shared" si="705"/>
        <v>4.714999999999999</v>
      </c>
      <c r="AM3433" s="390">
        <f t="shared" si="706"/>
        <v>4.5959999999999992</v>
      </c>
      <c r="AN3433" s="390">
        <f t="shared" si="707"/>
        <v>4.1899999999999995</v>
      </c>
      <c r="AO3433" s="390">
        <f t="shared" si="708"/>
        <v>5.0929999999999991</v>
      </c>
    </row>
    <row r="3434" spans="1:41" ht="15" customHeight="1" x14ac:dyDescent="0.25">
      <c r="A3434" s="127" t="s">
        <v>3918</v>
      </c>
      <c r="B3434" s="125" t="s">
        <v>2077</v>
      </c>
      <c r="C3434" s="125" t="s">
        <v>4008</v>
      </c>
      <c r="D3434" s="125" t="s">
        <v>1426</v>
      </c>
      <c r="E3434" s="125" t="s">
        <v>2455</v>
      </c>
      <c r="F3434" s="126">
        <v>11.03</v>
      </c>
      <c r="G3434" s="126">
        <v>11.229999999999999</v>
      </c>
      <c r="H3434" s="126">
        <v>8.82</v>
      </c>
      <c r="I3434" s="126"/>
      <c r="J3434" s="317"/>
      <c r="K3434" s="323">
        <f>ROUND(SUMIF('VGT-Bewegungsdaten'!B:B,A3434,'VGT-Bewegungsdaten'!C:C),3)</f>
        <v>0</v>
      </c>
      <c r="L3434" s="324">
        <f>ROUND(SUMIF('VGT-Bewegungsdaten'!B:B,$A3434,'VGT-Bewegungsdaten'!D:D),2)</f>
        <v>0</v>
      </c>
      <c r="N3434" s="376" t="s">
        <v>4930</v>
      </c>
      <c r="O3434" s="376" t="s">
        <v>4940</v>
      </c>
      <c r="P3434" s="326">
        <f>ROUND(SUMIF('AV-Bewegungsdaten'!B:B,A3434,'AV-Bewegungsdaten'!C:C),3)</f>
        <v>0</v>
      </c>
      <c r="Q3434" s="324">
        <f>ROUND(SUMIF('AV-Bewegungsdaten'!B:B,$A3434,'AV-Bewegungsdaten'!D:D),2)</f>
        <v>0</v>
      </c>
      <c r="T3434" s="327"/>
      <c r="U3434" s="326">
        <f>ROUND(SUMIF('DV-Bewegungsdaten'!B:B,Kategorien!A3434,'DV-Bewegungsdaten'!D:D),3)</f>
        <v>0</v>
      </c>
      <c r="V3434" s="324">
        <f>ROUND(SUMIF('DV-Bewegungsdaten'!B:B,Kategorien!A3434,'DV-Bewegungsdaten'!E:E),3)</f>
        <v>0</v>
      </c>
      <c r="AD3434" s="390">
        <f t="shared" si="697"/>
        <v>6.2909999999999986</v>
      </c>
      <c r="AE3434" s="390">
        <f t="shared" si="698"/>
        <v>6.9479999999999986</v>
      </c>
      <c r="AF3434" s="390">
        <f t="shared" si="699"/>
        <v>8.166999999999998</v>
      </c>
      <c r="AG3434" s="390">
        <f t="shared" si="700"/>
        <v>7.5339999999999989</v>
      </c>
      <c r="AH3434" s="390">
        <f t="shared" si="701"/>
        <v>7.4459999999999988</v>
      </c>
      <c r="AI3434" s="390">
        <f t="shared" si="702"/>
        <v>7.9779999999999989</v>
      </c>
      <c r="AJ3434" s="390">
        <f t="shared" si="703"/>
        <v>7.2609999999999992</v>
      </c>
      <c r="AK3434" s="390">
        <f t="shared" si="704"/>
        <v>7.5449999999999982</v>
      </c>
      <c r="AL3434" s="390">
        <f t="shared" si="705"/>
        <v>7.6549999999999985</v>
      </c>
      <c r="AM3434" s="390">
        <f t="shared" si="706"/>
        <v>7.5359999999999987</v>
      </c>
      <c r="AN3434" s="390">
        <f t="shared" si="707"/>
        <v>7.129999999999999</v>
      </c>
      <c r="AO3434" s="390">
        <f t="shared" si="708"/>
        <v>8.0329999999999977</v>
      </c>
    </row>
    <row r="3435" spans="1:41" ht="15" customHeight="1" x14ac:dyDescent="0.25">
      <c r="A3435" s="127" t="s">
        <v>3919</v>
      </c>
      <c r="B3435" s="125" t="s">
        <v>2077</v>
      </c>
      <c r="C3435" s="125" t="s">
        <v>4008</v>
      </c>
      <c r="D3435" s="125" t="s">
        <v>1428</v>
      </c>
      <c r="E3435" s="125" t="s">
        <v>2452</v>
      </c>
      <c r="F3435" s="126">
        <v>12.01</v>
      </c>
      <c r="G3435" s="126">
        <v>12.209999999999999</v>
      </c>
      <c r="H3435" s="126">
        <v>9.61</v>
      </c>
      <c r="I3435" s="126"/>
      <c r="J3435" s="317"/>
      <c r="K3435" s="323">
        <f>ROUND(SUMIF('VGT-Bewegungsdaten'!B:B,A3435,'VGT-Bewegungsdaten'!C:C),3)</f>
        <v>0</v>
      </c>
      <c r="L3435" s="324">
        <f>ROUND(SUMIF('VGT-Bewegungsdaten'!B:B,$A3435,'VGT-Bewegungsdaten'!D:D),2)</f>
        <v>0</v>
      </c>
      <c r="N3435" s="376" t="s">
        <v>4930</v>
      </c>
      <c r="O3435" s="376" t="s">
        <v>4940</v>
      </c>
      <c r="P3435" s="326">
        <f>ROUND(SUMIF('AV-Bewegungsdaten'!B:B,A3435,'AV-Bewegungsdaten'!C:C),3)</f>
        <v>0</v>
      </c>
      <c r="Q3435" s="324">
        <f>ROUND(SUMIF('AV-Bewegungsdaten'!B:B,$A3435,'AV-Bewegungsdaten'!D:D),2)</f>
        <v>0</v>
      </c>
      <c r="T3435" s="327"/>
      <c r="U3435" s="326">
        <f>ROUND(SUMIF('DV-Bewegungsdaten'!B:B,Kategorien!A3435,'DV-Bewegungsdaten'!D:D),3)</f>
        <v>0</v>
      </c>
      <c r="V3435" s="324">
        <f>ROUND(SUMIF('DV-Bewegungsdaten'!B:B,Kategorien!A3435,'DV-Bewegungsdaten'!E:E),3)</f>
        <v>0</v>
      </c>
      <c r="AD3435" s="390">
        <f t="shared" si="697"/>
        <v>7.270999999999999</v>
      </c>
      <c r="AE3435" s="390">
        <f t="shared" si="698"/>
        <v>7.927999999999999</v>
      </c>
      <c r="AF3435" s="390">
        <f t="shared" si="699"/>
        <v>9.1469999999999985</v>
      </c>
      <c r="AG3435" s="390">
        <f t="shared" si="700"/>
        <v>8.5139999999999993</v>
      </c>
      <c r="AH3435" s="390">
        <f t="shared" si="701"/>
        <v>8.4259999999999984</v>
      </c>
      <c r="AI3435" s="390">
        <f t="shared" si="702"/>
        <v>8.9579999999999984</v>
      </c>
      <c r="AJ3435" s="390">
        <f t="shared" si="703"/>
        <v>8.2409999999999997</v>
      </c>
      <c r="AK3435" s="390">
        <f t="shared" si="704"/>
        <v>8.5249999999999986</v>
      </c>
      <c r="AL3435" s="390">
        <f t="shared" si="705"/>
        <v>8.634999999999998</v>
      </c>
      <c r="AM3435" s="390">
        <f t="shared" si="706"/>
        <v>8.5159999999999982</v>
      </c>
      <c r="AN3435" s="390">
        <f t="shared" si="707"/>
        <v>8.11</v>
      </c>
      <c r="AO3435" s="390">
        <f t="shared" si="708"/>
        <v>9.0129999999999981</v>
      </c>
    </row>
    <row r="3436" spans="1:41" ht="15" customHeight="1" x14ac:dyDescent="0.25">
      <c r="A3436" s="127" t="s">
        <v>3920</v>
      </c>
      <c r="B3436" s="125" t="s">
        <v>2077</v>
      </c>
      <c r="C3436" s="125" t="s">
        <v>4008</v>
      </c>
      <c r="D3436" s="125" t="s">
        <v>1430</v>
      </c>
      <c r="E3436" s="125" t="s">
        <v>2455</v>
      </c>
      <c r="F3436" s="126">
        <v>14.95</v>
      </c>
      <c r="G3436" s="126">
        <v>15.149999999999999</v>
      </c>
      <c r="H3436" s="126">
        <v>11.96</v>
      </c>
      <c r="I3436" s="126"/>
      <c r="J3436" s="317"/>
      <c r="K3436" s="323">
        <f>ROUND(SUMIF('VGT-Bewegungsdaten'!B:B,A3436,'VGT-Bewegungsdaten'!C:C),3)</f>
        <v>0</v>
      </c>
      <c r="L3436" s="324">
        <f>ROUND(SUMIF('VGT-Bewegungsdaten'!B:B,$A3436,'VGT-Bewegungsdaten'!D:D),2)</f>
        <v>0</v>
      </c>
      <c r="N3436" s="376" t="s">
        <v>4930</v>
      </c>
      <c r="O3436" s="376" t="s">
        <v>4940</v>
      </c>
      <c r="P3436" s="326">
        <f>ROUND(SUMIF('AV-Bewegungsdaten'!B:B,A3436,'AV-Bewegungsdaten'!C:C),3)</f>
        <v>0</v>
      </c>
      <c r="Q3436" s="324">
        <f>ROUND(SUMIF('AV-Bewegungsdaten'!B:B,$A3436,'AV-Bewegungsdaten'!D:D),2)</f>
        <v>0</v>
      </c>
      <c r="T3436" s="327"/>
      <c r="U3436" s="326">
        <f>ROUND(SUMIF('DV-Bewegungsdaten'!B:B,Kategorien!A3436,'DV-Bewegungsdaten'!D:D),3)</f>
        <v>0</v>
      </c>
      <c r="V3436" s="324">
        <f>ROUND(SUMIF('DV-Bewegungsdaten'!B:B,Kategorien!A3436,'DV-Bewegungsdaten'!E:E),3)</f>
        <v>0</v>
      </c>
      <c r="AD3436" s="390">
        <f t="shared" si="697"/>
        <v>10.210999999999999</v>
      </c>
      <c r="AE3436" s="390">
        <f t="shared" si="698"/>
        <v>10.867999999999999</v>
      </c>
      <c r="AF3436" s="390">
        <f t="shared" si="699"/>
        <v>12.086999999999998</v>
      </c>
      <c r="AG3436" s="390">
        <f t="shared" si="700"/>
        <v>11.453999999999999</v>
      </c>
      <c r="AH3436" s="390">
        <f t="shared" si="701"/>
        <v>11.366</v>
      </c>
      <c r="AI3436" s="390">
        <f t="shared" si="702"/>
        <v>11.898</v>
      </c>
      <c r="AJ3436" s="390">
        <f t="shared" si="703"/>
        <v>11.180999999999999</v>
      </c>
      <c r="AK3436" s="390">
        <f t="shared" si="704"/>
        <v>11.464999999999998</v>
      </c>
      <c r="AL3436" s="390">
        <f t="shared" si="705"/>
        <v>11.574999999999999</v>
      </c>
      <c r="AM3436" s="390">
        <f t="shared" si="706"/>
        <v>11.456</v>
      </c>
      <c r="AN3436" s="390">
        <f t="shared" si="707"/>
        <v>11.049999999999999</v>
      </c>
      <c r="AO3436" s="390">
        <f t="shared" si="708"/>
        <v>11.952999999999999</v>
      </c>
    </row>
    <row r="3437" spans="1:41" ht="15" customHeight="1" x14ac:dyDescent="0.25">
      <c r="A3437" s="127" t="s">
        <v>3921</v>
      </c>
      <c r="B3437" s="125" t="s">
        <v>2077</v>
      </c>
      <c r="C3437" s="125" t="s">
        <v>4008</v>
      </c>
      <c r="D3437" s="125" t="s">
        <v>1432</v>
      </c>
      <c r="E3437" s="125" t="s">
        <v>2452</v>
      </c>
      <c r="F3437" s="126">
        <v>10.54</v>
      </c>
      <c r="G3437" s="126">
        <v>10.739999999999998</v>
      </c>
      <c r="H3437" s="126">
        <v>8.43</v>
      </c>
      <c r="I3437" s="126"/>
      <c r="J3437" s="317"/>
      <c r="K3437" s="323">
        <f>ROUND(SUMIF('VGT-Bewegungsdaten'!B:B,A3437,'VGT-Bewegungsdaten'!C:C),3)</f>
        <v>0</v>
      </c>
      <c r="L3437" s="324">
        <f>ROUND(SUMIF('VGT-Bewegungsdaten'!B:B,$A3437,'VGT-Bewegungsdaten'!D:D),2)</f>
        <v>0</v>
      </c>
      <c r="N3437" s="376" t="s">
        <v>4930</v>
      </c>
      <c r="O3437" s="376" t="s">
        <v>4940</v>
      </c>
      <c r="P3437" s="326">
        <f>ROUND(SUMIF('AV-Bewegungsdaten'!B:B,A3437,'AV-Bewegungsdaten'!C:C),3)</f>
        <v>0</v>
      </c>
      <c r="Q3437" s="324">
        <f>ROUND(SUMIF('AV-Bewegungsdaten'!B:B,$A3437,'AV-Bewegungsdaten'!D:D),2)</f>
        <v>0</v>
      </c>
      <c r="T3437" s="327"/>
      <c r="U3437" s="326">
        <f>ROUND(SUMIF('DV-Bewegungsdaten'!B:B,Kategorien!A3437,'DV-Bewegungsdaten'!D:D),3)</f>
        <v>0</v>
      </c>
      <c r="V3437" s="324">
        <f>ROUND(SUMIF('DV-Bewegungsdaten'!B:B,Kategorien!A3437,'DV-Bewegungsdaten'!E:E),3)</f>
        <v>0</v>
      </c>
      <c r="AD3437" s="390">
        <f t="shared" si="697"/>
        <v>5.8009999999999984</v>
      </c>
      <c r="AE3437" s="390">
        <f t="shared" si="698"/>
        <v>6.4579999999999984</v>
      </c>
      <c r="AF3437" s="390">
        <f t="shared" si="699"/>
        <v>7.6769999999999978</v>
      </c>
      <c r="AG3437" s="390">
        <f t="shared" si="700"/>
        <v>7.0439999999999987</v>
      </c>
      <c r="AH3437" s="390">
        <f t="shared" si="701"/>
        <v>6.9559999999999986</v>
      </c>
      <c r="AI3437" s="390">
        <f t="shared" si="702"/>
        <v>7.4879999999999987</v>
      </c>
      <c r="AJ3437" s="390">
        <f t="shared" si="703"/>
        <v>6.770999999999999</v>
      </c>
      <c r="AK3437" s="390">
        <f t="shared" si="704"/>
        <v>7.0549999999999979</v>
      </c>
      <c r="AL3437" s="390">
        <f t="shared" si="705"/>
        <v>7.1649999999999983</v>
      </c>
      <c r="AM3437" s="390">
        <f t="shared" si="706"/>
        <v>7.0459999999999985</v>
      </c>
      <c r="AN3437" s="390">
        <f t="shared" si="707"/>
        <v>6.6399999999999988</v>
      </c>
      <c r="AO3437" s="390">
        <f t="shared" si="708"/>
        <v>7.5429999999999984</v>
      </c>
    </row>
    <row r="3438" spans="1:41" ht="15" customHeight="1" x14ac:dyDescent="0.25">
      <c r="A3438" s="127" t="s">
        <v>3922</v>
      </c>
      <c r="B3438" s="125" t="s">
        <v>2077</v>
      </c>
      <c r="C3438" s="125" t="s">
        <v>4008</v>
      </c>
      <c r="D3438" s="125" t="s">
        <v>1434</v>
      </c>
      <c r="E3438" s="125" t="s">
        <v>2455</v>
      </c>
      <c r="F3438" s="126">
        <v>13.48</v>
      </c>
      <c r="G3438" s="126">
        <v>13.68</v>
      </c>
      <c r="H3438" s="126">
        <v>10.78</v>
      </c>
      <c r="I3438" s="126"/>
      <c r="J3438" s="317"/>
      <c r="K3438" s="323">
        <f>ROUND(SUMIF('VGT-Bewegungsdaten'!B:B,A3438,'VGT-Bewegungsdaten'!C:C),3)</f>
        <v>0</v>
      </c>
      <c r="L3438" s="324">
        <f>ROUND(SUMIF('VGT-Bewegungsdaten'!B:B,$A3438,'VGT-Bewegungsdaten'!D:D),2)</f>
        <v>0</v>
      </c>
      <c r="N3438" s="376" t="s">
        <v>4930</v>
      </c>
      <c r="O3438" s="376" t="s">
        <v>4940</v>
      </c>
      <c r="P3438" s="326">
        <f>ROUND(SUMIF('AV-Bewegungsdaten'!B:B,A3438,'AV-Bewegungsdaten'!C:C),3)</f>
        <v>0</v>
      </c>
      <c r="Q3438" s="324">
        <f>ROUND(SUMIF('AV-Bewegungsdaten'!B:B,$A3438,'AV-Bewegungsdaten'!D:D),2)</f>
        <v>0</v>
      </c>
      <c r="T3438" s="327"/>
      <c r="U3438" s="326">
        <f>ROUND(SUMIF('DV-Bewegungsdaten'!B:B,Kategorien!A3438,'DV-Bewegungsdaten'!D:D),3)</f>
        <v>0</v>
      </c>
      <c r="V3438" s="324">
        <f>ROUND(SUMIF('DV-Bewegungsdaten'!B:B,Kategorien!A3438,'DV-Bewegungsdaten'!E:E),3)</f>
        <v>0</v>
      </c>
      <c r="AD3438" s="390">
        <f t="shared" si="697"/>
        <v>8.7409999999999997</v>
      </c>
      <c r="AE3438" s="390">
        <f t="shared" si="698"/>
        <v>9.3979999999999997</v>
      </c>
      <c r="AF3438" s="390">
        <f t="shared" si="699"/>
        <v>10.616999999999999</v>
      </c>
      <c r="AG3438" s="390">
        <f t="shared" si="700"/>
        <v>9.984</v>
      </c>
      <c r="AH3438" s="390">
        <f t="shared" si="701"/>
        <v>9.8960000000000008</v>
      </c>
      <c r="AI3438" s="390">
        <f t="shared" si="702"/>
        <v>10.428000000000001</v>
      </c>
      <c r="AJ3438" s="390">
        <f t="shared" si="703"/>
        <v>9.7110000000000003</v>
      </c>
      <c r="AK3438" s="390">
        <f t="shared" si="704"/>
        <v>9.9949999999999992</v>
      </c>
      <c r="AL3438" s="390">
        <f t="shared" si="705"/>
        <v>10.105</v>
      </c>
      <c r="AM3438" s="390">
        <f t="shared" si="706"/>
        <v>9.9860000000000007</v>
      </c>
      <c r="AN3438" s="390">
        <f t="shared" si="707"/>
        <v>9.58</v>
      </c>
      <c r="AO3438" s="390">
        <f t="shared" si="708"/>
        <v>10.483000000000001</v>
      </c>
    </row>
    <row r="3439" spans="1:41" ht="15" customHeight="1" x14ac:dyDescent="0.25">
      <c r="A3439" s="127" t="s">
        <v>3923</v>
      </c>
      <c r="B3439" s="125" t="s">
        <v>2077</v>
      </c>
      <c r="C3439" s="125" t="s">
        <v>4008</v>
      </c>
      <c r="D3439" s="125" t="s">
        <v>1436</v>
      </c>
      <c r="E3439" s="125" t="s">
        <v>2452</v>
      </c>
      <c r="F3439" s="126">
        <v>10.050000000000001</v>
      </c>
      <c r="G3439" s="126">
        <v>10.25</v>
      </c>
      <c r="H3439" s="126">
        <v>8.0399999999999991</v>
      </c>
      <c r="I3439" s="126"/>
      <c r="J3439" s="317"/>
      <c r="K3439" s="323">
        <f>ROUND(SUMIF('VGT-Bewegungsdaten'!B:B,A3439,'VGT-Bewegungsdaten'!C:C),3)</f>
        <v>0</v>
      </c>
      <c r="L3439" s="324">
        <f>ROUND(SUMIF('VGT-Bewegungsdaten'!B:B,$A3439,'VGT-Bewegungsdaten'!D:D),2)</f>
        <v>0</v>
      </c>
      <c r="N3439" s="376" t="s">
        <v>4930</v>
      </c>
      <c r="O3439" s="376" t="s">
        <v>4940</v>
      </c>
      <c r="P3439" s="326">
        <f>ROUND(SUMIF('AV-Bewegungsdaten'!B:B,A3439,'AV-Bewegungsdaten'!C:C),3)</f>
        <v>0</v>
      </c>
      <c r="Q3439" s="324">
        <f>ROUND(SUMIF('AV-Bewegungsdaten'!B:B,$A3439,'AV-Bewegungsdaten'!D:D),2)</f>
        <v>0</v>
      </c>
      <c r="T3439" s="327"/>
      <c r="U3439" s="326">
        <f>ROUND(SUMIF('DV-Bewegungsdaten'!B:B,Kategorien!A3439,'DV-Bewegungsdaten'!D:D),3)</f>
        <v>0</v>
      </c>
      <c r="V3439" s="324">
        <f>ROUND(SUMIF('DV-Bewegungsdaten'!B:B,Kategorien!A3439,'DV-Bewegungsdaten'!E:E),3)</f>
        <v>0</v>
      </c>
      <c r="AD3439" s="390">
        <f t="shared" si="697"/>
        <v>5.3109999999999999</v>
      </c>
      <c r="AE3439" s="390">
        <f t="shared" si="698"/>
        <v>5.968</v>
      </c>
      <c r="AF3439" s="390">
        <f t="shared" si="699"/>
        <v>7.1869999999999994</v>
      </c>
      <c r="AG3439" s="390">
        <f t="shared" si="700"/>
        <v>6.5540000000000003</v>
      </c>
      <c r="AH3439" s="390">
        <f t="shared" si="701"/>
        <v>6.4660000000000002</v>
      </c>
      <c r="AI3439" s="390">
        <f t="shared" si="702"/>
        <v>6.9980000000000002</v>
      </c>
      <c r="AJ3439" s="390">
        <f t="shared" si="703"/>
        <v>6.2810000000000006</v>
      </c>
      <c r="AK3439" s="390">
        <f t="shared" si="704"/>
        <v>6.5649999999999995</v>
      </c>
      <c r="AL3439" s="390">
        <f t="shared" si="705"/>
        <v>6.6749999999999998</v>
      </c>
      <c r="AM3439" s="390">
        <f t="shared" si="706"/>
        <v>6.556</v>
      </c>
      <c r="AN3439" s="390">
        <f t="shared" si="707"/>
        <v>6.15</v>
      </c>
      <c r="AO3439" s="390">
        <f t="shared" si="708"/>
        <v>7.0529999999999999</v>
      </c>
    </row>
    <row r="3440" spans="1:41" ht="15" customHeight="1" x14ac:dyDescent="0.25">
      <c r="A3440" s="127" t="s">
        <v>3924</v>
      </c>
      <c r="B3440" s="125" t="s">
        <v>2077</v>
      </c>
      <c r="C3440" s="125" t="s">
        <v>4008</v>
      </c>
      <c r="D3440" s="125" t="s">
        <v>1438</v>
      </c>
      <c r="E3440" s="125" t="s">
        <v>2455</v>
      </c>
      <c r="F3440" s="126">
        <v>12.99</v>
      </c>
      <c r="G3440" s="126">
        <v>13.19</v>
      </c>
      <c r="H3440" s="126">
        <v>10.39</v>
      </c>
      <c r="I3440" s="126"/>
      <c r="J3440" s="317"/>
      <c r="K3440" s="323">
        <f>ROUND(SUMIF('VGT-Bewegungsdaten'!B:B,A3440,'VGT-Bewegungsdaten'!C:C),3)</f>
        <v>0</v>
      </c>
      <c r="L3440" s="324">
        <f>ROUND(SUMIF('VGT-Bewegungsdaten'!B:B,$A3440,'VGT-Bewegungsdaten'!D:D),2)</f>
        <v>0</v>
      </c>
      <c r="N3440" s="376" t="s">
        <v>4930</v>
      </c>
      <c r="O3440" s="376" t="s">
        <v>4940</v>
      </c>
      <c r="P3440" s="326">
        <f>ROUND(SUMIF('AV-Bewegungsdaten'!B:B,A3440,'AV-Bewegungsdaten'!C:C),3)</f>
        <v>0</v>
      </c>
      <c r="Q3440" s="324">
        <f>ROUND(SUMIF('AV-Bewegungsdaten'!B:B,$A3440,'AV-Bewegungsdaten'!D:D),2)</f>
        <v>0</v>
      </c>
      <c r="T3440" s="327"/>
      <c r="U3440" s="326">
        <f>ROUND(SUMIF('DV-Bewegungsdaten'!B:B,Kategorien!A3440,'DV-Bewegungsdaten'!D:D),3)</f>
        <v>0</v>
      </c>
      <c r="V3440" s="324">
        <f>ROUND(SUMIF('DV-Bewegungsdaten'!B:B,Kategorien!A3440,'DV-Bewegungsdaten'!E:E),3)</f>
        <v>0</v>
      </c>
      <c r="AD3440" s="390">
        <f t="shared" si="697"/>
        <v>8.2509999999999994</v>
      </c>
      <c r="AE3440" s="390">
        <f t="shared" si="698"/>
        <v>8.9079999999999995</v>
      </c>
      <c r="AF3440" s="390">
        <f t="shared" si="699"/>
        <v>10.126999999999999</v>
      </c>
      <c r="AG3440" s="390">
        <f t="shared" si="700"/>
        <v>9.4939999999999998</v>
      </c>
      <c r="AH3440" s="390">
        <f t="shared" si="701"/>
        <v>9.4059999999999988</v>
      </c>
      <c r="AI3440" s="390">
        <f t="shared" si="702"/>
        <v>9.9379999999999988</v>
      </c>
      <c r="AJ3440" s="390">
        <f t="shared" si="703"/>
        <v>9.2210000000000001</v>
      </c>
      <c r="AK3440" s="390">
        <f t="shared" si="704"/>
        <v>9.504999999999999</v>
      </c>
      <c r="AL3440" s="390">
        <f t="shared" si="705"/>
        <v>9.6149999999999984</v>
      </c>
      <c r="AM3440" s="390">
        <f t="shared" si="706"/>
        <v>9.4959999999999987</v>
      </c>
      <c r="AN3440" s="390">
        <f t="shared" si="707"/>
        <v>9.09</v>
      </c>
      <c r="AO3440" s="390">
        <f t="shared" si="708"/>
        <v>9.9929999999999986</v>
      </c>
    </row>
    <row r="3441" spans="1:41" ht="15" customHeight="1" x14ac:dyDescent="0.25">
      <c r="A3441" s="127" t="s">
        <v>3925</v>
      </c>
      <c r="B3441" s="125" t="s">
        <v>2077</v>
      </c>
      <c r="C3441" s="125" t="s">
        <v>4008</v>
      </c>
      <c r="D3441" s="125" t="s">
        <v>1440</v>
      </c>
      <c r="E3441" s="125" t="s">
        <v>2452</v>
      </c>
      <c r="F3441" s="126">
        <v>13.969999999999999</v>
      </c>
      <c r="G3441" s="126">
        <v>14.169999999999998</v>
      </c>
      <c r="H3441" s="126">
        <v>11.18</v>
      </c>
      <c r="I3441" s="126"/>
      <c r="J3441" s="317"/>
      <c r="K3441" s="323">
        <f>ROUND(SUMIF('VGT-Bewegungsdaten'!B:B,A3441,'VGT-Bewegungsdaten'!C:C),3)</f>
        <v>0</v>
      </c>
      <c r="L3441" s="324">
        <f>ROUND(SUMIF('VGT-Bewegungsdaten'!B:B,$A3441,'VGT-Bewegungsdaten'!D:D),2)</f>
        <v>0</v>
      </c>
      <c r="N3441" s="376" t="s">
        <v>4930</v>
      </c>
      <c r="O3441" s="376" t="s">
        <v>4940</v>
      </c>
      <c r="P3441" s="326">
        <f>ROUND(SUMIF('AV-Bewegungsdaten'!B:B,A3441,'AV-Bewegungsdaten'!C:C),3)</f>
        <v>0</v>
      </c>
      <c r="Q3441" s="324">
        <f>ROUND(SUMIF('AV-Bewegungsdaten'!B:B,$A3441,'AV-Bewegungsdaten'!D:D),2)</f>
        <v>0</v>
      </c>
      <c r="T3441" s="327"/>
      <c r="U3441" s="326">
        <f>ROUND(SUMIF('DV-Bewegungsdaten'!B:B,Kategorien!A3441,'DV-Bewegungsdaten'!D:D),3)</f>
        <v>0</v>
      </c>
      <c r="V3441" s="324">
        <f>ROUND(SUMIF('DV-Bewegungsdaten'!B:B,Kategorien!A3441,'DV-Bewegungsdaten'!E:E),3)</f>
        <v>0</v>
      </c>
      <c r="AD3441" s="390">
        <f t="shared" si="697"/>
        <v>9.2309999999999981</v>
      </c>
      <c r="AE3441" s="390">
        <f t="shared" si="698"/>
        <v>9.8879999999999981</v>
      </c>
      <c r="AF3441" s="390">
        <f t="shared" si="699"/>
        <v>11.106999999999998</v>
      </c>
      <c r="AG3441" s="390">
        <f t="shared" si="700"/>
        <v>10.473999999999998</v>
      </c>
      <c r="AH3441" s="390">
        <f t="shared" si="701"/>
        <v>10.385999999999999</v>
      </c>
      <c r="AI3441" s="390">
        <f t="shared" si="702"/>
        <v>10.917999999999999</v>
      </c>
      <c r="AJ3441" s="390">
        <f t="shared" si="703"/>
        <v>10.200999999999999</v>
      </c>
      <c r="AK3441" s="390">
        <f t="shared" si="704"/>
        <v>10.484999999999998</v>
      </c>
      <c r="AL3441" s="390">
        <f t="shared" si="705"/>
        <v>10.594999999999999</v>
      </c>
      <c r="AM3441" s="390">
        <f t="shared" si="706"/>
        <v>10.475999999999999</v>
      </c>
      <c r="AN3441" s="390">
        <f t="shared" si="707"/>
        <v>10.069999999999999</v>
      </c>
      <c r="AO3441" s="390">
        <f t="shared" si="708"/>
        <v>10.972999999999999</v>
      </c>
    </row>
    <row r="3442" spans="1:41" ht="15" customHeight="1" x14ac:dyDescent="0.25">
      <c r="A3442" s="127" t="s">
        <v>3926</v>
      </c>
      <c r="B3442" s="125" t="s">
        <v>2077</v>
      </c>
      <c r="C3442" s="125" t="s">
        <v>4008</v>
      </c>
      <c r="D3442" s="125" t="s">
        <v>1442</v>
      </c>
      <c r="E3442" s="125" t="s">
        <v>2455</v>
      </c>
      <c r="F3442" s="126">
        <v>16.91</v>
      </c>
      <c r="G3442" s="126">
        <v>17.11</v>
      </c>
      <c r="H3442" s="126">
        <v>13.53</v>
      </c>
      <c r="I3442" s="126"/>
      <c r="J3442" s="317"/>
      <c r="K3442" s="323">
        <f>ROUND(SUMIF('VGT-Bewegungsdaten'!B:B,A3442,'VGT-Bewegungsdaten'!C:C),3)</f>
        <v>0</v>
      </c>
      <c r="L3442" s="324">
        <f>ROUND(SUMIF('VGT-Bewegungsdaten'!B:B,$A3442,'VGT-Bewegungsdaten'!D:D),2)</f>
        <v>0</v>
      </c>
      <c r="N3442" s="376" t="s">
        <v>4930</v>
      </c>
      <c r="O3442" s="376" t="s">
        <v>4940</v>
      </c>
      <c r="P3442" s="326">
        <f>ROUND(SUMIF('AV-Bewegungsdaten'!B:B,A3442,'AV-Bewegungsdaten'!C:C),3)</f>
        <v>0</v>
      </c>
      <c r="Q3442" s="324">
        <f>ROUND(SUMIF('AV-Bewegungsdaten'!B:B,$A3442,'AV-Bewegungsdaten'!D:D),2)</f>
        <v>0</v>
      </c>
      <c r="T3442" s="327"/>
      <c r="U3442" s="326">
        <f>ROUND(SUMIF('DV-Bewegungsdaten'!B:B,Kategorien!A3442,'DV-Bewegungsdaten'!D:D),3)</f>
        <v>0</v>
      </c>
      <c r="V3442" s="324">
        <f>ROUND(SUMIF('DV-Bewegungsdaten'!B:B,Kategorien!A3442,'DV-Bewegungsdaten'!E:E),3)</f>
        <v>0</v>
      </c>
      <c r="AD3442" s="390">
        <f t="shared" ref="AD3442:AD3505" si="709">MAX(0,$G3442-AR$9)</f>
        <v>12.170999999999999</v>
      </c>
      <c r="AE3442" s="390">
        <f t="shared" ref="AE3442:AE3505" si="710">MAX(0,$G3442-AS$9)</f>
        <v>12.827999999999999</v>
      </c>
      <c r="AF3442" s="390">
        <f t="shared" ref="AF3442:AF3505" si="711">MAX(0,$G3442-AT$9)</f>
        <v>14.046999999999999</v>
      </c>
      <c r="AG3442" s="390">
        <f t="shared" ref="AG3442:AG3505" si="712">MAX(0,$G3442-AU$9)</f>
        <v>13.414</v>
      </c>
      <c r="AH3442" s="390">
        <f t="shared" ref="AH3442:AH3505" si="713">MAX(0,$G3442-AV$9)</f>
        <v>13.326000000000001</v>
      </c>
      <c r="AI3442" s="390">
        <f t="shared" ref="AI3442:AI3505" si="714">MAX(0,$G3442-AW$9)</f>
        <v>13.858000000000001</v>
      </c>
      <c r="AJ3442" s="390">
        <f t="shared" ref="AJ3442:AJ3505" si="715">MAX(0,$G3442-AX$9)</f>
        <v>13.141</v>
      </c>
      <c r="AK3442" s="390">
        <f t="shared" ref="AK3442:AK3505" si="716">MAX(0,$G3442-AY$9)</f>
        <v>13.424999999999999</v>
      </c>
      <c r="AL3442" s="390">
        <f t="shared" ref="AL3442:AL3505" si="717">MAX(0,$G3442-AZ$9)</f>
        <v>13.535</v>
      </c>
      <c r="AM3442" s="390">
        <f t="shared" ref="AM3442:AM3505" si="718">MAX(0,$G3442-BA$9)</f>
        <v>13.416</v>
      </c>
      <c r="AN3442" s="390">
        <f t="shared" ref="AN3442:AN3505" si="719">MAX(0,$G3442-BB$9)</f>
        <v>13.01</v>
      </c>
      <c r="AO3442" s="390">
        <f t="shared" ref="AO3442:AO3505" si="720">MAX(0,$G3442-BC$9)</f>
        <v>13.913</v>
      </c>
    </row>
    <row r="3443" spans="1:41" ht="15" customHeight="1" x14ac:dyDescent="0.25">
      <c r="A3443" s="127" t="s">
        <v>3927</v>
      </c>
      <c r="B3443" s="125" t="s">
        <v>2077</v>
      </c>
      <c r="C3443" s="125" t="s">
        <v>4008</v>
      </c>
      <c r="D3443" s="125" t="s">
        <v>1444</v>
      </c>
      <c r="E3443" s="125" t="s">
        <v>2452</v>
      </c>
      <c r="F3443" s="126">
        <v>12.5</v>
      </c>
      <c r="G3443" s="126">
        <v>12.7</v>
      </c>
      <c r="H3443" s="126">
        <v>10</v>
      </c>
      <c r="I3443" s="126"/>
      <c r="J3443" s="317"/>
      <c r="K3443" s="323">
        <f>ROUND(SUMIF('VGT-Bewegungsdaten'!B:B,A3443,'VGT-Bewegungsdaten'!C:C),3)</f>
        <v>0</v>
      </c>
      <c r="L3443" s="324">
        <f>ROUND(SUMIF('VGT-Bewegungsdaten'!B:B,$A3443,'VGT-Bewegungsdaten'!D:D),2)</f>
        <v>0</v>
      </c>
      <c r="N3443" s="376" t="s">
        <v>4930</v>
      </c>
      <c r="O3443" s="376" t="s">
        <v>4940</v>
      </c>
      <c r="P3443" s="326">
        <f>ROUND(SUMIF('AV-Bewegungsdaten'!B:B,A3443,'AV-Bewegungsdaten'!C:C),3)</f>
        <v>0</v>
      </c>
      <c r="Q3443" s="324">
        <f>ROUND(SUMIF('AV-Bewegungsdaten'!B:B,$A3443,'AV-Bewegungsdaten'!D:D),2)</f>
        <v>0</v>
      </c>
      <c r="T3443" s="327"/>
      <c r="U3443" s="326">
        <f>ROUND(SUMIF('DV-Bewegungsdaten'!B:B,Kategorien!A3443,'DV-Bewegungsdaten'!D:D),3)</f>
        <v>0</v>
      </c>
      <c r="V3443" s="324">
        <f>ROUND(SUMIF('DV-Bewegungsdaten'!B:B,Kategorien!A3443,'DV-Bewegungsdaten'!E:E),3)</f>
        <v>0</v>
      </c>
      <c r="AD3443" s="390">
        <f t="shared" si="709"/>
        <v>7.7609999999999992</v>
      </c>
      <c r="AE3443" s="390">
        <f t="shared" si="710"/>
        <v>8.4179999999999993</v>
      </c>
      <c r="AF3443" s="390">
        <f t="shared" si="711"/>
        <v>9.6369999999999987</v>
      </c>
      <c r="AG3443" s="390">
        <f t="shared" si="712"/>
        <v>9.0039999999999996</v>
      </c>
      <c r="AH3443" s="390">
        <f t="shared" si="713"/>
        <v>8.9160000000000004</v>
      </c>
      <c r="AI3443" s="390">
        <f t="shared" si="714"/>
        <v>9.4480000000000004</v>
      </c>
      <c r="AJ3443" s="390">
        <f t="shared" si="715"/>
        <v>8.7309999999999999</v>
      </c>
      <c r="AK3443" s="390">
        <f t="shared" si="716"/>
        <v>9.0149999999999988</v>
      </c>
      <c r="AL3443" s="390">
        <f t="shared" si="717"/>
        <v>9.125</v>
      </c>
      <c r="AM3443" s="390">
        <f t="shared" si="718"/>
        <v>9.0060000000000002</v>
      </c>
      <c r="AN3443" s="390">
        <f t="shared" si="719"/>
        <v>8.6</v>
      </c>
      <c r="AO3443" s="390">
        <f t="shared" si="720"/>
        <v>9.5030000000000001</v>
      </c>
    </row>
    <row r="3444" spans="1:41" ht="15" customHeight="1" x14ac:dyDescent="0.25">
      <c r="A3444" s="127" t="s">
        <v>3928</v>
      </c>
      <c r="B3444" s="125" t="s">
        <v>2077</v>
      </c>
      <c r="C3444" s="125" t="s">
        <v>4008</v>
      </c>
      <c r="D3444" s="125" t="s">
        <v>1446</v>
      </c>
      <c r="E3444" s="125" t="s">
        <v>2455</v>
      </c>
      <c r="F3444" s="126">
        <v>15.440000000000001</v>
      </c>
      <c r="G3444" s="126">
        <v>15.64</v>
      </c>
      <c r="H3444" s="126">
        <v>12.35</v>
      </c>
      <c r="I3444" s="126"/>
      <c r="J3444" s="317"/>
      <c r="K3444" s="323">
        <f>ROUND(SUMIF('VGT-Bewegungsdaten'!B:B,A3444,'VGT-Bewegungsdaten'!C:C),3)</f>
        <v>0</v>
      </c>
      <c r="L3444" s="324">
        <f>ROUND(SUMIF('VGT-Bewegungsdaten'!B:B,$A3444,'VGT-Bewegungsdaten'!D:D),2)</f>
        <v>0</v>
      </c>
      <c r="N3444" s="376" t="s">
        <v>4930</v>
      </c>
      <c r="O3444" s="376" t="s">
        <v>4940</v>
      </c>
      <c r="P3444" s="326">
        <f>ROUND(SUMIF('AV-Bewegungsdaten'!B:B,A3444,'AV-Bewegungsdaten'!C:C),3)</f>
        <v>0</v>
      </c>
      <c r="Q3444" s="324">
        <f>ROUND(SUMIF('AV-Bewegungsdaten'!B:B,$A3444,'AV-Bewegungsdaten'!D:D),2)</f>
        <v>0</v>
      </c>
      <c r="T3444" s="327"/>
      <c r="U3444" s="326">
        <f>ROUND(SUMIF('DV-Bewegungsdaten'!B:B,Kategorien!A3444,'DV-Bewegungsdaten'!D:D),3)</f>
        <v>0</v>
      </c>
      <c r="V3444" s="324">
        <f>ROUND(SUMIF('DV-Bewegungsdaten'!B:B,Kategorien!A3444,'DV-Bewegungsdaten'!E:E),3)</f>
        <v>0</v>
      </c>
      <c r="AD3444" s="390">
        <f t="shared" si="709"/>
        <v>10.701000000000001</v>
      </c>
      <c r="AE3444" s="390">
        <f t="shared" si="710"/>
        <v>11.358000000000001</v>
      </c>
      <c r="AF3444" s="390">
        <f t="shared" si="711"/>
        <v>12.577</v>
      </c>
      <c r="AG3444" s="390">
        <f t="shared" si="712"/>
        <v>11.944000000000001</v>
      </c>
      <c r="AH3444" s="390">
        <f t="shared" si="713"/>
        <v>11.856000000000002</v>
      </c>
      <c r="AI3444" s="390">
        <f t="shared" si="714"/>
        <v>12.388000000000002</v>
      </c>
      <c r="AJ3444" s="390">
        <f t="shared" si="715"/>
        <v>11.671000000000001</v>
      </c>
      <c r="AK3444" s="390">
        <f t="shared" si="716"/>
        <v>11.955</v>
      </c>
      <c r="AL3444" s="390">
        <f t="shared" si="717"/>
        <v>12.065000000000001</v>
      </c>
      <c r="AM3444" s="390">
        <f t="shared" si="718"/>
        <v>11.946000000000002</v>
      </c>
      <c r="AN3444" s="390">
        <f t="shared" si="719"/>
        <v>11.540000000000001</v>
      </c>
      <c r="AO3444" s="390">
        <f t="shared" si="720"/>
        <v>12.443000000000001</v>
      </c>
    </row>
    <row r="3445" spans="1:41" ht="15" customHeight="1" x14ac:dyDescent="0.25">
      <c r="A3445" s="127" t="s">
        <v>3929</v>
      </c>
      <c r="B3445" s="125" t="s">
        <v>2077</v>
      </c>
      <c r="C3445" s="125" t="s">
        <v>4008</v>
      </c>
      <c r="D3445" s="125" t="s">
        <v>1448</v>
      </c>
      <c r="E3445" s="125" t="s">
        <v>2452</v>
      </c>
      <c r="F3445" s="126">
        <v>9.07</v>
      </c>
      <c r="G3445" s="126">
        <v>9.27</v>
      </c>
      <c r="H3445" s="126">
        <v>7.26</v>
      </c>
      <c r="I3445" s="126"/>
      <c r="J3445" s="317"/>
      <c r="K3445" s="323">
        <f>ROUND(SUMIF('VGT-Bewegungsdaten'!B:B,A3445,'VGT-Bewegungsdaten'!C:C),3)</f>
        <v>0</v>
      </c>
      <c r="L3445" s="324">
        <f>ROUND(SUMIF('VGT-Bewegungsdaten'!B:B,$A3445,'VGT-Bewegungsdaten'!D:D),2)</f>
        <v>0</v>
      </c>
      <c r="N3445" s="376" t="s">
        <v>4930</v>
      </c>
      <c r="O3445" s="376" t="s">
        <v>4940</v>
      </c>
      <c r="P3445" s="326">
        <f>ROUND(SUMIF('AV-Bewegungsdaten'!B:B,A3445,'AV-Bewegungsdaten'!C:C),3)</f>
        <v>0</v>
      </c>
      <c r="Q3445" s="324">
        <f>ROUND(SUMIF('AV-Bewegungsdaten'!B:B,$A3445,'AV-Bewegungsdaten'!D:D),2)</f>
        <v>0</v>
      </c>
      <c r="T3445" s="327"/>
      <c r="U3445" s="326">
        <f>ROUND(SUMIF('DV-Bewegungsdaten'!B:B,Kategorien!A3445,'DV-Bewegungsdaten'!D:D),3)</f>
        <v>0</v>
      </c>
      <c r="V3445" s="324">
        <f>ROUND(SUMIF('DV-Bewegungsdaten'!B:B,Kategorien!A3445,'DV-Bewegungsdaten'!E:E),3)</f>
        <v>0</v>
      </c>
      <c r="AD3445" s="390">
        <f t="shared" si="709"/>
        <v>4.3309999999999995</v>
      </c>
      <c r="AE3445" s="390">
        <f t="shared" si="710"/>
        <v>4.9879999999999995</v>
      </c>
      <c r="AF3445" s="390">
        <f t="shared" si="711"/>
        <v>6.206999999999999</v>
      </c>
      <c r="AG3445" s="390">
        <f t="shared" si="712"/>
        <v>5.5739999999999998</v>
      </c>
      <c r="AH3445" s="390">
        <f t="shared" si="713"/>
        <v>5.4859999999999998</v>
      </c>
      <c r="AI3445" s="390">
        <f t="shared" si="714"/>
        <v>6.0179999999999998</v>
      </c>
      <c r="AJ3445" s="390">
        <f t="shared" si="715"/>
        <v>5.3010000000000002</v>
      </c>
      <c r="AK3445" s="390">
        <f t="shared" si="716"/>
        <v>5.5849999999999991</v>
      </c>
      <c r="AL3445" s="390">
        <f t="shared" si="717"/>
        <v>5.6949999999999994</v>
      </c>
      <c r="AM3445" s="390">
        <f t="shared" si="718"/>
        <v>5.5759999999999996</v>
      </c>
      <c r="AN3445" s="390">
        <f t="shared" si="719"/>
        <v>5.17</v>
      </c>
      <c r="AO3445" s="390">
        <f t="shared" si="720"/>
        <v>6.0729999999999995</v>
      </c>
    </row>
    <row r="3446" spans="1:41" ht="15" customHeight="1" x14ac:dyDescent="0.25">
      <c r="A3446" s="127" t="s">
        <v>3930</v>
      </c>
      <c r="B3446" s="125" t="s">
        <v>2077</v>
      </c>
      <c r="C3446" s="125" t="s">
        <v>4008</v>
      </c>
      <c r="D3446" s="125" t="s">
        <v>1450</v>
      </c>
      <c r="E3446" s="125" t="s">
        <v>2455</v>
      </c>
      <c r="F3446" s="126">
        <v>12.01</v>
      </c>
      <c r="G3446" s="126">
        <v>12.209999999999999</v>
      </c>
      <c r="H3446" s="126">
        <v>9.61</v>
      </c>
      <c r="I3446" s="126"/>
      <c r="J3446" s="317"/>
      <c r="K3446" s="323">
        <f>ROUND(SUMIF('VGT-Bewegungsdaten'!B:B,A3446,'VGT-Bewegungsdaten'!C:C),3)</f>
        <v>0</v>
      </c>
      <c r="L3446" s="324">
        <f>ROUND(SUMIF('VGT-Bewegungsdaten'!B:B,$A3446,'VGT-Bewegungsdaten'!D:D),2)</f>
        <v>0</v>
      </c>
      <c r="N3446" s="376" t="s">
        <v>4930</v>
      </c>
      <c r="O3446" s="376" t="s">
        <v>4940</v>
      </c>
      <c r="P3446" s="326">
        <f>ROUND(SUMIF('AV-Bewegungsdaten'!B:B,A3446,'AV-Bewegungsdaten'!C:C),3)</f>
        <v>0</v>
      </c>
      <c r="Q3446" s="324">
        <f>ROUND(SUMIF('AV-Bewegungsdaten'!B:B,$A3446,'AV-Bewegungsdaten'!D:D),2)</f>
        <v>0</v>
      </c>
      <c r="T3446" s="327"/>
      <c r="U3446" s="326">
        <f>ROUND(SUMIF('DV-Bewegungsdaten'!B:B,Kategorien!A3446,'DV-Bewegungsdaten'!D:D),3)</f>
        <v>0</v>
      </c>
      <c r="V3446" s="324">
        <f>ROUND(SUMIF('DV-Bewegungsdaten'!B:B,Kategorien!A3446,'DV-Bewegungsdaten'!E:E),3)</f>
        <v>0</v>
      </c>
      <c r="AD3446" s="390">
        <f t="shared" si="709"/>
        <v>7.270999999999999</v>
      </c>
      <c r="AE3446" s="390">
        <f t="shared" si="710"/>
        <v>7.927999999999999</v>
      </c>
      <c r="AF3446" s="390">
        <f t="shared" si="711"/>
        <v>9.1469999999999985</v>
      </c>
      <c r="AG3446" s="390">
        <f t="shared" si="712"/>
        <v>8.5139999999999993</v>
      </c>
      <c r="AH3446" s="390">
        <f t="shared" si="713"/>
        <v>8.4259999999999984</v>
      </c>
      <c r="AI3446" s="390">
        <f t="shared" si="714"/>
        <v>8.9579999999999984</v>
      </c>
      <c r="AJ3446" s="390">
        <f t="shared" si="715"/>
        <v>8.2409999999999997</v>
      </c>
      <c r="AK3446" s="390">
        <f t="shared" si="716"/>
        <v>8.5249999999999986</v>
      </c>
      <c r="AL3446" s="390">
        <f t="shared" si="717"/>
        <v>8.634999999999998</v>
      </c>
      <c r="AM3446" s="390">
        <f t="shared" si="718"/>
        <v>8.5159999999999982</v>
      </c>
      <c r="AN3446" s="390">
        <f t="shared" si="719"/>
        <v>8.11</v>
      </c>
      <c r="AO3446" s="390">
        <f t="shared" si="720"/>
        <v>9.0129999999999981</v>
      </c>
    </row>
    <row r="3447" spans="1:41" ht="15" customHeight="1" x14ac:dyDescent="0.25">
      <c r="A3447" s="127" t="s">
        <v>3931</v>
      </c>
      <c r="B3447" s="125" t="s">
        <v>2077</v>
      </c>
      <c r="C3447" s="125" t="s">
        <v>4008</v>
      </c>
      <c r="D3447" s="125" t="s">
        <v>1452</v>
      </c>
      <c r="E3447" s="125" t="s">
        <v>2452</v>
      </c>
      <c r="F3447" s="126">
        <v>12.99</v>
      </c>
      <c r="G3447" s="126">
        <v>13.19</v>
      </c>
      <c r="H3447" s="126">
        <v>10.39</v>
      </c>
      <c r="I3447" s="126"/>
      <c r="J3447" s="317"/>
      <c r="K3447" s="323">
        <f>ROUND(SUMIF('VGT-Bewegungsdaten'!B:B,A3447,'VGT-Bewegungsdaten'!C:C),3)</f>
        <v>0</v>
      </c>
      <c r="L3447" s="324">
        <f>ROUND(SUMIF('VGT-Bewegungsdaten'!B:B,$A3447,'VGT-Bewegungsdaten'!D:D),2)</f>
        <v>0</v>
      </c>
      <c r="N3447" s="376" t="s">
        <v>4930</v>
      </c>
      <c r="O3447" s="376" t="s">
        <v>4940</v>
      </c>
      <c r="P3447" s="326">
        <f>ROUND(SUMIF('AV-Bewegungsdaten'!B:B,A3447,'AV-Bewegungsdaten'!C:C),3)</f>
        <v>0</v>
      </c>
      <c r="Q3447" s="324">
        <f>ROUND(SUMIF('AV-Bewegungsdaten'!B:B,$A3447,'AV-Bewegungsdaten'!D:D),2)</f>
        <v>0</v>
      </c>
      <c r="T3447" s="327"/>
      <c r="U3447" s="326">
        <f>ROUND(SUMIF('DV-Bewegungsdaten'!B:B,Kategorien!A3447,'DV-Bewegungsdaten'!D:D),3)</f>
        <v>0</v>
      </c>
      <c r="V3447" s="324">
        <f>ROUND(SUMIF('DV-Bewegungsdaten'!B:B,Kategorien!A3447,'DV-Bewegungsdaten'!E:E),3)</f>
        <v>0</v>
      </c>
      <c r="AD3447" s="390">
        <f t="shared" si="709"/>
        <v>8.2509999999999994</v>
      </c>
      <c r="AE3447" s="390">
        <f t="shared" si="710"/>
        <v>8.9079999999999995</v>
      </c>
      <c r="AF3447" s="390">
        <f t="shared" si="711"/>
        <v>10.126999999999999</v>
      </c>
      <c r="AG3447" s="390">
        <f t="shared" si="712"/>
        <v>9.4939999999999998</v>
      </c>
      <c r="AH3447" s="390">
        <f t="shared" si="713"/>
        <v>9.4059999999999988</v>
      </c>
      <c r="AI3447" s="390">
        <f t="shared" si="714"/>
        <v>9.9379999999999988</v>
      </c>
      <c r="AJ3447" s="390">
        <f t="shared" si="715"/>
        <v>9.2210000000000001</v>
      </c>
      <c r="AK3447" s="390">
        <f t="shared" si="716"/>
        <v>9.504999999999999</v>
      </c>
      <c r="AL3447" s="390">
        <f t="shared" si="717"/>
        <v>9.6149999999999984</v>
      </c>
      <c r="AM3447" s="390">
        <f t="shared" si="718"/>
        <v>9.4959999999999987</v>
      </c>
      <c r="AN3447" s="390">
        <f t="shared" si="719"/>
        <v>9.09</v>
      </c>
      <c r="AO3447" s="390">
        <f t="shared" si="720"/>
        <v>9.9929999999999986</v>
      </c>
    </row>
    <row r="3448" spans="1:41" ht="15" customHeight="1" x14ac:dyDescent="0.25">
      <c r="A3448" s="127" t="s">
        <v>3932</v>
      </c>
      <c r="B3448" s="125" t="s">
        <v>2077</v>
      </c>
      <c r="C3448" s="125" t="s">
        <v>4008</v>
      </c>
      <c r="D3448" s="125" t="s">
        <v>1454</v>
      </c>
      <c r="E3448" s="125" t="s">
        <v>2455</v>
      </c>
      <c r="F3448" s="126">
        <v>15.93</v>
      </c>
      <c r="G3448" s="126">
        <v>16.13</v>
      </c>
      <c r="H3448" s="126">
        <v>12.74</v>
      </c>
      <c r="I3448" s="126"/>
      <c r="J3448" s="317"/>
      <c r="K3448" s="323">
        <f>ROUND(SUMIF('VGT-Bewegungsdaten'!B:B,A3448,'VGT-Bewegungsdaten'!C:C),3)</f>
        <v>0</v>
      </c>
      <c r="L3448" s="324">
        <f>ROUND(SUMIF('VGT-Bewegungsdaten'!B:B,$A3448,'VGT-Bewegungsdaten'!D:D),2)</f>
        <v>0</v>
      </c>
      <c r="N3448" s="376" t="s">
        <v>4930</v>
      </c>
      <c r="O3448" s="376" t="s">
        <v>4940</v>
      </c>
      <c r="P3448" s="326">
        <f>ROUND(SUMIF('AV-Bewegungsdaten'!B:B,A3448,'AV-Bewegungsdaten'!C:C),3)</f>
        <v>0</v>
      </c>
      <c r="Q3448" s="324">
        <f>ROUND(SUMIF('AV-Bewegungsdaten'!B:B,$A3448,'AV-Bewegungsdaten'!D:D),2)</f>
        <v>0</v>
      </c>
      <c r="T3448" s="327"/>
      <c r="U3448" s="326">
        <f>ROUND(SUMIF('DV-Bewegungsdaten'!B:B,Kategorien!A3448,'DV-Bewegungsdaten'!D:D),3)</f>
        <v>0</v>
      </c>
      <c r="V3448" s="324">
        <f>ROUND(SUMIF('DV-Bewegungsdaten'!B:B,Kategorien!A3448,'DV-Bewegungsdaten'!E:E),3)</f>
        <v>0</v>
      </c>
      <c r="AD3448" s="390">
        <f t="shared" si="709"/>
        <v>11.190999999999999</v>
      </c>
      <c r="AE3448" s="390">
        <f t="shared" si="710"/>
        <v>11.847999999999999</v>
      </c>
      <c r="AF3448" s="390">
        <f t="shared" si="711"/>
        <v>13.066999999999998</v>
      </c>
      <c r="AG3448" s="390">
        <f t="shared" si="712"/>
        <v>12.433999999999999</v>
      </c>
      <c r="AH3448" s="390">
        <f t="shared" si="713"/>
        <v>12.346</v>
      </c>
      <c r="AI3448" s="390">
        <f t="shared" si="714"/>
        <v>12.878</v>
      </c>
      <c r="AJ3448" s="390">
        <f t="shared" si="715"/>
        <v>12.161</v>
      </c>
      <c r="AK3448" s="390">
        <f t="shared" si="716"/>
        <v>12.444999999999999</v>
      </c>
      <c r="AL3448" s="390">
        <f t="shared" si="717"/>
        <v>12.555</v>
      </c>
      <c r="AM3448" s="390">
        <f t="shared" si="718"/>
        <v>12.436</v>
      </c>
      <c r="AN3448" s="390">
        <f t="shared" si="719"/>
        <v>12.03</v>
      </c>
      <c r="AO3448" s="390">
        <f t="shared" si="720"/>
        <v>12.933</v>
      </c>
    </row>
    <row r="3449" spans="1:41" ht="15" customHeight="1" x14ac:dyDescent="0.25">
      <c r="A3449" s="127" t="s">
        <v>3933</v>
      </c>
      <c r="B3449" s="125" t="s">
        <v>2077</v>
      </c>
      <c r="C3449" s="125" t="s">
        <v>4008</v>
      </c>
      <c r="D3449" s="125" t="s">
        <v>1456</v>
      </c>
      <c r="E3449" s="125" t="s">
        <v>2452</v>
      </c>
      <c r="F3449" s="126">
        <v>11.52</v>
      </c>
      <c r="G3449" s="126">
        <v>11.719999999999999</v>
      </c>
      <c r="H3449" s="126">
        <v>9.2200000000000006</v>
      </c>
      <c r="I3449" s="126"/>
      <c r="J3449" s="317"/>
      <c r="K3449" s="323">
        <f>ROUND(SUMIF('VGT-Bewegungsdaten'!B:B,A3449,'VGT-Bewegungsdaten'!C:C),3)</f>
        <v>0</v>
      </c>
      <c r="L3449" s="324">
        <f>ROUND(SUMIF('VGT-Bewegungsdaten'!B:B,$A3449,'VGT-Bewegungsdaten'!D:D),2)</f>
        <v>0</v>
      </c>
      <c r="N3449" s="376" t="s">
        <v>4930</v>
      </c>
      <c r="O3449" s="376" t="s">
        <v>4940</v>
      </c>
      <c r="P3449" s="326">
        <f>ROUND(SUMIF('AV-Bewegungsdaten'!B:B,A3449,'AV-Bewegungsdaten'!C:C),3)</f>
        <v>0</v>
      </c>
      <c r="Q3449" s="324">
        <f>ROUND(SUMIF('AV-Bewegungsdaten'!B:B,$A3449,'AV-Bewegungsdaten'!D:D),2)</f>
        <v>0</v>
      </c>
      <c r="T3449" s="327"/>
      <c r="U3449" s="326">
        <f>ROUND(SUMIF('DV-Bewegungsdaten'!B:B,Kategorien!A3449,'DV-Bewegungsdaten'!D:D),3)</f>
        <v>0</v>
      </c>
      <c r="V3449" s="324">
        <f>ROUND(SUMIF('DV-Bewegungsdaten'!B:B,Kategorien!A3449,'DV-Bewegungsdaten'!E:E),3)</f>
        <v>0</v>
      </c>
      <c r="AD3449" s="390">
        <f t="shared" si="709"/>
        <v>6.7809999999999988</v>
      </c>
      <c r="AE3449" s="390">
        <f t="shared" si="710"/>
        <v>7.4379999999999988</v>
      </c>
      <c r="AF3449" s="390">
        <f t="shared" si="711"/>
        <v>8.6569999999999983</v>
      </c>
      <c r="AG3449" s="390">
        <f t="shared" si="712"/>
        <v>8.0239999999999991</v>
      </c>
      <c r="AH3449" s="390">
        <f t="shared" si="713"/>
        <v>7.9359999999999991</v>
      </c>
      <c r="AI3449" s="390">
        <f t="shared" si="714"/>
        <v>8.468</v>
      </c>
      <c r="AJ3449" s="390">
        <f t="shared" si="715"/>
        <v>7.7509999999999994</v>
      </c>
      <c r="AK3449" s="390">
        <f t="shared" si="716"/>
        <v>8.0349999999999984</v>
      </c>
      <c r="AL3449" s="390">
        <f t="shared" si="717"/>
        <v>8.1449999999999996</v>
      </c>
      <c r="AM3449" s="390">
        <f t="shared" si="718"/>
        <v>8.0259999999999998</v>
      </c>
      <c r="AN3449" s="390">
        <f t="shared" si="719"/>
        <v>7.6199999999999992</v>
      </c>
      <c r="AO3449" s="390">
        <f t="shared" si="720"/>
        <v>8.5229999999999997</v>
      </c>
    </row>
    <row r="3450" spans="1:41" ht="15" customHeight="1" x14ac:dyDescent="0.25">
      <c r="A3450" s="127" t="s">
        <v>3934</v>
      </c>
      <c r="B3450" s="125" t="s">
        <v>2077</v>
      </c>
      <c r="C3450" s="125" t="s">
        <v>4008</v>
      </c>
      <c r="D3450" s="125" t="s">
        <v>1458</v>
      </c>
      <c r="E3450" s="125" t="s">
        <v>2455</v>
      </c>
      <c r="F3450" s="126">
        <v>14.46</v>
      </c>
      <c r="G3450" s="126">
        <v>14.66</v>
      </c>
      <c r="H3450" s="126">
        <v>11.57</v>
      </c>
      <c r="I3450" s="126"/>
      <c r="J3450" s="317"/>
      <c r="K3450" s="323">
        <f>ROUND(SUMIF('VGT-Bewegungsdaten'!B:B,A3450,'VGT-Bewegungsdaten'!C:C),3)</f>
        <v>0</v>
      </c>
      <c r="L3450" s="324">
        <f>ROUND(SUMIF('VGT-Bewegungsdaten'!B:B,$A3450,'VGT-Bewegungsdaten'!D:D),2)</f>
        <v>0</v>
      </c>
      <c r="N3450" s="376" t="s">
        <v>4930</v>
      </c>
      <c r="O3450" s="376" t="s">
        <v>4940</v>
      </c>
      <c r="P3450" s="326">
        <f>ROUND(SUMIF('AV-Bewegungsdaten'!B:B,A3450,'AV-Bewegungsdaten'!C:C),3)</f>
        <v>0</v>
      </c>
      <c r="Q3450" s="324">
        <f>ROUND(SUMIF('AV-Bewegungsdaten'!B:B,$A3450,'AV-Bewegungsdaten'!D:D),2)</f>
        <v>0</v>
      </c>
      <c r="T3450" s="327"/>
      <c r="U3450" s="326">
        <f>ROUND(SUMIF('DV-Bewegungsdaten'!B:B,Kategorien!A3450,'DV-Bewegungsdaten'!D:D),3)</f>
        <v>0</v>
      </c>
      <c r="V3450" s="324">
        <f>ROUND(SUMIF('DV-Bewegungsdaten'!B:B,Kategorien!A3450,'DV-Bewegungsdaten'!E:E),3)</f>
        <v>0</v>
      </c>
      <c r="AD3450" s="390">
        <f t="shared" si="709"/>
        <v>9.7210000000000001</v>
      </c>
      <c r="AE3450" s="390">
        <f t="shared" si="710"/>
        <v>10.378</v>
      </c>
      <c r="AF3450" s="390">
        <f t="shared" si="711"/>
        <v>11.597</v>
      </c>
      <c r="AG3450" s="390">
        <f t="shared" si="712"/>
        <v>10.964</v>
      </c>
      <c r="AH3450" s="390">
        <f t="shared" si="713"/>
        <v>10.876000000000001</v>
      </c>
      <c r="AI3450" s="390">
        <f t="shared" si="714"/>
        <v>11.408000000000001</v>
      </c>
      <c r="AJ3450" s="390">
        <f t="shared" si="715"/>
        <v>10.691000000000001</v>
      </c>
      <c r="AK3450" s="390">
        <f t="shared" si="716"/>
        <v>10.975</v>
      </c>
      <c r="AL3450" s="390">
        <f t="shared" si="717"/>
        <v>11.085000000000001</v>
      </c>
      <c r="AM3450" s="390">
        <f t="shared" si="718"/>
        <v>10.966000000000001</v>
      </c>
      <c r="AN3450" s="390">
        <f t="shared" si="719"/>
        <v>10.56</v>
      </c>
      <c r="AO3450" s="390">
        <f t="shared" si="720"/>
        <v>11.463000000000001</v>
      </c>
    </row>
    <row r="3451" spans="1:41" ht="15" customHeight="1" x14ac:dyDescent="0.25">
      <c r="A3451" s="127" t="s">
        <v>3935</v>
      </c>
      <c r="B3451" s="125" t="s">
        <v>2077</v>
      </c>
      <c r="C3451" s="125" t="s">
        <v>4008</v>
      </c>
      <c r="D3451" s="125" t="s">
        <v>1460</v>
      </c>
      <c r="E3451" s="125" t="s">
        <v>2452</v>
      </c>
      <c r="F3451" s="126">
        <v>10.050000000000001</v>
      </c>
      <c r="G3451" s="126">
        <v>10.25</v>
      </c>
      <c r="H3451" s="126">
        <v>8.0399999999999991</v>
      </c>
      <c r="I3451" s="126"/>
      <c r="J3451" s="317"/>
      <c r="K3451" s="323">
        <f>ROUND(SUMIF('VGT-Bewegungsdaten'!B:B,A3451,'VGT-Bewegungsdaten'!C:C),3)</f>
        <v>0</v>
      </c>
      <c r="L3451" s="324">
        <f>ROUND(SUMIF('VGT-Bewegungsdaten'!B:B,$A3451,'VGT-Bewegungsdaten'!D:D),2)</f>
        <v>0</v>
      </c>
      <c r="N3451" s="376" t="s">
        <v>4930</v>
      </c>
      <c r="O3451" s="376" t="s">
        <v>4940</v>
      </c>
      <c r="P3451" s="326">
        <f>ROUND(SUMIF('AV-Bewegungsdaten'!B:B,A3451,'AV-Bewegungsdaten'!C:C),3)</f>
        <v>0</v>
      </c>
      <c r="Q3451" s="324">
        <f>ROUND(SUMIF('AV-Bewegungsdaten'!B:B,$A3451,'AV-Bewegungsdaten'!D:D),2)</f>
        <v>0</v>
      </c>
      <c r="T3451" s="327"/>
      <c r="U3451" s="326">
        <f>ROUND(SUMIF('DV-Bewegungsdaten'!B:B,Kategorien!A3451,'DV-Bewegungsdaten'!D:D),3)</f>
        <v>0</v>
      </c>
      <c r="V3451" s="324">
        <f>ROUND(SUMIF('DV-Bewegungsdaten'!B:B,Kategorien!A3451,'DV-Bewegungsdaten'!E:E),3)</f>
        <v>0</v>
      </c>
      <c r="AD3451" s="390">
        <f t="shared" si="709"/>
        <v>5.3109999999999999</v>
      </c>
      <c r="AE3451" s="390">
        <f t="shared" si="710"/>
        <v>5.968</v>
      </c>
      <c r="AF3451" s="390">
        <f t="shared" si="711"/>
        <v>7.1869999999999994</v>
      </c>
      <c r="AG3451" s="390">
        <f t="shared" si="712"/>
        <v>6.5540000000000003</v>
      </c>
      <c r="AH3451" s="390">
        <f t="shared" si="713"/>
        <v>6.4660000000000002</v>
      </c>
      <c r="AI3451" s="390">
        <f t="shared" si="714"/>
        <v>6.9980000000000002</v>
      </c>
      <c r="AJ3451" s="390">
        <f t="shared" si="715"/>
        <v>6.2810000000000006</v>
      </c>
      <c r="AK3451" s="390">
        <f t="shared" si="716"/>
        <v>6.5649999999999995</v>
      </c>
      <c r="AL3451" s="390">
        <f t="shared" si="717"/>
        <v>6.6749999999999998</v>
      </c>
      <c r="AM3451" s="390">
        <f t="shared" si="718"/>
        <v>6.556</v>
      </c>
      <c r="AN3451" s="390">
        <f t="shared" si="719"/>
        <v>6.15</v>
      </c>
      <c r="AO3451" s="390">
        <f t="shared" si="720"/>
        <v>7.0529999999999999</v>
      </c>
    </row>
    <row r="3452" spans="1:41" ht="15" customHeight="1" x14ac:dyDescent="0.25">
      <c r="A3452" s="127" t="s">
        <v>3936</v>
      </c>
      <c r="B3452" s="125" t="s">
        <v>2077</v>
      </c>
      <c r="C3452" s="125" t="s">
        <v>4008</v>
      </c>
      <c r="D3452" s="125" t="s">
        <v>1462</v>
      </c>
      <c r="E3452" s="125" t="s">
        <v>2455</v>
      </c>
      <c r="F3452" s="126">
        <v>12.99</v>
      </c>
      <c r="G3452" s="126">
        <v>13.19</v>
      </c>
      <c r="H3452" s="126">
        <v>10.39</v>
      </c>
      <c r="I3452" s="126"/>
      <c r="J3452" s="317"/>
      <c r="K3452" s="323">
        <f>ROUND(SUMIF('VGT-Bewegungsdaten'!B:B,A3452,'VGT-Bewegungsdaten'!C:C),3)</f>
        <v>0</v>
      </c>
      <c r="L3452" s="324">
        <f>ROUND(SUMIF('VGT-Bewegungsdaten'!B:B,$A3452,'VGT-Bewegungsdaten'!D:D),2)</f>
        <v>0</v>
      </c>
      <c r="N3452" s="376" t="s">
        <v>4930</v>
      </c>
      <c r="O3452" s="376" t="s">
        <v>4940</v>
      </c>
      <c r="P3452" s="326">
        <f>ROUND(SUMIF('AV-Bewegungsdaten'!B:B,A3452,'AV-Bewegungsdaten'!C:C),3)</f>
        <v>0</v>
      </c>
      <c r="Q3452" s="324">
        <f>ROUND(SUMIF('AV-Bewegungsdaten'!B:B,$A3452,'AV-Bewegungsdaten'!D:D),2)</f>
        <v>0</v>
      </c>
      <c r="T3452" s="327"/>
      <c r="U3452" s="326">
        <f>ROUND(SUMIF('DV-Bewegungsdaten'!B:B,Kategorien!A3452,'DV-Bewegungsdaten'!D:D),3)</f>
        <v>0</v>
      </c>
      <c r="V3452" s="324">
        <f>ROUND(SUMIF('DV-Bewegungsdaten'!B:B,Kategorien!A3452,'DV-Bewegungsdaten'!E:E),3)</f>
        <v>0</v>
      </c>
      <c r="AD3452" s="390">
        <f t="shared" si="709"/>
        <v>8.2509999999999994</v>
      </c>
      <c r="AE3452" s="390">
        <f t="shared" si="710"/>
        <v>8.9079999999999995</v>
      </c>
      <c r="AF3452" s="390">
        <f t="shared" si="711"/>
        <v>10.126999999999999</v>
      </c>
      <c r="AG3452" s="390">
        <f t="shared" si="712"/>
        <v>9.4939999999999998</v>
      </c>
      <c r="AH3452" s="390">
        <f t="shared" si="713"/>
        <v>9.4059999999999988</v>
      </c>
      <c r="AI3452" s="390">
        <f t="shared" si="714"/>
        <v>9.9379999999999988</v>
      </c>
      <c r="AJ3452" s="390">
        <f t="shared" si="715"/>
        <v>9.2210000000000001</v>
      </c>
      <c r="AK3452" s="390">
        <f t="shared" si="716"/>
        <v>9.504999999999999</v>
      </c>
      <c r="AL3452" s="390">
        <f t="shared" si="717"/>
        <v>9.6149999999999984</v>
      </c>
      <c r="AM3452" s="390">
        <f t="shared" si="718"/>
        <v>9.4959999999999987</v>
      </c>
      <c r="AN3452" s="390">
        <f t="shared" si="719"/>
        <v>9.09</v>
      </c>
      <c r="AO3452" s="390">
        <f t="shared" si="720"/>
        <v>9.9929999999999986</v>
      </c>
    </row>
    <row r="3453" spans="1:41" ht="15" customHeight="1" x14ac:dyDescent="0.25">
      <c r="A3453" s="127" t="s">
        <v>3937</v>
      </c>
      <c r="B3453" s="125" t="s">
        <v>2077</v>
      </c>
      <c r="C3453" s="125" t="s">
        <v>4008</v>
      </c>
      <c r="D3453" s="125" t="s">
        <v>1464</v>
      </c>
      <c r="E3453" s="125" t="s">
        <v>2452</v>
      </c>
      <c r="F3453" s="126">
        <v>13.969999999999999</v>
      </c>
      <c r="G3453" s="126">
        <v>14.169999999999998</v>
      </c>
      <c r="H3453" s="126">
        <v>11.18</v>
      </c>
      <c r="I3453" s="126"/>
      <c r="J3453" s="317"/>
      <c r="K3453" s="323">
        <f>ROUND(SUMIF('VGT-Bewegungsdaten'!B:B,A3453,'VGT-Bewegungsdaten'!C:C),3)</f>
        <v>0</v>
      </c>
      <c r="L3453" s="324">
        <f>ROUND(SUMIF('VGT-Bewegungsdaten'!B:B,$A3453,'VGT-Bewegungsdaten'!D:D),2)</f>
        <v>0</v>
      </c>
      <c r="N3453" s="376" t="s">
        <v>4930</v>
      </c>
      <c r="O3453" s="376" t="s">
        <v>4940</v>
      </c>
      <c r="P3453" s="326">
        <f>ROUND(SUMIF('AV-Bewegungsdaten'!B:B,A3453,'AV-Bewegungsdaten'!C:C),3)</f>
        <v>0</v>
      </c>
      <c r="Q3453" s="324">
        <f>ROUND(SUMIF('AV-Bewegungsdaten'!B:B,$A3453,'AV-Bewegungsdaten'!D:D),2)</f>
        <v>0</v>
      </c>
      <c r="T3453" s="327"/>
      <c r="U3453" s="326">
        <f>ROUND(SUMIF('DV-Bewegungsdaten'!B:B,Kategorien!A3453,'DV-Bewegungsdaten'!D:D),3)</f>
        <v>0</v>
      </c>
      <c r="V3453" s="324">
        <f>ROUND(SUMIF('DV-Bewegungsdaten'!B:B,Kategorien!A3453,'DV-Bewegungsdaten'!E:E),3)</f>
        <v>0</v>
      </c>
      <c r="AD3453" s="390">
        <f t="shared" si="709"/>
        <v>9.2309999999999981</v>
      </c>
      <c r="AE3453" s="390">
        <f t="shared" si="710"/>
        <v>9.8879999999999981</v>
      </c>
      <c r="AF3453" s="390">
        <f t="shared" si="711"/>
        <v>11.106999999999998</v>
      </c>
      <c r="AG3453" s="390">
        <f t="shared" si="712"/>
        <v>10.473999999999998</v>
      </c>
      <c r="AH3453" s="390">
        <f t="shared" si="713"/>
        <v>10.385999999999999</v>
      </c>
      <c r="AI3453" s="390">
        <f t="shared" si="714"/>
        <v>10.917999999999999</v>
      </c>
      <c r="AJ3453" s="390">
        <f t="shared" si="715"/>
        <v>10.200999999999999</v>
      </c>
      <c r="AK3453" s="390">
        <f t="shared" si="716"/>
        <v>10.484999999999998</v>
      </c>
      <c r="AL3453" s="390">
        <f t="shared" si="717"/>
        <v>10.594999999999999</v>
      </c>
      <c r="AM3453" s="390">
        <f t="shared" si="718"/>
        <v>10.475999999999999</v>
      </c>
      <c r="AN3453" s="390">
        <f t="shared" si="719"/>
        <v>10.069999999999999</v>
      </c>
      <c r="AO3453" s="390">
        <f t="shared" si="720"/>
        <v>10.972999999999999</v>
      </c>
    </row>
    <row r="3454" spans="1:41" ht="15" customHeight="1" x14ac:dyDescent="0.25">
      <c r="A3454" s="127" t="s">
        <v>3938</v>
      </c>
      <c r="B3454" s="125" t="s">
        <v>2077</v>
      </c>
      <c r="C3454" s="125" t="s">
        <v>4008</v>
      </c>
      <c r="D3454" s="125" t="s">
        <v>1466</v>
      </c>
      <c r="E3454" s="125" t="s">
        <v>2455</v>
      </c>
      <c r="F3454" s="126">
        <v>16.91</v>
      </c>
      <c r="G3454" s="126">
        <v>17.11</v>
      </c>
      <c r="H3454" s="126">
        <v>13.53</v>
      </c>
      <c r="I3454" s="126"/>
      <c r="J3454" s="317"/>
      <c r="K3454" s="323">
        <f>ROUND(SUMIF('VGT-Bewegungsdaten'!B:B,A3454,'VGT-Bewegungsdaten'!C:C),3)</f>
        <v>0</v>
      </c>
      <c r="L3454" s="324">
        <f>ROUND(SUMIF('VGT-Bewegungsdaten'!B:B,$A3454,'VGT-Bewegungsdaten'!D:D),2)</f>
        <v>0</v>
      </c>
      <c r="N3454" s="376" t="s">
        <v>4930</v>
      </c>
      <c r="O3454" s="376" t="s">
        <v>4940</v>
      </c>
      <c r="P3454" s="326">
        <f>ROUND(SUMIF('AV-Bewegungsdaten'!B:B,A3454,'AV-Bewegungsdaten'!C:C),3)</f>
        <v>0</v>
      </c>
      <c r="Q3454" s="324">
        <f>ROUND(SUMIF('AV-Bewegungsdaten'!B:B,$A3454,'AV-Bewegungsdaten'!D:D),2)</f>
        <v>0</v>
      </c>
      <c r="T3454" s="327"/>
      <c r="U3454" s="326">
        <f>ROUND(SUMIF('DV-Bewegungsdaten'!B:B,Kategorien!A3454,'DV-Bewegungsdaten'!D:D),3)</f>
        <v>0</v>
      </c>
      <c r="V3454" s="324">
        <f>ROUND(SUMIF('DV-Bewegungsdaten'!B:B,Kategorien!A3454,'DV-Bewegungsdaten'!E:E),3)</f>
        <v>0</v>
      </c>
      <c r="AD3454" s="390">
        <f t="shared" si="709"/>
        <v>12.170999999999999</v>
      </c>
      <c r="AE3454" s="390">
        <f t="shared" si="710"/>
        <v>12.827999999999999</v>
      </c>
      <c r="AF3454" s="390">
        <f t="shared" si="711"/>
        <v>14.046999999999999</v>
      </c>
      <c r="AG3454" s="390">
        <f t="shared" si="712"/>
        <v>13.414</v>
      </c>
      <c r="AH3454" s="390">
        <f t="shared" si="713"/>
        <v>13.326000000000001</v>
      </c>
      <c r="AI3454" s="390">
        <f t="shared" si="714"/>
        <v>13.858000000000001</v>
      </c>
      <c r="AJ3454" s="390">
        <f t="shared" si="715"/>
        <v>13.141</v>
      </c>
      <c r="AK3454" s="390">
        <f t="shared" si="716"/>
        <v>13.424999999999999</v>
      </c>
      <c r="AL3454" s="390">
        <f t="shared" si="717"/>
        <v>13.535</v>
      </c>
      <c r="AM3454" s="390">
        <f t="shared" si="718"/>
        <v>13.416</v>
      </c>
      <c r="AN3454" s="390">
        <f t="shared" si="719"/>
        <v>13.01</v>
      </c>
      <c r="AO3454" s="390">
        <f t="shared" si="720"/>
        <v>13.913</v>
      </c>
    </row>
    <row r="3455" spans="1:41" ht="15" customHeight="1" x14ac:dyDescent="0.25">
      <c r="A3455" s="127" t="s">
        <v>3939</v>
      </c>
      <c r="B3455" s="125" t="s">
        <v>2077</v>
      </c>
      <c r="C3455" s="125" t="s">
        <v>4008</v>
      </c>
      <c r="D3455" s="125" t="s">
        <v>1468</v>
      </c>
      <c r="E3455" s="125" t="s">
        <v>2452</v>
      </c>
      <c r="F3455" s="126">
        <v>12.5</v>
      </c>
      <c r="G3455" s="126">
        <v>12.7</v>
      </c>
      <c r="H3455" s="126">
        <v>10</v>
      </c>
      <c r="I3455" s="126"/>
      <c r="J3455" s="317"/>
      <c r="K3455" s="323">
        <f>ROUND(SUMIF('VGT-Bewegungsdaten'!B:B,A3455,'VGT-Bewegungsdaten'!C:C),3)</f>
        <v>0</v>
      </c>
      <c r="L3455" s="324">
        <f>ROUND(SUMIF('VGT-Bewegungsdaten'!B:B,$A3455,'VGT-Bewegungsdaten'!D:D),2)</f>
        <v>0</v>
      </c>
      <c r="N3455" s="376" t="s">
        <v>4930</v>
      </c>
      <c r="O3455" s="376" t="s">
        <v>4940</v>
      </c>
      <c r="P3455" s="326">
        <f>ROUND(SUMIF('AV-Bewegungsdaten'!B:B,A3455,'AV-Bewegungsdaten'!C:C),3)</f>
        <v>0</v>
      </c>
      <c r="Q3455" s="324">
        <f>ROUND(SUMIF('AV-Bewegungsdaten'!B:B,$A3455,'AV-Bewegungsdaten'!D:D),2)</f>
        <v>0</v>
      </c>
      <c r="T3455" s="327"/>
      <c r="U3455" s="326">
        <f>ROUND(SUMIF('DV-Bewegungsdaten'!B:B,Kategorien!A3455,'DV-Bewegungsdaten'!D:D),3)</f>
        <v>0</v>
      </c>
      <c r="V3455" s="324">
        <f>ROUND(SUMIF('DV-Bewegungsdaten'!B:B,Kategorien!A3455,'DV-Bewegungsdaten'!E:E),3)</f>
        <v>0</v>
      </c>
      <c r="AD3455" s="390">
        <f t="shared" si="709"/>
        <v>7.7609999999999992</v>
      </c>
      <c r="AE3455" s="390">
        <f t="shared" si="710"/>
        <v>8.4179999999999993</v>
      </c>
      <c r="AF3455" s="390">
        <f t="shared" si="711"/>
        <v>9.6369999999999987</v>
      </c>
      <c r="AG3455" s="390">
        <f t="shared" si="712"/>
        <v>9.0039999999999996</v>
      </c>
      <c r="AH3455" s="390">
        <f t="shared" si="713"/>
        <v>8.9160000000000004</v>
      </c>
      <c r="AI3455" s="390">
        <f t="shared" si="714"/>
        <v>9.4480000000000004</v>
      </c>
      <c r="AJ3455" s="390">
        <f t="shared" si="715"/>
        <v>8.7309999999999999</v>
      </c>
      <c r="AK3455" s="390">
        <f t="shared" si="716"/>
        <v>9.0149999999999988</v>
      </c>
      <c r="AL3455" s="390">
        <f t="shared" si="717"/>
        <v>9.125</v>
      </c>
      <c r="AM3455" s="390">
        <f t="shared" si="718"/>
        <v>9.0060000000000002</v>
      </c>
      <c r="AN3455" s="390">
        <f t="shared" si="719"/>
        <v>8.6</v>
      </c>
      <c r="AO3455" s="390">
        <f t="shared" si="720"/>
        <v>9.5030000000000001</v>
      </c>
    </row>
    <row r="3456" spans="1:41" ht="15" customHeight="1" x14ac:dyDescent="0.25">
      <c r="A3456" s="127" t="s">
        <v>3940</v>
      </c>
      <c r="B3456" s="125" t="s">
        <v>2077</v>
      </c>
      <c r="C3456" s="125" t="s">
        <v>4008</v>
      </c>
      <c r="D3456" s="125" t="s">
        <v>1470</v>
      </c>
      <c r="E3456" s="125" t="s">
        <v>2455</v>
      </c>
      <c r="F3456" s="126">
        <v>15.440000000000001</v>
      </c>
      <c r="G3456" s="126">
        <v>15.64</v>
      </c>
      <c r="H3456" s="126">
        <v>12.35</v>
      </c>
      <c r="I3456" s="126"/>
      <c r="J3456" s="317"/>
      <c r="K3456" s="323">
        <f>ROUND(SUMIF('VGT-Bewegungsdaten'!B:B,A3456,'VGT-Bewegungsdaten'!C:C),3)</f>
        <v>0</v>
      </c>
      <c r="L3456" s="324">
        <f>ROUND(SUMIF('VGT-Bewegungsdaten'!B:B,$A3456,'VGT-Bewegungsdaten'!D:D),2)</f>
        <v>0</v>
      </c>
      <c r="N3456" s="376" t="s">
        <v>4930</v>
      </c>
      <c r="O3456" s="376" t="s">
        <v>4940</v>
      </c>
      <c r="P3456" s="326">
        <f>ROUND(SUMIF('AV-Bewegungsdaten'!B:B,A3456,'AV-Bewegungsdaten'!C:C),3)</f>
        <v>0</v>
      </c>
      <c r="Q3456" s="324">
        <f>ROUND(SUMIF('AV-Bewegungsdaten'!B:B,$A3456,'AV-Bewegungsdaten'!D:D),2)</f>
        <v>0</v>
      </c>
      <c r="T3456" s="327"/>
      <c r="U3456" s="326">
        <f>ROUND(SUMIF('DV-Bewegungsdaten'!B:B,Kategorien!A3456,'DV-Bewegungsdaten'!D:D),3)</f>
        <v>0</v>
      </c>
      <c r="V3456" s="324">
        <f>ROUND(SUMIF('DV-Bewegungsdaten'!B:B,Kategorien!A3456,'DV-Bewegungsdaten'!E:E),3)</f>
        <v>0</v>
      </c>
      <c r="AD3456" s="390">
        <f t="shared" si="709"/>
        <v>10.701000000000001</v>
      </c>
      <c r="AE3456" s="390">
        <f t="shared" si="710"/>
        <v>11.358000000000001</v>
      </c>
      <c r="AF3456" s="390">
        <f t="shared" si="711"/>
        <v>12.577</v>
      </c>
      <c r="AG3456" s="390">
        <f t="shared" si="712"/>
        <v>11.944000000000001</v>
      </c>
      <c r="AH3456" s="390">
        <f t="shared" si="713"/>
        <v>11.856000000000002</v>
      </c>
      <c r="AI3456" s="390">
        <f t="shared" si="714"/>
        <v>12.388000000000002</v>
      </c>
      <c r="AJ3456" s="390">
        <f t="shared" si="715"/>
        <v>11.671000000000001</v>
      </c>
      <c r="AK3456" s="390">
        <f t="shared" si="716"/>
        <v>11.955</v>
      </c>
      <c r="AL3456" s="390">
        <f t="shared" si="717"/>
        <v>12.065000000000001</v>
      </c>
      <c r="AM3456" s="390">
        <f t="shared" si="718"/>
        <v>11.946000000000002</v>
      </c>
      <c r="AN3456" s="390">
        <f t="shared" si="719"/>
        <v>11.540000000000001</v>
      </c>
      <c r="AO3456" s="390">
        <f t="shared" si="720"/>
        <v>12.443000000000001</v>
      </c>
    </row>
    <row r="3457" spans="1:41" ht="15" customHeight="1" x14ac:dyDescent="0.25">
      <c r="A3457" s="127" t="s">
        <v>3941</v>
      </c>
      <c r="B3457" s="125" t="s">
        <v>2077</v>
      </c>
      <c r="C3457" s="125" t="s">
        <v>4008</v>
      </c>
      <c r="D3457" s="125" t="s">
        <v>1472</v>
      </c>
      <c r="E3457" s="125" t="s">
        <v>2455</v>
      </c>
      <c r="F3457" s="126">
        <v>10.57</v>
      </c>
      <c r="G3457" s="126">
        <v>10.77</v>
      </c>
      <c r="H3457" s="126">
        <v>8.4600000000000009</v>
      </c>
      <c r="I3457" s="126"/>
      <c r="J3457" s="317"/>
      <c r="K3457" s="323">
        <f>ROUND(SUMIF('VGT-Bewegungsdaten'!B:B,A3457,'VGT-Bewegungsdaten'!C:C),3)</f>
        <v>0</v>
      </c>
      <c r="L3457" s="324">
        <f>ROUND(SUMIF('VGT-Bewegungsdaten'!B:B,$A3457,'VGT-Bewegungsdaten'!D:D),2)</f>
        <v>0</v>
      </c>
      <c r="N3457" s="376" t="s">
        <v>4930</v>
      </c>
      <c r="O3457" s="376" t="s">
        <v>4940</v>
      </c>
      <c r="P3457" s="326">
        <f>ROUND(SUMIF('AV-Bewegungsdaten'!B:B,A3457,'AV-Bewegungsdaten'!C:C),3)</f>
        <v>0</v>
      </c>
      <c r="Q3457" s="324">
        <f>ROUND(SUMIF('AV-Bewegungsdaten'!B:B,$A3457,'AV-Bewegungsdaten'!D:D),2)</f>
        <v>0</v>
      </c>
      <c r="T3457" s="327"/>
      <c r="U3457" s="326">
        <f>ROUND(SUMIF('DV-Bewegungsdaten'!B:B,Kategorien!A3457,'DV-Bewegungsdaten'!D:D),3)</f>
        <v>0</v>
      </c>
      <c r="V3457" s="324">
        <f>ROUND(SUMIF('DV-Bewegungsdaten'!B:B,Kategorien!A3457,'DV-Bewegungsdaten'!E:E),3)</f>
        <v>0</v>
      </c>
      <c r="AD3457" s="390">
        <f t="shared" si="709"/>
        <v>5.8309999999999995</v>
      </c>
      <c r="AE3457" s="390">
        <f t="shared" si="710"/>
        <v>6.4879999999999995</v>
      </c>
      <c r="AF3457" s="390">
        <f t="shared" si="711"/>
        <v>7.706999999999999</v>
      </c>
      <c r="AG3457" s="390">
        <f t="shared" si="712"/>
        <v>7.0739999999999998</v>
      </c>
      <c r="AH3457" s="390">
        <f t="shared" si="713"/>
        <v>6.9859999999999998</v>
      </c>
      <c r="AI3457" s="390">
        <f t="shared" si="714"/>
        <v>7.5179999999999998</v>
      </c>
      <c r="AJ3457" s="390">
        <f t="shared" si="715"/>
        <v>6.8010000000000002</v>
      </c>
      <c r="AK3457" s="390">
        <f t="shared" si="716"/>
        <v>7.0849999999999991</v>
      </c>
      <c r="AL3457" s="390">
        <f t="shared" si="717"/>
        <v>7.1949999999999994</v>
      </c>
      <c r="AM3457" s="390">
        <f t="shared" si="718"/>
        <v>7.0759999999999996</v>
      </c>
      <c r="AN3457" s="390">
        <f t="shared" si="719"/>
        <v>6.67</v>
      </c>
      <c r="AO3457" s="390">
        <f t="shared" si="720"/>
        <v>7.5729999999999995</v>
      </c>
    </row>
    <row r="3458" spans="1:41" ht="15" customHeight="1" x14ac:dyDescent="0.25">
      <c r="A3458" s="127" t="s">
        <v>4490</v>
      </c>
      <c r="B3458" s="125" t="s">
        <v>2077</v>
      </c>
      <c r="C3458" s="125" t="s">
        <v>4010</v>
      </c>
      <c r="D3458" s="125" t="s">
        <v>1206</v>
      </c>
      <c r="E3458" s="125" t="s">
        <v>2452</v>
      </c>
      <c r="F3458" s="126">
        <v>11.32</v>
      </c>
      <c r="G3458" s="126">
        <v>11.52</v>
      </c>
      <c r="H3458" s="126">
        <v>9.06</v>
      </c>
      <c r="I3458" s="126"/>
      <c r="J3458" s="317"/>
      <c r="K3458" s="323">
        <f>ROUND(SUMIF('VGT-Bewegungsdaten'!B:B,A3458,'VGT-Bewegungsdaten'!C:C),3)</f>
        <v>0</v>
      </c>
      <c r="L3458" s="324">
        <f>ROUND(SUMIF('VGT-Bewegungsdaten'!B:B,$A3458,'VGT-Bewegungsdaten'!D:D),2)</f>
        <v>0</v>
      </c>
      <c r="N3458" s="376" t="s">
        <v>4930</v>
      </c>
      <c r="O3458" s="376" t="s">
        <v>4940</v>
      </c>
      <c r="P3458" s="326">
        <f>ROUND(SUMIF('AV-Bewegungsdaten'!B:B,A3458,'AV-Bewegungsdaten'!C:C),3)</f>
        <v>0</v>
      </c>
      <c r="Q3458" s="324">
        <f>ROUND(SUMIF('AV-Bewegungsdaten'!B:B,$A3458,'AV-Bewegungsdaten'!D:D),2)</f>
        <v>0</v>
      </c>
      <c r="T3458" s="327"/>
      <c r="U3458" s="326">
        <f>ROUND(SUMIF('DV-Bewegungsdaten'!B:B,Kategorien!A3458,'DV-Bewegungsdaten'!D:D),3)</f>
        <v>0</v>
      </c>
      <c r="V3458" s="324">
        <f>ROUND(SUMIF('DV-Bewegungsdaten'!B:B,Kategorien!A3458,'DV-Bewegungsdaten'!E:E),3)</f>
        <v>0</v>
      </c>
      <c r="AD3458" s="390">
        <f t="shared" si="709"/>
        <v>6.5809999999999995</v>
      </c>
      <c r="AE3458" s="390">
        <f t="shared" si="710"/>
        <v>7.2379999999999995</v>
      </c>
      <c r="AF3458" s="390">
        <f t="shared" si="711"/>
        <v>8.456999999999999</v>
      </c>
      <c r="AG3458" s="390">
        <f t="shared" si="712"/>
        <v>7.8239999999999998</v>
      </c>
      <c r="AH3458" s="390">
        <f t="shared" si="713"/>
        <v>7.7359999999999998</v>
      </c>
      <c r="AI3458" s="390">
        <f t="shared" si="714"/>
        <v>8.2680000000000007</v>
      </c>
      <c r="AJ3458" s="390">
        <f t="shared" si="715"/>
        <v>7.5510000000000002</v>
      </c>
      <c r="AK3458" s="390">
        <f t="shared" si="716"/>
        <v>7.8349999999999991</v>
      </c>
      <c r="AL3458" s="390">
        <f t="shared" si="717"/>
        <v>7.9449999999999994</v>
      </c>
      <c r="AM3458" s="390">
        <f t="shared" si="718"/>
        <v>7.8259999999999996</v>
      </c>
      <c r="AN3458" s="390">
        <f t="shared" si="719"/>
        <v>7.42</v>
      </c>
      <c r="AO3458" s="390">
        <f t="shared" si="720"/>
        <v>8.3230000000000004</v>
      </c>
    </row>
    <row r="3459" spans="1:41" ht="15" customHeight="1" x14ac:dyDescent="0.25">
      <c r="A3459" s="127" t="s">
        <v>4491</v>
      </c>
      <c r="B3459" s="125" t="s">
        <v>2077</v>
      </c>
      <c r="C3459" s="125" t="s">
        <v>4010</v>
      </c>
      <c r="D3459" s="125" t="s">
        <v>1208</v>
      </c>
      <c r="E3459" s="125" t="s">
        <v>2455</v>
      </c>
      <c r="F3459" s="126">
        <v>14.23</v>
      </c>
      <c r="G3459" s="126">
        <v>14.43</v>
      </c>
      <c r="H3459" s="126">
        <v>11.38</v>
      </c>
      <c r="I3459" s="126"/>
      <c r="J3459" s="317"/>
      <c r="K3459" s="323">
        <f>ROUND(SUMIF('VGT-Bewegungsdaten'!B:B,A3459,'VGT-Bewegungsdaten'!C:C),3)</f>
        <v>0</v>
      </c>
      <c r="L3459" s="324">
        <f>ROUND(SUMIF('VGT-Bewegungsdaten'!B:B,$A3459,'VGT-Bewegungsdaten'!D:D),2)</f>
        <v>0</v>
      </c>
      <c r="N3459" s="376" t="s">
        <v>4930</v>
      </c>
      <c r="O3459" s="376" t="s">
        <v>4940</v>
      </c>
      <c r="P3459" s="326">
        <f>ROUND(SUMIF('AV-Bewegungsdaten'!B:B,A3459,'AV-Bewegungsdaten'!C:C),3)</f>
        <v>0</v>
      </c>
      <c r="Q3459" s="324">
        <f>ROUND(SUMIF('AV-Bewegungsdaten'!B:B,$A3459,'AV-Bewegungsdaten'!D:D),2)</f>
        <v>0</v>
      </c>
      <c r="T3459" s="327"/>
      <c r="U3459" s="326">
        <f>ROUND(SUMIF('DV-Bewegungsdaten'!B:B,Kategorien!A3459,'DV-Bewegungsdaten'!D:D),3)</f>
        <v>0</v>
      </c>
      <c r="V3459" s="324">
        <f>ROUND(SUMIF('DV-Bewegungsdaten'!B:B,Kategorien!A3459,'DV-Bewegungsdaten'!E:E),3)</f>
        <v>0</v>
      </c>
      <c r="AD3459" s="390">
        <f t="shared" si="709"/>
        <v>9.4909999999999997</v>
      </c>
      <c r="AE3459" s="390">
        <f t="shared" si="710"/>
        <v>10.148</v>
      </c>
      <c r="AF3459" s="390">
        <f t="shared" si="711"/>
        <v>11.366999999999999</v>
      </c>
      <c r="AG3459" s="390">
        <f t="shared" si="712"/>
        <v>10.734</v>
      </c>
      <c r="AH3459" s="390">
        <f t="shared" si="713"/>
        <v>10.646000000000001</v>
      </c>
      <c r="AI3459" s="390">
        <f t="shared" si="714"/>
        <v>11.178000000000001</v>
      </c>
      <c r="AJ3459" s="390">
        <f t="shared" si="715"/>
        <v>10.461</v>
      </c>
      <c r="AK3459" s="390">
        <f t="shared" si="716"/>
        <v>10.744999999999999</v>
      </c>
      <c r="AL3459" s="390">
        <f t="shared" si="717"/>
        <v>10.855</v>
      </c>
      <c r="AM3459" s="390">
        <f t="shared" si="718"/>
        <v>10.736000000000001</v>
      </c>
      <c r="AN3459" s="390">
        <f t="shared" si="719"/>
        <v>10.33</v>
      </c>
      <c r="AO3459" s="390">
        <f t="shared" si="720"/>
        <v>11.233000000000001</v>
      </c>
    </row>
    <row r="3460" spans="1:41" ht="15" customHeight="1" x14ac:dyDescent="0.25">
      <c r="A3460" s="127" t="s">
        <v>4492</v>
      </c>
      <c r="B3460" s="125" t="s">
        <v>2077</v>
      </c>
      <c r="C3460" s="125" t="s">
        <v>4010</v>
      </c>
      <c r="D3460" s="125" t="s">
        <v>1214</v>
      </c>
      <c r="E3460" s="125" t="s">
        <v>2452</v>
      </c>
      <c r="F3460" s="126">
        <v>17.14</v>
      </c>
      <c r="G3460" s="126">
        <v>17.34</v>
      </c>
      <c r="H3460" s="126">
        <v>13.71</v>
      </c>
      <c r="I3460" s="126"/>
      <c r="J3460" s="317"/>
      <c r="K3460" s="323">
        <f>ROUND(SUMIF('VGT-Bewegungsdaten'!B:B,A3460,'VGT-Bewegungsdaten'!C:C),3)</f>
        <v>0</v>
      </c>
      <c r="L3460" s="324">
        <f>ROUND(SUMIF('VGT-Bewegungsdaten'!B:B,$A3460,'VGT-Bewegungsdaten'!D:D),2)</f>
        <v>0</v>
      </c>
      <c r="N3460" s="376" t="s">
        <v>4930</v>
      </c>
      <c r="O3460" s="376" t="s">
        <v>4940</v>
      </c>
      <c r="P3460" s="326">
        <f>ROUND(SUMIF('AV-Bewegungsdaten'!B:B,A3460,'AV-Bewegungsdaten'!C:C),3)</f>
        <v>0</v>
      </c>
      <c r="Q3460" s="324">
        <f>ROUND(SUMIF('AV-Bewegungsdaten'!B:B,$A3460,'AV-Bewegungsdaten'!D:D),2)</f>
        <v>0</v>
      </c>
      <c r="T3460" s="327"/>
      <c r="U3460" s="326">
        <f>ROUND(SUMIF('DV-Bewegungsdaten'!B:B,Kategorien!A3460,'DV-Bewegungsdaten'!D:D),3)</f>
        <v>0</v>
      </c>
      <c r="V3460" s="324">
        <f>ROUND(SUMIF('DV-Bewegungsdaten'!B:B,Kategorien!A3460,'DV-Bewegungsdaten'!E:E),3)</f>
        <v>0</v>
      </c>
      <c r="AD3460" s="390">
        <f t="shared" si="709"/>
        <v>12.401</v>
      </c>
      <c r="AE3460" s="390">
        <f t="shared" si="710"/>
        <v>13.058</v>
      </c>
      <c r="AF3460" s="390">
        <f t="shared" si="711"/>
        <v>14.276999999999999</v>
      </c>
      <c r="AG3460" s="390">
        <f t="shared" si="712"/>
        <v>13.644</v>
      </c>
      <c r="AH3460" s="390">
        <f t="shared" si="713"/>
        <v>13.556000000000001</v>
      </c>
      <c r="AI3460" s="390">
        <f t="shared" si="714"/>
        <v>14.088000000000001</v>
      </c>
      <c r="AJ3460" s="390">
        <f t="shared" si="715"/>
        <v>13.371</v>
      </c>
      <c r="AK3460" s="390">
        <f t="shared" si="716"/>
        <v>13.654999999999999</v>
      </c>
      <c r="AL3460" s="390">
        <f t="shared" si="717"/>
        <v>13.765000000000001</v>
      </c>
      <c r="AM3460" s="390">
        <f t="shared" si="718"/>
        <v>13.646000000000001</v>
      </c>
      <c r="AN3460" s="390">
        <f t="shared" si="719"/>
        <v>13.24</v>
      </c>
      <c r="AO3460" s="390">
        <f t="shared" si="720"/>
        <v>14.143000000000001</v>
      </c>
    </row>
    <row r="3461" spans="1:41" ht="15" customHeight="1" x14ac:dyDescent="0.25">
      <c r="A3461" s="127" t="s">
        <v>4493</v>
      </c>
      <c r="B3461" s="125" t="s">
        <v>2077</v>
      </c>
      <c r="C3461" s="125" t="s">
        <v>4010</v>
      </c>
      <c r="D3461" s="125" t="s">
        <v>1216</v>
      </c>
      <c r="E3461" s="125" t="s">
        <v>2455</v>
      </c>
      <c r="F3461" s="126">
        <v>20.05</v>
      </c>
      <c r="G3461" s="126">
        <v>20.25</v>
      </c>
      <c r="H3461" s="126">
        <v>16.04</v>
      </c>
      <c r="I3461" s="126"/>
      <c r="J3461" s="317"/>
      <c r="K3461" s="323">
        <f>ROUND(SUMIF('VGT-Bewegungsdaten'!B:B,A3461,'VGT-Bewegungsdaten'!C:C),3)</f>
        <v>0</v>
      </c>
      <c r="L3461" s="324">
        <f>ROUND(SUMIF('VGT-Bewegungsdaten'!B:B,$A3461,'VGT-Bewegungsdaten'!D:D),2)</f>
        <v>0</v>
      </c>
      <c r="N3461" s="376" t="s">
        <v>4930</v>
      </c>
      <c r="O3461" s="376" t="s">
        <v>4940</v>
      </c>
      <c r="P3461" s="326">
        <f>ROUND(SUMIF('AV-Bewegungsdaten'!B:B,A3461,'AV-Bewegungsdaten'!C:C),3)</f>
        <v>0</v>
      </c>
      <c r="Q3461" s="324">
        <f>ROUND(SUMIF('AV-Bewegungsdaten'!B:B,$A3461,'AV-Bewegungsdaten'!D:D),2)</f>
        <v>0</v>
      </c>
      <c r="T3461" s="327"/>
      <c r="U3461" s="326">
        <f>ROUND(SUMIF('DV-Bewegungsdaten'!B:B,Kategorien!A3461,'DV-Bewegungsdaten'!D:D),3)</f>
        <v>0</v>
      </c>
      <c r="V3461" s="324">
        <f>ROUND(SUMIF('DV-Bewegungsdaten'!B:B,Kategorien!A3461,'DV-Bewegungsdaten'!E:E),3)</f>
        <v>0</v>
      </c>
      <c r="AD3461" s="390">
        <f t="shared" si="709"/>
        <v>15.311</v>
      </c>
      <c r="AE3461" s="390">
        <f t="shared" si="710"/>
        <v>15.968</v>
      </c>
      <c r="AF3461" s="390">
        <f t="shared" si="711"/>
        <v>17.187000000000001</v>
      </c>
      <c r="AG3461" s="390">
        <f t="shared" si="712"/>
        <v>16.553999999999998</v>
      </c>
      <c r="AH3461" s="390">
        <f t="shared" si="713"/>
        <v>16.466000000000001</v>
      </c>
      <c r="AI3461" s="390">
        <f t="shared" si="714"/>
        <v>16.998000000000001</v>
      </c>
      <c r="AJ3461" s="390">
        <f t="shared" si="715"/>
        <v>16.280999999999999</v>
      </c>
      <c r="AK3461" s="390">
        <f t="shared" si="716"/>
        <v>16.565000000000001</v>
      </c>
      <c r="AL3461" s="390">
        <f t="shared" si="717"/>
        <v>16.675000000000001</v>
      </c>
      <c r="AM3461" s="390">
        <f t="shared" si="718"/>
        <v>16.556000000000001</v>
      </c>
      <c r="AN3461" s="390">
        <f t="shared" si="719"/>
        <v>16.149999999999999</v>
      </c>
      <c r="AO3461" s="390">
        <f t="shared" si="720"/>
        <v>17.053000000000001</v>
      </c>
    </row>
    <row r="3462" spans="1:41" ht="15" customHeight="1" x14ac:dyDescent="0.25">
      <c r="A3462" s="127" t="s">
        <v>4494</v>
      </c>
      <c r="B3462" s="125" t="s">
        <v>2077</v>
      </c>
      <c r="C3462" s="125" t="s">
        <v>4010</v>
      </c>
      <c r="D3462" s="125" t="s">
        <v>870</v>
      </c>
      <c r="E3462" s="125" t="s">
        <v>2452</v>
      </c>
      <c r="F3462" s="126">
        <v>13.26</v>
      </c>
      <c r="G3462" s="126">
        <v>13.459999999999999</v>
      </c>
      <c r="H3462" s="126">
        <v>10.61</v>
      </c>
      <c r="I3462" s="126"/>
      <c r="J3462" s="317"/>
      <c r="K3462" s="323">
        <f>ROUND(SUMIF('VGT-Bewegungsdaten'!B:B,A3462,'VGT-Bewegungsdaten'!C:C),3)</f>
        <v>0</v>
      </c>
      <c r="L3462" s="324">
        <f>ROUND(SUMIF('VGT-Bewegungsdaten'!B:B,$A3462,'VGT-Bewegungsdaten'!D:D),2)</f>
        <v>0</v>
      </c>
      <c r="N3462" s="376" t="s">
        <v>4930</v>
      </c>
      <c r="O3462" s="376" t="s">
        <v>4940</v>
      </c>
      <c r="P3462" s="326">
        <f>ROUND(SUMIF('AV-Bewegungsdaten'!B:B,A3462,'AV-Bewegungsdaten'!C:C),3)</f>
        <v>0</v>
      </c>
      <c r="Q3462" s="324">
        <f>ROUND(SUMIF('AV-Bewegungsdaten'!B:B,$A3462,'AV-Bewegungsdaten'!D:D),2)</f>
        <v>0</v>
      </c>
      <c r="T3462" s="327"/>
      <c r="U3462" s="326">
        <f>ROUND(SUMIF('DV-Bewegungsdaten'!B:B,Kategorien!A3462,'DV-Bewegungsdaten'!D:D),3)</f>
        <v>0</v>
      </c>
      <c r="V3462" s="324">
        <f>ROUND(SUMIF('DV-Bewegungsdaten'!B:B,Kategorien!A3462,'DV-Bewegungsdaten'!E:E),3)</f>
        <v>0</v>
      </c>
      <c r="AD3462" s="390">
        <f t="shared" si="709"/>
        <v>8.520999999999999</v>
      </c>
      <c r="AE3462" s="390">
        <f t="shared" si="710"/>
        <v>9.177999999999999</v>
      </c>
      <c r="AF3462" s="390">
        <f t="shared" si="711"/>
        <v>10.396999999999998</v>
      </c>
      <c r="AG3462" s="390">
        <f t="shared" si="712"/>
        <v>9.7639999999999993</v>
      </c>
      <c r="AH3462" s="390">
        <f t="shared" si="713"/>
        <v>9.6759999999999984</v>
      </c>
      <c r="AI3462" s="390">
        <f t="shared" si="714"/>
        <v>10.207999999999998</v>
      </c>
      <c r="AJ3462" s="390">
        <f t="shared" si="715"/>
        <v>9.4909999999999997</v>
      </c>
      <c r="AK3462" s="390">
        <f t="shared" si="716"/>
        <v>9.7749999999999986</v>
      </c>
      <c r="AL3462" s="390">
        <f t="shared" si="717"/>
        <v>9.884999999999998</v>
      </c>
      <c r="AM3462" s="390">
        <f t="shared" si="718"/>
        <v>9.7659999999999982</v>
      </c>
      <c r="AN3462" s="390">
        <f t="shared" si="719"/>
        <v>9.36</v>
      </c>
      <c r="AO3462" s="390">
        <f t="shared" si="720"/>
        <v>10.262999999999998</v>
      </c>
    </row>
    <row r="3463" spans="1:41" ht="15" customHeight="1" x14ac:dyDescent="0.25">
      <c r="A3463" s="127" t="s">
        <v>4495</v>
      </c>
      <c r="B3463" s="125" t="s">
        <v>2077</v>
      </c>
      <c r="C3463" s="125" t="s">
        <v>4010</v>
      </c>
      <c r="D3463" s="125" t="s">
        <v>872</v>
      </c>
      <c r="E3463" s="125" t="s">
        <v>2455</v>
      </c>
      <c r="F3463" s="126">
        <v>16.170000000000002</v>
      </c>
      <c r="G3463" s="126">
        <v>16.37</v>
      </c>
      <c r="H3463" s="126">
        <v>12.94</v>
      </c>
      <c r="I3463" s="126"/>
      <c r="J3463" s="317"/>
      <c r="K3463" s="323">
        <f>ROUND(SUMIF('VGT-Bewegungsdaten'!B:B,A3463,'VGT-Bewegungsdaten'!C:C),3)</f>
        <v>0</v>
      </c>
      <c r="L3463" s="324">
        <f>ROUND(SUMIF('VGT-Bewegungsdaten'!B:B,$A3463,'VGT-Bewegungsdaten'!D:D),2)</f>
        <v>0</v>
      </c>
      <c r="N3463" s="376" t="s">
        <v>4930</v>
      </c>
      <c r="O3463" s="376" t="s">
        <v>4940</v>
      </c>
      <c r="P3463" s="326">
        <f>ROUND(SUMIF('AV-Bewegungsdaten'!B:B,A3463,'AV-Bewegungsdaten'!C:C),3)</f>
        <v>0</v>
      </c>
      <c r="Q3463" s="324">
        <f>ROUND(SUMIF('AV-Bewegungsdaten'!B:B,$A3463,'AV-Bewegungsdaten'!D:D),2)</f>
        <v>0</v>
      </c>
      <c r="T3463" s="327"/>
      <c r="U3463" s="326">
        <f>ROUND(SUMIF('DV-Bewegungsdaten'!B:B,Kategorien!A3463,'DV-Bewegungsdaten'!D:D),3)</f>
        <v>0</v>
      </c>
      <c r="V3463" s="324">
        <f>ROUND(SUMIF('DV-Bewegungsdaten'!B:B,Kategorien!A3463,'DV-Bewegungsdaten'!E:E),3)</f>
        <v>0</v>
      </c>
      <c r="AD3463" s="390">
        <f t="shared" si="709"/>
        <v>11.431000000000001</v>
      </c>
      <c r="AE3463" s="390">
        <f t="shared" si="710"/>
        <v>12.088000000000001</v>
      </c>
      <c r="AF3463" s="390">
        <f t="shared" si="711"/>
        <v>13.307</v>
      </c>
      <c r="AG3463" s="390">
        <f t="shared" si="712"/>
        <v>12.674000000000001</v>
      </c>
      <c r="AH3463" s="390">
        <f t="shared" si="713"/>
        <v>12.586000000000002</v>
      </c>
      <c r="AI3463" s="390">
        <f t="shared" si="714"/>
        <v>13.118000000000002</v>
      </c>
      <c r="AJ3463" s="390">
        <f t="shared" si="715"/>
        <v>12.401000000000002</v>
      </c>
      <c r="AK3463" s="390">
        <f t="shared" si="716"/>
        <v>12.685</v>
      </c>
      <c r="AL3463" s="390">
        <f t="shared" si="717"/>
        <v>12.795000000000002</v>
      </c>
      <c r="AM3463" s="390">
        <f t="shared" si="718"/>
        <v>12.676000000000002</v>
      </c>
      <c r="AN3463" s="390">
        <f t="shared" si="719"/>
        <v>12.270000000000001</v>
      </c>
      <c r="AO3463" s="390">
        <f t="shared" si="720"/>
        <v>13.173000000000002</v>
      </c>
    </row>
    <row r="3464" spans="1:41" ht="15" customHeight="1" x14ac:dyDescent="0.25">
      <c r="A3464" s="127" t="s">
        <v>4496</v>
      </c>
      <c r="B3464" s="125" t="s">
        <v>2077</v>
      </c>
      <c r="C3464" s="125" t="s">
        <v>4010</v>
      </c>
      <c r="D3464" s="125" t="s">
        <v>878</v>
      </c>
      <c r="E3464" s="125" t="s">
        <v>2452</v>
      </c>
      <c r="F3464" s="126">
        <v>19.079999999999998</v>
      </c>
      <c r="G3464" s="126">
        <v>19.279999999999998</v>
      </c>
      <c r="H3464" s="126">
        <v>15.26</v>
      </c>
      <c r="I3464" s="126"/>
      <c r="J3464" s="317"/>
      <c r="K3464" s="323">
        <f>ROUND(SUMIF('VGT-Bewegungsdaten'!B:B,A3464,'VGT-Bewegungsdaten'!C:C),3)</f>
        <v>0</v>
      </c>
      <c r="L3464" s="324">
        <f>ROUND(SUMIF('VGT-Bewegungsdaten'!B:B,$A3464,'VGT-Bewegungsdaten'!D:D),2)</f>
        <v>0</v>
      </c>
      <c r="N3464" s="376" t="s">
        <v>4930</v>
      </c>
      <c r="O3464" s="376" t="s">
        <v>4940</v>
      </c>
      <c r="P3464" s="326">
        <f>ROUND(SUMIF('AV-Bewegungsdaten'!B:B,A3464,'AV-Bewegungsdaten'!C:C),3)</f>
        <v>0</v>
      </c>
      <c r="Q3464" s="324">
        <f>ROUND(SUMIF('AV-Bewegungsdaten'!B:B,$A3464,'AV-Bewegungsdaten'!D:D),2)</f>
        <v>0</v>
      </c>
      <c r="T3464" s="327"/>
      <c r="U3464" s="326">
        <f>ROUND(SUMIF('DV-Bewegungsdaten'!B:B,Kategorien!A3464,'DV-Bewegungsdaten'!D:D),3)</f>
        <v>0</v>
      </c>
      <c r="V3464" s="324">
        <f>ROUND(SUMIF('DV-Bewegungsdaten'!B:B,Kategorien!A3464,'DV-Bewegungsdaten'!E:E),3)</f>
        <v>0</v>
      </c>
      <c r="AD3464" s="390">
        <f t="shared" si="709"/>
        <v>14.340999999999998</v>
      </c>
      <c r="AE3464" s="390">
        <f t="shared" si="710"/>
        <v>14.997999999999998</v>
      </c>
      <c r="AF3464" s="390">
        <f t="shared" si="711"/>
        <v>16.216999999999999</v>
      </c>
      <c r="AG3464" s="390">
        <f t="shared" si="712"/>
        <v>15.583999999999998</v>
      </c>
      <c r="AH3464" s="390">
        <f t="shared" si="713"/>
        <v>15.495999999999999</v>
      </c>
      <c r="AI3464" s="390">
        <f t="shared" si="714"/>
        <v>16.027999999999999</v>
      </c>
      <c r="AJ3464" s="390">
        <f t="shared" si="715"/>
        <v>15.310999999999998</v>
      </c>
      <c r="AK3464" s="390">
        <f t="shared" si="716"/>
        <v>15.594999999999997</v>
      </c>
      <c r="AL3464" s="390">
        <f t="shared" si="717"/>
        <v>15.704999999999998</v>
      </c>
      <c r="AM3464" s="390">
        <f t="shared" si="718"/>
        <v>15.585999999999999</v>
      </c>
      <c r="AN3464" s="390">
        <f t="shared" si="719"/>
        <v>15.179999999999998</v>
      </c>
      <c r="AO3464" s="390">
        <f t="shared" si="720"/>
        <v>16.082999999999998</v>
      </c>
    </row>
    <row r="3465" spans="1:41" ht="15" customHeight="1" x14ac:dyDescent="0.25">
      <c r="A3465" s="127" t="s">
        <v>4497</v>
      </c>
      <c r="B3465" s="125" t="s">
        <v>2077</v>
      </c>
      <c r="C3465" s="125" t="s">
        <v>4010</v>
      </c>
      <c r="D3465" s="125" t="s">
        <v>880</v>
      </c>
      <c r="E3465" s="125" t="s">
        <v>2455</v>
      </c>
      <c r="F3465" s="126">
        <v>21.990000000000002</v>
      </c>
      <c r="G3465" s="126">
        <v>22.19</v>
      </c>
      <c r="H3465" s="126">
        <v>17.59</v>
      </c>
      <c r="I3465" s="126"/>
      <c r="J3465" s="317"/>
      <c r="K3465" s="323">
        <f>ROUND(SUMIF('VGT-Bewegungsdaten'!B:B,A3465,'VGT-Bewegungsdaten'!C:C),3)</f>
        <v>0</v>
      </c>
      <c r="L3465" s="324">
        <f>ROUND(SUMIF('VGT-Bewegungsdaten'!B:B,$A3465,'VGT-Bewegungsdaten'!D:D),2)</f>
        <v>0</v>
      </c>
      <c r="N3465" s="376" t="s">
        <v>4930</v>
      </c>
      <c r="O3465" s="376" t="s">
        <v>4940</v>
      </c>
      <c r="P3465" s="326">
        <f>ROUND(SUMIF('AV-Bewegungsdaten'!B:B,A3465,'AV-Bewegungsdaten'!C:C),3)</f>
        <v>0</v>
      </c>
      <c r="Q3465" s="324">
        <f>ROUND(SUMIF('AV-Bewegungsdaten'!B:B,$A3465,'AV-Bewegungsdaten'!D:D),2)</f>
        <v>0</v>
      </c>
      <c r="T3465" s="327"/>
      <c r="U3465" s="326">
        <f>ROUND(SUMIF('DV-Bewegungsdaten'!B:B,Kategorien!A3465,'DV-Bewegungsdaten'!D:D),3)</f>
        <v>0</v>
      </c>
      <c r="V3465" s="324">
        <f>ROUND(SUMIF('DV-Bewegungsdaten'!B:B,Kategorien!A3465,'DV-Bewegungsdaten'!E:E),3)</f>
        <v>0</v>
      </c>
      <c r="AD3465" s="390">
        <f t="shared" si="709"/>
        <v>17.251000000000001</v>
      </c>
      <c r="AE3465" s="390">
        <f t="shared" si="710"/>
        <v>17.908000000000001</v>
      </c>
      <c r="AF3465" s="390">
        <f t="shared" si="711"/>
        <v>19.127000000000002</v>
      </c>
      <c r="AG3465" s="390">
        <f t="shared" si="712"/>
        <v>18.494</v>
      </c>
      <c r="AH3465" s="390">
        <f t="shared" si="713"/>
        <v>18.406000000000002</v>
      </c>
      <c r="AI3465" s="390">
        <f t="shared" si="714"/>
        <v>18.938000000000002</v>
      </c>
      <c r="AJ3465" s="390">
        <f t="shared" si="715"/>
        <v>18.221</v>
      </c>
      <c r="AK3465" s="390">
        <f t="shared" si="716"/>
        <v>18.505000000000003</v>
      </c>
      <c r="AL3465" s="390">
        <f t="shared" si="717"/>
        <v>18.615000000000002</v>
      </c>
      <c r="AM3465" s="390">
        <f t="shared" si="718"/>
        <v>18.496000000000002</v>
      </c>
      <c r="AN3465" s="390">
        <f t="shared" si="719"/>
        <v>18.090000000000003</v>
      </c>
      <c r="AO3465" s="390">
        <f t="shared" si="720"/>
        <v>18.993000000000002</v>
      </c>
    </row>
    <row r="3466" spans="1:41" ht="15" customHeight="1" x14ac:dyDescent="0.25">
      <c r="A3466" s="127" t="s">
        <v>4498</v>
      </c>
      <c r="B3466" s="125" t="s">
        <v>2077</v>
      </c>
      <c r="C3466" s="125" t="s">
        <v>4010</v>
      </c>
      <c r="D3466" s="125" t="s">
        <v>918</v>
      </c>
      <c r="E3466" s="125" t="s">
        <v>2452</v>
      </c>
      <c r="F3466" s="126">
        <v>8.91</v>
      </c>
      <c r="G3466" s="126">
        <v>9.11</v>
      </c>
      <c r="H3466" s="126">
        <v>7.13</v>
      </c>
      <c r="I3466" s="126"/>
      <c r="J3466" s="317"/>
      <c r="K3466" s="323">
        <f>ROUND(SUMIF('VGT-Bewegungsdaten'!B:B,A3466,'VGT-Bewegungsdaten'!C:C),3)</f>
        <v>0</v>
      </c>
      <c r="L3466" s="324">
        <f>ROUND(SUMIF('VGT-Bewegungsdaten'!B:B,$A3466,'VGT-Bewegungsdaten'!D:D),2)</f>
        <v>0</v>
      </c>
      <c r="N3466" s="376" t="s">
        <v>4930</v>
      </c>
      <c r="O3466" s="376" t="s">
        <v>4940</v>
      </c>
      <c r="P3466" s="326">
        <f>ROUND(SUMIF('AV-Bewegungsdaten'!B:B,A3466,'AV-Bewegungsdaten'!C:C),3)</f>
        <v>0</v>
      </c>
      <c r="Q3466" s="324">
        <f>ROUND(SUMIF('AV-Bewegungsdaten'!B:B,$A3466,'AV-Bewegungsdaten'!D:D),2)</f>
        <v>0</v>
      </c>
      <c r="T3466" s="327"/>
      <c r="U3466" s="326">
        <f>ROUND(SUMIF('DV-Bewegungsdaten'!B:B,Kategorien!A3466,'DV-Bewegungsdaten'!D:D),3)</f>
        <v>0</v>
      </c>
      <c r="V3466" s="324">
        <f>ROUND(SUMIF('DV-Bewegungsdaten'!B:B,Kategorien!A3466,'DV-Bewegungsdaten'!E:E),3)</f>
        <v>0</v>
      </c>
      <c r="AD3466" s="390">
        <f t="shared" si="709"/>
        <v>4.1709999999999994</v>
      </c>
      <c r="AE3466" s="390">
        <f t="shared" si="710"/>
        <v>4.8279999999999994</v>
      </c>
      <c r="AF3466" s="390">
        <f t="shared" si="711"/>
        <v>6.0469999999999988</v>
      </c>
      <c r="AG3466" s="390">
        <f t="shared" si="712"/>
        <v>5.4139999999999997</v>
      </c>
      <c r="AH3466" s="390">
        <f t="shared" si="713"/>
        <v>5.3259999999999996</v>
      </c>
      <c r="AI3466" s="390">
        <f t="shared" si="714"/>
        <v>5.8579999999999997</v>
      </c>
      <c r="AJ3466" s="390">
        <f t="shared" si="715"/>
        <v>5.141</v>
      </c>
      <c r="AK3466" s="390">
        <f t="shared" si="716"/>
        <v>5.4249999999999989</v>
      </c>
      <c r="AL3466" s="390">
        <f t="shared" si="717"/>
        <v>5.5349999999999993</v>
      </c>
      <c r="AM3466" s="390">
        <f t="shared" si="718"/>
        <v>5.4159999999999995</v>
      </c>
      <c r="AN3466" s="390">
        <f t="shared" si="719"/>
        <v>5.01</v>
      </c>
      <c r="AO3466" s="390">
        <f t="shared" si="720"/>
        <v>5.9129999999999994</v>
      </c>
    </row>
    <row r="3467" spans="1:41" ht="15" customHeight="1" x14ac:dyDescent="0.25">
      <c r="A3467" s="127" t="s">
        <v>4499</v>
      </c>
      <c r="B3467" s="125" t="s">
        <v>2077</v>
      </c>
      <c r="C3467" s="125" t="s">
        <v>4010</v>
      </c>
      <c r="D3467" s="125" t="s">
        <v>920</v>
      </c>
      <c r="E3467" s="125" t="s">
        <v>2455</v>
      </c>
      <c r="F3467" s="126">
        <v>11.82</v>
      </c>
      <c r="G3467" s="126">
        <v>12.02</v>
      </c>
      <c r="H3467" s="126">
        <v>9.4600000000000009</v>
      </c>
      <c r="I3467" s="126"/>
      <c r="J3467" s="317"/>
      <c r="K3467" s="323">
        <f>ROUND(SUMIF('VGT-Bewegungsdaten'!B:B,A3467,'VGT-Bewegungsdaten'!C:C),3)</f>
        <v>0</v>
      </c>
      <c r="L3467" s="324">
        <f>ROUND(SUMIF('VGT-Bewegungsdaten'!B:B,$A3467,'VGT-Bewegungsdaten'!D:D),2)</f>
        <v>0</v>
      </c>
      <c r="N3467" s="376" t="s">
        <v>4930</v>
      </c>
      <c r="O3467" s="376" t="s">
        <v>4940</v>
      </c>
      <c r="P3467" s="326">
        <f>ROUND(SUMIF('AV-Bewegungsdaten'!B:B,A3467,'AV-Bewegungsdaten'!C:C),3)</f>
        <v>0</v>
      </c>
      <c r="Q3467" s="324">
        <f>ROUND(SUMIF('AV-Bewegungsdaten'!B:B,$A3467,'AV-Bewegungsdaten'!D:D),2)</f>
        <v>0</v>
      </c>
      <c r="T3467" s="327"/>
      <c r="U3467" s="326">
        <f>ROUND(SUMIF('DV-Bewegungsdaten'!B:B,Kategorien!A3467,'DV-Bewegungsdaten'!D:D),3)</f>
        <v>0</v>
      </c>
      <c r="V3467" s="324">
        <f>ROUND(SUMIF('DV-Bewegungsdaten'!B:B,Kategorien!A3467,'DV-Bewegungsdaten'!E:E),3)</f>
        <v>0</v>
      </c>
      <c r="AD3467" s="390">
        <f t="shared" si="709"/>
        <v>7.0809999999999995</v>
      </c>
      <c r="AE3467" s="390">
        <f t="shared" si="710"/>
        <v>7.7379999999999995</v>
      </c>
      <c r="AF3467" s="390">
        <f t="shared" si="711"/>
        <v>8.956999999999999</v>
      </c>
      <c r="AG3467" s="390">
        <f t="shared" si="712"/>
        <v>8.3239999999999998</v>
      </c>
      <c r="AH3467" s="390">
        <f t="shared" si="713"/>
        <v>8.2360000000000007</v>
      </c>
      <c r="AI3467" s="390">
        <f t="shared" si="714"/>
        <v>8.7680000000000007</v>
      </c>
      <c r="AJ3467" s="390">
        <f t="shared" si="715"/>
        <v>8.0510000000000002</v>
      </c>
      <c r="AK3467" s="390">
        <f t="shared" si="716"/>
        <v>8.3349999999999991</v>
      </c>
      <c r="AL3467" s="390">
        <f t="shared" si="717"/>
        <v>8.4450000000000003</v>
      </c>
      <c r="AM3467" s="390">
        <f t="shared" si="718"/>
        <v>8.3260000000000005</v>
      </c>
      <c r="AN3467" s="390">
        <f t="shared" si="719"/>
        <v>7.92</v>
      </c>
      <c r="AO3467" s="390">
        <f t="shared" si="720"/>
        <v>8.8230000000000004</v>
      </c>
    </row>
    <row r="3468" spans="1:41" ht="15" customHeight="1" x14ac:dyDescent="0.25">
      <c r="A3468" s="127" t="s">
        <v>4500</v>
      </c>
      <c r="B3468" s="125" t="s">
        <v>2077</v>
      </c>
      <c r="C3468" s="125" t="s">
        <v>4010</v>
      </c>
      <c r="D3468" s="125" t="s">
        <v>926</v>
      </c>
      <c r="E3468" s="125" t="s">
        <v>2452</v>
      </c>
      <c r="F3468" s="126">
        <v>14.73</v>
      </c>
      <c r="G3468" s="126">
        <v>14.93</v>
      </c>
      <c r="H3468" s="126">
        <v>11.78</v>
      </c>
      <c r="I3468" s="126"/>
      <c r="J3468" s="317"/>
      <c r="K3468" s="323">
        <f>ROUND(SUMIF('VGT-Bewegungsdaten'!B:B,A3468,'VGT-Bewegungsdaten'!C:C),3)</f>
        <v>0</v>
      </c>
      <c r="L3468" s="324">
        <f>ROUND(SUMIF('VGT-Bewegungsdaten'!B:B,$A3468,'VGT-Bewegungsdaten'!D:D),2)</f>
        <v>0</v>
      </c>
      <c r="N3468" s="376" t="s">
        <v>4930</v>
      </c>
      <c r="O3468" s="376" t="s">
        <v>4940</v>
      </c>
      <c r="P3468" s="326">
        <f>ROUND(SUMIF('AV-Bewegungsdaten'!B:B,A3468,'AV-Bewegungsdaten'!C:C),3)</f>
        <v>0</v>
      </c>
      <c r="Q3468" s="324">
        <f>ROUND(SUMIF('AV-Bewegungsdaten'!B:B,$A3468,'AV-Bewegungsdaten'!D:D),2)</f>
        <v>0</v>
      </c>
      <c r="T3468" s="327"/>
      <c r="U3468" s="326">
        <f>ROUND(SUMIF('DV-Bewegungsdaten'!B:B,Kategorien!A3468,'DV-Bewegungsdaten'!D:D),3)</f>
        <v>0</v>
      </c>
      <c r="V3468" s="324">
        <f>ROUND(SUMIF('DV-Bewegungsdaten'!B:B,Kategorien!A3468,'DV-Bewegungsdaten'!E:E),3)</f>
        <v>0</v>
      </c>
      <c r="AD3468" s="390">
        <f t="shared" si="709"/>
        <v>9.9909999999999997</v>
      </c>
      <c r="AE3468" s="390">
        <f t="shared" si="710"/>
        <v>10.648</v>
      </c>
      <c r="AF3468" s="390">
        <f t="shared" si="711"/>
        <v>11.866999999999999</v>
      </c>
      <c r="AG3468" s="390">
        <f t="shared" si="712"/>
        <v>11.234</v>
      </c>
      <c r="AH3468" s="390">
        <f t="shared" si="713"/>
        <v>11.146000000000001</v>
      </c>
      <c r="AI3468" s="390">
        <f t="shared" si="714"/>
        <v>11.678000000000001</v>
      </c>
      <c r="AJ3468" s="390">
        <f t="shared" si="715"/>
        <v>10.961</v>
      </c>
      <c r="AK3468" s="390">
        <f t="shared" si="716"/>
        <v>11.244999999999999</v>
      </c>
      <c r="AL3468" s="390">
        <f t="shared" si="717"/>
        <v>11.355</v>
      </c>
      <c r="AM3468" s="390">
        <f t="shared" si="718"/>
        <v>11.236000000000001</v>
      </c>
      <c r="AN3468" s="390">
        <f t="shared" si="719"/>
        <v>10.83</v>
      </c>
      <c r="AO3468" s="390">
        <f t="shared" si="720"/>
        <v>11.733000000000001</v>
      </c>
    </row>
    <row r="3469" spans="1:41" ht="15" customHeight="1" x14ac:dyDescent="0.25">
      <c r="A3469" s="127" t="s">
        <v>4501</v>
      </c>
      <c r="B3469" s="125" t="s">
        <v>2077</v>
      </c>
      <c r="C3469" s="125" t="s">
        <v>4010</v>
      </c>
      <c r="D3469" s="125" t="s">
        <v>928</v>
      </c>
      <c r="E3469" s="125" t="s">
        <v>2455</v>
      </c>
      <c r="F3469" s="126">
        <v>17.64</v>
      </c>
      <c r="G3469" s="126">
        <v>17.84</v>
      </c>
      <c r="H3469" s="126">
        <v>14.11</v>
      </c>
      <c r="I3469" s="126"/>
      <c r="J3469" s="317"/>
      <c r="K3469" s="323">
        <f>ROUND(SUMIF('VGT-Bewegungsdaten'!B:B,A3469,'VGT-Bewegungsdaten'!C:C),3)</f>
        <v>0</v>
      </c>
      <c r="L3469" s="324">
        <f>ROUND(SUMIF('VGT-Bewegungsdaten'!B:B,$A3469,'VGT-Bewegungsdaten'!D:D),2)</f>
        <v>0</v>
      </c>
      <c r="N3469" s="376" t="s">
        <v>4930</v>
      </c>
      <c r="O3469" s="376" t="s">
        <v>4940</v>
      </c>
      <c r="P3469" s="326">
        <f>ROUND(SUMIF('AV-Bewegungsdaten'!B:B,A3469,'AV-Bewegungsdaten'!C:C),3)</f>
        <v>0</v>
      </c>
      <c r="Q3469" s="324">
        <f>ROUND(SUMIF('AV-Bewegungsdaten'!B:B,$A3469,'AV-Bewegungsdaten'!D:D),2)</f>
        <v>0</v>
      </c>
      <c r="T3469" s="327"/>
      <c r="U3469" s="326">
        <f>ROUND(SUMIF('DV-Bewegungsdaten'!B:B,Kategorien!A3469,'DV-Bewegungsdaten'!D:D),3)</f>
        <v>0</v>
      </c>
      <c r="V3469" s="324">
        <f>ROUND(SUMIF('DV-Bewegungsdaten'!B:B,Kategorien!A3469,'DV-Bewegungsdaten'!E:E),3)</f>
        <v>0</v>
      </c>
      <c r="AD3469" s="390">
        <f t="shared" si="709"/>
        <v>12.901</v>
      </c>
      <c r="AE3469" s="390">
        <f t="shared" si="710"/>
        <v>13.558</v>
      </c>
      <c r="AF3469" s="390">
        <f t="shared" si="711"/>
        <v>14.776999999999999</v>
      </c>
      <c r="AG3469" s="390">
        <f t="shared" si="712"/>
        <v>14.144</v>
      </c>
      <c r="AH3469" s="390">
        <f t="shared" si="713"/>
        <v>14.056000000000001</v>
      </c>
      <c r="AI3469" s="390">
        <f t="shared" si="714"/>
        <v>14.588000000000001</v>
      </c>
      <c r="AJ3469" s="390">
        <f t="shared" si="715"/>
        <v>13.871</v>
      </c>
      <c r="AK3469" s="390">
        <f t="shared" si="716"/>
        <v>14.154999999999999</v>
      </c>
      <c r="AL3469" s="390">
        <f t="shared" si="717"/>
        <v>14.265000000000001</v>
      </c>
      <c r="AM3469" s="390">
        <f t="shared" si="718"/>
        <v>14.146000000000001</v>
      </c>
      <c r="AN3469" s="390">
        <f t="shared" si="719"/>
        <v>13.74</v>
      </c>
      <c r="AO3469" s="390">
        <f t="shared" si="720"/>
        <v>14.643000000000001</v>
      </c>
    </row>
    <row r="3470" spans="1:41" ht="15" customHeight="1" x14ac:dyDescent="0.25">
      <c r="A3470" s="127" t="s">
        <v>4502</v>
      </c>
      <c r="B3470" s="125" t="s">
        <v>2077</v>
      </c>
      <c r="C3470" s="125" t="s">
        <v>4010</v>
      </c>
      <c r="D3470" s="125" t="s">
        <v>1376</v>
      </c>
      <c r="E3470" s="125" t="s">
        <v>2452</v>
      </c>
      <c r="F3470" s="126">
        <v>10.85</v>
      </c>
      <c r="G3470" s="126">
        <v>11.049999999999999</v>
      </c>
      <c r="H3470" s="126">
        <v>8.68</v>
      </c>
      <c r="I3470" s="126"/>
      <c r="J3470" s="317"/>
      <c r="K3470" s="323">
        <f>ROUND(SUMIF('VGT-Bewegungsdaten'!B:B,A3470,'VGT-Bewegungsdaten'!C:C),3)</f>
        <v>0</v>
      </c>
      <c r="L3470" s="324">
        <f>ROUND(SUMIF('VGT-Bewegungsdaten'!B:B,$A3470,'VGT-Bewegungsdaten'!D:D),2)</f>
        <v>0</v>
      </c>
      <c r="N3470" s="376" t="s">
        <v>4930</v>
      </c>
      <c r="O3470" s="376" t="s">
        <v>4940</v>
      </c>
      <c r="P3470" s="326">
        <f>ROUND(SUMIF('AV-Bewegungsdaten'!B:B,A3470,'AV-Bewegungsdaten'!C:C),3)</f>
        <v>0</v>
      </c>
      <c r="Q3470" s="324">
        <f>ROUND(SUMIF('AV-Bewegungsdaten'!B:B,$A3470,'AV-Bewegungsdaten'!D:D),2)</f>
        <v>0</v>
      </c>
      <c r="T3470" s="327"/>
      <c r="U3470" s="326">
        <f>ROUND(SUMIF('DV-Bewegungsdaten'!B:B,Kategorien!A3470,'DV-Bewegungsdaten'!D:D),3)</f>
        <v>0</v>
      </c>
      <c r="V3470" s="324">
        <f>ROUND(SUMIF('DV-Bewegungsdaten'!B:B,Kategorien!A3470,'DV-Bewegungsdaten'!E:E),3)</f>
        <v>0</v>
      </c>
      <c r="AD3470" s="390">
        <f t="shared" si="709"/>
        <v>6.1109999999999989</v>
      </c>
      <c r="AE3470" s="390">
        <f t="shared" si="710"/>
        <v>6.7679999999999989</v>
      </c>
      <c r="AF3470" s="390">
        <f t="shared" si="711"/>
        <v>7.9869999999999983</v>
      </c>
      <c r="AG3470" s="390">
        <f t="shared" si="712"/>
        <v>7.3539999999999992</v>
      </c>
      <c r="AH3470" s="390">
        <f t="shared" si="713"/>
        <v>7.2659999999999991</v>
      </c>
      <c r="AI3470" s="390">
        <f t="shared" si="714"/>
        <v>7.7979999999999992</v>
      </c>
      <c r="AJ3470" s="390">
        <f t="shared" si="715"/>
        <v>7.0809999999999995</v>
      </c>
      <c r="AK3470" s="390">
        <f t="shared" si="716"/>
        <v>7.3649999999999984</v>
      </c>
      <c r="AL3470" s="390">
        <f t="shared" si="717"/>
        <v>7.4749999999999988</v>
      </c>
      <c r="AM3470" s="390">
        <f t="shared" si="718"/>
        <v>7.355999999999999</v>
      </c>
      <c r="AN3470" s="390">
        <f t="shared" si="719"/>
        <v>6.9499999999999993</v>
      </c>
      <c r="AO3470" s="390">
        <f t="shared" si="720"/>
        <v>7.8529999999999989</v>
      </c>
    </row>
    <row r="3471" spans="1:41" ht="15" customHeight="1" x14ac:dyDescent="0.25">
      <c r="A3471" s="127" t="s">
        <v>4503</v>
      </c>
      <c r="B3471" s="125" t="s">
        <v>2077</v>
      </c>
      <c r="C3471" s="125" t="s">
        <v>4010</v>
      </c>
      <c r="D3471" s="125" t="s">
        <v>1378</v>
      </c>
      <c r="E3471" s="125" t="s">
        <v>2455</v>
      </c>
      <c r="F3471" s="126">
        <v>13.76</v>
      </c>
      <c r="G3471" s="126">
        <v>13.959999999999999</v>
      </c>
      <c r="H3471" s="126">
        <v>11.01</v>
      </c>
      <c r="I3471" s="126"/>
      <c r="J3471" s="317"/>
      <c r="K3471" s="323">
        <f>ROUND(SUMIF('VGT-Bewegungsdaten'!B:B,A3471,'VGT-Bewegungsdaten'!C:C),3)</f>
        <v>0</v>
      </c>
      <c r="L3471" s="324">
        <f>ROUND(SUMIF('VGT-Bewegungsdaten'!B:B,$A3471,'VGT-Bewegungsdaten'!D:D),2)</f>
        <v>0</v>
      </c>
      <c r="N3471" s="376" t="s">
        <v>4930</v>
      </c>
      <c r="O3471" s="376" t="s">
        <v>4940</v>
      </c>
      <c r="P3471" s="326">
        <f>ROUND(SUMIF('AV-Bewegungsdaten'!B:B,A3471,'AV-Bewegungsdaten'!C:C),3)</f>
        <v>0</v>
      </c>
      <c r="Q3471" s="324">
        <f>ROUND(SUMIF('AV-Bewegungsdaten'!B:B,$A3471,'AV-Bewegungsdaten'!D:D),2)</f>
        <v>0</v>
      </c>
      <c r="T3471" s="327"/>
      <c r="U3471" s="326">
        <f>ROUND(SUMIF('DV-Bewegungsdaten'!B:B,Kategorien!A3471,'DV-Bewegungsdaten'!D:D),3)</f>
        <v>0</v>
      </c>
      <c r="V3471" s="324">
        <f>ROUND(SUMIF('DV-Bewegungsdaten'!B:B,Kategorien!A3471,'DV-Bewegungsdaten'!E:E),3)</f>
        <v>0</v>
      </c>
      <c r="AD3471" s="390">
        <f t="shared" si="709"/>
        <v>9.020999999999999</v>
      </c>
      <c r="AE3471" s="390">
        <f t="shared" si="710"/>
        <v>9.677999999999999</v>
      </c>
      <c r="AF3471" s="390">
        <f t="shared" si="711"/>
        <v>10.896999999999998</v>
      </c>
      <c r="AG3471" s="390">
        <f t="shared" si="712"/>
        <v>10.263999999999999</v>
      </c>
      <c r="AH3471" s="390">
        <f t="shared" si="713"/>
        <v>10.175999999999998</v>
      </c>
      <c r="AI3471" s="390">
        <f t="shared" si="714"/>
        <v>10.707999999999998</v>
      </c>
      <c r="AJ3471" s="390">
        <f t="shared" si="715"/>
        <v>9.9909999999999997</v>
      </c>
      <c r="AK3471" s="390">
        <f t="shared" si="716"/>
        <v>10.274999999999999</v>
      </c>
      <c r="AL3471" s="390">
        <f t="shared" si="717"/>
        <v>10.384999999999998</v>
      </c>
      <c r="AM3471" s="390">
        <f t="shared" si="718"/>
        <v>10.265999999999998</v>
      </c>
      <c r="AN3471" s="390">
        <f t="shared" si="719"/>
        <v>9.86</v>
      </c>
      <c r="AO3471" s="390">
        <f t="shared" si="720"/>
        <v>10.762999999999998</v>
      </c>
    </row>
    <row r="3472" spans="1:41" ht="15" customHeight="1" x14ac:dyDescent="0.25">
      <c r="A3472" s="127" t="s">
        <v>4504</v>
      </c>
      <c r="B3472" s="125" t="s">
        <v>2077</v>
      </c>
      <c r="C3472" s="125" t="s">
        <v>4010</v>
      </c>
      <c r="D3472" s="125" t="s">
        <v>1384</v>
      </c>
      <c r="E3472" s="125" t="s">
        <v>2452</v>
      </c>
      <c r="F3472" s="126">
        <v>16.670000000000002</v>
      </c>
      <c r="G3472" s="126">
        <v>16.87</v>
      </c>
      <c r="H3472" s="126">
        <v>13.34</v>
      </c>
      <c r="I3472" s="126"/>
      <c r="J3472" s="317"/>
      <c r="K3472" s="323">
        <f>ROUND(SUMIF('VGT-Bewegungsdaten'!B:B,A3472,'VGT-Bewegungsdaten'!C:C),3)</f>
        <v>0</v>
      </c>
      <c r="L3472" s="324">
        <f>ROUND(SUMIF('VGT-Bewegungsdaten'!B:B,$A3472,'VGT-Bewegungsdaten'!D:D),2)</f>
        <v>0</v>
      </c>
      <c r="N3472" s="376" t="s">
        <v>4930</v>
      </c>
      <c r="O3472" s="376" t="s">
        <v>4940</v>
      </c>
      <c r="P3472" s="326">
        <f>ROUND(SUMIF('AV-Bewegungsdaten'!B:B,A3472,'AV-Bewegungsdaten'!C:C),3)</f>
        <v>0</v>
      </c>
      <c r="Q3472" s="324">
        <f>ROUND(SUMIF('AV-Bewegungsdaten'!B:B,$A3472,'AV-Bewegungsdaten'!D:D),2)</f>
        <v>0</v>
      </c>
      <c r="T3472" s="327"/>
      <c r="U3472" s="326">
        <f>ROUND(SUMIF('DV-Bewegungsdaten'!B:B,Kategorien!A3472,'DV-Bewegungsdaten'!D:D),3)</f>
        <v>0</v>
      </c>
      <c r="V3472" s="324">
        <f>ROUND(SUMIF('DV-Bewegungsdaten'!B:B,Kategorien!A3472,'DV-Bewegungsdaten'!E:E),3)</f>
        <v>0</v>
      </c>
      <c r="AD3472" s="390">
        <f t="shared" si="709"/>
        <v>11.931000000000001</v>
      </c>
      <c r="AE3472" s="390">
        <f t="shared" si="710"/>
        <v>12.588000000000001</v>
      </c>
      <c r="AF3472" s="390">
        <f t="shared" si="711"/>
        <v>13.807</v>
      </c>
      <c r="AG3472" s="390">
        <f t="shared" si="712"/>
        <v>13.174000000000001</v>
      </c>
      <c r="AH3472" s="390">
        <f t="shared" si="713"/>
        <v>13.086000000000002</v>
      </c>
      <c r="AI3472" s="390">
        <f t="shared" si="714"/>
        <v>13.618000000000002</v>
      </c>
      <c r="AJ3472" s="390">
        <f t="shared" si="715"/>
        <v>12.901000000000002</v>
      </c>
      <c r="AK3472" s="390">
        <f t="shared" si="716"/>
        <v>13.185</v>
      </c>
      <c r="AL3472" s="390">
        <f t="shared" si="717"/>
        <v>13.295000000000002</v>
      </c>
      <c r="AM3472" s="390">
        <f t="shared" si="718"/>
        <v>13.176000000000002</v>
      </c>
      <c r="AN3472" s="390">
        <f t="shared" si="719"/>
        <v>12.770000000000001</v>
      </c>
      <c r="AO3472" s="390">
        <f t="shared" si="720"/>
        <v>13.673000000000002</v>
      </c>
    </row>
    <row r="3473" spans="1:41" ht="15" customHeight="1" x14ac:dyDescent="0.25">
      <c r="A3473" s="127" t="s">
        <v>4505</v>
      </c>
      <c r="B3473" s="125" t="s">
        <v>2077</v>
      </c>
      <c r="C3473" s="125" t="s">
        <v>4010</v>
      </c>
      <c r="D3473" s="125" t="s">
        <v>1386</v>
      </c>
      <c r="E3473" s="125" t="s">
        <v>2455</v>
      </c>
      <c r="F3473" s="126">
        <v>19.579999999999998</v>
      </c>
      <c r="G3473" s="126">
        <v>19.779999999999998</v>
      </c>
      <c r="H3473" s="126">
        <v>15.66</v>
      </c>
      <c r="I3473" s="126"/>
      <c r="J3473" s="317"/>
      <c r="K3473" s="323">
        <f>ROUND(SUMIF('VGT-Bewegungsdaten'!B:B,A3473,'VGT-Bewegungsdaten'!C:C),3)</f>
        <v>0</v>
      </c>
      <c r="L3473" s="324">
        <f>ROUND(SUMIF('VGT-Bewegungsdaten'!B:B,$A3473,'VGT-Bewegungsdaten'!D:D),2)</f>
        <v>0</v>
      </c>
      <c r="N3473" s="376" t="s">
        <v>4930</v>
      </c>
      <c r="O3473" s="376" t="s">
        <v>4940</v>
      </c>
      <c r="P3473" s="326">
        <f>ROUND(SUMIF('AV-Bewegungsdaten'!B:B,A3473,'AV-Bewegungsdaten'!C:C),3)</f>
        <v>0</v>
      </c>
      <c r="Q3473" s="324">
        <f>ROUND(SUMIF('AV-Bewegungsdaten'!B:B,$A3473,'AV-Bewegungsdaten'!D:D),2)</f>
        <v>0</v>
      </c>
      <c r="T3473" s="327"/>
      <c r="U3473" s="326">
        <f>ROUND(SUMIF('DV-Bewegungsdaten'!B:B,Kategorien!A3473,'DV-Bewegungsdaten'!D:D),3)</f>
        <v>0</v>
      </c>
      <c r="V3473" s="324">
        <f>ROUND(SUMIF('DV-Bewegungsdaten'!B:B,Kategorien!A3473,'DV-Bewegungsdaten'!E:E),3)</f>
        <v>0</v>
      </c>
      <c r="AD3473" s="390">
        <f t="shared" si="709"/>
        <v>14.840999999999998</v>
      </c>
      <c r="AE3473" s="390">
        <f t="shared" si="710"/>
        <v>15.497999999999998</v>
      </c>
      <c r="AF3473" s="390">
        <f t="shared" si="711"/>
        <v>16.716999999999999</v>
      </c>
      <c r="AG3473" s="390">
        <f t="shared" si="712"/>
        <v>16.083999999999996</v>
      </c>
      <c r="AH3473" s="390">
        <f t="shared" si="713"/>
        <v>15.995999999999999</v>
      </c>
      <c r="AI3473" s="390">
        <f t="shared" si="714"/>
        <v>16.527999999999999</v>
      </c>
      <c r="AJ3473" s="390">
        <f t="shared" si="715"/>
        <v>15.810999999999998</v>
      </c>
      <c r="AK3473" s="390">
        <f t="shared" si="716"/>
        <v>16.094999999999999</v>
      </c>
      <c r="AL3473" s="390">
        <f t="shared" si="717"/>
        <v>16.204999999999998</v>
      </c>
      <c r="AM3473" s="390">
        <f t="shared" si="718"/>
        <v>16.085999999999999</v>
      </c>
      <c r="AN3473" s="390">
        <f t="shared" si="719"/>
        <v>15.679999999999998</v>
      </c>
      <c r="AO3473" s="390">
        <f t="shared" si="720"/>
        <v>16.582999999999998</v>
      </c>
    </row>
    <row r="3474" spans="1:41" ht="15" customHeight="1" x14ac:dyDescent="0.25">
      <c r="A3474" s="127" t="s">
        <v>4506</v>
      </c>
      <c r="B3474" s="125" t="s">
        <v>2077</v>
      </c>
      <c r="C3474" s="125" t="s">
        <v>4010</v>
      </c>
      <c r="D3474" s="125" t="s">
        <v>1424</v>
      </c>
      <c r="E3474" s="125" t="s">
        <v>2452</v>
      </c>
      <c r="F3474" s="126">
        <v>8</v>
      </c>
      <c r="G3474" s="126">
        <v>8.1999999999999993</v>
      </c>
      <c r="H3474" s="126">
        <v>6.4</v>
      </c>
      <c r="I3474" s="126"/>
      <c r="J3474" s="317"/>
      <c r="K3474" s="323">
        <f>ROUND(SUMIF('VGT-Bewegungsdaten'!B:B,A3474,'VGT-Bewegungsdaten'!C:C),3)</f>
        <v>0</v>
      </c>
      <c r="L3474" s="324">
        <f>ROUND(SUMIF('VGT-Bewegungsdaten'!B:B,$A3474,'VGT-Bewegungsdaten'!D:D),2)</f>
        <v>0</v>
      </c>
      <c r="N3474" s="376" t="s">
        <v>4930</v>
      </c>
      <c r="O3474" s="376" t="s">
        <v>4940</v>
      </c>
      <c r="P3474" s="326">
        <f>ROUND(SUMIF('AV-Bewegungsdaten'!B:B,A3474,'AV-Bewegungsdaten'!C:C),3)</f>
        <v>0</v>
      </c>
      <c r="Q3474" s="324">
        <f>ROUND(SUMIF('AV-Bewegungsdaten'!B:B,$A3474,'AV-Bewegungsdaten'!D:D),2)</f>
        <v>0</v>
      </c>
      <c r="T3474" s="327"/>
      <c r="U3474" s="326">
        <f>ROUND(SUMIF('DV-Bewegungsdaten'!B:B,Kategorien!A3474,'DV-Bewegungsdaten'!D:D),3)</f>
        <v>0</v>
      </c>
      <c r="V3474" s="324">
        <f>ROUND(SUMIF('DV-Bewegungsdaten'!B:B,Kategorien!A3474,'DV-Bewegungsdaten'!E:E),3)</f>
        <v>0</v>
      </c>
      <c r="AD3474" s="390">
        <f t="shared" si="709"/>
        <v>3.2609999999999992</v>
      </c>
      <c r="AE3474" s="390">
        <f t="shared" si="710"/>
        <v>3.9179999999999993</v>
      </c>
      <c r="AF3474" s="390">
        <f t="shared" si="711"/>
        <v>5.1369999999999987</v>
      </c>
      <c r="AG3474" s="390">
        <f t="shared" si="712"/>
        <v>4.5039999999999996</v>
      </c>
      <c r="AH3474" s="390">
        <f t="shared" si="713"/>
        <v>4.4159999999999995</v>
      </c>
      <c r="AI3474" s="390">
        <f t="shared" si="714"/>
        <v>4.9479999999999995</v>
      </c>
      <c r="AJ3474" s="390">
        <f t="shared" si="715"/>
        <v>4.2309999999999999</v>
      </c>
      <c r="AK3474" s="390">
        <f t="shared" si="716"/>
        <v>4.5149999999999988</v>
      </c>
      <c r="AL3474" s="390">
        <f t="shared" si="717"/>
        <v>4.6249999999999991</v>
      </c>
      <c r="AM3474" s="390">
        <f t="shared" si="718"/>
        <v>4.5059999999999993</v>
      </c>
      <c r="AN3474" s="390">
        <f t="shared" si="719"/>
        <v>4.0999999999999996</v>
      </c>
      <c r="AO3474" s="390">
        <f t="shared" si="720"/>
        <v>5.0029999999999992</v>
      </c>
    </row>
    <row r="3475" spans="1:41" ht="15" customHeight="1" x14ac:dyDescent="0.25">
      <c r="A3475" s="127" t="s">
        <v>4507</v>
      </c>
      <c r="B3475" s="125" t="s">
        <v>2077</v>
      </c>
      <c r="C3475" s="125" t="s">
        <v>4010</v>
      </c>
      <c r="D3475" s="125" t="s">
        <v>1426</v>
      </c>
      <c r="E3475" s="125" t="s">
        <v>2455</v>
      </c>
      <c r="F3475" s="126">
        <v>10.91</v>
      </c>
      <c r="G3475" s="126">
        <v>11.11</v>
      </c>
      <c r="H3475" s="126">
        <v>8.73</v>
      </c>
      <c r="I3475" s="126"/>
      <c r="J3475" s="317"/>
      <c r="K3475" s="323">
        <f>ROUND(SUMIF('VGT-Bewegungsdaten'!B:B,A3475,'VGT-Bewegungsdaten'!C:C),3)</f>
        <v>0</v>
      </c>
      <c r="L3475" s="324">
        <f>ROUND(SUMIF('VGT-Bewegungsdaten'!B:B,$A3475,'VGT-Bewegungsdaten'!D:D),2)</f>
        <v>0</v>
      </c>
      <c r="N3475" s="376" t="s">
        <v>4930</v>
      </c>
      <c r="O3475" s="376" t="s">
        <v>4940</v>
      </c>
      <c r="P3475" s="326">
        <f>ROUND(SUMIF('AV-Bewegungsdaten'!B:B,A3475,'AV-Bewegungsdaten'!C:C),3)</f>
        <v>0</v>
      </c>
      <c r="Q3475" s="324">
        <f>ROUND(SUMIF('AV-Bewegungsdaten'!B:B,$A3475,'AV-Bewegungsdaten'!D:D),2)</f>
        <v>0</v>
      </c>
      <c r="T3475" s="327"/>
      <c r="U3475" s="326">
        <f>ROUND(SUMIF('DV-Bewegungsdaten'!B:B,Kategorien!A3475,'DV-Bewegungsdaten'!D:D),3)</f>
        <v>0</v>
      </c>
      <c r="V3475" s="324">
        <f>ROUND(SUMIF('DV-Bewegungsdaten'!B:B,Kategorien!A3475,'DV-Bewegungsdaten'!E:E),3)</f>
        <v>0</v>
      </c>
      <c r="AD3475" s="390">
        <f t="shared" si="709"/>
        <v>6.1709999999999994</v>
      </c>
      <c r="AE3475" s="390">
        <f t="shared" si="710"/>
        <v>6.8279999999999994</v>
      </c>
      <c r="AF3475" s="390">
        <f t="shared" si="711"/>
        <v>8.0469999999999988</v>
      </c>
      <c r="AG3475" s="390">
        <f t="shared" si="712"/>
        <v>7.4139999999999997</v>
      </c>
      <c r="AH3475" s="390">
        <f t="shared" si="713"/>
        <v>7.3259999999999996</v>
      </c>
      <c r="AI3475" s="390">
        <f t="shared" si="714"/>
        <v>7.8579999999999997</v>
      </c>
      <c r="AJ3475" s="390">
        <f t="shared" si="715"/>
        <v>7.141</v>
      </c>
      <c r="AK3475" s="390">
        <f t="shared" si="716"/>
        <v>7.4249999999999989</v>
      </c>
      <c r="AL3475" s="390">
        <f t="shared" si="717"/>
        <v>7.5349999999999993</v>
      </c>
      <c r="AM3475" s="390">
        <f t="shared" si="718"/>
        <v>7.4159999999999995</v>
      </c>
      <c r="AN3475" s="390">
        <f t="shared" si="719"/>
        <v>7.01</v>
      </c>
      <c r="AO3475" s="390">
        <f t="shared" si="720"/>
        <v>7.9129999999999994</v>
      </c>
    </row>
    <row r="3476" spans="1:41" ht="15" customHeight="1" x14ac:dyDescent="0.25">
      <c r="A3476" s="127" t="s">
        <v>4508</v>
      </c>
      <c r="B3476" s="125" t="s">
        <v>2077</v>
      </c>
      <c r="C3476" s="125" t="s">
        <v>4010</v>
      </c>
      <c r="D3476" s="125" t="s">
        <v>1428</v>
      </c>
      <c r="E3476" s="125" t="s">
        <v>2452</v>
      </c>
      <c r="F3476" s="126">
        <v>11.879999999999999</v>
      </c>
      <c r="G3476" s="126">
        <v>12.079999999999998</v>
      </c>
      <c r="H3476" s="126">
        <v>9.5</v>
      </c>
      <c r="I3476" s="126"/>
      <c r="J3476" s="317"/>
      <c r="K3476" s="323">
        <f>ROUND(SUMIF('VGT-Bewegungsdaten'!B:B,A3476,'VGT-Bewegungsdaten'!C:C),3)</f>
        <v>0</v>
      </c>
      <c r="L3476" s="324">
        <f>ROUND(SUMIF('VGT-Bewegungsdaten'!B:B,$A3476,'VGT-Bewegungsdaten'!D:D),2)</f>
        <v>0</v>
      </c>
      <c r="N3476" s="376" t="s">
        <v>4930</v>
      </c>
      <c r="O3476" s="376" t="s">
        <v>4940</v>
      </c>
      <c r="P3476" s="326">
        <f>ROUND(SUMIF('AV-Bewegungsdaten'!B:B,A3476,'AV-Bewegungsdaten'!C:C),3)</f>
        <v>0</v>
      </c>
      <c r="Q3476" s="324">
        <f>ROUND(SUMIF('AV-Bewegungsdaten'!B:B,$A3476,'AV-Bewegungsdaten'!D:D),2)</f>
        <v>0</v>
      </c>
      <c r="T3476" s="327"/>
      <c r="U3476" s="326">
        <f>ROUND(SUMIF('DV-Bewegungsdaten'!B:B,Kategorien!A3476,'DV-Bewegungsdaten'!D:D),3)</f>
        <v>0</v>
      </c>
      <c r="V3476" s="324">
        <f>ROUND(SUMIF('DV-Bewegungsdaten'!B:B,Kategorien!A3476,'DV-Bewegungsdaten'!E:E),3)</f>
        <v>0</v>
      </c>
      <c r="AD3476" s="390">
        <f t="shared" si="709"/>
        <v>7.1409999999999982</v>
      </c>
      <c r="AE3476" s="390">
        <f t="shared" si="710"/>
        <v>7.7979999999999983</v>
      </c>
      <c r="AF3476" s="390">
        <f t="shared" si="711"/>
        <v>9.0169999999999977</v>
      </c>
      <c r="AG3476" s="390">
        <f t="shared" si="712"/>
        <v>8.3839999999999986</v>
      </c>
      <c r="AH3476" s="390">
        <f t="shared" si="713"/>
        <v>8.2959999999999994</v>
      </c>
      <c r="AI3476" s="390">
        <f t="shared" si="714"/>
        <v>8.8279999999999994</v>
      </c>
      <c r="AJ3476" s="390">
        <f t="shared" si="715"/>
        <v>8.1109999999999989</v>
      </c>
      <c r="AK3476" s="390">
        <f t="shared" si="716"/>
        <v>8.3949999999999978</v>
      </c>
      <c r="AL3476" s="390">
        <f t="shared" si="717"/>
        <v>8.504999999999999</v>
      </c>
      <c r="AM3476" s="390">
        <f t="shared" si="718"/>
        <v>8.3859999999999992</v>
      </c>
      <c r="AN3476" s="390">
        <f t="shared" si="719"/>
        <v>7.9799999999999986</v>
      </c>
      <c r="AO3476" s="390">
        <f t="shared" si="720"/>
        <v>8.8829999999999991</v>
      </c>
    </row>
    <row r="3477" spans="1:41" ht="15" customHeight="1" x14ac:dyDescent="0.25">
      <c r="A3477" s="127" t="s">
        <v>4509</v>
      </c>
      <c r="B3477" s="125" t="s">
        <v>2077</v>
      </c>
      <c r="C3477" s="125" t="s">
        <v>4010</v>
      </c>
      <c r="D3477" s="125" t="s">
        <v>1430</v>
      </c>
      <c r="E3477" s="125" t="s">
        <v>2455</v>
      </c>
      <c r="F3477" s="126">
        <v>14.79</v>
      </c>
      <c r="G3477" s="126">
        <v>14.989999999999998</v>
      </c>
      <c r="H3477" s="126">
        <v>11.83</v>
      </c>
      <c r="I3477" s="126"/>
      <c r="J3477" s="317"/>
      <c r="K3477" s="323">
        <f>ROUND(SUMIF('VGT-Bewegungsdaten'!B:B,A3477,'VGT-Bewegungsdaten'!C:C),3)</f>
        <v>0</v>
      </c>
      <c r="L3477" s="324">
        <f>ROUND(SUMIF('VGT-Bewegungsdaten'!B:B,$A3477,'VGT-Bewegungsdaten'!D:D),2)</f>
        <v>0</v>
      </c>
      <c r="N3477" s="376" t="s">
        <v>4930</v>
      </c>
      <c r="O3477" s="376" t="s">
        <v>4940</v>
      </c>
      <c r="P3477" s="326">
        <f>ROUND(SUMIF('AV-Bewegungsdaten'!B:B,A3477,'AV-Bewegungsdaten'!C:C),3)</f>
        <v>0</v>
      </c>
      <c r="Q3477" s="324">
        <f>ROUND(SUMIF('AV-Bewegungsdaten'!B:B,$A3477,'AV-Bewegungsdaten'!D:D),2)</f>
        <v>0</v>
      </c>
      <c r="T3477" s="327"/>
      <c r="U3477" s="326">
        <f>ROUND(SUMIF('DV-Bewegungsdaten'!B:B,Kategorien!A3477,'DV-Bewegungsdaten'!D:D),3)</f>
        <v>0</v>
      </c>
      <c r="V3477" s="324">
        <f>ROUND(SUMIF('DV-Bewegungsdaten'!B:B,Kategorien!A3477,'DV-Bewegungsdaten'!E:E),3)</f>
        <v>0</v>
      </c>
      <c r="AD3477" s="390">
        <f t="shared" si="709"/>
        <v>10.050999999999998</v>
      </c>
      <c r="AE3477" s="390">
        <f t="shared" si="710"/>
        <v>10.707999999999998</v>
      </c>
      <c r="AF3477" s="390">
        <f t="shared" si="711"/>
        <v>11.926999999999998</v>
      </c>
      <c r="AG3477" s="390">
        <f t="shared" si="712"/>
        <v>11.293999999999999</v>
      </c>
      <c r="AH3477" s="390">
        <f t="shared" si="713"/>
        <v>11.206</v>
      </c>
      <c r="AI3477" s="390">
        <f t="shared" si="714"/>
        <v>11.738</v>
      </c>
      <c r="AJ3477" s="390">
        <f t="shared" si="715"/>
        <v>11.020999999999999</v>
      </c>
      <c r="AK3477" s="390">
        <f t="shared" si="716"/>
        <v>11.304999999999998</v>
      </c>
      <c r="AL3477" s="390">
        <f t="shared" si="717"/>
        <v>11.414999999999999</v>
      </c>
      <c r="AM3477" s="390">
        <f t="shared" si="718"/>
        <v>11.295999999999999</v>
      </c>
      <c r="AN3477" s="390">
        <f t="shared" si="719"/>
        <v>10.889999999999999</v>
      </c>
      <c r="AO3477" s="390">
        <f t="shared" si="720"/>
        <v>11.792999999999999</v>
      </c>
    </row>
    <row r="3478" spans="1:41" ht="15" customHeight="1" x14ac:dyDescent="0.25">
      <c r="A3478" s="127" t="s">
        <v>4510</v>
      </c>
      <c r="B3478" s="125" t="s">
        <v>2077</v>
      </c>
      <c r="C3478" s="125" t="s">
        <v>4010</v>
      </c>
      <c r="D3478" s="125" t="s">
        <v>1432</v>
      </c>
      <c r="E3478" s="125" t="s">
        <v>2452</v>
      </c>
      <c r="F3478" s="126">
        <v>10.43</v>
      </c>
      <c r="G3478" s="126">
        <v>10.629999999999999</v>
      </c>
      <c r="H3478" s="126">
        <v>8.34</v>
      </c>
      <c r="I3478" s="126"/>
      <c r="J3478" s="317"/>
      <c r="K3478" s="323">
        <f>ROUND(SUMIF('VGT-Bewegungsdaten'!B:B,A3478,'VGT-Bewegungsdaten'!C:C),3)</f>
        <v>0</v>
      </c>
      <c r="L3478" s="324">
        <f>ROUND(SUMIF('VGT-Bewegungsdaten'!B:B,$A3478,'VGT-Bewegungsdaten'!D:D),2)</f>
        <v>0</v>
      </c>
      <c r="N3478" s="376" t="s">
        <v>4930</v>
      </c>
      <c r="O3478" s="376" t="s">
        <v>4940</v>
      </c>
      <c r="P3478" s="326">
        <f>ROUND(SUMIF('AV-Bewegungsdaten'!B:B,A3478,'AV-Bewegungsdaten'!C:C),3)</f>
        <v>0</v>
      </c>
      <c r="Q3478" s="324">
        <f>ROUND(SUMIF('AV-Bewegungsdaten'!B:B,$A3478,'AV-Bewegungsdaten'!D:D),2)</f>
        <v>0</v>
      </c>
      <c r="T3478" s="327"/>
      <c r="U3478" s="326">
        <f>ROUND(SUMIF('DV-Bewegungsdaten'!B:B,Kategorien!A3478,'DV-Bewegungsdaten'!D:D),3)</f>
        <v>0</v>
      </c>
      <c r="V3478" s="324">
        <f>ROUND(SUMIF('DV-Bewegungsdaten'!B:B,Kategorien!A3478,'DV-Bewegungsdaten'!E:E),3)</f>
        <v>0</v>
      </c>
      <c r="AD3478" s="390">
        <f t="shared" si="709"/>
        <v>5.6909999999999989</v>
      </c>
      <c r="AE3478" s="390">
        <f t="shared" si="710"/>
        <v>6.347999999999999</v>
      </c>
      <c r="AF3478" s="390">
        <f t="shared" si="711"/>
        <v>7.5669999999999984</v>
      </c>
      <c r="AG3478" s="390">
        <f t="shared" si="712"/>
        <v>6.9339999999999993</v>
      </c>
      <c r="AH3478" s="390">
        <f t="shared" si="713"/>
        <v>6.8459999999999992</v>
      </c>
      <c r="AI3478" s="390">
        <f t="shared" si="714"/>
        <v>7.3779999999999992</v>
      </c>
      <c r="AJ3478" s="390">
        <f t="shared" si="715"/>
        <v>6.6609999999999996</v>
      </c>
      <c r="AK3478" s="390">
        <f t="shared" si="716"/>
        <v>6.9449999999999985</v>
      </c>
      <c r="AL3478" s="390">
        <f t="shared" si="717"/>
        <v>7.0549999999999988</v>
      </c>
      <c r="AM3478" s="390">
        <f t="shared" si="718"/>
        <v>6.9359999999999991</v>
      </c>
      <c r="AN3478" s="390">
        <f t="shared" si="719"/>
        <v>6.5299999999999994</v>
      </c>
      <c r="AO3478" s="390">
        <f t="shared" si="720"/>
        <v>7.4329999999999989</v>
      </c>
    </row>
    <row r="3479" spans="1:41" ht="15" customHeight="1" x14ac:dyDescent="0.25">
      <c r="A3479" s="127" t="s">
        <v>4511</v>
      </c>
      <c r="B3479" s="125" t="s">
        <v>2077</v>
      </c>
      <c r="C3479" s="125" t="s">
        <v>4010</v>
      </c>
      <c r="D3479" s="125" t="s">
        <v>1434</v>
      </c>
      <c r="E3479" s="125" t="s">
        <v>2455</v>
      </c>
      <c r="F3479" s="126">
        <v>13.34</v>
      </c>
      <c r="G3479" s="126">
        <v>13.54</v>
      </c>
      <c r="H3479" s="126">
        <v>10.67</v>
      </c>
      <c r="I3479" s="126"/>
      <c r="J3479" s="317"/>
      <c r="K3479" s="323">
        <f>ROUND(SUMIF('VGT-Bewegungsdaten'!B:B,A3479,'VGT-Bewegungsdaten'!C:C),3)</f>
        <v>0</v>
      </c>
      <c r="L3479" s="324">
        <f>ROUND(SUMIF('VGT-Bewegungsdaten'!B:B,$A3479,'VGT-Bewegungsdaten'!D:D),2)</f>
        <v>0</v>
      </c>
      <c r="N3479" s="376" t="s">
        <v>4930</v>
      </c>
      <c r="O3479" s="376" t="s">
        <v>4940</v>
      </c>
      <c r="P3479" s="326">
        <f>ROUND(SUMIF('AV-Bewegungsdaten'!B:B,A3479,'AV-Bewegungsdaten'!C:C),3)</f>
        <v>0</v>
      </c>
      <c r="Q3479" s="324">
        <f>ROUND(SUMIF('AV-Bewegungsdaten'!B:B,$A3479,'AV-Bewegungsdaten'!D:D),2)</f>
        <v>0</v>
      </c>
      <c r="T3479" s="327"/>
      <c r="U3479" s="326">
        <f>ROUND(SUMIF('DV-Bewegungsdaten'!B:B,Kategorien!A3479,'DV-Bewegungsdaten'!D:D),3)</f>
        <v>0</v>
      </c>
      <c r="V3479" s="324">
        <f>ROUND(SUMIF('DV-Bewegungsdaten'!B:B,Kategorien!A3479,'DV-Bewegungsdaten'!E:E),3)</f>
        <v>0</v>
      </c>
      <c r="AD3479" s="390">
        <f t="shared" si="709"/>
        <v>8.6009999999999991</v>
      </c>
      <c r="AE3479" s="390">
        <f t="shared" si="710"/>
        <v>9.2579999999999991</v>
      </c>
      <c r="AF3479" s="390">
        <f t="shared" si="711"/>
        <v>10.476999999999999</v>
      </c>
      <c r="AG3479" s="390">
        <f t="shared" si="712"/>
        <v>9.8439999999999994</v>
      </c>
      <c r="AH3479" s="390">
        <f t="shared" si="713"/>
        <v>9.7560000000000002</v>
      </c>
      <c r="AI3479" s="390">
        <f t="shared" si="714"/>
        <v>10.288</v>
      </c>
      <c r="AJ3479" s="390">
        <f t="shared" si="715"/>
        <v>9.5709999999999997</v>
      </c>
      <c r="AK3479" s="390">
        <f t="shared" si="716"/>
        <v>9.8549999999999986</v>
      </c>
      <c r="AL3479" s="390">
        <f t="shared" si="717"/>
        <v>9.9649999999999999</v>
      </c>
      <c r="AM3479" s="390">
        <f t="shared" si="718"/>
        <v>9.8460000000000001</v>
      </c>
      <c r="AN3479" s="390">
        <f t="shared" si="719"/>
        <v>9.44</v>
      </c>
      <c r="AO3479" s="390">
        <f t="shared" si="720"/>
        <v>10.343</v>
      </c>
    </row>
    <row r="3480" spans="1:41" ht="15" customHeight="1" x14ac:dyDescent="0.25">
      <c r="A3480" s="127" t="s">
        <v>4512</v>
      </c>
      <c r="B3480" s="125" t="s">
        <v>2077</v>
      </c>
      <c r="C3480" s="125" t="s">
        <v>4010</v>
      </c>
      <c r="D3480" s="125" t="s">
        <v>1460</v>
      </c>
      <c r="E3480" s="125" t="s">
        <v>2452</v>
      </c>
      <c r="F3480" s="126">
        <v>9.94</v>
      </c>
      <c r="G3480" s="126">
        <v>10.139999999999999</v>
      </c>
      <c r="H3480" s="126">
        <v>7.95</v>
      </c>
      <c r="I3480" s="126"/>
      <c r="J3480" s="317"/>
      <c r="K3480" s="323">
        <f>ROUND(SUMIF('VGT-Bewegungsdaten'!B:B,A3480,'VGT-Bewegungsdaten'!C:C),3)</f>
        <v>0</v>
      </c>
      <c r="L3480" s="324">
        <f>ROUND(SUMIF('VGT-Bewegungsdaten'!B:B,$A3480,'VGT-Bewegungsdaten'!D:D),2)</f>
        <v>0</v>
      </c>
      <c r="N3480" s="376" t="s">
        <v>4930</v>
      </c>
      <c r="O3480" s="376" t="s">
        <v>4940</v>
      </c>
      <c r="P3480" s="326">
        <f>ROUND(SUMIF('AV-Bewegungsdaten'!B:B,A3480,'AV-Bewegungsdaten'!C:C),3)</f>
        <v>0</v>
      </c>
      <c r="Q3480" s="324">
        <f>ROUND(SUMIF('AV-Bewegungsdaten'!B:B,$A3480,'AV-Bewegungsdaten'!D:D),2)</f>
        <v>0</v>
      </c>
      <c r="T3480" s="327"/>
      <c r="U3480" s="326">
        <f>ROUND(SUMIF('DV-Bewegungsdaten'!B:B,Kategorien!A3480,'DV-Bewegungsdaten'!D:D),3)</f>
        <v>0</v>
      </c>
      <c r="V3480" s="324">
        <f>ROUND(SUMIF('DV-Bewegungsdaten'!B:B,Kategorien!A3480,'DV-Bewegungsdaten'!E:E),3)</f>
        <v>0</v>
      </c>
      <c r="AD3480" s="390">
        <f t="shared" si="709"/>
        <v>5.2009999999999987</v>
      </c>
      <c r="AE3480" s="390">
        <f t="shared" si="710"/>
        <v>5.8579999999999988</v>
      </c>
      <c r="AF3480" s="390">
        <f t="shared" si="711"/>
        <v>7.0769999999999982</v>
      </c>
      <c r="AG3480" s="390">
        <f t="shared" si="712"/>
        <v>6.4439999999999991</v>
      </c>
      <c r="AH3480" s="390">
        <f t="shared" si="713"/>
        <v>6.355999999999999</v>
      </c>
      <c r="AI3480" s="390">
        <f t="shared" si="714"/>
        <v>6.887999999999999</v>
      </c>
      <c r="AJ3480" s="390">
        <f t="shared" si="715"/>
        <v>6.1709999999999994</v>
      </c>
      <c r="AK3480" s="390">
        <f t="shared" si="716"/>
        <v>6.4549999999999983</v>
      </c>
      <c r="AL3480" s="390">
        <f t="shared" si="717"/>
        <v>6.5649999999999986</v>
      </c>
      <c r="AM3480" s="390">
        <f t="shared" si="718"/>
        <v>6.4459999999999988</v>
      </c>
      <c r="AN3480" s="390">
        <f t="shared" si="719"/>
        <v>6.0399999999999991</v>
      </c>
      <c r="AO3480" s="390">
        <f t="shared" si="720"/>
        <v>6.9429999999999987</v>
      </c>
    </row>
    <row r="3481" spans="1:41" ht="15" customHeight="1" x14ac:dyDescent="0.25">
      <c r="A3481" s="127" t="s">
        <v>4513</v>
      </c>
      <c r="B3481" s="125" t="s">
        <v>2077</v>
      </c>
      <c r="C3481" s="125" t="s">
        <v>4010</v>
      </c>
      <c r="D3481" s="125" t="s">
        <v>1462</v>
      </c>
      <c r="E3481" s="125" t="s">
        <v>2455</v>
      </c>
      <c r="F3481" s="126">
        <v>12.85</v>
      </c>
      <c r="G3481" s="126">
        <v>13.049999999999999</v>
      </c>
      <c r="H3481" s="126">
        <v>10.28</v>
      </c>
      <c r="I3481" s="126"/>
      <c r="J3481" s="317"/>
      <c r="K3481" s="323">
        <f>ROUND(SUMIF('VGT-Bewegungsdaten'!B:B,A3481,'VGT-Bewegungsdaten'!C:C),3)</f>
        <v>0</v>
      </c>
      <c r="L3481" s="324">
        <f>ROUND(SUMIF('VGT-Bewegungsdaten'!B:B,$A3481,'VGT-Bewegungsdaten'!D:D),2)</f>
        <v>0</v>
      </c>
      <c r="N3481" s="376" t="s">
        <v>4930</v>
      </c>
      <c r="O3481" s="376" t="s">
        <v>4940</v>
      </c>
      <c r="P3481" s="326">
        <f>ROUND(SUMIF('AV-Bewegungsdaten'!B:B,A3481,'AV-Bewegungsdaten'!C:C),3)</f>
        <v>0</v>
      </c>
      <c r="Q3481" s="324">
        <f>ROUND(SUMIF('AV-Bewegungsdaten'!B:B,$A3481,'AV-Bewegungsdaten'!D:D),2)</f>
        <v>0</v>
      </c>
      <c r="T3481" s="327"/>
      <c r="U3481" s="326">
        <f>ROUND(SUMIF('DV-Bewegungsdaten'!B:B,Kategorien!A3481,'DV-Bewegungsdaten'!D:D),3)</f>
        <v>0</v>
      </c>
      <c r="V3481" s="324">
        <f>ROUND(SUMIF('DV-Bewegungsdaten'!B:B,Kategorien!A3481,'DV-Bewegungsdaten'!E:E),3)</f>
        <v>0</v>
      </c>
      <c r="AD3481" s="390">
        <f t="shared" si="709"/>
        <v>8.1109999999999989</v>
      </c>
      <c r="AE3481" s="390">
        <f t="shared" si="710"/>
        <v>8.7679999999999989</v>
      </c>
      <c r="AF3481" s="390">
        <f t="shared" si="711"/>
        <v>9.9869999999999983</v>
      </c>
      <c r="AG3481" s="390">
        <f t="shared" si="712"/>
        <v>9.3539999999999992</v>
      </c>
      <c r="AH3481" s="390">
        <f t="shared" si="713"/>
        <v>9.2659999999999982</v>
      </c>
      <c r="AI3481" s="390">
        <f t="shared" si="714"/>
        <v>9.7979999999999983</v>
      </c>
      <c r="AJ3481" s="390">
        <f t="shared" si="715"/>
        <v>9.0809999999999995</v>
      </c>
      <c r="AK3481" s="390">
        <f t="shared" si="716"/>
        <v>9.3649999999999984</v>
      </c>
      <c r="AL3481" s="390">
        <f t="shared" si="717"/>
        <v>9.4749999999999979</v>
      </c>
      <c r="AM3481" s="390">
        <f t="shared" si="718"/>
        <v>9.3559999999999981</v>
      </c>
      <c r="AN3481" s="390">
        <f t="shared" si="719"/>
        <v>8.9499999999999993</v>
      </c>
      <c r="AO3481" s="390">
        <f t="shared" si="720"/>
        <v>9.852999999999998</v>
      </c>
    </row>
    <row r="3482" spans="1:41" ht="15" customHeight="1" x14ac:dyDescent="0.25">
      <c r="A3482" s="127" t="s">
        <v>4514</v>
      </c>
      <c r="B3482" s="125" t="s">
        <v>2077</v>
      </c>
      <c r="C3482" s="125" t="s">
        <v>4010</v>
      </c>
      <c r="D3482" s="125" t="s">
        <v>1464</v>
      </c>
      <c r="E3482" s="125" t="s">
        <v>2452</v>
      </c>
      <c r="F3482" s="126">
        <v>13.82</v>
      </c>
      <c r="G3482" s="126">
        <v>14.02</v>
      </c>
      <c r="H3482" s="126">
        <v>11.06</v>
      </c>
      <c r="I3482" s="126"/>
      <c r="J3482" s="317"/>
      <c r="K3482" s="323">
        <f>ROUND(SUMIF('VGT-Bewegungsdaten'!B:B,A3482,'VGT-Bewegungsdaten'!C:C),3)</f>
        <v>0</v>
      </c>
      <c r="L3482" s="324">
        <f>ROUND(SUMIF('VGT-Bewegungsdaten'!B:B,$A3482,'VGT-Bewegungsdaten'!D:D),2)</f>
        <v>0</v>
      </c>
      <c r="N3482" s="376" t="s">
        <v>4930</v>
      </c>
      <c r="O3482" s="376" t="s">
        <v>4940</v>
      </c>
      <c r="P3482" s="326">
        <f>ROUND(SUMIF('AV-Bewegungsdaten'!B:B,A3482,'AV-Bewegungsdaten'!C:C),3)</f>
        <v>0</v>
      </c>
      <c r="Q3482" s="324">
        <f>ROUND(SUMIF('AV-Bewegungsdaten'!B:B,$A3482,'AV-Bewegungsdaten'!D:D),2)</f>
        <v>0</v>
      </c>
      <c r="T3482" s="327"/>
      <c r="U3482" s="326">
        <f>ROUND(SUMIF('DV-Bewegungsdaten'!B:B,Kategorien!A3482,'DV-Bewegungsdaten'!D:D),3)</f>
        <v>0</v>
      </c>
      <c r="V3482" s="324">
        <f>ROUND(SUMIF('DV-Bewegungsdaten'!B:B,Kategorien!A3482,'DV-Bewegungsdaten'!E:E),3)</f>
        <v>0</v>
      </c>
      <c r="AD3482" s="390">
        <f t="shared" si="709"/>
        <v>9.0809999999999995</v>
      </c>
      <c r="AE3482" s="390">
        <f t="shared" si="710"/>
        <v>9.7379999999999995</v>
      </c>
      <c r="AF3482" s="390">
        <f t="shared" si="711"/>
        <v>10.956999999999999</v>
      </c>
      <c r="AG3482" s="390">
        <f t="shared" si="712"/>
        <v>10.324</v>
      </c>
      <c r="AH3482" s="390">
        <f t="shared" si="713"/>
        <v>10.236000000000001</v>
      </c>
      <c r="AI3482" s="390">
        <f t="shared" si="714"/>
        <v>10.768000000000001</v>
      </c>
      <c r="AJ3482" s="390">
        <f t="shared" si="715"/>
        <v>10.051</v>
      </c>
      <c r="AK3482" s="390">
        <f t="shared" si="716"/>
        <v>10.334999999999999</v>
      </c>
      <c r="AL3482" s="390">
        <f t="shared" si="717"/>
        <v>10.445</v>
      </c>
      <c r="AM3482" s="390">
        <f t="shared" si="718"/>
        <v>10.326000000000001</v>
      </c>
      <c r="AN3482" s="390">
        <f t="shared" si="719"/>
        <v>9.92</v>
      </c>
      <c r="AO3482" s="390">
        <f t="shared" si="720"/>
        <v>10.823</v>
      </c>
    </row>
    <row r="3483" spans="1:41" ht="15" customHeight="1" x14ac:dyDescent="0.25">
      <c r="A3483" s="127" t="s">
        <v>4515</v>
      </c>
      <c r="B3483" s="125" t="s">
        <v>2077</v>
      </c>
      <c r="C3483" s="125" t="s">
        <v>4010</v>
      </c>
      <c r="D3483" s="125" t="s">
        <v>1466</v>
      </c>
      <c r="E3483" s="125" t="s">
        <v>2455</v>
      </c>
      <c r="F3483" s="126">
        <v>16.73</v>
      </c>
      <c r="G3483" s="126">
        <v>16.93</v>
      </c>
      <c r="H3483" s="126">
        <v>13.38</v>
      </c>
      <c r="I3483" s="126"/>
      <c r="J3483" s="317"/>
      <c r="K3483" s="323">
        <f>ROUND(SUMIF('VGT-Bewegungsdaten'!B:B,A3483,'VGT-Bewegungsdaten'!C:C),3)</f>
        <v>0</v>
      </c>
      <c r="L3483" s="324">
        <f>ROUND(SUMIF('VGT-Bewegungsdaten'!B:B,$A3483,'VGT-Bewegungsdaten'!D:D),2)</f>
        <v>0</v>
      </c>
      <c r="N3483" s="376" t="s">
        <v>4930</v>
      </c>
      <c r="O3483" s="376" t="s">
        <v>4940</v>
      </c>
      <c r="P3483" s="326">
        <f>ROUND(SUMIF('AV-Bewegungsdaten'!B:B,A3483,'AV-Bewegungsdaten'!C:C),3)</f>
        <v>0</v>
      </c>
      <c r="Q3483" s="324">
        <f>ROUND(SUMIF('AV-Bewegungsdaten'!B:B,$A3483,'AV-Bewegungsdaten'!D:D),2)</f>
        <v>0</v>
      </c>
      <c r="T3483" s="327"/>
      <c r="U3483" s="326">
        <f>ROUND(SUMIF('DV-Bewegungsdaten'!B:B,Kategorien!A3483,'DV-Bewegungsdaten'!D:D),3)</f>
        <v>0</v>
      </c>
      <c r="V3483" s="324">
        <f>ROUND(SUMIF('DV-Bewegungsdaten'!B:B,Kategorien!A3483,'DV-Bewegungsdaten'!E:E),3)</f>
        <v>0</v>
      </c>
      <c r="AD3483" s="390">
        <f t="shared" si="709"/>
        <v>11.991</v>
      </c>
      <c r="AE3483" s="390">
        <f t="shared" si="710"/>
        <v>12.648</v>
      </c>
      <c r="AF3483" s="390">
        <f t="shared" si="711"/>
        <v>13.866999999999999</v>
      </c>
      <c r="AG3483" s="390">
        <f t="shared" si="712"/>
        <v>13.234</v>
      </c>
      <c r="AH3483" s="390">
        <f t="shared" si="713"/>
        <v>13.146000000000001</v>
      </c>
      <c r="AI3483" s="390">
        <f t="shared" si="714"/>
        <v>13.678000000000001</v>
      </c>
      <c r="AJ3483" s="390">
        <f t="shared" si="715"/>
        <v>12.961</v>
      </c>
      <c r="AK3483" s="390">
        <f t="shared" si="716"/>
        <v>13.244999999999999</v>
      </c>
      <c r="AL3483" s="390">
        <f t="shared" si="717"/>
        <v>13.355</v>
      </c>
      <c r="AM3483" s="390">
        <f t="shared" si="718"/>
        <v>13.236000000000001</v>
      </c>
      <c r="AN3483" s="390">
        <f t="shared" si="719"/>
        <v>12.83</v>
      </c>
      <c r="AO3483" s="390">
        <f t="shared" si="720"/>
        <v>13.733000000000001</v>
      </c>
    </row>
    <row r="3484" spans="1:41" ht="15" customHeight="1" x14ac:dyDescent="0.25">
      <c r="A3484" s="127" t="s">
        <v>4516</v>
      </c>
      <c r="B3484" s="125" t="s">
        <v>2077</v>
      </c>
      <c r="C3484" s="125" t="s">
        <v>4010</v>
      </c>
      <c r="D3484" s="125" t="s">
        <v>1468</v>
      </c>
      <c r="E3484" s="125" t="s">
        <v>2452</v>
      </c>
      <c r="F3484" s="126">
        <v>12.370000000000001</v>
      </c>
      <c r="G3484" s="126">
        <v>12.57</v>
      </c>
      <c r="H3484" s="126">
        <v>9.9</v>
      </c>
      <c r="I3484" s="126"/>
      <c r="J3484" s="317"/>
      <c r="K3484" s="323">
        <f>ROUND(SUMIF('VGT-Bewegungsdaten'!B:B,A3484,'VGT-Bewegungsdaten'!C:C),3)</f>
        <v>0</v>
      </c>
      <c r="L3484" s="324">
        <f>ROUND(SUMIF('VGT-Bewegungsdaten'!B:B,$A3484,'VGT-Bewegungsdaten'!D:D),2)</f>
        <v>0</v>
      </c>
      <c r="N3484" s="376" t="s">
        <v>4930</v>
      </c>
      <c r="O3484" s="376" t="s">
        <v>4940</v>
      </c>
      <c r="P3484" s="326">
        <f>ROUND(SUMIF('AV-Bewegungsdaten'!B:B,A3484,'AV-Bewegungsdaten'!C:C),3)</f>
        <v>0</v>
      </c>
      <c r="Q3484" s="324">
        <f>ROUND(SUMIF('AV-Bewegungsdaten'!B:B,$A3484,'AV-Bewegungsdaten'!D:D),2)</f>
        <v>0</v>
      </c>
      <c r="T3484" s="327"/>
      <c r="U3484" s="326">
        <f>ROUND(SUMIF('DV-Bewegungsdaten'!B:B,Kategorien!A3484,'DV-Bewegungsdaten'!D:D),3)</f>
        <v>0</v>
      </c>
      <c r="V3484" s="324">
        <f>ROUND(SUMIF('DV-Bewegungsdaten'!B:B,Kategorien!A3484,'DV-Bewegungsdaten'!E:E),3)</f>
        <v>0</v>
      </c>
      <c r="AD3484" s="390">
        <f t="shared" si="709"/>
        <v>7.6310000000000002</v>
      </c>
      <c r="AE3484" s="390">
        <f t="shared" si="710"/>
        <v>8.2880000000000003</v>
      </c>
      <c r="AF3484" s="390">
        <f t="shared" si="711"/>
        <v>9.5069999999999997</v>
      </c>
      <c r="AG3484" s="390">
        <f t="shared" si="712"/>
        <v>8.8740000000000006</v>
      </c>
      <c r="AH3484" s="390">
        <f t="shared" si="713"/>
        <v>8.7860000000000014</v>
      </c>
      <c r="AI3484" s="390">
        <f t="shared" si="714"/>
        <v>9.3180000000000014</v>
      </c>
      <c r="AJ3484" s="390">
        <f t="shared" si="715"/>
        <v>8.6010000000000009</v>
      </c>
      <c r="AK3484" s="390">
        <f t="shared" si="716"/>
        <v>8.8849999999999998</v>
      </c>
      <c r="AL3484" s="390">
        <f t="shared" si="717"/>
        <v>8.995000000000001</v>
      </c>
      <c r="AM3484" s="390">
        <f t="shared" si="718"/>
        <v>8.8760000000000012</v>
      </c>
      <c r="AN3484" s="390">
        <f t="shared" si="719"/>
        <v>8.4700000000000006</v>
      </c>
      <c r="AO3484" s="390">
        <f t="shared" si="720"/>
        <v>9.3730000000000011</v>
      </c>
    </row>
    <row r="3485" spans="1:41" ht="15" customHeight="1" x14ac:dyDescent="0.25">
      <c r="A3485" s="127" t="s">
        <v>4517</v>
      </c>
      <c r="B3485" s="125" t="s">
        <v>2077</v>
      </c>
      <c r="C3485" s="125" t="s">
        <v>4010</v>
      </c>
      <c r="D3485" s="125" t="s">
        <v>1470</v>
      </c>
      <c r="E3485" s="125" t="s">
        <v>2455</v>
      </c>
      <c r="F3485" s="126">
        <v>15.28</v>
      </c>
      <c r="G3485" s="126">
        <v>15.479999999999999</v>
      </c>
      <c r="H3485" s="126">
        <v>12.22</v>
      </c>
      <c r="I3485" s="126"/>
      <c r="J3485" s="317"/>
      <c r="K3485" s="323">
        <f>ROUND(SUMIF('VGT-Bewegungsdaten'!B:B,A3485,'VGT-Bewegungsdaten'!C:C),3)</f>
        <v>0</v>
      </c>
      <c r="L3485" s="324">
        <f>ROUND(SUMIF('VGT-Bewegungsdaten'!B:B,$A3485,'VGT-Bewegungsdaten'!D:D),2)</f>
        <v>0</v>
      </c>
      <c r="N3485" s="376" t="s">
        <v>4930</v>
      </c>
      <c r="O3485" s="376" t="s">
        <v>4940</v>
      </c>
      <c r="P3485" s="326">
        <f>ROUND(SUMIF('AV-Bewegungsdaten'!B:B,A3485,'AV-Bewegungsdaten'!C:C),3)</f>
        <v>0</v>
      </c>
      <c r="Q3485" s="324">
        <f>ROUND(SUMIF('AV-Bewegungsdaten'!B:B,$A3485,'AV-Bewegungsdaten'!D:D),2)</f>
        <v>0</v>
      </c>
      <c r="T3485" s="327"/>
      <c r="U3485" s="326">
        <f>ROUND(SUMIF('DV-Bewegungsdaten'!B:B,Kategorien!A3485,'DV-Bewegungsdaten'!D:D),3)</f>
        <v>0</v>
      </c>
      <c r="V3485" s="324">
        <f>ROUND(SUMIF('DV-Bewegungsdaten'!B:B,Kategorien!A3485,'DV-Bewegungsdaten'!E:E),3)</f>
        <v>0</v>
      </c>
      <c r="AD3485" s="390">
        <f t="shared" si="709"/>
        <v>10.540999999999999</v>
      </c>
      <c r="AE3485" s="390">
        <f t="shared" si="710"/>
        <v>11.197999999999999</v>
      </c>
      <c r="AF3485" s="390">
        <f t="shared" si="711"/>
        <v>12.416999999999998</v>
      </c>
      <c r="AG3485" s="390">
        <f t="shared" si="712"/>
        <v>11.783999999999999</v>
      </c>
      <c r="AH3485" s="390">
        <f t="shared" si="713"/>
        <v>11.695999999999998</v>
      </c>
      <c r="AI3485" s="390">
        <f t="shared" si="714"/>
        <v>12.227999999999998</v>
      </c>
      <c r="AJ3485" s="390">
        <f t="shared" si="715"/>
        <v>11.510999999999999</v>
      </c>
      <c r="AK3485" s="390">
        <f t="shared" si="716"/>
        <v>11.794999999999998</v>
      </c>
      <c r="AL3485" s="390">
        <f t="shared" si="717"/>
        <v>11.904999999999998</v>
      </c>
      <c r="AM3485" s="390">
        <f t="shared" si="718"/>
        <v>11.785999999999998</v>
      </c>
      <c r="AN3485" s="390">
        <f t="shared" si="719"/>
        <v>11.379999999999999</v>
      </c>
      <c r="AO3485" s="390">
        <f t="shared" si="720"/>
        <v>12.282999999999998</v>
      </c>
    </row>
    <row r="3486" spans="1:41" ht="15" customHeight="1" x14ac:dyDescent="0.25">
      <c r="A3486" s="127" t="s">
        <v>4518</v>
      </c>
      <c r="B3486" s="125" t="s">
        <v>2077</v>
      </c>
      <c r="C3486" s="125" t="s">
        <v>4010</v>
      </c>
      <c r="D3486" s="125" t="s">
        <v>1472</v>
      </c>
      <c r="E3486" s="125" t="s">
        <v>2455</v>
      </c>
      <c r="F3486" s="126">
        <v>10.469999999999999</v>
      </c>
      <c r="G3486" s="126">
        <v>10.669999999999998</v>
      </c>
      <c r="H3486" s="126">
        <v>8.3800000000000008</v>
      </c>
      <c r="I3486" s="126"/>
      <c r="J3486" s="317"/>
      <c r="K3486" s="323">
        <f>ROUND(SUMIF('VGT-Bewegungsdaten'!B:B,A3486,'VGT-Bewegungsdaten'!C:C),3)</f>
        <v>0</v>
      </c>
      <c r="L3486" s="324">
        <f>ROUND(SUMIF('VGT-Bewegungsdaten'!B:B,$A3486,'VGT-Bewegungsdaten'!D:D),2)</f>
        <v>0</v>
      </c>
      <c r="N3486" s="376" t="s">
        <v>4930</v>
      </c>
      <c r="O3486" s="376" t="s">
        <v>4940</v>
      </c>
      <c r="P3486" s="326">
        <f>ROUND(SUMIF('AV-Bewegungsdaten'!B:B,A3486,'AV-Bewegungsdaten'!C:C),3)</f>
        <v>0</v>
      </c>
      <c r="Q3486" s="324">
        <f>ROUND(SUMIF('AV-Bewegungsdaten'!B:B,$A3486,'AV-Bewegungsdaten'!D:D),2)</f>
        <v>0</v>
      </c>
      <c r="T3486" s="327"/>
      <c r="U3486" s="326">
        <f>ROUND(SUMIF('DV-Bewegungsdaten'!B:B,Kategorien!A3486,'DV-Bewegungsdaten'!D:D),3)</f>
        <v>0</v>
      </c>
      <c r="V3486" s="324">
        <f>ROUND(SUMIF('DV-Bewegungsdaten'!B:B,Kategorien!A3486,'DV-Bewegungsdaten'!E:E),3)</f>
        <v>0</v>
      </c>
      <c r="AD3486" s="390">
        <f t="shared" si="709"/>
        <v>5.7309999999999981</v>
      </c>
      <c r="AE3486" s="390">
        <f t="shared" si="710"/>
        <v>6.3879999999999981</v>
      </c>
      <c r="AF3486" s="390">
        <f t="shared" si="711"/>
        <v>7.6069999999999975</v>
      </c>
      <c r="AG3486" s="390">
        <f t="shared" si="712"/>
        <v>6.9739999999999984</v>
      </c>
      <c r="AH3486" s="390">
        <f t="shared" si="713"/>
        <v>6.8859999999999983</v>
      </c>
      <c r="AI3486" s="390">
        <f t="shared" si="714"/>
        <v>7.4179999999999984</v>
      </c>
      <c r="AJ3486" s="390">
        <f t="shared" si="715"/>
        <v>6.7009999999999987</v>
      </c>
      <c r="AK3486" s="390">
        <f t="shared" si="716"/>
        <v>6.9849999999999977</v>
      </c>
      <c r="AL3486" s="390">
        <f t="shared" si="717"/>
        <v>7.094999999999998</v>
      </c>
      <c r="AM3486" s="390">
        <f t="shared" si="718"/>
        <v>6.9759999999999982</v>
      </c>
      <c r="AN3486" s="390">
        <f t="shared" si="719"/>
        <v>6.5699999999999985</v>
      </c>
      <c r="AO3486" s="390">
        <f t="shared" si="720"/>
        <v>7.4729999999999981</v>
      </c>
    </row>
    <row r="3487" spans="1:41" ht="15" customHeight="1" x14ac:dyDescent="0.25">
      <c r="A3487" s="127" t="s">
        <v>4519</v>
      </c>
      <c r="B3487" s="125" t="s">
        <v>2077</v>
      </c>
      <c r="C3487" s="125" t="s">
        <v>4010</v>
      </c>
      <c r="D3487" s="125" t="s">
        <v>4520</v>
      </c>
      <c r="F3487" s="126">
        <v>14.3</v>
      </c>
      <c r="G3487" s="126">
        <v>14.5</v>
      </c>
      <c r="H3487" s="126">
        <v>11.44</v>
      </c>
      <c r="I3487" s="126"/>
      <c r="J3487" s="317"/>
      <c r="K3487" s="323">
        <f>ROUND(SUMIF('VGT-Bewegungsdaten'!B:B,A3487,'VGT-Bewegungsdaten'!C:C),3)</f>
        <v>0</v>
      </c>
      <c r="L3487" s="324">
        <f>ROUND(SUMIF('VGT-Bewegungsdaten'!B:B,$A3487,'VGT-Bewegungsdaten'!D:D),2)</f>
        <v>0</v>
      </c>
      <c r="N3487" s="376" t="s">
        <v>4930</v>
      </c>
      <c r="O3487" s="376" t="s">
        <v>4940</v>
      </c>
      <c r="P3487" s="326">
        <f>ROUND(SUMIF('AV-Bewegungsdaten'!B:B,A3487,'AV-Bewegungsdaten'!C:C),3)</f>
        <v>0</v>
      </c>
      <c r="Q3487" s="324">
        <f>ROUND(SUMIF('AV-Bewegungsdaten'!B:B,$A3487,'AV-Bewegungsdaten'!D:D),2)</f>
        <v>0</v>
      </c>
      <c r="T3487" s="327"/>
      <c r="U3487" s="326">
        <f>ROUND(SUMIF('DV-Bewegungsdaten'!B:B,Kategorien!A3487,'DV-Bewegungsdaten'!D:D),3)</f>
        <v>0</v>
      </c>
      <c r="V3487" s="324">
        <f>ROUND(SUMIF('DV-Bewegungsdaten'!B:B,Kategorien!A3487,'DV-Bewegungsdaten'!E:E),3)</f>
        <v>0</v>
      </c>
      <c r="AD3487" s="390">
        <f t="shared" si="709"/>
        <v>9.5609999999999999</v>
      </c>
      <c r="AE3487" s="390">
        <f t="shared" si="710"/>
        <v>10.218</v>
      </c>
      <c r="AF3487" s="390">
        <f t="shared" si="711"/>
        <v>11.436999999999999</v>
      </c>
      <c r="AG3487" s="390">
        <f t="shared" si="712"/>
        <v>10.804</v>
      </c>
      <c r="AH3487" s="390">
        <f t="shared" si="713"/>
        <v>10.716000000000001</v>
      </c>
      <c r="AI3487" s="390">
        <f t="shared" si="714"/>
        <v>11.248000000000001</v>
      </c>
      <c r="AJ3487" s="390">
        <f t="shared" si="715"/>
        <v>10.531000000000001</v>
      </c>
      <c r="AK3487" s="390">
        <f t="shared" si="716"/>
        <v>10.815</v>
      </c>
      <c r="AL3487" s="390">
        <f t="shared" si="717"/>
        <v>10.925000000000001</v>
      </c>
      <c r="AM3487" s="390">
        <f t="shared" si="718"/>
        <v>10.806000000000001</v>
      </c>
      <c r="AN3487" s="390">
        <f t="shared" si="719"/>
        <v>10.4</v>
      </c>
      <c r="AO3487" s="390">
        <f t="shared" si="720"/>
        <v>11.303000000000001</v>
      </c>
    </row>
    <row r="3488" spans="1:41" ht="15" customHeight="1" x14ac:dyDescent="0.25">
      <c r="A3488" s="127" t="s">
        <v>4521</v>
      </c>
      <c r="B3488" s="125" t="s">
        <v>2077</v>
      </c>
      <c r="C3488" s="125" t="s">
        <v>4010</v>
      </c>
      <c r="D3488" s="125" t="s">
        <v>4522</v>
      </c>
      <c r="F3488" s="126">
        <v>20.3</v>
      </c>
      <c r="G3488" s="126">
        <v>20.5</v>
      </c>
      <c r="H3488" s="126">
        <v>16.239999999999998</v>
      </c>
      <c r="I3488" s="126"/>
      <c r="J3488" s="317"/>
      <c r="K3488" s="323">
        <f>ROUND(SUMIF('VGT-Bewegungsdaten'!B:B,A3488,'VGT-Bewegungsdaten'!C:C),3)</f>
        <v>0</v>
      </c>
      <c r="L3488" s="324">
        <f>ROUND(SUMIF('VGT-Bewegungsdaten'!B:B,$A3488,'VGT-Bewegungsdaten'!D:D),2)</f>
        <v>0</v>
      </c>
      <c r="N3488" s="376" t="s">
        <v>4930</v>
      </c>
      <c r="O3488" s="376" t="s">
        <v>4940</v>
      </c>
      <c r="P3488" s="326">
        <f>ROUND(SUMIF('AV-Bewegungsdaten'!B:B,A3488,'AV-Bewegungsdaten'!C:C),3)</f>
        <v>0</v>
      </c>
      <c r="Q3488" s="324">
        <f>ROUND(SUMIF('AV-Bewegungsdaten'!B:B,$A3488,'AV-Bewegungsdaten'!D:D),2)</f>
        <v>0</v>
      </c>
      <c r="T3488" s="327"/>
      <c r="U3488" s="326">
        <f>ROUND(SUMIF('DV-Bewegungsdaten'!B:B,Kategorien!A3488,'DV-Bewegungsdaten'!D:D),3)</f>
        <v>0</v>
      </c>
      <c r="V3488" s="324">
        <f>ROUND(SUMIF('DV-Bewegungsdaten'!B:B,Kategorien!A3488,'DV-Bewegungsdaten'!E:E),3)</f>
        <v>0</v>
      </c>
      <c r="AD3488" s="390">
        <f t="shared" si="709"/>
        <v>15.561</v>
      </c>
      <c r="AE3488" s="390">
        <f t="shared" si="710"/>
        <v>16.218</v>
      </c>
      <c r="AF3488" s="390">
        <f t="shared" si="711"/>
        <v>17.437000000000001</v>
      </c>
      <c r="AG3488" s="390">
        <f t="shared" si="712"/>
        <v>16.803999999999998</v>
      </c>
      <c r="AH3488" s="390">
        <f t="shared" si="713"/>
        <v>16.716000000000001</v>
      </c>
      <c r="AI3488" s="390">
        <f t="shared" si="714"/>
        <v>17.248000000000001</v>
      </c>
      <c r="AJ3488" s="390">
        <f t="shared" si="715"/>
        <v>16.530999999999999</v>
      </c>
      <c r="AK3488" s="390">
        <f t="shared" si="716"/>
        <v>16.815000000000001</v>
      </c>
      <c r="AL3488" s="390">
        <f t="shared" si="717"/>
        <v>16.925000000000001</v>
      </c>
      <c r="AM3488" s="390">
        <f t="shared" si="718"/>
        <v>16.806000000000001</v>
      </c>
      <c r="AN3488" s="390">
        <f t="shared" si="719"/>
        <v>16.399999999999999</v>
      </c>
      <c r="AO3488" s="390">
        <f t="shared" si="720"/>
        <v>17.303000000000001</v>
      </c>
    </row>
    <row r="3489" spans="1:41" ht="15" customHeight="1" x14ac:dyDescent="0.25">
      <c r="A3489" s="127" t="s">
        <v>4523</v>
      </c>
      <c r="B3489" s="125" t="s">
        <v>2077</v>
      </c>
      <c r="C3489" s="125" t="s">
        <v>4010</v>
      </c>
      <c r="D3489" s="125" t="s">
        <v>4524</v>
      </c>
      <c r="F3489" s="126">
        <v>22.3</v>
      </c>
      <c r="G3489" s="126">
        <v>22.5</v>
      </c>
      <c r="H3489" s="126">
        <v>17.84</v>
      </c>
      <c r="I3489" s="126"/>
      <c r="J3489" s="317"/>
      <c r="K3489" s="323">
        <f>ROUND(SUMIF('VGT-Bewegungsdaten'!B:B,A3489,'VGT-Bewegungsdaten'!C:C),3)</f>
        <v>0</v>
      </c>
      <c r="L3489" s="324">
        <f>ROUND(SUMIF('VGT-Bewegungsdaten'!B:B,$A3489,'VGT-Bewegungsdaten'!D:D),2)</f>
        <v>0</v>
      </c>
      <c r="N3489" s="376" t="s">
        <v>4930</v>
      </c>
      <c r="O3489" s="376" t="s">
        <v>4940</v>
      </c>
      <c r="P3489" s="326">
        <f>ROUND(SUMIF('AV-Bewegungsdaten'!B:B,A3489,'AV-Bewegungsdaten'!C:C),3)</f>
        <v>0</v>
      </c>
      <c r="Q3489" s="324">
        <f>ROUND(SUMIF('AV-Bewegungsdaten'!B:B,$A3489,'AV-Bewegungsdaten'!D:D),2)</f>
        <v>0</v>
      </c>
      <c r="T3489" s="327"/>
      <c r="U3489" s="326">
        <f>ROUND(SUMIF('DV-Bewegungsdaten'!B:B,Kategorien!A3489,'DV-Bewegungsdaten'!D:D),3)</f>
        <v>0</v>
      </c>
      <c r="V3489" s="324">
        <f>ROUND(SUMIF('DV-Bewegungsdaten'!B:B,Kategorien!A3489,'DV-Bewegungsdaten'!E:E),3)</f>
        <v>0</v>
      </c>
      <c r="AD3489" s="390">
        <f t="shared" si="709"/>
        <v>17.561</v>
      </c>
      <c r="AE3489" s="390">
        <f t="shared" si="710"/>
        <v>18.218</v>
      </c>
      <c r="AF3489" s="390">
        <f t="shared" si="711"/>
        <v>19.437000000000001</v>
      </c>
      <c r="AG3489" s="390">
        <f t="shared" si="712"/>
        <v>18.803999999999998</v>
      </c>
      <c r="AH3489" s="390">
        <f t="shared" si="713"/>
        <v>18.716000000000001</v>
      </c>
      <c r="AI3489" s="390">
        <f t="shared" si="714"/>
        <v>19.248000000000001</v>
      </c>
      <c r="AJ3489" s="390">
        <f t="shared" si="715"/>
        <v>18.530999999999999</v>
      </c>
      <c r="AK3489" s="390">
        <f t="shared" si="716"/>
        <v>18.815000000000001</v>
      </c>
      <c r="AL3489" s="390">
        <f t="shared" si="717"/>
        <v>18.925000000000001</v>
      </c>
      <c r="AM3489" s="390">
        <f t="shared" si="718"/>
        <v>18.806000000000001</v>
      </c>
      <c r="AN3489" s="390">
        <f t="shared" si="719"/>
        <v>18.399999999999999</v>
      </c>
      <c r="AO3489" s="390">
        <f t="shared" si="720"/>
        <v>19.303000000000001</v>
      </c>
    </row>
    <row r="3490" spans="1:41" ht="15" customHeight="1" x14ac:dyDescent="0.25">
      <c r="A3490" s="127" t="s">
        <v>4525</v>
      </c>
      <c r="B3490" s="125" t="s">
        <v>2077</v>
      </c>
      <c r="C3490" s="125" t="s">
        <v>4010</v>
      </c>
      <c r="D3490" s="125" t="s">
        <v>4526</v>
      </c>
      <c r="F3490" s="126">
        <v>22.3</v>
      </c>
      <c r="G3490" s="126">
        <v>22.5</v>
      </c>
      <c r="H3490" s="126">
        <v>17.84</v>
      </c>
      <c r="I3490" s="126"/>
      <c r="J3490" s="317"/>
      <c r="K3490" s="323">
        <f>ROUND(SUMIF('VGT-Bewegungsdaten'!B:B,A3490,'VGT-Bewegungsdaten'!C:C),3)</f>
        <v>0</v>
      </c>
      <c r="L3490" s="324">
        <f>ROUND(SUMIF('VGT-Bewegungsdaten'!B:B,$A3490,'VGT-Bewegungsdaten'!D:D),2)</f>
        <v>0</v>
      </c>
      <c r="N3490" s="376" t="s">
        <v>4930</v>
      </c>
      <c r="O3490" s="376" t="s">
        <v>4940</v>
      </c>
      <c r="P3490" s="326">
        <f>ROUND(SUMIF('AV-Bewegungsdaten'!B:B,A3490,'AV-Bewegungsdaten'!C:C),3)</f>
        <v>0</v>
      </c>
      <c r="Q3490" s="324">
        <f>ROUND(SUMIF('AV-Bewegungsdaten'!B:B,$A3490,'AV-Bewegungsdaten'!D:D),2)</f>
        <v>0</v>
      </c>
      <c r="T3490" s="327"/>
      <c r="U3490" s="326">
        <f>ROUND(SUMIF('DV-Bewegungsdaten'!B:B,Kategorien!A3490,'DV-Bewegungsdaten'!D:D),3)</f>
        <v>0</v>
      </c>
      <c r="V3490" s="324">
        <f>ROUND(SUMIF('DV-Bewegungsdaten'!B:B,Kategorien!A3490,'DV-Bewegungsdaten'!E:E),3)</f>
        <v>0</v>
      </c>
      <c r="AD3490" s="390">
        <f t="shared" si="709"/>
        <v>17.561</v>
      </c>
      <c r="AE3490" s="390">
        <f t="shared" si="710"/>
        <v>18.218</v>
      </c>
      <c r="AF3490" s="390">
        <f t="shared" si="711"/>
        <v>19.437000000000001</v>
      </c>
      <c r="AG3490" s="390">
        <f t="shared" si="712"/>
        <v>18.803999999999998</v>
      </c>
      <c r="AH3490" s="390">
        <f t="shared" si="713"/>
        <v>18.716000000000001</v>
      </c>
      <c r="AI3490" s="390">
        <f t="shared" si="714"/>
        <v>19.248000000000001</v>
      </c>
      <c r="AJ3490" s="390">
        <f t="shared" si="715"/>
        <v>18.530999999999999</v>
      </c>
      <c r="AK3490" s="390">
        <f t="shared" si="716"/>
        <v>18.815000000000001</v>
      </c>
      <c r="AL3490" s="390">
        <f t="shared" si="717"/>
        <v>18.925000000000001</v>
      </c>
      <c r="AM3490" s="390">
        <f t="shared" si="718"/>
        <v>18.806000000000001</v>
      </c>
      <c r="AN3490" s="390">
        <f t="shared" si="719"/>
        <v>18.399999999999999</v>
      </c>
      <c r="AO3490" s="390">
        <f t="shared" si="720"/>
        <v>19.303000000000001</v>
      </c>
    </row>
    <row r="3491" spans="1:41" ht="15" customHeight="1" x14ac:dyDescent="0.25">
      <c r="A3491" s="127" t="s">
        <v>4527</v>
      </c>
      <c r="B3491" s="125" t="s">
        <v>2077</v>
      </c>
      <c r="C3491" s="125" t="s">
        <v>4010</v>
      </c>
      <c r="D3491" s="125" t="s">
        <v>4528</v>
      </c>
      <c r="F3491" s="126">
        <v>17.3</v>
      </c>
      <c r="G3491" s="126">
        <v>17.5</v>
      </c>
      <c r="H3491" s="126">
        <v>13.84</v>
      </c>
      <c r="I3491" s="126"/>
      <c r="J3491" s="317"/>
      <c r="K3491" s="323">
        <f>ROUND(SUMIF('VGT-Bewegungsdaten'!B:B,A3491,'VGT-Bewegungsdaten'!C:C),3)</f>
        <v>0</v>
      </c>
      <c r="L3491" s="324">
        <f>ROUND(SUMIF('VGT-Bewegungsdaten'!B:B,$A3491,'VGT-Bewegungsdaten'!D:D),2)</f>
        <v>0</v>
      </c>
      <c r="N3491" s="376" t="s">
        <v>4930</v>
      </c>
      <c r="O3491" s="376" t="s">
        <v>4940</v>
      </c>
      <c r="P3491" s="326">
        <f>ROUND(SUMIF('AV-Bewegungsdaten'!B:B,A3491,'AV-Bewegungsdaten'!C:C),3)</f>
        <v>0</v>
      </c>
      <c r="Q3491" s="324">
        <f>ROUND(SUMIF('AV-Bewegungsdaten'!B:B,$A3491,'AV-Bewegungsdaten'!D:D),2)</f>
        <v>0</v>
      </c>
      <c r="T3491" s="327"/>
      <c r="U3491" s="326">
        <f>ROUND(SUMIF('DV-Bewegungsdaten'!B:B,Kategorien!A3491,'DV-Bewegungsdaten'!D:D),3)</f>
        <v>0</v>
      </c>
      <c r="V3491" s="324">
        <f>ROUND(SUMIF('DV-Bewegungsdaten'!B:B,Kategorien!A3491,'DV-Bewegungsdaten'!E:E),3)</f>
        <v>0</v>
      </c>
      <c r="AD3491" s="390">
        <f t="shared" si="709"/>
        <v>12.561</v>
      </c>
      <c r="AE3491" s="390">
        <f t="shared" si="710"/>
        <v>13.218</v>
      </c>
      <c r="AF3491" s="390">
        <f t="shared" si="711"/>
        <v>14.436999999999999</v>
      </c>
      <c r="AG3491" s="390">
        <f t="shared" si="712"/>
        <v>13.804</v>
      </c>
      <c r="AH3491" s="390">
        <f t="shared" si="713"/>
        <v>13.716000000000001</v>
      </c>
      <c r="AI3491" s="390">
        <f t="shared" si="714"/>
        <v>14.248000000000001</v>
      </c>
      <c r="AJ3491" s="390">
        <f t="shared" si="715"/>
        <v>13.531000000000001</v>
      </c>
      <c r="AK3491" s="390">
        <f t="shared" si="716"/>
        <v>13.815</v>
      </c>
      <c r="AL3491" s="390">
        <f t="shared" si="717"/>
        <v>13.925000000000001</v>
      </c>
      <c r="AM3491" s="390">
        <f t="shared" si="718"/>
        <v>13.806000000000001</v>
      </c>
      <c r="AN3491" s="390">
        <f t="shared" si="719"/>
        <v>13.4</v>
      </c>
      <c r="AO3491" s="390">
        <f t="shared" si="720"/>
        <v>14.303000000000001</v>
      </c>
    </row>
    <row r="3492" spans="1:41" ht="15" customHeight="1" x14ac:dyDescent="0.25">
      <c r="A3492" s="127" t="s">
        <v>4529</v>
      </c>
      <c r="B3492" s="125" t="s">
        <v>2077</v>
      </c>
      <c r="C3492" s="125" t="s">
        <v>4010</v>
      </c>
      <c r="D3492" s="125" t="s">
        <v>4530</v>
      </c>
      <c r="F3492" s="126">
        <v>23.3</v>
      </c>
      <c r="G3492" s="126">
        <v>23.5</v>
      </c>
      <c r="H3492" s="126">
        <v>18.64</v>
      </c>
      <c r="I3492" s="126"/>
      <c r="J3492" s="317"/>
      <c r="K3492" s="323">
        <f>ROUND(SUMIF('VGT-Bewegungsdaten'!B:B,A3492,'VGT-Bewegungsdaten'!C:C),3)</f>
        <v>0</v>
      </c>
      <c r="L3492" s="324">
        <f>ROUND(SUMIF('VGT-Bewegungsdaten'!B:B,$A3492,'VGT-Bewegungsdaten'!D:D),2)</f>
        <v>0</v>
      </c>
      <c r="N3492" s="376" t="s">
        <v>4930</v>
      </c>
      <c r="O3492" s="376" t="s">
        <v>4940</v>
      </c>
      <c r="P3492" s="326">
        <f>ROUND(SUMIF('AV-Bewegungsdaten'!B:B,A3492,'AV-Bewegungsdaten'!C:C),3)</f>
        <v>0</v>
      </c>
      <c r="Q3492" s="324">
        <f>ROUND(SUMIF('AV-Bewegungsdaten'!B:B,$A3492,'AV-Bewegungsdaten'!D:D),2)</f>
        <v>0</v>
      </c>
      <c r="T3492" s="327"/>
      <c r="U3492" s="326">
        <f>ROUND(SUMIF('DV-Bewegungsdaten'!B:B,Kategorien!A3492,'DV-Bewegungsdaten'!D:D),3)</f>
        <v>0</v>
      </c>
      <c r="V3492" s="324">
        <f>ROUND(SUMIF('DV-Bewegungsdaten'!B:B,Kategorien!A3492,'DV-Bewegungsdaten'!E:E),3)</f>
        <v>0</v>
      </c>
      <c r="AD3492" s="390">
        <f t="shared" si="709"/>
        <v>18.561</v>
      </c>
      <c r="AE3492" s="390">
        <f t="shared" si="710"/>
        <v>19.218</v>
      </c>
      <c r="AF3492" s="390">
        <f t="shared" si="711"/>
        <v>20.437000000000001</v>
      </c>
      <c r="AG3492" s="390">
        <f t="shared" si="712"/>
        <v>19.803999999999998</v>
      </c>
      <c r="AH3492" s="390">
        <f t="shared" si="713"/>
        <v>19.716000000000001</v>
      </c>
      <c r="AI3492" s="390">
        <f t="shared" si="714"/>
        <v>20.248000000000001</v>
      </c>
      <c r="AJ3492" s="390">
        <f t="shared" si="715"/>
        <v>19.530999999999999</v>
      </c>
      <c r="AK3492" s="390">
        <f t="shared" si="716"/>
        <v>19.815000000000001</v>
      </c>
      <c r="AL3492" s="390">
        <f t="shared" si="717"/>
        <v>19.925000000000001</v>
      </c>
      <c r="AM3492" s="390">
        <f t="shared" si="718"/>
        <v>19.806000000000001</v>
      </c>
      <c r="AN3492" s="390">
        <f t="shared" si="719"/>
        <v>19.399999999999999</v>
      </c>
      <c r="AO3492" s="390">
        <f t="shared" si="720"/>
        <v>20.303000000000001</v>
      </c>
    </row>
    <row r="3493" spans="1:41" ht="15" customHeight="1" x14ac:dyDescent="0.25">
      <c r="A3493" s="127" t="s">
        <v>4531</v>
      </c>
      <c r="B3493" s="125" t="s">
        <v>2077</v>
      </c>
      <c r="C3493" s="125" t="s">
        <v>4010</v>
      </c>
      <c r="D3493" s="125" t="s">
        <v>4532</v>
      </c>
      <c r="F3493" s="126">
        <v>25.3</v>
      </c>
      <c r="G3493" s="126">
        <v>25.5</v>
      </c>
      <c r="H3493" s="126">
        <v>20.239999999999998</v>
      </c>
      <c r="I3493" s="126"/>
      <c r="J3493" s="317"/>
      <c r="K3493" s="323">
        <f>ROUND(SUMIF('VGT-Bewegungsdaten'!B:B,A3493,'VGT-Bewegungsdaten'!C:C),3)</f>
        <v>0</v>
      </c>
      <c r="L3493" s="324">
        <f>ROUND(SUMIF('VGT-Bewegungsdaten'!B:B,$A3493,'VGT-Bewegungsdaten'!D:D),2)</f>
        <v>0</v>
      </c>
      <c r="N3493" s="376" t="s">
        <v>4930</v>
      </c>
      <c r="O3493" s="376" t="s">
        <v>4940</v>
      </c>
      <c r="P3493" s="326">
        <f>ROUND(SUMIF('AV-Bewegungsdaten'!B:B,A3493,'AV-Bewegungsdaten'!C:C),3)</f>
        <v>0</v>
      </c>
      <c r="Q3493" s="324">
        <f>ROUND(SUMIF('AV-Bewegungsdaten'!B:B,$A3493,'AV-Bewegungsdaten'!D:D),2)</f>
        <v>0</v>
      </c>
      <c r="T3493" s="327"/>
      <c r="U3493" s="326">
        <f>ROUND(SUMIF('DV-Bewegungsdaten'!B:B,Kategorien!A3493,'DV-Bewegungsdaten'!D:D),3)</f>
        <v>0</v>
      </c>
      <c r="V3493" s="324">
        <f>ROUND(SUMIF('DV-Bewegungsdaten'!B:B,Kategorien!A3493,'DV-Bewegungsdaten'!E:E),3)</f>
        <v>0</v>
      </c>
      <c r="AD3493" s="390">
        <f t="shared" si="709"/>
        <v>20.561</v>
      </c>
      <c r="AE3493" s="390">
        <f t="shared" si="710"/>
        <v>21.218</v>
      </c>
      <c r="AF3493" s="390">
        <f t="shared" si="711"/>
        <v>22.437000000000001</v>
      </c>
      <c r="AG3493" s="390">
        <f t="shared" si="712"/>
        <v>21.803999999999998</v>
      </c>
      <c r="AH3493" s="390">
        <f t="shared" si="713"/>
        <v>21.716000000000001</v>
      </c>
      <c r="AI3493" s="390">
        <f t="shared" si="714"/>
        <v>22.248000000000001</v>
      </c>
      <c r="AJ3493" s="390">
        <f t="shared" si="715"/>
        <v>21.530999999999999</v>
      </c>
      <c r="AK3493" s="390">
        <f t="shared" si="716"/>
        <v>21.815000000000001</v>
      </c>
      <c r="AL3493" s="390">
        <f t="shared" si="717"/>
        <v>21.925000000000001</v>
      </c>
      <c r="AM3493" s="390">
        <f t="shared" si="718"/>
        <v>21.806000000000001</v>
      </c>
      <c r="AN3493" s="390">
        <f t="shared" si="719"/>
        <v>21.4</v>
      </c>
      <c r="AO3493" s="390">
        <f t="shared" si="720"/>
        <v>22.303000000000001</v>
      </c>
    </row>
    <row r="3494" spans="1:41" ht="15" customHeight="1" x14ac:dyDescent="0.25">
      <c r="A3494" s="127" t="s">
        <v>4533</v>
      </c>
      <c r="B3494" s="125" t="s">
        <v>2077</v>
      </c>
      <c r="C3494" s="125" t="s">
        <v>4010</v>
      </c>
      <c r="D3494" s="125" t="s">
        <v>4534</v>
      </c>
      <c r="F3494" s="126">
        <v>25.3</v>
      </c>
      <c r="G3494" s="126">
        <v>25.5</v>
      </c>
      <c r="H3494" s="126">
        <v>20.239999999999998</v>
      </c>
      <c r="I3494" s="126"/>
      <c r="J3494" s="317"/>
      <c r="K3494" s="323">
        <f>ROUND(SUMIF('VGT-Bewegungsdaten'!B:B,A3494,'VGT-Bewegungsdaten'!C:C),3)</f>
        <v>0</v>
      </c>
      <c r="L3494" s="324">
        <f>ROUND(SUMIF('VGT-Bewegungsdaten'!B:B,$A3494,'VGT-Bewegungsdaten'!D:D),2)</f>
        <v>0</v>
      </c>
      <c r="N3494" s="376" t="s">
        <v>4930</v>
      </c>
      <c r="O3494" s="376" t="s">
        <v>4940</v>
      </c>
      <c r="P3494" s="326">
        <f>ROUND(SUMIF('AV-Bewegungsdaten'!B:B,A3494,'AV-Bewegungsdaten'!C:C),3)</f>
        <v>0</v>
      </c>
      <c r="Q3494" s="324">
        <f>ROUND(SUMIF('AV-Bewegungsdaten'!B:B,$A3494,'AV-Bewegungsdaten'!D:D),2)</f>
        <v>0</v>
      </c>
      <c r="T3494" s="327"/>
      <c r="U3494" s="326">
        <f>ROUND(SUMIF('DV-Bewegungsdaten'!B:B,Kategorien!A3494,'DV-Bewegungsdaten'!D:D),3)</f>
        <v>0</v>
      </c>
      <c r="V3494" s="324">
        <f>ROUND(SUMIF('DV-Bewegungsdaten'!B:B,Kategorien!A3494,'DV-Bewegungsdaten'!E:E),3)</f>
        <v>0</v>
      </c>
      <c r="AD3494" s="390">
        <f t="shared" si="709"/>
        <v>20.561</v>
      </c>
      <c r="AE3494" s="390">
        <f t="shared" si="710"/>
        <v>21.218</v>
      </c>
      <c r="AF3494" s="390">
        <f t="shared" si="711"/>
        <v>22.437000000000001</v>
      </c>
      <c r="AG3494" s="390">
        <f t="shared" si="712"/>
        <v>21.803999999999998</v>
      </c>
      <c r="AH3494" s="390">
        <f t="shared" si="713"/>
        <v>21.716000000000001</v>
      </c>
      <c r="AI3494" s="390">
        <f t="shared" si="714"/>
        <v>22.248000000000001</v>
      </c>
      <c r="AJ3494" s="390">
        <f t="shared" si="715"/>
        <v>21.530999999999999</v>
      </c>
      <c r="AK3494" s="390">
        <f t="shared" si="716"/>
        <v>21.815000000000001</v>
      </c>
      <c r="AL3494" s="390">
        <f t="shared" si="717"/>
        <v>21.925000000000001</v>
      </c>
      <c r="AM3494" s="390">
        <f t="shared" si="718"/>
        <v>21.806000000000001</v>
      </c>
      <c r="AN3494" s="390">
        <f t="shared" si="719"/>
        <v>21.4</v>
      </c>
      <c r="AO3494" s="390">
        <f t="shared" si="720"/>
        <v>22.303000000000001</v>
      </c>
    </row>
    <row r="3495" spans="1:41" ht="15" customHeight="1" x14ac:dyDescent="0.25">
      <c r="A3495" s="127" t="s">
        <v>4535</v>
      </c>
      <c r="B3495" s="125" t="s">
        <v>2077</v>
      </c>
      <c r="C3495" s="125" t="s">
        <v>4010</v>
      </c>
      <c r="D3495" s="125" t="s">
        <v>4536</v>
      </c>
      <c r="F3495" s="126">
        <v>16.3</v>
      </c>
      <c r="G3495" s="126">
        <v>16.5</v>
      </c>
      <c r="H3495" s="126">
        <v>13.04</v>
      </c>
      <c r="I3495" s="126"/>
      <c r="J3495" s="317"/>
      <c r="K3495" s="323">
        <f>ROUND(SUMIF('VGT-Bewegungsdaten'!B:B,A3495,'VGT-Bewegungsdaten'!C:C),3)</f>
        <v>0</v>
      </c>
      <c r="L3495" s="324">
        <f>ROUND(SUMIF('VGT-Bewegungsdaten'!B:B,$A3495,'VGT-Bewegungsdaten'!D:D),2)</f>
        <v>0</v>
      </c>
      <c r="N3495" s="376" t="s">
        <v>4930</v>
      </c>
      <c r="O3495" s="376" t="s">
        <v>4940</v>
      </c>
      <c r="P3495" s="326">
        <f>ROUND(SUMIF('AV-Bewegungsdaten'!B:B,A3495,'AV-Bewegungsdaten'!C:C),3)</f>
        <v>0</v>
      </c>
      <c r="Q3495" s="324">
        <f>ROUND(SUMIF('AV-Bewegungsdaten'!B:B,$A3495,'AV-Bewegungsdaten'!D:D),2)</f>
        <v>0</v>
      </c>
      <c r="T3495" s="327"/>
      <c r="U3495" s="326">
        <f>ROUND(SUMIF('DV-Bewegungsdaten'!B:B,Kategorien!A3495,'DV-Bewegungsdaten'!D:D),3)</f>
        <v>0</v>
      </c>
      <c r="V3495" s="324">
        <f>ROUND(SUMIF('DV-Bewegungsdaten'!B:B,Kategorien!A3495,'DV-Bewegungsdaten'!E:E),3)</f>
        <v>0</v>
      </c>
      <c r="AD3495" s="390">
        <f t="shared" si="709"/>
        <v>11.561</v>
      </c>
      <c r="AE3495" s="390">
        <f t="shared" si="710"/>
        <v>12.218</v>
      </c>
      <c r="AF3495" s="390">
        <f t="shared" si="711"/>
        <v>13.436999999999999</v>
      </c>
      <c r="AG3495" s="390">
        <f t="shared" si="712"/>
        <v>12.804</v>
      </c>
      <c r="AH3495" s="390">
        <f t="shared" si="713"/>
        <v>12.716000000000001</v>
      </c>
      <c r="AI3495" s="390">
        <f t="shared" si="714"/>
        <v>13.248000000000001</v>
      </c>
      <c r="AJ3495" s="390">
        <f t="shared" si="715"/>
        <v>12.531000000000001</v>
      </c>
      <c r="AK3495" s="390">
        <f t="shared" si="716"/>
        <v>12.815</v>
      </c>
      <c r="AL3495" s="390">
        <f t="shared" si="717"/>
        <v>12.925000000000001</v>
      </c>
      <c r="AM3495" s="390">
        <f t="shared" si="718"/>
        <v>12.806000000000001</v>
      </c>
      <c r="AN3495" s="390">
        <f t="shared" si="719"/>
        <v>12.4</v>
      </c>
      <c r="AO3495" s="390">
        <f t="shared" si="720"/>
        <v>13.303000000000001</v>
      </c>
    </row>
    <row r="3496" spans="1:41" ht="15" customHeight="1" x14ac:dyDescent="0.25">
      <c r="A3496" s="127" t="s">
        <v>4537</v>
      </c>
      <c r="B3496" s="125" t="s">
        <v>2077</v>
      </c>
      <c r="C3496" s="125" t="s">
        <v>4010</v>
      </c>
      <c r="D3496" s="125" t="s">
        <v>4538</v>
      </c>
      <c r="F3496" s="126">
        <v>22.3</v>
      </c>
      <c r="G3496" s="126">
        <v>22.5</v>
      </c>
      <c r="H3496" s="126">
        <v>17.84</v>
      </c>
      <c r="I3496" s="126"/>
      <c r="J3496" s="317"/>
      <c r="K3496" s="323">
        <f>ROUND(SUMIF('VGT-Bewegungsdaten'!B:B,A3496,'VGT-Bewegungsdaten'!C:C),3)</f>
        <v>0</v>
      </c>
      <c r="L3496" s="324">
        <f>ROUND(SUMIF('VGT-Bewegungsdaten'!B:B,$A3496,'VGT-Bewegungsdaten'!D:D),2)</f>
        <v>0</v>
      </c>
      <c r="N3496" s="376" t="s">
        <v>4930</v>
      </c>
      <c r="O3496" s="376" t="s">
        <v>4940</v>
      </c>
      <c r="P3496" s="326">
        <f>ROUND(SUMIF('AV-Bewegungsdaten'!B:B,A3496,'AV-Bewegungsdaten'!C:C),3)</f>
        <v>0</v>
      </c>
      <c r="Q3496" s="324">
        <f>ROUND(SUMIF('AV-Bewegungsdaten'!B:B,$A3496,'AV-Bewegungsdaten'!D:D),2)</f>
        <v>0</v>
      </c>
      <c r="T3496" s="327"/>
      <c r="U3496" s="326">
        <f>ROUND(SUMIF('DV-Bewegungsdaten'!B:B,Kategorien!A3496,'DV-Bewegungsdaten'!D:D),3)</f>
        <v>0</v>
      </c>
      <c r="V3496" s="324">
        <f>ROUND(SUMIF('DV-Bewegungsdaten'!B:B,Kategorien!A3496,'DV-Bewegungsdaten'!E:E),3)</f>
        <v>0</v>
      </c>
      <c r="AD3496" s="390">
        <f t="shared" si="709"/>
        <v>17.561</v>
      </c>
      <c r="AE3496" s="390">
        <f t="shared" si="710"/>
        <v>18.218</v>
      </c>
      <c r="AF3496" s="390">
        <f t="shared" si="711"/>
        <v>19.437000000000001</v>
      </c>
      <c r="AG3496" s="390">
        <f t="shared" si="712"/>
        <v>18.803999999999998</v>
      </c>
      <c r="AH3496" s="390">
        <f t="shared" si="713"/>
        <v>18.716000000000001</v>
      </c>
      <c r="AI3496" s="390">
        <f t="shared" si="714"/>
        <v>19.248000000000001</v>
      </c>
      <c r="AJ3496" s="390">
        <f t="shared" si="715"/>
        <v>18.530999999999999</v>
      </c>
      <c r="AK3496" s="390">
        <f t="shared" si="716"/>
        <v>18.815000000000001</v>
      </c>
      <c r="AL3496" s="390">
        <f t="shared" si="717"/>
        <v>18.925000000000001</v>
      </c>
      <c r="AM3496" s="390">
        <f t="shared" si="718"/>
        <v>18.806000000000001</v>
      </c>
      <c r="AN3496" s="390">
        <f t="shared" si="719"/>
        <v>18.399999999999999</v>
      </c>
      <c r="AO3496" s="390">
        <f t="shared" si="720"/>
        <v>19.303000000000001</v>
      </c>
    </row>
    <row r="3497" spans="1:41" ht="15" customHeight="1" x14ac:dyDescent="0.25">
      <c r="A3497" s="127" t="s">
        <v>4539</v>
      </c>
      <c r="B3497" s="125" t="s">
        <v>2077</v>
      </c>
      <c r="C3497" s="125" t="s">
        <v>4010</v>
      </c>
      <c r="D3497" s="125" t="s">
        <v>4540</v>
      </c>
      <c r="F3497" s="126">
        <v>24.3</v>
      </c>
      <c r="G3497" s="126">
        <v>24.5</v>
      </c>
      <c r="H3497" s="126">
        <v>19.440000000000001</v>
      </c>
      <c r="I3497" s="126"/>
      <c r="J3497" s="317"/>
      <c r="K3497" s="323">
        <f>ROUND(SUMIF('VGT-Bewegungsdaten'!B:B,A3497,'VGT-Bewegungsdaten'!C:C),3)</f>
        <v>0</v>
      </c>
      <c r="L3497" s="324">
        <f>ROUND(SUMIF('VGT-Bewegungsdaten'!B:B,$A3497,'VGT-Bewegungsdaten'!D:D),2)</f>
        <v>0</v>
      </c>
      <c r="N3497" s="376" t="s">
        <v>4930</v>
      </c>
      <c r="O3497" s="376" t="s">
        <v>4940</v>
      </c>
      <c r="P3497" s="326">
        <f>ROUND(SUMIF('AV-Bewegungsdaten'!B:B,A3497,'AV-Bewegungsdaten'!C:C),3)</f>
        <v>0</v>
      </c>
      <c r="Q3497" s="324">
        <f>ROUND(SUMIF('AV-Bewegungsdaten'!B:B,$A3497,'AV-Bewegungsdaten'!D:D),2)</f>
        <v>0</v>
      </c>
      <c r="T3497" s="327"/>
      <c r="U3497" s="326">
        <f>ROUND(SUMIF('DV-Bewegungsdaten'!B:B,Kategorien!A3497,'DV-Bewegungsdaten'!D:D),3)</f>
        <v>0</v>
      </c>
      <c r="V3497" s="324">
        <f>ROUND(SUMIF('DV-Bewegungsdaten'!B:B,Kategorien!A3497,'DV-Bewegungsdaten'!E:E),3)</f>
        <v>0</v>
      </c>
      <c r="AD3497" s="390">
        <f t="shared" si="709"/>
        <v>19.561</v>
      </c>
      <c r="AE3497" s="390">
        <f t="shared" si="710"/>
        <v>20.218</v>
      </c>
      <c r="AF3497" s="390">
        <f t="shared" si="711"/>
        <v>21.437000000000001</v>
      </c>
      <c r="AG3497" s="390">
        <f t="shared" si="712"/>
        <v>20.803999999999998</v>
      </c>
      <c r="AH3497" s="390">
        <f t="shared" si="713"/>
        <v>20.716000000000001</v>
      </c>
      <c r="AI3497" s="390">
        <f t="shared" si="714"/>
        <v>21.248000000000001</v>
      </c>
      <c r="AJ3497" s="390">
        <f t="shared" si="715"/>
        <v>20.530999999999999</v>
      </c>
      <c r="AK3497" s="390">
        <f t="shared" si="716"/>
        <v>20.815000000000001</v>
      </c>
      <c r="AL3497" s="390">
        <f t="shared" si="717"/>
        <v>20.925000000000001</v>
      </c>
      <c r="AM3497" s="390">
        <f t="shared" si="718"/>
        <v>20.806000000000001</v>
      </c>
      <c r="AN3497" s="390">
        <f t="shared" si="719"/>
        <v>20.399999999999999</v>
      </c>
      <c r="AO3497" s="390">
        <f t="shared" si="720"/>
        <v>21.303000000000001</v>
      </c>
    </row>
    <row r="3498" spans="1:41" ht="15" customHeight="1" x14ac:dyDescent="0.25">
      <c r="A3498" s="127" t="s">
        <v>4541</v>
      </c>
      <c r="B3498" s="125" t="s">
        <v>2077</v>
      </c>
      <c r="C3498" s="125" t="s">
        <v>4010</v>
      </c>
      <c r="D3498" s="125" t="s">
        <v>4542</v>
      </c>
      <c r="F3498" s="126">
        <v>24.3</v>
      </c>
      <c r="G3498" s="126">
        <v>24.5</v>
      </c>
      <c r="H3498" s="126">
        <v>19.440000000000001</v>
      </c>
      <c r="I3498" s="126"/>
      <c r="J3498" s="317"/>
      <c r="K3498" s="323">
        <f>ROUND(SUMIF('VGT-Bewegungsdaten'!B:B,A3498,'VGT-Bewegungsdaten'!C:C),3)</f>
        <v>0</v>
      </c>
      <c r="L3498" s="324">
        <f>ROUND(SUMIF('VGT-Bewegungsdaten'!B:B,$A3498,'VGT-Bewegungsdaten'!D:D),2)</f>
        <v>0</v>
      </c>
      <c r="N3498" s="376" t="s">
        <v>4930</v>
      </c>
      <c r="O3498" s="376" t="s">
        <v>4940</v>
      </c>
      <c r="P3498" s="326">
        <f>ROUND(SUMIF('AV-Bewegungsdaten'!B:B,A3498,'AV-Bewegungsdaten'!C:C),3)</f>
        <v>0</v>
      </c>
      <c r="Q3498" s="324">
        <f>ROUND(SUMIF('AV-Bewegungsdaten'!B:B,$A3498,'AV-Bewegungsdaten'!D:D),2)</f>
        <v>0</v>
      </c>
      <c r="T3498" s="327"/>
      <c r="U3498" s="326">
        <f>ROUND(SUMIF('DV-Bewegungsdaten'!B:B,Kategorien!A3498,'DV-Bewegungsdaten'!D:D),3)</f>
        <v>0</v>
      </c>
      <c r="V3498" s="324">
        <f>ROUND(SUMIF('DV-Bewegungsdaten'!B:B,Kategorien!A3498,'DV-Bewegungsdaten'!E:E),3)</f>
        <v>0</v>
      </c>
      <c r="AD3498" s="390">
        <f t="shared" si="709"/>
        <v>19.561</v>
      </c>
      <c r="AE3498" s="390">
        <f t="shared" si="710"/>
        <v>20.218</v>
      </c>
      <c r="AF3498" s="390">
        <f t="shared" si="711"/>
        <v>21.437000000000001</v>
      </c>
      <c r="AG3498" s="390">
        <f t="shared" si="712"/>
        <v>20.803999999999998</v>
      </c>
      <c r="AH3498" s="390">
        <f t="shared" si="713"/>
        <v>20.716000000000001</v>
      </c>
      <c r="AI3498" s="390">
        <f t="shared" si="714"/>
        <v>21.248000000000001</v>
      </c>
      <c r="AJ3498" s="390">
        <f t="shared" si="715"/>
        <v>20.530999999999999</v>
      </c>
      <c r="AK3498" s="390">
        <f t="shared" si="716"/>
        <v>20.815000000000001</v>
      </c>
      <c r="AL3498" s="390">
        <f t="shared" si="717"/>
        <v>20.925000000000001</v>
      </c>
      <c r="AM3498" s="390">
        <f t="shared" si="718"/>
        <v>20.806000000000001</v>
      </c>
      <c r="AN3498" s="390">
        <f t="shared" si="719"/>
        <v>20.399999999999999</v>
      </c>
      <c r="AO3498" s="390">
        <f t="shared" si="720"/>
        <v>21.303000000000001</v>
      </c>
    </row>
    <row r="3499" spans="1:41" ht="15" customHeight="1" x14ac:dyDescent="0.25">
      <c r="A3499" s="127" t="s">
        <v>4543</v>
      </c>
      <c r="B3499" s="125" t="s">
        <v>2077</v>
      </c>
      <c r="C3499" s="125" t="s">
        <v>4010</v>
      </c>
      <c r="D3499" s="125" t="s">
        <v>4544</v>
      </c>
      <c r="F3499" s="126">
        <v>15.3</v>
      </c>
      <c r="G3499" s="126">
        <v>15.5</v>
      </c>
      <c r="H3499" s="126">
        <v>12.24</v>
      </c>
      <c r="I3499" s="126"/>
      <c r="J3499" s="317"/>
      <c r="K3499" s="323">
        <f>ROUND(SUMIF('VGT-Bewegungsdaten'!B:B,A3499,'VGT-Bewegungsdaten'!C:C),3)</f>
        <v>0</v>
      </c>
      <c r="L3499" s="324">
        <f>ROUND(SUMIF('VGT-Bewegungsdaten'!B:B,$A3499,'VGT-Bewegungsdaten'!D:D),2)</f>
        <v>0</v>
      </c>
      <c r="N3499" s="376" t="s">
        <v>4930</v>
      </c>
      <c r="O3499" s="376" t="s">
        <v>4940</v>
      </c>
      <c r="P3499" s="326">
        <f>ROUND(SUMIF('AV-Bewegungsdaten'!B:B,A3499,'AV-Bewegungsdaten'!C:C),3)</f>
        <v>0</v>
      </c>
      <c r="Q3499" s="324">
        <f>ROUND(SUMIF('AV-Bewegungsdaten'!B:B,$A3499,'AV-Bewegungsdaten'!D:D),2)</f>
        <v>0</v>
      </c>
      <c r="T3499" s="327"/>
      <c r="U3499" s="326">
        <f>ROUND(SUMIF('DV-Bewegungsdaten'!B:B,Kategorien!A3499,'DV-Bewegungsdaten'!D:D),3)</f>
        <v>0</v>
      </c>
      <c r="V3499" s="324">
        <f>ROUND(SUMIF('DV-Bewegungsdaten'!B:B,Kategorien!A3499,'DV-Bewegungsdaten'!E:E),3)</f>
        <v>0</v>
      </c>
      <c r="AD3499" s="390">
        <f t="shared" si="709"/>
        <v>10.561</v>
      </c>
      <c r="AE3499" s="390">
        <f t="shared" si="710"/>
        <v>11.218</v>
      </c>
      <c r="AF3499" s="390">
        <f t="shared" si="711"/>
        <v>12.436999999999999</v>
      </c>
      <c r="AG3499" s="390">
        <f t="shared" si="712"/>
        <v>11.804</v>
      </c>
      <c r="AH3499" s="390">
        <f t="shared" si="713"/>
        <v>11.716000000000001</v>
      </c>
      <c r="AI3499" s="390">
        <f t="shared" si="714"/>
        <v>12.248000000000001</v>
      </c>
      <c r="AJ3499" s="390">
        <f t="shared" si="715"/>
        <v>11.531000000000001</v>
      </c>
      <c r="AK3499" s="390">
        <f t="shared" si="716"/>
        <v>11.815</v>
      </c>
      <c r="AL3499" s="390">
        <f t="shared" si="717"/>
        <v>11.925000000000001</v>
      </c>
      <c r="AM3499" s="390">
        <f t="shared" si="718"/>
        <v>11.806000000000001</v>
      </c>
      <c r="AN3499" s="390">
        <f t="shared" si="719"/>
        <v>11.4</v>
      </c>
      <c r="AO3499" s="390">
        <f t="shared" si="720"/>
        <v>12.303000000000001</v>
      </c>
    </row>
    <row r="3500" spans="1:41" ht="15" customHeight="1" x14ac:dyDescent="0.25">
      <c r="A3500" s="127" t="s">
        <v>4545</v>
      </c>
      <c r="B3500" s="125" t="s">
        <v>2077</v>
      </c>
      <c r="C3500" s="125" t="s">
        <v>4010</v>
      </c>
      <c r="D3500" s="125" t="s">
        <v>4546</v>
      </c>
      <c r="F3500" s="126">
        <v>21.3</v>
      </c>
      <c r="G3500" s="126">
        <v>21.5</v>
      </c>
      <c r="H3500" s="126">
        <v>17.04</v>
      </c>
      <c r="I3500" s="126"/>
      <c r="J3500" s="317"/>
      <c r="K3500" s="323">
        <f>ROUND(SUMIF('VGT-Bewegungsdaten'!B:B,A3500,'VGT-Bewegungsdaten'!C:C),3)</f>
        <v>0</v>
      </c>
      <c r="L3500" s="324">
        <f>ROUND(SUMIF('VGT-Bewegungsdaten'!B:B,$A3500,'VGT-Bewegungsdaten'!D:D),2)</f>
        <v>0</v>
      </c>
      <c r="N3500" s="376" t="s">
        <v>4930</v>
      </c>
      <c r="O3500" s="376" t="s">
        <v>4940</v>
      </c>
      <c r="P3500" s="326">
        <f>ROUND(SUMIF('AV-Bewegungsdaten'!B:B,A3500,'AV-Bewegungsdaten'!C:C),3)</f>
        <v>0</v>
      </c>
      <c r="Q3500" s="324">
        <f>ROUND(SUMIF('AV-Bewegungsdaten'!B:B,$A3500,'AV-Bewegungsdaten'!D:D),2)</f>
        <v>0</v>
      </c>
      <c r="T3500" s="327"/>
      <c r="U3500" s="326">
        <f>ROUND(SUMIF('DV-Bewegungsdaten'!B:B,Kategorien!A3500,'DV-Bewegungsdaten'!D:D),3)</f>
        <v>0</v>
      </c>
      <c r="V3500" s="324">
        <f>ROUND(SUMIF('DV-Bewegungsdaten'!B:B,Kategorien!A3500,'DV-Bewegungsdaten'!E:E),3)</f>
        <v>0</v>
      </c>
      <c r="AD3500" s="390">
        <f t="shared" si="709"/>
        <v>16.561</v>
      </c>
      <c r="AE3500" s="390">
        <f t="shared" si="710"/>
        <v>17.218</v>
      </c>
      <c r="AF3500" s="390">
        <f t="shared" si="711"/>
        <v>18.437000000000001</v>
      </c>
      <c r="AG3500" s="390">
        <f t="shared" si="712"/>
        <v>17.803999999999998</v>
      </c>
      <c r="AH3500" s="390">
        <f t="shared" si="713"/>
        <v>17.716000000000001</v>
      </c>
      <c r="AI3500" s="390">
        <f t="shared" si="714"/>
        <v>18.248000000000001</v>
      </c>
      <c r="AJ3500" s="390">
        <f t="shared" si="715"/>
        <v>17.530999999999999</v>
      </c>
      <c r="AK3500" s="390">
        <f t="shared" si="716"/>
        <v>17.815000000000001</v>
      </c>
      <c r="AL3500" s="390">
        <f t="shared" si="717"/>
        <v>17.925000000000001</v>
      </c>
      <c r="AM3500" s="390">
        <f t="shared" si="718"/>
        <v>17.806000000000001</v>
      </c>
      <c r="AN3500" s="390">
        <f t="shared" si="719"/>
        <v>17.399999999999999</v>
      </c>
      <c r="AO3500" s="390">
        <f t="shared" si="720"/>
        <v>18.303000000000001</v>
      </c>
    </row>
    <row r="3501" spans="1:41" ht="15" customHeight="1" x14ac:dyDescent="0.25">
      <c r="A3501" s="127" t="s">
        <v>4547</v>
      </c>
      <c r="B3501" s="125" t="s">
        <v>2077</v>
      </c>
      <c r="C3501" s="125" t="s">
        <v>4010</v>
      </c>
      <c r="D3501" s="125" t="s">
        <v>4548</v>
      </c>
      <c r="F3501" s="126">
        <v>23.3</v>
      </c>
      <c r="G3501" s="126">
        <v>23.5</v>
      </c>
      <c r="H3501" s="126">
        <v>18.64</v>
      </c>
      <c r="I3501" s="126"/>
      <c r="J3501" s="317"/>
      <c r="K3501" s="323">
        <f>ROUND(SUMIF('VGT-Bewegungsdaten'!B:B,A3501,'VGT-Bewegungsdaten'!C:C),3)</f>
        <v>0</v>
      </c>
      <c r="L3501" s="324">
        <f>ROUND(SUMIF('VGT-Bewegungsdaten'!B:B,$A3501,'VGT-Bewegungsdaten'!D:D),2)</f>
        <v>0</v>
      </c>
      <c r="N3501" s="376" t="s">
        <v>4930</v>
      </c>
      <c r="O3501" s="376" t="s">
        <v>4940</v>
      </c>
      <c r="P3501" s="326">
        <f>ROUND(SUMIF('AV-Bewegungsdaten'!B:B,A3501,'AV-Bewegungsdaten'!C:C),3)</f>
        <v>0</v>
      </c>
      <c r="Q3501" s="324">
        <f>ROUND(SUMIF('AV-Bewegungsdaten'!B:B,$A3501,'AV-Bewegungsdaten'!D:D),2)</f>
        <v>0</v>
      </c>
      <c r="T3501" s="327"/>
      <c r="U3501" s="326">
        <f>ROUND(SUMIF('DV-Bewegungsdaten'!B:B,Kategorien!A3501,'DV-Bewegungsdaten'!D:D),3)</f>
        <v>0</v>
      </c>
      <c r="V3501" s="324">
        <f>ROUND(SUMIF('DV-Bewegungsdaten'!B:B,Kategorien!A3501,'DV-Bewegungsdaten'!E:E),3)</f>
        <v>0</v>
      </c>
      <c r="AD3501" s="390">
        <f t="shared" si="709"/>
        <v>18.561</v>
      </c>
      <c r="AE3501" s="390">
        <f t="shared" si="710"/>
        <v>19.218</v>
      </c>
      <c r="AF3501" s="390">
        <f t="shared" si="711"/>
        <v>20.437000000000001</v>
      </c>
      <c r="AG3501" s="390">
        <f t="shared" si="712"/>
        <v>19.803999999999998</v>
      </c>
      <c r="AH3501" s="390">
        <f t="shared" si="713"/>
        <v>19.716000000000001</v>
      </c>
      <c r="AI3501" s="390">
        <f t="shared" si="714"/>
        <v>20.248000000000001</v>
      </c>
      <c r="AJ3501" s="390">
        <f t="shared" si="715"/>
        <v>19.530999999999999</v>
      </c>
      <c r="AK3501" s="390">
        <f t="shared" si="716"/>
        <v>19.815000000000001</v>
      </c>
      <c r="AL3501" s="390">
        <f t="shared" si="717"/>
        <v>19.925000000000001</v>
      </c>
      <c r="AM3501" s="390">
        <f t="shared" si="718"/>
        <v>19.806000000000001</v>
      </c>
      <c r="AN3501" s="390">
        <f t="shared" si="719"/>
        <v>19.399999999999999</v>
      </c>
      <c r="AO3501" s="390">
        <f t="shared" si="720"/>
        <v>20.303000000000001</v>
      </c>
    </row>
    <row r="3502" spans="1:41" ht="15" customHeight="1" x14ac:dyDescent="0.25">
      <c r="A3502" s="127" t="s">
        <v>4549</v>
      </c>
      <c r="B3502" s="125" t="s">
        <v>2077</v>
      </c>
      <c r="C3502" s="125" t="s">
        <v>4010</v>
      </c>
      <c r="D3502" s="125" t="s">
        <v>4550</v>
      </c>
      <c r="F3502" s="126">
        <v>23.3</v>
      </c>
      <c r="G3502" s="126">
        <v>23.5</v>
      </c>
      <c r="H3502" s="126">
        <v>18.64</v>
      </c>
      <c r="I3502" s="126"/>
      <c r="J3502" s="317"/>
      <c r="K3502" s="323">
        <f>ROUND(SUMIF('VGT-Bewegungsdaten'!B:B,A3502,'VGT-Bewegungsdaten'!C:C),3)</f>
        <v>0</v>
      </c>
      <c r="L3502" s="324">
        <f>ROUND(SUMIF('VGT-Bewegungsdaten'!B:B,$A3502,'VGT-Bewegungsdaten'!D:D),2)</f>
        <v>0</v>
      </c>
      <c r="N3502" s="376" t="s">
        <v>4930</v>
      </c>
      <c r="O3502" s="376" t="s">
        <v>4940</v>
      </c>
      <c r="P3502" s="326">
        <f>ROUND(SUMIF('AV-Bewegungsdaten'!B:B,A3502,'AV-Bewegungsdaten'!C:C),3)</f>
        <v>0</v>
      </c>
      <c r="Q3502" s="324">
        <f>ROUND(SUMIF('AV-Bewegungsdaten'!B:B,$A3502,'AV-Bewegungsdaten'!D:D),2)</f>
        <v>0</v>
      </c>
      <c r="T3502" s="327"/>
      <c r="U3502" s="326">
        <f>ROUND(SUMIF('DV-Bewegungsdaten'!B:B,Kategorien!A3502,'DV-Bewegungsdaten'!D:D),3)</f>
        <v>0</v>
      </c>
      <c r="V3502" s="324">
        <f>ROUND(SUMIF('DV-Bewegungsdaten'!B:B,Kategorien!A3502,'DV-Bewegungsdaten'!E:E),3)</f>
        <v>0</v>
      </c>
      <c r="AD3502" s="390">
        <f t="shared" si="709"/>
        <v>18.561</v>
      </c>
      <c r="AE3502" s="390">
        <f t="shared" si="710"/>
        <v>19.218</v>
      </c>
      <c r="AF3502" s="390">
        <f t="shared" si="711"/>
        <v>20.437000000000001</v>
      </c>
      <c r="AG3502" s="390">
        <f t="shared" si="712"/>
        <v>19.803999999999998</v>
      </c>
      <c r="AH3502" s="390">
        <f t="shared" si="713"/>
        <v>19.716000000000001</v>
      </c>
      <c r="AI3502" s="390">
        <f t="shared" si="714"/>
        <v>20.248000000000001</v>
      </c>
      <c r="AJ3502" s="390">
        <f t="shared" si="715"/>
        <v>19.530999999999999</v>
      </c>
      <c r="AK3502" s="390">
        <f t="shared" si="716"/>
        <v>19.815000000000001</v>
      </c>
      <c r="AL3502" s="390">
        <f t="shared" si="717"/>
        <v>19.925000000000001</v>
      </c>
      <c r="AM3502" s="390">
        <f t="shared" si="718"/>
        <v>19.806000000000001</v>
      </c>
      <c r="AN3502" s="390">
        <f t="shared" si="719"/>
        <v>19.399999999999999</v>
      </c>
      <c r="AO3502" s="390">
        <f t="shared" si="720"/>
        <v>20.303000000000001</v>
      </c>
    </row>
    <row r="3503" spans="1:41" ht="15" customHeight="1" x14ac:dyDescent="0.25">
      <c r="A3503" s="127" t="s">
        <v>4551</v>
      </c>
      <c r="B3503" s="125" t="s">
        <v>2077</v>
      </c>
      <c r="C3503" s="125" t="s">
        <v>4010</v>
      </c>
      <c r="D3503" s="125" t="s">
        <v>4552</v>
      </c>
      <c r="F3503" s="126">
        <v>12.3</v>
      </c>
      <c r="G3503" s="126">
        <v>12.5</v>
      </c>
      <c r="H3503" s="126">
        <v>9.84</v>
      </c>
      <c r="I3503" s="126"/>
      <c r="J3503" s="317"/>
      <c r="K3503" s="323">
        <f>ROUND(SUMIF('VGT-Bewegungsdaten'!B:B,A3503,'VGT-Bewegungsdaten'!C:C),3)</f>
        <v>0</v>
      </c>
      <c r="L3503" s="324">
        <f>ROUND(SUMIF('VGT-Bewegungsdaten'!B:B,$A3503,'VGT-Bewegungsdaten'!D:D),2)</f>
        <v>0</v>
      </c>
      <c r="N3503" s="376" t="s">
        <v>4930</v>
      </c>
      <c r="O3503" s="376" t="s">
        <v>4940</v>
      </c>
      <c r="P3503" s="326">
        <f>ROUND(SUMIF('AV-Bewegungsdaten'!B:B,A3503,'AV-Bewegungsdaten'!C:C),3)</f>
        <v>0</v>
      </c>
      <c r="Q3503" s="324">
        <f>ROUND(SUMIF('AV-Bewegungsdaten'!B:B,$A3503,'AV-Bewegungsdaten'!D:D),2)</f>
        <v>0</v>
      </c>
      <c r="T3503" s="327"/>
      <c r="U3503" s="326">
        <f>ROUND(SUMIF('DV-Bewegungsdaten'!B:B,Kategorien!A3503,'DV-Bewegungsdaten'!D:D),3)</f>
        <v>0</v>
      </c>
      <c r="V3503" s="324">
        <f>ROUND(SUMIF('DV-Bewegungsdaten'!B:B,Kategorien!A3503,'DV-Bewegungsdaten'!E:E),3)</f>
        <v>0</v>
      </c>
      <c r="AD3503" s="390">
        <f t="shared" si="709"/>
        <v>7.5609999999999999</v>
      </c>
      <c r="AE3503" s="390">
        <f t="shared" si="710"/>
        <v>8.218</v>
      </c>
      <c r="AF3503" s="390">
        <f t="shared" si="711"/>
        <v>9.4369999999999994</v>
      </c>
      <c r="AG3503" s="390">
        <f t="shared" si="712"/>
        <v>8.8040000000000003</v>
      </c>
      <c r="AH3503" s="390">
        <f t="shared" si="713"/>
        <v>8.7160000000000011</v>
      </c>
      <c r="AI3503" s="390">
        <f t="shared" si="714"/>
        <v>9.2480000000000011</v>
      </c>
      <c r="AJ3503" s="390">
        <f t="shared" si="715"/>
        <v>8.5310000000000006</v>
      </c>
      <c r="AK3503" s="390">
        <f t="shared" si="716"/>
        <v>8.8149999999999995</v>
      </c>
      <c r="AL3503" s="390">
        <f t="shared" si="717"/>
        <v>8.9250000000000007</v>
      </c>
      <c r="AM3503" s="390">
        <f t="shared" si="718"/>
        <v>8.8060000000000009</v>
      </c>
      <c r="AN3503" s="390">
        <f t="shared" si="719"/>
        <v>8.4</v>
      </c>
      <c r="AO3503" s="390">
        <f t="shared" si="720"/>
        <v>9.3030000000000008</v>
      </c>
    </row>
    <row r="3504" spans="1:41" ht="15" customHeight="1" x14ac:dyDescent="0.25">
      <c r="A3504" s="127" t="s">
        <v>4553</v>
      </c>
      <c r="B3504" s="125" t="s">
        <v>2077</v>
      </c>
      <c r="C3504" s="125" t="s">
        <v>4010</v>
      </c>
      <c r="D3504" s="125" t="s">
        <v>4554</v>
      </c>
      <c r="F3504" s="126">
        <v>18.3</v>
      </c>
      <c r="G3504" s="126">
        <v>18.5</v>
      </c>
      <c r="H3504" s="126">
        <v>14.64</v>
      </c>
      <c r="I3504" s="126"/>
      <c r="J3504" s="317"/>
      <c r="K3504" s="323">
        <f>ROUND(SUMIF('VGT-Bewegungsdaten'!B:B,A3504,'VGT-Bewegungsdaten'!C:C),3)</f>
        <v>0</v>
      </c>
      <c r="L3504" s="324">
        <f>ROUND(SUMIF('VGT-Bewegungsdaten'!B:B,$A3504,'VGT-Bewegungsdaten'!D:D),2)</f>
        <v>0</v>
      </c>
      <c r="N3504" s="376" t="s">
        <v>4930</v>
      </c>
      <c r="O3504" s="376" t="s">
        <v>4940</v>
      </c>
      <c r="P3504" s="326">
        <f>ROUND(SUMIF('AV-Bewegungsdaten'!B:B,A3504,'AV-Bewegungsdaten'!C:C),3)</f>
        <v>0</v>
      </c>
      <c r="Q3504" s="324">
        <f>ROUND(SUMIF('AV-Bewegungsdaten'!B:B,$A3504,'AV-Bewegungsdaten'!D:D),2)</f>
        <v>0</v>
      </c>
      <c r="T3504" s="327"/>
      <c r="U3504" s="326">
        <f>ROUND(SUMIF('DV-Bewegungsdaten'!B:B,Kategorien!A3504,'DV-Bewegungsdaten'!D:D),3)</f>
        <v>0</v>
      </c>
      <c r="V3504" s="324">
        <f>ROUND(SUMIF('DV-Bewegungsdaten'!B:B,Kategorien!A3504,'DV-Bewegungsdaten'!E:E),3)</f>
        <v>0</v>
      </c>
      <c r="AD3504" s="390">
        <f t="shared" si="709"/>
        <v>13.561</v>
      </c>
      <c r="AE3504" s="390">
        <f t="shared" si="710"/>
        <v>14.218</v>
      </c>
      <c r="AF3504" s="390">
        <f t="shared" si="711"/>
        <v>15.436999999999999</v>
      </c>
      <c r="AG3504" s="390">
        <f t="shared" si="712"/>
        <v>14.804</v>
      </c>
      <c r="AH3504" s="390">
        <f t="shared" si="713"/>
        <v>14.716000000000001</v>
      </c>
      <c r="AI3504" s="390">
        <f t="shared" si="714"/>
        <v>15.248000000000001</v>
      </c>
      <c r="AJ3504" s="390">
        <f t="shared" si="715"/>
        <v>14.531000000000001</v>
      </c>
      <c r="AK3504" s="390">
        <f t="shared" si="716"/>
        <v>14.815</v>
      </c>
      <c r="AL3504" s="390">
        <f t="shared" si="717"/>
        <v>14.925000000000001</v>
      </c>
      <c r="AM3504" s="390">
        <f t="shared" si="718"/>
        <v>14.806000000000001</v>
      </c>
      <c r="AN3504" s="390">
        <f t="shared" si="719"/>
        <v>14.4</v>
      </c>
      <c r="AO3504" s="390">
        <f t="shared" si="720"/>
        <v>15.303000000000001</v>
      </c>
    </row>
    <row r="3505" spans="1:41" ht="15" customHeight="1" x14ac:dyDescent="0.25">
      <c r="A3505" s="127" t="s">
        <v>4555</v>
      </c>
      <c r="B3505" s="125" t="s">
        <v>2077</v>
      </c>
      <c r="C3505" s="125" t="s">
        <v>4010</v>
      </c>
      <c r="D3505" s="125" t="s">
        <v>4556</v>
      </c>
      <c r="F3505" s="126">
        <v>20.3</v>
      </c>
      <c r="G3505" s="126">
        <v>20.5</v>
      </c>
      <c r="H3505" s="126">
        <v>16.239999999999998</v>
      </c>
      <c r="I3505" s="126"/>
      <c r="J3505" s="317"/>
      <c r="K3505" s="323">
        <f>ROUND(SUMIF('VGT-Bewegungsdaten'!B:B,A3505,'VGT-Bewegungsdaten'!C:C),3)</f>
        <v>0</v>
      </c>
      <c r="L3505" s="324">
        <f>ROUND(SUMIF('VGT-Bewegungsdaten'!B:B,$A3505,'VGT-Bewegungsdaten'!D:D),2)</f>
        <v>0</v>
      </c>
      <c r="N3505" s="376" t="s">
        <v>4930</v>
      </c>
      <c r="O3505" s="376" t="s">
        <v>4940</v>
      </c>
      <c r="P3505" s="326">
        <f>ROUND(SUMIF('AV-Bewegungsdaten'!B:B,A3505,'AV-Bewegungsdaten'!C:C),3)</f>
        <v>0</v>
      </c>
      <c r="Q3505" s="324">
        <f>ROUND(SUMIF('AV-Bewegungsdaten'!B:B,$A3505,'AV-Bewegungsdaten'!D:D),2)</f>
        <v>0</v>
      </c>
      <c r="T3505" s="327"/>
      <c r="U3505" s="326">
        <f>ROUND(SUMIF('DV-Bewegungsdaten'!B:B,Kategorien!A3505,'DV-Bewegungsdaten'!D:D),3)</f>
        <v>0</v>
      </c>
      <c r="V3505" s="324">
        <f>ROUND(SUMIF('DV-Bewegungsdaten'!B:B,Kategorien!A3505,'DV-Bewegungsdaten'!E:E),3)</f>
        <v>0</v>
      </c>
      <c r="AD3505" s="390">
        <f t="shared" si="709"/>
        <v>15.561</v>
      </c>
      <c r="AE3505" s="390">
        <f t="shared" si="710"/>
        <v>16.218</v>
      </c>
      <c r="AF3505" s="390">
        <f t="shared" si="711"/>
        <v>17.437000000000001</v>
      </c>
      <c r="AG3505" s="390">
        <f t="shared" si="712"/>
        <v>16.803999999999998</v>
      </c>
      <c r="AH3505" s="390">
        <f t="shared" si="713"/>
        <v>16.716000000000001</v>
      </c>
      <c r="AI3505" s="390">
        <f t="shared" si="714"/>
        <v>17.248000000000001</v>
      </c>
      <c r="AJ3505" s="390">
        <f t="shared" si="715"/>
        <v>16.530999999999999</v>
      </c>
      <c r="AK3505" s="390">
        <f t="shared" si="716"/>
        <v>16.815000000000001</v>
      </c>
      <c r="AL3505" s="390">
        <f t="shared" si="717"/>
        <v>16.925000000000001</v>
      </c>
      <c r="AM3505" s="390">
        <f t="shared" si="718"/>
        <v>16.806000000000001</v>
      </c>
      <c r="AN3505" s="390">
        <f t="shared" si="719"/>
        <v>16.399999999999999</v>
      </c>
      <c r="AO3505" s="390">
        <f t="shared" si="720"/>
        <v>17.303000000000001</v>
      </c>
    </row>
    <row r="3506" spans="1:41" ht="15" customHeight="1" x14ac:dyDescent="0.25">
      <c r="A3506" s="127" t="s">
        <v>4557</v>
      </c>
      <c r="B3506" s="125" t="s">
        <v>2077</v>
      </c>
      <c r="C3506" s="125" t="s">
        <v>4010</v>
      </c>
      <c r="D3506" s="125" t="s">
        <v>4558</v>
      </c>
      <c r="F3506" s="126">
        <v>20.3</v>
      </c>
      <c r="G3506" s="126">
        <v>20.5</v>
      </c>
      <c r="H3506" s="126">
        <v>16.239999999999998</v>
      </c>
      <c r="I3506" s="126"/>
      <c r="J3506" s="317"/>
      <c r="K3506" s="323">
        <f>ROUND(SUMIF('VGT-Bewegungsdaten'!B:B,A3506,'VGT-Bewegungsdaten'!C:C),3)</f>
        <v>0</v>
      </c>
      <c r="L3506" s="324">
        <f>ROUND(SUMIF('VGT-Bewegungsdaten'!B:B,$A3506,'VGT-Bewegungsdaten'!D:D),2)</f>
        <v>0</v>
      </c>
      <c r="N3506" s="376" t="s">
        <v>4930</v>
      </c>
      <c r="O3506" s="376" t="s">
        <v>4940</v>
      </c>
      <c r="P3506" s="326">
        <f>ROUND(SUMIF('AV-Bewegungsdaten'!B:B,A3506,'AV-Bewegungsdaten'!C:C),3)</f>
        <v>0</v>
      </c>
      <c r="Q3506" s="324">
        <f>ROUND(SUMIF('AV-Bewegungsdaten'!B:B,$A3506,'AV-Bewegungsdaten'!D:D),2)</f>
        <v>0</v>
      </c>
      <c r="T3506" s="327"/>
      <c r="U3506" s="326">
        <f>ROUND(SUMIF('DV-Bewegungsdaten'!B:B,Kategorien!A3506,'DV-Bewegungsdaten'!D:D),3)</f>
        <v>0</v>
      </c>
      <c r="V3506" s="324">
        <f>ROUND(SUMIF('DV-Bewegungsdaten'!B:B,Kategorien!A3506,'DV-Bewegungsdaten'!E:E),3)</f>
        <v>0</v>
      </c>
      <c r="AD3506" s="390">
        <f t="shared" ref="AD3506:AD3569" si="721">MAX(0,$G3506-AR$9)</f>
        <v>15.561</v>
      </c>
      <c r="AE3506" s="390">
        <f t="shared" ref="AE3506:AE3569" si="722">MAX(0,$G3506-AS$9)</f>
        <v>16.218</v>
      </c>
      <c r="AF3506" s="390">
        <f t="shared" ref="AF3506:AF3569" si="723">MAX(0,$G3506-AT$9)</f>
        <v>17.437000000000001</v>
      </c>
      <c r="AG3506" s="390">
        <f t="shared" ref="AG3506:AG3569" si="724">MAX(0,$G3506-AU$9)</f>
        <v>16.803999999999998</v>
      </c>
      <c r="AH3506" s="390">
        <f t="shared" ref="AH3506:AH3569" si="725">MAX(0,$G3506-AV$9)</f>
        <v>16.716000000000001</v>
      </c>
      <c r="AI3506" s="390">
        <f t="shared" ref="AI3506:AI3569" si="726">MAX(0,$G3506-AW$9)</f>
        <v>17.248000000000001</v>
      </c>
      <c r="AJ3506" s="390">
        <f t="shared" ref="AJ3506:AJ3569" si="727">MAX(0,$G3506-AX$9)</f>
        <v>16.530999999999999</v>
      </c>
      <c r="AK3506" s="390">
        <f t="shared" ref="AK3506:AK3569" si="728">MAX(0,$G3506-AY$9)</f>
        <v>16.815000000000001</v>
      </c>
      <c r="AL3506" s="390">
        <f t="shared" ref="AL3506:AL3569" si="729">MAX(0,$G3506-AZ$9)</f>
        <v>16.925000000000001</v>
      </c>
      <c r="AM3506" s="390">
        <f t="shared" ref="AM3506:AM3569" si="730">MAX(0,$G3506-BA$9)</f>
        <v>16.806000000000001</v>
      </c>
      <c r="AN3506" s="390">
        <f t="shared" ref="AN3506:AN3569" si="731">MAX(0,$G3506-BB$9)</f>
        <v>16.399999999999999</v>
      </c>
      <c r="AO3506" s="390">
        <f t="shared" ref="AO3506:AO3569" si="732">MAX(0,$G3506-BC$9)</f>
        <v>17.303000000000001</v>
      </c>
    </row>
    <row r="3507" spans="1:41" ht="15" customHeight="1" x14ac:dyDescent="0.25">
      <c r="A3507" s="127" t="s">
        <v>4559</v>
      </c>
      <c r="B3507" s="125" t="s">
        <v>2077</v>
      </c>
      <c r="C3507" s="125" t="s">
        <v>4010</v>
      </c>
      <c r="D3507" s="125" t="s">
        <v>4560</v>
      </c>
      <c r="F3507" s="126">
        <v>15.3</v>
      </c>
      <c r="G3507" s="126">
        <v>15.5</v>
      </c>
      <c r="H3507" s="126">
        <v>12.24</v>
      </c>
      <c r="I3507" s="126"/>
      <c r="J3507" s="317"/>
      <c r="K3507" s="323">
        <f>ROUND(SUMIF('VGT-Bewegungsdaten'!B:B,A3507,'VGT-Bewegungsdaten'!C:C),3)</f>
        <v>0</v>
      </c>
      <c r="L3507" s="324">
        <f>ROUND(SUMIF('VGT-Bewegungsdaten'!B:B,$A3507,'VGT-Bewegungsdaten'!D:D),2)</f>
        <v>0</v>
      </c>
      <c r="N3507" s="376" t="s">
        <v>4930</v>
      </c>
      <c r="O3507" s="376" t="s">
        <v>4940</v>
      </c>
      <c r="P3507" s="326">
        <f>ROUND(SUMIF('AV-Bewegungsdaten'!B:B,A3507,'AV-Bewegungsdaten'!C:C),3)</f>
        <v>0</v>
      </c>
      <c r="Q3507" s="324">
        <f>ROUND(SUMIF('AV-Bewegungsdaten'!B:B,$A3507,'AV-Bewegungsdaten'!D:D),2)</f>
        <v>0</v>
      </c>
      <c r="T3507" s="327"/>
      <c r="U3507" s="326">
        <f>ROUND(SUMIF('DV-Bewegungsdaten'!B:B,Kategorien!A3507,'DV-Bewegungsdaten'!D:D),3)</f>
        <v>0</v>
      </c>
      <c r="V3507" s="324">
        <f>ROUND(SUMIF('DV-Bewegungsdaten'!B:B,Kategorien!A3507,'DV-Bewegungsdaten'!E:E),3)</f>
        <v>0</v>
      </c>
      <c r="AD3507" s="390">
        <f t="shared" si="721"/>
        <v>10.561</v>
      </c>
      <c r="AE3507" s="390">
        <f t="shared" si="722"/>
        <v>11.218</v>
      </c>
      <c r="AF3507" s="390">
        <f t="shared" si="723"/>
        <v>12.436999999999999</v>
      </c>
      <c r="AG3507" s="390">
        <f t="shared" si="724"/>
        <v>11.804</v>
      </c>
      <c r="AH3507" s="390">
        <f t="shared" si="725"/>
        <v>11.716000000000001</v>
      </c>
      <c r="AI3507" s="390">
        <f t="shared" si="726"/>
        <v>12.248000000000001</v>
      </c>
      <c r="AJ3507" s="390">
        <f t="shared" si="727"/>
        <v>11.531000000000001</v>
      </c>
      <c r="AK3507" s="390">
        <f t="shared" si="728"/>
        <v>11.815</v>
      </c>
      <c r="AL3507" s="390">
        <f t="shared" si="729"/>
        <v>11.925000000000001</v>
      </c>
      <c r="AM3507" s="390">
        <f t="shared" si="730"/>
        <v>11.806000000000001</v>
      </c>
      <c r="AN3507" s="390">
        <f t="shared" si="731"/>
        <v>11.4</v>
      </c>
      <c r="AO3507" s="390">
        <f t="shared" si="732"/>
        <v>12.303000000000001</v>
      </c>
    </row>
    <row r="3508" spans="1:41" ht="15" customHeight="1" x14ac:dyDescent="0.25">
      <c r="A3508" s="127" t="s">
        <v>4561</v>
      </c>
      <c r="B3508" s="125" t="s">
        <v>2077</v>
      </c>
      <c r="C3508" s="125" t="s">
        <v>4010</v>
      </c>
      <c r="D3508" s="125" t="s">
        <v>4562</v>
      </c>
      <c r="F3508" s="126">
        <v>21.3</v>
      </c>
      <c r="G3508" s="126">
        <v>21.5</v>
      </c>
      <c r="H3508" s="126">
        <v>17.04</v>
      </c>
      <c r="I3508" s="126"/>
      <c r="J3508" s="317"/>
      <c r="K3508" s="323">
        <f>ROUND(SUMIF('VGT-Bewegungsdaten'!B:B,A3508,'VGT-Bewegungsdaten'!C:C),3)</f>
        <v>0</v>
      </c>
      <c r="L3508" s="324">
        <f>ROUND(SUMIF('VGT-Bewegungsdaten'!B:B,$A3508,'VGT-Bewegungsdaten'!D:D),2)</f>
        <v>0</v>
      </c>
      <c r="N3508" s="376" t="s">
        <v>4930</v>
      </c>
      <c r="O3508" s="376" t="s">
        <v>4940</v>
      </c>
      <c r="P3508" s="326">
        <f>ROUND(SUMIF('AV-Bewegungsdaten'!B:B,A3508,'AV-Bewegungsdaten'!C:C),3)</f>
        <v>0</v>
      </c>
      <c r="Q3508" s="324">
        <f>ROUND(SUMIF('AV-Bewegungsdaten'!B:B,$A3508,'AV-Bewegungsdaten'!D:D),2)</f>
        <v>0</v>
      </c>
      <c r="T3508" s="327"/>
      <c r="U3508" s="326">
        <f>ROUND(SUMIF('DV-Bewegungsdaten'!B:B,Kategorien!A3508,'DV-Bewegungsdaten'!D:D),3)</f>
        <v>0</v>
      </c>
      <c r="V3508" s="324">
        <f>ROUND(SUMIF('DV-Bewegungsdaten'!B:B,Kategorien!A3508,'DV-Bewegungsdaten'!E:E),3)</f>
        <v>0</v>
      </c>
      <c r="AD3508" s="390">
        <f t="shared" si="721"/>
        <v>16.561</v>
      </c>
      <c r="AE3508" s="390">
        <f t="shared" si="722"/>
        <v>17.218</v>
      </c>
      <c r="AF3508" s="390">
        <f t="shared" si="723"/>
        <v>18.437000000000001</v>
      </c>
      <c r="AG3508" s="390">
        <f t="shared" si="724"/>
        <v>17.803999999999998</v>
      </c>
      <c r="AH3508" s="390">
        <f t="shared" si="725"/>
        <v>17.716000000000001</v>
      </c>
      <c r="AI3508" s="390">
        <f t="shared" si="726"/>
        <v>18.248000000000001</v>
      </c>
      <c r="AJ3508" s="390">
        <f t="shared" si="727"/>
        <v>17.530999999999999</v>
      </c>
      <c r="AK3508" s="390">
        <f t="shared" si="728"/>
        <v>17.815000000000001</v>
      </c>
      <c r="AL3508" s="390">
        <f t="shared" si="729"/>
        <v>17.925000000000001</v>
      </c>
      <c r="AM3508" s="390">
        <f t="shared" si="730"/>
        <v>17.806000000000001</v>
      </c>
      <c r="AN3508" s="390">
        <f t="shared" si="731"/>
        <v>17.399999999999999</v>
      </c>
      <c r="AO3508" s="390">
        <f t="shared" si="732"/>
        <v>18.303000000000001</v>
      </c>
    </row>
    <row r="3509" spans="1:41" ht="15" customHeight="1" x14ac:dyDescent="0.25">
      <c r="A3509" s="127" t="s">
        <v>4563</v>
      </c>
      <c r="B3509" s="125" t="s">
        <v>2077</v>
      </c>
      <c r="C3509" s="125" t="s">
        <v>4010</v>
      </c>
      <c r="D3509" s="125" t="s">
        <v>4564</v>
      </c>
      <c r="F3509" s="126">
        <v>23.3</v>
      </c>
      <c r="G3509" s="126">
        <v>23.5</v>
      </c>
      <c r="H3509" s="126">
        <v>18.64</v>
      </c>
      <c r="I3509" s="126"/>
      <c r="J3509" s="317"/>
      <c r="K3509" s="323">
        <f>ROUND(SUMIF('VGT-Bewegungsdaten'!B:B,A3509,'VGT-Bewegungsdaten'!C:C),3)</f>
        <v>0</v>
      </c>
      <c r="L3509" s="324">
        <f>ROUND(SUMIF('VGT-Bewegungsdaten'!B:B,$A3509,'VGT-Bewegungsdaten'!D:D),2)</f>
        <v>0</v>
      </c>
      <c r="N3509" s="376" t="s">
        <v>4930</v>
      </c>
      <c r="O3509" s="376" t="s">
        <v>4940</v>
      </c>
      <c r="P3509" s="326">
        <f>ROUND(SUMIF('AV-Bewegungsdaten'!B:B,A3509,'AV-Bewegungsdaten'!C:C),3)</f>
        <v>0</v>
      </c>
      <c r="Q3509" s="324">
        <f>ROUND(SUMIF('AV-Bewegungsdaten'!B:B,$A3509,'AV-Bewegungsdaten'!D:D),2)</f>
        <v>0</v>
      </c>
      <c r="T3509" s="327"/>
      <c r="U3509" s="326">
        <f>ROUND(SUMIF('DV-Bewegungsdaten'!B:B,Kategorien!A3509,'DV-Bewegungsdaten'!D:D),3)</f>
        <v>0</v>
      </c>
      <c r="V3509" s="324">
        <f>ROUND(SUMIF('DV-Bewegungsdaten'!B:B,Kategorien!A3509,'DV-Bewegungsdaten'!E:E),3)</f>
        <v>0</v>
      </c>
      <c r="AD3509" s="390">
        <f t="shared" si="721"/>
        <v>18.561</v>
      </c>
      <c r="AE3509" s="390">
        <f t="shared" si="722"/>
        <v>19.218</v>
      </c>
      <c r="AF3509" s="390">
        <f t="shared" si="723"/>
        <v>20.437000000000001</v>
      </c>
      <c r="AG3509" s="390">
        <f t="shared" si="724"/>
        <v>19.803999999999998</v>
      </c>
      <c r="AH3509" s="390">
        <f t="shared" si="725"/>
        <v>19.716000000000001</v>
      </c>
      <c r="AI3509" s="390">
        <f t="shared" si="726"/>
        <v>20.248000000000001</v>
      </c>
      <c r="AJ3509" s="390">
        <f t="shared" si="727"/>
        <v>19.530999999999999</v>
      </c>
      <c r="AK3509" s="390">
        <f t="shared" si="728"/>
        <v>19.815000000000001</v>
      </c>
      <c r="AL3509" s="390">
        <f t="shared" si="729"/>
        <v>19.925000000000001</v>
      </c>
      <c r="AM3509" s="390">
        <f t="shared" si="730"/>
        <v>19.806000000000001</v>
      </c>
      <c r="AN3509" s="390">
        <f t="shared" si="731"/>
        <v>19.399999999999999</v>
      </c>
      <c r="AO3509" s="390">
        <f t="shared" si="732"/>
        <v>20.303000000000001</v>
      </c>
    </row>
    <row r="3510" spans="1:41" ht="15" customHeight="1" x14ac:dyDescent="0.25">
      <c r="A3510" s="127" t="s">
        <v>4565</v>
      </c>
      <c r="B3510" s="125" t="s">
        <v>2077</v>
      </c>
      <c r="C3510" s="125" t="s">
        <v>4010</v>
      </c>
      <c r="D3510" s="125" t="s">
        <v>4566</v>
      </c>
      <c r="F3510" s="126">
        <v>23.3</v>
      </c>
      <c r="G3510" s="126">
        <v>23.5</v>
      </c>
      <c r="H3510" s="126">
        <v>18.64</v>
      </c>
      <c r="I3510" s="126"/>
      <c r="J3510" s="317"/>
      <c r="K3510" s="323">
        <f>ROUND(SUMIF('VGT-Bewegungsdaten'!B:B,A3510,'VGT-Bewegungsdaten'!C:C),3)</f>
        <v>0</v>
      </c>
      <c r="L3510" s="324">
        <f>ROUND(SUMIF('VGT-Bewegungsdaten'!B:B,$A3510,'VGT-Bewegungsdaten'!D:D),2)</f>
        <v>0</v>
      </c>
      <c r="N3510" s="376" t="s">
        <v>4930</v>
      </c>
      <c r="O3510" s="376" t="s">
        <v>4940</v>
      </c>
      <c r="P3510" s="326">
        <f>ROUND(SUMIF('AV-Bewegungsdaten'!B:B,A3510,'AV-Bewegungsdaten'!C:C),3)</f>
        <v>0</v>
      </c>
      <c r="Q3510" s="324">
        <f>ROUND(SUMIF('AV-Bewegungsdaten'!B:B,$A3510,'AV-Bewegungsdaten'!D:D),2)</f>
        <v>0</v>
      </c>
      <c r="T3510" s="327"/>
      <c r="U3510" s="326">
        <f>ROUND(SUMIF('DV-Bewegungsdaten'!B:B,Kategorien!A3510,'DV-Bewegungsdaten'!D:D),3)</f>
        <v>0</v>
      </c>
      <c r="V3510" s="324">
        <f>ROUND(SUMIF('DV-Bewegungsdaten'!B:B,Kategorien!A3510,'DV-Bewegungsdaten'!E:E),3)</f>
        <v>0</v>
      </c>
      <c r="AD3510" s="390">
        <f t="shared" si="721"/>
        <v>18.561</v>
      </c>
      <c r="AE3510" s="390">
        <f t="shared" si="722"/>
        <v>19.218</v>
      </c>
      <c r="AF3510" s="390">
        <f t="shared" si="723"/>
        <v>20.437000000000001</v>
      </c>
      <c r="AG3510" s="390">
        <f t="shared" si="724"/>
        <v>19.803999999999998</v>
      </c>
      <c r="AH3510" s="390">
        <f t="shared" si="725"/>
        <v>19.716000000000001</v>
      </c>
      <c r="AI3510" s="390">
        <f t="shared" si="726"/>
        <v>20.248000000000001</v>
      </c>
      <c r="AJ3510" s="390">
        <f t="shared" si="727"/>
        <v>19.530999999999999</v>
      </c>
      <c r="AK3510" s="390">
        <f t="shared" si="728"/>
        <v>19.815000000000001</v>
      </c>
      <c r="AL3510" s="390">
        <f t="shared" si="729"/>
        <v>19.925000000000001</v>
      </c>
      <c r="AM3510" s="390">
        <f t="shared" si="730"/>
        <v>19.806000000000001</v>
      </c>
      <c r="AN3510" s="390">
        <f t="shared" si="731"/>
        <v>19.399999999999999</v>
      </c>
      <c r="AO3510" s="390">
        <f t="shared" si="732"/>
        <v>20.303000000000001</v>
      </c>
    </row>
    <row r="3511" spans="1:41" ht="15" customHeight="1" x14ac:dyDescent="0.25">
      <c r="A3511" s="127" t="s">
        <v>4567</v>
      </c>
      <c r="B3511" s="125" t="s">
        <v>2077</v>
      </c>
      <c r="C3511" s="125" t="s">
        <v>4010</v>
      </c>
      <c r="D3511" s="125" t="s">
        <v>4568</v>
      </c>
      <c r="F3511" s="126">
        <v>14.3</v>
      </c>
      <c r="G3511" s="126">
        <v>14.5</v>
      </c>
      <c r="H3511" s="126">
        <v>11.44</v>
      </c>
      <c r="I3511" s="126"/>
      <c r="J3511" s="317"/>
      <c r="K3511" s="323">
        <f>ROUND(SUMIF('VGT-Bewegungsdaten'!B:B,A3511,'VGT-Bewegungsdaten'!C:C),3)</f>
        <v>0</v>
      </c>
      <c r="L3511" s="324">
        <f>ROUND(SUMIF('VGT-Bewegungsdaten'!B:B,$A3511,'VGT-Bewegungsdaten'!D:D),2)</f>
        <v>0</v>
      </c>
      <c r="N3511" s="376" t="s">
        <v>4930</v>
      </c>
      <c r="O3511" s="376" t="s">
        <v>4940</v>
      </c>
      <c r="P3511" s="326">
        <f>ROUND(SUMIF('AV-Bewegungsdaten'!B:B,A3511,'AV-Bewegungsdaten'!C:C),3)</f>
        <v>0</v>
      </c>
      <c r="Q3511" s="324">
        <f>ROUND(SUMIF('AV-Bewegungsdaten'!B:B,$A3511,'AV-Bewegungsdaten'!D:D),2)</f>
        <v>0</v>
      </c>
      <c r="T3511" s="327"/>
      <c r="U3511" s="326">
        <f>ROUND(SUMIF('DV-Bewegungsdaten'!B:B,Kategorien!A3511,'DV-Bewegungsdaten'!D:D),3)</f>
        <v>0</v>
      </c>
      <c r="V3511" s="324">
        <f>ROUND(SUMIF('DV-Bewegungsdaten'!B:B,Kategorien!A3511,'DV-Bewegungsdaten'!E:E),3)</f>
        <v>0</v>
      </c>
      <c r="AD3511" s="390">
        <f t="shared" si="721"/>
        <v>9.5609999999999999</v>
      </c>
      <c r="AE3511" s="390">
        <f t="shared" si="722"/>
        <v>10.218</v>
      </c>
      <c r="AF3511" s="390">
        <f t="shared" si="723"/>
        <v>11.436999999999999</v>
      </c>
      <c r="AG3511" s="390">
        <f t="shared" si="724"/>
        <v>10.804</v>
      </c>
      <c r="AH3511" s="390">
        <f t="shared" si="725"/>
        <v>10.716000000000001</v>
      </c>
      <c r="AI3511" s="390">
        <f t="shared" si="726"/>
        <v>11.248000000000001</v>
      </c>
      <c r="AJ3511" s="390">
        <f t="shared" si="727"/>
        <v>10.531000000000001</v>
      </c>
      <c r="AK3511" s="390">
        <f t="shared" si="728"/>
        <v>10.815</v>
      </c>
      <c r="AL3511" s="390">
        <f t="shared" si="729"/>
        <v>10.925000000000001</v>
      </c>
      <c r="AM3511" s="390">
        <f t="shared" si="730"/>
        <v>10.806000000000001</v>
      </c>
      <c r="AN3511" s="390">
        <f t="shared" si="731"/>
        <v>10.4</v>
      </c>
      <c r="AO3511" s="390">
        <f t="shared" si="732"/>
        <v>11.303000000000001</v>
      </c>
    </row>
    <row r="3512" spans="1:41" ht="15" customHeight="1" x14ac:dyDescent="0.25">
      <c r="A3512" s="127" t="s">
        <v>4569</v>
      </c>
      <c r="B3512" s="125" t="s">
        <v>2077</v>
      </c>
      <c r="C3512" s="125" t="s">
        <v>4010</v>
      </c>
      <c r="D3512" s="125" t="s">
        <v>4570</v>
      </c>
      <c r="F3512" s="126">
        <v>20.3</v>
      </c>
      <c r="G3512" s="126">
        <v>20.5</v>
      </c>
      <c r="H3512" s="126">
        <v>16.239999999999998</v>
      </c>
      <c r="I3512" s="126"/>
      <c r="J3512" s="317"/>
      <c r="K3512" s="323">
        <f>ROUND(SUMIF('VGT-Bewegungsdaten'!B:B,A3512,'VGT-Bewegungsdaten'!C:C),3)</f>
        <v>0</v>
      </c>
      <c r="L3512" s="324">
        <f>ROUND(SUMIF('VGT-Bewegungsdaten'!B:B,$A3512,'VGT-Bewegungsdaten'!D:D),2)</f>
        <v>0</v>
      </c>
      <c r="N3512" s="376" t="s">
        <v>4930</v>
      </c>
      <c r="O3512" s="376" t="s">
        <v>4940</v>
      </c>
      <c r="P3512" s="326">
        <f>ROUND(SUMIF('AV-Bewegungsdaten'!B:B,A3512,'AV-Bewegungsdaten'!C:C),3)</f>
        <v>0</v>
      </c>
      <c r="Q3512" s="324">
        <f>ROUND(SUMIF('AV-Bewegungsdaten'!B:B,$A3512,'AV-Bewegungsdaten'!D:D),2)</f>
        <v>0</v>
      </c>
      <c r="T3512" s="327"/>
      <c r="U3512" s="326">
        <f>ROUND(SUMIF('DV-Bewegungsdaten'!B:B,Kategorien!A3512,'DV-Bewegungsdaten'!D:D),3)</f>
        <v>0</v>
      </c>
      <c r="V3512" s="324">
        <f>ROUND(SUMIF('DV-Bewegungsdaten'!B:B,Kategorien!A3512,'DV-Bewegungsdaten'!E:E),3)</f>
        <v>0</v>
      </c>
      <c r="AD3512" s="390">
        <f t="shared" si="721"/>
        <v>15.561</v>
      </c>
      <c r="AE3512" s="390">
        <f t="shared" si="722"/>
        <v>16.218</v>
      </c>
      <c r="AF3512" s="390">
        <f t="shared" si="723"/>
        <v>17.437000000000001</v>
      </c>
      <c r="AG3512" s="390">
        <f t="shared" si="724"/>
        <v>16.803999999999998</v>
      </c>
      <c r="AH3512" s="390">
        <f t="shared" si="725"/>
        <v>16.716000000000001</v>
      </c>
      <c r="AI3512" s="390">
        <f t="shared" si="726"/>
        <v>17.248000000000001</v>
      </c>
      <c r="AJ3512" s="390">
        <f t="shared" si="727"/>
        <v>16.530999999999999</v>
      </c>
      <c r="AK3512" s="390">
        <f t="shared" si="728"/>
        <v>16.815000000000001</v>
      </c>
      <c r="AL3512" s="390">
        <f t="shared" si="729"/>
        <v>16.925000000000001</v>
      </c>
      <c r="AM3512" s="390">
        <f t="shared" si="730"/>
        <v>16.806000000000001</v>
      </c>
      <c r="AN3512" s="390">
        <f t="shared" si="731"/>
        <v>16.399999999999999</v>
      </c>
      <c r="AO3512" s="390">
        <f t="shared" si="732"/>
        <v>17.303000000000001</v>
      </c>
    </row>
    <row r="3513" spans="1:41" ht="15" customHeight="1" x14ac:dyDescent="0.25">
      <c r="A3513" s="127" t="s">
        <v>4571</v>
      </c>
      <c r="B3513" s="125" t="s">
        <v>2077</v>
      </c>
      <c r="C3513" s="125" t="s">
        <v>4010</v>
      </c>
      <c r="D3513" s="125" t="s">
        <v>4572</v>
      </c>
      <c r="F3513" s="126">
        <v>22.3</v>
      </c>
      <c r="G3513" s="126">
        <v>22.5</v>
      </c>
      <c r="H3513" s="126">
        <v>17.84</v>
      </c>
      <c r="I3513" s="126"/>
      <c r="J3513" s="317"/>
      <c r="K3513" s="323">
        <f>ROUND(SUMIF('VGT-Bewegungsdaten'!B:B,A3513,'VGT-Bewegungsdaten'!C:C),3)</f>
        <v>0</v>
      </c>
      <c r="L3513" s="324">
        <f>ROUND(SUMIF('VGT-Bewegungsdaten'!B:B,$A3513,'VGT-Bewegungsdaten'!D:D),2)</f>
        <v>0</v>
      </c>
      <c r="N3513" s="376" t="s">
        <v>4930</v>
      </c>
      <c r="O3513" s="376" t="s">
        <v>4940</v>
      </c>
      <c r="P3513" s="326">
        <f>ROUND(SUMIF('AV-Bewegungsdaten'!B:B,A3513,'AV-Bewegungsdaten'!C:C),3)</f>
        <v>0</v>
      </c>
      <c r="Q3513" s="324">
        <f>ROUND(SUMIF('AV-Bewegungsdaten'!B:B,$A3513,'AV-Bewegungsdaten'!D:D),2)</f>
        <v>0</v>
      </c>
      <c r="T3513" s="327"/>
      <c r="U3513" s="326">
        <f>ROUND(SUMIF('DV-Bewegungsdaten'!B:B,Kategorien!A3513,'DV-Bewegungsdaten'!D:D),3)</f>
        <v>0</v>
      </c>
      <c r="V3513" s="324">
        <f>ROUND(SUMIF('DV-Bewegungsdaten'!B:B,Kategorien!A3513,'DV-Bewegungsdaten'!E:E),3)</f>
        <v>0</v>
      </c>
      <c r="AD3513" s="390">
        <f t="shared" si="721"/>
        <v>17.561</v>
      </c>
      <c r="AE3513" s="390">
        <f t="shared" si="722"/>
        <v>18.218</v>
      </c>
      <c r="AF3513" s="390">
        <f t="shared" si="723"/>
        <v>19.437000000000001</v>
      </c>
      <c r="AG3513" s="390">
        <f t="shared" si="724"/>
        <v>18.803999999999998</v>
      </c>
      <c r="AH3513" s="390">
        <f t="shared" si="725"/>
        <v>18.716000000000001</v>
      </c>
      <c r="AI3513" s="390">
        <f t="shared" si="726"/>
        <v>19.248000000000001</v>
      </c>
      <c r="AJ3513" s="390">
        <f t="shared" si="727"/>
        <v>18.530999999999999</v>
      </c>
      <c r="AK3513" s="390">
        <f t="shared" si="728"/>
        <v>18.815000000000001</v>
      </c>
      <c r="AL3513" s="390">
        <f t="shared" si="729"/>
        <v>18.925000000000001</v>
      </c>
      <c r="AM3513" s="390">
        <f t="shared" si="730"/>
        <v>18.806000000000001</v>
      </c>
      <c r="AN3513" s="390">
        <f t="shared" si="731"/>
        <v>18.399999999999999</v>
      </c>
      <c r="AO3513" s="390">
        <f t="shared" si="732"/>
        <v>19.303000000000001</v>
      </c>
    </row>
    <row r="3514" spans="1:41" ht="15" customHeight="1" x14ac:dyDescent="0.25">
      <c r="A3514" s="127" t="s">
        <v>4573</v>
      </c>
      <c r="B3514" s="125" t="s">
        <v>2077</v>
      </c>
      <c r="C3514" s="125" t="s">
        <v>4010</v>
      </c>
      <c r="D3514" s="125" t="s">
        <v>4574</v>
      </c>
      <c r="F3514" s="126">
        <v>22.3</v>
      </c>
      <c r="G3514" s="126">
        <v>22.5</v>
      </c>
      <c r="H3514" s="126">
        <v>17.84</v>
      </c>
      <c r="I3514" s="126"/>
      <c r="J3514" s="317"/>
      <c r="K3514" s="323">
        <f>ROUND(SUMIF('VGT-Bewegungsdaten'!B:B,A3514,'VGT-Bewegungsdaten'!C:C),3)</f>
        <v>0</v>
      </c>
      <c r="L3514" s="324">
        <f>ROUND(SUMIF('VGT-Bewegungsdaten'!B:B,$A3514,'VGT-Bewegungsdaten'!D:D),2)</f>
        <v>0</v>
      </c>
      <c r="N3514" s="376" t="s">
        <v>4930</v>
      </c>
      <c r="O3514" s="376" t="s">
        <v>4940</v>
      </c>
      <c r="P3514" s="326">
        <f>ROUND(SUMIF('AV-Bewegungsdaten'!B:B,A3514,'AV-Bewegungsdaten'!C:C),3)</f>
        <v>0</v>
      </c>
      <c r="Q3514" s="324">
        <f>ROUND(SUMIF('AV-Bewegungsdaten'!B:B,$A3514,'AV-Bewegungsdaten'!D:D),2)</f>
        <v>0</v>
      </c>
      <c r="T3514" s="327"/>
      <c r="U3514" s="326">
        <f>ROUND(SUMIF('DV-Bewegungsdaten'!B:B,Kategorien!A3514,'DV-Bewegungsdaten'!D:D),3)</f>
        <v>0</v>
      </c>
      <c r="V3514" s="324">
        <f>ROUND(SUMIF('DV-Bewegungsdaten'!B:B,Kategorien!A3514,'DV-Bewegungsdaten'!E:E),3)</f>
        <v>0</v>
      </c>
      <c r="AD3514" s="390">
        <f t="shared" si="721"/>
        <v>17.561</v>
      </c>
      <c r="AE3514" s="390">
        <f t="shared" si="722"/>
        <v>18.218</v>
      </c>
      <c r="AF3514" s="390">
        <f t="shared" si="723"/>
        <v>19.437000000000001</v>
      </c>
      <c r="AG3514" s="390">
        <f t="shared" si="724"/>
        <v>18.803999999999998</v>
      </c>
      <c r="AH3514" s="390">
        <f t="shared" si="725"/>
        <v>18.716000000000001</v>
      </c>
      <c r="AI3514" s="390">
        <f t="shared" si="726"/>
        <v>19.248000000000001</v>
      </c>
      <c r="AJ3514" s="390">
        <f t="shared" si="727"/>
        <v>18.530999999999999</v>
      </c>
      <c r="AK3514" s="390">
        <f t="shared" si="728"/>
        <v>18.815000000000001</v>
      </c>
      <c r="AL3514" s="390">
        <f t="shared" si="729"/>
        <v>18.925000000000001</v>
      </c>
      <c r="AM3514" s="390">
        <f t="shared" si="730"/>
        <v>18.806000000000001</v>
      </c>
      <c r="AN3514" s="390">
        <f t="shared" si="731"/>
        <v>18.399999999999999</v>
      </c>
      <c r="AO3514" s="390">
        <f t="shared" si="732"/>
        <v>19.303000000000001</v>
      </c>
    </row>
    <row r="3515" spans="1:41" ht="15" customHeight="1" x14ac:dyDescent="0.25">
      <c r="A3515" s="127" t="s">
        <v>4575</v>
      </c>
      <c r="B3515" s="125" t="s">
        <v>2077</v>
      </c>
      <c r="C3515" s="125" t="s">
        <v>4010</v>
      </c>
      <c r="D3515" s="125" t="s">
        <v>4576</v>
      </c>
      <c r="F3515" s="126">
        <v>13.3</v>
      </c>
      <c r="G3515" s="126">
        <v>13.5</v>
      </c>
      <c r="H3515" s="126">
        <v>10.64</v>
      </c>
      <c r="I3515" s="126"/>
      <c r="J3515" s="317"/>
      <c r="K3515" s="323">
        <f>ROUND(SUMIF('VGT-Bewegungsdaten'!B:B,A3515,'VGT-Bewegungsdaten'!C:C),3)</f>
        <v>0</v>
      </c>
      <c r="L3515" s="324">
        <f>ROUND(SUMIF('VGT-Bewegungsdaten'!B:B,$A3515,'VGT-Bewegungsdaten'!D:D),2)</f>
        <v>0</v>
      </c>
      <c r="N3515" s="376" t="s">
        <v>4930</v>
      </c>
      <c r="O3515" s="376" t="s">
        <v>4940</v>
      </c>
      <c r="P3515" s="326">
        <f>ROUND(SUMIF('AV-Bewegungsdaten'!B:B,A3515,'AV-Bewegungsdaten'!C:C),3)</f>
        <v>0</v>
      </c>
      <c r="Q3515" s="324">
        <f>ROUND(SUMIF('AV-Bewegungsdaten'!B:B,$A3515,'AV-Bewegungsdaten'!D:D),2)</f>
        <v>0</v>
      </c>
      <c r="T3515" s="327"/>
      <c r="U3515" s="326">
        <f>ROUND(SUMIF('DV-Bewegungsdaten'!B:B,Kategorien!A3515,'DV-Bewegungsdaten'!D:D),3)</f>
        <v>0</v>
      </c>
      <c r="V3515" s="324">
        <f>ROUND(SUMIF('DV-Bewegungsdaten'!B:B,Kategorien!A3515,'DV-Bewegungsdaten'!E:E),3)</f>
        <v>0</v>
      </c>
      <c r="AD3515" s="390">
        <f t="shared" si="721"/>
        <v>8.5609999999999999</v>
      </c>
      <c r="AE3515" s="390">
        <f t="shared" si="722"/>
        <v>9.218</v>
      </c>
      <c r="AF3515" s="390">
        <f t="shared" si="723"/>
        <v>10.436999999999999</v>
      </c>
      <c r="AG3515" s="390">
        <f t="shared" si="724"/>
        <v>9.8040000000000003</v>
      </c>
      <c r="AH3515" s="390">
        <f t="shared" si="725"/>
        <v>9.7160000000000011</v>
      </c>
      <c r="AI3515" s="390">
        <f t="shared" si="726"/>
        <v>10.248000000000001</v>
      </c>
      <c r="AJ3515" s="390">
        <f t="shared" si="727"/>
        <v>9.5310000000000006</v>
      </c>
      <c r="AK3515" s="390">
        <f t="shared" si="728"/>
        <v>9.8149999999999995</v>
      </c>
      <c r="AL3515" s="390">
        <f t="shared" si="729"/>
        <v>9.9250000000000007</v>
      </c>
      <c r="AM3515" s="390">
        <f t="shared" si="730"/>
        <v>9.8060000000000009</v>
      </c>
      <c r="AN3515" s="390">
        <f t="shared" si="731"/>
        <v>9.4</v>
      </c>
      <c r="AO3515" s="390">
        <f t="shared" si="732"/>
        <v>10.303000000000001</v>
      </c>
    </row>
    <row r="3516" spans="1:41" ht="15" customHeight="1" x14ac:dyDescent="0.25">
      <c r="A3516" s="127" t="s">
        <v>4577</v>
      </c>
      <c r="B3516" s="125" t="s">
        <v>2077</v>
      </c>
      <c r="C3516" s="125" t="s">
        <v>4010</v>
      </c>
      <c r="D3516" s="125" t="s">
        <v>4578</v>
      </c>
      <c r="F3516" s="126">
        <v>19.3</v>
      </c>
      <c r="G3516" s="126">
        <v>19.5</v>
      </c>
      <c r="H3516" s="126">
        <v>15.44</v>
      </c>
      <c r="I3516" s="126"/>
      <c r="J3516" s="317"/>
      <c r="K3516" s="323">
        <f>ROUND(SUMIF('VGT-Bewegungsdaten'!B:B,A3516,'VGT-Bewegungsdaten'!C:C),3)</f>
        <v>0</v>
      </c>
      <c r="L3516" s="324">
        <f>ROUND(SUMIF('VGT-Bewegungsdaten'!B:B,$A3516,'VGT-Bewegungsdaten'!D:D),2)</f>
        <v>0</v>
      </c>
      <c r="N3516" s="376" t="s">
        <v>4930</v>
      </c>
      <c r="O3516" s="376" t="s">
        <v>4940</v>
      </c>
      <c r="P3516" s="326">
        <f>ROUND(SUMIF('AV-Bewegungsdaten'!B:B,A3516,'AV-Bewegungsdaten'!C:C),3)</f>
        <v>0</v>
      </c>
      <c r="Q3516" s="324">
        <f>ROUND(SUMIF('AV-Bewegungsdaten'!B:B,$A3516,'AV-Bewegungsdaten'!D:D),2)</f>
        <v>0</v>
      </c>
      <c r="T3516" s="327"/>
      <c r="U3516" s="326">
        <f>ROUND(SUMIF('DV-Bewegungsdaten'!B:B,Kategorien!A3516,'DV-Bewegungsdaten'!D:D),3)</f>
        <v>0</v>
      </c>
      <c r="V3516" s="324">
        <f>ROUND(SUMIF('DV-Bewegungsdaten'!B:B,Kategorien!A3516,'DV-Bewegungsdaten'!E:E),3)</f>
        <v>0</v>
      </c>
      <c r="AD3516" s="390">
        <f t="shared" si="721"/>
        <v>14.561</v>
      </c>
      <c r="AE3516" s="390">
        <f t="shared" si="722"/>
        <v>15.218</v>
      </c>
      <c r="AF3516" s="390">
        <f t="shared" si="723"/>
        <v>16.437000000000001</v>
      </c>
      <c r="AG3516" s="390">
        <f t="shared" si="724"/>
        <v>15.804</v>
      </c>
      <c r="AH3516" s="390">
        <f t="shared" si="725"/>
        <v>15.716000000000001</v>
      </c>
      <c r="AI3516" s="390">
        <f t="shared" si="726"/>
        <v>16.248000000000001</v>
      </c>
      <c r="AJ3516" s="390">
        <f t="shared" si="727"/>
        <v>15.531000000000001</v>
      </c>
      <c r="AK3516" s="390">
        <f t="shared" si="728"/>
        <v>15.815</v>
      </c>
      <c r="AL3516" s="390">
        <f t="shared" si="729"/>
        <v>15.925000000000001</v>
      </c>
      <c r="AM3516" s="390">
        <f t="shared" si="730"/>
        <v>15.806000000000001</v>
      </c>
      <c r="AN3516" s="390">
        <f t="shared" si="731"/>
        <v>15.4</v>
      </c>
      <c r="AO3516" s="390">
        <f t="shared" si="732"/>
        <v>16.303000000000001</v>
      </c>
    </row>
    <row r="3517" spans="1:41" ht="15" customHeight="1" x14ac:dyDescent="0.25">
      <c r="A3517" s="127" t="s">
        <v>4579</v>
      </c>
      <c r="B3517" s="125" t="s">
        <v>2077</v>
      </c>
      <c r="C3517" s="125" t="s">
        <v>4010</v>
      </c>
      <c r="D3517" s="125" t="s">
        <v>4580</v>
      </c>
      <c r="F3517" s="126">
        <v>21.3</v>
      </c>
      <c r="G3517" s="126">
        <v>21.5</v>
      </c>
      <c r="H3517" s="126">
        <v>17.04</v>
      </c>
      <c r="I3517" s="126"/>
      <c r="J3517" s="317"/>
      <c r="K3517" s="323">
        <f>ROUND(SUMIF('VGT-Bewegungsdaten'!B:B,A3517,'VGT-Bewegungsdaten'!C:C),3)</f>
        <v>0</v>
      </c>
      <c r="L3517" s="324">
        <f>ROUND(SUMIF('VGT-Bewegungsdaten'!B:B,$A3517,'VGT-Bewegungsdaten'!D:D),2)</f>
        <v>0</v>
      </c>
      <c r="N3517" s="376" t="s">
        <v>4930</v>
      </c>
      <c r="O3517" s="376" t="s">
        <v>4940</v>
      </c>
      <c r="P3517" s="326">
        <f>ROUND(SUMIF('AV-Bewegungsdaten'!B:B,A3517,'AV-Bewegungsdaten'!C:C),3)</f>
        <v>0</v>
      </c>
      <c r="Q3517" s="324">
        <f>ROUND(SUMIF('AV-Bewegungsdaten'!B:B,$A3517,'AV-Bewegungsdaten'!D:D),2)</f>
        <v>0</v>
      </c>
      <c r="T3517" s="327"/>
      <c r="U3517" s="326">
        <f>ROUND(SUMIF('DV-Bewegungsdaten'!B:B,Kategorien!A3517,'DV-Bewegungsdaten'!D:D),3)</f>
        <v>0</v>
      </c>
      <c r="V3517" s="324">
        <f>ROUND(SUMIF('DV-Bewegungsdaten'!B:B,Kategorien!A3517,'DV-Bewegungsdaten'!E:E),3)</f>
        <v>0</v>
      </c>
      <c r="AD3517" s="390">
        <f t="shared" si="721"/>
        <v>16.561</v>
      </c>
      <c r="AE3517" s="390">
        <f t="shared" si="722"/>
        <v>17.218</v>
      </c>
      <c r="AF3517" s="390">
        <f t="shared" si="723"/>
        <v>18.437000000000001</v>
      </c>
      <c r="AG3517" s="390">
        <f t="shared" si="724"/>
        <v>17.803999999999998</v>
      </c>
      <c r="AH3517" s="390">
        <f t="shared" si="725"/>
        <v>17.716000000000001</v>
      </c>
      <c r="AI3517" s="390">
        <f t="shared" si="726"/>
        <v>18.248000000000001</v>
      </c>
      <c r="AJ3517" s="390">
        <f t="shared" si="727"/>
        <v>17.530999999999999</v>
      </c>
      <c r="AK3517" s="390">
        <f t="shared" si="728"/>
        <v>17.815000000000001</v>
      </c>
      <c r="AL3517" s="390">
        <f t="shared" si="729"/>
        <v>17.925000000000001</v>
      </c>
      <c r="AM3517" s="390">
        <f t="shared" si="730"/>
        <v>17.806000000000001</v>
      </c>
      <c r="AN3517" s="390">
        <f t="shared" si="731"/>
        <v>17.399999999999999</v>
      </c>
      <c r="AO3517" s="390">
        <f t="shared" si="732"/>
        <v>18.303000000000001</v>
      </c>
    </row>
    <row r="3518" spans="1:41" ht="15" customHeight="1" x14ac:dyDescent="0.25">
      <c r="A3518" s="127" t="s">
        <v>4581</v>
      </c>
      <c r="B3518" s="125" t="s">
        <v>2077</v>
      </c>
      <c r="C3518" s="125" t="s">
        <v>4010</v>
      </c>
      <c r="D3518" s="125" t="s">
        <v>4582</v>
      </c>
      <c r="F3518" s="126">
        <v>21.3</v>
      </c>
      <c r="G3518" s="126">
        <v>21.5</v>
      </c>
      <c r="H3518" s="126">
        <v>17.04</v>
      </c>
      <c r="I3518" s="126"/>
      <c r="J3518" s="317"/>
      <c r="K3518" s="323">
        <f>ROUND(SUMIF('VGT-Bewegungsdaten'!B:B,A3518,'VGT-Bewegungsdaten'!C:C),3)</f>
        <v>0</v>
      </c>
      <c r="L3518" s="324">
        <f>ROUND(SUMIF('VGT-Bewegungsdaten'!B:B,$A3518,'VGT-Bewegungsdaten'!D:D),2)</f>
        <v>0</v>
      </c>
      <c r="N3518" s="376" t="s">
        <v>4930</v>
      </c>
      <c r="O3518" s="376" t="s">
        <v>4940</v>
      </c>
      <c r="P3518" s="326">
        <f>ROUND(SUMIF('AV-Bewegungsdaten'!B:B,A3518,'AV-Bewegungsdaten'!C:C),3)</f>
        <v>0</v>
      </c>
      <c r="Q3518" s="324">
        <f>ROUND(SUMIF('AV-Bewegungsdaten'!B:B,$A3518,'AV-Bewegungsdaten'!D:D),2)</f>
        <v>0</v>
      </c>
      <c r="T3518" s="327"/>
      <c r="U3518" s="326">
        <f>ROUND(SUMIF('DV-Bewegungsdaten'!B:B,Kategorien!A3518,'DV-Bewegungsdaten'!D:D),3)</f>
        <v>0</v>
      </c>
      <c r="V3518" s="324">
        <f>ROUND(SUMIF('DV-Bewegungsdaten'!B:B,Kategorien!A3518,'DV-Bewegungsdaten'!E:E),3)</f>
        <v>0</v>
      </c>
      <c r="AD3518" s="390">
        <f t="shared" si="721"/>
        <v>16.561</v>
      </c>
      <c r="AE3518" s="390">
        <f t="shared" si="722"/>
        <v>17.218</v>
      </c>
      <c r="AF3518" s="390">
        <f t="shared" si="723"/>
        <v>18.437000000000001</v>
      </c>
      <c r="AG3518" s="390">
        <f t="shared" si="724"/>
        <v>17.803999999999998</v>
      </c>
      <c r="AH3518" s="390">
        <f t="shared" si="725"/>
        <v>17.716000000000001</v>
      </c>
      <c r="AI3518" s="390">
        <f t="shared" si="726"/>
        <v>18.248000000000001</v>
      </c>
      <c r="AJ3518" s="390">
        <f t="shared" si="727"/>
        <v>17.530999999999999</v>
      </c>
      <c r="AK3518" s="390">
        <f t="shared" si="728"/>
        <v>17.815000000000001</v>
      </c>
      <c r="AL3518" s="390">
        <f t="shared" si="729"/>
        <v>17.925000000000001</v>
      </c>
      <c r="AM3518" s="390">
        <f t="shared" si="730"/>
        <v>17.806000000000001</v>
      </c>
      <c r="AN3518" s="390">
        <f t="shared" si="731"/>
        <v>17.399999999999999</v>
      </c>
      <c r="AO3518" s="390">
        <f t="shared" si="732"/>
        <v>18.303000000000001</v>
      </c>
    </row>
    <row r="3519" spans="1:41" ht="15" customHeight="1" x14ac:dyDescent="0.25">
      <c r="A3519" s="127" t="s">
        <v>4583</v>
      </c>
      <c r="B3519" s="125" t="s">
        <v>2077</v>
      </c>
      <c r="C3519" s="125" t="s">
        <v>4010</v>
      </c>
      <c r="D3519" s="125" t="s">
        <v>4584</v>
      </c>
      <c r="F3519" s="126">
        <v>11</v>
      </c>
      <c r="G3519" s="126">
        <v>11.2</v>
      </c>
      <c r="H3519" s="126">
        <v>8.8000000000000007</v>
      </c>
      <c r="I3519" s="126"/>
      <c r="J3519" s="317"/>
      <c r="K3519" s="323">
        <f>ROUND(SUMIF('VGT-Bewegungsdaten'!B:B,A3519,'VGT-Bewegungsdaten'!C:C),3)</f>
        <v>0</v>
      </c>
      <c r="L3519" s="324">
        <f>ROUND(SUMIF('VGT-Bewegungsdaten'!B:B,$A3519,'VGT-Bewegungsdaten'!D:D),2)</f>
        <v>0</v>
      </c>
      <c r="N3519" s="376" t="s">
        <v>4930</v>
      </c>
      <c r="O3519" s="376" t="s">
        <v>4940</v>
      </c>
      <c r="P3519" s="326">
        <f>ROUND(SUMIF('AV-Bewegungsdaten'!B:B,A3519,'AV-Bewegungsdaten'!C:C),3)</f>
        <v>0</v>
      </c>
      <c r="Q3519" s="324">
        <f>ROUND(SUMIF('AV-Bewegungsdaten'!B:B,$A3519,'AV-Bewegungsdaten'!D:D),2)</f>
        <v>0</v>
      </c>
      <c r="T3519" s="327"/>
      <c r="U3519" s="326">
        <f>ROUND(SUMIF('DV-Bewegungsdaten'!B:B,Kategorien!A3519,'DV-Bewegungsdaten'!D:D),3)</f>
        <v>0</v>
      </c>
      <c r="V3519" s="324">
        <f>ROUND(SUMIF('DV-Bewegungsdaten'!B:B,Kategorien!A3519,'DV-Bewegungsdaten'!E:E),3)</f>
        <v>0</v>
      </c>
      <c r="AD3519" s="390">
        <f t="shared" si="721"/>
        <v>6.2609999999999992</v>
      </c>
      <c r="AE3519" s="390">
        <f t="shared" si="722"/>
        <v>6.9179999999999993</v>
      </c>
      <c r="AF3519" s="390">
        <f t="shared" si="723"/>
        <v>8.1369999999999987</v>
      </c>
      <c r="AG3519" s="390">
        <f t="shared" si="724"/>
        <v>7.5039999999999996</v>
      </c>
      <c r="AH3519" s="390">
        <f t="shared" si="725"/>
        <v>7.4159999999999995</v>
      </c>
      <c r="AI3519" s="390">
        <f t="shared" si="726"/>
        <v>7.9479999999999995</v>
      </c>
      <c r="AJ3519" s="390">
        <f t="shared" si="727"/>
        <v>7.2309999999999999</v>
      </c>
      <c r="AK3519" s="390">
        <f t="shared" si="728"/>
        <v>7.5149999999999988</v>
      </c>
      <c r="AL3519" s="390">
        <f t="shared" si="729"/>
        <v>7.6249999999999991</v>
      </c>
      <c r="AM3519" s="390">
        <f t="shared" si="730"/>
        <v>7.5059999999999993</v>
      </c>
      <c r="AN3519" s="390">
        <f t="shared" si="731"/>
        <v>7.1</v>
      </c>
      <c r="AO3519" s="390">
        <f t="shared" si="732"/>
        <v>8.0030000000000001</v>
      </c>
    </row>
    <row r="3520" spans="1:41" ht="15" customHeight="1" x14ac:dyDescent="0.25">
      <c r="A3520" s="127" t="s">
        <v>4585</v>
      </c>
      <c r="B3520" s="125" t="s">
        <v>2077</v>
      </c>
      <c r="C3520" s="125" t="s">
        <v>4010</v>
      </c>
      <c r="D3520" s="125" t="s">
        <v>4586</v>
      </c>
      <c r="F3520" s="126">
        <v>16</v>
      </c>
      <c r="G3520" s="126">
        <v>16.2</v>
      </c>
      <c r="H3520" s="126">
        <v>12.8</v>
      </c>
      <c r="I3520" s="126"/>
      <c r="J3520" s="317"/>
      <c r="K3520" s="323">
        <f>ROUND(SUMIF('VGT-Bewegungsdaten'!B:B,A3520,'VGT-Bewegungsdaten'!C:C),3)</f>
        <v>0</v>
      </c>
      <c r="L3520" s="324">
        <f>ROUND(SUMIF('VGT-Bewegungsdaten'!B:B,$A3520,'VGT-Bewegungsdaten'!D:D),2)</f>
        <v>0</v>
      </c>
      <c r="N3520" s="376" t="s">
        <v>4930</v>
      </c>
      <c r="O3520" s="376" t="s">
        <v>4940</v>
      </c>
      <c r="P3520" s="326">
        <f>ROUND(SUMIF('AV-Bewegungsdaten'!B:B,A3520,'AV-Bewegungsdaten'!C:C),3)</f>
        <v>0</v>
      </c>
      <c r="Q3520" s="324">
        <f>ROUND(SUMIF('AV-Bewegungsdaten'!B:B,$A3520,'AV-Bewegungsdaten'!D:D),2)</f>
        <v>0</v>
      </c>
      <c r="T3520" s="327"/>
      <c r="U3520" s="326">
        <f>ROUND(SUMIF('DV-Bewegungsdaten'!B:B,Kategorien!A3520,'DV-Bewegungsdaten'!D:D),3)</f>
        <v>0</v>
      </c>
      <c r="V3520" s="324">
        <f>ROUND(SUMIF('DV-Bewegungsdaten'!B:B,Kategorien!A3520,'DV-Bewegungsdaten'!E:E),3)</f>
        <v>0</v>
      </c>
      <c r="AD3520" s="390">
        <f t="shared" si="721"/>
        <v>11.260999999999999</v>
      </c>
      <c r="AE3520" s="390">
        <f t="shared" si="722"/>
        <v>11.917999999999999</v>
      </c>
      <c r="AF3520" s="390">
        <f t="shared" si="723"/>
        <v>13.136999999999999</v>
      </c>
      <c r="AG3520" s="390">
        <f t="shared" si="724"/>
        <v>12.504</v>
      </c>
      <c r="AH3520" s="390">
        <f t="shared" si="725"/>
        <v>12.416</v>
      </c>
      <c r="AI3520" s="390">
        <f t="shared" si="726"/>
        <v>12.948</v>
      </c>
      <c r="AJ3520" s="390">
        <f t="shared" si="727"/>
        <v>12.231</v>
      </c>
      <c r="AK3520" s="390">
        <f t="shared" si="728"/>
        <v>12.514999999999999</v>
      </c>
      <c r="AL3520" s="390">
        <f t="shared" si="729"/>
        <v>12.625</v>
      </c>
      <c r="AM3520" s="390">
        <f t="shared" si="730"/>
        <v>12.506</v>
      </c>
      <c r="AN3520" s="390">
        <f t="shared" si="731"/>
        <v>12.1</v>
      </c>
      <c r="AO3520" s="390">
        <f t="shared" si="732"/>
        <v>13.003</v>
      </c>
    </row>
    <row r="3521" spans="1:41" ht="15" customHeight="1" x14ac:dyDescent="0.25">
      <c r="A3521" s="127" t="s">
        <v>4587</v>
      </c>
      <c r="B3521" s="125" t="s">
        <v>2077</v>
      </c>
      <c r="C3521" s="125" t="s">
        <v>4010</v>
      </c>
      <c r="D3521" s="125" t="s">
        <v>4588</v>
      </c>
      <c r="F3521" s="126">
        <v>13.5</v>
      </c>
      <c r="G3521" s="126">
        <v>13.7</v>
      </c>
      <c r="H3521" s="126">
        <v>10.8</v>
      </c>
      <c r="I3521" s="126"/>
      <c r="J3521" s="317"/>
      <c r="K3521" s="323">
        <f>ROUND(SUMIF('VGT-Bewegungsdaten'!B:B,A3521,'VGT-Bewegungsdaten'!C:C),3)</f>
        <v>0</v>
      </c>
      <c r="L3521" s="324">
        <f>ROUND(SUMIF('VGT-Bewegungsdaten'!B:B,$A3521,'VGT-Bewegungsdaten'!D:D),2)</f>
        <v>0</v>
      </c>
      <c r="N3521" s="376" t="s">
        <v>4930</v>
      </c>
      <c r="O3521" s="376" t="s">
        <v>4940</v>
      </c>
      <c r="P3521" s="326">
        <f>ROUND(SUMIF('AV-Bewegungsdaten'!B:B,A3521,'AV-Bewegungsdaten'!C:C),3)</f>
        <v>0</v>
      </c>
      <c r="Q3521" s="324">
        <f>ROUND(SUMIF('AV-Bewegungsdaten'!B:B,$A3521,'AV-Bewegungsdaten'!D:D),2)</f>
        <v>0</v>
      </c>
      <c r="T3521" s="327"/>
      <c r="U3521" s="326">
        <f>ROUND(SUMIF('DV-Bewegungsdaten'!B:B,Kategorien!A3521,'DV-Bewegungsdaten'!D:D),3)</f>
        <v>0</v>
      </c>
      <c r="V3521" s="324">
        <f>ROUND(SUMIF('DV-Bewegungsdaten'!B:B,Kategorien!A3521,'DV-Bewegungsdaten'!E:E),3)</f>
        <v>0</v>
      </c>
      <c r="AD3521" s="390">
        <f t="shared" si="721"/>
        <v>8.7609999999999992</v>
      </c>
      <c r="AE3521" s="390">
        <f t="shared" si="722"/>
        <v>9.4179999999999993</v>
      </c>
      <c r="AF3521" s="390">
        <f t="shared" si="723"/>
        <v>10.636999999999999</v>
      </c>
      <c r="AG3521" s="390">
        <f t="shared" si="724"/>
        <v>10.004</v>
      </c>
      <c r="AH3521" s="390">
        <f t="shared" si="725"/>
        <v>9.9160000000000004</v>
      </c>
      <c r="AI3521" s="390">
        <f t="shared" si="726"/>
        <v>10.448</v>
      </c>
      <c r="AJ3521" s="390">
        <f t="shared" si="727"/>
        <v>9.7309999999999999</v>
      </c>
      <c r="AK3521" s="390">
        <f t="shared" si="728"/>
        <v>10.014999999999999</v>
      </c>
      <c r="AL3521" s="390">
        <f t="shared" si="729"/>
        <v>10.125</v>
      </c>
      <c r="AM3521" s="390">
        <f t="shared" si="730"/>
        <v>10.006</v>
      </c>
      <c r="AN3521" s="390">
        <f t="shared" si="731"/>
        <v>9.6</v>
      </c>
      <c r="AO3521" s="390">
        <f t="shared" si="732"/>
        <v>10.503</v>
      </c>
    </row>
    <row r="3522" spans="1:41" ht="15" customHeight="1" x14ac:dyDescent="0.25">
      <c r="A3522" s="127" t="s">
        <v>4589</v>
      </c>
      <c r="B3522" s="125" t="s">
        <v>2077</v>
      </c>
      <c r="C3522" s="125" t="s">
        <v>4010</v>
      </c>
      <c r="D3522" s="125" t="s">
        <v>4590</v>
      </c>
      <c r="F3522" s="126">
        <v>19</v>
      </c>
      <c r="G3522" s="126">
        <v>19.2</v>
      </c>
      <c r="H3522" s="126">
        <v>15.2</v>
      </c>
      <c r="I3522" s="126"/>
      <c r="J3522" s="317"/>
      <c r="K3522" s="323">
        <f>ROUND(SUMIF('VGT-Bewegungsdaten'!B:B,A3522,'VGT-Bewegungsdaten'!C:C),3)</f>
        <v>0</v>
      </c>
      <c r="L3522" s="324">
        <f>ROUND(SUMIF('VGT-Bewegungsdaten'!B:B,$A3522,'VGT-Bewegungsdaten'!D:D),2)</f>
        <v>0</v>
      </c>
      <c r="N3522" s="376" t="s">
        <v>4930</v>
      </c>
      <c r="O3522" s="376" t="s">
        <v>4940</v>
      </c>
      <c r="P3522" s="326">
        <f>ROUND(SUMIF('AV-Bewegungsdaten'!B:B,A3522,'AV-Bewegungsdaten'!C:C),3)</f>
        <v>0</v>
      </c>
      <c r="Q3522" s="324">
        <f>ROUND(SUMIF('AV-Bewegungsdaten'!B:B,$A3522,'AV-Bewegungsdaten'!D:D),2)</f>
        <v>0</v>
      </c>
      <c r="T3522" s="327"/>
      <c r="U3522" s="326">
        <f>ROUND(SUMIF('DV-Bewegungsdaten'!B:B,Kategorien!A3522,'DV-Bewegungsdaten'!D:D),3)</f>
        <v>0</v>
      </c>
      <c r="V3522" s="324">
        <f>ROUND(SUMIF('DV-Bewegungsdaten'!B:B,Kategorien!A3522,'DV-Bewegungsdaten'!E:E),3)</f>
        <v>0</v>
      </c>
      <c r="AD3522" s="390">
        <f t="shared" si="721"/>
        <v>14.260999999999999</v>
      </c>
      <c r="AE3522" s="390">
        <f t="shared" si="722"/>
        <v>14.917999999999999</v>
      </c>
      <c r="AF3522" s="390">
        <f t="shared" si="723"/>
        <v>16.137</v>
      </c>
      <c r="AG3522" s="390">
        <f t="shared" si="724"/>
        <v>15.504</v>
      </c>
      <c r="AH3522" s="390">
        <f t="shared" si="725"/>
        <v>15.416</v>
      </c>
      <c r="AI3522" s="390">
        <f t="shared" si="726"/>
        <v>15.948</v>
      </c>
      <c r="AJ3522" s="390">
        <f t="shared" si="727"/>
        <v>15.231</v>
      </c>
      <c r="AK3522" s="390">
        <f t="shared" si="728"/>
        <v>15.514999999999999</v>
      </c>
      <c r="AL3522" s="390">
        <f t="shared" si="729"/>
        <v>15.625</v>
      </c>
      <c r="AM3522" s="390">
        <f t="shared" si="730"/>
        <v>15.506</v>
      </c>
      <c r="AN3522" s="390">
        <f t="shared" si="731"/>
        <v>15.1</v>
      </c>
      <c r="AO3522" s="390">
        <f t="shared" si="732"/>
        <v>16.003</v>
      </c>
    </row>
    <row r="3523" spans="1:41" ht="15" customHeight="1" x14ac:dyDescent="0.25">
      <c r="A3523" s="127" t="s">
        <v>4591</v>
      </c>
      <c r="B3523" s="125" t="s">
        <v>2077</v>
      </c>
      <c r="C3523" s="125" t="s">
        <v>4010</v>
      </c>
      <c r="D3523" s="125" t="s">
        <v>4592</v>
      </c>
      <c r="F3523" s="126">
        <v>17</v>
      </c>
      <c r="G3523" s="126">
        <v>17.2</v>
      </c>
      <c r="H3523" s="126">
        <v>13.6</v>
      </c>
      <c r="I3523" s="126"/>
      <c r="J3523" s="317"/>
      <c r="K3523" s="323">
        <f>ROUND(SUMIF('VGT-Bewegungsdaten'!B:B,A3523,'VGT-Bewegungsdaten'!C:C),3)</f>
        <v>0</v>
      </c>
      <c r="L3523" s="324">
        <f>ROUND(SUMIF('VGT-Bewegungsdaten'!B:B,$A3523,'VGT-Bewegungsdaten'!D:D),2)</f>
        <v>0</v>
      </c>
      <c r="N3523" s="376" t="s">
        <v>4930</v>
      </c>
      <c r="O3523" s="376" t="s">
        <v>4940</v>
      </c>
      <c r="P3523" s="326">
        <f>ROUND(SUMIF('AV-Bewegungsdaten'!B:B,A3523,'AV-Bewegungsdaten'!C:C),3)</f>
        <v>0</v>
      </c>
      <c r="Q3523" s="324">
        <f>ROUND(SUMIF('AV-Bewegungsdaten'!B:B,$A3523,'AV-Bewegungsdaten'!D:D),2)</f>
        <v>0</v>
      </c>
      <c r="T3523" s="327"/>
      <c r="U3523" s="326">
        <f>ROUND(SUMIF('DV-Bewegungsdaten'!B:B,Kategorien!A3523,'DV-Bewegungsdaten'!D:D),3)</f>
        <v>0</v>
      </c>
      <c r="V3523" s="324">
        <f>ROUND(SUMIF('DV-Bewegungsdaten'!B:B,Kategorien!A3523,'DV-Bewegungsdaten'!E:E),3)</f>
        <v>0</v>
      </c>
      <c r="AD3523" s="390">
        <f t="shared" si="721"/>
        <v>12.260999999999999</v>
      </c>
      <c r="AE3523" s="390">
        <f t="shared" si="722"/>
        <v>12.917999999999999</v>
      </c>
      <c r="AF3523" s="390">
        <f t="shared" si="723"/>
        <v>14.136999999999999</v>
      </c>
      <c r="AG3523" s="390">
        <f t="shared" si="724"/>
        <v>13.504</v>
      </c>
      <c r="AH3523" s="390">
        <f t="shared" si="725"/>
        <v>13.416</v>
      </c>
      <c r="AI3523" s="390">
        <f t="shared" si="726"/>
        <v>13.948</v>
      </c>
      <c r="AJ3523" s="390">
        <f t="shared" si="727"/>
        <v>13.231</v>
      </c>
      <c r="AK3523" s="390">
        <f t="shared" si="728"/>
        <v>13.514999999999999</v>
      </c>
      <c r="AL3523" s="390">
        <f t="shared" si="729"/>
        <v>13.625</v>
      </c>
      <c r="AM3523" s="390">
        <f t="shared" si="730"/>
        <v>13.506</v>
      </c>
      <c r="AN3523" s="390">
        <f t="shared" si="731"/>
        <v>13.1</v>
      </c>
      <c r="AO3523" s="390">
        <f t="shared" si="732"/>
        <v>14.003</v>
      </c>
    </row>
    <row r="3524" spans="1:41" ht="15" customHeight="1" x14ac:dyDescent="0.25">
      <c r="A3524" s="127" t="s">
        <v>4593</v>
      </c>
      <c r="B3524" s="125" t="s">
        <v>2077</v>
      </c>
      <c r="C3524" s="125" t="s">
        <v>4010</v>
      </c>
      <c r="D3524" s="125" t="s">
        <v>4594</v>
      </c>
      <c r="F3524" s="126">
        <v>14</v>
      </c>
      <c r="G3524" s="126">
        <v>14.2</v>
      </c>
      <c r="H3524" s="126">
        <v>11.2</v>
      </c>
      <c r="I3524" s="126"/>
      <c r="J3524" s="317"/>
      <c r="K3524" s="323">
        <f>ROUND(SUMIF('VGT-Bewegungsdaten'!B:B,A3524,'VGT-Bewegungsdaten'!C:C),3)</f>
        <v>0</v>
      </c>
      <c r="L3524" s="324">
        <f>ROUND(SUMIF('VGT-Bewegungsdaten'!B:B,$A3524,'VGT-Bewegungsdaten'!D:D),2)</f>
        <v>0</v>
      </c>
      <c r="N3524" s="376" t="s">
        <v>4930</v>
      </c>
      <c r="O3524" s="376" t="s">
        <v>4940</v>
      </c>
      <c r="P3524" s="326">
        <f>ROUND(SUMIF('AV-Bewegungsdaten'!B:B,A3524,'AV-Bewegungsdaten'!C:C),3)</f>
        <v>0</v>
      </c>
      <c r="Q3524" s="324">
        <f>ROUND(SUMIF('AV-Bewegungsdaten'!B:B,$A3524,'AV-Bewegungsdaten'!D:D),2)</f>
        <v>0</v>
      </c>
      <c r="T3524" s="327"/>
      <c r="U3524" s="326">
        <f>ROUND(SUMIF('DV-Bewegungsdaten'!B:B,Kategorien!A3524,'DV-Bewegungsdaten'!D:D),3)</f>
        <v>0</v>
      </c>
      <c r="V3524" s="324">
        <f>ROUND(SUMIF('DV-Bewegungsdaten'!B:B,Kategorien!A3524,'DV-Bewegungsdaten'!E:E),3)</f>
        <v>0</v>
      </c>
      <c r="AD3524" s="390">
        <f t="shared" si="721"/>
        <v>9.2609999999999992</v>
      </c>
      <c r="AE3524" s="390">
        <f t="shared" si="722"/>
        <v>9.9179999999999993</v>
      </c>
      <c r="AF3524" s="390">
        <f t="shared" si="723"/>
        <v>11.136999999999999</v>
      </c>
      <c r="AG3524" s="390">
        <f t="shared" si="724"/>
        <v>10.504</v>
      </c>
      <c r="AH3524" s="390">
        <f t="shared" si="725"/>
        <v>10.416</v>
      </c>
      <c r="AI3524" s="390">
        <f t="shared" si="726"/>
        <v>10.948</v>
      </c>
      <c r="AJ3524" s="390">
        <f t="shared" si="727"/>
        <v>10.231</v>
      </c>
      <c r="AK3524" s="390">
        <f t="shared" si="728"/>
        <v>10.514999999999999</v>
      </c>
      <c r="AL3524" s="390">
        <f t="shared" si="729"/>
        <v>10.625</v>
      </c>
      <c r="AM3524" s="390">
        <f t="shared" si="730"/>
        <v>10.506</v>
      </c>
      <c r="AN3524" s="390">
        <f t="shared" si="731"/>
        <v>10.1</v>
      </c>
      <c r="AO3524" s="390">
        <f t="shared" si="732"/>
        <v>11.003</v>
      </c>
    </row>
    <row r="3525" spans="1:41" ht="15" customHeight="1" x14ac:dyDescent="0.25">
      <c r="A3525" s="127" t="s">
        <v>4595</v>
      </c>
      <c r="B3525" s="125" t="s">
        <v>2077</v>
      </c>
      <c r="C3525" s="125" t="s">
        <v>4010</v>
      </c>
      <c r="D3525" s="125" t="s">
        <v>4596</v>
      </c>
      <c r="F3525" s="126">
        <v>19</v>
      </c>
      <c r="G3525" s="126">
        <v>19.2</v>
      </c>
      <c r="H3525" s="126">
        <v>15.2</v>
      </c>
      <c r="I3525" s="126"/>
      <c r="J3525" s="317"/>
      <c r="K3525" s="323">
        <f>ROUND(SUMIF('VGT-Bewegungsdaten'!B:B,A3525,'VGT-Bewegungsdaten'!C:C),3)</f>
        <v>0</v>
      </c>
      <c r="L3525" s="324">
        <f>ROUND(SUMIF('VGT-Bewegungsdaten'!B:B,$A3525,'VGT-Bewegungsdaten'!D:D),2)</f>
        <v>0</v>
      </c>
      <c r="N3525" s="376" t="s">
        <v>4930</v>
      </c>
      <c r="O3525" s="376" t="s">
        <v>4940</v>
      </c>
      <c r="P3525" s="326">
        <f>ROUND(SUMIF('AV-Bewegungsdaten'!B:B,A3525,'AV-Bewegungsdaten'!C:C),3)</f>
        <v>0</v>
      </c>
      <c r="Q3525" s="324">
        <f>ROUND(SUMIF('AV-Bewegungsdaten'!B:B,$A3525,'AV-Bewegungsdaten'!D:D),2)</f>
        <v>0</v>
      </c>
      <c r="T3525" s="327"/>
      <c r="U3525" s="326">
        <f>ROUND(SUMIF('DV-Bewegungsdaten'!B:B,Kategorien!A3525,'DV-Bewegungsdaten'!D:D),3)</f>
        <v>0</v>
      </c>
      <c r="V3525" s="324">
        <f>ROUND(SUMIF('DV-Bewegungsdaten'!B:B,Kategorien!A3525,'DV-Bewegungsdaten'!E:E),3)</f>
        <v>0</v>
      </c>
      <c r="AD3525" s="390">
        <f t="shared" si="721"/>
        <v>14.260999999999999</v>
      </c>
      <c r="AE3525" s="390">
        <f t="shared" si="722"/>
        <v>14.917999999999999</v>
      </c>
      <c r="AF3525" s="390">
        <f t="shared" si="723"/>
        <v>16.137</v>
      </c>
      <c r="AG3525" s="390">
        <f t="shared" si="724"/>
        <v>15.504</v>
      </c>
      <c r="AH3525" s="390">
        <f t="shared" si="725"/>
        <v>15.416</v>
      </c>
      <c r="AI3525" s="390">
        <f t="shared" si="726"/>
        <v>15.948</v>
      </c>
      <c r="AJ3525" s="390">
        <f t="shared" si="727"/>
        <v>15.231</v>
      </c>
      <c r="AK3525" s="390">
        <f t="shared" si="728"/>
        <v>15.514999999999999</v>
      </c>
      <c r="AL3525" s="390">
        <f t="shared" si="729"/>
        <v>15.625</v>
      </c>
      <c r="AM3525" s="390">
        <f t="shared" si="730"/>
        <v>15.506</v>
      </c>
      <c r="AN3525" s="390">
        <f t="shared" si="731"/>
        <v>15.1</v>
      </c>
      <c r="AO3525" s="390">
        <f t="shared" si="732"/>
        <v>16.003</v>
      </c>
    </row>
    <row r="3526" spans="1:41" ht="15" customHeight="1" x14ac:dyDescent="0.25">
      <c r="A3526" s="127" t="s">
        <v>4597</v>
      </c>
      <c r="B3526" s="125" t="s">
        <v>2077</v>
      </c>
      <c r="C3526" s="125" t="s">
        <v>4010</v>
      </c>
      <c r="D3526" s="125" t="s">
        <v>4598</v>
      </c>
      <c r="F3526" s="126">
        <v>16.5</v>
      </c>
      <c r="G3526" s="126">
        <v>16.7</v>
      </c>
      <c r="H3526" s="126">
        <v>13.2</v>
      </c>
      <c r="I3526" s="126"/>
      <c r="J3526" s="317"/>
      <c r="K3526" s="323">
        <f>ROUND(SUMIF('VGT-Bewegungsdaten'!B:B,A3526,'VGT-Bewegungsdaten'!C:C),3)</f>
        <v>0</v>
      </c>
      <c r="L3526" s="324">
        <f>ROUND(SUMIF('VGT-Bewegungsdaten'!B:B,$A3526,'VGT-Bewegungsdaten'!D:D),2)</f>
        <v>0</v>
      </c>
      <c r="N3526" s="376" t="s">
        <v>4930</v>
      </c>
      <c r="O3526" s="376" t="s">
        <v>4940</v>
      </c>
      <c r="P3526" s="326">
        <f>ROUND(SUMIF('AV-Bewegungsdaten'!B:B,A3526,'AV-Bewegungsdaten'!C:C),3)</f>
        <v>0</v>
      </c>
      <c r="Q3526" s="324">
        <f>ROUND(SUMIF('AV-Bewegungsdaten'!B:B,$A3526,'AV-Bewegungsdaten'!D:D),2)</f>
        <v>0</v>
      </c>
      <c r="T3526" s="327"/>
      <c r="U3526" s="326">
        <f>ROUND(SUMIF('DV-Bewegungsdaten'!B:B,Kategorien!A3526,'DV-Bewegungsdaten'!D:D),3)</f>
        <v>0</v>
      </c>
      <c r="V3526" s="324">
        <f>ROUND(SUMIF('DV-Bewegungsdaten'!B:B,Kategorien!A3526,'DV-Bewegungsdaten'!E:E),3)</f>
        <v>0</v>
      </c>
      <c r="AD3526" s="390">
        <f t="shared" si="721"/>
        <v>11.760999999999999</v>
      </c>
      <c r="AE3526" s="390">
        <f t="shared" si="722"/>
        <v>12.417999999999999</v>
      </c>
      <c r="AF3526" s="390">
        <f t="shared" si="723"/>
        <v>13.636999999999999</v>
      </c>
      <c r="AG3526" s="390">
        <f t="shared" si="724"/>
        <v>13.004</v>
      </c>
      <c r="AH3526" s="390">
        <f t="shared" si="725"/>
        <v>12.916</v>
      </c>
      <c r="AI3526" s="390">
        <f t="shared" si="726"/>
        <v>13.448</v>
      </c>
      <c r="AJ3526" s="390">
        <f t="shared" si="727"/>
        <v>12.731</v>
      </c>
      <c r="AK3526" s="390">
        <f t="shared" si="728"/>
        <v>13.014999999999999</v>
      </c>
      <c r="AL3526" s="390">
        <f t="shared" si="729"/>
        <v>13.125</v>
      </c>
      <c r="AM3526" s="390">
        <f t="shared" si="730"/>
        <v>13.006</v>
      </c>
      <c r="AN3526" s="390">
        <f t="shared" si="731"/>
        <v>12.6</v>
      </c>
      <c r="AO3526" s="390">
        <f t="shared" si="732"/>
        <v>13.503</v>
      </c>
    </row>
    <row r="3527" spans="1:41" ht="15" customHeight="1" x14ac:dyDescent="0.25">
      <c r="A3527" s="127" t="s">
        <v>4599</v>
      </c>
      <c r="B3527" s="125" t="s">
        <v>2077</v>
      </c>
      <c r="C3527" s="125" t="s">
        <v>4010</v>
      </c>
      <c r="D3527" s="125" t="s">
        <v>4600</v>
      </c>
      <c r="F3527" s="126">
        <v>22</v>
      </c>
      <c r="G3527" s="126">
        <v>22.2</v>
      </c>
      <c r="H3527" s="126">
        <v>17.600000000000001</v>
      </c>
      <c r="I3527" s="126"/>
      <c r="J3527" s="317"/>
      <c r="K3527" s="323">
        <f>ROUND(SUMIF('VGT-Bewegungsdaten'!B:B,A3527,'VGT-Bewegungsdaten'!C:C),3)</f>
        <v>0</v>
      </c>
      <c r="L3527" s="324">
        <f>ROUND(SUMIF('VGT-Bewegungsdaten'!B:B,$A3527,'VGT-Bewegungsdaten'!D:D),2)</f>
        <v>0</v>
      </c>
      <c r="N3527" s="376" t="s">
        <v>4930</v>
      </c>
      <c r="O3527" s="376" t="s">
        <v>4940</v>
      </c>
      <c r="P3527" s="326">
        <f>ROUND(SUMIF('AV-Bewegungsdaten'!B:B,A3527,'AV-Bewegungsdaten'!C:C),3)</f>
        <v>0</v>
      </c>
      <c r="Q3527" s="324">
        <f>ROUND(SUMIF('AV-Bewegungsdaten'!B:B,$A3527,'AV-Bewegungsdaten'!D:D),2)</f>
        <v>0</v>
      </c>
      <c r="T3527" s="327"/>
      <c r="U3527" s="326">
        <f>ROUND(SUMIF('DV-Bewegungsdaten'!B:B,Kategorien!A3527,'DV-Bewegungsdaten'!D:D),3)</f>
        <v>0</v>
      </c>
      <c r="V3527" s="324">
        <f>ROUND(SUMIF('DV-Bewegungsdaten'!B:B,Kategorien!A3527,'DV-Bewegungsdaten'!E:E),3)</f>
        <v>0</v>
      </c>
      <c r="AD3527" s="390">
        <f t="shared" si="721"/>
        <v>17.260999999999999</v>
      </c>
      <c r="AE3527" s="390">
        <f t="shared" si="722"/>
        <v>17.917999999999999</v>
      </c>
      <c r="AF3527" s="390">
        <f t="shared" si="723"/>
        <v>19.137</v>
      </c>
      <c r="AG3527" s="390">
        <f t="shared" si="724"/>
        <v>18.503999999999998</v>
      </c>
      <c r="AH3527" s="390">
        <f t="shared" si="725"/>
        <v>18.416</v>
      </c>
      <c r="AI3527" s="390">
        <f t="shared" si="726"/>
        <v>18.948</v>
      </c>
      <c r="AJ3527" s="390">
        <f t="shared" si="727"/>
        <v>18.230999999999998</v>
      </c>
      <c r="AK3527" s="390">
        <f t="shared" si="728"/>
        <v>18.515000000000001</v>
      </c>
      <c r="AL3527" s="390">
        <f t="shared" si="729"/>
        <v>18.625</v>
      </c>
      <c r="AM3527" s="390">
        <f t="shared" si="730"/>
        <v>18.506</v>
      </c>
      <c r="AN3527" s="390">
        <f t="shared" si="731"/>
        <v>18.100000000000001</v>
      </c>
      <c r="AO3527" s="390">
        <f t="shared" si="732"/>
        <v>19.003</v>
      </c>
    </row>
    <row r="3528" spans="1:41" ht="15" customHeight="1" x14ac:dyDescent="0.25">
      <c r="A3528" s="127" t="s">
        <v>4601</v>
      </c>
      <c r="B3528" s="125" t="s">
        <v>2077</v>
      </c>
      <c r="C3528" s="125" t="s">
        <v>4010</v>
      </c>
      <c r="D3528" s="125" t="s">
        <v>4602</v>
      </c>
      <c r="F3528" s="126">
        <v>20</v>
      </c>
      <c r="G3528" s="126">
        <v>20.2</v>
      </c>
      <c r="H3528" s="126">
        <v>16</v>
      </c>
      <c r="I3528" s="126"/>
      <c r="J3528" s="317"/>
      <c r="K3528" s="323">
        <f>ROUND(SUMIF('VGT-Bewegungsdaten'!B:B,A3528,'VGT-Bewegungsdaten'!C:C),3)</f>
        <v>0</v>
      </c>
      <c r="L3528" s="324">
        <f>ROUND(SUMIF('VGT-Bewegungsdaten'!B:B,$A3528,'VGT-Bewegungsdaten'!D:D),2)</f>
        <v>0</v>
      </c>
      <c r="N3528" s="376" t="s">
        <v>4930</v>
      </c>
      <c r="O3528" s="376" t="s">
        <v>4940</v>
      </c>
      <c r="P3528" s="326">
        <f>ROUND(SUMIF('AV-Bewegungsdaten'!B:B,A3528,'AV-Bewegungsdaten'!C:C),3)</f>
        <v>0</v>
      </c>
      <c r="Q3528" s="324">
        <f>ROUND(SUMIF('AV-Bewegungsdaten'!B:B,$A3528,'AV-Bewegungsdaten'!D:D),2)</f>
        <v>0</v>
      </c>
      <c r="T3528" s="327"/>
      <c r="U3528" s="326">
        <f>ROUND(SUMIF('DV-Bewegungsdaten'!B:B,Kategorien!A3528,'DV-Bewegungsdaten'!D:D),3)</f>
        <v>0</v>
      </c>
      <c r="V3528" s="324">
        <f>ROUND(SUMIF('DV-Bewegungsdaten'!B:B,Kategorien!A3528,'DV-Bewegungsdaten'!E:E),3)</f>
        <v>0</v>
      </c>
      <c r="AD3528" s="390">
        <f t="shared" si="721"/>
        <v>15.260999999999999</v>
      </c>
      <c r="AE3528" s="390">
        <f t="shared" si="722"/>
        <v>15.917999999999999</v>
      </c>
      <c r="AF3528" s="390">
        <f t="shared" si="723"/>
        <v>17.137</v>
      </c>
      <c r="AG3528" s="390">
        <f t="shared" si="724"/>
        <v>16.503999999999998</v>
      </c>
      <c r="AH3528" s="390">
        <f t="shared" si="725"/>
        <v>16.416</v>
      </c>
      <c r="AI3528" s="390">
        <f t="shared" si="726"/>
        <v>16.948</v>
      </c>
      <c r="AJ3528" s="390">
        <f t="shared" si="727"/>
        <v>16.230999999999998</v>
      </c>
      <c r="AK3528" s="390">
        <f t="shared" si="728"/>
        <v>16.515000000000001</v>
      </c>
      <c r="AL3528" s="390">
        <f t="shared" si="729"/>
        <v>16.625</v>
      </c>
      <c r="AM3528" s="390">
        <f t="shared" si="730"/>
        <v>16.506</v>
      </c>
      <c r="AN3528" s="390">
        <f t="shared" si="731"/>
        <v>16.100000000000001</v>
      </c>
      <c r="AO3528" s="390">
        <f t="shared" si="732"/>
        <v>17.003</v>
      </c>
    </row>
    <row r="3529" spans="1:41" ht="15" customHeight="1" x14ac:dyDescent="0.25">
      <c r="A3529" s="127" t="s">
        <v>4603</v>
      </c>
      <c r="B3529" s="125" t="s">
        <v>2077</v>
      </c>
      <c r="C3529" s="125" t="s">
        <v>4010</v>
      </c>
      <c r="D3529" s="125" t="s">
        <v>4604</v>
      </c>
      <c r="F3529" s="126">
        <v>13</v>
      </c>
      <c r="G3529" s="126">
        <v>13.2</v>
      </c>
      <c r="H3529" s="126">
        <v>10.4</v>
      </c>
      <c r="I3529" s="126"/>
      <c r="J3529" s="317"/>
      <c r="K3529" s="323">
        <f>ROUND(SUMIF('VGT-Bewegungsdaten'!B:B,A3529,'VGT-Bewegungsdaten'!C:C),3)</f>
        <v>0</v>
      </c>
      <c r="L3529" s="324">
        <f>ROUND(SUMIF('VGT-Bewegungsdaten'!B:B,$A3529,'VGT-Bewegungsdaten'!D:D),2)</f>
        <v>0</v>
      </c>
      <c r="N3529" s="376" t="s">
        <v>4930</v>
      </c>
      <c r="O3529" s="376" t="s">
        <v>4940</v>
      </c>
      <c r="P3529" s="326">
        <f>ROUND(SUMIF('AV-Bewegungsdaten'!B:B,A3529,'AV-Bewegungsdaten'!C:C),3)</f>
        <v>0</v>
      </c>
      <c r="Q3529" s="324">
        <f>ROUND(SUMIF('AV-Bewegungsdaten'!B:B,$A3529,'AV-Bewegungsdaten'!D:D),2)</f>
        <v>0</v>
      </c>
      <c r="T3529" s="327"/>
      <c r="U3529" s="326">
        <f>ROUND(SUMIF('DV-Bewegungsdaten'!B:B,Kategorien!A3529,'DV-Bewegungsdaten'!D:D),3)</f>
        <v>0</v>
      </c>
      <c r="V3529" s="324">
        <f>ROUND(SUMIF('DV-Bewegungsdaten'!B:B,Kategorien!A3529,'DV-Bewegungsdaten'!E:E),3)</f>
        <v>0</v>
      </c>
      <c r="AD3529" s="390">
        <f t="shared" si="721"/>
        <v>8.2609999999999992</v>
      </c>
      <c r="AE3529" s="390">
        <f t="shared" si="722"/>
        <v>8.9179999999999993</v>
      </c>
      <c r="AF3529" s="390">
        <f t="shared" si="723"/>
        <v>10.136999999999999</v>
      </c>
      <c r="AG3529" s="390">
        <f t="shared" si="724"/>
        <v>9.5039999999999996</v>
      </c>
      <c r="AH3529" s="390">
        <f t="shared" si="725"/>
        <v>9.4160000000000004</v>
      </c>
      <c r="AI3529" s="390">
        <f t="shared" si="726"/>
        <v>9.9480000000000004</v>
      </c>
      <c r="AJ3529" s="390">
        <f t="shared" si="727"/>
        <v>9.2309999999999999</v>
      </c>
      <c r="AK3529" s="390">
        <f t="shared" si="728"/>
        <v>9.5149999999999988</v>
      </c>
      <c r="AL3529" s="390">
        <f t="shared" si="729"/>
        <v>9.625</v>
      </c>
      <c r="AM3529" s="390">
        <f t="shared" si="730"/>
        <v>9.5060000000000002</v>
      </c>
      <c r="AN3529" s="390">
        <f t="shared" si="731"/>
        <v>9.1</v>
      </c>
      <c r="AO3529" s="390">
        <f t="shared" si="732"/>
        <v>10.003</v>
      </c>
    </row>
    <row r="3530" spans="1:41" ht="15" customHeight="1" x14ac:dyDescent="0.25">
      <c r="A3530" s="127" t="s">
        <v>4605</v>
      </c>
      <c r="B3530" s="125" t="s">
        <v>2077</v>
      </c>
      <c r="C3530" s="125" t="s">
        <v>4010</v>
      </c>
      <c r="D3530" s="125" t="s">
        <v>4606</v>
      </c>
      <c r="F3530" s="126">
        <v>18</v>
      </c>
      <c r="G3530" s="126">
        <v>18.2</v>
      </c>
      <c r="H3530" s="126">
        <v>14.4</v>
      </c>
      <c r="I3530" s="126"/>
      <c r="J3530" s="317"/>
      <c r="K3530" s="323">
        <f>ROUND(SUMIF('VGT-Bewegungsdaten'!B:B,A3530,'VGT-Bewegungsdaten'!C:C),3)</f>
        <v>0</v>
      </c>
      <c r="L3530" s="324">
        <f>ROUND(SUMIF('VGT-Bewegungsdaten'!B:B,$A3530,'VGT-Bewegungsdaten'!D:D),2)</f>
        <v>0</v>
      </c>
      <c r="N3530" s="376" t="s">
        <v>4930</v>
      </c>
      <c r="O3530" s="376" t="s">
        <v>4940</v>
      </c>
      <c r="P3530" s="326">
        <f>ROUND(SUMIF('AV-Bewegungsdaten'!B:B,A3530,'AV-Bewegungsdaten'!C:C),3)</f>
        <v>0</v>
      </c>
      <c r="Q3530" s="324">
        <f>ROUND(SUMIF('AV-Bewegungsdaten'!B:B,$A3530,'AV-Bewegungsdaten'!D:D),2)</f>
        <v>0</v>
      </c>
      <c r="T3530" s="327"/>
      <c r="U3530" s="326">
        <f>ROUND(SUMIF('DV-Bewegungsdaten'!B:B,Kategorien!A3530,'DV-Bewegungsdaten'!D:D),3)</f>
        <v>0</v>
      </c>
      <c r="V3530" s="324">
        <f>ROUND(SUMIF('DV-Bewegungsdaten'!B:B,Kategorien!A3530,'DV-Bewegungsdaten'!E:E),3)</f>
        <v>0</v>
      </c>
      <c r="AD3530" s="390">
        <f t="shared" si="721"/>
        <v>13.260999999999999</v>
      </c>
      <c r="AE3530" s="390">
        <f t="shared" si="722"/>
        <v>13.917999999999999</v>
      </c>
      <c r="AF3530" s="390">
        <f t="shared" si="723"/>
        <v>15.136999999999999</v>
      </c>
      <c r="AG3530" s="390">
        <f t="shared" si="724"/>
        <v>14.504</v>
      </c>
      <c r="AH3530" s="390">
        <f t="shared" si="725"/>
        <v>14.416</v>
      </c>
      <c r="AI3530" s="390">
        <f t="shared" si="726"/>
        <v>14.948</v>
      </c>
      <c r="AJ3530" s="390">
        <f t="shared" si="727"/>
        <v>14.231</v>
      </c>
      <c r="AK3530" s="390">
        <f t="shared" si="728"/>
        <v>14.514999999999999</v>
      </c>
      <c r="AL3530" s="390">
        <f t="shared" si="729"/>
        <v>14.625</v>
      </c>
      <c r="AM3530" s="390">
        <f t="shared" si="730"/>
        <v>14.506</v>
      </c>
      <c r="AN3530" s="390">
        <f t="shared" si="731"/>
        <v>14.1</v>
      </c>
      <c r="AO3530" s="390">
        <f t="shared" si="732"/>
        <v>15.003</v>
      </c>
    </row>
    <row r="3531" spans="1:41" ht="15" customHeight="1" x14ac:dyDescent="0.25">
      <c r="A3531" s="127" t="s">
        <v>4607</v>
      </c>
      <c r="B3531" s="125" t="s">
        <v>2077</v>
      </c>
      <c r="C3531" s="125" t="s">
        <v>4010</v>
      </c>
      <c r="D3531" s="125" t="s">
        <v>4608</v>
      </c>
      <c r="F3531" s="126">
        <v>15.5</v>
      </c>
      <c r="G3531" s="126">
        <v>15.7</v>
      </c>
      <c r="H3531" s="126">
        <v>12.4</v>
      </c>
      <c r="I3531" s="126"/>
      <c r="J3531" s="317"/>
      <c r="K3531" s="323">
        <f>ROUND(SUMIF('VGT-Bewegungsdaten'!B:B,A3531,'VGT-Bewegungsdaten'!C:C),3)</f>
        <v>0</v>
      </c>
      <c r="L3531" s="324">
        <f>ROUND(SUMIF('VGT-Bewegungsdaten'!B:B,$A3531,'VGT-Bewegungsdaten'!D:D),2)</f>
        <v>0</v>
      </c>
      <c r="N3531" s="376" t="s">
        <v>4930</v>
      </c>
      <c r="O3531" s="376" t="s">
        <v>4940</v>
      </c>
      <c r="P3531" s="326">
        <f>ROUND(SUMIF('AV-Bewegungsdaten'!B:B,A3531,'AV-Bewegungsdaten'!C:C),3)</f>
        <v>0</v>
      </c>
      <c r="Q3531" s="324">
        <f>ROUND(SUMIF('AV-Bewegungsdaten'!B:B,$A3531,'AV-Bewegungsdaten'!D:D),2)</f>
        <v>0</v>
      </c>
      <c r="T3531" s="327"/>
      <c r="U3531" s="326">
        <f>ROUND(SUMIF('DV-Bewegungsdaten'!B:B,Kategorien!A3531,'DV-Bewegungsdaten'!D:D),3)</f>
        <v>0</v>
      </c>
      <c r="V3531" s="324">
        <f>ROUND(SUMIF('DV-Bewegungsdaten'!B:B,Kategorien!A3531,'DV-Bewegungsdaten'!E:E),3)</f>
        <v>0</v>
      </c>
      <c r="AD3531" s="390">
        <f t="shared" si="721"/>
        <v>10.760999999999999</v>
      </c>
      <c r="AE3531" s="390">
        <f t="shared" si="722"/>
        <v>11.417999999999999</v>
      </c>
      <c r="AF3531" s="390">
        <f t="shared" si="723"/>
        <v>12.636999999999999</v>
      </c>
      <c r="AG3531" s="390">
        <f t="shared" si="724"/>
        <v>12.004</v>
      </c>
      <c r="AH3531" s="390">
        <f t="shared" si="725"/>
        <v>11.916</v>
      </c>
      <c r="AI3531" s="390">
        <f t="shared" si="726"/>
        <v>12.448</v>
      </c>
      <c r="AJ3531" s="390">
        <f t="shared" si="727"/>
        <v>11.731</v>
      </c>
      <c r="AK3531" s="390">
        <f t="shared" si="728"/>
        <v>12.014999999999999</v>
      </c>
      <c r="AL3531" s="390">
        <f t="shared" si="729"/>
        <v>12.125</v>
      </c>
      <c r="AM3531" s="390">
        <f t="shared" si="730"/>
        <v>12.006</v>
      </c>
      <c r="AN3531" s="390">
        <f t="shared" si="731"/>
        <v>11.6</v>
      </c>
      <c r="AO3531" s="390">
        <f t="shared" si="732"/>
        <v>12.503</v>
      </c>
    </row>
    <row r="3532" spans="1:41" ht="15" customHeight="1" x14ac:dyDescent="0.25">
      <c r="A3532" s="127" t="s">
        <v>4609</v>
      </c>
      <c r="B3532" s="125" t="s">
        <v>2077</v>
      </c>
      <c r="C3532" s="125" t="s">
        <v>4010</v>
      </c>
      <c r="D3532" s="125" t="s">
        <v>4610</v>
      </c>
      <c r="F3532" s="126">
        <v>21</v>
      </c>
      <c r="G3532" s="126">
        <v>21.2</v>
      </c>
      <c r="H3532" s="126">
        <v>16.8</v>
      </c>
      <c r="I3532" s="126"/>
      <c r="J3532" s="317"/>
      <c r="K3532" s="323">
        <f>ROUND(SUMIF('VGT-Bewegungsdaten'!B:B,A3532,'VGT-Bewegungsdaten'!C:C),3)</f>
        <v>0</v>
      </c>
      <c r="L3532" s="324">
        <f>ROUND(SUMIF('VGT-Bewegungsdaten'!B:B,$A3532,'VGT-Bewegungsdaten'!D:D),2)</f>
        <v>0</v>
      </c>
      <c r="N3532" s="376" t="s">
        <v>4930</v>
      </c>
      <c r="O3532" s="376" t="s">
        <v>4940</v>
      </c>
      <c r="P3532" s="326">
        <f>ROUND(SUMIF('AV-Bewegungsdaten'!B:B,A3532,'AV-Bewegungsdaten'!C:C),3)</f>
        <v>0</v>
      </c>
      <c r="Q3532" s="324">
        <f>ROUND(SUMIF('AV-Bewegungsdaten'!B:B,$A3532,'AV-Bewegungsdaten'!D:D),2)</f>
        <v>0</v>
      </c>
      <c r="T3532" s="327"/>
      <c r="U3532" s="326">
        <f>ROUND(SUMIF('DV-Bewegungsdaten'!B:B,Kategorien!A3532,'DV-Bewegungsdaten'!D:D),3)</f>
        <v>0</v>
      </c>
      <c r="V3532" s="324">
        <f>ROUND(SUMIF('DV-Bewegungsdaten'!B:B,Kategorien!A3532,'DV-Bewegungsdaten'!E:E),3)</f>
        <v>0</v>
      </c>
      <c r="AD3532" s="390">
        <f t="shared" si="721"/>
        <v>16.260999999999999</v>
      </c>
      <c r="AE3532" s="390">
        <f t="shared" si="722"/>
        <v>16.917999999999999</v>
      </c>
      <c r="AF3532" s="390">
        <f t="shared" si="723"/>
        <v>18.137</v>
      </c>
      <c r="AG3532" s="390">
        <f t="shared" si="724"/>
        <v>17.503999999999998</v>
      </c>
      <c r="AH3532" s="390">
        <f t="shared" si="725"/>
        <v>17.416</v>
      </c>
      <c r="AI3532" s="390">
        <f t="shared" si="726"/>
        <v>17.948</v>
      </c>
      <c r="AJ3532" s="390">
        <f t="shared" si="727"/>
        <v>17.230999999999998</v>
      </c>
      <c r="AK3532" s="390">
        <f t="shared" si="728"/>
        <v>17.515000000000001</v>
      </c>
      <c r="AL3532" s="390">
        <f t="shared" si="729"/>
        <v>17.625</v>
      </c>
      <c r="AM3532" s="390">
        <f t="shared" si="730"/>
        <v>17.506</v>
      </c>
      <c r="AN3532" s="390">
        <f t="shared" si="731"/>
        <v>17.100000000000001</v>
      </c>
      <c r="AO3532" s="390">
        <f t="shared" si="732"/>
        <v>18.003</v>
      </c>
    </row>
    <row r="3533" spans="1:41" ht="15" customHeight="1" x14ac:dyDescent="0.25">
      <c r="A3533" s="127" t="s">
        <v>4611</v>
      </c>
      <c r="B3533" s="125" t="s">
        <v>2077</v>
      </c>
      <c r="C3533" s="125" t="s">
        <v>4010</v>
      </c>
      <c r="D3533" s="125" t="s">
        <v>4612</v>
      </c>
      <c r="F3533" s="126">
        <v>19</v>
      </c>
      <c r="G3533" s="126">
        <v>19.2</v>
      </c>
      <c r="H3533" s="126">
        <v>15.2</v>
      </c>
      <c r="I3533" s="126"/>
      <c r="J3533" s="317"/>
      <c r="K3533" s="323">
        <f>ROUND(SUMIF('VGT-Bewegungsdaten'!B:B,A3533,'VGT-Bewegungsdaten'!C:C),3)</f>
        <v>0</v>
      </c>
      <c r="L3533" s="324">
        <f>ROUND(SUMIF('VGT-Bewegungsdaten'!B:B,$A3533,'VGT-Bewegungsdaten'!D:D),2)</f>
        <v>0</v>
      </c>
      <c r="N3533" s="376" t="s">
        <v>4930</v>
      </c>
      <c r="O3533" s="376" t="s">
        <v>4940</v>
      </c>
      <c r="P3533" s="326">
        <f>ROUND(SUMIF('AV-Bewegungsdaten'!B:B,A3533,'AV-Bewegungsdaten'!C:C),3)</f>
        <v>0</v>
      </c>
      <c r="Q3533" s="324">
        <f>ROUND(SUMIF('AV-Bewegungsdaten'!B:B,$A3533,'AV-Bewegungsdaten'!D:D),2)</f>
        <v>0</v>
      </c>
      <c r="T3533" s="327"/>
      <c r="U3533" s="326">
        <f>ROUND(SUMIF('DV-Bewegungsdaten'!B:B,Kategorien!A3533,'DV-Bewegungsdaten'!D:D),3)</f>
        <v>0</v>
      </c>
      <c r="V3533" s="324">
        <f>ROUND(SUMIF('DV-Bewegungsdaten'!B:B,Kategorien!A3533,'DV-Bewegungsdaten'!E:E),3)</f>
        <v>0</v>
      </c>
      <c r="AD3533" s="390">
        <f t="shared" si="721"/>
        <v>14.260999999999999</v>
      </c>
      <c r="AE3533" s="390">
        <f t="shared" si="722"/>
        <v>14.917999999999999</v>
      </c>
      <c r="AF3533" s="390">
        <f t="shared" si="723"/>
        <v>16.137</v>
      </c>
      <c r="AG3533" s="390">
        <f t="shared" si="724"/>
        <v>15.504</v>
      </c>
      <c r="AH3533" s="390">
        <f t="shared" si="725"/>
        <v>15.416</v>
      </c>
      <c r="AI3533" s="390">
        <f t="shared" si="726"/>
        <v>15.948</v>
      </c>
      <c r="AJ3533" s="390">
        <f t="shared" si="727"/>
        <v>15.231</v>
      </c>
      <c r="AK3533" s="390">
        <f t="shared" si="728"/>
        <v>15.514999999999999</v>
      </c>
      <c r="AL3533" s="390">
        <f t="shared" si="729"/>
        <v>15.625</v>
      </c>
      <c r="AM3533" s="390">
        <f t="shared" si="730"/>
        <v>15.506</v>
      </c>
      <c r="AN3533" s="390">
        <f t="shared" si="731"/>
        <v>15.1</v>
      </c>
      <c r="AO3533" s="390">
        <f t="shared" si="732"/>
        <v>16.003</v>
      </c>
    </row>
    <row r="3534" spans="1:41" ht="15" customHeight="1" x14ac:dyDescent="0.25">
      <c r="A3534" s="127" t="s">
        <v>4613</v>
      </c>
      <c r="B3534" s="125" t="s">
        <v>2077</v>
      </c>
      <c r="C3534" s="125" t="s">
        <v>4010</v>
      </c>
      <c r="D3534" s="125" t="s">
        <v>4614</v>
      </c>
      <c r="F3534" s="126">
        <v>12</v>
      </c>
      <c r="G3534" s="126">
        <v>12.2</v>
      </c>
      <c r="H3534" s="126">
        <v>9.6</v>
      </c>
      <c r="I3534" s="126"/>
      <c r="J3534" s="317"/>
      <c r="K3534" s="323">
        <f>ROUND(SUMIF('VGT-Bewegungsdaten'!B:B,A3534,'VGT-Bewegungsdaten'!C:C),3)</f>
        <v>0</v>
      </c>
      <c r="L3534" s="324">
        <f>ROUND(SUMIF('VGT-Bewegungsdaten'!B:B,$A3534,'VGT-Bewegungsdaten'!D:D),2)</f>
        <v>0</v>
      </c>
      <c r="N3534" s="376" t="s">
        <v>4930</v>
      </c>
      <c r="O3534" s="376" t="s">
        <v>4940</v>
      </c>
      <c r="P3534" s="326">
        <f>ROUND(SUMIF('AV-Bewegungsdaten'!B:B,A3534,'AV-Bewegungsdaten'!C:C),3)</f>
        <v>0</v>
      </c>
      <c r="Q3534" s="324">
        <f>ROUND(SUMIF('AV-Bewegungsdaten'!B:B,$A3534,'AV-Bewegungsdaten'!D:D),2)</f>
        <v>0</v>
      </c>
      <c r="T3534" s="327"/>
      <c r="U3534" s="326">
        <f>ROUND(SUMIF('DV-Bewegungsdaten'!B:B,Kategorien!A3534,'DV-Bewegungsdaten'!D:D),3)</f>
        <v>0</v>
      </c>
      <c r="V3534" s="324">
        <f>ROUND(SUMIF('DV-Bewegungsdaten'!B:B,Kategorien!A3534,'DV-Bewegungsdaten'!E:E),3)</f>
        <v>0</v>
      </c>
      <c r="AD3534" s="390">
        <f t="shared" si="721"/>
        <v>7.2609999999999992</v>
      </c>
      <c r="AE3534" s="390">
        <f t="shared" si="722"/>
        <v>7.9179999999999993</v>
      </c>
      <c r="AF3534" s="390">
        <f t="shared" si="723"/>
        <v>9.1369999999999987</v>
      </c>
      <c r="AG3534" s="390">
        <f t="shared" si="724"/>
        <v>8.5039999999999996</v>
      </c>
      <c r="AH3534" s="390">
        <f t="shared" si="725"/>
        <v>8.4160000000000004</v>
      </c>
      <c r="AI3534" s="390">
        <f t="shared" si="726"/>
        <v>8.9480000000000004</v>
      </c>
      <c r="AJ3534" s="390">
        <f t="shared" si="727"/>
        <v>8.2309999999999999</v>
      </c>
      <c r="AK3534" s="390">
        <f t="shared" si="728"/>
        <v>8.5149999999999988</v>
      </c>
      <c r="AL3534" s="390">
        <f t="shared" si="729"/>
        <v>8.625</v>
      </c>
      <c r="AM3534" s="390">
        <f t="shared" si="730"/>
        <v>8.5060000000000002</v>
      </c>
      <c r="AN3534" s="390">
        <f t="shared" si="731"/>
        <v>8.1</v>
      </c>
      <c r="AO3534" s="390">
        <f t="shared" si="732"/>
        <v>9.0030000000000001</v>
      </c>
    </row>
    <row r="3535" spans="1:41" ht="15" customHeight="1" x14ac:dyDescent="0.25">
      <c r="A3535" s="127" t="s">
        <v>4615</v>
      </c>
      <c r="B3535" s="125" t="s">
        <v>2077</v>
      </c>
      <c r="C3535" s="125" t="s">
        <v>4010</v>
      </c>
      <c r="D3535" s="125" t="s">
        <v>4616</v>
      </c>
      <c r="F3535" s="126">
        <v>17</v>
      </c>
      <c r="G3535" s="126">
        <v>17.2</v>
      </c>
      <c r="H3535" s="126">
        <v>13.6</v>
      </c>
      <c r="I3535" s="126"/>
      <c r="J3535" s="317"/>
      <c r="K3535" s="323">
        <f>ROUND(SUMIF('VGT-Bewegungsdaten'!B:B,A3535,'VGT-Bewegungsdaten'!C:C),3)</f>
        <v>0</v>
      </c>
      <c r="L3535" s="324">
        <f>ROUND(SUMIF('VGT-Bewegungsdaten'!B:B,$A3535,'VGT-Bewegungsdaten'!D:D),2)</f>
        <v>0</v>
      </c>
      <c r="N3535" s="376" t="s">
        <v>4930</v>
      </c>
      <c r="O3535" s="376" t="s">
        <v>4940</v>
      </c>
      <c r="P3535" s="326">
        <f>ROUND(SUMIF('AV-Bewegungsdaten'!B:B,A3535,'AV-Bewegungsdaten'!C:C),3)</f>
        <v>0</v>
      </c>
      <c r="Q3535" s="324">
        <f>ROUND(SUMIF('AV-Bewegungsdaten'!B:B,$A3535,'AV-Bewegungsdaten'!D:D),2)</f>
        <v>0</v>
      </c>
      <c r="T3535" s="327"/>
      <c r="U3535" s="326">
        <f>ROUND(SUMIF('DV-Bewegungsdaten'!B:B,Kategorien!A3535,'DV-Bewegungsdaten'!D:D),3)</f>
        <v>0</v>
      </c>
      <c r="V3535" s="324">
        <f>ROUND(SUMIF('DV-Bewegungsdaten'!B:B,Kategorien!A3535,'DV-Bewegungsdaten'!E:E),3)</f>
        <v>0</v>
      </c>
      <c r="AD3535" s="390">
        <f t="shared" si="721"/>
        <v>12.260999999999999</v>
      </c>
      <c r="AE3535" s="390">
        <f t="shared" si="722"/>
        <v>12.917999999999999</v>
      </c>
      <c r="AF3535" s="390">
        <f t="shared" si="723"/>
        <v>14.136999999999999</v>
      </c>
      <c r="AG3535" s="390">
        <f t="shared" si="724"/>
        <v>13.504</v>
      </c>
      <c r="AH3535" s="390">
        <f t="shared" si="725"/>
        <v>13.416</v>
      </c>
      <c r="AI3535" s="390">
        <f t="shared" si="726"/>
        <v>13.948</v>
      </c>
      <c r="AJ3535" s="390">
        <f t="shared" si="727"/>
        <v>13.231</v>
      </c>
      <c r="AK3535" s="390">
        <f t="shared" si="728"/>
        <v>13.514999999999999</v>
      </c>
      <c r="AL3535" s="390">
        <f t="shared" si="729"/>
        <v>13.625</v>
      </c>
      <c r="AM3535" s="390">
        <f t="shared" si="730"/>
        <v>13.506</v>
      </c>
      <c r="AN3535" s="390">
        <f t="shared" si="731"/>
        <v>13.1</v>
      </c>
      <c r="AO3535" s="390">
        <f t="shared" si="732"/>
        <v>14.003</v>
      </c>
    </row>
    <row r="3536" spans="1:41" ht="15" customHeight="1" x14ac:dyDescent="0.25">
      <c r="A3536" s="127" t="s">
        <v>4617</v>
      </c>
      <c r="B3536" s="125" t="s">
        <v>2077</v>
      </c>
      <c r="C3536" s="125" t="s">
        <v>4010</v>
      </c>
      <c r="D3536" s="125" t="s">
        <v>4618</v>
      </c>
      <c r="F3536" s="126">
        <v>14.5</v>
      </c>
      <c r="G3536" s="126">
        <v>14.7</v>
      </c>
      <c r="H3536" s="126">
        <v>11.6</v>
      </c>
      <c r="I3536" s="126"/>
      <c r="J3536" s="317"/>
      <c r="K3536" s="323">
        <f>ROUND(SUMIF('VGT-Bewegungsdaten'!B:B,A3536,'VGT-Bewegungsdaten'!C:C),3)</f>
        <v>0</v>
      </c>
      <c r="L3536" s="324">
        <f>ROUND(SUMIF('VGT-Bewegungsdaten'!B:B,$A3536,'VGT-Bewegungsdaten'!D:D),2)</f>
        <v>0</v>
      </c>
      <c r="N3536" s="376" t="s">
        <v>4930</v>
      </c>
      <c r="O3536" s="376" t="s">
        <v>4940</v>
      </c>
      <c r="P3536" s="326">
        <f>ROUND(SUMIF('AV-Bewegungsdaten'!B:B,A3536,'AV-Bewegungsdaten'!C:C),3)</f>
        <v>0</v>
      </c>
      <c r="Q3536" s="324">
        <f>ROUND(SUMIF('AV-Bewegungsdaten'!B:B,$A3536,'AV-Bewegungsdaten'!D:D),2)</f>
        <v>0</v>
      </c>
      <c r="T3536" s="327"/>
      <c r="U3536" s="326">
        <f>ROUND(SUMIF('DV-Bewegungsdaten'!B:B,Kategorien!A3536,'DV-Bewegungsdaten'!D:D),3)</f>
        <v>0</v>
      </c>
      <c r="V3536" s="324">
        <f>ROUND(SUMIF('DV-Bewegungsdaten'!B:B,Kategorien!A3536,'DV-Bewegungsdaten'!E:E),3)</f>
        <v>0</v>
      </c>
      <c r="AD3536" s="390">
        <f t="shared" si="721"/>
        <v>9.7609999999999992</v>
      </c>
      <c r="AE3536" s="390">
        <f t="shared" si="722"/>
        <v>10.417999999999999</v>
      </c>
      <c r="AF3536" s="390">
        <f t="shared" si="723"/>
        <v>11.636999999999999</v>
      </c>
      <c r="AG3536" s="390">
        <f t="shared" si="724"/>
        <v>11.004</v>
      </c>
      <c r="AH3536" s="390">
        <f t="shared" si="725"/>
        <v>10.916</v>
      </c>
      <c r="AI3536" s="390">
        <f t="shared" si="726"/>
        <v>11.448</v>
      </c>
      <c r="AJ3536" s="390">
        <f t="shared" si="727"/>
        <v>10.731</v>
      </c>
      <c r="AK3536" s="390">
        <f t="shared" si="728"/>
        <v>11.014999999999999</v>
      </c>
      <c r="AL3536" s="390">
        <f t="shared" si="729"/>
        <v>11.125</v>
      </c>
      <c r="AM3536" s="390">
        <f t="shared" si="730"/>
        <v>11.006</v>
      </c>
      <c r="AN3536" s="390">
        <f t="shared" si="731"/>
        <v>10.6</v>
      </c>
      <c r="AO3536" s="390">
        <f t="shared" si="732"/>
        <v>11.503</v>
      </c>
    </row>
    <row r="3537" spans="1:41" ht="15" customHeight="1" x14ac:dyDescent="0.25">
      <c r="A3537" s="127" t="s">
        <v>4619</v>
      </c>
      <c r="B3537" s="125" t="s">
        <v>2077</v>
      </c>
      <c r="C3537" s="125" t="s">
        <v>4010</v>
      </c>
      <c r="D3537" s="125" t="s">
        <v>4620</v>
      </c>
      <c r="F3537" s="126">
        <v>20</v>
      </c>
      <c r="G3537" s="126">
        <v>20.2</v>
      </c>
      <c r="H3537" s="126">
        <v>16</v>
      </c>
      <c r="I3537" s="126"/>
      <c r="J3537" s="317"/>
      <c r="K3537" s="323">
        <f>ROUND(SUMIF('VGT-Bewegungsdaten'!B:B,A3537,'VGT-Bewegungsdaten'!C:C),3)</f>
        <v>0</v>
      </c>
      <c r="L3537" s="324">
        <f>ROUND(SUMIF('VGT-Bewegungsdaten'!B:B,$A3537,'VGT-Bewegungsdaten'!D:D),2)</f>
        <v>0</v>
      </c>
      <c r="N3537" s="376" t="s">
        <v>4930</v>
      </c>
      <c r="O3537" s="376" t="s">
        <v>4940</v>
      </c>
      <c r="P3537" s="326">
        <f>ROUND(SUMIF('AV-Bewegungsdaten'!B:B,A3537,'AV-Bewegungsdaten'!C:C),3)</f>
        <v>0</v>
      </c>
      <c r="Q3537" s="324">
        <f>ROUND(SUMIF('AV-Bewegungsdaten'!B:B,$A3537,'AV-Bewegungsdaten'!D:D),2)</f>
        <v>0</v>
      </c>
      <c r="T3537" s="327"/>
      <c r="U3537" s="326">
        <f>ROUND(SUMIF('DV-Bewegungsdaten'!B:B,Kategorien!A3537,'DV-Bewegungsdaten'!D:D),3)</f>
        <v>0</v>
      </c>
      <c r="V3537" s="324">
        <f>ROUND(SUMIF('DV-Bewegungsdaten'!B:B,Kategorien!A3537,'DV-Bewegungsdaten'!E:E),3)</f>
        <v>0</v>
      </c>
      <c r="AD3537" s="390">
        <f t="shared" si="721"/>
        <v>15.260999999999999</v>
      </c>
      <c r="AE3537" s="390">
        <f t="shared" si="722"/>
        <v>15.917999999999999</v>
      </c>
      <c r="AF3537" s="390">
        <f t="shared" si="723"/>
        <v>17.137</v>
      </c>
      <c r="AG3537" s="390">
        <f t="shared" si="724"/>
        <v>16.503999999999998</v>
      </c>
      <c r="AH3537" s="390">
        <f t="shared" si="725"/>
        <v>16.416</v>
      </c>
      <c r="AI3537" s="390">
        <f t="shared" si="726"/>
        <v>16.948</v>
      </c>
      <c r="AJ3537" s="390">
        <f t="shared" si="727"/>
        <v>16.230999999999998</v>
      </c>
      <c r="AK3537" s="390">
        <f t="shared" si="728"/>
        <v>16.515000000000001</v>
      </c>
      <c r="AL3537" s="390">
        <f t="shared" si="729"/>
        <v>16.625</v>
      </c>
      <c r="AM3537" s="390">
        <f t="shared" si="730"/>
        <v>16.506</v>
      </c>
      <c r="AN3537" s="390">
        <f t="shared" si="731"/>
        <v>16.100000000000001</v>
      </c>
      <c r="AO3537" s="390">
        <f t="shared" si="732"/>
        <v>17.003</v>
      </c>
    </row>
    <row r="3538" spans="1:41" ht="15" customHeight="1" x14ac:dyDescent="0.25">
      <c r="A3538" s="127" t="s">
        <v>4621</v>
      </c>
      <c r="B3538" s="125" t="s">
        <v>2077</v>
      </c>
      <c r="C3538" s="125" t="s">
        <v>4010</v>
      </c>
      <c r="D3538" s="125" t="s">
        <v>4622</v>
      </c>
      <c r="F3538" s="126">
        <v>18</v>
      </c>
      <c r="G3538" s="126">
        <v>18.2</v>
      </c>
      <c r="H3538" s="126">
        <v>14.4</v>
      </c>
      <c r="I3538" s="126"/>
      <c r="J3538" s="317"/>
      <c r="K3538" s="323">
        <f>ROUND(SUMIF('VGT-Bewegungsdaten'!B:B,A3538,'VGT-Bewegungsdaten'!C:C),3)</f>
        <v>0</v>
      </c>
      <c r="L3538" s="324">
        <f>ROUND(SUMIF('VGT-Bewegungsdaten'!B:B,$A3538,'VGT-Bewegungsdaten'!D:D),2)</f>
        <v>0</v>
      </c>
      <c r="N3538" s="376" t="s">
        <v>4930</v>
      </c>
      <c r="O3538" s="376" t="s">
        <v>4940</v>
      </c>
      <c r="P3538" s="326">
        <f>ROUND(SUMIF('AV-Bewegungsdaten'!B:B,A3538,'AV-Bewegungsdaten'!C:C),3)</f>
        <v>0</v>
      </c>
      <c r="Q3538" s="324">
        <f>ROUND(SUMIF('AV-Bewegungsdaten'!B:B,$A3538,'AV-Bewegungsdaten'!D:D),2)</f>
        <v>0</v>
      </c>
      <c r="T3538" s="327"/>
      <c r="U3538" s="326">
        <f>ROUND(SUMIF('DV-Bewegungsdaten'!B:B,Kategorien!A3538,'DV-Bewegungsdaten'!D:D),3)</f>
        <v>0</v>
      </c>
      <c r="V3538" s="324">
        <f>ROUND(SUMIF('DV-Bewegungsdaten'!B:B,Kategorien!A3538,'DV-Bewegungsdaten'!E:E),3)</f>
        <v>0</v>
      </c>
      <c r="AD3538" s="390">
        <f t="shared" si="721"/>
        <v>13.260999999999999</v>
      </c>
      <c r="AE3538" s="390">
        <f t="shared" si="722"/>
        <v>13.917999999999999</v>
      </c>
      <c r="AF3538" s="390">
        <f t="shared" si="723"/>
        <v>15.136999999999999</v>
      </c>
      <c r="AG3538" s="390">
        <f t="shared" si="724"/>
        <v>14.504</v>
      </c>
      <c r="AH3538" s="390">
        <f t="shared" si="725"/>
        <v>14.416</v>
      </c>
      <c r="AI3538" s="390">
        <f t="shared" si="726"/>
        <v>14.948</v>
      </c>
      <c r="AJ3538" s="390">
        <f t="shared" si="727"/>
        <v>14.231</v>
      </c>
      <c r="AK3538" s="390">
        <f t="shared" si="728"/>
        <v>14.514999999999999</v>
      </c>
      <c r="AL3538" s="390">
        <f t="shared" si="729"/>
        <v>14.625</v>
      </c>
      <c r="AM3538" s="390">
        <f t="shared" si="730"/>
        <v>14.506</v>
      </c>
      <c r="AN3538" s="390">
        <f t="shared" si="731"/>
        <v>14.1</v>
      </c>
      <c r="AO3538" s="390">
        <f t="shared" si="732"/>
        <v>15.003</v>
      </c>
    </row>
    <row r="3539" spans="1:41" ht="15" customHeight="1" x14ac:dyDescent="0.25">
      <c r="A3539" s="127" t="s">
        <v>4623</v>
      </c>
      <c r="B3539" s="125" t="s">
        <v>2077</v>
      </c>
      <c r="C3539" s="125" t="s">
        <v>4010</v>
      </c>
      <c r="D3539" s="125" t="s">
        <v>4624</v>
      </c>
      <c r="F3539" s="126">
        <v>11</v>
      </c>
      <c r="G3539" s="126">
        <v>11.2</v>
      </c>
      <c r="H3539" s="126">
        <v>8.8000000000000007</v>
      </c>
      <c r="I3539" s="126"/>
      <c r="J3539" s="317"/>
      <c r="K3539" s="323">
        <f>ROUND(SUMIF('VGT-Bewegungsdaten'!B:B,A3539,'VGT-Bewegungsdaten'!C:C),3)</f>
        <v>0</v>
      </c>
      <c r="L3539" s="324">
        <f>ROUND(SUMIF('VGT-Bewegungsdaten'!B:B,$A3539,'VGT-Bewegungsdaten'!D:D),2)</f>
        <v>0</v>
      </c>
      <c r="N3539" s="376" t="s">
        <v>4930</v>
      </c>
      <c r="O3539" s="376" t="s">
        <v>4940</v>
      </c>
      <c r="P3539" s="326">
        <f>ROUND(SUMIF('AV-Bewegungsdaten'!B:B,A3539,'AV-Bewegungsdaten'!C:C),3)</f>
        <v>0</v>
      </c>
      <c r="Q3539" s="324">
        <f>ROUND(SUMIF('AV-Bewegungsdaten'!B:B,$A3539,'AV-Bewegungsdaten'!D:D),2)</f>
        <v>0</v>
      </c>
      <c r="T3539" s="327"/>
      <c r="U3539" s="326">
        <f>ROUND(SUMIF('DV-Bewegungsdaten'!B:B,Kategorien!A3539,'DV-Bewegungsdaten'!D:D),3)</f>
        <v>0</v>
      </c>
      <c r="V3539" s="324">
        <f>ROUND(SUMIF('DV-Bewegungsdaten'!B:B,Kategorien!A3539,'DV-Bewegungsdaten'!E:E),3)</f>
        <v>0</v>
      </c>
      <c r="AD3539" s="390">
        <f t="shared" si="721"/>
        <v>6.2609999999999992</v>
      </c>
      <c r="AE3539" s="390">
        <f t="shared" si="722"/>
        <v>6.9179999999999993</v>
      </c>
      <c r="AF3539" s="390">
        <f t="shared" si="723"/>
        <v>8.1369999999999987</v>
      </c>
      <c r="AG3539" s="390">
        <f t="shared" si="724"/>
        <v>7.5039999999999996</v>
      </c>
      <c r="AH3539" s="390">
        <f t="shared" si="725"/>
        <v>7.4159999999999995</v>
      </c>
      <c r="AI3539" s="390">
        <f t="shared" si="726"/>
        <v>7.9479999999999995</v>
      </c>
      <c r="AJ3539" s="390">
        <f t="shared" si="727"/>
        <v>7.2309999999999999</v>
      </c>
      <c r="AK3539" s="390">
        <f t="shared" si="728"/>
        <v>7.5149999999999988</v>
      </c>
      <c r="AL3539" s="390">
        <f t="shared" si="729"/>
        <v>7.6249999999999991</v>
      </c>
      <c r="AM3539" s="390">
        <f t="shared" si="730"/>
        <v>7.5059999999999993</v>
      </c>
      <c r="AN3539" s="390">
        <f t="shared" si="731"/>
        <v>7.1</v>
      </c>
      <c r="AO3539" s="390">
        <f t="shared" si="732"/>
        <v>8.0030000000000001</v>
      </c>
    </row>
    <row r="3540" spans="1:41" ht="15" customHeight="1" x14ac:dyDescent="0.25">
      <c r="A3540" s="127" t="s">
        <v>4625</v>
      </c>
      <c r="B3540" s="125" t="s">
        <v>2077</v>
      </c>
      <c r="C3540" s="125" t="s">
        <v>4010</v>
      </c>
      <c r="D3540" s="125" t="s">
        <v>4626</v>
      </c>
      <c r="F3540" s="126">
        <v>15</v>
      </c>
      <c r="G3540" s="126">
        <v>15.2</v>
      </c>
      <c r="H3540" s="126">
        <v>12</v>
      </c>
      <c r="I3540" s="126"/>
      <c r="J3540" s="317"/>
      <c r="K3540" s="323">
        <f>ROUND(SUMIF('VGT-Bewegungsdaten'!B:B,A3540,'VGT-Bewegungsdaten'!C:C),3)</f>
        <v>0</v>
      </c>
      <c r="L3540" s="324">
        <f>ROUND(SUMIF('VGT-Bewegungsdaten'!B:B,$A3540,'VGT-Bewegungsdaten'!D:D),2)</f>
        <v>0</v>
      </c>
      <c r="N3540" s="376" t="s">
        <v>4930</v>
      </c>
      <c r="O3540" s="376" t="s">
        <v>4940</v>
      </c>
      <c r="P3540" s="326">
        <f>ROUND(SUMIF('AV-Bewegungsdaten'!B:B,A3540,'AV-Bewegungsdaten'!C:C),3)</f>
        <v>0</v>
      </c>
      <c r="Q3540" s="324">
        <f>ROUND(SUMIF('AV-Bewegungsdaten'!B:B,$A3540,'AV-Bewegungsdaten'!D:D),2)</f>
        <v>0</v>
      </c>
      <c r="T3540" s="327"/>
      <c r="U3540" s="326">
        <f>ROUND(SUMIF('DV-Bewegungsdaten'!B:B,Kategorien!A3540,'DV-Bewegungsdaten'!D:D),3)</f>
        <v>0</v>
      </c>
      <c r="V3540" s="324">
        <f>ROUND(SUMIF('DV-Bewegungsdaten'!B:B,Kategorien!A3540,'DV-Bewegungsdaten'!E:E),3)</f>
        <v>0</v>
      </c>
      <c r="AD3540" s="390">
        <f t="shared" si="721"/>
        <v>10.260999999999999</v>
      </c>
      <c r="AE3540" s="390">
        <f t="shared" si="722"/>
        <v>10.917999999999999</v>
      </c>
      <c r="AF3540" s="390">
        <f t="shared" si="723"/>
        <v>12.136999999999999</v>
      </c>
      <c r="AG3540" s="390">
        <f t="shared" si="724"/>
        <v>11.504</v>
      </c>
      <c r="AH3540" s="390">
        <f t="shared" si="725"/>
        <v>11.416</v>
      </c>
      <c r="AI3540" s="390">
        <f t="shared" si="726"/>
        <v>11.948</v>
      </c>
      <c r="AJ3540" s="390">
        <f t="shared" si="727"/>
        <v>11.231</v>
      </c>
      <c r="AK3540" s="390">
        <f t="shared" si="728"/>
        <v>11.514999999999999</v>
      </c>
      <c r="AL3540" s="390">
        <f t="shared" si="729"/>
        <v>11.625</v>
      </c>
      <c r="AM3540" s="390">
        <f t="shared" si="730"/>
        <v>11.506</v>
      </c>
      <c r="AN3540" s="390">
        <f t="shared" si="731"/>
        <v>11.1</v>
      </c>
      <c r="AO3540" s="390">
        <f t="shared" si="732"/>
        <v>12.003</v>
      </c>
    </row>
    <row r="3541" spans="1:41" ht="15" customHeight="1" x14ac:dyDescent="0.25">
      <c r="A3541" s="127" t="s">
        <v>4627</v>
      </c>
      <c r="B3541" s="125" t="s">
        <v>2077</v>
      </c>
      <c r="C3541" s="125" t="s">
        <v>4010</v>
      </c>
      <c r="D3541" s="125" t="s">
        <v>4628</v>
      </c>
      <c r="F3541" s="126">
        <v>13.5</v>
      </c>
      <c r="G3541" s="126">
        <v>13.7</v>
      </c>
      <c r="H3541" s="126">
        <v>10.8</v>
      </c>
      <c r="I3541" s="126"/>
      <c r="J3541" s="317"/>
      <c r="K3541" s="323">
        <f>ROUND(SUMIF('VGT-Bewegungsdaten'!B:B,A3541,'VGT-Bewegungsdaten'!C:C),3)</f>
        <v>0</v>
      </c>
      <c r="L3541" s="324">
        <f>ROUND(SUMIF('VGT-Bewegungsdaten'!B:B,$A3541,'VGT-Bewegungsdaten'!D:D),2)</f>
        <v>0</v>
      </c>
      <c r="N3541" s="376" t="s">
        <v>4930</v>
      </c>
      <c r="O3541" s="376" t="s">
        <v>4940</v>
      </c>
      <c r="P3541" s="326">
        <f>ROUND(SUMIF('AV-Bewegungsdaten'!B:B,A3541,'AV-Bewegungsdaten'!C:C),3)</f>
        <v>0</v>
      </c>
      <c r="Q3541" s="324">
        <f>ROUND(SUMIF('AV-Bewegungsdaten'!B:B,$A3541,'AV-Bewegungsdaten'!D:D),2)</f>
        <v>0</v>
      </c>
      <c r="T3541" s="327"/>
      <c r="U3541" s="326">
        <f>ROUND(SUMIF('DV-Bewegungsdaten'!B:B,Kategorien!A3541,'DV-Bewegungsdaten'!D:D),3)</f>
        <v>0</v>
      </c>
      <c r="V3541" s="324">
        <f>ROUND(SUMIF('DV-Bewegungsdaten'!B:B,Kategorien!A3541,'DV-Bewegungsdaten'!E:E),3)</f>
        <v>0</v>
      </c>
      <c r="AD3541" s="390">
        <f t="shared" si="721"/>
        <v>8.7609999999999992</v>
      </c>
      <c r="AE3541" s="390">
        <f t="shared" si="722"/>
        <v>9.4179999999999993</v>
      </c>
      <c r="AF3541" s="390">
        <f t="shared" si="723"/>
        <v>10.636999999999999</v>
      </c>
      <c r="AG3541" s="390">
        <f t="shared" si="724"/>
        <v>10.004</v>
      </c>
      <c r="AH3541" s="390">
        <f t="shared" si="725"/>
        <v>9.9160000000000004</v>
      </c>
      <c r="AI3541" s="390">
        <f t="shared" si="726"/>
        <v>10.448</v>
      </c>
      <c r="AJ3541" s="390">
        <f t="shared" si="727"/>
        <v>9.7309999999999999</v>
      </c>
      <c r="AK3541" s="390">
        <f t="shared" si="728"/>
        <v>10.014999999999999</v>
      </c>
      <c r="AL3541" s="390">
        <f t="shared" si="729"/>
        <v>10.125</v>
      </c>
      <c r="AM3541" s="390">
        <f t="shared" si="730"/>
        <v>10.006</v>
      </c>
      <c r="AN3541" s="390">
        <f t="shared" si="731"/>
        <v>9.6</v>
      </c>
      <c r="AO3541" s="390">
        <f t="shared" si="732"/>
        <v>10.503</v>
      </c>
    </row>
    <row r="3542" spans="1:41" ht="15" customHeight="1" x14ac:dyDescent="0.25">
      <c r="A3542" s="127" t="s">
        <v>4629</v>
      </c>
      <c r="B3542" s="125" t="s">
        <v>2077</v>
      </c>
      <c r="C3542" s="125" t="s">
        <v>4010</v>
      </c>
      <c r="D3542" s="125" t="s">
        <v>4630</v>
      </c>
      <c r="F3542" s="126">
        <v>19</v>
      </c>
      <c r="G3542" s="126">
        <v>19.2</v>
      </c>
      <c r="H3542" s="126">
        <v>15.2</v>
      </c>
      <c r="I3542" s="126"/>
      <c r="J3542" s="317"/>
      <c r="K3542" s="323">
        <f>ROUND(SUMIF('VGT-Bewegungsdaten'!B:B,A3542,'VGT-Bewegungsdaten'!C:C),3)</f>
        <v>0</v>
      </c>
      <c r="L3542" s="324">
        <f>ROUND(SUMIF('VGT-Bewegungsdaten'!B:B,$A3542,'VGT-Bewegungsdaten'!D:D),2)</f>
        <v>0</v>
      </c>
      <c r="N3542" s="376" t="s">
        <v>4930</v>
      </c>
      <c r="O3542" s="376" t="s">
        <v>4940</v>
      </c>
      <c r="P3542" s="326">
        <f>ROUND(SUMIF('AV-Bewegungsdaten'!B:B,A3542,'AV-Bewegungsdaten'!C:C),3)</f>
        <v>0</v>
      </c>
      <c r="Q3542" s="324">
        <f>ROUND(SUMIF('AV-Bewegungsdaten'!B:B,$A3542,'AV-Bewegungsdaten'!D:D),2)</f>
        <v>0</v>
      </c>
      <c r="T3542" s="327"/>
      <c r="U3542" s="326">
        <f>ROUND(SUMIF('DV-Bewegungsdaten'!B:B,Kategorien!A3542,'DV-Bewegungsdaten'!D:D),3)</f>
        <v>0</v>
      </c>
      <c r="V3542" s="324">
        <f>ROUND(SUMIF('DV-Bewegungsdaten'!B:B,Kategorien!A3542,'DV-Bewegungsdaten'!E:E),3)</f>
        <v>0</v>
      </c>
      <c r="AD3542" s="390">
        <f t="shared" si="721"/>
        <v>14.260999999999999</v>
      </c>
      <c r="AE3542" s="390">
        <f t="shared" si="722"/>
        <v>14.917999999999999</v>
      </c>
      <c r="AF3542" s="390">
        <f t="shared" si="723"/>
        <v>16.137</v>
      </c>
      <c r="AG3542" s="390">
        <f t="shared" si="724"/>
        <v>15.504</v>
      </c>
      <c r="AH3542" s="390">
        <f t="shared" si="725"/>
        <v>15.416</v>
      </c>
      <c r="AI3542" s="390">
        <f t="shared" si="726"/>
        <v>15.948</v>
      </c>
      <c r="AJ3542" s="390">
        <f t="shared" si="727"/>
        <v>15.231</v>
      </c>
      <c r="AK3542" s="390">
        <f t="shared" si="728"/>
        <v>15.514999999999999</v>
      </c>
      <c r="AL3542" s="390">
        <f t="shared" si="729"/>
        <v>15.625</v>
      </c>
      <c r="AM3542" s="390">
        <f t="shared" si="730"/>
        <v>15.506</v>
      </c>
      <c r="AN3542" s="390">
        <f t="shared" si="731"/>
        <v>15.1</v>
      </c>
      <c r="AO3542" s="390">
        <f t="shared" si="732"/>
        <v>16.003</v>
      </c>
    </row>
    <row r="3543" spans="1:41" ht="15" customHeight="1" x14ac:dyDescent="0.25">
      <c r="A3543" s="127" t="s">
        <v>4631</v>
      </c>
      <c r="B3543" s="125" t="s">
        <v>2077</v>
      </c>
      <c r="C3543" s="125" t="s">
        <v>4010</v>
      </c>
      <c r="D3543" s="125" t="s">
        <v>4632</v>
      </c>
      <c r="F3543" s="126">
        <v>17</v>
      </c>
      <c r="G3543" s="126">
        <v>17.2</v>
      </c>
      <c r="H3543" s="126">
        <v>13.6</v>
      </c>
      <c r="I3543" s="126"/>
      <c r="J3543" s="317"/>
      <c r="K3543" s="323">
        <f>ROUND(SUMIF('VGT-Bewegungsdaten'!B:B,A3543,'VGT-Bewegungsdaten'!C:C),3)</f>
        <v>0</v>
      </c>
      <c r="L3543" s="324">
        <f>ROUND(SUMIF('VGT-Bewegungsdaten'!B:B,$A3543,'VGT-Bewegungsdaten'!D:D),2)</f>
        <v>0</v>
      </c>
      <c r="N3543" s="376" t="s">
        <v>4930</v>
      </c>
      <c r="O3543" s="376" t="s">
        <v>4940</v>
      </c>
      <c r="P3543" s="326">
        <f>ROUND(SUMIF('AV-Bewegungsdaten'!B:B,A3543,'AV-Bewegungsdaten'!C:C),3)</f>
        <v>0</v>
      </c>
      <c r="Q3543" s="324">
        <f>ROUND(SUMIF('AV-Bewegungsdaten'!B:B,$A3543,'AV-Bewegungsdaten'!D:D),2)</f>
        <v>0</v>
      </c>
      <c r="T3543" s="327"/>
      <c r="U3543" s="326">
        <f>ROUND(SUMIF('DV-Bewegungsdaten'!B:B,Kategorien!A3543,'DV-Bewegungsdaten'!D:D),3)</f>
        <v>0</v>
      </c>
      <c r="V3543" s="324">
        <f>ROUND(SUMIF('DV-Bewegungsdaten'!B:B,Kategorien!A3543,'DV-Bewegungsdaten'!E:E),3)</f>
        <v>0</v>
      </c>
      <c r="AD3543" s="390">
        <f t="shared" si="721"/>
        <v>12.260999999999999</v>
      </c>
      <c r="AE3543" s="390">
        <f t="shared" si="722"/>
        <v>12.917999999999999</v>
      </c>
      <c r="AF3543" s="390">
        <f t="shared" si="723"/>
        <v>14.136999999999999</v>
      </c>
      <c r="AG3543" s="390">
        <f t="shared" si="724"/>
        <v>13.504</v>
      </c>
      <c r="AH3543" s="390">
        <f t="shared" si="725"/>
        <v>13.416</v>
      </c>
      <c r="AI3543" s="390">
        <f t="shared" si="726"/>
        <v>13.948</v>
      </c>
      <c r="AJ3543" s="390">
        <f t="shared" si="727"/>
        <v>13.231</v>
      </c>
      <c r="AK3543" s="390">
        <f t="shared" si="728"/>
        <v>13.514999999999999</v>
      </c>
      <c r="AL3543" s="390">
        <f t="shared" si="729"/>
        <v>13.625</v>
      </c>
      <c r="AM3543" s="390">
        <f t="shared" si="730"/>
        <v>13.506</v>
      </c>
      <c r="AN3543" s="390">
        <f t="shared" si="731"/>
        <v>13.1</v>
      </c>
      <c r="AO3543" s="390">
        <f t="shared" si="732"/>
        <v>14.003</v>
      </c>
    </row>
    <row r="3544" spans="1:41" ht="15" customHeight="1" x14ac:dyDescent="0.25">
      <c r="A3544" s="127" t="s">
        <v>4633</v>
      </c>
      <c r="B3544" s="125" t="s">
        <v>2077</v>
      </c>
      <c r="C3544" s="125" t="s">
        <v>4010</v>
      </c>
      <c r="D3544" s="125" t="s">
        <v>4634</v>
      </c>
      <c r="F3544" s="126">
        <v>14</v>
      </c>
      <c r="G3544" s="126">
        <v>14.2</v>
      </c>
      <c r="H3544" s="126">
        <v>11.2</v>
      </c>
      <c r="I3544" s="126"/>
      <c r="J3544" s="317"/>
      <c r="K3544" s="323">
        <f>ROUND(SUMIF('VGT-Bewegungsdaten'!B:B,A3544,'VGT-Bewegungsdaten'!C:C),3)</f>
        <v>0</v>
      </c>
      <c r="L3544" s="324">
        <f>ROUND(SUMIF('VGT-Bewegungsdaten'!B:B,$A3544,'VGT-Bewegungsdaten'!D:D),2)</f>
        <v>0</v>
      </c>
      <c r="N3544" s="376" t="s">
        <v>4930</v>
      </c>
      <c r="O3544" s="376" t="s">
        <v>4940</v>
      </c>
      <c r="P3544" s="326">
        <f>ROUND(SUMIF('AV-Bewegungsdaten'!B:B,A3544,'AV-Bewegungsdaten'!C:C),3)</f>
        <v>0</v>
      </c>
      <c r="Q3544" s="324">
        <f>ROUND(SUMIF('AV-Bewegungsdaten'!B:B,$A3544,'AV-Bewegungsdaten'!D:D),2)</f>
        <v>0</v>
      </c>
      <c r="T3544" s="327"/>
      <c r="U3544" s="326">
        <f>ROUND(SUMIF('DV-Bewegungsdaten'!B:B,Kategorien!A3544,'DV-Bewegungsdaten'!D:D),3)</f>
        <v>0</v>
      </c>
      <c r="V3544" s="324">
        <f>ROUND(SUMIF('DV-Bewegungsdaten'!B:B,Kategorien!A3544,'DV-Bewegungsdaten'!E:E),3)</f>
        <v>0</v>
      </c>
      <c r="AD3544" s="390">
        <f t="shared" si="721"/>
        <v>9.2609999999999992</v>
      </c>
      <c r="AE3544" s="390">
        <f t="shared" si="722"/>
        <v>9.9179999999999993</v>
      </c>
      <c r="AF3544" s="390">
        <f t="shared" si="723"/>
        <v>11.136999999999999</v>
      </c>
      <c r="AG3544" s="390">
        <f t="shared" si="724"/>
        <v>10.504</v>
      </c>
      <c r="AH3544" s="390">
        <f t="shared" si="725"/>
        <v>10.416</v>
      </c>
      <c r="AI3544" s="390">
        <f t="shared" si="726"/>
        <v>10.948</v>
      </c>
      <c r="AJ3544" s="390">
        <f t="shared" si="727"/>
        <v>10.231</v>
      </c>
      <c r="AK3544" s="390">
        <f t="shared" si="728"/>
        <v>10.514999999999999</v>
      </c>
      <c r="AL3544" s="390">
        <f t="shared" si="729"/>
        <v>10.625</v>
      </c>
      <c r="AM3544" s="390">
        <f t="shared" si="730"/>
        <v>10.506</v>
      </c>
      <c r="AN3544" s="390">
        <f t="shared" si="731"/>
        <v>10.1</v>
      </c>
      <c r="AO3544" s="390">
        <f t="shared" si="732"/>
        <v>11.003</v>
      </c>
    </row>
    <row r="3545" spans="1:41" ht="15" customHeight="1" x14ac:dyDescent="0.25">
      <c r="A3545" s="127" t="s">
        <v>4635</v>
      </c>
      <c r="B3545" s="125" t="s">
        <v>2077</v>
      </c>
      <c r="C3545" s="125" t="s">
        <v>4010</v>
      </c>
      <c r="D3545" s="125" t="s">
        <v>4636</v>
      </c>
      <c r="F3545" s="126">
        <v>18</v>
      </c>
      <c r="G3545" s="126">
        <v>18.2</v>
      </c>
      <c r="H3545" s="126">
        <v>14.4</v>
      </c>
      <c r="I3545" s="126"/>
      <c r="J3545" s="317"/>
      <c r="K3545" s="323">
        <f>ROUND(SUMIF('VGT-Bewegungsdaten'!B:B,A3545,'VGT-Bewegungsdaten'!C:C),3)</f>
        <v>0</v>
      </c>
      <c r="L3545" s="324">
        <f>ROUND(SUMIF('VGT-Bewegungsdaten'!B:B,$A3545,'VGT-Bewegungsdaten'!D:D),2)</f>
        <v>0</v>
      </c>
      <c r="N3545" s="376" t="s">
        <v>4930</v>
      </c>
      <c r="O3545" s="376" t="s">
        <v>4940</v>
      </c>
      <c r="P3545" s="326">
        <f>ROUND(SUMIF('AV-Bewegungsdaten'!B:B,A3545,'AV-Bewegungsdaten'!C:C),3)</f>
        <v>0</v>
      </c>
      <c r="Q3545" s="324">
        <f>ROUND(SUMIF('AV-Bewegungsdaten'!B:B,$A3545,'AV-Bewegungsdaten'!D:D),2)</f>
        <v>0</v>
      </c>
      <c r="T3545" s="327"/>
      <c r="U3545" s="326">
        <f>ROUND(SUMIF('DV-Bewegungsdaten'!B:B,Kategorien!A3545,'DV-Bewegungsdaten'!D:D),3)</f>
        <v>0</v>
      </c>
      <c r="V3545" s="324">
        <f>ROUND(SUMIF('DV-Bewegungsdaten'!B:B,Kategorien!A3545,'DV-Bewegungsdaten'!E:E),3)</f>
        <v>0</v>
      </c>
      <c r="AD3545" s="390">
        <f t="shared" si="721"/>
        <v>13.260999999999999</v>
      </c>
      <c r="AE3545" s="390">
        <f t="shared" si="722"/>
        <v>13.917999999999999</v>
      </c>
      <c r="AF3545" s="390">
        <f t="shared" si="723"/>
        <v>15.136999999999999</v>
      </c>
      <c r="AG3545" s="390">
        <f t="shared" si="724"/>
        <v>14.504</v>
      </c>
      <c r="AH3545" s="390">
        <f t="shared" si="725"/>
        <v>14.416</v>
      </c>
      <c r="AI3545" s="390">
        <f t="shared" si="726"/>
        <v>14.948</v>
      </c>
      <c r="AJ3545" s="390">
        <f t="shared" si="727"/>
        <v>14.231</v>
      </c>
      <c r="AK3545" s="390">
        <f t="shared" si="728"/>
        <v>14.514999999999999</v>
      </c>
      <c r="AL3545" s="390">
        <f t="shared" si="729"/>
        <v>14.625</v>
      </c>
      <c r="AM3545" s="390">
        <f t="shared" si="730"/>
        <v>14.506</v>
      </c>
      <c r="AN3545" s="390">
        <f t="shared" si="731"/>
        <v>14.1</v>
      </c>
      <c r="AO3545" s="390">
        <f t="shared" si="732"/>
        <v>15.003</v>
      </c>
    </row>
    <row r="3546" spans="1:41" ht="15" customHeight="1" x14ac:dyDescent="0.25">
      <c r="A3546" s="127" t="s">
        <v>4637</v>
      </c>
      <c r="B3546" s="125" t="s">
        <v>2077</v>
      </c>
      <c r="C3546" s="125" t="s">
        <v>4010</v>
      </c>
      <c r="D3546" s="125" t="s">
        <v>4638</v>
      </c>
      <c r="F3546" s="126">
        <v>16.5</v>
      </c>
      <c r="G3546" s="126">
        <v>16.7</v>
      </c>
      <c r="H3546" s="126">
        <v>13.2</v>
      </c>
      <c r="I3546" s="126"/>
      <c r="J3546" s="317"/>
      <c r="K3546" s="323">
        <f>ROUND(SUMIF('VGT-Bewegungsdaten'!B:B,A3546,'VGT-Bewegungsdaten'!C:C),3)</f>
        <v>0</v>
      </c>
      <c r="L3546" s="324">
        <f>ROUND(SUMIF('VGT-Bewegungsdaten'!B:B,$A3546,'VGT-Bewegungsdaten'!D:D),2)</f>
        <v>0</v>
      </c>
      <c r="N3546" s="376" t="s">
        <v>4930</v>
      </c>
      <c r="O3546" s="376" t="s">
        <v>4940</v>
      </c>
      <c r="P3546" s="326">
        <f>ROUND(SUMIF('AV-Bewegungsdaten'!B:B,A3546,'AV-Bewegungsdaten'!C:C),3)</f>
        <v>0</v>
      </c>
      <c r="Q3546" s="324">
        <f>ROUND(SUMIF('AV-Bewegungsdaten'!B:B,$A3546,'AV-Bewegungsdaten'!D:D),2)</f>
        <v>0</v>
      </c>
      <c r="T3546" s="327"/>
      <c r="U3546" s="326">
        <f>ROUND(SUMIF('DV-Bewegungsdaten'!B:B,Kategorien!A3546,'DV-Bewegungsdaten'!D:D),3)</f>
        <v>0</v>
      </c>
      <c r="V3546" s="324">
        <f>ROUND(SUMIF('DV-Bewegungsdaten'!B:B,Kategorien!A3546,'DV-Bewegungsdaten'!E:E),3)</f>
        <v>0</v>
      </c>
      <c r="AD3546" s="390">
        <f t="shared" si="721"/>
        <v>11.760999999999999</v>
      </c>
      <c r="AE3546" s="390">
        <f t="shared" si="722"/>
        <v>12.417999999999999</v>
      </c>
      <c r="AF3546" s="390">
        <f t="shared" si="723"/>
        <v>13.636999999999999</v>
      </c>
      <c r="AG3546" s="390">
        <f t="shared" si="724"/>
        <v>13.004</v>
      </c>
      <c r="AH3546" s="390">
        <f t="shared" si="725"/>
        <v>12.916</v>
      </c>
      <c r="AI3546" s="390">
        <f t="shared" si="726"/>
        <v>13.448</v>
      </c>
      <c r="AJ3546" s="390">
        <f t="shared" si="727"/>
        <v>12.731</v>
      </c>
      <c r="AK3546" s="390">
        <f t="shared" si="728"/>
        <v>13.014999999999999</v>
      </c>
      <c r="AL3546" s="390">
        <f t="shared" si="729"/>
        <v>13.125</v>
      </c>
      <c r="AM3546" s="390">
        <f t="shared" si="730"/>
        <v>13.006</v>
      </c>
      <c r="AN3546" s="390">
        <f t="shared" si="731"/>
        <v>12.6</v>
      </c>
      <c r="AO3546" s="390">
        <f t="shared" si="732"/>
        <v>13.503</v>
      </c>
    </row>
    <row r="3547" spans="1:41" ht="15" customHeight="1" x14ac:dyDescent="0.25">
      <c r="A3547" s="127" t="s">
        <v>4639</v>
      </c>
      <c r="B3547" s="125" t="s">
        <v>2077</v>
      </c>
      <c r="C3547" s="125" t="s">
        <v>4010</v>
      </c>
      <c r="D3547" s="125" t="s">
        <v>4640</v>
      </c>
      <c r="F3547" s="126">
        <v>22</v>
      </c>
      <c r="G3547" s="126">
        <v>22.2</v>
      </c>
      <c r="H3547" s="126">
        <v>17.600000000000001</v>
      </c>
      <c r="I3547" s="126"/>
      <c r="J3547" s="317"/>
      <c r="K3547" s="323">
        <f>ROUND(SUMIF('VGT-Bewegungsdaten'!B:B,A3547,'VGT-Bewegungsdaten'!C:C),3)</f>
        <v>0</v>
      </c>
      <c r="L3547" s="324">
        <f>ROUND(SUMIF('VGT-Bewegungsdaten'!B:B,$A3547,'VGT-Bewegungsdaten'!D:D),2)</f>
        <v>0</v>
      </c>
      <c r="N3547" s="376" t="s">
        <v>4930</v>
      </c>
      <c r="O3547" s="376" t="s">
        <v>4940</v>
      </c>
      <c r="P3547" s="326">
        <f>ROUND(SUMIF('AV-Bewegungsdaten'!B:B,A3547,'AV-Bewegungsdaten'!C:C),3)</f>
        <v>0</v>
      </c>
      <c r="Q3547" s="324">
        <f>ROUND(SUMIF('AV-Bewegungsdaten'!B:B,$A3547,'AV-Bewegungsdaten'!D:D),2)</f>
        <v>0</v>
      </c>
      <c r="T3547" s="327"/>
      <c r="U3547" s="326">
        <f>ROUND(SUMIF('DV-Bewegungsdaten'!B:B,Kategorien!A3547,'DV-Bewegungsdaten'!D:D),3)</f>
        <v>0</v>
      </c>
      <c r="V3547" s="324">
        <f>ROUND(SUMIF('DV-Bewegungsdaten'!B:B,Kategorien!A3547,'DV-Bewegungsdaten'!E:E),3)</f>
        <v>0</v>
      </c>
      <c r="AD3547" s="390">
        <f t="shared" si="721"/>
        <v>17.260999999999999</v>
      </c>
      <c r="AE3547" s="390">
        <f t="shared" si="722"/>
        <v>17.917999999999999</v>
      </c>
      <c r="AF3547" s="390">
        <f t="shared" si="723"/>
        <v>19.137</v>
      </c>
      <c r="AG3547" s="390">
        <f t="shared" si="724"/>
        <v>18.503999999999998</v>
      </c>
      <c r="AH3547" s="390">
        <f t="shared" si="725"/>
        <v>18.416</v>
      </c>
      <c r="AI3547" s="390">
        <f t="shared" si="726"/>
        <v>18.948</v>
      </c>
      <c r="AJ3547" s="390">
        <f t="shared" si="727"/>
        <v>18.230999999999998</v>
      </c>
      <c r="AK3547" s="390">
        <f t="shared" si="728"/>
        <v>18.515000000000001</v>
      </c>
      <c r="AL3547" s="390">
        <f t="shared" si="729"/>
        <v>18.625</v>
      </c>
      <c r="AM3547" s="390">
        <f t="shared" si="730"/>
        <v>18.506</v>
      </c>
      <c r="AN3547" s="390">
        <f t="shared" si="731"/>
        <v>18.100000000000001</v>
      </c>
      <c r="AO3547" s="390">
        <f t="shared" si="732"/>
        <v>19.003</v>
      </c>
    </row>
    <row r="3548" spans="1:41" ht="15" customHeight="1" x14ac:dyDescent="0.25">
      <c r="A3548" s="127" t="s">
        <v>4641</v>
      </c>
      <c r="B3548" s="125" t="s">
        <v>2077</v>
      </c>
      <c r="C3548" s="125" t="s">
        <v>4010</v>
      </c>
      <c r="D3548" s="125" t="s">
        <v>4642</v>
      </c>
      <c r="F3548" s="126">
        <v>20</v>
      </c>
      <c r="G3548" s="126">
        <v>20.2</v>
      </c>
      <c r="H3548" s="126">
        <v>16</v>
      </c>
      <c r="I3548" s="126"/>
      <c r="J3548" s="317"/>
      <c r="K3548" s="323">
        <f>ROUND(SUMIF('VGT-Bewegungsdaten'!B:B,A3548,'VGT-Bewegungsdaten'!C:C),3)</f>
        <v>0</v>
      </c>
      <c r="L3548" s="324">
        <f>ROUND(SUMIF('VGT-Bewegungsdaten'!B:B,$A3548,'VGT-Bewegungsdaten'!D:D),2)</f>
        <v>0</v>
      </c>
      <c r="N3548" s="376" t="s">
        <v>4930</v>
      </c>
      <c r="O3548" s="376" t="s">
        <v>4940</v>
      </c>
      <c r="P3548" s="326">
        <f>ROUND(SUMIF('AV-Bewegungsdaten'!B:B,A3548,'AV-Bewegungsdaten'!C:C),3)</f>
        <v>0</v>
      </c>
      <c r="Q3548" s="324">
        <f>ROUND(SUMIF('AV-Bewegungsdaten'!B:B,$A3548,'AV-Bewegungsdaten'!D:D),2)</f>
        <v>0</v>
      </c>
      <c r="T3548" s="327"/>
      <c r="U3548" s="326">
        <f>ROUND(SUMIF('DV-Bewegungsdaten'!B:B,Kategorien!A3548,'DV-Bewegungsdaten'!D:D),3)</f>
        <v>0</v>
      </c>
      <c r="V3548" s="324">
        <f>ROUND(SUMIF('DV-Bewegungsdaten'!B:B,Kategorien!A3548,'DV-Bewegungsdaten'!E:E),3)</f>
        <v>0</v>
      </c>
      <c r="AD3548" s="390">
        <f t="shared" si="721"/>
        <v>15.260999999999999</v>
      </c>
      <c r="AE3548" s="390">
        <f t="shared" si="722"/>
        <v>15.917999999999999</v>
      </c>
      <c r="AF3548" s="390">
        <f t="shared" si="723"/>
        <v>17.137</v>
      </c>
      <c r="AG3548" s="390">
        <f t="shared" si="724"/>
        <v>16.503999999999998</v>
      </c>
      <c r="AH3548" s="390">
        <f t="shared" si="725"/>
        <v>16.416</v>
      </c>
      <c r="AI3548" s="390">
        <f t="shared" si="726"/>
        <v>16.948</v>
      </c>
      <c r="AJ3548" s="390">
        <f t="shared" si="727"/>
        <v>16.230999999999998</v>
      </c>
      <c r="AK3548" s="390">
        <f t="shared" si="728"/>
        <v>16.515000000000001</v>
      </c>
      <c r="AL3548" s="390">
        <f t="shared" si="729"/>
        <v>16.625</v>
      </c>
      <c r="AM3548" s="390">
        <f t="shared" si="730"/>
        <v>16.506</v>
      </c>
      <c r="AN3548" s="390">
        <f t="shared" si="731"/>
        <v>16.100000000000001</v>
      </c>
      <c r="AO3548" s="390">
        <f t="shared" si="732"/>
        <v>17.003</v>
      </c>
    </row>
    <row r="3549" spans="1:41" ht="15" customHeight="1" x14ac:dyDescent="0.25">
      <c r="A3549" s="127" t="s">
        <v>4643</v>
      </c>
      <c r="B3549" s="125" t="s">
        <v>2077</v>
      </c>
      <c r="C3549" s="125" t="s">
        <v>4010</v>
      </c>
      <c r="D3549" s="125" t="s">
        <v>4644</v>
      </c>
      <c r="F3549" s="126">
        <v>13</v>
      </c>
      <c r="G3549" s="126">
        <v>13.2</v>
      </c>
      <c r="H3549" s="126">
        <v>10.4</v>
      </c>
      <c r="I3549" s="126"/>
      <c r="J3549" s="317"/>
      <c r="K3549" s="323">
        <f>ROUND(SUMIF('VGT-Bewegungsdaten'!B:B,A3549,'VGT-Bewegungsdaten'!C:C),3)</f>
        <v>0</v>
      </c>
      <c r="L3549" s="324">
        <f>ROUND(SUMIF('VGT-Bewegungsdaten'!B:B,$A3549,'VGT-Bewegungsdaten'!D:D),2)</f>
        <v>0</v>
      </c>
      <c r="N3549" s="376" t="s">
        <v>4930</v>
      </c>
      <c r="O3549" s="376" t="s">
        <v>4940</v>
      </c>
      <c r="P3549" s="326">
        <f>ROUND(SUMIF('AV-Bewegungsdaten'!B:B,A3549,'AV-Bewegungsdaten'!C:C),3)</f>
        <v>0</v>
      </c>
      <c r="Q3549" s="324">
        <f>ROUND(SUMIF('AV-Bewegungsdaten'!B:B,$A3549,'AV-Bewegungsdaten'!D:D),2)</f>
        <v>0</v>
      </c>
      <c r="T3549" s="327"/>
      <c r="U3549" s="326">
        <f>ROUND(SUMIF('DV-Bewegungsdaten'!B:B,Kategorien!A3549,'DV-Bewegungsdaten'!D:D),3)</f>
        <v>0</v>
      </c>
      <c r="V3549" s="324">
        <f>ROUND(SUMIF('DV-Bewegungsdaten'!B:B,Kategorien!A3549,'DV-Bewegungsdaten'!E:E),3)</f>
        <v>0</v>
      </c>
      <c r="AD3549" s="390">
        <f t="shared" si="721"/>
        <v>8.2609999999999992</v>
      </c>
      <c r="AE3549" s="390">
        <f t="shared" si="722"/>
        <v>8.9179999999999993</v>
      </c>
      <c r="AF3549" s="390">
        <f t="shared" si="723"/>
        <v>10.136999999999999</v>
      </c>
      <c r="AG3549" s="390">
        <f t="shared" si="724"/>
        <v>9.5039999999999996</v>
      </c>
      <c r="AH3549" s="390">
        <f t="shared" si="725"/>
        <v>9.4160000000000004</v>
      </c>
      <c r="AI3549" s="390">
        <f t="shared" si="726"/>
        <v>9.9480000000000004</v>
      </c>
      <c r="AJ3549" s="390">
        <f t="shared" si="727"/>
        <v>9.2309999999999999</v>
      </c>
      <c r="AK3549" s="390">
        <f t="shared" si="728"/>
        <v>9.5149999999999988</v>
      </c>
      <c r="AL3549" s="390">
        <f t="shared" si="729"/>
        <v>9.625</v>
      </c>
      <c r="AM3549" s="390">
        <f t="shared" si="730"/>
        <v>9.5060000000000002</v>
      </c>
      <c r="AN3549" s="390">
        <f t="shared" si="731"/>
        <v>9.1</v>
      </c>
      <c r="AO3549" s="390">
        <f t="shared" si="732"/>
        <v>10.003</v>
      </c>
    </row>
    <row r="3550" spans="1:41" ht="15" customHeight="1" x14ac:dyDescent="0.25">
      <c r="A3550" s="127" t="s">
        <v>4645</v>
      </c>
      <c r="B3550" s="125" t="s">
        <v>2077</v>
      </c>
      <c r="C3550" s="125" t="s">
        <v>4010</v>
      </c>
      <c r="D3550" s="125" t="s">
        <v>4646</v>
      </c>
      <c r="F3550" s="126">
        <v>17</v>
      </c>
      <c r="G3550" s="126">
        <v>17.2</v>
      </c>
      <c r="H3550" s="126">
        <v>13.6</v>
      </c>
      <c r="I3550" s="126"/>
      <c r="J3550" s="317"/>
      <c r="K3550" s="323">
        <f>ROUND(SUMIF('VGT-Bewegungsdaten'!B:B,A3550,'VGT-Bewegungsdaten'!C:C),3)</f>
        <v>0</v>
      </c>
      <c r="L3550" s="324">
        <f>ROUND(SUMIF('VGT-Bewegungsdaten'!B:B,$A3550,'VGT-Bewegungsdaten'!D:D),2)</f>
        <v>0</v>
      </c>
      <c r="N3550" s="376" t="s">
        <v>4930</v>
      </c>
      <c r="O3550" s="376" t="s">
        <v>4940</v>
      </c>
      <c r="P3550" s="326">
        <f>ROUND(SUMIF('AV-Bewegungsdaten'!B:B,A3550,'AV-Bewegungsdaten'!C:C),3)</f>
        <v>0</v>
      </c>
      <c r="Q3550" s="324">
        <f>ROUND(SUMIF('AV-Bewegungsdaten'!B:B,$A3550,'AV-Bewegungsdaten'!D:D),2)</f>
        <v>0</v>
      </c>
      <c r="T3550" s="327"/>
      <c r="U3550" s="326">
        <f>ROUND(SUMIF('DV-Bewegungsdaten'!B:B,Kategorien!A3550,'DV-Bewegungsdaten'!D:D),3)</f>
        <v>0</v>
      </c>
      <c r="V3550" s="324">
        <f>ROUND(SUMIF('DV-Bewegungsdaten'!B:B,Kategorien!A3550,'DV-Bewegungsdaten'!E:E),3)</f>
        <v>0</v>
      </c>
      <c r="AD3550" s="390">
        <f t="shared" si="721"/>
        <v>12.260999999999999</v>
      </c>
      <c r="AE3550" s="390">
        <f t="shared" si="722"/>
        <v>12.917999999999999</v>
      </c>
      <c r="AF3550" s="390">
        <f t="shared" si="723"/>
        <v>14.136999999999999</v>
      </c>
      <c r="AG3550" s="390">
        <f t="shared" si="724"/>
        <v>13.504</v>
      </c>
      <c r="AH3550" s="390">
        <f t="shared" si="725"/>
        <v>13.416</v>
      </c>
      <c r="AI3550" s="390">
        <f t="shared" si="726"/>
        <v>13.948</v>
      </c>
      <c r="AJ3550" s="390">
        <f t="shared" si="727"/>
        <v>13.231</v>
      </c>
      <c r="AK3550" s="390">
        <f t="shared" si="728"/>
        <v>13.514999999999999</v>
      </c>
      <c r="AL3550" s="390">
        <f t="shared" si="729"/>
        <v>13.625</v>
      </c>
      <c r="AM3550" s="390">
        <f t="shared" si="730"/>
        <v>13.506</v>
      </c>
      <c r="AN3550" s="390">
        <f t="shared" si="731"/>
        <v>13.1</v>
      </c>
      <c r="AO3550" s="390">
        <f t="shared" si="732"/>
        <v>14.003</v>
      </c>
    </row>
    <row r="3551" spans="1:41" ht="15" customHeight="1" x14ac:dyDescent="0.25">
      <c r="A3551" s="127" t="s">
        <v>4647</v>
      </c>
      <c r="B3551" s="125" t="s">
        <v>2077</v>
      </c>
      <c r="C3551" s="125" t="s">
        <v>4010</v>
      </c>
      <c r="D3551" s="125" t="s">
        <v>4648</v>
      </c>
      <c r="F3551" s="126">
        <v>15.5</v>
      </c>
      <c r="G3551" s="126">
        <v>15.7</v>
      </c>
      <c r="H3551" s="126">
        <v>12.4</v>
      </c>
      <c r="I3551" s="126"/>
      <c r="J3551" s="317"/>
      <c r="K3551" s="323">
        <f>ROUND(SUMIF('VGT-Bewegungsdaten'!B:B,A3551,'VGT-Bewegungsdaten'!C:C),3)</f>
        <v>0</v>
      </c>
      <c r="L3551" s="324">
        <f>ROUND(SUMIF('VGT-Bewegungsdaten'!B:B,$A3551,'VGT-Bewegungsdaten'!D:D),2)</f>
        <v>0</v>
      </c>
      <c r="N3551" s="376" t="s">
        <v>4930</v>
      </c>
      <c r="O3551" s="376" t="s">
        <v>4940</v>
      </c>
      <c r="P3551" s="326">
        <f>ROUND(SUMIF('AV-Bewegungsdaten'!B:B,A3551,'AV-Bewegungsdaten'!C:C),3)</f>
        <v>0</v>
      </c>
      <c r="Q3551" s="324">
        <f>ROUND(SUMIF('AV-Bewegungsdaten'!B:B,$A3551,'AV-Bewegungsdaten'!D:D),2)</f>
        <v>0</v>
      </c>
      <c r="T3551" s="327"/>
      <c r="U3551" s="326">
        <f>ROUND(SUMIF('DV-Bewegungsdaten'!B:B,Kategorien!A3551,'DV-Bewegungsdaten'!D:D),3)</f>
        <v>0</v>
      </c>
      <c r="V3551" s="324">
        <f>ROUND(SUMIF('DV-Bewegungsdaten'!B:B,Kategorien!A3551,'DV-Bewegungsdaten'!E:E),3)</f>
        <v>0</v>
      </c>
      <c r="AD3551" s="390">
        <f t="shared" si="721"/>
        <v>10.760999999999999</v>
      </c>
      <c r="AE3551" s="390">
        <f t="shared" si="722"/>
        <v>11.417999999999999</v>
      </c>
      <c r="AF3551" s="390">
        <f t="shared" si="723"/>
        <v>12.636999999999999</v>
      </c>
      <c r="AG3551" s="390">
        <f t="shared" si="724"/>
        <v>12.004</v>
      </c>
      <c r="AH3551" s="390">
        <f t="shared" si="725"/>
        <v>11.916</v>
      </c>
      <c r="AI3551" s="390">
        <f t="shared" si="726"/>
        <v>12.448</v>
      </c>
      <c r="AJ3551" s="390">
        <f t="shared" si="727"/>
        <v>11.731</v>
      </c>
      <c r="AK3551" s="390">
        <f t="shared" si="728"/>
        <v>12.014999999999999</v>
      </c>
      <c r="AL3551" s="390">
        <f t="shared" si="729"/>
        <v>12.125</v>
      </c>
      <c r="AM3551" s="390">
        <f t="shared" si="730"/>
        <v>12.006</v>
      </c>
      <c r="AN3551" s="390">
        <f t="shared" si="731"/>
        <v>11.6</v>
      </c>
      <c r="AO3551" s="390">
        <f t="shared" si="732"/>
        <v>12.503</v>
      </c>
    </row>
    <row r="3552" spans="1:41" ht="15" customHeight="1" x14ac:dyDescent="0.25">
      <c r="A3552" s="127" t="s">
        <v>4649</v>
      </c>
      <c r="B3552" s="125" t="s">
        <v>2077</v>
      </c>
      <c r="C3552" s="125" t="s">
        <v>4010</v>
      </c>
      <c r="D3552" s="125" t="s">
        <v>4650</v>
      </c>
      <c r="F3552" s="126">
        <v>21</v>
      </c>
      <c r="G3552" s="126">
        <v>21.2</v>
      </c>
      <c r="H3552" s="126">
        <v>16.8</v>
      </c>
      <c r="I3552" s="126"/>
      <c r="J3552" s="317"/>
      <c r="K3552" s="323">
        <f>ROUND(SUMIF('VGT-Bewegungsdaten'!B:B,A3552,'VGT-Bewegungsdaten'!C:C),3)</f>
        <v>0</v>
      </c>
      <c r="L3552" s="324">
        <f>ROUND(SUMIF('VGT-Bewegungsdaten'!B:B,$A3552,'VGT-Bewegungsdaten'!D:D),2)</f>
        <v>0</v>
      </c>
      <c r="N3552" s="376" t="s">
        <v>4930</v>
      </c>
      <c r="O3552" s="376" t="s">
        <v>4940</v>
      </c>
      <c r="P3552" s="326">
        <f>ROUND(SUMIF('AV-Bewegungsdaten'!B:B,A3552,'AV-Bewegungsdaten'!C:C),3)</f>
        <v>0</v>
      </c>
      <c r="Q3552" s="324">
        <f>ROUND(SUMIF('AV-Bewegungsdaten'!B:B,$A3552,'AV-Bewegungsdaten'!D:D),2)</f>
        <v>0</v>
      </c>
      <c r="T3552" s="327"/>
      <c r="U3552" s="326">
        <f>ROUND(SUMIF('DV-Bewegungsdaten'!B:B,Kategorien!A3552,'DV-Bewegungsdaten'!D:D),3)</f>
        <v>0</v>
      </c>
      <c r="V3552" s="324">
        <f>ROUND(SUMIF('DV-Bewegungsdaten'!B:B,Kategorien!A3552,'DV-Bewegungsdaten'!E:E),3)</f>
        <v>0</v>
      </c>
      <c r="AD3552" s="390">
        <f t="shared" si="721"/>
        <v>16.260999999999999</v>
      </c>
      <c r="AE3552" s="390">
        <f t="shared" si="722"/>
        <v>16.917999999999999</v>
      </c>
      <c r="AF3552" s="390">
        <f t="shared" si="723"/>
        <v>18.137</v>
      </c>
      <c r="AG3552" s="390">
        <f t="shared" si="724"/>
        <v>17.503999999999998</v>
      </c>
      <c r="AH3552" s="390">
        <f t="shared" si="725"/>
        <v>17.416</v>
      </c>
      <c r="AI3552" s="390">
        <f t="shared" si="726"/>
        <v>17.948</v>
      </c>
      <c r="AJ3552" s="390">
        <f t="shared" si="727"/>
        <v>17.230999999999998</v>
      </c>
      <c r="AK3552" s="390">
        <f t="shared" si="728"/>
        <v>17.515000000000001</v>
      </c>
      <c r="AL3552" s="390">
        <f t="shared" si="729"/>
        <v>17.625</v>
      </c>
      <c r="AM3552" s="390">
        <f t="shared" si="730"/>
        <v>17.506</v>
      </c>
      <c r="AN3552" s="390">
        <f t="shared" si="731"/>
        <v>17.100000000000001</v>
      </c>
      <c r="AO3552" s="390">
        <f t="shared" si="732"/>
        <v>18.003</v>
      </c>
    </row>
    <row r="3553" spans="1:41" ht="15" customHeight="1" x14ac:dyDescent="0.25">
      <c r="A3553" s="127" t="s">
        <v>4651</v>
      </c>
      <c r="B3553" s="125" t="s">
        <v>2077</v>
      </c>
      <c r="C3553" s="125" t="s">
        <v>4010</v>
      </c>
      <c r="D3553" s="125" t="s">
        <v>4652</v>
      </c>
      <c r="F3553" s="126">
        <v>19</v>
      </c>
      <c r="G3553" s="126">
        <v>19.2</v>
      </c>
      <c r="H3553" s="126">
        <v>15.2</v>
      </c>
      <c r="I3553" s="126"/>
      <c r="J3553" s="317"/>
      <c r="K3553" s="323">
        <f>ROUND(SUMIF('VGT-Bewegungsdaten'!B:B,A3553,'VGT-Bewegungsdaten'!C:C),3)</f>
        <v>0</v>
      </c>
      <c r="L3553" s="324">
        <f>ROUND(SUMIF('VGT-Bewegungsdaten'!B:B,$A3553,'VGT-Bewegungsdaten'!D:D),2)</f>
        <v>0</v>
      </c>
      <c r="N3553" s="376" t="s">
        <v>4930</v>
      </c>
      <c r="O3553" s="376" t="s">
        <v>4940</v>
      </c>
      <c r="P3553" s="326">
        <f>ROUND(SUMIF('AV-Bewegungsdaten'!B:B,A3553,'AV-Bewegungsdaten'!C:C),3)</f>
        <v>0</v>
      </c>
      <c r="Q3553" s="324">
        <f>ROUND(SUMIF('AV-Bewegungsdaten'!B:B,$A3553,'AV-Bewegungsdaten'!D:D),2)</f>
        <v>0</v>
      </c>
      <c r="T3553" s="327"/>
      <c r="U3553" s="326">
        <f>ROUND(SUMIF('DV-Bewegungsdaten'!B:B,Kategorien!A3553,'DV-Bewegungsdaten'!D:D),3)</f>
        <v>0</v>
      </c>
      <c r="V3553" s="324">
        <f>ROUND(SUMIF('DV-Bewegungsdaten'!B:B,Kategorien!A3553,'DV-Bewegungsdaten'!E:E),3)</f>
        <v>0</v>
      </c>
      <c r="AD3553" s="390">
        <f t="shared" si="721"/>
        <v>14.260999999999999</v>
      </c>
      <c r="AE3553" s="390">
        <f t="shared" si="722"/>
        <v>14.917999999999999</v>
      </c>
      <c r="AF3553" s="390">
        <f t="shared" si="723"/>
        <v>16.137</v>
      </c>
      <c r="AG3553" s="390">
        <f t="shared" si="724"/>
        <v>15.504</v>
      </c>
      <c r="AH3553" s="390">
        <f t="shared" si="725"/>
        <v>15.416</v>
      </c>
      <c r="AI3553" s="390">
        <f t="shared" si="726"/>
        <v>15.948</v>
      </c>
      <c r="AJ3553" s="390">
        <f t="shared" si="727"/>
        <v>15.231</v>
      </c>
      <c r="AK3553" s="390">
        <f t="shared" si="728"/>
        <v>15.514999999999999</v>
      </c>
      <c r="AL3553" s="390">
        <f t="shared" si="729"/>
        <v>15.625</v>
      </c>
      <c r="AM3553" s="390">
        <f t="shared" si="730"/>
        <v>15.506</v>
      </c>
      <c r="AN3553" s="390">
        <f t="shared" si="731"/>
        <v>15.1</v>
      </c>
      <c r="AO3553" s="390">
        <f t="shared" si="732"/>
        <v>16.003</v>
      </c>
    </row>
    <row r="3554" spans="1:41" ht="15" customHeight="1" x14ac:dyDescent="0.25">
      <c r="A3554" s="127" t="s">
        <v>4653</v>
      </c>
      <c r="B3554" s="125" t="s">
        <v>2077</v>
      </c>
      <c r="C3554" s="125" t="s">
        <v>4010</v>
      </c>
      <c r="D3554" s="125" t="s">
        <v>4654</v>
      </c>
      <c r="F3554" s="126">
        <v>12</v>
      </c>
      <c r="G3554" s="126">
        <v>12.2</v>
      </c>
      <c r="H3554" s="126">
        <v>9.6</v>
      </c>
      <c r="I3554" s="126"/>
      <c r="J3554" s="317"/>
      <c r="K3554" s="323">
        <f>ROUND(SUMIF('VGT-Bewegungsdaten'!B:B,A3554,'VGT-Bewegungsdaten'!C:C),3)</f>
        <v>0</v>
      </c>
      <c r="L3554" s="324">
        <f>ROUND(SUMIF('VGT-Bewegungsdaten'!B:B,$A3554,'VGT-Bewegungsdaten'!D:D),2)</f>
        <v>0</v>
      </c>
      <c r="N3554" s="376" t="s">
        <v>4930</v>
      </c>
      <c r="O3554" s="376" t="s">
        <v>4940</v>
      </c>
      <c r="P3554" s="326">
        <f>ROUND(SUMIF('AV-Bewegungsdaten'!B:B,A3554,'AV-Bewegungsdaten'!C:C),3)</f>
        <v>0</v>
      </c>
      <c r="Q3554" s="324">
        <f>ROUND(SUMIF('AV-Bewegungsdaten'!B:B,$A3554,'AV-Bewegungsdaten'!D:D),2)</f>
        <v>0</v>
      </c>
      <c r="T3554" s="327"/>
      <c r="U3554" s="326">
        <f>ROUND(SUMIF('DV-Bewegungsdaten'!B:B,Kategorien!A3554,'DV-Bewegungsdaten'!D:D),3)</f>
        <v>0</v>
      </c>
      <c r="V3554" s="324">
        <f>ROUND(SUMIF('DV-Bewegungsdaten'!B:B,Kategorien!A3554,'DV-Bewegungsdaten'!E:E),3)</f>
        <v>0</v>
      </c>
      <c r="AD3554" s="390">
        <f t="shared" si="721"/>
        <v>7.2609999999999992</v>
      </c>
      <c r="AE3554" s="390">
        <f t="shared" si="722"/>
        <v>7.9179999999999993</v>
      </c>
      <c r="AF3554" s="390">
        <f t="shared" si="723"/>
        <v>9.1369999999999987</v>
      </c>
      <c r="AG3554" s="390">
        <f t="shared" si="724"/>
        <v>8.5039999999999996</v>
      </c>
      <c r="AH3554" s="390">
        <f t="shared" si="725"/>
        <v>8.4160000000000004</v>
      </c>
      <c r="AI3554" s="390">
        <f t="shared" si="726"/>
        <v>8.9480000000000004</v>
      </c>
      <c r="AJ3554" s="390">
        <f t="shared" si="727"/>
        <v>8.2309999999999999</v>
      </c>
      <c r="AK3554" s="390">
        <f t="shared" si="728"/>
        <v>8.5149999999999988</v>
      </c>
      <c r="AL3554" s="390">
        <f t="shared" si="729"/>
        <v>8.625</v>
      </c>
      <c r="AM3554" s="390">
        <f t="shared" si="730"/>
        <v>8.5060000000000002</v>
      </c>
      <c r="AN3554" s="390">
        <f t="shared" si="731"/>
        <v>8.1</v>
      </c>
      <c r="AO3554" s="390">
        <f t="shared" si="732"/>
        <v>9.0030000000000001</v>
      </c>
    </row>
    <row r="3555" spans="1:41" ht="15" customHeight="1" x14ac:dyDescent="0.25">
      <c r="A3555" s="127" t="s">
        <v>4655</v>
      </c>
      <c r="B3555" s="125" t="s">
        <v>2077</v>
      </c>
      <c r="C3555" s="125" t="s">
        <v>4010</v>
      </c>
      <c r="D3555" s="125" t="s">
        <v>4656</v>
      </c>
      <c r="F3555" s="126">
        <v>16</v>
      </c>
      <c r="G3555" s="126">
        <v>16.2</v>
      </c>
      <c r="H3555" s="126">
        <v>12.8</v>
      </c>
      <c r="I3555" s="126"/>
      <c r="J3555" s="317"/>
      <c r="K3555" s="323">
        <f>ROUND(SUMIF('VGT-Bewegungsdaten'!B:B,A3555,'VGT-Bewegungsdaten'!C:C),3)</f>
        <v>0</v>
      </c>
      <c r="L3555" s="324">
        <f>ROUND(SUMIF('VGT-Bewegungsdaten'!B:B,$A3555,'VGT-Bewegungsdaten'!D:D),2)</f>
        <v>0</v>
      </c>
      <c r="N3555" s="376" t="s">
        <v>4930</v>
      </c>
      <c r="O3555" s="376" t="s">
        <v>4940</v>
      </c>
      <c r="P3555" s="326">
        <f>ROUND(SUMIF('AV-Bewegungsdaten'!B:B,A3555,'AV-Bewegungsdaten'!C:C),3)</f>
        <v>0</v>
      </c>
      <c r="Q3555" s="324">
        <f>ROUND(SUMIF('AV-Bewegungsdaten'!B:B,$A3555,'AV-Bewegungsdaten'!D:D),2)</f>
        <v>0</v>
      </c>
      <c r="T3555" s="327"/>
      <c r="U3555" s="326">
        <f>ROUND(SUMIF('DV-Bewegungsdaten'!B:B,Kategorien!A3555,'DV-Bewegungsdaten'!D:D),3)</f>
        <v>0</v>
      </c>
      <c r="V3555" s="324">
        <f>ROUND(SUMIF('DV-Bewegungsdaten'!B:B,Kategorien!A3555,'DV-Bewegungsdaten'!E:E),3)</f>
        <v>0</v>
      </c>
      <c r="AD3555" s="390">
        <f t="shared" si="721"/>
        <v>11.260999999999999</v>
      </c>
      <c r="AE3555" s="390">
        <f t="shared" si="722"/>
        <v>11.917999999999999</v>
      </c>
      <c r="AF3555" s="390">
        <f t="shared" si="723"/>
        <v>13.136999999999999</v>
      </c>
      <c r="AG3555" s="390">
        <f t="shared" si="724"/>
        <v>12.504</v>
      </c>
      <c r="AH3555" s="390">
        <f t="shared" si="725"/>
        <v>12.416</v>
      </c>
      <c r="AI3555" s="390">
        <f t="shared" si="726"/>
        <v>12.948</v>
      </c>
      <c r="AJ3555" s="390">
        <f t="shared" si="727"/>
        <v>12.231</v>
      </c>
      <c r="AK3555" s="390">
        <f t="shared" si="728"/>
        <v>12.514999999999999</v>
      </c>
      <c r="AL3555" s="390">
        <f t="shared" si="729"/>
        <v>12.625</v>
      </c>
      <c r="AM3555" s="390">
        <f t="shared" si="730"/>
        <v>12.506</v>
      </c>
      <c r="AN3555" s="390">
        <f t="shared" si="731"/>
        <v>12.1</v>
      </c>
      <c r="AO3555" s="390">
        <f t="shared" si="732"/>
        <v>13.003</v>
      </c>
    </row>
    <row r="3556" spans="1:41" ht="15" customHeight="1" x14ac:dyDescent="0.25">
      <c r="A3556" s="127" t="s">
        <v>4657</v>
      </c>
      <c r="B3556" s="125" t="s">
        <v>2077</v>
      </c>
      <c r="C3556" s="125" t="s">
        <v>4010</v>
      </c>
      <c r="D3556" s="125" t="s">
        <v>4658</v>
      </c>
      <c r="F3556" s="126">
        <v>14.5</v>
      </c>
      <c r="G3556" s="126">
        <v>14.7</v>
      </c>
      <c r="H3556" s="126">
        <v>11.6</v>
      </c>
      <c r="I3556" s="126"/>
      <c r="J3556" s="317"/>
      <c r="K3556" s="323">
        <f>ROUND(SUMIF('VGT-Bewegungsdaten'!B:B,A3556,'VGT-Bewegungsdaten'!C:C),3)</f>
        <v>0</v>
      </c>
      <c r="L3556" s="324">
        <f>ROUND(SUMIF('VGT-Bewegungsdaten'!B:B,$A3556,'VGT-Bewegungsdaten'!D:D),2)</f>
        <v>0</v>
      </c>
      <c r="N3556" s="376" t="s">
        <v>4930</v>
      </c>
      <c r="O3556" s="376" t="s">
        <v>4940</v>
      </c>
      <c r="P3556" s="326">
        <f>ROUND(SUMIF('AV-Bewegungsdaten'!B:B,A3556,'AV-Bewegungsdaten'!C:C),3)</f>
        <v>0</v>
      </c>
      <c r="Q3556" s="324">
        <f>ROUND(SUMIF('AV-Bewegungsdaten'!B:B,$A3556,'AV-Bewegungsdaten'!D:D),2)</f>
        <v>0</v>
      </c>
      <c r="T3556" s="327"/>
      <c r="U3556" s="326">
        <f>ROUND(SUMIF('DV-Bewegungsdaten'!B:B,Kategorien!A3556,'DV-Bewegungsdaten'!D:D),3)</f>
        <v>0</v>
      </c>
      <c r="V3556" s="324">
        <f>ROUND(SUMIF('DV-Bewegungsdaten'!B:B,Kategorien!A3556,'DV-Bewegungsdaten'!E:E),3)</f>
        <v>0</v>
      </c>
      <c r="AD3556" s="390">
        <f t="shared" si="721"/>
        <v>9.7609999999999992</v>
      </c>
      <c r="AE3556" s="390">
        <f t="shared" si="722"/>
        <v>10.417999999999999</v>
      </c>
      <c r="AF3556" s="390">
        <f t="shared" si="723"/>
        <v>11.636999999999999</v>
      </c>
      <c r="AG3556" s="390">
        <f t="shared" si="724"/>
        <v>11.004</v>
      </c>
      <c r="AH3556" s="390">
        <f t="shared" si="725"/>
        <v>10.916</v>
      </c>
      <c r="AI3556" s="390">
        <f t="shared" si="726"/>
        <v>11.448</v>
      </c>
      <c r="AJ3556" s="390">
        <f t="shared" si="727"/>
        <v>10.731</v>
      </c>
      <c r="AK3556" s="390">
        <f t="shared" si="728"/>
        <v>11.014999999999999</v>
      </c>
      <c r="AL3556" s="390">
        <f t="shared" si="729"/>
        <v>11.125</v>
      </c>
      <c r="AM3556" s="390">
        <f t="shared" si="730"/>
        <v>11.006</v>
      </c>
      <c r="AN3556" s="390">
        <f t="shared" si="731"/>
        <v>10.6</v>
      </c>
      <c r="AO3556" s="390">
        <f t="shared" si="732"/>
        <v>11.503</v>
      </c>
    </row>
    <row r="3557" spans="1:41" ht="15" customHeight="1" x14ac:dyDescent="0.25">
      <c r="A3557" s="127" t="s">
        <v>4659</v>
      </c>
      <c r="B3557" s="125" t="s">
        <v>2077</v>
      </c>
      <c r="C3557" s="125" t="s">
        <v>4010</v>
      </c>
      <c r="D3557" s="125" t="s">
        <v>4660</v>
      </c>
      <c r="F3557" s="126">
        <v>20</v>
      </c>
      <c r="G3557" s="126">
        <v>20.2</v>
      </c>
      <c r="H3557" s="126">
        <v>16</v>
      </c>
      <c r="I3557" s="126"/>
      <c r="J3557" s="317"/>
      <c r="K3557" s="323">
        <f>ROUND(SUMIF('VGT-Bewegungsdaten'!B:B,A3557,'VGT-Bewegungsdaten'!C:C),3)</f>
        <v>0</v>
      </c>
      <c r="L3557" s="324">
        <f>ROUND(SUMIF('VGT-Bewegungsdaten'!B:B,$A3557,'VGT-Bewegungsdaten'!D:D),2)</f>
        <v>0</v>
      </c>
      <c r="N3557" s="376" t="s">
        <v>4930</v>
      </c>
      <c r="O3557" s="376" t="s">
        <v>4940</v>
      </c>
      <c r="P3557" s="326">
        <f>ROUND(SUMIF('AV-Bewegungsdaten'!B:B,A3557,'AV-Bewegungsdaten'!C:C),3)</f>
        <v>0</v>
      </c>
      <c r="Q3557" s="324">
        <f>ROUND(SUMIF('AV-Bewegungsdaten'!B:B,$A3557,'AV-Bewegungsdaten'!D:D),2)</f>
        <v>0</v>
      </c>
      <c r="T3557" s="327"/>
      <c r="U3557" s="326">
        <f>ROUND(SUMIF('DV-Bewegungsdaten'!B:B,Kategorien!A3557,'DV-Bewegungsdaten'!D:D),3)</f>
        <v>0</v>
      </c>
      <c r="V3557" s="324">
        <f>ROUND(SUMIF('DV-Bewegungsdaten'!B:B,Kategorien!A3557,'DV-Bewegungsdaten'!E:E),3)</f>
        <v>0</v>
      </c>
      <c r="AD3557" s="390">
        <f t="shared" si="721"/>
        <v>15.260999999999999</v>
      </c>
      <c r="AE3557" s="390">
        <f t="shared" si="722"/>
        <v>15.917999999999999</v>
      </c>
      <c r="AF3557" s="390">
        <f t="shared" si="723"/>
        <v>17.137</v>
      </c>
      <c r="AG3557" s="390">
        <f t="shared" si="724"/>
        <v>16.503999999999998</v>
      </c>
      <c r="AH3557" s="390">
        <f t="shared" si="725"/>
        <v>16.416</v>
      </c>
      <c r="AI3557" s="390">
        <f t="shared" si="726"/>
        <v>16.948</v>
      </c>
      <c r="AJ3557" s="390">
        <f t="shared" si="727"/>
        <v>16.230999999999998</v>
      </c>
      <c r="AK3557" s="390">
        <f t="shared" si="728"/>
        <v>16.515000000000001</v>
      </c>
      <c r="AL3557" s="390">
        <f t="shared" si="729"/>
        <v>16.625</v>
      </c>
      <c r="AM3557" s="390">
        <f t="shared" si="730"/>
        <v>16.506</v>
      </c>
      <c r="AN3557" s="390">
        <f t="shared" si="731"/>
        <v>16.100000000000001</v>
      </c>
      <c r="AO3557" s="390">
        <f t="shared" si="732"/>
        <v>17.003</v>
      </c>
    </row>
    <row r="3558" spans="1:41" ht="15" customHeight="1" x14ac:dyDescent="0.25">
      <c r="A3558" s="127" t="s">
        <v>4661</v>
      </c>
      <c r="B3558" s="125" t="s">
        <v>2077</v>
      </c>
      <c r="C3558" s="125" t="s">
        <v>4010</v>
      </c>
      <c r="D3558" s="125" t="s">
        <v>4662</v>
      </c>
      <c r="F3558" s="126">
        <v>18</v>
      </c>
      <c r="G3558" s="126">
        <v>18.2</v>
      </c>
      <c r="H3558" s="126">
        <v>14.4</v>
      </c>
      <c r="I3558" s="126"/>
      <c r="J3558" s="317"/>
      <c r="K3558" s="323">
        <f>ROUND(SUMIF('VGT-Bewegungsdaten'!B:B,A3558,'VGT-Bewegungsdaten'!C:C),3)</f>
        <v>0</v>
      </c>
      <c r="L3558" s="324">
        <f>ROUND(SUMIF('VGT-Bewegungsdaten'!B:B,$A3558,'VGT-Bewegungsdaten'!D:D),2)</f>
        <v>0</v>
      </c>
      <c r="N3558" s="376" t="s">
        <v>4930</v>
      </c>
      <c r="O3558" s="376" t="s">
        <v>4940</v>
      </c>
      <c r="P3558" s="326">
        <f>ROUND(SUMIF('AV-Bewegungsdaten'!B:B,A3558,'AV-Bewegungsdaten'!C:C),3)</f>
        <v>0</v>
      </c>
      <c r="Q3558" s="324">
        <f>ROUND(SUMIF('AV-Bewegungsdaten'!B:B,$A3558,'AV-Bewegungsdaten'!D:D),2)</f>
        <v>0</v>
      </c>
      <c r="T3558" s="327"/>
      <c r="U3558" s="326">
        <f>ROUND(SUMIF('DV-Bewegungsdaten'!B:B,Kategorien!A3558,'DV-Bewegungsdaten'!D:D),3)</f>
        <v>0</v>
      </c>
      <c r="V3558" s="324">
        <f>ROUND(SUMIF('DV-Bewegungsdaten'!B:B,Kategorien!A3558,'DV-Bewegungsdaten'!E:E),3)</f>
        <v>0</v>
      </c>
      <c r="AD3558" s="390">
        <f t="shared" si="721"/>
        <v>13.260999999999999</v>
      </c>
      <c r="AE3558" s="390">
        <f t="shared" si="722"/>
        <v>13.917999999999999</v>
      </c>
      <c r="AF3558" s="390">
        <f t="shared" si="723"/>
        <v>15.136999999999999</v>
      </c>
      <c r="AG3558" s="390">
        <f t="shared" si="724"/>
        <v>14.504</v>
      </c>
      <c r="AH3558" s="390">
        <f t="shared" si="725"/>
        <v>14.416</v>
      </c>
      <c r="AI3558" s="390">
        <f t="shared" si="726"/>
        <v>14.948</v>
      </c>
      <c r="AJ3558" s="390">
        <f t="shared" si="727"/>
        <v>14.231</v>
      </c>
      <c r="AK3558" s="390">
        <f t="shared" si="728"/>
        <v>14.514999999999999</v>
      </c>
      <c r="AL3558" s="390">
        <f t="shared" si="729"/>
        <v>14.625</v>
      </c>
      <c r="AM3558" s="390">
        <f t="shared" si="730"/>
        <v>14.506</v>
      </c>
      <c r="AN3558" s="390">
        <f t="shared" si="731"/>
        <v>14.1</v>
      </c>
      <c r="AO3558" s="390">
        <f t="shared" si="732"/>
        <v>15.003</v>
      </c>
    </row>
    <row r="3559" spans="1:41" ht="15" customHeight="1" x14ac:dyDescent="0.25">
      <c r="A3559" s="127" t="s">
        <v>4663</v>
      </c>
      <c r="B3559" s="125" t="s">
        <v>2077</v>
      </c>
      <c r="C3559" s="125" t="s">
        <v>4010</v>
      </c>
      <c r="D3559" s="125" t="s">
        <v>4664</v>
      </c>
      <c r="F3559" s="126">
        <v>6</v>
      </c>
      <c r="G3559" s="126">
        <v>6.2</v>
      </c>
      <c r="H3559" s="126">
        <v>4.8</v>
      </c>
      <c r="I3559" s="126"/>
      <c r="J3559" s="317"/>
      <c r="K3559" s="323">
        <f>ROUND(SUMIF('VGT-Bewegungsdaten'!B:B,A3559,'VGT-Bewegungsdaten'!C:C),3)</f>
        <v>0</v>
      </c>
      <c r="L3559" s="324">
        <f>ROUND(SUMIF('VGT-Bewegungsdaten'!B:B,$A3559,'VGT-Bewegungsdaten'!D:D),2)</f>
        <v>0</v>
      </c>
      <c r="N3559" s="376" t="s">
        <v>4930</v>
      </c>
      <c r="O3559" s="376" t="s">
        <v>4940</v>
      </c>
      <c r="P3559" s="326">
        <f>ROUND(SUMIF('AV-Bewegungsdaten'!B:B,A3559,'AV-Bewegungsdaten'!C:C),3)</f>
        <v>0</v>
      </c>
      <c r="Q3559" s="324">
        <f>ROUND(SUMIF('AV-Bewegungsdaten'!B:B,$A3559,'AV-Bewegungsdaten'!D:D),2)</f>
        <v>0</v>
      </c>
      <c r="T3559" s="327"/>
      <c r="U3559" s="326">
        <f>ROUND(SUMIF('DV-Bewegungsdaten'!B:B,Kategorien!A3559,'DV-Bewegungsdaten'!D:D),3)</f>
        <v>0</v>
      </c>
      <c r="V3559" s="324">
        <f>ROUND(SUMIF('DV-Bewegungsdaten'!B:B,Kategorien!A3559,'DV-Bewegungsdaten'!E:E),3)</f>
        <v>0</v>
      </c>
      <c r="AD3559" s="390">
        <f t="shared" si="721"/>
        <v>1.2610000000000001</v>
      </c>
      <c r="AE3559" s="390">
        <f t="shared" si="722"/>
        <v>1.9180000000000001</v>
      </c>
      <c r="AF3559" s="390">
        <f t="shared" si="723"/>
        <v>3.137</v>
      </c>
      <c r="AG3559" s="390">
        <f t="shared" si="724"/>
        <v>2.504</v>
      </c>
      <c r="AH3559" s="390">
        <f t="shared" si="725"/>
        <v>2.4160000000000004</v>
      </c>
      <c r="AI3559" s="390">
        <f t="shared" si="726"/>
        <v>2.9480000000000004</v>
      </c>
      <c r="AJ3559" s="390">
        <f t="shared" si="727"/>
        <v>2.2310000000000003</v>
      </c>
      <c r="AK3559" s="390">
        <f t="shared" si="728"/>
        <v>2.5150000000000001</v>
      </c>
      <c r="AL3559" s="390">
        <f t="shared" si="729"/>
        <v>2.625</v>
      </c>
      <c r="AM3559" s="390">
        <f t="shared" si="730"/>
        <v>2.5060000000000002</v>
      </c>
      <c r="AN3559" s="390">
        <f t="shared" si="731"/>
        <v>2.1000000000000005</v>
      </c>
      <c r="AO3559" s="390">
        <f t="shared" si="732"/>
        <v>3.0030000000000001</v>
      </c>
    </row>
    <row r="3560" spans="1:41" ht="15" customHeight="1" x14ac:dyDescent="0.25">
      <c r="A3560" s="127" t="s">
        <v>5013</v>
      </c>
      <c r="B3560" s="125" t="s">
        <v>2077</v>
      </c>
      <c r="C3560" s="125" t="s">
        <v>4969</v>
      </c>
      <c r="D3560" s="125" t="s">
        <v>4520</v>
      </c>
      <c r="F3560" s="126">
        <v>14.01</v>
      </c>
      <c r="G3560" s="126">
        <v>14.209999999999999</v>
      </c>
      <c r="H3560" s="126">
        <v>11.21</v>
      </c>
      <c r="I3560" s="126"/>
      <c r="J3560" s="317"/>
      <c r="K3560" s="323">
        <f>ROUND(SUMIF('VGT-Bewegungsdaten'!B:B,A3560,'VGT-Bewegungsdaten'!C:C),3)</f>
        <v>0</v>
      </c>
      <c r="L3560" s="324">
        <f>ROUND(SUMIF('VGT-Bewegungsdaten'!B:B,$A3560,'VGT-Bewegungsdaten'!D:D),2)</f>
        <v>0</v>
      </c>
      <c r="N3560" s="376" t="s">
        <v>4930</v>
      </c>
      <c r="O3560" s="376" t="s">
        <v>4940</v>
      </c>
      <c r="P3560" s="326">
        <f>ROUND(SUMIF('AV-Bewegungsdaten'!B:B,A3560,'AV-Bewegungsdaten'!C:C),3)</f>
        <v>0</v>
      </c>
      <c r="Q3560" s="324">
        <f>ROUND(SUMIF('AV-Bewegungsdaten'!B:B,$A3560,'AV-Bewegungsdaten'!D:D),2)</f>
        <v>0</v>
      </c>
      <c r="T3560" s="327"/>
      <c r="U3560" s="326">
        <f>ROUND(SUMIF('DV-Bewegungsdaten'!B:B,Kategorien!A3560,'DV-Bewegungsdaten'!D:D),3)</f>
        <v>0</v>
      </c>
      <c r="V3560" s="324">
        <f>ROUND(SUMIF('DV-Bewegungsdaten'!B:B,Kategorien!A3560,'DV-Bewegungsdaten'!E:E),3)</f>
        <v>0</v>
      </c>
      <c r="AD3560" s="390">
        <f t="shared" si="721"/>
        <v>9.270999999999999</v>
      </c>
      <c r="AE3560" s="390">
        <f t="shared" si="722"/>
        <v>9.927999999999999</v>
      </c>
      <c r="AF3560" s="390">
        <f t="shared" si="723"/>
        <v>11.146999999999998</v>
      </c>
      <c r="AG3560" s="390">
        <f t="shared" si="724"/>
        <v>10.513999999999999</v>
      </c>
      <c r="AH3560" s="390">
        <f t="shared" si="725"/>
        <v>10.425999999999998</v>
      </c>
      <c r="AI3560" s="390">
        <f t="shared" si="726"/>
        <v>10.957999999999998</v>
      </c>
      <c r="AJ3560" s="390">
        <f t="shared" si="727"/>
        <v>10.241</v>
      </c>
      <c r="AK3560" s="390">
        <f t="shared" si="728"/>
        <v>10.524999999999999</v>
      </c>
      <c r="AL3560" s="390">
        <f t="shared" si="729"/>
        <v>10.634999999999998</v>
      </c>
      <c r="AM3560" s="390">
        <f t="shared" si="730"/>
        <v>10.515999999999998</v>
      </c>
      <c r="AN3560" s="390">
        <f t="shared" si="731"/>
        <v>10.11</v>
      </c>
      <c r="AO3560" s="390">
        <f t="shared" si="732"/>
        <v>11.012999999999998</v>
      </c>
    </row>
    <row r="3561" spans="1:41" ht="15" customHeight="1" x14ac:dyDescent="0.25">
      <c r="A3561" s="127" t="s">
        <v>5014</v>
      </c>
      <c r="B3561" s="125" t="s">
        <v>2077</v>
      </c>
      <c r="C3561" s="125" t="s">
        <v>4969</v>
      </c>
      <c r="D3561" s="125" t="s">
        <v>4522</v>
      </c>
      <c r="F3561" s="126">
        <v>20.009999999999998</v>
      </c>
      <c r="G3561" s="126">
        <v>20.209999999999997</v>
      </c>
      <c r="H3561" s="126">
        <v>16.010000000000002</v>
      </c>
      <c r="I3561" s="126"/>
      <c r="J3561" s="317"/>
      <c r="K3561" s="323">
        <f>ROUND(SUMIF('VGT-Bewegungsdaten'!B:B,A3561,'VGT-Bewegungsdaten'!C:C),3)</f>
        <v>0</v>
      </c>
      <c r="L3561" s="324">
        <f>ROUND(SUMIF('VGT-Bewegungsdaten'!B:B,$A3561,'VGT-Bewegungsdaten'!D:D),2)</f>
        <v>0</v>
      </c>
      <c r="N3561" s="376" t="s">
        <v>4930</v>
      </c>
      <c r="O3561" s="376" t="s">
        <v>4940</v>
      </c>
      <c r="P3561" s="326">
        <f>ROUND(SUMIF('AV-Bewegungsdaten'!B:B,A3561,'AV-Bewegungsdaten'!C:C),3)</f>
        <v>0</v>
      </c>
      <c r="Q3561" s="324">
        <f>ROUND(SUMIF('AV-Bewegungsdaten'!B:B,$A3561,'AV-Bewegungsdaten'!D:D),2)</f>
        <v>0</v>
      </c>
      <c r="T3561" s="327"/>
      <c r="U3561" s="326">
        <f>ROUND(SUMIF('DV-Bewegungsdaten'!B:B,Kategorien!A3561,'DV-Bewegungsdaten'!D:D),3)</f>
        <v>0</v>
      </c>
      <c r="V3561" s="324">
        <f>ROUND(SUMIF('DV-Bewegungsdaten'!B:B,Kategorien!A3561,'DV-Bewegungsdaten'!E:E),3)</f>
        <v>0</v>
      </c>
      <c r="AD3561" s="390">
        <f t="shared" si="721"/>
        <v>15.270999999999997</v>
      </c>
      <c r="AE3561" s="390">
        <f t="shared" si="722"/>
        <v>15.927999999999997</v>
      </c>
      <c r="AF3561" s="390">
        <f t="shared" si="723"/>
        <v>17.146999999999998</v>
      </c>
      <c r="AG3561" s="390">
        <f t="shared" si="724"/>
        <v>16.513999999999996</v>
      </c>
      <c r="AH3561" s="390">
        <f t="shared" si="725"/>
        <v>16.425999999999998</v>
      </c>
      <c r="AI3561" s="390">
        <f t="shared" si="726"/>
        <v>16.957999999999998</v>
      </c>
      <c r="AJ3561" s="390">
        <f t="shared" si="727"/>
        <v>16.240999999999996</v>
      </c>
      <c r="AK3561" s="390">
        <f t="shared" si="728"/>
        <v>16.524999999999999</v>
      </c>
      <c r="AL3561" s="390">
        <f t="shared" si="729"/>
        <v>16.634999999999998</v>
      </c>
      <c r="AM3561" s="390">
        <f t="shared" si="730"/>
        <v>16.515999999999998</v>
      </c>
      <c r="AN3561" s="390">
        <f t="shared" si="731"/>
        <v>16.11</v>
      </c>
      <c r="AO3561" s="390">
        <f t="shared" si="732"/>
        <v>17.012999999999998</v>
      </c>
    </row>
    <row r="3562" spans="1:41" ht="15" customHeight="1" x14ac:dyDescent="0.25">
      <c r="A3562" s="127" t="s">
        <v>5015</v>
      </c>
      <c r="B3562" s="125" t="s">
        <v>2077</v>
      </c>
      <c r="C3562" s="125" t="s">
        <v>4969</v>
      </c>
      <c r="D3562" s="125" t="s">
        <v>4524</v>
      </c>
      <c r="F3562" s="126">
        <v>22.009999999999998</v>
      </c>
      <c r="G3562" s="126">
        <v>22.209999999999997</v>
      </c>
      <c r="H3562" s="126">
        <v>17.61</v>
      </c>
      <c r="I3562" s="126"/>
      <c r="J3562" s="317"/>
      <c r="K3562" s="323">
        <f>ROUND(SUMIF('VGT-Bewegungsdaten'!B:B,A3562,'VGT-Bewegungsdaten'!C:C),3)</f>
        <v>0</v>
      </c>
      <c r="L3562" s="324">
        <f>ROUND(SUMIF('VGT-Bewegungsdaten'!B:B,$A3562,'VGT-Bewegungsdaten'!D:D),2)</f>
        <v>0</v>
      </c>
      <c r="N3562" s="376" t="s">
        <v>4930</v>
      </c>
      <c r="O3562" s="376" t="s">
        <v>4940</v>
      </c>
      <c r="P3562" s="326">
        <f>ROUND(SUMIF('AV-Bewegungsdaten'!B:B,A3562,'AV-Bewegungsdaten'!C:C),3)</f>
        <v>0</v>
      </c>
      <c r="Q3562" s="324">
        <f>ROUND(SUMIF('AV-Bewegungsdaten'!B:B,$A3562,'AV-Bewegungsdaten'!D:D),2)</f>
        <v>0</v>
      </c>
      <c r="T3562" s="327"/>
      <c r="U3562" s="326">
        <f>ROUND(SUMIF('DV-Bewegungsdaten'!B:B,Kategorien!A3562,'DV-Bewegungsdaten'!D:D),3)</f>
        <v>0</v>
      </c>
      <c r="V3562" s="324">
        <f>ROUND(SUMIF('DV-Bewegungsdaten'!B:B,Kategorien!A3562,'DV-Bewegungsdaten'!E:E),3)</f>
        <v>0</v>
      </c>
      <c r="AD3562" s="390">
        <f t="shared" si="721"/>
        <v>17.270999999999997</v>
      </c>
      <c r="AE3562" s="390">
        <f t="shared" si="722"/>
        <v>17.927999999999997</v>
      </c>
      <c r="AF3562" s="390">
        <f t="shared" si="723"/>
        <v>19.146999999999998</v>
      </c>
      <c r="AG3562" s="390">
        <f t="shared" si="724"/>
        <v>18.513999999999996</v>
      </c>
      <c r="AH3562" s="390">
        <f t="shared" si="725"/>
        <v>18.425999999999998</v>
      </c>
      <c r="AI3562" s="390">
        <f t="shared" si="726"/>
        <v>18.957999999999998</v>
      </c>
      <c r="AJ3562" s="390">
        <f t="shared" si="727"/>
        <v>18.240999999999996</v>
      </c>
      <c r="AK3562" s="390">
        <f t="shared" si="728"/>
        <v>18.524999999999999</v>
      </c>
      <c r="AL3562" s="390">
        <f t="shared" si="729"/>
        <v>18.634999999999998</v>
      </c>
      <c r="AM3562" s="390">
        <f t="shared" si="730"/>
        <v>18.515999999999998</v>
      </c>
      <c r="AN3562" s="390">
        <f t="shared" si="731"/>
        <v>18.11</v>
      </c>
      <c r="AO3562" s="390">
        <f t="shared" si="732"/>
        <v>19.012999999999998</v>
      </c>
    </row>
    <row r="3563" spans="1:41" ht="15" customHeight="1" x14ac:dyDescent="0.25">
      <c r="A3563" s="127" t="s">
        <v>5016</v>
      </c>
      <c r="B3563" s="125" t="s">
        <v>2077</v>
      </c>
      <c r="C3563" s="125" t="s">
        <v>4969</v>
      </c>
      <c r="D3563" s="125" t="s">
        <v>4526</v>
      </c>
      <c r="F3563" s="126">
        <v>22.009999999999998</v>
      </c>
      <c r="G3563" s="126">
        <v>22.209999999999997</v>
      </c>
      <c r="H3563" s="126">
        <v>17.61</v>
      </c>
      <c r="I3563" s="126"/>
      <c r="J3563" s="317"/>
      <c r="K3563" s="323">
        <f>ROUND(SUMIF('VGT-Bewegungsdaten'!B:B,A3563,'VGT-Bewegungsdaten'!C:C),3)</f>
        <v>0</v>
      </c>
      <c r="L3563" s="324">
        <f>ROUND(SUMIF('VGT-Bewegungsdaten'!B:B,$A3563,'VGT-Bewegungsdaten'!D:D),2)</f>
        <v>0</v>
      </c>
      <c r="N3563" s="376" t="s">
        <v>4930</v>
      </c>
      <c r="O3563" s="376" t="s">
        <v>4940</v>
      </c>
      <c r="P3563" s="326">
        <f>ROUND(SUMIF('AV-Bewegungsdaten'!B:B,A3563,'AV-Bewegungsdaten'!C:C),3)</f>
        <v>0</v>
      </c>
      <c r="Q3563" s="324">
        <f>ROUND(SUMIF('AV-Bewegungsdaten'!B:B,$A3563,'AV-Bewegungsdaten'!D:D),2)</f>
        <v>0</v>
      </c>
      <c r="T3563" s="327"/>
      <c r="U3563" s="326">
        <f>ROUND(SUMIF('DV-Bewegungsdaten'!B:B,Kategorien!A3563,'DV-Bewegungsdaten'!D:D),3)</f>
        <v>0</v>
      </c>
      <c r="V3563" s="324">
        <f>ROUND(SUMIF('DV-Bewegungsdaten'!B:B,Kategorien!A3563,'DV-Bewegungsdaten'!E:E),3)</f>
        <v>0</v>
      </c>
      <c r="AD3563" s="390">
        <f t="shared" si="721"/>
        <v>17.270999999999997</v>
      </c>
      <c r="AE3563" s="390">
        <f t="shared" si="722"/>
        <v>17.927999999999997</v>
      </c>
      <c r="AF3563" s="390">
        <f t="shared" si="723"/>
        <v>19.146999999999998</v>
      </c>
      <c r="AG3563" s="390">
        <f t="shared" si="724"/>
        <v>18.513999999999996</v>
      </c>
      <c r="AH3563" s="390">
        <f t="shared" si="725"/>
        <v>18.425999999999998</v>
      </c>
      <c r="AI3563" s="390">
        <f t="shared" si="726"/>
        <v>18.957999999999998</v>
      </c>
      <c r="AJ3563" s="390">
        <f t="shared" si="727"/>
        <v>18.240999999999996</v>
      </c>
      <c r="AK3563" s="390">
        <f t="shared" si="728"/>
        <v>18.524999999999999</v>
      </c>
      <c r="AL3563" s="390">
        <f t="shared" si="729"/>
        <v>18.634999999999998</v>
      </c>
      <c r="AM3563" s="390">
        <f t="shared" si="730"/>
        <v>18.515999999999998</v>
      </c>
      <c r="AN3563" s="390">
        <f t="shared" si="731"/>
        <v>18.11</v>
      </c>
      <c r="AO3563" s="390">
        <f t="shared" si="732"/>
        <v>19.012999999999998</v>
      </c>
    </row>
    <row r="3564" spans="1:41" ht="15" customHeight="1" x14ac:dyDescent="0.25">
      <c r="A3564" s="127" t="s">
        <v>5017</v>
      </c>
      <c r="B3564" s="125" t="s">
        <v>2077</v>
      </c>
      <c r="C3564" s="125" t="s">
        <v>4969</v>
      </c>
      <c r="D3564" s="125" t="s">
        <v>4528</v>
      </c>
      <c r="F3564" s="126">
        <v>16.95</v>
      </c>
      <c r="G3564" s="126">
        <v>17.149999999999999</v>
      </c>
      <c r="H3564" s="126">
        <v>13.56</v>
      </c>
      <c r="I3564" s="126"/>
      <c r="J3564" s="317"/>
      <c r="K3564" s="323">
        <f>ROUND(SUMIF('VGT-Bewegungsdaten'!B:B,A3564,'VGT-Bewegungsdaten'!C:C),3)</f>
        <v>0</v>
      </c>
      <c r="L3564" s="324">
        <f>ROUND(SUMIF('VGT-Bewegungsdaten'!B:B,$A3564,'VGT-Bewegungsdaten'!D:D),2)</f>
        <v>0</v>
      </c>
      <c r="N3564" s="376" t="s">
        <v>4930</v>
      </c>
      <c r="O3564" s="376" t="s">
        <v>4940</v>
      </c>
      <c r="P3564" s="326">
        <f>ROUND(SUMIF('AV-Bewegungsdaten'!B:B,A3564,'AV-Bewegungsdaten'!C:C),3)</f>
        <v>0</v>
      </c>
      <c r="Q3564" s="324">
        <f>ROUND(SUMIF('AV-Bewegungsdaten'!B:B,$A3564,'AV-Bewegungsdaten'!D:D),2)</f>
        <v>0</v>
      </c>
      <c r="T3564" s="327"/>
      <c r="U3564" s="326">
        <f>ROUND(SUMIF('DV-Bewegungsdaten'!B:B,Kategorien!A3564,'DV-Bewegungsdaten'!D:D),3)</f>
        <v>0</v>
      </c>
      <c r="V3564" s="324">
        <f>ROUND(SUMIF('DV-Bewegungsdaten'!B:B,Kategorien!A3564,'DV-Bewegungsdaten'!E:E),3)</f>
        <v>0</v>
      </c>
      <c r="AD3564" s="390">
        <f t="shared" si="721"/>
        <v>12.210999999999999</v>
      </c>
      <c r="AE3564" s="390">
        <f t="shared" si="722"/>
        <v>12.867999999999999</v>
      </c>
      <c r="AF3564" s="390">
        <f t="shared" si="723"/>
        <v>14.086999999999998</v>
      </c>
      <c r="AG3564" s="390">
        <f t="shared" si="724"/>
        <v>13.453999999999999</v>
      </c>
      <c r="AH3564" s="390">
        <f t="shared" si="725"/>
        <v>13.366</v>
      </c>
      <c r="AI3564" s="390">
        <f t="shared" si="726"/>
        <v>13.898</v>
      </c>
      <c r="AJ3564" s="390">
        <f t="shared" si="727"/>
        <v>13.180999999999999</v>
      </c>
      <c r="AK3564" s="390">
        <f t="shared" si="728"/>
        <v>13.464999999999998</v>
      </c>
      <c r="AL3564" s="390">
        <f t="shared" si="729"/>
        <v>13.574999999999999</v>
      </c>
      <c r="AM3564" s="390">
        <f t="shared" si="730"/>
        <v>13.456</v>
      </c>
      <c r="AN3564" s="390">
        <f t="shared" si="731"/>
        <v>13.049999999999999</v>
      </c>
      <c r="AO3564" s="390">
        <f t="shared" si="732"/>
        <v>13.952999999999999</v>
      </c>
    </row>
    <row r="3565" spans="1:41" ht="15" customHeight="1" x14ac:dyDescent="0.25">
      <c r="A3565" s="127" t="s">
        <v>5018</v>
      </c>
      <c r="B3565" s="125" t="s">
        <v>2077</v>
      </c>
      <c r="C3565" s="125" t="s">
        <v>4969</v>
      </c>
      <c r="D3565" s="125" t="s">
        <v>4530</v>
      </c>
      <c r="F3565" s="126">
        <v>22.95</v>
      </c>
      <c r="G3565" s="126">
        <v>23.15</v>
      </c>
      <c r="H3565" s="126">
        <v>18.36</v>
      </c>
      <c r="I3565" s="126"/>
      <c r="J3565" s="317"/>
      <c r="K3565" s="323">
        <f>ROUND(SUMIF('VGT-Bewegungsdaten'!B:B,A3565,'VGT-Bewegungsdaten'!C:C),3)</f>
        <v>0</v>
      </c>
      <c r="L3565" s="324">
        <f>ROUND(SUMIF('VGT-Bewegungsdaten'!B:B,$A3565,'VGT-Bewegungsdaten'!D:D),2)</f>
        <v>0</v>
      </c>
      <c r="N3565" s="376" t="s">
        <v>4930</v>
      </c>
      <c r="O3565" s="376" t="s">
        <v>4940</v>
      </c>
      <c r="P3565" s="326">
        <f>ROUND(SUMIF('AV-Bewegungsdaten'!B:B,A3565,'AV-Bewegungsdaten'!C:C),3)</f>
        <v>0</v>
      </c>
      <c r="Q3565" s="324">
        <f>ROUND(SUMIF('AV-Bewegungsdaten'!B:B,$A3565,'AV-Bewegungsdaten'!D:D),2)</f>
        <v>0</v>
      </c>
      <c r="T3565" s="327"/>
      <c r="U3565" s="326">
        <f>ROUND(SUMIF('DV-Bewegungsdaten'!B:B,Kategorien!A3565,'DV-Bewegungsdaten'!D:D),3)</f>
        <v>0</v>
      </c>
      <c r="V3565" s="324">
        <f>ROUND(SUMIF('DV-Bewegungsdaten'!B:B,Kategorien!A3565,'DV-Bewegungsdaten'!E:E),3)</f>
        <v>0</v>
      </c>
      <c r="AD3565" s="390">
        <f t="shared" si="721"/>
        <v>18.210999999999999</v>
      </c>
      <c r="AE3565" s="390">
        <f t="shared" si="722"/>
        <v>18.867999999999999</v>
      </c>
      <c r="AF3565" s="390">
        <f t="shared" si="723"/>
        <v>20.087</v>
      </c>
      <c r="AG3565" s="390">
        <f t="shared" si="724"/>
        <v>19.453999999999997</v>
      </c>
      <c r="AH3565" s="390">
        <f t="shared" si="725"/>
        <v>19.366</v>
      </c>
      <c r="AI3565" s="390">
        <f t="shared" si="726"/>
        <v>19.898</v>
      </c>
      <c r="AJ3565" s="390">
        <f t="shared" si="727"/>
        <v>19.180999999999997</v>
      </c>
      <c r="AK3565" s="390">
        <f t="shared" si="728"/>
        <v>19.465</v>
      </c>
      <c r="AL3565" s="390">
        <f t="shared" si="729"/>
        <v>19.574999999999999</v>
      </c>
      <c r="AM3565" s="390">
        <f t="shared" si="730"/>
        <v>19.456</v>
      </c>
      <c r="AN3565" s="390">
        <f t="shared" si="731"/>
        <v>19.049999999999997</v>
      </c>
      <c r="AO3565" s="390">
        <f t="shared" si="732"/>
        <v>19.952999999999999</v>
      </c>
    </row>
    <row r="3566" spans="1:41" ht="15" customHeight="1" x14ac:dyDescent="0.25">
      <c r="A3566" s="127" t="s">
        <v>5019</v>
      </c>
      <c r="B3566" s="125" t="s">
        <v>2077</v>
      </c>
      <c r="C3566" s="125" t="s">
        <v>4969</v>
      </c>
      <c r="D3566" s="125" t="s">
        <v>4532</v>
      </c>
      <c r="F3566" s="126">
        <v>24.95</v>
      </c>
      <c r="G3566" s="126">
        <v>25.15</v>
      </c>
      <c r="H3566" s="126">
        <v>19.96</v>
      </c>
      <c r="I3566" s="126"/>
      <c r="J3566" s="317"/>
      <c r="K3566" s="323">
        <f>ROUND(SUMIF('VGT-Bewegungsdaten'!B:B,A3566,'VGT-Bewegungsdaten'!C:C),3)</f>
        <v>0</v>
      </c>
      <c r="L3566" s="324">
        <f>ROUND(SUMIF('VGT-Bewegungsdaten'!B:B,$A3566,'VGT-Bewegungsdaten'!D:D),2)</f>
        <v>0</v>
      </c>
      <c r="N3566" s="376" t="s">
        <v>4930</v>
      </c>
      <c r="O3566" s="376" t="s">
        <v>4940</v>
      </c>
      <c r="P3566" s="326">
        <f>ROUND(SUMIF('AV-Bewegungsdaten'!B:B,A3566,'AV-Bewegungsdaten'!C:C),3)</f>
        <v>0</v>
      </c>
      <c r="Q3566" s="324">
        <f>ROUND(SUMIF('AV-Bewegungsdaten'!B:B,$A3566,'AV-Bewegungsdaten'!D:D),2)</f>
        <v>0</v>
      </c>
      <c r="T3566" s="327"/>
      <c r="U3566" s="326">
        <f>ROUND(SUMIF('DV-Bewegungsdaten'!B:B,Kategorien!A3566,'DV-Bewegungsdaten'!D:D),3)</f>
        <v>0</v>
      </c>
      <c r="V3566" s="324">
        <f>ROUND(SUMIF('DV-Bewegungsdaten'!B:B,Kategorien!A3566,'DV-Bewegungsdaten'!E:E),3)</f>
        <v>0</v>
      </c>
      <c r="AD3566" s="390">
        <f t="shared" si="721"/>
        <v>20.210999999999999</v>
      </c>
      <c r="AE3566" s="390">
        <f t="shared" si="722"/>
        <v>20.867999999999999</v>
      </c>
      <c r="AF3566" s="390">
        <f t="shared" si="723"/>
        <v>22.087</v>
      </c>
      <c r="AG3566" s="390">
        <f t="shared" si="724"/>
        <v>21.453999999999997</v>
      </c>
      <c r="AH3566" s="390">
        <f t="shared" si="725"/>
        <v>21.366</v>
      </c>
      <c r="AI3566" s="390">
        <f t="shared" si="726"/>
        <v>21.898</v>
      </c>
      <c r="AJ3566" s="390">
        <f t="shared" si="727"/>
        <v>21.180999999999997</v>
      </c>
      <c r="AK3566" s="390">
        <f t="shared" si="728"/>
        <v>21.465</v>
      </c>
      <c r="AL3566" s="390">
        <f t="shared" si="729"/>
        <v>21.574999999999999</v>
      </c>
      <c r="AM3566" s="390">
        <f t="shared" si="730"/>
        <v>21.456</v>
      </c>
      <c r="AN3566" s="390">
        <f t="shared" si="731"/>
        <v>21.049999999999997</v>
      </c>
      <c r="AO3566" s="390">
        <f t="shared" si="732"/>
        <v>21.952999999999999</v>
      </c>
    </row>
    <row r="3567" spans="1:41" ht="15" customHeight="1" x14ac:dyDescent="0.25">
      <c r="A3567" s="127" t="s">
        <v>5020</v>
      </c>
      <c r="B3567" s="125" t="s">
        <v>2077</v>
      </c>
      <c r="C3567" s="125" t="s">
        <v>4969</v>
      </c>
      <c r="D3567" s="125" t="s">
        <v>4534</v>
      </c>
      <c r="F3567" s="126">
        <v>24.95</v>
      </c>
      <c r="G3567" s="126">
        <v>25.15</v>
      </c>
      <c r="H3567" s="126">
        <v>19.96</v>
      </c>
      <c r="I3567" s="126"/>
      <c r="J3567" s="317"/>
      <c r="K3567" s="323">
        <f>ROUND(SUMIF('VGT-Bewegungsdaten'!B:B,A3567,'VGT-Bewegungsdaten'!C:C),3)</f>
        <v>0</v>
      </c>
      <c r="L3567" s="324">
        <f>ROUND(SUMIF('VGT-Bewegungsdaten'!B:B,$A3567,'VGT-Bewegungsdaten'!D:D),2)</f>
        <v>0</v>
      </c>
      <c r="N3567" s="376" t="s">
        <v>4930</v>
      </c>
      <c r="O3567" s="376" t="s">
        <v>4940</v>
      </c>
      <c r="P3567" s="326">
        <f>ROUND(SUMIF('AV-Bewegungsdaten'!B:B,A3567,'AV-Bewegungsdaten'!C:C),3)</f>
        <v>0</v>
      </c>
      <c r="Q3567" s="324">
        <f>ROUND(SUMIF('AV-Bewegungsdaten'!B:B,$A3567,'AV-Bewegungsdaten'!D:D),2)</f>
        <v>0</v>
      </c>
      <c r="T3567" s="327"/>
      <c r="U3567" s="326">
        <f>ROUND(SUMIF('DV-Bewegungsdaten'!B:B,Kategorien!A3567,'DV-Bewegungsdaten'!D:D),3)</f>
        <v>0</v>
      </c>
      <c r="V3567" s="324">
        <f>ROUND(SUMIF('DV-Bewegungsdaten'!B:B,Kategorien!A3567,'DV-Bewegungsdaten'!E:E),3)</f>
        <v>0</v>
      </c>
      <c r="AD3567" s="390">
        <f t="shared" si="721"/>
        <v>20.210999999999999</v>
      </c>
      <c r="AE3567" s="390">
        <f t="shared" si="722"/>
        <v>20.867999999999999</v>
      </c>
      <c r="AF3567" s="390">
        <f t="shared" si="723"/>
        <v>22.087</v>
      </c>
      <c r="AG3567" s="390">
        <f t="shared" si="724"/>
        <v>21.453999999999997</v>
      </c>
      <c r="AH3567" s="390">
        <f t="shared" si="725"/>
        <v>21.366</v>
      </c>
      <c r="AI3567" s="390">
        <f t="shared" si="726"/>
        <v>21.898</v>
      </c>
      <c r="AJ3567" s="390">
        <f t="shared" si="727"/>
        <v>21.180999999999997</v>
      </c>
      <c r="AK3567" s="390">
        <f t="shared" si="728"/>
        <v>21.465</v>
      </c>
      <c r="AL3567" s="390">
        <f t="shared" si="729"/>
        <v>21.574999999999999</v>
      </c>
      <c r="AM3567" s="390">
        <f t="shared" si="730"/>
        <v>21.456</v>
      </c>
      <c r="AN3567" s="390">
        <f t="shared" si="731"/>
        <v>21.049999999999997</v>
      </c>
      <c r="AO3567" s="390">
        <f t="shared" si="732"/>
        <v>21.952999999999999</v>
      </c>
    </row>
    <row r="3568" spans="1:41" ht="15" customHeight="1" x14ac:dyDescent="0.25">
      <c r="A3568" s="127" t="s">
        <v>5021</v>
      </c>
      <c r="B3568" s="125" t="s">
        <v>2077</v>
      </c>
      <c r="C3568" s="125" t="s">
        <v>4969</v>
      </c>
      <c r="D3568" s="125" t="s">
        <v>4536</v>
      </c>
      <c r="F3568" s="126">
        <v>15.969999999999999</v>
      </c>
      <c r="G3568" s="126">
        <v>16.169999999999998</v>
      </c>
      <c r="H3568" s="126">
        <v>12.78</v>
      </c>
      <c r="I3568" s="126"/>
      <c r="J3568" s="317"/>
      <c r="K3568" s="323">
        <f>ROUND(SUMIF('VGT-Bewegungsdaten'!B:B,A3568,'VGT-Bewegungsdaten'!C:C),3)</f>
        <v>0</v>
      </c>
      <c r="L3568" s="324">
        <f>ROUND(SUMIF('VGT-Bewegungsdaten'!B:B,$A3568,'VGT-Bewegungsdaten'!D:D),2)</f>
        <v>0</v>
      </c>
      <c r="N3568" s="376" t="s">
        <v>4930</v>
      </c>
      <c r="O3568" s="376" t="s">
        <v>4940</v>
      </c>
      <c r="P3568" s="326">
        <f>ROUND(SUMIF('AV-Bewegungsdaten'!B:B,A3568,'AV-Bewegungsdaten'!C:C),3)</f>
        <v>0</v>
      </c>
      <c r="Q3568" s="324">
        <f>ROUND(SUMIF('AV-Bewegungsdaten'!B:B,$A3568,'AV-Bewegungsdaten'!D:D),2)</f>
        <v>0</v>
      </c>
      <c r="T3568" s="327"/>
      <c r="U3568" s="326">
        <f>ROUND(SUMIF('DV-Bewegungsdaten'!B:B,Kategorien!A3568,'DV-Bewegungsdaten'!D:D),3)</f>
        <v>0</v>
      </c>
      <c r="V3568" s="324">
        <f>ROUND(SUMIF('DV-Bewegungsdaten'!B:B,Kategorien!A3568,'DV-Bewegungsdaten'!E:E),3)</f>
        <v>0</v>
      </c>
      <c r="AD3568" s="390">
        <f t="shared" si="721"/>
        <v>11.230999999999998</v>
      </c>
      <c r="AE3568" s="390">
        <f t="shared" si="722"/>
        <v>11.887999999999998</v>
      </c>
      <c r="AF3568" s="390">
        <f t="shared" si="723"/>
        <v>13.106999999999998</v>
      </c>
      <c r="AG3568" s="390">
        <f t="shared" si="724"/>
        <v>12.473999999999998</v>
      </c>
      <c r="AH3568" s="390">
        <f t="shared" si="725"/>
        <v>12.385999999999999</v>
      </c>
      <c r="AI3568" s="390">
        <f t="shared" si="726"/>
        <v>12.917999999999999</v>
      </c>
      <c r="AJ3568" s="390">
        <f t="shared" si="727"/>
        <v>12.200999999999999</v>
      </c>
      <c r="AK3568" s="390">
        <f t="shared" si="728"/>
        <v>12.484999999999998</v>
      </c>
      <c r="AL3568" s="390">
        <f t="shared" si="729"/>
        <v>12.594999999999999</v>
      </c>
      <c r="AM3568" s="390">
        <f t="shared" si="730"/>
        <v>12.475999999999999</v>
      </c>
      <c r="AN3568" s="390">
        <f t="shared" si="731"/>
        <v>12.069999999999999</v>
      </c>
      <c r="AO3568" s="390">
        <f t="shared" si="732"/>
        <v>12.972999999999999</v>
      </c>
    </row>
    <row r="3569" spans="1:41" ht="15" customHeight="1" x14ac:dyDescent="0.25">
      <c r="A3569" s="127" t="s">
        <v>5022</v>
      </c>
      <c r="B3569" s="125" t="s">
        <v>2077</v>
      </c>
      <c r="C3569" s="125" t="s">
        <v>4969</v>
      </c>
      <c r="D3569" s="125" t="s">
        <v>4538</v>
      </c>
      <c r="F3569" s="126">
        <v>21.97</v>
      </c>
      <c r="G3569" s="126">
        <v>22.169999999999998</v>
      </c>
      <c r="H3569" s="126">
        <v>17.579999999999998</v>
      </c>
      <c r="I3569" s="126"/>
      <c r="J3569" s="317"/>
      <c r="K3569" s="323">
        <f>ROUND(SUMIF('VGT-Bewegungsdaten'!B:B,A3569,'VGT-Bewegungsdaten'!C:C),3)</f>
        <v>0</v>
      </c>
      <c r="L3569" s="324">
        <f>ROUND(SUMIF('VGT-Bewegungsdaten'!B:B,$A3569,'VGT-Bewegungsdaten'!D:D),2)</f>
        <v>0</v>
      </c>
      <c r="N3569" s="376" t="s">
        <v>4930</v>
      </c>
      <c r="O3569" s="376" t="s">
        <v>4940</v>
      </c>
      <c r="P3569" s="326">
        <f>ROUND(SUMIF('AV-Bewegungsdaten'!B:B,A3569,'AV-Bewegungsdaten'!C:C),3)</f>
        <v>0</v>
      </c>
      <c r="Q3569" s="324">
        <f>ROUND(SUMIF('AV-Bewegungsdaten'!B:B,$A3569,'AV-Bewegungsdaten'!D:D),2)</f>
        <v>0</v>
      </c>
      <c r="T3569" s="327"/>
      <c r="U3569" s="326">
        <f>ROUND(SUMIF('DV-Bewegungsdaten'!B:B,Kategorien!A3569,'DV-Bewegungsdaten'!D:D),3)</f>
        <v>0</v>
      </c>
      <c r="V3569" s="324">
        <f>ROUND(SUMIF('DV-Bewegungsdaten'!B:B,Kategorien!A3569,'DV-Bewegungsdaten'!E:E),3)</f>
        <v>0</v>
      </c>
      <c r="AD3569" s="390">
        <f t="shared" si="721"/>
        <v>17.230999999999998</v>
      </c>
      <c r="AE3569" s="390">
        <f t="shared" si="722"/>
        <v>17.887999999999998</v>
      </c>
      <c r="AF3569" s="390">
        <f t="shared" si="723"/>
        <v>19.106999999999999</v>
      </c>
      <c r="AG3569" s="390">
        <f t="shared" si="724"/>
        <v>18.473999999999997</v>
      </c>
      <c r="AH3569" s="390">
        <f t="shared" si="725"/>
        <v>18.385999999999999</v>
      </c>
      <c r="AI3569" s="390">
        <f t="shared" si="726"/>
        <v>18.917999999999999</v>
      </c>
      <c r="AJ3569" s="390">
        <f t="shared" si="727"/>
        <v>18.200999999999997</v>
      </c>
      <c r="AK3569" s="390">
        <f t="shared" si="728"/>
        <v>18.484999999999999</v>
      </c>
      <c r="AL3569" s="390">
        <f t="shared" si="729"/>
        <v>18.594999999999999</v>
      </c>
      <c r="AM3569" s="390">
        <f t="shared" si="730"/>
        <v>18.475999999999999</v>
      </c>
      <c r="AN3569" s="390">
        <f t="shared" si="731"/>
        <v>18.07</v>
      </c>
      <c r="AO3569" s="390">
        <f t="shared" si="732"/>
        <v>18.972999999999999</v>
      </c>
    </row>
    <row r="3570" spans="1:41" ht="15" customHeight="1" x14ac:dyDescent="0.25">
      <c r="A3570" s="127" t="s">
        <v>5023</v>
      </c>
      <c r="B3570" s="125" t="s">
        <v>2077</v>
      </c>
      <c r="C3570" s="125" t="s">
        <v>4969</v>
      </c>
      <c r="D3570" s="125" t="s">
        <v>4540</v>
      </c>
      <c r="F3570" s="126">
        <v>23.97</v>
      </c>
      <c r="G3570" s="126">
        <v>24.169999999999998</v>
      </c>
      <c r="H3570" s="126">
        <v>19.18</v>
      </c>
      <c r="I3570" s="126"/>
      <c r="J3570" s="317"/>
      <c r="K3570" s="323">
        <f>ROUND(SUMIF('VGT-Bewegungsdaten'!B:B,A3570,'VGT-Bewegungsdaten'!C:C),3)</f>
        <v>0</v>
      </c>
      <c r="L3570" s="324">
        <f>ROUND(SUMIF('VGT-Bewegungsdaten'!B:B,$A3570,'VGT-Bewegungsdaten'!D:D),2)</f>
        <v>0</v>
      </c>
      <c r="N3570" s="376" t="s">
        <v>4930</v>
      </c>
      <c r="O3570" s="376" t="s">
        <v>4940</v>
      </c>
      <c r="P3570" s="326">
        <f>ROUND(SUMIF('AV-Bewegungsdaten'!B:B,A3570,'AV-Bewegungsdaten'!C:C),3)</f>
        <v>0</v>
      </c>
      <c r="Q3570" s="324">
        <f>ROUND(SUMIF('AV-Bewegungsdaten'!B:B,$A3570,'AV-Bewegungsdaten'!D:D),2)</f>
        <v>0</v>
      </c>
      <c r="T3570" s="327"/>
      <c r="U3570" s="326">
        <f>ROUND(SUMIF('DV-Bewegungsdaten'!B:B,Kategorien!A3570,'DV-Bewegungsdaten'!D:D),3)</f>
        <v>0</v>
      </c>
      <c r="V3570" s="324">
        <f>ROUND(SUMIF('DV-Bewegungsdaten'!B:B,Kategorien!A3570,'DV-Bewegungsdaten'!E:E),3)</f>
        <v>0</v>
      </c>
      <c r="AD3570" s="390">
        <f t="shared" ref="AD3570:AD3633" si="733">MAX(0,$G3570-AR$9)</f>
        <v>19.230999999999998</v>
      </c>
      <c r="AE3570" s="390">
        <f t="shared" ref="AE3570:AE3633" si="734">MAX(0,$G3570-AS$9)</f>
        <v>19.887999999999998</v>
      </c>
      <c r="AF3570" s="390">
        <f t="shared" ref="AF3570:AF3633" si="735">MAX(0,$G3570-AT$9)</f>
        <v>21.106999999999999</v>
      </c>
      <c r="AG3570" s="390">
        <f t="shared" ref="AG3570:AG3633" si="736">MAX(0,$G3570-AU$9)</f>
        <v>20.473999999999997</v>
      </c>
      <c r="AH3570" s="390">
        <f t="shared" ref="AH3570:AH3633" si="737">MAX(0,$G3570-AV$9)</f>
        <v>20.385999999999999</v>
      </c>
      <c r="AI3570" s="390">
        <f t="shared" ref="AI3570:AI3633" si="738">MAX(0,$G3570-AW$9)</f>
        <v>20.917999999999999</v>
      </c>
      <c r="AJ3570" s="390">
        <f t="shared" ref="AJ3570:AJ3633" si="739">MAX(0,$G3570-AX$9)</f>
        <v>20.200999999999997</v>
      </c>
      <c r="AK3570" s="390">
        <f t="shared" ref="AK3570:AK3633" si="740">MAX(0,$G3570-AY$9)</f>
        <v>20.484999999999999</v>
      </c>
      <c r="AL3570" s="390">
        <f t="shared" ref="AL3570:AL3633" si="741">MAX(0,$G3570-AZ$9)</f>
        <v>20.594999999999999</v>
      </c>
      <c r="AM3570" s="390">
        <f t="shared" ref="AM3570:AM3633" si="742">MAX(0,$G3570-BA$9)</f>
        <v>20.475999999999999</v>
      </c>
      <c r="AN3570" s="390">
        <f t="shared" ref="AN3570:AN3633" si="743">MAX(0,$G3570-BB$9)</f>
        <v>20.07</v>
      </c>
      <c r="AO3570" s="390">
        <f t="shared" ref="AO3570:AO3633" si="744">MAX(0,$G3570-BC$9)</f>
        <v>20.972999999999999</v>
      </c>
    </row>
    <row r="3571" spans="1:41" ht="15" customHeight="1" x14ac:dyDescent="0.25">
      <c r="A3571" s="127" t="s">
        <v>5024</v>
      </c>
      <c r="B3571" s="125" t="s">
        <v>2077</v>
      </c>
      <c r="C3571" s="125" t="s">
        <v>4969</v>
      </c>
      <c r="D3571" s="125" t="s">
        <v>4542</v>
      </c>
      <c r="F3571" s="126">
        <v>23.97</v>
      </c>
      <c r="G3571" s="126">
        <v>24.169999999999998</v>
      </c>
      <c r="H3571" s="126">
        <v>19.18</v>
      </c>
      <c r="I3571" s="126"/>
      <c r="J3571" s="317"/>
      <c r="K3571" s="323">
        <f>ROUND(SUMIF('VGT-Bewegungsdaten'!B:B,A3571,'VGT-Bewegungsdaten'!C:C),3)</f>
        <v>0</v>
      </c>
      <c r="L3571" s="324">
        <f>ROUND(SUMIF('VGT-Bewegungsdaten'!B:B,$A3571,'VGT-Bewegungsdaten'!D:D),2)</f>
        <v>0</v>
      </c>
      <c r="N3571" s="376" t="s">
        <v>4930</v>
      </c>
      <c r="O3571" s="376" t="s">
        <v>4940</v>
      </c>
      <c r="P3571" s="326">
        <f>ROUND(SUMIF('AV-Bewegungsdaten'!B:B,A3571,'AV-Bewegungsdaten'!C:C),3)</f>
        <v>0</v>
      </c>
      <c r="Q3571" s="324">
        <f>ROUND(SUMIF('AV-Bewegungsdaten'!B:B,$A3571,'AV-Bewegungsdaten'!D:D),2)</f>
        <v>0</v>
      </c>
      <c r="T3571" s="327"/>
      <c r="U3571" s="326">
        <f>ROUND(SUMIF('DV-Bewegungsdaten'!B:B,Kategorien!A3571,'DV-Bewegungsdaten'!D:D),3)</f>
        <v>0</v>
      </c>
      <c r="V3571" s="324">
        <f>ROUND(SUMIF('DV-Bewegungsdaten'!B:B,Kategorien!A3571,'DV-Bewegungsdaten'!E:E),3)</f>
        <v>0</v>
      </c>
      <c r="AD3571" s="390">
        <f t="shared" si="733"/>
        <v>19.230999999999998</v>
      </c>
      <c r="AE3571" s="390">
        <f t="shared" si="734"/>
        <v>19.887999999999998</v>
      </c>
      <c r="AF3571" s="390">
        <f t="shared" si="735"/>
        <v>21.106999999999999</v>
      </c>
      <c r="AG3571" s="390">
        <f t="shared" si="736"/>
        <v>20.473999999999997</v>
      </c>
      <c r="AH3571" s="390">
        <f t="shared" si="737"/>
        <v>20.385999999999999</v>
      </c>
      <c r="AI3571" s="390">
        <f t="shared" si="738"/>
        <v>20.917999999999999</v>
      </c>
      <c r="AJ3571" s="390">
        <f t="shared" si="739"/>
        <v>20.200999999999997</v>
      </c>
      <c r="AK3571" s="390">
        <f t="shared" si="740"/>
        <v>20.484999999999999</v>
      </c>
      <c r="AL3571" s="390">
        <f t="shared" si="741"/>
        <v>20.594999999999999</v>
      </c>
      <c r="AM3571" s="390">
        <f t="shared" si="742"/>
        <v>20.475999999999999</v>
      </c>
      <c r="AN3571" s="390">
        <f t="shared" si="743"/>
        <v>20.07</v>
      </c>
      <c r="AO3571" s="390">
        <f t="shared" si="744"/>
        <v>20.972999999999999</v>
      </c>
    </row>
    <row r="3572" spans="1:41" ht="15" customHeight="1" x14ac:dyDescent="0.25">
      <c r="A3572" s="127" t="s">
        <v>5025</v>
      </c>
      <c r="B3572" s="125" t="s">
        <v>2077</v>
      </c>
      <c r="C3572" s="125" t="s">
        <v>4969</v>
      </c>
      <c r="D3572" s="125" t="s">
        <v>4544</v>
      </c>
      <c r="F3572" s="126">
        <v>14.99</v>
      </c>
      <c r="G3572" s="126">
        <v>15.19</v>
      </c>
      <c r="H3572" s="126">
        <v>11.99</v>
      </c>
      <c r="I3572" s="126"/>
      <c r="J3572" s="317"/>
      <c r="K3572" s="323">
        <f>ROUND(SUMIF('VGT-Bewegungsdaten'!B:B,A3572,'VGT-Bewegungsdaten'!C:C),3)</f>
        <v>0</v>
      </c>
      <c r="L3572" s="324">
        <f>ROUND(SUMIF('VGT-Bewegungsdaten'!B:B,$A3572,'VGT-Bewegungsdaten'!D:D),2)</f>
        <v>0</v>
      </c>
      <c r="N3572" s="376" t="s">
        <v>4930</v>
      </c>
      <c r="O3572" s="376" t="s">
        <v>4940</v>
      </c>
      <c r="P3572" s="326">
        <f>ROUND(SUMIF('AV-Bewegungsdaten'!B:B,A3572,'AV-Bewegungsdaten'!C:C),3)</f>
        <v>0</v>
      </c>
      <c r="Q3572" s="324">
        <f>ROUND(SUMIF('AV-Bewegungsdaten'!B:B,$A3572,'AV-Bewegungsdaten'!D:D),2)</f>
        <v>0</v>
      </c>
      <c r="T3572" s="327"/>
      <c r="U3572" s="326">
        <f>ROUND(SUMIF('DV-Bewegungsdaten'!B:B,Kategorien!A3572,'DV-Bewegungsdaten'!D:D),3)</f>
        <v>0</v>
      </c>
      <c r="V3572" s="324">
        <f>ROUND(SUMIF('DV-Bewegungsdaten'!B:B,Kategorien!A3572,'DV-Bewegungsdaten'!E:E),3)</f>
        <v>0</v>
      </c>
      <c r="AD3572" s="390">
        <f t="shared" si="733"/>
        <v>10.250999999999999</v>
      </c>
      <c r="AE3572" s="390">
        <f t="shared" si="734"/>
        <v>10.907999999999999</v>
      </c>
      <c r="AF3572" s="390">
        <f t="shared" si="735"/>
        <v>12.126999999999999</v>
      </c>
      <c r="AG3572" s="390">
        <f t="shared" si="736"/>
        <v>11.494</v>
      </c>
      <c r="AH3572" s="390">
        <f t="shared" si="737"/>
        <v>11.405999999999999</v>
      </c>
      <c r="AI3572" s="390">
        <f t="shared" si="738"/>
        <v>11.937999999999999</v>
      </c>
      <c r="AJ3572" s="390">
        <f t="shared" si="739"/>
        <v>11.221</v>
      </c>
      <c r="AK3572" s="390">
        <f t="shared" si="740"/>
        <v>11.504999999999999</v>
      </c>
      <c r="AL3572" s="390">
        <f t="shared" si="741"/>
        <v>11.614999999999998</v>
      </c>
      <c r="AM3572" s="390">
        <f t="shared" si="742"/>
        <v>11.495999999999999</v>
      </c>
      <c r="AN3572" s="390">
        <f t="shared" si="743"/>
        <v>11.09</v>
      </c>
      <c r="AO3572" s="390">
        <f t="shared" si="744"/>
        <v>11.992999999999999</v>
      </c>
    </row>
    <row r="3573" spans="1:41" ht="15" customHeight="1" x14ac:dyDescent="0.25">
      <c r="A3573" s="127" t="s">
        <v>5026</v>
      </c>
      <c r="B3573" s="125" t="s">
        <v>2077</v>
      </c>
      <c r="C3573" s="125" t="s">
        <v>4969</v>
      </c>
      <c r="D3573" s="125" t="s">
        <v>4546</v>
      </c>
      <c r="F3573" s="126">
        <v>20.990000000000002</v>
      </c>
      <c r="G3573" s="126">
        <v>21.19</v>
      </c>
      <c r="H3573" s="126">
        <v>16.79</v>
      </c>
      <c r="I3573" s="126"/>
      <c r="J3573" s="317"/>
      <c r="K3573" s="323">
        <f>ROUND(SUMIF('VGT-Bewegungsdaten'!B:B,A3573,'VGT-Bewegungsdaten'!C:C),3)</f>
        <v>0</v>
      </c>
      <c r="L3573" s="324">
        <f>ROUND(SUMIF('VGT-Bewegungsdaten'!B:B,$A3573,'VGT-Bewegungsdaten'!D:D),2)</f>
        <v>0</v>
      </c>
      <c r="N3573" s="376" t="s">
        <v>4930</v>
      </c>
      <c r="O3573" s="376" t="s">
        <v>4940</v>
      </c>
      <c r="P3573" s="326">
        <f>ROUND(SUMIF('AV-Bewegungsdaten'!B:B,A3573,'AV-Bewegungsdaten'!C:C),3)</f>
        <v>0</v>
      </c>
      <c r="Q3573" s="324">
        <f>ROUND(SUMIF('AV-Bewegungsdaten'!B:B,$A3573,'AV-Bewegungsdaten'!D:D),2)</f>
        <v>0</v>
      </c>
      <c r="T3573" s="327"/>
      <c r="U3573" s="326">
        <f>ROUND(SUMIF('DV-Bewegungsdaten'!B:B,Kategorien!A3573,'DV-Bewegungsdaten'!D:D),3)</f>
        <v>0</v>
      </c>
      <c r="V3573" s="324">
        <f>ROUND(SUMIF('DV-Bewegungsdaten'!B:B,Kategorien!A3573,'DV-Bewegungsdaten'!E:E),3)</f>
        <v>0</v>
      </c>
      <c r="AD3573" s="390">
        <f t="shared" si="733"/>
        <v>16.251000000000001</v>
      </c>
      <c r="AE3573" s="390">
        <f t="shared" si="734"/>
        <v>16.908000000000001</v>
      </c>
      <c r="AF3573" s="390">
        <f t="shared" si="735"/>
        <v>18.127000000000002</v>
      </c>
      <c r="AG3573" s="390">
        <f t="shared" si="736"/>
        <v>17.494</v>
      </c>
      <c r="AH3573" s="390">
        <f t="shared" si="737"/>
        <v>17.406000000000002</v>
      </c>
      <c r="AI3573" s="390">
        <f t="shared" si="738"/>
        <v>17.938000000000002</v>
      </c>
      <c r="AJ3573" s="390">
        <f t="shared" si="739"/>
        <v>17.221</v>
      </c>
      <c r="AK3573" s="390">
        <f t="shared" si="740"/>
        <v>17.505000000000003</v>
      </c>
      <c r="AL3573" s="390">
        <f t="shared" si="741"/>
        <v>17.615000000000002</v>
      </c>
      <c r="AM3573" s="390">
        <f t="shared" si="742"/>
        <v>17.496000000000002</v>
      </c>
      <c r="AN3573" s="390">
        <f t="shared" si="743"/>
        <v>17.090000000000003</v>
      </c>
      <c r="AO3573" s="390">
        <f t="shared" si="744"/>
        <v>17.993000000000002</v>
      </c>
    </row>
    <row r="3574" spans="1:41" ht="15" customHeight="1" x14ac:dyDescent="0.25">
      <c r="A3574" s="127" t="s">
        <v>5027</v>
      </c>
      <c r="B3574" s="125" t="s">
        <v>2077</v>
      </c>
      <c r="C3574" s="125" t="s">
        <v>4969</v>
      </c>
      <c r="D3574" s="125" t="s">
        <v>4548</v>
      </c>
      <c r="F3574" s="126">
        <v>22.990000000000002</v>
      </c>
      <c r="G3574" s="126">
        <v>23.19</v>
      </c>
      <c r="H3574" s="126">
        <v>18.39</v>
      </c>
      <c r="I3574" s="126"/>
      <c r="J3574" s="317"/>
      <c r="K3574" s="323">
        <f>ROUND(SUMIF('VGT-Bewegungsdaten'!B:B,A3574,'VGT-Bewegungsdaten'!C:C),3)</f>
        <v>0</v>
      </c>
      <c r="L3574" s="324">
        <f>ROUND(SUMIF('VGT-Bewegungsdaten'!B:B,$A3574,'VGT-Bewegungsdaten'!D:D),2)</f>
        <v>0</v>
      </c>
      <c r="N3574" s="376" t="s">
        <v>4930</v>
      </c>
      <c r="O3574" s="376" t="s">
        <v>4940</v>
      </c>
      <c r="P3574" s="326">
        <f>ROUND(SUMIF('AV-Bewegungsdaten'!B:B,A3574,'AV-Bewegungsdaten'!C:C),3)</f>
        <v>0</v>
      </c>
      <c r="Q3574" s="324">
        <f>ROUND(SUMIF('AV-Bewegungsdaten'!B:B,$A3574,'AV-Bewegungsdaten'!D:D),2)</f>
        <v>0</v>
      </c>
      <c r="T3574" s="327"/>
      <c r="U3574" s="326">
        <f>ROUND(SUMIF('DV-Bewegungsdaten'!B:B,Kategorien!A3574,'DV-Bewegungsdaten'!D:D),3)</f>
        <v>0</v>
      </c>
      <c r="V3574" s="324">
        <f>ROUND(SUMIF('DV-Bewegungsdaten'!B:B,Kategorien!A3574,'DV-Bewegungsdaten'!E:E),3)</f>
        <v>0</v>
      </c>
      <c r="AD3574" s="390">
        <f t="shared" si="733"/>
        <v>18.251000000000001</v>
      </c>
      <c r="AE3574" s="390">
        <f t="shared" si="734"/>
        <v>18.908000000000001</v>
      </c>
      <c r="AF3574" s="390">
        <f t="shared" si="735"/>
        <v>20.127000000000002</v>
      </c>
      <c r="AG3574" s="390">
        <f t="shared" si="736"/>
        <v>19.494</v>
      </c>
      <c r="AH3574" s="390">
        <f t="shared" si="737"/>
        <v>19.406000000000002</v>
      </c>
      <c r="AI3574" s="390">
        <f t="shared" si="738"/>
        <v>19.938000000000002</v>
      </c>
      <c r="AJ3574" s="390">
        <f t="shared" si="739"/>
        <v>19.221</v>
      </c>
      <c r="AK3574" s="390">
        <f t="shared" si="740"/>
        <v>19.505000000000003</v>
      </c>
      <c r="AL3574" s="390">
        <f t="shared" si="741"/>
        <v>19.615000000000002</v>
      </c>
      <c r="AM3574" s="390">
        <f t="shared" si="742"/>
        <v>19.496000000000002</v>
      </c>
      <c r="AN3574" s="390">
        <f t="shared" si="743"/>
        <v>19.090000000000003</v>
      </c>
      <c r="AO3574" s="390">
        <f t="shared" si="744"/>
        <v>19.993000000000002</v>
      </c>
    </row>
    <row r="3575" spans="1:41" ht="15" customHeight="1" x14ac:dyDescent="0.25">
      <c r="A3575" s="127" t="s">
        <v>5028</v>
      </c>
      <c r="B3575" s="125" t="s">
        <v>2077</v>
      </c>
      <c r="C3575" s="125" t="s">
        <v>4969</v>
      </c>
      <c r="D3575" s="125" t="s">
        <v>4550</v>
      </c>
      <c r="F3575" s="126">
        <v>22.990000000000002</v>
      </c>
      <c r="G3575" s="126">
        <v>23.19</v>
      </c>
      <c r="H3575" s="126">
        <v>18.39</v>
      </c>
      <c r="I3575" s="126"/>
      <c r="J3575" s="317"/>
      <c r="K3575" s="323">
        <f>ROUND(SUMIF('VGT-Bewegungsdaten'!B:B,A3575,'VGT-Bewegungsdaten'!C:C),3)</f>
        <v>0</v>
      </c>
      <c r="L3575" s="324">
        <f>ROUND(SUMIF('VGT-Bewegungsdaten'!B:B,$A3575,'VGT-Bewegungsdaten'!D:D),2)</f>
        <v>0</v>
      </c>
      <c r="N3575" s="376" t="s">
        <v>4930</v>
      </c>
      <c r="O3575" s="376" t="s">
        <v>4940</v>
      </c>
      <c r="P3575" s="326">
        <f>ROUND(SUMIF('AV-Bewegungsdaten'!B:B,A3575,'AV-Bewegungsdaten'!C:C),3)</f>
        <v>0</v>
      </c>
      <c r="Q3575" s="324">
        <f>ROUND(SUMIF('AV-Bewegungsdaten'!B:B,$A3575,'AV-Bewegungsdaten'!D:D),2)</f>
        <v>0</v>
      </c>
      <c r="T3575" s="327"/>
      <c r="U3575" s="326">
        <f>ROUND(SUMIF('DV-Bewegungsdaten'!B:B,Kategorien!A3575,'DV-Bewegungsdaten'!D:D),3)</f>
        <v>0</v>
      </c>
      <c r="V3575" s="324">
        <f>ROUND(SUMIF('DV-Bewegungsdaten'!B:B,Kategorien!A3575,'DV-Bewegungsdaten'!E:E),3)</f>
        <v>0</v>
      </c>
      <c r="AD3575" s="390">
        <f t="shared" si="733"/>
        <v>18.251000000000001</v>
      </c>
      <c r="AE3575" s="390">
        <f t="shared" si="734"/>
        <v>18.908000000000001</v>
      </c>
      <c r="AF3575" s="390">
        <f t="shared" si="735"/>
        <v>20.127000000000002</v>
      </c>
      <c r="AG3575" s="390">
        <f t="shared" si="736"/>
        <v>19.494</v>
      </c>
      <c r="AH3575" s="390">
        <f t="shared" si="737"/>
        <v>19.406000000000002</v>
      </c>
      <c r="AI3575" s="390">
        <f t="shared" si="738"/>
        <v>19.938000000000002</v>
      </c>
      <c r="AJ3575" s="390">
        <f t="shared" si="739"/>
        <v>19.221</v>
      </c>
      <c r="AK3575" s="390">
        <f t="shared" si="740"/>
        <v>19.505000000000003</v>
      </c>
      <c r="AL3575" s="390">
        <f t="shared" si="741"/>
        <v>19.615000000000002</v>
      </c>
      <c r="AM3575" s="390">
        <f t="shared" si="742"/>
        <v>19.496000000000002</v>
      </c>
      <c r="AN3575" s="390">
        <f t="shared" si="743"/>
        <v>19.090000000000003</v>
      </c>
      <c r="AO3575" s="390">
        <f t="shared" si="744"/>
        <v>19.993000000000002</v>
      </c>
    </row>
    <row r="3576" spans="1:41" ht="15" customHeight="1" x14ac:dyDescent="0.25">
      <c r="A3576" s="127" t="s">
        <v>5029</v>
      </c>
      <c r="B3576" s="125" t="s">
        <v>2077</v>
      </c>
      <c r="C3576" s="125" t="s">
        <v>4969</v>
      </c>
      <c r="D3576" s="125" t="s">
        <v>4552</v>
      </c>
      <c r="F3576" s="126">
        <v>12.05</v>
      </c>
      <c r="G3576" s="126">
        <v>12.25</v>
      </c>
      <c r="H3576" s="126">
        <v>9.64</v>
      </c>
      <c r="I3576" s="126"/>
      <c r="J3576" s="317"/>
      <c r="K3576" s="323">
        <f>ROUND(SUMIF('VGT-Bewegungsdaten'!B:B,A3576,'VGT-Bewegungsdaten'!C:C),3)</f>
        <v>0</v>
      </c>
      <c r="L3576" s="324">
        <f>ROUND(SUMIF('VGT-Bewegungsdaten'!B:B,$A3576,'VGT-Bewegungsdaten'!D:D),2)</f>
        <v>0</v>
      </c>
      <c r="N3576" s="376" t="s">
        <v>4930</v>
      </c>
      <c r="O3576" s="376" t="s">
        <v>4940</v>
      </c>
      <c r="P3576" s="326">
        <f>ROUND(SUMIF('AV-Bewegungsdaten'!B:B,A3576,'AV-Bewegungsdaten'!C:C),3)</f>
        <v>0</v>
      </c>
      <c r="Q3576" s="324">
        <f>ROUND(SUMIF('AV-Bewegungsdaten'!B:B,$A3576,'AV-Bewegungsdaten'!D:D),2)</f>
        <v>0</v>
      </c>
      <c r="T3576" s="327"/>
      <c r="U3576" s="326">
        <f>ROUND(SUMIF('DV-Bewegungsdaten'!B:B,Kategorien!A3576,'DV-Bewegungsdaten'!D:D),3)</f>
        <v>0</v>
      </c>
      <c r="V3576" s="324">
        <f>ROUND(SUMIF('DV-Bewegungsdaten'!B:B,Kategorien!A3576,'DV-Bewegungsdaten'!E:E),3)</f>
        <v>0</v>
      </c>
      <c r="AD3576" s="390">
        <f t="shared" si="733"/>
        <v>7.3109999999999999</v>
      </c>
      <c r="AE3576" s="390">
        <f t="shared" si="734"/>
        <v>7.968</v>
      </c>
      <c r="AF3576" s="390">
        <f t="shared" si="735"/>
        <v>9.1869999999999994</v>
      </c>
      <c r="AG3576" s="390">
        <f t="shared" si="736"/>
        <v>8.5540000000000003</v>
      </c>
      <c r="AH3576" s="390">
        <f t="shared" si="737"/>
        <v>8.4660000000000011</v>
      </c>
      <c r="AI3576" s="390">
        <f t="shared" si="738"/>
        <v>8.9980000000000011</v>
      </c>
      <c r="AJ3576" s="390">
        <f t="shared" si="739"/>
        <v>8.2810000000000006</v>
      </c>
      <c r="AK3576" s="390">
        <f t="shared" si="740"/>
        <v>8.5649999999999995</v>
      </c>
      <c r="AL3576" s="390">
        <f t="shared" si="741"/>
        <v>8.6750000000000007</v>
      </c>
      <c r="AM3576" s="390">
        <f t="shared" si="742"/>
        <v>8.5560000000000009</v>
      </c>
      <c r="AN3576" s="390">
        <f t="shared" si="743"/>
        <v>8.15</v>
      </c>
      <c r="AO3576" s="390">
        <f t="shared" si="744"/>
        <v>9.0530000000000008</v>
      </c>
    </row>
    <row r="3577" spans="1:41" ht="15" customHeight="1" x14ac:dyDescent="0.25">
      <c r="A3577" s="127" t="s">
        <v>5030</v>
      </c>
      <c r="B3577" s="125" t="s">
        <v>2077</v>
      </c>
      <c r="C3577" s="125" t="s">
        <v>4969</v>
      </c>
      <c r="D3577" s="125" t="s">
        <v>4554</v>
      </c>
      <c r="F3577" s="126">
        <v>18.05</v>
      </c>
      <c r="G3577" s="126">
        <v>18.25</v>
      </c>
      <c r="H3577" s="126">
        <v>14.44</v>
      </c>
      <c r="I3577" s="126"/>
      <c r="J3577" s="317"/>
      <c r="K3577" s="323">
        <f>ROUND(SUMIF('VGT-Bewegungsdaten'!B:B,A3577,'VGT-Bewegungsdaten'!C:C),3)</f>
        <v>0</v>
      </c>
      <c r="L3577" s="324">
        <f>ROUND(SUMIF('VGT-Bewegungsdaten'!B:B,$A3577,'VGT-Bewegungsdaten'!D:D),2)</f>
        <v>0</v>
      </c>
      <c r="N3577" s="376" t="s">
        <v>4930</v>
      </c>
      <c r="O3577" s="376" t="s">
        <v>4940</v>
      </c>
      <c r="P3577" s="326">
        <f>ROUND(SUMIF('AV-Bewegungsdaten'!B:B,A3577,'AV-Bewegungsdaten'!C:C),3)</f>
        <v>0</v>
      </c>
      <c r="Q3577" s="324">
        <f>ROUND(SUMIF('AV-Bewegungsdaten'!B:B,$A3577,'AV-Bewegungsdaten'!D:D),2)</f>
        <v>0</v>
      </c>
      <c r="T3577" s="327"/>
      <c r="U3577" s="326">
        <f>ROUND(SUMIF('DV-Bewegungsdaten'!B:B,Kategorien!A3577,'DV-Bewegungsdaten'!D:D),3)</f>
        <v>0</v>
      </c>
      <c r="V3577" s="324">
        <f>ROUND(SUMIF('DV-Bewegungsdaten'!B:B,Kategorien!A3577,'DV-Bewegungsdaten'!E:E),3)</f>
        <v>0</v>
      </c>
      <c r="AD3577" s="390">
        <f t="shared" si="733"/>
        <v>13.311</v>
      </c>
      <c r="AE3577" s="390">
        <f t="shared" si="734"/>
        <v>13.968</v>
      </c>
      <c r="AF3577" s="390">
        <f t="shared" si="735"/>
        <v>15.186999999999999</v>
      </c>
      <c r="AG3577" s="390">
        <f t="shared" si="736"/>
        <v>14.554</v>
      </c>
      <c r="AH3577" s="390">
        <f t="shared" si="737"/>
        <v>14.466000000000001</v>
      </c>
      <c r="AI3577" s="390">
        <f t="shared" si="738"/>
        <v>14.998000000000001</v>
      </c>
      <c r="AJ3577" s="390">
        <f t="shared" si="739"/>
        <v>14.281000000000001</v>
      </c>
      <c r="AK3577" s="390">
        <f t="shared" si="740"/>
        <v>14.565</v>
      </c>
      <c r="AL3577" s="390">
        <f t="shared" si="741"/>
        <v>14.675000000000001</v>
      </c>
      <c r="AM3577" s="390">
        <f t="shared" si="742"/>
        <v>14.556000000000001</v>
      </c>
      <c r="AN3577" s="390">
        <f t="shared" si="743"/>
        <v>14.15</v>
      </c>
      <c r="AO3577" s="390">
        <f t="shared" si="744"/>
        <v>15.053000000000001</v>
      </c>
    </row>
    <row r="3578" spans="1:41" ht="15" customHeight="1" x14ac:dyDescent="0.25">
      <c r="A3578" s="127" t="s">
        <v>5031</v>
      </c>
      <c r="B3578" s="125" t="s">
        <v>2077</v>
      </c>
      <c r="C3578" s="125" t="s">
        <v>4969</v>
      </c>
      <c r="D3578" s="125" t="s">
        <v>4556</v>
      </c>
      <c r="F3578" s="126">
        <v>20.05</v>
      </c>
      <c r="G3578" s="126">
        <v>20.25</v>
      </c>
      <c r="H3578" s="126">
        <v>16.04</v>
      </c>
      <c r="I3578" s="126"/>
      <c r="J3578" s="317"/>
      <c r="K3578" s="323">
        <f>ROUND(SUMIF('VGT-Bewegungsdaten'!B:B,A3578,'VGT-Bewegungsdaten'!C:C),3)</f>
        <v>0</v>
      </c>
      <c r="L3578" s="324">
        <f>ROUND(SUMIF('VGT-Bewegungsdaten'!B:B,$A3578,'VGT-Bewegungsdaten'!D:D),2)</f>
        <v>0</v>
      </c>
      <c r="N3578" s="376" t="s">
        <v>4930</v>
      </c>
      <c r="O3578" s="376" t="s">
        <v>4940</v>
      </c>
      <c r="P3578" s="326">
        <f>ROUND(SUMIF('AV-Bewegungsdaten'!B:B,A3578,'AV-Bewegungsdaten'!C:C),3)</f>
        <v>0</v>
      </c>
      <c r="Q3578" s="324">
        <f>ROUND(SUMIF('AV-Bewegungsdaten'!B:B,$A3578,'AV-Bewegungsdaten'!D:D),2)</f>
        <v>0</v>
      </c>
      <c r="T3578" s="327"/>
      <c r="U3578" s="326">
        <f>ROUND(SUMIF('DV-Bewegungsdaten'!B:B,Kategorien!A3578,'DV-Bewegungsdaten'!D:D),3)</f>
        <v>0</v>
      </c>
      <c r="V3578" s="324">
        <f>ROUND(SUMIF('DV-Bewegungsdaten'!B:B,Kategorien!A3578,'DV-Bewegungsdaten'!E:E),3)</f>
        <v>0</v>
      </c>
      <c r="AD3578" s="390">
        <f t="shared" si="733"/>
        <v>15.311</v>
      </c>
      <c r="AE3578" s="390">
        <f t="shared" si="734"/>
        <v>15.968</v>
      </c>
      <c r="AF3578" s="390">
        <f t="shared" si="735"/>
        <v>17.187000000000001</v>
      </c>
      <c r="AG3578" s="390">
        <f t="shared" si="736"/>
        <v>16.553999999999998</v>
      </c>
      <c r="AH3578" s="390">
        <f t="shared" si="737"/>
        <v>16.466000000000001</v>
      </c>
      <c r="AI3578" s="390">
        <f t="shared" si="738"/>
        <v>16.998000000000001</v>
      </c>
      <c r="AJ3578" s="390">
        <f t="shared" si="739"/>
        <v>16.280999999999999</v>
      </c>
      <c r="AK3578" s="390">
        <f t="shared" si="740"/>
        <v>16.565000000000001</v>
      </c>
      <c r="AL3578" s="390">
        <f t="shared" si="741"/>
        <v>16.675000000000001</v>
      </c>
      <c r="AM3578" s="390">
        <f t="shared" si="742"/>
        <v>16.556000000000001</v>
      </c>
      <c r="AN3578" s="390">
        <f t="shared" si="743"/>
        <v>16.149999999999999</v>
      </c>
      <c r="AO3578" s="390">
        <f t="shared" si="744"/>
        <v>17.053000000000001</v>
      </c>
    </row>
    <row r="3579" spans="1:41" ht="15" customHeight="1" x14ac:dyDescent="0.25">
      <c r="A3579" s="127" t="s">
        <v>5032</v>
      </c>
      <c r="B3579" s="125" t="s">
        <v>2077</v>
      </c>
      <c r="C3579" s="125" t="s">
        <v>4969</v>
      </c>
      <c r="D3579" s="125" t="s">
        <v>4558</v>
      </c>
      <c r="F3579" s="126">
        <v>20.05</v>
      </c>
      <c r="G3579" s="126">
        <v>20.25</v>
      </c>
      <c r="H3579" s="126">
        <v>16.04</v>
      </c>
      <c r="I3579" s="126"/>
      <c r="J3579" s="317"/>
      <c r="K3579" s="323">
        <f>ROUND(SUMIF('VGT-Bewegungsdaten'!B:B,A3579,'VGT-Bewegungsdaten'!C:C),3)</f>
        <v>0</v>
      </c>
      <c r="L3579" s="324">
        <f>ROUND(SUMIF('VGT-Bewegungsdaten'!B:B,$A3579,'VGT-Bewegungsdaten'!D:D),2)</f>
        <v>0</v>
      </c>
      <c r="N3579" s="376" t="s">
        <v>4930</v>
      </c>
      <c r="O3579" s="376" t="s">
        <v>4940</v>
      </c>
      <c r="P3579" s="326">
        <f>ROUND(SUMIF('AV-Bewegungsdaten'!B:B,A3579,'AV-Bewegungsdaten'!C:C),3)</f>
        <v>0</v>
      </c>
      <c r="Q3579" s="324">
        <f>ROUND(SUMIF('AV-Bewegungsdaten'!B:B,$A3579,'AV-Bewegungsdaten'!D:D),2)</f>
        <v>0</v>
      </c>
      <c r="T3579" s="327"/>
      <c r="U3579" s="326">
        <f>ROUND(SUMIF('DV-Bewegungsdaten'!B:B,Kategorien!A3579,'DV-Bewegungsdaten'!D:D),3)</f>
        <v>0</v>
      </c>
      <c r="V3579" s="324">
        <f>ROUND(SUMIF('DV-Bewegungsdaten'!B:B,Kategorien!A3579,'DV-Bewegungsdaten'!E:E),3)</f>
        <v>0</v>
      </c>
      <c r="AD3579" s="390">
        <f t="shared" si="733"/>
        <v>15.311</v>
      </c>
      <c r="AE3579" s="390">
        <f t="shared" si="734"/>
        <v>15.968</v>
      </c>
      <c r="AF3579" s="390">
        <f t="shared" si="735"/>
        <v>17.187000000000001</v>
      </c>
      <c r="AG3579" s="390">
        <f t="shared" si="736"/>
        <v>16.553999999999998</v>
      </c>
      <c r="AH3579" s="390">
        <f t="shared" si="737"/>
        <v>16.466000000000001</v>
      </c>
      <c r="AI3579" s="390">
        <f t="shared" si="738"/>
        <v>16.998000000000001</v>
      </c>
      <c r="AJ3579" s="390">
        <f t="shared" si="739"/>
        <v>16.280999999999999</v>
      </c>
      <c r="AK3579" s="390">
        <f t="shared" si="740"/>
        <v>16.565000000000001</v>
      </c>
      <c r="AL3579" s="390">
        <f t="shared" si="741"/>
        <v>16.675000000000001</v>
      </c>
      <c r="AM3579" s="390">
        <f t="shared" si="742"/>
        <v>16.556000000000001</v>
      </c>
      <c r="AN3579" s="390">
        <f t="shared" si="743"/>
        <v>16.149999999999999</v>
      </c>
      <c r="AO3579" s="390">
        <f t="shared" si="744"/>
        <v>17.053000000000001</v>
      </c>
    </row>
    <row r="3580" spans="1:41" ht="15" customHeight="1" x14ac:dyDescent="0.25">
      <c r="A3580" s="127" t="s">
        <v>5033</v>
      </c>
      <c r="B3580" s="125" t="s">
        <v>2077</v>
      </c>
      <c r="C3580" s="125" t="s">
        <v>4969</v>
      </c>
      <c r="D3580" s="125" t="s">
        <v>4560</v>
      </c>
      <c r="F3580" s="126">
        <v>14.99</v>
      </c>
      <c r="G3580" s="126">
        <v>15.19</v>
      </c>
      <c r="H3580" s="126">
        <v>11.99</v>
      </c>
      <c r="I3580" s="126"/>
      <c r="J3580" s="317"/>
      <c r="K3580" s="323">
        <f>ROUND(SUMIF('VGT-Bewegungsdaten'!B:B,A3580,'VGT-Bewegungsdaten'!C:C),3)</f>
        <v>0</v>
      </c>
      <c r="L3580" s="324">
        <f>ROUND(SUMIF('VGT-Bewegungsdaten'!B:B,$A3580,'VGT-Bewegungsdaten'!D:D),2)</f>
        <v>0</v>
      </c>
      <c r="N3580" s="376" t="s">
        <v>4930</v>
      </c>
      <c r="O3580" s="376" t="s">
        <v>4940</v>
      </c>
      <c r="P3580" s="326">
        <f>ROUND(SUMIF('AV-Bewegungsdaten'!B:B,A3580,'AV-Bewegungsdaten'!C:C),3)</f>
        <v>0</v>
      </c>
      <c r="Q3580" s="324">
        <f>ROUND(SUMIF('AV-Bewegungsdaten'!B:B,$A3580,'AV-Bewegungsdaten'!D:D),2)</f>
        <v>0</v>
      </c>
      <c r="T3580" s="327"/>
      <c r="U3580" s="326">
        <f>ROUND(SUMIF('DV-Bewegungsdaten'!B:B,Kategorien!A3580,'DV-Bewegungsdaten'!D:D),3)</f>
        <v>0</v>
      </c>
      <c r="V3580" s="324">
        <f>ROUND(SUMIF('DV-Bewegungsdaten'!B:B,Kategorien!A3580,'DV-Bewegungsdaten'!E:E),3)</f>
        <v>0</v>
      </c>
      <c r="AD3580" s="390">
        <f t="shared" si="733"/>
        <v>10.250999999999999</v>
      </c>
      <c r="AE3580" s="390">
        <f t="shared" si="734"/>
        <v>10.907999999999999</v>
      </c>
      <c r="AF3580" s="390">
        <f t="shared" si="735"/>
        <v>12.126999999999999</v>
      </c>
      <c r="AG3580" s="390">
        <f t="shared" si="736"/>
        <v>11.494</v>
      </c>
      <c r="AH3580" s="390">
        <f t="shared" si="737"/>
        <v>11.405999999999999</v>
      </c>
      <c r="AI3580" s="390">
        <f t="shared" si="738"/>
        <v>11.937999999999999</v>
      </c>
      <c r="AJ3580" s="390">
        <f t="shared" si="739"/>
        <v>11.221</v>
      </c>
      <c r="AK3580" s="390">
        <f t="shared" si="740"/>
        <v>11.504999999999999</v>
      </c>
      <c r="AL3580" s="390">
        <f t="shared" si="741"/>
        <v>11.614999999999998</v>
      </c>
      <c r="AM3580" s="390">
        <f t="shared" si="742"/>
        <v>11.495999999999999</v>
      </c>
      <c r="AN3580" s="390">
        <f t="shared" si="743"/>
        <v>11.09</v>
      </c>
      <c r="AO3580" s="390">
        <f t="shared" si="744"/>
        <v>11.992999999999999</v>
      </c>
    </row>
    <row r="3581" spans="1:41" ht="15" customHeight="1" x14ac:dyDescent="0.25">
      <c r="A3581" s="127" t="s">
        <v>5034</v>
      </c>
      <c r="B3581" s="125" t="s">
        <v>2077</v>
      </c>
      <c r="C3581" s="125" t="s">
        <v>4969</v>
      </c>
      <c r="D3581" s="125" t="s">
        <v>4562</v>
      </c>
      <c r="F3581" s="126">
        <v>20.990000000000002</v>
      </c>
      <c r="G3581" s="126">
        <v>21.19</v>
      </c>
      <c r="H3581" s="126">
        <v>16.79</v>
      </c>
      <c r="I3581" s="126"/>
      <c r="J3581" s="317"/>
      <c r="K3581" s="323">
        <f>ROUND(SUMIF('VGT-Bewegungsdaten'!B:B,A3581,'VGT-Bewegungsdaten'!C:C),3)</f>
        <v>0</v>
      </c>
      <c r="L3581" s="324">
        <f>ROUND(SUMIF('VGT-Bewegungsdaten'!B:B,$A3581,'VGT-Bewegungsdaten'!D:D),2)</f>
        <v>0</v>
      </c>
      <c r="N3581" s="376" t="s">
        <v>4930</v>
      </c>
      <c r="O3581" s="376" t="s">
        <v>4940</v>
      </c>
      <c r="P3581" s="326">
        <f>ROUND(SUMIF('AV-Bewegungsdaten'!B:B,A3581,'AV-Bewegungsdaten'!C:C),3)</f>
        <v>0</v>
      </c>
      <c r="Q3581" s="324">
        <f>ROUND(SUMIF('AV-Bewegungsdaten'!B:B,$A3581,'AV-Bewegungsdaten'!D:D),2)</f>
        <v>0</v>
      </c>
      <c r="T3581" s="327"/>
      <c r="U3581" s="326">
        <f>ROUND(SUMIF('DV-Bewegungsdaten'!B:B,Kategorien!A3581,'DV-Bewegungsdaten'!D:D),3)</f>
        <v>0</v>
      </c>
      <c r="V3581" s="324">
        <f>ROUND(SUMIF('DV-Bewegungsdaten'!B:B,Kategorien!A3581,'DV-Bewegungsdaten'!E:E),3)</f>
        <v>0</v>
      </c>
      <c r="AD3581" s="390">
        <f t="shared" si="733"/>
        <v>16.251000000000001</v>
      </c>
      <c r="AE3581" s="390">
        <f t="shared" si="734"/>
        <v>16.908000000000001</v>
      </c>
      <c r="AF3581" s="390">
        <f t="shared" si="735"/>
        <v>18.127000000000002</v>
      </c>
      <c r="AG3581" s="390">
        <f t="shared" si="736"/>
        <v>17.494</v>
      </c>
      <c r="AH3581" s="390">
        <f t="shared" si="737"/>
        <v>17.406000000000002</v>
      </c>
      <c r="AI3581" s="390">
        <f t="shared" si="738"/>
        <v>17.938000000000002</v>
      </c>
      <c r="AJ3581" s="390">
        <f t="shared" si="739"/>
        <v>17.221</v>
      </c>
      <c r="AK3581" s="390">
        <f t="shared" si="740"/>
        <v>17.505000000000003</v>
      </c>
      <c r="AL3581" s="390">
        <f t="shared" si="741"/>
        <v>17.615000000000002</v>
      </c>
      <c r="AM3581" s="390">
        <f t="shared" si="742"/>
        <v>17.496000000000002</v>
      </c>
      <c r="AN3581" s="390">
        <f t="shared" si="743"/>
        <v>17.090000000000003</v>
      </c>
      <c r="AO3581" s="390">
        <f t="shared" si="744"/>
        <v>17.993000000000002</v>
      </c>
    </row>
    <row r="3582" spans="1:41" ht="15" customHeight="1" x14ac:dyDescent="0.25">
      <c r="A3582" s="127" t="s">
        <v>5035</v>
      </c>
      <c r="B3582" s="125" t="s">
        <v>2077</v>
      </c>
      <c r="C3582" s="125" t="s">
        <v>4969</v>
      </c>
      <c r="D3582" s="125" t="s">
        <v>4564</v>
      </c>
      <c r="F3582" s="126">
        <v>22.990000000000002</v>
      </c>
      <c r="G3582" s="126">
        <v>23.19</v>
      </c>
      <c r="H3582" s="126">
        <v>18.39</v>
      </c>
      <c r="I3582" s="126"/>
      <c r="J3582" s="317"/>
      <c r="K3582" s="323">
        <f>ROUND(SUMIF('VGT-Bewegungsdaten'!B:B,A3582,'VGT-Bewegungsdaten'!C:C),3)</f>
        <v>0</v>
      </c>
      <c r="L3582" s="324">
        <f>ROUND(SUMIF('VGT-Bewegungsdaten'!B:B,$A3582,'VGT-Bewegungsdaten'!D:D),2)</f>
        <v>0</v>
      </c>
      <c r="N3582" s="376" t="s">
        <v>4930</v>
      </c>
      <c r="O3582" s="376" t="s">
        <v>4940</v>
      </c>
      <c r="P3582" s="326">
        <f>ROUND(SUMIF('AV-Bewegungsdaten'!B:B,A3582,'AV-Bewegungsdaten'!C:C),3)</f>
        <v>0</v>
      </c>
      <c r="Q3582" s="324">
        <f>ROUND(SUMIF('AV-Bewegungsdaten'!B:B,$A3582,'AV-Bewegungsdaten'!D:D),2)</f>
        <v>0</v>
      </c>
      <c r="T3582" s="327"/>
      <c r="U3582" s="326">
        <f>ROUND(SUMIF('DV-Bewegungsdaten'!B:B,Kategorien!A3582,'DV-Bewegungsdaten'!D:D),3)</f>
        <v>0</v>
      </c>
      <c r="V3582" s="324">
        <f>ROUND(SUMIF('DV-Bewegungsdaten'!B:B,Kategorien!A3582,'DV-Bewegungsdaten'!E:E),3)</f>
        <v>0</v>
      </c>
      <c r="AD3582" s="390">
        <f t="shared" si="733"/>
        <v>18.251000000000001</v>
      </c>
      <c r="AE3582" s="390">
        <f t="shared" si="734"/>
        <v>18.908000000000001</v>
      </c>
      <c r="AF3582" s="390">
        <f t="shared" si="735"/>
        <v>20.127000000000002</v>
      </c>
      <c r="AG3582" s="390">
        <f t="shared" si="736"/>
        <v>19.494</v>
      </c>
      <c r="AH3582" s="390">
        <f t="shared" si="737"/>
        <v>19.406000000000002</v>
      </c>
      <c r="AI3582" s="390">
        <f t="shared" si="738"/>
        <v>19.938000000000002</v>
      </c>
      <c r="AJ3582" s="390">
        <f t="shared" si="739"/>
        <v>19.221</v>
      </c>
      <c r="AK3582" s="390">
        <f t="shared" si="740"/>
        <v>19.505000000000003</v>
      </c>
      <c r="AL3582" s="390">
        <f t="shared" si="741"/>
        <v>19.615000000000002</v>
      </c>
      <c r="AM3582" s="390">
        <f t="shared" si="742"/>
        <v>19.496000000000002</v>
      </c>
      <c r="AN3582" s="390">
        <f t="shared" si="743"/>
        <v>19.090000000000003</v>
      </c>
      <c r="AO3582" s="390">
        <f t="shared" si="744"/>
        <v>19.993000000000002</v>
      </c>
    </row>
    <row r="3583" spans="1:41" ht="15" customHeight="1" x14ac:dyDescent="0.25">
      <c r="A3583" s="127" t="s">
        <v>5036</v>
      </c>
      <c r="B3583" s="125" t="s">
        <v>2077</v>
      </c>
      <c r="C3583" s="125" t="s">
        <v>4969</v>
      </c>
      <c r="D3583" s="125" t="s">
        <v>4566</v>
      </c>
      <c r="F3583" s="126">
        <v>22.990000000000002</v>
      </c>
      <c r="G3583" s="126">
        <v>23.19</v>
      </c>
      <c r="H3583" s="126">
        <v>18.39</v>
      </c>
      <c r="I3583" s="126"/>
      <c r="J3583" s="317"/>
      <c r="K3583" s="323">
        <f>ROUND(SUMIF('VGT-Bewegungsdaten'!B:B,A3583,'VGT-Bewegungsdaten'!C:C),3)</f>
        <v>0</v>
      </c>
      <c r="L3583" s="324">
        <f>ROUND(SUMIF('VGT-Bewegungsdaten'!B:B,$A3583,'VGT-Bewegungsdaten'!D:D),2)</f>
        <v>0</v>
      </c>
      <c r="N3583" s="376" t="s">
        <v>4930</v>
      </c>
      <c r="O3583" s="376" t="s">
        <v>4940</v>
      </c>
      <c r="P3583" s="326">
        <f>ROUND(SUMIF('AV-Bewegungsdaten'!B:B,A3583,'AV-Bewegungsdaten'!C:C),3)</f>
        <v>0</v>
      </c>
      <c r="Q3583" s="324">
        <f>ROUND(SUMIF('AV-Bewegungsdaten'!B:B,$A3583,'AV-Bewegungsdaten'!D:D),2)</f>
        <v>0</v>
      </c>
      <c r="T3583" s="327"/>
      <c r="U3583" s="326">
        <f>ROUND(SUMIF('DV-Bewegungsdaten'!B:B,Kategorien!A3583,'DV-Bewegungsdaten'!D:D),3)</f>
        <v>0</v>
      </c>
      <c r="V3583" s="324">
        <f>ROUND(SUMIF('DV-Bewegungsdaten'!B:B,Kategorien!A3583,'DV-Bewegungsdaten'!E:E),3)</f>
        <v>0</v>
      </c>
      <c r="AD3583" s="390">
        <f t="shared" si="733"/>
        <v>18.251000000000001</v>
      </c>
      <c r="AE3583" s="390">
        <f t="shared" si="734"/>
        <v>18.908000000000001</v>
      </c>
      <c r="AF3583" s="390">
        <f t="shared" si="735"/>
        <v>20.127000000000002</v>
      </c>
      <c r="AG3583" s="390">
        <f t="shared" si="736"/>
        <v>19.494</v>
      </c>
      <c r="AH3583" s="390">
        <f t="shared" si="737"/>
        <v>19.406000000000002</v>
      </c>
      <c r="AI3583" s="390">
        <f t="shared" si="738"/>
        <v>19.938000000000002</v>
      </c>
      <c r="AJ3583" s="390">
        <f t="shared" si="739"/>
        <v>19.221</v>
      </c>
      <c r="AK3583" s="390">
        <f t="shared" si="740"/>
        <v>19.505000000000003</v>
      </c>
      <c r="AL3583" s="390">
        <f t="shared" si="741"/>
        <v>19.615000000000002</v>
      </c>
      <c r="AM3583" s="390">
        <f t="shared" si="742"/>
        <v>19.496000000000002</v>
      </c>
      <c r="AN3583" s="390">
        <f t="shared" si="743"/>
        <v>19.090000000000003</v>
      </c>
      <c r="AO3583" s="390">
        <f t="shared" si="744"/>
        <v>19.993000000000002</v>
      </c>
    </row>
    <row r="3584" spans="1:41" ht="15" customHeight="1" x14ac:dyDescent="0.25">
      <c r="A3584" s="127" t="s">
        <v>5037</v>
      </c>
      <c r="B3584" s="125" t="s">
        <v>2077</v>
      </c>
      <c r="C3584" s="125" t="s">
        <v>4969</v>
      </c>
      <c r="D3584" s="125" t="s">
        <v>4568</v>
      </c>
      <c r="F3584" s="126">
        <v>14.010000000000002</v>
      </c>
      <c r="G3584" s="126">
        <v>14.21</v>
      </c>
      <c r="H3584" s="126">
        <v>11.21</v>
      </c>
      <c r="I3584" s="126"/>
      <c r="J3584" s="317"/>
      <c r="K3584" s="323">
        <f>ROUND(SUMIF('VGT-Bewegungsdaten'!B:B,A3584,'VGT-Bewegungsdaten'!C:C),3)</f>
        <v>0</v>
      </c>
      <c r="L3584" s="324">
        <f>ROUND(SUMIF('VGT-Bewegungsdaten'!B:B,$A3584,'VGT-Bewegungsdaten'!D:D),2)</f>
        <v>0</v>
      </c>
      <c r="N3584" s="376" t="s">
        <v>4930</v>
      </c>
      <c r="O3584" s="376" t="s">
        <v>4940</v>
      </c>
      <c r="P3584" s="326">
        <f>ROUND(SUMIF('AV-Bewegungsdaten'!B:B,A3584,'AV-Bewegungsdaten'!C:C),3)</f>
        <v>0</v>
      </c>
      <c r="Q3584" s="324">
        <f>ROUND(SUMIF('AV-Bewegungsdaten'!B:B,$A3584,'AV-Bewegungsdaten'!D:D),2)</f>
        <v>0</v>
      </c>
      <c r="T3584" s="327"/>
      <c r="U3584" s="326">
        <f>ROUND(SUMIF('DV-Bewegungsdaten'!B:B,Kategorien!A3584,'DV-Bewegungsdaten'!D:D),3)</f>
        <v>0</v>
      </c>
      <c r="V3584" s="324">
        <f>ROUND(SUMIF('DV-Bewegungsdaten'!B:B,Kategorien!A3584,'DV-Bewegungsdaten'!E:E),3)</f>
        <v>0</v>
      </c>
      <c r="AD3584" s="390">
        <f t="shared" si="733"/>
        <v>9.2710000000000008</v>
      </c>
      <c r="AE3584" s="390">
        <f t="shared" si="734"/>
        <v>9.9280000000000008</v>
      </c>
      <c r="AF3584" s="390">
        <f t="shared" si="735"/>
        <v>11.147</v>
      </c>
      <c r="AG3584" s="390">
        <f t="shared" si="736"/>
        <v>10.514000000000001</v>
      </c>
      <c r="AH3584" s="390">
        <f t="shared" si="737"/>
        <v>10.426000000000002</v>
      </c>
      <c r="AI3584" s="390">
        <f t="shared" si="738"/>
        <v>10.958000000000002</v>
      </c>
      <c r="AJ3584" s="390">
        <f t="shared" si="739"/>
        <v>10.241000000000001</v>
      </c>
      <c r="AK3584" s="390">
        <f t="shared" si="740"/>
        <v>10.525</v>
      </c>
      <c r="AL3584" s="390">
        <f t="shared" si="741"/>
        <v>10.635000000000002</v>
      </c>
      <c r="AM3584" s="390">
        <f t="shared" si="742"/>
        <v>10.516000000000002</v>
      </c>
      <c r="AN3584" s="390">
        <f t="shared" si="743"/>
        <v>10.110000000000001</v>
      </c>
      <c r="AO3584" s="390">
        <f t="shared" si="744"/>
        <v>11.013000000000002</v>
      </c>
    </row>
    <row r="3585" spans="1:41" ht="15" customHeight="1" x14ac:dyDescent="0.25">
      <c r="A3585" s="127" t="s">
        <v>5038</v>
      </c>
      <c r="B3585" s="125" t="s">
        <v>2077</v>
      </c>
      <c r="C3585" s="125" t="s">
        <v>4969</v>
      </c>
      <c r="D3585" s="125" t="s">
        <v>4570</v>
      </c>
      <c r="F3585" s="126">
        <v>20.010000000000002</v>
      </c>
      <c r="G3585" s="126">
        <v>20.21</v>
      </c>
      <c r="H3585" s="126">
        <v>16.010000000000002</v>
      </c>
      <c r="I3585" s="126"/>
      <c r="J3585" s="317"/>
      <c r="K3585" s="323">
        <f>ROUND(SUMIF('VGT-Bewegungsdaten'!B:B,A3585,'VGT-Bewegungsdaten'!C:C),3)</f>
        <v>0</v>
      </c>
      <c r="L3585" s="324">
        <f>ROUND(SUMIF('VGT-Bewegungsdaten'!B:B,$A3585,'VGT-Bewegungsdaten'!D:D),2)</f>
        <v>0</v>
      </c>
      <c r="N3585" s="376" t="s">
        <v>4930</v>
      </c>
      <c r="O3585" s="376" t="s">
        <v>4940</v>
      </c>
      <c r="P3585" s="326">
        <f>ROUND(SUMIF('AV-Bewegungsdaten'!B:B,A3585,'AV-Bewegungsdaten'!C:C),3)</f>
        <v>0</v>
      </c>
      <c r="Q3585" s="324">
        <f>ROUND(SUMIF('AV-Bewegungsdaten'!B:B,$A3585,'AV-Bewegungsdaten'!D:D),2)</f>
        <v>0</v>
      </c>
      <c r="T3585" s="327"/>
      <c r="U3585" s="326">
        <f>ROUND(SUMIF('DV-Bewegungsdaten'!B:B,Kategorien!A3585,'DV-Bewegungsdaten'!D:D),3)</f>
        <v>0</v>
      </c>
      <c r="V3585" s="324">
        <f>ROUND(SUMIF('DV-Bewegungsdaten'!B:B,Kategorien!A3585,'DV-Bewegungsdaten'!E:E),3)</f>
        <v>0</v>
      </c>
      <c r="AD3585" s="390">
        <f t="shared" si="733"/>
        <v>15.271000000000001</v>
      </c>
      <c r="AE3585" s="390">
        <f t="shared" si="734"/>
        <v>15.928000000000001</v>
      </c>
      <c r="AF3585" s="390">
        <f t="shared" si="735"/>
        <v>17.147000000000002</v>
      </c>
      <c r="AG3585" s="390">
        <f t="shared" si="736"/>
        <v>16.513999999999999</v>
      </c>
      <c r="AH3585" s="390">
        <f t="shared" si="737"/>
        <v>16.426000000000002</v>
      </c>
      <c r="AI3585" s="390">
        <f t="shared" si="738"/>
        <v>16.958000000000002</v>
      </c>
      <c r="AJ3585" s="390">
        <f t="shared" si="739"/>
        <v>16.241</v>
      </c>
      <c r="AK3585" s="390">
        <f t="shared" si="740"/>
        <v>16.525000000000002</v>
      </c>
      <c r="AL3585" s="390">
        <f t="shared" si="741"/>
        <v>16.635000000000002</v>
      </c>
      <c r="AM3585" s="390">
        <f t="shared" si="742"/>
        <v>16.516000000000002</v>
      </c>
      <c r="AN3585" s="390">
        <f t="shared" si="743"/>
        <v>16.11</v>
      </c>
      <c r="AO3585" s="390">
        <f t="shared" si="744"/>
        <v>17.013000000000002</v>
      </c>
    </row>
    <row r="3586" spans="1:41" ht="15" customHeight="1" x14ac:dyDescent="0.25">
      <c r="A3586" s="127" t="s">
        <v>5039</v>
      </c>
      <c r="B3586" s="125" t="s">
        <v>2077</v>
      </c>
      <c r="C3586" s="125" t="s">
        <v>4969</v>
      </c>
      <c r="D3586" s="125" t="s">
        <v>4572</v>
      </c>
      <c r="F3586" s="126">
        <v>22.01</v>
      </c>
      <c r="G3586" s="126">
        <v>22.21</v>
      </c>
      <c r="H3586" s="126">
        <v>17.61</v>
      </c>
      <c r="I3586" s="126"/>
      <c r="J3586" s="317"/>
      <c r="K3586" s="323">
        <f>ROUND(SUMIF('VGT-Bewegungsdaten'!B:B,A3586,'VGT-Bewegungsdaten'!C:C),3)</f>
        <v>0</v>
      </c>
      <c r="L3586" s="324">
        <f>ROUND(SUMIF('VGT-Bewegungsdaten'!B:B,$A3586,'VGT-Bewegungsdaten'!D:D),2)</f>
        <v>0</v>
      </c>
      <c r="N3586" s="376" t="s">
        <v>4930</v>
      </c>
      <c r="O3586" s="376" t="s">
        <v>4940</v>
      </c>
      <c r="P3586" s="326">
        <f>ROUND(SUMIF('AV-Bewegungsdaten'!B:B,A3586,'AV-Bewegungsdaten'!C:C),3)</f>
        <v>0</v>
      </c>
      <c r="Q3586" s="324">
        <f>ROUND(SUMIF('AV-Bewegungsdaten'!B:B,$A3586,'AV-Bewegungsdaten'!D:D),2)</f>
        <v>0</v>
      </c>
      <c r="T3586" s="327"/>
      <c r="U3586" s="326">
        <f>ROUND(SUMIF('DV-Bewegungsdaten'!B:B,Kategorien!A3586,'DV-Bewegungsdaten'!D:D),3)</f>
        <v>0</v>
      </c>
      <c r="V3586" s="324">
        <f>ROUND(SUMIF('DV-Bewegungsdaten'!B:B,Kategorien!A3586,'DV-Bewegungsdaten'!E:E),3)</f>
        <v>0</v>
      </c>
      <c r="AD3586" s="390">
        <f t="shared" si="733"/>
        <v>17.271000000000001</v>
      </c>
      <c r="AE3586" s="390">
        <f t="shared" si="734"/>
        <v>17.928000000000001</v>
      </c>
      <c r="AF3586" s="390">
        <f t="shared" si="735"/>
        <v>19.147000000000002</v>
      </c>
      <c r="AG3586" s="390">
        <f t="shared" si="736"/>
        <v>18.513999999999999</v>
      </c>
      <c r="AH3586" s="390">
        <f t="shared" si="737"/>
        <v>18.426000000000002</v>
      </c>
      <c r="AI3586" s="390">
        <f t="shared" si="738"/>
        <v>18.958000000000002</v>
      </c>
      <c r="AJ3586" s="390">
        <f t="shared" si="739"/>
        <v>18.241</v>
      </c>
      <c r="AK3586" s="390">
        <f t="shared" si="740"/>
        <v>18.525000000000002</v>
      </c>
      <c r="AL3586" s="390">
        <f t="shared" si="741"/>
        <v>18.635000000000002</v>
      </c>
      <c r="AM3586" s="390">
        <f t="shared" si="742"/>
        <v>18.516000000000002</v>
      </c>
      <c r="AN3586" s="390">
        <f t="shared" si="743"/>
        <v>18.11</v>
      </c>
      <c r="AO3586" s="390">
        <f t="shared" si="744"/>
        <v>19.013000000000002</v>
      </c>
    </row>
    <row r="3587" spans="1:41" ht="15" customHeight="1" x14ac:dyDescent="0.25">
      <c r="A3587" s="127" t="s">
        <v>5040</v>
      </c>
      <c r="B3587" s="125" t="s">
        <v>2077</v>
      </c>
      <c r="C3587" s="125" t="s">
        <v>4969</v>
      </c>
      <c r="D3587" s="125" t="s">
        <v>4574</v>
      </c>
      <c r="F3587" s="126">
        <v>22.01</v>
      </c>
      <c r="G3587" s="126">
        <v>22.21</v>
      </c>
      <c r="H3587" s="126">
        <v>17.61</v>
      </c>
      <c r="I3587" s="126"/>
      <c r="J3587" s="317"/>
      <c r="K3587" s="323">
        <f>ROUND(SUMIF('VGT-Bewegungsdaten'!B:B,A3587,'VGT-Bewegungsdaten'!C:C),3)</f>
        <v>0</v>
      </c>
      <c r="L3587" s="324">
        <f>ROUND(SUMIF('VGT-Bewegungsdaten'!B:B,$A3587,'VGT-Bewegungsdaten'!D:D),2)</f>
        <v>0</v>
      </c>
      <c r="N3587" s="376" t="s">
        <v>4930</v>
      </c>
      <c r="O3587" s="376" t="s">
        <v>4940</v>
      </c>
      <c r="P3587" s="326">
        <f>ROUND(SUMIF('AV-Bewegungsdaten'!B:B,A3587,'AV-Bewegungsdaten'!C:C),3)</f>
        <v>0</v>
      </c>
      <c r="Q3587" s="324">
        <f>ROUND(SUMIF('AV-Bewegungsdaten'!B:B,$A3587,'AV-Bewegungsdaten'!D:D),2)</f>
        <v>0</v>
      </c>
      <c r="T3587" s="327"/>
      <c r="U3587" s="326">
        <f>ROUND(SUMIF('DV-Bewegungsdaten'!B:B,Kategorien!A3587,'DV-Bewegungsdaten'!D:D),3)</f>
        <v>0</v>
      </c>
      <c r="V3587" s="324">
        <f>ROUND(SUMIF('DV-Bewegungsdaten'!B:B,Kategorien!A3587,'DV-Bewegungsdaten'!E:E),3)</f>
        <v>0</v>
      </c>
      <c r="AD3587" s="390">
        <f t="shared" si="733"/>
        <v>17.271000000000001</v>
      </c>
      <c r="AE3587" s="390">
        <f t="shared" si="734"/>
        <v>17.928000000000001</v>
      </c>
      <c r="AF3587" s="390">
        <f t="shared" si="735"/>
        <v>19.147000000000002</v>
      </c>
      <c r="AG3587" s="390">
        <f t="shared" si="736"/>
        <v>18.513999999999999</v>
      </c>
      <c r="AH3587" s="390">
        <f t="shared" si="737"/>
        <v>18.426000000000002</v>
      </c>
      <c r="AI3587" s="390">
        <f t="shared" si="738"/>
        <v>18.958000000000002</v>
      </c>
      <c r="AJ3587" s="390">
        <f t="shared" si="739"/>
        <v>18.241</v>
      </c>
      <c r="AK3587" s="390">
        <f t="shared" si="740"/>
        <v>18.525000000000002</v>
      </c>
      <c r="AL3587" s="390">
        <f t="shared" si="741"/>
        <v>18.635000000000002</v>
      </c>
      <c r="AM3587" s="390">
        <f t="shared" si="742"/>
        <v>18.516000000000002</v>
      </c>
      <c r="AN3587" s="390">
        <f t="shared" si="743"/>
        <v>18.11</v>
      </c>
      <c r="AO3587" s="390">
        <f t="shared" si="744"/>
        <v>19.013000000000002</v>
      </c>
    </row>
    <row r="3588" spans="1:41" ht="15" customHeight="1" x14ac:dyDescent="0.25">
      <c r="A3588" s="127" t="s">
        <v>5041</v>
      </c>
      <c r="B3588" s="125" t="s">
        <v>2077</v>
      </c>
      <c r="C3588" s="125" t="s">
        <v>4969</v>
      </c>
      <c r="D3588" s="125" t="s">
        <v>4576</v>
      </c>
      <c r="F3588" s="126">
        <v>13.030000000000001</v>
      </c>
      <c r="G3588" s="126">
        <v>13.23</v>
      </c>
      <c r="H3588" s="126">
        <v>10.42</v>
      </c>
      <c r="I3588" s="126"/>
      <c r="J3588" s="317"/>
      <c r="K3588" s="323">
        <f>ROUND(SUMIF('VGT-Bewegungsdaten'!B:B,A3588,'VGT-Bewegungsdaten'!C:C),3)</f>
        <v>0</v>
      </c>
      <c r="L3588" s="324">
        <f>ROUND(SUMIF('VGT-Bewegungsdaten'!B:B,$A3588,'VGT-Bewegungsdaten'!D:D),2)</f>
        <v>0</v>
      </c>
      <c r="N3588" s="376" t="s">
        <v>4930</v>
      </c>
      <c r="O3588" s="376" t="s">
        <v>4940</v>
      </c>
      <c r="P3588" s="326">
        <f>ROUND(SUMIF('AV-Bewegungsdaten'!B:B,A3588,'AV-Bewegungsdaten'!C:C),3)</f>
        <v>0</v>
      </c>
      <c r="Q3588" s="324">
        <f>ROUND(SUMIF('AV-Bewegungsdaten'!B:B,$A3588,'AV-Bewegungsdaten'!D:D),2)</f>
        <v>0</v>
      </c>
      <c r="T3588" s="327"/>
      <c r="U3588" s="326">
        <f>ROUND(SUMIF('DV-Bewegungsdaten'!B:B,Kategorien!A3588,'DV-Bewegungsdaten'!D:D),3)</f>
        <v>0</v>
      </c>
      <c r="V3588" s="324">
        <f>ROUND(SUMIF('DV-Bewegungsdaten'!B:B,Kategorien!A3588,'DV-Bewegungsdaten'!E:E),3)</f>
        <v>0</v>
      </c>
      <c r="AD3588" s="390">
        <f t="shared" si="733"/>
        <v>8.2910000000000004</v>
      </c>
      <c r="AE3588" s="390">
        <f t="shared" si="734"/>
        <v>8.9480000000000004</v>
      </c>
      <c r="AF3588" s="390">
        <f t="shared" si="735"/>
        <v>10.167</v>
      </c>
      <c r="AG3588" s="390">
        <f t="shared" si="736"/>
        <v>9.5340000000000007</v>
      </c>
      <c r="AH3588" s="390">
        <f t="shared" si="737"/>
        <v>9.4460000000000015</v>
      </c>
      <c r="AI3588" s="390">
        <f t="shared" si="738"/>
        <v>9.9780000000000015</v>
      </c>
      <c r="AJ3588" s="390">
        <f t="shared" si="739"/>
        <v>9.261000000000001</v>
      </c>
      <c r="AK3588" s="390">
        <f t="shared" si="740"/>
        <v>9.5449999999999999</v>
      </c>
      <c r="AL3588" s="390">
        <f t="shared" si="741"/>
        <v>9.6550000000000011</v>
      </c>
      <c r="AM3588" s="390">
        <f t="shared" si="742"/>
        <v>9.5360000000000014</v>
      </c>
      <c r="AN3588" s="390">
        <f t="shared" si="743"/>
        <v>9.1300000000000008</v>
      </c>
      <c r="AO3588" s="390">
        <f t="shared" si="744"/>
        <v>10.033000000000001</v>
      </c>
    </row>
    <row r="3589" spans="1:41" ht="15" customHeight="1" x14ac:dyDescent="0.25">
      <c r="A3589" s="127" t="s">
        <v>5042</v>
      </c>
      <c r="B3589" s="125" t="s">
        <v>2077</v>
      </c>
      <c r="C3589" s="125" t="s">
        <v>4969</v>
      </c>
      <c r="D3589" s="125" t="s">
        <v>4578</v>
      </c>
      <c r="F3589" s="126">
        <v>19.03</v>
      </c>
      <c r="G3589" s="126">
        <v>19.23</v>
      </c>
      <c r="H3589" s="126">
        <v>15.22</v>
      </c>
      <c r="I3589" s="126"/>
      <c r="J3589" s="317"/>
      <c r="K3589" s="323">
        <f>ROUND(SUMIF('VGT-Bewegungsdaten'!B:B,A3589,'VGT-Bewegungsdaten'!C:C),3)</f>
        <v>0</v>
      </c>
      <c r="L3589" s="324">
        <f>ROUND(SUMIF('VGT-Bewegungsdaten'!B:B,$A3589,'VGT-Bewegungsdaten'!D:D),2)</f>
        <v>0</v>
      </c>
      <c r="N3589" s="376" t="s">
        <v>4930</v>
      </c>
      <c r="O3589" s="376" t="s">
        <v>4940</v>
      </c>
      <c r="P3589" s="326">
        <f>ROUND(SUMIF('AV-Bewegungsdaten'!B:B,A3589,'AV-Bewegungsdaten'!C:C),3)</f>
        <v>0</v>
      </c>
      <c r="Q3589" s="324">
        <f>ROUND(SUMIF('AV-Bewegungsdaten'!B:B,$A3589,'AV-Bewegungsdaten'!D:D),2)</f>
        <v>0</v>
      </c>
      <c r="T3589" s="327"/>
      <c r="U3589" s="326">
        <f>ROUND(SUMIF('DV-Bewegungsdaten'!B:B,Kategorien!A3589,'DV-Bewegungsdaten'!D:D),3)</f>
        <v>0</v>
      </c>
      <c r="V3589" s="324">
        <f>ROUND(SUMIF('DV-Bewegungsdaten'!B:B,Kategorien!A3589,'DV-Bewegungsdaten'!E:E),3)</f>
        <v>0</v>
      </c>
      <c r="AD3589" s="390">
        <f t="shared" si="733"/>
        <v>14.291</v>
      </c>
      <c r="AE3589" s="390">
        <f t="shared" si="734"/>
        <v>14.948</v>
      </c>
      <c r="AF3589" s="390">
        <f t="shared" si="735"/>
        <v>16.167000000000002</v>
      </c>
      <c r="AG3589" s="390">
        <f t="shared" si="736"/>
        <v>15.534000000000001</v>
      </c>
      <c r="AH3589" s="390">
        <f t="shared" si="737"/>
        <v>15.446000000000002</v>
      </c>
      <c r="AI3589" s="390">
        <f t="shared" si="738"/>
        <v>15.978000000000002</v>
      </c>
      <c r="AJ3589" s="390">
        <f t="shared" si="739"/>
        <v>15.261000000000001</v>
      </c>
      <c r="AK3589" s="390">
        <f t="shared" si="740"/>
        <v>15.545</v>
      </c>
      <c r="AL3589" s="390">
        <f t="shared" si="741"/>
        <v>15.655000000000001</v>
      </c>
      <c r="AM3589" s="390">
        <f t="shared" si="742"/>
        <v>15.536000000000001</v>
      </c>
      <c r="AN3589" s="390">
        <f t="shared" si="743"/>
        <v>15.13</v>
      </c>
      <c r="AO3589" s="390">
        <f t="shared" si="744"/>
        <v>16.033000000000001</v>
      </c>
    </row>
    <row r="3590" spans="1:41" ht="15" customHeight="1" x14ac:dyDescent="0.25">
      <c r="A3590" s="127" t="s">
        <v>5043</v>
      </c>
      <c r="B3590" s="125" t="s">
        <v>2077</v>
      </c>
      <c r="C3590" s="125" t="s">
        <v>4969</v>
      </c>
      <c r="D3590" s="125" t="s">
        <v>4580</v>
      </c>
      <c r="F3590" s="126">
        <v>21.03</v>
      </c>
      <c r="G3590" s="126">
        <v>21.23</v>
      </c>
      <c r="H3590" s="126">
        <v>16.82</v>
      </c>
      <c r="I3590" s="126"/>
      <c r="J3590" s="317"/>
      <c r="K3590" s="323">
        <f>ROUND(SUMIF('VGT-Bewegungsdaten'!B:B,A3590,'VGT-Bewegungsdaten'!C:C),3)</f>
        <v>0</v>
      </c>
      <c r="L3590" s="324">
        <f>ROUND(SUMIF('VGT-Bewegungsdaten'!B:B,$A3590,'VGT-Bewegungsdaten'!D:D),2)</f>
        <v>0</v>
      </c>
      <c r="N3590" s="376" t="s">
        <v>4930</v>
      </c>
      <c r="O3590" s="376" t="s">
        <v>4940</v>
      </c>
      <c r="P3590" s="326">
        <f>ROUND(SUMIF('AV-Bewegungsdaten'!B:B,A3590,'AV-Bewegungsdaten'!C:C),3)</f>
        <v>0</v>
      </c>
      <c r="Q3590" s="324">
        <f>ROUND(SUMIF('AV-Bewegungsdaten'!B:B,$A3590,'AV-Bewegungsdaten'!D:D),2)</f>
        <v>0</v>
      </c>
      <c r="T3590" s="327"/>
      <c r="U3590" s="326">
        <f>ROUND(SUMIF('DV-Bewegungsdaten'!B:B,Kategorien!A3590,'DV-Bewegungsdaten'!D:D),3)</f>
        <v>0</v>
      </c>
      <c r="V3590" s="324">
        <f>ROUND(SUMIF('DV-Bewegungsdaten'!B:B,Kategorien!A3590,'DV-Bewegungsdaten'!E:E),3)</f>
        <v>0</v>
      </c>
      <c r="AD3590" s="390">
        <f t="shared" si="733"/>
        <v>16.291</v>
      </c>
      <c r="AE3590" s="390">
        <f t="shared" si="734"/>
        <v>16.948</v>
      </c>
      <c r="AF3590" s="390">
        <f t="shared" si="735"/>
        <v>18.167000000000002</v>
      </c>
      <c r="AG3590" s="390">
        <f t="shared" si="736"/>
        <v>17.533999999999999</v>
      </c>
      <c r="AH3590" s="390">
        <f t="shared" si="737"/>
        <v>17.446000000000002</v>
      </c>
      <c r="AI3590" s="390">
        <f t="shared" si="738"/>
        <v>17.978000000000002</v>
      </c>
      <c r="AJ3590" s="390">
        <f t="shared" si="739"/>
        <v>17.260999999999999</v>
      </c>
      <c r="AK3590" s="390">
        <f t="shared" si="740"/>
        <v>17.545000000000002</v>
      </c>
      <c r="AL3590" s="390">
        <f t="shared" si="741"/>
        <v>17.655000000000001</v>
      </c>
      <c r="AM3590" s="390">
        <f t="shared" si="742"/>
        <v>17.536000000000001</v>
      </c>
      <c r="AN3590" s="390">
        <f t="shared" si="743"/>
        <v>17.130000000000003</v>
      </c>
      <c r="AO3590" s="390">
        <f t="shared" si="744"/>
        <v>18.033000000000001</v>
      </c>
    </row>
    <row r="3591" spans="1:41" ht="15" customHeight="1" x14ac:dyDescent="0.25">
      <c r="A3591" s="127" t="s">
        <v>5044</v>
      </c>
      <c r="B3591" s="125" t="s">
        <v>2077</v>
      </c>
      <c r="C3591" s="125" t="s">
        <v>4969</v>
      </c>
      <c r="D3591" s="125" t="s">
        <v>4582</v>
      </c>
      <c r="F3591" s="126">
        <v>21.03</v>
      </c>
      <c r="G3591" s="126">
        <v>21.23</v>
      </c>
      <c r="H3591" s="126">
        <v>16.82</v>
      </c>
      <c r="I3591" s="126"/>
      <c r="J3591" s="317"/>
      <c r="K3591" s="323">
        <f>ROUND(SUMIF('VGT-Bewegungsdaten'!B:B,A3591,'VGT-Bewegungsdaten'!C:C),3)</f>
        <v>0</v>
      </c>
      <c r="L3591" s="324">
        <f>ROUND(SUMIF('VGT-Bewegungsdaten'!B:B,$A3591,'VGT-Bewegungsdaten'!D:D),2)</f>
        <v>0</v>
      </c>
      <c r="N3591" s="376" t="s">
        <v>4930</v>
      </c>
      <c r="O3591" s="376" t="s">
        <v>4940</v>
      </c>
      <c r="P3591" s="326">
        <f>ROUND(SUMIF('AV-Bewegungsdaten'!B:B,A3591,'AV-Bewegungsdaten'!C:C),3)</f>
        <v>0</v>
      </c>
      <c r="Q3591" s="324">
        <f>ROUND(SUMIF('AV-Bewegungsdaten'!B:B,$A3591,'AV-Bewegungsdaten'!D:D),2)</f>
        <v>0</v>
      </c>
      <c r="T3591" s="327"/>
      <c r="U3591" s="326">
        <f>ROUND(SUMIF('DV-Bewegungsdaten'!B:B,Kategorien!A3591,'DV-Bewegungsdaten'!D:D),3)</f>
        <v>0</v>
      </c>
      <c r="V3591" s="324">
        <f>ROUND(SUMIF('DV-Bewegungsdaten'!B:B,Kategorien!A3591,'DV-Bewegungsdaten'!E:E),3)</f>
        <v>0</v>
      </c>
      <c r="AD3591" s="390">
        <f t="shared" si="733"/>
        <v>16.291</v>
      </c>
      <c r="AE3591" s="390">
        <f t="shared" si="734"/>
        <v>16.948</v>
      </c>
      <c r="AF3591" s="390">
        <f t="shared" si="735"/>
        <v>18.167000000000002</v>
      </c>
      <c r="AG3591" s="390">
        <f t="shared" si="736"/>
        <v>17.533999999999999</v>
      </c>
      <c r="AH3591" s="390">
        <f t="shared" si="737"/>
        <v>17.446000000000002</v>
      </c>
      <c r="AI3591" s="390">
        <f t="shared" si="738"/>
        <v>17.978000000000002</v>
      </c>
      <c r="AJ3591" s="390">
        <f t="shared" si="739"/>
        <v>17.260999999999999</v>
      </c>
      <c r="AK3591" s="390">
        <f t="shared" si="740"/>
        <v>17.545000000000002</v>
      </c>
      <c r="AL3591" s="390">
        <f t="shared" si="741"/>
        <v>17.655000000000001</v>
      </c>
      <c r="AM3591" s="390">
        <f t="shared" si="742"/>
        <v>17.536000000000001</v>
      </c>
      <c r="AN3591" s="390">
        <f t="shared" si="743"/>
        <v>17.130000000000003</v>
      </c>
      <c r="AO3591" s="390">
        <f t="shared" si="744"/>
        <v>18.033000000000001</v>
      </c>
    </row>
    <row r="3592" spans="1:41" ht="15" customHeight="1" x14ac:dyDescent="0.25">
      <c r="A3592" s="127" t="s">
        <v>5045</v>
      </c>
      <c r="B3592" s="125" t="s">
        <v>2077</v>
      </c>
      <c r="C3592" s="125" t="s">
        <v>4969</v>
      </c>
      <c r="D3592" s="125" t="s">
        <v>4584</v>
      </c>
      <c r="F3592" s="126">
        <v>10.78</v>
      </c>
      <c r="G3592" s="126">
        <v>10.979999999999999</v>
      </c>
      <c r="H3592" s="126">
        <v>8.6199999999999992</v>
      </c>
      <c r="I3592" s="126"/>
      <c r="J3592" s="317"/>
      <c r="K3592" s="323">
        <f>ROUND(SUMIF('VGT-Bewegungsdaten'!B:B,A3592,'VGT-Bewegungsdaten'!C:C),3)</f>
        <v>0</v>
      </c>
      <c r="L3592" s="324">
        <f>ROUND(SUMIF('VGT-Bewegungsdaten'!B:B,$A3592,'VGT-Bewegungsdaten'!D:D),2)</f>
        <v>0</v>
      </c>
      <c r="N3592" s="376" t="s">
        <v>4930</v>
      </c>
      <c r="O3592" s="376" t="s">
        <v>4940</v>
      </c>
      <c r="P3592" s="326">
        <f>ROUND(SUMIF('AV-Bewegungsdaten'!B:B,A3592,'AV-Bewegungsdaten'!C:C),3)</f>
        <v>0</v>
      </c>
      <c r="Q3592" s="324">
        <f>ROUND(SUMIF('AV-Bewegungsdaten'!B:B,$A3592,'AV-Bewegungsdaten'!D:D),2)</f>
        <v>0</v>
      </c>
      <c r="T3592" s="327"/>
      <c r="U3592" s="326">
        <f>ROUND(SUMIF('DV-Bewegungsdaten'!B:B,Kategorien!A3592,'DV-Bewegungsdaten'!D:D),3)</f>
        <v>0</v>
      </c>
      <c r="V3592" s="324">
        <f>ROUND(SUMIF('DV-Bewegungsdaten'!B:B,Kategorien!A3592,'DV-Bewegungsdaten'!E:E),3)</f>
        <v>0</v>
      </c>
      <c r="AD3592" s="390">
        <f t="shared" si="733"/>
        <v>6.0409999999999986</v>
      </c>
      <c r="AE3592" s="390">
        <f t="shared" si="734"/>
        <v>6.6979999999999986</v>
      </c>
      <c r="AF3592" s="390">
        <f t="shared" si="735"/>
        <v>7.916999999999998</v>
      </c>
      <c r="AG3592" s="390">
        <f t="shared" si="736"/>
        <v>7.2839999999999989</v>
      </c>
      <c r="AH3592" s="390">
        <f t="shared" si="737"/>
        <v>7.1959999999999988</v>
      </c>
      <c r="AI3592" s="390">
        <f t="shared" si="738"/>
        <v>7.7279999999999989</v>
      </c>
      <c r="AJ3592" s="390">
        <f t="shared" si="739"/>
        <v>7.0109999999999992</v>
      </c>
      <c r="AK3592" s="390">
        <f t="shared" si="740"/>
        <v>7.2949999999999982</v>
      </c>
      <c r="AL3592" s="390">
        <f t="shared" si="741"/>
        <v>7.4049999999999985</v>
      </c>
      <c r="AM3592" s="390">
        <f t="shared" si="742"/>
        <v>7.2859999999999987</v>
      </c>
      <c r="AN3592" s="390">
        <f t="shared" si="743"/>
        <v>6.879999999999999</v>
      </c>
      <c r="AO3592" s="390">
        <f t="shared" si="744"/>
        <v>7.7829999999999986</v>
      </c>
    </row>
    <row r="3593" spans="1:41" ht="15" customHeight="1" x14ac:dyDescent="0.25">
      <c r="A3593" s="127" t="s">
        <v>5046</v>
      </c>
      <c r="B3593" s="125" t="s">
        <v>2077</v>
      </c>
      <c r="C3593" s="125" t="s">
        <v>4969</v>
      </c>
      <c r="D3593" s="125" t="s">
        <v>4586</v>
      </c>
      <c r="F3593" s="126">
        <v>15.78</v>
      </c>
      <c r="G3593" s="126">
        <v>15.979999999999999</v>
      </c>
      <c r="H3593" s="126">
        <v>12.62</v>
      </c>
      <c r="I3593" s="126"/>
      <c r="J3593" s="317"/>
      <c r="K3593" s="323">
        <f>ROUND(SUMIF('VGT-Bewegungsdaten'!B:B,A3593,'VGT-Bewegungsdaten'!C:C),3)</f>
        <v>0</v>
      </c>
      <c r="L3593" s="324">
        <f>ROUND(SUMIF('VGT-Bewegungsdaten'!B:B,$A3593,'VGT-Bewegungsdaten'!D:D),2)</f>
        <v>0</v>
      </c>
      <c r="N3593" s="376" t="s">
        <v>4930</v>
      </c>
      <c r="O3593" s="376" t="s">
        <v>4940</v>
      </c>
      <c r="P3593" s="326">
        <f>ROUND(SUMIF('AV-Bewegungsdaten'!B:B,A3593,'AV-Bewegungsdaten'!C:C),3)</f>
        <v>0</v>
      </c>
      <c r="Q3593" s="324">
        <f>ROUND(SUMIF('AV-Bewegungsdaten'!B:B,$A3593,'AV-Bewegungsdaten'!D:D),2)</f>
        <v>0</v>
      </c>
      <c r="T3593" s="327"/>
      <c r="U3593" s="326">
        <f>ROUND(SUMIF('DV-Bewegungsdaten'!B:B,Kategorien!A3593,'DV-Bewegungsdaten'!D:D),3)</f>
        <v>0</v>
      </c>
      <c r="V3593" s="324">
        <f>ROUND(SUMIF('DV-Bewegungsdaten'!B:B,Kategorien!A3593,'DV-Bewegungsdaten'!E:E),3)</f>
        <v>0</v>
      </c>
      <c r="AD3593" s="390">
        <f t="shared" si="733"/>
        <v>11.040999999999999</v>
      </c>
      <c r="AE3593" s="390">
        <f t="shared" si="734"/>
        <v>11.697999999999999</v>
      </c>
      <c r="AF3593" s="390">
        <f t="shared" si="735"/>
        <v>12.916999999999998</v>
      </c>
      <c r="AG3593" s="390">
        <f t="shared" si="736"/>
        <v>12.283999999999999</v>
      </c>
      <c r="AH3593" s="390">
        <f t="shared" si="737"/>
        <v>12.195999999999998</v>
      </c>
      <c r="AI3593" s="390">
        <f t="shared" si="738"/>
        <v>12.727999999999998</v>
      </c>
      <c r="AJ3593" s="390">
        <f t="shared" si="739"/>
        <v>12.010999999999999</v>
      </c>
      <c r="AK3593" s="390">
        <f t="shared" si="740"/>
        <v>12.294999999999998</v>
      </c>
      <c r="AL3593" s="390">
        <f t="shared" si="741"/>
        <v>12.404999999999998</v>
      </c>
      <c r="AM3593" s="390">
        <f t="shared" si="742"/>
        <v>12.285999999999998</v>
      </c>
      <c r="AN3593" s="390">
        <f t="shared" si="743"/>
        <v>11.879999999999999</v>
      </c>
      <c r="AO3593" s="390">
        <f t="shared" si="744"/>
        <v>12.782999999999998</v>
      </c>
    </row>
    <row r="3594" spans="1:41" ht="15" customHeight="1" x14ac:dyDescent="0.25">
      <c r="A3594" s="127" t="s">
        <v>5047</v>
      </c>
      <c r="B3594" s="125" t="s">
        <v>2077</v>
      </c>
      <c r="C3594" s="125" t="s">
        <v>4969</v>
      </c>
      <c r="D3594" s="125" t="s">
        <v>4588</v>
      </c>
      <c r="F3594" s="126">
        <v>13.28</v>
      </c>
      <c r="G3594" s="126">
        <v>13.479999999999999</v>
      </c>
      <c r="H3594" s="126">
        <v>10.62</v>
      </c>
      <c r="I3594" s="126"/>
      <c r="J3594" s="317"/>
      <c r="K3594" s="323">
        <f>ROUND(SUMIF('VGT-Bewegungsdaten'!B:B,A3594,'VGT-Bewegungsdaten'!C:C),3)</f>
        <v>0</v>
      </c>
      <c r="L3594" s="324">
        <f>ROUND(SUMIF('VGT-Bewegungsdaten'!B:B,$A3594,'VGT-Bewegungsdaten'!D:D),2)</f>
        <v>0</v>
      </c>
      <c r="N3594" s="376" t="s">
        <v>4930</v>
      </c>
      <c r="O3594" s="376" t="s">
        <v>4940</v>
      </c>
      <c r="P3594" s="326">
        <f>ROUND(SUMIF('AV-Bewegungsdaten'!B:B,A3594,'AV-Bewegungsdaten'!C:C),3)</f>
        <v>0</v>
      </c>
      <c r="Q3594" s="324">
        <f>ROUND(SUMIF('AV-Bewegungsdaten'!B:B,$A3594,'AV-Bewegungsdaten'!D:D),2)</f>
        <v>0</v>
      </c>
      <c r="T3594" s="327"/>
      <c r="U3594" s="326">
        <f>ROUND(SUMIF('DV-Bewegungsdaten'!B:B,Kategorien!A3594,'DV-Bewegungsdaten'!D:D),3)</f>
        <v>0</v>
      </c>
      <c r="V3594" s="324">
        <f>ROUND(SUMIF('DV-Bewegungsdaten'!B:B,Kategorien!A3594,'DV-Bewegungsdaten'!E:E),3)</f>
        <v>0</v>
      </c>
      <c r="AD3594" s="390">
        <f t="shared" si="733"/>
        <v>8.5409999999999986</v>
      </c>
      <c r="AE3594" s="390">
        <f t="shared" si="734"/>
        <v>9.1979999999999986</v>
      </c>
      <c r="AF3594" s="390">
        <f t="shared" si="735"/>
        <v>10.416999999999998</v>
      </c>
      <c r="AG3594" s="390">
        <f t="shared" si="736"/>
        <v>9.7839999999999989</v>
      </c>
      <c r="AH3594" s="390">
        <f t="shared" si="737"/>
        <v>9.695999999999998</v>
      </c>
      <c r="AI3594" s="390">
        <f t="shared" si="738"/>
        <v>10.227999999999998</v>
      </c>
      <c r="AJ3594" s="390">
        <f t="shared" si="739"/>
        <v>9.5109999999999992</v>
      </c>
      <c r="AK3594" s="390">
        <f t="shared" si="740"/>
        <v>9.7949999999999982</v>
      </c>
      <c r="AL3594" s="390">
        <f t="shared" si="741"/>
        <v>9.9049999999999976</v>
      </c>
      <c r="AM3594" s="390">
        <f t="shared" si="742"/>
        <v>9.7859999999999978</v>
      </c>
      <c r="AN3594" s="390">
        <f t="shared" si="743"/>
        <v>9.379999999999999</v>
      </c>
      <c r="AO3594" s="390">
        <f t="shared" si="744"/>
        <v>10.282999999999998</v>
      </c>
    </row>
    <row r="3595" spans="1:41" ht="15" customHeight="1" x14ac:dyDescent="0.25">
      <c r="A3595" s="127" t="s">
        <v>5048</v>
      </c>
      <c r="B3595" s="125" t="s">
        <v>2077</v>
      </c>
      <c r="C3595" s="125" t="s">
        <v>4969</v>
      </c>
      <c r="D3595" s="125" t="s">
        <v>4590</v>
      </c>
      <c r="F3595" s="126">
        <v>18.78</v>
      </c>
      <c r="G3595" s="126">
        <v>18.98</v>
      </c>
      <c r="H3595" s="126">
        <v>15.02</v>
      </c>
      <c r="I3595" s="126"/>
      <c r="J3595" s="317"/>
      <c r="K3595" s="323">
        <f>ROUND(SUMIF('VGT-Bewegungsdaten'!B:B,A3595,'VGT-Bewegungsdaten'!C:C),3)</f>
        <v>0</v>
      </c>
      <c r="L3595" s="324">
        <f>ROUND(SUMIF('VGT-Bewegungsdaten'!B:B,$A3595,'VGT-Bewegungsdaten'!D:D),2)</f>
        <v>0</v>
      </c>
      <c r="N3595" s="376" t="s">
        <v>4930</v>
      </c>
      <c r="O3595" s="376" t="s">
        <v>4940</v>
      </c>
      <c r="P3595" s="326">
        <f>ROUND(SUMIF('AV-Bewegungsdaten'!B:B,A3595,'AV-Bewegungsdaten'!C:C),3)</f>
        <v>0</v>
      </c>
      <c r="Q3595" s="324">
        <f>ROUND(SUMIF('AV-Bewegungsdaten'!B:B,$A3595,'AV-Bewegungsdaten'!D:D),2)</f>
        <v>0</v>
      </c>
      <c r="T3595" s="327"/>
      <c r="U3595" s="326">
        <f>ROUND(SUMIF('DV-Bewegungsdaten'!B:B,Kategorien!A3595,'DV-Bewegungsdaten'!D:D),3)</f>
        <v>0</v>
      </c>
      <c r="V3595" s="324">
        <f>ROUND(SUMIF('DV-Bewegungsdaten'!B:B,Kategorien!A3595,'DV-Bewegungsdaten'!E:E),3)</f>
        <v>0</v>
      </c>
      <c r="AD3595" s="390">
        <f t="shared" si="733"/>
        <v>14.041</v>
      </c>
      <c r="AE3595" s="390">
        <f t="shared" si="734"/>
        <v>14.698</v>
      </c>
      <c r="AF3595" s="390">
        <f t="shared" si="735"/>
        <v>15.917</v>
      </c>
      <c r="AG3595" s="390">
        <f t="shared" si="736"/>
        <v>15.284000000000001</v>
      </c>
      <c r="AH3595" s="390">
        <f t="shared" si="737"/>
        <v>15.196000000000002</v>
      </c>
      <c r="AI3595" s="390">
        <f t="shared" si="738"/>
        <v>15.728000000000002</v>
      </c>
      <c r="AJ3595" s="390">
        <f t="shared" si="739"/>
        <v>15.011000000000001</v>
      </c>
      <c r="AK3595" s="390">
        <f t="shared" si="740"/>
        <v>15.295</v>
      </c>
      <c r="AL3595" s="390">
        <f t="shared" si="741"/>
        <v>15.405000000000001</v>
      </c>
      <c r="AM3595" s="390">
        <f t="shared" si="742"/>
        <v>15.286000000000001</v>
      </c>
      <c r="AN3595" s="390">
        <f t="shared" si="743"/>
        <v>14.88</v>
      </c>
      <c r="AO3595" s="390">
        <f t="shared" si="744"/>
        <v>15.783000000000001</v>
      </c>
    </row>
    <row r="3596" spans="1:41" ht="15" customHeight="1" x14ac:dyDescent="0.25">
      <c r="A3596" s="127" t="s">
        <v>5049</v>
      </c>
      <c r="B3596" s="125" t="s">
        <v>2077</v>
      </c>
      <c r="C3596" s="125" t="s">
        <v>4969</v>
      </c>
      <c r="D3596" s="125" t="s">
        <v>4592</v>
      </c>
      <c r="F3596" s="126">
        <v>16.78</v>
      </c>
      <c r="G3596" s="126">
        <v>16.98</v>
      </c>
      <c r="H3596" s="126">
        <v>13.42</v>
      </c>
      <c r="I3596" s="126"/>
      <c r="J3596" s="317"/>
      <c r="K3596" s="323">
        <f>ROUND(SUMIF('VGT-Bewegungsdaten'!B:B,A3596,'VGT-Bewegungsdaten'!C:C),3)</f>
        <v>0</v>
      </c>
      <c r="L3596" s="324">
        <f>ROUND(SUMIF('VGT-Bewegungsdaten'!B:B,$A3596,'VGT-Bewegungsdaten'!D:D),2)</f>
        <v>0</v>
      </c>
      <c r="N3596" s="376" t="s">
        <v>4930</v>
      </c>
      <c r="O3596" s="376" t="s">
        <v>4940</v>
      </c>
      <c r="P3596" s="326">
        <f>ROUND(SUMIF('AV-Bewegungsdaten'!B:B,A3596,'AV-Bewegungsdaten'!C:C),3)</f>
        <v>0</v>
      </c>
      <c r="Q3596" s="324">
        <f>ROUND(SUMIF('AV-Bewegungsdaten'!B:B,$A3596,'AV-Bewegungsdaten'!D:D),2)</f>
        <v>0</v>
      </c>
      <c r="T3596" s="327"/>
      <c r="U3596" s="326">
        <f>ROUND(SUMIF('DV-Bewegungsdaten'!B:B,Kategorien!A3596,'DV-Bewegungsdaten'!D:D),3)</f>
        <v>0</v>
      </c>
      <c r="V3596" s="324">
        <f>ROUND(SUMIF('DV-Bewegungsdaten'!B:B,Kategorien!A3596,'DV-Bewegungsdaten'!E:E),3)</f>
        <v>0</v>
      </c>
      <c r="AD3596" s="390">
        <f t="shared" si="733"/>
        <v>12.041</v>
      </c>
      <c r="AE3596" s="390">
        <f t="shared" si="734"/>
        <v>12.698</v>
      </c>
      <c r="AF3596" s="390">
        <f t="shared" si="735"/>
        <v>13.917</v>
      </c>
      <c r="AG3596" s="390">
        <f t="shared" si="736"/>
        <v>13.284000000000001</v>
      </c>
      <c r="AH3596" s="390">
        <f t="shared" si="737"/>
        <v>13.196000000000002</v>
      </c>
      <c r="AI3596" s="390">
        <f t="shared" si="738"/>
        <v>13.728000000000002</v>
      </c>
      <c r="AJ3596" s="390">
        <f t="shared" si="739"/>
        <v>13.011000000000001</v>
      </c>
      <c r="AK3596" s="390">
        <f t="shared" si="740"/>
        <v>13.295</v>
      </c>
      <c r="AL3596" s="390">
        <f t="shared" si="741"/>
        <v>13.405000000000001</v>
      </c>
      <c r="AM3596" s="390">
        <f t="shared" si="742"/>
        <v>13.286000000000001</v>
      </c>
      <c r="AN3596" s="390">
        <f t="shared" si="743"/>
        <v>12.88</v>
      </c>
      <c r="AO3596" s="390">
        <f t="shared" si="744"/>
        <v>13.783000000000001</v>
      </c>
    </row>
    <row r="3597" spans="1:41" ht="15" customHeight="1" x14ac:dyDescent="0.25">
      <c r="A3597" s="127" t="s">
        <v>5050</v>
      </c>
      <c r="B3597" s="125" t="s">
        <v>2077</v>
      </c>
      <c r="C3597" s="125" t="s">
        <v>4969</v>
      </c>
      <c r="D3597" s="125" t="s">
        <v>4594</v>
      </c>
      <c r="F3597" s="126">
        <v>13.719999999999999</v>
      </c>
      <c r="G3597" s="126">
        <v>13.919999999999998</v>
      </c>
      <c r="H3597" s="126">
        <v>10.98</v>
      </c>
      <c r="I3597" s="126"/>
      <c r="J3597" s="317"/>
      <c r="K3597" s="323">
        <f>ROUND(SUMIF('VGT-Bewegungsdaten'!B:B,A3597,'VGT-Bewegungsdaten'!C:C),3)</f>
        <v>0</v>
      </c>
      <c r="L3597" s="324">
        <f>ROUND(SUMIF('VGT-Bewegungsdaten'!B:B,$A3597,'VGT-Bewegungsdaten'!D:D),2)</f>
        <v>0</v>
      </c>
      <c r="N3597" s="376" t="s">
        <v>4930</v>
      </c>
      <c r="O3597" s="376" t="s">
        <v>4940</v>
      </c>
      <c r="P3597" s="326">
        <f>ROUND(SUMIF('AV-Bewegungsdaten'!B:B,A3597,'AV-Bewegungsdaten'!C:C),3)</f>
        <v>0</v>
      </c>
      <c r="Q3597" s="324">
        <f>ROUND(SUMIF('AV-Bewegungsdaten'!B:B,$A3597,'AV-Bewegungsdaten'!D:D),2)</f>
        <v>0</v>
      </c>
      <c r="T3597" s="327"/>
      <c r="U3597" s="326">
        <f>ROUND(SUMIF('DV-Bewegungsdaten'!B:B,Kategorien!A3597,'DV-Bewegungsdaten'!D:D),3)</f>
        <v>0</v>
      </c>
      <c r="V3597" s="324">
        <f>ROUND(SUMIF('DV-Bewegungsdaten'!B:B,Kategorien!A3597,'DV-Bewegungsdaten'!E:E),3)</f>
        <v>0</v>
      </c>
      <c r="AD3597" s="390">
        <f t="shared" si="733"/>
        <v>8.9809999999999981</v>
      </c>
      <c r="AE3597" s="390">
        <f t="shared" si="734"/>
        <v>9.6379999999999981</v>
      </c>
      <c r="AF3597" s="390">
        <f t="shared" si="735"/>
        <v>10.856999999999998</v>
      </c>
      <c r="AG3597" s="390">
        <f t="shared" si="736"/>
        <v>10.223999999999998</v>
      </c>
      <c r="AH3597" s="390">
        <f t="shared" si="737"/>
        <v>10.135999999999999</v>
      </c>
      <c r="AI3597" s="390">
        <f t="shared" si="738"/>
        <v>10.667999999999999</v>
      </c>
      <c r="AJ3597" s="390">
        <f t="shared" si="739"/>
        <v>9.9509999999999987</v>
      </c>
      <c r="AK3597" s="390">
        <f t="shared" si="740"/>
        <v>10.234999999999998</v>
      </c>
      <c r="AL3597" s="390">
        <f t="shared" si="741"/>
        <v>10.344999999999999</v>
      </c>
      <c r="AM3597" s="390">
        <f t="shared" si="742"/>
        <v>10.225999999999999</v>
      </c>
      <c r="AN3597" s="390">
        <f t="shared" si="743"/>
        <v>9.8199999999999985</v>
      </c>
      <c r="AO3597" s="390">
        <f t="shared" si="744"/>
        <v>10.722999999999999</v>
      </c>
    </row>
    <row r="3598" spans="1:41" ht="15" customHeight="1" x14ac:dyDescent="0.25">
      <c r="A3598" s="127" t="s">
        <v>5051</v>
      </c>
      <c r="B3598" s="125" t="s">
        <v>2077</v>
      </c>
      <c r="C3598" s="125" t="s">
        <v>4969</v>
      </c>
      <c r="D3598" s="125" t="s">
        <v>4596</v>
      </c>
      <c r="F3598" s="126">
        <v>18.72</v>
      </c>
      <c r="G3598" s="126">
        <v>18.919999999999998</v>
      </c>
      <c r="H3598" s="126">
        <v>14.98</v>
      </c>
      <c r="I3598" s="126"/>
      <c r="J3598" s="317"/>
      <c r="K3598" s="323">
        <f>ROUND(SUMIF('VGT-Bewegungsdaten'!B:B,A3598,'VGT-Bewegungsdaten'!C:C),3)</f>
        <v>0</v>
      </c>
      <c r="L3598" s="324">
        <f>ROUND(SUMIF('VGT-Bewegungsdaten'!B:B,$A3598,'VGT-Bewegungsdaten'!D:D),2)</f>
        <v>0</v>
      </c>
      <c r="N3598" s="376" t="s">
        <v>4930</v>
      </c>
      <c r="O3598" s="376" t="s">
        <v>4940</v>
      </c>
      <c r="P3598" s="326">
        <f>ROUND(SUMIF('AV-Bewegungsdaten'!B:B,A3598,'AV-Bewegungsdaten'!C:C),3)</f>
        <v>0</v>
      </c>
      <c r="Q3598" s="324">
        <f>ROUND(SUMIF('AV-Bewegungsdaten'!B:B,$A3598,'AV-Bewegungsdaten'!D:D),2)</f>
        <v>0</v>
      </c>
      <c r="T3598" s="327"/>
      <c r="U3598" s="326">
        <f>ROUND(SUMIF('DV-Bewegungsdaten'!B:B,Kategorien!A3598,'DV-Bewegungsdaten'!D:D),3)</f>
        <v>0</v>
      </c>
      <c r="V3598" s="324">
        <f>ROUND(SUMIF('DV-Bewegungsdaten'!B:B,Kategorien!A3598,'DV-Bewegungsdaten'!E:E),3)</f>
        <v>0</v>
      </c>
      <c r="AD3598" s="390">
        <f t="shared" si="733"/>
        <v>13.980999999999998</v>
      </c>
      <c r="AE3598" s="390">
        <f t="shared" si="734"/>
        <v>14.637999999999998</v>
      </c>
      <c r="AF3598" s="390">
        <f t="shared" si="735"/>
        <v>15.856999999999998</v>
      </c>
      <c r="AG3598" s="390">
        <f t="shared" si="736"/>
        <v>15.223999999999998</v>
      </c>
      <c r="AH3598" s="390">
        <f t="shared" si="737"/>
        <v>15.135999999999999</v>
      </c>
      <c r="AI3598" s="390">
        <f t="shared" si="738"/>
        <v>15.667999999999999</v>
      </c>
      <c r="AJ3598" s="390">
        <f t="shared" si="739"/>
        <v>14.950999999999999</v>
      </c>
      <c r="AK3598" s="390">
        <f t="shared" si="740"/>
        <v>15.234999999999998</v>
      </c>
      <c r="AL3598" s="390">
        <f t="shared" si="741"/>
        <v>15.344999999999999</v>
      </c>
      <c r="AM3598" s="390">
        <f t="shared" si="742"/>
        <v>15.225999999999999</v>
      </c>
      <c r="AN3598" s="390">
        <f t="shared" si="743"/>
        <v>14.819999999999999</v>
      </c>
      <c r="AO3598" s="390">
        <f t="shared" si="744"/>
        <v>15.722999999999999</v>
      </c>
    </row>
    <row r="3599" spans="1:41" ht="15" customHeight="1" x14ac:dyDescent="0.25">
      <c r="A3599" s="127" t="s">
        <v>5052</v>
      </c>
      <c r="B3599" s="125" t="s">
        <v>2077</v>
      </c>
      <c r="C3599" s="125" t="s">
        <v>4969</v>
      </c>
      <c r="D3599" s="125" t="s">
        <v>4598</v>
      </c>
      <c r="F3599" s="126">
        <v>16.22</v>
      </c>
      <c r="G3599" s="126">
        <v>16.419999999999998</v>
      </c>
      <c r="H3599" s="126">
        <v>12.98</v>
      </c>
      <c r="I3599" s="126"/>
      <c r="J3599" s="317"/>
      <c r="K3599" s="323">
        <f>ROUND(SUMIF('VGT-Bewegungsdaten'!B:B,A3599,'VGT-Bewegungsdaten'!C:C),3)</f>
        <v>0</v>
      </c>
      <c r="L3599" s="324">
        <f>ROUND(SUMIF('VGT-Bewegungsdaten'!B:B,$A3599,'VGT-Bewegungsdaten'!D:D),2)</f>
        <v>0</v>
      </c>
      <c r="N3599" s="376" t="s">
        <v>4930</v>
      </c>
      <c r="O3599" s="376" t="s">
        <v>4940</v>
      </c>
      <c r="P3599" s="326">
        <f>ROUND(SUMIF('AV-Bewegungsdaten'!B:B,A3599,'AV-Bewegungsdaten'!C:C),3)</f>
        <v>0</v>
      </c>
      <c r="Q3599" s="324">
        <f>ROUND(SUMIF('AV-Bewegungsdaten'!B:B,$A3599,'AV-Bewegungsdaten'!D:D),2)</f>
        <v>0</v>
      </c>
      <c r="T3599" s="327"/>
      <c r="U3599" s="326">
        <f>ROUND(SUMIF('DV-Bewegungsdaten'!B:B,Kategorien!A3599,'DV-Bewegungsdaten'!D:D),3)</f>
        <v>0</v>
      </c>
      <c r="V3599" s="324">
        <f>ROUND(SUMIF('DV-Bewegungsdaten'!B:B,Kategorien!A3599,'DV-Bewegungsdaten'!E:E),3)</f>
        <v>0</v>
      </c>
      <c r="AD3599" s="390">
        <f t="shared" si="733"/>
        <v>11.480999999999998</v>
      </c>
      <c r="AE3599" s="390">
        <f t="shared" si="734"/>
        <v>12.137999999999998</v>
      </c>
      <c r="AF3599" s="390">
        <f t="shared" si="735"/>
        <v>13.356999999999998</v>
      </c>
      <c r="AG3599" s="390">
        <f t="shared" si="736"/>
        <v>12.723999999999998</v>
      </c>
      <c r="AH3599" s="390">
        <f t="shared" si="737"/>
        <v>12.635999999999999</v>
      </c>
      <c r="AI3599" s="390">
        <f t="shared" si="738"/>
        <v>13.167999999999999</v>
      </c>
      <c r="AJ3599" s="390">
        <f t="shared" si="739"/>
        <v>12.450999999999999</v>
      </c>
      <c r="AK3599" s="390">
        <f t="shared" si="740"/>
        <v>12.734999999999998</v>
      </c>
      <c r="AL3599" s="390">
        <f t="shared" si="741"/>
        <v>12.844999999999999</v>
      </c>
      <c r="AM3599" s="390">
        <f t="shared" si="742"/>
        <v>12.725999999999999</v>
      </c>
      <c r="AN3599" s="390">
        <f t="shared" si="743"/>
        <v>12.319999999999999</v>
      </c>
      <c r="AO3599" s="390">
        <f t="shared" si="744"/>
        <v>13.222999999999999</v>
      </c>
    </row>
    <row r="3600" spans="1:41" ht="15" customHeight="1" x14ac:dyDescent="0.25">
      <c r="A3600" s="127" t="s">
        <v>5053</v>
      </c>
      <c r="B3600" s="125" t="s">
        <v>2077</v>
      </c>
      <c r="C3600" s="125" t="s">
        <v>4969</v>
      </c>
      <c r="D3600" s="125" t="s">
        <v>4600</v>
      </c>
      <c r="F3600" s="126">
        <v>21.72</v>
      </c>
      <c r="G3600" s="126">
        <v>21.919999999999998</v>
      </c>
      <c r="H3600" s="126">
        <v>17.38</v>
      </c>
      <c r="I3600" s="126"/>
      <c r="J3600" s="317"/>
      <c r="K3600" s="323">
        <f>ROUND(SUMIF('VGT-Bewegungsdaten'!B:B,A3600,'VGT-Bewegungsdaten'!C:C),3)</f>
        <v>0</v>
      </c>
      <c r="L3600" s="324">
        <f>ROUND(SUMIF('VGT-Bewegungsdaten'!B:B,$A3600,'VGT-Bewegungsdaten'!D:D),2)</f>
        <v>0</v>
      </c>
      <c r="N3600" s="376" t="s">
        <v>4930</v>
      </c>
      <c r="O3600" s="376" t="s">
        <v>4940</v>
      </c>
      <c r="P3600" s="326">
        <f>ROUND(SUMIF('AV-Bewegungsdaten'!B:B,A3600,'AV-Bewegungsdaten'!C:C),3)</f>
        <v>0</v>
      </c>
      <c r="Q3600" s="324">
        <f>ROUND(SUMIF('AV-Bewegungsdaten'!B:B,$A3600,'AV-Bewegungsdaten'!D:D),2)</f>
        <v>0</v>
      </c>
      <c r="T3600" s="327"/>
      <c r="U3600" s="326">
        <f>ROUND(SUMIF('DV-Bewegungsdaten'!B:B,Kategorien!A3600,'DV-Bewegungsdaten'!D:D),3)</f>
        <v>0</v>
      </c>
      <c r="V3600" s="324">
        <f>ROUND(SUMIF('DV-Bewegungsdaten'!B:B,Kategorien!A3600,'DV-Bewegungsdaten'!E:E),3)</f>
        <v>0</v>
      </c>
      <c r="AD3600" s="390">
        <f t="shared" si="733"/>
        <v>16.980999999999998</v>
      </c>
      <c r="AE3600" s="390">
        <f t="shared" si="734"/>
        <v>17.637999999999998</v>
      </c>
      <c r="AF3600" s="390">
        <f t="shared" si="735"/>
        <v>18.856999999999999</v>
      </c>
      <c r="AG3600" s="390">
        <f t="shared" si="736"/>
        <v>18.223999999999997</v>
      </c>
      <c r="AH3600" s="390">
        <f t="shared" si="737"/>
        <v>18.135999999999999</v>
      </c>
      <c r="AI3600" s="390">
        <f t="shared" si="738"/>
        <v>18.667999999999999</v>
      </c>
      <c r="AJ3600" s="390">
        <f t="shared" si="739"/>
        <v>17.950999999999997</v>
      </c>
      <c r="AK3600" s="390">
        <f t="shared" si="740"/>
        <v>18.234999999999999</v>
      </c>
      <c r="AL3600" s="390">
        <f t="shared" si="741"/>
        <v>18.344999999999999</v>
      </c>
      <c r="AM3600" s="390">
        <f t="shared" si="742"/>
        <v>18.225999999999999</v>
      </c>
      <c r="AN3600" s="390">
        <f t="shared" si="743"/>
        <v>17.82</v>
      </c>
      <c r="AO3600" s="390">
        <f t="shared" si="744"/>
        <v>18.722999999999999</v>
      </c>
    </row>
    <row r="3601" spans="1:41" ht="15" customHeight="1" x14ac:dyDescent="0.25">
      <c r="A3601" s="127" t="s">
        <v>5054</v>
      </c>
      <c r="B3601" s="125" t="s">
        <v>2077</v>
      </c>
      <c r="C3601" s="125" t="s">
        <v>4969</v>
      </c>
      <c r="D3601" s="125" t="s">
        <v>4602</v>
      </c>
      <c r="F3601" s="126">
        <v>19.72</v>
      </c>
      <c r="G3601" s="126">
        <v>19.919999999999998</v>
      </c>
      <c r="H3601" s="126">
        <v>15.78</v>
      </c>
      <c r="I3601" s="126"/>
      <c r="J3601" s="317"/>
      <c r="K3601" s="323">
        <f>ROUND(SUMIF('VGT-Bewegungsdaten'!B:B,A3601,'VGT-Bewegungsdaten'!C:C),3)</f>
        <v>0</v>
      </c>
      <c r="L3601" s="324">
        <f>ROUND(SUMIF('VGT-Bewegungsdaten'!B:B,$A3601,'VGT-Bewegungsdaten'!D:D),2)</f>
        <v>0</v>
      </c>
      <c r="N3601" s="376" t="s">
        <v>4930</v>
      </c>
      <c r="O3601" s="376" t="s">
        <v>4940</v>
      </c>
      <c r="P3601" s="326">
        <f>ROUND(SUMIF('AV-Bewegungsdaten'!B:B,A3601,'AV-Bewegungsdaten'!C:C),3)</f>
        <v>0</v>
      </c>
      <c r="Q3601" s="324">
        <f>ROUND(SUMIF('AV-Bewegungsdaten'!B:B,$A3601,'AV-Bewegungsdaten'!D:D),2)</f>
        <v>0</v>
      </c>
      <c r="T3601" s="327"/>
      <c r="U3601" s="326">
        <f>ROUND(SUMIF('DV-Bewegungsdaten'!B:B,Kategorien!A3601,'DV-Bewegungsdaten'!D:D),3)</f>
        <v>0</v>
      </c>
      <c r="V3601" s="324">
        <f>ROUND(SUMIF('DV-Bewegungsdaten'!B:B,Kategorien!A3601,'DV-Bewegungsdaten'!E:E),3)</f>
        <v>0</v>
      </c>
      <c r="AD3601" s="390">
        <f t="shared" si="733"/>
        <v>14.980999999999998</v>
      </c>
      <c r="AE3601" s="390">
        <f t="shared" si="734"/>
        <v>15.637999999999998</v>
      </c>
      <c r="AF3601" s="390">
        <f t="shared" si="735"/>
        <v>16.856999999999999</v>
      </c>
      <c r="AG3601" s="390">
        <f t="shared" si="736"/>
        <v>16.223999999999997</v>
      </c>
      <c r="AH3601" s="390">
        <f t="shared" si="737"/>
        <v>16.135999999999999</v>
      </c>
      <c r="AI3601" s="390">
        <f t="shared" si="738"/>
        <v>16.667999999999999</v>
      </c>
      <c r="AJ3601" s="390">
        <f t="shared" si="739"/>
        <v>15.950999999999999</v>
      </c>
      <c r="AK3601" s="390">
        <f t="shared" si="740"/>
        <v>16.234999999999999</v>
      </c>
      <c r="AL3601" s="390">
        <f t="shared" si="741"/>
        <v>16.344999999999999</v>
      </c>
      <c r="AM3601" s="390">
        <f t="shared" si="742"/>
        <v>16.225999999999999</v>
      </c>
      <c r="AN3601" s="390">
        <f t="shared" si="743"/>
        <v>15.819999999999999</v>
      </c>
      <c r="AO3601" s="390">
        <f t="shared" si="744"/>
        <v>16.722999999999999</v>
      </c>
    </row>
    <row r="3602" spans="1:41" ht="15" customHeight="1" x14ac:dyDescent="0.25">
      <c r="A3602" s="127" t="s">
        <v>5055</v>
      </c>
      <c r="B3602" s="125" t="s">
        <v>2077</v>
      </c>
      <c r="C3602" s="125" t="s">
        <v>4969</v>
      </c>
      <c r="D3602" s="125" t="s">
        <v>4604</v>
      </c>
      <c r="F3602" s="126">
        <v>12.739999999999998</v>
      </c>
      <c r="G3602" s="126">
        <v>12.939999999999998</v>
      </c>
      <c r="H3602" s="126">
        <v>10.19</v>
      </c>
      <c r="I3602" s="126"/>
      <c r="J3602" s="317"/>
      <c r="K3602" s="323">
        <f>ROUND(SUMIF('VGT-Bewegungsdaten'!B:B,A3602,'VGT-Bewegungsdaten'!C:C),3)</f>
        <v>0</v>
      </c>
      <c r="L3602" s="324">
        <f>ROUND(SUMIF('VGT-Bewegungsdaten'!B:B,$A3602,'VGT-Bewegungsdaten'!D:D),2)</f>
        <v>0</v>
      </c>
      <c r="N3602" s="376" t="s">
        <v>4930</v>
      </c>
      <c r="O3602" s="376" t="s">
        <v>4940</v>
      </c>
      <c r="P3602" s="326">
        <f>ROUND(SUMIF('AV-Bewegungsdaten'!B:B,A3602,'AV-Bewegungsdaten'!C:C),3)</f>
        <v>0</v>
      </c>
      <c r="Q3602" s="324">
        <f>ROUND(SUMIF('AV-Bewegungsdaten'!B:B,$A3602,'AV-Bewegungsdaten'!D:D),2)</f>
        <v>0</v>
      </c>
      <c r="T3602" s="327"/>
      <c r="U3602" s="326">
        <f>ROUND(SUMIF('DV-Bewegungsdaten'!B:B,Kategorien!A3602,'DV-Bewegungsdaten'!D:D),3)</f>
        <v>0</v>
      </c>
      <c r="V3602" s="324">
        <f>ROUND(SUMIF('DV-Bewegungsdaten'!B:B,Kategorien!A3602,'DV-Bewegungsdaten'!E:E),3)</f>
        <v>0</v>
      </c>
      <c r="AD3602" s="390">
        <f t="shared" si="733"/>
        <v>8.0009999999999977</v>
      </c>
      <c r="AE3602" s="390">
        <f t="shared" si="734"/>
        <v>8.6579999999999977</v>
      </c>
      <c r="AF3602" s="390">
        <f t="shared" si="735"/>
        <v>9.8769999999999971</v>
      </c>
      <c r="AG3602" s="390">
        <f t="shared" si="736"/>
        <v>9.243999999999998</v>
      </c>
      <c r="AH3602" s="390">
        <f t="shared" si="737"/>
        <v>9.1559999999999988</v>
      </c>
      <c r="AI3602" s="390">
        <f t="shared" si="738"/>
        <v>9.6879999999999988</v>
      </c>
      <c r="AJ3602" s="390">
        <f t="shared" si="739"/>
        <v>8.9709999999999983</v>
      </c>
      <c r="AK3602" s="390">
        <f t="shared" si="740"/>
        <v>9.2549999999999972</v>
      </c>
      <c r="AL3602" s="390">
        <f t="shared" si="741"/>
        <v>9.3649999999999984</v>
      </c>
      <c r="AM3602" s="390">
        <f t="shared" si="742"/>
        <v>9.2459999999999987</v>
      </c>
      <c r="AN3602" s="390">
        <f t="shared" si="743"/>
        <v>8.8399999999999981</v>
      </c>
      <c r="AO3602" s="390">
        <f t="shared" si="744"/>
        <v>9.7429999999999986</v>
      </c>
    </row>
    <row r="3603" spans="1:41" ht="15" customHeight="1" x14ac:dyDescent="0.25">
      <c r="A3603" s="127" t="s">
        <v>5056</v>
      </c>
      <c r="B3603" s="125" t="s">
        <v>2077</v>
      </c>
      <c r="C3603" s="125" t="s">
        <v>4969</v>
      </c>
      <c r="D3603" s="125" t="s">
        <v>4606</v>
      </c>
      <c r="F3603" s="126">
        <v>17.739999999999998</v>
      </c>
      <c r="G3603" s="126">
        <v>17.939999999999998</v>
      </c>
      <c r="H3603" s="126">
        <v>14.19</v>
      </c>
      <c r="I3603" s="126"/>
      <c r="J3603" s="317"/>
      <c r="K3603" s="323">
        <f>ROUND(SUMIF('VGT-Bewegungsdaten'!B:B,A3603,'VGT-Bewegungsdaten'!C:C),3)</f>
        <v>0</v>
      </c>
      <c r="L3603" s="324">
        <f>ROUND(SUMIF('VGT-Bewegungsdaten'!B:B,$A3603,'VGT-Bewegungsdaten'!D:D),2)</f>
        <v>0</v>
      </c>
      <c r="N3603" s="376" t="s">
        <v>4930</v>
      </c>
      <c r="O3603" s="376" t="s">
        <v>4940</v>
      </c>
      <c r="P3603" s="326">
        <f>ROUND(SUMIF('AV-Bewegungsdaten'!B:B,A3603,'AV-Bewegungsdaten'!C:C),3)</f>
        <v>0</v>
      </c>
      <c r="Q3603" s="324">
        <f>ROUND(SUMIF('AV-Bewegungsdaten'!B:B,$A3603,'AV-Bewegungsdaten'!D:D),2)</f>
        <v>0</v>
      </c>
      <c r="T3603" s="327"/>
      <c r="U3603" s="326">
        <f>ROUND(SUMIF('DV-Bewegungsdaten'!B:B,Kategorien!A3603,'DV-Bewegungsdaten'!D:D),3)</f>
        <v>0</v>
      </c>
      <c r="V3603" s="324">
        <f>ROUND(SUMIF('DV-Bewegungsdaten'!B:B,Kategorien!A3603,'DV-Bewegungsdaten'!E:E),3)</f>
        <v>0</v>
      </c>
      <c r="AD3603" s="390">
        <f t="shared" si="733"/>
        <v>13.000999999999998</v>
      </c>
      <c r="AE3603" s="390">
        <f t="shared" si="734"/>
        <v>13.657999999999998</v>
      </c>
      <c r="AF3603" s="390">
        <f t="shared" si="735"/>
        <v>14.876999999999997</v>
      </c>
      <c r="AG3603" s="390">
        <f t="shared" si="736"/>
        <v>14.243999999999998</v>
      </c>
      <c r="AH3603" s="390">
        <f t="shared" si="737"/>
        <v>14.155999999999999</v>
      </c>
      <c r="AI3603" s="390">
        <f t="shared" si="738"/>
        <v>14.687999999999999</v>
      </c>
      <c r="AJ3603" s="390">
        <f t="shared" si="739"/>
        <v>13.970999999999998</v>
      </c>
      <c r="AK3603" s="390">
        <f t="shared" si="740"/>
        <v>14.254999999999997</v>
      </c>
      <c r="AL3603" s="390">
        <f t="shared" si="741"/>
        <v>14.364999999999998</v>
      </c>
      <c r="AM3603" s="390">
        <f t="shared" si="742"/>
        <v>14.245999999999999</v>
      </c>
      <c r="AN3603" s="390">
        <f t="shared" si="743"/>
        <v>13.839999999999998</v>
      </c>
      <c r="AO3603" s="390">
        <f t="shared" si="744"/>
        <v>14.742999999999999</v>
      </c>
    </row>
    <row r="3604" spans="1:41" ht="15" customHeight="1" x14ac:dyDescent="0.25">
      <c r="A3604" s="127" t="s">
        <v>5057</v>
      </c>
      <c r="B3604" s="125" t="s">
        <v>2077</v>
      </c>
      <c r="C3604" s="125" t="s">
        <v>4969</v>
      </c>
      <c r="D3604" s="125" t="s">
        <v>4608</v>
      </c>
      <c r="F3604" s="126">
        <v>15.239999999999998</v>
      </c>
      <c r="G3604" s="126">
        <v>15.439999999999998</v>
      </c>
      <c r="H3604" s="126">
        <v>12.19</v>
      </c>
      <c r="I3604" s="126"/>
      <c r="J3604" s="317"/>
      <c r="K3604" s="323">
        <f>ROUND(SUMIF('VGT-Bewegungsdaten'!B:B,A3604,'VGT-Bewegungsdaten'!C:C),3)</f>
        <v>0</v>
      </c>
      <c r="L3604" s="324">
        <f>ROUND(SUMIF('VGT-Bewegungsdaten'!B:B,$A3604,'VGT-Bewegungsdaten'!D:D),2)</f>
        <v>0</v>
      </c>
      <c r="N3604" s="376" t="s">
        <v>4930</v>
      </c>
      <c r="O3604" s="376" t="s">
        <v>4940</v>
      </c>
      <c r="P3604" s="326">
        <f>ROUND(SUMIF('AV-Bewegungsdaten'!B:B,A3604,'AV-Bewegungsdaten'!C:C),3)</f>
        <v>0</v>
      </c>
      <c r="Q3604" s="324">
        <f>ROUND(SUMIF('AV-Bewegungsdaten'!B:B,$A3604,'AV-Bewegungsdaten'!D:D),2)</f>
        <v>0</v>
      </c>
      <c r="T3604" s="327"/>
      <c r="U3604" s="326">
        <f>ROUND(SUMIF('DV-Bewegungsdaten'!B:B,Kategorien!A3604,'DV-Bewegungsdaten'!D:D),3)</f>
        <v>0</v>
      </c>
      <c r="V3604" s="324">
        <f>ROUND(SUMIF('DV-Bewegungsdaten'!B:B,Kategorien!A3604,'DV-Bewegungsdaten'!E:E),3)</f>
        <v>0</v>
      </c>
      <c r="AD3604" s="390">
        <f t="shared" si="733"/>
        <v>10.500999999999998</v>
      </c>
      <c r="AE3604" s="390">
        <f t="shared" si="734"/>
        <v>11.157999999999998</v>
      </c>
      <c r="AF3604" s="390">
        <f t="shared" si="735"/>
        <v>12.376999999999997</v>
      </c>
      <c r="AG3604" s="390">
        <f t="shared" si="736"/>
        <v>11.743999999999998</v>
      </c>
      <c r="AH3604" s="390">
        <f t="shared" si="737"/>
        <v>11.655999999999999</v>
      </c>
      <c r="AI3604" s="390">
        <f t="shared" si="738"/>
        <v>12.187999999999999</v>
      </c>
      <c r="AJ3604" s="390">
        <f t="shared" si="739"/>
        <v>11.470999999999998</v>
      </c>
      <c r="AK3604" s="390">
        <f t="shared" si="740"/>
        <v>11.754999999999997</v>
      </c>
      <c r="AL3604" s="390">
        <f t="shared" si="741"/>
        <v>11.864999999999998</v>
      </c>
      <c r="AM3604" s="390">
        <f t="shared" si="742"/>
        <v>11.745999999999999</v>
      </c>
      <c r="AN3604" s="390">
        <f t="shared" si="743"/>
        <v>11.339999999999998</v>
      </c>
      <c r="AO3604" s="390">
        <f t="shared" si="744"/>
        <v>12.242999999999999</v>
      </c>
    </row>
    <row r="3605" spans="1:41" ht="15" customHeight="1" x14ac:dyDescent="0.25">
      <c r="A3605" s="127" t="s">
        <v>5058</v>
      </c>
      <c r="B3605" s="125" t="s">
        <v>2077</v>
      </c>
      <c r="C3605" s="125" t="s">
        <v>4969</v>
      </c>
      <c r="D3605" s="125" t="s">
        <v>4610</v>
      </c>
      <c r="F3605" s="126">
        <v>20.740000000000002</v>
      </c>
      <c r="G3605" s="126">
        <v>20.94</v>
      </c>
      <c r="H3605" s="126">
        <v>16.59</v>
      </c>
      <c r="I3605" s="126"/>
      <c r="J3605" s="317"/>
      <c r="K3605" s="323">
        <f>ROUND(SUMIF('VGT-Bewegungsdaten'!B:B,A3605,'VGT-Bewegungsdaten'!C:C),3)</f>
        <v>0</v>
      </c>
      <c r="L3605" s="324">
        <f>ROUND(SUMIF('VGT-Bewegungsdaten'!B:B,$A3605,'VGT-Bewegungsdaten'!D:D),2)</f>
        <v>0</v>
      </c>
      <c r="N3605" s="376" t="s">
        <v>4930</v>
      </c>
      <c r="O3605" s="376" t="s">
        <v>4940</v>
      </c>
      <c r="P3605" s="326">
        <f>ROUND(SUMIF('AV-Bewegungsdaten'!B:B,A3605,'AV-Bewegungsdaten'!C:C),3)</f>
        <v>0</v>
      </c>
      <c r="Q3605" s="324">
        <f>ROUND(SUMIF('AV-Bewegungsdaten'!B:B,$A3605,'AV-Bewegungsdaten'!D:D),2)</f>
        <v>0</v>
      </c>
      <c r="T3605" s="327"/>
      <c r="U3605" s="326">
        <f>ROUND(SUMIF('DV-Bewegungsdaten'!B:B,Kategorien!A3605,'DV-Bewegungsdaten'!D:D),3)</f>
        <v>0</v>
      </c>
      <c r="V3605" s="324">
        <f>ROUND(SUMIF('DV-Bewegungsdaten'!B:B,Kategorien!A3605,'DV-Bewegungsdaten'!E:E),3)</f>
        <v>0</v>
      </c>
      <c r="AD3605" s="390">
        <f t="shared" si="733"/>
        <v>16.001000000000001</v>
      </c>
      <c r="AE3605" s="390">
        <f t="shared" si="734"/>
        <v>16.658000000000001</v>
      </c>
      <c r="AF3605" s="390">
        <f t="shared" si="735"/>
        <v>17.877000000000002</v>
      </c>
      <c r="AG3605" s="390">
        <f t="shared" si="736"/>
        <v>17.244</v>
      </c>
      <c r="AH3605" s="390">
        <f t="shared" si="737"/>
        <v>17.156000000000002</v>
      </c>
      <c r="AI3605" s="390">
        <f t="shared" si="738"/>
        <v>17.688000000000002</v>
      </c>
      <c r="AJ3605" s="390">
        <f t="shared" si="739"/>
        <v>16.971</v>
      </c>
      <c r="AK3605" s="390">
        <f t="shared" si="740"/>
        <v>17.255000000000003</v>
      </c>
      <c r="AL3605" s="390">
        <f t="shared" si="741"/>
        <v>17.365000000000002</v>
      </c>
      <c r="AM3605" s="390">
        <f t="shared" si="742"/>
        <v>17.246000000000002</v>
      </c>
      <c r="AN3605" s="390">
        <f t="shared" si="743"/>
        <v>16.840000000000003</v>
      </c>
      <c r="AO3605" s="390">
        <f t="shared" si="744"/>
        <v>17.743000000000002</v>
      </c>
    </row>
    <row r="3606" spans="1:41" ht="15" customHeight="1" x14ac:dyDescent="0.25">
      <c r="A3606" s="127" t="s">
        <v>5059</v>
      </c>
      <c r="B3606" s="125" t="s">
        <v>2077</v>
      </c>
      <c r="C3606" s="125" t="s">
        <v>4969</v>
      </c>
      <c r="D3606" s="125" t="s">
        <v>4612</v>
      </c>
      <c r="F3606" s="126">
        <v>18.739999999999998</v>
      </c>
      <c r="G3606" s="126">
        <v>18.939999999999998</v>
      </c>
      <c r="H3606" s="126">
        <v>14.99</v>
      </c>
      <c r="I3606" s="126"/>
      <c r="J3606" s="317"/>
      <c r="K3606" s="323">
        <f>ROUND(SUMIF('VGT-Bewegungsdaten'!B:B,A3606,'VGT-Bewegungsdaten'!C:C),3)</f>
        <v>0</v>
      </c>
      <c r="L3606" s="324">
        <f>ROUND(SUMIF('VGT-Bewegungsdaten'!B:B,$A3606,'VGT-Bewegungsdaten'!D:D),2)</f>
        <v>0</v>
      </c>
      <c r="N3606" s="376" t="s">
        <v>4930</v>
      </c>
      <c r="O3606" s="376" t="s">
        <v>4940</v>
      </c>
      <c r="P3606" s="326">
        <f>ROUND(SUMIF('AV-Bewegungsdaten'!B:B,A3606,'AV-Bewegungsdaten'!C:C),3)</f>
        <v>0</v>
      </c>
      <c r="Q3606" s="324">
        <f>ROUND(SUMIF('AV-Bewegungsdaten'!B:B,$A3606,'AV-Bewegungsdaten'!D:D),2)</f>
        <v>0</v>
      </c>
      <c r="T3606" s="327"/>
      <c r="U3606" s="326">
        <f>ROUND(SUMIF('DV-Bewegungsdaten'!B:B,Kategorien!A3606,'DV-Bewegungsdaten'!D:D),3)</f>
        <v>0</v>
      </c>
      <c r="V3606" s="324">
        <f>ROUND(SUMIF('DV-Bewegungsdaten'!B:B,Kategorien!A3606,'DV-Bewegungsdaten'!E:E),3)</f>
        <v>0</v>
      </c>
      <c r="AD3606" s="390">
        <f t="shared" si="733"/>
        <v>14.000999999999998</v>
      </c>
      <c r="AE3606" s="390">
        <f t="shared" si="734"/>
        <v>14.657999999999998</v>
      </c>
      <c r="AF3606" s="390">
        <f t="shared" si="735"/>
        <v>15.876999999999997</v>
      </c>
      <c r="AG3606" s="390">
        <f t="shared" si="736"/>
        <v>15.243999999999998</v>
      </c>
      <c r="AH3606" s="390">
        <f t="shared" si="737"/>
        <v>15.155999999999999</v>
      </c>
      <c r="AI3606" s="390">
        <f t="shared" si="738"/>
        <v>15.687999999999999</v>
      </c>
      <c r="AJ3606" s="390">
        <f t="shared" si="739"/>
        <v>14.970999999999998</v>
      </c>
      <c r="AK3606" s="390">
        <f t="shared" si="740"/>
        <v>15.254999999999997</v>
      </c>
      <c r="AL3606" s="390">
        <f t="shared" si="741"/>
        <v>15.364999999999998</v>
      </c>
      <c r="AM3606" s="390">
        <f t="shared" si="742"/>
        <v>15.245999999999999</v>
      </c>
      <c r="AN3606" s="390">
        <f t="shared" si="743"/>
        <v>14.839999999999998</v>
      </c>
      <c r="AO3606" s="390">
        <f t="shared" si="744"/>
        <v>15.742999999999999</v>
      </c>
    </row>
    <row r="3607" spans="1:41" ht="15" customHeight="1" x14ac:dyDescent="0.25">
      <c r="A3607" s="127" t="s">
        <v>5060</v>
      </c>
      <c r="B3607" s="125" t="s">
        <v>2077</v>
      </c>
      <c r="C3607" s="125" t="s">
        <v>4969</v>
      </c>
      <c r="D3607" s="125" t="s">
        <v>4614</v>
      </c>
      <c r="F3607" s="126">
        <v>11.76</v>
      </c>
      <c r="G3607" s="126">
        <v>11.959999999999999</v>
      </c>
      <c r="H3607" s="126">
        <v>9.41</v>
      </c>
      <c r="I3607" s="126"/>
      <c r="J3607" s="317"/>
      <c r="K3607" s="323">
        <f>ROUND(SUMIF('VGT-Bewegungsdaten'!B:B,A3607,'VGT-Bewegungsdaten'!C:C),3)</f>
        <v>0</v>
      </c>
      <c r="L3607" s="324">
        <f>ROUND(SUMIF('VGT-Bewegungsdaten'!B:B,$A3607,'VGT-Bewegungsdaten'!D:D),2)</f>
        <v>0</v>
      </c>
      <c r="N3607" s="376" t="s">
        <v>4930</v>
      </c>
      <c r="O3607" s="376" t="s">
        <v>4940</v>
      </c>
      <c r="P3607" s="326">
        <f>ROUND(SUMIF('AV-Bewegungsdaten'!B:B,A3607,'AV-Bewegungsdaten'!C:C),3)</f>
        <v>0</v>
      </c>
      <c r="Q3607" s="324">
        <f>ROUND(SUMIF('AV-Bewegungsdaten'!B:B,$A3607,'AV-Bewegungsdaten'!D:D),2)</f>
        <v>0</v>
      </c>
      <c r="T3607" s="327"/>
      <c r="U3607" s="326">
        <f>ROUND(SUMIF('DV-Bewegungsdaten'!B:B,Kategorien!A3607,'DV-Bewegungsdaten'!D:D),3)</f>
        <v>0</v>
      </c>
      <c r="V3607" s="324">
        <f>ROUND(SUMIF('DV-Bewegungsdaten'!B:B,Kategorien!A3607,'DV-Bewegungsdaten'!E:E),3)</f>
        <v>0</v>
      </c>
      <c r="AD3607" s="390">
        <f t="shared" si="733"/>
        <v>7.020999999999999</v>
      </c>
      <c r="AE3607" s="390">
        <f t="shared" si="734"/>
        <v>7.677999999999999</v>
      </c>
      <c r="AF3607" s="390">
        <f t="shared" si="735"/>
        <v>8.8969999999999985</v>
      </c>
      <c r="AG3607" s="390">
        <f t="shared" si="736"/>
        <v>8.2639999999999993</v>
      </c>
      <c r="AH3607" s="390">
        <f t="shared" si="737"/>
        <v>8.1759999999999984</v>
      </c>
      <c r="AI3607" s="390">
        <f t="shared" si="738"/>
        <v>8.7079999999999984</v>
      </c>
      <c r="AJ3607" s="390">
        <f t="shared" si="739"/>
        <v>7.9909999999999997</v>
      </c>
      <c r="AK3607" s="390">
        <f t="shared" si="740"/>
        <v>8.2749999999999986</v>
      </c>
      <c r="AL3607" s="390">
        <f t="shared" si="741"/>
        <v>8.384999999999998</v>
      </c>
      <c r="AM3607" s="390">
        <f t="shared" si="742"/>
        <v>8.2659999999999982</v>
      </c>
      <c r="AN3607" s="390">
        <f t="shared" si="743"/>
        <v>7.8599999999999994</v>
      </c>
      <c r="AO3607" s="390">
        <f t="shared" si="744"/>
        <v>8.7629999999999981</v>
      </c>
    </row>
    <row r="3608" spans="1:41" ht="15" customHeight="1" x14ac:dyDescent="0.25">
      <c r="A3608" s="127" t="s">
        <v>5061</v>
      </c>
      <c r="B3608" s="125" t="s">
        <v>2077</v>
      </c>
      <c r="C3608" s="125" t="s">
        <v>4969</v>
      </c>
      <c r="D3608" s="125" t="s">
        <v>4616</v>
      </c>
      <c r="F3608" s="126">
        <v>16.759999999999998</v>
      </c>
      <c r="G3608" s="126">
        <v>16.959999999999997</v>
      </c>
      <c r="H3608" s="126">
        <v>13.41</v>
      </c>
      <c r="I3608" s="126"/>
      <c r="J3608" s="317"/>
      <c r="K3608" s="323">
        <f>ROUND(SUMIF('VGT-Bewegungsdaten'!B:B,A3608,'VGT-Bewegungsdaten'!C:C),3)</f>
        <v>0</v>
      </c>
      <c r="L3608" s="324">
        <f>ROUND(SUMIF('VGT-Bewegungsdaten'!B:B,$A3608,'VGT-Bewegungsdaten'!D:D),2)</f>
        <v>0</v>
      </c>
      <c r="N3608" s="376" t="s">
        <v>4930</v>
      </c>
      <c r="O3608" s="376" t="s">
        <v>4940</v>
      </c>
      <c r="P3608" s="326">
        <f>ROUND(SUMIF('AV-Bewegungsdaten'!B:B,A3608,'AV-Bewegungsdaten'!C:C),3)</f>
        <v>0</v>
      </c>
      <c r="Q3608" s="324">
        <f>ROUND(SUMIF('AV-Bewegungsdaten'!B:B,$A3608,'AV-Bewegungsdaten'!D:D),2)</f>
        <v>0</v>
      </c>
      <c r="T3608" s="327"/>
      <c r="U3608" s="326">
        <f>ROUND(SUMIF('DV-Bewegungsdaten'!B:B,Kategorien!A3608,'DV-Bewegungsdaten'!D:D),3)</f>
        <v>0</v>
      </c>
      <c r="V3608" s="324">
        <f>ROUND(SUMIF('DV-Bewegungsdaten'!B:B,Kategorien!A3608,'DV-Bewegungsdaten'!E:E),3)</f>
        <v>0</v>
      </c>
      <c r="AD3608" s="390">
        <f t="shared" si="733"/>
        <v>12.020999999999997</v>
      </c>
      <c r="AE3608" s="390">
        <f t="shared" si="734"/>
        <v>12.677999999999997</v>
      </c>
      <c r="AF3608" s="390">
        <f t="shared" si="735"/>
        <v>13.896999999999997</v>
      </c>
      <c r="AG3608" s="390">
        <f t="shared" si="736"/>
        <v>13.263999999999998</v>
      </c>
      <c r="AH3608" s="390">
        <f t="shared" si="737"/>
        <v>13.175999999999998</v>
      </c>
      <c r="AI3608" s="390">
        <f t="shared" si="738"/>
        <v>13.707999999999998</v>
      </c>
      <c r="AJ3608" s="390">
        <f t="shared" si="739"/>
        <v>12.990999999999998</v>
      </c>
      <c r="AK3608" s="390">
        <f t="shared" si="740"/>
        <v>13.274999999999997</v>
      </c>
      <c r="AL3608" s="390">
        <f t="shared" si="741"/>
        <v>13.384999999999998</v>
      </c>
      <c r="AM3608" s="390">
        <f t="shared" si="742"/>
        <v>13.265999999999998</v>
      </c>
      <c r="AN3608" s="390">
        <f t="shared" si="743"/>
        <v>12.859999999999998</v>
      </c>
      <c r="AO3608" s="390">
        <f t="shared" si="744"/>
        <v>13.762999999999998</v>
      </c>
    </row>
    <row r="3609" spans="1:41" ht="15" customHeight="1" x14ac:dyDescent="0.25">
      <c r="A3609" s="127" t="s">
        <v>5062</v>
      </c>
      <c r="B3609" s="125" t="s">
        <v>2077</v>
      </c>
      <c r="C3609" s="125" t="s">
        <v>4969</v>
      </c>
      <c r="D3609" s="125" t="s">
        <v>4618</v>
      </c>
      <c r="F3609" s="126">
        <v>14.26</v>
      </c>
      <c r="G3609" s="126">
        <v>14.459999999999999</v>
      </c>
      <c r="H3609" s="126">
        <v>11.41</v>
      </c>
      <c r="I3609" s="126"/>
      <c r="J3609" s="317"/>
      <c r="K3609" s="323">
        <f>ROUND(SUMIF('VGT-Bewegungsdaten'!B:B,A3609,'VGT-Bewegungsdaten'!C:C),3)</f>
        <v>0</v>
      </c>
      <c r="L3609" s="324">
        <f>ROUND(SUMIF('VGT-Bewegungsdaten'!B:B,$A3609,'VGT-Bewegungsdaten'!D:D),2)</f>
        <v>0</v>
      </c>
      <c r="N3609" s="376" t="s">
        <v>4930</v>
      </c>
      <c r="O3609" s="376" t="s">
        <v>4940</v>
      </c>
      <c r="P3609" s="326">
        <f>ROUND(SUMIF('AV-Bewegungsdaten'!B:B,A3609,'AV-Bewegungsdaten'!C:C),3)</f>
        <v>0</v>
      </c>
      <c r="Q3609" s="324">
        <f>ROUND(SUMIF('AV-Bewegungsdaten'!B:B,$A3609,'AV-Bewegungsdaten'!D:D),2)</f>
        <v>0</v>
      </c>
      <c r="T3609" s="327"/>
      <c r="U3609" s="326">
        <f>ROUND(SUMIF('DV-Bewegungsdaten'!B:B,Kategorien!A3609,'DV-Bewegungsdaten'!D:D),3)</f>
        <v>0</v>
      </c>
      <c r="V3609" s="324">
        <f>ROUND(SUMIF('DV-Bewegungsdaten'!B:B,Kategorien!A3609,'DV-Bewegungsdaten'!E:E),3)</f>
        <v>0</v>
      </c>
      <c r="AD3609" s="390">
        <f t="shared" si="733"/>
        <v>9.520999999999999</v>
      </c>
      <c r="AE3609" s="390">
        <f t="shared" si="734"/>
        <v>10.177999999999999</v>
      </c>
      <c r="AF3609" s="390">
        <f t="shared" si="735"/>
        <v>11.396999999999998</v>
      </c>
      <c r="AG3609" s="390">
        <f t="shared" si="736"/>
        <v>10.763999999999999</v>
      </c>
      <c r="AH3609" s="390">
        <f t="shared" si="737"/>
        <v>10.675999999999998</v>
      </c>
      <c r="AI3609" s="390">
        <f t="shared" si="738"/>
        <v>11.207999999999998</v>
      </c>
      <c r="AJ3609" s="390">
        <f t="shared" si="739"/>
        <v>10.491</v>
      </c>
      <c r="AK3609" s="390">
        <f t="shared" si="740"/>
        <v>10.774999999999999</v>
      </c>
      <c r="AL3609" s="390">
        <f t="shared" si="741"/>
        <v>10.884999999999998</v>
      </c>
      <c r="AM3609" s="390">
        <f t="shared" si="742"/>
        <v>10.765999999999998</v>
      </c>
      <c r="AN3609" s="390">
        <f t="shared" si="743"/>
        <v>10.36</v>
      </c>
      <c r="AO3609" s="390">
        <f t="shared" si="744"/>
        <v>11.262999999999998</v>
      </c>
    </row>
    <row r="3610" spans="1:41" ht="15" customHeight="1" x14ac:dyDescent="0.25">
      <c r="A3610" s="127" t="s">
        <v>5063</v>
      </c>
      <c r="B3610" s="125" t="s">
        <v>2077</v>
      </c>
      <c r="C3610" s="125" t="s">
        <v>4969</v>
      </c>
      <c r="D3610" s="125" t="s">
        <v>4620</v>
      </c>
      <c r="F3610" s="126">
        <v>19.759999999999998</v>
      </c>
      <c r="G3610" s="126">
        <v>19.959999999999997</v>
      </c>
      <c r="H3610" s="126">
        <v>15.81</v>
      </c>
      <c r="I3610" s="126"/>
      <c r="J3610" s="317"/>
      <c r="K3610" s="323">
        <f>ROUND(SUMIF('VGT-Bewegungsdaten'!B:B,A3610,'VGT-Bewegungsdaten'!C:C),3)</f>
        <v>0</v>
      </c>
      <c r="L3610" s="324">
        <f>ROUND(SUMIF('VGT-Bewegungsdaten'!B:B,$A3610,'VGT-Bewegungsdaten'!D:D),2)</f>
        <v>0</v>
      </c>
      <c r="N3610" s="376" t="s">
        <v>4930</v>
      </c>
      <c r="O3610" s="376" t="s">
        <v>4940</v>
      </c>
      <c r="P3610" s="326">
        <f>ROUND(SUMIF('AV-Bewegungsdaten'!B:B,A3610,'AV-Bewegungsdaten'!C:C),3)</f>
        <v>0</v>
      </c>
      <c r="Q3610" s="324">
        <f>ROUND(SUMIF('AV-Bewegungsdaten'!B:B,$A3610,'AV-Bewegungsdaten'!D:D),2)</f>
        <v>0</v>
      </c>
      <c r="T3610" s="327"/>
      <c r="U3610" s="326">
        <f>ROUND(SUMIF('DV-Bewegungsdaten'!B:B,Kategorien!A3610,'DV-Bewegungsdaten'!D:D),3)</f>
        <v>0</v>
      </c>
      <c r="V3610" s="324">
        <f>ROUND(SUMIF('DV-Bewegungsdaten'!B:B,Kategorien!A3610,'DV-Bewegungsdaten'!E:E),3)</f>
        <v>0</v>
      </c>
      <c r="AD3610" s="390">
        <f t="shared" si="733"/>
        <v>15.020999999999997</v>
      </c>
      <c r="AE3610" s="390">
        <f t="shared" si="734"/>
        <v>15.677999999999997</v>
      </c>
      <c r="AF3610" s="390">
        <f t="shared" si="735"/>
        <v>16.896999999999998</v>
      </c>
      <c r="AG3610" s="390">
        <f t="shared" si="736"/>
        <v>16.263999999999996</v>
      </c>
      <c r="AH3610" s="390">
        <f t="shared" si="737"/>
        <v>16.175999999999998</v>
      </c>
      <c r="AI3610" s="390">
        <f t="shared" si="738"/>
        <v>16.707999999999998</v>
      </c>
      <c r="AJ3610" s="390">
        <f t="shared" si="739"/>
        <v>15.990999999999998</v>
      </c>
      <c r="AK3610" s="390">
        <f t="shared" si="740"/>
        <v>16.274999999999999</v>
      </c>
      <c r="AL3610" s="390">
        <f t="shared" si="741"/>
        <v>16.384999999999998</v>
      </c>
      <c r="AM3610" s="390">
        <f t="shared" si="742"/>
        <v>16.265999999999998</v>
      </c>
      <c r="AN3610" s="390">
        <f t="shared" si="743"/>
        <v>15.859999999999998</v>
      </c>
      <c r="AO3610" s="390">
        <f t="shared" si="744"/>
        <v>16.762999999999998</v>
      </c>
    </row>
    <row r="3611" spans="1:41" ht="15" customHeight="1" x14ac:dyDescent="0.25">
      <c r="A3611" s="127" t="s">
        <v>5064</v>
      </c>
      <c r="B3611" s="125" t="s">
        <v>2077</v>
      </c>
      <c r="C3611" s="125" t="s">
        <v>4969</v>
      </c>
      <c r="D3611" s="125" t="s">
        <v>4622</v>
      </c>
      <c r="F3611" s="126">
        <v>17.759999999999998</v>
      </c>
      <c r="G3611" s="126">
        <v>17.959999999999997</v>
      </c>
      <c r="H3611" s="126">
        <v>14.21</v>
      </c>
      <c r="I3611" s="126"/>
      <c r="J3611" s="317"/>
      <c r="K3611" s="323">
        <f>ROUND(SUMIF('VGT-Bewegungsdaten'!B:B,A3611,'VGT-Bewegungsdaten'!C:C),3)</f>
        <v>0</v>
      </c>
      <c r="L3611" s="324">
        <f>ROUND(SUMIF('VGT-Bewegungsdaten'!B:B,$A3611,'VGT-Bewegungsdaten'!D:D),2)</f>
        <v>0</v>
      </c>
      <c r="N3611" s="376" t="s">
        <v>4930</v>
      </c>
      <c r="O3611" s="376" t="s">
        <v>4940</v>
      </c>
      <c r="P3611" s="326">
        <f>ROUND(SUMIF('AV-Bewegungsdaten'!B:B,A3611,'AV-Bewegungsdaten'!C:C),3)</f>
        <v>0</v>
      </c>
      <c r="Q3611" s="324">
        <f>ROUND(SUMIF('AV-Bewegungsdaten'!B:B,$A3611,'AV-Bewegungsdaten'!D:D),2)</f>
        <v>0</v>
      </c>
      <c r="T3611" s="327"/>
      <c r="U3611" s="326">
        <f>ROUND(SUMIF('DV-Bewegungsdaten'!B:B,Kategorien!A3611,'DV-Bewegungsdaten'!D:D),3)</f>
        <v>0</v>
      </c>
      <c r="V3611" s="324">
        <f>ROUND(SUMIF('DV-Bewegungsdaten'!B:B,Kategorien!A3611,'DV-Bewegungsdaten'!E:E),3)</f>
        <v>0</v>
      </c>
      <c r="AD3611" s="390">
        <f t="shared" si="733"/>
        <v>13.020999999999997</v>
      </c>
      <c r="AE3611" s="390">
        <f t="shared" si="734"/>
        <v>13.677999999999997</v>
      </c>
      <c r="AF3611" s="390">
        <f t="shared" si="735"/>
        <v>14.896999999999997</v>
      </c>
      <c r="AG3611" s="390">
        <f t="shared" si="736"/>
        <v>14.263999999999998</v>
      </c>
      <c r="AH3611" s="390">
        <f t="shared" si="737"/>
        <v>14.175999999999998</v>
      </c>
      <c r="AI3611" s="390">
        <f t="shared" si="738"/>
        <v>14.707999999999998</v>
      </c>
      <c r="AJ3611" s="390">
        <f t="shared" si="739"/>
        <v>13.990999999999998</v>
      </c>
      <c r="AK3611" s="390">
        <f t="shared" si="740"/>
        <v>14.274999999999997</v>
      </c>
      <c r="AL3611" s="390">
        <f t="shared" si="741"/>
        <v>14.384999999999998</v>
      </c>
      <c r="AM3611" s="390">
        <f t="shared" si="742"/>
        <v>14.265999999999998</v>
      </c>
      <c r="AN3611" s="390">
        <f t="shared" si="743"/>
        <v>13.859999999999998</v>
      </c>
      <c r="AO3611" s="390">
        <f t="shared" si="744"/>
        <v>14.762999999999998</v>
      </c>
    </row>
    <row r="3612" spans="1:41" ht="15" customHeight="1" x14ac:dyDescent="0.25">
      <c r="A3612" s="127" t="s">
        <v>5065</v>
      </c>
      <c r="B3612" s="125" t="s">
        <v>2077</v>
      </c>
      <c r="C3612" s="125" t="s">
        <v>4969</v>
      </c>
      <c r="D3612" s="125" t="s">
        <v>4624</v>
      </c>
      <c r="F3612" s="126">
        <v>10.78</v>
      </c>
      <c r="G3612" s="126">
        <v>10.979999999999999</v>
      </c>
      <c r="H3612" s="126">
        <v>8.6199999999999992</v>
      </c>
      <c r="I3612" s="126"/>
      <c r="J3612" s="317"/>
      <c r="K3612" s="323">
        <f>ROUND(SUMIF('VGT-Bewegungsdaten'!B:B,A3612,'VGT-Bewegungsdaten'!C:C),3)</f>
        <v>0</v>
      </c>
      <c r="L3612" s="324">
        <f>ROUND(SUMIF('VGT-Bewegungsdaten'!B:B,$A3612,'VGT-Bewegungsdaten'!D:D),2)</f>
        <v>0</v>
      </c>
      <c r="N3612" s="376" t="s">
        <v>4930</v>
      </c>
      <c r="O3612" s="376" t="s">
        <v>4940</v>
      </c>
      <c r="P3612" s="326">
        <f>ROUND(SUMIF('AV-Bewegungsdaten'!B:B,A3612,'AV-Bewegungsdaten'!C:C),3)</f>
        <v>0</v>
      </c>
      <c r="Q3612" s="324">
        <f>ROUND(SUMIF('AV-Bewegungsdaten'!B:B,$A3612,'AV-Bewegungsdaten'!D:D),2)</f>
        <v>0</v>
      </c>
      <c r="T3612" s="327"/>
      <c r="U3612" s="326">
        <f>ROUND(SUMIF('DV-Bewegungsdaten'!B:B,Kategorien!A3612,'DV-Bewegungsdaten'!D:D),3)</f>
        <v>0</v>
      </c>
      <c r="V3612" s="324">
        <f>ROUND(SUMIF('DV-Bewegungsdaten'!B:B,Kategorien!A3612,'DV-Bewegungsdaten'!E:E),3)</f>
        <v>0</v>
      </c>
      <c r="AD3612" s="390">
        <f t="shared" si="733"/>
        <v>6.0409999999999986</v>
      </c>
      <c r="AE3612" s="390">
        <f t="shared" si="734"/>
        <v>6.6979999999999986</v>
      </c>
      <c r="AF3612" s="390">
        <f t="shared" si="735"/>
        <v>7.916999999999998</v>
      </c>
      <c r="AG3612" s="390">
        <f t="shared" si="736"/>
        <v>7.2839999999999989</v>
      </c>
      <c r="AH3612" s="390">
        <f t="shared" si="737"/>
        <v>7.1959999999999988</v>
      </c>
      <c r="AI3612" s="390">
        <f t="shared" si="738"/>
        <v>7.7279999999999989</v>
      </c>
      <c r="AJ3612" s="390">
        <f t="shared" si="739"/>
        <v>7.0109999999999992</v>
      </c>
      <c r="AK3612" s="390">
        <f t="shared" si="740"/>
        <v>7.2949999999999982</v>
      </c>
      <c r="AL3612" s="390">
        <f t="shared" si="741"/>
        <v>7.4049999999999985</v>
      </c>
      <c r="AM3612" s="390">
        <f t="shared" si="742"/>
        <v>7.2859999999999987</v>
      </c>
      <c r="AN3612" s="390">
        <f t="shared" si="743"/>
        <v>6.879999999999999</v>
      </c>
      <c r="AO3612" s="390">
        <f t="shared" si="744"/>
        <v>7.7829999999999986</v>
      </c>
    </row>
    <row r="3613" spans="1:41" ht="15" customHeight="1" x14ac:dyDescent="0.25">
      <c r="A3613" s="127" t="s">
        <v>5066</v>
      </c>
      <c r="B3613" s="125" t="s">
        <v>2077</v>
      </c>
      <c r="C3613" s="125" t="s">
        <v>4969</v>
      </c>
      <c r="D3613" s="125" t="s">
        <v>4626</v>
      </c>
      <c r="F3613" s="126">
        <v>14.78</v>
      </c>
      <c r="G3613" s="126">
        <v>14.979999999999999</v>
      </c>
      <c r="H3613" s="126">
        <v>11.82</v>
      </c>
      <c r="I3613" s="126"/>
      <c r="J3613" s="317"/>
      <c r="K3613" s="323">
        <f>ROUND(SUMIF('VGT-Bewegungsdaten'!B:B,A3613,'VGT-Bewegungsdaten'!C:C),3)</f>
        <v>0</v>
      </c>
      <c r="L3613" s="324">
        <f>ROUND(SUMIF('VGT-Bewegungsdaten'!B:B,$A3613,'VGT-Bewegungsdaten'!D:D),2)</f>
        <v>0</v>
      </c>
      <c r="N3613" s="376" t="s">
        <v>4930</v>
      </c>
      <c r="O3613" s="376" t="s">
        <v>4940</v>
      </c>
      <c r="P3613" s="326">
        <f>ROUND(SUMIF('AV-Bewegungsdaten'!B:B,A3613,'AV-Bewegungsdaten'!C:C),3)</f>
        <v>0</v>
      </c>
      <c r="Q3613" s="324">
        <f>ROUND(SUMIF('AV-Bewegungsdaten'!B:B,$A3613,'AV-Bewegungsdaten'!D:D),2)</f>
        <v>0</v>
      </c>
      <c r="T3613" s="327"/>
      <c r="U3613" s="326">
        <f>ROUND(SUMIF('DV-Bewegungsdaten'!B:B,Kategorien!A3613,'DV-Bewegungsdaten'!D:D),3)</f>
        <v>0</v>
      </c>
      <c r="V3613" s="324">
        <f>ROUND(SUMIF('DV-Bewegungsdaten'!B:B,Kategorien!A3613,'DV-Bewegungsdaten'!E:E),3)</f>
        <v>0</v>
      </c>
      <c r="AD3613" s="390">
        <f t="shared" si="733"/>
        <v>10.040999999999999</v>
      </c>
      <c r="AE3613" s="390">
        <f t="shared" si="734"/>
        <v>10.697999999999999</v>
      </c>
      <c r="AF3613" s="390">
        <f t="shared" si="735"/>
        <v>11.916999999999998</v>
      </c>
      <c r="AG3613" s="390">
        <f t="shared" si="736"/>
        <v>11.283999999999999</v>
      </c>
      <c r="AH3613" s="390">
        <f t="shared" si="737"/>
        <v>11.195999999999998</v>
      </c>
      <c r="AI3613" s="390">
        <f t="shared" si="738"/>
        <v>11.727999999999998</v>
      </c>
      <c r="AJ3613" s="390">
        <f t="shared" si="739"/>
        <v>11.010999999999999</v>
      </c>
      <c r="AK3613" s="390">
        <f t="shared" si="740"/>
        <v>11.294999999999998</v>
      </c>
      <c r="AL3613" s="390">
        <f t="shared" si="741"/>
        <v>11.404999999999998</v>
      </c>
      <c r="AM3613" s="390">
        <f t="shared" si="742"/>
        <v>11.285999999999998</v>
      </c>
      <c r="AN3613" s="390">
        <f t="shared" si="743"/>
        <v>10.879999999999999</v>
      </c>
      <c r="AO3613" s="390">
        <f t="shared" si="744"/>
        <v>11.782999999999998</v>
      </c>
    </row>
    <row r="3614" spans="1:41" ht="15" customHeight="1" x14ac:dyDescent="0.25">
      <c r="A3614" s="127" t="s">
        <v>5067</v>
      </c>
      <c r="B3614" s="125" t="s">
        <v>2077</v>
      </c>
      <c r="C3614" s="125" t="s">
        <v>4969</v>
      </c>
      <c r="D3614" s="125" t="s">
        <v>4628</v>
      </c>
      <c r="F3614" s="126">
        <v>13.28</v>
      </c>
      <c r="G3614" s="126">
        <v>13.479999999999999</v>
      </c>
      <c r="H3614" s="126">
        <v>10.62</v>
      </c>
      <c r="I3614" s="126"/>
      <c r="J3614" s="317"/>
      <c r="K3614" s="323">
        <f>ROUND(SUMIF('VGT-Bewegungsdaten'!B:B,A3614,'VGT-Bewegungsdaten'!C:C),3)</f>
        <v>0</v>
      </c>
      <c r="L3614" s="324">
        <f>ROUND(SUMIF('VGT-Bewegungsdaten'!B:B,$A3614,'VGT-Bewegungsdaten'!D:D),2)</f>
        <v>0</v>
      </c>
      <c r="N3614" s="376" t="s">
        <v>4930</v>
      </c>
      <c r="O3614" s="376" t="s">
        <v>4940</v>
      </c>
      <c r="P3614" s="326">
        <f>ROUND(SUMIF('AV-Bewegungsdaten'!B:B,A3614,'AV-Bewegungsdaten'!C:C),3)</f>
        <v>0</v>
      </c>
      <c r="Q3614" s="324">
        <f>ROUND(SUMIF('AV-Bewegungsdaten'!B:B,$A3614,'AV-Bewegungsdaten'!D:D),2)</f>
        <v>0</v>
      </c>
      <c r="T3614" s="327"/>
      <c r="U3614" s="326">
        <f>ROUND(SUMIF('DV-Bewegungsdaten'!B:B,Kategorien!A3614,'DV-Bewegungsdaten'!D:D),3)</f>
        <v>0</v>
      </c>
      <c r="V3614" s="324">
        <f>ROUND(SUMIF('DV-Bewegungsdaten'!B:B,Kategorien!A3614,'DV-Bewegungsdaten'!E:E),3)</f>
        <v>0</v>
      </c>
      <c r="AD3614" s="390">
        <f t="shared" si="733"/>
        <v>8.5409999999999986</v>
      </c>
      <c r="AE3614" s="390">
        <f t="shared" si="734"/>
        <v>9.1979999999999986</v>
      </c>
      <c r="AF3614" s="390">
        <f t="shared" si="735"/>
        <v>10.416999999999998</v>
      </c>
      <c r="AG3614" s="390">
        <f t="shared" si="736"/>
        <v>9.7839999999999989</v>
      </c>
      <c r="AH3614" s="390">
        <f t="shared" si="737"/>
        <v>9.695999999999998</v>
      </c>
      <c r="AI3614" s="390">
        <f t="shared" si="738"/>
        <v>10.227999999999998</v>
      </c>
      <c r="AJ3614" s="390">
        <f t="shared" si="739"/>
        <v>9.5109999999999992</v>
      </c>
      <c r="AK3614" s="390">
        <f t="shared" si="740"/>
        <v>9.7949999999999982</v>
      </c>
      <c r="AL3614" s="390">
        <f t="shared" si="741"/>
        <v>9.9049999999999976</v>
      </c>
      <c r="AM3614" s="390">
        <f t="shared" si="742"/>
        <v>9.7859999999999978</v>
      </c>
      <c r="AN3614" s="390">
        <f t="shared" si="743"/>
        <v>9.379999999999999</v>
      </c>
      <c r="AO3614" s="390">
        <f t="shared" si="744"/>
        <v>10.282999999999998</v>
      </c>
    </row>
    <row r="3615" spans="1:41" ht="15" customHeight="1" x14ac:dyDescent="0.25">
      <c r="A3615" s="127" t="s">
        <v>5068</v>
      </c>
      <c r="B3615" s="125" t="s">
        <v>2077</v>
      </c>
      <c r="C3615" s="125" t="s">
        <v>4969</v>
      </c>
      <c r="D3615" s="125" t="s">
        <v>4630</v>
      </c>
      <c r="F3615" s="126">
        <v>18.78</v>
      </c>
      <c r="G3615" s="126">
        <v>18.98</v>
      </c>
      <c r="H3615" s="126">
        <v>15.02</v>
      </c>
      <c r="I3615" s="126"/>
      <c r="J3615" s="317"/>
      <c r="K3615" s="323">
        <f>ROUND(SUMIF('VGT-Bewegungsdaten'!B:B,A3615,'VGT-Bewegungsdaten'!C:C),3)</f>
        <v>0</v>
      </c>
      <c r="L3615" s="324">
        <f>ROUND(SUMIF('VGT-Bewegungsdaten'!B:B,$A3615,'VGT-Bewegungsdaten'!D:D),2)</f>
        <v>0</v>
      </c>
      <c r="N3615" s="376" t="s">
        <v>4930</v>
      </c>
      <c r="O3615" s="376" t="s">
        <v>4940</v>
      </c>
      <c r="P3615" s="326">
        <f>ROUND(SUMIF('AV-Bewegungsdaten'!B:B,A3615,'AV-Bewegungsdaten'!C:C),3)</f>
        <v>0</v>
      </c>
      <c r="Q3615" s="324">
        <f>ROUND(SUMIF('AV-Bewegungsdaten'!B:B,$A3615,'AV-Bewegungsdaten'!D:D),2)</f>
        <v>0</v>
      </c>
      <c r="T3615" s="327"/>
      <c r="U3615" s="326">
        <f>ROUND(SUMIF('DV-Bewegungsdaten'!B:B,Kategorien!A3615,'DV-Bewegungsdaten'!D:D),3)</f>
        <v>0</v>
      </c>
      <c r="V3615" s="324">
        <f>ROUND(SUMIF('DV-Bewegungsdaten'!B:B,Kategorien!A3615,'DV-Bewegungsdaten'!E:E),3)</f>
        <v>0</v>
      </c>
      <c r="AD3615" s="390">
        <f t="shared" si="733"/>
        <v>14.041</v>
      </c>
      <c r="AE3615" s="390">
        <f t="shared" si="734"/>
        <v>14.698</v>
      </c>
      <c r="AF3615" s="390">
        <f t="shared" si="735"/>
        <v>15.917</v>
      </c>
      <c r="AG3615" s="390">
        <f t="shared" si="736"/>
        <v>15.284000000000001</v>
      </c>
      <c r="AH3615" s="390">
        <f t="shared" si="737"/>
        <v>15.196000000000002</v>
      </c>
      <c r="AI3615" s="390">
        <f t="shared" si="738"/>
        <v>15.728000000000002</v>
      </c>
      <c r="AJ3615" s="390">
        <f t="shared" si="739"/>
        <v>15.011000000000001</v>
      </c>
      <c r="AK3615" s="390">
        <f t="shared" si="740"/>
        <v>15.295</v>
      </c>
      <c r="AL3615" s="390">
        <f t="shared" si="741"/>
        <v>15.405000000000001</v>
      </c>
      <c r="AM3615" s="390">
        <f t="shared" si="742"/>
        <v>15.286000000000001</v>
      </c>
      <c r="AN3615" s="390">
        <f t="shared" si="743"/>
        <v>14.88</v>
      </c>
      <c r="AO3615" s="390">
        <f t="shared" si="744"/>
        <v>15.783000000000001</v>
      </c>
    </row>
    <row r="3616" spans="1:41" ht="15" customHeight="1" x14ac:dyDescent="0.25">
      <c r="A3616" s="127" t="s">
        <v>5069</v>
      </c>
      <c r="B3616" s="125" t="s">
        <v>2077</v>
      </c>
      <c r="C3616" s="125" t="s">
        <v>4969</v>
      </c>
      <c r="D3616" s="125" t="s">
        <v>4632</v>
      </c>
      <c r="F3616" s="126">
        <v>16.78</v>
      </c>
      <c r="G3616" s="126">
        <v>16.98</v>
      </c>
      <c r="H3616" s="126">
        <v>13.42</v>
      </c>
      <c r="I3616" s="126"/>
      <c r="J3616" s="317"/>
      <c r="K3616" s="323">
        <f>ROUND(SUMIF('VGT-Bewegungsdaten'!B:B,A3616,'VGT-Bewegungsdaten'!C:C),3)</f>
        <v>0</v>
      </c>
      <c r="L3616" s="324">
        <f>ROUND(SUMIF('VGT-Bewegungsdaten'!B:B,$A3616,'VGT-Bewegungsdaten'!D:D),2)</f>
        <v>0</v>
      </c>
      <c r="N3616" s="376" t="s">
        <v>4930</v>
      </c>
      <c r="O3616" s="376" t="s">
        <v>4940</v>
      </c>
      <c r="P3616" s="326">
        <f>ROUND(SUMIF('AV-Bewegungsdaten'!B:B,A3616,'AV-Bewegungsdaten'!C:C),3)</f>
        <v>0</v>
      </c>
      <c r="Q3616" s="324">
        <f>ROUND(SUMIF('AV-Bewegungsdaten'!B:B,$A3616,'AV-Bewegungsdaten'!D:D),2)</f>
        <v>0</v>
      </c>
      <c r="T3616" s="327"/>
      <c r="U3616" s="326">
        <f>ROUND(SUMIF('DV-Bewegungsdaten'!B:B,Kategorien!A3616,'DV-Bewegungsdaten'!D:D),3)</f>
        <v>0</v>
      </c>
      <c r="V3616" s="324">
        <f>ROUND(SUMIF('DV-Bewegungsdaten'!B:B,Kategorien!A3616,'DV-Bewegungsdaten'!E:E),3)</f>
        <v>0</v>
      </c>
      <c r="AD3616" s="390">
        <f t="shared" si="733"/>
        <v>12.041</v>
      </c>
      <c r="AE3616" s="390">
        <f t="shared" si="734"/>
        <v>12.698</v>
      </c>
      <c r="AF3616" s="390">
        <f t="shared" si="735"/>
        <v>13.917</v>
      </c>
      <c r="AG3616" s="390">
        <f t="shared" si="736"/>
        <v>13.284000000000001</v>
      </c>
      <c r="AH3616" s="390">
        <f t="shared" si="737"/>
        <v>13.196000000000002</v>
      </c>
      <c r="AI3616" s="390">
        <f t="shared" si="738"/>
        <v>13.728000000000002</v>
      </c>
      <c r="AJ3616" s="390">
        <f t="shared" si="739"/>
        <v>13.011000000000001</v>
      </c>
      <c r="AK3616" s="390">
        <f t="shared" si="740"/>
        <v>13.295</v>
      </c>
      <c r="AL3616" s="390">
        <f t="shared" si="741"/>
        <v>13.405000000000001</v>
      </c>
      <c r="AM3616" s="390">
        <f t="shared" si="742"/>
        <v>13.286000000000001</v>
      </c>
      <c r="AN3616" s="390">
        <f t="shared" si="743"/>
        <v>12.88</v>
      </c>
      <c r="AO3616" s="390">
        <f t="shared" si="744"/>
        <v>13.783000000000001</v>
      </c>
    </row>
    <row r="3617" spans="1:41" ht="15" customHeight="1" x14ac:dyDescent="0.25">
      <c r="A3617" s="127" t="s">
        <v>5070</v>
      </c>
      <c r="B3617" s="125" t="s">
        <v>2077</v>
      </c>
      <c r="C3617" s="125" t="s">
        <v>4969</v>
      </c>
      <c r="D3617" s="125" t="s">
        <v>4634</v>
      </c>
      <c r="F3617" s="126">
        <v>13.719999999999999</v>
      </c>
      <c r="G3617" s="126">
        <v>13.919999999999998</v>
      </c>
      <c r="H3617" s="126">
        <v>10.98</v>
      </c>
      <c r="I3617" s="126"/>
      <c r="J3617" s="317"/>
      <c r="K3617" s="323">
        <f>ROUND(SUMIF('VGT-Bewegungsdaten'!B:B,A3617,'VGT-Bewegungsdaten'!C:C),3)</f>
        <v>0</v>
      </c>
      <c r="L3617" s="324">
        <f>ROUND(SUMIF('VGT-Bewegungsdaten'!B:B,$A3617,'VGT-Bewegungsdaten'!D:D),2)</f>
        <v>0</v>
      </c>
      <c r="N3617" s="376" t="s">
        <v>4930</v>
      </c>
      <c r="O3617" s="376" t="s">
        <v>4940</v>
      </c>
      <c r="P3617" s="326">
        <f>ROUND(SUMIF('AV-Bewegungsdaten'!B:B,A3617,'AV-Bewegungsdaten'!C:C),3)</f>
        <v>0</v>
      </c>
      <c r="Q3617" s="324">
        <f>ROUND(SUMIF('AV-Bewegungsdaten'!B:B,$A3617,'AV-Bewegungsdaten'!D:D),2)</f>
        <v>0</v>
      </c>
      <c r="T3617" s="327"/>
      <c r="U3617" s="326">
        <f>ROUND(SUMIF('DV-Bewegungsdaten'!B:B,Kategorien!A3617,'DV-Bewegungsdaten'!D:D),3)</f>
        <v>0</v>
      </c>
      <c r="V3617" s="324">
        <f>ROUND(SUMIF('DV-Bewegungsdaten'!B:B,Kategorien!A3617,'DV-Bewegungsdaten'!E:E),3)</f>
        <v>0</v>
      </c>
      <c r="AD3617" s="390">
        <f t="shared" si="733"/>
        <v>8.9809999999999981</v>
      </c>
      <c r="AE3617" s="390">
        <f t="shared" si="734"/>
        <v>9.6379999999999981</v>
      </c>
      <c r="AF3617" s="390">
        <f t="shared" si="735"/>
        <v>10.856999999999998</v>
      </c>
      <c r="AG3617" s="390">
        <f t="shared" si="736"/>
        <v>10.223999999999998</v>
      </c>
      <c r="AH3617" s="390">
        <f t="shared" si="737"/>
        <v>10.135999999999999</v>
      </c>
      <c r="AI3617" s="390">
        <f t="shared" si="738"/>
        <v>10.667999999999999</v>
      </c>
      <c r="AJ3617" s="390">
        <f t="shared" si="739"/>
        <v>9.9509999999999987</v>
      </c>
      <c r="AK3617" s="390">
        <f t="shared" si="740"/>
        <v>10.234999999999998</v>
      </c>
      <c r="AL3617" s="390">
        <f t="shared" si="741"/>
        <v>10.344999999999999</v>
      </c>
      <c r="AM3617" s="390">
        <f t="shared" si="742"/>
        <v>10.225999999999999</v>
      </c>
      <c r="AN3617" s="390">
        <f t="shared" si="743"/>
        <v>9.8199999999999985</v>
      </c>
      <c r="AO3617" s="390">
        <f t="shared" si="744"/>
        <v>10.722999999999999</v>
      </c>
    </row>
    <row r="3618" spans="1:41" ht="15" customHeight="1" x14ac:dyDescent="0.25">
      <c r="A3618" s="127" t="s">
        <v>5071</v>
      </c>
      <c r="B3618" s="125" t="s">
        <v>2077</v>
      </c>
      <c r="C3618" s="125" t="s">
        <v>4969</v>
      </c>
      <c r="D3618" s="125" t="s">
        <v>4636</v>
      </c>
      <c r="F3618" s="126">
        <v>17.72</v>
      </c>
      <c r="G3618" s="126">
        <v>17.919999999999998</v>
      </c>
      <c r="H3618" s="126">
        <v>14.18</v>
      </c>
      <c r="I3618" s="126"/>
      <c r="J3618" s="317"/>
      <c r="K3618" s="323">
        <f>ROUND(SUMIF('VGT-Bewegungsdaten'!B:B,A3618,'VGT-Bewegungsdaten'!C:C),3)</f>
        <v>0</v>
      </c>
      <c r="L3618" s="324">
        <f>ROUND(SUMIF('VGT-Bewegungsdaten'!B:B,$A3618,'VGT-Bewegungsdaten'!D:D),2)</f>
        <v>0</v>
      </c>
      <c r="N3618" s="376" t="s">
        <v>4930</v>
      </c>
      <c r="O3618" s="376" t="s">
        <v>4940</v>
      </c>
      <c r="P3618" s="326">
        <f>ROUND(SUMIF('AV-Bewegungsdaten'!B:B,A3618,'AV-Bewegungsdaten'!C:C),3)</f>
        <v>0</v>
      </c>
      <c r="Q3618" s="324">
        <f>ROUND(SUMIF('AV-Bewegungsdaten'!B:B,$A3618,'AV-Bewegungsdaten'!D:D),2)</f>
        <v>0</v>
      </c>
      <c r="T3618" s="327"/>
      <c r="U3618" s="326">
        <f>ROUND(SUMIF('DV-Bewegungsdaten'!B:B,Kategorien!A3618,'DV-Bewegungsdaten'!D:D),3)</f>
        <v>0</v>
      </c>
      <c r="V3618" s="324">
        <f>ROUND(SUMIF('DV-Bewegungsdaten'!B:B,Kategorien!A3618,'DV-Bewegungsdaten'!E:E),3)</f>
        <v>0</v>
      </c>
      <c r="AD3618" s="390">
        <f t="shared" si="733"/>
        <v>12.980999999999998</v>
      </c>
      <c r="AE3618" s="390">
        <f t="shared" si="734"/>
        <v>13.637999999999998</v>
      </c>
      <c r="AF3618" s="390">
        <f t="shared" si="735"/>
        <v>14.856999999999998</v>
      </c>
      <c r="AG3618" s="390">
        <f t="shared" si="736"/>
        <v>14.223999999999998</v>
      </c>
      <c r="AH3618" s="390">
        <f t="shared" si="737"/>
        <v>14.135999999999999</v>
      </c>
      <c r="AI3618" s="390">
        <f t="shared" si="738"/>
        <v>14.667999999999999</v>
      </c>
      <c r="AJ3618" s="390">
        <f t="shared" si="739"/>
        <v>13.950999999999999</v>
      </c>
      <c r="AK3618" s="390">
        <f t="shared" si="740"/>
        <v>14.234999999999998</v>
      </c>
      <c r="AL3618" s="390">
        <f t="shared" si="741"/>
        <v>14.344999999999999</v>
      </c>
      <c r="AM3618" s="390">
        <f t="shared" si="742"/>
        <v>14.225999999999999</v>
      </c>
      <c r="AN3618" s="390">
        <f t="shared" si="743"/>
        <v>13.819999999999999</v>
      </c>
      <c r="AO3618" s="390">
        <f t="shared" si="744"/>
        <v>14.722999999999999</v>
      </c>
    </row>
    <row r="3619" spans="1:41" ht="15" customHeight="1" x14ac:dyDescent="0.25">
      <c r="A3619" s="127" t="s">
        <v>5072</v>
      </c>
      <c r="B3619" s="125" t="s">
        <v>2077</v>
      </c>
      <c r="C3619" s="125" t="s">
        <v>4969</v>
      </c>
      <c r="D3619" s="125" t="s">
        <v>4638</v>
      </c>
      <c r="F3619" s="126">
        <v>16.22</v>
      </c>
      <c r="G3619" s="126">
        <v>16.419999999999998</v>
      </c>
      <c r="H3619" s="126">
        <v>12.98</v>
      </c>
      <c r="I3619" s="126"/>
      <c r="J3619" s="317"/>
      <c r="K3619" s="323">
        <f>ROUND(SUMIF('VGT-Bewegungsdaten'!B:B,A3619,'VGT-Bewegungsdaten'!C:C),3)</f>
        <v>0</v>
      </c>
      <c r="L3619" s="324">
        <f>ROUND(SUMIF('VGT-Bewegungsdaten'!B:B,$A3619,'VGT-Bewegungsdaten'!D:D),2)</f>
        <v>0</v>
      </c>
      <c r="N3619" s="376" t="s">
        <v>4930</v>
      </c>
      <c r="O3619" s="376" t="s">
        <v>4940</v>
      </c>
      <c r="P3619" s="326">
        <f>ROUND(SUMIF('AV-Bewegungsdaten'!B:B,A3619,'AV-Bewegungsdaten'!C:C),3)</f>
        <v>0</v>
      </c>
      <c r="Q3619" s="324">
        <f>ROUND(SUMIF('AV-Bewegungsdaten'!B:B,$A3619,'AV-Bewegungsdaten'!D:D),2)</f>
        <v>0</v>
      </c>
      <c r="T3619" s="327"/>
      <c r="U3619" s="326">
        <f>ROUND(SUMIF('DV-Bewegungsdaten'!B:B,Kategorien!A3619,'DV-Bewegungsdaten'!D:D),3)</f>
        <v>0</v>
      </c>
      <c r="V3619" s="324">
        <f>ROUND(SUMIF('DV-Bewegungsdaten'!B:B,Kategorien!A3619,'DV-Bewegungsdaten'!E:E),3)</f>
        <v>0</v>
      </c>
      <c r="AD3619" s="390">
        <f t="shared" si="733"/>
        <v>11.480999999999998</v>
      </c>
      <c r="AE3619" s="390">
        <f t="shared" si="734"/>
        <v>12.137999999999998</v>
      </c>
      <c r="AF3619" s="390">
        <f t="shared" si="735"/>
        <v>13.356999999999998</v>
      </c>
      <c r="AG3619" s="390">
        <f t="shared" si="736"/>
        <v>12.723999999999998</v>
      </c>
      <c r="AH3619" s="390">
        <f t="shared" si="737"/>
        <v>12.635999999999999</v>
      </c>
      <c r="AI3619" s="390">
        <f t="shared" si="738"/>
        <v>13.167999999999999</v>
      </c>
      <c r="AJ3619" s="390">
        <f t="shared" si="739"/>
        <v>12.450999999999999</v>
      </c>
      <c r="AK3619" s="390">
        <f t="shared" si="740"/>
        <v>12.734999999999998</v>
      </c>
      <c r="AL3619" s="390">
        <f t="shared" si="741"/>
        <v>12.844999999999999</v>
      </c>
      <c r="AM3619" s="390">
        <f t="shared" si="742"/>
        <v>12.725999999999999</v>
      </c>
      <c r="AN3619" s="390">
        <f t="shared" si="743"/>
        <v>12.319999999999999</v>
      </c>
      <c r="AO3619" s="390">
        <f t="shared" si="744"/>
        <v>13.222999999999999</v>
      </c>
    </row>
    <row r="3620" spans="1:41" ht="15" customHeight="1" x14ac:dyDescent="0.25">
      <c r="A3620" s="127" t="s">
        <v>5073</v>
      </c>
      <c r="B3620" s="125" t="s">
        <v>2077</v>
      </c>
      <c r="C3620" s="125" t="s">
        <v>4969</v>
      </c>
      <c r="D3620" s="125" t="s">
        <v>4640</v>
      </c>
      <c r="F3620" s="126">
        <v>21.72</v>
      </c>
      <c r="G3620" s="126">
        <v>21.919999999999998</v>
      </c>
      <c r="H3620" s="126">
        <v>17.38</v>
      </c>
      <c r="I3620" s="126"/>
      <c r="J3620" s="317"/>
      <c r="K3620" s="323">
        <f>ROUND(SUMIF('VGT-Bewegungsdaten'!B:B,A3620,'VGT-Bewegungsdaten'!C:C),3)</f>
        <v>0</v>
      </c>
      <c r="L3620" s="324">
        <f>ROUND(SUMIF('VGT-Bewegungsdaten'!B:B,$A3620,'VGT-Bewegungsdaten'!D:D),2)</f>
        <v>0</v>
      </c>
      <c r="N3620" s="376" t="s">
        <v>4930</v>
      </c>
      <c r="O3620" s="376" t="s">
        <v>4940</v>
      </c>
      <c r="P3620" s="326">
        <f>ROUND(SUMIF('AV-Bewegungsdaten'!B:B,A3620,'AV-Bewegungsdaten'!C:C),3)</f>
        <v>0</v>
      </c>
      <c r="Q3620" s="324">
        <f>ROUND(SUMIF('AV-Bewegungsdaten'!B:B,$A3620,'AV-Bewegungsdaten'!D:D),2)</f>
        <v>0</v>
      </c>
      <c r="T3620" s="327"/>
      <c r="U3620" s="326">
        <f>ROUND(SUMIF('DV-Bewegungsdaten'!B:B,Kategorien!A3620,'DV-Bewegungsdaten'!D:D),3)</f>
        <v>0</v>
      </c>
      <c r="V3620" s="324">
        <f>ROUND(SUMIF('DV-Bewegungsdaten'!B:B,Kategorien!A3620,'DV-Bewegungsdaten'!E:E),3)</f>
        <v>0</v>
      </c>
      <c r="AD3620" s="390">
        <f t="shared" si="733"/>
        <v>16.980999999999998</v>
      </c>
      <c r="AE3620" s="390">
        <f t="shared" si="734"/>
        <v>17.637999999999998</v>
      </c>
      <c r="AF3620" s="390">
        <f t="shared" si="735"/>
        <v>18.856999999999999</v>
      </c>
      <c r="AG3620" s="390">
        <f t="shared" si="736"/>
        <v>18.223999999999997</v>
      </c>
      <c r="AH3620" s="390">
        <f t="shared" si="737"/>
        <v>18.135999999999999</v>
      </c>
      <c r="AI3620" s="390">
        <f t="shared" si="738"/>
        <v>18.667999999999999</v>
      </c>
      <c r="AJ3620" s="390">
        <f t="shared" si="739"/>
        <v>17.950999999999997</v>
      </c>
      <c r="AK3620" s="390">
        <f t="shared" si="740"/>
        <v>18.234999999999999</v>
      </c>
      <c r="AL3620" s="390">
        <f t="shared" si="741"/>
        <v>18.344999999999999</v>
      </c>
      <c r="AM3620" s="390">
        <f t="shared" si="742"/>
        <v>18.225999999999999</v>
      </c>
      <c r="AN3620" s="390">
        <f t="shared" si="743"/>
        <v>17.82</v>
      </c>
      <c r="AO3620" s="390">
        <f t="shared" si="744"/>
        <v>18.722999999999999</v>
      </c>
    </row>
    <row r="3621" spans="1:41" ht="15" customHeight="1" x14ac:dyDescent="0.25">
      <c r="A3621" s="127" t="s">
        <v>5074</v>
      </c>
      <c r="B3621" s="125" t="s">
        <v>2077</v>
      </c>
      <c r="C3621" s="125" t="s">
        <v>4969</v>
      </c>
      <c r="D3621" s="125" t="s">
        <v>4642</v>
      </c>
      <c r="F3621" s="126">
        <v>19.72</v>
      </c>
      <c r="G3621" s="126">
        <v>19.919999999999998</v>
      </c>
      <c r="H3621" s="126">
        <v>15.78</v>
      </c>
      <c r="I3621" s="126"/>
      <c r="J3621" s="317"/>
      <c r="K3621" s="323">
        <f>ROUND(SUMIF('VGT-Bewegungsdaten'!B:B,A3621,'VGT-Bewegungsdaten'!C:C),3)</f>
        <v>0</v>
      </c>
      <c r="L3621" s="324">
        <f>ROUND(SUMIF('VGT-Bewegungsdaten'!B:B,$A3621,'VGT-Bewegungsdaten'!D:D),2)</f>
        <v>0</v>
      </c>
      <c r="N3621" s="376" t="s">
        <v>4930</v>
      </c>
      <c r="O3621" s="376" t="s">
        <v>4940</v>
      </c>
      <c r="P3621" s="326">
        <f>ROUND(SUMIF('AV-Bewegungsdaten'!B:B,A3621,'AV-Bewegungsdaten'!C:C),3)</f>
        <v>0</v>
      </c>
      <c r="Q3621" s="324">
        <f>ROUND(SUMIF('AV-Bewegungsdaten'!B:B,$A3621,'AV-Bewegungsdaten'!D:D),2)</f>
        <v>0</v>
      </c>
      <c r="T3621" s="327"/>
      <c r="U3621" s="326">
        <f>ROUND(SUMIF('DV-Bewegungsdaten'!B:B,Kategorien!A3621,'DV-Bewegungsdaten'!D:D),3)</f>
        <v>0</v>
      </c>
      <c r="V3621" s="324">
        <f>ROUND(SUMIF('DV-Bewegungsdaten'!B:B,Kategorien!A3621,'DV-Bewegungsdaten'!E:E),3)</f>
        <v>0</v>
      </c>
      <c r="AD3621" s="390">
        <f t="shared" si="733"/>
        <v>14.980999999999998</v>
      </c>
      <c r="AE3621" s="390">
        <f t="shared" si="734"/>
        <v>15.637999999999998</v>
      </c>
      <c r="AF3621" s="390">
        <f t="shared" si="735"/>
        <v>16.856999999999999</v>
      </c>
      <c r="AG3621" s="390">
        <f t="shared" si="736"/>
        <v>16.223999999999997</v>
      </c>
      <c r="AH3621" s="390">
        <f t="shared" si="737"/>
        <v>16.135999999999999</v>
      </c>
      <c r="AI3621" s="390">
        <f t="shared" si="738"/>
        <v>16.667999999999999</v>
      </c>
      <c r="AJ3621" s="390">
        <f t="shared" si="739"/>
        <v>15.950999999999999</v>
      </c>
      <c r="AK3621" s="390">
        <f t="shared" si="740"/>
        <v>16.234999999999999</v>
      </c>
      <c r="AL3621" s="390">
        <f t="shared" si="741"/>
        <v>16.344999999999999</v>
      </c>
      <c r="AM3621" s="390">
        <f t="shared" si="742"/>
        <v>16.225999999999999</v>
      </c>
      <c r="AN3621" s="390">
        <f t="shared" si="743"/>
        <v>15.819999999999999</v>
      </c>
      <c r="AO3621" s="390">
        <f t="shared" si="744"/>
        <v>16.722999999999999</v>
      </c>
    </row>
    <row r="3622" spans="1:41" ht="15" customHeight="1" x14ac:dyDescent="0.25">
      <c r="A3622" s="127" t="s">
        <v>5075</v>
      </c>
      <c r="B3622" s="125" t="s">
        <v>2077</v>
      </c>
      <c r="C3622" s="125" t="s">
        <v>4969</v>
      </c>
      <c r="D3622" s="125" t="s">
        <v>4644</v>
      </c>
      <c r="F3622" s="126">
        <v>12.739999999999998</v>
      </c>
      <c r="G3622" s="126">
        <v>12.939999999999998</v>
      </c>
      <c r="H3622" s="126">
        <v>10.19</v>
      </c>
      <c r="I3622" s="126"/>
      <c r="J3622" s="317"/>
      <c r="K3622" s="323">
        <f>ROUND(SUMIF('VGT-Bewegungsdaten'!B:B,A3622,'VGT-Bewegungsdaten'!C:C),3)</f>
        <v>0</v>
      </c>
      <c r="L3622" s="324">
        <f>ROUND(SUMIF('VGT-Bewegungsdaten'!B:B,$A3622,'VGT-Bewegungsdaten'!D:D),2)</f>
        <v>0</v>
      </c>
      <c r="N3622" s="376" t="s">
        <v>4930</v>
      </c>
      <c r="O3622" s="376" t="s">
        <v>4940</v>
      </c>
      <c r="P3622" s="326">
        <f>ROUND(SUMIF('AV-Bewegungsdaten'!B:B,A3622,'AV-Bewegungsdaten'!C:C),3)</f>
        <v>0</v>
      </c>
      <c r="Q3622" s="324">
        <f>ROUND(SUMIF('AV-Bewegungsdaten'!B:B,$A3622,'AV-Bewegungsdaten'!D:D),2)</f>
        <v>0</v>
      </c>
      <c r="T3622" s="327"/>
      <c r="U3622" s="326">
        <f>ROUND(SUMIF('DV-Bewegungsdaten'!B:B,Kategorien!A3622,'DV-Bewegungsdaten'!D:D),3)</f>
        <v>0</v>
      </c>
      <c r="V3622" s="324">
        <f>ROUND(SUMIF('DV-Bewegungsdaten'!B:B,Kategorien!A3622,'DV-Bewegungsdaten'!E:E),3)</f>
        <v>0</v>
      </c>
      <c r="AD3622" s="390">
        <f t="shared" si="733"/>
        <v>8.0009999999999977</v>
      </c>
      <c r="AE3622" s="390">
        <f t="shared" si="734"/>
        <v>8.6579999999999977</v>
      </c>
      <c r="AF3622" s="390">
        <f t="shared" si="735"/>
        <v>9.8769999999999971</v>
      </c>
      <c r="AG3622" s="390">
        <f t="shared" si="736"/>
        <v>9.243999999999998</v>
      </c>
      <c r="AH3622" s="390">
        <f t="shared" si="737"/>
        <v>9.1559999999999988</v>
      </c>
      <c r="AI3622" s="390">
        <f t="shared" si="738"/>
        <v>9.6879999999999988</v>
      </c>
      <c r="AJ3622" s="390">
        <f t="shared" si="739"/>
        <v>8.9709999999999983</v>
      </c>
      <c r="AK3622" s="390">
        <f t="shared" si="740"/>
        <v>9.2549999999999972</v>
      </c>
      <c r="AL3622" s="390">
        <f t="shared" si="741"/>
        <v>9.3649999999999984</v>
      </c>
      <c r="AM3622" s="390">
        <f t="shared" si="742"/>
        <v>9.2459999999999987</v>
      </c>
      <c r="AN3622" s="390">
        <f t="shared" si="743"/>
        <v>8.8399999999999981</v>
      </c>
      <c r="AO3622" s="390">
        <f t="shared" si="744"/>
        <v>9.7429999999999986</v>
      </c>
    </row>
    <row r="3623" spans="1:41" ht="15" customHeight="1" x14ac:dyDescent="0.25">
      <c r="A3623" s="127" t="s">
        <v>5076</v>
      </c>
      <c r="B3623" s="125" t="s">
        <v>2077</v>
      </c>
      <c r="C3623" s="125" t="s">
        <v>4969</v>
      </c>
      <c r="D3623" s="125" t="s">
        <v>4646</v>
      </c>
      <c r="F3623" s="126">
        <v>16.739999999999998</v>
      </c>
      <c r="G3623" s="126">
        <v>16.939999999999998</v>
      </c>
      <c r="H3623" s="126">
        <v>13.39</v>
      </c>
      <c r="I3623" s="126"/>
      <c r="J3623" s="317"/>
      <c r="K3623" s="323">
        <f>ROUND(SUMIF('VGT-Bewegungsdaten'!B:B,A3623,'VGT-Bewegungsdaten'!C:C),3)</f>
        <v>0</v>
      </c>
      <c r="L3623" s="324">
        <f>ROUND(SUMIF('VGT-Bewegungsdaten'!B:B,$A3623,'VGT-Bewegungsdaten'!D:D),2)</f>
        <v>0</v>
      </c>
      <c r="N3623" s="376" t="s">
        <v>4930</v>
      </c>
      <c r="O3623" s="376" t="s">
        <v>4940</v>
      </c>
      <c r="P3623" s="326">
        <f>ROUND(SUMIF('AV-Bewegungsdaten'!B:B,A3623,'AV-Bewegungsdaten'!C:C),3)</f>
        <v>0</v>
      </c>
      <c r="Q3623" s="324">
        <f>ROUND(SUMIF('AV-Bewegungsdaten'!B:B,$A3623,'AV-Bewegungsdaten'!D:D),2)</f>
        <v>0</v>
      </c>
      <c r="T3623" s="327"/>
      <c r="U3623" s="326">
        <f>ROUND(SUMIF('DV-Bewegungsdaten'!B:B,Kategorien!A3623,'DV-Bewegungsdaten'!D:D),3)</f>
        <v>0</v>
      </c>
      <c r="V3623" s="324">
        <f>ROUND(SUMIF('DV-Bewegungsdaten'!B:B,Kategorien!A3623,'DV-Bewegungsdaten'!E:E),3)</f>
        <v>0</v>
      </c>
      <c r="AD3623" s="390">
        <f t="shared" si="733"/>
        <v>12.000999999999998</v>
      </c>
      <c r="AE3623" s="390">
        <f t="shared" si="734"/>
        <v>12.657999999999998</v>
      </c>
      <c r="AF3623" s="390">
        <f t="shared" si="735"/>
        <v>13.876999999999997</v>
      </c>
      <c r="AG3623" s="390">
        <f t="shared" si="736"/>
        <v>13.243999999999998</v>
      </c>
      <c r="AH3623" s="390">
        <f t="shared" si="737"/>
        <v>13.155999999999999</v>
      </c>
      <c r="AI3623" s="390">
        <f t="shared" si="738"/>
        <v>13.687999999999999</v>
      </c>
      <c r="AJ3623" s="390">
        <f t="shared" si="739"/>
        <v>12.970999999999998</v>
      </c>
      <c r="AK3623" s="390">
        <f t="shared" si="740"/>
        <v>13.254999999999997</v>
      </c>
      <c r="AL3623" s="390">
        <f t="shared" si="741"/>
        <v>13.364999999999998</v>
      </c>
      <c r="AM3623" s="390">
        <f t="shared" si="742"/>
        <v>13.245999999999999</v>
      </c>
      <c r="AN3623" s="390">
        <f t="shared" si="743"/>
        <v>12.839999999999998</v>
      </c>
      <c r="AO3623" s="390">
        <f t="shared" si="744"/>
        <v>13.742999999999999</v>
      </c>
    </row>
    <row r="3624" spans="1:41" ht="15" customHeight="1" x14ac:dyDescent="0.25">
      <c r="A3624" s="127" t="s">
        <v>5077</v>
      </c>
      <c r="B3624" s="125" t="s">
        <v>2077</v>
      </c>
      <c r="C3624" s="125" t="s">
        <v>4969</v>
      </c>
      <c r="D3624" s="125" t="s">
        <v>4648</v>
      </c>
      <c r="F3624" s="126">
        <v>15.239999999999998</v>
      </c>
      <c r="G3624" s="126">
        <v>15.439999999999998</v>
      </c>
      <c r="H3624" s="126">
        <v>12.19</v>
      </c>
      <c r="I3624" s="126"/>
      <c r="J3624" s="317"/>
      <c r="K3624" s="323">
        <f>ROUND(SUMIF('VGT-Bewegungsdaten'!B:B,A3624,'VGT-Bewegungsdaten'!C:C),3)</f>
        <v>0</v>
      </c>
      <c r="L3624" s="324">
        <f>ROUND(SUMIF('VGT-Bewegungsdaten'!B:B,$A3624,'VGT-Bewegungsdaten'!D:D),2)</f>
        <v>0</v>
      </c>
      <c r="N3624" s="376" t="s">
        <v>4930</v>
      </c>
      <c r="O3624" s="376" t="s">
        <v>4940</v>
      </c>
      <c r="P3624" s="326">
        <f>ROUND(SUMIF('AV-Bewegungsdaten'!B:B,A3624,'AV-Bewegungsdaten'!C:C),3)</f>
        <v>0</v>
      </c>
      <c r="Q3624" s="324">
        <f>ROUND(SUMIF('AV-Bewegungsdaten'!B:B,$A3624,'AV-Bewegungsdaten'!D:D),2)</f>
        <v>0</v>
      </c>
      <c r="T3624" s="327"/>
      <c r="U3624" s="326">
        <f>ROUND(SUMIF('DV-Bewegungsdaten'!B:B,Kategorien!A3624,'DV-Bewegungsdaten'!D:D),3)</f>
        <v>0</v>
      </c>
      <c r="V3624" s="324">
        <f>ROUND(SUMIF('DV-Bewegungsdaten'!B:B,Kategorien!A3624,'DV-Bewegungsdaten'!E:E),3)</f>
        <v>0</v>
      </c>
      <c r="AD3624" s="390">
        <f t="shared" si="733"/>
        <v>10.500999999999998</v>
      </c>
      <c r="AE3624" s="390">
        <f t="shared" si="734"/>
        <v>11.157999999999998</v>
      </c>
      <c r="AF3624" s="390">
        <f t="shared" si="735"/>
        <v>12.376999999999997</v>
      </c>
      <c r="AG3624" s="390">
        <f t="shared" si="736"/>
        <v>11.743999999999998</v>
      </c>
      <c r="AH3624" s="390">
        <f t="shared" si="737"/>
        <v>11.655999999999999</v>
      </c>
      <c r="AI3624" s="390">
        <f t="shared" si="738"/>
        <v>12.187999999999999</v>
      </c>
      <c r="AJ3624" s="390">
        <f t="shared" si="739"/>
        <v>11.470999999999998</v>
      </c>
      <c r="AK3624" s="390">
        <f t="shared" si="740"/>
        <v>11.754999999999997</v>
      </c>
      <c r="AL3624" s="390">
        <f t="shared" si="741"/>
        <v>11.864999999999998</v>
      </c>
      <c r="AM3624" s="390">
        <f t="shared" si="742"/>
        <v>11.745999999999999</v>
      </c>
      <c r="AN3624" s="390">
        <f t="shared" si="743"/>
        <v>11.339999999999998</v>
      </c>
      <c r="AO3624" s="390">
        <f t="shared" si="744"/>
        <v>12.242999999999999</v>
      </c>
    </row>
    <row r="3625" spans="1:41" ht="15" customHeight="1" x14ac:dyDescent="0.25">
      <c r="A3625" s="127" t="s">
        <v>5078</v>
      </c>
      <c r="B3625" s="125" t="s">
        <v>2077</v>
      </c>
      <c r="C3625" s="125" t="s">
        <v>4969</v>
      </c>
      <c r="D3625" s="125" t="s">
        <v>4650</v>
      </c>
      <c r="F3625" s="126">
        <v>20.740000000000002</v>
      </c>
      <c r="G3625" s="126">
        <v>20.94</v>
      </c>
      <c r="H3625" s="126">
        <v>16.59</v>
      </c>
      <c r="I3625" s="126"/>
      <c r="J3625" s="317"/>
      <c r="K3625" s="323">
        <f>ROUND(SUMIF('VGT-Bewegungsdaten'!B:B,A3625,'VGT-Bewegungsdaten'!C:C),3)</f>
        <v>0</v>
      </c>
      <c r="L3625" s="324">
        <f>ROUND(SUMIF('VGT-Bewegungsdaten'!B:B,$A3625,'VGT-Bewegungsdaten'!D:D),2)</f>
        <v>0</v>
      </c>
      <c r="N3625" s="376" t="s">
        <v>4930</v>
      </c>
      <c r="O3625" s="376" t="s">
        <v>4940</v>
      </c>
      <c r="P3625" s="326">
        <f>ROUND(SUMIF('AV-Bewegungsdaten'!B:B,A3625,'AV-Bewegungsdaten'!C:C),3)</f>
        <v>0</v>
      </c>
      <c r="Q3625" s="324">
        <f>ROUND(SUMIF('AV-Bewegungsdaten'!B:B,$A3625,'AV-Bewegungsdaten'!D:D),2)</f>
        <v>0</v>
      </c>
      <c r="T3625" s="327"/>
      <c r="U3625" s="326">
        <f>ROUND(SUMIF('DV-Bewegungsdaten'!B:B,Kategorien!A3625,'DV-Bewegungsdaten'!D:D),3)</f>
        <v>0</v>
      </c>
      <c r="V3625" s="324">
        <f>ROUND(SUMIF('DV-Bewegungsdaten'!B:B,Kategorien!A3625,'DV-Bewegungsdaten'!E:E),3)</f>
        <v>0</v>
      </c>
      <c r="AD3625" s="390">
        <f t="shared" si="733"/>
        <v>16.001000000000001</v>
      </c>
      <c r="AE3625" s="390">
        <f t="shared" si="734"/>
        <v>16.658000000000001</v>
      </c>
      <c r="AF3625" s="390">
        <f t="shared" si="735"/>
        <v>17.877000000000002</v>
      </c>
      <c r="AG3625" s="390">
        <f t="shared" si="736"/>
        <v>17.244</v>
      </c>
      <c r="AH3625" s="390">
        <f t="shared" si="737"/>
        <v>17.156000000000002</v>
      </c>
      <c r="AI3625" s="390">
        <f t="shared" si="738"/>
        <v>17.688000000000002</v>
      </c>
      <c r="AJ3625" s="390">
        <f t="shared" si="739"/>
        <v>16.971</v>
      </c>
      <c r="AK3625" s="390">
        <f t="shared" si="740"/>
        <v>17.255000000000003</v>
      </c>
      <c r="AL3625" s="390">
        <f t="shared" si="741"/>
        <v>17.365000000000002</v>
      </c>
      <c r="AM3625" s="390">
        <f t="shared" si="742"/>
        <v>17.246000000000002</v>
      </c>
      <c r="AN3625" s="390">
        <f t="shared" si="743"/>
        <v>16.840000000000003</v>
      </c>
      <c r="AO3625" s="390">
        <f t="shared" si="744"/>
        <v>17.743000000000002</v>
      </c>
    </row>
    <row r="3626" spans="1:41" ht="15" customHeight="1" x14ac:dyDescent="0.25">
      <c r="A3626" s="127" t="s">
        <v>5079</v>
      </c>
      <c r="B3626" s="125" t="s">
        <v>2077</v>
      </c>
      <c r="C3626" s="125" t="s">
        <v>4969</v>
      </c>
      <c r="D3626" s="125" t="s">
        <v>4652</v>
      </c>
      <c r="F3626" s="126">
        <v>18.739999999999998</v>
      </c>
      <c r="G3626" s="126">
        <v>18.939999999999998</v>
      </c>
      <c r="H3626" s="126">
        <v>14.99</v>
      </c>
      <c r="I3626" s="126"/>
      <c r="J3626" s="317"/>
      <c r="K3626" s="323">
        <f>ROUND(SUMIF('VGT-Bewegungsdaten'!B:B,A3626,'VGT-Bewegungsdaten'!C:C),3)</f>
        <v>0</v>
      </c>
      <c r="L3626" s="324">
        <f>ROUND(SUMIF('VGT-Bewegungsdaten'!B:B,$A3626,'VGT-Bewegungsdaten'!D:D),2)</f>
        <v>0</v>
      </c>
      <c r="N3626" s="376" t="s">
        <v>4930</v>
      </c>
      <c r="O3626" s="376" t="s">
        <v>4940</v>
      </c>
      <c r="P3626" s="326">
        <f>ROUND(SUMIF('AV-Bewegungsdaten'!B:B,A3626,'AV-Bewegungsdaten'!C:C),3)</f>
        <v>0</v>
      </c>
      <c r="Q3626" s="324">
        <f>ROUND(SUMIF('AV-Bewegungsdaten'!B:B,$A3626,'AV-Bewegungsdaten'!D:D),2)</f>
        <v>0</v>
      </c>
      <c r="T3626" s="327"/>
      <c r="U3626" s="326">
        <f>ROUND(SUMIF('DV-Bewegungsdaten'!B:B,Kategorien!A3626,'DV-Bewegungsdaten'!D:D),3)</f>
        <v>0</v>
      </c>
      <c r="V3626" s="324">
        <f>ROUND(SUMIF('DV-Bewegungsdaten'!B:B,Kategorien!A3626,'DV-Bewegungsdaten'!E:E),3)</f>
        <v>0</v>
      </c>
      <c r="AD3626" s="390">
        <f t="shared" si="733"/>
        <v>14.000999999999998</v>
      </c>
      <c r="AE3626" s="390">
        <f t="shared" si="734"/>
        <v>14.657999999999998</v>
      </c>
      <c r="AF3626" s="390">
        <f t="shared" si="735"/>
        <v>15.876999999999997</v>
      </c>
      <c r="AG3626" s="390">
        <f t="shared" si="736"/>
        <v>15.243999999999998</v>
      </c>
      <c r="AH3626" s="390">
        <f t="shared" si="737"/>
        <v>15.155999999999999</v>
      </c>
      <c r="AI3626" s="390">
        <f t="shared" si="738"/>
        <v>15.687999999999999</v>
      </c>
      <c r="AJ3626" s="390">
        <f t="shared" si="739"/>
        <v>14.970999999999998</v>
      </c>
      <c r="AK3626" s="390">
        <f t="shared" si="740"/>
        <v>15.254999999999997</v>
      </c>
      <c r="AL3626" s="390">
        <f t="shared" si="741"/>
        <v>15.364999999999998</v>
      </c>
      <c r="AM3626" s="390">
        <f t="shared" si="742"/>
        <v>15.245999999999999</v>
      </c>
      <c r="AN3626" s="390">
        <f t="shared" si="743"/>
        <v>14.839999999999998</v>
      </c>
      <c r="AO3626" s="390">
        <f t="shared" si="744"/>
        <v>15.742999999999999</v>
      </c>
    </row>
    <row r="3627" spans="1:41" ht="15" customHeight="1" x14ac:dyDescent="0.25">
      <c r="A3627" s="127" t="s">
        <v>5080</v>
      </c>
      <c r="B3627" s="125" t="s">
        <v>2077</v>
      </c>
      <c r="C3627" s="125" t="s">
        <v>4969</v>
      </c>
      <c r="D3627" s="125" t="s">
        <v>4654</v>
      </c>
      <c r="F3627" s="126">
        <v>11.76</v>
      </c>
      <c r="G3627" s="126">
        <v>11.959999999999999</v>
      </c>
      <c r="H3627" s="126">
        <v>9.41</v>
      </c>
      <c r="I3627" s="126"/>
      <c r="J3627" s="317"/>
      <c r="K3627" s="323">
        <f>ROUND(SUMIF('VGT-Bewegungsdaten'!B:B,A3627,'VGT-Bewegungsdaten'!C:C),3)</f>
        <v>0</v>
      </c>
      <c r="L3627" s="324">
        <f>ROUND(SUMIF('VGT-Bewegungsdaten'!B:B,$A3627,'VGT-Bewegungsdaten'!D:D),2)</f>
        <v>0</v>
      </c>
      <c r="N3627" s="376" t="s">
        <v>4930</v>
      </c>
      <c r="O3627" s="376" t="s">
        <v>4940</v>
      </c>
      <c r="P3627" s="326">
        <f>ROUND(SUMIF('AV-Bewegungsdaten'!B:B,A3627,'AV-Bewegungsdaten'!C:C),3)</f>
        <v>0</v>
      </c>
      <c r="Q3627" s="324">
        <f>ROUND(SUMIF('AV-Bewegungsdaten'!B:B,$A3627,'AV-Bewegungsdaten'!D:D),2)</f>
        <v>0</v>
      </c>
      <c r="T3627" s="327"/>
      <c r="U3627" s="326">
        <f>ROUND(SUMIF('DV-Bewegungsdaten'!B:B,Kategorien!A3627,'DV-Bewegungsdaten'!D:D),3)</f>
        <v>0</v>
      </c>
      <c r="V3627" s="324">
        <f>ROUND(SUMIF('DV-Bewegungsdaten'!B:B,Kategorien!A3627,'DV-Bewegungsdaten'!E:E),3)</f>
        <v>0</v>
      </c>
      <c r="AD3627" s="390">
        <f t="shared" si="733"/>
        <v>7.020999999999999</v>
      </c>
      <c r="AE3627" s="390">
        <f t="shared" si="734"/>
        <v>7.677999999999999</v>
      </c>
      <c r="AF3627" s="390">
        <f t="shared" si="735"/>
        <v>8.8969999999999985</v>
      </c>
      <c r="AG3627" s="390">
        <f t="shared" si="736"/>
        <v>8.2639999999999993</v>
      </c>
      <c r="AH3627" s="390">
        <f t="shared" si="737"/>
        <v>8.1759999999999984</v>
      </c>
      <c r="AI3627" s="390">
        <f t="shared" si="738"/>
        <v>8.7079999999999984</v>
      </c>
      <c r="AJ3627" s="390">
        <f t="shared" si="739"/>
        <v>7.9909999999999997</v>
      </c>
      <c r="AK3627" s="390">
        <f t="shared" si="740"/>
        <v>8.2749999999999986</v>
      </c>
      <c r="AL3627" s="390">
        <f t="shared" si="741"/>
        <v>8.384999999999998</v>
      </c>
      <c r="AM3627" s="390">
        <f t="shared" si="742"/>
        <v>8.2659999999999982</v>
      </c>
      <c r="AN3627" s="390">
        <f t="shared" si="743"/>
        <v>7.8599999999999994</v>
      </c>
      <c r="AO3627" s="390">
        <f t="shared" si="744"/>
        <v>8.7629999999999981</v>
      </c>
    </row>
    <row r="3628" spans="1:41" ht="15" customHeight="1" x14ac:dyDescent="0.25">
      <c r="A3628" s="127" t="s">
        <v>5081</v>
      </c>
      <c r="B3628" s="125" t="s">
        <v>2077</v>
      </c>
      <c r="C3628" s="125" t="s">
        <v>4969</v>
      </c>
      <c r="D3628" s="125" t="s">
        <v>4656</v>
      </c>
      <c r="F3628" s="126">
        <v>15.76</v>
      </c>
      <c r="G3628" s="126">
        <v>15.959999999999999</v>
      </c>
      <c r="H3628" s="126">
        <v>12.61</v>
      </c>
      <c r="I3628" s="126"/>
      <c r="J3628" s="317"/>
      <c r="K3628" s="323">
        <f>ROUND(SUMIF('VGT-Bewegungsdaten'!B:B,A3628,'VGT-Bewegungsdaten'!C:C),3)</f>
        <v>0</v>
      </c>
      <c r="L3628" s="324">
        <f>ROUND(SUMIF('VGT-Bewegungsdaten'!B:B,$A3628,'VGT-Bewegungsdaten'!D:D),2)</f>
        <v>0</v>
      </c>
      <c r="N3628" s="376" t="s">
        <v>4930</v>
      </c>
      <c r="O3628" s="376" t="s">
        <v>4940</v>
      </c>
      <c r="P3628" s="326">
        <f>ROUND(SUMIF('AV-Bewegungsdaten'!B:B,A3628,'AV-Bewegungsdaten'!C:C),3)</f>
        <v>0</v>
      </c>
      <c r="Q3628" s="324">
        <f>ROUND(SUMIF('AV-Bewegungsdaten'!B:B,$A3628,'AV-Bewegungsdaten'!D:D),2)</f>
        <v>0</v>
      </c>
      <c r="T3628" s="327"/>
      <c r="U3628" s="326">
        <f>ROUND(SUMIF('DV-Bewegungsdaten'!B:B,Kategorien!A3628,'DV-Bewegungsdaten'!D:D),3)</f>
        <v>0</v>
      </c>
      <c r="V3628" s="324">
        <f>ROUND(SUMIF('DV-Bewegungsdaten'!B:B,Kategorien!A3628,'DV-Bewegungsdaten'!E:E),3)</f>
        <v>0</v>
      </c>
      <c r="AD3628" s="390">
        <f t="shared" si="733"/>
        <v>11.020999999999999</v>
      </c>
      <c r="AE3628" s="390">
        <f t="shared" si="734"/>
        <v>11.677999999999999</v>
      </c>
      <c r="AF3628" s="390">
        <f t="shared" si="735"/>
        <v>12.896999999999998</v>
      </c>
      <c r="AG3628" s="390">
        <f t="shared" si="736"/>
        <v>12.263999999999999</v>
      </c>
      <c r="AH3628" s="390">
        <f t="shared" si="737"/>
        <v>12.175999999999998</v>
      </c>
      <c r="AI3628" s="390">
        <f t="shared" si="738"/>
        <v>12.707999999999998</v>
      </c>
      <c r="AJ3628" s="390">
        <f t="shared" si="739"/>
        <v>11.991</v>
      </c>
      <c r="AK3628" s="390">
        <f t="shared" si="740"/>
        <v>12.274999999999999</v>
      </c>
      <c r="AL3628" s="390">
        <f t="shared" si="741"/>
        <v>12.384999999999998</v>
      </c>
      <c r="AM3628" s="390">
        <f t="shared" si="742"/>
        <v>12.265999999999998</v>
      </c>
      <c r="AN3628" s="390">
        <f t="shared" si="743"/>
        <v>11.86</v>
      </c>
      <c r="AO3628" s="390">
        <f t="shared" si="744"/>
        <v>12.762999999999998</v>
      </c>
    </row>
    <row r="3629" spans="1:41" ht="15" customHeight="1" x14ac:dyDescent="0.25">
      <c r="A3629" s="127" t="s">
        <v>5082</v>
      </c>
      <c r="B3629" s="125" t="s">
        <v>2077</v>
      </c>
      <c r="C3629" s="125" t="s">
        <v>4969</v>
      </c>
      <c r="D3629" s="125" t="s">
        <v>4658</v>
      </c>
      <c r="F3629" s="126">
        <v>14.26</v>
      </c>
      <c r="G3629" s="126">
        <v>14.459999999999999</v>
      </c>
      <c r="H3629" s="126">
        <v>11.41</v>
      </c>
      <c r="I3629" s="126"/>
      <c r="J3629" s="317"/>
      <c r="K3629" s="323">
        <f>ROUND(SUMIF('VGT-Bewegungsdaten'!B:B,A3629,'VGT-Bewegungsdaten'!C:C),3)</f>
        <v>0</v>
      </c>
      <c r="L3629" s="324">
        <f>ROUND(SUMIF('VGT-Bewegungsdaten'!B:B,$A3629,'VGT-Bewegungsdaten'!D:D),2)</f>
        <v>0</v>
      </c>
      <c r="N3629" s="376" t="s">
        <v>4930</v>
      </c>
      <c r="O3629" s="376" t="s">
        <v>4940</v>
      </c>
      <c r="P3629" s="326">
        <f>ROUND(SUMIF('AV-Bewegungsdaten'!B:B,A3629,'AV-Bewegungsdaten'!C:C),3)</f>
        <v>0</v>
      </c>
      <c r="Q3629" s="324">
        <f>ROUND(SUMIF('AV-Bewegungsdaten'!B:B,$A3629,'AV-Bewegungsdaten'!D:D),2)</f>
        <v>0</v>
      </c>
      <c r="T3629" s="327"/>
      <c r="U3629" s="326">
        <f>ROUND(SUMIF('DV-Bewegungsdaten'!B:B,Kategorien!A3629,'DV-Bewegungsdaten'!D:D),3)</f>
        <v>0</v>
      </c>
      <c r="V3629" s="324">
        <f>ROUND(SUMIF('DV-Bewegungsdaten'!B:B,Kategorien!A3629,'DV-Bewegungsdaten'!E:E),3)</f>
        <v>0</v>
      </c>
      <c r="AD3629" s="390">
        <f t="shared" si="733"/>
        <v>9.520999999999999</v>
      </c>
      <c r="AE3629" s="390">
        <f t="shared" si="734"/>
        <v>10.177999999999999</v>
      </c>
      <c r="AF3629" s="390">
        <f t="shared" si="735"/>
        <v>11.396999999999998</v>
      </c>
      <c r="AG3629" s="390">
        <f t="shared" si="736"/>
        <v>10.763999999999999</v>
      </c>
      <c r="AH3629" s="390">
        <f t="shared" si="737"/>
        <v>10.675999999999998</v>
      </c>
      <c r="AI3629" s="390">
        <f t="shared" si="738"/>
        <v>11.207999999999998</v>
      </c>
      <c r="AJ3629" s="390">
        <f t="shared" si="739"/>
        <v>10.491</v>
      </c>
      <c r="AK3629" s="390">
        <f t="shared" si="740"/>
        <v>10.774999999999999</v>
      </c>
      <c r="AL3629" s="390">
        <f t="shared" si="741"/>
        <v>10.884999999999998</v>
      </c>
      <c r="AM3629" s="390">
        <f t="shared" si="742"/>
        <v>10.765999999999998</v>
      </c>
      <c r="AN3629" s="390">
        <f t="shared" si="743"/>
        <v>10.36</v>
      </c>
      <c r="AO3629" s="390">
        <f t="shared" si="744"/>
        <v>11.262999999999998</v>
      </c>
    </row>
    <row r="3630" spans="1:41" ht="15" customHeight="1" x14ac:dyDescent="0.25">
      <c r="A3630" s="127" t="s">
        <v>5083</v>
      </c>
      <c r="B3630" s="125" t="s">
        <v>2077</v>
      </c>
      <c r="C3630" s="125" t="s">
        <v>4969</v>
      </c>
      <c r="D3630" s="125" t="s">
        <v>4660</v>
      </c>
      <c r="F3630" s="126">
        <v>19.759999999999998</v>
      </c>
      <c r="G3630" s="126">
        <v>19.959999999999997</v>
      </c>
      <c r="H3630" s="126">
        <v>15.81</v>
      </c>
      <c r="I3630" s="126"/>
      <c r="J3630" s="317"/>
      <c r="K3630" s="323">
        <f>ROUND(SUMIF('VGT-Bewegungsdaten'!B:B,A3630,'VGT-Bewegungsdaten'!C:C),3)</f>
        <v>0</v>
      </c>
      <c r="L3630" s="324">
        <f>ROUND(SUMIF('VGT-Bewegungsdaten'!B:B,$A3630,'VGT-Bewegungsdaten'!D:D),2)</f>
        <v>0</v>
      </c>
      <c r="N3630" s="376" t="s">
        <v>4930</v>
      </c>
      <c r="O3630" s="376" t="s">
        <v>4940</v>
      </c>
      <c r="P3630" s="326">
        <f>ROUND(SUMIF('AV-Bewegungsdaten'!B:B,A3630,'AV-Bewegungsdaten'!C:C),3)</f>
        <v>0</v>
      </c>
      <c r="Q3630" s="324">
        <f>ROUND(SUMIF('AV-Bewegungsdaten'!B:B,$A3630,'AV-Bewegungsdaten'!D:D),2)</f>
        <v>0</v>
      </c>
      <c r="T3630" s="327"/>
      <c r="U3630" s="326">
        <f>ROUND(SUMIF('DV-Bewegungsdaten'!B:B,Kategorien!A3630,'DV-Bewegungsdaten'!D:D),3)</f>
        <v>0</v>
      </c>
      <c r="V3630" s="324">
        <f>ROUND(SUMIF('DV-Bewegungsdaten'!B:B,Kategorien!A3630,'DV-Bewegungsdaten'!E:E),3)</f>
        <v>0</v>
      </c>
      <c r="AD3630" s="390">
        <f t="shared" si="733"/>
        <v>15.020999999999997</v>
      </c>
      <c r="AE3630" s="390">
        <f t="shared" si="734"/>
        <v>15.677999999999997</v>
      </c>
      <c r="AF3630" s="390">
        <f t="shared" si="735"/>
        <v>16.896999999999998</v>
      </c>
      <c r="AG3630" s="390">
        <f t="shared" si="736"/>
        <v>16.263999999999996</v>
      </c>
      <c r="AH3630" s="390">
        <f t="shared" si="737"/>
        <v>16.175999999999998</v>
      </c>
      <c r="AI3630" s="390">
        <f t="shared" si="738"/>
        <v>16.707999999999998</v>
      </c>
      <c r="AJ3630" s="390">
        <f t="shared" si="739"/>
        <v>15.990999999999998</v>
      </c>
      <c r="AK3630" s="390">
        <f t="shared" si="740"/>
        <v>16.274999999999999</v>
      </c>
      <c r="AL3630" s="390">
        <f t="shared" si="741"/>
        <v>16.384999999999998</v>
      </c>
      <c r="AM3630" s="390">
        <f t="shared" si="742"/>
        <v>16.265999999999998</v>
      </c>
      <c r="AN3630" s="390">
        <f t="shared" si="743"/>
        <v>15.859999999999998</v>
      </c>
      <c r="AO3630" s="390">
        <f t="shared" si="744"/>
        <v>16.762999999999998</v>
      </c>
    </row>
    <row r="3631" spans="1:41" ht="15" customHeight="1" x14ac:dyDescent="0.25">
      <c r="A3631" s="127" t="s">
        <v>5084</v>
      </c>
      <c r="B3631" s="125" t="s">
        <v>2077</v>
      </c>
      <c r="C3631" s="125" t="s">
        <v>4969</v>
      </c>
      <c r="D3631" s="125" t="s">
        <v>4662</v>
      </c>
      <c r="F3631" s="126">
        <v>17.759999999999998</v>
      </c>
      <c r="G3631" s="126">
        <v>17.959999999999997</v>
      </c>
      <c r="H3631" s="126">
        <v>14.21</v>
      </c>
      <c r="I3631" s="126"/>
      <c r="J3631" s="317"/>
      <c r="K3631" s="323">
        <f>ROUND(SUMIF('VGT-Bewegungsdaten'!B:B,A3631,'VGT-Bewegungsdaten'!C:C),3)</f>
        <v>0</v>
      </c>
      <c r="L3631" s="324">
        <f>ROUND(SUMIF('VGT-Bewegungsdaten'!B:B,$A3631,'VGT-Bewegungsdaten'!D:D),2)</f>
        <v>0</v>
      </c>
      <c r="N3631" s="376" t="s">
        <v>4930</v>
      </c>
      <c r="O3631" s="376" t="s">
        <v>4940</v>
      </c>
      <c r="P3631" s="326">
        <f>ROUND(SUMIF('AV-Bewegungsdaten'!B:B,A3631,'AV-Bewegungsdaten'!C:C),3)</f>
        <v>0</v>
      </c>
      <c r="Q3631" s="324">
        <f>ROUND(SUMIF('AV-Bewegungsdaten'!B:B,$A3631,'AV-Bewegungsdaten'!D:D),2)</f>
        <v>0</v>
      </c>
      <c r="T3631" s="327"/>
      <c r="U3631" s="326">
        <f>ROUND(SUMIF('DV-Bewegungsdaten'!B:B,Kategorien!A3631,'DV-Bewegungsdaten'!D:D),3)</f>
        <v>0</v>
      </c>
      <c r="V3631" s="324">
        <f>ROUND(SUMIF('DV-Bewegungsdaten'!B:B,Kategorien!A3631,'DV-Bewegungsdaten'!E:E),3)</f>
        <v>0</v>
      </c>
      <c r="AD3631" s="390">
        <f t="shared" si="733"/>
        <v>13.020999999999997</v>
      </c>
      <c r="AE3631" s="390">
        <f t="shared" si="734"/>
        <v>13.677999999999997</v>
      </c>
      <c r="AF3631" s="390">
        <f t="shared" si="735"/>
        <v>14.896999999999997</v>
      </c>
      <c r="AG3631" s="390">
        <f t="shared" si="736"/>
        <v>14.263999999999998</v>
      </c>
      <c r="AH3631" s="390">
        <f t="shared" si="737"/>
        <v>14.175999999999998</v>
      </c>
      <c r="AI3631" s="390">
        <f t="shared" si="738"/>
        <v>14.707999999999998</v>
      </c>
      <c r="AJ3631" s="390">
        <f t="shared" si="739"/>
        <v>13.990999999999998</v>
      </c>
      <c r="AK3631" s="390">
        <f t="shared" si="740"/>
        <v>14.274999999999997</v>
      </c>
      <c r="AL3631" s="390">
        <f t="shared" si="741"/>
        <v>14.384999999999998</v>
      </c>
      <c r="AM3631" s="390">
        <f t="shared" si="742"/>
        <v>14.265999999999998</v>
      </c>
      <c r="AN3631" s="390">
        <f t="shared" si="743"/>
        <v>13.859999999999998</v>
      </c>
      <c r="AO3631" s="390">
        <f t="shared" si="744"/>
        <v>14.762999999999998</v>
      </c>
    </row>
    <row r="3632" spans="1:41" ht="15" customHeight="1" x14ac:dyDescent="0.25">
      <c r="A3632" s="127" t="s">
        <v>5085</v>
      </c>
      <c r="B3632" s="125" t="s">
        <v>2077</v>
      </c>
      <c r="C3632" s="125" t="s">
        <v>4969</v>
      </c>
      <c r="D3632" s="125" t="s">
        <v>4664</v>
      </c>
      <c r="F3632" s="126">
        <v>5.88</v>
      </c>
      <c r="G3632" s="126">
        <v>6.08</v>
      </c>
      <c r="H3632" s="126">
        <v>4.7</v>
      </c>
      <c r="I3632" s="126"/>
      <c r="J3632" s="317"/>
      <c r="K3632" s="323">
        <f>ROUND(SUMIF('VGT-Bewegungsdaten'!B:B,A3632,'VGT-Bewegungsdaten'!C:C),3)</f>
        <v>0</v>
      </c>
      <c r="L3632" s="324">
        <f>ROUND(SUMIF('VGT-Bewegungsdaten'!B:B,$A3632,'VGT-Bewegungsdaten'!D:D),2)</f>
        <v>0</v>
      </c>
      <c r="N3632" s="376" t="s">
        <v>4930</v>
      </c>
      <c r="O3632" s="376" t="s">
        <v>4940</v>
      </c>
      <c r="P3632" s="326">
        <f>ROUND(SUMIF('AV-Bewegungsdaten'!B:B,A3632,'AV-Bewegungsdaten'!C:C),3)</f>
        <v>0</v>
      </c>
      <c r="Q3632" s="324">
        <f>ROUND(SUMIF('AV-Bewegungsdaten'!B:B,$A3632,'AV-Bewegungsdaten'!D:D),2)</f>
        <v>0</v>
      </c>
      <c r="T3632" s="327"/>
      <c r="U3632" s="326">
        <f>ROUND(SUMIF('DV-Bewegungsdaten'!B:B,Kategorien!A3632,'DV-Bewegungsdaten'!D:D),3)</f>
        <v>0</v>
      </c>
      <c r="V3632" s="324">
        <f>ROUND(SUMIF('DV-Bewegungsdaten'!B:B,Kategorien!A3632,'DV-Bewegungsdaten'!E:E),3)</f>
        <v>0</v>
      </c>
      <c r="AD3632" s="390">
        <f t="shared" si="733"/>
        <v>1.141</v>
      </c>
      <c r="AE3632" s="390">
        <f t="shared" si="734"/>
        <v>1.798</v>
      </c>
      <c r="AF3632" s="390">
        <f t="shared" si="735"/>
        <v>3.0169999999999999</v>
      </c>
      <c r="AG3632" s="390">
        <f t="shared" si="736"/>
        <v>2.3839999999999999</v>
      </c>
      <c r="AH3632" s="390">
        <f t="shared" si="737"/>
        <v>2.2960000000000003</v>
      </c>
      <c r="AI3632" s="390">
        <f t="shared" si="738"/>
        <v>2.8280000000000003</v>
      </c>
      <c r="AJ3632" s="390">
        <f t="shared" si="739"/>
        <v>2.1110000000000002</v>
      </c>
      <c r="AK3632" s="390">
        <f t="shared" si="740"/>
        <v>2.395</v>
      </c>
      <c r="AL3632" s="390">
        <f t="shared" si="741"/>
        <v>2.5049999999999999</v>
      </c>
      <c r="AM3632" s="390">
        <f t="shared" si="742"/>
        <v>2.3860000000000001</v>
      </c>
      <c r="AN3632" s="390">
        <f t="shared" si="743"/>
        <v>1.9800000000000004</v>
      </c>
      <c r="AO3632" s="390">
        <f t="shared" si="744"/>
        <v>2.883</v>
      </c>
    </row>
    <row r="3633" spans="1:41" ht="15" customHeight="1" x14ac:dyDescent="0.25">
      <c r="A3633" s="127" t="s">
        <v>5323</v>
      </c>
      <c r="B3633" s="125" t="s">
        <v>2077</v>
      </c>
      <c r="C3633" s="125" t="s">
        <v>5226</v>
      </c>
      <c r="D3633" s="125" t="s">
        <v>4520</v>
      </c>
      <c r="F3633" s="126">
        <v>13.73</v>
      </c>
      <c r="G3633" s="126">
        <v>13.93</v>
      </c>
      <c r="H3633" s="126">
        <v>10.98</v>
      </c>
      <c r="I3633" s="126"/>
      <c r="J3633" s="317"/>
      <c r="K3633" s="323">
        <f>ROUND(SUMIF('VGT-Bewegungsdaten'!B:B,A3633,'VGT-Bewegungsdaten'!C:C),3)</f>
        <v>0</v>
      </c>
      <c r="L3633" s="324">
        <f>ROUND(SUMIF('VGT-Bewegungsdaten'!B:B,$A3633,'VGT-Bewegungsdaten'!D:D),2)</f>
        <v>0</v>
      </c>
      <c r="N3633" s="376" t="s">
        <v>4930</v>
      </c>
      <c r="O3633" s="376" t="s">
        <v>4940</v>
      </c>
      <c r="P3633" s="326">
        <f>ROUND(SUMIF('AV-Bewegungsdaten'!B:B,A3633,'AV-Bewegungsdaten'!C:C),3)</f>
        <v>0</v>
      </c>
      <c r="Q3633" s="324">
        <f>ROUND(SUMIF('AV-Bewegungsdaten'!B:B,$A3633,'AV-Bewegungsdaten'!D:D),2)</f>
        <v>0</v>
      </c>
      <c r="T3633" s="327"/>
      <c r="U3633" s="326">
        <f>ROUND(SUMIF('DV-Bewegungsdaten'!B:B,Kategorien!A3633,'DV-Bewegungsdaten'!D:D),3)</f>
        <v>0</v>
      </c>
      <c r="V3633" s="324">
        <f>ROUND(SUMIF('DV-Bewegungsdaten'!B:B,Kategorien!A3633,'DV-Bewegungsdaten'!E:E),3)</f>
        <v>0</v>
      </c>
      <c r="AD3633" s="390">
        <f t="shared" si="733"/>
        <v>8.9909999999999997</v>
      </c>
      <c r="AE3633" s="390">
        <f t="shared" si="734"/>
        <v>9.6479999999999997</v>
      </c>
      <c r="AF3633" s="390">
        <f t="shared" si="735"/>
        <v>10.866999999999999</v>
      </c>
      <c r="AG3633" s="390">
        <f t="shared" si="736"/>
        <v>10.234</v>
      </c>
      <c r="AH3633" s="390">
        <f t="shared" si="737"/>
        <v>10.146000000000001</v>
      </c>
      <c r="AI3633" s="390">
        <f t="shared" si="738"/>
        <v>10.678000000000001</v>
      </c>
      <c r="AJ3633" s="390">
        <f t="shared" si="739"/>
        <v>9.9610000000000003</v>
      </c>
      <c r="AK3633" s="390">
        <f t="shared" si="740"/>
        <v>10.244999999999999</v>
      </c>
      <c r="AL3633" s="390">
        <f t="shared" si="741"/>
        <v>10.355</v>
      </c>
      <c r="AM3633" s="390">
        <f t="shared" si="742"/>
        <v>10.236000000000001</v>
      </c>
      <c r="AN3633" s="390">
        <f t="shared" si="743"/>
        <v>9.83</v>
      </c>
      <c r="AO3633" s="390">
        <f t="shared" si="744"/>
        <v>10.733000000000001</v>
      </c>
    </row>
    <row r="3634" spans="1:41" ht="15" customHeight="1" x14ac:dyDescent="0.25">
      <c r="A3634" s="127" t="s">
        <v>5324</v>
      </c>
      <c r="B3634" s="125" t="s">
        <v>2077</v>
      </c>
      <c r="C3634" s="125" t="s">
        <v>5226</v>
      </c>
      <c r="D3634" s="125" t="s">
        <v>4522</v>
      </c>
      <c r="F3634" s="126">
        <v>19.73</v>
      </c>
      <c r="G3634" s="126">
        <v>19.93</v>
      </c>
      <c r="H3634" s="126">
        <v>15.78</v>
      </c>
      <c r="I3634" s="126"/>
      <c r="J3634" s="317"/>
      <c r="K3634" s="323">
        <f>ROUND(SUMIF('VGT-Bewegungsdaten'!B:B,A3634,'VGT-Bewegungsdaten'!C:C),3)</f>
        <v>0</v>
      </c>
      <c r="L3634" s="324">
        <f>ROUND(SUMIF('VGT-Bewegungsdaten'!B:B,$A3634,'VGT-Bewegungsdaten'!D:D),2)</f>
        <v>0</v>
      </c>
      <c r="N3634" s="376" t="s">
        <v>4930</v>
      </c>
      <c r="O3634" s="376" t="s">
        <v>4940</v>
      </c>
      <c r="P3634" s="326">
        <f>ROUND(SUMIF('AV-Bewegungsdaten'!B:B,A3634,'AV-Bewegungsdaten'!C:C),3)</f>
        <v>0</v>
      </c>
      <c r="Q3634" s="324">
        <f>ROUND(SUMIF('AV-Bewegungsdaten'!B:B,$A3634,'AV-Bewegungsdaten'!D:D),2)</f>
        <v>0</v>
      </c>
      <c r="T3634" s="327"/>
      <c r="U3634" s="326">
        <f>ROUND(SUMIF('DV-Bewegungsdaten'!B:B,Kategorien!A3634,'DV-Bewegungsdaten'!D:D),3)</f>
        <v>0</v>
      </c>
      <c r="V3634" s="324">
        <f>ROUND(SUMIF('DV-Bewegungsdaten'!B:B,Kategorien!A3634,'DV-Bewegungsdaten'!E:E),3)</f>
        <v>0</v>
      </c>
      <c r="AD3634" s="390">
        <f t="shared" ref="AD3634:AD3697" si="745">MAX(0,$G3634-AR$9)</f>
        <v>14.991</v>
      </c>
      <c r="AE3634" s="390">
        <f t="shared" ref="AE3634:AE3697" si="746">MAX(0,$G3634-AS$9)</f>
        <v>15.648</v>
      </c>
      <c r="AF3634" s="390">
        <f t="shared" ref="AF3634:AF3697" si="747">MAX(0,$G3634-AT$9)</f>
        <v>16.867000000000001</v>
      </c>
      <c r="AG3634" s="390">
        <f t="shared" ref="AG3634:AG3697" si="748">MAX(0,$G3634-AU$9)</f>
        <v>16.233999999999998</v>
      </c>
      <c r="AH3634" s="390">
        <f t="shared" ref="AH3634:AH3697" si="749">MAX(0,$G3634-AV$9)</f>
        <v>16.146000000000001</v>
      </c>
      <c r="AI3634" s="390">
        <f t="shared" ref="AI3634:AI3697" si="750">MAX(0,$G3634-AW$9)</f>
        <v>16.678000000000001</v>
      </c>
      <c r="AJ3634" s="390">
        <f t="shared" ref="AJ3634:AJ3697" si="751">MAX(0,$G3634-AX$9)</f>
        <v>15.961</v>
      </c>
      <c r="AK3634" s="390">
        <f t="shared" ref="AK3634:AK3697" si="752">MAX(0,$G3634-AY$9)</f>
        <v>16.245000000000001</v>
      </c>
      <c r="AL3634" s="390">
        <f t="shared" ref="AL3634:AL3697" si="753">MAX(0,$G3634-AZ$9)</f>
        <v>16.355</v>
      </c>
      <c r="AM3634" s="390">
        <f t="shared" ref="AM3634:AM3697" si="754">MAX(0,$G3634-BA$9)</f>
        <v>16.236000000000001</v>
      </c>
      <c r="AN3634" s="390">
        <f t="shared" ref="AN3634:AN3697" si="755">MAX(0,$G3634-BB$9)</f>
        <v>15.83</v>
      </c>
      <c r="AO3634" s="390">
        <f t="shared" ref="AO3634:AO3697" si="756">MAX(0,$G3634-BC$9)</f>
        <v>16.733000000000001</v>
      </c>
    </row>
    <row r="3635" spans="1:41" ht="15" customHeight="1" x14ac:dyDescent="0.25">
      <c r="A3635" s="127" t="s">
        <v>5325</v>
      </c>
      <c r="B3635" s="125" t="s">
        <v>2077</v>
      </c>
      <c r="C3635" s="125" t="s">
        <v>5226</v>
      </c>
      <c r="D3635" s="125" t="s">
        <v>4524</v>
      </c>
      <c r="F3635" s="126">
        <v>21.73</v>
      </c>
      <c r="G3635" s="126">
        <v>21.93</v>
      </c>
      <c r="H3635" s="126">
        <v>17.38</v>
      </c>
      <c r="I3635" s="126"/>
      <c r="J3635" s="317"/>
      <c r="K3635" s="323">
        <f>ROUND(SUMIF('VGT-Bewegungsdaten'!B:B,A3635,'VGT-Bewegungsdaten'!C:C),3)</f>
        <v>0</v>
      </c>
      <c r="L3635" s="324">
        <f>ROUND(SUMIF('VGT-Bewegungsdaten'!B:B,$A3635,'VGT-Bewegungsdaten'!D:D),2)</f>
        <v>0</v>
      </c>
      <c r="N3635" s="376" t="s">
        <v>4930</v>
      </c>
      <c r="O3635" s="376" t="s">
        <v>4940</v>
      </c>
      <c r="P3635" s="326">
        <f>ROUND(SUMIF('AV-Bewegungsdaten'!B:B,A3635,'AV-Bewegungsdaten'!C:C),3)</f>
        <v>0</v>
      </c>
      <c r="Q3635" s="324">
        <f>ROUND(SUMIF('AV-Bewegungsdaten'!B:B,$A3635,'AV-Bewegungsdaten'!D:D),2)</f>
        <v>0</v>
      </c>
      <c r="T3635" s="327"/>
      <c r="U3635" s="326">
        <f>ROUND(SUMIF('DV-Bewegungsdaten'!B:B,Kategorien!A3635,'DV-Bewegungsdaten'!D:D),3)</f>
        <v>0</v>
      </c>
      <c r="V3635" s="324">
        <f>ROUND(SUMIF('DV-Bewegungsdaten'!B:B,Kategorien!A3635,'DV-Bewegungsdaten'!E:E),3)</f>
        <v>0</v>
      </c>
      <c r="AD3635" s="390">
        <f t="shared" si="745"/>
        <v>16.991</v>
      </c>
      <c r="AE3635" s="390">
        <f t="shared" si="746"/>
        <v>17.648</v>
      </c>
      <c r="AF3635" s="390">
        <f t="shared" si="747"/>
        <v>18.867000000000001</v>
      </c>
      <c r="AG3635" s="390">
        <f t="shared" si="748"/>
        <v>18.233999999999998</v>
      </c>
      <c r="AH3635" s="390">
        <f t="shared" si="749"/>
        <v>18.146000000000001</v>
      </c>
      <c r="AI3635" s="390">
        <f t="shared" si="750"/>
        <v>18.678000000000001</v>
      </c>
      <c r="AJ3635" s="390">
        <f t="shared" si="751"/>
        <v>17.960999999999999</v>
      </c>
      <c r="AK3635" s="390">
        <f t="shared" si="752"/>
        <v>18.245000000000001</v>
      </c>
      <c r="AL3635" s="390">
        <f t="shared" si="753"/>
        <v>18.355</v>
      </c>
      <c r="AM3635" s="390">
        <f t="shared" si="754"/>
        <v>18.236000000000001</v>
      </c>
      <c r="AN3635" s="390">
        <f t="shared" si="755"/>
        <v>17.829999999999998</v>
      </c>
      <c r="AO3635" s="390">
        <f t="shared" si="756"/>
        <v>18.733000000000001</v>
      </c>
    </row>
    <row r="3636" spans="1:41" ht="15" customHeight="1" x14ac:dyDescent="0.25">
      <c r="A3636" s="127" t="s">
        <v>5326</v>
      </c>
      <c r="B3636" s="125" t="s">
        <v>2077</v>
      </c>
      <c r="C3636" s="125" t="s">
        <v>5226</v>
      </c>
      <c r="D3636" s="125" t="s">
        <v>4526</v>
      </c>
      <c r="F3636" s="126">
        <v>21.73</v>
      </c>
      <c r="G3636" s="126">
        <v>21.93</v>
      </c>
      <c r="H3636" s="126">
        <v>17.38</v>
      </c>
      <c r="I3636" s="126"/>
      <c r="J3636" s="317"/>
      <c r="K3636" s="323">
        <f>ROUND(SUMIF('VGT-Bewegungsdaten'!B:B,A3636,'VGT-Bewegungsdaten'!C:C),3)</f>
        <v>0</v>
      </c>
      <c r="L3636" s="324">
        <f>ROUND(SUMIF('VGT-Bewegungsdaten'!B:B,$A3636,'VGT-Bewegungsdaten'!D:D),2)</f>
        <v>0</v>
      </c>
      <c r="N3636" s="376" t="s">
        <v>4930</v>
      </c>
      <c r="O3636" s="376" t="s">
        <v>4940</v>
      </c>
      <c r="P3636" s="326">
        <f>ROUND(SUMIF('AV-Bewegungsdaten'!B:B,A3636,'AV-Bewegungsdaten'!C:C),3)</f>
        <v>0</v>
      </c>
      <c r="Q3636" s="324">
        <f>ROUND(SUMIF('AV-Bewegungsdaten'!B:B,$A3636,'AV-Bewegungsdaten'!D:D),2)</f>
        <v>0</v>
      </c>
      <c r="T3636" s="327"/>
      <c r="U3636" s="326">
        <f>ROUND(SUMIF('DV-Bewegungsdaten'!B:B,Kategorien!A3636,'DV-Bewegungsdaten'!D:D),3)</f>
        <v>0</v>
      </c>
      <c r="V3636" s="324">
        <f>ROUND(SUMIF('DV-Bewegungsdaten'!B:B,Kategorien!A3636,'DV-Bewegungsdaten'!E:E),3)</f>
        <v>0</v>
      </c>
      <c r="AD3636" s="390">
        <f t="shared" si="745"/>
        <v>16.991</v>
      </c>
      <c r="AE3636" s="390">
        <f t="shared" si="746"/>
        <v>17.648</v>
      </c>
      <c r="AF3636" s="390">
        <f t="shared" si="747"/>
        <v>18.867000000000001</v>
      </c>
      <c r="AG3636" s="390">
        <f t="shared" si="748"/>
        <v>18.233999999999998</v>
      </c>
      <c r="AH3636" s="390">
        <f t="shared" si="749"/>
        <v>18.146000000000001</v>
      </c>
      <c r="AI3636" s="390">
        <f t="shared" si="750"/>
        <v>18.678000000000001</v>
      </c>
      <c r="AJ3636" s="390">
        <f t="shared" si="751"/>
        <v>17.960999999999999</v>
      </c>
      <c r="AK3636" s="390">
        <f t="shared" si="752"/>
        <v>18.245000000000001</v>
      </c>
      <c r="AL3636" s="390">
        <f t="shared" si="753"/>
        <v>18.355</v>
      </c>
      <c r="AM3636" s="390">
        <f t="shared" si="754"/>
        <v>18.236000000000001</v>
      </c>
      <c r="AN3636" s="390">
        <f t="shared" si="755"/>
        <v>17.829999999999998</v>
      </c>
      <c r="AO3636" s="390">
        <f t="shared" si="756"/>
        <v>18.733000000000001</v>
      </c>
    </row>
    <row r="3637" spans="1:41" ht="15" customHeight="1" x14ac:dyDescent="0.25">
      <c r="A3637" s="127" t="s">
        <v>5327</v>
      </c>
      <c r="B3637" s="125" t="s">
        <v>2077</v>
      </c>
      <c r="C3637" s="125" t="s">
        <v>5226</v>
      </c>
      <c r="D3637" s="125" t="s">
        <v>4528</v>
      </c>
      <c r="F3637" s="126">
        <v>16.61</v>
      </c>
      <c r="G3637" s="126">
        <v>16.809999999999999</v>
      </c>
      <c r="H3637" s="126">
        <v>13.29</v>
      </c>
      <c r="I3637" s="126"/>
      <c r="J3637" s="317"/>
      <c r="K3637" s="323">
        <f>ROUND(SUMIF('VGT-Bewegungsdaten'!B:B,A3637,'VGT-Bewegungsdaten'!C:C),3)</f>
        <v>0</v>
      </c>
      <c r="L3637" s="324">
        <f>ROUND(SUMIF('VGT-Bewegungsdaten'!B:B,$A3637,'VGT-Bewegungsdaten'!D:D),2)</f>
        <v>0</v>
      </c>
      <c r="N3637" s="376" t="s">
        <v>4930</v>
      </c>
      <c r="O3637" s="376" t="s">
        <v>4940</v>
      </c>
      <c r="P3637" s="326">
        <f>ROUND(SUMIF('AV-Bewegungsdaten'!B:B,A3637,'AV-Bewegungsdaten'!C:C),3)</f>
        <v>0</v>
      </c>
      <c r="Q3637" s="324">
        <f>ROUND(SUMIF('AV-Bewegungsdaten'!B:B,$A3637,'AV-Bewegungsdaten'!D:D),2)</f>
        <v>0</v>
      </c>
      <c r="T3637" s="327"/>
      <c r="U3637" s="326">
        <f>ROUND(SUMIF('DV-Bewegungsdaten'!B:B,Kategorien!A3637,'DV-Bewegungsdaten'!D:D),3)</f>
        <v>0</v>
      </c>
      <c r="V3637" s="324">
        <f>ROUND(SUMIF('DV-Bewegungsdaten'!B:B,Kategorien!A3637,'DV-Bewegungsdaten'!E:E),3)</f>
        <v>0</v>
      </c>
      <c r="AD3637" s="390">
        <f t="shared" si="745"/>
        <v>11.870999999999999</v>
      </c>
      <c r="AE3637" s="390">
        <f t="shared" si="746"/>
        <v>12.527999999999999</v>
      </c>
      <c r="AF3637" s="390">
        <f t="shared" si="747"/>
        <v>13.746999999999998</v>
      </c>
      <c r="AG3637" s="390">
        <f t="shared" si="748"/>
        <v>13.113999999999999</v>
      </c>
      <c r="AH3637" s="390">
        <f t="shared" si="749"/>
        <v>13.026</v>
      </c>
      <c r="AI3637" s="390">
        <f t="shared" si="750"/>
        <v>13.558</v>
      </c>
      <c r="AJ3637" s="390">
        <f t="shared" si="751"/>
        <v>12.840999999999999</v>
      </c>
      <c r="AK3637" s="390">
        <f t="shared" si="752"/>
        <v>13.124999999999998</v>
      </c>
      <c r="AL3637" s="390">
        <f t="shared" si="753"/>
        <v>13.234999999999999</v>
      </c>
      <c r="AM3637" s="390">
        <f t="shared" si="754"/>
        <v>13.116</v>
      </c>
      <c r="AN3637" s="390">
        <f t="shared" si="755"/>
        <v>12.709999999999999</v>
      </c>
      <c r="AO3637" s="390">
        <f t="shared" si="756"/>
        <v>13.613</v>
      </c>
    </row>
    <row r="3638" spans="1:41" ht="15" customHeight="1" x14ac:dyDescent="0.25">
      <c r="A3638" s="127" t="s">
        <v>5328</v>
      </c>
      <c r="B3638" s="125" t="s">
        <v>2077</v>
      </c>
      <c r="C3638" s="125" t="s">
        <v>5226</v>
      </c>
      <c r="D3638" s="125" t="s">
        <v>4530</v>
      </c>
      <c r="F3638" s="126">
        <v>22.61</v>
      </c>
      <c r="G3638" s="126">
        <v>22.81</v>
      </c>
      <c r="H3638" s="126">
        <v>18.09</v>
      </c>
      <c r="I3638" s="126"/>
      <c r="J3638" s="317"/>
      <c r="K3638" s="323">
        <f>ROUND(SUMIF('VGT-Bewegungsdaten'!B:B,A3638,'VGT-Bewegungsdaten'!C:C),3)</f>
        <v>0</v>
      </c>
      <c r="L3638" s="324">
        <f>ROUND(SUMIF('VGT-Bewegungsdaten'!B:B,$A3638,'VGT-Bewegungsdaten'!D:D),2)</f>
        <v>0</v>
      </c>
      <c r="N3638" s="376" t="s">
        <v>4930</v>
      </c>
      <c r="O3638" s="376" t="s">
        <v>4940</v>
      </c>
      <c r="P3638" s="326">
        <f>ROUND(SUMIF('AV-Bewegungsdaten'!B:B,A3638,'AV-Bewegungsdaten'!C:C),3)</f>
        <v>0</v>
      </c>
      <c r="Q3638" s="324">
        <f>ROUND(SUMIF('AV-Bewegungsdaten'!B:B,$A3638,'AV-Bewegungsdaten'!D:D),2)</f>
        <v>0</v>
      </c>
      <c r="T3638" s="327"/>
      <c r="U3638" s="326">
        <f>ROUND(SUMIF('DV-Bewegungsdaten'!B:B,Kategorien!A3638,'DV-Bewegungsdaten'!D:D),3)</f>
        <v>0</v>
      </c>
      <c r="V3638" s="324">
        <f>ROUND(SUMIF('DV-Bewegungsdaten'!B:B,Kategorien!A3638,'DV-Bewegungsdaten'!E:E),3)</f>
        <v>0</v>
      </c>
      <c r="AD3638" s="390">
        <f t="shared" si="745"/>
        <v>17.870999999999999</v>
      </c>
      <c r="AE3638" s="390">
        <f t="shared" si="746"/>
        <v>18.527999999999999</v>
      </c>
      <c r="AF3638" s="390">
        <f t="shared" si="747"/>
        <v>19.747</v>
      </c>
      <c r="AG3638" s="390">
        <f t="shared" si="748"/>
        <v>19.113999999999997</v>
      </c>
      <c r="AH3638" s="390">
        <f t="shared" si="749"/>
        <v>19.026</v>
      </c>
      <c r="AI3638" s="390">
        <f t="shared" si="750"/>
        <v>19.558</v>
      </c>
      <c r="AJ3638" s="390">
        <f t="shared" si="751"/>
        <v>18.840999999999998</v>
      </c>
      <c r="AK3638" s="390">
        <f t="shared" si="752"/>
        <v>19.125</v>
      </c>
      <c r="AL3638" s="390">
        <f t="shared" si="753"/>
        <v>19.234999999999999</v>
      </c>
      <c r="AM3638" s="390">
        <f t="shared" si="754"/>
        <v>19.116</v>
      </c>
      <c r="AN3638" s="390">
        <f t="shared" si="755"/>
        <v>18.71</v>
      </c>
      <c r="AO3638" s="390">
        <f t="shared" si="756"/>
        <v>19.613</v>
      </c>
    </row>
    <row r="3639" spans="1:41" ht="15" customHeight="1" x14ac:dyDescent="0.25">
      <c r="A3639" s="127" t="s">
        <v>5329</v>
      </c>
      <c r="B3639" s="125" t="s">
        <v>2077</v>
      </c>
      <c r="C3639" s="125" t="s">
        <v>5226</v>
      </c>
      <c r="D3639" s="125" t="s">
        <v>4532</v>
      </c>
      <c r="F3639" s="126">
        <v>24.61</v>
      </c>
      <c r="G3639" s="126">
        <v>24.81</v>
      </c>
      <c r="H3639" s="126">
        <v>19.690000000000001</v>
      </c>
      <c r="I3639" s="126"/>
      <c r="J3639" s="317"/>
      <c r="K3639" s="323">
        <f>ROUND(SUMIF('VGT-Bewegungsdaten'!B:B,A3639,'VGT-Bewegungsdaten'!C:C),3)</f>
        <v>0</v>
      </c>
      <c r="L3639" s="324">
        <f>ROUND(SUMIF('VGT-Bewegungsdaten'!B:B,$A3639,'VGT-Bewegungsdaten'!D:D),2)</f>
        <v>0</v>
      </c>
      <c r="N3639" s="376" t="s">
        <v>4930</v>
      </c>
      <c r="O3639" s="376" t="s">
        <v>4940</v>
      </c>
      <c r="P3639" s="326">
        <f>ROUND(SUMIF('AV-Bewegungsdaten'!B:B,A3639,'AV-Bewegungsdaten'!C:C),3)</f>
        <v>0</v>
      </c>
      <c r="Q3639" s="324">
        <f>ROUND(SUMIF('AV-Bewegungsdaten'!B:B,$A3639,'AV-Bewegungsdaten'!D:D),2)</f>
        <v>0</v>
      </c>
      <c r="T3639" s="327"/>
      <c r="U3639" s="326">
        <f>ROUND(SUMIF('DV-Bewegungsdaten'!B:B,Kategorien!A3639,'DV-Bewegungsdaten'!D:D),3)</f>
        <v>0</v>
      </c>
      <c r="V3639" s="324">
        <f>ROUND(SUMIF('DV-Bewegungsdaten'!B:B,Kategorien!A3639,'DV-Bewegungsdaten'!E:E),3)</f>
        <v>0</v>
      </c>
      <c r="AD3639" s="390">
        <f t="shared" si="745"/>
        <v>19.870999999999999</v>
      </c>
      <c r="AE3639" s="390">
        <f t="shared" si="746"/>
        <v>20.527999999999999</v>
      </c>
      <c r="AF3639" s="390">
        <f t="shared" si="747"/>
        <v>21.747</v>
      </c>
      <c r="AG3639" s="390">
        <f t="shared" si="748"/>
        <v>21.113999999999997</v>
      </c>
      <c r="AH3639" s="390">
        <f t="shared" si="749"/>
        <v>21.026</v>
      </c>
      <c r="AI3639" s="390">
        <f t="shared" si="750"/>
        <v>21.558</v>
      </c>
      <c r="AJ3639" s="390">
        <f t="shared" si="751"/>
        <v>20.840999999999998</v>
      </c>
      <c r="AK3639" s="390">
        <f t="shared" si="752"/>
        <v>21.125</v>
      </c>
      <c r="AL3639" s="390">
        <f t="shared" si="753"/>
        <v>21.234999999999999</v>
      </c>
      <c r="AM3639" s="390">
        <f t="shared" si="754"/>
        <v>21.116</v>
      </c>
      <c r="AN3639" s="390">
        <f t="shared" si="755"/>
        <v>20.71</v>
      </c>
      <c r="AO3639" s="390">
        <f t="shared" si="756"/>
        <v>21.613</v>
      </c>
    </row>
    <row r="3640" spans="1:41" ht="15" customHeight="1" x14ac:dyDescent="0.25">
      <c r="A3640" s="127" t="s">
        <v>5330</v>
      </c>
      <c r="B3640" s="125" t="s">
        <v>2077</v>
      </c>
      <c r="C3640" s="125" t="s">
        <v>5226</v>
      </c>
      <c r="D3640" s="125" t="s">
        <v>4534</v>
      </c>
      <c r="F3640" s="126">
        <v>24.61</v>
      </c>
      <c r="G3640" s="126">
        <v>24.81</v>
      </c>
      <c r="H3640" s="126">
        <v>19.690000000000001</v>
      </c>
      <c r="I3640" s="126"/>
      <c r="J3640" s="317"/>
      <c r="K3640" s="323">
        <f>ROUND(SUMIF('VGT-Bewegungsdaten'!B:B,A3640,'VGT-Bewegungsdaten'!C:C),3)</f>
        <v>0</v>
      </c>
      <c r="L3640" s="324">
        <f>ROUND(SUMIF('VGT-Bewegungsdaten'!B:B,$A3640,'VGT-Bewegungsdaten'!D:D),2)</f>
        <v>0</v>
      </c>
      <c r="N3640" s="376" t="s">
        <v>4930</v>
      </c>
      <c r="O3640" s="376" t="s">
        <v>4940</v>
      </c>
      <c r="P3640" s="326">
        <f>ROUND(SUMIF('AV-Bewegungsdaten'!B:B,A3640,'AV-Bewegungsdaten'!C:C),3)</f>
        <v>0</v>
      </c>
      <c r="Q3640" s="324">
        <f>ROUND(SUMIF('AV-Bewegungsdaten'!B:B,$A3640,'AV-Bewegungsdaten'!D:D),2)</f>
        <v>0</v>
      </c>
      <c r="T3640" s="327"/>
      <c r="U3640" s="326">
        <f>ROUND(SUMIF('DV-Bewegungsdaten'!B:B,Kategorien!A3640,'DV-Bewegungsdaten'!D:D),3)</f>
        <v>0</v>
      </c>
      <c r="V3640" s="324">
        <f>ROUND(SUMIF('DV-Bewegungsdaten'!B:B,Kategorien!A3640,'DV-Bewegungsdaten'!E:E),3)</f>
        <v>0</v>
      </c>
      <c r="AD3640" s="390">
        <f t="shared" si="745"/>
        <v>19.870999999999999</v>
      </c>
      <c r="AE3640" s="390">
        <f t="shared" si="746"/>
        <v>20.527999999999999</v>
      </c>
      <c r="AF3640" s="390">
        <f t="shared" si="747"/>
        <v>21.747</v>
      </c>
      <c r="AG3640" s="390">
        <f t="shared" si="748"/>
        <v>21.113999999999997</v>
      </c>
      <c r="AH3640" s="390">
        <f t="shared" si="749"/>
        <v>21.026</v>
      </c>
      <c r="AI3640" s="390">
        <f t="shared" si="750"/>
        <v>21.558</v>
      </c>
      <c r="AJ3640" s="390">
        <f t="shared" si="751"/>
        <v>20.840999999999998</v>
      </c>
      <c r="AK3640" s="390">
        <f t="shared" si="752"/>
        <v>21.125</v>
      </c>
      <c r="AL3640" s="390">
        <f t="shared" si="753"/>
        <v>21.234999999999999</v>
      </c>
      <c r="AM3640" s="390">
        <f t="shared" si="754"/>
        <v>21.116</v>
      </c>
      <c r="AN3640" s="390">
        <f t="shared" si="755"/>
        <v>20.71</v>
      </c>
      <c r="AO3640" s="390">
        <f t="shared" si="756"/>
        <v>21.613</v>
      </c>
    </row>
    <row r="3641" spans="1:41" ht="15" customHeight="1" x14ac:dyDescent="0.25">
      <c r="A3641" s="127" t="s">
        <v>5331</v>
      </c>
      <c r="B3641" s="125" t="s">
        <v>2077</v>
      </c>
      <c r="C3641" s="125" t="s">
        <v>5226</v>
      </c>
      <c r="D3641" s="125" t="s">
        <v>4536</v>
      </c>
      <c r="F3641" s="126">
        <v>15.65</v>
      </c>
      <c r="G3641" s="126">
        <v>15.85</v>
      </c>
      <c r="H3641" s="126">
        <v>12.52</v>
      </c>
      <c r="I3641" s="126"/>
      <c r="J3641" s="317"/>
      <c r="K3641" s="323">
        <f>ROUND(SUMIF('VGT-Bewegungsdaten'!B:B,A3641,'VGT-Bewegungsdaten'!C:C),3)</f>
        <v>0</v>
      </c>
      <c r="L3641" s="324">
        <f>ROUND(SUMIF('VGT-Bewegungsdaten'!B:B,$A3641,'VGT-Bewegungsdaten'!D:D),2)</f>
        <v>0</v>
      </c>
      <c r="N3641" s="376" t="s">
        <v>4930</v>
      </c>
      <c r="O3641" s="376" t="s">
        <v>4940</v>
      </c>
      <c r="P3641" s="326">
        <f>ROUND(SUMIF('AV-Bewegungsdaten'!B:B,A3641,'AV-Bewegungsdaten'!C:C),3)</f>
        <v>0</v>
      </c>
      <c r="Q3641" s="324">
        <f>ROUND(SUMIF('AV-Bewegungsdaten'!B:B,$A3641,'AV-Bewegungsdaten'!D:D),2)</f>
        <v>0</v>
      </c>
      <c r="T3641" s="327"/>
      <c r="U3641" s="326">
        <f>ROUND(SUMIF('DV-Bewegungsdaten'!B:B,Kategorien!A3641,'DV-Bewegungsdaten'!D:D),3)</f>
        <v>0</v>
      </c>
      <c r="V3641" s="324">
        <f>ROUND(SUMIF('DV-Bewegungsdaten'!B:B,Kategorien!A3641,'DV-Bewegungsdaten'!E:E),3)</f>
        <v>0</v>
      </c>
      <c r="AD3641" s="390">
        <f t="shared" si="745"/>
        <v>10.911</v>
      </c>
      <c r="AE3641" s="390">
        <f t="shared" si="746"/>
        <v>11.568</v>
      </c>
      <c r="AF3641" s="390">
        <f t="shared" si="747"/>
        <v>12.786999999999999</v>
      </c>
      <c r="AG3641" s="390">
        <f t="shared" si="748"/>
        <v>12.154</v>
      </c>
      <c r="AH3641" s="390">
        <f t="shared" si="749"/>
        <v>12.065999999999999</v>
      </c>
      <c r="AI3641" s="390">
        <f t="shared" si="750"/>
        <v>12.597999999999999</v>
      </c>
      <c r="AJ3641" s="390">
        <f t="shared" si="751"/>
        <v>11.881</v>
      </c>
      <c r="AK3641" s="390">
        <f t="shared" si="752"/>
        <v>12.164999999999999</v>
      </c>
      <c r="AL3641" s="390">
        <f t="shared" si="753"/>
        <v>12.274999999999999</v>
      </c>
      <c r="AM3641" s="390">
        <f t="shared" si="754"/>
        <v>12.155999999999999</v>
      </c>
      <c r="AN3641" s="390">
        <f t="shared" si="755"/>
        <v>11.75</v>
      </c>
      <c r="AO3641" s="390">
        <f t="shared" si="756"/>
        <v>12.652999999999999</v>
      </c>
    </row>
    <row r="3642" spans="1:41" ht="15" customHeight="1" x14ac:dyDescent="0.25">
      <c r="A3642" s="127" t="s">
        <v>5332</v>
      </c>
      <c r="B3642" s="125" t="s">
        <v>2077</v>
      </c>
      <c r="C3642" s="125" t="s">
        <v>5226</v>
      </c>
      <c r="D3642" s="125" t="s">
        <v>4538</v>
      </c>
      <c r="F3642" s="126">
        <v>21.65</v>
      </c>
      <c r="G3642" s="126">
        <v>21.849999999999998</v>
      </c>
      <c r="H3642" s="126">
        <v>17.32</v>
      </c>
      <c r="I3642" s="126"/>
      <c r="J3642" s="317"/>
      <c r="K3642" s="323">
        <f>ROUND(SUMIF('VGT-Bewegungsdaten'!B:B,A3642,'VGT-Bewegungsdaten'!C:C),3)</f>
        <v>0</v>
      </c>
      <c r="L3642" s="324">
        <f>ROUND(SUMIF('VGT-Bewegungsdaten'!B:B,$A3642,'VGT-Bewegungsdaten'!D:D),2)</f>
        <v>0</v>
      </c>
      <c r="N3642" s="376" t="s">
        <v>4930</v>
      </c>
      <c r="O3642" s="376" t="s">
        <v>4940</v>
      </c>
      <c r="P3642" s="326">
        <f>ROUND(SUMIF('AV-Bewegungsdaten'!B:B,A3642,'AV-Bewegungsdaten'!C:C),3)</f>
        <v>0</v>
      </c>
      <c r="Q3642" s="324">
        <f>ROUND(SUMIF('AV-Bewegungsdaten'!B:B,$A3642,'AV-Bewegungsdaten'!D:D),2)</f>
        <v>0</v>
      </c>
      <c r="T3642" s="327"/>
      <c r="U3642" s="326">
        <f>ROUND(SUMIF('DV-Bewegungsdaten'!B:B,Kategorien!A3642,'DV-Bewegungsdaten'!D:D),3)</f>
        <v>0</v>
      </c>
      <c r="V3642" s="324">
        <f>ROUND(SUMIF('DV-Bewegungsdaten'!B:B,Kategorien!A3642,'DV-Bewegungsdaten'!E:E),3)</f>
        <v>0</v>
      </c>
      <c r="AD3642" s="390">
        <f t="shared" si="745"/>
        <v>16.910999999999998</v>
      </c>
      <c r="AE3642" s="390">
        <f t="shared" si="746"/>
        <v>17.567999999999998</v>
      </c>
      <c r="AF3642" s="390">
        <f t="shared" si="747"/>
        <v>18.786999999999999</v>
      </c>
      <c r="AG3642" s="390">
        <f t="shared" si="748"/>
        <v>18.153999999999996</v>
      </c>
      <c r="AH3642" s="390">
        <f t="shared" si="749"/>
        <v>18.065999999999999</v>
      </c>
      <c r="AI3642" s="390">
        <f t="shared" si="750"/>
        <v>18.597999999999999</v>
      </c>
      <c r="AJ3642" s="390">
        <f t="shared" si="751"/>
        <v>17.880999999999997</v>
      </c>
      <c r="AK3642" s="390">
        <f t="shared" si="752"/>
        <v>18.164999999999999</v>
      </c>
      <c r="AL3642" s="390">
        <f t="shared" si="753"/>
        <v>18.274999999999999</v>
      </c>
      <c r="AM3642" s="390">
        <f t="shared" si="754"/>
        <v>18.155999999999999</v>
      </c>
      <c r="AN3642" s="390">
        <f t="shared" si="755"/>
        <v>17.75</v>
      </c>
      <c r="AO3642" s="390">
        <f t="shared" si="756"/>
        <v>18.652999999999999</v>
      </c>
    </row>
    <row r="3643" spans="1:41" ht="15" customHeight="1" x14ac:dyDescent="0.25">
      <c r="A3643" s="127" t="s">
        <v>5333</v>
      </c>
      <c r="B3643" s="125" t="s">
        <v>2077</v>
      </c>
      <c r="C3643" s="125" t="s">
        <v>5226</v>
      </c>
      <c r="D3643" s="125" t="s">
        <v>4540</v>
      </c>
      <c r="F3643" s="126">
        <v>23.65</v>
      </c>
      <c r="G3643" s="126">
        <v>23.849999999999998</v>
      </c>
      <c r="H3643" s="126">
        <v>18.920000000000002</v>
      </c>
      <c r="I3643" s="126"/>
      <c r="J3643" s="317"/>
      <c r="K3643" s="323">
        <f>ROUND(SUMIF('VGT-Bewegungsdaten'!B:B,A3643,'VGT-Bewegungsdaten'!C:C),3)</f>
        <v>0</v>
      </c>
      <c r="L3643" s="324">
        <f>ROUND(SUMIF('VGT-Bewegungsdaten'!B:B,$A3643,'VGT-Bewegungsdaten'!D:D),2)</f>
        <v>0</v>
      </c>
      <c r="N3643" s="376" t="s">
        <v>4930</v>
      </c>
      <c r="O3643" s="376" t="s">
        <v>4940</v>
      </c>
      <c r="P3643" s="326">
        <f>ROUND(SUMIF('AV-Bewegungsdaten'!B:B,A3643,'AV-Bewegungsdaten'!C:C),3)</f>
        <v>0</v>
      </c>
      <c r="Q3643" s="324">
        <f>ROUND(SUMIF('AV-Bewegungsdaten'!B:B,$A3643,'AV-Bewegungsdaten'!D:D),2)</f>
        <v>0</v>
      </c>
      <c r="T3643" s="327"/>
      <c r="U3643" s="326">
        <f>ROUND(SUMIF('DV-Bewegungsdaten'!B:B,Kategorien!A3643,'DV-Bewegungsdaten'!D:D),3)</f>
        <v>0</v>
      </c>
      <c r="V3643" s="324">
        <f>ROUND(SUMIF('DV-Bewegungsdaten'!B:B,Kategorien!A3643,'DV-Bewegungsdaten'!E:E),3)</f>
        <v>0</v>
      </c>
      <c r="AD3643" s="390">
        <f t="shared" si="745"/>
        <v>18.910999999999998</v>
      </c>
      <c r="AE3643" s="390">
        <f t="shared" si="746"/>
        <v>19.567999999999998</v>
      </c>
      <c r="AF3643" s="390">
        <f t="shared" si="747"/>
        <v>20.786999999999999</v>
      </c>
      <c r="AG3643" s="390">
        <f t="shared" si="748"/>
        <v>20.153999999999996</v>
      </c>
      <c r="AH3643" s="390">
        <f t="shared" si="749"/>
        <v>20.065999999999999</v>
      </c>
      <c r="AI3643" s="390">
        <f t="shared" si="750"/>
        <v>20.597999999999999</v>
      </c>
      <c r="AJ3643" s="390">
        <f t="shared" si="751"/>
        <v>19.880999999999997</v>
      </c>
      <c r="AK3643" s="390">
        <f t="shared" si="752"/>
        <v>20.164999999999999</v>
      </c>
      <c r="AL3643" s="390">
        <f t="shared" si="753"/>
        <v>20.274999999999999</v>
      </c>
      <c r="AM3643" s="390">
        <f t="shared" si="754"/>
        <v>20.155999999999999</v>
      </c>
      <c r="AN3643" s="390">
        <f t="shared" si="755"/>
        <v>19.75</v>
      </c>
      <c r="AO3643" s="390">
        <f t="shared" si="756"/>
        <v>20.652999999999999</v>
      </c>
    </row>
    <row r="3644" spans="1:41" ht="15" customHeight="1" x14ac:dyDescent="0.25">
      <c r="A3644" s="127" t="s">
        <v>5334</v>
      </c>
      <c r="B3644" s="125" t="s">
        <v>2077</v>
      </c>
      <c r="C3644" s="125" t="s">
        <v>5226</v>
      </c>
      <c r="D3644" s="125" t="s">
        <v>4542</v>
      </c>
      <c r="F3644" s="126">
        <v>23.65</v>
      </c>
      <c r="G3644" s="126">
        <v>23.849999999999998</v>
      </c>
      <c r="H3644" s="126">
        <v>18.920000000000002</v>
      </c>
      <c r="I3644" s="126"/>
      <c r="J3644" s="317"/>
      <c r="K3644" s="323">
        <f>ROUND(SUMIF('VGT-Bewegungsdaten'!B:B,A3644,'VGT-Bewegungsdaten'!C:C),3)</f>
        <v>0</v>
      </c>
      <c r="L3644" s="324">
        <f>ROUND(SUMIF('VGT-Bewegungsdaten'!B:B,$A3644,'VGT-Bewegungsdaten'!D:D),2)</f>
        <v>0</v>
      </c>
      <c r="N3644" s="376" t="s">
        <v>4930</v>
      </c>
      <c r="O3644" s="376" t="s">
        <v>4940</v>
      </c>
      <c r="P3644" s="326">
        <f>ROUND(SUMIF('AV-Bewegungsdaten'!B:B,A3644,'AV-Bewegungsdaten'!C:C),3)</f>
        <v>0</v>
      </c>
      <c r="Q3644" s="324">
        <f>ROUND(SUMIF('AV-Bewegungsdaten'!B:B,$A3644,'AV-Bewegungsdaten'!D:D),2)</f>
        <v>0</v>
      </c>
      <c r="T3644" s="327"/>
      <c r="U3644" s="326">
        <f>ROUND(SUMIF('DV-Bewegungsdaten'!B:B,Kategorien!A3644,'DV-Bewegungsdaten'!D:D),3)</f>
        <v>0</v>
      </c>
      <c r="V3644" s="324">
        <f>ROUND(SUMIF('DV-Bewegungsdaten'!B:B,Kategorien!A3644,'DV-Bewegungsdaten'!E:E),3)</f>
        <v>0</v>
      </c>
      <c r="AD3644" s="390">
        <f t="shared" si="745"/>
        <v>18.910999999999998</v>
      </c>
      <c r="AE3644" s="390">
        <f t="shared" si="746"/>
        <v>19.567999999999998</v>
      </c>
      <c r="AF3644" s="390">
        <f t="shared" si="747"/>
        <v>20.786999999999999</v>
      </c>
      <c r="AG3644" s="390">
        <f t="shared" si="748"/>
        <v>20.153999999999996</v>
      </c>
      <c r="AH3644" s="390">
        <f t="shared" si="749"/>
        <v>20.065999999999999</v>
      </c>
      <c r="AI3644" s="390">
        <f t="shared" si="750"/>
        <v>20.597999999999999</v>
      </c>
      <c r="AJ3644" s="390">
        <f t="shared" si="751"/>
        <v>19.880999999999997</v>
      </c>
      <c r="AK3644" s="390">
        <f t="shared" si="752"/>
        <v>20.164999999999999</v>
      </c>
      <c r="AL3644" s="390">
        <f t="shared" si="753"/>
        <v>20.274999999999999</v>
      </c>
      <c r="AM3644" s="390">
        <f t="shared" si="754"/>
        <v>20.155999999999999</v>
      </c>
      <c r="AN3644" s="390">
        <f t="shared" si="755"/>
        <v>19.75</v>
      </c>
      <c r="AO3644" s="390">
        <f t="shared" si="756"/>
        <v>20.652999999999999</v>
      </c>
    </row>
    <row r="3645" spans="1:41" ht="15" customHeight="1" x14ac:dyDescent="0.25">
      <c r="A3645" s="127" t="s">
        <v>5335</v>
      </c>
      <c r="B3645" s="125" t="s">
        <v>2077</v>
      </c>
      <c r="C3645" s="125" t="s">
        <v>5226</v>
      </c>
      <c r="D3645" s="125" t="s">
        <v>4544</v>
      </c>
      <c r="F3645" s="126">
        <v>14.690000000000001</v>
      </c>
      <c r="G3645" s="126">
        <v>14.89</v>
      </c>
      <c r="H3645" s="126">
        <v>11.75</v>
      </c>
      <c r="I3645" s="126"/>
      <c r="J3645" s="317"/>
      <c r="K3645" s="323">
        <f>ROUND(SUMIF('VGT-Bewegungsdaten'!B:B,A3645,'VGT-Bewegungsdaten'!C:C),3)</f>
        <v>0</v>
      </c>
      <c r="L3645" s="324">
        <f>ROUND(SUMIF('VGT-Bewegungsdaten'!B:B,$A3645,'VGT-Bewegungsdaten'!D:D),2)</f>
        <v>0</v>
      </c>
      <c r="N3645" s="376" t="s">
        <v>4930</v>
      </c>
      <c r="O3645" s="376" t="s">
        <v>4940</v>
      </c>
      <c r="P3645" s="326">
        <f>ROUND(SUMIF('AV-Bewegungsdaten'!B:B,A3645,'AV-Bewegungsdaten'!C:C),3)</f>
        <v>0</v>
      </c>
      <c r="Q3645" s="324">
        <f>ROUND(SUMIF('AV-Bewegungsdaten'!B:B,$A3645,'AV-Bewegungsdaten'!D:D),2)</f>
        <v>0</v>
      </c>
      <c r="T3645" s="327"/>
      <c r="U3645" s="326">
        <f>ROUND(SUMIF('DV-Bewegungsdaten'!B:B,Kategorien!A3645,'DV-Bewegungsdaten'!D:D),3)</f>
        <v>0</v>
      </c>
      <c r="V3645" s="324">
        <f>ROUND(SUMIF('DV-Bewegungsdaten'!B:B,Kategorien!A3645,'DV-Bewegungsdaten'!E:E),3)</f>
        <v>0</v>
      </c>
      <c r="AD3645" s="390">
        <f t="shared" si="745"/>
        <v>9.9510000000000005</v>
      </c>
      <c r="AE3645" s="390">
        <f t="shared" si="746"/>
        <v>10.608000000000001</v>
      </c>
      <c r="AF3645" s="390">
        <f t="shared" si="747"/>
        <v>11.827</v>
      </c>
      <c r="AG3645" s="390">
        <f t="shared" si="748"/>
        <v>11.194000000000001</v>
      </c>
      <c r="AH3645" s="390">
        <f t="shared" si="749"/>
        <v>11.106000000000002</v>
      </c>
      <c r="AI3645" s="390">
        <f t="shared" si="750"/>
        <v>11.638000000000002</v>
      </c>
      <c r="AJ3645" s="390">
        <f t="shared" si="751"/>
        <v>10.921000000000001</v>
      </c>
      <c r="AK3645" s="390">
        <f t="shared" si="752"/>
        <v>11.205</v>
      </c>
      <c r="AL3645" s="390">
        <f t="shared" si="753"/>
        <v>11.315000000000001</v>
      </c>
      <c r="AM3645" s="390">
        <f t="shared" si="754"/>
        <v>11.196000000000002</v>
      </c>
      <c r="AN3645" s="390">
        <f t="shared" si="755"/>
        <v>10.790000000000001</v>
      </c>
      <c r="AO3645" s="390">
        <f t="shared" si="756"/>
        <v>11.693000000000001</v>
      </c>
    </row>
    <row r="3646" spans="1:41" ht="15" customHeight="1" x14ac:dyDescent="0.25">
      <c r="A3646" s="127" t="s">
        <v>5336</v>
      </c>
      <c r="B3646" s="125" t="s">
        <v>2077</v>
      </c>
      <c r="C3646" s="125" t="s">
        <v>5226</v>
      </c>
      <c r="D3646" s="125" t="s">
        <v>4546</v>
      </c>
      <c r="F3646" s="126">
        <v>20.69</v>
      </c>
      <c r="G3646" s="126">
        <v>20.89</v>
      </c>
      <c r="H3646" s="126">
        <v>16.55</v>
      </c>
      <c r="I3646" s="126"/>
      <c r="J3646" s="317"/>
      <c r="K3646" s="323">
        <f>ROUND(SUMIF('VGT-Bewegungsdaten'!B:B,A3646,'VGT-Bewegungsdaten'!C:C),3)</f>
        <v>0</v>
      </c>
      <c r="L3646" s="324">
        <f>ROUND(SUMIF('VGT-Bewegungsdaten'!B:B,$A3646,'VGT-Bewegungsdaten'!D:D),2)</f>
        <v>0</v>
      </c>
      <c r="N3646" s="376" t="s">
        <v>4930</v>
      </c>
      <c r="O3646" s="376" t="s">
        <v>4940</v>
      </c>
      <c r="P3646" s="326">
        <f>ROUND(SUMIF('AV-Bewegungsdaten'!B:B,A3646,'AV-Bewegungsdaten'!C:C),3)</f>
        <v>0</v>
      </c>
      <c r="Q3646" s="324">
        <f>ROUND(SUMIF('AV-Bewegungsdaten'!B:B,$A3646,'AV-Bewegungsdaten'!D:D),2)</f>
        <v>0</v>
      </c>
      <c r="T3646" s="327"/>
      <c r="U3646" s="326">
        <f>ROUND(SUMIF('DV-Bewegungsdaten'!B:B,Kategorien!A3646,'DV-Bewegungsdaten'!D:D),3)</f>
        <v>0</v>
      </c>
      <c r="V3646" s="324">
        <f>ROUND(SUMIF('DV-Bewegungsdaten'!B:B,Kategorien!A3646,'DV-Bewegungsdaten'!E:E),3)</f>
        <v>0</v>
      </c>
      <c r="AD3646" s="390">
        <f t="shared" si="745"/>
        <v>15.951000000000001</v>
      </c>
      <c r="AE3646" s="390">
        <f t="shared" si="746"/>
        <v>16.608000000000001</v>
      </c>
      <c r="AF3646" s="390">
        <f t="shared" si="747"/>
        <v>17.827000000000002</v>
      </c>
      <c r="AG3646" s="390">
        <f t="shared" si="748"/>
        <v>17.193999999999999</v>
      </c>
      <c r="AH3646" s="390">
        <f t="shared" si="749"/>
        <v>17.106000000000002</v>
      </c>
      <c r="AI3646" s="390">
        <f t="shared" si="750"/>
        <v>17.638000000000002</v>
      </c>
      <c r="AJ3646" s="390">
        <f t="shared" si="751"/>
        <v>16.920999999999999</v>
      </c>
      <c r="AK3646" s="390">
        <f t="shared" si="752"/>
        <v>17.205000000000002</v>
      </c>
      <c r="AL3646" s="390">
        <f t="shared" si="753"/>
        <v>17.315000000000001</v>
      </c>
      <c r="AM3646" s="390">
        <f t="shared" si="754"/>
        <v>17.196000000000002</v>
      </c>
      <c r="AN3646" s="390">
        <f t="shared" si="755"/>
        <v>16.79</v>
      </c>
      <c r="AO3646" s="390">
        <f t="shared" si="756"/>
        <v>17.693000000000001</v>
      </c>
    </row>
    <row r="3647" spans="1:41" ht="15" customHeight="1" x14ac:dyDescent="0.25">
      <c r="A3647" s="127" t="s">
        <v>5337</v>
      </c>
      <c r="B3647" s="125" t="s">
        <v>2077</v>
      </c>
      <c r="C3647" s="125" t="s">
        <v>5226</v>
      </c>
      <c r="D3647" s="125" t="s">
        <v>4548</v>
      </c>
      <c r="F3647" s="126">
        <v>22.69</v>
      </c>
      <c r="G3647" s="126">
        <v>22.89</v>
      </c>
      <c r="H3647" s="126">
        <v>18.149999999999999</v>
      </c>
      <c r="I3647" s="126"/>
      <c r="J3647" s="317"/>
      <c r="K3647" s="323">
        <f>ROUND(SUMIF('VGT-Bewegungsdaten'!B:B,A3647,'VGT-Bewegungsdaten'!C:C),3)</f>
        <v>0</v>
      </c>
      <c r="L3647" s="324">
        <f>ROUND(SUMIF('VGT-Bewegungsdaten'!B:B,$A3647,'VGT-Bewegungsdaten'!D:D),2)</f>
        <v>0</v>
      </c>
      <c r="N3647" s="376" t="s">
        <v>4930</v>
      </c>
      <c r="O3647" s="376" t="s">
        <v>4940</v>
      </c>
      <c r="P3647" s="326">
        <f>ROUND(SUMIF('AV-Bewegungsdaten'!B:B,A3647,'AV-Bewegungsdaten'!C:C),3)</f>
        <v>0</v>
      </c>
      <c r="Q3647" s="324">
        <f>ROUND(SUMIF('AV-Bewegungsdaten'!B:B,$A3647,'AV-Bewegungsdaten'!D:D),2)</f>
        <v>0</v>
      </c>
      <c r="T3647" s="327"/>
      <c r="U3647" s="326">
        <f>ROUND(SUMIF('DV-Bewegungsdaten'!B:B,Kategorien!A3647,'DV-Bewegungsdaten'!D:D),3)</f>
        <v>0</v>
      </c>
      <c r="V3647" s="324">
        <f>ROUND(SUMIF('DV-Bewegungsdaten'!B:B,Kategorien!A3647,'DV-Bewegungsdaten'!E:E),3)</f>
        <v>0</v>
      </c>
      <c r="AD3647" s="390">
        <f t="shared" si="745"/>
        <v>17.951000000000001</v>
      </c>
      <c r="AE3647" s="390">
        <f t="shared" si="746"/>
        <v>18.608000000000001</v>
      </c>
      <c r="AF3647" s="390">
        <f t="shared" si="747"/>
        <v>19.827000000000002</v>
      </c>
      <c r="AG3647" s="390">
        <f t="shared" si="748"/>
        <v>19.193999999999999</v>
      </c>
      <c r="AH3647" s="390">
        <f t="shared" si="749"/>
        <v>19.106000000000002</v>
      </c>
      <c r="AI3647" s="390">
        <f t="shared" si="750"/>
        <v>19.638000000000002</v>
      </c>
      <c r="AJ3647" s="390">
        <f t="shared" si="751"/>
        <v>18.920999999999999</v>
      </c>
      <c r="AK3647" s="390">
        <f t="shared" si="752"/>
        <v>19.205000000000002</v>
      </c>
      <c r="AL3647" s="390">
        <f t="shared" si="753"/>
        <v>19.315000000000001</v>
      </c>
      <c r="AM3647" s="390">
        <f t="shared" si="754"/>
        <v>19.196000000000002</v>
      </c>
      <c r="AN3647" s="390">
        <f t="shared" si="755"/>
        <v>18.79</v>
      </c>
      <c r="AO3647" s="390">
        <f t="shared" si="756"/>
        <v>19.693000000000001</v>
      </c>
    </row>
    <row r="3648" spans="1:41" ht="15" customHeight="1" x14ac:dyDescent="0.25">
      <c r="A3648" s="127" t="s">
        <v>5338</v>
      </c>
      <c r="B3648" s="125" t="s">
        <v>2077</v>
      </c>
      <c r="C3648" s="125" t="s">
        <v>5226</v>
      </c>
      <c r="D3648" s="125" t="s">
        <v>4550</v>
      </c>
      <c r="F3648" s="126">
        <v>22.69</v>
      </c>
      <c r="G3648" s="126">
        <v>22.89</v>
      </c>
      <c r="H3648" s="126">
        <v>18.149999999999999</v>
      </c>
      <c r="I3648" s="126"/>
      <c r="J3648" s="317"/>
      <c r="K3648" s="323">
        <f>ROUND(SUMIF('VGT-Bewegungsdaten'!B:B,A3648,'VGT-Bewegungsdaten'!C:C),3)</f>
        <v>0</v>
      </c>
      <c r="L3648" s="324">
        <f>ROUND(SUMIF('VGT-Bewegungsdaten'!B:B,$A3648,'VGT-Bewegungsdaten'!D:D),2)</f>
        <v>0</v>
      </c>
      <c r="N3648" s="376" t="s">
        <v>4930</v>
      </c>
      <c r="O3648" s="376" t="s">
        <v>4940</v>
      </c>
      <c r="P3648" s="326">
        <f>ROUND(SUMIF('AV-Bewegungsdaten'!B:B,A3648,'AV-Bewegungsdaten'!C:C),3)</f>
        <v>0</v>
      </c>
      <c r="Q3648" s="324">
        <f>ROUND(SUMIF('AV-Bewegungsdaten'!B:B,$A3648,'AV-Bewegungsdaten'!D:D),2)</f>
        <v>0</v>
      </c>
      <c r="T3648" s="327"/>
      <c r="U3648" s="326">
        <f>ROUND(SUMIF('DV-Bewegungsdaten'!B:B,Kategorien!A3648,'DV-Bewegungsdaten'!D:D),3)</f>
        <v>0</v>
      </c>
      <c r="V3648" s="324">
        <f>ROUND(SUMIF('DV-Bewegungsdaten'!B:B,Kategorien!A3648,'DV-Bewegungsdaten'!E:E),3)</f>
        <v>0</v>
      </c>
      <c r="AD3648" s="390">
        <f t="shared" si="745"/>
        <v>17.951000000000001</v>
      </c>
      <c r="AE3648" s="390">
        <f t="shared" si="746"/>
        <v>18.608000000000001</v>
      </c>
      <c r="AF3648" s="390">
        <f t="shared" si="747"/>
        <v>19.827000000000002</v>
      </c>
      <c r="AG3648" s="390">
        <f t="shared" si="748"/>
        <v>19.193999999999999</v>
      </c>
      <c r="AH3648" s="390">
        <f t="shared" si="749"/>
        <v>19.106000000000002</v>
      </c>
      <c r="AI3648" s="390">
        <f t="shared" si="750"/>
        <v>19.638000000000002</v>
      </c>
      <c r="AJ3648" s="390">
        <f t="shared" si="751"/>
        <v>18.920999999999999</v>
      </c>
      <c r="AK3648" s="390">
        <f t="shared" si="752"/>
        <v>19.205000000000002</v>
      </c>
      <c r="AL3648" s="390">
        <f t="shared" si="753"/>
        <v>19.315000000000001</v>
      </c>
      <c r="AM3648" s="390">
        <f t="shared" si="754"/>
        <v>19.196000000000002</v>
      </c>
      <c r="AN3648" s="390">
        <f t="shared" si="755"/>
        <v>18.79</v>
      </c>
      <c r="AO3648" s="390">
        <f t="shared" si="756"/>
        <v>19.693000000000001</v>
      </c>
    </row>
    <row r="3649" spans="1:41" ht="15" customHeight="1" x14ac:dyDescent="0.25">
      <c r="A3649" s="127" t="s">
        <v>5339</v>
      </c>
      <c r="B3649" s="125" t="s">
        <v>2077</v>
      </c>
      <c r="C3649" s="125" t="s">
        <v>5226</v>
      </c>
      <c r="D3649" s="125" t="s">
        <v>4552</v>
      </c>
      <c r="F3649" s="126">
        <v>11.81</v>
      </c>
      <c r="G3649" s="126">
        <v>12.01</v>
      </c>
      <c r="H3649" s="126">
        <v>9.4499999999999993</v>
      </c>
      <c r="I3649" s="126"/>
      <c r="J3649" s="317"/>
      <c r="K3649" s="323">
        <f>ROUND(SUMIF('VGT-Bewegungsdaten'!B:B,A3649,'VGT-Bewegungsdaten'!C:C),3)</f>
        <v>0</v>
      </c>
      <c r="L3649" s="324">
        <f>ROUND(SUMIF('VGT-Bewegungsdaten'!B:B,$A3649,'VGT-Bewegungsdaten'!D:D),2)</f>
        <v>0</v>
      </c>
      <c r="N3649" s="376" t="s">
        <v>4930</v>
      </c>
      <c r="O3649" s="376" t="s">
        <v>4940</v>
      </c>
      <c r="P3649" s="326">
        <f>ROUND(SUMIF('AV-Bewegungsdaten'!B:B,A3649,'AV-Bewegungsdaten'!C:C),3)</f>
        <v>0</v>
      </c>
      <c r="Q3649" s="324">
        <f>ROUND(SUMIF('AV-Bewegungsdaten'!B:B,$A3649,'AV-Bewegungsdaten'!D:D),2)</f>
        <v>0</v>
      </c>
      <c r="T3649" s="327"/>
      <c r="U3649" s="326">
        <f>ROUND(SUMIF('DV-Bewegungsdaten'!B:B,Kategorien!A3649,'DV-Bewegungsdaten'!D:D),3)</f>
        <v>0</v>
      </c>
      <c r="V3649" s="324">
        <f>ROUND(SUMIF('DV-Bewegungsdaten'!B:B,Kategorien!A3649,'DV-Bewegungsdaten'!E:E),3)</f>
        <v>0</v>
      </c>
      <c r="AD3649" s="390">
        <f t="shared" si="745"/>
        <v>7.0709999999999997</v>
      </c>
      <c r="AE3649" s="390">
        <f t="shared" si="746"/>
        <v>7.7279999999999998</v>
      </c>
      <c r="AF3649" s="390">
        <f t="shared" si="747"/>
        <v>8.9469999999999992</v>
      </c>
      <c r="AG3649" s="390">
        <f t="shared" si="748"/>
        <v>8.3140000000000001</v>
      </c>
      <c r="AH3649" s="390">
        <f t="shared" si="749"/>
        <v>8.2259999999999991</v>
      </c>
      <c r="AI3649" s="390">
        <f t="shared" si="750"/>
        <v>8.7579999999999991</v>
      </c>
      <c r="AJ3649" s="390">
        <f t="shared" si="751"/>
        <v>8.0410000000000004</v>
      </c>
      <c r="AK3649" s="390">
        <f t="shared" si="752"/>
        <v>8.3249999999999993</v>
      </c>
      <c r="AL3649" s="390">
        <f t="shared" si="753"/>
        <v>8.4349999999999987</v>
      </c>
      <c r="AM3649" s="390">
        <f t="shared" si="754"/>
        <v>8.3159999999999989</v>
      </c>
      <c r="AN3649" s="390">
        <f t="shared" si="755"/>
        <v>7.91</v>
      </c>
      <c r="AO3649" s="390">
        <f t="shared" si="756"/>
        <v>8.8129999999999988</v>
      </c>
    </row>
    <row r="3650" spans="1:41" ht="15" customHeight="1" x14ac:dyDescent="0.25">
      <c r="A3650" s="127" t="s">
        <v>5340</v>
      </c>
      <c r="B3650" s="125" t="s">
        <v>2077</v>
      </c>
      <c r="C3650" s="125" t="s">
        <v>5226</v>
      </c>
      <c r="D3650" s="125" t="s">
        <v>4554</v>
      </c>
      <c r="F3650" s="126">
        <v>17.810000000000002</v>
      </c>
      <c r="G3650" s="126">
        <v>18.010000000000002</v>
      </c>
      <c r="H3650" s="126">
        <v>14.25</v>
      </c>
      <c r="I3650" s="126"/>
      <c r="J3650" s="317"/>
      <c r="K3650" s="323">
        <f>ROUND(SUMIF('VGT-Bewegungsdaten'!B:B,A3650,'VGT-Bewegungsdaten'!C:C),3)</f>
        <v>0</v>
      </c>
      <c r="L3650" s="324">
        <f>ROUND(SUMIF('VGT-Bewegungsdaten'!B:B,$A3650,'VGT-Bewegungsdaten'!D:D),2)</f>
        <v>0</v>
      </c>
      <c r="N3650" s="376" t="s">
        <v>4930</v>
      </c>
      <c r="O3650" s="376" t="s">
        <v>4940</v>
      </c>
      <c r="P3650" s="326">
        <f>ROUND(SUMIF('AV-Bewegungsdaten'!B:B,A3650,'AV-Bewegungsdaten'!C:C),3)</f>
        <v>0</v>
      </c>
      <c r="Q3650" s="324">
        <f>ROUND(SUMIF('AV-Bewegungsdaten'!B:B,$A3650,'AV-Bewegungsdaten'!D:D),2)</f>
        <v>0</v>
      </c>
      <c r="T3650" s="327"/>
      <c r="U3650" s="326">
        <f>ROUND(SUMIF('DV-Bewegungsdaten'!B:B,Kategorien!A3650,'DV-Bewegungsdaten'!D:D),3)</f>
        <v>0</v>
      </c>
      <c r="V3650" s="324">
        <f>ROUND(SUMIF('DV-Bewegungsdaten'!B:B,Kategorien!A3650,'DV-Bewegungsdaten'!E:E),3)</f>
        <v>0</v>
      </c>
      <c r="AD3650" s="390">
        <f t="shared" si="745"/>
        <v>13.071000000000002</v>
      </c>
      <c r="AE3650" s="390">
        <f t="shared" si="746"/>
        <v>13.728000000000002</v>
      </c>
      <c r="AF3650" s="390">
        <f t="shared" si="747"/>
        <v>14.947000000000001</v>
      </c>
      <c r="AG3650" s="390">
        <f t="shared" si="748"/>
        <v>14.314000000000002</v>
      </c>
      <c r="AH3650" s="390">
        <f t="shared" si="749"/>
        <v>14.226000000000003</v>
      </c>
      <c r="AI3650" s="390">
        <f t="shared" si="750"/>
        <v>14.758000000000003</v>
      </c>
      <c r="AJ3650" s="390">
        <f t="shared" si="751"/>
        <v>14.041000000000002</v>
      </c>
      <c r="AK3650" s="390">
        <f t="shared" si="752"/>
        <v>14.325000000000001</v>
      </c>
      <c r="AL3650" s="390">
        <f t="shared" si="753"/>
        <v>14.435000000000002</v>
      </c>
      <c r="AM3650" s="390">
        <f t="shared" si="754"/>
        <v>14.316000000000003</v>
      </c>
      <c r="AN3650" s="390">
        <f t="shared" si="755"/>
        <v>13.910000000000002</v>
      </c>
      <c r="AO3650" s="390">
        <f t="shared" si="756"/>
        <v>14.813000000000002</v>
      </c>
    </row>
    <row r="3651" spans="1:41" ht="15" customHeight="1" x14ac:dyDescent="0.25">
      <c r="A3651" s="127" t="s">
        <v>5341</v>
      </c>
      <c r="B3651" s="125" t="s">
        <v>2077</v>
      </c>
      <c r="C3651" s="125" t="s">
        <v>5226</v>
      </c>
      <c r="D3651" s="125" t="s">
        <v>4556</v>
      </c>
      <c r="F3651" s="126">
        <v>19.810000000000002</v>
      </c>
      <c r="G3651" s="126">
        <v>20.010000000000002</v>
      </c>
      <c r="H3651" s="126">
        <v>15.85</v>
      </c>
      <c r="I3651" s="126"/>
      <c r="J3651" s="317"/>
      <c r="K3651" s="323">
        <f>ROUND(SUMIF('VGT-Bewegungsdaten'!B:B,A3651,'VGT-Bewegungsdaten'!C:C),3)</f>
        <v>0</v>
      </c>
      <c r="L3651" s="324">
        <f>ROUND(SUMIF('VGT-Bewegungsdaten'!B:B,$A3651,'VGT-Bewegungsdaten'!D:D),2)</f>
        <v>0</v>
      </c>
      <c r="N3651" s="376" t="s">
        <v>4930</v>
      </c>
      <c r="O3651" s="376" t="s">
        <v>4940</v>
      </c>
      <c r="P3651" s="326">
        <f>ROUND(SUMIF('AV-Bewegungsdaten'!B:B,A3651,'AV-Bewegungsdaten'!C:C),3)</f>
        <v>0</v>
      </c>
      <c r="Q3651" s="324">
        <f>ROUND(SUMIF('AV-Bewegungsdaten'!B:B,$A3651,'AV-Bewegungsdaten'!D:D),2)</f>
        <v>0</v>
      </c>
      <c r="T3651" s="327"/>
      <c r="U3651" s="326">
        <f>ROUND(SUMIF('DV-Bewegungsdaten'!B:B,Kategorien!A3651,'DV-Bewegungsdaten'!D:D),3)</f>
        <v>0</v>
      </c>
      <c r="V3651" s="324">
        <f>ROUND(SUMIF('DV-Bewegungsdaten'!B:B,Kategorien!A3651,'DV-Bewegungsdaten'!E:E),3)</f>
        <v>0</v>
      </c>
      <c r="AD3651" s="390">
        <f t="shared" si="745"/>
        <v>15.071000000000002</v>
      </c>
      <c r="AE3651" s="390">
        <f t="shared" si="746"/>
        <v>15.728000000000002</v>
      </c>
      <c r="AF3651" s="390">
        <f t="shared" si="747"/>
        <v>16.947000000000003</v>
      </c>
      <c r="AG3651" s="390">
        <f t="shared" si="748"/>
        <v>16.314</v>
      </c>
      <c r="AH3651" s="390">
        <f t="shared" si="749"/>
        <v>16.226000000000003</v>
      </c>
      <c r="AI3651" s="390">
        <f t="shared" si="750"/>
        <v>16.758000000000003</v>
      </c>
      <c r="AJ3651" s="390">
        <f t="shared" si="751"/>
        <v>16.041</v>
      </c>
      <c r="AK3651" s="390">
        <f t="shared" si="752"/>
        <v>16.325000000000003</v>
      </c>
      <c r="AL3651" s="390">
        <f t="shared" si="753"/>
        <v>16.435000000000002</v>
      </c>
      <c r="AM3651" s="390">
        <f t="shared" si="754"/>
        <v>16.316000000000003</v>
      </c>
      <c r="AN3651" s="390">
        <f t="shared" si="755"/>
        <v>15.910000000000002</v>
      </c>
      <c r="AO3651" s="390">
        <f t="shared" si="756"/>
        <v>16.813000000000002</v>
      </c>
    </row>
    <row r="3652" spans="1:41" ht="15" customHeight="1" x14ac:dyDescent="0.25">
      <c r="A3652" s="127" t="s">
        <v>5342</v>
      </c>
      <c r="B3652" s="125" t="s">
        <v>2077</v>
      </c>
      <c r="C3652" s="125" t="s">
        <v>5226</v>
      </c>
      <c r="D3652" s="125" t="s">
        <v>4558</v>
      </c>
      <c r="F3652" s="126">
        <v>19.810000000000002</v>
      </c>
      <c r="G3652" s="126">
        <v>20.010000000000002</v>
      </c>
      <c r="H3652" s="126">
        <v>15.85</v>
      </c>
      <c r="I3652" s="126"/>
      <c r="J3652" s="317"/>
      <c r="K3652" s="323">
        <f>ROUND(SUMIF('VGT-Bewegungsdaten'!B:B,A3652,'VGT-Bewegungsdaten'!C:C),3)</f>
        <v>0</v>
      </c>
      <c r="L3652" s="324">
        <f>ROUND(SUMIF('VGT-Bewegungsdaten'!B:B,$A3652,'VGT-Bewegungsdaten'!D:D),2)</f>
        <v>0</v>
      </c>
      <c r="N3652" s="376" t="s">
        <v>4930</v>
      </c>
      <c r="O3652" s="376" t="s">
        <v>4940</v>
      </c>
      <c r="P3652" s="326">
        <f>ROUND(SUMIF('AV-Bewegungsdaten'!B:B,A3652,'AV-Bewegungsdaten'!C:C),3)</f>
        <v>0</v>
      </c>
      <c r="Q3652" s="324">
        <f>ROUND(SUMIF('AV-Bewegungsdaten'!B:B,$A3652,'AV-Bewegungsdaten'!D:D),2)</f>
        <v>0</v>
      </c>
      <c r="T3652" s="327"/>
      <c r="U3652" s="326">
        <f>ROUND(SUMIF('DV-Bewegungsdaten'!B:B,Kategorien!A3652,'DV-Bewegungsdaten'!D:D),3)</f>
        <v>0</v>
      </c>
      <c r="V3652" s="324">
        <f>ROUND(SUMIF('DV-Bewegungsdaten'!B:B,Kategorien!A3652,'DV-Bewegungsdaten'!E:E),3)</f>
        <v>0</v>
      </c>
      <c r="AD3652" s="390">
        <f t="shared" si="745"/>
        <v>15.071000000000002</v>
      </c>
      <c r="AE3652" s="390">
        <f t="shared" si="746"/>
        <v>15.728000000000002</v>
      </c>
      <c r="AF3652" s="390">
        <f t="shared" si="747"/>
        <v>16.947000000000003</v>
      </c>
      <c r="AG3652" s="390">
        <f t="shared" si="748"/>
        <v>16.314</v>
      </c>
      <c r="AH3652" s="390">
        <f t="shared" si="749"/>
        <v>16.226000000000003</v>
      </c>
      <c r="AI3652" s="390">
        <f t="shared" si="750"/>
        <v>16.758000000000003</v>
      </c>
      <c r="AJ3652" s="390">
        <f t="shared" si="751"/>
        <v>16.041</v>
      </c>
      <c r="AK3652" s="390">
        <f t="shared" si="752"/>
        <v>16.325000000000003</v>
      </c>
      <c r="AL3652" s="390">
        <f t="shared" si="753"/>
        <v>16.435000000000002</v>
      </c>
      <c r="AM3652" s="390">
        <f t="shared" si="754"/>
        <v>16.316000000000003</v>
      </c>
      <c r="AN3652" s="390">
        <f t="shared" si="755"/>
        <v>15.910000000000002</v>
      </c>
      <c r="AO3652" s="390">
        <f t="shared" si="756"/>
        <v>16.813000000000002</v>
      </c>
    </row>
    <row r="3653" spans="1:41" ht="15" customHeight="1" x14ac:dyDescent="0.25">
      <c r="A3653" s="127" t="s">
        <v>5343</v>
      </c>
      <c r="B3653" s="125" t="s">
        <v>2077</v>
      </c>
      <c r="C3653" s="125" t="s">
        <v>5226</v>
      </c>
      <c r="D3653" s="125" t="s">
        <v>4560</v>
      </c>
      <c r="F3653" s="126">
        <v>14.690000000000001</v>
      </c>
      <c r="G3653" s="126">
        <v>14.89</v>
      </c>
      <c r="H3653" s="126">
        <v>11.75</v>
      </c>
      <c r="I3653" s="126"/>
      <c r="J3653" s="317"/>
      <c r="K3653" s="323">
        <f>ROUND(SUMIF('VGT-Bewegungsdaten'!B:B,A3653,'VGT-Bewegungsdaten'!C:C),3)</f>
        <v>0</v>
      </c>
      <c r="L3653" s="324">
        <f>ROUND(SUMIF('VGT-Bewegungsdaten'!B:B,$A3653,'VGT-Bewegungsdaten'!D:D),2)</f>
        <v>0</v>
      </c>
      <c r="N3653" s="376" t="s">
        <v>4930</v>
      </c>
      <c r="O3653" s="376" t="s">
        <v>4940</v>
      </c>
      <c r="P3653" s="326">
        <f>ROUND(SUMIF('AV-Bewegungsdaten'!B:B,A3653,'AV-Bewegungsdaten'!C:C),3)</f>
        <v>0</v>
      </c>
      <c r="Q3653" s="324">
        <f>ROUND(SUMIF('AV-Bewegungsdaten'!B:B,$A3653,'AV-Bewegungsdaten'!D:D),2)</f>
        <v>0</v>
      </c>
      <c r="T3653" s="327"/>
      <c r="U3653" s="326">
        <f>ROUND(SUMIF('DV-Bewegungsdaten'!B:B,Kategorien!A3653,'DV-Bewegungsdaten'!D:D),3)</f>
        <v>0</v>
      </c>
      <c r="V3653" s="324">
        <f>ROUND(SUMIF('DV-Bewegungsdaten'!B:B,Kategorien!A3653,'DV-Bewegungsdaten'!E:E),3)</f>
        <v>0</v>
      </c>
      <c r="AD3653" s="390">
        <f t="shared" si="745"/>
        <v>9.9510000000000005</v>
      </c>
      <c r="AE3653" s="390">
        <f t="shared" si="746"/>
        <v>10.608000000000001</v>
      </c>
      <c r="AF3653" s="390">
        <f t="shared" si="747"/>
        <v>11.827</v>
      </c>
      <c r="AG3653" s="390">
        <f t="shared" si="748"/>
        <v>11.194000000000001</v>
      </c>
      <c r="AH3653" s="390">
        <f t="shared" si="749"/>
        <v>11.106000000000002</v>
      </c>
      <c r="AI3653" s="390">
        <f t="shared" si="750"/>
        <v>11.638000000000002</v>
      </c>
      <c r="AJ3653" s="390">
        <f t="shared" si="751"/>
        <v>10.921000000000001</v>
      </c>
      <c r="AK3653" s="390">
        <f t="shared" si="752"/>
        <v>11.205</v>
      </c>
      <c r="AL3653" s="390">
        <f t="shared" si="753"/>
        <v>11.315000000000001</v>
      </c>
      <c r="AM3653" s="390">
        <f t="shared" si="754"/>
        <v>11.196000000000002</v>
      </c>
      <c r="AN3653" s="390">
        <f t="shared" si="755"/>
        <v>10.790000000000001</v>
      </c>
      <c r="AO3653" s="390">
        <f t="shared" si="756"/>
        <v>11.693000000000001</v>
      </c>
    </row>
    <row r="3654" spans="1:41" ht="15" customHeight="1" x14ac:dyDescent="0.25">
      <c r="A3654" s="127" t="s">
        <v>5344</v>
      </c>
      <c r="B3654" s="125" t="s">
        <v>2077</v>
      </c>
      <c r="C3654" s="125" t="s">
        <v>5226</v>
      </c>
      <c r="D3654" s="125" t="s">
        <v>4562</v>
      </c>
      <c r="F3654" s="126">
        <v>20.689999999999998</v>
      </c>
      <c r="G3654" s="126">
        <v>20.889999999999997</v>
      </c>
      <c r="H3654" s="126">
        <v>16.55</v>
      </c>
      <c r="I3654" s="126"/>
      <c r="J3654" s="317"/>
      <c r="K3654" s="323">
        <f>ROUND(SUMIF('VGT-Bewegungsdaten'!B:B,A3654,'VGT-Bewegungsdaten'!C:C),3)</f>
        <v>0</v>
      </c>
      <c r="L3654" s="324">
        <f>ROUND(SUMIF('VGT-Bewegungsdaten'!B:B,$A3654,'VGT-Bewegungsdaten'!D:D),2)</f>
        <v>0</v>
      </c>
      <c r="N3654" s="376" t="s">
        <v>4930</v>
      </c>
      <c r="O3654" s="376" t="s">
        <v>4940</v>
      </c>
      <c r="P3654" s="326">
        <f>ROUND(SUMIF('AV-Bewegungsdaten'!B:B,A3654,'AV-Bewegungsdaten'!C:C),3)</f>
        <v>0</v>
      </c>
      <c r="Q3654" s="324">
        <f>ROUND(SUMIF('AV-Bewegungsdaten'!B:B,$A3654,'AV-Bewegungsdaten'!D:D),2)</f>
        <v>0</v>
      </c>
      <c r="T3654" s="327"/>
      <c r="U3654" s="326">
        <f>ROUND(SUMIF('DV-Bewegungsdaten'!B:B,Kategorien!A3654,'DV-Bewegungsdaten'!D:D),3)</f>
        <v>0</v>
      </c>
      <c r="V3654" s="324">
        <f>ROUND(SUMIF('DV-Bewegungsdaten'!B:B,Kategorien!A3654,'DV-Bewegungsdaten'!E:E),3)</f>
        <v>0</v>
      </c>
      <c r="AD3654" s="390">
        <f t="shared" si="745"/>
        <v>15.950999999999997</v>
      </c>
      <c r="AE3654" s="390">
        <f t="shared" si="746"/>
        <v>16.607999999999997</v>
      </c>
      <c r="AF3654" s="390">
        <f t="shared" si="747"/>
        <v>17.826999999999998</v>
      </c>
      <c r="AG3654" s="390">
        <f t="shared" si="748"/>
        <v>17.193999999999996</v>
      </c>
      <c r="AH3654" s="390">
        <f t="shared" si="749"/>
        <v>17.105999999999998</v>
      </c>
      <c r="AI3654" s="390">
        <f t="shared" si="750"/>
        <v>17.637999999999998</v>
      </c>
      <c r="AJ3654" s="390">
        <f t="shared" si="751"/>
        <v>16.920999999999996</v>
      </c>
      <c r="AK3654" s="390">
        <f t="shared" si="752"/>
        <v>17.204999999999998</v>
      </c>
      <c r="AL3654" s="390">
        <f t="shared" si="753"/>
        <v>17.314999999999998</v>
      </c>
      <c r="AM3654" s="390">
        <f t="shared" si="754"/>
        <v>17.195999999999998</v>
      </c>
      <c r="AN3654" s="390">
        <f t="shared" si="755"/>
        <v>16.79</v>
      </c>
      <c r="AO3654" s="390">
        <f t="shared" si="756"/>
        <v>17.692999999999998</v>
      </c>
    </row>
    <row r="3655" spans="1:41" ht="15" customHeight="1" x14ac:dyDescent="0.25">
      <c r="A3655" s="127" t="s">
        <v>5345</v>
      </c>
      <c r="B3655" s="125" t="s">
        <v>2077</v>
      </c>
      <c r="C3655" s="125" t="s">
        <v>5226</v>
      </c>
      <c r="D3655" s="125" t="s">
        <v>4564</v>
      </c>
      <c r="F3655" s="126">
        <v>22.689999999999998</v>
      </c>
      <c r="G3655" s="126">
        <v>22.889999999999997</v>
      </c>
      <c r="H3655" s="126">
        <v>18.149999999999999</v>
      </c>
      <c r="I3655" s="126"/>
      <c r="J3655" s="317"/>
      <c r="K3655" s="323">
        <f>ROUND(SUMIF('VGT-Bewegungsdaten'!B:B,A3655,'VGT-Bewegungsdaten'!C:C),3)</f>
        <v>0</v>
      </c>
      <c r="L3655" s="324">
        <f>ROUND(SUMIF('VGT-Bewegungsdaten'!B:B,$A3655,'VGT-Bewegungsdaten'!D:D),2)</f>
        <v>0</v>
      </c>
      <c r="N3655" s="376" t="s">
        <v>4930</v>
      </c>
      <c r="O3655" s="376" t="s">
        <v>4940</v>
      </c>
      <c r="P3655" s="326">
        <f>ROUND(SUMIF('AV-Bewegungsdaten'!B:B,A3655,'AV-Bewegungsdaten'!C:C),3)</f>
        <v>0</v>
      </c>
      <c r="Q3655" s="324">
        <f>ROUND(SUMIF('AV-Bewegungsdaten'!B:B,$A3655,'AV-Bewegungsdaten'!D:D),2)</f>
        <v>0</v>
      </c>
      <c r="T3655" s="327"/>
      <c r="U3655" s="326">
        <f>ROUND(SUMIF('DV-Bewegungsdaten'!B:B,Kategorien!A3655,'DV-Bewegungsdaten'!D:D),3)</f>
        <v>0</v>
      </c>
      <c r="V3655" s="324">
        <f>ROUND(SUMIF('DV-Bewegungsdaten'!B:B,Kategorien!A3655,'DV-Bewegungsdaten'!E:E),3)</f>
        <v>0</v>
      </c>
      <c r="AD3655" s="390">
        <f t="shared" si="745"/>
        <v>17.950999999999997</v>
      </c>
      <c r="AE3655" s="390">
        <f t="shared" si="746"/>
        <v>18.607999999999997</v>
      </c>
      <c r="AF3655" s="390">
        <f t="shared" si="747"/>
        <v>19.826999999999998</v>
      </c>
      <c r="AG3655" s="390">
        <f t="shared" si="748"/>
        <v>19.193999999999996</v>
      </c>
      <c r="AH3655" s="390">
        <f t="shared" si="749"/>
        <v>19.105999999999998</v>
      </c>
      <c r="AI3655" s="390">
        <f t="shared" si="750"/>
        <v>19.637999999999998</v>
      </c>
      <c r="AJ3655" s="390">
        <f t="shared" si="751"/>
        <v>18.920999999999996</v>
      </c>
      <c r="AK3655" s="390">
        <f t="shared" si="752"/>
        <v>19.204999999999998</v>
      </c>
      <c r="AL3655" s="390">
        <f t="shared" si="753"/>
        <v>19.314999999999998</v>
      </c>
      <c r="AM3655" s="390">
        <f t="shared" si="754"/>
        <v>19.195999999999998</v>
      </c>
      <c r="AN3655" s="390">
        <f t="shared" si="755"/>
        <v>18.79</v>
      </c>
      <c r="AO3655" s="390">
        <f t="shared" si="756"/>
        <v>19.692999999999998</v>
      </c>
    </row>
    <row r="3656" spans="1:41" ht="15" customHeight="1" x14ac:dyDescent="0.25">
      <c r="A3656" s="127" t="s">
        <v>5346</v>
      </c>
      <c r="B3656" s="125" t="s">
        <v>2077</v>
      </c>
      <c r="C3656" s="125" t="s">
        <v>5226</v>
      </c>
      <c r="D3656" s="125" t="s">
        <v>4566</v>
      </c>
      <c r="F3656" s="126">
        <v>22.689999999999998</v>
      </c>
      <c r="G3656" s="126">
        <v>22.889999999999997</v>
      </c>
      <c r="H3656" s="126">
        <v>18.149999999999999</v>
      </c>
      <c r="I3656" s="126"/>
      <c r="J3656" s="317"/>
      <c r="K3656" s="323">
        <f>ROUND(SUMIF('VGT-Bewegungsdaten'!B:B,A3656,'VGT-Bewegungsdaten'!C:C),3)</f>
        <v>0</v>
      </c>
      <c r="L3656" s="324">
        <f>ROUND(SUMIF('VGT-Bewegungsdaten'!B:B,$A3656,'VGT-Bewegungsdaten'!D:D),2)</f>
        <v>0</v>
      </c>
      <c r="N3656" s="376" t="s">
        <v>4930</v>
      </c>
      <c r="O3656" s="376" t="s">
        <v>4940</v>
      </c>
      <c r="P3656" s="326">
        <f>ROUND(SUMIF('AV-Bewegungsdaten'!B:B,A3656,'AV-Bewegungsdaten'!C:C),3)</f>
        <v>0</v>
      </c>
      <c r="Q3656" s="324">
        <f>ROUND(SUMIF('AV-Bewegungsdaten'!B:B,$A3656,'AV-Bewegungsdaten'!D:D),2)</f>
        <v>0</v>
      </c>
      <c r="T3656" s="327"/>
      <c r="U3656" s="326">
        <f>ROUND(SUMIF('DV-Bewegungsdaten'!B:B,Kategorien!A3656,'DV-Bewegungsdaten'!D:D),3)</f>
        <v>0</v>
      </c>
      <c r="V3656" s="324">
        <f>ROUND(SUMIF('DV-Bewegungsdaten'!B:B,Kategorien!A3656,'DV-Bewegungsdaten'!E:E),3)</f>
        <v>0</v>
      </c>
      <c r="AD3656" s="390">
        <f t="shared" si="745"/>
        <v>17.950999999999997</v>
      </c>
      <c r="AE3656" s="390">
        <f t="shared" si="746"/>
        <v>18.607999999999997</v>
      </c>
      <c r="AF3656" s="390">
        <f t="shared" si="747"/>
        <v>19.826999999999998</v>
      </c>
      <c r="AG3656" s="390">
        <f t="shared" si="748"/>
        <v>19.193999999999996</v>
      </c>
      <c r="AH3656" s="390">
        <f t="shared" si="749"/>
        <v>19.105999999999998</v>
      </c>
      <c r="AI3656" s="390">
        <f t="shared" si="750"/>
        <v>19.637999999999998</v>
      </c>
      <c r="AJ3656" s="390">
        <f t="shared" si="751"/>
        <v>18.920999999999996</v>
      </c>
      <c r="AK3656" s="390">
        <f t="shared" si="752"/>
        <v>19.204999999999998</v>
      </c>
      <c r="AL3656" s="390">
        <f t="shared" si="753"/>
        <v>19.314999999999998</v>
      </c>
      <c r="AM3656" s="390">
        <f t="shared" si="754"/>
        <v>19.195999999999998</v>
      </c>
      <c r="AN3656" s="390">
        <f t="shared" si="755"/>
        <v>18.79</v>
      </c>
      <c r="AO3656" s="390">
        <f t="shared" si="756"/>
        <v>19.692999999999998</v>
      </c>
    </row>
    <row r="3657" spans="1:41" ht="15" customHeight="1" x14ac:dyDescent="0.25">
      <c r="A3657" s="127" t="s">
        <v>5347</v>
      </c>
      <c r="B3657" s="125" t="s">
        <v>2077</v>
      </c>
      <c r="C3657" s="125" t="s">
        <v>5226</v>
      </c>
      <c r="D3657" s="125" t="s">
        <v>4568</v>
      </c>
      <c r="F3657" s="126">
        <v>13.73</v>
      </c>
      <c r="G3657" s="126">
        <v>13.93</v>
      </c>
      <c r="H3657" s="126">
        <v>10.98</v>
      </c>
      <c r="I3657" s="126"/>
      <c r="J3657" s="317"/>
      <c r="K3657" s="323">
        <f>ROUND(SUMIF('VGT-Bewegungsdaten'!B:B,A3657,'VGT-Bewegungsdaten'!C:C),3)</f>
        <v>0</v>
      </c>
      <c r="L3657" s="324">
        <f>ROUND(SUMIF('VGT-Bewegungsdaten'!B:B,$A3657,'VGT-Bewegungsdaten'!D:D),2)</f>
        <v>0</v>
      </c>
      <c r="N3657" s="376" t="s">
        <v>4930</v>
      </c>
      <c r="O3657" s="376" t="s">
        <v>4940</v>
      </c>
      <c r="P3657" s="326">
        <f>ROUND(SUMIF('AV-Bewegungsdaten'!B:B,A3657,'AV-Bewegungsdaten'!C:C),3)</f>
        <v>0</v>
      </c>
      <c r="Q3657" s="324">
        <f>ROUND(SUMIF('AV-Bewegungsdaten'!B:B,$A3657,'AV-Bewegungsdaten'!D:D),2)</f>
        <v>0</v>
      </c>
      <c r="T3657" s="327"/>
      <c r="U3657" s="326">
        <f>ROUND(SUMIF('DV-Bewegungsdaten'!B:B,Kategorien!A3657,'DV-Bewegungsdaten'!D:D),3)</f>
        <v>0</v>
      </c>
      <c r="V3657" s="324">
        <f>ROUND(SUMIF('DV-Bewegungsdaten'!B:B,Kategorien!A3657,'DV-Bewegungsdaten'!E:E),3)</f>
        <v>0</v>
      </c>
      <c r="AD3657" s="390">
        <f t="shared" si="745"/>
        <v>8.9909999999999997</v>
      </c>
      <c r="AE3657" s="390">
        <f t="shared" si="746"/>
        <v>9.6479999999999997</v>
      </c>
      <c r="AF3657" s="390">
        <f t="shared" si="747"/>
        <v>10.866999999999999</v>
      </c>
      <c r="AG3657" s="390">
        <f t="shared" si="748"/>
        <v>10.234</v>
      </c>
      <c r="AH3657" s="390">
        <f t="shared" si="749"/>
        <v>10.146000000000001</v>
      </c>
      <c r="AI3657" s="390">
        <f t="shared" si="750"/>
        <v>10.678000000000001</v>
      </c>
      <c r="AJ3657" s="390">
        <f t="shared" si="751"/>
        <v>9.9610000000000003</v>
      </c>
      <c r="AK3657" s="390">
        <f t="shared" si="752"/>
        <v>10.244999999999999</v>
      </c>
      <c r="AL3657" s="390">
        <f t="shared" si="753"/>
        <v>10.355</v>
      </c>
      <c r="AM3657" s="390">
        <f t="shared" si="754"/>
        <v>10.236000000000001</v>
      </c>
      <c r="AN3657" s="390">
        <f t="shared" si="755"/>
        <v>9.83</v>
      </c>
      <c r="AO3657" s="390">
        <f t="shared" si="756"/>
        <v>10.733000000000001</v>
      </c>
    </row>
    <row r="3658" spans="1:41" ht="15" customHeight="1" x14ac:dyDescent="0.25">
      <c r="A3658" s="127" t="s">
        <v>5348</v>
      </c>
      <c r="B3658" s="125" t="s">
        <v>2077</v>
      </c>
      <c r="C3658" s="125" t="s">
        <v>5226</v>
      </c>
      <c r="D3658" s="125" t="s">
        <v>4570</v>
      </c>
      <c r="F3658" s="126">
        <v>19.73</v>
      </c>
      <c r="G3658" s="126">
        <v>19.93</v>
      </c>
      <c r="H3658" s="126">
        <v>15.78</v>
      </c>
      <c r="I3658" s="126"/>
      <c r="J3658" s="317"/>
      <c r="K3658" s="323">
        <f>ROUND(SUMIF('VGT-Bewegungsdaten'!B:B,A3658,'VGT-Bewegungsdaten'!C:C),3)</f>
        <v>0</v>
      </c>
      <c r="L3658" s="324">
        <f>ROUND(SUMIF('VGT-Bewegungsdaten'!B:B,$A3658,'VGT-Bewegungsdaten'!D:D),2)</f>
        <v>0</v>
      </c>
      <c r="N3658" s="376" t="s">
        <v>4930</v>
      </c>
      <c r="O3658" s="376" t="s">
        <v>4940</v>
      </c>
      <c r="P3658" s="326">
        <f>ROUND(SUMIF('AV-Bewegungsdaten'!B:B,A3658,'AV-Bewegungsdaten'!C:C),3)</f>
        <v>0</v>
      </c>
      <c r="Q3658" s="324">
        <f>ROUND(SUMIF('AV-Bewegungsdaten'!B:B,$A3658,'AV-Bewegungsdaten'!D:D),2)</f>
        <v>0</v>
      </c>
      <c r="T3658" s="327"/>
      <c r="U3658" s="326">
        <f>ROUND(SUMIF('DV-Bewegungsdaten'!B:B,Kategorien!A3658,'DV-Bewegungsdaten'!D:D),3)</f>
        <v>0</v>
      </c>
      <c r="V3658" s="324">
        <f>ROUND(SUMIF('DV-Bewegungsdaten'!B:B,Kategorien!A3658,'DV-Bewegungsdaten'!E:E),3)</f>
        <v>0</v>
      </c>
      <c r="AD3658" s="390">
        <f t="shared" si="745"/>
        <v>14.991</v>
      </c>
      <c r="AE3658" s="390">
        <f t="shared" si="746"/>
        <v>15.648</v>
      </c>
      <c r="AF3658" s="390">
        <f t="shared" si="747"/>
        <v>16.867000000000001</v>
      </c>
      <c r="AG3658" s="390">
        <f t="shared" si="748"/>
        <v>16.233999999999998</v>
      </c>
      <c r="AH3658" s="390">
        <f t="shared" si="749"/>
        <v>16.146000000000001</v>
      </c>
      <c r="AI3658" s="390">
        <f t="shared" si="750"/>
        <v>16.678000000000001</v>
      </c>
      <c r="AJ3658" s="390">
        <f t="shared" si="751"/>
        <v>15.961</v>
      </c>
      <c r="AK3658" s="390">
        <f t="shared" si="752"/>
        <v>16.245000000000001</v>
      </c>
      <c r="AL3658" s="390">
        <f t="shared" si="753"/>
        <v>16.355</v>
      </c>
      <c r="AM3658" s="390">
        <f t="shared" si="754"/>
        <v>16.236000000000001</v>
      </c>
      <c r="AN3658" s="390">
        <f t="shared" si="755"/>
        <v>15.83</v>
      </c>
      <c r="AO3658" s="390">
        <f t="shared" si="756"/>
        <v>16.733000000000001</v>
      </c>
    </row>
    <row r="3659" spans="1:41" ht="15" customHeight="1" x14ac:dyDescent="0.25">
      <c r="A3659" s="127" t="s">
        <v>5349</v>
      </c>
      <c r="B3659" s="125" t="s">
        <v>2077</v>
      </c>
      <c r="C3659" s="125" t="s">
        <v>5226</v>
      </c>
      <c r="D3659" s="125" t="s">
        <v>4572</v>
      </c>
      <c r="F3659" s="126">
        <v>21.73</v>
      </c>
      <c r="G3659" s="126">
        <v>21.93</v>
      </c>
      <c r="H3659" s="126">
        <v>17.38</v>
      </c>
      <c r="I3659" s="126"/>
      <c r="J3659" s="317"/>
      <c r="K3659" s="323">
        <f>ROUND(SUMIF('VGT-Bewegungsdaten'!B:B,A3659,'VGT-Bewegungsdaten'!C:C),3)</f>
        <v>0</v>
      </c>
      <c r="L3659" s="324">
        <f>ROUND(SUMIF('VGT-Bewegungsdaten'!B:B,$A3659,'VGT-Bewegungsdaten'!D:D),2)</f>
        <v>0</v>
      </c>
      <c r="N3659" s="376" t="s">
        <v>4930</v>
      </c>
      <c r="O3659" s="376" t="s">
        <v>4940</v>
      </c>
      <c r="P3659" s="326">
        <f>ROUND(SUMIF('AV-Bewegungsdaten'!B:B,A3659,'AV-Bewegungsdaten'!C:C),3)</f>
        <v>0</v>
      </c>
      <c r="Q3659" s="324">
        <f>ROUND(SUMIF('AV-Bewegungsdaten'!B:B,$A3659,'AV-Bewegungsdaten'!D:D),2)</f>
        <v>0</v>
      </c>
      <c r="T3659" s="327"/>
      <c r="U3659" s="326">
        <f>ROUND(SUMIF('DV-Bewegungsdaten'!B:B,Kategorien!A3659,'DV-Bewegungsdaten'!D:D),3)</f>
        <v>0</v>
      </c>
      <c r="V3659" s="324">
        <f>ROUND(SUMIF('DV-Bewegungsdaten'!B:B,Kategorien!A3659,'DV-Bewegungsdaten'!E:E),3)</f>
        <v>0</v>
      </c>
      <c r="AD3659" s="390">
        <f t="shared" si="745"/>
        <v>16.991</v>
      </c>
      <c r="AE3659" s="390">
        <f t="shared" si="746"/>
        <v>17.648</v>
      </c>
      <c r="AF3659" s="390">
        <f t="shared" si="747"/>
        <v>18.867000000000001</v>
      </c>
      <c r="AG3659" s="390">
        <f t="shared" si="748"/>
        <v>18.233999999999998</v>
      </c>
      <c r="AH3659" s="390">
        <f t="shared" si="749"/>
        <v>18.146000000000001</v>
      </c>
      <c r="AI3659" s="390">
        <f t="shared" si="750"/>
        <v>18.678000000000001</v>
      </c>
      <c r="AJ3659" s="390">
        <f t="shared" si="751"/>
        <v>17.960999999999999</v>
      </c>
      <c r="AK3659" s="390">
        <f t="shared" si="752"/>
        <v>18.245000000000001</v>
      </c>
      <c r="AL3659" s="390">
        <f t="shared" si="753"/>
        <v>18.355</v>
      </c>
      <c r="AM3659" s="390">
        <f t="shared" si="754"/>
        <v>18.236000000000001</v>
      </c>
      <c r="AN3659" s="390">
        <f t="shared" si="755"/>
        <v>17.829999999999998</v>
      </c>
      <c r="AO3659" s="390">
        <f t="shared" si="756"/>
        <v>18.733000000000001</v>
      </c>
    </row>
    <row r="3660" spans="1:41" ht="15" customHeight="1" x14ac:dyDescent="0.25">
      <c r="A3660" s="127" t="s">
        <v>5350</v>
      </c>
      <c r="B3660" s="125" t="s">
        <v>2077</v>
      </c>
      <c r="C3660" s="125" t="s">
        <v>5226</v>
      </c>
      <c r="D3660" s="125" t="s">
        <v>4574</v>
      </c>
      <c r="F3660" s="126">
        <v>21.73</v>
      </c>
      <c r="G3660" s="126">
        <v>21.93</v>
      </c>
      <c r="H3660" s="126">
        <v>17.38</v>
      </c>
      <c r="I3660" s="126"/>
      <c r="J3660" s="317"/>
      <c r="K3660" s="323">
        <f>ROUND(SUMIF('VGT-Bewegungsdaten'!B:B,A3660,'VGT-Bewegungsdaten'!C:C),3)</f>
        <v>0</v>
      </c>
      <c r="L3660" s="324">
        <f>ROUND(SUMIF('VGT-Bewegungsdaten'!B:B,$A3660,'VGT-Bewegungsdaten'!D:D),2)</f>
        <v>0</v>
      </c>
      <c r="N3660" s="376" t="s">
        <v>4930</v>
      </c>
      <c r="O3660" s="376" t="s">
        <v>4940</v>
      </c>
      <c r="P3660" s="326">
        <f>ROUND(SUMIF('AV-Bewegungsdaten'!B:B,A3660,'AV-Bewegungsdaten'!C:C),3)</f>
        <v>0</v>
      </c>
      <c r="Q3660" s="324">
        <f>ROUND(SUMIF('AV-Bewegungsdaten'!B:B,$A3660,'AV-Bewegungsdaten'!D:D),2)</f>
        <v>0</v>
      </c>
      <c r="T3660" s="327"/>
      <c r="U3660" s="326">
        <f>ROUND(SUMIF('DV-Bewegungsdaten'!B:B,Kategorien!A3660,'DV-Bewegungsdaten'!D:D),3)</f>
        <v>0</v>
      </c>
      <c r="V3660" s="324">
        <f>ROUND(SUMIF('DV-Bewegungsdaten'!B:B,Kategorien!A3660,'DV-Bewegungsdaten'!E:E),3)</f>
        <v>0</v>
      </c>
      <c r="AD3660" s="390">
        <f t="shared" si="745"/>
        <v>16.991</v>
      </c>
      <c r="AE3660" s="390">
        <f t="shared" si="746"/>
        <v>17.648</v>
      </c>
      <c r="AF3660" s="390">
        <f t="shared" si="747"/>
        <v>18.867000000000001</v>
      </c>
      <c r="AG3660" s="390">
        <f t="shared" si="748"/>
        <v>18.233999999999998</v>
      </c>
      <c r="AH3660" s="390">
        <f t="shared" si="749"/>
        <v>18.146000000000001</v>
      </c>
      <c r="AI3660" s="390">
        <f t="shared" si="750"/>
        <v>18.678000000000001</v>
      </c>
      <c r="AJ3660" s="390">
        <f t="shared" si="751"/>
        <v>17.960999999999999</v>
      </c>
      <c r="AK3660" s="390">
        <f t="shared" si="752"/>
        <v>18.245000000000001</v>
      </c>
      <c r="AL3660" s="390">
        <f t="shared" si="753"/>
        <v>18.355</v>
      </c>
      <c r="AM3660" s="390">
        <f t="shared" si="754"/>
        <v>18.236000000000001</v>
      </c>
      <c r="AN3660" s="390">
        <f t="shared" si="755"/>
        <v>17.829999999999998</v>
      </c>
      <c r="AO3660" s="390">
        <f t="shared" si="756"/>
        <v>18.733000000000001</v>
      </c>
    </row>
    <row r="3661" spans="1:41" ht="15" customHeight="1" x14ac:dyDescent="0.25">
      <c r="A3661" s="127" t="s">
        <v>5351</v>
      </c>
      <c r="B3661" s="125" t="s">
        <v>2077</v>
      </c>
      <c r="C3661" s="125" t="s">
        <v>5226</v>
      </c>
      <c r="D3661" s="125" t="s">
        <v>4576</v>
      </c>
      <c r="F3661" s="126">
        <v>12.77</v>
      </c>
      <c r="G3661" s="126">
        <v>12.969999999999999</v>
      </c>
      <c r="H3661" s="126">
        <v>10.220000000000001</v>
      </c>
      <c r="I3661" s="126"/>
      <c r="J3661" s="317"/>
      <c r="K3661" s="323">
        <f>ROUND(SUMIF('VGT-Bewegungsdaten'!B:B,A3661,'VGT-Bewegungsdaten'!C:C),3)</f>
        <v>0</v>
      </c>
      <c r="L3661" s="324">
        <f>ROUND(SUMIF('VGT-Bewegungsdaten'!B:B,$A3661,'VGT-Bewegungsdaten'!D:D),2)</f>
        <v>0</v>
      </c>
      <c r="N3661" s="376" t="s">
        <v>4930</v>
      </c>
      <c r="O3661" s="376" t="s">
        <v>4940</v>
      </c>
      <c r="P3661" s="326">
        <f>ROUND(SUMIF('AV-Bewegungsdaten'!B:B,A3661,'AV-Bewegungsdaten'!C:C),3)</f>
        <v>0</v>
      </c>
      <c r="Q3661" s="324">
        <f>ROUND(SUMIF('AV-Bewegungsdaten'!B:B,$A3661,'AV-Bewegungsdaten'!D:D),2)</f>
        <v>0</v>
      </c>
      <c r="T3661" s="327"/>
      <c r="U3661" s="326">
        <f>ROUND(SUMIF('DV-Bewegungsdaten'!B:B,Kategorien!A3661,'DV-Bewegungsdaten'!D:D),3)</f>
        <v>0</v>
      </c>
      <c r="V3661" s="324">
        <f>ROUND(SUMIF('DV-Bewegungsdaten'!B:B,Kategorien!A3661,'DV-Bewegungsdaten'!E:E),3)</f>
        <v>0</v>
      </c>
      <c r="AD3661" s="390">
        <f t="shared" si="745"/>
        <v>8.0309999999999988</v>
      </c>
      <c r="AE3661" s="390">
        <f t="shared" si="746"/>
        <v>8.6879999999999988</v>
      </c>
      <c r="AF3661" s="390">
        <f t="shared" si="747"/>
        <v>9.9069999999999983</v>
      </c>
      <c r="AG3661" s="390">
        <f t="shared" si="748"/>
        <v>9.2739999999999991</v>
      </c>
      <c r="AH3661" s="390">
        <f t="shared" si="749"/>
        <v>9.1859999999999999</v>
      </c>
      <c r="AI3661" s="390">
        <f t="shared" si="750"/>
        <v>9.718</v>
      </c>
      <c r="AJ3661" s="390">
        <f t="shared" si="751"/>
        <v>9.0009999999999994</v>
      </c>
      <c r="AK3661" s="390">
        <f t="shared" si="752"/>
        <v>9.2849999999999984</v>
      </c>
      <c r="AL3661" s="390">
        <f t="shared" si="753"/>
        <v>9.3949999999999996</v>
      </c>
      <c r="AM3661" s="390">
        <f t="shared" si="754"/>
        <v>9.2759999999999998</v>
      </c>
      <c r="AN3661" s="390">
        <f t="shared" si="755"/>
        <v>8.8699999999999992</v>
      </c>
      <c r="AO3661" s="390">
        <f t="shared" si="756"/>
        <v>9.7729999999999997</v>
      </c>
    </row>
    <row r="3662" spans="1:41" ht="15" customHeight="1" x14ac:dyDescent="0.25">
      <c r="A3662" s="127" t="s">
        <v>5352</v>
      </c>
      <c r="B3662" s="125" t="s">
        <v>2077</v>
      </c>
      <c r="C3662" s="125" t="s">
        <v>5226</v>
      </c>
      <c r="D3662" s="125" t="s">
        <v>4578</v>
      </c>
      <c r="F3662" s="126">
        <v>18.77</v>
      </c>
      <c r="G3662" s="126">
        <v>18.97</v>
      </c>
      <c r="H3662" s="126">
        <v>15.02</v>
      </c>
      <c r="I3662" s="126"/>
      <c r="J3662" s="317"/>
      <c r="K3662" s="323">
        <f>ROUND(SUMIF('VGT-Bewegungsdaten'!B:B,A3662,'VGT-Bewegungsdaten'!C:C),3)</f>
        <v>0</v>
      </c>
      <c r="L3662" s="324">
        <f>ROUND(SUMIF('VGT-Bewegungsdaten'!B:B,$A3662,'VGT-Bewegungsdaten'!D:D),2)</f>
        <v>0</v>
      </c>
      <c r="N3662" s="376" t="s">
        <v>4930</v>
      </c>
      <c r="O3662" s="376" t="s">
        <v>4940</v>
      </c>
      <c r="P3662" s="326">
        <f>ROUND(SUMIF('AV-Bewegungsdaten'!B:B,A3662,'AV-Bewegungsdaten'!C:C),3)</f>
        <v>0</v>
      </c>
      <c r="Q3662" s="324">
        <f>ROUND(SUMIF('AV-Bewegungsdaten'!B:B,$A3662,'AV-Bewegungsdaten'!D:D),2)</f>
        <v>0</v>
      </c>
      <c r="T3662" s="327"/>
      <c r="U3662" s="326">
        <f>ROUND(SUMIF('DV-Bewegungsdaten'!B:B,Kategorien!A3662,'DV-Bewegungsdaten'!D:D),3)</f>
        <v>0</v>
      </c>
      <c r="V3662" s="324">
        <f>ROUND(SUMIF('DV-Bewegungsdaten'!B:B,Kategorien!A3662,'DV-Bewegungsdaten'!E:E),3)</f>
        <v>0</v>
      </c>
      <c r="AD3662" s="390">
        <f t="shared" si="745"/>
        <v>14.030999999999999</v>
      </c>
      <c r="AE3662" s="390">
        <f t="shared" si="746"/>
        <v>14.687999999999999</v>
      </c>
      <c r="AF3662" s="390">
        <f t="shared" si="747"/>
        <v>15.906999999999998</v>
      </c>
      <c r="AG3662" s="390">
        <f t="shared" si="748"/>
        <v>15.273999999999999</v>
      </c>
      <c r="AH3662" s="390">
        <f t="shared" si="749"/>
        <v>15.186</v>
      </c>
      <c r="AI3662" s="390">
        <f t="shared" si="750"/>
        <v>15.718</v>
      </c>
      <c r="AJ3662" s="390">
        <f t="shared" si="751"/>
        <v>15.000999999999999</v>
      </c>
      <c r="AK3662" s="390">
        <f t="shared" si="752"/>
        <v>15.284999999999998</v>
      </c>
      <c r="AL3662" s="390">
        <f t="shared" si="753"/>
        <v>15.395</v>
      </c>
      <c r="AM3662" s="390">
        <f t="shared" si="754"/>
        <v>15.276</v>
      </c>
      <c r="AN3662" s="390">
        <f t="shared" si="755"/>
        <v>14.87</v>
      </c>
      <c r="AO3662" s="390">
        <f t="shared" si="756"/>
        <v>15.773</v>
      </c>
    </row>
    <row r="3663" spans="1:41" ht="15" customHeight="1" x14ac:dyDescent="0.25">
      <c r="A3663" s="127" t="s">
        <v>5353</v>
      </c>
      <c r="B3663" s="125" t="s">
        <v>2077</v>
      </c>
      <c r="C3663" s="125" t="s">
        <v>5226</v>
      </c>
      <c r="D3663" s="125" t="s">
        <v>4580</v>
      </c>
      <c r="F3663" s="126">
        <v>20.770000000000003</v>
      </c>
      <c r="G3663" s="126">
        <v>20.970000000000002</v>
      </c>
      <c r="H3663" s="126">
        <v>16.62</v>
      </c>
      <c r="I3663" s="126"/>
      <c r="J3663" s="317"/>
      <c r="K3663" s="323">
        <f>ROUND(SUMIF('VGT-Bewegungsdaten'!B:B,A3663,'VGT-Bewegungsdaten'!C:C),3)</f>
        <v>0</v>
      </c>
      <c r="L3663" s="324">
        <f>ROUND(SUMIF('VGT-Bewegungsdaten'!B:B,$A3663,'VGT-Bewegungsdaten'!D:D),2)</f>
        <v>0</v>
      </c>
      <c r="N3663" s="376" t="s">
        <v>4930</v>
      </c>
      <c r="O3663" s="376" t="s">
        <v>4940</v>
      </c>
      <c r="P3663" s="326">
        <f>ROUND(SUMIF('AV-Bewegungsdaten'!B:B,A3663,'AV-Bewegungsdaten'!C:C),3)</f>
        <v>0</v>
      </c>
      <c r="Q3663" s="324">
        <f>ROUND(SUMIF('AV-Bewegungsdaten'!B:B,$A3663,'AV-Bewegungsdaten'!D:D),2)</f>
        <v>0</v>
      </c>
      <c r="T3663" s="327"/>
      <c r="U3663" s="326">
        <f>ROUND(SUMIF('DV-Bewegungsdaten'!B:B,Kategorien!A3663,'DV-Bewegungsdaten'!D:D),3)</f>
        <v>0</v>
      </c>
      <c r="V3663" s="324">
        <f>ROUND(SUMIF('DV-Bewegungsdaten'!B:B,Kategorien!A3663,'DV-Bewegungsdaten'!E:E),3)</f>
        <v>0</v>
      </c>
      <c r="AD3663" s="390">
        <f t="shared" si="745"/>
        <v>16.031000000000002</v>
      </c>
      <c r="AE3663" s="390">
        <f t="shared" si="746"/>
        <v>16.688000000000002</v>
      </c>
      <c r="AF3663" s="390">
        <f t="shared" si="747"/>
        <v>17.907000000000004</v>
      </c>
      <c r="AG3663" s="390">
        <f t="shared" si="748"/>
        <v>17.274000000000001</v>
      </c>
      <c r="AH3663" s="390">
        <f t="shared" si="749"/>
        <v>17.186000000000003</v>
      </c>
      <c r="AI3663" s="390">
        <f t="shared" si="750"/>
        <v>17.718000000000004</v>
      </c>
      <c r="AJ3663" s="390">
        <f t="shared" si="751"/>
        <v>17.001000000000001</v>
      </c>
      <c r="AK3663" s="390">
        <f t="shared" si="752"/>
        <v>17.285000000000004</v>
      </c>
      <c r="AL3663" s="390">
        <f t="shared" si="753"/>
        <v>17.395000000000003</v>
      </c>
      <c r="AM3663" s="390">
        <f t="shared" si="754"/>
        <v>17.276000000000003</v>
      </c>
      <c r="AN3663" s="390">
        <f t="shared" si="755"/>
        <v>16.870000000000005</v>
      </c>
      <c r="AO3663" s="390">
        <f t="shared" si="756"/>
        <v>17.773000000000003</v>
      </c>
    </row>
    <row r="3664" spans="1:41" ht="15" customHeight="1" x14ac:dyDescent="0.25">
      <c r="A3664" s="127" t="s">
        <v>5354</v>
      </c>
      <c r="B3664" s="125" t="s">
        <v>2077</v>
      </c>
      <c r="C3664" s="125" t="s">
        <v>5226</v>
      </c>
      <c r="D3664" s="125" t="s">
        <v>4582</v>
      </c>
      <c r="F3664" s="126">
        <v>20.770000000000003</v>
      </c>
      <c r="G3664" s="126">
        <v>20.970000000000002</v>
      </c>
      <c r="H3664" s="126">
        <v>16.62</v>
      </c>
      <c r="I3664" s="126"/>
      <c r="J3664" s="317"/>
      <c r="K3664" s="323">
        <f>ROUND(SUMIF('VGT-Bewegungsdaten'!B:B,A3664,'VGT-Bewegungsdaten'!C:C),3)</f>
        <v>0</v>
      </c>
      <c r="L3664" s="324">
        <f>ROUND(SUMIF('VGT-Bewegungsdaten'!B:B,$A3664,'VGT-Bewegungsdaten'!D:D),2)</f>
        <v>0</v>
      </c>
      <c r="N3664" s="376" t="s">
        <v>4930</v>
      </c>
      <c r="O3664" s="376" t="s">
        <v>4940</v>
      </c>
      <c r="P3664" s="326">
        <f>ROUND(SUMIF('AV-Bewegungsdaten'!B:B,A3664,'AV-Bewegungsdaten'!C:C),3)</f>
        <v>0</v>
      </c>
      <c r="Q3664" s="324">
        <f>ROUND(SUMIF('AV-Bewegungsdaten'!B:B,$A3664,'AV-Bewegungsdaten'!D:D),2)</f>
        <v>0</v>
      </c>
      <c r="T3664" s="327"/>
      <c r="U3664" s="326">
        <f>ROUND(SUMIF('DV-Bewegungsdaten'!B:B,Kategorien!A3664,'DV-Bewegungsdaten'!D:D),3)</f>
        <v>0</v>
      </c>
      <c r="V3664" s="324">
        <f>ROUND(SUMIF('DV-Bewegungsdaten'!B:B,Kategorien!A3664,'DV-Bewegungsdaten'!E:E),3)</f>
        <v>0</v>
      </c>
      <c r="AD3664" s="390">
        <f t="shared" si="745"/>
        <v>16.031000000000002</v>
      </c>
      <c r="AE3664" s="390">
        <f t="shared" si="746"/>
        <v>16.688000000000002</v>
      </c>
      <c r="AF3664" s="390">
        <f t="shared" si="747"/>
        <v>17.907000000000004</v>
      </c>
      <c r="AG3664" s="390">
        <f t="shared" si="748"/>
        <v>17.274000000000001</v>
      </c>
      <c r="AH3664" s="390">
        <f t="shared" si="749"/>
        <v>17.186000000000003</v>
      </c>
      <c r="AI3664" s="390">
        <f t="shared" si="750"/>
        <v>17.718000000000004</v>
      </c>
      <c r="AJ3664" s="390">
        <f t="shared" si="751"/>
        <v>17.001000000000001</v>
      </c>
      <c r="AK3664" s="390">
        <f t="shared" si="752"/>
        <v>17.285000000000004</v>
      </c>
      <c r="AL3664" s="390">
        <f t="shared" si="753"/>
        <v>17.395000000000003</v>
      </c>
      <c r="AM3664" s="390">
        <f t="shared" si="754"/>
        <v>17.276000000000003</v>
      </c>
      <c r="AN3664" s="390">
        <f t="shared" si="755"/>
        <v>16.870000000000005</v>
      </c>
      <c r="AO3664" s="390">
        <f t="shared" si="756"/>
        <v>17.773000000000003</v>
      </c>
    </row>
    <row r="3665" spans="1:41" ht="15" customHeight="1" x14ac:dyDescent="0.25">
      <c r="A3665" s="127" t="s">
        <v>5355</v>
      </c>
      <c r="B3665" s="125" t="s">
        <v>2077</v>
      </c>
      <c r="C3665" s="125" t="s">
        <v>5226</v>
      </c>
      <c r="D3665" s="125" t="s">
        <v>4584</v>
      </c>
      <c r="F3665" s="126">
        <v>10.56</v>
      </c>
      <c r="G3665" s="126">
        <v>10.76</v>
      </c>
      <c r="H3665" s="126">
        <v>8.4499999999999993</v>
      </c>
      <c r="I3665" s="126"/>
      <c r="J3665" s="317"/>
      <c r="K3665" s="323">
        <f>ROUND(SUMIF('VGT-Bewegungsdaten'!B:B,A3665,'VGT-Bewegungsdaten'!C:C),3)</f>
        <v>0</v>
      </c>
      <c r="L3665" s="324">
        <f>ROUND(SUMIF('VGT-Bewegungsdaten'!B:B,$A3665,'VGT-Bewegungsdaten'!D:D),2)</f>
        <v>0</v>
      </c>
      <c r="N3665" s="376" t="s">
        <v>4930</v>
      </c>
      <c r="O3665" s="376" t="s">
        <v>4940</v>
      </c>
      <c r="P3665" s="326">
        <f>ROUND(SUMIF('AV-Bewegungsdaten'!B:B,A3665,'AV-Bewegungsdaten'!C:C),3)</f>
        <v>0</v>
      </c>
      <c r="Q3665" s="324">
        <f>ROUND(SUMIF('AV-Bewegungsdaten'!B:B,$A3665,'AV-Bewegungsdaten'!D:D),2)</f>
        <v>0</v>
      </c>
      <c r="T3665" s="327"/>
      <c r="U3665" s="326">
        <f>ROUND(SUMIF('DV-Bewegungsdaten'!B:B,Kategorien!A3665,'DV-Bewegungsdaten'!D:D),3)</f>
        <v>0</v>
      </c>
      <c r="V3665" s="324">
        <f>ROUND(SUMIF('DV-Bewegungsdaten'!B:B,Kategorien!A3665,'DV-Bewegungsdaten'!E:E),3)</f>
        <v>0</v>
      </c>
      <c r="AD3665" s="390">
        <f t="shared" si="745"/>
        <v>5.8209999999999997</v>
      </c>
      <c r="AE3665" s="390">
        <f t="shared" si="746"/>
        <v>6.4779999999999998</v>
      </c>
      <c r="AF3665" s="390">
        <f t="shared" si="747"/>
        <v>7.6969999999999992</v>
      </c>
      <c r="AG3665" s="390">
        <f t="shared" si="748"/>
        <v>7.0640000000000001</v>
      </c>
      <c r="AH3665" s="390">
        <f t="shared" si="749"/>
        <v>6.976</v>
      </c>
      <c r="AI3665" s="390">
        <f t="shared" si="750"/>
        <v>7.508</v>
      </c>
      <c r="AJ3665" s="390">
        <f t="shared" si="751"/>
        <v>6.7910000000000004</v>
      </c>
      <c r="AK3665" s="390">
        <f t="shared" si="752"/>
        <v>7.0749999999999993</v>
      </c>
      <c r="AL3665" s="390">
        <f t="shared" si="753"/>
        <v>7.1849999999999996</v>
      </c>
      <c r="AM3665" s="390">
        <f t="shared" si="754"/>
        <v>7.0659999999999998</v>
      </c>
      <c r="AN3665" s="390">
        <f t="shared" si="755"/>
        <v>6.66</v>
      </c>
      <c r="AO3665" s="390">
        <f t="shared" si="756"/>
        <v>7.5629999999999997</v>
      </c>
    </row>
    <row r="3666" spans="1:41" ht="15" customHeight="1" x14ac:dyDescent="0.25">
      <c r="A3666" s="127" t="s">
        <v>5356</v>
      </c>
      <c r="B3666" s="125" t="s">
        <v>2077</v>
      </c>
      <c r="C3666" s="125" t="s">
        <v>5226</v>
      </c>
      <c r="D3666" s="125" t="s">
        <v>4586</v>
      </c>
      <c r="F3666" s="126">
        <v>15.56</v>
      </c>
      <c r="G3666" s="126">
        <v>15.76</v>
      </c>
      <c r="H3666" s="126">
        <v>12.45</v>
      </c>
      <c r="I3666" s="126"/>
      <c r="J3666" s="317"/>
      <c r="K3666" s="323">
        <f>ROUND(SUMIF('VGT-Bewegungsdaten'!B:B,A3666,'VGT-Bewegungsdaten'!C:C),3)</f>
        <v>0</v>
      </c>
      <c r="L3666" s="324">
        <f>ROUND(SUMIF('VGT-Bewegungsdaten'!B:B,$A3666,'VGT-Bewegungsdaten'!D:D),2)</f>
        <v>0</v>
      </c>
      <c r="N3666" s="376" t="s">
        <v>4930</v>
      </c>
      <c r="O3666" s="376" t="s">
        <v>4940</v>
      </c>
      <c r="P3666" s="326">
        <f>ROUND(SUMIF('AV-Bewegungsdaten'!B:B,A3666,'AV-Bewegungsdaten'!C:C),3)</f>
        <v>0</v>
      </c>
      <c r="Q3666" s="324">
        <f>ROUND(SUMIF('AV-Bewegungsdaten'!B:B,$A3666,'AV-Bewegungsdaten'!D:D),2)</f>
        <v>0</v>
      </c>
      <c r="T3666" s="327"/>
      <c r="U3666" s="326">
        <f>ROUND(SUMIF('DV-Bewegungsdaten'!B:B,Kategorien!A3666,'DV-Bewegungsdaten'!D:D),3)</f>
        <v>0</v>
      </c>
      <c r="V3666" s="324">
        <f>ROUND(SUMIF('DV-Bewegungsdaten'!B:B,Kategorien!A3666,'DV-Bewegungsdaten'!E:E),3)</f>
        <v>0</v>
      </c>
      <c r="AD3666" s="390">
        <f t="shared" si="745"/>
        <v>10.821</v>
      </c>
      <c r="AE3666" s="390">
        <f t="shared" si="746"/>
        <v>11.478</v>
      </c>
      <c r="AF3666" s="390">
        <f t="shared" si="747"/>
        <v>12.696999999999999</v>
      </c>
      <c r="AG3666" s="390">
        <f t="shared" si="748"/>
        <v>12.064</v>
      </c>
      <c r="AH3666" s="390">
        <f t="shared" si="749"/>
        <v>11.975999999999999</v>
      </c>
      <c r="AI3666" s="390">
        <f t="shared" si="750"/>
        <v>12.507999999999999</v>
      </c>
      <c r="AJ3666" s="390">
        <f t="shared" si="751"/>
        <v>11.791</v>
      </c>
      <c r="AK3666" s="390">
        <f t="shared" si="752"/>
        <v>12.074999999999999</v>
      </c>
      <c r="AL3666" s="390">
        <f t="shared" si="753"/>
        <v>12.184999999999999</v>
      </c>
      <c r="AM3666" s="390">
        <f t="shared" si="754"/>
        <v>12.065999999999999</v>
      </c>
      <c r="AN3666" s="390">
        <f t="shared" si="755"/>
        <v>11.66</v>
      </c>
      <c r="AO3666" s="390">
        <f t="shared" si="756"/>
        <v>12.562999999999999</v>
      </c>
    </row>
    <row r="3667" spans="1:41" ht="15" customHeight="1" x14ac:dyDescent="0.25">
      <c r="A3667" s="127" t="s">
        <v>5357</v>
      </c>
      <c r="B3667" s="125" t="s">
        <v>2077</v>
      </c>
      <c r="C3667" s="125" t="s">
        <v>5226</v>
      </c>
      <c r="D3667" s="125" t="s">
        <v>4588</v>
      </c>
      <c r="F3667" s="126">
        <v>13.06</v>
      </c>
      <c r="G3667" s="126">
        <v>13.26</v>
      </c>
      <c r="H3667" s="126">
        <v>10.45</v>
      </c>
      <c r="I3667" s="126"/>
      <c r="J3667" s="317"/>
      <c r="K3667" s="323">
        <f>ROUND(SUMIF('VGT-Bewegungsdaten'!B:B,A3667,'VGT-Bewegungsdaten'!C:C),3)</f>
        <v>0</v>
      </c>
      <c r="L3667" s="324">
        <f>ROUND(SUMIF('VGT-Bewegungsdaten'!B:B,$A3667,'VGT-Bewegungsdaten'!D:D),2)</f>
        <v>0</v>
      </c>
      <c r="N3667" s="376" t="s">
        <v>4930</v>
      </c>
      <c r="O3667" s="376" t="s">
        <v>4940</v>
      </c>
      <c r="P3667" s="326">
        <f>ROUND(SUMIF('AV-Bewegungsdaten'!B:B,A3667,'AV-Bewegungsdaten'!C:C),3)</f>
        <v>0</v>
      </c>
      <c r="Q3667" s="324">
        <f>ROUND(SUMIF('AV-Bewegungsdaten'!B:B,$A3667,'AV-Bewegungsdaten'!D:D),2)</f>
        <v>0</v>
      </c>
      <c r="T3667" s="327"/>
      <c r="U3667" s="326">
        <f>ROUND(SUMIF('DV-Bewegungsdaten'!B:B,Kategorien!A3667,'DV-Bewegungsdaten'!D:D),3)</f>
        <v>0</v>
      </c>
      <c r="V3667" s="324">
        <f>ROUND(SUMIF('DV-Bewegungsdaten'!B:B,Kategorien!A3667,'DV-Bewegungsdaten'!E:E),3)</f>
        <v>0</v>
      </c>
      <c r="AD3667" s="390">
        <f t="shared" si="745"/>
        <v>8.3209999999999997</v>
      </c>
      <c r="AE3667" s="390">
        <f t="shared" si="746"/>
        <v>8.9779999999999998</v>
      </c>
      <c r="AF3667" s="390">
        <f t="shared" si="747"/>
        <v>10.196999999999999</v>
      </c>
      <c r="AG3667" s="390">
        <f t="shared" si="748"/>
        <v>9.5640000000000001</v>
      </c>
      <c r="AH3667" s="390">
        <f t="shared" si="749"/>
        <v>9.4759999999999991</v>
      </c>
      <c r="AI3667" s="390">
        <f t="shared" si="750"/>
        <v>10.007999999999999</v>
      </c>
      <c r="AJ3667" s="390">
        <f t="shared" si="751"/>
        <v>9.2910000000000004</v>
      </c>
      <c r="AK3667" s="390">
        <f t="shared" si="752"/>
        <v>9.5749999999999993</v>
      </c>
      <c r="AL3667" s="390">
        <f t="shared" si="753"/>
        <v>9.6849999999999987</v>
      </c>
      <c r="AM3667" s="390">
        <f t="shared" si="754"/>
        <v>9.5659999999999989</v>
      </c>
      <c r="AN3667" s="390">
        <f t="shared" si="755"/>
        <v>9.16</v>
      </c>
      <c r="AO3667" s="390">
        <f t="shared" si="756"/>
        <v>10.062999999999999</v>
      </c>
    </row>
    <row r="3668" spans="1:41" ht="15" customHeight="1" x14ac:dyDescent="0.25">
      <c r="A3668" s="127" t="s">
        <v>5358</v>
      </c>
      <c r="B3668" s="125" t="s">
        <v>2077</v>
      </c>
      <c r="C3668" s="125" t="s">
        <v>5226</v>
      </c>
      <c r="D3668" s="125" t="s">
        <v>4590</v>
      </c>
      <c r="F3668" s="126">
        <v>18.560000000000002</v>
      </c>
      <c r="G3668" s="126">
        <v>18.760000000000002</v>
      </c>
      <c r="H3668" s="126">
        <v>14.85</v>
      </c>
      <c r="I3668" s="126"/>
      <c r="J3668" s="317"/>
      <c r="K3668" s="323">
        <f>ROUND(SUMIF('VGT-Bewegungsdaten'!B:B,A3668,'VGT-Bewegungsdaten'!C:C),3)</f>
        <v>0</v>
      </c>
      <c r="L3668" s="324">
        <f>ROUND(SUMIF('VGT-Bewegungsdaten'!B:B,$A3668,'VGT-Bewegungsdaten'!D:D),2)</f>
        <v>0</v>
      </c>
      <c r="N3668" s="376" t="s">
        <v>4930</v>
      </c>
      <c r="O3668" s="376" t="s">
        <v>4940</v>
      </c>
      <c r="P3668" s="326">
        <f>ROUND(SUMIF('AV-Bewegungsdaten'!B:B,A3668,'AV-Bewegungsdaten'!C:C),3)</f>
        <v>0</v>
      </c>
      <c r="Q3668" s="324">
        <f>ROUND(SUMIF('AV-Bewegungsdaten'!B:B,$A3668,'AV-Bewegungsdaten'!D:D),2)</f>
        <v>0</v>
      </c>
      <c r="T3668" s="327"/>
      <c r="U3668" s="326">
        <f>ROUND(SUMIF('DV-Bewegungsdaten'!B:B,Kategorien!A3668,'DV-Bewegungsdaten'!D:D),3)</f>
        <v>0</v>
      </c>
      <c r="V3668" s="324">
        <f>ROUND(SUMIF('DV-Bewegungsdaten'!B:B,Kategorien!A3668,'DV-Bewegungsdaten'!E:E),3)</f>
        <v>0</v>
      </c>
      <c r="AD3668" s="390">
        <f t="shared" si="745"/>
        <v>13.821000000000002</v>
      </c>
      <c r="AE3668" s="390">
        <f t="shared" si="746"/>
        <v>14.478000000000002</v>
      </c>
      <c r="AF3668" s="390">
        <f t="shared" si="747"/>
        <v>15.697000000000001</v>
      </c>
      <c r="AG3668" s="390">
        <f t="shared" si="748"/>
        <v>15.064000000000002</v>
      </c>
      <c r="AH3668" s="390">
        <f t="shared" si="749"/>
        <v>14.976000000000003</v>
      </c>
      <c r="AI3668" s="390">
        <f t="shared" si="750"/>
        <v>15.508000000000003</v>
      </c>
      <c r="AJ3668" s="390">
        <f t="shared" si="751"/>
        <v>14.791000000000002</v>
      </c>
      <c r="AK3668" s="390">
        <f t="shared" si="752"/>
        <v>15.075000000000001</v>
      </c>
      <c r="AL3668" s="390">
        <f t="shared" si="753"/>
        <v>15.185000000000002</v>
      </c>
      <c r="AM3668" s="390">
        <f t="shared" si="754"/>
        <v>15.066000000000003</v>
      </c>
      <c r="AN3668" s="390">
        <f t="shared" si="755"/>
        <v>14.660000000000002</v>
      </c>
      <c r="AO3668" s="390">
        <f t="shared" si="756"/>
        <v>15.563000000000002</v>
      </c>
    </row>
    <row r="3669" spans="1:41" ht="15" customHeight="1" x14ac:dyDescent="0.25">
      <c r="A3669" s="127" t="s">
        <v>5359</v>
      </c>
      <c r="B3669" s="125" t="s">
        <v>2077</v>
      </c>
      <c r="C3669" s="125" t="s">
        <v>5226</v>
      </c>
      <c r="D3669" s="125" t="s">
        <v>4592</v>
      </c>
      <c r="F3669" s="126">
        <v>16.560000000000002</v>
      </c>
      <c r="G3669" s="126">
        <v>16.760000000000002</v>
      </c>
      <c r="H3669" s="126">
        <v>13.25</v>
      </c>
      <c r="I3669" s="126"/>
      <c r="J3669" s="317"/>
      <c r="K3669" s="323">
        <f>ROUND(SUMIF('VGT-Bewegungsdaten'!B:B,A3669,'VGT-Bewegungsdaten'!C:C),3)</f>
        <v>0</v>
      </c>
      <c r="L3669" s="324">
        <f>ROUND(SUMIF('VGT-Bewegungsdaten'!B:B,$A3669,'VGT-Bewegungsdaten'!D:D),2)</f>
        <v>0</v>
      </c>
      <c r="N3669" s="376" t="s">
        <v>4930</v>
      </c>
      <c r="O3669" s="376" t="s">
        <v>4940</v>
      </c>
      <c r="P3669" s="326">
        <f>ROUND(SUMIF('AV-Bewegungsdaten'!B:B,A3669,'AV-Bewegungsdaten'!C:C),3)</f>
        <v>0</v>
      </c>
      <c r="Q3669" s="324">
        <f>ROUND(SUMIF('AV-Bewegungsdaten'!B:B,$A3669,'AV-Bewegungsdaten'!D:D),2)</f>
        <v>0</v>
      </c>
      <c r="T3669" s="327"/>
      <c r="U3669" s="326">
        <f>ROUND(SUMIF('DV-Bewegungsdaten'!B:B,Kategorien!A3669,'DV-Bewegungsdaten'!D:D),3)</f>
        <v>0</v>
      </c>
      <c r="V3669" s="324">
        <f>ROUND(SUMIF('DV-Bewegungsdaten'!B:B,Kategorien!A3669,'DV-Bewegungsdaten'!E:E),3)</f>
        <v>0</v>
      </c>
      <c r="AD3669" s="390">
        <f t="shared" si="745"/>
        <v>11.821000000000002</v>
      </c>
      <c r="AE3669" s="390">
        <f t="shared" si="746"/>
        <v>12.478000000000002</v>
      </c>
      <c r="AF3669" s="390">
        <f t="shared" si="747"/>
        <v>13.697000000000001</v>
      </c>
      <c r="AG3669" s="390">
        <f t="shared" si="748"/>
        <v>13.064000000000002</v>
      </c>
      <c r="AH3669" s="390">
        <f t="shared" si="749"/>
        <v>12.976000000000003</v>
      </c>
      <c r="AI3669" s="390">
        <f t="shared" si="750"/>
        <v>13.508000000000003</v>
      </c>
      <c r="AJ3669" s="390">
        <f t="shared" si="751"/>
        <v>12.791000000000002</v>
      </c>
      <c r="AK3669" s="390">
        <f t="shared" si="752"/>
        <v>13.075000000000001</v>
      </c>
      <c r="AL3669" s="390">
        <f t="shared" si="753"/>
        <v>13.185000000000002</v>
      </c>
      <c r="AM3669" s="390">
        <f t="shared" si="754"/>
        <v>13.066000000000003</v>
      </c>
      <c r="AN3669" s="390">
        <f t="shared" si="755"/>
        <v>12.660000000000002</v>
      </c>
      <c r="AO3669" s="390">
        <f t="shared" si="756"/>
        <v>13.563000000000002</v>
      </c>
    </row>
    <row r="3670" spans="1:41" ht="15" customHeight="1" x14ac:dyDescent="0.25">
      <c r="A3670" s="127" t="s">
        <v>5360</v>
      </c>
      <c r="B3670" s="125" t="s">
        <v>2077</v>
      </c>
      <c r="C3670" s="125" t="s">
        <v>5226</v>
      </c>
      <c r="D3670" s="125" t="s">
        <v>4594</v>
      </c>
      <c r="F3670" s="126">
        <v>13.440000000000001</v>
      </c>
      <c r="G3670" s="126">
        <v>13.64</v>
      </c>
      <c r="H3670" s="126">
        <v>10.75</v>
      </c>
      <c r="I3670" s="126"/>
      <c r="J3670" s="317"/>
      <c r="K3670" s="323">
        <f>ROUND(SUMIF('VGT-Bewegungsdaten'!B:B,A3670,'VGT-Bewegungsdaten'!C:C),3)</f>
        <v>0</v>
      </c>
      <c r="L3670" s="324">
        <f>ROUND(SUMIF('VGT-Bewegungsdaten'!B:B,$A3670,'VGT-Bewegungsdaten'!D:D),2)</f>
        <v>0</v>
      </c>
      <c r="N3670" s="376" t="s">
        <v>4930</v>
      </c>
      <c r="O3670" s="376" t="s">
        <v>4940</v>
      </c>
      <c r="P3670" s="326">
        <f>ROUND(SUMIF('AV-Bewegungsdaten'!B:B,A3670,'AV-Bewegungsdaten'!C:C),3)</f>
        <v>0</v>
      </c>
      <c r="Q3670" s="324">
        <f>ROUND(SUMIF('AV-Bewegungsdaten'!B:B,$A3670,'AV-Bewegungsdaten'!D:D),2)</f>
        <v>0</v>
      </c>
      <c r="T3670" s="327"/>
      <c r="U3670" s="326">
        <f>ROUND(SUMIF('DV-Bewegungsdaten'!B:B,Kategorien!A3670,'DV-Bewegungsdaten'!D:D),3)</f>
        <v>0</v>
      </c>
      <c r="V3670" s="324">
        <f>ROUND(SUMIF('DV-Bewegungsdaten'!B:B,Kategorien!A3670,'DV-Bewegungsdaten'!E:E),3)</f>
        <v>0</v>
      </c>
      <c r="AD3670" s="390">
        <f t="shared" si="745"/>
        <v>8.7010000000000005</v>
      </c>
      <c r="AE3670" s="390">
        <f t="shared" si="746"/>
        <v>9.3580000000000005</v>
      </c>
      <c r="AF3670" s="390">
        <f t="shared" si="747"/>
        <v>10.577</v>
      </c>
      <c r="AG3670" s="390">
        <f t="shared" si="748"/>
        <v>9.9440000000000008</v>
      </c>
      <c r="AH3670" s="390">
        <f t="shared" si="749"/>
        <v>9.8560000000000016</v>
      </c>
      <c r="AI3670" s="390">
        <f t="shared" si="750"/>
        <v>10.388000000000002</v>
      </c>
      <c r="AJ3670" s="390">
        <f t="shared" si="751"/>
        <v>9.6710000000000012</v>
      </c>
      <c r="AK3670" s="390">
        <f t="shared" si="752"/>
        <v>9.9550000000000001</v>
      </c>
      <c r="AL3670" s="390">
        <f t="shared" si="753"/>
        <v>10.065000000000001</v>
      </c>
      <c r="AM3670" s="390">
        <f t="shared" si="754"/>
        <v>9.9460000000000015</v>
      </c>
      <c r="AN3670" s="390">
        <f t="shared" si="755"/>
        <v>9.5400000000000009</v>
      </c>
      <c r="AO3670" s="390">
        <f t="shared" si="756"/>
        <v>10.443000000000001</v>
      </c>
    </row>
    <row r="3671" spans="1:41" ht="15" customHeight="1" x14ac:dyDescent="0.25">
      <c r="A3671" s="127" t="s">
        <v>5361</v>
      </c>
      <c r="B3671" s="125" t="s">
        <v>2077</v>
      </c>
      <c r="C3671" s="125" t="s">
        <v>5226</v>
      </c>
      <c r="D3671" s="125" t="s">
        <v>4596</v>
      </c>
      <c r="F3671" s="126">
        <v>18.440000000000001</v>
      </c>
      <c r="G3671" s="126">
        <v>18.64</v>
      </c>
      <c r="H3671" s="126">
        <v>14.75</v>
      </c>
      <c r="I3671" s="126"/>
      <c r="J3671" s="317"/>
      <c r="K3671" s="323">
        <f>ROUND(SUMIF('VGT-Bewegungsdaten'!B:B,A3671,'VGT-Bewegungsdaten'!C:C),3)</f>
        <v>0</v>
      </c>
      <c r="L3671" s="324">
        <f>ROUND(SUMIF('VGT-Bewegungsdaten'!B:B,$A3671,'VGT-Bewegungsdaten'!D:D),2)</f>
        <v>0</v>
      </c>
      <c r="N3671" s="376" t="s">
        <v>4930</v>
      </c>
      <c r="O3671" s="376" t="s">
        <v>4940</v>
      </c>
      <c r="P3671" s="326">
        <f>ROUND(SUMIF('AV-Bewegungsdaten'!B:B,A3671,'AV-Bewegungsdaten'!C:C),3)</f>
        <v>0</v>
      </c>
      <c r="Q3671" s="324">
        <f>ROUND(SUMIF('AV-Bewegungsdaten'!B:B,$A3671,'AV-Bewegungsdaten'!D:D),2)</f>
        <v>0</v>
      </c>
      <c r="T3671" s="327"/>
      <c r="U3671" s="326">
        <f>ROUND(SUMIF('DV-Bewegungsdaten'!B:B,Kategorien!A3671,'DV-Bewegungsdaten'!D:D),3)</f>
        <v>0</v>
      </c>
      <c r="V3671" s="324">
        <f>ROUND(SUMIF('DV-Bewegungsdaten'!B:B,Kategorien!A3671,'DV-Bewegungsdaten'!E:E),3)</f>
        <v>0</v>
      </c>
      <c r="AD3671" s="390">
        <f t="shared" si="745"/>
        <v>13.701000000000001</v>
      </c>
      <c r="AE3671" s="390">
        <f t="shared" si="746"/>
        <v>14.358000000000001</v>
      </c>
      <c r="AF3671" s="390">
        <f t="shared" si="747"/>
        <v>15.577</v>
      </c>
      <c r="AG3671" s="390">
        <f t="shared" si="748"/>
        <v>14.944000000000001</v>
      </c>
      <c r="AH3671" s="390">
        <f t="shared" si="749"/>
        <v>14.856000000000002</v>
      </c>
      <c r="AI3671" s="390">
        <f t="shared" si="750"/>
        <v>15.388000000000002</v>
      </c>
      <c r="AJ3671" s="390">
        <f t="shared" si="751"/>
        <v>14.671000000000001</v>
      </c>
      <c r="AK3671" s="390">
        <f t="shared" si="752"/>
        <v>14.955</v>
      </c>
      <c r="AL3671" s="390">
        <f t="shared" si="753"/>
        <v>15.065000000000001</v>
      </c>
      <c r="AM3671" s="390">
        <f t="shared" si="754"/>
        <v>14.946000000000002</v>
      </c>
      <c r="AN3671" s="390">
        <f t="shared" si="755"/>
        <v>14.540000000000001</v>
      </c>
      <c r="AO3671" s="390">
        <f t="shared" si="756"/>
        <v>15.443000000000001</v>
      </c>
    </row>
    <row r="3672" spans="1:41" ht="15" customHeight="1" x14ac:dyDescent="0.25">
      <c r="A3672" s="127" t="s">
        <v>5362</v>
      </c>
      <c r="B3672" s="125" t="s">
        <v>2077</v>
      </c>
      <c r="C3672" s="125" t="s">
        <v>5226</v>
      </c>
      <c r="D3672" s="125" t="s">
        <v>4598</v>
      </c>
      <c r="F3672" s="126">
        <v>15.940000000000001</v>
      </c>
      <c r="G3672" s="126">
        <v>16.14</v>
      </c>
      <c r="H3672" s="126">
        <v>12.75</v>
      </c>
      <c r="I3672" s="126"/>
      <c r="J3672" s="317"/>
      <c r="K3672" s="323">
        <f>ROUND(SUMIF('VGT-Bewegungsdaten'!B:B,A3672,'VGT-Bewegungsdaten'!C:C),3)</f>
        <v>0</v>
      </c>
      <c r="L3672" s="324">
        <f>ROUND(SUMIF('VGT-Bewegungsdaten'!B:B,$A3672,'VGT-Bewegungsdaten'!D:D),2)</f>
        <v>0</v>
      </c>
      <c r="N3672" s="376" t="s">
        <v>4930</v>
      </c>
      <c r="O3672" s="376" t="s">
        <v>4940</v>
      </c>
      <c r="P3672" s="326">
        <f>ROUND(SUMIF('AV-Bewegungsdaten'!B:B,A3672,'AV-Bewegungsdaten'!C:C),3)</f>
        <v>0</v>
      </c>
      <c r="Q3672" s="324">
        <f>ROUND(SUMIF('AV-Bewegungsdaten'!B:B,$A3672,'AV-Bewegungsdaten'!D:D),2)</f>
        <v>0</v>
      </c>
      <c r="T3672" s="327"/>
      <c r="U3672" s="326">
        <f>ROUND(SUMIF('DV-Bewegungsdaten'!B:B,Kategorien!A3672,'DV-Bewegungsdaten'!D:D),3)</f>
        <v>0</v>
      </c>
      <c r="V3672" s="324">
        <f>ROUND(SUMIF('DV-Bewegungsdaten'!B:B,Kategorien!A3672,'DV-Bewegungsdaten'!E:E),3)</f>
        <v>0</v>
      </c>
      <c r="AD3672" s="390">
        <f t="shared" si="745"/>
        <v>11.201000000000001</v>
      </c>
      <c r="AE3672" s="390">
        <f t="shared" si="746"/>
        <v>11.858000000000001</v>
      </c>
      <c r="AF3672" s="390">
        <f t="shared" si="747"/>
        <v>13.077</v>
      </c>
      <c r="AG3672" s="390">
        <f t="shared" si="748"/>
        <v>12.444000000000001</v>
      </c>
      <c r="AH3672" s="390">
        <f t="shared" si="749"/>
        <v>12.356000000000002</v>
      </c>
      <c r="AI3672" s="390">
        <f t="shared" si="750"/>
        <v>12.888000000000002</v>
      </c>
      <c r="AJ3672" s="390">
        <f t="shared" si="751"/>
        <v>12.171000000000001</v>
      </c>
      <c r="AK3672" s="390">
        <f t="shared" si="752"/>
        <v>12.455</v>
      </c>
      <c r="AL3672" s="390">
        <f t="shared" si="753"/>
        <v>12.565000000000001</v>
      </c>
      <c r="AM3672" s="390">
        <f t="shared" si="754"/>
        <v>12.446000000000002</v>
      </c>
      <c r="AN3672" s="390">
        <f t="shared" si="755"/>
        <v>12.040000000000001</v>
      </c>
      <c r="AO3672" s="390">
        <f t="shared" si="756"/>
        <v>12.943000000000001</v>
      </c>
    </row>
    <row r="3673" spans="1:41" ht="15" customHeight="1" x14ac:dyDescent="0.25">
      <c r="A3673" s="127" t="s">
        <v>5363</v>
      </c>
      <c r="B3673" s="125" t="s">
        <v>2077</v>
      </c>
      <c r="C3673" s="125" t="s">
        <v>5226</v>
      </c>
      <c r="D3673" s="125" t="s">
        <v>4600</v>
      </c>
      <c r="F3673" s="126">
        <v>21.439999999999998</v>
      </c>
      <c r="G3673" s="126">
        <v>21.639999999999997</v>
      </c>
      <c r="H3673" s="126">
        <v>17.149999999999999</v>
      </c>
      <c r="I3673" s="126"/>
      <c r="J3673" s="317"/>
      <c r="K3673" s="323">
        <f>ROUND(SUMIF('VGT-Bewegungsdaten'!B:B,A3673,'VGT-Bewegungsdaten'!C:C),3)</f>
        <v>0</v>
      </c>
      <c r="L3673" s="324">
        <f>ROUND(SUMIF('VGT-Bewegungsdaten'!B:B,$A3673,'VGT-Bewegungsdaten'!D:D),2)</f>
        <v>0</v>
      </c>
      <c r="N3673" s="376" t="s">
        <v>4930</v>
      </c>
      <c r="O3673" s="376" t="s">
        <v>4940</v>
      </c>
      <c r="P3673" s="326">
        <f>ROUND(SUMIF('AV-Bewegungsdaten'!B:B,A3673,'AV-Bewegungsdaten'!C:C),3)</f>
        <v>0</v>
      </c>
      <c r="Q3673" s="324">
        <f>ROUND(SUMIF('AV-Bewegungsdaten'!B:B,$A3673,'AV-Bewegungsdaten'!D:D),2)</f>
        <v>0</v>
      </c>
      <c r="T3673" s="327"/>
      <c r="U3673" s="326">
        <f>ROUND(SUMIF('DV-Bewegungsdaten'!B:B,Kategorien!A3673,'DV-Bewegungsdaten'!D:D),3)</f>
        <v>0</v>
      </c>
      <c r="V3673" s="324">
        <f>ROUND(SUMIF('DV-Bewegungsdaten'!B:B,Kategorien!A3673,'DV-Bewegungsdaten'!E:E),3)</f>
        <v>0</v>
      </c>
      <c r="AD3673" s="390">
        <f t="shared" si="745"/>
        <v>16.700999999999997</v>
      </c>
      <c r="AE3673" s="390">
        <f t="shared" si="746"/>
        <v>17.357999999999997</v>
      </c>
      <c r="AF3673" s="390">
        <f t="shared" si="747"/>
        <v>18.576999999999998</v>
      </c>
      <c r="AG3673" s="390">
        <f t="shared" si="748"/>
        <v>17.943999999999996</v>
      </c>
      <c r="AH3673" s="390">
        <f t="shared" si="749"/>
        <v>17.855999999999998</v>
      </c>
      <c r="AI3673" s="390">
        <f t="shared" si="750"/>
        <v>18.387999999999998</v>
      </c>
      <c r="AJ3673" s="390">
        <f t="shared" si="751"/>
        <v>17.670999999999996</v>
      </c>
      <c r="AK3673" s="390">
        <f t="shared" si="752"/>
        <v>17.954999999999998</v>
      </c>
      <c r="AL3673" s="390">
        <f t="shared" si="753"/>
        <v>18.064999999999998</v>
      </c>
      <c r="AM3673" s="390">
        <f t="shared" si="754"/>
        <v>17.945999999999998</v>
      </c>
      <c r="AN3673" s="390">
        <f t="shared" si="755"/>
        <v>17.54</v>
      </c>
      <c r="AO3673" s="390">
        <f t="shared" si="756"/>
        <v>18.442999999999998</v>
      </c>
    </row>
    <row r="3674" spans="1:41" ht="15" customHeight="1" x14ac:dyDescent="0.25">
      <c r="A3674" s="127" t="s">
        <v>5364</v>
      </c>
      <c r="B3674" s="125" t="s">
        <v>2077</v>
      </c>
      <c r="C3674" s="125" t="s">
        <v>5226</v>
      </c>
      <c r="D3674" s="125" t="s">
        <v>4602</v>
      </c>
      <c r="F3674" s="126">
        <v>19.439999999999998</v>
      </c>
      <c r="G3674" s="126">
        <v>19.639999999999997</v>
      </c>
      <c r="H3674" s="126">
        <v>15.55</v>
      </c>
      <c r="I3674" s="126"/>
      <c r="J3674" s="317"/>
      <c r="K3674" s="323">
        <f>ROUND(SUMIF('VGT-Bewegungsdaten'!B:B,A3674,'VGT-Bewegungsdaten'!C:C),3)</f>
        <v>0</v>
      </c>
      <c r="L3674" s="324">
        <f>ROUND(SUMIF('VGT-Bewegungsdaten'!B:B,$A3674,'VGT-Bewegungsdaten'!D:D),2)</f>
        <v>0</v>
      </c>
      <c r="N3674" s="376" t="s">
        <v>4930</v>
      </c>
      <c r="O3674" s="376" t="s">
        <v>4940</v>
      </c>
      <c r="P3674" s="326">
        <f>ROUND(SUMIF('AV-Bewegungsdaten'!B:B,A3674,'AV-Bewegungsdaten'!C:C),3)</f>
        <v>0</v>
      </c>
      <c r="Q3674" s="324">
        <f>ROUND(SUMIF('AV-Bewegungsdaten'!B:B,$A3674,'AV-Bewegungsdaten'!D:D),2)</f>
        <v>0</v>
      </c>
      <c r="T3674" s="327"/>
      <c r="U3674" s="326">
        <f>ROUND(SUMIF('DV-Bewegungsdaten'!B:B,Kategorien!A3674,'DV-Bewegungsdaten'!D:D),3)</f>
        <v>0</v>
      </c>
      <c r="V3674" s="324">
        <f>ROUND(SUMIF('DV-Bewegungsdaten'!B:B,Kategorien!A3674,'DV-Bewegungsdaten'!E:E),3)</f>
        <v>0</v>
      </c>
      <c r="AD3674" s="390">
        <f t="shared" si="745"/>
        <v>14.700999999999997</v>
      </c>
      <c r="AE3674" s="390">
        <f t="shared" si="746"/>
        <v>15.357999999999997</v>
      </c>
      <c r="AF3674" s="390">
        <f t="shared" si="747"/>
        <v>16.576999999999998</v>
      </c>
      <c r="AG3674" s="390">
        <f t="shared" si="748"/>
        <v>15.943999999999997</v>
      </c>
      <c r="AH3674" s="390">
        <f t="shared" si="749"/>
        <v>15.855999999999998</v>
      </c>
      <c r="AI3674" s="390">
        <f t="shared" si="750"/>
        <v>16.387999999999998</v>
      </c>
      <c r="AJ3674" s="390">
        <f t="shared" si="751"/>
        <v>15.670999999999998</v>
      </c>
      <c r="AK3674" s="390">
        <f t="shared" si="752"/>
        <v>15.954999999999997</v>
      </c>
      <c r="AL3674" s="390">
        <f t="shared" si="753"/>
        <v>16.064999999999998</v>
      </c>
      <c r="AM3674" s="390">
        <f t="shared" si="754"/>
        <v>15.945999999999998</v>
      </c>
      <c r="AN3674" s="390">
        <f t="shared" si="755"/>
        <v>15.539999999999997</v>
      </c>
      <c r="AO3674" s="390">
        <f t="shared" si="756"/>
        <v>16.442999999999998</v>
      </c>
    </row>
    <row r="3675" spans="1:41" ht="15" customHeight="1" x14ac:dyDescent="0.25">
      <c r="A3675" s="127" t="s">
        <v>5365</v>
      </c>
      <c r="B3675" s="125" t="s">
        <v>2077</v>
      </c>
      <c r="C3675" s="125" t="s">
        <v>5226</v>
      </c>
      <c r="D3675" s="125" t="s">
        <v>4604</v>
      </c>
      <c r="F3675" s="126">
        <v>12.48</v>
      </c>
      <c r="G3675" s="126">
        <v>12.68</v>
      </c>
      <c r="H3675" s="126">
        <v>9.98</v>
      </c>
      <c r="I3675" s="126"/>
      <c r="J3675" s="317"/>
      <c r="K3675" s="323">
        <f>ROUND(SUMIF('VGT-Bewegungsdaten'!B:B,A3675,'VGT-Bewegungsdaten'!C:C),3)</f>
        <v>0</v>
      </c>
      <c r="L3675" s="324">
        <f>ROUND(SUMIF('VGT-Bewegungsdaten'!B:B,$A3675,'VGT-Bewegungsdaten'!D:D),2)</f>
        <v>0</v>
      </c>
      <c r="N3675" s="376" t="s">
        <v>4930</v>
      </c>
      <c r="O3675" s="376" t="s">
        <v>4940</v>
      </c>
      <c r="P3675" s="326">
        <f>ROUND(SUMIF('AV-Bewegungsdaten'!B:B,A3675,'AV-Bewegungsdaten'!C:C),3)</f>
        <v>0</v>
      </c>
      <c r="Q3675" s="324">
        <f>ROUND(SUMIF('AV-Bewegungsdaten'!B:B,$A3675,'AV-Bewegungsdaten'!D:D),2)</f>
        <v>0</v>
      </c>
      <c r="T3675" s="327"/>
      <c r="U3675" s="326">
        <f>ROUND(SUMIF('DV-Bewegungsdaten'!B:B,Kategorien!A3675,'DV-Bewegungsdaten'!D:D),3)</f>
        <v>0</v>
      </c>
      <c r="V3675" s="324">
        <f>ROUND(SUMIF('DV-Bewegungsdaten'!B:B,Kategorien!A3675,'DV-Bewegungsdaten'!E:E),3)</f>
        <v>0</v>
      </c>
      <c r="AD3675" s="390">
        <f t="shared" si="745"/>
        <v>7.7409999999999997</v>
      </c>
      <c r="AE3675" s="390">
        <f t="shared" si="746"/>
        <v>8.3979999999999997</v>
      </c>
      <c r="AF3675" s="390">
        <f t="shared" si="747"/>
        <v>9.6169999999999991</v>
      </c>
      <c r="AG3675" s="390">
        <f t="shared" si="748"/>
        <v>8.984</v>
      </c>
      <c r="AH3675" s="390">
        <f t="shared" si="749"/>
        <v>8.8960000000000008</v>
      </c>
      <c r="AI3675" s="390">
        <f t="shared" si="750"/>
        <v>9.4280000000000008</v>
      </c>
      <c r="AJ3675" s="390">
        <f t="shared" si="751"/>
        <v>8.7110000000000003</v>
      </c>
      <c r="AK3675" s="390">
        <f t="shared" si="752"/>
        <v>8.9949999999999992</v>
      </c>
      <c r="AL3675" s="390">
        <f t="shared" si="753"/>
        <v>9.1050000000000004</v>
      </c>
      <c r="AM3675" s="390">
        <f t="shared" si="754"/>
        <v>8.9860000000000007</v>
      </c>
      <c r="AN3675" s="390">
        <f t="shared" si="755"/>
        <v>8.58</v>
      </c>
      <c r="AO3675" s="390">
        <f t="shared" si="756"/>
        <v>9.4830000000000005</v>
      </c>
    </row>
    <row r="3676" spans="1:41" ht="15" customHeight="1" x14ac:dyDescent="0.25">
      <c r="A3676" s="127" t="s">
        <v>5366</v>
      </c>
      <c r="B3676" s="125" t="s">
        <v>2077</v>
      </c>
      <c r="C3676" s="125" t="s">
        <v>5226</v>
      </c>
      <c r="D3676" s="125" t="s">
        <v>4606</v>
      </c>
      <c r="F3676" s="126">
        <v>17.48</v>
      </c>
      <c r="G3676" s="126">
        <v>17.68</v>
      </c>
      <c r="H3676" s="126">
        <v>13.98</v>
      </c>
      <c r="I3676" s="126"/>
      <c r="J3676" s="317"/>
      <c r="K3676" s="323">
        <f>ROUND(SUMIF('VGT-Bewegungsdaten'!B:B,A3676,'VGT-Bewegungsdaten'!C:C),3)</f>
        <v>0</v>
      </c>
      <c r="L3676" s="324">
        <f>ROUND(SUMIF('VGT-Bewegungsdaten'!B:B,$A3676,'VGT-Bewegungsdaten'!D:D),2)</f>
        <v>0</v>
      </c>
      <c r="N3676" s="376" t="s">
        <v>4930</v>
      </c>
      <c r="O3676" s="376" t="s">
        <v>4940</v>
      </c>
      <c r="P3676" s="326">
        <f>ROUND(SUMIF('AV-Bewegungsdaten'!B:B,A3676,'AV-Bewegungsdaten'!C:C),3)</f>
        <v>0</v>
      </c>
      <c r="Q3676" s="324">
        <f>ROUND(SUMIF('AV-Bewegungsdaten'!B:B,$A3676,'AV-Bewegungsdaten'!D:D),2)</f>
        <v>0</v>
      </c>
      <c r="T3676" s="327"/>
      <c r="U3676" s="326">
        <f>ROUND(SUMIF('DV-Bewegungsdaten'!B:B,Kategorien!A3676,'DV-Bewegungsdaten'!D:D),3)</f>
        <v>0</v>
      </c>
      <c r="V3676" s="324">
        <f>ROUND(SUMIF('DV-Bewegungsdaten'!B:B,Kategorien!A3676,'DV-Bewegungsdaten'!E:E),3)</f>
        <v>0</v>
      </c>
      <c r="AD3676" s="390">
        <f t="shared" si="745"/>
        <v>12.741</v>
      </c>
      <c r="AE3676" s="390">
        <f t="shared" si="746"/>
        <v>13.398</v>
      </c>
      <c r="AF3676" s="390">
        <f t="shared" si="747"/>
        <v>14.616999999999999</v>
      </c>
      <c r="AG3676" s="390">
        <f t="shared" si="748"/>
        <v>13.984</v>
      </c>
      <c r="AH3676" s="390">
        <f t="shared" si="749"/>
        <v>13.896000000000001</v>
      </c>
      <c r="AI3676" s="390">
        <f t="shared" si="750"/>
        <v>14.428000000000001</v>
      </c>
      <c r="AJ3676" s="390">
        <f t="shared" si="751"/>
        <v>13.711</v>
      </c>
      <c r="AK3676" s="390">
        <f t="shared" si="752"/>
        <v>13.994999999999999</v>
      </c>
      <c r="AL3676" s="390">
        <f t="shared" si="753"/>
        <v>14.105</v>
      </c>
      <c r="AM3676" s="390">
        <f t="shared" si="754"/>
        <v>13.986000000000001</v>
      </c>
      <c r="AN3676" s="390">
        <f t="shared" si="755"/>
        <v>13.58</v>
      </c>
      <c r="AO3676" s="390">
        <f t="shared" si="756"/>
        <v>14.483000000000001</v>
      </c>
    </row>
    <row r="3677" spans="1:41" ht="15" customHeight="1" x14ac:dyDescent="0.25">
      <c r="A3677" s="127" t="s">
        <v>5367</v>
      </c>
      <c r="B3677" s="125" t="s">
        <v>2077</v>
      </c>
      <c r="C3677" s="125" t="s">
        <v>5226</v>
      </c>
      <c r="D3677" s="125" t="s">
        <v>4608</v>
      </c>
      <c r="F3677" s="126">
        <v>14.98</v>
      </c>
      <c r="G3677" s="126">
        <v>15.18</v>
      </c>
      <c r="H3677" s="126">
        <v>11.98</v>
      </c>
      <c r="I3677" s="126"/>
      <c r="J3677" s="317"/>
      <c r="K3677" s="323">
        <f>ROUND(SUMIF('VGT-Bewegungsdaten'!B:B,A3677,'VGT-Bewegungsdaten'!C:C),3)</f>
        <v>0</v>
      </c>
      <c r="L3677" s="324">
        <f>ROUND(SUMIF('VGT-Bewegungsdaten'!B:B,$A3677,'VGT-Bewegungsdaten'!D:D),2)</f>
        <v>0</v>
      </c>
      <c r="N3677" s="376" t="s">
        <v>4930</v>
      </c>
      <c r="O3677" s="376" t="s">
        <v>4940</v>
      </c>
      <c r="P3677" s="326">
        <f>ROUND(SUMIF('AV-Bewegungsdaten'!B:B,A3677,'AV-Bewegungsdaten'!C:C),3)</f>
        <v>0</v>
      </c>
      <c r="Q3677" s="324">
        <f>ROUND(SUMIF('AV-Bewegungsdaten'!B:B,$A3677,'AV-Bewegungsdaten'!D:D),2)</f>
        <v>0</v>
      </c>
      <c r="T3677" s="327"/>
      <c r="U3677" s="326">
        <f>ROUND(SUMIF('DV-Bewegungsdaten'!B:B,Kategorien!A3677,'DV-Bewegungsdaten'!D:D),3)</f>
        <v>0</v>
      </c>
      <c r="V3677" s="324">
        <f>ROUND(SUMIF('DV-Bewegungsdaten'!B:B,Kategorien!A3677,'DV-Bewegungsdaten'!E:E),3)</f>
        <v>0</v>
      </c>
      <c r="AD3677" s="390">
        <f t="shared" si="745"/>
        <v>10.241</v>
      </c>
      <c r="AE3677" s="390">
        <f t="shared" si="746"/>
        <v>10.898</v>
      </c>
      <c r="AF3677" s="390">
        <f t="shared" si="747"/>
        <v>12.116999999999999</v>
      </c>
      <c r="AG3677" s="390">
        <f t="shared" si="748"/>
        <v>11.484</v>
      </c>
      <c r="AH3677" s="390">
        <f t="shared" si="749"/>
        <v>11.396000000000001</v>
      </c>
      <c r="AI3677" s="390">
        <f t="shared" si="750"/>
        <v>11.928000000000001</v>
      </c>
      <c r="AJ3677" s="390">
        <f t="shared" si="751"/>
        <v>11.211</v>
      </c>
      <c r="AK3677" s="390">
        <f t="shared" si="752"/>
        <v>11.494999999999999</v>
      </c>
      <c r="AL3677" s="390">
        <f t="shared" si="753"/>
        <v>11.605</v>
      </c>
      <c r="AM3677" s="390">
        <f t="shared" si="754"/>
        <v>11.486000000000001</v>
      </c>
      <c r="AN3677" s="390">
        <f t="shared" si="755"/>
        <v>11.08</v>
      </c>
      <c r="AO3677" s="390">
        <f t="shared" si="756"/>
        <v>11.983000000000001</v>
      </c>
    </row>
    <row r="3678" spans="1:41" ht="15" customHeight="1" x14ac:dyDescent="0.25">
      <c r="A3678" s="127" t="s">
        <v>5368</v>
      </c>
      <c r="B3678" s="125" t="s">
        <v>2077</v>
      </c>
      <c r="C3678" s="125" t="s">
        <v>5226</v>
      </c>
      <c r="D3678" s="125" t="s">
        <v>4610</v>
      </c>
      <c r="F3678" s="126">
        <v>20.48</v>
      </c>
      <c r="G3678" s="126">
        <v>20.68</v>
      </c>
      <c r="H3678" s="126">
        <v>16.38</v>
      </c>
      <c r="I3678" s="126"/>
      <c r="J3678" s="317"/>
      <c r="K3678" s="323">
        <f>ROUND(SUMIF('VGT-Bewegungsdaten'!B:B,A3678,'VGT-Bewegungsdaten'!C:C),3)</f>
        <v>0</v>
      </c>
      <c r="L3678" s="324">
        <f>ROUND(SUMIF('VGT-Bewegungsdaten'!B:B,$A3678,'VGT-Bewegungsdaten'!D:D),2)</f>
        <v>0</v>
      </c>
      <c r="N3678" s="376" t="s">
        <v>4930</v>
      </c>
      <c r="O3678" s="376" t="s">
        <v>4940</v>
      </c>
      <c r="P3678" s="326">
        <f>ROUND(SUMIF('AV-Bewegungsdaten'!B:B,A3678,'AV-Bewegungsdaten'!C:C),3)</f>
        <v>0</v>
      </c>
      <c r="Q3678" s="324">
        <f>ROUND(SUMIF('AV-Bewegungsdaten'!B:B,$A3678,'AV-Bewegungsdaten'!D:D),2)</f>
        <v>0</v>
      </c>
      <c r="T3678" s="327"/>
      <c r="U3678" s="326">
        <f>ROUND(SUMIF('DV-Bewegungsdaten'!B:B,Kategorien!A3678,'DV-Bewegungsdaten'!D:D),3)</f>
        <v>0</v>
      </c>
      <c r="V3678" s="324">
        <f>ROUND(SUMIF('DV-Bewegungsdaten'!B:B,Kategorien!A3678,'DV-Bewegungsdaten'!E:E),3)</f>
        <v>0</v>
      </c>
      <c r="AD3678" s="390">
        <f t="shared" si="745"/>
        <v>15.741</v>
      </c>
      <c r="AE3678" s="390">
        <f t="shared" si="746"/>
        <v>16.398</v>
      </c>
      <c r="AF3678" s="390">
        <f t="shared" si="747"/>
        <v>17.617000000000001</v>
      </c>
      <c r="AG3678" s="390">
        <f t="shared" si="748"/>
        <v>16.983999999999998</v>
      </c>
      <c r="AH3678" s="390">
        <f t="shared" si="749"/>
        <v>16.896000000000001</v>
      </c>
      <c r="AI3678" s="390">
        <f t="shared" si="750"/>
        <v>17.428000000000001</v>
      </c>
      <c r="AJ3678" s="390">
        <f t="shared" si="751"/>
        <v>16.710999999999999</v>
      </c>
      <c r="AK3678" s="390">
        <f t="shared" si="752"/>
        <v>16.995000000000001</v>
      </c>
      <c r="AL3678" s="390">
        <f t="shared" si="753"/>
        <v>17.105</v>
      </c>
      <c r="AM3678" s="390">
        <f t="shared" si="754"/>
        <v>16.986000000000001</v>
      </c>
      <c r="AN3678" s="390">
        <f t="shared" si="755"/>
        <v>16.579999999999998</v>
      </c>
      <c r="AO3678" s="390">
        <f t="shared" si="756"/>
        <v>17.483000000000001</v>
      </c>
    </row>
    <row r="3679" spans="1:41" ht="15" customHeight="1" x14ac:dyDescent="0.25">
      <c r="A3679" s="127" t="s">
        <v>5369</v>
      </c>
      <c r="B3679" s="125" t="s">
        <v>2077</v>
      </c>
      <c r="C3679" s="125" t="s">
        <v>5226</v>
      </c>
      <c r="D3679" s="125" t="s">
        <v>4612</v>
      </c>
      <c r="F3679" s="126">
        <v>18.48</v>
      </c>
      <c r="G3679" s="126">
        <v>18.68</v>
      </c>
      <c r="H3679" s="126">
        <v>14.78</v>
      </c>
      <c r="I3679" s="126"/>
      <c r="J3679" s="317"/>
      <c r="K3679" s="323">
        <f>ROUND(SUMIF('VGT-Bewegungsdaten'!B:B,A3679,'VGT-Bewegungsdaten'!C:C),3)</f>
        <v>0</v>
      </c>
      <c r="L3679" s="324">
        <f>ROUND(SUMIF('VGT-Bewegungsdaten'!B:B,$A3679,'VGT-Bewegungsdaten'!D:D),2)</f>
        <v>0</v>
      </c>
      <c r="N3679" s="376" t="s">
        <v>4930</v>
      </c>
      <c r="O3679" s="376" t="s">
        <v>4940</v>
      </c>
      <c r="P3679" s="326">
        <f>ROUND(SUMIF('AV-Bewegungsdaten'!B:B,A3679,'AV-Bewegungsdaten'!C:C),3)</f>
        <v>0</v>
      </c>
      <c r="Q3679" s="324">
        <f>ROUND(SUMIF('AV-Bewegungsdaten'!B:B,$A3679,'AV-Bewegungsdaten'!D:D),2)</f>
        <v>0</v>
      </c>
      <c r="T3679" s="327"/>
      <c r="U3679" s="326">
        <f>ROUND(SUMIF('DV-Bewegungsdaten'!B:B,Kategorien!A3679,'DV-Bewegungsdaten'!D:D),3)</f>
        <v>0</v>
      </c>
      <c r="V3679" s="324">
        <f>ROUND(SUMIF('DV-Bewegungsdaten'!B:B,Kategorien!A3679,'DV-Bewegungsdaten'!E:E),3)</f>
        <v>0</v>
      </c>
      <c r="AD3679" s="390">
        <f t="shared" si="745"/>
        <v>13.741</v>
      </c>
      <c r="AE3679" s="390">
        <f t="shared" si="746"/>
        <v>14.398</v>
      </c>
      <c r="AF3679" s="390">
        <f t="shared" si="747"/>
        <v>15.616999999999999</v>
      </c>
      <c r="AG3679" s="390">
        <f t="shared" si="748"/>
        <v>14.984</v>
      </c>
      <c r="AH3679" s="390">
        <f t="shared" si="749"/>
        <v>14.896000000000001</v>
      </c>
      <c r="AI3679" s="390">
        <f t="shared" si="750"/>
        <v>15.428000000000001</v>
      </c>
      <c r="AJ3679" s="390">
        <f t="shared" si="751"/>
        <v>14.711</v>
      </c>
      <c r="AK3679" s="390">
        <f t="shared" si="752"/>
        <v>14.994999999999999</v>
      </c>
      <c r="AL3679" s="390">
        <f t="shared" si="753"/>
        <v>15.105</v>
      </c>
      <c r="AM3679" s="390">
        <f t="shared" si="754"/>
        <v>14.986000000000001</v>
      </c>
      <c r="AN3679" s="390">
        <f t="shared" si="755"/>
        <v>14.58</v>
      </c>
      <c r="AO3679" s="390">
        <f t="shared" si="756"/>
        <v>15.483000000000001</v>
      </c>
    </row>
    <row r="3680" spans="1:41" ht="15" customHeight="1" x14ac:dyDescent="0.25">
      <c r="A3680" s="127" t="s">
        <v>5370</v>
      </c>
      <c r="B3680" s="125" t="s">
        <v>2077</v>
      </c>
      <c r="C3680" s="125" t="s">
        <v>5226</v>
      </c>
      <c r="D3680" s="125" t="s">
        <v>4614</v>
      </c>
      <c r="F3680" s="126">
        <v>11.52</v>
      </c>
      <c r="G3680" s="126">
        <v>11.719999999999999</v>
      </c>
      <c r="H3680" s="126">
        <v>9.2200000000000006</v>
      </c>
      <c r="I3680" s="126"/>
      <c r="J3680" s="317"/>
      <c r="K3680" s="323">
        <f>ROUND(SUMIF('VGT-Bewegungsdaten'!B:B,A3680,'VGT-Bewegungsdaten'!C:C),3)</f>
        <v>0</v>
      </c>
      <c r="L3680" s="324">
        <f>ROUND(SUMIF('VGT-Bewegungsdaten'!B:B,$A3680,'VGT-Bewegungsdaten'!D:D),2)</f>
        <v>0</v>
      </c>
      <c r="N3680" s="376" t="s">
        <v>4930</v>
      </c>
      <c r="O3680" s="376" t="s">
        <v>4940</v>
      </c>
      <c r="P3680" s="326">
        <f>ROUND(SUMIF('AV-Bewegungsdaten'!B:B,A3680,'AV-Bewegungsdaten'!C:C),3)</f>
        <v>0</v>
      </c>
      <c r="Q3680" s="324">
        <f>ROUND(SUMIF('AV-Bewegungsdaten'!B:B,$A3680,'AV-Bewegungsdaten'!D:D),2)</f>
        <v>0</v>
      </c>
      <c r="T3680" s="327"/>
      <c r="U3680" s="326">
        <f>ROUND(SUMIF('DV-Bewegungsdaten'!B:B,Kategorien!A3680,'DV-Bewegungsdaten'!D:D),3)</f>
        <v>0</v>
      </c>
      <c r="V3680" s="324">
        <f>ROUND(SUMIF('DV-Bewegungsdaten'!B:B,Kategorien!A3680,'DV-Bewegungsdaten'!E:E),3)</f>
        <v>0</v>
      </c>
      <c r="AD3680" s="390">
        <f t="shared" si="745"/>
        <v>6.7809999999999988</v>
      </c>
      <c r="AE3680" s="390">
        <f t="shared" si="746"/>
        <v>7.4379999999999988</v>
      </c>
      <c r="AF3680" s="390">
        <f t="shared" si="747"/>
        <v>8.6569999999999983</v>
      </c>
      <c r="AG3680" s="390">
        <f t="shared" si="748"/>
        <v>8.0239999999999991</v>
      </c>
      <c r="AH3680" s="390">
        <f t="shared" si="749"/>
        <v>7.9359999999999991</v>
      </c>
      <c r="AI3680" s="390">
        <f t="shared" si="750"/>
        <v>8.468</v>
      </c>
      <c r="AJ3680" s="390">
        <f t="shared" si="751"/>
        <v>7.7509999999999994</v>
      </c>
      <c r="AK3680" s="390">
        <f t="shared" si="752"/>
        <v>8.0349999999999984</v>
      </c>
      <c r="AL3680" s="390">
        <f t="shared" si="753"/>
        <v>8.1449999999999996</v>
      </c>
      <c r="AM3680" s="390">
        <f t="shared" si="754"/>
        <v>8.0259999999999998</v>
      </c>
      <c r="AN3680" s="390">
        <f t="shared" si="755"/>
        <v>7.6199999999999992</v>
      </c>
      <c r="AO3680" s="390">
        <f t="shared" si="756"/>
        <v>8.5229999999999997</v>
      </c>
    </row>
    <row r="3681" spans="1:41" ht="15" customHeight="1" x14ac:dyDescent="0.25">
      <c r="A3681" s="127" t="s">
        <v>5371</v>
      </c>
      <c r="B3681" s="125" t="s">
        <v>2077</v>
      </c>
      <c r="C3681" s="125" t="s">
        <v>5226</v>
      </c>
      <c r="D3681" s="125" t="s">
        <v>4616</v>
      </c>
      <c r="F3681" s="126">
        <v>16.52</v>
      </c>
      <c r="G3681" s="126">
        <v>16.72</v>
      </c>
      <c r="H3681" s="126">
        <v>13.22</v>
      </c>
      <c r="I3681" s="126"/>
      <c r="J3681" s="317"/>
      <c r="K3681" s="323">
        <f>ROUND(SUMIF('VGT-Bewegungsdaten'!B:B,A3681,'VGT-Bewegungsdaten'!C:C),3)</f>
        <v>0</v>
      </c>
      <c r="L3681" s="324">
        <f>ROUND(SUMIF('VGT-Bewegungsdaten'!B:B,$A3681,'VGT-Bewegungsdaten'!D:D),2)</f>
        <v>0</v>
      </c>
      <c r="N3681" s="376" t="s">
        <v>4930</v>
      </c>
      <c r="O3681" s="376" t="s">
        <v>4940</v>
      </c>
      <c r="P3681" s="326">
        <f>ROUND(SUMIF('AV-Bewegungsdaten'!B:B,A3681,'AV-Bewegungsdaten'!C:C),3)</f>
        <v>0</v>
      </c>
      <c r="Q3681" s="324">
        <f>ROUND(SUMIF('AV-Bewegungsdaten'!B:B,$A3681,'AV-Bewegungsdaten'!D:D),2)</f>
        <v>0</v>
      </c>
      <c r="T3681" s="327"/>
      <c r="U3681" s="326">
        <f>ROUND(SUMIF('DV-Bewegungsdaten'!B:B,Kategorien!A3681,'DV-Bewegungsdaten'!D:D),3)</f>
        <v>0</v>
      </c>
      <c r="V3681" s="324">
        <f>ROUND(SUMIF('DV-Bewegungsdaten'!B:B,Kategorien!A3681,'DV-Bewegungsdaten'!E:E),3)</f>
        <v>0</v>
      </c>
      <c r="AD3681" s="390">
        <f t="shared" si="745"/>
        <v>11.780999999999999</v>
      </c>
      <c r="AE3681" s="390">
        <f t="shared" si="746"/>
        <v>12.437999999999999</v>
      </c>
      <c r="AF3681" s="390">
        <f t="shared" si="747"/>
        <v>13.656999999999998</v>
      </c>
      <c r="AG3681" s="390">
        <f t="shared" si="748"/>
        <v>13.023999999999999</v>
      </c>
      <c r="AH3681" s="390">
        <f t="shared" si="749"/>
        <v>12.936</v>
      </c>
      <c r="AI3681" s="390">
        <f t="shared" si="750"/>
        <v>13.468</v>
      </c>
      <c r="AJ3681" s="390">
        <f t="shared" si="751"/>
        <v>12.750999999999999</v>
      </c>
      <c r="AK3681" s="390">
        <f t="shared" si="752"/>
        <v>13.034999999999998</v>
      </c>
      <c r="AL3681" s="390">
        <f t="shared" si="753"/>
        <v>13.145</v>
      </c>
      <c r="AM3681" s="390">
        <f t="shared" si="754"/>
        <v>13.026</v>
      </c>
      <c r="AN3681" s="390">
        <f t="shared" si="755"/>
        <v>12.62</v>
      </c>
      <c r="AO3681" s="390">
        <f t="shared" si="756"/>
        <v>13.523</v>
      </c>
    </row>
    <row r="3682" spans="1:41" ht="15" customHeight="1" x14ac:dyDescent="0.25">
      <c r="A3682" s="127" t="s">
        <v>5372</v>
      </c>
      <c r="B3682" s="125" t="s">
        <v>2077</v>
      </c>
      <c r="C3682" s="125" t="s">
        <v>5226</v>
      </c>
      <c r="D3682" s="125" t="s">
        <v>4618</v>
      </c>
      <c r="F3682" s="126">
        <v>14.02</v>
      </c>
      <c r="G3682" s="126">
        <v>14.219999999999999</v>
      </c>
      <c r="H3682" s="126">
        <v>11.22</v>
      </c>
      <c r="I3682" s="126"/>
      <c r="J3682" s="317"/>
      <c r="K3682" s="323">
        <f>ROUND(SUMIF('VGT-Bewegungsdaten'!B:B,A3682,'VGT-Bewegungsdaten'!C:C),3)</f>
        <v>0</v>
      </c>
      <c r="L3682" s="324">
        <f>ROUND(SUMIF('VGT-Bewegungsdaten'!B:B,$A3682,'VGT-Bewegungsdaten'!D:D),2)</f>
        <v>0</v>
      </c>
      <c r="N3682" s="376" t="s">
        <v>4930</v>
      </c>
      <c r="O3682" s="376" t="s">
        <v>4940</v>
      </c>
      <c r="P3682" s="326">
        <f>ROUND(SUMIF('AV-Bewegungsdaten'!B:B,A3682,'AV-Bewegungsdaten'!C:C),3)</f>
        <v>0</v>
      </c>
      <c r="Q3682" s="324">
        <f>ROUND(SUMIF('AV-Bewegungsdaten'!B:B,$A3682,'AV-Bewegungsdaten'!D:D),2)</f>
        <v>0</v>
      </c>
      <c r="T3682" s="327"/>
      <c r="U3682" s="326">
        <f>ROUND(SUMIF('DV-Bewegungsdaten'!B:B,Kategorien!A3682,'DV-Bewegungsdaten'!D:D),3)</f>
        <v>0</v>
      </c>
      <c r="V3682" s="324">
        <f>ROUND(SUMIF('DV-Bewegungsdaten'!B:B,Kategorien!A3682,'DV-Bewegungsdaten'!E:E),3)</f>
        <v>0</v>
      </c>
      <c r="AD3682" s="390">
        <f t="shared" si="745"/>
        <v>9.2809999999999988</v>
      </c>
      <c r="AE3682" s="390">
        <f t="shared" si="746"/>
        <v>9.9379999999999988</v>
      </c>
      <c r="AF3682" s="390">
        <f t="shared" si="747"/>
        <v>11.156999999999998</v>
      </c>
      <c r="AG3682" s="390">
        <f t="shared" si="748"/>
        <v>10.523999999999999</v>
      </c>
      <c r="AH3682" s="390">
        <f t="shared" si="749"/>
        <v>10.436</v>
      </c>
      <c r="AI3682" s="390">
        <f t="shared" si="750"/>
        <v>10.968</v>
      </c>
      <c r="AJ3682" s="390">
        <f t="shared" si="751"/>
        <v>10.250999999999999</v>
      </c>
      <c r="AK3682" s="390">
        <f t="shared" si="752"/>
        <v>10.534999999999998</v>
      </c>
      <c r="AL3682" s="390">
        <f t="shared" si="753"/>
        <v>10.645</v>
      </c>
      <c r="AM3682" s="390">
        <f t="shared" si="754"/>
        <v>10.526</v>
      </c>
      <c r="AN3682" s="390">
        <f t="shared" si="755"/>
        <v>10.119999999999999</v>
      </c>
      <c r="AO3682" s="390">
        <f t="shared" si="756"/>
        <v>11.023</v>
      </c>
    </row>
    <row r="3683" spans="1:41" ht="15" customHeight="1" x14ac:dyDescent="0.25">
      <c r="A3683" s="127" t="s">
        <v>5373</v>
      </c>
      <c r="B3683" s="125" t="s">
        <v>2077</v>
      </c>
      <c r="C3683" s="125" t="s">
        <v>5226</v>
      </c>
      <c r="D3683" s="125" t="s">
        <v>4620</v>
      </c>
      <c r="F3683" s="126">
        <v>19.520000000000003</v>
      </c>
      <c r="G3683" s="126">
        <v>19.720000000000002</v>
      </c>
      <c r="H3683" s="126">
        <v>15.62</v>
      </c>
      <c r="I3683" s="126"/>
      <c r="J3683" s="317"/>
      <c r="K3683" s="323">
        <f>ROUND(SUMIF('VGT-Bewegungsdaten'!B:B,A3683,'VGT-Bewegungsdaten'!C:C),3)</f>
        <v>0</v>
      </c>
      <c r="L3683" s="324">
        <f>ROUND(SUMIF('VGT-Bewegungsdaten'!B:B,$A3683,'VGT-Bewegungsdaten'!D:D),2)</f>
        <v>0</v>
      </c>
      <c r="N3683" s="376" t="s">
        <v>4930</v>
      </c>
      <c r="O3683" s="376" t="s">
        <v>4940</v>
      </c>
      <c r="P3683" s="326">
        <f>ROUND(SUMIF('AV-Bewegungsdaten'!B:B,A3683,'AV-Bewegungsdaten'!C:C),3)</f>
        <v>0</v>
      </c>
      <c r="Q3683" s="324">
        <f>ROUND(SUMIF('AV-Bewegungsdaten'!B:B,$A3683,'AV-Bewegungsdaten'!D:D),2)</f>
        <v>0</v>
      </c>
      <c r="T3683" s="327"/>
      <c r="U3683" s="326">
        <f>ROUND(SUMIF('DV-Bewegungsdaten'!B:B,Kategorien!A3683,'DV-Bewegungsdaten'!D:D),3)</f>
        <v>0</v>
      </c>
      <c r="V3683" s="324">
        <f>ROUND(SUMIF('DV-Bewegungsdaten'!B:B,Kategorien!A3683,'DV-Bewegungsdaten'!E:E),3)</f>
        <v>0</v>
      </c>
      <c r="AD3683" s="390">
        <f t="shared" si="745"/>
        <v>14.781000000000002</v>
      </c>
      <c r="AE3683" s="390">
        <f t="shared" si="746"/>
        <v>15.438000000000002</v>
      </c>
      <c r="AF3683" s="390">
        <f t="shared" si="747"/>
        <v>16.657000000000004</v>
      </c>
      <c r="AG3683" s="390">
        <f t="shared" si="748"/>
        <v>16.024000000000001</v>
      </c>
      <c r="AH3683" s="390">
        <f t="shared" si="749"/>
        <v>15.936000000000003</v>
      </c>
      <c r="AI3683" s="390">
        <f t="shared" si="750"/>
        <v>16.468000000000004</v>
      </c>
      <c r="AJ3683" s="390">
        <f t="shared" si="751"/>
        <v>15.751000000000003</v>
      </c>
      <c r="AK3683" s="390">
        <f t="shared" si="752"/>
        <v>16.035000000000004</v>
      </c>
      <c r="AL3683" s="390">
        <f t="shared" si="753"/>
        <v>16.145000000000003</v>
      </c>
      <c r="AM3683" s="390">
        <f t="shared" si="754"/>
        <v>16.026000000000003</v>
      </c>
      <c r="AN3683" s="390">
        <f t="shared" si="755"/>
        <v>15.620000000000003</v>
      </c>
      <c r="AO3683" s="390">
        <f t="shared" si="756"/>
        <v>16.523000000000003</v>
      </c>
    </row>
    <row r="3684" spans="1:41" ht="15" customHeight="1" x14ac:dyDescent="0.25">
      <c r="A3684" s="127" t="s">
        <v>5374</v>
      </c>
      <c r="B3684" s="125" t="s">
        <v>2077</v>
      </c>
      <c r="C3684" s="125" t="s">
        <v>5226</v>
      </c>
      <c r="D3684" s="125" t="s">
        <v>4622</v>
      </c>
      <c r="F3684" s="126">
        <v>17.52</v>
      </c>
      <c r="G3684" s="126">
        <v>17.72</v>
      </c>
      <c r="H3684" s="126">
        <v>14.02</v>
      </c>
      <c r="I3684" s="126"/>
      <c r="J3684" s="317"/>
      <c r="K3684" s="323">
        <f>ROUND(SUMIF('VGT-Bewegungsdaten'!B:B,A3684,'VGT-Bewegungsdaten'!C:C),3)</f>
        <v>0</v>
      </c>
      <c r="L3684" s="324">
        <f>ROUND(SUMIF('VGT-Bewegungsdaten'!B:B,$A3684,'VGT-Bewegungsdaten'!D:D),2)</f>
        <v>0</v>
      </c>
      <c r="N3684" s="376" t="s">
        <v>4930</v>
      </c>
      <c r="O3684" s="376" t="s">
        <v>4940</v>
      </c>
      <c r="P3684" s="326">
        <f>ROUND(SUMIF('AV-Bewegungsdaten'!B:B,A3684,'AV-Bewegungsdaten'!C:C),3)</f>
        <v>0</v>
      </c>
      <c r="Q3684" s="324">
        <f>ROUND(SUMIF('AV-Bewegungsdaten'!B:B,$A3684,'AV-Bewegungsdaten'!D:D),2)</f>
        <v>0</v>
      </c>
      <c r="T3684" s="327"/>
      <c r="U3684" s="326">
        <f>ROUND(SUMIF('DV-Bewegungsdaten'!B:B,Kategorien!A3684,'DV-Bewegungsdaten'!D:D),3)</f>
        <v>0</v>
      </c>
      <c r="V3684" s="324">
        <f>ROUND(SUMIF('DV-Bewegungsdaten'!B:B,Kategorien!A3684,'DV-Bewegungsdaten'!E:E),3)</f>
        <v>0</v>
      </c>
      <c r="AD3684" s="390">
        <f t="shared" si="745"/>
        <v>12.780999999999999</v>
      </c>
      <c r="AE3684" s="390">
        <f t="shared" si="746"/>
        <v>13.437999999999999</v>
      </c>
      <c r="AF3684" s="390">
        <f t="shared" si="747"/>
        <v>14.656999999999998</v>
      </c>
      <c r="AG3684" s="390">
        <f t="shared" si="748"/>
        <v>14.023999999999999</v>
      </c>
      <c r="AH3684" s="390">
        <f t="shared" si="749"/>
        <v>13.936</v>
      </c>
      <c r="AI3684" s="390">
        <f t="shared" si="750"/>
        <v>14.468</v>
      </c>
      <c r="AJ3684" s="390">
        <f t="shared" si="751"/>
        <v>13.750999999999999</v>
      </c>
      <c r="AK3684" s="390">
        <f t="shared" si="752"/>
        <v>14.034999999999998</v>
      </c>
      <c r="AL3684" s="390">
        <f t="shared" si="753"/>
        <v>14.145</v>
      </c>
      <c r="AM3684" s="390">
        <f t="shared" si="754"/>
        <v>14.026</v>
      </c>
      <c r="AN3684" s="390">
        <f t="shared" si="755"/>
        <v>13.62</v>
      </c>
      <c r="AO3684" s="390">
        <f t="shared" si="756"/>
        <v>14.523</v>
      </c>
    </row>
    <row r="3685" spans="1:41" ht="15" customHeight="1" x14ac:dyDescent="0.25">
      <c r="A3685" s="127" t="s">
        <v>5375</v>
      </c>
      <c r="B3685" s="125" t="s">
        <v>2077</v>
      </c>
      <c r="C3685" s="125" t="s">
        <v>5226</v>
      </c>
      <c r="D3685" s="125" t="s">
        <v>4624</v>
      </c>
      <c r="F3685" s="126">
        <v>10.56</v>
      </c>
      <c r="G3685" s="126">
        <v>10.76</v>
      </c>
      <c r="H3685" s="126">
        <v>8.4499999999999993</v>
      </c>
      <c r="I3685" s="126"/>
      <c r="J3685" s="317"/>
      <c r="K3685" s="323">
        <f>ROUND(SUMIF('VGT-Bewegungsdaten'!B:B,A3685,'VGT-Bewegungsdaten'!C:C),3)</f>
        <v>0</v>
      </c>
      <c r="L3685" s="324">
        <f>ROUND(SUMIF('VGT-Bewegungsdaten'!B:B,$A3685,'VGT-Bewegungsdaten'!D:D),2)</f>
        <v>0</v>
      </c>
      <c r="N3685" s="376" t="s">
        <v>4930</v>
      </c>
      <c r="O3685" s="376" t="s">
        <v>4940</v>
      </c>
      <c r="P3685" s="326">
        <f>ROUND(SUMIF('AV-Bewegungsdaten'!B:B,A3685,'AV-Bewegungsdaten'!C:C),3)</f>
        <v>0</v>
      </c>
      <c r="Q3685" s="324">
        <f>ROUND(SUMIF('AV-Bewegungsdaten'!B:B,$A3685,'AV-Bewegungsdaten'!D:D),2)</f>
        <v>0</v>
      </c>
      <c r="T3685" s="327"/>
      <c r="U3685" s="326">
        <f>ROUND(SUMIF('DV-Bewegungsdaten'!B:B,Kategorien!A3685,'DV-Bewegungsdaten'!D:D),3)</f>
        <v>0</v>
      </c>
      <c r="V3685" s="324">
        <f>ROUND(SUMIF('DV-Bewegungsdaten'!B:B,Kategorien!A3685,'DV-Bewegungsdaten'!E:E),3)</f>
        <v>0</v>
      </c>
      <c r="AD3685" s="390">
        <f t="shared" si="745"/>
        <v>5.8209999999999997</v>
      </c>
      <c r="AE3685" s="390">
        <f t="shared" si="746"/>
        <v>6.4779999999999998</v>
      </c>
      <c r="AF3685" s="390">
        <f t="shared" si="747"/>
        <v>7.6969999999999992</v>
      </c>
      <c r="AG3685" s="390">
        <f t="shared" si="748"/>
        <v>7.0640000000000001</v>
      </c>
      <c r="AH3685" s="390">
        <f t="shared" si="749"/>
        <v>6.976</v>
      </c>
      <c r="AI3685" s="390">
        <f t="shared" si="750"/>
        <v>7.508</v>
      </c>
      <c r="AJ3685" s="390">
        <f t="shared" si="751"/>
        <v>6.7910000000000004</v>
      </c>
      <c r="AK3685" s="390">
        <f t="shared" si="752"/>
        <v>7.0749999999999993</v>
      </c>
      <c r="AL3685" s="390">
        <f t="shared" si="753"/>
        <v>7.1849999999999996</v>
      </c>
      <c r="AM3685" s="390">
        <f t="shared" si="754"/>
        <v>7.0659999999999998</v>
      </c>
      <c r="AN3685" s="390">
        <f t="shared" si="755"/>
        <v>6.66</v>
      </c>
      <c r="AO3685" s="390">
        <f t="shared" si="756"/>
        <v>7.5629999999999997</v>
      </c>
    </row>
    <row r="3686" spans="1:41" ht="15" customHeight="1" x14ac:dyDescent="0.25">
      <c r="A3686" s="127" t="s">
        <v>5376</v>
      </c>
      <c r="B3686" s="125" t="s">
        <v>2077</v>
      </c>
      <c r="C3686" s="125" t="s">
        <v>5226</v>
      </c>
      <c r="D3686" s="125" t="s">
        <v>4626</v>
      </c>
      <c r="F3686" s="126">
        <v>14.56</v>
      </c>
      <c r="G3686" s="126">
        <v>14.76</v>
      </c>
      <c r="H3686" s="126">
        <v>11.65</v>
      </c>
      <c r="I3686" s="126"/>
      <c r="J3686" s="317"/>
      <c r="K3686" s="323">
        <f>ROUND(SUMIF('VGT-Bewegungsdaten'!B:B,A3686,'VGT-Bewegungsdaten'!C:C),3)</f>
        <v>0</v>
      </c>
      <c r="L3686" s="324">
        <f>ROUND(SUMIF('VGT-Bewegungsdaten'!B:B,$A3686,'VGT-Bewegungsdaten'!D:D),2)</f>
        <v>0</v>
      </c>
      <c r="N3686" s="376" t="s">
        <v>4930</v>
      </c>
      <c r="O3686" s="376" t="s">
        <v>4940</v>
      </c>
      <c r="P3686" s="326">
        <f>ROUND(SUMIF('AV-Bewegungsdaten'!B:B,A3686,'AV-Bewegungsdaten'!C:C),3)</f>
        <v>0</v>
      </c>
      <c r="Q3686" s="324">
        <f>ROUND(SUMIF('AV-Bewegungsdaten'!B:B,$A3686,'AV-Bewegungsdaten'!D:D),2)</f>
        <v>0</v>
      </c>
      <c r="T3686" s="327"/>
      <c r="U3686" s="326">
        <f>ROUND(SUMIF('DV-Bewegungsdaten'!B:B,Kategorien!A3686,'DV-Bewegungsdaten'!D:D),3)</f>
        <v>0</v>
      </c>
      <c r="V3686" s="324">
        <f>ROUND(SUMIF('DV-Bewegungsdaten'!B:B,Kategorien!A3686,'DV-Bewegungsdaten'!E:E),3)</f>
        <v>0</v>
      </c>
      <c r="AD3686" s="390">
        <f t="shared" si="745"/>
        <v>9.8209999999999997</v>
      </c>
      <c r="AE3686" s="390">
        <f t="shared" si="746"/>
        <v>10.478</v>
      </c>
      <c r="AF3686" s="390">
        <f t="shared" si="747"/>
        <v>11.696999999999999</v>
      </c>
      <c r="AG3686" s="390">
        <f t="shared" si="748"/>
        <v>11.064</v>
      </c>
      <c r="AH3686" s="390">
        <f t="shared" si="749"/>
        <v>10.975999999999999</v>
      </c>
      <c r="AI3686" s="390">
        <f t="shared" si="750"/>
        <v>11.507999999999999</v>
      </c>
      <c r="AJ3686" s="390">
        <f t="shared" si="751"/>
        <v>10.791</v>
      </c>
      <c r="AK3686" s="390">
        <f t="shared" si="752"/>
        <v>11.074999999999999</v>
      </c>
      <c r="AL3686" s="390">
        <f t="shared" si="753"/>
        <v>11.184999999999999</v>
      </c>
      <c r="AM3686" s="390">
        <f t="shared" si="754"/>
        <v>11.065999999999999</v>
      </c>
      <c r="AN3686" s="390">
        <f t="shared" si="755"/>
        <v>10.66</v>
      </c>
      <c r="AO3686" s="390">
        <f t="shared" si="756"/>
        <v>11.562999999999999</v>
      </c>
    </row>
    <row r="3687" spans="1:41" ht="15" customHeight="1" x14ac:dyDescent="0.25">
      <c r="A3687" s="127" t="s">
        <v>5377</v>
      </c>
      <c r="B3687" s="125" t="s">
        <v>2077</v>
      </c>
      <c r="C3687" s="125" t="s">
        <v>5226</v>
      </c>
      <c r="D3687" s="125" t="s">
        <v>4628</v>
      </c>
      <c r="F3687" s="126">
        <v>13.06</v>
      </c>
      <c r="G3687" s="126">
        <v>13.26</v>
      </c>
      <c r="H3687" s="126">
        <v>10.45</v>
      </c>
      <c r="I3687" s="126"/>
      <c r="J3687" s="317"/>
      <c r="K3687" s="323">
        <f>ROUND(SUMIF('VGT-Bewegungsdaten'!B:B,A3687,'VGT-Bewegungsdaten'!C:C),3)</f>
        <v>0</v>
      </c>
      <c r="L3687" s="324">
        <f>ROUND(SUMIF('VGT-Bewegungsdaten'!B:B,$A3687,'VGT-Bewegungsdaten'!D:D),2)</f>
        <v>0</v>
      </c>
      <c r="N3687" s="376" t="s">
        <v>4930</v>
      </c>
      <c r="O3687" s="376" t="s">
        <v>4940</v>
      </c>
      <c r="P3687" s="326">
        <f>ROUND(SUMIF('AV-Bewegungsdaten'!B:B,A3687,'AV-Bewegungsdaten'!C:C),3)</f>
        <v>0</v>
      </c>
      <c r="Q3687" s="324">
        <f>ROUND(SUMIF('AV-Bewegungsdaten'!B:B,$A3687,'AV-Bewegungsdaten'!D:D),2)</f>
        <v>0</v>
      </c>
      <c r="T3687" s="327"/>
      <c r="U3687" s="326">
        <f>ROUND(SUMIF('DV-Bewegungsdaten'!B:B,Kategorien!A3687,'DV-Bewegungsdaten'!D:D),3)</f>
        <v>0</v>
      </c>
      <c r="V3687" s="324">
        <f>ROUND(SUMIF('DV-Bewegungsdaten'!B:B,Kategorien!A3687,'DV-Bewegungsdaten'!E:E),3)</f>
        <v>0</v>
      </c>
      <c r="AD3687" s="390">
        <f t="shared" si="745"/>
        <v>8.3209999999999997</v>
      </c>
      <c r="AE3687" s="390">
        <f t="shared" si="746"/>
        <v>8.9779999999999998</v>
      </c>
      <c r="AF3687" s="390">
        <f t="shared" si="747"/>
        <v>10.196999999999999</v>
      </c>
      <c r="AG3687" s="390">
        <f t="shared" si="748"/>
        <v>9.5640000000000001</v>
      </c>
      <c r="AH3687" s="390">
        <f t="shared" si="749"/>
        <v>9.4759999999999991</v>
      </c>
      <c r="AI3687" s="390">
        <f t="shared" si="750"/>
        <v>10.007999999999999</v>
      </c>
      <c r="AJ3687" s="390">
        <f t="shared" si="751"/>
        <v>9.2910000000000004</v>
      </c>
      <c r="AK3687" s="390">
        <f t="shared" si="752"/>
        <v>9.5749999999999993</v>
      </c>
      <c r="AL3687" s="390">
        <f t="shared" si="753"/>
        <v>9.6849999999999987</v>
      </c>
      <c r="AM3687" s="390">
        <f t="shared" si="754"/>
        <v>9.5659999999999989</v>
      </c>
      <c r="AN3687" s="390">
        <f t="shared" si="755"/>
        <v>9.16</v>
      </c>
      <c r="AO3687" s="390">
        <f t="shared" si="756"/>
        <v>10.062999999999999</v>
      </c>
    </row>
    <row r="3688" spans="1:41" ht="15" customHeight="1" x14ac:dyDescent="0.25">
      <c r="A3688" s="127" t="s">
        <v>5378</v>
      </c>
      <c r="B3688" s="125" t="s">
        <v>2077</v>
      </c>
      <c r="C3688" s="125" t="s">
        <v>5226</v>
      </c>
      <c r="D3688" s="125" t="s">
        <v>4630</v>
      </c>
      <c r="F3688" s="126">
        <v>18.560000000000002</v>
      </c>
      <c r="G3688" s="126">
        <v>18.760000000000002</v>
      </c>
      <c r="H3688" s="126">
        <v>14.85</v>
      </c>
      <c r="I3688" s="126"/>
      <c r="J3688" s="317"/>
      <c r="K3688" s="323">
        <f>ROUND(SUMIF('VGT-Bewegungsdaten'!B:B,A3688,'VGT-Bewegungsdaten'!C:C),3)</f>
        <v>0</v>
      </c>
      <c r="L3688" s="324">
        <f>ROUND(SUMIF('VGT-Bewegungsdaten'!B:B,$A3688,'VGT-Bewegungsdaten'!D:D),2)</f>
        <v>0</v>
      </c>
      <c r="N3688" s="376" t="s">
        <v>4930</v>
      </c>
      <c r="O3688" s="376" t="s">
        <v>4940</v>
      </c>
      <c r="P3688" s="326">
        <f>ROUND(SUMIF('AV-Bewegungsdaten'!B:B,A3688,'AV-Bewegungsdaten'!C:C),3)</f>
        <v>0</v>
      </c>
      <c r="Q3688" s="324">
        <f>ROUND(SUMIF('AV-Bewegungsdaten'!B:B,$A3688,'AV-Bewegungsdaten'!D:D),2)</f>
        <v>0</v>
      </c>
      <c r="T3688" s="327"/>
      <c r="U3688" s="326">
        <f>ROUND(SUMIF('DV-Bewegungsdaten'!B:B,Kategorien!A3688,'DV-Bewegungsdaten'!D:D),3)</f>
        <v>0</v>
      </c>
      <c r="V3688" s="324">
        <f>ROUND(SUMIF('DV-Bewegungsdaten'!B:B,Kategorien!A3688,'DV-Bewegungsdaten'!E:E),3)</f>
        <v>0</v>
      </c>
      <c r="AD3688" s="390">
        <f t="shared" si="745"/>
        <v>13.821000000000002</v>
      </c>
      <c r="AE3688" s="390">
        <f t="shared" si="746"/>
        <v>14.478000000000002</v>
      </c>
      <c r="AF3688" s="390">
        <f t="shared" si="747"/>
        <v>15.697000000000001</v>
      </c>
      <c r="AG3688" s="390">
        <f t="shared" si="748"/>
        <v>15.064000000000002</v>
      </c>
      <c r="AH3688" s="390">
        <f t="shared" si="749"/>
        <v>14.976000000000003</v>
      </c>
      <c r="AI3688" s="390">
        <f t="shared" si="750"/>
        <v>15.508000000000003</v>
      </c>
      <c r="AJ3688" s="390">
        <f t="shared" si="751"/>
        <v>14.791000000000002</v>
      </c>
      <c r="AK3688" s="390">
        <f t="shared" si="752"/>
        <v>15.075000000000001</v>
      </c>
      <c r="AL3688" s="390">
        <f t="shared" si="753"/>
        <v>15.185000000000002</v>
      </c>
      <c r="AM3688" s="390">
        <f t="shared" si="754"/>
        <v>15.066000000000003</v>
      </c>
      <c r="AN3688" s="390">
        <f t="shared" si="755"/>
        <v>14.660000000000002</v>
      </c>
      <c r="AO3688" s="390">
        <f t="shared" si="756"/>
        <v>15.563000000000002</v>
      </c>
    </row>
    <row r="3689" spans="1:41" ht="15" customHeight="1" x14ac:dyDescent="0.25">
      <c r="A3689" s="127" t="s">
        <v>5379</v>
      </c>
      <c r="B3689" s="125" t="s">
        <v>2077</v>
      </c>
      <c r="C3689" s="125" t="s">
        <v>5226</v>
      </c>
      <c r="D3689" s="125" t="s">
        <v>4632</v>
      </c>
      <c r="F3689" s="126">
        <v>16.560000000000002</v>
      </c>
      <c r="G3689" s="126">
        <v>16.760000000000002</v>
      </c>
      <c r="H3689" s="126">
        <v>13.25</v>
      </c>
      <c r="I3689" s="126"/>
      <c r="J3689" s="317"/>
      <c r="K3689" s="323">
        <f>ROUND(SUMIF('VGT-Bewegungsdaten'!B:B,A3689,'VGT-Bewegungsdaten'!C:C),3)</f>
        <v>0</v>
      </c>
      <c r="L3689" s="324">
        <f>ROUND(SUMIF('VGT-Bewegungsdaten'!B:B,$A3689,'VGT-Bewegungsdaten'!D:D),2)</f>
        <v>0</v>
      </c>
      <c r="N3689" s="376" t="s">
        <v>4930</v>
      </c>
      <c r="O3689" s="376" t="s">
        <v>4940</v>
      </c>
      <c r="P3689" s="326">
        <f>ROUND(SUMIF('AV-Bewegungsdaten'!B:B,A3689,'AV-Bewegungsdaten'!C:C),3)</f>
        <v>0</v>
      </c>
      <c r="Q3689" s="324">
        <f>ROUND(SUMIF('AV-Bewegungsdaten'!B:B,$A3689,'AV-Bewegungsdaten'!D:D),2)</f>
        <v>0</v>
      </c>
      <c r="T3689" s="327"/>
      <c r="U3689" s="326">
        <f>ROUND(SUMIF('DV-Bewegungsdaten'!B:B,Kategorien!A3689,'DV-Bewegungsdaten'!D:D),3)</f>
        <v>0</v>
      </c>
      <c r="V3689" s="324">
        <f>ROUND(SUMIF('DV-Bewegungsdaten'!B:B,Kategorien!A3689,'DV-Bewegungsdaten'!E:E),3)</f>
        <v>0</v>
      </c>
      <c r="AD3689" s="390">
        <f t="shared" si="745"/>
        <v>11.821000000000002</v>
      </c>
      <c r="AE3689" s="390">
        <f t="shared" si="746"/>
        <v>12.478000000000002</v>
      </c>
      <c r="AF3689" s="390">
        <f t="shared" si="747"/>
        <v>13.697000000000001</v>
      </c>
      <c r="AG3689" s="390">
        <f t="shared" si="748"/>
        <v>13.064000000000002</v>
      </c>
      <c r="AH3689" s="390">
        <f t="shared" si="749"/>
        <v>12.976000000000003</v>
      </c>
      <c r="AI3689" s="390">
        <f t="shared" si="750"/>
        <v>13.508000000000003</v>
      </c>
      <c r="AJ3689" s="390">
        <f t="shared" si="751"/>
        <v>12.791000000000002</v>
      </c>
      <c r="AK3689" s="390">
        <f t="shared" si="752"/>
        <v>13.075000000000001</v>
      </c>
      <c r="AL3689" s="390">
        <f t="shared" si="753"/>
        <v>13.185000000000002</v>
      </c>
      <c r="AM3689" s="390">
        <f t="shared" si="754"/>
        <v>13.066000000000003</v>
      </c>
      <c r="AN3689" s="390">
        <f t="shared" si="755"/>
        <v>12.660000000000002</v>
      </c>
      <c r="AO3689" s="390">
        <f t="shared" si="756"/>
        <v>13.563000000000002</v>
      </c>
    </row>
    <row r="3690" spans="1:41" ht="15" customHeight="1" x14ac:dyDescent="0.25">
      <c r="A3690" s="127" t="s">
        <v>5380</v>
      </c>
      <c r="B3690" s="125" t="s">
        <v>2077</v>
      </c>
      <c r="C3690" s="125" t="s">
        <v>5226</v>
      </c>
      <c r="D3690" s="125" t="s">
        <v>4634</v>
      </c>
      <c r="F3690" s="126">
        <v>13.440000000000001</v>
      </c>
      <c r="G3690" s="126">
        <v>13.64</v>
      </c>
      <c r="H3690" s="126">
        <v>10.75</v>
      </c>
      <c r="I3690" s="126"/>
      <c r="J3690" s="317"/>
      <c r="K3690" s="323">
        <f>ROUND(SUMIF('VGT-Bewegungsdaten'!B:B,A3690,'VGT-Bewegungsdaten'!C:C),3)</f>
        <v>0</v>
      </c>
      <c r="L3690" s="324">
        <f>ROUND(SUMIF('VGT-Bewegungsdaten'!B:B,$A3690,'VGT-Bewegungsdaten'!D:D),2)</f>
        <v>0</v>
      </c>
      <c r="N3690" s="376" t="s">
        <v>4930</v>
      </c>
      <c r="O3690" s="376" t="s">
        <v>4940</v>
      </c>
      <c r="P3690" s="326">
        <f>ROUND(SUMIF('AV-Bewegungsdaten'!B:B,A3690,'AV-Bewegungsdaten'!C:C),3)</f>
        <v>0</v>
      </c>
      <c r="Q3690" s="324">
        <f>ROUND(SUMIF('AV-Bewegungsdaten'!B:B,$A3690,'AV-Bewegungsdaten'!D:D),2)</f>
        <v>0</v>
      </c>
      <c r="T3690" s="327"/>
      <c r="U3690" s="326">
        <f>ROUND(SUMIF('DV-Bewegungsdaten'!B:B,Kategorien!A3690,'DV-Bewegungsdaten'!D:D),3)</f>
        <v>0</v>
      </c>
      <c r="V3690" s="324">
        <f>ROUND(SUMIF('DV-Bewegungsdaten'!B:B,Kategorien!A3690,'DV-Bewegungsdaten'!E:E),3)</f>
        <v>0</v>
      </c>
      <c r="AD3690" s="390">
        <f t="shared" si="745"/>
        <v>8.7010000000000005</v>
      </c>
      <c r="AE3690" s="390">
        <f t="shared" si="746"/>
        <v>9.3580000000000005</v>
      </c>
      <c r="AF3690" s="390">
        <f t="shared" si="747"/>
        <v>10.577</v>
      </c>
      <c r="AG3690" s="390">
        <f t="shared" si="748"/>
        <v>9.9440000000000008</v>
      </c>
      <c r="AH3690" s="390">
        <f t="shared" si="749"/>
        <v>9.8560000000000016</v>
      </c>
      <c r="AI3690" s="390">
        <f t="shared" si="750"/>
        <v>10.388000000000002</v>
      </c>
      <c r="AJ3690" s="390">
        <f t="shared" si="751"/>
        <v>9.6710000000000012</v>
      </c>
      <c r="AK3690" s="390">
        <f t="shared" si="752"/>
        <v>9.9550000000000001</v>
      </c>
      <c r="AL3690" s="390">
        <f t="shared" si="753"/>
        <v>10.065000000000001</v>
      </c>
      <c r="AM3690" s="390">
        <f t="shared" si="754"/>
        <v>9.9460000000000015</v>
      </c>
      <c r="AN3690" s="390">
        <f t="shared" si="755"/>
        <v>9.5400000000000009</v>
      </c>
      <c r="AO3690" s="390">
        <f t="shared" si="756"/>
        <v>10.443000000000001</v>
      </c>
    </row>
    <row r="3691" spans="1:41" ht="15" customHeight="1" x14ac:dyDescent="0.25">
      <c r="A3691" s="127" t="s">
        <v>5381</v>
      </c>
      <c r="B3691" s="125" t="s">
        <v>2077</v>
      </c>
      <c r="C3691" s="125" t="s">
        <v>5226</v>
      </c>
      <c r="D3691" s="125" t="s">
        <v>4636</v>
      </c>
      <c r="F3691" s="126">
        <v>17.440000000000001</v>
      </c>
      <c r="G3691" s="126">
        <v>17.64</v>
      </c>
      <c r="H3691" s="126">
        <v>13.95</v>
      </c>
      <c r="I3691" s="126"/>
      <c r="J3691" s="317"/>
      <c r="K3691" s="323">
        <f>ROUND(SUMIF('VGT-Bewegungsdaten'!B:B,A3691,'VGT-Bewegungsdaten'!C:C),3)</f>
        <v>0</v>
      </c>
      <c r="L3691" s="324">
        <f>ROUND(SUMIF('VGT-Bewegungsdaten'!B:B,$A3691,'VGT-Bewegungsdaten'!D:D),2)</f>
        <v>0</v>
      </c>
      <c r="N3691" s="376" t="s">
        <v>4930</v>
      </c>
      <c r="O3691" s="376" t="s">
        <v>4940</v>
      </c>
      <c r="P3691" s="326">
        <f>ROUND(SUMIF('AV-Bewegungsdaten'!B:B,A3691,'AV-Bewegungsdaten'!C:C),3)</f>
        <v>0</v>
      </c>
      <c r="Q3691" s="324">
        <f>ROUND(SUMIF('AV-Bewegungsdaten'!B:B,$A3691,'AV-Bewegungsdaten'!D:D),2)</f>
        <v>0</v>
      </c>
      <c r="T3691" s="327"/>
      <c r="U3691" s="326">
        <f>ROUND(SUMIF('DV-Bewegungsdaten'!B:B,Kategorien!A3691,'DV-Bewegungsdaten'!D:D),3)</f>
        <v>0</v>
      </c>
      <c r="V3691" s="324">
        <f>ROUND(SUMIF('DV-Bewegungsdaten'!B:B,Kategorien!A3691,'DV-Bewegungsdaten'!E:E),3)</f>
        <v>0</v>
      </c>
      <c r="AD3691" s="390">
        <f t="shared" si="745"/>
        <v>12.701000000000001</v>
      </c>
      <c r="AE3691" s="390">
        <f t="shared" si="746"/>
        <v>13.358000000000001</v>
      </c>
      <c r="AF3691" s="390">
        <f t="shared" si="747"/>
        <v>14.577</v>
      </c>
      <c r="AG3691" s="390">
        <f t="shared" si="748"/>
        <v>13.944000000000001</v>
      </c>
      <c r="AH3691" s="390">
        <f t="shared" si="749"/>
        <v>13.856000000000002</v>
      </c>
      <c r="AI3691" s="390">
        <f t="shared" si="750"/>
        <v>14.388000000000002</v>
      </c>
      <c r="AJ3691" s="390">
        <f t="shared" si="751"/>
        <v>13.671000000000001</v>
      </c>
      <c r="AK3691" s="390">
        <f t="shared" si="752"/>
        <v>13.955</v>
      </c>
      <c r="AL3691" s="390">
        <f t="shared" si="753"/>
        <v>14.065000000000001</v>
      </c>
      <c r="AM3691" s="390">
        <f t="shared" si="754"/>
        <v>13.946000000000002</v>
      </c>
      <c r="AN3691" s="390">
        <f t="shared" si="755"/>
        <v>13.540000000000001</v>
      </c>
      <c r="AO3691" s="390">
        <f t="shared" si="756"/>
        <v>14.443000000000001</v>
      </c>
    </row>
    <row r="3692" spans="1:41" ht="15" customHeight="1" x14ac:dyDescent="0.25">
      <c r="A3692" s="127" t="s">
        <v>5382</v>
      </c>
      <c r="B3692" s="125" t="s">
        <v>2077</v>
      </c>
      <c r="C3692" s="125" t="s">
        <v>5226</v>
      </c>
      <c r="D3692" s="125" t="s">
        <v>4638</v>
      </c>
      <c r="F3692" s="126">
        <v>15.940000000000001</v>
      </c>
      <c r="G3692" s="126">
        <v>16.14</v>
      </c>
      <c r="H3692" s="126">
        <v>12.75</v>
      </c>
      <c r="I3692" s="126"/>
      <c r="J3692" s="317"/>
      <c r="K3692" s="323">
        <f>ROUND(SUMIF('VGT-Bewegungsdaten'!B:B,A3692,'VGT-Bewegungsdaten'!C:C),3)</f>
        <v>0</v>
      </c>
      <c r="L3692" s="324">
        <f>ROUND(SUMIF('VGT-Bewegungsdaten'!B:B,$A3692,'VGT-Bewegungsdaten'!D:D),2)</f>
        <v>0</v>
      </c>
      <c r="N3692" s="376" t="s">
        <v>4930</v>
      </c>
      <c r="O3692" s="376" t="s">
        <v>4940</v>
      </c>
      <c r="P3692" s="326">
        <f>ROUND(SUMIF('AV-Bewegungsdaten'!B:B,A3692,'AV-Bewegungsdaten'!C:C),3)</f>
        <v>0</v>
      </c>
      <c r="Q3692" s="324">
        <f>ROUND(SUMIF('AV-Bewegungsdaten'!B:B,$A3692,'AV-Bewegungsdaten'!D:D),2)</f>
        <v>0</v>
      </c>
      <c r="T3692" s="327"/>
      <c r="U3692" s="326">
        <f>ROUND(SUMIF('DV-Bewegungsdaten'!B:B,Kategorien!A3692,'DV-Bewegungsdaten'!D:D),3)</f>
        <v>0</v>
      </c>
      <c r="V3692" s="324">
        <f>ROUND(SUMIF('DV-Bewegungsdaten'!B:B,Kategorien!A3692,'DV-Bewegungsdaten'!E:E),3)</f>
        <v>0</v>
      </c>
      <c r="AD3692" s="390">
        <f t="shared" si="745"/>
        <v>11.201000000000001</v>
      </c>
      <c r="AE3692" s="390">
        <f t="shared" si="746"/>
        <v>11.858000000000001</v>
      </c>
      <c r="AF3692" s="390">
        <f t="shared" si="747"/>
        <v>13.077</v>
      </c>
      <c r="AG3692" s="390">
        <f t="shared" si="748"/>
        <v>12.444000000000001</v>
      </c>
      <c r="AH3692" s="390">
        <f t="shared" si="749"/>
        <v>12.356000000000002</v>
      </c>
      <c r="AI3692" s="390">
        <f t="shared" si="750"/>
        <v>12.888000000000002</v>
      </c>
      <c r="AJ3692" s="390">
        <f t="shared" si="751"/>
        <v>12.171000000000001</v>
      </c>
      <c r="AK3692" s="390">
        <f t="shared" si="752"/>
        <v>12.455</v>
      </c>
      <c r="AL3692" s="390">
        <f t="shared" si="753"/>
        <v>12.565000000000001</v>
      </c>
      <c r="AM3692" s="390">
        <f t="shared" si="754"/>
        <v>12.446000000000002</v>
      </c>
      <c r="AN3692" s="390">
        <f t="shared" si="755"/>
        <v>12.040000000000001</v>
      </c>
      <c r="AO3692" s="390">
        <f t="shared" si="756"/>
        <v>12.943000000000001</v>
      </c>
    </row>
    <row r="3693" spans="1:41" ht="15" customHeight="1" x14ac:dyDescent="0.25">
      <c r="A3693" s="127" t="s">
        <v>5383</v>
      </c>
      <c r="B3693" s="125" t="s">
        <v>2077</v>
      </c>
      <c r="C3693" s="125" t="s">
        <v>5226</v>
      </c>
      <c r="D3693" s="125" t="s">
        <v>4640</v>
      </c>
      <c r="F3693" s="126">
        <v>21.439999999999998</v>
      </c>
      <c r="G3693" s="126">
        <v>21.639999999999997</v>
      </c>
      <c r="H3693" s="126">
        <v>17.149999999999999</v>
      </c>
      <c r="I3693" s="126"/>
      <c r="J3693" s="317"/>
      <c r="K3693" s="323">
        <f>ROUND(SUMIF('VGT-Bewegungsdaten'!B:B,A3693,'VGT-Bewegungsdaten'!C:C),3)</f>
        <v>0</v>
      </c>
      <c r="L3693" s="324">
        <f>ROUND(SUMIF('VGT-Bewegungsdaten'!B:B,$A3693,'VGT-Bewegungsdaten'!D:D),2)</f>
        <v>0</v>
      </c>
      <c r="N3693" s="376" t="s">
        <v>4930</v>
      </c>
      <c r="O3693" s="376" t="s">
        <v>4940</v>
      </c>
      <c r="P3693" s="326">
        <f>ROUND(SUMIF('AV-Bewegungsdaten'!B:B,A3693,'AV-Bewegungsdaten'!C:C),3)</f>
        <v>0</v>
      </c>
      <c r="Q3693" s="324">
        <f>ROUND(SUMIF('AV-Bewegungsdaten'!B:B,$A3693,'AV-Bewegungsdaten'!D:D),2)</f>
        <v>0</v>
      </c>
      <c r="T3693" s="327"/>
      <c r="U3693" s="326">
        <f>ROUND(SUMIF('DV-Bewegungsdaten'!B:B,Kategorien!A3693,'DV-Bewegungsdaten'!D:D),3)</f>
        <v>0</v>
      </c>
      <c r="V3693" s="324">
        <f>ROUND(SUMIF('DV-Bewegungsdaten'!B:B,Kategorien!A3693,'DV-Bewegungsdaten'!E:E),3)</f>
        <v>0</v>
      </c>
      <c r="AD3693" s="390">
        <f t="shared" si="745"/>
        <v>16.700999999999997</v>
      </c>
      <c r="AE3693" s="390">
        <f t="shared" si="746"/>
        <v>17.357999999999997</v>
      </c>
      <c r="AF3693" s="390">
        <f t="shared" si="747"/>
        <v>18.576999999999998</v>
      </c>
      <c r="AG3693" s="390">
        <f t="shared" si="748"/>
        <v>17.943999999999996</v>
      </c>
      <c r="AH3693" s="390">
        <f t="shared" si="749"/>
        <v>17.855999999999998</v>
      </c>
      <c r="AI3693" s="390">
        <f t="shared" si="750"/>
        <v>18.387999999999998</v>
      </c>
      <c r="AJ3693" s="390">
        <f t="shared" si="751"/>
        <v>17.670999999999996</v>
      </c>
      <c r="AK3693" s="390">
        <f t="shared" si="752"/>
        <v>17.954999999999998</v>
      </c>
      <c r="AL3693" s="390">
        <f t="shared" si="753"/>
        <v>18.064999999999998</v>
      </c>
      <c r="AM3693" s="390">
        <f t="shared" si="754"/>
        <v>17.945999999999998</v>
      </c>
      <c r="AN3693" s="390">
        <f t="shared" si="755"/>
        <v>17.54</v>
      </c>
      <c r="AO3693" s="390">
        <f t="shared" si="756"/>
        <v>18.442999999999998</v>
      </c>
    </row>
    <row r="3694" spans="1:41" ht="15" customHeight="1" x14ac:dyDescent="0.25">
      <c r="A3694" s="127" t="s">
        <v>5384</v>
      </c>
      <c r="B3694" s="125" t="s">
        <v>2077</v>
      </c>
      <c r="C3694" s="125" t="s">
        <v>5226</v>
      </c>
      <c r="D3694" s="125" t="s">
        <v>4642</v>
      </c>
      <c r="F3694" s="126">
        <v>19.439999999999998</v>
      </c>
      <c r="G3694" s="126">
        <v>19.639999999999997</v>
      </c>
      <c r="H3694" s="126">
        <v>15.55</v>
      </c>
      <c r="I3694" s="126"/>
      <c r="J3694" s="317"/>
      <c r="K3694" s="323">
        <f>ROUND(SUMIF('VGT-Bewegungsdaten'!B:B,A3694,'VGT-Bewegungsdaten'!C:C),3)</f>
        <v>0</v>
      </c>
      <c r="L3694" s="324">
        <f>ROUND(SUMIF('VGT-Bewegungsdaten'!B:B,$A3694,'VGT-Bewegungsdaten'!D:D),2)</f>
        <v>0</v>
      </c>
      <c r="N3694" s="376" t="s">
        <v>4930</v>
      </c>
      <c r="O3694" s="376" t="s">
        <v>4940</v>
      </c>
      <c r="P3694" s="326">
        <f>ROUND(SUMIF('AV-Bewegungsdaten'!B:B,A3694,'AV-Bewegungsdaten'!C:C),3)</f>
        <v>0</v>
      </c>
      <c r="Q3694" s="324">
        <f>ROUND(SUMIF('AV-Bewegungsdaten'!B:B,$A3694,'AV-Bewegungsdaten'!D:D),2)</f>
        <v>0</v>
      </c>
      <c r="T3694" s="327"/>
      <c r="U3694" s="326">
        <f>ROUND(SUMIF('DV-Bewegungsdaten'!B:B,Kategorien!A3694,'DV-Bewegungsdaten'!D:D),3)</f>
        <v>0</v>
      </c>
      <c r="V3694" s="324">
        <f>ROUND(SUMIF('DV-Bewegungsdaten'!B:B,Kategorien!A3694,'DV-Bewegungsdaten'!E:E),3)</f>
        <v>0</v>
      </c>
      <c r="AD3694" s="390">
        <f t="shared" si="745"/>
        <v>14.700999999999997</v>
      </c>
      <c r="AE3694" s="390">
        <f t="shared" si="746"/>
        <v>15.357999999999997</v>
      </c>
      <c r="AF3694" s="390">
        <f t="shared" si="747"/>
        <v>16.576999999999998</v>
      </c>
      <c r="AG3694" s="390">
        <f t="shared" si="748"/>
        <v>15.943999999999997</v>
      </c>
      <c r="AH3694" s="390">
        <f t="shared" si="749"/>
        <v>15.855999999999998</v>
      </c>
      <c r="AI3694" s="390">
        <f t="shared" si="750"/>
        <v>16.387999999999998</v>
      </c>
      <c r="AJ3694" s="390">
        <f t="shared" si="751"/>
        <v>15.670999999999998</v>
      </c>
      <c r="AK3694" s="390">
        <f t="shared" si="752"/>
        <v>15.954999999999997</v>
      </c>
      <c r="AL3694" s="390">
        <f t="shared" si="753"/>
        <v>16.064999999999998</v>
      </c>
      <c r="AM3694" s="390">
        <f t="shared" si="754"/>
        <v>15.945999999999998</v>
      </c>
      <c r="AN3694" s="390">
        <f t="shared" si="755"/>
        <v>15.539999999999997</v>
      </c>
      <c r="AO3694" s="390">
        <f t="shared" si="756"/>
        <v>16.442999999999998</v>
      </c>
    </row>
    <row r="3695" spans="1:41" ht="15" customHeight="1" x14ac:dyDescent="0.25">
      <c r="A3695" s="127" t="s">
        <v>5385</v>
      </c>
      <c r="B3695" s="125" t="s">
        <v>2077</v>
      </c>
      <c r="C3695" s="125" t="s">
        <v>5226</v>
      </c>
      <c r="D3695" s="125" t="s">
        <v>4644</v>
      </c>
      <c r="F3695" s="126">
        <v>12.48</v>
      </c>
      <c r="G3695" s="126">
        <v>12.68</v>
      </c>
      <c r="H3695" s="126">
        <v>9.98</v>
      </c>
      <c r="I3695" s="126"/>
      <c r="J3695" s="317"/>
      <c r="K3695" s="323">
        <f>ROUND(SUMIF('VGT-Bewegungsdaten'!B:B,A3695,'VGT-Bewegungsdaten'!C:C),3)</f>
        <v>0</v>
      </c>
      <c r="L3695" s="324">
        <f>ROUND(SUMIF('VGT-Bewegungsdaten'!B:B,$A3695,'VGT-Bewegungsdaten'!D:D),2)</f>
        <v>0</v>
      </c>
      <c r="N3695" s="376" t="s">
        <v>4930</v>
      </c>
      <c r="O3695" s="376" t="s">
        <v>4940</v>
      </c>
      <c r="P3695" s="326">
        <f>ROUND(SUMIF('AV-Bewegungsdaten'!B:B,A3695,'AV-Bewegungsdaten'!C:C),3)</f>
        <v>0</v>
      </c>
      <c r="Q3695" s="324">
        <f>ROUND(SUMIF('AV-Bewegungsdaten'!B:B,$A3695,'AV-Bewegungsdaten'!D:D),2)</f>
        <v>0</v>
      </c>
      <c r="T3695" s="327"/>
      <c r="U3695" s="326">
        <f>ROUND(SUMIF('DV-Bewegungsdaten'!B:B,Kategorien!A3695,'DV-Bewegungsdaten'!D:D),3)</f>
        <v>0</v>
      </c>
      <c r="V3695" s="324">
        <f>ROUND(SUMIF('DV-Bewegungsdaten'!B:B,Kategorien!A3695,'DV-Bewegungsdaten'!E:E),3)</f>
        <v>0</v>
      </c>
      <c r="AD3695" s="390">
        <f t="shared" si="745"/>
        <v>7.7409999999999997</v>
      </c>
      <c r="AE3695" s="390">
        <f t="shared" si="746"/>
        <v>8.3979999999999997</v>
      </c>
      <c r="AF3695" s="390">
        <f t="shared" si="747"/>
        <v>9.6169999999999991</v>
      </c>
      <c r="AG3695" s="390">
        <f t="shared" si="748"/>
        <v>8.984</v>
      </c>
      <c r="AH3695" s="390">
        <f t="shared" si="749"/>
        <v>8.8960000000000008</v>
      </c>
      <c r="AI3695" s="390">
        <f t="shared" si="750"/>
        <v>9.4280000000000008</v>
      </c>
      <c r="AJ3695" s="390">
        <f t="shared" si="751"/>
        <v>8.7110000000000003</v>
      </c>
      <c r="AK3695" s="390">
        <f t="shared" si="752"/>
        <v>8.9949999999999992</v>
      </c>
      <c r="AL3695" s="390">
        <f t="shared" si="753"/>
        <v>9.1050000000000004</v>
      </c>
      <c r="AM3695" s="390">
        <f t="shared" si="754"/>
        <v>8.9860000000000007</v>
      </c>
      <c r="AN3695" s="390">
        <f t="shared" si="755"/>
        <v>8.58</v>
      </c>
      <c r="AO3695" s="390">
        <f t="shared" si="756"/>
        <v>9.4830000000000005</v>
      </c>
    </row>
    <row r="3696" spans="1:41" ht="15" customHeight="1" x14ac:dyDescent="0.25">
      <c r="A3696" s="127" t="s">
        <v>5386</v>
      </c>
      <c r="B3696" s="125" t="s">
        <v>2077</v>
      </c>
      <c r="C3696" s="125" t="s">
        <v>5226</v>
      </c>
      <c r="D3696" s="125" t="s">
        <v>4646</v>
      </c>
      <c r="F3696" s="126">
        <v>16.48</v>
      </c>
      <c r="G3696" s="126">
        <v>16.68</v>
      </c>
      <c r="H3696" s="126">
        <v>13.18</v>
      </c>
      <c r="I3696" s="126"/>
      <c r="J3696" s="317"/>
      <c r="K3696" s="323">
        <f>ROUND(SUMIF('VGT-Bewegungsdaten'!B:B,A3696,'VGT-Bewegungsdaten'!C:C),3)</f>
        <v>0</v>
      </c>
      <c r="L3696" s="324">
        <f>ROUND(SUMIF('VGT-Bewegungsdaten'!B:B,$A3696,'VGT-Bewegungsdaten'!D:D),2)</f>
        <v>0</v>
      </c>
      <c r="N3696" s="376" t="s">
        <v>4930</v>
      </c>
      <c r="O3696" s="376" t="s">
        <v>4940</v>
      </c>
      <c r="P3696" s="326">
        <f>ROUND(SUMIF('AV-Bewegungsdaten'!B:B,A3696,'AV-Bewegungsdaten'!C:C),3)</f>
        <v>0</v>
      </c>
      <c r="Q3696" s="324">
        <f>ROUND(SUMIF('AV-Bewegungsdaten'!B:B,$A3696,'AV-Bewegungsdaten'!D:D),2)</f>
        <v>0</v>
      </c>
      <c r="T3696" s="327"/>
      <c r="U3696" s="326">
        <f>ROUND(SUMIF('DV-Bewegungsdaten'!B:B,Kategorien!A3696,'DV-Bewegungsdaten'!D:D),3)</f>
        <v>0</v>
      </c>
      <c r="V3696" s="324">
        <f>ROUND(SUMIF('DV-Bewegungsdaten'!B:B,Kategorien!A3696,'DV-Bewegungsdaten'!E:E),3)</f>
        <v>0</v>
      </c>
      <c r="AD3696" s="390">
        <f t="shared" si="745"/>
        <v>11.741</v>
      </c>
      <c r="AE3696" s="390">
        <f t="shared" si="746"/>
        <v>12.398</v>
      </c>
      <c r="AF3696" s="390">
        <f t="shared" si="747"/>
        <v>13.616999999999999</v>
      </c>
      <c r="AG3696" s="390">
        <f t="shared" si="748"/>
        <v>12.984</v>
      </c>
      <c r="AH3696" s="390">
        <f t="shared" si="749"/>
        <v>12.896000000000001</v>
      </c>
      <c r="AI3696" s="390">
        <f t="shared" si="750"/>
        <v>13.428000000000001</v>
      </c>
      <c r="AJ3696" s="390">
        <f t="shared" si="751"/>
        <v>12.711</v>
      </c>
      <c r="AK3696" s="390">
        <f t="shared" si="752"/>
        <v>12.994999999999999</v>
      </c>
      <c r="AL3696" s="390">
        <f t="shared" si="753"/>
        <v>13.105</v>
      </c>
      <c r="AM3696" s="390">
        <f t="shared" si="754"/>
        <v>12.986000000000001</v>
      </c>
      <c r="AN3696" s="390">
        <f t="shared" si="755"/>
        <v>12.58</v>
      </c>
      <c r="AO3696" s="390">
        <f t="shared" si="756"/>
        <v>13.483000000000001</v>
      </c>
    </row>
    <row r="3697" spans="1:41" ht="15" customHeight="1" x14ac:dyDescent="0.25">
      <c r="A3697" s="127" t="s">
        <v>5387</v>
      </c>
      <c r="B3697" s="125" t="s">
        <v>2077</v>
      </c>
      <c r="C3697" s="125" t="s">
        <v>5226</v>
      </c>
      <c r="D3697" s="125" t="s">
        <v>4648</v>
      </c>
      <c r="F3697" s="126">
        <v>14.98</v>
      </c>
      <c r="G3697" s="126">
        <v>15.18</v>
      </c>
      <c r="H3697" s="126">
        <v>11.98</v>
      </c>
      <c r="I3697" s="126"/>
      <c r="J3697" s="317"/>
      <c r="K3697" s="323">
        <f>ROUND(SUMIF('VGT-Bewegungsdaten'!B:B,A3697,'VGT-Bewegungsdaten'!C:C),3)</f>
        <v>0</v>
      </c>
      <c r="L3697" s="324">
        <f>ROUND(SUMIF('VGT-Bewegungsdaten'!B:B,$A3697,'VGT-Bewegungsdaten'!D:D),2)</f>
        <v>0</v>
      </c>
      <c r="N3697" s="376" t="s">
        <v>4930</v>
      </c>
      <c r="O3697" s="376" t="s">
        <v>4940</v>
      </c>
      <c r="P3697" s="326">
        <f>ROUND(SUMIF('AV-Bewegungsdaten'!B:B,A3697,'AV-Bewegungsdaten'!C:C),3)</f>
        <v>0</v>
      </c>
      <c r="Q3697" s="324">
        <f>ROUND(SUMIF('AV-Bewegungsdaten'!B:B,$A3697,'AV-Bewegungsdaten'!D:D),2)</f>
        <v>0</v>
      </c>
      <c r="T3697" s="327"/>
      <c r="U3697" s="326">
        <f>ROUND(SUMIF('DV-Bewegungsdaten'!B:B,Kategorien!A3697,'DV-Bewegungsdaten'!D:D),3)</f>
        <v>0</v>
      </c>
      <c r="V3697" s="324">
        <f>ROUND(SUMIF('DV-Bewegungsdaten'!B:B,Kategorien!A3697,'DV-Bewegungsdaten'!E:E),3)</f>
        <v>0</v>
      </c>
      <c r="AD3697" s="390">
        <f t="shared" si="745"/>
        <v>10.241</v>
      </c>
      <c r="AE3697" s="390">
        <f t="shared" si="746"/>
        <v>10.898</v>
      </c>
      <c r="AF3697" s="390">
        <f t="shared" si="747"/>
        <v>12.116999999999999</v>
      </c>
      <c r="AG3697" s="390">
        <f t="shared" si="748"/>
        <v>11.484</v>
      </c>
      <c r="AH3697" s="390">
        <f t="shared" si="749"/>
        <v>11.396000000000001</v>
      </c>
      <c r="AI3697" s="390">
        <f t="shared" si="750"/>
        <v>11.928000000000001</v>
      </c>
      <c r="AJ3697" s="390">
        <f t="shared" si="751"/>
        <v>11.211</v>
      </c>
      <c r="AK3697" s="390">
        <f t="shared" si="752"/>
        <v>11.494999999999999</v>
      </c>
      <c r="AL3697" s="390">
        <f t="shared" si="753"/>
        <v>11.605</v>
      </c>
      <c r="AM3697" s="390">
        <f t="shared" si="754"/>
        <v>11.486000000000001</v>
      </c>
      <c r="AN3697" s="390">
        <f t="shared" si="755"/>
        <v>11.08</v>
      </c>
      <c r="AO3697" s="390">
        <f t="shared" si="756"/>
        <v>11.983000000000001</v>
      </c>
    </row>
    <row r="3698" spans="1:41" ht="15" customHeight="1" x14ac:dyDescent="0.25">
      <c r="A3698" s="127" t="s">
        <v>5388</v>
      </c>
      <c r="B3698" s="125" t="s">
        <v>2077</v>
      </c>
      <c r="C3698" s="125" t="s">
        <v>5226</v>
      </c>
      <c r="D3698" s="125" t="s">
        <v>4650</v>
      </c>
      <c r="F3698" s="126">
        <v>20.48</v>
      </c>
      <c r="G3698" s="126">
        <v>20.68</v>
      </c>
      <c r="H3698" s="126">
        <v>16.38</v>
      </c>
      <c r="I3698" s="126"/>
      <c r="J3698" s="317"/>
      <c r="K3698" s="323">
        <f>ROUND(SUMIF('VGT-Bewegungsdaten'!B:B,A3698,'VGT-Bewegungsdaten'!C:C),3)</f>
        <v>0</v>
      </c>
      <c r="L3698" s="324">
        <f>ROUND(SUMIF('VGT-Bewegungsdaten'!B:B,$A3698,'VGT-Bewegungsdaten'!D:D),2)</f>
        <v>0</v>
      </c>
      <c r="N3698" s="376" t="s">
        <v>4930</v>
      </c>
      <c r="O3698" s="376" t="s">
        <v>4940</v>
      </c>
      <c r="P3698" s="326">
        <f>ROUND(SUMIF('AV-Bewegungsdaten'!B:B,A3698,'AV-Bewegungsdaten'!C:C),3)</f>
        <v>0</v>
      </c>
      <c r="Q3698" s="324">
        <f>ROUND(SUMIF('AV-Bewegungsdaten'!B:B,$A3698,'AV-Bewegungsdaten'!D:D),2)</f>
        <v>0</v>
      </c>
      <c r="T3698" s="327"/>
      <c r="U3698" s="326">
        <f>ROUND(SUMIF('DV-Bewegungsdaten'!B:B,Kategorien!A3698,'DV-Bewegungsdaten'!D:D),3)</f>
        <v>0</v>
      </c>
      <c r="V3698" s="324">
        <f>ROUND(SUMIF('DV-Bewegungsdaten'!B:B,Kategorien!A3698,'DV-Bewegungsdaten'!E:E),3)</f>
        <v>0</v>
      </c>
      <c r="AD3698" s="390">
        <f t="shared" ref="AD3698:AD3761" si="757">MAX(0,$G3698-AR$9)</f>
        <v>15.741</v>
      </c>
      <c r="AE3698" s="390">
        <f t="shared" ref="AE3698:AE3761" si="758">MAX(0,$G3698-AS$9)</f>
        <v>16.398</v>
      </c>
      <c r="AF3698" s="390">
        <f t="shared" ref="AF3698:AF3761" si="759">MAX(0,$G3698-AT$9)</f>
        <v>17.617000000000001</v>
      </c>
      <c r="AG3698" s="390">
        <f t="shared" ref="AG3698:AG3761" si="760">MAX(0,$G3698-AU$9)</f>
        <v>16.983999999999998</v>
      </c>
      <c r="AH3698" s="390">
        <f t="shared" ref="AH3698:AH3761" si="761">MAX(0,$G3698-AV$9)</f>
        <v>16.896000000000001</v>
      </c>
      <c r="AI3698" s="390">
        <f t="shared" ref="AI3698:AI3761" si="762">MAX(0,$G3698-AW$9)</f>
        <v>17.428000000000001</v>
      </c>
      <c r="AJ3698" s="390">
        <f t="shared" ref="AJ3698:AJ3761" si="763">MAX(0,$G3698-AX$9)</f>
        <v>16.710999999999999</v>
      </c>
      <c r="AK3698" s="390">
        <f t="shared" ref="AK3698:AK3761" si="764">MAX(0,$G3698-AY$9)</f>
        <v>16.995000000000001</v>
      </c>
      <c r="AL3698" s="390">
        <f t="shared" ref="AL3698:AL3761" si="765">MAX(0,$G3698-AZ$9)</f>
        <v>17.105</v>
      </c>
      <c r="AM3698" s="390">
        <f t="shared" ref="AM3698:AM3761" si="766">MAX(0,$G3698-BA$9)</f>
        <v>16.986000000000001</v>
      </c>
      <c r="AN3698" s="390">
        <f t="shared" ref="AN3698:AN3761" si="767">MAX(0,$G3698-BB$9)</f>
        <v>16.579999999999998</v>
      </c>
      <c r="AO3698" s="390">
        <f t="shared" ref="AO3698:AO3761" si="768">MAX(0,$G3698-BC$9)</f>
        <v>17.483000000000001</v>
      </c>
    </row>
    <row r="3699" spans="1:41" ht="15" customHeight="1" x14ac:dyDescent="0.25">
      <c r="A3699" s="127" t="s">
        <v>5389</v>
      </c>
      <c r="B3699" s="125" t="s">
        <v>2077</v>
      </c>
      <c r="C3699" s="125" t="s">
        <v>5226</v>
      </c>
      <c r="D3699" s="125" t="s">
        <v>4652</v>
      </c>
      <c r="F3699" s="126">
        <v>18.48</v>
      </c>
      <c r="G3699" s="126">
        <v>18.68</v>
      </c>
      <c r="H3699" s="126">
        <v>14.78</v>
      </c>
      <c r="I3699" s="126"/>
      <c r="J3699" s="317"/>
      <c r="K3699" s="323">
        <f>ROUND(SUMIF('VGT-Bewegungsdaten'!B:B,A3699,'VGT-Bewegungsdaten'!C:C),3)</f>
        <v>0</v>
      </c>
      <c r="L3699" s="324">
        <f>ROUND(SUMIF('VGT-Bewegungsdaten'!B:B,$A3699,'VGT-Bewegungsdaten'!D:D),2)</f>
        <v>0</v>
      </c>
      <c r="N3699" s="376" t="s">
        <v>4930</v>
      </c>
      <c r="O3699" s="376" t="s">
        <v>4940</v>
      </c>
      <c r="P3699" s="326">
        <f>ROUND(SUMIF('AV-Bewegungsdaten'!B:B,A3699,'AV-Bewegungsdaten'!C:C),3)</f>
        <v>0</v>
      </c>
      <c r="Q3699" s="324">
        <f>ROUND(SUMIF('AV-Bewegungsdaten'!B:B,$A3699,'AV-Bewegungsdaten'!D:D),2)</f>
        <v>0</v>
      </c>
      <c r="T3699" s="327"/>
      <c r="U3699" s="326">
        <f>ROUND(SUMIF('DV-Bewegungsdaten'!B:B,Kategorien!A3699,'DV-Bewegungsdaten'!D:D),3)</f>
        <v>0</v>
      </c>
      <c r="V3699" s="324">
        <f>ROUND(SUMIF('DV-Bewegungsdaten'!B:B,Kategorien!A3699,'DV-Bewegungsdaten'!E:E),3)</f>
        <v>0</v>
      </c>
      <c r="AD3699" s="390">
        <f t="shared" si="757"/>
        <v>13.741</v>
      </c>
      <c r="AE3699" s="390">
        <f t="shared" si="758"/>
        <v>14.398</v>
      </c>
      <c r="AF3699" s="390">
        <f t="shared" si="759"/>
        <v>15.616999999999999</v>
      </c>
      <c r="AG3699" s="390">
        <f t="shared" si="760"/>
        <v>14.984</v>
      </c>
      <c r="AH3699" s="390">
        <f t="shared" si="761"/>
        <v>14.896000000000001</v>
      </c>
      <c r="AI3699" s="390">
        <f t="shared" si="762"/>
        <v>15.428000000000001</v>
      </c>
      <c r="AJ3699" s="390">
        <f t="shared" si="763"/>
        <v>14.711</v>
      </c>
      <c r="AK3699" s="390">
        <f t="shared" si="764"/>
        <v>14.994999999999999</v>
      </c>
      <c r="AL3699" s="390">
        <f t="shared" si="765"/>
        <v>15.105</v>
      </c>
      <c r="AM3699" s="390">
        <f t="shared" si="766"/>
        <v>14.986000000000001</v>
      </c>
      <c r="AN3699" s="390">
        <f t="shared" si="767"/>
        <v>14.58</v>
      </c>
      <c r="AO3699" s="390">
        <f t="shared" si="768"/>
        <v>15.483000000000001</v>
      </c>
    </row>
    <row r="3700" spans="1:41" ht="15" customHeight="1" x14ac:dyDescent="0.25">
      <c r="A3700" s="127" t="s">
        <v>5390</v>
      </c>
      <c r="B3700" s="125" t="s">
        <v>2077</v>
      </c>
      <c r="C3700" s="125" t="s">
        <v>5226</v>
      </c>
      <c r="D3700" s="125" t="s">
        <v>4654</v>
      </c>
      <c r="F3700" s="126">
        <v>11.52</v>
      </c>
      <c r="G3700" s="126">
        <v>11.719999999999999</v>
      </c>
      <c r="H3700" s="126">
        <v>9.2200000000000006</v>
      </c>
      <c r="I3700" s="126"/>
      <c r="J3700" s="317"/>
      <c r="K3700" s="323">
        <f>ROUND(SUMIF('VGT-Bewegungsdaten'!B:B,A3700,'VGT-Bewegungsdaten'!C:C),3)</f>
        <v>0</v>
      </c>
      <c r="L3700" s="324">
        <f>ROUND(SUMIF('VGT-Bewegungsdaten'!B:B,$A3700,'VGT-Bewegungsdaten'!D:D),2)</f>
        <v>0</v>
      </c>
      <c r="N3700" s="376" t="s">
        <v>4930</v>
      </c>
      <c r="O3700" s="376" t="s">
        <v>4940</v>
      </c>
      <c r="P3700" s="326">
        <f>ROUND(SUMIF('AV-Bewegungsdaten'!B:B,A3700,'AV-Bewegungsdaten'!C:C),3)</f>
        <v>0</v>
      </c>
      <c r="Q3700" s="324">
        <f>ROUND(SUMIF('AV-Bewegungsdaten'!B:B,$A3700,'AV-Bewegungsdaten'!D:D),2)</f>
        <v>0</v>
      </c>
      <c r="T3700" s="327"/>
      <c r="U3700" s="326">
        <f>ROUND(SUMIF('DV-Bewegungsdaten'!B:B,Kategorien!A3700,'DV-Bewegungsdaten'!D:D),3)</f>
        <v>0</v>
      </c>
      <c r="V3700" s="324">
        <f>ROUND(SUMIF('DV-Bewegungsdaten'!B:B,Kategorien!A3700,'DV-Bewegungsdaten'!E:E),3)</f>
        <v>0</v>
      </c>
      <c r="AD3700" s="390">
        <f t="shared" si="757"/>
        <v>6.7809999999999988</v>
      </c>
      <c r="AE3700" s="390">
        <f t="shared" si="758"/>
        <v>7.4379999999999988</v>
      </c>
      <c r="AF3700" s="390">
        <f t="shared" si="759"/>
        <v>8.6569999999999983</v>
      </c>
      <c r="AG3700" s="390">
        <f t="shared" si="760"/>
        <v>8.0239999999999991</v>
      </c>
      <c r="AH3700" s="390">
        <f t="shared" si="761"/>
        <v>7.9359999999999991</v>
      </c>
      <c r="AI3700" s="390">
        <f t="shared" si="762"/>
        <v>8.468</v>
      </c>
      <c r="AJ3700" s="390">
        <f t="shared" si="763"/>
        <v>7.7509999999999994</v>
      </c>
      <c r="AK3700" s="390">
        <f t="shared" si="764"/>
        <v>8.0349999999999984</v>
      </c>
      <c r="AL3700" s="390">
        <f t="shared" si="765"/>
        <v>8.1449999999999996</v>
      </c>
      <c r="AM3700" s="390">
        <f t="shared" si="766"/>
        <v>8.0259999999999998</v>
      </c>
      <c r="AN3700" s="390">
        <f t="shared" si="767"/>
        <v>7.6199999999999992</v>
      </c>
      <c r="AO3700" s="390">
        <f t="shared" si="768"/>
        <v>8.5229999999999997</v>
      </c>
    </row>
    <row r="3701" spans="1:41" ht="15" customHeight="1" x14ac:dyDescent="0.25">
      <c r="A3701" s="127" t="s">
        <v>5391</v>
      </c>
      <c r="B3701" s="125" t="s">
        <v>2077</v>
      </c>
      <c r="C3701" s="125" t="s">
        <v>5226</v>
      </c>
      <c r="D3701" s="125" t="s">
        <v>4656</v>
      </c>
      <c r="F3701" s="126">
        <v>15.52</v>
      </c>
      <c r="G3701" s="126">
        <v>15.719999999999999</v>
      </c>
      <c r="H3701" s="126">
        <v>12.42</v>
      </c>
      <c r="I3701" s="126"/>
      <c r="J3701" s="317"/>
      <c r="K3701" s="323">
        <f>ROUND(SUMIF('VGT-Bewegungsdaten'!B:B,A3701,'VGT-Bewegungsdaten'!C:C),3)</f>
        <v>0</v>
      </c>
      <c r="L3701" s="324">
        <f>ROUND(SUMIF('VGT-Bewegungsdaten'!B:B,$A3701,'VGT-Bewegungsdaten'!D:D),2)</f>
        <v>0</v>
      </c>
      <c r="N3701" s="376" t="s">
        <v>4930</v>
      </c>
      <c r="O3701" s="376" t="s">
        <v>4940</v>
      </c>
      <c r="P3701" s="326">
        <f>ROUND(SUMIF('AV-Bewegungsdaten'!B:B,A3701,'AV-Bewegungsdaten'!C:C),3)</f>
        <v>0</v>
      </c>
      <c r="Q3701" s="324">
        <f>ROUND(SUMIF('AV-Bewegungsdaten'!B:B,$A3701,'AV-Bewegungsdaten'!D:D),2)</f>
        <v>0</v>
      </c>
      <c r="T3701" s="327"/>
      <c r="U3701" s="326">
        <f>ROUND(SUMIF('DV-Bewegungsdaten'!B:B,Kategorien!A3701,'DV-Bewegungsdaten'!D:D),3)</f>
        <v>0</v>
      </c>
      <c r="V3701" s="324">
        <f>ROUND(SUMIF('DV-Bewegungsdaten'!B:B,Kategorien!A3701,'DV-Bewegungsdaten'!E:E),3)</f>
        <v>0</v>
      </c>
      <c r="AD3701" s="390">
        <f t="shared" si="757"/>
        <v>10.780999999999999</v>
      </c>
      <c r="AE3701" s="390">
        <f t="shared" si="758"/>
        <v>11.437999999999999</v>
      </c>
      <c r="AF3701" s="390">
        <f t="shared" si="759"/>
        <v>12.656999999999998</v>
      </c>
      <c r="AG3701" s="390">
        <f t="shared" si="760"/>
        <v>12.023999999999999</v>
      </c>
      <c r="AH3701" s="390">
        <f t="shared" si="761"/>
        <v>11.936</v>
      </c>
      <c r="AI3701" s="390">
        <f t="shared" si="762"/>
        <v>12.468</v>
      </c>
      <c r="AJ3701" s="390">
        <f t="shared" si="763"/>
        <v>11.750999999999999</v>
      </c>
      <c r="AK3701" s="390">
        <f t="shared" si="764"/>
        <v>12.034999999999998</v>
      </c>
      <c r="AL3701" s="390">
        <f t="shared" si="765"/>
        <v>12.145</v>
      </c>
      <c r="AM3701" s="390">
        <f t="shared" si="766"/>
        <v>12.026</v>
      </c>
      <c r="AN3701" s="390">
        <f t="shared" si="767"/>
        <v>11.62</v>
      </c>
      <c r="AO3701" s="390">
        <f t="shared" si="768"/>
        <v>12.523</v>
      </c>
    </row>
    <row r="3702" spans="1:41" ht="15" customHeight="1" x14ac:dyDescent="0.25">
      <c r="A3702" s="127" t="s">
        <v>5392</v>
      </c>
      <c r="B3702" s="125" t="s">
        <v>2077</v>
      </c>
      <c r="C3702" s="125" t="s">
        <v>5226</v>
      </c>
      <c r="D3702" s="125" t="s">
        <v>4658</v>
      </c>
      <c r="F3702" s="126">
        <v>14.02</v>
      </c>
      <c r="G3702" s="126">
        <v>14.219999999999999</v>
      </c>
      <c r="H3702" s="126">
        <v>11.22</v>
      </c>
      <c r="I3702" s="126"/>
      <c r="J3702" s="317"/>
      <c r="K3702" s="323">
        <f>ROUND(SUMIF('VGT-Bewegungsdaten'!B:B,A3702,'VGT-Bewegungsdaten'!C:C),3)</f>
        <v>0</v>
      </c>
      <c r="L3702" s="324">
        <f>ROUND(SUMIF('VGT-Bewegungsdaten'!B:B,$A3702,'VGT-Bewegungsdaten'!D:D),2)</f>
        <v>0</v>
      </c>
      <c r="N3702" s="376" t="s">
        <v>4930</v>
      </c>
      <c r="O3702" s="376" t="s">
        <v>4940</v>
      </c>
      <c r="P3702" s="326">
        <f>ROUND(SUMIF('AV-Bewegungsdaten'!B:B,A3702,'AV-Bewegungsdaten'!C:C),3)</f>
        <v>0</v>
      </c>
      <c r="Q3702" s="324">
        <f>ROUND(SUMIF('AV-Bewegungsdaten'!B:B,$A3702,'AV-Bewegungsdaten'!D:D),2)</f>
        <v>0</v>
      </c>
      <c r="T3702" s="327"/>
      <c r="U3702" s="326">
        <f>ROUND(SUMIF('DV-Bewegungsdaten'!B:B,Kategorien!A3702,'DV-Bewegungsdaten'!D:D),3)</f>
        <v>0</v>
      </c>
      <c r="V3702" s="324">
        <f>ROUND(SUMIF('DV-Bewegungsdaten'!B:B,Kategorien!A3702,'DV-Bewegungsdaten'!E:E),3)</f>
        <v>0</v>
      </c>
      <c r="AD3702" s="390">
        <f t="shared" si="757"/>
        <v>9.2809999999999988</v>
      </c>
      <c r="AE3702" s="390">
        <f t="shared" si="758"/>
        <v>9.9379999999999988</v>
      </c>
      <c r="AF3702" s="390">
        <f t="shared" si="759"/>
        <v>11.156999999999998</v>
      </c>
      <c r="AG3702" s="390">
        <f t="shared" si="760"/>
        <v>10.523999999999999</v>
      </c>
      <c r="AH3702" s="390">
        <f t="shared" si="761"/>
        <v>10.436</v>
      </c>
      <c r="AI3702" s="390">
        <f t="shared" si="762"/>
        <v>10.968</v>
      </c>
      <c r="AJ3702" s="390">
        <f t="shared" si="763"/>
        <v>10.250999999999999</v>
      </c>
      <c r="AK3702" s="390">
        <f t="shared" si="764"/>
        <v>10.534999999999998</v>
      </c>
      <c r="AL3702" s="390">
        <f t="shared" si="765"/>
        <v>10.645</v>
      </c>
      <c r="AM3702" s="390">
        <f t="shared" si="766"/>
        <v>10.526</v>
      </c>
      <c r="AN3702" s="390">
        <f t="shared" si="767"/>
        <v>10.119999999999999</v>
      </c>
      <c r="AO3702" s="390">
        <f t="shared" si="768"/>
        <v>11.023</v>
      </c>
    </row>
    <row r="3703" spans="1:41" ht="15" customHeight="1" x14ac:dyDescent="0.25">
      <c r="A3703" s="127" t="s">
        <v>5393</v>
      </c>
      <c r="B3703" s="125" t="s">
        <v>2077</v>
      </c>
      <c r="C3703" s="125" t="s">
        <v>5226</v>
      </c>
      <c r="D3703" s="125" t="s">
        <v>4660</v>
      </c>
      <c r="F3703" s="126">
        <v>19.520000000000003</v>
      </c>
      <c r="G3703" s="126">
        <v>19.720000000000002</v>
      </c>
      <c r="H3703" s="126">
        <v>15.62</v>
      </c>
      <c r="I3703" s="126"/>
      <c r="J3703" s="317"/>
      <c r="K3703" s="323">
        <f>ROUND(SUMIF('VGT-Bewegungsdaten'!B:B,A3703,'VGT-Bewegungsdaten'!C:C),3)</f>
        <v>0</v>
      </c>
      <c r="L3703" s="324">
        <f>ROUND(SUMIF('VGT-Bewegungsdaten'!B:B,$A3703,'VGT-Bewegungsdaten'!D:D),2)</f>
        <v>0</v>
      </c>
      <c r="N3703" s="376" t="s">
        <v>4930</v>
      </c>
      <c r="O3703" s="376" t="s">
        <v>4940</v>
      </c>
      <c r="P3703" s="326">
        <f>ROUND(SUMIF('AV-Bewegungsdaten'!B:B,A3703,'AV-Bewegungsdaten'!C:C),3)</f>
        <v>0</v>
      </c>
      <c r="Q3703" s="324">
        <f>ROUND(SUMIF('AV-Bewegungsdaten'!B:B,$A3703,'AV-Bewegungsdaten'!D:D),2)</f>
        <v>0</v>
      </c>
      <c r="T3703" s="327"/>
      <c r="U3703" s="326">
        <f>ROUND(SUMIF('DV-Bewegungsdaten'!B:B,Kategorien!A3703,'DV-Bewegungsdaten'!D:D),3)</f>
        <v>0</v>
      </c>
      <c r="V3703" s="324">
        <f>ROUND(SUMIF('DV-Bewegungsdaten'!B:B,Kategorien!A3703,'DV-Bewegungsdaten'!E:E),3)</f>
        <v>0</v>
      </c>
      <c r="AD3703" s="390">
        <f t="shared" si="757"/>
        <v>14.781000000000002</v>
      </c>
      <c r="AE3703" s="390">
        <f t="shared" si="758"/>
        <v>15.438000000000002</v>
      </c>
      <c r="AF3703" s="390">
        <f t="shared" si="759"/>
        <v>16.657000000000004</v>
      </c>
      <c r="AG3703" s="390">
        <f t="shared" si="760"/>
        <v>16.024000000000001</v>
      </c>
      <c r="AH3703" s="390">
        <f t="shared" si="761"/>
        <v>15.936000000000003</v>
      </c>
      <c r="AI3703" s="390">
        <f t="shared" si="762"/>
        <v>16.468000000000004</v>
      </c>
      <c r="AJ3703" s="390">
        <f t="shared" si="763"/>
        <v>15.751000000000003</v>
      </c>
      <c r="AK3703" s="390">
        <f t="shared" si="764"/>
        <v>16.035000000000004</v>
      </c>
      <c r="AL3703" s="390">
        <f t="shared" si="765"/>
        <v>16.145000000000003</v>
      </c>
      <c r="AM3703" s="390">
        <f t="shared" si="766"/>
        <v>16.026000000000003</v>
      </c>
      <c r="AN3703" s="390">
        <f t="shared" si="767"/>
        <v>15.620000000000003</v>
      </c>
      <c r="AO3703" s="390">
        <f t="shared" si="768"/>
        <v>16.523000000000003</v>
      </c>
    </row>
    <row r="3704" spans="1:41" ht="15" customHeight="1" x14ac:dyDescent="0.25">
      <c r="A3704" s="127" t="s">
        <v>5394</v>
      </c>
      <c r="B3704" s="125" t="s">
        <v>2077</v>
      </c>
      <c r="C3704" s="125" t="s">
        <v>5226</v>
      </c>
      <c r="D3704" s="125" t="s">
        <v>4662</v>
      </c>
      <c r="F3704" s="126">
        <v>17.52</v>
      </c>
      <c r="G3704" s="126">
        <v>17.72</v>
      </c>
      <c r="H3704" s="126">
        <v>14.02</v>
      </c>
      <c r="I3704" s="126"/>
      <c r="J3704" s="317"/>
      <c r="K3704" s="323">
        <f>ROUND(SUMIF('VGT-Bewegungsdaten'!B:B,A3704,'VGT-Bewegungsdaten'!C:C),3)</f>
        <v>0</v>
      </c>
      <c r="L3704" s="324">
        <f>ROUND(SUMIF('VGT-Bewegungsdaten'!B:B,$A3704,'VGT-Bewegungsdaten'!D:D),2)</f>
        <v>0</v>
      </c>
      <c r="N3704" s="376" t="s">
        <v>4930</v>
      </c>
      <c r="O3704" s="376" t="s">
        <v>4940</v>
      </c>
      <c r="P3704" s="326">
        <f>ROUND(SUMIF('AV-Bewegungsdaten'!B:B,A3704,'AV-Bewegungsdaten'!C:C),3)</f>
        <v>0</v>
      </c>
      <c r="Q3704" s="324">
        <f>ROUND(SUMIF('AV-Bewegungsdaten'!B:B,$A3704,'AV-Bewegungsdaten'!D:D),2)</f>
        <v>0</v>
      </c>
      <c r="T3704" s="327"/>
      <c r="U3704" s="326">
        <f>ROUND(SUMIF('DV-Bewegungsdaten'!B:B,Kategorien!A3704,'DV-Bewegungsdaten'!D:D),3)</f>
        <v>0</v>
      </c>
      <c r="V3704" s="324">
        <f>ROUND(SUMIF('DV-Bewegungsdaten'!B:B,Kategorien!A3704,'DV-Bewegungsdaten'!E:E),3)</f>
        <v>0</v>
      </c>
      <c r="AD3704" s="390">
        <f t="shared" si="757"/>
        <v>12.780999999999999</v>
      </c>
      <c r="AE3704" s="390">
        <f t="shared" si="758"/>
        <v>13.437999999999999</v>
      </c>
      <c r="AF3704" s="390">
        <f t="shared" si="759"/>
        <v>14.656999999999998</v>
      </c>
      <c r="AG3704" s="390">
        <f t="shared" si="760"/>
        <v>14.023999999999999</v>
      </c>
      <c r="AH3704" s="390">
        <f t="shared" si="761"/>
        <v>13.936</v>
      </c>
      <c r="AI3704" s="390">
        <f t="shared" si="762"/>
        <v>14.468</v>
      </c>
      <c r="AJ3704" s="390">
        <f t="shared" si="763"/>
        <v>13.750999999999999</v>
      </c>
      <c r="AK3704" s="390">
        <f t="shared" si="764"/>
        <v>14.034999999999998</v>
      </c>
      <c r="AL3704" s="390">
        <f t="shared" si="765"/>
        <v>14.145</v>
      </c>
      <c r="AM3704" s="390">
        <f t="shared" si="766"/>
        <v>14.026</v>
      </c>
      <c r="AN3704" s="390">
        <f t="shared" si="767"/>
        <v>13.62</v>
      </c>
      <c r="AO3704" s="390">
        <f t="shared" si="768"/>
        <v>14.523</v>
      </c>
    </row>
    <row r="3705" spans="1:41" ht="15" customHeight="1" x14ac:dyDescent="0.25">
      <c r="A3705" s="127" t="s">
        <v>5395</v>
      </c>
      <c r="B3705" s="125" t="s">
        <v>2077</v>
      </c>
      <c r="C3705" s="125" t="s">
        <v>5226</v>
      </c>
      <c r="D3705" s="125" t="s">
        <v>4664</v>
      </c>
      <c r="F3705" s="126">
        <v>5.76</v>
      </c>
      <c r="G3705" s="126">
        <v>5.96</v>
      </c>
      <c r="H3705" s="126">
        <v>4.6100000000000003</v>
      </c>
      <c r="I3705" s="126"/>
      <c r="J3705" s="317"/>
      <c r="K3705" s="323">
        <f>ROUND(SUMIF('VGT-Bewegungsdaten'!B:B,A3705,'VGT-Bewegungsdaten'!C:C),3)</f>
        <v>0</v>
      </c>
      <c r="L3705" s="324">
        <f>ROUND(SUMIF('VGT-Bewegungsdaten'!B:B,$A3705,'VGT-Bewegungsdaten'!D:D),2)</f>
        <v>0</v>
      </c>
      <c r="N3705" s="376" t="s">
        <v>4930</v>
      </c>
      <c r="O3705" s="376" t="s">
        <v>4940</v>
      </c>
      <c r="P3705" s="326">
        <f>ROUND(SUMIF('AV-Bewegungsdaten'!B:B,A3705,'AV-Bewegungsdaten'!C:C),3)</f>
        <v>0</v>
      </c>
      <c r="Q3705" s="324">
        <f>ROUND(SUMIF('AV-Bewegungsdaten'!B:B,$A3705,'AV-Bewegungsdaten'!D:D),2)</f>
        <v>0</v>
      </c>
      <c r="T3705" s="327"/>
      <c r="U3705" s="326">
        <f>ROUND(SUMIF('DV-Bewegungsdaten'!B:B,Kategorien!A3705,'DV-Bewegungsdaten'!D:D),3)</f>
        <v>0</v>
      </c>
      <c r="V3705" s="324">
        <f>ROUND(SUMIF('DV-Bewegungsdaten'!B:B,Kategorien!A3705,'DV-Bewegungsdaten'!E:E),3)</f>
        <v>0</v>
      </c>
      <c r="AD3705" s="390">
        <f t="shared" si="757"/>
        <v>1.0209999999999999</v>
      </c>
      <c r="AE3705" s="390">
        <f t="shared" si="758"/>
        <v>1.6779999999999999</v>
      </c>
      <c r="AF3705" s="390">
        <f t="shared" si="759"/>
        <v>2.8969999999999998</v>
      </c>
      <c r="AG3705" s="390">
        <f t="shared" si="760"/>
        <v>2.2639999999999998</v>
      </c>
      <c r="AH3705" s="390">
        <f t="shared" si="761"/>
        <v>2.1760000000000002</v>
      </c>
      <c r="AI3705" s="390">
        <f t="shared" si="762"/>
        <v>2.7080000000000002</v>
      </c>
      <c r="AJ3705" s="390">
        <f t="shared" si="763"/>
        <v>1.9910000000000001</v>
      </c>
      <c r="AK3705" s="390">
        <f t="shared" si="764"/>
        <v>2.2749999999999999</v>
      </c>
      <c r="AL3705" s="390">
        <f t="shared" si="765"/>
        <v>2.3849999999999998</v>
      </c>
      <c r="AM3705" s="390">
        <f t="shared" si="766"/>
        <v>2.266</v>
      </c>
      <c r="AN3705" s="390">
        <f t="shared" si="767"/>
        <v>1.8600000000000003</v>
      </c>
      <c r="AO3705" s="390">
        <f t="shared" si="768"/>
        <v>2.7629999999999999</v>
      </c>
    </row>
    <row r="3706" spans="1:41" ht="15" customHeight="1" x14ac:dyDescent="0.25">
      <c r="A3706" s="127" t="s">
        <v>5396</v>
      </c>
      <c r="B3706" s="125" t="s">
        <v>2077</v>
      </c>
      <c r="C3706" s="125" t="s">
        <v>5249</v>
      </c>
      <c r="D3706" s="125" t="s">
        <v>4520</v>
      </c>
      <c r="F3706" s="126">
        <v>13.46</v>
      </c>
      <c r="G3706" s="126">
        <v>13.66</v>
      </c>
      <c r="H3706" s="126">
        <v>10.93</v>
      </c>
      <c r="I3706" s="126"/>
      <c r="J3706" s="317"/>
      <c r="K3706" s="323">
        <f>ROUND(SUMIF('VGT-Bewegungsdaten'!B:B,A3706,'VGT-Bewegungsdaten'!C:C),3)</f>
        <v>0</v>
      </c>
      <c r="L3706" s="324">
        <f>ROUND(SUMIF('VGT-Bewegungsdaten'!B:B,$A3706,'VGT-Bewegungsdaten'!D:D),2)</f>
        <v>0</v>
      </c>
      <c r="N3706" s="376" t="s">
        <v>4930</v>
      </c>
      <c r="O3706" s="376" t="s">
        <v>4940</v>
      </c>
      <c r="P3706" s="326">
        <f>ROUND(SUMIF('AV-Bewegungsdaten'!B:B,A3706,'AV-Bewegungsdaten'!C:C),3)</f>
        <v>0</v>
      </c>
      <c r="Q3706" s="324">
        <f>ROUND(SUMIF('AV-Bewegungsdaten'!B:B,$A3706,'AV-Bewegungsdaten'!D:D),2)</f>
        <v>0</v>
      </c>
      <c r="T3706" s="327"/>
      <c r="U3706" s="326">
        <f>ROUND(SUMIF('DV-Bewegungsdaten'!B:B,Kategorien!A3706,'DV-Bewegungsdaten'!D:D),3)</f>
        <v>0</v>
      </c>
      <c r="V3706" s="324">
        <f>ROUND(SUMIF('DV-Bewegungsdaten'!B:B,Kategorien!A3706,'DV-Bewegungsdaten'!E:E),3)</f>
        <v>0</v>
      </c>
      <c r="AD3706" s="390">
        <f t="shared" si="757"/>
        <v>8.7210000000000001</v>
      </c>
      <c r="AE3706" s="390">
        <f t="shared" si="758"/>
        <v>9.3780000000000001</v>
      </c>
      <c r="AF3706" s="390">
        <f t="shared" si="759"/>
        <v>10.597</v>
      </c>
      <c r="AG3706" s="390">
        <f t="shared" si="760"/>
        <v>9.9640000000000004</v>
      </c>
      <c r="AH3706" s="390">
        <f t="shared" si="761"/>
        <v>9.8760000000000012</v>
      </c>
      <c r="AI3706" s="390">
        <f t="shared" si="762"/>
        <v>10.408000000000001</v>
      </c>
      <c r="AJ3706" s="390">
        <f t="shared" si="763"/>
        <v>9.6910000000000007</v>
      </c>
      <c r="AK3706" s="390">
        <f t="shared" si="764"/>
        <v>9.9749999999999996</v>
      </c>
      <c r="AL3706" s="390">
        <f t="shared" si="765"/>
        <v>10.085000000000001</v>
      </c>
      <c r="AM3706" s="390">
        <f t="shared" si="766"/>
        <v>9.9660000000000011</v>
      </c>
      <c r="AN3706" s="390">
        <f t="shared" si="767"/>
        <v>9.56</v>
      </c>
      <c r="AO3706" s="390">
        <f t="shared" si="768"/>
        <v>10.463000000000001</v>
      </c>
    </row>
    <row r="3707" spans="1:41" ht="15" customHeight="1" x14ac:dyDescent="0.25">
      <c r="A3707" s="127" t="s">
        <v>5397</v>
      </c>
      <c r="B3707" s="125" t="s">
        <v>2077</v>
      </c>
      <c r="C3707" s="125" t="s">
        <v>5249</v>
      </c>
      <c r="D3707" s="125" t="s">
        <v>4552</v>
      </c>
      <c r="F3707" s="126">
        <v>11.58</v>
      </c>
      <c r="G3707" s="126">
        <v>11.78</v>
      </c>
      <c r="H3707" s="126">
        <v>9.42</v>
      </c>
      <c r="I3707" s="126"/>
      <c r="J3707" s="317"/>
      <c r="K3707" s="323">
        <f>ROUND(SUMIF('VGT-Bewegungsdaten'!B:B,A3707,'VGT-Bewegungsdaten'!C:C),3)</f>
        <v>0</v>
      </c>
      <c r="L3707" s="324">
        <f>ROUND(SUMIF('VGT-Bewegungsdaten'!B:B,$A3707,'VGT-Bewegungsdaten'!D:D),2)</f>
        <v>0</v>
      </c>
      <c r="N3707" s="376" t="s">
        <v>4930</v>
      </c>
      <c r="O3707" s="376" t="s">
        <v>4940</v>
      </c>
      <c r="P3707" s="326">
        <f>ROUND(SUMIF('AV-Bewegungsdaten'!B:B,A3707,'AV-Bewegungsdaten'!C:C),3)</f>
        <v>0</v>
      </c>
      <c r="Q3707" s="324">
        <f>ROUND(SUMIF('AV-Bewegungsdaten'!B:B,$A3707,'AV-Bewegungsdaten'!D:D),2)</f>
        <v>0</v>
      </c>
      <c r="T3707" s="327"/>
      <c r="U3707" s="326">
        <f>ROUND(SUMIF('DV-Bewegungsdaten'!B:B,Kategorien!A3707,'DV-Bewegungsdaten'!D:D),3)</f>
        <v>0</v>
      </c>
      <c r="V3707" s="324">
        <f>ROUND(SUMIF('DV-Bewegungsdaten'!B:B,Kategorien!A3707,'DV-Bewegungsdaten'!E:E),3)</f>
        <v>0</v>
      </c>
      <c r="AD3707" s="390">
        <f t="shared" si="757"/>
        <v>6.8409999999999993</v>
      </c>
      <c r="AE3707" s="390">
        <f t="shared" si="758"/>
        <v>7.4979999999999993</v>
      </c>
      <c r="AF3707" s="390">
        <f t="shared" si="759"/>
        <v>8.7169999999999987</v>
      </c>
      <c r="AG3707" s="390">
        <f t="shared" si="760"/>
        <v>8.0839999999999996</v>
      </c>
      <c r="AH3707" s="390">
        <f t="shared" si="761"/>
        <v>7.9959999999999996</v>
      </c>
      <c r="AI3707" s="390">
        <f t="shared" si="762"/>
        <v>8.5279999999999987</v>
      </c>
      <c r="AJ3707" s="390">
        <f t="shared" si="763"/>
        <v>7.8109999999999999</v>
      </c>
      <c r="AK3707" s="390">
        <f t="shared" si="764"/>
        <v>8.0949999999999989</v>
      </c>
      <c r="AL3707" s="390">
        <f t="shared" si="765"/>
        <v>8.2049999999999983</v>
      </c>
      <c r="AM3707" s="390">
        <f t="shared" si="766"/>
        <v>8.0859999999999985</v>
      </c>
      <c r="AN3707" s="390">
        <f t="shared" si="767"/>
        <v>7.68</v>
      </c>
      <c r="AO3707" s="390">
        <f t="shared" si="768"/>
        <v>8.5829999999999984</v>
      </c>
    </row>
    <row r="3708" spans="1:41" ht="15" customHeight="1" x14ac:dyDescent="0.25">
      <c r="A3708" s="127" t="s">
        <v>5398</v>
      </c>
      <c r="B3708" s="125" t="s">
        <v>2077</v>
      </c>
      <c r="C3708" s="125" t="s">
        <v>5249</v>
      </c>
      <c r="D3708" s="125" t="s">
        <v>1424</v>
      </c>
      <c r="F3708" s="126">
        <v>10.35</v>
      </c>
      <c r="G3708" s="126">
        <v>10.549999999999999</v>
      </c>
      <c r="H3708" s="126">
        <v>8.44</v>
      </c>
      <c r="I3708" s="126"/>
      <c r="J3708" s="317"/>
      <c r="K3708" s="323">
        <f>ROUND(SUMIF('VGT-Bewegungsdaten'!B:B,A3708,'VGT-Bewegungsdaten'!C:C),3)</f>
        <v>0</v>
      </c>
      <c r="L3708" s="324">
        <f>ROUND(SUMIF('VGT-Bewegungsdaten'!B:B,$A3708,'VGT-Bewegungsdaten'!D:D),2)</f>
        <v>0</v>
      </c>
      <c r="N3708" s="376" t="s">
        <v>4930</v>
      </c>
      <c r="O3708" s="376" t="s">
        <v>4940</v>
      </c>
      <c r="P3708" s="326">
        <f>ROUND(SUMIF('AV-Bewegungsdaten'!B:B,A3708,'AV-Bewegungsdaten'!C:C),3)</f>
        <v>0</v>
      </c>
      <c r="Q3708" s="324">
        <f>ROUND(SUMIF('AV-Bewegungsdaten'!B:B,$A3708,'AV-Bewegungsdaten'!D:D),2)</f>
        <v>0</v>
      </c>
      <c r="T3708" s="327"/>
      <c r="U3708" s="326">
        <f>ROUND(SUMIF('DV-Bewegungsdaten'!B:B,Kategorien!A3708,'DV-Bewegungsdaten'!D:D),3)</f>
        <v>0</v>
      </c>
      <c r="V3708" s="324">
        <f>ROUND(SUMIF('DV-Bewegungsdaten'!B:B,Kategorien!A3708,'DV-Bewegungsdaten'!E:E),3)</f>
        <v>0</v>
      </c>
      <c r="AD3708" s="390">
        <f t="shared" si="757"/>
        <v>5.6109999999999989</v>
      </c>
      <c r="AE3708" s="390">
        <f t="shared" si="758"/>
        <v>6.2679999999999989</v>
      </c>
      <c r="AF3708" s="390">
        <f t="shared" si="759"/>
        <v>7.4869999999999983</v>
      </c>
      <c r="AG3708" s="390">
        <f t="shared" si="760"/>
        <v>6.8539999999999992</v>
      </c>
      <c r="AH3708" s="390">
        <f t="shared" si="761"/>
        <v>6.7659999999999991</v>
      </c>
      <c r="AI3708" s="390">
        <f t="shared" si="762"/>
        <v>7.2979999999999992</v>
      </c>
      <c r="AJ3708" s="390">
        <f t="shared" si="763"/>
        <v>6.5809999999999995</v>
      </c>
      <c r="AK3708" s="390">
        <f t="shared" si="764"/>
        <v>6.8649999999999984</v>
      </c>
      <c r="AL3708" s="390">
        <f t="shared" si="765"/>
        <v>6.9749999999999988</v>
      </c>
      <c r="AM3708" s="390">
        <f t="shared" si="766"/>
        <v>6.855999999999999</v>
      </c>
      <c r="AN3708" s="390">
        <f t="shared" si="767"/>
        <v>6.4499999999999993</v>
      </c>
      <c r="AO3708" s="390">
        <f t="shared" si="768"/>
        <v>7.3529999999999989</v>
      </c>
    </row>
    <row r="3709" spans="1:41" ht="15" customHeight="1" x14ac:dyDescent="0.25">
      <c r="A3709" s="127" t="s">
        <v>5399</v>
      </c>
      <c r="B3709" s="125" t="s">
        <v>2077</v>
      </c>
      <c r="C3709" s="125" t="s">
        <v>5249</v>
      </c>
      <c r="D3709" s="125" t="s">
        <v>4664</v>
      </c>
      <c r="F3709" s="126">
        <v>5.65</v>
      </c>
      <c r="G3709" s="126">
        <v>5.8500000000000005</v>
      </c>
      <c r="H3709" s="126">
        <v>4.68</v>
      </c>
      <c r="I3709" s="126"/>
      <c r="J3709" s="317"/>
      <c r="K3709" s="323">
        <f>ROUND(SUMIF('VGT-Bewegungsdaten'!B:B,A3709,'VGT-Bewegungsdaten'!C:C),3)</f>
        <v>0</v>
      </c>
      <c r="L3709" s="324">
        <f>ROUND(SUMIF('VGT-Bewegungsdaten'!B:B,$A3709,'VGT-Bewegungsdaten'!D:D),2)</f>
        <v>0</v>
      </c>
      <c r="N3709" s="376" t="s">
        <v>4930</v>
      </c>
      <c r="O3709" s="376" t="s">
        <v>4940</v>
      </c>
      <c r="P3709" s="326">
        <f>ROUND(SUMIF('AV-Bewegungsdaten'!B:B,A3709,'AV-Bewegungsdaten'!C:C),3)</f>
        <v>0</v>
      </c>
      <c r="Q3709" s="324">
        <f>ROUND(SUMIF('AV-Bewegungsdaten'!B:B,$A3709,'AV-Bewegungsdaten'!D:D),2)</f>
        <v>0</v>
      </c>
      <c r="T3709" s="327"/>
      <c r="U3709" s="326">
        <f>ROUND(SUMIF('DV-Bewegungsdaten'!B:B,Kategorien!A3709,'DV-Bewegungsdaten'!D:D),3)</f>
        <v>0</v>
      </c>
      <c r="V3709" s="324">
        <f>ROUND(SUMIF('DV-Bewegungsdaten'!B:B,Kategorien!A3709,'DV-Bewegungsdaten'!E:E),3)</f>
        <v>0</v>
      </c>
      <c r="AD3709" s="390">
        <f t="shared" si="757"/>
        <v>0.91100000000000048</v>
      </c>
      <c r="AE3709" s="390">
        <f t="shared" si="758"/>
        <v>1.5680000000000005</v>
      </c>
      <c r="AF3709" s="390">
        <f t="shared" si="759"/>
        <v>2.7870000000000004</v>
      </c>
      <c r="AG3709" s="390">
        <f t="shared" si="760"/>
        <v>2.1540000000000004</v>
      </c>
      <c r="AH3709" s="390">
        <f t="shared" si="761"/>
        <v>2.0660000000000007</v>
      </c>
      <c r="AI3709" s="390">
        <f t="shared" si="762"/>
        <v>2.5980000000000008</v>
      </c>
      <c r="AJ3709" s="390">
        <f t="shared" si="763"/>
        <v>1.8810000000000007</v>
      </c>
      <c r="AK3709" s="390">
        <f t="shared" si="764"/>
        <v>2.1650000000000005</v>
      </c>
      <c r="AL3709" s="390">
        <f t="shared" si="765"/>
        <v>2.2750000000000004</v>
      </c>
      <c r="AM3709" s="390">
        <f t="shared" si="766"/>
        <v>2.1560000000000006</v>
      </c>
      <c r="AN3709" s="390">
        <f t="shared" si="767"/>
        <v>1.7500000000000009</v>
      </c>
      <c r="AO3709" s="390">
        <f t="shared" si="768"/>
        <v>2.6530000000000005</v>
      </c>
    </row>
    <row r="3710" spans="1:41" ht="15" customHeight="1" x14ac:dyDescent="0.25">
      <c r="A3710" s="127" t="s">
        <v>5741</v>
      </c>
      <c r="B3710" s="125" t="s">
        <v>2077</v>
      </c>
      <c r="C3710" s="125" t="s">
        <v>5727</v>
      </c>
      <c r="D3710" s="125" t="s">
        <v>4520</v>
      </c>
      <c r="F3710" s="126">
        <v>13.46</v>
      </c>
      <c r="G3710" s="126">
        <v>13.66</v>
      </c>
      <c r="H3710" s="126">
        <v>10.93</v>
      </c>
      <c r="I3710" s="126"/>
      <c r="J3710" s="317"/>
      <c r="K3710" s="323">
        <f>ROUND(SUMIF('VGT-Bewegungsdaten'!B:B,A3710,'VGT-Bewegungsdaten'!C:C),3)</f>
        <v>0</v>
      </c>
      <c r="L3710" s="324">
        <f>ROUND(SUMIF('VGT-Bewegungsdaten'!B:B,$A3710,'VGT-Bewegungsdaten'!D:D),2)</f>
        <v>0</v>
      </c>
      <c r="N3710" s="376" t="s">
        <v>4930</v>
      </c>
      <c r="O3710" s="376" t="s">
        <v>4940</v>
      </c>
      <c r="P3710" s="326">
        <f>ROUND(SUMIF('AV-Bewegungsdaten'!B:B,A3710,'AV-Bewegungsdaten'!C:C),3)</f>
        <v>0</v>
      </c>
      <c r="Q3710" s="324">
        <f>ROUND(SUMIF('AV-Bewegungsdaten'!B:B,$A3710,'AV-Bewegungsdaten'!D:D),2)</f>
        <v>0</v>
      </c>
      <c r="T3710" s="327"/>
      <c r="U3710" s="326">
        <f>ROUND(SUMIF('DV-Bewegungsdaten'!B:B,Kategorien!A3710,'DV-Bewegungsdaten'!D:D),3)</f>
        <v>0</v>
      </c>
      <c r="V3710" s="324">
        <f>ROUND(SUMIF('DV-Bewegungsdaten'!B:B,Kategorien!A3710,'DV-Bewegungsdaten'!E:E),3)</f>
        <v>0</v>
      </c>
      <c r="AD3710" s="390">
        <f t="shared" si="757"/>
        <v>8.7210000000000001</v>
      </c>
      <c r="AE3710" s="390">
        <f t="shared" si="758"/>
        <v>9.3780000000000001</v>
      </c>
      <c r="AF3710" s="390">
        <f t="shared" si="759"/>
        <v>10.597</v>
      </c>
      <c r="AG3710" s="390">
        <f t="shared" si="760"/>
        <v>9.9640000000000004</v>
      </c>
      <c r="AH3710" s="390">
        <f t="shared" si="761"/>
        <v>9.8760000000000012</v>
      </c>
      <c r="AI3710" s="390">
        <f t="shared" si="762"/>
        <v>10.408000000000001</v>
      </c>
      <c r="AJ3710" s="390">
        <f t="shared" si="763"/>
        <v>9.6910000000000007</v>
      </c>
      <c r="AK3710" s="390">
        <f t="shared" si="764"/>
        <v>9.9749999999999996</v>
      </c>
      <c r="AL3710" s="390">
        <f t="shared" si="765"/>
        <v>10.085000000000001</v>
      </c>
      <c r="AM3710" s="390">
        <f t="shared" si="766"/>
        <v>9.9660000000000011</v>
      </c>
      <c r="AN3710" s="390">
        <f t="shared" si="767"/>
        <v>9.56</v>
      </c>
      <c r="AO3710" s="390">
        <f t="shared" si="768"/>
        <v>10.463000000000001</v>
      </c>
    </row>
    <row r="3711" spans="1:41" ht="15" customHeight="1" x14ac:dyDescent="0.25">
      <c r="A3711" s="127" t="s">
        <v>5742</v>
      </c>
      <c r="B3711" s="125" t="s">
        <v>2077</v>
      </c>
      <c r="C3711" s="125" t="s">
        <v>5727</v>
      </c>
      <c r="D3711" s="125" t="s">
        <v>4552</v>
      </c>
      <c r="F3711" s="126">
        <v>11.58</v>
      </c>
      <c r="G3711" s="126">
        <v>11.78</v>
      </c>
      <c r="H3711" s="126">
        <v>9.42</v>
      </c>
      <c r="I3711" s="126"/>
      <c r="J3711" s="317"/>
      <c r="K3711" s="323">
        <f>ROUND(SUMIF('VGT-Bewegungsdaten'!B:B,A3711,'VGT-Bewegungsdaten'!C:C),3)</f>
        <v>0</v>
      </c>
      <c r="L3711" s="324">
        <f>ROUND(SUMIF('VGT-Bewegungsdaten'!B:B,$A3711,'VGT-Bewegungsdaten'!D:D),2)</f>
        <v>0</v>
      </c>
      <c r="N3711" s="376" t="s">
        <v>4930</v>
      </c>
      <c r="O3711" s="376" t="s">
        <v>4940</v>
      </c>
      <c r="P3711" s="326">
        <f>ROUND(SUMIF('AV-Bewegungsdaten'!B:B,A3711,'AV-Bewegungsdaten'!C:C),3)</f>
        <v>0</v>
      </c>
      <c r="Q3711" s="324">
        <f>ROUND(SUMIF('AV-Bewegungsdaten'!B:B,$A3711,'AV-Bewegungsdaten'!D:D),2)</f>
        <v>0</v>
      </c>
      <c r="T3711" s="327"/>
      <c r="U3711" s="326">
        <f>ROUND(SUMIF('DV-Bewegungsdaten'!B:B,Kategorien!A3711,'DV-Bewegungsdaten'!D:D),3)</f>
        <v>0</v>
      </c>
      <c r="V3711" s="324">
        <f>ROUND(SUMIF('DV-Bewegungsdaten'!B:B,Kategorien!A3711,'DV-Bewegungsdaten'!E:E),3)</f>
        <v>0</v>
      </c>
      <c r="AD3711" s="390">
        <f t="shared" si="757"/>
        <v>6.8409999999999993</v>
      </c>
      <c r="AE3711" s="390">
        <f t="shared" si="758"/>
        <v>7.4979999999999993</v>
      </c>
      <c r="AF3711" s="390">
        <f t="shared" si="759"/>
        <v>8.7169999999999987</v>
      </c>
      <c r="AG3711" s="390">
        <f t="shared" si="760"/>
        <v>8.0839999999999996</v>
      </c>
      <c r="AH3711" s="390">
        <f t="shared" si="761"/>
        <v>7.9959999999999996</v>
      </c>
      <c r="AI3711" s="390">
        <f t="shared" si="762"/>
        <v>8.5279999999999987</v>
      </c>
      <c r="AJ3711" s="390">
        <f t="shared" si="763"/>
        <v>7.8109999999999999</v>
      </c>
      <c r="AK3711" s="390">
        <f t="shared" si="764"/>
        <v>8.0949999999999989</v>
      </c>
      <c r="AL3711" s="390">
        <f t="shared" si="765"/>
        <v>8.2049999999999983</v>
      </c>
      <c r="AM3711" s="390">
        <f t="shared" si="766"/>
        <v>8.0859999999999985</v>
      </c>
      <c r="AN3711" s="390">
        <f t="shared" si="767"/>
        <v>7.68</v>
      </c>
      <c r="AO3711" s="390">
        <f t="shared" si="768"/>
        <v>8.5829999999999984</v>
      </c>
    </row>
    <row r="3712" spans="1:41" ht="15" customHeight="1" x14ac:dyDescent="0.25">
      <c r="A3712" s="127" t="s">
        <v>5743</v>
      </c>
      <c r="B3712" s="125" t="s">
        <v>2077</v>
      </c>
      <c r="C3712" s="125" t="s">
        <v>5727</v>
      </c>
      <c r="D3712" s="125" t="s">
        <v>1424</v>
      </c>
      <c r="F3712" s="126">
        <v>10.35</v>
      </c>
      <c r="G3712" s="126">
        <v>10.549999999999999</v>
      </c>
      <c r="H3712" s="126">
        <v>8.44</v>
      </c>
      <c r="I3712" s="126"/>
      <c r="J3712" s="317"/>
      <c r="K3712" s="323">
        <f>ROUND(SUMIF('VGT-Bewegungsdaten'!B:B,A3712,'VGT-Bewegungsdaten'!C:C),3)</f>
        <v>0</v>
      </c>
      <c r="L3712" s="324">
        <f>ROUND(SUMIF('VGT-Bewegungsdaten'!B:B,$A3712,'VGT-Bewegungsdaten'!D:D),2)</f>
        <v>0</v>
      </c>
      <c r="N3712" s="376" t="s">
        <v>4930</v>
      </c>
      <c r="O3712" s="376" t="s">
        <v>4940</v>
      </c>
      <c r="P3712" s="326">
        <f>ROUND(SUMIF('AV-Bewegungsdaten'!B:B,A3712,'AV-Bewegungsdaten'!C:C),3)</f>
        <v>0</v>
      </c>
      <c r="Q3712" s="324">
        <f>ROUND(SUMIF('AV-Bewegungsdaten'!B:B,$A3712,'AV-Bewegungsdaten'!D:D),2)</f>
        <v>0</v>
      </c>
      <c r="T3712" s="327"/>
      <c r="U3712" s="326">
        <f>ROUND(SUMIF('DV-Bewegungsdaten'!B:B,Kategorien!A3712,'DV-Bewegungsdaten'!D:D),3)</f>
        <v>0</v>
      </c>
      <c r="V3712" s="324">
        <f>ROUND(SUMIF('DV-Bewegungsdaten'!B:B,Kategorien!A3712,'DV-Bewegungsdaten'!E:E),3)</f>
        <v>0</v>
      </c>
      <c r="AD3712" s="390">
        <f t="shared" si="757"/>
        <v>5.6109999999999989</v>
      </c>
      <c r="AE3712" s="390">
        <f t="shared" si="758"/>
        <v>6.2679999999999989</v>
      </c>
      <c r="AF3712" s="390">
        <f t="shared" si="759"/>
        <v>7.4869999999999983</v>
      </c>
      <c r="AG3712" s="390">
        <f t="shared" si="760"/>
        <v>6.8539999999999992</v>
      </c>
      <c r="AH3712" s="390">
        <f t="shared" si="761"/>
        <v>6.7659999999999991</v>
      </c>
      <c r="AI3712" s="390">
        <f t="shared" si="762"/>
        <v>7.2979999999999992</v>
      </c>
      <c r="AJ3712" s="390">
        <f t="shared" si="763"/>
        <v>6.5809999999999995</v>
      </c>
      <c r="AK3712" s="390">
        <f t="shared" si="764"/>
        <v>6.8649999999999984</v>
      </c>
      <c r="AL3712" s="390">
        <f t="shared" si="765"/>
        <v>6.9749999999999988</v>
      </c>
      <c r="AM3712" s="390">
        <f t="shared" si="766"/>
        <v>6.855999999999999</v>
      </c>
      <c r="AN3712" s="390">
        <f t="shared" si="767"/>
        <v>6.4499999999999993</v>
      </c>
      <c r="AO3712" s="390">
        <f t="shared" si="768"/>
        <v>7.3529999999999989</v>
      </c>
    </row>
    <row r="3713" spans="1:41" ht="15" customHeight="1" x14ac:dyDescent="0.25">
      <c r="A3713" s="127" t="s">
        <v>5744</v>
      </c>
      <c r="B3713" s="125" t="s">
        <v>2077</v>
      </c>
      <c r="C3713" s="125" t="s">
        <v>5727</v>
      </c>
      <c r="D3713" s="125" t="s">
        <v>4664</v>
      </c>
      <c r="F3713" s="126">
        <v>5.65</v>
      </c>
      <c r="G3713" s="126">
        <v>5.8500000000000005</v>
      </c>
      <c r="H3713" s="126">
        <v>4.68</v>
      </c>
      <c r="I3713" s="126"/>
      <c r="J3713" s="317"/>
      <c r="K3713" s="323">
        <f>ROUND(SUMIF('VGT-Bewegungsdaten'!B:B,A3713,'VGT-Bewegungsdaten'!C:C),3)</f>
        <v>0</v>
      </c>
      <c r="L3713" s="324">
        <f>ROUND(SUMIF('VGT-Bewegungsdaten'!B:B,$A3713,'VGT-Bewegungsdaten'!D:D),2)</f>
        <v>0</v>
      </c>
      <c r="N3713" s="376" t="s">
        <v>4930</v>
      </c>
      <c r="O3713" s="376" t="s">
        <v>4940</v>
      </c>
      <c r="P3713" s="326">
        <f>ROUND(SUMIF('AV-Bewegungsdaten'!B:B,A3713,'AV-Bewegungsdaten'!C:C),3)</f>
        <v>0</v>
      </c>
      <c r="Q3713" s="324">
        <f>ROUND(SUMIF('AV-Bewegungsdaten'!B:B,$A3713,'AV-Bewegungsdaten'!D:D),2)</f>
        <v>0</v>
      </c>
      <c r="T3713" s="327"/>
      <c r="U3713" s="326">
        <f>ROUND(SUMIF('DV-Bewegungsdaten'!B:B,Kategorien!A3713,'DV-Bewegungsdaten'!D:D),3)</f>
        <v>0</v>
      </c>
      <c r="V3713" s="324">
        <f>ROUND(SUMIF('DV-Bewegungsdaten'!B:B,Kategorien!A3713,'DV-Bewegungsdaten'!E:E),3)</f>
        <v>0</v>
      </c>
      <c r="AD3713" s="390">
        <f t="shared" si="757"/>
        <v>0.91100000000000048</v>
      </c>
      <c r="AE3713" s="390">
        <f t="shared" si="758"/>
        <v>1.5680000000000005</v>
      </c>
      <c r="AF3713" s="390">
        <f t="shared" si="759"/>
        <v>2.7870000000000004</v>
      </c>
      <c r="AG3713" s="390">
        <f t="shared" si="760"/>
        <v>2.1540000000000004</v>
      </c>
      <c r="AH3713" s="390">
        <f t="shared" si="761"/>
        <v>2.0660000000000007</v>
      </c>
      <c r="AI3713" s="390">
        <f t="shared" si="762"/>
        <v>2.5980000000000008</v>
      </c>
      <c r="AJ3713" s="390">
        <f t="shared" si="763"/>
        <v>1.8810000000000007</v>
      </c>
      <c r="AK3713" s="390">
        <f t="shared" si="764"/>
        <v>2.1650000000000005</v>
      </c>
      <c r="AL3713" s="390">
        <f t="shared" si="765"/>
        <v>2.2750000000000004</v>
      </c>
      <c r="AM3713" s="390">
        <f t="shared" si="766"/>
        <v>2.1560000000000006</v>
      </c>
      <c r="AN3713" s="390">
        <f t="shared" si="767"/>
        <v>1.7500000000000009</v>
      </c>
      <c r="AO3713" s="390">
        <f t="shared" si="768"/>
        <v>2.6530000000000005</v>
      </c>
    </row>
    <row r="3714" spans="1:41" ht="15" customHeight="1" x14ac:dyDescent="0.25">
      <c r="A3714" s="127" t="s">
        <v>6012</v>
      </c>
      <c r="B3714" s="125" t="s">
        <v>2077</v>
      </c>
      <c r="C3714" s="125" t="s">
        <v>6013</v>
      </c>
      <c r="D3714" s="125" t="s">
        <v>4520</v>
      </c>
      <c r="F3714" s="126">
        <v>13.39</v>
      </c>
      <c r="G3714" s="126">
        <v>13.59</v>
      </c>
      <c r="H3714" s="126">
        <v>10.87</v>
      </c>
      <c r="I3714" s="126"/>
      <c r="J3714" s="317"/>
      <c r="K3714" s="323">
        <f>ROUND(SUMIF('VGT-Bewegungsdaten'!B:B,A3714,'VGT-Bewegungsdaten'!C:C),3)</f>
        <v>0</v>
      </c>
      <c r="L3714" s="324">
        <f>ROUND(SUMIF('VGT-Bewegungsdaten'!B:B,$A3714,'VGT-Bewegungsdaten'!D:D),2)</f>
        <v>0</v>
      </c>
      <c r="N3714" s="376" t="s">
        <v>4930</v>
      </c>
      <c r="O3714" s="376" t="s">
        <v>4940</v>
      </c>
      <c r="P3714" s="326">
        <f>ROUND(SUMIF('AV-Bewegungsdaten'!B:B,A3714,'AV-Bewegungsdaten'!C:C),3)</f>
        <v>0</v>
      </c>
      <c r="Q3714" s="324">
        <f>ROUND(SUMIF('AV-Bewegungsdaten'!B:B,$A3714,'AV-Bewegungsdaten'!D:D),2)</f>
        <v>0</v>
      </c>
      <c r="T3714" s="327"/>
      <c r="U3714" s="326">
        <f>ROUND(SUMIF('DV-Bewegungsdaten'!B:B,Kategorien!A3714,'DV-Bewegungsdaten'!D:D),3)</f>
        <v>0</v>
      </c>
      <c r="V3714" s="324">
        <f>ROUND(SUMIF('DV-Bewegungsdaten'!B:B,Kategorien!A3714,'DV-Bewegungsdaten'!E:E),3)</f>
        <v>0</v>
      </c>
      <c r="AD3714" s="390">
        <f t="shared" si="757"/>
        <v>8.6509999999999998</v>
      </c>
      <c r="AE3714" s="390">
        <f t="shared" si="758"/>
        <v>9.3079999999999998</v>
      </c>
      <c r="AF3714" s="390">
        <f t="shared" si="759"/>
        <v>10.526999999999999</v>
      </c>
      <c r="AG3714" s="390">
        <f t="shared" si="760"/>
        <v>9.8940000000000001</v>
      </c>
      <c r="AH3714" s="390">
        <f t="shared" si="761"/>
        <v>9.8060000000000009</v>
      </c>
      <c r="AI3714" s="390">
        <f t="shared" si="762"/>
        <v>10.338000000000001</v>
      </c>
      <c r="AJ3714" s="390">
        <f t="shared" si="763"/>
        <v>9.6210000000000004</v>
      </c>
      <c r="AK3714" s="390">
        <f t="shared" si="764"/>
        <v>9.9049999999999994</v>
      </c>
      <c r="AL3714" s="390">
        <f t="shared" si="765"/>
        <v>10.015000000000001</v>
      </c>
      <c r="AM3714" s="390">
        <f t="shared" si="766"/>
        <v>9.8960000000000008</v>
      </c>
      <c r="AN3714" s="390">
        <f t="shared" si="767"/>
        <v>9.49</v>
      </c>
      <c r="AO3714" s="390">
        <f t="shared" si="768"/>
        <v>10.393000000000001</v>
      </c>
    </row>
    <row r="3715" spans="1:41" ht="15" customHeight="1" x14ac:dyDescent="0.25">
      <c r="A3715" s="127" t="s">
        <v>6014</v>
      </c>
      <c r="B3715" s="125" t="s">
        <v>2077</v>
      </c>
      <c r="C3715" s="125" t="s">
        <v>6013</v>
      </c>
      <c r="D3715" s="125" t="s">
        <v>4552</v>
      </c>
      <c r="F3715" s="126">
        <v>11.52</v>
      </c>
      <c r="G3715" s="126">
        <v>11.719999999999999</v>
      </c>
      <c r="H3715" s="126">
        <v>9.3800000000000008</v>
      </c>
      <c r="I3715" s="126"/>
      <c r="J3715" s="317"/>
      <c r="K3715" s="323">
        <f>ROUND(SUMIF('VGT-Bewegungsdaten'!B:B,A3715,'VGT-Bewegungsdaten'!C:C),3)</f>
        <v>0</v>
      </c>
      <c r="L3715" s="324">
        <f>ROUND(SUMIF('VGT-Bewegungsdaten'!B:B,$A3715,'VGT-Bewegungsdaten'!D:D),2)</f>
        <v>0</v>
      </c>
      <c r="N3715" s="376" t="s">
        <v>4930</v>
      </c>
      <c r="O3715" s="376" t="s">
        <v>4940</v>
      </c>
      <c r="P3715" s="326">
        <f>ROUND(SUMIF('AV-Bewegungsdaten'!B:B,A3715,'AV-Bewegungsdaten'!C:C),3)</f>
        <v>0</v>
      </c>
      <c r="Q3715" s="324">
        <f>ROUND(SUMIF('AV-Bewegungsdaten'!B:B,$A3715,'AV-Bewegungsdaten'!D:D),2)</f>
        <v>0</v>
      </c>
      <c r="T3715" s="327"/>
      <c r="U3715" s="326">
        <f>ROUND(SUMIF('DV-Bewegungsdaten'!B:B,Kategorien!A3715,'DV-Bewegungsdaten'!D:D),3)</f>
        <v>0</v>
      </c>
      <c r="V3715" s="324">
        <f>ROUND(SUMIF('DV-Bewegungsdaten'!B:B,Kategorien!A3715,'DV-Bewegungsdaten'!E:E),3)</f>
        <v>0</v>
      </c>
      <c r="AD3715" s="390">
        <f t="shared" si="757"/>
        <v>6.7809999999999988</v>
      </c>
      <c r="AE3715" s="390">
        <f t="shared" si="758"/>
        <v>7.4379999999999988</v>
      </c>
      <c r="AF3715" s="390">
        <f t="shared" si="759"/>
        <v>8.6569999999999983</v>
      </c>
      <c r="AG3715" s="390">
        <f t="shared" si="760"/>
        <v>8.0239999999999991</v>
      </c>
      <c r="AH3715" s="390">
        <f t="shared" si="761"/>
        <v>7.9359999999999991</v>
      </c>
      <c r="AI3715" s="390">
        <f t="shared" si="762"/>
        <v>8.468</v>
      </c>
      <c r="AJ3715" s="390">
        <f t="shared" si="763"/>
        <v>7.7509999999999994</v>
      </c>
      <c r="AK3715" s="390">
        <f t="shared" si="764"/>
        <v>8.0349999999999984</v>
      </c>
      <c r="AL3715" s="390">
        <f t="shared" si="765"/>
        <v>8.1449999999999996</v>
      </c>
      <c r="AM3715" s="390">
        <f t="shared" si="766"/>
        <v>8.0259999999999998</v>
      </c>
      <c r="AN3715" s="390">
        <f t="shared" si="767"/>
        <v>7.6199999999999992</v>
      </c>
      <c r="AO3715" s="390">
        <f t="shared" si="768"/>
        <v>8.5229999999999997</v>
      </c>
    </row>
    <row r="3716" spans="1:41" ht="15" customHeight="1" x14ac:dyDescent="0.25">
      <c r="A3716" s="127" t="s">
        <v>6015</v>
      </c>
      <c r="B3716" s="125" t="s">
        <v>2077</v>
      </c>
      <c r="C3716" s="125" t="s">
        <v>6013</v>
      </c>
      <c r="D3716" s="125" t="s">
        <v>1424</v>
      </c>
      <c r="F3716" s="126">
        <v>10.3</v>
      </c>
      <c r="G3716" s="126">
        <v>10.5</v>
      </c>
      <c r="H3716" s="126">
        <v>8.4</v>
      </c>
      <c r="I3716" s="126"/>
      <c r="J3716" s="317"/>
      <c r="K3716" s="323">
        <f>ROUND(SUMIF('VGT-Bewegungsdaten'!B:B,A3716,'VGT-Bewegungsdaten'!C:C),3)</f>
        <v>0</v>
      </c>
      <c r="L3716" s="324">
        <f>ROUND(SUMIF('VGT-Bewegungsdaten'!B:B,$A3716,'VGT-Bewegungsdaten'!D:D),2)</f>
        <v>0</v>
      </c>
      <c r="N3716" s="376" t="s">
        <v>4930</v>
      </c>
      <c r="O3716" s="376" t="s">
        <v>4940</v>
      </c>
      <c r="P3716" s="326">
        <f>ROUND(SUMIF('AV-Bewegungsdaten'!B:B,A3716,'AV-Bewegungsdaten'!C:C),3)</f>
        <v>0</v>
      </c>
      <c r="Q3716" s="324">
        <f>ROUND(SUMIF('AV-Bewegungsdaten'!B:B,$A3716,'AV-Bewegungsdaten'!D:D),2)</f>
        <v>0</v>
      </c>
      <c r="T3716" s="327"/>
      <c r="U3716" s="326">
        <f>ROUND(SUMIF('DV-Bewegungsdaten'!B:B,Kategorien!A3716,'DV-Bewegungsdaten'!D:D),3)</f>
        <v>0</v>
      </c>
      <c r="V3716" s="324">
        <f>ROUND(SUMIF('DV-Bewegungsdaten'!B:B,Kategorien!A3716,'DV-Bewegungsdaten'!E:E),3)</f>
        <v>0</v>
      </c>
      <c r="AD3716" s="390">
        <f t="shared" si="757"/>
        <v>5.5609999999999999</v>
      </c>
      <c r="AE3716" s="390">
        <f t="shared" si="758"/>
        <v>6.218</v>
      </c>
      <c r="AF3716" s="390">
        <f t="shared" si="759"/>
        <v>7.4369999999999994</v>
      </c>
      <c r="AG3716" s="390">
        <f t="shared" si="760"/>
        <v>6.8040000000000003</v>
      </c>
      <c r="AH3716" s="390">
        <f t="shared" si="761"/>
        <v>6.7160000000000002</v>
      </c>
      <c r="AI3716" s="390">
        <f t="shared" si="762"/>
        <v>7.2480000000000002</v>
      </c>
      <c r="AJ3716" s="390">
        <f t="shared" si="763"/>
        <v>6.5310000000000006</v>
      </c>
      <c r="AK3716" s="390">
        <f t="shared" si="764"/>
        <v>6.8149999999999995</v>
      </c>
      <c r="AL3716" s="390">
        <f t="shared" si="765"/>
        <v>6.9249999999999998</v>
      </c>
      <c r="AM3716" s="390">
        <f t="shared" si="766"/>
        <v>6.806</v>
      </c>
      <c r="AN3716" s="390">
        <f t="shared" si="767"/>
        <v>6.4</v>
      </c>
      <c r="AO3716" s="390">
        <f t="shared" si="768"/>
        <v>7.3029999999999999</v>
      </c>
    </row>
    <row r="3717" spans="1:41" ht="15" customHeight="1" x14ac:dyDescent="0.25">
      <c r="A3717" s="127" t="s">
        <v>6016</v>
      </c>
      <c r="B3717" s="125" t="s">
        <v>2077</v>
      </c>
      <c r="C3717" s="125" t="s">
        <v>6013</v>
      </c>
      <c r="D3717" s="125" t="s">
        <v>4664</v>
      </c>
      <c r="F3717" s="126">
        <v>5.62</v>
      </c>
      <c r="G3717" s="126">
        <v>5.82</v>
      </c>
      <c r="H3717" s="126">
        <v>4.66</v>
      </c>
      <c r="I3717" s="126"/>
      <c r="J3717" s="317"/>
      <c r="K3717" s="323">
        <f>ROUND(SUMIF('VGT-Bewegungsdaten'!B:B,A3717,'VGT-Bewegungsdaten'!C:C),3)</f>
        <v>0</v>
      </c>
      <c r="L3717" s="324">
        <f>ROUND(SUMIF('VGT-Bewegungsdaten'!B:B,$A3717,'VGT-Bewegungsdaten'!D:D),2)</f>
        <v>0</v>
      </c>
      <c r="N3717" s="376" t="s">
        <v>4930</v>
      </c>
      <c r="O3717" s="376" t="s">
        <v>4940</v>
      </c>
      <c r="P3717" s="326">
        <f>ROUND(SUMIF('AV-Bewegungsdaten'!B:B,A3717,'AV-Bewegungsdaten'!C:C),3)</f>
        <v>0</v>
      </c>
      <c r="Q3717" s="324">
        <f>ROUND(SUMIF('AV-Bewegungsdaten'!B:B,$A3717,'AV-Bewegungsdaten'!D:D),2)</f>
        <v>0</v>
      </c>
      <c r="T3717" s="327"/>
      <c r="U3717" s="326">
        <f>ROUND(SUMIF('DV-Bewegungsdaten'!B:B,Kategorien!A3717,'DV-Bewegungsdaten'!D:D),3)</f>
        <v>0</v>
      </c>
      <c r="V3717" s="324">
        <f>ROUND(SUMIF('DV-Bewegungsdaten'!B:B,Kategorien!A3717,'DV-Bewegungsdaten'!E:E),3)</f>
        <v>0</v>
      </c>
      <c r="AD3717" s="390">
        <f t="shared" si="757"/>
        <v>0.88100000000000023</v>
      </c>
      <c r="AE3717" s="390">
        <f t="shared" si="758"/>
        <v>1.5380000000000003</v>
      </c>
      <c r="AF3717" s="390">
        <f t="shared" si="759"/>
        <v>2.7570000000000001</v>
      </c>
      <c r="AG3717" s="390">
        <f t="shared" si="760"/>
        <v>2.1240000000000001</v>
      </c>
      <c r="AH3717" s="390">
        <f t="shared" si="761"/>
        <v>2.0360000000000005</v>
      </c>
      <c r="AI3717" s="390">
        <f t="shared" si="762"/>
        <v>2.5680000000000005</v>
      </c>
      <c r="AJ3717" s="390">
        <f t="shared" si="763"/>
        <v>1.8510000000000004</v>
      </c>
      <c r="AK3717" s="390">
        <f t="shared" si="764"/>
        <v>2.1350000000000002</v>
      </c>
      <c r="AL3717" s="390">
        <f t="shared" si="765"/>
        <v>2.2450000000000001</v>
      </c>
      <c r="AM3717" s="390">
        <f t="shared" si="766"/>
        <v>2.1260000000000003</v>
      </c>
      <c r="AN3717" s="390">
        <f t="shared" si="767"/>
        <v>1.7200000000000006</v>
      </c>
      <c r="AO3717" s="390">
        <f t="shared" si="768"/>
        <v>2.6230000000000002</v>
      </c>
    </row>
    <row r="3718" spans="1:41" ht="15" customHeight="1" x14ac:dyDescent="0.25">
      <c r="A3718" s="127" t="s">
        <v>6017</v>
      </c>
      <c r="B3718" s="125" t="s">
        <v>2077</v>
      </c>
      <c r="C3718" s="125" t="s">
        <v>6018</v>
      </c>
      <c r="D3718" s="125" t="s">
        <v>4520</v>
      </c>
      <c r="F3718" s="126">
        <v>13.33</v>
      </c>
      <c r="G3718" s="126">
        <v>13.52</v>
      </c>
      <c r="H3718" s="126">
        <v>10.82</v>
      </c>
      <c r="I3718" s="126"/>
      <c r="J3718" s="317"/>
      <c r="K3718" s="323">
        <f>ROUND(SUMIF('VGT-Bewegungsdaten'!B:B,A3718,'VGT-Bewegungsdaten'!C:C),3)</f>
        <v>0</v>
      </c>
      <c r="L3718" s="324">
        <f>ROUND(SUMIF('VGT-Bewegungsdaten'!B:B,$A3718,'VGT-Bewegungsdaten'!D:D),2)</f>
        <v>0</v>
      </c>
      <c r="N3718" s="376" t="s">
        <v>4930</v>
      </c>
      <c r="O3718" s="376" t="s">
        <v>4940</v>
      </c>
      <c r="P3718" s="326">
        <f>ROUND(SUMIF('AV-Bewegungsdaten'!B:B,A3718,'AV-Bewegungsdaten'!C:C),3)</f>
        <v>0</v>
      </c>
      <c r="Q3718" s="324">
        <f>ROUND(SUMIF('AV-Bewegungsdaten'!B:B,$A3718,'AV-Bewegungsdaten'!D:D),2)</f>
        <v>0</v>
      </c>
      <c r="T3718" s="327"/>
      <c r="U3718" s="326">
        <f>ROUND(SUMIF('DV-Bewegungsdaten'!B:B,Kategorien!A3718,'DV-Bewegungsdaten'!D:D),3)</f>
        <v>0</v>
      </c>
      <c r="V3718" s="324">
        <f>ROUND(SUMIF('DV-Bewegungsdaten'!B:B,Kategorien!A3718,'DV-Bewegungsdaten'!E:E),3)</f>
        <v>0</v>
      </c>
      <c r="AD3718" s="390">
        <f t="shared" si="757"/>
        <v>8.5809999999999995</v>
      </c>
      <c r="AE3718" s="390">
        <f t="shared" si="758"/>
        <v>9.2379999999999995</v>
      </c>
      <c r="AF3718" s="390">
        <f t="shared" si="759"/>
        <v>10.456999999999999</v>
      </c>
      <c r="AG3718" s="390">
        <f t="shared" si="760"/>
        <v>9.8239999999999998</v>
      </c>
      <c r="AH3718" s="390">
        <f t="shared" si="761"/>
        <v>9.7360000000000007</v>
      </c>
      <c r="AI3718" s="390">
        <f t="shared" si="762"/>
        <v>10.268000000000001</v>
      </c>
      <c r="AJ3718" s="390">
        <f t="shared" si="763"/>
        <v>9.5510000000000002</v>
      </c>
      <c r="AK3718" s="390">
        <f t="shared" si="764"/>
        <v>9.8349999999999991</v>
      </c>
      <c r="AL3718" s="390">
        <f t="shared" si="765"/>
        <v>9.9450000000000003</v>
      </c>
      <c r="AM3718" s="390">
        <f t="shared" si="766"/>
        <v>9.8260000000000005</v>
      </c>
      <c r="AN3718" s="390">
        <f t="shared" si="767"/>
        <v>9.42</v>
      </c>
      <c r="AO3718" s="390">
        <f t="shared" si="768"/>
        <v>10.323</v>
      </c>
    </row>
    <row r="3719" spans="1:41" ht="15" customHeight="1" x14ac:dyDescent="0.25">
      <c r="A3719" s="127" t="s">
        <v>6019</v>
      </c>
      <c r="B3719" s="125" t="s">
        <v>2077</v>
      </c>
      <c r="C3719" s="125" t="s">
        <v>6018</v>
      </c>
      <c r="D3719" s="125" t="s">
        <v>4552</v>
      </c>
      <c r="F3719" s="126">
        <v>11.46</v>
      </c>
      <c r="G3719" s="126">
        <v>11.66</v>
      </c>
      <c r="H3719" s="126">
        <v>9.33</v>
      </c>
      <c r="I3719" s="126"/>
      <c r="J3719" s="317"/>
      <c r="K3719" s="323">
        <f>ROUND(SUMIF('VGT-Bewegungsdaten'!B:B,A3719,'VGT-Bewegungsdaten'!C:C),3)</f>
        <v>0</v>
      </c>
      <c r="L3719" s="324">
        <f>ROUND(SUMIF('VGT-Bewegungsdaten'!B:B,$A3719,'VGT-Bewegungsdaten'!D:D),2)</f>
        <v>0</v>
      </c>
      <c r="N3719" s="376" t="s">
        <v>4930</v>
      </c>
      <c r="O3719" s="376" t="s">
        <v>4940</v>
      </c>
      <c r="P3719" s="326">
        <f>ROUND(SUMIF('AV-Bewegungsdaten'!B:B,A3719,'AV-Bewegungsdaten'!C:C),3)</f>
        <v>0</v>
      </c>
      <c r="Q3719" s="324">
        <f>ROUND(SUMIF('AV-Bewegungsdaten'!B:B,$A3719,'AV-Bewegungsdaten'!D:D),2)</f>
        <v>0</v>
      </c>
      <c r="T3719" s="327"/>
      <c r="U3719" s="326">
        <f>ROUND(SUMIF('DV-Bewegungsdaten'!B:B,Kategorien!A3719,'DV-Bewegungsdaten'!D:D),3)</f>
        <v>0</v>
      </c>
      <c r="V3719" s="324">
        <f>ROUND(SUMIF('DV-Bewegungsdaten'!B:B,Kategorien!A3719,'DV-Bewegungsdaten'!E:E),3)</f>
        <v>0</v>
      </c>
      <c r="AD3719" s="390">
        <f t="shared" si="757"/>
        <v>6.7210000000000001</v>
      </c>
      <c r="AE3719" s="390">
        <f t="shared" si="758"/>
        <v>7.3780000000000001</v>
      </c>
      <c r="AF3719" s="390">
        <f t="shared" si="759"/>
        <v>8.5969999999999995</v>
      </c>
      <c r="AG3719" s="390">
        <f t="shared" si="760"/>
        <v>7.9640000000000004</v>
      </c>
      <c r="AH3719" s="390">
        <f t="shared" si="761"/>
        <v>7.8760000000000003</v>
      </c>
      <c r="AI3719" s="390">
        <f t="shared" si="762"/>
        <v>8.4080000000000013</v>
      </c>
      <c r="AJ3719" s="390">
        <f t="shared" si="763"/>
        <v>7.6910000000000007</v>
      </c>
      <c r="AK3719" s="390">
        <f t="shared" si="764"/>
        <v>7.9749999999999996</v>
      </c>
      <c r="AL3719" s="390">
        <f t="shared" si="765"/>
        <v>8.0850000000000009</v>
      </c>
      <c r="AM3719" s="390">
        <f t="shared" si="766"/>
        <v>7.9660000000000002</v>
      </c>
      <c r="AN3719" s="390">
        <f t="shared" si="767"/>
        <v>7.5600000000000005</v>
      </c>
      <c r="AO3719" s="390">
        <f t="shared" si="768"/>
        <v>8.463000000000001</v>
      </c>
    </row>
    <row r="3720" spans="1:41" ht="15" customHeight="1" x14ac:dyDescent="0.25">
      <c r="A3720" s="127" t="s">
        <v>6020</v>
      </c>
      <c r="B3720" s="125" t="s">
        <v>2077</v>
      </c>
      <c r="C3720" s="125" t="s">
        <v>6018</v>
      </c>
      <c r="D3720" s="125" t="s">
        <v>1424</v>
      </c>
      <c r="F3720" s="126">
        <v>10.25</v>
      </c>
      <c r="G3720" s="126">
        <v>10.44</v>
      </c>
      <c r="H3720" s="126">
        <v>8.35</v>
      </c>
      <c r="I3720" s="126"/>
      <c r="J3720" s="317"/>
      <c r="K3720" s="323">
        <f>ROUND(SUMIF('VGT-Bewegungsdaten'!B:B,A3720,'VGT-Bewegungsdaten'!C:C),3)</f>
        <v>0</v>
      </c>
      <c r="L3720" s="324">
        <f>ROUND(SUMIF('VGT-Bewegungsdaten'!B:B,$A3720,'VGT-Bewegungsdaten'!D:D),2)</f>
        <v>0</v>
      </c>
      <c r="N3720" s="376" t="s">
        <v>4930</v>
      </c>
      <c r="O3720" s="376" t="s">
        <v>4940</v>
      </c>
      <c r="P3720" s="326">
        <f>ROUND(SUMIF('AV-Bewegungsdaten'!B:B,A3720,'AV-Bewegungsdaten'!C:C),3)</f>
        <v>0</v>
      </c>
      <c r="Q3720" s="324">
        <f>ROUND(SUMIF('AV-Bewegungsdaten'!B:B,$A3720,'AV-Bewegungsdaten'!D:D),2)</f>
        <v>0</v>
      </c>
      <c r="T3720" s="327"/>
      <c r="U3720" s="326">
        <f>ROUND(SUMIF('DV-Bewegungsdaten'!B:B,Kategorien!A3720,'DV-Bewegungsdaten'!D:D),3)</f>
        <v>0</v>
      </c>
      <c r="V3720" s="324">
        <f>ROUND(SUMIF('DV-Bewegungsdaten'!B:B,Kategorien!A3720,'DV-Bewegungsdaten'!E:E),3)</f>
        <v>0</v>
      </c>
      <c r="AD3720" s="390">
        <f t="shared" si="757"/>
        <v>5.5009999999999994</v>
      </c>
      <c r="AE3720" s="390">
        <f t="shared" si="758"/>
        <v>6.1579999999999995</v>
      </c>
      <c r="AF3720" s="390">
        <f t="shared" si="759"/>
        <v>7.3769999999999989</v>
      </c>
      <c r="AG3720" s="390">
        <f t="shared" si="760"/>
        <v>6.7439999999999998</v>
      </c>
      <c r="AH3720" s="390">
        <f t="shared" si="761"/>
        <v>6.6559999999999997</v>
      </c>
      <c r="AI3720" s="390">
        <f t="shared" si="762"/>
        <v>7.1879999999999997</v>
      </c>
      <c r="AJ3720" s="390">
        <f t="shared" si="763"/>
        <v>6.4710000000000001</v>
      </c>
      <c r="AK3720" s="390">
        <f t="shared" si="764"/>
        <v>6.754999999999999</v>
      </c>
      <c r="AL3720" s="390">
        <f t="shared" si="765"/>
        <v>6.8649999999999993</v>
      </c>
      <c r="AM3720" s="390">
        <f t="shared" si="766"/>
        <v>6.7459999999999996</v>
      </c>
      <c r="AN3720" s="390">
        <f t="shared" si="767"/>
        <v>6.34</v>
      </c>
      <c r="AO3720" s="390">
        <f t="shared" si="768"/>
        <v>7.2429999999999994</v>
      </c>
    </row>
    <row r="3721" spans="1:41" ht="15" customHeight="1" x14ac:dyDescent="0.25">
      <c r="A3721" s="127" t="s">
        <v>6021</v>
      </c>
      <c r="B3721" s="125" t="s">
        <v>2077</v>
      </c>
      <c r="C3721" s="125" t="s">
        <v>6018</v>
      </c>
      <c r="D3721" s="125" t="s">
        <v>4664</v>
      </c>
      <c r="F3721" s="126">
        <v>5.59</v>
      </c>
      <c r="G3721" s="126">
        <v>5.79</v>
      </c>
      <c r="H3721" s="126">
        <v>4.63</v>
      </c>
      <c r="I3721" s="126"/>
      <c r="J3721" s="317"/>
      <c r="K3721" s="323">
        <f>ROUND(SUMIF('VGT-Bewegungsdaten'!B:B,A3721,'VGT-Bewegungsdaten'!C:C),3)</f>
        <v>0</v>
      </c>
      <c r="L3721" s="324">
        <f>ROUND(SUMIF('VGT-Bewegungsdaten'!B:B,$A3721,'VGT-Bewegungsdaten'!D:D),2)</f>
        <v>0</v>
      </c>
      <c r="N3721" s="376" t="s">
        <v>4930</v>
      </c>
      <c r="O3721" s="376" t="s">
        <v>4940</v>
      </c>
      <c r="P3721" s="326">
        <f>ROUND(SUMIF('AV-Bewegungsdaten'!B:B,A3721,'AV-Bewegungsdaten'!C:C),3)</f>
        <v>0</v>
      </c>
      <c r="Q3721" s="324">
        <f>ROUND(SUMIF('AV-Bewegungsdaten'!B:B,$A3721,'AV-Bewegungsdaten'!D:D),2)</f>
        <v>0</v>
      </c>
      <c r="T3721" s="327"/>
      <c r="U3721" s="326">
        <f>ROUND(SUMIF('DV-Bewegungsdaten'!B:B,Kategorien!A3721,'DV-Bewegungsdaten'!D:D),3)</f>
        <v>0</v>
      </c>
      <c r="V3721" s="324">
        <f>ROUND(SUMIF('DV-Bewegungsdaten'!B:B,Kategorien!A3721,'DV-Bewegungsdaten'!E:E),3)</f>
        <v>0</v>
      </c>
      <c r="AD3721" s="390">
        <f t="shared" si="757"/>
        <v>0.85099999999999998</v>
      </c>
      <c r="AE3721" s="390">
        <f t="shared" si="758"/>
        <v>1.508</v>
      </c>
      <c r="AF3721" s="390">
        <f t="shared" si="759"/>
        <v>2.7269999999999999</v>
      </c>
      <c r="AG3721" s="390">
        <f t="shared" si="760"/>
        <v>2.0939999999999999</v>
      </c>
      <c r="AH3721" s="390">
        <f t="shared" si="761"/>
        <v>2.0060000000000002</v>
      </c>
      <c r="AI3721" s="390">
        <f t="shared" si="762"/>
        <v>2.5380000000000003</v>
      </c>
      <c r="AJ3721" s="390">
        <f t="shared" si="763"/>
        <v>1.8210000000000002</v>
      </c>
      <c r="AK3721" s="390">
        <f t="shared" si="764"/>
        <v>2.105</v>
      </c>
      <c r="AL3721" s="390">
        <f t="shared" si="765"/>
        <v>2.2149999999999999</v>
      </c>
      <c r="AM3721" s="390">
        <f t="shared" si="766"/>
        <v>2.0960000000000001</v>
      </c>
      <c r="AN3721" s="390">
        <f t="shared" si="767"/>
        <v>1.6900000000000004</v>
      </c>
      <c r="AO3721" s="390">
        <f t="shared" si="768"/>
        <v>2.593</v>
      </c>
    </row>
    <row r="3722" spans="1:41" ht="15" customHeight="1" x14ac:dyDescent="0.25">
      <c r="A3722" s="127" t="s">
        <v>6022</v>
      </c>
      <c r="B3722" s="125" t="s">
        <v>2077</v>
      </c>
      <c r="C3722" s="125" t="s">
        <v>6023</v>
      </c>
      <c r="D3722" s="125" t="s">
        <v>4520</v>
      </c>
      <c r="F3722" s="126">
        <v>13.26</v>
      </c>
      <c r="G3722" s="126">
        <v>13.459999999999999</v>
      </c>
      <c r="H3722" s="126">
        <v>10.77</v>
      </c>
      <c r="I3722" s="126"/>
      <c r="J3722" s="317"/>
      <c r="K3722" s="323">
        <f>ROUND(SUMIF('VGT-Bewegungsdaten'!B:B,A3722,'VGT-Bewegungsdaten'!C:C),3)</f>
        <v>0</v>
      </c>
      <c r="L3722" s="324">
        <f>ROUND(SUMIF('VGT-Bewegungsdaten'!B:B,$A3722,'VGT-Bewegungsdaten'!D:D),2)</f>
        <v>0</v>
      </c>
      <c r="N3722" s="376" t="s">
        <v>4930</v>
      </c>
      <c r="O3722" s="376" t="s">
        <v>4940</v>
      </c>
      <c r="P3722" s="326">
        <f>ROUND(SUMIF('AV-Bewegungsdaten'!B:B,A3722,'AV-Bewegungsdaten'!C:C),3)</f>
        <v>0</v>
      </c>
      <c r="Q3722" s="324">
        <f>ROUND(SUMIF('AV-Bewegungsdaten'!B:B,$A3722,'AV-Bewegungsdaten'!D:D),2)</f>
        <v>0</v>
      </c>
      <c r="T3722" s="327"/>
      <c r="U3722" s="326">
        <f>ROUND(SUMIF('DV-Bewegungsdaten'!B:B,Kategorien!A3722,'DV-Bewegungsdaten'!D:D),3)</f>
        <v>0</v>
      </c>
      <c r="V3722" s="324">
        <f>ROUND(SUMIF('DV-Bewegungsdaten'!B:B,Kategorien!A3722,'DV-Bewegungsdaten'!E:E),3)</f>
        <v>0</v>
      </c>
      <c r="AD3722" s="390">
        <f t="shared" si="757"/>
        <v>8.520999999999999</v>
      </c>
      <c r="AE3722" s="390">
        <f t="shared" si="758"/>
        <v>9.177999999999999</v>
      </c>
      <c r="AF3722" s="390">
        <f t="shared" si="759"/>
        <v>10.396999999999998</v>
      </c>
      <c r="AG3722" s="390">
        <f t="shared" si="760"/>
        <v>9.7639999999999993</v>
      </c>
      <c r="AH3722" s="390">
        <f t="shared" si="761"/>
        <v>9.6759999999999984</v>
      </c>
      <c r="AI3722" s="390">
        <f t="shared" si="762"/>
        <v>10.207999999999998</v>
      </c>
      <c r="AJ3722" s="390">
        <f t="shared" si="763"/>
        <v>9.4909999999999997</v>
      </c>
      <c r="AK3722" s="390">
        <f t="shared" si="764"/>
        <v>9.7749999999999986</v>
      </c>
      <c r="AL3722" s="390">
        <f t="shared" si="765"/>
        <v>9.884999999999998</v>
      </c>
      <c r="AM3722" s="390">
        <f t="shared" si="766"/>
        <v>9.7659999999999982</v>
      </c>
      <c r="AN3722" s="390">
        <f t="shared" si="767"/>
        <v>9.36</v>
      </c>
      <c r="AO3722" s="390">
        <f t="shared" si="768"/>
        <v>10.262999999999998</v>
      </c>
    </row>
    <row r="3723" spans="1:41" ht="15" customHeight="1" x14ac:dyDescent="0.25">
      <c r="A3723" s="127" t="s">
        <v>6024</v>
      </c>
      <c r="B3723" s="125" t="s">
        <v>2077</v>
      </c>
      <c r="C3723" s="125" t="s">
        <v>6023</v>
      </c>
      <c r="D3723" s="125" t="s">
        <v>4552</v>
      </c>
      <c r="F3723" s="126">
        <v>11.41</v>
      </c>
      <c r="G3723" s="126">
        <v>11.6</v>
      </c>
      <c r="H3723" s="126">
        <v>9.2799999999999994</v>
      </c>
      <c r="I3723" s="126"/>
      <c r="J3723" s="317"/>
      <c r="K3723" s="323">
        <f>ROUND(SUMIF('VGT-Bewegungsdaten'!B:B,A3723,'VGT-Bewegungsdaten'!C:C),3)</f>
        <v>0</v>
      </c>
      <c r="L3723" s="324">
        <f>ROUND(SUMIF('VGT-Bewegungsdaten'!B:B,$A3723,'VGT-Bewegungsdaten'!D:D),2)</f>
        <v>0</v>
      </c>
      <c r="N3723" s="376" t="s">
        <v>4930</v>
      </c>
      <c r="O3723" s="376" t="s">
        <v>4940</v>
      </c>
      <c r="P3723" s="326">
        <f>ROUND(SUMIF('AV-Bewegungsdaten'!B:B,A3723,'AV-Bewegungsdaten'!C:C),3)</f>
        <v>0</v>
      </c>
      <c r="Q3723" s="324">
        <f>ROUND(SUMIF('AV-Bewegungsdaten'!B:B,$A3723,'AV-Bewegungsdaten'!D:D),2)</f>
        <v>0</v>
      </c>
      <c r="T3723" s="327"/>
      <c r="U3723" s="326">
        <f>ROUND(SUMIF('DV-Bewegungsdaten'!B:B,Kategorien!A3723,'DV-Bewegungsdaten'!D:D),3)</f>
        <v>0</v>
      </c>
      <c r="V3723" s="324">
        <f>ROUND(SUMIF('DV-Bewegungsdaten'!B:B,Kategorien!A3723,'DV-Bewegungsdaten'!E:E),3)</f>
        <v>0</v>
      </c>
      <c r="AD3723" s="390">
        <f t="shared" si="757"/>
        <v>6.6609999999999996</v>
      </c>
      <c r="AE3723" s="390">
        <f t="shared" si="758"/>
        <v>7.3179999999999996</v>
      </c>
      <c r="AF3723" s="390">
        <f t="shared" si="759"/>
        <v>8.536999999999999</v>
      </c>
      <c r="AG3723" s="390">
        <f t="shared" si="760"/>
        <v>7.9039999999999999</v>
      </c>
      <c r="AH3723" s="390">
        <f t="shared" si="761"/>
        <v>7.8159999999999998</v>
      </c>
      <c r="AI3723" s="390">
        <f t="shared" si="762"/>
        <v>8.347999999999999</v>
      </c>
      <c r="AJ3723" s="390">
        <f t="shared" si="763"/>
        <v>7.6310000000000002</v>
      </c>
      <c r="AK3723" s="390">
        <f t="shared" si="764"/>
        <v>7.9149999999999991</v>
      </c>
      <c r="AL3723" s="390">
        <f t="shared" si="765"/>
        <v>8.0249999999999986</v>
      </c>
      <c r="AM3723" s="390">
        <f t="shared" si="766"/>
        <v>7.9059999999999997</v>
      </c>
      <c r="AN3723" s="390">
        <f t="shared" si="767"/>
        <v>7.5</v>
      </c>
      <c r="AO3723" s="390">
        <f t="shared" si="768"/>
        <v>8.4029999999999987</v>
      </c>
    </row>
    <row r="3724" spans="1:41" ht="15" customHeight="1" x14ac:dyDescent="0.25">
      <c r="A3724" s="127" t="s">
        <v>6025</v>
      </c>
      <c r="B3724" s="125" t="s">
        <v>2077</v>
      </c>
      <c r="C3724" s="125" t="s">
        <v>6023</v>
      </c>
      <c r="D3724" s="125" t="s">
        <v>1424</v>
      </c>
      <c r="F3724" s="126">
        <v>10.199999999999999</v>
      </c>
      <c r="G3724" s="126">
        <v>10.39</v>
      </c>
      <c r="H3724" s="126">
        <v>8.31</v>
      </c>
      <c r="I3724" s="126"/>
      <c r="J3724" s="317"/>
      <c r="K3724" s="323">
        <f>ROUND(SUMIF('VGT-Bewegungsdaten'!B:B,A3724,'VGT-Bewegungsdaten'!C:C),3)</f>
        <v>0</v>
      </c>
      <c r="L3724" s="324">
        <f>ROUND(SUMIF('VGT-Bewegungsdaten'!B:B,$A3724,'VGT-Bewegungsdaten'!D:D),2)</f>
        <v>0</v>
      </c>
      <c r="N3724" s="376" t="s">
        <v>4930</v>
      </c>
      <c r="O3724" s="376" t="s">
        <v>4940</v>
      </c>
      <c r="P3724" s="326">
        <f>ROUND(SUMIF('AV-Bewegungsdaten'!B:B,A3724,'AV-Bewegungsdaten'!C:C),3)</f>
        <v>0</v>
      </c>
      <c r="Q3724" s="324">
        <f>ROUND(SUMIF('AV-Bewegungsdaten'!B:B,$A3724,'AV-Bewegungsdaten'!D:D),2)</f>
        <v>0</v>
      </c>
      <c r="T3724" s="327"/>
      <c r="U3724" s="326">
        <f>ROUND(SUMIF('DV-Bewegungsdaten'!B:B,Kategorien!A3724,'DV-Bewegungsdaten'!D:D),3)</f>
        <v>0</v>
      </c>
      <c r="V3724" s="324">
        <f>ROUND(SUMIF('DV-Bewegungsdaten'!B:B,Kategorien!A3724,'DV-Bewegungsdaten'!E:E),3)</f>
        <v>0</v>
      </c>
      <c r="AD3724" s="390">
        <f t="shared" si="757"/>
        <v>5.4510000000000005</v>
      </c>
      <c r="AE3724" s="390">
        <f t="shared" si="758"/>
        <v>6.1080000000000005</v>
      </c>
      <c r="AF3724" s="390">
        <f t="shared" si="759"/>
        <v>7.327</v>
      </c>
      <c r="AG3724" s="390">
        <f t="shared" si="760"/>
        <v>6.6940000000000008</v>
      </c>
      <c r="AH3724" s="390">
        <f t="shared" si="761"/>
        <v>6.6060000000000008</v>
      </c>
      <c r="AI3724" s="390">
        <f t="shared" si="762"/>
        <v>7.1380000000000008</v>
      </c>
      <c r="AJ3724" s="390">
        <f t="shared" si="763"/>
        <v>6.4210000000000012</v>
      </c>
      <c r="AK3724" s="390">
        <f t="shared" si="764"/>
        <v>6.7050000000000001</v>
      </c>
      <c r="AL3724" s="390">
        <f t="shared" si="765"/>
        <v>6.8150000000000004</v>
      </c>
      <c r="AM3724" s="390">
        <f t="shared" si="766"/>
        <v>6.6960000000000006</v>
      </c>
      <c r="AN3724" s="390">
        <f t="shared" si="767"/>
        <v>6.2900000000000009</v>
      </c>
      <c r="AO3724" s="390">
        <f t="shared" si="768"/>
        <v>7.1930000000000005</v>
      </c>
    </row>
    <row r="3725" spans="1:41" ht="15" customHeight="1" x14ac:dyDescent="0.25">
      <c r="A3725" s="127" t="s">
        <v>6026</v>
      </c>
      <c r="B3725" s="125" t="s">
        <v>2077</v>
      </c>
      <c r="C3725" s="125" t="s">
        <v>6023</v>
      </c>
      <c r="D3725" s="125" t="s">
        <v>4664</v>
      </c>
      <c r="F3725" s="126">
        <v>5.57</v>
      </c>
      <c r="G3725" s="126">
        <v>5.76</v>
      </c>
      <c r="H3725" s="126">
        <v>4.6100000000000003</v>
      </c>
      <c r="I3725" s="126"/>
      <c r="J3725" s="317"/>
      <c r="K3725" s="323">
        <f>ROUND(SUMIF('VGT-Bewegungsdaten'!B:B,A3725,'VGT-Bewegungsdaten'!C:C),3)</f>
        <v>0</v>
      </c>
      <c r="L3725" s="324">
        <f>ROUND(SUMIF('VGT-Bewegungsdaten'!B:B,$A3725,'VGT-Bewegungsdaten'!D:D),2)</f>
        <v>0</v>
      </c>
      <c r="N3725" s="376" t="s">
        <v>4930</v>
      </c>
      <c r="O3725" s="376" t="s">
        <v>4940</v>
      </c>
      <c r="P3725" s="326">
        <f>ROUND(SUMIF('AV-Bewegungsdaten'!B:B,A3725,'AV-Bewegungsdaten'!C:C),3)</f>
        <v>0</v>
      </c>
      <c r="Q3725" s="324">
        <f>ROUND(SUMIF('AV-Bewegungsdaten'!B:B,$A3725,'AV-Bewegungsdaten'!D:D),2)</f>
        <v>0</v>
      </c>
      <c r="T3725" s="327"/>
      <c r="U3725" s="326">
        <f>ROUND(SUMIF('DV-Bewegungsdaten'!B:B,Kategorien!A3725,'DV-Bewegungsdaten'!D:D),3)</f>
        <v>0</v>
      </c>
      <c r="V3725" s="324">
        <f>ROUND(SUMIF('DV-Bewegungsdaten'!B:B,Kategorien!A3725,'DV-Bewegungsdaten'!E:E),3)</f>
        <v>0</v>
      </c>
      <c r="AD3725" s="390">
        <f t="shared" si="757"/>
        <v>0.82099999999999973</v>
      </c>
      <c r="AE3725" s="390">
        <f t="shared" si="758"/>
        <v>1.4779999999999998</v>
      </c>
      <c r="AF3725" s="390">
        <f t="shared" si="759"/>
        <v>2.6969999999999996</v>
      </c>
      <c r="AG3725" s="390">
        <f t="shared" si="760"/>
        <v>2.0639999999999996</v>
      </c>
      <c r="AH3725" s="390">
        <f t="shared" si="761"/>
        <v>1.976</v>
      </c>
      <c r="AI3725" s="390">
        <f t="shared" si="762"/>
        <v>2.508</v>
      </c>
      <c r="AJ3725" s="390">
        <f t="shared" si="763"/>
        <v>1.7909999999999999</v>
      </c>
      <c r="AK3725" s="390">
        <f t="shared" si="764"/>
        <v>2.0749999999999997</v>
      </c>
      <c r="AL3725" s="390">
        <f t="shared" si="765"/>
        <v>2.1849999999999996</v>
      </c>
      <c r="AM3725" s="390">
        <f t="shared" si="766"/>
        <v>2.0659999999999998</v>
      </c>
      <c r="AN3725" s="390">
        <f t="shared" si="767"/>
        <v>1.6600000000000001</v>
      </c>
      <c r="AO3725" s="390">
        <f t="shared" si="768"/>
        <v>2.5629999999999997</v>
      </c>
    </row>
    <row r="3726" spans="1:41" ht="15" customHeight="1" x14ac:dyDescent="0.25">
      <c r="A3726" s="127" t="s">
        <v>6027</v>
      </c>
      <c r="B3726" s="125" t="s">
        <v>2077</v>
      </c>
      <c r="C3726" s="125" t="s">
        <v>6028</v>
      </c>
      <c r="D3726" s="125" t="s">
        <v>4520</v>
      </c>
      <c r="F3726" s="126">
        <v>13.19</v>
      </c>
      <c r="G3726" s="126">
        <v>13.389999999999999</v>
      </c>
      <c r="H3726" s="126">
        <v>10.71</v>
      </c>
      <c r="I3726" s="126"/>
      <c r="J3726" s="317"/>
      <c r="K3726" s="323">
        <f>ROUND(SUMIF('VGT-Bewegungsdaten'!B:B,A3726,'VGT-Bewegungsdaten'!C:C),3)</f>
        <v>0</v>
      </c>
      <c r="L3726" s="324">
        <f>ROUND(SUMIF('VGT-Bewegungsdaten'!B:B,$A3726,'VGT-Bewegungsdaten'!D:D),2)</f>
        <v>0</v>
      </c>
      <c r="N3726" s="376" t="s">
        <v>4930</v>
      </c>
      <c r="O3726" s="376" t="s">
        <v>4940</v>
      </c>
      <c r="P3726" s="326">
        <f>ROUND(SUMIF('AV-Bewegungsdaten'!B:B,A3726,'AV-Bewegungsdaten'!C:C),3)</f>
        <v>0</v>
      </c>
      <c r="Q3726" s="324">
        <f>ROUND(SUMIF('AV-Bewegungsdaten'!B:B,$A3726,'AV-Bewegungsdaten'!D:D),2)</f>
        <v>0</v>
      </c>
      <c r="T3726" s="327"/>
      <c r="U3726" s="326">
        <f>ROUND(SUMIF('DV-Bewegungsdaten'!B:B,Kategorien!A3726,'DV-Bewegungsdaten'!D:D),3)</f>
        <v>0</v>
      </c>
      <c r="V3726" s="324">
        <f>ROUND(SUMIF('DV-Bewegungsdaten'!B:B,Kategorien!A3726,'DV-Bewegungsdaten'!E:E),3)</f>
        <v>0</v>
      </c>
      <c r="AD3726" s="390">
        <f t="shared" si="757"/>
        <v>8.4509999999999987</v>
      </c>
      <c r="AE3726" s="390">
        <f t="shared" si="758"/>
        <v>9.1079999999999988</v>
      </c>
      <c r="AF3726" s="390">
        <f t="shared" si="759"/>
        <v>10.326999999999998</v>
      </c>
      <c r="AG3726" s="390">
        <f t="shared" si="760"/>
        <v>9.6939999999999991</v>
      </c>
      <c r="AH3726" s="390">
        <f t="shared" si="761"/>
        <v>9.6059999999999981</v>
      </c>
      <c r="AI3726" s="390">
        <f t="shared" si="762"/>
        <v>10.137999999999998</v>
      </c>
      <c r="AJ3726" s="390">
        <f t="shared" si="763"/>
        <v>9.4209999999999994</v>
      </c>
      <c r="AK3726" s="390">
        <f t="shared" si="764"/>
        <v>9.7049999999999983</v>
      </c>
      <c r="AL3726" s="390">
        <f t="shared" si="765"/>
        <v>9.8149999999999977</v>
      </c>
      <c r="AM3726" s="390">
        <f t="shared" si="766"/>
        <v>9.695999999999998</v>
      </c>
      <c r="AN3726" s="390">
        <f t="shared" si="767"/>
        <v>9.2899999999999991</v>
      </c>
      <c r="AO3726" s="390">
        <f t="shared" si="768"/>
        <v>10.192999999999998</v>
      </c>
    </row>
    <row r="3727" spans="1:41" ht="15" customHeight="1" x14ac:dyDescent="0.25">
      <c r="A3727" s="127" t="s">
        <v>6029</v>
      </c>
      <c r="B3727" s="125" t="s">
        <v>2077</v>
      </c>
      <c r="C3727" s="125" t="s">
        <v>6028</v>
      </c>
      <c r="D3727" s="125" t="s">
        <v>4552</v>
      </c>
      <c r="F3727" s="126">
        <v>11.35</v>
      </c>
      <c r="G3727" s="126">
        <v>11.549999999999999</v>
      </c>
      <c r="H3727" s="126">
        <v>9.24</v>
      </c>
      <c r="I3727" s="126"/>
      <c r="J3727" s="317"/>
      <c r="K3727" s="323">
        <f>ROUND(SUMIF('VGT-Bewegungsdaten'!B:B,A3727,'VGT-Bewegungsdaten'!C:C),3)</f>
        <v>0</v>
      </c>
      <c r="L3727" s="324">
        <f>ROUND(SUMIF('VGT-Bewegungsdaten'!B:B,$A3727,'VGT-Bewegungsdaten'!D:D),2)</f>
        <v>0</v>
      </c>
      <c r="N3727" s="376" t="s">
        <v>4930</v>
      </c>
      <c r="O3727" s="376" t="s">
        <v>4940</v>
      </c>
      <c r="P3727" s="326">
        <f>ROUND(SUMIF('AV-Bewegungsdaten'!B:B,A3727,'AV-Bewegungsdaten'!C:C),3)</f>
        <v>0</v>
      </c>
      <c r="Q3727" s="324">
        <f>ROUND(SUMIF('AV-Bewegungsdaten'!B:B,$A3727,'AV-Bewegungsdaten'!D:D),2)</f>
        <v>0</v>
      </c>
      <c r="T3727" s="327"/>
      <c r="U3727" s="326">
        <f>ROUND(SUMIF('DV-Bewegungsdaten'!B:B,Kategorien!A3727,'DV-Bewegungsdaten'!D:D),3)</f>
        <v>0</v>
      </c>
      <c r="V3727" s="324">
        <f>ROUND(SUMIF('DV-Bewegungsdaten'!B:B,Kategorien!A3727,'DV-Bewegungsdaten'!E:E),3)</f>
        <v>0</v>
      </c>
      <c r="AD3727" s="390">
        <f t="shared" si="757"/>
        <v>6.6109999999999989</v>
      </c>
      <c r="AE3727" s="390">
        <f t="shared" si="758"/>
        <v>7.2679999999999989</v>
      </c>
      <c r="AF3727" s="390">
        <f t="shared" si="759"/>
        <v>8.4869999999999983</v>
      </c>
      <c r="AG3727" s="390">
        <f t="shared" si="760"/>
        <v>7.8539999999999992</v>
      </c>
      <c r="AH3727" s="390">
        <f t="shared" si="761"/>
        <v>7.7659999999999991</v>
      </c>
      <c r="AI3727" s="390">
        <f t="shared" si="762"/>
        <v>8.2979999999999983</v>
      </c>
      <c r="AJ3727" s="390">
        <f t="shared" si="763"/>
        <v>7.5809999999999995</v>
      </c>
      <c r="AK3727" s="390">
        <f t="shared" si="764"/>
        <v>7.8649999999999984</v>
      </c>
      <c r="AL3727" s="390">
        <f t="shared" si="765"/>
        <v>7.9749999999999988</v>
      </c>
      <c r="AM3727" s="390">
        <f t="shared" si="766"/>
        <v>7.855999999999999</v>
      </c>
      <c r="AN3727" s="390">
        <f t="shared" si="767"/>
        <v>7.4499999999999993</v>
      </c>
      <c r="AO3727" s="390">
        <f t="shared" si="768"/>
        <v>8.352999999999998</v>
      </c>
    </row>
    <row r="3728" spans="1:41" ht="15" customHeight="1" x14ac:dyDescent="0.25">
      <c r="A3728" s="127" t="s">
        <v>6030</v>
      </c>
      <c r="B3728" s="125" t="s">
        <v>2077</v>
      </c>
      <c r="C3728" s="125" t="s">
        <v>6028</v>
      </c>
      <c r="D3728" s="125" t="s">
        <v>1424</v>
      </c>
      <c r="F3728" s="126">
        <v>10.14</v>
      </c>
      <c r="G3728" s="126">
        <v>10.34</v>
      </c>
      <c r="H3728" s="126">
        <v>8.27</v>
      </c>
      <c r="I3728" s="126"/>
      <c r="J3728" s="317"/>
      <c r="K3728" s="323">
        <f>ROUND(SUMIF('VGT-Bewegungsdaten'!B:B,A3728,'VGT-Bewegungsdaten'!C:C),3)</f>
        <v>0</v>
      </c>
      <c r="L3728" s="324">
        <f>ROUND(SUMIF('VGT-Bewegungsdaten'!B:B,$A3728,'VGT-Bewegungsdaten'!D:D),2)</f>
        <v>0</v>
      </c>
      <c r="N3728" s="376" t="s">
        <v>4930</v>
      </c>
      <c r="O3728" s="376" t="s">
        <v>4940</v>
      </c>
      <c r="P3728" s="326">
        <f>ROUND(SUMIF('AV-Bewegungsdaten'!B:B,A3728,'AV-Bewegungsdaten'!C:C),3)</f>
        <v>0</v>
      </c>
      <c r="Q3728" s="324">
        <f>ROUND(SUMIF('AV-Bewegungsdaten'!B:B,$A3728,'AV-Bewegungsdaten'!D:D),2)</f>
        <v>0</v>
      </c>
      <c r="T3728" s="327"/>
      <c r="U3728" s="326">
        <f>ROUND(SUMIF('DV-Bewegungsdaten'!B:B,Kategorien!A3728,'DV-Bewegungsdaten'!D:D),3)</f>
        <v>0</v>
      </c>
      <c r="V3728" s="324">
        <f>ROUND(SUMIF('DV-Bewegungsdaten'!B:B,Kategorien!A3728,'DV-Bewegungsdaten'!E:E),3)</f>
        <v>0</v>
      </c>
      <c r="AD3728" s="390">
        <f t="shared" si="757"/>
        <v>5.4009999999999998</v>
      </c>
      <c r="AE3728" s="390">
        <f t="shared" si="758"/>
        <v>6.0579999999999998</v>
      </c>
      <c r="AF3728" s="390">
        <f t="shared" si="759"/>
        <v>7.2769999999999992</v>
      </c>
      <c r="AG3728" s="390">
        <f t="shared" si="760"/>
        <v>6.6440000000000001</v>
      </c>
      <c r="AH3728" s="390">
        <f t="shared" si="761"/>
        <v>6.556</v>
      </c>
      <c r="AI3728" s="390">
        <f t="shared" si="762"/>
        <v>7.0880000000000001</v>
      </c>
      <c r="AJ3728" s="390">
        <f t="shared" si="763"/>
        <v>6.3710000000000004</v>
      </c>
      <c r="AK3728" s="390">
        <f t="shared" si="764"/>
        <v>6.6549999999999994</v>
      </c>
      <c r="AL3728" s="390">
        <f t="shared" si="765"/>
        <v>6.7649999999999997</v>
      </c>
      <c r="AM3728" s="390">
        <f t="shared" si="766"/>
        <v>6.6459999999999999</v>
      </c>
      <c r="AN3728" s="390">
        <f t="shared" si="767"/>
        <v>6.24</v>
      </c>
      <c r="AO3728" s="390">
        <f t="shared" si="768"/>
        <v>7.1429999999999998</v>
      </c>
    </row>
    <row r="3729" spans="1:41" ht="15" customHeight="1" x14ac:dyDescent="0.25">
      <c r="A3729" s="127" t="s">
        <v>6505</v>
      </c>
      <c r="B3729" s="125" t="s">
        <v>2077</v>
      </c>
      <c r="C3729" s="125" t="s">
        <v>6028</v>
      </c>
      <c r="D3729" s="125" t="s">
        <v>4664</v>
      </c>
      <c r="F3729" s="126">
        <v>5.54</v>
      </c>
      <c r="G3729" s="126">
        <v>5.73</v>
      </c>
      <c r="H3729" s="126">
        <v>4.58</v>
      </c>
      <c r="I3729" s="126"/>
      <c r="J3729" s="317"/>
      <c r="K3729" s="323">
        <f>ROUND(SUMIF('VGT-Bewegungsdaten'!B:B,A3729,'VGT-Bewegungsdaten'!C:C),3)</f>
        <v>0</v>
      </c>
      <c r="L3729" s="324">
        <f>ROUND(SUMIF('VGT-Bewegungsdaten'!B:B,$A3729,'VGT-Bewegungsdaten'!D:D),2)</f>
        <v>0</v>
      </c>
      <c r="N3729" s="376" t="s">
        <v>4930</v>
      </c>
      <c r="O3729" s="376" t="s">
        <v>4940</v>
      </c>
      <c r="P3729" s="326">
        <f>ROUND(SUMIF('AV-Bewegungsdaten'!B:B,A3729,'AV-Bewegungsdaten'!C:C),3)</f>
        <v>0</v>
      </c>
      <c r="Q3729" s="324">
        <f>ROUND(SUMIF('AV-Bewegungsdaten'!B:B,$A3729,'AV-Bewegungsdaten'!D:D),2)</f>
        <v>0</v>
      </c>
      <c r="T3729" s="327"/>
      <c r="U3729" s="326">
        <f>ROUND(SUMIF('DV-Bewegungsdaten'!B:B,Kategorien!A3729,'DV-Bewegungsdaten'!D:D),3)</f>
        <v>0</v>
      </c>
      <c r="V3729" s="324">
        <f>ROUND(SUMIF('DV-Bewegungsdaten'!B:B,Kategorien!A3729,'DV-Bewegungsdaten'!E:E),3)</f>
        <v>0</v>
      </c>
      <c r="AD3729" s="390">
        <f t="shared" si="757"/>
        <v>0.79100000000000037</v>
      </c>
      <c r="AE3729" s="390">
        <f t="shared" si="758"/>
        <v>1.4480000000000004</v>
      </c>
      <c r="AF3729" s="390">
        <f t="shared" si="759"/>
        <v>2.6670000000000003</v>
      </c>
      <c r="AG3729" s="390">
        <f t="shared" si="760"/>
        <v>2.0340000000000003</v>
      </c>
      <c r="AH3729" s="390">
        <f t="shared" si="761"/>
        <v>1.9460000000000006</v>
      </c>
      <c r="AI3729" s="390">
        <f t="shared" si="762"/>
        <v>2.4780000000000006</v>
      </c>
      <c r="AJ3729" s="390">
        <f t="shared" si="763"/>
        <v>1.7610000000000006</v>
      </c>
      <c r="AK3729" s="390">
        <f t="shared" si="764"/>
        <v>2.0450000000000004</v>
      </c>
      <c r="AL3729" s="390">
        <f t="shared" si="765"/>
        <v>2.1550000000000002</v>
      </c>
      <c r="AM3729" s="390">
        <f t="shared" si="766"/>
        <v>2.0360000000000005</v>
      </c>
      <c r="AN3729" s="390">
        <f t="shared" si="767"/>
        <v>1.6300000000000008</v>
      </c>
      <c r="AO3729" s="390">
        <f t="shared" si="768"/>
        <v>2.5330000000000004</v>
      </c>
    </row>
    <row r="3730" spans="1:41" ht="15" customHeight="1" x14ac:dyDescent="0.25">
      <c r="A3730" s="127" t="s">
        <v>6066</v>
      </c>
      <c r="B3730" s="125" t="s">
        <v>2077</v>
      </c>
      <c r="C3730" s="125" t="s">
        <v>6067</v>
      </c>
      <c r="D3730" s="125" t="s">
        <v>4520</v>
      </c>
      <c r="F3730" s="126">
        <v>13.12</v>
      </c>
      <c r="G3730" s="126">
        <v>13.319999999999999</v>
      </c>
      <c r="H3730" s="126">
        <v>10.66</v>
      </c>
      <c r="I3730" s="126"/>
      <c r="J3730" s="317"/>
      <c r="K3730" s="323">
        <f>ROUND(SUMIF('VGT-Bewegungsdaten'!B:B,A3730,'VGT-Bewegungsdaten'!C:C),3)</f>
        <v>0</v>
      </c>
      <c r="L3730" s="324">
        <f>ROUND(SUMIF('VGT-Bewegungsdaten'!B:B,$A3730,'VGT-Bewegungsdaten'!D:D),2)</f>
        <v>0</v>
      </c>
      <c r="N3730" s="376" t="s">
        <v>4930</v>
      </c>
      <c r="O3730" s="376" t="s">
        <v>4940</v>
      </c>
      <c r="P3730" s="326">
        <f>ROUND(SUMIF('AV-Bewegungsdaten'!B:B,A3730,'AV-Bewegungsdaten'!C:C),3)</f>
        <v>0</v>
      </c>
      <c r="Q3730" s="324">
        <f>ROUND(SUMIF('AV-Bewegungsdaten'!B:B,$A3730,'AV-Bewegungsdaten'!D:D),2)</f>
        <v>0</v>
      </c>
      <c r="T3730" s="327"/>
      <c r="U3730" s="326">
        <f>ROUND(SUMIF('DV-Bewegungsdaten'!B:B,Kategorien!A3730,'DV-Bewegungsdaten'!D:D),3)</f>
        <v>0</v>
      </c>
      <c r="V3730" s="324">
        <f>ROUND(SUMIF('DV-Bewegungsdaten'!B:B,Kategorien!A3730,'DV-Bewegungsdaten'!E:E),3)</f>
        <v>0</v>
      </c>
      <c r="AD3730" s="390">
        <f t="shared" si="757"/>
        <v>8.3809999999999985</v>
      </c>
      <c r="AE3730" s="390">
        <f t="shared" si="758"/>
        <v>9.0379999999999985</v>
      </c>
      <c r="AF3730" s="390">
        <f t="shared" si="759"/>
        <v>10.256999999999998</v>
      </c>
      <c r="AG3730" s="390">
        <f t="shared" si="760"/>
        <v>9.6239999999999988</v>
      </c>
      <c r="AH3730" s="390">
        <f t="shared" si="761"/>
        <v>9.5359999999999978</v>
      </c>
      <c r="AI3730" s="390">
        <f t="shared" si="762"/>
        <v>10.067999999999998</v>
      </c>
      <c r="AJ3730" s="390">
        <f t="shared" si="763"/>
        <v>9.3509999999999991</v>
      </c>
      <c r="AK3730" s="390">
        <f t="shared" si="764"/>
        <v>9.634999999999998</v>
      </c>
      <c r="AL3730" s="390">
        <f t="shared" si="765"/>
        <v>9.7449999999999974</v>
      </c>
      <c r="AM3730" s="390">
        <f t="shared" si="766"/>
        <v>9.6259999999999977</v>
      </c>
      <c r="AN3730" s="390">
        <f t="shared" si="767"/>
        <v>9.2199999999999989</v>
      </c>
      <c r="AO3730" s="390">
        <f t="shared" si="768"/>
        <v>10.122999999999998</v>
      </c>
    </row>
    <row r="3731" spans="1:41" ht="15" customHeight="1" x14ac:dyDescent="0.25">
      <c r="A3731" s="127" t="s">
        <v>6068</v>
      </c>
      <c r="B3731" s="125" t="s">
        <v>2077</v>
      </c>
      <c r="C3731" s="125" t="s">
        <v>6067</v>
      </c>
      <c r="D3731" s="125" t="s">
        <v>4552</v>
      </c>
      <c r="F3731" s="126">
        <v>11.29</v>
      </c>
      <c r="G3731" s="126">
        <v>11.489999999999998</v>
      </c>
      <c r="H3731" s="126">
        <v>9.19</v>
      </c>
      <c r="I3731" s="126"/>
      <c r="J3731" s="317"/>
      <c r="K3731" s="323">
        <f>ROUND(SUMIF('VGT-Bewegungsdaten'!B:B,A3731,'VGT-Bewegungsdaten'!C:C),3)</f>
        <v>0</v>
      </c>
      <c r="L3731" s="324">
        <f>ROUND(SUMIF('VGT-Bewegungsdaten'!B:B,$A3731,'VGT-Bewegungsdaten'!D:D),2)</f>
        <v>0</v>
      </c>
      <c r="N3731" s="376" t="s">
        <v>4930</v>
      </c>
      <c r="O3731" s="376" t="s">
        <v>4940</v>
      </c>
      <c r="P3731" s="326">
        <f>ROUND(SUMIF('AV-Bewegungsdaten'!B:B,A3731,'AV-Bewegungsdaten'!C:C),3)</f>
        <v>0</v>
      </c>
      <c r="Q3731" s="324">
        <f>ROUND(SUMIF('AV-Bewegungsdaten'!B:B,$A3731,'AV-Bewegungsdaten'!D:D),2)</f>
        <v>0</v>
      </c>
      <c r="T3731" s="327"/>
      <c r="U3731" s="326">
        <f>ROUND(SUMIF('DV-Bewegungsdaten'!B:B,Kategorien!A3731,'DV-Bewegungsdaten'!D:D),3)</f>
        <v>0</v>
      </c>
      <c r="V3731" s="324">
        <f>ROUND(SUMIF('DV-Bewegungsdaten'!B:B,Kategorien!A3731,'DV-Bewegungsdaten'!E:E),3)</f>
        <v>0</v>
      </c>
      <c r="AD3731" s="390">
        <f t="shared" si="757"/>
        <v>6.5509999999999984</v>
      </c>
      <c r="AE3731" s="390">
        <f t="shared" si="758"/>
        <v>7.2079999999999984</v>
      </c>
      <c r="AF3731" s="390">
        <f t="shared" si="759"/>
        <v>8.4269999999999978</v>
      </c>
      <c r="AG3731" s="390">
        <f t="shared" si="760"/>
        <v>7.7939999999999987</v>
      </c>
      <c r="AH3731" s="390">
        <f t="shared" si="761"/>
        <v>7.7059999999999986</v>
      </c>
      <c r="AI3731" s="390">
        <f t="shared" si="762"/>
        <v>8.2379999999999995</v>
      </c>
      <c r="AJ3731" s="390">
        <f t="shared" si="763"/>
        <v>7.520999999999999</v>
      </c>
      <c r="AK3731" s="390">
        <f t="shared" si="764"/>
        <v>7.8049999999999979</v>
      </c>
      <c r="AL3731" s="390">
        <f t="shared" si="765"/>
        <v>7.9149999999999983</v>
      </c>
      <c r="AM3731" s="390">
        <f t="shared" si="766"/>
        <v>7.7959999999999985</v>
      </c>
      <c r="AN3731" s="390">
        <f t="shared" si="767"/>
        <v>7.3899999999999988</v>
      </c>
      <c r="AO3731" s="390">
        <f t="shared" si="768"/>
        <v>8.2929999999999993</v>
      </c>
    </row>
    <row r="3732" spans="1:41" ht="15" customHeight="1" x14ac:dyDescent="0.25">
      <c r="A3732" s="127" t="s">
        <v>6069</v>
      </c>
      <c r="B3732" s="125" t="s">
        <v>2077</v>
      </c>
      <c r="C3732" s="125" t="s">
        <v>6067</v>
      </c>
      <c r="D3732" s="125" t="s">
        <v>1424</v>
      </c>
      <c r="F3732" s="126">
        <v>10.09</v>
      </c>
      <c r="G3732" s="126">
        <v>10.29</v>
      </c>
      <c r="H3732" s="126">
        <v>8.23</v>
      </c>
      <c r="I3732" s="126"/>
      <c r="J3732" s="317"/>
      <c r="K3732" s="323">
        <f>ROUND(SUMIF('VGT-Bewegungsdaten'!B:B,A3732,'VGT-Bewegungsdaten'!C:C),3)</f>
        <v>0</v>
      </c>
      <c r="L3732" s="324">
        <f>ROUND(SUMIF('VGT-Bewegungsdaten'!B:B,$A3732,'VGT-Bewegungsdaten'!D:D),2)</f>
        <v>0</v>
      </c>
      <c r="N3732" s="376" t="s">
        <v>4930</v>
      </c>
      <c r="O3732" s="376" t="s">
        <v>4940</v>
      </c>
      <c r="P3732" s="326">
        <f>ROUND(SUMIF('AV-Bewegungsdaten'!B:B,A3732,'AV-Bewegungsdaten'!C:C),3)</f>
        <v>0</v>
      </c>
      <c r="Q3732" s="324">
        <f>ROUND(SUMIF('AV-Bewegungsdaten'!B:B,$A3732,'AV-Bewegungsdaten'!D:D),2)</f>
        <v>0</v>
      </c>
      <c r="T3732" s="327"/>
      <c r="U3732" s="326">
        <f>ROUND(SUMIF('DV-Bewegungsdaten'!B:B,Kategorien!A3732,'DV-Bewegungsdaten'!D:D),3)</f>
        <v>0</v>
      </c>
      <c r="V3732" s="324">
        <f>ROUND(SUMIF('DV-Bewegungsdaten'!B:B,Kategorien!A3732,'DV-Bewegungsdaten'!E:E),3)</f>
        <v>0</v>
      </c>
      <c r="AD3732" s="390">
        <f t="shared" si="757"/>
        <v>5.3509999999999991</v>
      </c>
      <c r="AE3732" s="390">
        <f t="shared" si="758"/>
        <v>6.0079999999999991</v>
      </c>
      <c r="AF3732" s="390">
        <f t="shared" si="759"/>
        <v>7.2269999999999985</v>
      </c>
      <c r="AG3732" s="390">
        <f t="shared" si="760"/>
        <v>6.5939999999999994</v>
      </c>
      <c r="AH3732" s="390">
        <f t="shared" si="761"/>
        <v>6.5059999999999993</v>
      </c>
      <c r="AI3732" s="390">
        <f t="shared" si="762"/>
        <v>7.0379999999999994</v>
      </c>
      <c r="AJ3732" s="390">
        <f t="shared" si="763"/>
        <v>6.3209999999999997</v>
      </c>
      <c r="AK3732" s="390">
        <f t="shared" si="764"/>
        <v>6.6049999999999986</v>
      </c>
      <c r="AL3732" s="390">
        <f t="shared" si="765"/>
        <v>6.714999999999999</v>
      </c>
      <c r="AM3732" s="390">
        <f t="shared" si="766"/>
        <v>6.5959999999999992</v>
      </c>
      <c r="AN3732" s="390">
        <f t="shared" si="767"/>
        <v>6.1899999999999995</v>
      </c>
      <c r="AO3732" s="390">
        <f t="shared" si="768"/>
        <v>7.0929999999999991</v>
      </c>
    </row>
    <row r="3733" spans="1:41" ht="15" customHeight="1" x14ac:dyDescent="0.25">
      <c r="A3733" s="127" t="s">
        <v>6070</v>
      </c>
      <c r="B3733" s="125" t="s">
        <v>2077</v>
      </c>
      <c r="C3733" s="125" t="s">
        <v>6067</v>
      </c>
      <c r="D3733" s="125" t="s">
        <v>4664</v>
      </c>
      <c r="F3733" s="126">
        <v>5.51</v>
      </c>
      <c r="G3733" s="126">
        <v>5.71</v>
      </c>
      <c r="H3733" s="126">
        <v>4.57</v>
      </c>
      <c r="I3733" s="126"/>
      <c r="J3733" s="317"/>
      <c r="K3733" s="323">
        <f>ROUND(SUMIF('VGT-Bewegungsdaten'!B:B,A3733,'VGT-Bewegungsdaten'!C:C),3)</f>
        <v>0</v>
      </c>
      <c r="L3733" s="324">
        <f>ROUND(SUMIF('VGT-Bewegungsdaten'!B:B,$A3733,'VGT-Bewegungsdaten'!D:D),2)</f>
        <v>0</v>
      </c>
      <c r="N3733" s="376" t="s">
        <v>4930</v>
      </c>
      <c r="O3733" s="376" t="s">
        <v>4940</v>
      </c>
      <c r="P3733" s="326">
        <f>ROUND(SUMIF('AV-Bewegungsdaten'!B:B,A3733,'AV-Bewegungsdaten'!C:C),3)</f>
        <v>0</v>
      </c>
      <c r="Q3733" s="324">
        <f>ROUND(SUMIF('AV-Bewegungsdaten'!B:B,$A3733,'AV-Bewegungsdaten'!D:D),2)</f>
        <v>0</v>
      </c>
      <c r="T3733" s="327"/>
      <c r="U3733" s="326">
        <f>ROUND(SUMIF('DV-Bewegungsdaten'!B:B,Kategorien!A3733,'DV-Bewegungsdaten'!D:D),3)</f>
        <v>0</v>
      </c>
      <c r="V3733" s="324">
        <f>ROUND(SUMIF('DV-Bewegungsdaten'!B:B,Kategorien!A3733,'DV-Bewegungsdaten'!E:E),3)</f>
        <v>0</v>
      </c>
      <c r="AD3733" s="390">
        <f t="shared" si="757"/>
        <v>0.77099999999999991</v>
      </c>
      <c r="AE3733" s="390">
        <f t="shared" si="758"/>
        <v>1.4279999999999999</v>
      </c>
      <c r="AF3733" s="390">
        <f t="shared" si="759"/>
        <v>2.6469999999999998</v>
      </c>
      <c r="AG3733" s="390">
        <f t="shared" si="760"/>
        <v>2.0139999999999998</v>
      </c>
      <c r="AH3733" s="390">
        <f t="shared" si="761"/>
        <v>1.9260000000000002</v>
      </c>
      <c r="AI3733" s="390">
        <f t="shared" si="762"/>
        <v>2.4580000000000002</v>
      </c>
      <c r="AJ3733" s="390">
        <f t="shared" si="763"/>
        <v>1.7410000000000001</v>
      </c>
      <c r="AK3733" s="390">
        <f t="shared" si="764"/>
        <v>2.0249999999999999</v>
      </c>
      <c r="AL3733" s="390">
        <f t="shared" si="765"/>
        <v>2.1349999999999998</v>
      </c>
      <c r="AM3733" s="390">
        <f t="shared" si="766"/>
        <v>2.016</v>
      </c>
      <c r="AN3733" s="390">
        <f t="shared" si="767"/>
        <v>1.6100000000000003</v>
      </c>
      <c r="AO3733" s="390">
        <f t="shared" si="768"/>
        <v>2.5129999999999999</v>
      </c>
    </row>
    <row r="3734" spans="1:41" ht="15" customHeight="1" x14ac:dyDescent="0.25">
      <c r="A3734" s="127" t="s">
        <v>6071</v>
      </c>
      <c r="B3734" s="125" t="s">
        <v>2077</v>
      </c>
      <c r="C3734" s="125" t="s">
        <v>6072</v>
      </c>
      <c r="D3734" s="125" t="s">
        <v>4520</v>
      </c>
      <c r="F3734" s="126">
        <v>13.05</v>
      </c>
      <c r="G3734" s="126">
        <v>13.25</v>
      </c>
      <c r="H3734" s="126">
        <v>10.6</v>
      </c>
      <c r="I3734" s="126"/>
      <c r="J3734" s="317"/>
      <c r="K3734" s="323">
        <f>ROUND(SUMIF('VGT-Bewegungsdaten'!B:B,A3734,'VGT-Bewegungsdaten'!C:C),3)</f>
        <v>0</v>
      </c>
      <c r="L3734" s="324">
        <f>ROUND(SUMIF('VGT-Bewegungsdaten'!B:B,$A3734,'VGT-Bewegungsdaten'!D:D),2)</f>
        <v>0</v>
      </c>
      <c r="N3734" s="376" t="s">
        <v>4930</v>
      </c>
      <c r="O3734" s="376" t="s">
        <v>4940</v>
      </c>
      <c r="P3734" s="326">
        <f>ROUND(SUMIF('AV-Bewegungsdaten'!B:B,A3734,'AV-Bewegungsdaten'!C:C),3)</f>
        <v>0</v>
      </c>
      <c r="Q3734" s="324">
        <f>ROUND(SUMIF('AV-Bewegungsdaten'!B:B,$A3734,'AV-Bewegungsdaten'!D:D),2)</f>
        <v>0</v>
      </c>
      <c r="T3734" s="327"/>
      <c r="U3734" s="326">
        <f>ROUND(SUMIF('DV-Bewegungsdaten'!B:B,Kategorien!A3734,'DV-Bewegungsdaten'!D:D),3)</f>
        <v>0</v>
      </c>
      <c r="V3734" s="324">
        <f>ROUND(SUMIF('DV-Bewegungsdaten'!B:B,Kategorien!A3734,'DV-Bewegungsdaten'!E:E),3)</f>
        <v>0</v>
      </c>
      <c r="AD3734" s="390">
        <f t="shared" si="757"/>
        <v>8.3109999999999999</v>
      </c>
      <c r="AE3734" s="390">
        <f t="shared" si="758"/>
        <v>8.968</v>
      </c>
      <c r="AF3734" s="390">
        <f t="shared" si="759"/>
        <v>10.186999999999999</v>
      </c>
      <c r="AG3734" s="390">
        <f t="shared" si="760"/>
        <v>9.5540000000000003</v>
      </c>
      <c r="AH3734" s="390">
        <f t="shared" si="761"/>
        <v>9.4660000000000011</v>
      </c>
      <c r="AI3734" s="390">
        <f t="shared" si="762"/>
        <v>9.9980000000000011</v>
      </c>
      <c r="AJ3734" s="390">
        <f t="shared" si="763"/>
        <v>9.2810000000000006</v>
      </c>
      <c r="AK3734" s="390">
        <f t="shared" si="764"/>
        <v>9.5649999999999995</v>
      </c>
      <c r="AL3734" s="390">
        <f t="shared" si="765"/>
        <v>9.6750000000000007</v>
      </c>
      <c r="AM3734" s="390">
        <f t="shared" si="766"/>
        <v>9.5560000000000009</v>
      </c>
      <c r="AN3734" s="390">
        <f t="shared" si="767"/>
        <v>9.15</v>
      </c>
      <c r="AO3734" s="390">
        <f t="shared" si="768"/>
        <v>10.053000000000001</v>
      </c>
    </row>
    <row r="3735" spans="1:41" ht="15" customHeight="1" x14ac:dyDescent="0.25">
      <c r="A3735" s="127" t="s">
        <v>6073</v>
      </c>
      <c r="B3735" s="125" t="s">
        <v>2077</v>
      </c>
      <c r="C3735" s="125" t="s">
        <v>6072</v>
      </c>
      <c r="D3735" s="125" t="s">
        <v>4552</v>
      </c>
      <c r="F3735" s="126">
        <v>11.23</v>
      </c>
      <c r="G3735" s="126">
        <v>11.43</v>
      </c>
      <c r="H3735" s="126">
        <v>9.14</v>
      </c>
      <c r="I3735" s="126"/>
      <c r="J3735" s="317"/>
      <c r="K3735" s="323">
        <f>ROUND(SUMIF('VGT-Bewegungsdaten'!B:B,A3735,'VGT-Bewegungsdaten'!C:C),3)</f>
        <v>0</v>
      </c>
      <c r="L3735" s="324">
        <f>ROUND(SUMIF('VGT-Bewegungsdaten'!B:B,$A3735,'VGT-Bewegungsdaten'!D:D),2)</f>
        <v>0</v>
      </c>
      <c r="N3735" s="376" t="s">
        <v>4930</v>
      </c>
      <c r="O3735" s="376" t="s">
        <v>4940</v>
      </c>
      <c r="P3735" s="326">
        <f>ROUND(SUMIF('AV-Bewegungsdaten'!B:B,A3735,'AV-Bewegungsdaten'!C:C),3)</f>
        <v>0</v>
      </c>
      <c r="Q3735" s="324">
        <f>ROUND(SUMIF('AV-Bewegungsdaten'!B:B,$A3735,'AV-Bewegungsdaten'!D:D),2)</f>
        <v>0</v>
      </c>
      <c r="T3735" s="327"/>
      <c r="U3735" s="326">
        <f>ROUND(SUMIF('DV-Bewegungsdaten'!B:B,Kategorien!A3735,'DV-Bewegungsdaten'!D:D),3)</f>
        <v>0</v>
      </c>
      <c r="V3735" s="324">
        <f>ROUND(SUMIF('DV-Bewegungsdaten'!B:B,Kategorien!A3735,'DV-Bewegungsdaten'!E:E),3)</f>
        <v>0</v>
      </c>
      <c r="AD3735" s="390">
        <f t="shared" si="757"/>
        <v>6.4909999999999997</v>
      </c>
      <c r="AE3735" s="390">
        <f t="shared" si="758"/>
        <v>7.1479999999999997</v>
      </c>
      <c r="AF3735" s="390">
        <f t="shared" si="759"/>
        <v>8.3669999999999991</v>
      </c>
      <c r="AG3735" s="390">
        <f t="shared" si="760"/>
        <v>7.734</v>
      </c>
      <c r="AH3735" s="390">
        <f t="shared" si="761"/>
        <v>7.6459999999999999</v>
      </c>
      <c r="AI3735" s="390">
        <f t="shared" si="762"/>
        <v>8.1780000000000008</v>
      </c>
      <c r="AJ3735" s="390">
        <f t="shared" si="763"/>
        <v>7.4610000000000003</v>
      </c>
      <c r="AK3735" s="390">
        <f t="shared" si="764"/>
        <v>7.7449999999999992</v>
      </c>
      <c r="AL3735" s="390">
        <f t="shared" si="765"/>
        <v>7.8549999999999995</v>
      </c>
      <c r="AM3735" s="390">
        <f t="shared" si="766"/>
        <v>7.7359999999999998</v>
      </c>
      <c r="AN3735" s="390">
        <f t="shared" si="767"/>
        <v>7.33</v>
      </c>
      <c r="AO3735" s="390">
        <f t="shared" si="768"/>
        <v>8.2330000000000005</v>
      </c>
    </row>
    <row r="3736" spans="1:41" ht="15" customHeight="1" x14ac:dyDescent="0.25">
      <c r="A3736" s="127" t="s">
        <v>6074</v>
      </c>
      <c r="B3736" s="125" t="s">
        <v>2077</v>
      </c>
      <c r="C3736" s="125" t="s">
        <v>6072</v>
      </c>
      <c r="D3736" s="125" t="s">
        <v>1424</v>
      </c>
      <c r="F3736" s="126">
        <v>10.039999999999999</v>
      </c>
      <c r="G3736" s="126">
        <v>10.239999999999998</v>
      </c>
      <c r="H3736" s="126">
        <v>8.19</v>
      </c>
      <c r="I3736" s="126"/>
      <c r="J3736" s="317"/>
      <c r="K3736" s="323">
        <f>ROUND(SUMIF('VGT-Bewegungsdaten'!B:B,A3736,'VGT-Bewegungsdaten'!C:C),3)</f>
        <v>0</v>
      </c>
      <c r="L3736" s="324">
        <f>ROUND(SUMIF('VGT-Bewegungsdaten'!B:B,$A3736,'VGT-Bewegungsdaten'!D:D),2)</f>
        <v>0</v>
      </c>
      <c r="N3736" s="376" t="s">
        <v>4930</v>
      </c>
      <c r="O3736" s="376" t="s">
        <v>4940</v>
      </c>
      <c r="P3736" s="326">
        <f>ROUND(SUMIF('AV-Bewegungsdaten'!B:B,A3736,'AV-Bewegungsdaten'!C:C),3)</f>
        <v>0</v>
      </c>
      <c r="Q3736" s="324">
        <f>ROUND(SUMIF('AV-Bewegungsdaten'!B:B,$A3736,'AV-Bewegungsdaten'!D:D),2)</f>
        <v>0</v>
      </c>
      <c r="T3736" s="327"/>
      <c r="U3736" s="326">
        <f>ROUND(SUMIF('DV-Bewegungsdaten'!B:B,Kategorien!A3736,'DV-Bewegungsdaten'!D:D),3)</f>
        <v>0</v>
      </c>
      <c r="V3736" s="324">
        <f>ROUND(SUMIF('DV-Bewegungsdaten'!B:B,Kategorien!A3736,'DV-Bewegungsdaten'!E:E),3)</f>
        <v>0</v>
      </c>
      <c r="AD3736" s="390">
        <f t="shared" si="757"/>
        <v>5.3009999999999984</v>
      </c>
      <c r="AE3736" s="390">
        <f t="shared" si="758"/>
        <v>5.9579999999999984</v>
      </c>
      <c r="AF3736" s="390">
        <f t="shared" si="759"/>
        <v>7.1769999999999978</v>
      </c>
      <c r="AG3736" s="390">
        <f t="shared" si="760"/>
        <v>6.5439999999999987</v>
      </c>
      <c r="AH3736" s="390">
        <f t="shared" si="761"/>
        <v>6.4559999999999986</v>
      </c>
      <c r="AI3736" s="390">
        <f t="shared" si="762"/>
        <v>6.9879999999999987</v>
      </c>
      <c r="AJ3736" s="390">
        <f t="shared" si="763"/>
        <v>6.270999999999999</v>
      </c>
      <c r="AK3736" s="390">
        <f t="shared" si="764"/>
        <v>6.5549999999999979</v>
      </c>
      <c r="AL3736" s="390">
        <f t="shared" si="765"/>
        <v>6.6649999999999983</v>
      </c>
      <c r="AM3736" s="390">
        <f t="shared" si="766"/>
        <v>6.5459999999999985</v>
      </c>
      <c r="AN3736" s="390">
        <f t="shared" si="767"/>
        <v>6.1399999999999988</v>
      </c>
      <c r="AO3736" s="390">
        <f t="shared" si="768"/>
        <v>7.0429999999999984</v>
      </c>
    </row>
    <row r="3737" spans="1:41" ht="15" customHeight="1" x14ac:dyDescent="0.25">
      <c r="A3737" s="127" t="s">
        <v>6075</v>
      </c>
      <c r="B3737" s="125" t="s">
        <v>2077</v>
      </c>
      <c r="C3737" s="125" t="s">
        <v>6072</v>
      </c>
      <c r="D3737" s="125" t="s">
        <v>4664</v>
      </c>
      <c r="F3737" s="126">
        <v>5.48</v>
      </c>
      <c r="G3737" s="126">
        <v>5.6800000000000006</v>
      </c>
      <c r="H3737" s="126">
        <v>4.54</v>
      </c>
      <c r="I3737" s="126"/>
      <c r="J3737" s="317"/>
      <c r="K3737" s="323">
        <f>ROUND(SUMIF('VGT-Bewegungsdaten'!B:B,A3737,'VGT-Bewegungsdaten'!C:C),3)</f>
        <v>0</v>
      </c>
      <c r="L3737" s="324">
        <f>ROUND(SUMIF('VGT-Bewegungsdaten'!B:B,$A3737,'VGT-Bewegungsdaten'!D:D),2)</f>
        <v>0</v>
      </c>
      <c r="N3737" s="376" t="s">
        <v>4930</v>
      </c>
      <c r="O3737" s="376" t="s">
        <v>4940</v>
      </c>
      <c r="P3737" s="326">
        <f>ROUND(SUMIF('AV-Bewegungsdaten'!B:B,A3737,'AV-Bewegungsdaten'!C:C),3)</f>
        <v>0</v>
      </c>
      <c r="Q3737" s="324">
        <f>ROUND(SUMIF('AV-Bewegungsdaten'!B:B,$A3737,'AV-Bewegungsdaten'!D:D),2)</f>
        <v>0</v>
      </c>
      <c r="T3737" s="327"/>
      <c r="U3737" s="326">
        <f>ROUND(SUMIF('DV-Bewegungsdaten'!B:B,Kategorien!A3737,'DV-Bewegungsdaten'!D:D),3)</f>
        <v>0</v>
      </c>
      <c r="V3737" s="324">
        <f>ROUND(SUMIF('DV-Bewegungsdaten'!B:B,Kategorien!A3737,'DV-Bewegungsdaten'!E:E),3)</f>
        <v>0</v>
      </c>
      <c r="AD3737" s="390">
        <f t="shared" si="757"/>
        <v>0.74100000000000055</v>
      </c>
      <c r="AE3737" s="390">
        <f t="shared" si="758"/>
        <v>1.3980000000000006</v>
      </c>
      <c r="AF3737" s="390">
        <f t="shared" si="759"/>
        <v>2.6170000000000004</v>
      </c>
      <c r="AG3737" s="390">
        <f t="shared" si="760"/>
        <v>1.9840000000000004</v>
      </c>
      <c r="AH3737" s="390">
        <f t="shared" si="761"/>
        <v>1.8960000000000008</v>
      </c>
      <c r="AI3737" s="390">
        <f t="shared" si="762"/>
        <v>2.4280000000000008</v>
      </c>
      <c r="AJ3737" s="390">
        <f t="shared" si="763"/>
        <v>1.7110000000000007</v>
      </c>
      <c r="AK3737" s="390">
        <f t="shared" si="764"/>
        <v>1.9950000000000006</v>
      </c>
      <c r="AL3737" s="390">
        <f t="shared" si="765"/>
        <v>2.1050000000000004</v>
      </c>
      <c r="AM3737" s="390">
        <f t="shared" si="766"/>
        <v>1.9860000000000007</v>
      </c>
      <c r="AN3737" s="390">
        <f t="shared" si="767"/>
        <v>1.580000000000001</v>
      </c>
      <c r="AO3737" s="390">
        <f t="shared" si="768"/>
        <v>2.4830000000000005</v>
      </c>
    </row>
    <row r="3738" spans="1:41" ht="15" customHeight="1" x14ac:dyDescent="0.25">
      <c r="A3738" s="127" t="s">
        <v>6076</v>
      </c>
      <c r="B3738" s="125" t="s">
        <v>2077</v>
      </c>
      <c r="C3738" s="125" t="s">
        <v>6077</v>
      </c>
      <c r="D3738" s="125" t="s">
        <v>4520</v>
      </c>
      <c r="F3738" s="126">
        <v>13.05</v>
      </c>
      <c r="G3738" s="126">
        <v>13.25</v>
      </c>
      <c r="H3738" s="126">
        <v>10.6</v>
      </c>
      <c r="I3738" s="126"/>
      <c r="J3738" s="317"/>
      <c r="K3738" s="323">
        <f>ROUND(SUMIF('VGT-Bewegungsdaten'!B:B,A3738,'VGT-Bewegungsdaten'!C:C),3)</f>
        <v>0</v>
      </c>
      <c r="L3738" s="324">
        <f>ROUND(SUMIF('VGT-Bewegungsdaten'!B:B,$A3738,'VGT-Bewegungsdaten'!D:D),2)</f>
        <v>0</v>
      </c>
      <c r="N3738" s="376" t="s">
        <v>4930</v>
      </c>
      <c r="O3738" s="376" t="s">
        <v>4940</v>
      </c>
      <c r="P3738" s="326">
        <f>ROUND(SUMIF('AV-Bewegungsdaten'!B:B,A3738,'AV-Bewegungsdaten'!C:C),3)</f>
        <v>0</v>
      </c>
      <c r="Q3738" s="324">
        <f>ROUND(SUMIF('AV-Bewegungsdaten'!B:B,$A3738,'AV-Bewegungsdaten'!D:D),2)</f>
        <v>0</v>
      </c>
      <c r="T3738" s="327"/>
      <c r="U3738" s="326">
        <f>ROUND(SUMIF('DV-Bewegungsdaten'!B:B,Kategorien!A3738,'DV-Bewegungsdaten'!D:D),3)</f>
        <v>0</v>
      </c>
      <c r="V3738" s="324">
        <f>ROUND(SUMIF('DV-Bewegungsdaten'!B:B,Kategorien!A3738,'DV-Bewegungsdaten'!E:E),3)</f>
        <v>0</v>
      </c>
      <c r="AD3738" s="390">
        <f t="shared" si="757"/>
        <v>8.3109999999999999</v>
      </c>
      <c r="AE3738" s="390">
        <f t="shared" si="758"/>
        <v>8.968</v>
      </c>
      <c r="AF3738" s="390">
        <f t="shared" si="759"/>
        <v>10.186999999999999</v>
      </c>
      <c r="AG3738" s="390">
        <f t="shared" si="760"/>
        <v>9.5540000000000003</v>
      </c>
      <c r="AH3738" s="390">
        <f t="shared" si="761"/>
        <v>9.4660000000000011</v>
      </c>
      <c r="AI3738" s="390">
        <f t="shared" si="762"/>
        <v>9.9980000000000011</v>
      </c>
      <c r="AJ3738" s="390">
        <f t="shared" si="763"/>
        <v>9.2810000000000006</v>
      </c>
      <c r="AK3738" s="390">
        <f t="shared" si="764"/>
        <v>9.5649999999999995</v>
      </c>
      <c r="AL3738" s="390">
        <f t="shared" si="765"/>
        <v>9.6750000000000007</v>
      </c>
      <c r="AM3738" s="390">
        <f t="shared" si="766"/>
        <v>9.5560000000000009</v>
      </c>
      <c r="AN3738" s="390">
        <f t="shared" si="767"/>
        <v>9.15</v>
      </c>
      <c r="AO3738" s="390">
        <f t="shared" si="768"/>
        <v>10.053000000000001</v>
      </c>
    </row>
    <row r="3739" spans="1:41" ht="15" customHeight="1" x14ac:dyDescent="0.25">
      <c r="A3739" s="127" t="s">
        <v>6078</v>
      </c>
      <c r="B3739" s="125" t="s">
        <v>2077</v>
      </c>
      <c r="C3739" s="125" t="s">
        <v>6077</v>
      </c>
      <c r="D3739" s="125" t="s">
        <v>4552</v>
      </c>
      <c r="F3739" s="126">
        <v>11.23</v>
      </c>
      <c r="G3739" s="126">
        <v>11.43</v>
      </c>
      <c r="H3739" s="126">
        <v>9.14</v>
      </c>
      <c r="I3739" s="126"/>
      <c r="J3739" s="317"/>
      <c r="K3739" s="323">
        <f>ROUND(SUMIF('VGT-Bewegungsdaten'!B:B,A3739,'VGT-Bewegungsdaten'!C:C),3)</f>
        <v>0</v>
      </c>
      <c r="L3739" s="324">
        <f>ROUND(SUMIF('VGT-Bewegungsdaten'!B:B,$A3739,'VGT-Bewegungsdaten'!D:D),2)</f>
        <v>0</v>
      </c>
      <c r="N3739" s="376" t="s">
        <v>4930</v>
      </c>
      <c r="O3739" s="376" t="s">
        <v>4940</v>
      </c>
      <c r="P3739" s="326">
        <f>ROUND(SUMIF('AV-Bewegungsdaten'!B:B,A3739,'AV-Bewegungsdaten'!C:C),3)</f>
        <v>0</v>
      </c>
      <c r="Q3739" s="324">
        <f>ROUND(SUMIF('AV-Bewegungsdaten'!B:B,$A3739,'AV-Bewegungsdaten'!D:D),2)</f>
        <v>0</v>
      </c>
      <c r="T3739" s="327"/>
      <c r="U3739" s="326">
        <f>ROUND(SUMIF('DV-Bewegungsdaten'!B:B,Kategorien!A3739,'DV-Bewegungsdaten'!D:D),3)</f>
        <v>0</v>
      </c>
      <c r="V3739" s="324">
        <f>ROUND(SUMIF('DV-Bewegungsdaten'!B:B,Kategorien!A3739,'DV-Bewegungsdaten'!E:E),3)</f>
        <v>0</v>
      </c>
      <c r="AD3739" s="390">
        <f t="shared" si="757"/>
        <v>6.4909999999999997</v>
      </c>
      <c r="AE3739" s="390">
        <f t="shared" si="758"/>
        <v>7.1479999999999997</v>
      </c>
      <c r="AF3739" s="390">
        <f t="shared" si="759"/>
        <v>8.3669999999999991</v>
      </c>
      <c r="AG3739" s="390">
        <f t="shared" si="760"/>
        <v>7.734</v>
      </c>
      <c r="AH3739" s="390">
        <f t="shared" si="761"/>
        <v>7.6459999999999999</v>
      </c>
      <c r="AI3739" s="390">
        <f t="shared" si="762"/>
        <v>8.1780000000000008</v>
      </c>
      <c r="AJ3739" s="390">
        <f t="shared" si="763"/>
        <v>7.4610000000000003</v>
      </c>
      <c r="AK3739" s="390">
        <f t="shared" si="764"/>
        <v>7.7449999999999992</v>
      </c>
      <c r="AL3739" s="390">
        <f t="shared" si="765"/>
        <v>7.8549999999999995</v>
      </c>
      <c r="AM3739" s="390">
        <f t="shared" si="766"/>
        <v>7.7359999999999998</v>
      </c>
      <c r="AN3739" s="390">
        <f t="shared" si="767"/>
        <v>7.33</v>
      </c>
      <c r="AO3739" s="390">
        <f t="shared" si="768"/>
        <v>8.2330000000000005</v>
      </c>
    </row>
    <row r="3740" spans="1:41" ht="15" customHeight="1" x14ac:dyDescent="0.25">
      <c r="A3740" s="127" t="s">
        <v>6079</v>
      </c>
      <c r="B3740" s="125" t="s">
        <v>2077</v>
      </c>
      <c r="C3740" s="125" t="s">
        <v>6077</v>
      </c>
      <c r="D3740" s="125" t="s">
        <v>1424</v>
      </c>
      <c r="F3740" s="126">
        <v>10.039999999999999</v>
      </c>
      <c r="G3740" s="126">
        <v>10.239999999999998</v>
      </c>
      <c r="H3740" s="126">
        <v>8.19</v>
      </c>
      <c r="I3740" s="126"/>
      <c r="J3740" s="317"/>
      <c r="K3740" s="323">
        <f>ROUND(SUMIF('VGT-Bewegungsdaten'!B:B,A3740,'VGT-Bewegungsdaten'!C:C),3)</f>
        <v>0</v>
      </c>
      <c r="L3740" s="324">
        <f>ROUND(SUMIF('VGT-Bewegungsdaten'!B:B,$A3740,'VGT-Bewegungsdaten'!D:D),2)</f>
        <v>0</v>
      </c>
      <c r="N3740" s="376" t="s">
        <v>4930</v>
      </c>
      <c r="O3740" s="376" t="s">
        <v>4940</v>
      </c>
      <c r="P3740" s="326">
        <f>ROUND(SUMIF('AV-Bewegungsdaten'!B:B,A3740,'AV-Bewegungsdaten'!C:C),3)</f>
        <v>0</v>
      </c>
      <c r="Q3740" s="324">
        <f>ROUND(SUMIF('AV-Bewegungsdaten'!B:B,$A3740,'AV-Bewegungsdaten'!D:D),2)</f>
        <v>0</v>
      </c>
      <c r="T3740" s="327"/>
      <c r="U3740" s="326">
        <f>ROUND(SUMIF('DV-Bewegungsdaten'!B:B,Kategorien!A3740,'DV-Bewegungsdaten'!D:D),3)</f>
        <v>0</v>
      </c>
      <c r="V3740" s="324">
        <f>ROUND(SUMIF('DV-Bewegungsdaten'!B:B,Kategorien!A3740,'DV-Bewegungsdaten'!E:E),3)</f>
        <v>0</v>
      </c>
      <c r="AD3740" s="390">
        <f t="shared" si="757"/>
        <v>5.3009999999999984</v>
      </c>
      <c r="AE3740" s="390">
        <f t="shared" si="758"/>
        <v>5.9579999999999984</v>
      </c>
      <c r="AF3740" s="390">
        <f t="shared" si="759"/>
        <v>7.1769999999999978</v>
      </c>
      <c r="AG3740" s="390">
        <f t="shared" si="760"/>
        <v>6.5439999999999987</v>
      </c>
      <c r="AH3740" s="390">
        <f t="shared" si="761"/>
        <v>6.4559999999999986</v>
      </c>
      <c r="AI3740" s="390">
        <f t="shared" si="762"/>
        <v>6.9879999999999987</v>
      </c>
      <c r="AJ3740" s="390">
        <f t="shared" si="763"/>
        <v>6.270999999999999</v>
      </c>
      <c r="AK3740" s="390">
        <f t="shared" si="764"/>
        <v>6.5549999999999979</v>
      </c>
      <c r="AL3740" s="390">
        <f t="shared" si="765"/>
        <v>6.6649999999999983</v>
      </c>
      <c r="AM3740" s="390">
        <f t="shared" si="766"/>
        <v>6.5459999999999985</v>
      </c>
      <c r="AN3740" s="390">
        <f t="shared" si="767"/>
        <v>6.1399999999999988</v>
      </c>
      <c r="AO3740" s="390">
        <f t="shared" si="768"/>
        <v>7.0429999999999984</v>
      </c>
    </row>
    <row r="3741" spans="1:41" ht="15" customHeight="1" x14ac:dyDescent="0.25">
      <c r="A3741" s="127" t="s">
        <v>6080</v>
      </c>
      <c r="B3741" s="125" t="s">
        <v>2077</v>
      </c>
      <c r="C3741" s="125" t="s">
        <v>6077</v>
      </c>
      <c r="D3741" s="125" t="s">
        <v>4664</v>
      </c>
      <c r="F3741" s="126">
        <v>5.48</v>
      </c>
      <c r="G3741" s="126">
        <v>5.6800000000000006</v>
      </c>
      <c r="H3741" s="126">
        <v>4.54</v>
      </c>
      <c r="I3741" s="126"/>
      <c r="J3741" s="317"/>
      <c r="K3741" s="323">
        <f>ROUND(SUMIF('VGT-Bewegungsdaten'!B:B,A3741,'VGT-Bewegungsdaten'!C:C),3)</f>
        <v>0</v>
      </c>
      <c r="L3741" s="324">
        <f>ROUND(SUMIF('VGT-Bewegungsdaten'!B:B,$A3741,'VGT-Bewegungsdaten'!D:D),2)</f>
        <v>0</v>
      </c>
      <c r="N3741" s="376" t="s">
        <v>4930</v>
      </c>
      <c r="O3741" s="376" t="s">
        <v>4940</v>
      </c>
      <c r="P3741" s="326">
        <f>ROUND(SUMIF('AV-Bewegungsdaten'!B:B,A3741,'AV-Bewegungsdaten'!C:C),3)</f>
        <v>0</v>
      </c>
      <c r="Q3741" s="324">
        <f>ROUND(SUMIF('AV-Bewegungsdaten'!B:B,$A3741,'AV-Bewegungsdaten'!D:D),2)</f>
        <v>0</v>
      </c>
      <c r="T3741" s="327"/>
      <c r="U3741" s="326">
        <f>ROUND(SUMIF('DV-Bewegungsdaten'!B:B,Kategorien!A3741,'DV-Bewegungsdaten'!D:D),3)</f>
        <v>0</v>
      </c>
      <c r="V3741" s="324">
        <f>ROUND(SUMIF('DV-Bewegungsdaten'!B:B,Kategorien!A3741,'DV-Bewegungsdaten'!E:E),3)</f>
        <v>0</v>
      </c>
      <c r="AD3741" s="390">
        <f t="shared" si="757"/>
        <v>0.74100000000000055</v>
      </c>
      <c r="AE3741" s="390">
        <f t="shared" si="758"/>
        <v>1.3980000000000006</v>
      </c>
      <c r="AF3741" s="390">
        <f t="shared" si="759"/>
        <v>2.6170000000000004</v>
      </c>
      <c r="AG3741" s="390">
        <f t="shared" si="760"/>
        <v>1.9840000000000004</v>
      </c>
      <c r="AH3741" s="390">
        <f t="shared" si="761"/>
        <v>1.8960000000000008</v>
      </c>
      <c r="AI3741" s="390">
        <f t="shared" si="762"/>
        <v>2.4280000000000008</v>
      </c>
      <c r="AJ3741" s="390">
        <f t="shared" si="763"/>
        <v>1.7110000000000007</v>
      </c>
      <c r="AK3741" s="390">
        <f t="shared" si="764"/>
        <v>1.9950000000000006</v>
      </c>
      <c r="AL3741" s="390">
        <f t="shared" si="765"/>
        <v>2.1050000000000004</v>
      </c>
      <c r="AM3741" s="390">
        <f t="shared" si="766"/>
        <v>1.9860000000000007</v>
      </c>
      <c r="AN3741" s="390">
        <f t="shared" si="767"/>
        <v>1.580000000000001</v>
      </c>
      <c r="AO3741" s="390">
        <f t="shared" si="768"/>
        <v>2.4830000000000005</v>
      </c>
    </row>
    <row r="3742" spans="1:41" ht="15" customHeight="1" x14ac:dyDescent="0.25">
      <c r="A3742" s="127" t="s">
        <v>6081</v>
      </c>
      <c r="B3742" s="125" t="s">
        <v>2077</v>
      </c>
      <c r="C3742" s="125" t="s">
        <v>6082</v>
      </c>
      <c r="D3742" s="125" t="s">
        <v>4520</v>
      </c>
      <c r="F3742" s="126">
        <v>12.99</v>
      </c>
      <c r="G3742" s="126">
        <v>13.19</v>
      </c>
      <c r="H3742" s="126">
        <v>10.55</v>
      </c>
      <c r="I3742" s="126"/>
      <c r="J3742" s="317"/>
      <c r="K3742" s="323">
        <f>ROUND(SUMIF('VGT-Bewegungsdaten'!B:B,A3742,'VGT-Bewegungsdaten'!C:C),3)</f>
        <v>0</v>
      </c>
      <c r="L3742" s="324">
        <f>ROUND(SUMIF('VGT-Bewegungsdaten'!B:B,$A3742,'VGT-Bewegungsdaten'!D:D),2)</f>
        <v>0</v>
      </c>
      <c r="N3742" s="376" t="s">
        <v>4930</v>
      </c>
      <c r="O3742" s="376" t="s">
        <v>4940</v>
      </c>
      <c r="P3742" s="326">
        <f>ROUND(SUMIF('AV-Bewegungsdaten'!B:B,A3742,'AV-Bewegungsdaten'!C:C),3)</f>
        <v>0</v>
      </c>
      <c r="Q3742" s="324">
        <f>ROUND(SUMIF('AV-Bewegungsdaten'!B:B,$A3742,'AV-Bewegungsdaten'!D:D),2)</f>
        <v>0</v>
      </c>
      <c r="T3742" s="327"/>
      <c r="U3742" s="326">
        <f>ROUND(SUMIF('DV-Bewegungsdaten'!B:B,Kategorien!A3742,'DV-Bewegungsdaten'!D:D),3)</f>
        <v>0</v>
      </c>
      <c r="V3742" s="324">
        <f>ROUND(SUMIF('DV-Bewegungsdaten'!B:B,Kategorien!A3742,'DV-Bewegungsdaten'!E:E),3)</f>
        <v>0</v>
      </c>
      <c r="AD3742" s="390">
        <f t="shared" si="757"/>
        <v>8.2509999999999994</v>
      </c>
      <c r="AE3742" s="390">
        <f t="shared" si="758"/>
        <v>8.9079999999999995</v>
      </c>
      <c r="AF3742" s="390">
        <f t="shared" si="759"/>
        <v>10.126999999999999</v>
      </c>
      <c r="AG3742" s="390">
        <f t="shared" si="760"/>
        <v>9.4939999999999998</v>
      </c>
      <c r="AH3742" s="390">
        <f t="shared" si="761"/>
        <v>9.4059999999999988</v>
      </c>
      <c r="AI3742" s="390">
        <f t="shared" si="762"/>
        <v>9.9379999999999988</v>
      </c>
      <c r="AJ3742" s="390">
        <f t="shared" si="763"/>
        <v>9.2210000000000001</v>
      </c>
      <c r="AK3742" s="390">
        <f t="shared" si="764"/>
        <v>9.504999999999999</v>
      </c>
      <c r="AL3742" s="390">
        <f t="shared" si="765"/>
        <v>9.6149999999999984</v>
      </c>
      <c r="AM3742" s="390">
        <f t="shared" si="766"/>
        <v>9.4959999999999987</v>
      </c>
      <c r="AN3742" s="390">
        <f t="shared" si="767"/>
        <v>9.09</v>
      </c>
      <c r="AO3742" s="390">
        <f t="shared" si="768"/>
        <v>9.9929999999999986</v>
      </c>
    </row>
    <row r="3743" spans="1:41" ht="15" customHeight="1" x14ac:dyDescent="0.25">
      <c r="A3743" s="127" t="s">
        <v>6083</v>
      </c>
      <c r="B3743" s="125" t="s">
        <v>2077</v>
      </c>
      <c r="C3743" s="125" t="s">
        <v>6082</v>
      </c>
      <c r="D3743" s="125" t="s">
        <v>4552</v>
      </c>
      <c r="F3743" s="126">
        <v>11.18</v>
      </c>
      <c r="G3743" s="126">
        <v>11.379999999999999</v>
      </c>
      <c r="H3743" s="126">
        <v>9.1</v>
      </c>
      <c r="I3743" s="126"/>
      <c r="J3743" s="317"/>
      <c r="K3743" s="323">
        <f>ROUND(SUMIF('VGT-Bewegungsdaten'!B:B,A3743,'VGT-Bewegungsdaten'!C:C),3)</f>
        <v>0</v>
      </c>
      <c r="L3743" s="324">
        <f>ROUND(SUMIF('VGT-Bewegungsdaten'!B:B,$A3743,'VGT-Bewegungsdaten'!D:D),2)</f>
        <v>0</v>
      </c>
      <c r="N3743" s="376" t="s">
        <v>4930</v>
      </c>
      <c r="O3743" s="376" t="s">
        <v>4940</v>
      </c>
      <c r="P3743" s="326">
        <f>ROUND(SUMIF('AV-Bewegungsdaten'!B:B,A3743,'AV-Bewegungsdaten'!C:C),3)</f>
        <v>0</v>
      </c>
      <c r="Q3743" s="324">
        <f>ROUND(SUMIF('AV-Bewegungsdaten'!B:B,$A3743,'AV-Bewegungsdaten'!D:D),2)</f>
        <v>0</v>
      </c>
      <c r="T3743" s="327"/>
      <c r="U3743" s="326">
        <f>ROUND(SUMIF('DV-Bewegungsdaten'!B:B,Kategorien!A3743,'DV-Bewegungsdaten'!D:D),3)</f>
        <v>0</v>
      </c>
      <c r="V3743" s="324">
        <f>ROUND(SUMIF('DV-Bewegungsdaten'!B:B,Kategorien!A3743,'DV-Bewegungsdaten'!E:E),3)</f>
        <v>0</v>
      </c>
      <c r="AD3743" s="390">
        <f t="shared" si="757"/>
        <v>6.4409999999999989</v>
      </c>
      <c r="AE3743" s="390">
        <f t="shared" si="758"/>
        <v>7.097999999999999</v>
      </c>
      <c r="AF3743" s="390">
        <f t="shared" si="759"/>
        <v>8.3169999999999984</v>
      </c>
      <c r="AG3743" s="390">
        <f t="shared" si="760"/>
        <v>7.6839999999999993</v>
      </c>
      <c r="AH3743" s="390">
        <f t="shared" si="761"/>
        <v>7.5959999999999992</v>
      </c>
      <c r="AI3743" s="390">
        <f t="shared" si="762"/>
        <v>8.1280000000000001</v>
      </c>
      <c r="AJ3743" s="390">
        <f t="shared" si="763"/>
        <v>7.4109999999999996</v>
      </c>
      <c r="AK3743" s="390">
        <f t="shared" si="764"/>
        <v>7.6949999999999985</v>
      </c>
      <c r="AL3743" s="390">
        <f t="shared" si="765"/>
        <v>7.8049999999999988</v>
      </c>
      <c r="AM3743" s="390">
        <f t="shared" si="766"/>
        <v>7.6859999999999991</v>
      </c>
      <c r="AN3743" s="390">
        <f t="shared" si="767"/>
        <v>7.2799999999999994</v>
      </c>
      <c r="AO3743" s="390">
        <f t="shared" si="768"/>
        <v>8.1829999999999998</v>
      </c>
    </row>
    <row r="3744" spans="1:41" ht="15" customHeight="1" x14ac:dyDescent="0.25">
      <c r="A3744" s="127" t="s">
        <v>6084</v>
      </c>
      <c r="B3744" s="125" t="s">
        <v>2077</v>
      </c>
      <c r="C3744" s="125" t="s">
        <v>6082</v>
      </c>
      <c r="D3744" s="125" t="s">
        <v>1424</v>
      </c>
      <c r="F3744" s="126">
        <v>9.99</v>
      </c>
      <c r="G3744" s="126">
        <v>10.19</v>
      </c>
      <c r="H3744" s="126">
        <v>8.15</v>
      </c>
      <c r="I3744" s="126"/>
      <c r="J3744" s="317"/>
      <c r="K3744" s="323">
        <f>ROUND(SUMIF('VGT-Bewegungsdaten'!B:B,A3744,'VGT-Bewegungsdaten'!C:C),3)</f>
        <v>0</v>
      </c>
      <c r="L3744" s="324">
        <f>ROUND(SUMIF('VGT-Bewegungsdaten'!B:B,$A3744,'VGT-Bewegungsdaten'!D:D),2)</f>
        <v>0</v>
      </c>
      <c r="N3744" s="376" t="s">
        <v>4930</v>
      </c>
      <c r="O3744" s="376" t="s">
        <v>4940</v>
      </c>
      <c r="P3744" s="326">
        <f>ROUND(SUMIF('AV-Bewegungsdaten'!B:B,A3744,'AV-Bewegungsdaten'!C:C),3)</f>
        <v>0</v>
      </c>
      <c r="Q3744" s="324">
        <f>ROUND(SUMIF('AV-Bewegungsdaten'!B:B,$A3744,'AV-Bewegungsdaten'!D:D),2)</f>
        <v>0</v>
      </c>
      <c r="T3744" s="327"/>
      <c r="U3744" s="326">
        <f>ROUND(SUMIF('DV-Bewegungsdaten'!B:B,Kategorien!A3744,'DV-Bewegungsdaten'!D:D),3)</f>
        <v>0</v>
      </c>
      <c r="V3744" s="324">
        <f>ROUND(SUMIF('DV-Bewegungsdaten'!B:B,Kategorien!A3744,'DV-Bewegungsdaten'!E:E),3)</f>
        <v>0</v>
      </c>
      <c r="AD3744" s="390">
        <f t="shared" si="757"/>
        <v>5.2509999999999994</v>
      </c>
      <c r="AE3744" s="390">
        <f t="shared" si="758"/>
        <v>5.9079999999999995</v>
      </c>
      <c r="AF3744" s="390">
        <f t="shared" si="759"/>
        <v>7.1269999999999989</v>
      </c>
      <c r="AG3744" s="390">
        <f t="shared" si="760"/>
        <v>6.4939999999999998</v>
      </c>
      <c r="AH3744" s="390">
        <f t="shared" si="761"/>
        <v>6.4059999999999997</v>
      </c>
      <c r="AI3744" s="390">
        <f t="shared" si="762"/>
        <v>6.9379999999999997</v>
      </c>
      <c r="AJ3744" s="390">
        <f t="shared" si="763"/>
        <v>6.2210000000000001</v>
      </c>
      <c r="AK3744" s="390">
        <f t="shared" si="764"/>
        <v>6.504999999999999</v>
      </c>
      <c r="AL3744" s="390">
        <f t="shared" si="765"/>
        <v>6.6149999999999993</v>
      </c>
      <c r="AM3744" s="390">
        <f t="shared" si="766"/>
        <v>6.4959999999999996</v>
      </c>
      <c r="AN3744" s="390">
        <f t="shared" si="767"/>
        <v>6.09</v>
      </c>
      <c r="AO3744" s="390">
        <f t="shared" si="768"/>
        <v>6.9929999999999994</v>
      </c>
    </row>
    <row r="3745" spans="1:41" ht="15" customHeight="1" x14ac:dyDescent="0.25">
      <c r="A3745" s="127" t="s">
        <v>6085</v>
      </c>
      <c r="B3745" s="125" t="s">
        <v>2077</v>
      </c>
      <c r="C3745" s="125" t="s">
        <v>6082</v>
      </c>
      <c r="D3745" s="125" t="s">
        <v>4664</v>
      </c>
      <c r="F3745" s="126">
        <v>5.45</v>
      </c>
      <c r="G3745" s="126">
        <v>5.65</v>
      </c>
      <c r="H3745" s="126">
        <v>4.5199999999999996</v>
      </c>
      <c r="I3745" s="126"/>
      <c r="J3745" s="317"/>
      <c r="K3745" s="323">
        <f>ROUND(SUMIF('VGT-Bewegungsdaten'!B:B,A3745,'VGT-Bewegungsdaten'!C:C),3)</f>
        <v>0</v>
      </c>
      <c r="L3745" s="324">
        <f>ROUND(SUMIF('VGT-Bewegungsdaten'!B:B,$A3745,'VGT-Bewegungsdaten'!D:D),2)</f>
        <v>0</v>
      </c>
      <c r="N3745" s="376" t="s">
        <v>4930</v>
      </c>
      <c r="O3745" s="376" t="s">
        <v>4940</v>
      </c>
      <c r="P3745" s="326">
        <f>ROUND(SUMIF('AV-Bewegungsdaten'!B:B,A3745,'AV-Bewegungsdaten'!C:C),3)</f>
        <v>0</v>
      </c>
      <c r="Q3745" s="324">
        <f>ROUND(SUMIF('AV-Bewegungsdaten'!B:B,$A3745,'AV-Bewegungsdaten'!D:D),2)</f>
        <v>0</v>
      </c>
      <c r="T3745" s="327"/>
      <c r="U3745" s="326">
        <f>ROUND(SUMIF('DV-Bewegungsdaten'!B:B,Kategorien!A3745,'DV-Bewegungsdaten'!D:D),3)</f>
        <v>0</v>
      </c>
      <c r="V3745" s="324">
        <f>ROUND(SUMIF('DV-Bewegungsdaten'!B:B,Kategorien!A3745,'DV-Bewegungsdaten'!E:E),3)</f>
        <v>0</v>
      </c>
      <c r="AD3745" s="390">
        <f t="shared" si="757"/>
        <v>0.7110000000000003</v>
      </c>
      <c r="AE3745" s="390">
        <f t="shared" si="758"/>
        <v>1.3680000000000003</v>
      </c>
      <c r="AF3745" s="390">
        <f t="shared" si="759"/>
        <v>2.5870000000000002</v>
      </c>
      <c r="AG3745" s="390">
        <f t="shared" si="760"/>
        <v>1.9540000000000002</v>
      </c>
      <c r="AH3745" s="390">
        <f t="shared" si="761"/>
        <v>1.8660000000000005</v>
      </c>
      <c r="AI3745" s="390">
        <f t="shared" si="762"/>
        <v>2.3980000000000006</v>
      </c>
      <c r="AJ3745" s="390">
        <f t="shared" si="763"/>
        <v>1.6810000000000005</v>
      </c>
      <c r="AK3745" s="390">
        <f t="shared" si="764"/>
        <v>1.9650000000000003</v>
      </c>
      <c r="AL3745" s="390">
        <f t="shared" si="765"/>
        <v>2.0750000000000002</v>
      </c>
      <c r="AM3745" s="390">
        <f t="shared" si="766"/>
        <v>1.9560000000000004</v>
      </c>
      <c r="AN3745" s="390">
        <f t="shared" si="767"/>
        <v>1.5500000000000007</v>
      </c>
      <c r="AO3745" s="390">
        <f t="shared" si="768"/>
        <v>2.4530000000000003</v>
      </c>
    </row>
    <row r="3746" spans="1:41" ht="15" customHeight="1" x14ac:dyDescent="0.25">
      <c r="A3746" s="127" t="s">
        <v>6548</v>
      </c>
      <c r="B3746" s="125" t="s">
        <v>2077</v>
      </c>
      <c r="C3746" s="125" t="s">
        <v>6549</v>
      </c>
      <c r="D3746" s="125" t="s">
        <v>4520</v>
      </c>
      <c r="F3746" s="126">
        <v>12.99</v>
      </c>
      <c r="G3746" s="126">
        <v>13.19</v>
      </c>
      <c r="H3746" s="126">
        <v>10.55</v>
      </c>
      <c r="I3746" s="126"/>
      <c r="J3746" s="317"/>
      <c r="K3746" s="323">
        <f>ROUND(SUMIF('VGT-Bewegungsdaten'!B:B,A3746,'VGT-Bewegungsdaten'!C:C),3)</f>
        <v>0</v>
      </c>
      <c r="L3746" s="324">
        <f>ROUND(SUMIF('VGT-Bewegungsdaten'!B:B,$A3746,'VGT-Bewegungsdaten'!D:D),2)</f>
        <v>0</v>
      </c>
      <c r="N3746" s="376" t="s">
        <v>4930</v>
      </c>
      <c r="O3746" s="376" t="s">
        <v>4940</v>
      </c>
      <c r="P3746" s="326">
        <f>ROUND(SUMIF('AV-Bewegungsdaten'!B:B,A3746,'AV-Bewegungsdaten'!C:C),3)</f>
        <v>0</v>
      </c>
      <c r="Q3746" s="324">
        <f>ROUND(SUMIF('AV-Bewegungsdaten'!B:B,$A3746,'AV-Bewegungsdaten'!D:D),2)</f>
        <v>0</v>
      </c>
      <c r="T3746" s="327"/>
      <c r="U3746" s="326">
        <f>ROUND(SUMIF('DV-Bewegungsdaten'!B:B,Kategorien!A3746,'DV-Bewegungsdaten'!D:D),3)</f>
        <v>0</v>
      </c>
      <c r="V3746" s="324">
        <f>ROUND(SUMIF('DV-Bewegungsdaten'!B:B,Kategorien!A3746,'DV-Bewegungsdaten'!E:E),3)</f>
        <v>0</v>
      </c>
      <c r="AD3746" s="390">
        <f t="shared" si="757"/>
        <v>8.2509999999999994</v>
      </c>
      <c r="AE3746" s="390">
        <f t="shared" si="758"/>
        <v>8.9079999999999995</v>
      </c>
      <c r="AF3746" s="390">
        <f t="shared" si="759"/>
        <v>10.126999999999999</v>
      </c>
      <c r="AG3746" s="390">
        <f t="shared" si="760"/>
        <v>9.4939999999999998</v>
      </c>
      <c r="AH3746" s="390">
        <f t="shared" si="761"/>
        <v>9.4059999999999988</v>
      </c>
      <c r="AI3746" s="390">
        <f t="shared" si="762"/>
        <v>9.9379999999999988</v>
      </c>
      <c r="AJ3746" s="390">
        <f t="shared" si="763"/>
        <v>9.2210000000000001</v>
      </c>
      <c r="AK3746" s="390">
        <f t="shared" si="764"/>
        <v>9.504999999999999</v>
      </c>
      <c r="AL3746" s="390">
        <f t="shared" si="765"/>
        <v>9.6149999999999984</v>
      </c>
      <c r="AM3746" s="390">
        <f t="shared" si="766"/>
        <v>9.4959999999999987</v>
      </c>
      <c r="AN3746" s="390">
        <f t="shared" si="767"/>
        <v>9.09</v>
      </c>
      <c r="AO3746" s="390">
        <f t="shared" si="768"/>
        <v>9.9929999999999986</v>
      </c>
    </row>
    <row r="3747" spans="1:41" ht="15" customHeight="1" x14ac:dyDescent="0.25">
      <c r="A3747" s="127" t="s">
        <v>6550</v>
      </c>
      <c r="B3747" s="125" t="s">
        <v>2077</v>
      </c>
      <c r="C3747" s="125" t="s">
        <v>6549</v>
      </c>
      <c r="D3747" s="125" t="s">
        <v>4552</v>
      </c>
      <c r="F3747" s="126">
        <v>11.18</v>
      </c>
      <c r="G3747" s="126">
        <v>11.379999999999999</v>
      </c>
      <c r="H3747" s="126">
        <v>9.1</v>
      </c>
      <c r="I3747" s="126"/>
      <c r="J3747" s="317"/>
      <c r="K3747" s="323">
        <f>ROUND(SUMIF('VGT-Bewegungsdaten'!B:B,A3747,'VGT-Bewegungsdaten'!C:C),3)</f>
        <v>0</v>
      </c>
      <c r="L3747" s="324">
        <f>ROUND(SUMIF('VGT-Bewegungsdaten'!B:B,$A3747,'VGT-Bewegungsdaten'!D:D),2)</f>
        <v>0</v>
      </c>
      <c r="N3747" s="376" t="s">
        <v>4930</v>
      </c>
      <c r="O3747" s="376" t="s">
        <v>4940</v>
      </c>
      <c r="P3747" s="326">
        <f>ROUND(SUMIF('AV-Bewegungsdaten'!B:B,A3747,'AV-Bewegungsdaten'!C:C),3)</f>
        <v>0</v>
      </c>
      <c r="Q3747" s="324">
        <f>ROUND(SUMIF('AV-Bewegungsdaten'!B:B,$A3747,'AV-Bewegungsdaten'!D:D),2)</f>
        <v>0</v>
      </c>
      <c r="T3747" s="327"/>
      <c r="U3747" s="326">
        <f>ROUND(SUMIF('DV-Bewegungsdaten'!B:B,Kategorien!A3747,'DV-Bewegungsdaten'!D:D),3)</f>
        <v>0</v>
      </c>
      <c r="V3747" s="324">
        <f>ROUND(SUMIF('DV-Bewegungsdaten'!B:B,Kategorien!A3747,'DV-Bewegungsdaten'!E:E),3)</f>
        <v>0</v>
      </c>
      <c r="AD3747" s="390">
        <f t="shared" si="757"/>
        <v>6.4409999999999989</v>
      </c>
      <c r="AE3747" s="390">
        <f t="shared" si="758"/>
        <v>7.097999999999999</v>
      </c>
      <c r="AF3747" s="390">
        <f t="shared" si="759"/>
        <v>8.3169999999999984</v>
      </c>
      <c r="AG3747" s="390">
        <f t="shared" si="760"/>
        <v>7.6839999999999993</v>
      </c>
      <c r="AH3747" s="390">
        <f t="shared" si="761"/>
        <v>7.5959999999999992</v>
      </c>
      <c r="AI3747" s="390">
        <f t="shared" si="762"/>
        <v>8.1280000000000001</v>
      </c>
      <c r="AJ3747" s="390">
        <f t="shared" si="763"/>
        <v>7.4109999999999996</v>
      </c>
      <c r="AK3747" s="390">
        <f t="shared" si="764"/>
        <v>7.6949999999999985</v>
      </c>
      <c r="AL3747" s="390">
        <f t="shared" si="765"/>
        <v>7.8049999999999988</v>
      </c>
      <c r="AM3747" s="390">
        <f t="shared" si="766"/>
        <v>7.6859999999999991</v>
      </c>
      <c r="AN3747" s="390">
        <f t="shared" si="767"/>
        <v>7.2799999999999994</v>
      </c>
      <c r="AO3747" s="390">
        <f t="shared" si="768"/>
        <v>8.1829999999999998</v>
      </c>
    </row>
    <row r="3748" spans="1:41" ht="15" customHeight="1" x14ac:dyDescent="0.25">
      <c r="A3748" s="127" t="s">
        <v>6551</v>
      </c>
      <c r="B3748" s="125" t="s">
        <v>2077</v>
      </c>
      <c r="C3748" s="125" t="s">
        <v>6549</v>
      </c>
      <c r="D3748" s="125" t="s">
        <v>1424</v>
      </c>
      <c r="F3748" s="126">
        <v>9.99</v>
      </c>
      <c r="G3748" s="126">
        <v>10.19</v>
      </c>
      <c r="H3748" s="126">
        <v>8.15</v>
      </c>
      <c r="I3748" s="126"/>
      <c r="J3748" s="317"/>
      <c r="K3748" s="323">
        <f>ROUND(SUMIF('VGT-Bewegungsdaten'!B:B,A3748,'VGT-Bewegungsdaten'!C:C),3)</f>
        <v>0</v>
      </c>
      <c r="L3748" s="324">
        <f>ROUND(SUMIF('VGT-Bewegungsdaten'!B:B,$A3748,'VGT-Bewegungsdaten'!D:D),2)</f>
        <v>0</v>
      </c>
      <c r="N3748" s="376" t="s">
        <v>4930</v>
      </c>
      <c r="O3748" s="376" t="s">
        <v>4940</v>
      </c>
      <c r="P3748" s="326">
        <f>ROUND(SUMIF('AV-Bewegungsdaten'!B:B,A3748,'AV-Bewegungsdaten'!C:C),3)</f>
        <v>0</v>
      </c>
      <c r="Q3748" s="324">
        <f>ROUND(SUMIF('AV-Bewegungsdaten'!B:B,$A3748,'AV-Bewegungsdaten'!D:D),2)</f>
        <v>0</v>
      </c>
      <c r="T3748" s="327"/>
      <c r="U3748" s="326">
        <f>ROUND(SUMIF('DV-Bewegungsdaten'!B:B,Kategorien!A3748,'DV-Bewegungsdaten'!D:D),3)</f>
        <v>0</v>
      </c>
      <c r="V3748" s="324">
        <f>ROUND(SUMIF('DV-Bewegungsdaten'!B:B,Kategorien!A3748,'DV-Bewegungsdaten'!E:E),3)</f>
        <v>0</v>
      </c>
      <c r="AD3748" s="390">
        <f t="shared" si="757"/>
        <v>5.2509999999999994</v>
      </c>
      <c r="AE3748" s="390">
        <f t="shared" si="758"/>
        <v>5.9079999999999995</v>
      </c>
      <c r="AF3748" s="390">
        <f t="shared" si="759"/>
        <v>7.1269999999999989</v>
      </c>
      <c r="AG3748" s="390">
        <f t="shared" si="760"/>
        <v>6.4939999999999998</v>
      </c>
      <c r="AH3748" s="390">
        <f t="shared" si="761"/>
        <v>6.4059999999999997</v>
      </c>
      <c r="AI3748" s="390">
        <f t="shared" si="762"/>
        <v>6.9379999999999997</v>
      </c>
      <c r="AJ3748" s="390">
        <f t="shared" si="763"/>
        <v>6.2210000000000001</v>
      </c>
      <c r="AK3748" s="390">
        <f t="shared" si="764"/>
        <v>6.504999999999999</v>
      </c>
      <c r="AL3748" s="390">
        <f t="shared" si="765"/>
        <v>6.6149999999999993</v>
      </c>
      <c r="AM3748" s="390">
        <f t="shared" si="766"/>
        <v>6.4959999999999996</v>
      </c>
      <c r="AN3748" s="390">
        <f t="shared" si="767"/>
        <v>6.09</v>
      </c>
      <c r="AO3748" s="390">
        <f t="shared" si="768"/>
        <v>6.9929999999999994</v>
      </c>
    </row>
    <row r="3749" spans="1:41" ht="15" customHeight="1" x14ac:dyDescent="0.25">
      <c r="A3749" s="127" t="s">
        <v>6552</v>
      </c>
      <c r="B3749" s="125" t="s">
        <v>2077</v>
      </c>
      <c r="C3749" s="125" t="s">
        <v>6549</v>
      </c>
      <c r="D3749" s="125" t="s">
        <v>4664</v>
      </c>
      <c r="F3749" s="126">
        <v>5.45</v>
      </c>
      <c r="G3749" s="126">
        <v>5.65</v>
      </c>
      <c r="H3749" s="126">
        <v>4.5199999999999996</v>
      </c>
      <c r="I3749" s="126"/>
      <c r="J3749" s="317"/>
      <c r="K3749" s="323">
        <f>ROUND(SUMIF('VGT-Bewegungsdaten'!B:B,A3749,'VGT-Bewegungsdaten'!C:C),3)</f>
        <v>0</v>
      </c>
      <c r="L3749" s="324">
        <f>ROUND(SUMIF('VGT-Bewegungsdaten'!B:B,$A3749,'VGT-Bewegungsdaten'!D:D),2)</f>
        <v>0</v>
      </c>
      <c r="N3749" s="376" t="s">
        <v>4930</v>
      </c>
      <c r="O3749" s="376" t="s">
        <v>4940</v>
      </c>
      <c r="P3749" s="326">
        <f>ROUND(SUMIF('AV-Bewegungsdaten'!B:B,A3749,'AV-Bewegungsdaten'!C:C),3)</f>
        <v>0</v>
      </c>
      <c r="Q3749" s="324">
        <f>ROUND(SUMIF('AV-Bewegungsdaten'!B:B,$A3749,'AV-Bewegungsdaten'!D:D),2)</f>
        <v>0</v>
      </c>
      <c r="T3749" s="327"/>
      <c r="U3749" s="326">
        <f>ROUND(SUMIF('DV-Bewegungsdaten'!B:B,Kategorien!A3749,'DV-Bewegungsdaten'!D:D),3)</f>
        <v>0</v>
      </c>
      <c r="V3749" s="324">
        <f>ROUND(SUMIF('DV-Bewegungsdaten'!B:B,Kategorien!A3749,'DV-Bewegungsdaten'!E:E),3)</f>
        <v>0</v>
      </c>
      <c r="AD3749" s="390">
        <f t="shared" si="757"/>
        <v>0.7110000000000003</v>
      </c>
      <c r="AE3749" s="390">
        <f t="shared" si="758"/>
        <v>1.3680000000000003</v>
      </c>
      <c r="AF3749" s="390">
        <f t="shared" si="759"/>
        <v>2.5870000000000002</v>
      </c>
      <c r="AG3749" s="390">
        <f t="shared" si="760"/>
        <v>1.9540000000000002</v>
      </c>
      <c r="AH3749" s="390">
        <f t="shared" si="761"/>
        <v>1.8660000000000005</v>
      </c>
      <c r="AI3749" s="390">
        <f t="shared" si="762"/>
        <v>2.3980000000000006</v>
      </c>
      <c r="AJ3749" s="390">
        <f t="shared" si="763"/>
        <v>1.6810000000000005</v>
      </c>
      <c r="AK3749" s="390">
        <f t="shared" si="764"/>
        <v>1.9650000000000003</v>
      </c>
      <c r="AL3749" s="390">
        <f t="shared" si="765"/>
        <v>2.0750000000000002</v>
      </c>
      <c r="AM3749" s="390">
        <f t="shared" si="766"/>
        <v>1.9560000000000004</v>
      </c>
      <c r="AN3749" s="390">
        <f t="shared" si="767"/>
        <v>1.5500000000000007</v>
      </c>
      <c r="AO3749" s="390">
        <f t="shared" si="768"/>
        <v>2.4530000000000003</v>
      </c>
    </row>
    <row r="3750" spans="1:41" ht="15" customHeight="1" x14ac:dyDescent="0.25">
      <c r="A3750" s="127" t="s">
        <v>6553</v>
      </c>
      <c r="B3750" s="125" t="s">
        <v>2077</v>
      </c>
      <c r="C3750" s="125" t="s">
        <v>6554</v>
      </c>
      <c r="D3750" s="125" t="s">
        <v>4520</v>
      </c>
      <c r="F3750" s="126">
        <v>12.92</v>
      </c>
      <c r="G3750" s="126">
        <v>13.12</v>
      </c>
      <c r="H3750" s="126">
        <v>10.5</v>
      </c>
      <c r="I3750" s="126"/>
      <c r="J3750" s="317"/>
      <c r="K3750" s="323">
        <f>ROUND(SUMIF('VGT-Bewegungsdaten'!B:B,A3750,'VGT-Bewegungsdaten'!C:C),3)</f>
        <v>0</v>
      </c>
      <c r="L3750" s="324">
        <f>ROUND(SUMIF('VGT-Bewegungsdaten'!B:B,$A3750,'VGT-Bewegungsdaten'!D:D),2)</f>
        <v>0</v>
      </c>
      <c r="N3750" s="376" t="s">
        <v>4930</v>
      </c>
      <c r="O3750" s="376" t="s">
        <v>4940</v>
      </c>
      <c r="P3750" s="326">
        <f>ROUND(SUMIF('AV-Bewegungsdaten'!B:B,A3750,'AV-Bewegungsdaten'!C:C),3)</f>
        <v>0</v>
      </c>
      <c r="Q3750" s="324">
        <f>ROUND(SUMIF('AV-Bewegungsdaten'!B:B,$A3750,'AV-Bewegungsdaten'!D:D),2)</f>
        <v>0</v>
      </c>
      <c r="T3750" s="327"/>
      <c r="U3750" s="326">
        <f>ROUND(SUMIF('DV-Bewegungsdaten'!B:B,Kategorien!A3750,'DV-Bewegungsdaten'!D:D),3)</f>
        <v>0</v>
      </c>
      <c r="V3750" s="324">
        <f>ROUND(SUMIF('DV-Bewegungsdaten'!B:B,Kategorien!A3750,'DV-Bewegungsdaten'!E:E),3)</f>
        <v>0</v>
      </c>
      <c r="AD3750" s="390">
        <f t="shared" si="757"/>
        <v>8.1809999999999992</v>
      </c>
      <c r="AE3750" s="390">
        <f t="shared" si="758"/>
        <v>8.8379999999999992</v>
      </c>
      <c r="AF3750" s="390">
        <f t="shared" si="759"/>
        <v>10.056999999999999</v>
      </c>
      <c r="AG3750" s="390">
        <f t="shared" si="760"/>
        <v>9.4239999999999995</v>
      </c>
      <c r="AH3750" s="390">
        <f t="shared" si="761"/>
        <v>9.3359999999999985</v>
      </c>
      <c r="AI3750" s="390">
        <f t="shared" si="762"/>
        <v>9.8679999999999986</v>
      </c>
      <c r="AJ3750" s="390">
        <f t="shared" si="763"/>
        <v>9.1509999999999998</v>
      </c>
      <c r="AK3750" s="390">
        <f t="shared" si="764"/>
        <v>9.4349999999999987</v>
      </c>
      <c r="AL3750" s="390">
        <f t="shared" si="765"/>
        <v>9.5449999999999982</v>
      </c>
      <c r="AM3750" s="390">
        <f t="shared" si="766"/>
        <v>9.4259999999999984</v>
      </c>
      <c r="AN3750" s="390">
        <f t="shared" si="767"/>
        <v>9.02</v>
      </c>
      <c r="AO3750" s="390">
        <f t="shared" si="768"/>
        <v>9.9229999999999983</v>
      </c>
    </row>
    <row r="3751" spans="1:41" ht="15" customHeight="1" x14ac:dyDescent="0.25">
      <c r="A3751" s="127" t="s">
        <v>6555</v>
      </c>
      <c r="B3751" s="125" t="s">
        <v>2077</v>
      </c>
      <c r="C3751" s="125" t="s">
        <v>6554</v>
      </c>
      <c r="D3751" s="125" t="s">
        <v>4552</v>
      </c>
      <c r="F3751" s="126">
        <v>11.12</v>
      </c>
      <c r="G3751" s="126">
        <v>11.319999999999999</v>
      </c>
      <c r="H3751" s="126">
        <v>9.06</v>
      </c>
      <c r="I3751" s="126"/>
      <c r="J3751" s="317"/>
      <c r="K3751" s="323">
        <f>ROUND(SUMIF('VGT-Bewegungsdaten'!B:B,A3751,'VGT-Bewegungsdaten'!C:C),3)</f>
        <v>0</v>
      </c>
      <c r="L3751" s="324">
        <f>ROUND(SUMIF('VGT-Bewegungsdaten'!B:B,$A3751,'VGT-Bewegungsdaten'!D:D),2)</f>
        <v>0</v>
      </c>
      <c r="N3751" s="376" t="s">
        <v>4930</v>
      </c>
      <c r="O3751" s="376" t="s">
        <v>4940</v>
      </c>
      <c r="P3751" s="326">
        <f>ROUND(SUMIF('AV-Bewegungsdaten'!B:B,A3751,'AV-Bewegungsdaten'!C:C),3)</f>
        <v>0</v>
      </c>
      <c r="Q3751" s="324">
        <f>ROUND(SUMIF('AV-Bewegungsdaten'!B:B,$A3751,'AV-Bewegungsdaten'!D:D),2)</f>
        <v>0</v>
      </c>
      <c r="T3751" s="327"/>
      <c r="U3751" s="326">
        <f>ROUND(SUMIF('DV-Bewegungsdaten'!B:B,Kategorien!A3751,'DV-Bewegungsdaten'!D:D),3)</f>
        <v>0</v>
      </c>
      <c r="V3751" s="324">
        <f>ROUND(SUMIF('DV-Bewegungsdaten'!B:B,Kategorien!A3751,'DV-Bewegungsdaten'!E:E),3)</f>
        <v>0</v>
      </c>
      <c r="AD3751" s="390">
        <f t="shared" si="757"/>
        <v>6.3809999999999985</v>
      </c>
      <c r="AE3751" s="390">
        <f t="shared" si="758"/>
        <v>7.0379999999999985</v>
      </c>
      <c r="AF3751" s="390">
        <f t="shared" si="759"/>
        <v>8.2569999999999979</v>
      </c>
      <c r="AG3751" s="390">
        <f t="shared" si="760"/>
        <v>7.6239999999999988</v>
      </c>
      <c r="AH3751" s="390">
        <f t="shared" si="761"/>
        <v>7.5359999999999987</v>
      </c>
      <c r="AI3751" s="390">
        <f t="shared" si="762"/>
        <v>8.0679999999999978</v>
      </c>
      <c r="AJ3751" s="390">
        <f t="shared" si="763"/>
        <v>7.3509999999999991</v>
      </c>
      <c r="AK3751" s="390">
        <f t="shared" si="764"/>
        <v>7.634999999999998</v>
      </c>
      <c r="AL3751" s="390">
        <f t="shared" si="765"/>
        <v>7.7449999999999983</v>
      </c>
      <c r="AM3751" s="390">
        <f t="shared" si="766"/>
        <v>7.6259999999999986</v>
      </c>
      <c r="AN3751" s="390">
        <f t="shared" si="767"/>
        <v>7.2199999999999989</v>
      </c>
      <c r="AO3751" s="390">
        <f t="shared" si="768"/>
        <v>8.1229999999999976</v>
      </c>
    </row>
    <row r="3752" spans="1:41" ht="15" customHeight="1" x14ac:dyDescent="0.25">
      <c r="A3752" s="127" t="s">
        <v>6556</v>
      </c>
      <c r="B3752" s="125" t="s">
        <v>2077</v>
      </c>
      <c r="C3752" s="125" t="s">
        <v>6554</v>
      </c>
      <c r="D3752" s="125" t="s">
        <v>1424</v>
      </c>
      <c r="F3752" s="126">
        <v>9.94</v>
      </c>
      <c r="G3752" s="126">
        <v>10.139999999999999</v>
      </c>
      <c r="H3752" s="126">
        <v>8.11</v>
      </c>
      <c r="I3752" s="126"/>
      <c r="J3752" s="317"/>
      <c r="K3752" s="323">
        <f>ROUND(SUMIF('VGT-Bewegungsdaten'!B:B,A3752,'VGT-Bewegungsdaten'!C:C),3)</f>
        <v>0</v>
      </c>
      <c r="L3752" s="324">
        <f>ROUND(SUMIF('VGT-Bewegungsdaten'!B:B,$A3752,'VGT-Bewegungsdaten'!D:D),2)</f>
        <v>0</v>
      </c>
      <c r="N3752" s="376" t="s">
        <v>4930</v>
      </c>
      <c r="O3752" s="376" t="s">
        <v>4940</v>
      </c>
      <c r="P3752" s="326">
        <f>ROUND(SUMIF('AV-Bewegungsdaten'!B:B,A3752,'AV-Bewegungsdaten'!C:C),3)</f>
        <v>0</v>
      </c>
      <c r="Q3752" s="324">
        <f>ROUND(SUMIF('AV-Bewegungsdaten'!B:B,$A3752,'AV-Bewegungsdaten'!D:D),2)</f>
        <v>0</v>
      </c>
      <c r="T3752" s="327"/>
      <c r="U3752" s="326">
        <f>ROUND(SUMIF('DV-Bewegungsdaten'!B:B,Kategorien!A3752,'DV-Bewegungsdaten'!D:D),3)</f>
        <v>0</v>
      </c>
      <c r="V3752" s="324">
        <f>ROUND(SUMIF('DV-Bewegungsdaten'!B:B,Kategorien!A3752,'DV-Bewegungsdaten'!E:E),3)</f>
        <v>0</v>
      </c>
      <c r="AD3752" s="390">
        <f t="shared" si="757"/>
        <v>5.2009999999999987</v>
      </c>
      <c r="AE3752" s="390">
        <f t="shared" si="758"/>
        <v>5.8579999999999988</v>
      </c>
      <c r="AF3752" s="390">
        <f t="shared" si="759"/>
        <v>7.0769999999999982</v>
      </c>
      <c r="AG3752" s="390">
        <f t="shared" si="760"/>
        <v>6.4439999999999991</v>
      </c>
      <c r="AH3752" s="390">
        <f t="shared" si="761"/>
        <v>6.355999999999999</v>
      </c>
      <c r="AI3752" s="390">
        <f t="shared" si="762"/>
        <v>6.887999999999999</v>
      </c>
      <c r="AJ3752" s="390">
        <f t="shared" si="763"/>
        <v>6.1709999999999994</v>
      </c>
      <c r="AK3752" s="390">
        <f t="shared" si="764"/>
        <v>6.4549999999999983</v>
      </c>
      <c r="AL3752" s="390">
        <f t="shared" si="765"/>
        <v>6.5649999999999986</v>
      </c>
      <c r="AM3752" s="390">
        <f t="shared" si="766"/>
        <v>6.4459999999999988</v>
      </c>
      <c r="AN3752" s="390">
        <f t="shared" si="767"/>
        <v>6.0399999999999991</v>
      </c>
      <c r="AO3752" s="390">
        <f t="shared" si="768"/>
        <v>6.9429999999999987</v>
      </c>
    </row>
    <row r="3753" spans="1:41" ht="15" customHeight="1" x14ac:dyDescent="0.25">
      <c r="A3753" s="127" t="s">
        <v>6557</v>
      </c>
      <c r="B3753" s="125" t="s">
        <v>2077</v>
      </c>
      <c r="C3753" s="125" t="s">
        <v>6554</v>
      </c>
      <c r="D3753" s="125" t="s">
        <v>4664</v>
      </c>
      <c r="F3753" s="126">
        <v>5.42</v>
      </c>
      <c r="G3753" s="126">
        <v>5.62</v>
      </c>
      <c r="H3753" s="126">
        <v>4.5</v>
      </c>
      <c r="I3753" s="126"/>
      <c r="J3753" s="317"/>
      <c r="K3753" s="323">
        <f>ROUND(SUMIF('VGT-Bewegungsdaten'!B:B,A3753,'VGT-Bewegungsdaten'!C:C),3)</f>
        <v>0</v>
      </c>
      <c r="L3753" s="324">
        <f>ROUND(SUMIF('VGT-Bewegungsdaten'!B:B,$A3753,'VGT-Bewegungsdaten'!D:D),2)</f>
        <v>0</v>
      </c>
      <c r="N3753" s="376" t="s">
        <v>4930</v>
      </c>
      <c r="O3753" s="376" t="s">
        <v>4940</v>
      </c>
      <c r="P3753" s="326">
        <f>ROUND(SUMIF('AV-Bewegungsdaten'!B:B,A3753,'AV-Bewegungsdaten'!C:C),3)</f>
        <v>0</v>
      </c>
      <c r="Q3753" s="324">
        <f>ROUND(SUMIF('AV-Bewegungsdaten'!B:B,$A3753,'AV-Bewegungsdaten'!D:D),2)</f>
        <v>0</v>
      </c>
      <c r="T3753" s="327"/>
      <c r="U3753" s="326">
        <f>ROUND(SUMIF('DV-Bewegungsdaten'!B:B,Kategorien!A3753,'DV-Bewegungsdaten'!D:D),3)</f>
        <v>0</v>
      </c>
      <c r="V3753" s="324">
        <f>ROUND(SUMIF('DV-Bewegungsdaten'!B:B,Kategorien!A3753,'DV-Bewegungsdaten'!E:E),3)</f>
        <v>0</v>
      </c>
      <c r="AD3753" s="390">
        <f t="shared" si="757"/>
        <v>0.68100000000000005</v>
      </c>
      <c r="AE3753" s="390">
        <f t="shared" si="758"/>
        <v>1.3380000000000001</v>
      </c>
      <c r="AF3753" s="390">
        <f t="shared" si="759"/>
        <v>2.5569999999999999</v>
      </c>
      <c r="AG3753" s="390">
        <f t="shared" si="760"/>
        <v>1.9239999999999999</v>
      </c>
      <c r="AH3753" s="390">
        <f t="shared" si="761"/>
        <v>1.8360000000000003</v>
      </c>
      <c r="AI3753" s="390">
        <f t="shared" si="762"/>
        <v>2.3680000000000003</v>
      </c>
      <c r="AJ3753" s="390">
        <f t="shared" si="763"/>
        <v>1.6510000000000002</v>
      </c>
      <c r="AK3753" s="390">
        <f t="shared" si="764"/>
        <v>1.9350000000000001</v>
      </c>
      <c r="AL3753" s="390">
        <f t="shared" si="765"/>
        <v>2.0449999999999999</v>
      </c>
      <c r="AM3753" s="390">
        <f t="shared" si="766"/>
        <v>1.9260000000000002</v>
      </c>
      <c r="AN3753" s="390">
        <f t="shared" si="767"/>
        <v>1.5200000000000005</v>
      </c>
      <c r="AO3753" s="390">
        <f t="shared" si="768"/>
        <v>2.423</v>
      </c>
    </row>
    <row r="3754" spans="1:41" ht="15" customHeight="1" x14ac:dyDescent="0.25">
      <c r="A3754" s="127" t="s">
        <v>6558</v>
      </c>
      <c r="B3754" s="125" t="s">
        <v>2077</v>
      </c>
      <c r="C3754" s="125" t="s">
        <v>6559</v>
      </c>
      <c r="D3754" s="125" t="s">
        <v>4520</v>
      </c>
      <c r="F3754" s="126">
        <v>12.92</v>
      </c>
      <c r="G3754" s="126">
        <v>13.12</v>
      </c>
      <c r="H3754" s="126">
        <v>10.5</v>
      </c>
      <c r="I3754" s="126"/>
      <c r="J3754" s="317"/>
      <c r="K3754" s="323">
        <f>ROUND(SUMIF('VGT-Bewegungsdaten'!B:B,A3754,'VGT-Bewegungsdaten'!C:C),3)</f>
        <v>0</v>
      </c>
      <c r="L3754" s="324">
        <f>ROUND(SUMIF('VGT-Bewegungsdaten'!B:B,$A3754,'VGT-Bewegungsdaten'!D:D),2)</f>
        <v>0</v>
      </c>
      <c r="N3754" s="376" t="s">
        <v>4930</v>
      </c>
      <c r="O3754" s="376" t="s">
        <v>4940</v>
      </c>
      <c r="P3754" s="326">
        <f>ROUND(SUMIF('AV-Bewegungsdaten'!B:B,A3754,'AV-Bewegungsdaten'!C:C),3)</f>
        <v>0</v>
      </c>
      <c r="Q3754" s="324">
        <f>ROUND(SUMIF('AV-Bewegungsdaten'!B:B,$A3754,'AV-Bewegungsdaten'!D:D),2)</f>
        <v>0</v>
      </c>
      <c r="T3754" s="327"/>
      <c r="U3754" s="326">
        <f>ROUND(SUMIF('DV-Bewegungsdaten'!B:B,Kategorien!A3754,'DV-Bewegungsdaten'!D:D),3)</f>
        <v>0</v>
      </c>
      <c r="V3754" s="324">
        <f>ROUND(SUMIF('DV-Bewegungsdaten'!B:B,Kategorien!A3754,'DV-Bewegungsdaten'!E:E),3)</f>
        <v>0</v>
      </c>
      <c r="AD3754" s="390">
        <f t="shared" si="757"/>
        <v>8.1809999999999992</v>
      </c>
      <c r="AE3754" s="390">
        <f t="shared" si="758"/>
        <v>8.8379999999999992</v>
      </c>
      <c r="AF3754" s="390">
        <f t="shared" si="759"/>
        <v>10.056999999999999</v>
      </c>
      <c r="AG3754" s="390">
        <f t="shared" si="760"/>
        <v>9.4239999999999995</v>
      </c>
      <c r="AH3754" s="390">
        <f t="shared" si="761"/>
        <v>9.3359999999999985</v>
      </c>
      <c r="AI3754" s="390">
        <f t="shared" si="762"/>
        <v>9.8679999999999986</v>
      </c>
      <c r="AJ3754" s="390">
        <f t="shared" si="763"/>
        <v>9.1509999999999998</v>
      </c>
      <c r="AK3754" s="390">
        <f t="shared" si="764"/>
        <v>9.4349999999999987</v>
      </c>
      <c r="AL3754" s="390">
        <f t="shared" si="765"/>
        <v>9.5449999999999982</v>
      </c>
      <c r="AM3754" s="390">
        <f t="shared" si="766"/>
        <v>9.4259999999999984</v>
      </c>
      <c r="AN3754" s="390">
        <f t="shared" si="767"/>
        <v>9.02</v>
      </c>
      <c r="AO3754" s="390">
        <f t="shared" si="768"/>
        <v>9.9229999999999983</v>
      </c>
    </row>
    <row r="3755" spans="1:41" ht="15" customHeight="1" x14ac:dyDescent="0.25">
      <c r="A3755" s="127" t="s">
        <v>6560</v>
      </c>
      <c r="B3755" s="125" t="s">
        <v>2077</v>
      </c>
      <c r="C3755" s="125" t="s">
        <v>6559</v>
      </c>
      <c r="D3755" s="125" t="s">
        <v>4552</v>
      </c>
      <c r="F3755" s="126">
        <v>11.12</v>
      </c>
      <c r="G3755" s="126">
        <v>11.319999999999999</v>
      </c>
      <c r="H3755" s="126">
        <v>9.06</v>
      </c>
      <c r="I3755" s="126"/>
      <c r="J3755" s="317"/>
      <c r="K3755" s="323">
        <f>ROUND(SUMIF('VGT-Bewegungsdaten'!B:B,A3755,'VGT-Bewegungsdaten'!C:C),3)</f>
        <v>0</v>
      </c>
      <c r="L3755" s="324">
        <f>ROUND(SUMIF('VGT-Bewegungsdaten'!B:B,$A3755,'VGT-Bewegungsdaten'!D:D),2)</f>
        <v>0</v>
      </c>
      <c r="N3755" s="376" t="s">
        <v>4930</v>
      </c>
      <c r="O3755" s="376" t="s">
        <v>4940</v>
      </c>
      <c r="P3755" s="326">
        <f>ROUND(SUMIF('AV-Bewegungsdaten'!B:B,A3755,'AV-Bewegungsdaten'!C:C),3)</f>
        <v>0</v>
      </c>
      <c r="Q3755" s="324">
        <f>ROUND(SUMIF('AV-Bewegungsdaten'!B:B,$A3755,'AV-Bewegungsdaten'!D:D),2)</f>
        <v>0</v>
      </c>
      <c r="T3755" s="327"/>
      <c r="U3755" s="326">
        <f>ROUND(SUMIF('DV-Bewegungsdaten'!B:B,Kategorien!A3755,'DV-Bewegungsdaten'!D:D),3)</f>
        <v>0</v>
      </c>
      <c r="V3755" s="324">
        <f>ROUND(SUMIF('DV-Bewegungsdaten'!B:B,Kategorien!A3755,'DV-Bewegungsdaten'!E:E),3)</f>
        <v>0</v>
      </c>
      <c r="AD3755" s="390">
        <f t="shared" si="757"/>
        <v>6.3809999999999985</v>
      </c>
      <c r="AE3755" s="390">
        <f t="shared" si="758"/>
        <v>7.0379999999999985</v>
      </c>
      <c r="AF3755" s="390">
        <f t="shared" si="759"/>
        <v>8.2569999999999979</v>
      </c>
      <c r="AG3755" s="390">
        <f t="shared" si="760"/>
        <v>7.6239999999999988</v>
      </c>
      <c r="AH3755" s="390">
        <f t="shared" si="761"/>
        <v>7.5359999999999987</v>
      </c>
      <c r="AI3755" s="390">
        <f t="shared" si="762"/>
        <v>8.0679999999999978</v>
      </c>
      <c r="AJ3755" s="390">
        <f t="shared" si="763"/>
        <v>7.3509999999999991</v>
      </c>
      <c r="AK3755" s="390">
        <f t="shared" si="764"/>
        <v>7.634999999999998</v>
      </c>
      <c r="AL3755" s="390">
        <f t="shared" si="765"/>
        <v>7.7449999999999983</v>
      </c>
      <c r="AM3755" s="390">
        <f t="shared" si="766"/>
        <v>7.6259999999999986</v>
      </c>
      <c r="AN3755" s="390">
        <f t="shared" si="767"/>
        <v>7.2199999999999989</v>
      </c>
      <c r="AO3755" s="390">
        <f t="shared" si="768"/>
        <v>8.1229999999999976</v>
      </c>
    </row>
    <row r="3756" spans="1:41" ht="15" customHeight="1" x14ac:dyDescent="0.25">
      <c r="A3756" s="127" t="s">
        <v>6561</v>
      </c>
      <c r="B3756" s="125" t="s">
        <v>2077</v>
      </c>
      <c r="C3756" s="125" t="s">
        <v>6559</v>
      </c>
      <c r="D3756" s="125" t="s">
        <v>1424</v>
      </c>
      <c r="F3756" s="126">
        <v>9.94</v>
      </c>
      <c r="G3756" s="126">
        <v>10.139999999999999</v>
      </c>
      <c r="H3756" s="126">
        <v>8.11</v>
      </c>
      <c r="I3756" s="126"/>
      <c r="J3756" s="317"/>
      <c r="K3756" s="323">
        <f>ROUND(SUMIF('VGT-Bewegungsdaten'!B:B,A3756,'VGT-Bewegungsdaten'!C:C),3)</f>
        <v>0</v>
      </c>
      <c r="L3756" s="324">
        <f>ROUND(SUMIF('VGT-Bewegungsdaten'!B:B,$A3756,'VGT-Bewegungsdaten'!D:D),2)</f>
        <v>0</v>
      </c>
      <c r="N3756" s="376" t="s">
        <v>4930</v>
      </c>
      <c r="O3756" s="376" t="s">
        <v>4940</v>
      </c>
      <c r="P3756" s="326">
        <f>ROUND(SUMIF('AV-Bewegungsdaten'!B:B,A3756,'AV-Bewegungsdaten'!C:C),3)</f>
        <v>0</v>
      </c>
      <c r="Q3756" s="324">
        <f>ROUND(SUMIF('AV-Bewegungsdaten'!B:B,$A3756,'AV-Bewegungsdaten'!D:D),2)</f>
        <v>0</v>
      </c>
      <c r="T3756" s="327"/>
      <c r="U3756" s="326">
        <f>ROUND(SUMIF('DV-Bewegungsdaten'!B:B,Kategorien!A3756,'DV-Bewegungsdaten'!D:D),3)</f>
        <v>0</v>
      </c>
      <c r="V3756" s="324">
        <f>ROUND(SUMIF('DV-Bewegungsdaten'!B:B,Kategorien!A3756,'DV-Bewegungsdaten'!E:E),3)</f>
        <v>0</v>
      </c>
      <c r="AD3756" s="390">
        <f t="shared" si="757"/>
        <v>5.2009999999999987</v>
      </c>
      <c r="AE3756" s="390">
        <f t="shared" si="758"/>
        <v>5.8579999999999988</v>
      </c>
      <c r="AF3756" s="390">
        <f t="shared" si="759"/>
        <v>7.0769999999999982</v>
      </c>
      <c r="AG3756" s="390">
        <f t="shared" si="760"/>
        <v>6.4439999999999991</v>
      </c>
      <c r="AH3756" s="390">
        <f t="shared" si="761"/>
        <v>6.355999999999999</v>
      </c>
      <c r="AI3756" s="390">
        <f t="shared" si="762"/>
        <v>6.887999999999999</v>
      </c>
      <c r="AJ3756" s="390">
        <f t="shared" si="763"/>
        <v>6.1709999999999994</v>
      </c>
      <c r="AK3756" s="390">
        <f t="shared" si="764"/>
        <v>6.4549999999999983</v>
      </c>
      <c r="AL3756" s="390">
        <f t="shared" si="765"/>
        <v>6.5649999999999986</v>
      </c>
      <c r="AM3756" s="390">
        <f t="shared" si="766"/>
        <v>6.4459999999999988</v>
      </c>
      <c r="AN3756" s="390">
        <f t="shared" si="767"/>
        <v>6.0399999999999991</v>
      </c>
      <c r="AO3756" s="390">
        <f t="shared" si="768"/>
        <v>6.9429999999999987</v>
      </c>
    </row>
    <row r="3757" spans="1:41" ht="15" customHeight="1" x14ac:dyDescent="0.25">
      <c r="A3757" s="127" t="s">
        <v>6562</v>
      </c>
      <c r="B3757" s="125" t="s">
        <v>2077</v>
      </c>
      <c r="C3757" s="125" t="s">
        <v>6559</v>
      </c>
      <c r="D3757" s="125" t="s">
        <v>4664</v>
      </c>
      <c r="F3757" s="126">
        <v>5.42</v>
      </c>
      <c r="G3757" s="126">
        <v>5.62</v>
      </c>
      <c r="H3757" s="126">
        <v>4.5</v>
      </c>
      <c r="I3757" s="126"/>
      <c r="J3757" s="317"/>
      <c r="K3757" s="323">
        <f>ROUND(SUMIF('VGT-Bewegungsdaten'!B:B,A3757,'VGT-Bewegungsdaten'!C:C),3)</f>
        <v>0</v>
      </c>
      <c r="L3757" s="324">
        <f>ROUND(SUMIF('VGT-Bewegungsdaten'!B:B,$A3757,'VGT-Bewegungsdaten'!D:D),2)</f>
        <v>0</v>
      </c>
      <c r="N3757" s="376" t="s">
        <v>4930</v>
      </c>
      <c r="O3757" s="376" t="s">
        <v>4940</v>
      </c>
      <c r="P3757" s="326">
        <f>ROUND(SUMIF('AV-Bewegungsdaten'!B:B,A3757,'AV-Bewegungsdaten'!C:C),3)</f>
        <v>0</v>
      </c>
      <c r="Q3757" s="324">
        <f>ROUND(SUMIF('AV-Bewegungsdaten'!B:B,$A3757,'AV-Bewegungsdaten'!D:D),2)</f>
        <v>0</v>
      </c>
      <c r="T3757" s="327"/>
      <c r="U3757" s="326">
        <f>ROUND(SUMIF('DV-Bewegungsdaten'!B:B,Kategorien!A3757,'DV-Bewegungsdaten'!D:D),3)</f>
        <v>0</v>
      </c>
      <c r="V3757" s="324">
        <f>ROUND(SUMIF('DV-Bewegungsdaten'!B:B,Kategorien!A3757,'DV-Bewegungsdaten'!E:E),3)</f>
        <v>0</v>
      </c>
      <c r="AD3757" s="390">
        <f t="shared" si="757"/>
        <v>0.68100000000000005</v>
      </c>
      <c r="AE3757" s="390">
        <f t="shared" si="758"/>
        <v>1.3380000000000001</v>
      </c>
      <c r="AF3757" s="390">
        <f t="shared" si="759"/>
        <v>2.5569999999999999</v>
      </c>
      <c r="AG3757" s="390">
        <f t="shared" si="760"/>
        <v>1.9239999999999999</v>
      </c>
      <c r="AH3757" s="390">
        <f t="shared" si="761"/>
        <v>1.8360000000000003</v>
      </c>
      <c r="AI3757" s="390">
        <f t="shared" si="762"/>
        <v>2.3680000000000003</v>
      </c>
      <c r="AJ3757" s="390">
        <f t="shared" si="763"/>
        <v>1.6510000000000002</v>
      </c>
      <c r="AK3757" s="390">
        <f t="shared" si="764"/>
        <v>1.9350000000000001</v>
      </c>
      <c r="AL3757" s="390">
        <f t="shared" si="765"/>
        <v>2.0449999999999999</v>
      </c>
      <c r="AM3757" s="390">
        <f t="shared" si="766"/>
        <v>1.9260000000000002</v>
      </c>
      <c r="AN3757" s="390">
        <f t="shared" si="767"/>
        <v>1.5200000000000005</v>
      </c>
      <c r="AO3757" s="390">
        <f t="shared" si="768"/>
        <v>2.423</v>
      </c>
    </row>
    <row r="3758" spans="1:41" ht="15" customHeight="1" x14ac:dyDescent="0.25">
      <c r="A3758" s="127" t="s">
        <v>6563</v>
      </c>
      <c r="B3758" s="125" t="s">
        <v>2077</v>
      </c>
      <c r="C3758" s="125" t="s">
        <v>6564</v>
      </c>
      <c r="D3758" s="125" t="s">
        <v>4520</v>
      </c>
      <c r="F3758" s="126">
        <v>12.86</v>
      </c>
      <c r="G3758" s="126">
        <v>13.059999999999999</v>
      </c>
      <c r="H3758" s="126">
        <v>10.45</v>
      </c>
      <c r="I3758" s="126"/>
      <c r="J3758" s="317"/>
      <c r="K3758" s="323">
        <f>ROUND(SUMIF('VGT-Bewegungsdaten'!B:B,A3758,'VGT-Bewegungsdaten'!C:C),3)</f>
        <v>0</v>
      </c>
      <c r="L3758" s="324">
        <f>ROUND(SUMIF('VGT-Bewegungsdaten'!B:B,$A3758,'VGT-Bewegungsdaten'!D:D),2)</f>
        <v>0</v>
      </c>
      <c r="N3758" s="376" t="s">
        <v>4930</v>
      </c>
      <c r="O3758" s="376" t="s">
        <v>4940</v>
      </c>
      <c r="P3758" s="326">
        <f>ROUND(SUMIF('AV-Bewegungsdaten'!B:B,A3758,'AV-Bewegungsdaten'!C:C),3)</f>
        <v>0</v>
      </c>
      <c r="Q3758" s="324">
        <f>ROUND(SUMIF('AV-Bewegungsdaten'!B:B,$A3758,'AV-Bewegungsdaten'!D:D),2)</f>
        <v>0</v>
      </c>
      <c r="T3758" s="327"/>
      <c r="U3758" s="326">
        <f>ROUND(SUMIF('DV-Bewegungsdaten'!B:B,Kategorien!A3758,'DV-Bewegungsdaten'!D:D),3)</f>
        <v>0</v>
      </c>
      <c r="V3758" s="324">
        <f>ROUND(SUMIF('DV-Bewegungsdaten'!B:B,Kategorien!A3758,'DV-Bewegungsdaten'!E:E),3)</f>
        <v>0</v>
      </c>
      <c r="AD3758" s="390">
        <f t="shared" si="757"/>
        <v>8.1209999999999987</v>
      </c>
      <c r="AE3758" s="390">
        <f t="shared" si="758"/>
        <v>8.7779999999999987</v>
      </c>
      <c r="AF3758" s="390">
        <f t="shared" si="759"/>
        <v>9.9969999999999981</v>
      </c>
      <c r="AG3758" s="390">
        <f t="shared" si="760"/>
        <v>9.363999999999999</v>
      </c>
      <c r="AH3758" s="390">
        <f t="shared" si="761"/>
        <v>9.2759999999999998</v>
      </c>
      <c r="AI3758" s="390">
        <f t="shared" si="762"/>
        <v>9.8079999999999998</v>
      </c>
      <c r="AJ3758" s="390">
        <f t="shared" si="763"/>
        <v>9.0909999999999993</v>
      </c>
      <c r="AK3758" s="390">
        <f t="shared" si="764"/>
        <v>9.3749999999999982</v>
      </c>
      <c r="AL3758" s="390">
        <f t="shared" si="765"/>
        <v>9.4849999999999994</v>
      </c>
      <c r="AM3758" s="390">
        <f t="shared" si="766"/>
        <v>9.3659999999999997</v>
      </c>
      <c r="AN3758" s="390">
        <f t="shared" si="767"/>
        <v>8.9599999999999991</v>
      </c>
      <c r="AO3758" s="390">
        <f t="shared" si="768"/>
        <v>9.8629999999999995</v>
      </c>
    </row>
    <row r="3759" spans="1:41" ht="15" customHeight="1" x14ac:dyDescent="0.25">
      <c r="A3759" s="127" t="s">
        <v>6565</v>
      </c>
      <c r="B3759" s="125" t="s">
        <v>2077</v>
      </c>
      <c r="C3759" s="125" t="s">
        <v>6564</v>
      </c>
      <c r="D3759" s="125" t="s">
        <v>4552</v>
      </c>
      <c r="F3759" s="126">
        <v>11.06</v>
      </c>
      <c r="G3759" s="126">
        <v>11.26</v>
      </c>
      <c r="H3759" s="126">
        <v>9.01</v>
      </c>
      <c r="I3759" s="126"/>
      <c r="J3759" s="317"/>
      <c r="K3759" s="323">
        <f>ROUND(SUMIF('VGT-Bewegungsdaten'!B:B,A3759,'VGT-Bewegungsdaten'!C:C),3)</f>
        <v>0</v>
      </c>
      <c r="L3759" s="324">
        <f>ROUND(SUMIF('VGT-Bewegungsdaten'!B:B,$A3759,'VGT-Bewegungsdaten'!D:D),2)</f>
        <v>0</v>
      </c>
      <c r="N3759" s="376" t="s">
        <v>4930</v>
      </c>
      <c r="O3759" s="376" t="s">
        <v>4940</v>
      </c>
      <c r="P3759" s="326">
        <f>ROUND(SUMIF('AV-Bewegungsdaten'!B:B,A3759,'AV-Bewegungsdaten'!C:C),3)</f>
        <v>0</v>
      </c>
      <c r="Q3759" s="324">
        <f>ROUND(SUMIF('AV-Bewegungsdaten'!B:B,$A3759,'AV-Bewegungsdaten'!D:D),2)</f>
        <v>0</v>
      </c>
      <c r="T3759" s="327"/>
      <c r="U3759" s="326">
        <f>ROUND(SUMIF('DV-Bewegungsdaten'!B:B,Kategorien!A3759,'DV-Bewegungsdaten'!D:D),3)</f>
        <v>0</v>
      </c>
      <c r="V3759" s="324">
        <f>ROUND(SUMIF('DV-Bewegungsdaten'!B:B,Kategorien!A3759,'DV-Bewegungsdaten'!E:E),3)</f>
        <v>0</v>
      </c>
      <c r="AD3759" s="390">
        <f t="shared" si="757"/>
        <v>6.3209999999999997</v>
      </c>
      <c r="AE3759" s="390">
        <f t="shared" si="758"/>
        <v>6.9779999999999998</v>
      </c>
      <c r="AF3759" s="390">
        <f t="shared" si="759"/>
        <v>8.1969999999999992</v>
      </c>
      <c r="AG3759" s="390">
        <f t="shared" si="760"/>
        <v>7.5640000000000001</v>
      </c>
      <c r="AH3759" s="390">
        <f t="shared" si="761"/>
        <v>7.476</v>
      </c>
      <c r="AI3759" s="390">
        <f t="shared" si="762"/>
        <v>8.0079999999999991</v>
      </c>
      <c r="AJ3759" s="390">
        <f t="shared" si="763"/>
        <v>7.2910000000000004</v>
      </c>
      <c r="AK3759" s="390">
        <f t="shared" si="764"/>
        <v>7.5749999999999993</v>
      </c>
      <c r="AL3759" s="390">
        <f t="shared" si="765"/>
        <v>7.6849999999999996</v>
      </c>
      <c r="AM3759" s="390">
        <f t="shared" si="766"/>
        <v>7.5659999999999998</v>
      </c>
      <c r="AN3759" s="390">
        <f t="shared" si="767"/>
        <v>7.16</v>
      </c>
      <c r="AO3759" s="390">
        <f t="shared" si="768"/>
        <v>8.0629999999999988</v>
      </c>
    </row>
    <row r="3760" spans="1:41" ht="15" customHeight="1" x14ac:dyDescent="0.25">
      <c r="A3760" s="127" t="s">
        <v>6566</v>
      </c>
      <c r="B3760" s="125" t="s">
        <v>2077</v>
      </c>
      <c r="C3760" s="125" t="s">
        <v>6564</v>
      </c>
      <c r="D3760" s="125" t="s">
        <v>1424</v>
      </c>
      <c r="F3760" s="126">
        <v>9.89</v>
      </c>
      <c r="G3760" s="126">
        <v>10.09</v>
      </c>
      <c r="H3760" s="126">
        <v>8.07</v>
      </c>
      <c r="I3760" s="126"/>
      <c r="J3760" s="317"/>
      <c r="K3760" s="323">
        <f>ROUND(SUMIF('VGT-Bewegungsdaten'!B:B,A3760,'VGT-Bewegungsdaten'!C:C),3)</f>
        <v>0</v>
      </c>
      <c r="L3760" s="324">
        <f>ROUND(SUMIF('VGT-Bewegungsdaten'!B:B,$A3760,'VGT-Bewegungsdaten'!D:D),2)</f>
        <v>0</v>
      </c>
      <c r="N3760" s="376" t="s">
        <v>4930</v>
      </c>
      <c r="O3760" s="376" t="s">
        <v>4940</v>
      </c>
      <c r="P3760" s="326">
        <f>ROUND(SUMIF('AV-Bewegungsdaten'!B:B,A3760,'AV-Bewegungsdaten'!C:C),3)</f>
        <v>0</v>
      </c>
      <c r="Q3760" s="324">
        <f>ROUND(SUMIF('AV-Bewegungsdaten'!B:B,$A3760,'AV-Bewegungsdaten'!D:D),2)</f>
        <v>0</v>
      </c>
      <c r="T3760" s="327"/>
      <c r="U3760" s="326">
        <f>ROUND(SUMIF('DV-Bewegungsdaten'!B:B,Kategorien!A3760,'DV-Bewegungsdaten'!D:D),3)</f>
        <v>0</v>
      </c>
      <c r="V3760" s="324">
        <f>ROUND(SUMIF('DV-Bewegungsdaten'!B:B,Kategorien!A3760,'DV-Bewegungsdaten'!E:E),3)</f>
        <v>0</v>
      </c>
      <c r="AD3760" s="390">
        <f t="shared" si="757"/>
        <v>5.1509999999999998</v>
      </c>
      <c r="AE3760" s="390">
        <f t="shared" si="758"/>
        <v>5.8079999999999998</v>
      </c>
      <c r="AF3760" s="390">
        <f t="shared" si="759"/>
        <v>7.0269999999999992</v>
      </c>
      <c r="AG3760" s="390">
        <f t="shared" si="760"/>
        <v>6.3940000000000001</v>
      </c>
      <c r="AH3760" s="390">
        <f t="shared" si="761"/>
        <v>6.306</v>
      </c>
      <c r="AI3760" s="390">
        <f t="shared" si="762"/>
        <v>6.8380000000000001</v>
      </c>
      <c r="AJ3760" s="390">
        <f t="shared" si="763"/>
        <v>6.1210000000000004</v>
      </c>
      <c r="AK3760" s="390">
        <f t="shared" si="764"/>
        <v>6.4049999999999994</v>
      </c>
      <c r="AL3760" s="390">
        <f t="shared" si="765"/>
        <v>6.5149999999999997</v>
      </c>
      <c r="AM3760" s="390">
        <f t="shared" si="766"/>
        <v>6.3959999999999999</v>
      </c>
      <c r="AN3760" s="390">
        <f t="shared" si="767"/>
        <v>5.99</v>
      </c>
      <c r="AO3760" s="390">
        <f t="shared" si="768"/>
        <v>6.8929999999999998</v>
      </c>
    </row>
    <row r="3761" spans="1:41" ht="15" customHeight="1" x14ac:dyDescent="0.25">
      <c r="A3761" s="127" t="s">
        <v>6567</v>
      </c>
      <c r="B3761" s="125" t="s">
        <v>2077</v>
      </c>
      <c r="C3761" s="125" t="s">
        <v>6564</v>
      </c>
      <c r="D3761" s="125" t="s">
        <v>4664</v>
      </c>
      <c r="F3761" s="126">
        <v>5.4</v>
      </c>
      <c r="G3761" s="126">
        <v>5.6000000000000005</v>
      </c>
      <c r="H3761" s="126">
        <v>4.4800000000000004</v>
      </c>
      <c r="I3761" s="126"/>
      <c r="J3761" s="317"/>
      <c r="K3761" s="323">
        <f>ROUND(SUMIF('VGT-Bewegungsdaten'!B:B,A3761,'VGT-Bewegungsdaten'!C:C),3)</f>
        <v>0</v>
      </c>
      <c r="L3761" s="324">
        <f>ROUND(SUMIF('VGT-Bewegungsdaten'!B:B,$A3761,'VGT-Bewegungsdaten'!D:D),2)</f>
        <v>0</v>
      </c>
      <c r="N3761" s="376" t="s">
        <v>4930</v>
      </c>
      <c r="O3761" s="376" t="s">
        <v>4940</v>
      </c>
      <c r="P3761" s="326">
        <f>ROUND(SUMIF('AV-Bewegungsdaten'!B:B,A3761,'AV-Bewegungsdaten'!C:C),3)</f>
        <v>0</v>
      </c>
      <c r="Q3761" s="324">
        <f>ROUND(SUMIF('AV-Bewegungsdaten'!B:B,$A3761,'AV-Bewegungsdaten'!D:D),2)</f>
        <v>0</v>
      </c>
      <c r="T3761" s="327"/>
      <c r="U3761" s="326">
        <f>ROUND(SUMIF('DV-Bewegungsdaten'!B:B,Kategorien!A3761,'DV-Bewegungsdaten'!D:D),3)</f>
        <v>0</v>
      </c>
      <c r="V3761" s="324">
        <f>ROUND(SUMIF('DV-Bewegungsdaten'!B:B,Kategorien!A3761,'DV-Bewegungsdaten'!E:E),3)</f>
        <v>0</v>
      </c>
      <c r="AD3761" s="390">
        <f t="shared" si="757"/>
        <v>0.66100000000000048</v>
      </c>
      <c r="AE3761" s="390">
        <f t="shared" si="758"/>
        <v>1.3180000000000005</v>
      </c>
      <c r="AF3761" s="390">
        <f t="shared" si="759"/>
        <v>2.5370000000000004</v>
      </c>
      <c r="AG3761" s="390">
        <f t="shared" si="760"/>
        <v>1.9040000000000004</v>
      </c>
      <c r="AH3761" s="390">
        <f t="shared" si="761"/>
        <v>1.8160000000000007</v>
      </c>
      <c r="AI3761" s="390">
        <f t="shared" si="762"/>
        <v>2.3480000000000008</v>
      </c>
      <c r="AJ3761" s="390">
        <f t="shared" si="763"/>
        <v>1.6310000000000007</v>
      </c>
      <c r="AK3761" s="390">
        <f t="shared" si="764"/>
        <v>1.9150000000000005</v>
      </c>
      <c r="AL3761" s="390">
        <f t="shared" si="765"/>
        <v>2.0250000000000004</v>
      </c>
      <c r="AM3761" s="390">
        <f t="shared" si="766"/>
        <v>1.9060000000000006</v>
      </c>
      <c r="AN3761" s="390">
        <f t="shared" si="767"/>
        <v>1.5000000000000009</v>
      </c>
      <c r="AO3761" s="390">
        <f t="shared" si="768"/>
        <v>2.4030000000000005</v>
      </c>
    </row>
    <row r="3762" spans="1:41" ht="15" customHeight="1" x14ac:dyDescent="0.25">
      <c r="A3762" s="127" t="s">
        <v>6955</v>
      </c>
      <c r="B3762" s="125" t="s">
        <v>2077</v>
      </c>
      <c r="C3762" s="125" t="s">
        <v>6951</v>
      </c>
      <c r="D3762" s="125" t="s">
        <v>4520</v>
      </c>
      <c r="F3762" s="126">
        <v>12.86</v>
      </c>
      <c r="G3762" s="126">
        <v>13.06</v>
      </c>
      <c r="H3762" s="126">
        <v>10.45</v>
      </c>
      <c r="I3762" s="126"/>
      <c r="J3762" s="317"/>
      <c r="K3762" s="323">
        <f>ROUND(SUMIF('VGT-Bewegungsdaten'!B:B,A3762,'VGT-Bewegungsdaten'!C:C),3)</f>
        <v>0</v>
      </c>
      <c r="L3762" s="324">
        <f>ROUND(SUMIF('VGT-Bewegungsdaten'!B:B,$A3762,'VGT-Bewegungsdaten'!D:D),2)</f>
        <v>0</v>
      </c>
      <c r="N3762" s="376" t="s">
        <v>4930</v>
      </c>
      <c r="O3762" s="376" t="s">
        <v>4940</v>
      </c>
      <c r="P3762" s="326">
        <f>ROUND(SUMIF('AV-Bewegungsdaten'!B:B,A3762,'AV-Bewegungsdaten'!C:C),3)</f>
        <v>0</v>
      </c>
      <c r="Q3762" s="324">
        <f>ROUND(SUMIF('AV-Bewegungsdaten'!B:B,$A3762,'AV-Bewegungsdaten'!D:D),2)</f>
        <v>0</v>
      </c>
      <c r="T3762" s="327"/>
      <c r="U3762" s="326">
        <f>ROUND(SUMIF('DV-Bewegungsdaten'!B:B,Kategorien!A3762,'DV-Bewegungsdaten'!D:D),3)</f>
        <v>0</v>
      </c>
      <c r="V3762" s="324">
        <f>ROUND(SUMIF('DV-Bewegungsdaten'!B:B,Kategorien!A3762,'DV-Bewegungsdaten'!E:E),3)</f>
        <v>0</v>
      </c>
      <c r="AD3762" s="390">
        <f t="shared" ref="AD3762:AD3825" si="769">MAX(0,$G3762-AR$9)</f>
        <v>8.1210000000000004</v>
      </c>
      <c r="AE3762" s="390">
        <f t="shared" ref="AE3762:AE3825" si="770">MAX(0,$G3762-AS$9)</f>
        <v>8.7780000000000005</v>
      </c>
      <c r="AF3762" s="390">
        <f t="shared" ref="AF3762:AF3825" si="771">MAX(0,$G3762-AT$9)</f>
        <v>9.9969999999999999</v>
      </c>
      <c r="AG3762" s="390">
        <f t="shared" ref="AG3762:AG3825" si="772">MAX(0,$G3762-AU$9)</f>
        <v>9.3640000000000008</v>
      </c>
      <c r="AH3762" s="390">
        <f t="shared" ref="AH3762:AH3825" si="773">MAX(0,$G3762-AV$9)</f>
        <v>9.2759999999999998</v>
      </c>
      <c r="AI3762" s="390">
        <f t="shared" ref="AI3762:AI3825" si="774">MAX(0,$G3762-AW$9)</f>
        <v>9.8079999999999998</v>
      </c>
      <c r="AJ3762" s="390">
        <f t="shared" ref="AJ3762:AJ3825" si="775">MAX(0,$G3762-AX$9)</f>
        <v>9.0910000000000011</v>
      </c>
      <c r="AK3762" s="390">
        <f t="shared" ref="AK3762:AK3825" si="776">MAX(0,$G3762-AY$9)</f>
        <v>9.375</v>
      </c>
      <c r="AL3762" s="390">
        <f t="shared" ref="AL3762:AL3825" si="777">MAX(0,$G3762-AZ$9)</f>
        <v>9.4849999999999994</v>
      </c>
      <c r="AM3762" s="390">
        <f t="shared" ref="AM3762:AM3825" si="778">MAX(0,$G3762-BA$9)</f>
        <v>9.3659999999999997</v>
      </c>
      <c r="AN3762" s="390">
        <f t="shared" ref="AN3762:AN3825" si="779">MAX(0,$G3762-BB$9)</f>
        <v>8.9600000000000009</v>
      </c>
      <c r="AO3762" s="390">
        <f t="shared" ref="AO3762:AO3825" si="780">MAX(0,$G3762-BC$9)</f>
        <v>9.8629999999999995</v>
      </c>
    </row>
    <row r="3763" spans="1:41" ht="15" customHeight="1" x14ac:dyDescent="0.25">
      <c r="A3763" s="127" t="s">
        <v>6956</v>
      </c>
      <c r="B3763" s="125" t="s">
        <v>2077</v>
      </c>
      <c r="C3763" s="125" t="s">
        <v>6951</v>
      </c>
      <c r="D3763" s="125" t="s">
        <v>4552</v>
      </c>
      <c r="F3763" s="126">
        <v>11.06</v>
      </c>
      <c r="G3763" s="126">
        <v>11.26</v>
      </c>
      <c r="H3763" s="126">
        <v>9.01</v>
      </c>
      <c r="I3763" s="126"/>
      <c r="J3763" s="317"/>
      <c r="K3763" s="323">
        <f>ROUND(SUMIF('VGT-Bewegungsdaten'!B:B,A3763,'VGT-Bewegungsdaten'!C:C),3)</f>
        <v>0</v>
      </c>
      <c r="L3763" s="324">
        <f>ROUND(SUMIF('VGT-Bewegungsdaten'!B:B,$A3763,'VGT-Bewegungsdaten'!D:D),2)</f>
        <v>0</v>
      </c>
      <c r="N3763" s="376" t="s">
        <v>4930</v>
      </c>
      <c r="O3763" s="376" t="s">
        <v>4940</v>
      </c>
      <c r="P3763" s="326">
        <f>ROUND(SUMIF('AV-Bewegungsdaten'!B:B,A3763,'AV-Bewegungsdaten'!C:C),3)</f>
        <v>0</v>
      </c>
      <c r="Q3763" s="324">
        <f>ROUND(SUMIF('AV-Bewegungsdaten'!B:B,$A3763,'AV-Bewegungsdaten'!D:D),2)</f>
        <v>0</v>
      </c>
      <c r="T3763" s="327"/>
      <c r="U3763" s="326">
        <f>ROUND(SUMIF('DV-Bewegungsdaten'!B:B,Kategorien!A3763,'DV-Bewegungsdaten'!D:D),3)</f>
        <v>0</v>
      </c>
      <c r="V3763" s="324">
        <f>ROUND(SUMIF('DV-Bewegungsdaten'!B:B,Kategorien!A3763,'DV-Bewegungsdaten'!E:E),3)</f>
        <v>0</v>
      </c>
      <c r="AD3763" s="390">
        <f t="shared" si="769"/>
        <v>6.3209999999999997</v>
      </c>
      <c r="AE3763" s="390">
        <f t="shared" si="770"/>
        <v>6.9779999999999998</v>
      </c>
      <c r="AF3763" s="390">
        <f t="shared" si="771"/>
        <v>8.1969999999999992</v>
      </c>
      <c r="AG3763" s="390">
        <f t="shared" si="772"/>
        <v>7.5640000000000001</v>
      </c>
      <c r="AH3763" s="390">
        <f t="shared" si="773"/>
        <v>7.476</v>
      </c>
      <c r="AI3763" s="390">
        <f t="shared" si="774"/>
        <v>8.0079999999999991</v>
      </c>
      <c r="AJ3763" s="390">
        <f t="shared" si="775"/>
        <v>7.2910000000000004</v>
      </c>
      <c r="AK3763" s="390">
        <f t="shared" si="776"/>
        <v>7.5749999999999993</v>
      </c>
      <c r="AL3763" s="390">
        <f t="shared" si="777"/>
        <v>7.6849999999999996</v>
      </c>
      <c r="AM3763" s="390">
        <f t="shared" si="778"/>
        <v>7.5659999999999998</v>
      </c>
      <c r="AN3763" s="390">
        <f t="shared" si="779"/>
        <v>7.16</v>
      </c>
      <c r="AO3763" s="390">
        <f t="shared" si="780"/>
        <v>8.0629999999999988</v>
      </c>
    </row>
    <row r="3764" spans="1:41" ht="15" customHeight="1" x14ac:dyDescent="0.25">
      <c r="A3764" s="127" t="s">
        <v>6957</v>
      </c>
      <c r="B3764" s="125" t="s">
        <v>2077</v>
      </c>
      <c r="C3764" s="125" t="s">
        <v>6951</v>
      </c>
      <c r="D3764" s="125" t="s">
        <v>1424</v>
      </c>
      <c r="F3764" s="126">
        <v>9.89</v>
      </c>
      <c r="G3764" s="126">
        <v>10.09</v>
      </c>
      <c r="H3764" s="126">
        <v>8.07</v>
      </c>
      <c r="I3764" s="126"/>
      <c r="J3764" s="317"/>
      <c r="K3764" s="323">
        <f>ROUND(SUMIF('VGT-Bewegungsdaten'!B:B,A3764,'VGT-Bewegungsdaten'!C:C),3)</f>
        <v>0</v>
      </c>
      <c r="L3764" s="324">
        <f>ROUND(SUMIF('VGT-Bewegungsdaten'!B:B,$A3764,'VGT-Bewegungsdaten'!D:D),2)</f>
        <v>0</v>
      </c>
      <c r="N3764" s="376" t="s">
        <v>4930</v>
      </c>
      <c r="O3764" s="376" t="s">
        <v>4940</v>
      </c>
      <c r="P3764" s="326">
        <f>ROUND(SUMIF('AV-Bewegungsdaten'!B:B,A3764,'AV-Bewegungsdaten'!C:C),3)</f>
        <v>0</v>
      </c>
      <c r="Q3764" s="324">
        <f>ROUND(SUMIF('AV-Bewegungsdaten'!B:B,$A3764,'AV-Bewegungsdaten'!D:D),2)</f>
        <v>0</v>
      </c>
      <c r="T3764" s="327"/>
      <c r="U3764" s="326">
        <f>ROUND(SUMIF('DV-Bewegungsdaten'!B:B,Kategorien!A3764,'DV-Bewegungsdaten'!D:D),3)</f>
        <v>0</v>
      </c>
      <c r="V3764" s="324">
        <f>ROUND(SUMIF('DV-Bewegungsdaten'!B:B,Kategorien!A3764,'DV-Bewegungsdaten'!E:E),3)</f>
        <v>0</v>
      </c>
      <c r="AD3764" s="390">
        <f t="shared" si="769"/>
        <v>5.1509999999999998</v>
      </c>
      <c r="AE3764" s="390">
        <f t="shared" si="770"/>
        <v>5.8079999999999998</v>
      </c>
      <c r="AF3764" s="390">
        <f t="shared" si="771"/>
        <v>7.0269999999999992</v>
      </c>
      <c r="AG3764" s="390">
        <f t="shared" si="772"/>
        <v>6.3940000000000001</v>
      </c>
      <c r="AH3764" s="390">
        <f t="shared" si="773"/>
        <v>6.306</v>
      </c>
      <c r="AI3764" s="390">
        <f t="shared" si="774"/>
        <v>6.8380000000000001</v>
      </c>
      <c r="AJ3764" s="390">
        <f t="shared" si="775"/>
        <v>6.1210000000000004</v>
      </c>
      <c r="AK3764" s="390">
        <f t="shared" si="776"/>
        <v>6.4049999999999994</v>
      </c>
      <c r="AL3764" s="390">
        <f t="shared" si="777"/>
        <v>6.5149999999999997</v>
      </c>
      <c r="AM3764" s="390">
        <f t="shared" si="778"/>
        <v>6.3959999999999999</v>
      </c>
      <c r="AN3764" s="390">
        <f t="shared" si="779"/>
        <v>5.99</v>
      </c>
      <c r="AO3764" s="390">
        <f t="shared" si="780"/>
        <v>6.8929999999999998</v>
      </c>
    </row>
    <row r="3765" spans="1:41" ht="15" customHeight="1" x14ac:dyDescent="0.25">
      <c r="A3765" s="127" t="s">
        <v>6958</v>
      </c>
      <c r="B3765" s="125" t="s">
        <v>2077</v>
      </c>
      <c r="C3765" s="125" t="s">
        <v>6951</v>
      </c>
      <c r="D3765" s="125" t="s">
        <v>4664</v>
      </c>
      <c r="F3765" s="126">
        <v>5.4</v>
      </c>
      <c r="G3765" s="126">
        <v>5.6</v>
      </c>
      <c r="H3765" s="126">
        <v>4.4800000000000004</v>
      </c>
      <c r="I3765" s="126"/>
      <c r="J3765" s="317"/>
      <c r="K3765" s="323">
        <f>ROUND(SUMIF('VGT-Bewegungsdaten'!B:B,A3765,'VGT-Bewegungsdaten'!C:C),3)</f>
        <v>0</v>
      </c>
      <c r="L3765" s="324">
        <f>ROUND(SUMIF('VGT-Bewegungsdaten'!B:B,$A3765,'VGT-Bewegungsdaten'!D:D),2)</f>
        <v>0</v>
      </c>
      <c r="N3765" s="376" t="s">
        <v>4930</v>
      </c>
      <c r="O3765" s="376" t="s">
        <v>4940</v>
      </c>
      <c r="P3765" s="326">
        <f>ROUND(SUMIF('AV-Bewegungsdaten'!B:B,A3765,'AV-Bewegungsdaten'!C:C),3)</f>
        <v>0</v>
      </c>
      <c r="Q3765" s="324">
        <f>ROUND(SUMIF('AV-Bewegungsdaten'!B:B,$A3765,'AV-Bewegungsdaten'!D:D),2)</f>
        <v>0</v>
      </c>
      <c r="T3765" s="327"/>
      <c r="U3765" s="326">
        <f>ROUND(SUMIF('DV-Bewegungsdaten'!B:B,Kategorien!A3765,'DV-Bewegungsdaten'!D:D),3)</f>
        <v>0</v>
      </c>
      <c r="V3765" s="324">
        <f>ROUND(SUMIF('DV-Bewegungsdaten'!B:B,Kategorien!A3765,'DV-Bewegungsdaten'!E:E),3)</f>
        <v>0</v>
      </c>
      <c r="AD3765" s="390">
        <f t="shared" si="769"/>
        <v>0.66099999999999959</v>
      </c>
      <c r="AE3765" s="390">
        <f t="shared" si="770"/>
        <v>1.3179999999999996</v>
      </c>
      <c r="AF3765" s="390">
        <f t="shared" si="771"/>
        <v>2.5369999999999995</v>
      </c>
      <c r="AG3765" s="390">
        <f t="shared" si="772"/>
        <v>1.9039999999999995</v>
      </c>
      <c r="AH3765" s="390">
        <f t="shared" si="773"/>
        <v>1.8159999999999998</v>
      </c>
      <c r="AI3765" s="390">
        <f t="shared" si="774"/>
        <v>2.3479999999999999</v>
      </c>
      <c r="AJ3765" s="390">
        <f t="shared" si="775"/>
        <v>1.6309999999999998</v>
      </c>
      <c r="AK3765" s="390">
        <f t="shared" si="776"/>
        <v>1.9149999999999996</v>
      </c>
      <c r="AL3765" s="390">
        <f t="shared" si="777"/>
        <v>2.0249999999999995</v>
      </c>
      <c r="AM3765" s="390">
        <f t="shared" si="778"/>
        <v>1.9059999999999997</v>
      </c>
      <c r="AN3765" s="390">
        <f t="shared" si="779"/>
        <v>1.5</v>
      </c>
      <c r="AO3765" s="390">
        <f t="shared" si="780"/>
        <v>2.4029999999999996</v>
      </c>
    </row>
    <row r="3766" spans="1:41" ht="15" customHeight="1" x14ac:dyDescent="0.25">
      <c r="A3766" s="127" t="s">
        <v>6959</v>
      </c>
      <c r="B3766" s="125" t="s">
        <v>2077</v>
      </c>
      <c r="C3766" s="125" t="s">
        <v>6952</v>
      </c>
      <c r="D3766" s="125" t="s">
        <v>4520</v>
      </c>
      <c r="F3766" s="126">
        <v>12.79</v>
      </c>
      <c r="G3766" s="126">
        <v>12.99</v>
      </c>
      <c r="H3766" s="126">
        <v>10.39</v>
      </c>
      <c r="I3766" s="126"/>
      <c r="J3766" s="317"/>
      <c r="K3766" s="323">
        <f>ROUND(SUMIF('VGT-Bewegungsdaten'!B:B,A3766,'VGT-Bewegungsdaten'!C:C),3)</f>
        <v>0</v>
      </c>
      <c r="L3766" s="324">
        <f>ROUND(SUMIF('VGT-Bewegungsdaten'!B:B,$A3766,'VGT-Bewegungsdaten'!D:D),2)</f>
        <v>0</v>
      </c>
      <c r="N3766" s="376" t="s">
        <v>4930</v>
      </c>
      <c r="O3766" s="376" t="s">
        <v>4940</v>
      </c>
      <c r="P3766" s="326">
        <f>ROUND(SUMIF('AV-Bewegungsdaten'!B:B,A3766,'AV-Bewegungsdaten'!C:C),3)</f>
        <v>0</v>
      </c>
      <c r="Q3766" s="324">
        <f>ROUND(SUMIF('AV-Bewegungsdaten'!B:B,$A3766,'AV-Bewegungsdaten'!D:D),2)</f>
        <v>0</v>
      </c>
      <c r="T3766" s="327"/>
      <c r="U3766" s="326">
        <f>ROUND(SUMIF('DV-Bewegungsdaten'!B:B,Kategorien!A3766,'DV-Bewegungsdaten'!D:D),3)</f>
        <v>0</v>
      </c>
      <c r="V3766" s="324">
        <f>ROUND(SUMIF('DV-Bewegungsdaten'!B:B,Kategorien!A3766,'DV-Bewegungsdaten'!E:E),3)</f>
        <v>0</v>
      </c>
      <c r="AD3766" s="390">
        <f t="shared" si="769"/>
        <v>8.0510000000000002</v>
      </c>
      <c r="AE3766" s="390">
        <f t="shared" si="770"/>
        <v>8.7080000000000002</v>
      </c>
      <c r="AF3766" s="390">
        <f t="shared" si="771"/>
        <v>9.9269999999999996</v>
      </c>
      <c r="AG3766" s="390">
        <f t="shared" si="772"/>
        <v>9.2940000000000005</v>
      </c>
      <c r="AH3766" s="390">
        <f t="shared" si="773"/>
        <v>9.2059999999999995</v>
      </c>
      <c r="AI3766" s="390">
        <f t="shared" si="774"/>
        <v>9.7379999999999995</v>
      </c>
      <c r="AJ3766" s="390">
        <f t="shared" si="775"/>
        <v>9.0210000000000008</v>
      </c>
      <c r="AK3766" s="390">
        <f t="shared" si="776"/>
        <v>9.3049999999999997</v>
      </c>
      <c r="AL3766" s="390">
        <f t="shared" si="777"/>
        <v>9.4149999999999991</v>
      </c>
      <c r="AM3766" s="390">
        <f t="shared" si="778"/>
        <v>9.2959999999999994</v>
      </c>
      <c r="AN3766" s="390">
        <f t="shared" si="779"/>
        <v>8.89</v>
      </c>
      <c r="AO3766" s="390">
        <f t="shared" si="780"/>
        <v>9.7929999999999993</v>
      </c>
    </row>
    <row r="3767" spans="1:41" ht="15" customHeight="1" x14ac:dyDescent="0.25">
      <c r="A3767" s="127" t="s">
        <v>6960</v>
      </c>
      <c r="B3767" s="125" t="s">
        <v>2077</v>
      </c>
      <c r="C3767" s="125" t="s">
        <v>6952</v>
      </c>
      <c r="D3767" s="125" t="s">
        <v>4552</v>
      </c>
      <c r="F3767" s="126">
        <v>11.01</v>
      </c>
      <c r="G3767" s="126">
        <v>11.21</v>
      </c>
      <c r="H3767" s="126">
        <v>8.9700000000000006</v>
      </c>
      <c r="I3767" s="126"/>
      <c r="J3767" s="317"/>
      <c r="K3767" s="323">
        <f>ROUND(SUMIF('VGT-Bewegungsdaten'!B:B,A3767,'VGT-Bewegungsdaten'!C:C),3)</f>
        <v>0</v>
      </c>
      <c r="L3767" s="324">
        <f>ROUND(SUMIF('VGT-Bewegungsdaten'!B:B,$A3767,'VGT-Bewegungsdaten'!D:D),2)</f>
        <v>0</v>
      </c>
      <c r="N3767" s="376" t="s">
        <v>4930</v>
      </c>
      <c r="O3767" s="376" t="s">
        <v>4940</v>
      </c>
      <c r="P3767" s="326">
        <f>ROUND(SUMIF('AV-Bewegungsdaten'!B:B,A3767,'AV-Bewegungsdaten'!C:C),3)</f>
        <v>0</v>
      </c>
      <c r="Q3767" s="324">
        <f>ROUND(SUMIF('AV-Bewegungsdaten'!B:B,$A3767,'AV-Bewegungsdaten'!D:D),2)</f>
        <v>0</v>
      </c>
      <c r="T3767" s="327"/>
      <c r="U3767" s="326">
        <f>ROUND(SUMIF('DV-Bewegungsdaten'!B:B,Kategorien!A3767,'DV-Bewegungsdaten'!D:D),3)</f>
        <v>0</v>
      </c>
      <c r="V3767" s="324">
        <f>ROUND(SUMIF('DV-Bewegungsdaten'!B:B,Kategorien!A3767,'DV-Bewegungsdaten'!E:E),3)</f>
        <v>0</v>
      </c>
      <c r="AD3767" s="390">
        <f t="shared" si="769"/>
        <v>6.2710000000000008</v>
      </c>
      <c r="AE3767" s="390">
        <f t="shared" si="770"/>
        <v>6.9280000000000008</v>
      </c>
      <c r="AF3767" s="390">
        <f t="shared" si="771"/>
        <v>8.1470000000000002</v>
      </c>
      <c r="AG3767" s="390">
        <f t="shared" si="772"/>
        <v>7.5140000000000011</v>
      </c>
      <c r="AH3767" s="390">
        <f t="shared" si="773"/>
        <v>7.426000000000001</v>
      </c>
      <c r="AI3767" s="390">
        <f t="shared" si="774"/>
        <v>7.9580000000000011</v>
      </c>
      <c r="AJ3767" s="390">
        <f t="shared" si="775"/>
        <v>7.2410000000000014</v>
      </c>
      <c r="AK3767" s="390">
        <f t="shared" si="776"/>
        <v>7.5250000000000004</v>
      </c>
      <c r="AL3767" s="390">
        <f t="shared" si="777"/>
        <v>7.6350000000000007</v>
      </c>
      <c r="AM3767" s="390">
        <f t="shared" si="778"/>
        <v>7.5160000000000009</v>
      </c>
      <c r="AN3767" s="390">
        <f t="shared" si="779"/>
        <v>7.1100000000000012</v>
      </c>
      <c r="AO3767" s="390">
        <f t="shared" si="780"/>
        <v>8.0130000000000017</v>
      </c>
    </row>
    <row r="3768" spans="1:41" ht="15" customHeight="1" x14ac:dyDescent="0.25">
      <c r="A3768" s="127" t="s">
        <v>6961</v>
      </c>
      <c r="B3768" s="125" t="s">
        <v>2077</v>
      </c>
      <c r="C3768" s="125" t="s">
        <v>6952</v>
      </c>
      <c r="D3768" s="125" t="s">
        <v>1424</v>
      </c>
      <c r="F3768" s="126">
        <v>9.84</v>
      </c>
      <c r="G3768" s="126">
        <v>10.039999999999999</v>
      </c>
      <c r="H3768" s="126">
        <v>8.0299999999999994</v>
      </c>
      <c r="I3768" s="126"/>
      <c r="J3768" s="317"/>
      <c r="K3768" s="323">
        <f>ROUND(SUMIF('VGT-Bewegungsdaten'!B:B,A3768,'VGT-Bewegungsdaten'!C:C),3)</f>
        <v>0</v>
      </c>
      <c r="L3768" s="324">
        <f>ROUND(SUMIF('VGT-Bewegungsdaten'!B:B,$A3768,'VGT-Bewegungsdaten'!D:D),2)</f>
        <v>0</v>
      </c>
      <c r="N3768" s="376" t="s">
        <v>4930</v>
      </c>
      <c r="O3768" s="376" t="s">
        <v>4940</v>
      </c>
      <c r="P3768" s="326">
        <f>ROUND(SUMIF('AV-Bewegungsdaten'!B:B,A3768,'AV-Bewegungsdaten'!C:C),3)</f>
        <v>0</v>
      </c>
      <c r="Q3768" s="324">
        <f>ROUND(SUMIF('AV-Bewegungsdaten'!B:B,$A3768,'AV-Bewegungsdaten'!D:D),2)</f>
        <v>0</v>
      </c>
      <c r="T3768" s="327"/>
      <c r="U3768" s="326">
        <f>ROUND(SUMIF('DV-Bewegungsdaten'!B:B,Kategorien!A3768,'DV-Bewegungsdaten'!D:D),3)</f>
        <v>0</v>
      </c>
      <c r="V3768" s="324">
        <f>ROUND(SUMIF('DV-Bewegungsdaten'!B:B,Kategorien!A3768,'DV-Bewegungsdaten'!E:E),3)</f>
        <v>0</v>
      </c>
      <c r="AD3768" s="390">
        <f t="shared" si="769"/>
        <v>5.1009999999999991</v>
      </c>
      <c r="AE3768" s="390">
        <f t="shared" si="770"/>
        <v>5.7579999999999991</v>
      </c>
      <c r="AF3768" s="390">
        <f t="shared" si="771"/>
        <v>6.9769999999999985</v>
      </c>
      <c r="AG3768" s="390">
        <f t="shared" si="772"/>
        <v>6.3439999999999994</v>
      </c>
      <c r="AH3768" s="390">
        <f t="shared" si="773"/>
        <v>6.2559999999999993</v>
      </c>
      <c r="AI3768" s="390">
        <f t="shared" si="774"/>
        <v>6.7879999999999994</v>
      </c>
      <c r="AJ3768" s="390">
        <f t="shared" si="775"/>
        <v>6.0709999999999997</v>
      </c>
      <c r="AK3768" s="390">
        <f t="shared" si="776"/>
        <v>6.3549999999999986</v>
      </c>
      <c r="AL3768" s="390">
        <f t="shared" si="777"/>
        <v>6.464999999999999</v>
      </c>
      <c r="AM3768" s="390">
        <f t="shared" si="778"/>
        <v>6.3459999999999992</v>
      </c>
      <c r="AN3768" s="390">
        <f t="shared" si="779"/>
        <v>5.9399999999999995</v>
      </c>
      <c r="AO3768" s="390">
        <f t="shared" si="780"/>
        <v>6.8429999999999991</v>
      </c>
    </row>
    <row r="3769" spans="1:41" ht="15" customHeight="1" x14ac:dyDescent="0.25">
      <c r="A3769" s="127" t="s">
        <v>6962</v>
      </c>
      <c r="B3769" s="125" t="s">
        <v>2077</v>
      </c>
      <c r="C3769" s="125" t="s">
        <v>6952</v>
      </c>
      <c r="D3769" s="125" t="s">
        <v>4664</v>
      </c>
      <c r="F3769" s="126">
        <v>5.37</v>
      </c>
      <c r="G3769" s="126">
        <v>5.57</v>
      </c>
      <c r="H3769" s="126">
        <v>4.46</v>
      </c>
      <c r="I3769" s="126"/>
      <c r="J3769" s="317"/>
      <c r="K3769" s="323">
        <f>ROUND(SUMIF('VGT-Bewegungsdaten'!B:B,A3769,'VGT-Bewegungsdaten'!C:C),3)</f>
        <v>0</v>
      </c>
      <c r="L3769" s="324">
        <f>ROUND(SUMIF('VGT-Bewegungsdaten'!B:B,$A3769,'VGT-Bewegungsdaten'!D:D),2)</f>
        <v>0</v>
      </c>
      <c r="N3769" s="376" t="s">
        <v>4930</v>
      </c>
      <c r="O3769" s="376" t="s">
        <v>4940</v>
      </c>
      <c r="P3769" s="326">
        <f>ROUND(SUMIF('AV-Bewegungsdaten'!B:B,A3769,'AV-Bewegungsdaten'!C:C),3)</f>
        <v>0</v>
      </c>
      <c r="Q3769" s="324">
        <f>ROUND(SUMIF('AV-Bewegungsdaten'!B:B,$A3769,'AV-Bewegungsdaten'!D:D),2)</f>
        <v>0</v>
      </c>
      <c r="T3769" s="327"/>
      <c r="U3769" s="326">
        <f>ROUND(SUMIF('DV-Bewegungsdaten'!B:B,Kategorien!A3769,'DV-Bewegungsdaten'!D:D),3)</f>
        <v>0</v>
      </c>
      <c r="V3769" s="324">
        <f>ROUND(SUMIF('DV-Bewegungsdaten'!B:B,Kategorien!A3769,'DV-Bewegungsdaten'!E:E),3)</f>
        <v>0</v>
      </c>
      <c r="AD3769" s="390">
        <f t="shared" si="769"/>
        <v>0.63100000000000023</v>
      </c>
      <c r="AE3769" s="390">
        <f t="shared" si="770"/>
        <v>1.2880000000000003</v>
      </c>
      <c r="AF3769" s="390">
        <f t="shared" si="771"/>
        <v>2.5070000000000001</v>
      </c>
      <c r="AG3769" s="390">
        <f t="shared" si="772"/>
        <v>1.8740000000000001</v>
      </c>
      <c r="AH3769" s="390">
        <f t="shared" si="773"/>
        <v>1.7860000000000005</v>
      </c>
      <c r="AI3769" s="390">
        <f t="shared" si="774"/>
        <v>2.3180000000000005</v>
      </c>
      <c r="AJ3769" s="390">
        <f t="shared" si="775"/>
        <v>1.6010000000000004</v>
      </c>
      <c r="AK3769" s="390">
        <f t="shared" si="776"/>
        <v>1.8850000000000002</v>
      </c>
      <c r="AL3769" s="390">
        <f t="shared" si="777"/>
        <v>1.9950000000000001</v>
      </c>
      <c r="AM3769" s="390">
        <f t="shared" si="778"/>
        <v>1.8760000000000003</v>
      </c>
      <c r="AN3769" s="390">
        <f t="shared" si="779"/>
        <v>1.4700000000000006</v>
      </c>
      <c r="AO3769" s="390">
        <f t="shared" si="780"/>
        <v>2.3730000000000002</v>
      </c>
    </row>
    <row r="3770" spans="1:41" ht="15" customHeight="1" x14ac:dyDescent="0.25">
      <c r="A3770" s="127" t="s">
        <v>6963</v>
      </c>
      <c r="B3770" s="125" t="s">
        <v>2077</v>
      </c>
      <c r="C3770" s="125" t="s">
        <v>6953</v>
      </c>
      <c r="D3770" s="125" t="s">
        <v>4520</v>
      </c>
      <c r="F3770" s="126">
        <v>12.79</v>
      </c>
      <c r="G3770" s="126">
        <v>12.99</v>
      </c>
      <c r="H3770" s="126">
        <v>10.39</v>
      </c>
      <c r="I3770" s="126"/>
      <c r="J3770" s="317"/>
      <c r="K3770" s="323">
        <f>ROUND(SUMIF('VGT-Bewegungsdaten'!B:B,A3770,'VGT-Bewegungsdaten'!C:C),3)</f>
        <v>0</v>
      </c>
      <c r="L3770" s="324">
        <f>ROUND(SUMIF('VGT-Bewegungsdaten'!B:B,$A3770,'VGT-Bewegungsdaten'!D:D),2)</f>
        <v>0</v>
      </c>
      <c r="N3770" s="376" t="s">
        <v>4930</v>
      </c>
      <c r="O3770" s="376" t="s">
        <v>4940</v>
      </c>
      <c r="P3770" s="326">
        <f>ROUND(SUMIF('AV-Bewegungsdaten'!B:B,A3770,'AV-Bewegungsdaten'!C:C),3)</f>
        <v>0</v>
      </c>
      <c r="Q3770" s="324">
        <f>ROUND(SUMIF('AV-Bewegungsdaten'!B:B,$A3770,'AV-Bewegungsdaten'!D:D),2)</f>
        <v>0</v>
      </c>
      <c r="T3770" s="327"/>
      <c r="U3770" s="326">
        <f>ROUND(SUMIF('DV-Bewegungsdaten'!B:B,Kategorien!A3770,'DV-Bewegungsdaten'!D:D),3)</f>
        <v>0</v>
      </c>
      <c r="V3770" s="324">
        <f>ROUND(SUMIF('DV-Bewegungsdaten'!B:B,Kategorien!A3770,'DV-Bewegungsdaten'!E:E),3)</f>
        <v>0</v>
      </c>
      <c r="AD3770" s="390">
        <f t="shared" si="769"/>
        <v>8.0510000000000002</v>
      </c>
      <c r="AE3770" s="390">
        <f t="shared" si="770"/>
        <v>8.7080000000000002</v>
      </c>
      <c r="AF3770" s="390">
        <f t="shared" si="771"/>
        <v>9.9269999999999996</v>
      </c>
      <c r="AG3770" s="390">
        <f t="shared" si="772"/>
        <v>9.2940000000000005</v>
      </c>
      <c r="AH3770" s="390">
        <f t="shared" si="773"/>
        <v>9.2059999999999995</v>
      </c>
      <c r="AI3770" s="390">
        <f t="shared" si="774"/>
        <v>9.7379999999999995</v>
      </c>
      <c r="AJ3770" s="390">
        <f t="shared" si="775"/>
        <v>9.0210000000000008</v>
      </c>
      <c r="AK3770" s="390">
        <f t="shared" si="776"/>
        <v>9.3049999999999997</v>
      </c>
      <c r="AL3770" s="390">
        <f t="shared" si="777"/>
        <v>9.4149999999999991</v>
      </c>
      <c r="AM3770" s="390">
        <f t="shared" si="778"/>
        <v>9.2959999999999994</v>
      </c>
      <c r="AN3770" s="390">
        <f t="shared" si="779"/>
        <v>8.89</v>
      </c>
      <c r="AO3770" s="390">
        <f t="shared" si="780"/>
        <v>9.7929999999999993</v>
      </c>
    </row>
    <row r="3771" spans="1:41" ht="15" customHeight="1" x14ac:dyDescent="0.25">
      <c r="A3771" s="127" t="s">
        <v>6964</v>
      </c>
      <c r="B3771" s="125" t="s">
        <v>2077</v>
      </c>
      <c r="C3771" s="125" t="s">
        <v>6953</v>
      </c>
      <c r="D3771" s="125" t="s">
        <v>4552</v>
      </c>
      <c r="F3771" s="126">
        <v>11.01</v>
      </c>
      <c r="G3771" s="126">
        <v>11.21</v>
      </c>
      <c r="H3771" s="126">
        <v>8.9700000000000006</v>
      </c>
      <c r="I3771" s="126"/>
      <c r="J3771" s="317"/>
      <c r="K3771" s="323">
        <f>ROUND(SUMIF('VGT-Bewegungsdaten'!B:B,A3771,'VGT-Bewegungsdaten'!C:C),3)</f>
        <v>0</v>
      </c>
      <c r="L3771" s="324">
        <f>ROUND(SUMIF('VGT-Bewegungsdaten'!B:B,$A3771,'VGT-Bewegungsdaten'!D:D),2)</f>
        <v>0</v>
      </c>
      <c r="N3771" s="376" t="s">
        <v>4930</v>
      </c>
      <c r="O3771" s="376" t="s">
        <v>4940</v>
      </c>
      <c r="P3771" s="326">
        <f>ROUND(SUMIF('AV-Bewegungsdaten'!B:B,A3771,'AV-Bewegungsdaten'!C:C),3)</f>
        <v>0</v>
      </c>
      <c r="Q3771" s="324">
        <f>ROUND(SUMIF('AV-Bewegungsdaten'!B:B,$A3771,'AV-Bewegungsdaten'!D:D),2)</f>
        <v>0</v>
      </c>
      <c r="T3771" s="327"/>
      <c r="U3771" s="326">
        <f>ROUND(SUMIF('DV-Bewegungsdaten'!B:B,Kategorien!A3771,'DV-Bewegungsdaten'!D:D),3)</f>
        <v>0</v>
      </c>
      <c r="V3771" s="324">
        <f>ROUND(SUMIF('DV-Bewegungsdaten'!B:B,Kategorien!A3771,'DV-Bewegungsdaten'!E:E),3)</f>
        <v>0</v>
      </c>
      <c r="AD3771" s="390">
        <f t="shared" si="769"/>
        <v>6.2710000000000008</v>
      </c>
      <c r="AE3771" s="390">
        <f t="shared" si="770"/>
        <v>6.9280000000000008</v>
      </c>
      <c r="AF3771" s="390">
        <f t="shared" si="771"/>
        <v>8.1470000000000002</v>
      </c>
      <c r="AG3771" s="390">
        <f t="shared" si="772"/>
        <v>7.5140000000000011</v>
      </c>
      <c r="AH3771" s="390">
        <f t="shared" si="773"/>
        <v>7.426000000000001</v>
      </c>
      <c r="AI3771" s="390">
        <f t="shared" si="774"/>
        <v>7.9580000000000011</v>
      </c>
      <c r="AJ3771" s="390">
        <f t="shared" si="775"/>
        <v>7.2410000000000014</v>
      </c>
      <c r="AK3771" s="390">
        <f t="shared" si="776"/>
        <v>7.5250000000000004</v>
      </c>
      <c r="AL3771" s="390">
        <f t="shared" si="777"/>
        <v>7.6350000000000007</v>
      </c>
      <c r="AM3771" s="390">
        <f t="shared" si="778"/>
        <v>7.5160000000000009</v>
      </c>
      <c r="AN3771" s="390">
        <f t="shared" si="779"/>
        <v>7.1100000000000012</v>
      </c>
      <c r="AO3771" s="390">
        <f t="shared" si="780"/>
        <v>8.0130000000000017</v>
      </c>
    </row>
    <row r="3772" spans="1:41" ht="15" customHeight="1" x14ac:dyDescent="0.25">
      <c r="A3772" s="127" t="s">
        <v>6965</v>
      </c>
      <c r="B3772" s="125" t="s">
        <v>2077</v>
      </c>
      <c r="C3772" s="125" t="s">
        <v>6953</v>
      </c>
      <c r="D3772" s="125" t="s">
        <v>1424</v>
      </c>
      <c r="F3772" s="126">
        <v>9.84</v>
      </c>
      <c r="G3772" s="126">
        <v>10.039999999999999</v>
      </c>
      <c r="H3772" s="126">
        <v>8.0299999999999994</v>
      </c>
      <c r="I3772" s="126"/>
      <c r="J3772" s="317"/>
      <c r="K3772" s="323">
        <f>ROUND(SUMIF('VGT-Bewegungsdaten'!B:B,A3772,'VGT-Bewegungsdaten'!C:C),3)</f>
        <v>0</v>
      </c>
      <c r="L3772" s="324">
        <f>ROUND(SUMIF('VGT-Bewegungsdaten'!B:B,$A3772,'VGT-Bewegungsdaten'!D:D),2)</f>
        <v>0</v>
      </c>
      <c r="N3772" s="376" t="s">
        <v>4930</v>
      </c>
      <c r="O3772" s="376" t="s">
        <v>4940</v>
      </c>
      <c r="P3772" s="326">
        <f>ROUND(SUMIF('AV-Bewegungsdaten'!B:B,A3772,'AV-Bewegungsdaten'!C:C),3)</f>
        <v>0</v>
      </c>
      <c r="Q3772" s="324">
        <f>ROUND(SUMIF('AV-Bewegungsdaten'!B:B,$A3772,'AV-Bewegungsdaten'!D:D),2)</f>
        <v>0</v>
      </c>
      <c r="T3772" s="327"/>
      <c r="U3772" s="326">
        <f>ROUND(SUMIF('DV-Bewegungsdaten'!B:B,Kategorien!A3772,'DV-Bewegungsdaten'!D:D),3)</f>
        <v>0</v>
      </c>
      <c r="V3772" s="324">
        <f>ROUND(SUMIF('DV-Bewegungsdaten'!B:B,Kategorien!A3772,'DV-Bewegungsdaten'!E:E),3)</f>
        <v>0</v>
      </c>
      <c r="AD3772" s="390">
        <f t="shared" si="769"/>
        <v>5.1009999999999991</v>
      </c>
      <c r="AE3772" s="390">
        <f t="shared" si="770"/>
        <v>5.7579999999999991</v>
      </c>
      <c r="AF3772" s="390">
        <f t="shared" si="771"/>
        <v>6.9769999999999985</v>
      </c>
      <c r="AG3772" s="390">
        <f t="shared" si="772"/>
        <v>6.3439999999999994</v>
      </c>
      <c r="AH3772" s="390">
        <f t="shared" si="773"/>
        <v>6.2559999999999993</v>
      </c>
      <c r="AI3772" s="390">
        <f t="shared" si="774"/>
        <v>6.7879999999999994</v>
      </c>
      <c r="AJ3772" s="390">
        <f t="shared" si="775"/>
        <v>6.0709999999999997</v>
      </c>
      <c r="AK3772" s="390">
        <f t="shared" si="776"/>
        <v>6.3549999999999986</v>
      </c>
      <c r="AL3772" s="390">
        <f t="shared" si="777"/>
        <v>6.464999999999999</v>
      </c>
      <c r="AM3772" s="390">
        <f t="shared" si="778"/>
        <v>6.3459999999999992</v>
      </c>
      <c r="AN3772" s="390">
        <f t="shared" si="779"/>
        <v>5.9399999999999995</v>
      </c>
      <c r="AO3772" s="390">
        <f t="shared" si="780"/>
        <v>6.8429999999999991</v>
      </c>
    </row>
    <row r="3773" spans="1:41" ht="15" customHeight="1" x14ac:dyDescent="0.25">
      <c r="A3773" s="127" t="s">
        <v>6966</v>
      </c>
      <c r="B3773" s="125" t="s">
        <v>2077</v>
      </c>
      <c r="C3773" s="125" t="s">
        <v>6953</v>
      </c>
      <c r="D3773" s="125" t="s">
        <v>4664</v>
      </c>
      <c r="F3773" s="126">
        <v>5.37</v>
      </c>
      <c r="G3773" s="126">
        <v>5.57</v>
      </c>
      <c r="H3773" s="126">
        <v>4.46</v>
      </c>
      <c r="I3773" s="126"/>
      <c r="J3773" s="317"/>
      <c r="K3773" s="323">
        <f>ROUND(SUMIF('VGT-Bewegungsdaten'!B:B,A3773,'VGT-Bewegungsdaten'!C:C),3)</f>
        <v>0</v>
      </c>
      <c r="L3773" s="324">
        <f>ROUND(SUMIF('VGT-Bewegungsdaten'!B:B,$A3773,'VGT-Bewegungsdaten'!D:D),2)</f>
        <v>0</v>
      </c>
      <c r="N3773" s="376" t="s">
        <v>4930</v>
      </c>
      <c r="O3773" s="376" t="s">
        <v>4940</v>
      </c>
      <c r="P3773" s="326">
        <f>ROUND(SUMIF('AV-Bewegungsdaten'!B:B,A3773,'AV-Bewegungsdaten'!C:C),3)</f>
        <v>0</v>
      </c>
      <c r="Q3773" s="324">
        <f>ROUND(SUMIF('AV-Bewegungsdaten'!B:B,$A3773,'AV-Bewegungsdaten'!D:D),2)</f>
        <v>0</v>
      </c>
      <c r="T3773" s="327"/>
      <c r="U3773" s="326">
        <f>ROUND(SUMIF('DV-Bewegungsdaten'!B:B,Kategorien!A3773,'DV-Bewegungsdaten'!D:D),3)</f>
        <v>0</v>
      </c>
      <c r="V3773" s="324">
        <f>ROUND(SUMIF('DV-Bewegungsdaten'!B:B,Kategorien!A3773,'DV-Bewegungsdaten'!E:E),3)</f>
        <v>0</v>
      </c>
      <c r="AD3773" s="390">
        <f t="shared" si="769"/>
        <v>0.63100000000000023</v>
      </c>
      <c r="AE3773" s="390">
        <f t="shared" si="770"/>
        <v>1.2880000000000003</v>
      </c>
      <c r="AF3773" s="390">
        <f t="shared" si="771"/>
        <v>2.5070000000000001</v>
      </c>
      <c r="AG3773" s="390">
        <f t="shared" si="772"/>
        <v>1.8740000000000001</v>
      </c>
      <c r="AH3773" s="390">
        <f t="shared" si="773"/>
        <v>1.7860000000000005</v>
      </c>
      <c r="AI3773" s="390">
        <f t="shared" si="774"/>
        <v>2.3180000000000005</v>
      </c>
      <c r="AJ3773" s="390">
        <f t="shared" si="775"/>
        <v>1.6010000000000004</v>
      </c>
      <c r="AK3773" s="390">
        <f t="shared" si="776"/>
        <v>1.8850000000000002</v>
      </c>
      <c r="AL3773" s="390">
        <f t="shared" si="777"/>
        <v>1.9950000000000001</v>
      </c>
      <c r="AM3773" s="390">
        <f t="shared" si="778"/>
        <v>1.8760000000000003</v>
      </c>
      <c r="AN3773" s="390">
        <f t="shared" si="779"/>
        <v>1.4700000000000006</v>
      </c>
      <c r="AO3773" s="390">
        <f t="shared" si="780"/>
        <v>2.3730000000000002</v>
      </c>
    </row>
    <row r="3774" spans="1:41" ht="15" customHeight="1" x14ac:dyDescent="0.25">
      <c r="A3774" s="127" t="s">
        <v>6967</v>
      </c>
      <c r="B3774" s="125" t="s">
        <v>2077</v>
      </c>
      <c r="C3774" s="125" t="s">
        <v>6954</v>
      </c>
      <c r="D3774" s="125" t="s">
        <v>4520</v>
      </c>
      <c r="F3774" s="126">
        <v>12.73</v>
      </c>
      <c r="G3774" s="126">
        <v>12.93</v>
      </c>
      <c r="H3774" s="126">
        <v>10.34</v>
      </c>
      <c r="I3774" s="126"/>
      <c r="J3774" s="317"/>
      <c r="K3774" s="323">
        <f>ROUND(SUMIF('VGT-Bewegungsdaten'!B:B,A3774,'VGT-Bewegungsdaten'!C:C),3)</f>
        <v>0</v>
      </c>
      <c r="L3774" s="324">
        <f>ROUND(SUMIF('VGT-Bewegungsdaten'!B:B,$A3774,'VGT-Bewegungsdaten'!D:D),2)</f>
        <v>0</v>
      </c>
      <c r="N3774" s="376" t="s">
        <v>4930</v>
      </c>
      <c r="O3774" s="376" t="s">
        <v>4940</v>
      </c>
      <c r="P3774" s="326">
        <f>ROUND(SUMIF('AV-Bewegungsdaten'!B:B,A3774,'AV-Bewegungsdaten'!C:C),3)</f>
        <v>0</v>
      </c>
      <c r="Q3774" s="324">
        <f>ROUND(SUMIF('AV-Bewegungsdaten'!B:B,$A3774,'AV-Bewegungsdaten'!D:D),2)</f>
        <v>0</v>
      </c>
      <c r="T3774" s="327"/>
      <c r="U3774" s="326">
        <f>ROUND(SUMIF('DV-Bewegungsdaten'!B:B,Kategorien!A3774,'DV-Bewegungsdaten'!D:D),3)</f>
        <v>0</v>
      </c>
      <c r="V3774" s="324">
        <f>ROUND(SUMIF('DV-Bewegungsdaten'!B:B,Kategorien!A3774,'DV-Bewegungsdaten'!E:E),3)</f>
        <v>0</v>
      </c>
      <c r="AD3774" s="390">
        <f t="shared" si="769"/>
        <v>7.9909999999999997</v>
      </c>
      <c r="AE3774" s="390">
        <f t="shared" si="770"/>
        <v>8.6479999999999997</v>
      </c>
      <c r="AF3774" s="390">
        <f t="shared" si="771"/>
        <v>9.8669999999999991</v>
      </c>
      <c r="AG3774" s="390">
        <f t="shared" si="772"/>
        <v>9.234</v>
      </c>
      <c r="AH3774" s="390">
        <f t="shared" si="773"/>
        <v>9.1460000000000008</v>
      </c>
      <c r="AI3774" s="390">
        <f t="shared" si="774"/>
        <v>9.6780000000000008</v>
      </c>
      <c r="AJ3774" s="390">
        <f t="shared" si="775"/>
        <v>8.9610000000000003</v>
      </c>
      <c r="AK3774" s="390">
        <f t="shared" si="776"/>
        <v>9.2449999999999992</v>
      </c>
      <c r="AL3774" s="390">
        <f t="shared" si="777"/>
        <v>9.3550000000000004</v>
      </c>
      <c r="AM3774" s="390">
        <f t="shared" si="778"/>
        <v>9.2360000000000007</v>
      </c>
      <c r="AN3774" s="390">
        <f t="shared" si="779"/>
        <v>8.83</v>
      </c>
      <c r="AO3774" s="390">
        <f t="shared" si="780"/>
        <v>9.7330000000000005</v>
      </c>
    </row>
    <row r="3775" spans="1:41" ht="15" customHeight="1" x14ac:dyDescent="0.25">
      <c r="A3775" s="127" t="s">
        <v>6968</v>
      </c>
      <c r="B3775" s="125" t="s">
        <v>2077</v>
      </c>
      <c r="C3775" s="125" t="s">
        <v>6954</v>
      </c>
      <c r="D3775" s="125" t="s">
        <v>4552</v>
      </c>
      <c r="F3775" s="126">
        <v>10.95</v>
      </c>
      <c r="G3775" s="126">
        <v>11.15</v>
      </c>
      <c r="H3775" s="126">
        <v>8.92</v>
      </c>
      <c r="I3775" s="126"/>
      <c r="J3775" s="317"/>
      <c r="K3775" s="323">
        <f>ROUND(SUMIF('VGT-Bewegungsdaten'!B:B,A3775,'VGT-Bewegungsdaten'!C:C),3)</f>
        <v>0</v>
      </c>
      <c r="L3775" s="324">
        <f>ROUND(SUMIF('VGT-Bewegungsdaten'!B:B,$A3775,'VGT-Bewegungsdaten'!D:D),2)</f>
        <v>0</v>
      </c>
      <c r="N3775" s="376" t="s">
        <v>4930</v>
      </c>
      <c r="O3775" s="376" t="s">
        <v>4940</v>
      </c>
      <c r="P3775" s="326">
        <f>ROUND(SUMIF('AV-Bewegungsdaten'!B:B,A3775,'AV-Bewegungsdaten'!C:C),3)</f>
        <v>0</v>
      </c>
      <c r="Q3775" s="324">
        <f>ROUND(SUMIF('AV-Bewegungsdaten'!B:B,$A3775,'AV-Bewegungsdaten'!D:D),2)</f>
        <v>0</v>
      </c>
      <c r="T3775" s="327"/>
      <c r="U3775" s="326">
        <f>ROUND(SUMIF('DV-Bewegungsdaten'!B:B,Kategorien!A3775,'DV-Bewegungsdaten'!D:D),3)</f>
        <v>0</v>
      </c>
      <c r="V3775" s="324">
        <f>ROUND(SUMIF('DV-Bewegungsdaten'!B:B,Kategorien!A3775,'DV-Bewegungsdaten'!E:E),3)</f>
        <v>0</v>
      </c>
      <c r="AD3775" s="390">
        <f t="shared" si="769"/>
        <v>6.2110000000000003</v>
      </c>
      <c r="AE3775" s="390">
        <f t="shared" si="770"/>
        <v>6.8680000000000003</v>
      </c>
      <c r="AF3775" s="390">
        <f t="shared" si="771"/>
        <v>8.0869999999999997</v>
      </c>
      <c r="AG3775" s="390">
        <f t="shared" si="772"/>
        <v>7.4540000000000006</v>
      </c>
      <c r="AH3775" s="390">
        <f t="shared" si="773"/>
        <v>7.3660000000000005</v>
      </c>
      <c r="AI3775" s="390">
        <f t="shared" si="774"/>
        <v>7.8980000000000006</v>
      </c>
      <c r="AJ3775" s="390">
        <f t="shared" si="775"/>
        <v>7.1810000000000009</v>
      </c>
      <c r="AK3775" s="390">
        <f t="shared" si="776"/>
        <v>7.4649999999999999</v>
      </c>
      <c r="AL3775" s="390">
        <f t="shared" si="777"/>
        <v>7.5750000000000002</v>
      </c>
      <c r="AM3775" s="390">
        <f t="shared" si="778"/>
        <v>7.4560000000000004</v>
      </c>
      <c r="AN3775" s="390">
        <f t="shared" si="779"/>
        <v>7.0500000000000007</v>
      </c>
      <c r="AO3775" s="390">
        <f t="shared" si="780"/>
        <v>7.9530000000000003</v>
      </c>
    </row>
    <row r="3776" spans="1:41" ht="15" customHeight="1" x14ac:dyDescent="0.25">
      <c r="A3776" s="127" t="s">
        <v>6969</v>
      </c>
      <c r="B3776" s="125" t="s">
        <v>2077</v>
      </c>
      <c r="C3776" s="125" t="s">
        <v>6954</v>
      </c>
      <c r="D3776" s="125" t="s">
        <v>1424</v>
      </c>
      <c r="F3776" s="126">
        <v>9.7899999999999991</v>
      </c>
      <c r="G3776" s="126">
        <v>9.99</v>
      </c>
      <c r="H3776" s="126">
        <v>7.99</v>
      </c>
      <c r="I3776" s="126"/>
      <c r="J3776" s="317"/>
      <c r="K3776" s="323">
        <f>ROUND(SUMIF('VGT-Bewegungsdaten'!B:B,A3776,'VGT-Bewegungsdaten'!C:C),3)</f>
        <v>0</v>
      </c>
      <c r="L3776" s="324">
        <f>ROUND(SUMIF('VGT-Bewegungsdaten'!B:B,$A3776,'VGT-Bewegungsdaten'!D:D),2)</f>
        <v>0</v>
      </c>
      <c r="N3776" s="376" t="s">
        <v>4930</v>
      </c>
      <c r="O3776" s="376" t="s">
        <v>4940</v>
      </c>
      <c r="P3776" s="326">
        <f>ROUND(SUMIF('AV-Bewegungsdaten'!B:B,A3776,'AV-Bewegungsdaten'!C:C),3)</f>
        <v>0</v>
      </c>
      <c r="Q3776" s="324">
        <f>ROUND(SUMIF('AV-Bewegungsdaten'!B:B,$A3776,'AV-Bewegungsdaten'!D:D),2)</f>
        <v>0</v>
      </c>
      <c r="T3776" s="327"/>
      <c r="U3776" s="326">
        <f>ROUND(SUMIF('DV-Bewegungsdaten'!B:B,Kategorien!A3776,'DV-Bewegungsdaten'!D:D),3)</f>
        <v>0</v>
      </c>
      <c r="V3776" s="324">
        <f>ROUND(SUMIF('DV-Bewegungsdaten'!B:B,Kategorien!A3776,'DV-Bewegungsdaten'!E:E),3)</f>
        <v>0</v>
      </c>
      <c r="AD3776" s="390">
        <f t="shared" si="769"/>
        <v>5.0510000000000002</v>
      </c>
      <c r="AE3776" s="390">
        <f t="shared" si="770"/>
        <v>5.7080000000000002</v>
      </c>
      <c r="AF3776" s="390">
        <f t="shared" si="771"/>
        <v>6.9269999999999996</v>
      </c>
      <c r="AG3776" s="390">
        <f t="shared" si="772"/>
        <v>6.2940000000000005</v>
      </c>
      <c r="AH3776" s="390">
        <f t="shared" si="773"/>
        <v>6.2060000000000004</v>
      </c>
      <c r="AI3776" s="390">
        <f t="shared" si="774"/>
        <v>6.7380000000000004</v>
      </c>
      <c r="AJ3776" s="390">
        <f t="shared" si="775"/>
        <v>6.0210000000000008</v>
      </c>
      <c r="AK3776" s="390">
        <f t="shared" si="776"/>
        <v>6.3049999999999997</v>
      </c>
      <c r="AL3776" s="390">
        <f t="shared" si="777"/>
        <v>6.415</v>
      </c>
      <c r="AM3776" s="390">
        <f t="shared" si="778"/>
        <v>6.2960000000000003</v>
      </c>
      <c r="AN3776" s="390">
        <f t="shared" si="779"/>
        <v>5.8900000000000006</v>
      </c>
      <c r="AO3776" s="390">
        <f t="shared" si="780"/>
        <v>6.7930000000000001</v>
      </c>
    </row>
    <row r="3777" spans="1:41" ht="15" customHeight="1" x14ac:dyDescent="0.25">
      <c r="A3777" s="127" t="s">
        <v>6970</v>
      </c>
      <c r="B3777" s="125" t="s">
        <v>2077</v>
      </c>
      <c r="C3777" s="125" t="s">
        <v>6954</v>
      </c>
      <c r="D3777" s="125" t="s">
        <v>4664</v>
      </c>
      <c r="F3777" s="126">
        <v>5.34</v>
      </c>
      <c r="G3777" s="126">
        <v>5.54</v>
      </c>
      <c r="H3777" s="126">
        <v>4.43</v>
      </c>
      <c r="I3777" s="126"/>
      <c r="J3777" s="317"/>
      <c r="K3777" s="323">
        <f>ROUND(SUMIF('VGT-Bewegungsdaten'!B:B,A3777,'VGT-Bewegungsdaten'!C:C),3)</f>
        <v>0</v>
      </c>
      <c r="L3777" s="324">
        <f>ROUND(SUMIF('VGT-Bewegungsdaten'!B:B,$A3777,'VGT-Bewegungsdaten'!D:D),2)</f>
        <v>0</v>
      </c>
      <c r="N3777" s="376" t="s">
        <v>4930</v>
      </c>
      <c r="O3777" s="376" t="s">
        <v>4940</v>
      </c>
      <c r="P3777" s="326">
        <f>ROUND(SUMIF('AV-Bewegungsdaten'!B:B,A3777,'AV-Bewegungsdaten'!C:C),3)</f>
        <v>0</v>
      </c>
      <c r="Q3777" s="324">
        <f>ROUND(SUMIF('AV-Bewegungsdaten'!B:B,$A3777,'AV-Bewegungsdaten'!D:D),2)</f>
        <v>0</v>
      </c>
      <c r="T3777" s="327"/>
      <c r="U3777" s="326">
        <f>ROUND(SUMIF('DV-Bewegungsdaten'!B:B,Kategorien!A3777,'DV-Bewegungsdaten'!D:D),3)</f>
        <v>0</v>
      </c>
      <c r="V3777" s="324">
        <f>ROUND(SUMIF('DV-Bewegungsdaten'!B:B,Kategorien!A3777,'DV-Bewegungsdaten'!E:E),3)</f>
        <v>0</v>
      </c>
      <c r="AD3777" s="390">
        <f t="shared" si="769"/>
        <v>0.60099999999999998</v>
      </c>
      <c r="AE3777" s="390">
        <f t="shared" si="770"/>
        <v>1.258</v>
      </c>
      <c r="AF3777" s="390">
        <f t="shared" si="771"/>
        <v>2.4769999999999999</v>
      </c>
      <c r="AG3777" s="390">
        <f t="shared" si="772"/>
        <v>1.8439999999999999</v>
      </c>
      <c r="AH3777" s="390">
        <f t="shared" si="773"/>
        <v>1.7560000000000002</v>
      </c>
      <c r="AI3777" s="390">
        <f t="shared" si="774"/>
        <v>2.2880000000000003</v>
      </c>
      <c r="AJ3777" s="390">
        <f t="shared" si="775"/>
        <v>1.5710000000000002</v>
      </c>
      <c r="AK3777" s="390">
        <f t="shared" si="776"/>
        <v>1.855</v>
      </c>
      <c r="AL3777" s="390">
        <f t="shared" si="777"/>
        <v>1.9649999999999999</v>
      </c>
      <c r="AM3777" s="390">
        <f t="shared" si="778"/>
        <v>1.8460000000000001</v>
      </c>
      <c r="AN3777" s="390">
        <f t="shared" si="779"/>
        <v>1.4400000000000004</v>
      </c>
      <c r="AO3777" s="390">
        <f t="shared" si="780"/>
        <v>2.343</v>
      </c>
    </row>
    <row r="3778" spans="1:41" ht="15" customHeight="1" x14ac:dyDescent="0.25">
      <c r="A3778" s="127" t="s">
        <v>4665</v>
      </c>
      <c r="B3778" s="125" t="s">
        <v>2077</v>
      </c>
      <c r="C3778" s="125" t="s">
        <v>4666</v>
      </c>
      <c r="D3778" s="125" t="s">
        <v>4667</v>
      </c>
      <c r="F3778" s="126">
        <v>16</v>
      </c>
      <c r="G3778" s="126">
        <v>16.2</v>
      </c>
      <c r="H3778" s="126">
        <v>12.8</v>
      </c>
      <c r="I3778" s="126"/>
      <c r="J3778" s="317"/>
      <c r="K3778" s="323">
        <f>ROUND(SUMIF('VGT-Bewegungsdaten'!B:B,A3778,'VGT-Bewegungsdaten'!C:C),3)</f>
        <v>0</v>
      </c>
      <c r="L3778" s="324">
        <f>ROUND(SUMIF('VGT-Bewegungsdaten'!B:B,$A3778,'VGT-Bewegungsdaten'!D:D),2)</f>
        <v>0</v>
      </c>
      <c r="N3778" s="376" t="s">
        <v>4930</v>
      </c>
      <c r="O3778" s="376" t="s">
        <v>4940</v>
      </c>
      <c r="P3778" s="326">
        <f>ROUND(SUMIF('AV-Bewegungsdaten'!B:B,A3778,'AV-Bewegungsdaten'!C:C),3)</f>
        <v>0</v>
      </c>
      <c r="Q3778" s="324">
        <f>ROUND(SUMIF('AV-Bewegungsdaten'!B:B,$A3778,'AV-Bewegungsdaten'!D:D),2)</f>
        <v>0</v>
      </c>
      <c r="T3778" s="327"/>
      <c r="U3778" s="326">
        <f>ROUND(SUMIF('DV-Bewegungsdaten'!B:B,Kategorien!A3778,'DV-Bewegungsdaten'!D:D),3)</f>
        <v>0</v>
      </c>
      <c r="V3778" s="324">
        <f>ROUND(SUMIF('DV-Bewegungsdaten'!B:B,Kategorien!A3778,'DV-Bewegungsdaten'!E:E),3)</f>
        <v>0</v>
      </c>
      <c r="AD3778" s="390">
        <f t="shared" si="769"/>
        <v>11.260999999999999</v>
      </c>
      <c r="AE3778" s="390">
        <f t="shared" si="770"/>
        <v>11.917999999999999</v>
      </c>
      <c r="AF3778" s="390">
        <f t="shared" si="771"/>
        <v>13.136999999999999</v>
      </c>
      <c r="AG3778" s="390">
        <f t="shared" si="772"/>
        <v>12.504</v>
      </c>
      <c r="AH3778" s="390">
        <f t="shared" si="773"/>
        <v>12.416</v>
      </c>
      <c r="AI3778" s="390">
        <f t="shared" si="774"/>
        <v>12.948</v>
      </c>
      <c r="AJ3778" s="390">
        <f t="shared" si="775"/>
        <v>12.231</v>
      </c>
      <c r="AK3778" s="390">
        <f t="shared" si="776"/>
        <v>12.514999999999999</v>
      </c>
      <c r="AL3778" s="390">
        <f t="shared" si="777"/>
        <v>12.625</v>
      </c>
      <c r="AM3778" s="390">
        <f t="shared" si="778"/>
        <v>12.506</v>
      </c>
      <c r="AN3778" s="390">
        <f t="shared" si="779"/>
        <v>12.1</v>
      </c>
      <c r="AO3778" s="390">
        <f t="shared" si="780"/>
        <v>13.003</v>
      </c>
    </row>
    <row r="3779" spans="1:41" ht="15" customHeight="1" x14ac:dyDescent="0.25">
      <c r="A3779" s="127" t="s">
        <v>4668</v>
      </c>
      <c r="B3779" s="125" t="s">
        <v>2077</v>
      </c>
      <c r="C3779" s="125" t="s">
        <v>4666</v>
      </c>
      <c r="D3779" s="125" t="s">
        <v>4669</v>
      </c>
      <c r="F3779" s="126">
        <v>19</v>
      </c>
      <c r="G3779" s="126">
        <v>19.2</v>
      </c>
      <c r="H3779" s="126">
        <v>15.2</v>
      </c>
      <c r="I3779" s="126"/>
      <c r="J3779" s="317"/>
      <c r="K3779" s="323">
        <f>ROUND(SUMIF('VGT-Bewegungsdaten'!B:B,A3779,'VGT-Bewegungsdaten'!C:C),3)</f>
        <v>0</v>
      </c>
      <c r="L3779" s="324">
        <f>ROUND(SUMIF('VGT-Bewegungsdaten'!B:B,$A3779,'VGT-Bewegungsdaten'!D:D),2)</f>
        <v>0</v>
      </c>
      <c r="N3779" s="376" t="s">
        <v>4930</v>
      </c>
      <c r="O3779" s="376" t="s">
        <v>4940</v>
      </c>
      <c r="P3779" s="326">
        <f>ROUND(SUMIF('AV-Bewegungsdaten'!B:B,A3779,'AV-Bewegungsdaten'!C:C),3)</f>
        <v>0</v>
      </c>
      <c r="Q3779" s="324">
        <f>ROUND(SUMIF('AV-Bewegungsdaten'!B:B,$A3779,'AV-Bewegungsdaten'!D:D),2)</f>
        <v>0</v>
      </c>
      <c r="T3779" s="327"/>
      <c r="U3779" s="326">
        <f>ROUND(SUMIF('DV-Bewegungsdaten'!B:B,Kategorien!A3779,'DV-Bewegungsdaten'!D:D),3)</f>
        <v>0</v>
      </c>
      <c r="V3779" s="324">
        <f>ROUND(SUMIF('DV-Bewegungsdaten'!B:B,Kategorien!A3779,'DV-Bewegungsdaten'!E:E),3)</f>
        <v>0</v>
      </c>
      <c r="AD3779" s="390">
        <f t="shared" si="769"/>
        <v>14.260999999999999</v>
      </c>
      <c r="AE3779" s="390">
        <f t="shared" si="770"/>
        <v>14.917999999999999</v>
      </c>
      <c r="AF3779" s="390">
        <f t="shared" si="771"/>
        <v>16.137</v>
      </c>
      <c r="AG3779" s="390">
        <f t="shared" si="772"/>
        <v>15.504</v>
      </c>
      <c r="AH3779" s="390">
        <f t="shared" si="773"/>
        <v>15.416</v>
      </c>
      <c r="AI3779" s="390">
        <f t="shared" si="774"/>
        <v>15.948</v>
      </c>
      <c r="AJ3779" s="390">
        <f t="shared" si="775"/>
        <v>15.231</v>
      </c>
      <c r="AK3779" s="390">
        <f t="shared" si="776"/>
        <v>15.514999999999999</v>
      </c>
      <c r="AL3779" s="390">
        <f t="shared" si="777"/>
        <v>15.625</v>
      </c>
      <c r="AM3779" s="390">
        <f t="shared" si="778"/>
        <v>15.506</v>
      </c>
      <c r="AN3779" s="390">
        <f t="shared" si="779"/>
        <v>15.1</v>
      </c>
      <c r="AO3779" s="390">
        <f t="shared" si="780"/>
        <v>16.003</v>
      </c>
    </row>
    <row r="3780" spans="1:41" ht="15" customHeight="1" x14ac:dyDescent="0.25">
      <c r="A3780" s="127" t="s">
        <v>4670</v>
      </c>
      <c r="B3780" s="125" t="s">
        <v>2077</v>
      </c>
      <c r="C3780" s="125" t="s">
        <v>4666</v>
      </c>
      <c r="D3780" s="125" t="s">
        <v>4671</v>
      </c>
      <c r="F3780" s="126">
        <v>18</v>
      </c>
      <c r="G3780" s="126">
        <v>18.2</v>
      </c>
      <c r="H3780" s="126">
        <v>14.4</v>
      </c>
      <c r="I3780" s="126"/>
      <c r="J3780" s="317"/>
      <c r="K3780" s="323">
        <f>ROUND(SUMIF('VGT-Bewegungsdaten'!B:B,A3780,'VGT-Bewegungsdaten'!C:C),3)</f>
        <v>0</v>
      </c>
      <c r="L3780" s="324">
        <f>ROUND(SUMIF('VGT-Bewegungsdaten'!B:B,$A3780,'VGT-Bewegungsdaten'!D:D),2)</f>
        <v>0</v>
      </c>
      <c r="N3780" s="376" t="s">
        <v>4930</v>
      </c>
      <c r="O3780" s="376" t="s">
        <v>4940</v>
      </c>
      <c r="P3780" s="326">
        <f>ROUND(SUMIF('AV-Bewegungsdaten'!B:B,A3780,'AV-Bewegungsdaten'!C:C),3)</f>
        <v>0</v>
      </c>
      <c r="Q3780" s="324">
        <f>ROUND(SUMIF('AV-Bewegungsdaten'!B:B,$A3780,'AV-Bewegungsdaten'!D:D),2)</f>
        <v>0</v>
      </c>
      <c r="T3780" s="327"/>
      <c r="U3780" s="326">
        <f>ROUND(SUMIF('DV-Bewegungsdaten'!B:B,Kategorien!A3780,'DV-Bewegungsdaten'!D:D),3)</f>
        <v>0</v>
      </c>
      <c r="V3780" s="324">
        <f>ROUND(SUMIF('DV-Bewegungsdaten'!B:B,Kategorien!A3780,'DV-Bewegungsdaten'!E:E),3)</f>
        <v>0</v>
      </c>
      <c r="AD3780" s="390">
        <f t="shared" si="769"/>
        <v>13.260999999999999</v>
      </c>
      <c r="AE3780" s="390">
        <f t="shared" si="770"/>
        <v>13.917999999999999</v>
      </c>
      <c r="AF3780" s="390">
        <f t="shared" si="771"/>
        <v>15.136999999999999</v>
      </c>
      <c r="AG3780" s="390">
        <f t="shared" si="772"/>
        <v>14.504</v>
      </c>
      <c r="AH3780" s="390">
        <f t="shared" si="773"/>
        <v>14.416</v>
      </c>
      <c r="AI3780" s="390">
        <f t="shared" si="774"/>
        <v>14.948</v>
      </c>
      <c r="AJ3780" s="390">
        <f t="shared" si="775"/>
        <v>14.231</v>
      </c>
      <c r="AK3780" s="390">
        <f t="shared" si="776"/>
        <v>14.514999999999999</v>
      </c>
      <c r="AL3780" s="390">
        <f t="shared" si="777"/>
        <v>14.625</v>
      </c>
      <c r="AM3780" s="390">
        <f t="shared" si="778"/>
        <v>14.506</v>
      </c>
      <c r="AN3780" s="390">
        <f t="shared" si="779"/>
        <v>14.1</v>
      </c>
      <c r="AO3780" s="390">
        <f t="shared" si="780"/>
        <v>15.003</v>
      </c>
    </row>
    <row r="3781" spans="1:41" ht="15" customHeight="1" x14ac:dyDescent="0.25">
      <c r="A3781" s="127" t="s">
        <v>4672</v>
      </c>
      <c r="B3781" s="125" t="s">
        <v>2077</v>
      </c>
      <c r="C3781" s="125" t="s">
        <v>4666</v>
      </c>
      <c r="D3781" s="125" t="s">
        <v>4673</v>
      </c>
      <c r="F3781" s="126">
        <v>17</v>
      </c>
      <c r="G3781" s="126">
        <v>17.2</v>
      </c>
      <c r="H3781" s="126">
        <v>13.6</v>
      </c>
      <c r="I3781" s="126"/>
      <c r="J3781" s="317"/>
      <c r="K3781" s="323">
        <f>ROUND(SUMIF('VGT-Bewegungsdaten'!B:B,A3781,'VGT-Bewegungsdaten'!C:C),3)</f>
        <v>0</v>
      </c>
      <c r="L3781" s="324">
        <f>ROUND(SUMIF('VGT-Bewegungsdaten'!B:B,$A3781,'VGT-Bewegungsdaten'!D:D),2)</f>
        <v>0</v>
      </c>
      <c r="N3781" s="376" t="s">
        <v>4930</v>
      </c>
      <c r="O3781" s="376" t="s">
        <v>4940</v>
      </c>
      <c r="P3781" s="326">
        <f>ROUND(SUMIF('AV-Bewegungsdaten'!B:B,A3781,'AV-Bewegungsdaten'!C:C),3)</f>
        <v>0</v>
      </c>
      <c r="Q3781" s="324">
        <f>ROUND(SUMIF('AV-Bewegungsdaten'!B:B,$A3781,'AV-Bewegungsdaten'!D:D),2)</f>
        <v>0</v>
      </c>
      <c r="T3781" s="327"/>
      <c r="U3781" s="326">
        <f>ROUND(SUMIF('DV-Bewegungsdaten'!B:B,Kategorien!A3781,'DV-Bewegungsdaten'!D:D),3)</f>
        <v>0</v>
      </c>
      <c r="V3781" s="324">
        <f>ROUND(SUMIF('DV-Bewegungsdaten'!B:B,Kategorien!A3781,'DV-Bewegungsdaten'!E:E),3)</f>
        <v>0</v>
      </c>
      <c r="AD3781" s="390">
        <f t="shared" si="769"/>
        <v>12.260999999999999</v>
      </c>
      <c r="AE3781" s="390">
        <f t="shared" si="770"/>
        <v>12.917999999999999</v>
      </c>
      <c r="AF3781" s="390">
        <f t="shared" si="771"/>
        <v>14.136999999999999</v>
      </c>
      <c r="AG3781" s="390">
        <f t="shared" si="772"/>
        <v>13.504</v>
      </c>
      <c r="AH3781" s="390">
        <f t="shared" si="773"/>
        <v>13.416</v>
      </c>
      <c r="AI3781" s="390">
        <f t="shared" si="774"/>
        <v>13.948</v>
      </c>
      <c r="AJ3781" s="390">
        <f t="shared" si="775"/>
        <v>13.231</v>
      </c>
      <c r="AK3781" s="390">
        <f t="shared" si="776"/>
        <v>13.514999999999999</v>
      </c>
      <c r="AL3781" s="390">
        <f t="shared" si="777"/>
        <v>13.625</v>
      </c>
      <c r="AM3781" s="390">
        <f t="shared" si="778"/>
        <v>13.506</v>
      </c>
      <c r="AN3781" s="390">
        <f t="shared" si="779"/>
        <v>13.1</v>
      </c>
      <c r="AO3781" s="390">
        <f t="shared" si="780"/>
        <v>14.003</v>
      </c>
    </row>
    <row r="3782" spans="1:41" ht="15" customHeight="1" x14ac:dyDescent="0.25">
      <c r="A3782" s="127" t="s">
        <v>4674</v>
      </c>
      <c r="B3782" s="125" t="s">
        <v>2077</v>
      </c>
      <c r="C3782" s="125" t="s">
        <v>4666</v>
      </c>
      <c r="D3782" s="125" t="s">
        <v>4675</v>
      </c>
      <c r="F3782" s="126">
        <v>14</v>
      </c>
      <c r="G3782" s="126">
        <v>14.2</v>
      </c>
      <c r="H3782" s="126">
        <v>11.2</v>
      </c>
      <c r="I3782" s="126"/>
      <c r="J3782" s="317"/>
      <c r="K3782" s="323">
        <f>ROUND(SUMIF('VGT-Bewegungsdaten'!B:B,A3782,'VGT-Bewegungsdaten'!C:C),3)</f>
        <v>0</v>
      </c>
      <c r="L3782" s="324">
        <f>ROUND(SUMIF('VGT-Bewegungsdaten'!B:B,$A3782,'VGT-Bewegungsdaten'!D:D),2)</f>
        <v>0</v>
      </c>
      <c r="N3782" s="376" t="s">
        <v>4930</v>
      </c>
      <c r="O3782" s="376" t="s">
        <v>4940</v>
      </c>
      <c r="P3782" s="326">
        <f>ROUND(SUMIF('AV-Bewegungsdaten'!B:B,A3782,'AV-Bewegungsdaten'!C:C),3)</f>
        <v>0</v>
      </c>
      <c r="Q3782" s="324">
        <f>ROUND(SUMIF('AV-Bewegungsdaten'!B:B,$A3782,'AV-Bewegungsdaten'!D:D),2)</f>
        <v>0</v>
      </c>
      <c r="T3782" s="327"/>
      <c r="U3782" s="326">
        <f>ROUND(SUMIF('DV-Bewegungsdaten'!B:B,Kategorien!A3782,'DV-Bewegungsdaten'!D:D),3)</f>
        <v>0</v>
      </c>
      <c r="V3782" s="324">
        <f>ROUND(SUMIF('DV-Bewegungsdaten'!B:B,Kategorien!A3782,'DV-Bewegungsdaten'!E:E),3)</f>
        <v>0</v>
      </c>
      <c r="AD3782" s="390">
        <f t="shared" si="769"/>
        <v>9.2609999999999992</v>
      </c>
      <c r="AE3782" s="390">
        <f t="shared" si="770"/>
        <v>9.9179999999999993</v>
      </c>
      <c r="AF3782" s="390">
        <f t="shared" si="771"/>
        <v>11.136999999999999</v>
      </c>
      <c r="AG3782" s="390">
        <f t="shared" si="772"/>
        <v>10.504</v>
      </c>
      <c r="AH3782" s="390">
        <f t="shared" si="773"/>
        <v>10.416</v>
      </c>
      <c r="AI3782" s="390">
        <f t="shared" si="774"/>
        <v>10.948</v>
      </c>
      <c r="AJ3782" s="390">
        <f t="shared" si="775"/>
        <v>10.231</v>
      </c>
      <c r="AK3782" s="390">
        <f t="shared" si="776"/>
        <v>10.514999999999999</v>
      </c>
      <c r="AL3782" s="390">
        <f t="shared" si="777"/>
        <v>10.625</v>
      </c>
      <c r="AM3782" s="390">
        <f t="shared" si="778"/>
        <v>10.506</v>
      </c>
      <c r="AN3782" s="390">
        <f t="shared" si="779"/>
        <v>10.1</v>
      </c>
      <c r="AO3782" s="390">
        <f t="shared" si="780"/>
        <v>11.003</v>
      </c>
    </row>
    <row r="3783" spans="1:41" ht="15" customHeight="1" x14ac:dyDescent="0.25">
      <c r="A3783" s="127" t="s">
        <v>4676</v>
      </c>
      <c r="B3783" s="125" t="s">
        <v>2077</v>
      </c>
      <c r="C3783" s="125" t="s">
        <v>4666</v>
      </c>
      <c r="D3783" s="125" t="s">
        <v>4677</v>
      </c>
      <c r="F3783" s="126">
        <v>17</v>
      </c>
      <c r="G3783" s="126">
        <v>17.2</v>
      </c>
      <c r="H3783" s="126">
        <v>13.6</v>
      </c>
      <c r="I3783" s="126"/>
      <c r="J3783" s="317"/>
      <c r="K3783" s="323">
        <f>ROUND(SUMIF('VGT-Bewegungsdaten'!B:B,A3783,'VGT-Bewegungsdaten'!C:C),3)</f>
        <v>0</v>
      </c>
      <c r="L3783" s="324">
        <f>ROUND(SUMIF('VGT-Bewegungsdaten'!B:B,$A3783,'VGT-Bewegungsdaten'!D:D),2)</f>
        <v>0</v>
      </c>
      <c r="N3783" s="376" t="s">
        <v>4930</v>
      </c>
      <c r="O3783" s="376" t="s">
        <v>4940</v>
      </c>
      <c r="P3783" s="326">
        <f>ROUND(SUMIF('AV-Bewegungsdaten'!B:B,A3783,'AV-Bewegungsdaten'!C:C),3)</f>
        <v>0</v>
      </c>
      <c r="Q3783" s="324">
        <f>ROUND(SUMIF('AV-Bewegungsdaten'!B:B,$A3783,'AV-Bewegungsdaten'!D:D),2)</f>
        <v>0</v>
      </c>
      <c r="T3783" s="327"/>
      <c r="U3783" s="326">
        <f>ROUND(SUMIF('DV-Bewegungsdaten'!B:B,Kategorien!A3783,'DV-Bewegungsdaten'!D:D),3)</f>
        <v>0</v>
      </c>
      <c r="V3783" s="324">
        <f>ROUND(SUMIF('DV-Bewegungsdaten'!B:B,Kategorien!A3783,'DV-Bewegungsdaten'!E:E),3)</f>
        <v>0</v>
      </c>
      <c r="AD3783" s="390">
        <f t="shared" si="769"/>
        <v>12.260999999999999</v>
      </c>
      <c r="AE3783" s="390">
        <f t="shared" si="770"/>
        <v>12.917999999999999</v>
      </c>
      <c r="AF3783" s="390">
        <f t="shared" si="771"/>
        <v>14.136999999999999</v>
      </c>
      <c r="AG3783" s="390">
        <f t="shared" si="772"/>
        <v>13.504</v>
      </c>
      <c r="AH3783" s="390">
        <f t="shared" si="773"/>
        <v>13.416</v>
      </c>
      <c r="AI3783" s="390">
        <f t="shared" si="774"/>
        <v>13.948</v>
      </c>
      <c r="AJ3783" s="390">
        <f t="shared" si="775"/>
        <v>13.231</v>
      </c>
      <c r="AK3783" s="390">
        <f t="shared" si="776"/>
        <v>13.514999999999999</v>
      </c>
      <c r="AL3783" s="390">
        <f t="shared" si="777"/>
        <v>13.625</v>
      </c>
      <c r="AM3783" s="390">
        <f t="shared" si="778"/>
        <v>13.506</v>
      </c>
      <c r="AN3783" s="390">
        <f t="shared" si="779"/>
        <v>13.1</v>
      </c>
      <c r="AO3783" s="390">
        <f t="shared" si="780"/>
        <v>14.003</v>
      </c>
    </row>
    <row r="3784" spans="1:41" ht="15" customHeight="1" x14ac:dyDescent="0.25">
      <c r="A3784" s="127" t="s">
        <v>4678</v>
      </c>
      <c r="B3784" s="125" t="s">
        <v>2077</v>
      </c>
      <c r="C3784" s="125" t="s">
        <v>4666</v>
      </c>
      <c r="D3784" s="125" t="s">
        <v>4679</v>
      </c>
      <c r="F3784" s="126">
        <v>16</v>
      </c>
      <c r="G3784" s="126">
        <v>16.2</v>
      </c>
      <c r="H3784" s="126">
        <v>12.8</v>
      </c>
      <c r="I3784" s="126"/>
      <c r="J3784" s="317"/>
      <c r="K3784" s="323">
        <f>ROUND(SUMIF('VGT-Bewegungsdaten'!B:B,A3784,'VGT-Bewegungsdaten'!C:C),3)</f>
        <v>0</v>
      </c>
      <c r="L3784" s="324">
        <f>ROUND(SUMIF('VGT-Bewegungsdaten'!B:B,$A3784,'VGT-Bewegungsdaten'!D:D),2)</f>
        <v>0</v>
      </c>
      <c r="N3784" s="376" t="s">
        <v>4930</v>
      </c>
      <c r="O3784" s="376" t="s">
        <v>4940</v>
      </c>
      <c r="P3784" s="326">
        <f>ROUND(SUMIF('AV-Bewegungsdaten'!B:B,A3784,'AV-Bewegungsdaten'!C:C),3)</f>
        <v>0</v>
      </c>
      <c r="Q3784" s="324">
        <f>ROUND(SUMIF('AV-Bewegungsdaten'!B:B,$A3784,'AV-Bewegungsdaten'!D:D),2)</f>
        <v>0</v>
      </c>
      <c r="T3784" s="327"/>
      <c r="U3784" s="326">
        <f>ROUND(SUMIF('DV-Bewegungsdaten'!B:B,Kategorien!A3784,'DV-Bewegungsdaten'!D:D),3)</f>
        <v>0</v>
      </c>
      <c r="V3784" s="324">
        <f>ROUND(SUMIF('DV-Bewegungsdaten'!B:B,Kategorien!A3784,'DV-Bewegungsdaten'!E:E),3)</f>
        <v>0</v>
      </c>
      <c r="AD3784" s="390">
        <f t="shared" si="769"/>
        <v>11.260999999999999</v>
      </c>
      <c r="AE3784" s="390">
        <f t="shared" si="770"/>
        <v>11.917999999999999</v>
      </c>
      <c r="AF3784" s="390">
        <f t="shared" si="771"/>
        <v>13.136999999999999</v>
      </c>
      <c r="AG3784" s="390">
        <f t="shared" si="772"/>
        <v>12.504</v>
      </c>
      <c r="AH3784" s="390">
        <f t="shared" si="773"/>
        <v>12.416</v>
      </c>
      <c r="AI3784" s="390">
        <f t="shared" si="774"/>
        <v>12.948</v>
      </c>
      <c r="AJ3784" s="390">
        <f t="shared" si="775"/>
        <v>12.231</v>
      </c>
      <c r="AK3784" s="390">
        <f t="shared" si="776"/>
        <v>12.514999999999999</v>
      </c>
      <c r="AL3784" s="390">
        <f t="shared" si="777"/>
        <v>12.625</v>
      </c>
      <c r="AM3784" s="390">
        <f t="shared" si="778"/>
        <v>12.506</v>
      </c>
      <c r="AN3784" s="390">
        <f t="shared" si="779"/>
        <v>12.1</v>
      </c>
      <c r="AO3784" s="390">
        <f t="shared" si="780"/>
        <v>13.003</v>
      </c>
    </row>
    <row r="3785" spans="1:41" ht="15" customHeight="1" x14ac:dyDescent="0.25">
      <c r="A3785" s="127" t="s">
        <v>4680</v>
      </c>
      <c r="B3785" s="125" t="s">
        <v>2077</v>
      </c>
      <c r="C3785" s="125" t="s">
        <v>4666</v>
      </c>
      <c r="D3785" s="125" t="s">
        <v>4681</v>
      </c>
      <c r="F3785" s="126">
        <v>15</v>
      </c>
      <c r="G3785" s="126">
        <v>15.2</v>
      </c>
      <c r="H3785" s="126">
        <v>12</v>
      </c>
      <c r="I3785" s="126"/>
      <c r="J3785" s="317"/>
      <c r="K3785" s="323">
        <f>ROUND(SUMIF('VGT-Bewegungsdaten'!B:B,A3785,'VGT-Bewegungsdaten'!C:C),3)</f>
        <v>0</v>
      </c>
      <c r="L3785" s="324">
        <f>ROUND(SUMIF('VGT-Bewegungsdaten'!B:B,$A3785,'VGT-Bewegungsdaten'!D:D),2)</f>
        <v>0</v>
      </c>
      <c r="N3785" s="376" t="s">
        <v>4930</v>
      </c>
      <c r="O3785" s="376" t="s">
        <v>4940</v>
      </c>
      <c r="P3785" s="326">
        <f>ROUND(SUMIF('AV-Bewegungsdaten'!B:B,A3785,'AV-Bewegungsdaten'!C:C),3)</f>
        <v>0</v>
      </c>
      <c r="Q3785" s="324">
        <f>ROUND(SUMIF('AV-Bewegungsdaten'!B:B,$A3785,'AV-Bewegungsdaten'!D:D),2)</f>
        <v>0</v>
      </c>
      <c r="T3785" s="327"/>
      <c r="U3785" s="326">
        <f>ROUND(SUMIF('DV-Bewegungsdaten'!B:B,Kategorien!A3785,'DV-Bewegungsdaten'!D:D),3)</f>
        <v>0</v>
      </c>
      <c r="V3785" s="324">
        <f>ROUND(SUMIF('DV-Bewegungsdaten'!B:B,Kategorien!A3785,'DV-Bewegungsdaten'!E:E),3)</f>
        <v>0</v>
      </c>
      <c r="AD3785" s="390">
        <f t="shared" si="769"/>
        <v>10.260999999999999</v>
      </c>
      <c r="AE3785" s="390">
        <f t="shared" si="770"/>
        <v>10.917999999999999</v>
      </c>
      <c r="AF3785" s="390">
        <f t="shared" si="771"/>
        <v>12.136999999999999</v>
      </c>
      <c r="AG3785" s="390">
        <f t="shared" si="772"/>
        <v>11.504</v>
      </c>
      <c r="AH3785" s="390">
        <f t="shared" si="773"/>
        <v>11.416</v>
      </c>
      <c r="AI3785" s="390">
        <f t="shared" si="774"/>
        <v>11.948</v>
      </c>
      <c r="AJ3785" s="390">
        <f t="shared" si="775"/>
        <v>11.231</v>
      </c>
      <c r="AK3785" s="390">
        <f t="shared" si="776"/>
        <v>11.514999999999999</v>
      </c>
      <c r="AL3785" s="390">
        <f t="shared" si="777"/>
        <v>11.625</v>
      </c>
      <c r="AM3785" s="390">
        <f t="shared" si="778"/>
        <v>11.506</v>
      </c>
      <c r="AN3785" s="390">
        <f t="shared" si="779"/>
        <v>11.1</v>
      </c>
      <c r="AO3785" s="390">
        <f t="shared" si="780"/>
        <v>12.003</v>
      </c>
    </row>
    <row r="3786" spans="1:41" ht="15" customHeight="1" x14ac:dyDescent="0.25">
      <c r="A3786" s="127" t="s">
        <v>4682</v>
      </c>
      <c r="B3786" s="125" t="s">
        <v>2077</v>
      </c>
      <c r="C3786" s="125" t="s">
        <v>4666</v>
      </c>
      <c r="D3786" s="125" t="s">
        <v>4683</v>
      </c>
      <c r="F3786" s="126">
        <v>14</v>
      </c>
      <c r="G3786" s="126">
        <v>14.2</v>
      </c>
      <c r="H3786" s="126">
        <v>11.2</v>
      </c>
      <c r="I3786" s="126"/>
      <c r="J3786" s="317"/>
      <c r="K3786" s="323">
        <f>ROUND(SUMIF('VGT-Bewegungsdaten'!B:B,A3786,'VGT-Bewegungsdaten'!C:C),3)</f>
        <v>0</v>
      </c>
      <c r="L3786" s="324">
        <f>ROUND(SUMIF('VGT-Bewegungsdaten'!B:B,$A3786,'VGT-Bewegungsdaten'!D:D),2)</f>
        <v>0</v>
      </c>
      <c r="N3786" s="376" t="s">
        <v>4930</v>
      </c>
      <c r="O3786" s="376" t="s">
        <v>4940</v>
      </c>
      <c r="P3786" s="326">
        <f>ROUND(SUMIF('AV-Bewegungsdaten'!B:B,A3786,'AV-Bewegungsdaten'!C:C),3)</f>
        <v>0</v>
      </c>
      <c r="Q3786" s="324">
        <f>ROUND(SUMIF('AV-Bewegungsdaten'!B:B,$A3786,'AV-Bewegungsdaten'!D:D),2)</f>
        <v>0</v>
      </c>
      <c r="T3786" s="327"/>
      <c r="U3786" s="326">
        <f>ROUND(SUMIF('DV-Bewegungsdaten'!B:B,Kategorien!A3786,'DV-Bewegungsdaten'!D:D),3)</f>
        <v>0</v>
      </c>
      <c r="V3786" s="324">
        <f>ROUND(SUMIF('DV-Bewegungsdaten'!B:B,Kategorien!A3786,'DV-Bewegungsdaten'!E:E),3)</f>
        <v>0</v>
      </c>
      <c r="AD3786" s="390">
        <f t="shared" si="769"/>
        <v>9.2609999999999992</v>
      </c>
      <c r="AE3786" s="390">
        <f t="shared" si="770"/>
        <v>9.9179999999999993</v>
      </c>
      <c r="AF3786" s="390">
        <f t="shared" si="771"/>
        <v>11.136999999999999</v>
      </c>
      <c r="AG3786" s="390">
        <f t="shared" si="772"/>
        <v>10.504</v>
      </c>
      <c r="AH3786" s="390">
        <f t="shared" si="773"/>
        <v>10.416</v>
      </c>
      <c r="AI3786" s="390">
        <f t="shared" si="774"/>
        <v>10.948</v>
      </c>
      <c r="AJ3786" s="390">
        <f t="shared" si="775"/>
        <v>10.231</v>
      </c>
      <c r="AK3786" s="390">
        <f t="shared" si="776"/>
        <v>10.514999999999999</v>
      </c>
      <c r="AL3786" s="390">
        <f t="shared" si="777"/>
        <v>10.625</v>
      </c>
      <c r="AM3786" s="390">
        <f t="shared" si="778"/>
        <v>10.506</v>
      </c>
      <c r="AN3786" s="390">
        <f t="shared" si="779"/>
        <v>10.1</v>
      </c>
      <c r="AO3786" s="390">
        <f t="shared" si="780"/>
        <v>11.003</v>
      </c>
    </row>
    <row r="3787" spans="1:41" ht="15" customHeight="1" x14ac:dyDescent="0.25">
      <c r="A3787" s="127" t="s">
        <v>5086</v>
      </c>
      <c r="B3787" s="125" t="s">
        <v>2077</v>
      </c>
      <c r="C3787" s="125" t="s">
        <v>4969</v>
      </c>
      <c r="D3787" s="125" t="s">
        <v>4667</v>
      </c>
      <c r="F3787" s="126">
        <v>15.68</v>
      </c>
      <c r="G3787" s="126">
        <v>15.879999999999999</v>
      </c>
      <c r="H3787" s="126">
        <v>12.54</v>
      </c>
      <c r="I3787" s="126"/>
      <c r="J3787" s="317"/>
      <c r="K3787" s="323">
        <f>ROUND(SUMIF('VGT-Bewegungsdaten'!B:B,A3787,'VGT-Bewegungsdaten'!C:C),3)</f>
        <v>0</v>
      </c>
      <c r="L3787" s="324">
        <f>ROUND(SUMIF('VGT-Bewegungsdaten'!B:B,$A3787,'VGT-Bewegungsdaten'!D:D),2)</f>
        <v>0</v>
      </c>
      <c r="N3787" s="376" t="s">
        <v>4930</v>
      </c>
      <c r="O3787" s="376" t="s">
        <v>4940</v>
      </c>
      <c r="P3787" s="326">
        <f>ROUND(SUMIF('AV-Bewegungsdaten'!B:B,A3787,'AV-Bewegungsdaten'!C:C),3)</f>
        <v>0</v>
      </c>
      <c r="Q3787" s="324">
        <f>ROUND(SUMIF('AV-Bewegungsdaten'!B:B,$A3787,'AV-Bewegungsdaten'!D:D),2)</f>
        <v>0</v>
      </c>
      <c r="T3787" s="327"/>
      <c r="U3787" s="326">
        <f>ROUND(SUMIF('DV-Bewegungsdaten'!B:B,Kategorien!A3787,'DV-Bewegungsdaten'!D:D),3)</f>
        <v>0</v>
      </c>
      <c r="V3787" s="324">
        <f>ROUND(SUMIF('DV-Bewegungsdaten'!B:B,Kategorien!A3787,'DV-Bewegungsdaten'!E:E),3)</f>
        <v>0</v>
      </c>
      <c r="AD3787" s="390">
        <f t="shared" si="769"/>
        <v>10.940999999999999</v>
      </c>
      <c r="AE3787" s="390">
        <f t="shared" si="770"/>
        <v>11.597999999999999</v>
      </c>
      <c r="AF3787" s="390">
        <f t="shared" si="771"/>
        <v>12.816999999999998</v>
      </c>
      <c r="AG3787" s="390">
        <f t="shared" si="772"/>
        <v>12.183999999999999</v>
      </c>
      <c r="AH3787" s="390">
        <f t="shared" si="773"/>
        <v>12.096</v>
      </c>
      <c r="AI3787" s="390">
        <f t="shared" si="774"/>
        <v>12.628</v>
      </c>
      <c r="AJ3787" s="390">
        <f t="shared" si="775"/>
        <v>11.911</v>
      </c>
      <c r="AK3787" s="390">
        <f t="shared" si="776"/>
        <v>12.194999999999999</v>
      </c>
      <c r="AL3787" s="390">
        <f t="shared" si="777"/>
        <v>12.305</v>
      </c>
      <c r="AM3787" s="390">
        <f t="shared" si="778"/>
        <v>12.186</v>
      </c>
      <c r="AN3787" s="390">
        <f t="shared" si="779"/>
        <v>11.78</v>
      </c>
      <c r="AO3787" s="390">
        <f t="shared" si="780"/>
        <v>12.683</v>
      </c>
    </row>
    <row r="3788" spans="1:41" ht="15" customHeight="1" x14ac:dyDescent="0.25">
      <c r="A3788" s="127" t="s">
        <v>5087</v>
      </c>
      <c r="B3788" s="125" t="s">
        <v>2077</v>
      </c>
      <c r="C3788" s="125" t="s">
        <v>4969</v>
      </c>
      <c r="D3788" s="125" t="s">
        <v>4669</v>
      </c>
      <c r="F3788" s="126">
        <v>18.62</v>
      </c>
      <c r="G3788" s="126">
        <v>18.82</v>
      </c>
      <c r="H3788" s="126">
        <v>14.9</v>
      </c>
      <c r="I3788" s="126"/>
      <c r="J3788" s="317"/>
      <c r="K3788" s="323">
        <f>ROUND(SUMIF('VGT-Bewegungsdaten'!B:B,A3788,'VGT-Bewegungsdaten'!C:C),3)</f>
        <v>0</v>
      </c>
      <c r="L3788" s="324">
        <f>ROUND(SUMIF('VGT-Bewegungsdaten'!B:B,$A3788,'VGT-Bewegungsdaten'!D:D),2)</f>
        <v>0</v>
      </c>
      <c r="N3788" s="376" t="s">
        <v>4930</v>
      </c>
      <c r="O3788" s="376" t="s">
        <v>4940</v>
      </c>
      <c r="P3788" s="326">
        <f>ROUND(SUMIF('AV-Bewegungsdaten'!B:B,A3788,'AV-Bewegungsdaten'!C:C),3)</f>
        <v>0</v>
      </c>
      <c r="Q3788" s="324">
        <f>ROUND(SUMIF('AV-Bewegungsdaten'!B:B,$A3788,'AV-Bewegungsdaten'!D:D),2)</f>
        <v>0</v>
      </c>
      <c r="T3788" s="327"/>
      <c r="U3788" s="326">
        <f>ROUND(SUMIF('DV-Bewegungsdaten'!B:B,Kategorien!A3788,'DV-Bewegungsdaten'!D:D),3)</f>
        <v>0</v>
      </c>
      <c r="V3788" s="324">
        <f>ROUND(SUMIF('DV-Bewegungsdaten'!B:B,Kategorien!A3788,'DV-Bewegungsdaten'!E:E),3)</f>
        <v>0</v>
      </c>
      <c r="AD3788" s="390">
        <f t="shared" si="769"/>
        <v>13.881</v>
      </c>
      <c r="AE3788" s="390">
        <f t="shared" si="770"/>
        <v>14.538</v>
      </c>
      <c r="AF3788" s="390">
        <f t="shared" si="771"/>
        <v>15.757</v>
      </c>
      <c r="AG3788" s="390">
        <f t="shared" si="772"/>
        <v>15.124000000000001</v>
      </c>
      <c r="AH3788" s="390">
        <f t="shared" si="773"/>
        <v>15.036000000000001</v>
      </c>
      <c r="AI3788" s="390">
        <f t="shared" si="774"/>
        <v>15.568000000000001</v>
      </c>
      <c r="AJ3788" s="390">
        <f t="shared" si="775"/>
        <v>14.851000000000001</v>
      </c>
      <c r="AK3788" s="390">
        <f t="shared" si="776"/>
        <v>15.135</v>
      </c>
      <c r="AL3788" s="390">
        <f t="shared" si="777"/>
        <v>15.245000000000001</v>
      </c>
      <c r="AM3788" s="390">
        <f t="shared" si="778"/>
        <v>15.126000000000001</v>
      </c>
      <c r="AN3788" s="390">
        <f t="shared" si="779"/>
        <v>14.72</v>
      </c>
      <c r="AO3788" s="390">
        <f t="shared" si="780"/>
        <v>15.623000000000001</v>
      </c>
    </row>
    <row r="3789" spans="1:41" ht="15" customHeight="1" x14ac:dyDescent="0.25">
      <c r="A3789" s="127" t="s">
        <v>5088</v>
      </c>
      <c r="B3789" s="125" t="s">
        <v>2077</v>
      </c>
      <c r="C3789" s="125" t="s">
        <v>4969</v>
      </c>
      <c r="D3789" s="125" t="s">
        <v>4671</v>
      </c>
      <c r="F3789" s="126">
        <v>17.64</v>
      </c>
      <c r="G3789" s="126">
        <v>17.84</v>
      </c>
      <c r="H3789" s="126">
        <v>14.11</v>
      </c>
      <c r="I3789" s="126"/>
      <c r="J3789" s="317"/>
      <c r="K3789" s="323">
        <f>ROUND(SUMIF('VGT-Bewegungsdaten'!B:B,A3789,'VGT-Bewegungsdaten'!C:C),3)</f>
        <v>0</v>
      </c>
      <c r="L3789" s="324">
        <f>ROUND(SUMIF('VGT-Bewegungsdaten'!B:B,$A3789,'VGT-Bewegungsdaten'!D:D),2)</f>
        <v>0</v>
      </c>
      <c r="N3789" s="376" t="s">
        <v>4930</v>
      </c>
      <c r="O3789" s="376" t="s">
        <v>4940</v>
      </c>
      <c r="P3789" s="326">
        <f>ROUND(SUMIF('AV-Bewegungsdaten'!B:B,A3789,'AV-Bewegungsdaten'!C:C),3)</f>
        <v>0</v>
      </c>
      <c r="Q3789" s="324">
        <f>ROUND(SUMIF('AV-Bewegungsdaten'!B:B,$A3789,'AV-Bewegungsdaten'!D:D),2)</f>
        <v>0</v>
      </c>
      <c r="T3789" s="327"/>
      <c r="U3789" s="326">
        <f>ROUND(SUMIF('DV-Bewegungsdaten'!B:B,Kategorien!A3789,'DV-Bewegungsdaten'!D:D),3)</f>
        <v>0</v>
      </c>
      <c r="V3789" s="324">
        <f>ROUND(SUMIF('DV-Bewegungsdaten'!B:B,Kategorien!A3789,'DV-Bewegungsdaten'!E:E),3)</f>
        <v>0</v>
      </c>
      <c r="AD3789" s="390">
        <f t="shared" si="769"/>
        <v>12.901</v>
      </c>
      <c r="AE3789" s="390">
        <f t="shared" si="770"/>
        <v>13.558</v>
      </c>
      <c r="AF3789" s="390">
        <f t="shared" si="771"/>
        <v>14.776999999999999</v>
      </c>
      <c r="AG3789" s="390">
        <f t="shared" si="772"/>
        <v>14.144</v>
      </c>
      <c r="AH3789" s="390">
        <f t="shared" si="773"/>
        <v>14.056000000000001</v>
      </c>
      <c r="AI3789" s="390">
        <f t="shared" si="774"/>
        <v>14.588000000000001</v>
      </c>
      <c r="AJ3789" s="390">
        <f t="shared" si="775"/>
        <v>13.871</v>
      </c>
      <c r="AK3789" s="390">
        <f t="shared" si="776"/>
        <v>14.154999999999999</v>
      </c>
      <c r="AL3789" s="390">
        <f t="shared" si="777"/>
        <v>14.265000000000001</v>
      </c>
      <c r="AM3789" s="390">
        <f t="shared" si="778"/>
        <v>14.146000000000001</v>
      </c>
      <c r="AN3789" s="390">
        <f t="shared" si="779"/>
        <v>13.74</v>
      </c>
      <c r="AO3789" s="390">
        <f t="shared" si="780"/>
        <v>14.643000000000001</v>
      </c>
    </row>
    <row r="3790" spans="1:41" ht="15" customHeight="1" x14ac:dyDescent="0.25">
      <c r="A3790" s="127" t="s">
        <v>5089</v>
      </c>
      <c r="B3790" s="125" t="s">
        <v>2077</v>
      </c>
      <c r="C3790" s="125" t="s">
        <v>4969</v>
      </c>
      <c r="D3790" s="125" t="s">
        <v>4673</v>
      </c>
      <c r="F3790" s="126">
        <v>16.66</v>
      </c>
      <c r="G3790" s="126">
        <v>16.86</v>
      </c>
      <c r="H3790" s="126">
        <v>13.33</v>
      </c>
      <c r="I3790" s="126"/>
      <c r="J3790" s="317"/>
      <c r="K3790" s="323">
        <f>ROUND(SUMIF('VGT-Bewegungsdaten'!B:B,A3790,'VGT-Bewegungsdaten'!C:C),3)</f>
        <v>0</v>
      </c>
      <c r="L3790" s="324">
        <f>ROUND(SUMIF('VGT-Bewegungsdaten'!B:B,$A3790,'VGT-Bewegungsdaten'!D:D),2)</f>
        <v>0</v>
      </c>
      <c r="N3790" s="376" t="s">
        <v>4930</v>
      </c>
      <c r="O3790" s="376" t="s">
        <v>4940</v>
      </c>
      <c r="P3790" s="326">
        <f>ROUND(SUMIF('AV-Bewegungsdaten'!B:B,A3790,'AV-Bewegungsdaten'!C:C),3)</f>
        <v>0</v>
      </c>
      <c r="Q3790" s="324">
        <f>ROUND(SUMIF('AV-Bewegungsdaten'!B:B,$A3790,'AV-Bewegungsdaten'!D:D),2)</f>
        <v>0</v>
      </c>
      <c r="T3790" s="327"/>
      <c r="U3790" s="326">
        <f>ROUND(SUMIF('DV-Bewegungsdaten'!B:B,Kategorien!A3790,'DV-Bewegungsdaten'!D:D),3)</f>
        <v>0</v>
      </c>
      <c r="V3790" s="324">
        <f>ROUND(SUMIF('DV-Bewegungsdaten'!B:B,Kategorien!A3790,'DV-Bewegungsdaten'!E:E),3)</f>
        <v>0</v>
      </c>
      <c r="AD3790" s="390">
        <f t="shared" si="769"/>
        <v>11.920999999999999</v>
      </c>
      <c r="AE3790" s="390">
        <f t="shared" si="770"/>
        <v>12.577999999999999</v>
      </c>
      <c r="AF3790" s="390">
        <f t="shared" si="771"/>
        <v>13.796999999999999</v>
      </c>
      <c r="AG3790" s="390">
        <f t="shared" si="772"/>
        <v>13.164</v>
      </c>
      <c r="AH3790" s="390">
        <f t="shared" si="773"/>
        <v>13.076000000000001</v>
      </c>
      <c r="AI3790" s="390">
        <f t="shared" si="774"/>
        <v>13.608000000000001</v>
      </c>
      <c r="AJ3790" s="390">
        <f t="shared" si="775"/>
        <v>12.891</v>
      </c>
      <c r="AK3790" s="390">
        <f t="shared" si="776"/>
        <v>13.174999999999999</v>
      </c>
      <c r="AL3790" s="390">
        <f t="shared" si="777"/>
        <v>13.285</v>
      </c>
      <c r="AM3790" s="390">
        <f t="shared" si="778"/>
        <v>13.166</v>
      </c>
      <c r="AN3790" s="390">
        <f t="shared" si="779"/>
        <v>12.76</v>
      </c>
      <c r="AO3790" s="390">
        <f t="shared" si="780"/>
        <v>13.663</v>
      </c>
    </row>
    <row r="3791" spans="1:41" ht="15" customHeight="1" x14ac:dyDescent="0.25">
      <c r="A3791" s="127" t="s">
        <v>5090</v>
      </c>
      <c r="B3791" s="125" t="s">
        <v>2077</v>
      </c>
      <c r="C3791" s="125" t="s">
        <v>4969</v>
      </c>
      <c r="D3791" s="125" t="s">
        <v>4675</v>
      </c>
      <c r="F3791" s="126">
        <v>13.72</v>
      </c>
      <c r="G3791" s="126">
        <v>13.92</v>
      </c>
      <c r="H3791" s="126">
        <v>10.98</v>
      </c>
      <c r="I3791" s="126"/>
      <c r="J3791" s="317"/>
      <c r="K3791" s="323">
        <f>ROUND(SUMIF('VGT-Bewegungsdaten'!B:B,A3791,'VGT-Bewegungsdaten'!C:C),3)</f>
        <v>0</v>
      </c>
      <c r="L3791" s="324">
        <f>ROUND(SUMIF('VGT-Bewegungsdaten'!B:B,$A3791,'VGT-Bewegungsdaten'!D:D),2)</f>
        <v>0</v>
      </c>
      <c r="N3791" s="376" t="s">
        <v>4930</v>
      </c>
      <c r="O3791" s="376" t="s">
        <v>4940</v>
      </c>
      <c r="P3791" s="326">
        <f>ROUND(SUMIF('AV-Bewegungsdaten'!B:B,A3791,'AV-Bewegungsdaten'!C:C),3)</f>
        <v>0</v>
      </c>
      <c r="Q3791" s="324">
        <f>ROUND(SUMIF('AV-Bewegungsdaten'!B:B,$A3791,'AV-Bewegungsdaten'!D:D),2)</f>
        <v>0</v>
      </c>
      <c r="T3791" s="327"/>
      <c r="U3791" s="326">
        <f>ROUND(SUMIF('DV-Bewegungsdaten'!B:B,Kategorien!A3791,'DV-Bewegungsdaten'!D:D),3)</f>
        <v>0</v>
      </c>
      <c r="V3791" s="324">
        <f>ROUND(SUMIF('DV-Bewegungsdaten'!B:B,Kategorien!A3791,'DV-Bewegungsdaten'!E:E),3)</f>
        <v>0</v>
      </c>
      <c r="AD3791" s="390">
        <f t="shared" si="769"/>
        <v>8.9809999999999999</v>
      </c>
      <c r="AE3791" s="390">
        <f t="shared" si="770"/>
        <v>9.6379999999999999</v>
      </c>
      <c r="AF3791" s="390">
        <f t="shared" si="771"/>
        <v>10.856999999999999</v>
      </c>
      <c r="AG3791" s="390">
        <f t="shared" si="772"/>
        <v>10.224</v>
      </c>
      <c r="AH3791" s="390">
        <f t="shared" si="773"/>
        <v>10.135999999999999</v>
      </c>
      <c r="AI3791" s="390">
        <f t="shared" si="774"/>
        <v>10.667999999999999</v>
      </c>
      <c r="AJ3791" s="390">
        <f t="shared" si="775"/>
        <v>9.9510000000000005</v>
      </c>
      <c r="AK3791" s="390">
        <f t="shared" si="776"/>
        <v>10.234999999999999</v>
      </c>
      <c r="AL3791" s="390">
        <f t="shared" si="777"/>
        <v>10.344999999999999</v>
      </c>
      <c r="AM3791" s="390">
        <f t="shared" si="778"/>
        <v>10.225999999999999</v>
      </c>
      <c r="AN3791" s="390">
        <f t="shared" si="779"/>
        <v>9.82</v>
      </c>
      <c r="AO3791" s="390">
        <f t="shared" si="780"/>
        <v>10.722999999999999</v>
      </c>
    </row>
    <row r="3792" spans="1:41" ht="15" customHeight="1" x14ac:dyDescent="0.25">
      <c r="A3792" s="127" t="s">
        <v>5091</v>
      </c>
      <c r="B3792" s="125" t="s">
        <v>2077</v>
      </c>
      <c r="C3792" s="125" t="s">
        <v>4969</v>
      </c>
      <c r="D3792" s="125" t="s">
        <v>4677</v>
      </c>
      <c r="F3792" s="126">
        <v>16.66</v>
      </c>
      <c r="G3792" s="126">
        <v>16.86</v>
      </c>
      <c r="H3792" s="126">
        <v>13.33</v>
      </c>
      <c r="I3792" s="126"/>
      <c r="J3792" s="317"/>
      <c r="K3792" s="323">
        <f>ROUND(SUMIF('VGT-Bewegungsdaten'!B:B,A3792,'VGT-Bewegungsdaten'!C:C),3)</f>
        <v>0</v>
      </c>
      <c r="L3792" s="324">
        <f>ROUND(SUMIF('VGT-Bewegungsdaten'!B:B,$A3792,'VGT-Bewegungsdaten'!D:D),2)</f>
        <v>0</v>
      </c>
      <c r="N3792" s="376" t="s">
        <v>4930</v>
      </c>
      <c r="O3792" s="376" t="s">
        <v>4940</v>
      </c>
      <c r="P3792" s="326">
        <f>ROUND(SUMIF('AV-Bewegungsdaten'!B:B,A3792,'AV-Bewegungsdaten'!C:C),3)</f>
        <v>0</v>
      </c>
      <c r="Q3792" s="324">
        <f>ROUND(SUMIF('AV-Bewegungsdaten'!B:B,$A3792,'AV-Bewegungsdaten'!D:D),2)</f>
        <v>0</v>
      </c>
      <c r="T3792" s="327"/>
      <c r="U3792" s="326">
        <f>ROUND(SUMIF('DV-Bewegungsdaten'!B:B,Kategorien!A3792,'DV-Bewegungsdaten'!D:D),3)</f>
        <v>0</v>
      </c>
      <c r="V3792" s="324">
        <f>ROUND(SUMIF('DV-Bewegungsdaten'!B:B,Kategorien!A3792,'DV-Bewegungsdaten'!E:E),3)</f>
        <v>0</v>
      </c>
      <c r="AD3792" s="390">
        <f t="shared" si="769"/>
        <v>11.920999999999999</v>
      </c>
      <c r="AE3792" s="390">
        <f t="shared" si="770"/>
        <v>12.577999999999999</v>
      </c>
      <c r="AF3792" s="390">
        <f t="shared" si="771"/>
        <v>13.796999999999999</v>
      </c>
      <c r="AG3792" s="390">
        <f t="shared" si="772"/>
        <v>13.164</v>
      </c>
      <c r="AH3792" s="390">
        <f t="shared" si="773"/>
        <v>13.076000000000001</v>
      </c>
      <c r="AI3792" s="390">
        <f t="shared" si="774"/>
        <v>13.608000000000001</v>
      </c>
      <c r="AJ3792" s="390">
        <f t="shared" si="775"/>
        <v>12.891</v>
      </c>
      <c r="AK3792" s="390">
        <f t="shared" si="776"/>
        <v>13.174999999999999</v>
      </c>
      <c r="AL3792" s="390">
        <f t="shared" si="777"/>
        <v>13.285</v>
      </c>
      <c r="AM3792" s="390">
        <f t="shared" si="778"/>
        <v>13.166</v>
      </c>
      <c r="AN3792" s="390">
        <f t="shared" si="779"/>
        <v>12.76</v>
      </c>
      <c r="AO3792" s="390">
        <f t="shared" si="780"/>
        <v>13.663</v>
      </c>
    </row>
    <row r="3793" spans="1:41" ht="15" customHeight="1" x14ac:dyDescent="0.25">
      <c r="A3793" s="127" t="s">
        <v>5092</v>
      </c>
      <c r="B3793" s="125" t="s">
        <v>2077</v>
      </c>
      <c r="C3793" s="125" t="s">
        <v>4969</v>
      </c>
      <c r="D3793" s="125" t="s">
        <v>4679</v>
      </c>
      <c r="F3793" s="126">
        <v>15.68</v>
      </c>
      <c r="G3793" s="126">
        <v>15.879999999999999</v>
      </c>
      <c r="H3793" s="126">
        <v>12.54</v>
      </c>
      <c r="I3793" s="126"/>
      <c r="J3793" s="317"/>
      <c r="K3793" s="323">
        <f>ROUND(SUMIF('VGT-Bewegungsdaten'!B:B,A3793,'VGT-Bewegungsdaten'!C:C),3)</f>
        <v>0</v>
      </c>
      <c r="L3793" s="324">
        <f>ROUND(SUMIF('VGT-Bewegungsdaten'!B:B,$A3793,'VGT-Bewegungsdaten'!D:D),2)</f>
        <v>0</v>
      </c>
      <c r="N3793" s="376" t="s">
        <v>4930</v>
      </c>
      <c r="O3793" s="376" t="s">
        <v>4940</v>
      </c>
      <c r="P3793" s="326">
        <f>ROUND(SUMIF('AV-Bewegungsdaten'!B:B,A3793,'AV-Bewegungsdaten'!C:C),3)</f>
        <v>0</v>
      </c>
      <c r="Q3793" s="324">
        <f>ROUND(SUMIF('AV-Bewegungsdaten'!B:B,$A3793,'AV-Bewegungsdaten'!D:D),2)</f>
        <v>0</v>
      </c>
      <c r="T3793" s="327"/>
      <c r="U3793" s="326">
        <f>ROUND(SUMIF('DV-Bewegungsdaten'!B:B,Kategorien!A3793,'DV-Bewegungsdaten'!D:D),3)</f>
        <v>0</v>
      </c>
      <c r="V3793" s="324">
        <f>ROUND(SUMIF('DV-Bewegungsdaten'!B:B,Kategorien!A3793,'DV-Bewegungsdaten'!E:E),3)</f>
        <v>0</v>
      </c>
      <c r="AD3793" s="390">
        <f t="shared" si="769"/>
        <v>10.940999999999999</v>
      </c>
      <c r="AE3793" s="390">
        <f t="shared" si="770"/>
        <v>11.597999999999999</v>
      </c>
      <c r="AF3793" s="390">
        <f t="shared" si="771"/>
        <v>12.816999999999998</v>
      </c>
      <c r="AG3793" s="390">
        <f t="shared" si="772"/>
        <v>12.183999999999999</v>
      </c>
      <c r="AH3793" s="390">
        <f t="shared" si="773"/>
        <v>12.096</v>
      </c>
      <c r="AI3793" s="390">
        <f t="shared" si="774"/>
        <v>12.628</v>
      </c>
      <c r="AJ3793" s="390">
        <f t="shared" si="775"/>
        <v>11.911</v>
      </c>
      <c r="AK3793" s="390">
        <f t="shared" si="776"/>
        <v>12.194999999999999</v>
      </c>
      <c r="AL3793" s="390">
        <f t="shared" si="777"/>
        <v>12.305</v>
      </c>
      <c r="AM3793" s="390">
        <f t="shared" si="778"/>
        <v>12.186</v>
      </c>
      <c r="AN3793" s="390">
        <f t="shared" si="779"/>
        <v>11.78</v>
      </c>
      <c r="AO3793" s="390">
        <f t="shared" si="780"/>
        <v>12.683</v>
      </c>
    </row>
    <row r="3794" spans="1:41" ht="15" customHeight="1" x14ac:dyDescent="0.25">
      <c r="A3794" s="127" t="s">
        <v>5093</v>
      </c>
      <c r="B3794" s="125" t="s">
        <v>2077</v>
      </c>
      <c r="C3794" s="125" t="s">
        <v>4969</v>
      </c>
      <c r="D3794" s="125" t="s">
        <v>4681</v>
      </c>
      <c r="F3794" s="126">
        <v>14.700000000000001</v>
      </c>
      <c r="G3794" s="126">
        <v>14.9</v>
      </c>
      <c r="H3794" s="126">
        <v>11.76</v>
      </c>
      <c r="I3794" s="126"/>
      <c r="J3794" s="317"/>
      <c r="K3794" s="323">
        <f>ROUND(SUMIF('VGT-Bewegungsdaten'!B:B,A3794,'VGT-Bewegungsdaten'!C:C),3)</f>
        <v>0</v>
      </c>
      <c r="L3794" s="324">
        <f>ROUND(SUMIF('VGT-Bewegungsdaten'!B:B,$A3794,'VGT-Bewegungsdaten'!D:D),2)</f>
        <v>0</v>
      </c>
      <c r="N3794" s="376" t="s">
        <v>4930</v>
      </c>
      <c r="O3794" s="376" t="s">
        <v>4940</v>
      </c>
      <c r="P3794" s="326">
        <f>ROUND(SUMIF('AV-Bewegungsdaten'!B:B,A3794,'AV-Bewegungsdaten'!C:C),3)</f>
        <v>0</v>
      </c>
      <c r="Q3794" s="324">
        <f>ROUND(SUMIF('AV-Bewegungsdaten'!B:B,$A3794,'AV-Bewegungsdaten'!D:D),2)</f>
        <v>0</v>
      </c>
      <c r="T3794" s="327"/>
      <c r="U3794" s="326">
        <f>ROUND(SUMIF('DV-Bewegungsdaten'!B:B,Kategorien!A3794,'DV-Bewegungsdaten'!D:D),3)</f>
        <v>0</v>
      </c>
      <c r="V3794" s="324">
        <f>ROUND(SUMIF('DV-Bewegungsdaten'!B:B,Kategorien!A3794,'DV-Bewegungsdaten'!E:E),3)</f>
        <v>0</v>
      </c>
      <c r="AD3794" s="390">
        <f t="shared" si="769"/>
        <v>9.9610000000000003</v>
      </c>
      <c r="AE3794" s="390">
        <f t="shared" si="770"/>
        <v>10.618</v>
      </c>
      <c r="AF3794" s="390">
        <f t="shared" si="771"/>
        <v>11.837</v>
      </c>
      <c r="AG3794" s="390">
        <f t="shared" si="772"/>
        <v>11.204000000000001</v>
      </c>
      <c r="AH3794" s="390">
        <f t="shared" si="773"/>
        <v>11.116</v>
      </c>
      <c r="AI3794" s="390">
        <f t="shared" si="774"/>
        <v>11.648</v>
      </c>
      <c r="AJ3794" s="390">
        <f t="shared" si="775"/>
        <v>10.931000000000001</v>
      </c>
      <c r="AK3794" s="390">
        <f t="shared" si="776"/>
        <v>11.215</v>
      </c>
      <c r="AL3794" s="390">
        <f t="shared" si="777"/>
        <v>11.324999999999999</v>
      </c>
      <c r="AM3794" s="390">
        <f t="shared" si="778"/>
        <v>11.206</v>
      </c>
      <c r="AN3794" s="390">
        <f t="shared" si="779"/>
        <v>10.8</v>
      </c>
      <c r="AO3794" s="390">
        <f t="shared" si="780"/>
        <v>11.702999999999999</v>
      </c>
    </row>
    <row r="3795" spans="1:41" ht="15" customHeight="1" x14ac:dyDescent="0.25">
      <c r="A3795" s="127" t="s">
        <v>5094</v>
      </c>
      <c r="B3795" s="125" t="s">
        <v>2077</v>
      </c>
      <c r="C3795" s="125" t="s">
        <v>4969</v>
      </c>
      <c r="D3795" s="125" t="s">
        <v>4683</v>
      </c>
      <c r="F3795" s="126">
        <v>13.72</v>
      </c>
      <c r="G3795" s="126">
        <v>13.92</v>
      </c>
      <c r="H3795" s="126">
        <v>10.98</v>
      </c>
      <c r="I3795" s="126"/>
      <c r="J3795" s="317"/>
      <c r="K3795" s="323">
        <f>ROUND(SUMIF('VGT-Bewegungsdaten'!B:B,A3795,'VGT-Bewegungsdaten'!C:C),3)</f>
        <v>0</v>
      </c>
      <c r="L3795" s="324">
        <f>ROUND(SUMIF('VGT-Bewegungsdaten'!B:B,$A3795,'VGT-Bewegungsdaten'!D:D),2)</f>
        <v>0</v>
      </c>
      <c r="N3795" s="376" t="s">
        <v>4930</v>
      </c>
      <c r="O3795" s="376" t="s">
        <v>4940</v>
      </c>
      <c r="P3795" s="326">
        <f>ROUND(SUMIF('AV-Bewegungsdaten'!B:B,A3795,'AV-Bewegungsdaten'!C:C),3)</f>
        <v>0</v>
      </c>
      <c r="Q3795" s="324">
        <f>ROUND(SUMIF('AV-Bewegungsdaten'!B:B,$A3795,'AV-Bewegungsdaten'!D:D),2)</f>
        <v>0</v>
      </c>
      <c r="T3795" s="327"/>
      <c r="U3795" s="326">
        <f>ROUND(SUMIF('DV-Bewegungsdaten'!B:B,Kategorien!A3795,'DV-Bewegungsdaten'!D:D),3)</f>
        <v>0</v>
      </c>
      <c r="V3795" s="324">
        <f>ROUND(SUMIF('DV-Bewegungsdaten'!B:B,Kategorien!A3795,'DV-Bewegungsdaten'!E:E),3)</f>
        <v>0</v>
      </c>
      <c r="AD3795" s="390">
        <f t="shared" si="769"/>
        <v>8.9809999999999999</v>
      </c>
      <c r="AE3795" s="390">
        <f t="shared" si="770"/>
        <v>9.6379999999999999</v>
      </c>
      <c r="AF3795" s="390">
        <f t="shared" si="771"/>
        <v>10.856999999999999</v>
      </c>
      <c r="AG3795" s="390">
        <f t="shared" si="772"/>
        <v>10.224</v>
      </c>
      <c r="AH3795" s="390">
        <f t="shared" si="773"/>
        <v>10.135999999999999</v>
      </c>
      <c r="AI3795" s="390">
        <f t="shared" si="774"/>
        <v>10.667999999999999</v>
      </c>
      <c r="AJ3795" s="390">
        <f t="shared" si="775"/>
        <v>9.9510000000000005</v>
      </c>
      <c r="AK3795" s="390">
        <f t="shared" si="776"/>
        <v>10.234999999999999</v>
      </c>
      <c r="AL3795" s="390">
        <f t="shared" si="777"/>
        <v>10.344999999999999</v>
      </c>
      <c r="AM3795" s="390">
        <f t="shared" si="778"/>
        <v>10.225999999999999</v>
      </c>
      <c r="AN3795" s="390">
        <f t="shared" si="779"/>
        <v>9.82</v>
      </c>
      <c r="AO3795" s="390">
        <f t="shared" si="780"/>
        <v>10.722999999999999</v>
      </c>
    </row>
    <row r="3796" spans="1:41" ht="15" customHeight="1" x14ac:dyDescent="0.25">
      <c r="A3796" s="127" t="s">
        <v>5400</v>
      </c>
      <c r="B3796" s="125" t="s">
        <v>2077</v>
      </c>
      <c r="C3796" s="125" t="s">
        <v>5226</v>
      </c>
      <c r="D3796" s="125" t="s">
        <v>4667</v>
      </c>
      <c r="F3796" s="126">
        <v>15.37</v>
      </c>
      <c r="G3796" s="126">
        <v>15.569999999999999</v>
      </c>
      <c r="H3796" s="126">
        <v>12.3</v>
      </c>
      <c r="I3796" s="126"/>
      <c r="J3796" s="317"/>
      <c r="K3796" s="323">
        <f>ROUND(SUMIF('VGT-Bewegungsdaten'!B:B,A3796,'VGT-Bewegungsdaten'!C:C),3)</f>
        <v>0</v>
      </c>
      <c r="L3796" s="324">
        <f>ROUND(SUMIF('VGT-Bewegungsdaten'!B:B,$A3796,'VGT-Bewegungsdaten'!D:D),2)</f>
        <v>0</v>
      </c>
      <c r="N3796" s="376" t="s">
        <v>4930</v>
      </c>
      <c r="O3796" s="376" t="s">
        <v>4940</v>
      </c>
      <c r="P3796" s="326">
        <f>ROUND(SUMIF('AV-Bewegungsdaten'!B:B,A3796,'AV-Bewegungsdaten'!C:C),3)</f>
        <v>0</v>
      </c>
      <c r="Q3796" s="324">
        <f>ROUND(SUMIF('AV-Bewegungsdaten'!B:B,$A3796,'AV-Bewegungsdaten'!D:D),2)</f>
        <v>0</v>
      </c>
      <c r="T3796" s="327"/>
      <c r="U3796" s="326">
        <f>ROUND(SUMIF('DV-Bewegungsdaten'!B:B,Kategorien!A3796,'DV-Bewegungsdaten'!D:D),3)</f>
        <v>0</v>
      </c>
      <c r="V3796" s="324">
        <f>ROUND(SUMIF('DV-Bewegungsdaten'!B:B,Kategorien!A3796,'DV-Bewegungsdaten'!E:E),3)</f>
        <v>0</v>
      </c>
      <c r="AD3796" s="390">
        <f t="shared" si="769"/>
        <v>10.630999999999998</v>
      </c>
      <c r="AE3796" s="390">
        <f t="shared" si="770"/>
        <v>11.287999999999998</v>
      </c>
      <c r="AF3796" s="390">
        <f t="shared" si="771"/>
        <v>12.506999999999998</v>
      </c>
      <c r="AG3796" s="390">
        <f t="shared" si="772"/>
        <v>11.873999999999999</v>
      </c>
      <c r="AH3796" s="390">
        <f t="shared" si="773"/>
        <v>11.785999999999998</v>
      </c>
      <c r="AI3796" s="390">
        <f t="shared" si="774"/>
        <v>12.317999999999998</v>
      </c>
      <c r="AJ3796" s="390">
        <f t="shared" si="775"/>
        <v>11.600999999999999</v>
      </c>
      <c r="AK3796" s="390">
        <f t="shared" si="776"/>
        <v>11.884999999999998</v>
      </c>
      <c r="AL3796" s="390">
        <f t="shared" si="777"/>
        <v>11.994999999999997</v>
      </c>
      <c r="AM3796" s="390">
        <f t="shared" si="778"/>
        <v>11.875999999999998</v>
      </c>
      <c r="AN3796" s="390">
        <f t="shared" si="779"/>
        <v>11.469999999999999</v>
      </c>
      <c r="AO3796" s="390">
        <f t="shared" si="780"/>
        <v>12.372999999999998</v>
      </c>
    </row>
    <row r="3797" spans="1:41" ht="15" customHeight="1" x14ac:dyDescent="0.25">
      <c r="A3797" s="127" t="s">
        <v>5401</v>
      </c>
      <c r="B3797" s="125" t="s">
        <v>2077</v>
      </c>
      <c r="C3797" s="125" t="s">
        <v>5226</v>
      </c>
      <c r="D3797" s="125" t="s">
        <v>4669</v>
      </c>
      <c r="F3797" s="126">
        <v>18.25</v>
      </c>
      <c r="G3797" s="126">
        <v>18.45</v>
      </c>
      <c r="H3797" s="126">
        <v>14.6</v>
      </c>
      <c r="I3797" s="126"/>
      <c r="J3797" s="317"/>
      <c r="K3797" s="323">
        <f>ROUND(SUMIF('VGT-Bewegungsdaten'!B:B,A3797,'VGT-Bewegungsdaten'!C:C),3)</f>
        <v>0</v>
      </c>
      <c r="L3797" s="324">
        <f>ROUND(SUMIF('VGT-Bewegungsdaten'!B:B,$A3797,'VGT-Bewegungsdaten'!D:D),2)</f>
        <v>0</v>
      </c>
      <c r="N3797" s="376" t="s">
        <v>4930</v>
      </c>
      <c r="O3797" s="376" t="s">
        <v>4940</v>
      </c>
      <c r="P3797" s="326">
        <f>ROUND(SUMIF('AV-Bewegungsdaten'!B:B,A3797,'AV-Bewegungsdaten'!C:C),3)</f>
        <v>0</v>
      </c>
      <c r="Q3797" s="324">
        <f>ROUND(SUMIF('AV-Bewegungsdaten'!B:B,$A3797,'AV-Bewegungsdaten'!D:D),2)</f>
        <v>0</v>
      </c>
      <c r="T3797" s="327"/>
      <c r="U3797" s="326">
        <f>ROUND(SUMIF('DV-Bewegungsdaten'!B:B,Kategorien!A3797,'DV-Bewegungsdaten'!D:D),3)</f>
        <v>0</v>
      </c>
      <c r="V3797" s="324">
        <f>ROUND(SUMIF('DV-Bewegungsdaten'!B:B,Kategorien!A3797,'DV-Bewegungsdaten'!E:E),3)</f>
        <v>0</v>
      </c>
      <c r="AD3797" s="390">
        <f t="shared" si="769"/>
        <v>13.510999999999999</v>
      </c>
      <c r="AE3797" s="390">
        <f t="shared" si="770"/>
        <v>14.167999999999999</v>
      </c>
      <c r="AF3797" s="390">
        <f t="shared" si="771"/>
        <v>15.386999999999999</v>
      </c>
      <c r="AG3797" s="390">
        <f t="shared" si="772"/>
        <v>14.754</v>
      </c>
      <c r="AH3797" s="390">
        <f t="shared" si="773"/>
        <v>14.666</v>
      </c>
      <c r="AI3797" s="390">
        <f t="shared" si="774"/>
        <v>15.198</v>
      </c>
      <c r="AJ3797" s="390">
        <f t="shared" si="775"/>
        <v>14.481</v>
      </c>
      <c r="AK3797" s="390">
        <f t="shared" si="776"/>
        <v>14.764999999999999</v>
      </c>
      <c r="AL3797" s="390">
        <f t="shared" si="777"/>
        <v>14.875</v>
      </c>
      <c r="AM3797" s="390">
        <f t="shared" si="778"/>
        <v>14.756</v>
      </c>
      <c r="AN3797" s="390">
        <f t="shared" si="779"/>
        <v>14.35</v>
      </c>
      <c r="AO3797" s="390">
        <f t="shared" si="780"/>
        <v>15.253</v>
      </c>
    </row>
    <row r="3798" spans="1:41" ht="15" customHeight="1" x14ac:dyDescent="0.25">
      <c r="A3798" s="127" t="s">
        <v>5402</v>
      </c>
      <c r="B3798" s="125" t="s">
        <v>2077</v>
      </c>
      <c r="C3798" s="125" t="s">
        <v>5226</v>
      </c>
      <c r="D3798" s="125" t="s">
        <v>4671</v>
      </c>
      <c r="F3798" s="126">
        <v>17.29</v>
      </c>
      <c r="G3798" s="126">
        <v>17.489999999999998</v>
      </c>
      <c r="H3798" s="126">
        <v>13.83</v>
      </c>
      <c r="I3798" s="126"/>
      <c r="J3798" s="317"/>
      <c r="K3798" s="323">
        <f>ROUND(SUMIF('VGT-Bewegungsdaten'!B:B,A3798,'VGT-Bewegungsdaten'!C:C),3)</f>
        <v>0</v>
      </c>
      <c r="L3798" s="324">
        <f>ROUND(SUMIF('VGT-Bewegungsdaten'!B:B,$A3798,'VGT-Bewegungsdaten'!D:D),2)</f>
        <v>0</v>
      </c>
      <c r="N3798" s="376" t="s">
        <v>4930</v>
      </c>
      <c r="O3798" s="376" t="s">
        <v>4940</v>
      </c>
      <c r="P3798" s="326">
        <f>ROUND(SUMIF('AV-Bewegungsdaten'!B:B,A3798,'AV-Bewegungsdaten'!C:C),3)</f>
        <v>0</v>
      </c>
      <c r="Q3798" s="324">
        <f>ROUND(SUMIF('AV-Bewegungsdaten'!B:B,$A3798,'AV-Bewegungsdaten'!D:D),2)</f>
        <v>0</v>
      </c>
      <c r="T3798" s="327"/>
      <c r="U3798" s="326">
        <f>ROUND(SUMIF('DV-Bewegungsdaten'!B:B,Kategorien!A3798,'DV-Bewegungsdaten'!D:D),3)</f>
        <v>0</v>
      </c>
      <c r="V3798" s="324">
        <f>ROUND(SUMIF('DV-Bewegungsdaten'!B:B,Kategorien!A3798,'DV-Bewegungsdaten'!E:E),3)</f>
        <v>0</v>
      </c>
      <c r="AD3798" s="390">
        <f t="shared" si="769"/>
        <v>12.550999999999998</v>
      </c>
      <c r="AE3798" s="390">
        <f t="shared" si="770"/>
        <v>13.207999999999998</v>
      </c>
      <c r="AF3798" s="390">
        <f t="shared" si="771"/>
        <v>14.426999999999998</v>
      </c>
      <c r="AG3798" s="390">
        <f t="shared" si="772"/>
        <v>13.793999999999999</v>
      </c>
      <c r="AH3798" s="390">
        <f t="shared" si="773"/>
        <v>13.706</v>
      </c>
      <c r="AI3798" s="390">
        <f t="shared" si="774"/>
        <v>14.238</v>
      </c>
      <c r="AJ3798" s="390">
        <f t="shared" si="775"/>
        <v>13.520999999999999</v>
      </c>
      <c r="AK3798" s="390">
        <f t="shared" si="776"/>
        <v>13.804999999999998</v>
      </c>
      <c r="AL3798" s="390">
        <f t="shared" si="777"/>
        <v>13.914999999999999</v>
      </c>
      <c r="AM3798" s="390">
        <f t="shared" si="778"/>
        <v>13.795999999999999</v>
      </c>
      <c r="AN3798" s="390">
        <f t="shared" si="779"/>
        <v>13.389999999999999</v>
      </c>
      <c r="AO3798" s="390">
        <f t="shared" si="780"/>
        <v>14.292999999999999</v>
      </c>
    </row>
    <row r="3799" spans="1:41" ht="15" customHeight="1" x14ac:dyDescent="0.25">
      <c r="A3799" s="127" t="s">
        <v>5403</v>
      </c>
      <c r="B3799" s="125" t="s">
        <v>2077</v>
      </c>
      <c r="C3799" s="125" t="s">
        <v>5226</v>
      </c>
      <c r="D3799" s="125" t="s">
        <v>4673</v>
      </c>
      <c r="F3799" s="126">
        <v>16.329999999999998</v>
      </c>
      <c r="G3799" s="126">
        <v>16.529999999999998</v>
      </c>
      <c r="H3799" s="126">
        <v>13.06</v>
      </c>
      <c r="I3799" s="126"/>
      <c r="J3799" s="317"/>
      <c r="K3799" s="323">
        <f>ROUND(SUMIF('VGT-Bewegungsdaten'!B:B,A3799,'VGT-Bewegungsdaten'!C:C),3)</f>
        <v>0</v>
      </c>
      <c r="L3799" s="324">
        <f>ROUND(SUMIF('VGT-Bewegungsdaten'!B:B,$A3799,'VGT-Bewegungsdaten'!D:D),2)</f>
        <v>0</v>
      </c>
      <c r="N3799" s="376" t="s">
        <v>4930</v>
      </c>
      <c r="O3799" s="376" t="s">
        <v>4940</v>
      </c>
      <c r="P3799" s="326">
        <f>ROUND(SUMIF('AV-Bewegungsdaten'!B:B,A3799,'AV-Bewegungsdaten'!C:C),3)</f>
        <v>0</v>
      </c>
      <c r="Q3799" s="324">
        <f>ROUND(SUMIF('AV-Bewegungsdaten'!B:B,$A3799,'AV-Bewegungsdaten'!D:D),2)</f>
        <v>0</v>
      </c>
      <c r="T3799" s="327"/>
      <c r="U3799" s="326">
        <f>ROUND(SUMIF('DV-Bewegungsdaten'!B:B,Kategorien!A3799,'DV-Bewegungsdaten'!D:D),3)</f>
        <v>0</v>
      </c>
      <c r="V3799" s="324">
        <f>ROUND(SUMIF('DV-Bewegungsdaten'!B:B,Kategorien!A3799,'DV-Bewegungsdaten'!E:E),3)</f>
        <v>0</v>
      </c>
      <c r="AD3799" s="390">
        <f t="shared" si="769"/>
        <v>11.590999999999998</v>
      </c>
      <c r="AE3799" s="390">
        <f t="shared" si="770"/>
        <v>12.247999999999998</v>
      </c>
      <c r="AF3799" s="390">
        <f t="shared" si="771"/>
        <v>13.466999999999997</v>
      </c>
      <c r="AG3799" s="390">
        <f t="shared" si="772"/>
        <v>12.833999999999998</v>
      </c>
      <c r="AH3799" s="390">
        <f t="shared" si="773"/>
        <v>12.745999999999999</v>
      </c>
      <c r="AI3799" s="390">
        <f t="shared" si="774"/>
        <v>13.277999999999999</v>
      </c>
      <c r="AJ3799" s="390">
        <f t="shared" si="775"/>
        <v>12.560999999999998</v>
      </c>
      <c r="AK3799" s="390">
        <f t="shared" si="776"/>
        <v>12.844999999999997</v>
      </c>
      <c r="AL3799" s="390">
        <f t="shared" si="777"/>
        <v>12.954999999999998</v>
      </c>
      <c r="AM3799" s="390">
        <f t="shared" si="778"/>
        <v>12.835999999999999</v>
      </c>
      <c r="AN3799" s="390">
        <f t="shared" si="779"/>
        <v>12.429999999999998</v>
      </c>
      <c r="AO3799" s="390">
        <f t="shared" si="780"/>
        <v>13.332999999999998</v>
      </c>
    </row>
    <row r="3800" spans="1:41" ht="15" customHeight="1" x14ac:dyDescent="0.25">
      <c r="A3800" s="127" t="s">
        <v>5404</v>
      </c>
      <c r="B3800" s="125" t="s">
        <v>2077</v>
      </c>
      <c r="C3800" s="125" t="s">
        <v>5226</v>
      </c>
      <c r="D3800" s="125" t="s">
        <v>4675</v>
      </c>
      <c r="F3800" s="126">
        <v>13.45</v>
      </c>
      <c r="G3800" s="126">
        <v>13.649999999999999</v>
      </c>
      <c r="H3800" s="126">
        <v>10.76</v>
      </c>
      <c r="I3800" s="126"/>
      <c r="J3800" s="317"/>
      <c r="K3800" s="323">
        <f>ROUND(SUMIF('VGT-Bewegungsdaten'!B:B,A3800,'VGT-Bewegungsdaten'!C:C),3)</f>
        <v>0</v>
      </c>
      <c r="L3800" s="324">
        <f>ROUND(SUMIF('VGT-Bewegungsdaten'!B:B,$A3800,'VGT-Bewegungsdaten'!D:D),2)</f>
        <v>0</v>
      </c>
      <c r="N3800" s="376" t="s">
        <v>4930</v>
      </c>
      <c r="O3800" s="376" t="s">
        <v>4940</v>
      </c>
      <c r="P3800" s="326">
        <f>ROUND(SUMIF('AV-Bewegungsdaten'!B:B,A3800,'AV-Bewegungsdaten'!C:C),3)</f>
        <v>0</v>
      </c>
      <c r="Q3800" s="324">
        <f>ROUND(SUMIF('AV-Bewegungsdaten'!B:B,$A3800,'AV-Bewegungsdaten'!D:D),2)</f>
        <v>0</v>
      </c>
      <c r="T3800" s="327"/>
      <c r="U3800" s="326">
        <f>ROUND(SUMIF('DV-Bewegungsdaten'!B:B,Kategorien!A3800,'DV-Bewegungsdaten'!D:D),3)</f>
        <v>0</v>
      </c>
      <c r="V3800" s="324">
        <f>ROUND(SUMIF('DV-Bewegungsdaten'!B:B,Kategorien!A3800,'DV-Bewegungsdaten'!E:E),3)</f>
        <v>0</v>
      </c>
      <c r="AD3800" s="390">
        <f t="shared" si="769"/>
        <v>8.7109999999999985</v>
      </c>
      <c r="AE3800" s="390">
        <f t="shared" si="770"/>
        <v>9.3679999999999986</v>
      </c>
      <c r="AF3800" s="390">
        <f t="shared" si="771"/>
        <v>10.586999999999998</v>
      </c>
      <c r="AG3800" s="390">
        <f t="shared" si="772"/>
        <v>9.9539999999999988</v>
      </c>
      <c r="AH3800" s="390">
        <f t="shared" si="773"/>
        <v>9.8659999999999997</v>
      </c>
      <c r="AI3800" s="390">
        <f t="shared" si="774"/>
        <v>10.398</v>
      </c>
      <c r="AJ3800" s="390">
        <f t="shared" si="775"/>
        <v>9.6809999999999992</v>
      </c>
      <c r="AK3800" s="390">
        <f t="shared" si="776"/>
        <v>9.9649999999999981</v>
      </c>
      <c r="AL3800" s="390">
        <f t="shared" si="777"/>
        <v>10.074999999999999</v>
      </c>
      <c r="AM3800" s="390">
        <f t="shared" si="778"/>
        <v>9.9559999999999995</v>
      </c>
      <c r="AN3800" s="390">
        <f t="shared" si="779"/>
        <v>9.5499999999999989</v>
      </c>
      <c r="AO3800" s="390">
        <f t="shared" si="780"/>
        <v>10.452999999999999</v>
      </c>
    </row>
    <row r="3801" spans="1:41" ht="15" customHeight="1" x14ac:dyDescent="0.25">
      <c r="A3801" s="127" t="s">
        <v>5405</v>
      </c>
      <c r="B3801" s="125" t="s">
        <v>2077</v>
      </c>
      <c r="C3801" s="125" t="s">
        <v>5226</v>
      </c>
      <c r="D3801" s="125" t="s">
        <v>4677</v>
      </c>
      <c r="F3801" s="126">
        <v>16.329999999999998</v>
      </c>
      <c r="G3801" s="126">
        <v>16.529999999999998</v>
      </c>
      <c r="H3801" s="126">
        <v>13.06</v>
      </c>
      <c r="I3801" s="126"/>
      <c r="J3801" s="317"/>
      <c r="K3801" s="323">
        <f>ROUND(SUMIF('VGT-Bewegungsdaten'!B:B,A3801,'VGT-Bewegungsdaten'!C:C),3)</f>
        <v>0</v>
      </c>
      <c r="L3801" s="324">
        <f>ROUND(SUMIF('VGT-Bewegungsdaten'!B:B,$A3801,'VGT-Bewegungsdaten'!D:D),2)</f>
        <v>0</v>
      </c>
      <c r="N3801" s="376" t="s">
        <v>4930</v>
      </c>
      <c r="O3801" s="376" t="s">
        <v>4940</v>
      </c>
      <c r="P3801" s="326">
        <f>ROUND(SUMIF('AV-Bewegungsdaten'!B:B,A3801,'AV-Bewegungsdaten'!C:C),3)</f>
        <v>0</v>
      </c>
      <c r="Q3801" s="324">
        <f>ROUND(SUMIF('AV-Bewegungsdaten'!B:B,$A3801,'AV-Bewegungsdaten'!D:D),2)</f>
        <v>0</v>
      </c>
      <c r="T3801" s="327"/>
      <c r="U3801" s="326">
        <f>ROUND(SUMIF('DV-Bewegungsdaten'!B:B,Kategorien!A3801,'DV-Bewegungsdaten'!D:D),3)</f>
        <v>0</v>
      </c>
      <c r="V3801" s="324">
        <f>ROUND(SUMIF('DV-Bewegungsdaten'!B:B,Kategorien!A3801,'DV-Bewegungsdaten'!E:E),3)</f>
        <v>0</v>
      </c>
      <c r="AD3801" s="390">
        <f t="shared" si="769"/>
        <v>11.590999999999998</v>
      </c>
      <c r="AE3801" s="390">
        <f t="shared" si="770"/>
        <v>12.247999999999998</v>
      </c>
      <c r="AF3801" s="390">
        <f t="shared" si="771"/>
        <v>13.466999999999997</v>
      </c>
      <c r="AG3801" s="390">
        <f t="shared" si="772"/>
        <v>12.833999999999998</v>
      </c>
      <c r="AH3801" s="390">
        <f t="shared" si="773"/>
        <v>12.745999999999999</v>
      </c>
      <c r="AI3801" s="390">
        <f t="shared" si="774"/>
        <v>13.277999999999999</v>
      </c>
      <c r="AJ3801" s="390">
        <f t="shared" si="775"/>
        <v>12.560999999999998</v>
      </c>
      <c r="AK3801" s="390">
        <f t="shared" si="776"/>
        <v>12.844999999999997</v>
      </c>
      <c r="AL3801" s="390">
        <f t="shared" si="777"/>
        <v>12.954999999999998</v>
      </c>
      <c r="AM3801" s="390">
        <f t="shared" si="778"/>
        <v>12.835999999999999</v>
      </c>
      <c r="AN3801" s="390">
        <f t="shared" si="779"/>
        <v>12.429999999999998</v>
      </c>
      <c r="AO3801" s="390">
        <f t="shared" si="780"/>
        <v>13.332999999999998</v>
      </c>
    </row>
    <row r="3802" spans="1:41" ht="15" customHeight="1" x14ac:dyDescent="0.25">
      <c r="A3802" s="127" t="s">
        <v>5406</v>
      </c>
      <c r="B3802" s="125" t="s">
        <v>2077</v>
      </c>
      <c r="C3802" s="125" t="s">
        <v>5226</v>
      </c>
      <c r="D3802" s="125" t="s">
        <v>4679</v>
      </c>
      <c r="F3802" s="126">
        <v>15.37</v>
      </c>
      <c r="G3802" s="126">
        <v>15.569999999999999</v>
      </c>
      <c r="H3802" s="126">
        <v>12.3</v>
      </c>
      <c r="I3802" s="126"/>
      <c r="J3802" s="317"/>
      <c r="K3802" s="323">
        <f>ROUND(SUMIF('VGT-Bewegungsdaten'!B:B,A3802,'VGT-Bewegungsdaten'!C:C),3)</f>
        <v>0</v>
      </c>
      <c r="L3802" s="324">
        <f>ROUND(SUMIF('VGT-Bewegungsdaten'!B:B,$A3802,'VGT-Bewegungsdaten'!D:D),2)</f>
        <v>0</v>
      </c>
      <c r="N3802" s="376" t="s">
        <v>4930</v>
      </c>
      <c r="O3802" s="376" t="s">
        <v>4940</v>
      </c>
      <c r="P3802" s="326">
        <f>ROUND(SUMIF('AV-Bewegungsdaten'!B:B,A3802,'AV-Bewegungsdaten'!C:C),3)</f>
        <v>0</v>
      </c>
      <c r="Q3802" s="324">
        <f>ROUND(SUMIF('AV-Bewegungsdaten'!B:B,$A3802,'AV-Bewegungsdaten'!D:D),2)</f>
        <v>0</v>
      </c>
      <c r="T3802" s="327"/>
      <c r="U3802" s="326">
        <f>ROUND(SUMIF('DV-Bewegungsdaten'!B:B,Kategorien!A3802,'DV-Bewegungsdaten'!D:D),3)</f>
        <v>0</v>
      </c>
      <c r="V3802" s="324">
        <f>ROUND(SUMIF('DV-Bewegungsdaten'!B:B,Kategorien!A3802,'DV-Bewegungsdaten'!E:E),3)</f>
        <v>0</v>
      </c>
      <c r="AD3802" s="390">
        <f t="shared" si="769"/>
        <v>10.630999999999998</v>
      </c>
      <c r="AE3802" s="390">
        <f t="shared" si="770"/>
        <v>11.287999999999998</v>
      </c>
      <c r="AF3802" s="390">
        <f t="shared" si="771"/>
        <v>12.506999999999998</v>
      </c>
      <c r="AG3802" s="390">
        <f t="shared" si="772"/>
        <v>11.873999999999999</v>
      </c>
      <c r="AH3802" s="390">
        <f t="shared" si="773"/>
        <v>11.785999999999998</v>
      </c>
      <c r="AI3802" s="390">
        <f t="shared" si="774"/>
        <v>12.317999999999998</v>
      </c>
      <c r="AJ3802" s="390">
        <f t="shared" si="775"/>
        <v>11.600999999999999</v>
      </c>
      <c r="AK3802" s="390">
        <f t="shared" si="776"/>
        <v>11.884999999999998</v>
      </c>
      <c r="AL3802" s="390">
        <f t="shared" si="777"/>
        <v>11.994999999999997</v>
      </c>
      <c r="AM3802" s="390">
        <f t="shared" si="778"/>
        <v>11.875999999999998</v>
      </c>
      <c r="AN3802" s="390">
        <f t="shared" si="779"/>
        <v>11.469999999999999</v>
      </c>
      <c r="AO3802" s="390">
        <f t="shared" si="780"/>
        <v>12.372999999999998</v>
      </c>
    </row>
    <row r="3803" spans="1:41" ht="15" customHeight="1" x14ac:dyDescent="0.25">
      <c r="A3803" s="127" t="s">
        <v>5407</v>
      </c>
      <c r="B3803" s="125" t="s">
        <v>2077</v>
      </c>
      <c r="C3803" s="125" t="s">
        <v>5226</v>
      </c>
      <c r="D3803" s="125" t="s">
        <v>4681</v>
      </c>
      <c r="F3803" s="126">
        <v>14.41</v>
      </c>
      <c r="G3803" s="126">
        <v>14.61</v>
      </c>
      <c r="H3803" s="126">
        <v>11.53</v>
      </c>
      <c r="I3803" s="126"/>
      <c r="J3803" s="317"/>
      <c r="K3803" s="323">
        <f>ROUND(SUMIF('VGT-Bewegungsdaten'!B:B,A3803,'VGT-Bewegungsdaten'!C:C),3)</f>
        <v>0</v>
      </c>
      <c r="L3803" s="324">
        <f>ROUND(SUMIF('VGT-Bewegungsdaten'!B:B,$A3803,'VGT-Bewegungsdaten'!D:D),2)</f>
        <v>0</v>
      </c>
      <c r="N3803" s="376" t="s">
        <v>4930</v>
      </c>
      <c r="O3803" s="376" t="s">
        <v>4940</v>
      </c>
      <c r="P3803" s="326">
        <f>ROUND(SUMIF('AV-Bewegungsdaten'!B:B,A3803,'AV-Bewegungsdaten'!C:C),3)</f>
        <v>0</v>
      </c>
      <c r="Q3803" s="324">
        <f>ROUND(SUMIF('AV-Bewegungsdaten'!B:B,$A3803,'AV-Bewegungsdaten'!D:D),2)</f>
        <v>0</v>
      </c>
      <c r="T3803" s="327"/>
      <c r="U3803" s="326">
        <f>ROUND(SUMIF('DV-Bewegungsdaten'!B:B,Kategorien!A3803,'DV-Bewegungsdaten'!D:D),3)</f>
        <v>0</v>
      </c>
      <c r="V3803" s="324">
        <f>ROUND(SUMIF('DV-Bewegungsdaten'!B:B,Kategorien!A3803,'DV-Bewegungsdaten'!E:E),3)</f>
        <v>0</v>
      </c>
      <c r="AD3803" s="390">
        <f t="shared" si="769"/>
        <v>9.6709999999999994</v>
      </c>
      <c r="AE3803" s="390">
        <f t="shared" si="770"/>
        <v>10.327999999999999</v>
      </c>
      <c r="AF3803" s="390">
        <f t="shared" si="771"/>
        <v>11.546999999999999</v>
      </c>
      <c r="AG3803" s="390">
        <f t="shared" si="772"/>
        <v>10.914</v>
      </c>
      <c r="AH3803" s="390">
        <f t="shared" si="773"/>
        <v>10.826000000000001</v>
      </c>
      <c r="AI3803" s="390">
        <f t="shared" si="774"/>
        <v>11.358000000000001</v>
      </c>
      <c r="AJ3803" s="390">
        <f t="shared" si="775"/>
        <v>10.641</v>
      </c>
      <c r="AK3803" s="390">
        <f t="shared" si="776"/>
        <v>10.924999999999999</v>
      </c>
      <c r="AL3803" s="390">
        <f t="shared" si="777"/>
        <v>11.035</v>
      </c>
      <c r="AM3803" s="390">
        <f t="shared" si="778"/>
        <v>10.916</v>
      </c>
      <c r="AN3803" s="390">
        <f t="shared" si="779"/>
        <v>10.51</v>
      </c>
      <c r="AO3803" s="390">
        <f t="shared" si="780"/>
        <v>11.413</v>
      </c>
    </row>
    <row r="3804" spans="1:41" ht="15" customHeight="1" x14ac:dyDescent="0.25">
      <c r="A3804" s="127" t="s">
        <v>5408</v>
      </c>
      <c r="B3804" s="125" t="s">
        <v>2077</v>
      </c>
      <c r="C3804" s="125" t="s">
        <v>5226</v>
      </c>
      <c r="D3804" s="125" t="s">
        <v>4683</v>
      </c>
      <c r="F3804" s="126">
        <v>13.45</v>
      </c>
      <c r="G3804" s="126">
        <v>13.649999999999999</v>
      </c>
      <c r="H3804" s="126">
        <v>10.76</v>
      </c>
      <c r="I3804" s="126"/>
      <c r="J3804" s="317"/>
      <c r="K3804" s="323">
        <f>ROUND(SUMIF('VGT-Bewegungsdaten'!B:B,A3804,'VGT-Bewegungsdaten'!C:C),3)</f>
        <v>0</v>
      </c>
      <c r="L3804" s="324">
        <f>ROUND(SUMIF('VGT-Bewegungsdaten'!B:B,$A3804,'VGT-Bewegungsdaten'!D:D),2)</f>
        <v>0</v>
      </c>
      <c r="N3804" s="376" t="s">
        <v>4930</v>
      </c>
      <c r="O3804" s="376" t="s">
        <v>4940</v>
      </c>
      <c r="P3804" s="326">
        <f>ROUND(SUMIF('AV-Bewegungsdaten'!B:B,A3804,'AV-Bewegungsdaten'!C:C),3)</f>
        <v>0</v>
      </c>
      <c r="Q3804" s="324">
        <f>ROUND(SUMIF('AV-Bewegungsdaten'!B:B,$A3804,'AV-Bewegungsdaten'!D:D),2)</f>
        <v>0</v>
      </c>
      <c r="T3804" s="327"/>
      <c r="U3804" s="326">
        <f>ROUND(SUMIF('DV-Bewegungsdaten'!B:B,Kategorien!A3804,'DV-Bewegungsdaten'!D:D),3)</f>
        <v>0</v>
      </c>
      <c r="V3804" s="324">
        <f>ROUND(SUMIF('DV-Bewegungsdaten'!B:B,Kategorien!A3804,'DV-Bewegungsdaten'!E:E),3)</f>
        <v>0</v>
      </c>
      <c r="AD3804" s="390">
        <f t="shared" si="769"/>
        <v>8.7109999999999985</v>
      </c>
      <c r="AE3804" s="390">
        <f t="shared" si="770"/>
        <v>9.3679999999999986</v>
      </c>
      <c r="AF3804" s="390">
        <f t="shared" si="771"/>
        <v>10.586999999999998</v>
      </c>
      <c r="AG3804" s="390">
        <f t="shared" si="772"/>
        <v>9.9539999999999988</v>
      </c>
      <c r="AH3804" s="390">
        <f t="shared" si="773"/>
        <v>9.8659999999999997</v>
      </c>
      <c r="AI3804" s="390">
        <f t="shared" si="774"/>
        <v>10.398</v>
      </c>
      <c r="AJ3804" s="390">
        <f t="shared" si="775"/>
        <v>9.6809999999999992</v>
      </c>
      <c r="AK3804" s="390">
        <f t="shared" si="776"/>
        <v>9.9649999999999981</v>
      </c>
      <c r="AL3804" s="390">
        <f t="shared" si="777"/>
        <v>10.074999999999999</v>
      </c>
      <c r="AM3804" s="390">
        <f t="shared" si="778"/>
        <v>9.9559999999999995</v>
      </c>
      <c r="AN3804" s="390">
        <f t="shared" si="779"/>
        <v>9.5499999999999989</v>
      </c>
      <c r="AO3804" s="390">
        <f t="shared" si="780"/>
        <v>10.452999999999999</v>
      </c>
    </row>
    <row r="3805" spans="1:41" ht="15" customHeight="1" x14ac:dyDescent="0.25">
      <c r="A3805" s="127" t="s">
        <v>5409</v>
      </c>
      <c r="B3805" s="125" t="s">
        <v>2077</v>
      </c>
      <c r="C3805" s="125" t="s">
        <v>5249</v>
      </c>
      <c r="D3805" s="125" t="s">
        <v>4667</v>
      </c>
      <c r="F3805" s="126">
        <v>15.06</v>
      </c>
      <c r="G3805" s="126">
        <v>15.26</v>
      </c>
      <c r="H3805" s="126">
        <v>12.21</v>
      </c>
      <c r="I3805" s="126"/>
      <c r="J3805" s="317"/>
      <c r="K3805" s="323">
        <f>ROUND(SUMIF('VGT-Bewegungsdaten'!B:B,A3805,'VGT-Bewegungsdaten'!C:C),3)</f>
        <v>0</v>
      </c>
      <c r="L3805" s="324">
        <f>ROUND(SUMIF('VGT-Bewegungsdaten'!B:B,$A3805,'VGT-Bewegungsdaten'!D:D),2)</f>
        <v>0</v>
      </c>
      <c r="N3805" s="376" t="s">
        <v>4930</v>
      </c>
      <c r="O3805" s="376" t="s">
        <v>4940</v>
      </c>
      <c r="P3805" s="326">
        <f>ROUND(SUMIF('AV-Bewegungsdaten'!B:B,A3805,'AV-Bewegungsdaten'!C:C),3)</f>
        <v>0</v>
      </c>
      <c r="Q3805" s="324">
        <f>ROUND(SUMIF('AV-Bewegungsdaten'!B:B,$A3805,'AV-Bewegungsdaten'!D:D),2)</f>
        <v>0</v>
      </c>
      <c r="T3805" s="327"/>
      <c r="U3805" s="326">
        <f>ROUND(SUMIF('DV-Bewegungsdaten'!B:B,Kategorien!A3805,'DV-Bewegungsdaten'!D:D),3)</f>
        <v>0</v>
      </c>
      <c r="V3805" s="324">
        <f>ROUND(SUMIF('DV-Bewegungsdaten'!B:B,Kategorien!A3805,'DV-Bewegungsdaten'!E:E),3)</f>
        <v>0</v>
      </c>
      <c r="AD3805" s="390">
        <f t="shared" si="769"/>
        <v>10.321</v>
      </c>
      <c r="AE3805" s="390">
        <f t="shared" si="770"/>
        <v>10.978</v>
      </c>
      <c r="AF3805" s="390">
        <f t="shared" si="771"/>
        <v>12.196999999999999</v>
      </c>
      <c r="AG3805" s="390">
        <f t="shared" si="772"/>
        <v>11.564</v>
      </c>
      <c r="AH3805" s="390">
        <f t="shared" si="773"/>
        <v>11.475999999999999</v>
      </c>
      <c r="AI3805" s="390">
        <f t="shared" si="774"/>
        <v>12.007999999999999</v>
      </c>
      <c r="AJ3805" s="390">
        <f t="shared" si="775"/>
        <v>11.291</v>
      </c>
      <c r="AK3805" s="390">
        <f t="shared" si="776"/>
        <v>11.574999999999999</v>
      </c>
      <c r="AL3805" s="390">
        <f t="shared" si="777"/>
        <v>11.684999999999999</v>
      </c>
      <c r="AM3805" s="390">
        <f t="shared" si="778"/>
        <v>11.565999999999999</v>
      </c>
      <c r="AN3805" s="390">
        <f t="shared" si="779"/>
        <v>11.16</v>
      </c>
      <c r="AO3805" s="390">
        <f t="shared" si="780"/>
        <v>12.062999999999999</v>
      </c>
    </row>
    <row r="3806" spans="1:41" ht="15" customHeight="1" x14ac:dyDescent="0.25">
      <c r="A3806" s="127" t="s">
        <v>5410</v>
      </c>
      <c r="B3806" s="125" t="s">
        <v>2077</v>
      </c>
      <c r="C3806" s="125" t="s">
        <v>5249</v>
      </c>
      <c r="D3806" s="125" t="s">
        <v>5411</v>
      </c>
      <c r="F3806" s="126">
        <v>13.18</v>
      </c>
      <c r="G3806" s="126">
        <v>13.379999999999999</v>
      </c>
      <c r="H3806" s="126">
        <v>10.7</v>
      </c>
      <c r="I3806" s="126"/>
      <c r="J3806" s="317"/>
      <c r="K3806" s="323">
        <f>ROUND(SUMIF('VGT-Bewegungsdaten'!B:B,A3806,'VGT-Bewegungsdaten'!C:C),3)</f>
        <v>0</v>
      </c>
      <c r="L3806" s="324">
        <f>ROUND(SUMIF('VGT-Bewegungsdaten'!B:B,$A3806,'VGT-Bewegungsdaten'!D:D),2)</f>
        <v>0</v>
      </c>
      <c r="N3806" s="376" t="s">
        <v>4930</v>
      </c>
      <c r="O3806" s="376" t="s">
        <v>4940</v>
      </c>
      <c r="P3806" s="326">
        <f>ROUND(SUMIF('AV-Bewegungsdaten'!B:B,A3806,'AV-Bewegungsdaten'!C:C),3)</f>
        <v>0</v>
      </c>
      <c r="Q3806" s="324">
        <f>ROUND(SUMIF('AV-Bewegungsdaten'!B:B,$A3806,'AV-Bewegungsdaten'!D:D),2)</f>
        <v>0</v>
      </c>
      <c r="T3806" s="327"/>
      <c r="U3806" s="326">
        <f>ROUND(SUMIF('DV-Bewegungsdaten'!B:B,Kategorien!A3806,'DV-Bewegungsdaten'!D:D),3)</f>
        <v>0</v>
      </c>
      <c r="V3806" s="324">
        <f>ROUND(SUMIF('DV-Bewegungsdaten'!B:B,Kategorien!A3806,'DV-Bewegungsdaten'!E:E),3)</f>
        <v>0</v>
      </c>
      <c r="AD3806" s="390">
        <f t="shared" si="769"/>
        <v>8.4409999999999989</v>
      </c>
      <c r="AE3806" s="390">
        <f t="shared" si="770"/>
        <v>9.097999999999999</v>
      </c>
      <c r="AF3806" s="390">
        <f t="shared" si="771"/>
        <v>10.316999999999998</v>
      </c>
      <c r="AG3806" s="390">
        <f t="shared" si="772"/>
        <v>9.6839999999999993</v>
      </c>
      <c r="AH3806" s="390">
        <f t="shared" si="773"/>
        <v>9.5960000000000001</v>
      </c>
      <c r="AI3806" s="390">
        <f t="shared" si="774"/>
        <v>10.128</v>
      </c>
      <c r="AJ3806" s="390">
        <f t="shared" si="775"/>
        <v>9.4109999999999996</v>
      </c>
      <c r="AK3806" s="390">
        <f t="shared" si="776"/>
        <v>9.6949999999999985</v>
      </c>
      <c r="AL3806" s="390">
        <f t="shared" si="777"/>
        <v>9.8049999999999997</v>
      </c>
      <c r="AM3806" s="390">
        <f t="shared" si="778"/>
        <v>9.6859999999999999</v>
      </c>
      <c r="AN3806" s="390">
        <f t="shared" si="779"/>
        <v>9.2799999999999994</v>
      </c>
      <c r="AO3806" s="390">
        <f t="shared" si="780"/>
        <v>10.183</v>
      </c>
    </row>
    <row r="3807" spans="1:41" ht="15" customHeight="1" x14ac:dyDescent="0.25">
      <c r="A3807" s="127" t="s">
        <v>5745</v>
      </c>
      <c r="B3807" s="125" t="s">
        <v>2077</v>
      </c>
      <c r="C3807" s="125" t="s">
        <v>5727</v>
      </c>
      <c r="D3807" s="125" t="s">
        <v>4667</v>
      </c>
      <c r="F3807" s="126">
        <v>15.06</v>
      </c>
      <c r="G3807" s="126">
        <v>15.26</v>
      </c>
      <c r="H3807" s="126">
        <v>12.21</v>
      </c>
      <c r="I3807" s="126"/>
      <c r="J3807" s="317"/>
      <c r="K3807" s="323">
        <f>ROUND(SUMIF('VGT-Bewegungsdaten'!B:B,A3807,'VGT-Bewegungsdaten'!C:C),3)</f>
        <v>0</v>
      </c>
      <c r="L3807" s="324">
        <f>ROUND(SUMIF('VGT-Bewegungsdaten'!B:B,$A3807,'VGT-Bewegungsdaten'!D:D),2)</f>
        <v>0</v>
      </c>
      <c r="N3807" s="376" t="s">
        <v>4930</v>
      </c>
      <c r="O3807" s="376" t="s">
        <v>4940</v>
      </c>
      <c r="P3807" s="326">
        <f>ROUND(SUMIF('AV-Bewegungsdaten'!B:B,A3807,'AV-Bewegungsdaten'!C:C),3)</f>
        <v>0</v>
      </c>
      <c r="Q3807" s="324">
        <f>ROUND(SUMIF('AV-Bewegungsdaten'!B:B,$A3807,'AV-Bewegungsdaten'!D:D),2)</f>
        <v>0</v>
      </c>
      <c r="T3807" s="327"/>
      <c r="U3807" s="326">
        <f>ROUND(SUMIF('DV-Bewegungsdaten'!B:B,Kategorien!A3807,'DV-Bewegungsdaten'!D:D),3)</f>
        <v>0</v>
      </c>
      <c r="V3807" s="324">
        <f>ROUND(SUMIF('DV-Bewegungsdaten'!B:B,Kategorien!A3807,'DV-Bewegungsdaten'!E:E),3)</f>
        <v>0</v>
      </c>
      <c r="AD3807" s="390">
        <f t="shared" si="769"/>
        <v>10.321</v>
      </c>
      <c r="AE3807" s="390">
        <f t="shared" si="770"/>
        <v>10.978</v>
      </c>
      <c r="AF3807" s="390">
        <f t="shared" si="771"/>
        <v>12.196999999999999</v>
      </c>
      <c r="AG3807" s="390">
        <f t="shared" si="772"/>
        <v>11.564</v>
      </c>
      <c r="AH3807" s="390">
        <f t="shared" si="773"/>
        <v>11.475999999999999</v>
      </c>
      <c r="AI3807" s="390">
        <f t="shared" si="774"/>
        <v>12.007999999999999</v>
      </c>
      <c r="AJ3807" s="390">
        <f t="shared" si="775"/>
        <v>11.291</v>
      </c>
      <c r="AK3807" s="390">
        <f t="shared" si="776"/>
        <v>11.574999999999999</v>
      </c>
      <c r="AL3807" s="390">
        <f t="shared" si="777"/>
        <v>11.684999999999999</v>
      </c>
      <c r="AM3807" s="390">
        <f t="shared" si="778"/>
        <v>11.565999999999999</v>
      </c>
      <c r="AN3807" s="390">
        <f t="shared" si="779"/>
        <v>11.16</v>
      </c>
      <c r="AO3807" s="390">
        <f t="shared" si="780"/>
        <v>12.062999999999999</v>
      </c>
    </row>
    <row r="3808" spans="1:41" ht="15" customHeight="1" x14ac:dyDescent="0.25">
      <c r="A3808" s="127" t="s">
        <v>5746</v>
      </c>
      <c r="B3808" s="125" t="s">
        <v>2077</v>
      </c>
      <c r="C3808" s="125" t="s">
        <v>5727</v>
      </c>
      <c r="D3808" s="125" t="s">
        <v>5411</v>
      </c>
      <c r="F3808" s="126">
        <v>13.18</v>
      </c>
      <c r="G3808" s="126">
        <v>13.379999999999999</v>
      </c>
      <c r="H3808" s="126">
        <v>10.7</v>
      </c>
      <c r="I3808" s="126"/>
      <c r="J3808" s="317"/>
      <c r="K3808" s="323">
        <f>ROUND(SUMIF('VGT-Bewegungsdaten'!B:B,A3808,'VGT-Bewegungsdaten'!C:C),3)</f>
        <v>0</v>
      </c>
      <c r="L3808" s="324">
        <f>ROUND(SUMIF('VGT-Bewegungsdaten'!B:B,$A3808,'VGT-Bewegungsdaten'!D:D),2)</f>
        <v>0</v>
      </c>
      <c r="N3808" s="376" t="s">
        <v>4930</v>
      </c>
      <c r="O3808" s="376" t="s">
        <v>4940</v>
      </c>
      <c r="P3808" s="326">
        <f>ROUND(SUMIF('AV-Bewegungsdaten'!B:B,A3808,'AV-Bewegungsdaten'!C:C),3)</f>
        <v>0</v>
      </c>
      <c r="Q3808" s="324">
        <f>ROUND(SUMIF('AV-Bewegungsdaten'!B:B,$A3808,'AV-Bewegungsdaten'!D:D),2)</f>
        <v>0</v>
      </c>
      <c r="T3808" s="327"/>
      <c r="U3808" s="326">
        <f>ROUND(SUMIF('DV-Bewegungsdaten'!B:B,Kategorien!A3808,'DV-Bewegungsdaten'!D:D),3)</f>
        <v>0</v>
      </c>
      <c r="V3808" s="324">
        <f>ROUND(SUMIF('DV-Bewegungsdaten'!B:B,Kategorien!A3808,'DV-Bewegungsdaten'!E:E),3)</f>
        <v>0</v>
      </c>
      <c r="AD3808" s="390">
        <f t="shared" si="769"/>
        <v>8.4409999999999989</v>
      </c>
      <c r="AE3808" s="390">
        <f t="shared" si="770"/>
        <v>9.097999999999999</v>
      </c>
      <c r="AF3808" s="390">
        <f t="shared" si="771"/>
        <v>10.316999999999998</v>
      </c>
      <c r="AG3808" s="390">
        <f t="shared" si="772"/>
        <v>9.6839999999999993</v>
      </c>
      <c r="AH3808" s="390">
        <f t="shared" si="773"/>
        <v>9.5960000000000001</v>
      </c>
      <c r="AI3808" s="390">
        <f t="shared" si="774"/>
        <v>10.128</v>
      </c>
      <c r="AJ3808" s="390">
        <f t="shared" si="775"/>
        <v>9.4109999999999996</v>
      </c>
      <c r="AK3808" s="390">
        <f t="shared" si="776"/>
        <v>9.6949999999999985</v>
      </c>
      <c r="AL3808" s="390">
        <f t="shared" si="777"/>
        <v>9.8049999999999997</v>
      </c>
      <c r="AM3808" s="390">
        <f t="shared" si="778"/>
        <v>9.6859999999999999</v>
      </c>
      <c r="AN3808" s="390">
        <f t="shared" si="779"/>
        <v>9.2799999999999994</v>
      </c>
      <c r="AO3808" s="390">
        <f t="shared" si="780"/>
        <v>10.183</v>
      </c>
    </row>
    <row r="3809" spans="1:41" ht="15" customHeight="1" x14ac:dyDescent="0.25">
      <c r="A3809" s="127" t="s">
        <v>6031</v>
      </c>
      <c r="B3809" s="125" t="s">
        <v>2077</v>
      </c>
      <c r="C3809" s="125" t="s">
        <v>6013</v>
      </c>
      <c r="D3809" s="125" t="s">
        <v>4667</v>
      </c>
      <c r="F3809" s="126">
        <v>14.98</v>
      </c>
      <c r="G3809" s="126">
        <v>15.18</v>
      </c>
      <c r="H3809" s="126">
        <v>12.14</v>
      </c>
      <c r="I3809" s="126"/>
      <c r="J3809" s="317"/>
      <c r="K3809" s="323">
        <f>ROUND(SUMIF('VGT-Bewegungsdaten'!B:B,A3809,'VGT-Bewegungsdaten'!C:C),3)</f>
        <v>0</v>
      </c>
      <c r="L3809" s="324">
        <f>ROUND(SUMIF('VGT-Bewegungsdaten'!B:B,$A3809,'VGT-Bewegungsdaten'!D:D),2)</f>
        <v>0</v>
      </c>
      <c r="N3809" s="376" t="s">
        <v>4930</v>
      </c>
      <c r="O3809" s="376" t="s">
        <v>4940</v>
      </c>
      <c r="P3809" s="326">
        <f>ROUND(SUMIF('AV-Bewegungsdaten'!B:B,A3809,'AV-Bewegungsdaten'!C:C),3)</f>
        <v>0</v>
      </c>
      <c r="Q3809" s="324">
        <f>ROUND(SUMIF('AV-Bewegungsdaten'!B:B,$A3809,'AV-Bewegungsdaten'!D:D),2)</f>
        <v>0</v>
      </c>
      <c r="T3809" s="327"/>
      <c r="U3809" s="326">
        <f>ROUND(SUMIF('DV-Bewegungsdaten'!B:B,Kategorien!A3809,'DV-Bewegungsdaten'!D:D),3)</f>
        <v>0</v>
      </c>
      <c r="V3809" s="324">
        <f>ROUND(SUMIF('DV-Bewegungsdaten'!B:B,Kategorien!A3809,'DV-Bewegungsdaten'!E:E),3)</f>
        <v>0</v>
      </c>
      <c r="AD3809" s="390">
        <f t="shared" si="769"/>
        <v>10.241</v>
      </c>
      <c r="AE3809" s="390">
        <f t="shared" si="770"/>
        <v>10.898</v>
      </c>
      <c r="AF3809" s="390">
        <f t="shared" si="771"/>
        <v>12.116999999999999</v>
      </c>
      <c r="AG3809" s="390">
        <f t="shared" si="772"/>
        <v>11.484</v>
      </c>
      <c r="AH3809" s="390">
        <f t="shared" si="773"/>
        <v>11.396000000000001</v>
      </c>
      <c r="AI3809" s="390">
        <f t="shared" si="774"/>
        <v>11.928000000000001</v>
      </c>
      <c r="AJ3809" s="390">
        <f t="shared" si="775"/>
        <v>11.211</v>
      </c>
      <c r="AK3809" s="390">
        <f t="shared" si="776"/>
        <v>11.494999999999999</v>
      </c>
      <c r="AL3809" s="390">
        <f t="shared" si="777"/>
        <v>11.605</v>
      </c>
      <c r="AM3809" s="390">
        <f t="shared" si="778"/>
        <v>11.486000000000001</v>
      </c>
      <c r="AN3809" s="390">
        <f t="shared" si="779"/>
        <v>11.08</v>
      </c>
      <c r="AO3809" s="390">
        <f t="shared" si="780"/>
        <v>11.983000000000001</v>
      </c>
    </row>
    <row r="3810" spans="1:41" ht="15" customHeight="1" x14ac:dyDescent="0.25">
      <c r="A3810" s="127" t="s">
        <v>6032</v>
      </c>
      <c r="B3810" s="125" t="s">
        <v>2077</v>
      </c>
      <c r="C3810" s="125" t="s">
        <v>6013</v>
      </c>
      <c r="D3810" s="125" t="s">
        <v>5411</v>
      </c>
      <c r="F3810" s="126">
        <v>13.11</v>
      </c>
      <c r="G3810" s="126">
        <v>13.309999999999999</v>
      </c>
      <c r="H3810" s="126">
        <v>10.65</v>
      </c>
      <c r="I3810" s="126"/>
      <c r="J3810" s="317"/>
      <c r="K3810" s="323">
        <f>ROUND(SUMIF('VGT-Bewegungsdaten'!B:B,A3810,'VGT-Bewegungsdaten'!C:C),3)</f>
        <v>0</v>
      </c>
      <c r="L3810" s="324">
        <f>ROUND(SUMIF('VGT-Bewegungsdaten'!B:B,$A3810,'VGT-Bewegungsdaten'!D:D),2)</f>
        <v>0</v>
      </c>
      <c r="N3810" s="376" t="s">
        <v>4930</v>
      </c>
      <c r="O3810" s="376" t="s">
        <v>4940</v>
      </c>
      <c r="P3810" s="326">
        <f>ROUND(SUMIF('AV-Bewegungsdaten'!B:B,A3810,'AV-Bewegungsdaten'!C:C),3)</f>
        <v>0</v>
      </c>
      <c r="Q3810" s="324">
        <f>ROUND(SUMIF('AV-Bewegungsdaten'!B:B,$A3810,'AV-Bewegungsdaten'!D:D),2)</f>
        <v>0</v>
      </c>
      <c r="T3810" s="327"/>
      <c r="U3810" s="326">
        <f>ROUND(SUMIF('DV-Bewegungsdaten'!B:B,Kategorien!A3810,'DV-Bewegungsdaten'!D:D),3)</f>
        <v>0</v>
      </c>
      <c r="V3810" s="324">
        <f>ROUND(SUMIF('DV-Bewegungsdaten'!B:B,Kategorien!A3810,'DV-Bewegungsdaten'!E:E),3)</f>
        <v>0</v>
      </c>
      <c r="AD3810" s="390">
        <f t="shared" si="769"/>
        <v>8.3709999999999987</v>
      </c>
      <c r="AE3810" s="390">
        <f t="shared" si="770"/>
        <v>9.0279999999999987</v>
      </c>
      <c r="AF3810" s="390">
        <f t="shared" si="771"/>
        <v>10.246999999999998</v>
      </c>
      <c r="AG3810" s="390">
        <f t="shared" si="772"/>
        <v>9.613999999999999</v>
      </c>
      <c r="AH3810" s="390">
        <f t="shared" si="773"/>
        <v>9.5259999999999998</v>
      </c>
      <c r="AI3810" s="390">
        <f t="shared" si="774"/>
        <v>10.058</v>
      </c>
      <c r="AJ3810" s="390">
        <f t="shared" si="775"/>
        <v>9.3409999999999993</v>
      </c>
      <c r="AK3810" s="390">
        <f t="shared" si="776"/>
        <v>9.6249999999999982</v>
      </c>
      <c r="AL3810" s="390">
        <f t="shared" si="777"/>
        <v>9.7349999999999994</v>
      </c>
      <c r="AM3810" s="390">
        <f t="shared" si="778"/>
        <v>9.6159999999999997</v>
      </c>
      <c r="AN3810" s="390">
        <f t="shared" si="779"/>
        <v>9.2099999999999991</v>
      </c>
      <c r="AO3810" s="390">
        <f t="shared" si="780"/>
        <v>10.113</v>
      </c>
    </row>
    <row r="3811" spans="1:41" ht="15" customHeight="1" x14ac:dyDescent="0.25">
      <c r="A3811" s="127" t="s">
        <v>6033</v>
      </c>
      <c r="B3811" s="125" t="s">
        <v>2077</v>
      </c>
      <c r="C3811" s="125" t="s">
        <v>6018</v>
      </c>
      <c r="D3811" s="125" t="s">
        <v>4667</v>
      </c>
      <c r="F3811" s="126">
        <v>14.91</v>
      </c>
      <c r="G3811" s="126">
        <v>15.11</v>
      </c>
      <c r="H3811" s="126">
        <v>12.09</v>
      </c>
      <c r="I3811" s="126"/>
      <c r="J3811" s="317"/>
      <c r="K3811" s="323">
        <f>ROUND(SUMIF('VGT-Bewegungsdaten'!B:B,A3811,'VGT-Bewegungsdaten'!C:C),3)</f>
        <v>0</v>
      </c>
      <c r="L3811" s="324">
        <f>ROUND(SUMIF('VGT-Bewegungsdaten'!B:B,$A3811,'VGT-Bewegungsdaten'!D:D),2)</f>
        <v>0</v>
      </c>
      <c r="N3811" s="376" t="s">
        <v>4930</v>
      </c>
      <c r="O3811" s="376" t="s">
        <v>4940</v>
      </c>
      <c r="P3811" s="326">
        <f>ROUND(SUMIF('AV-Bewegungsdaten'!B:B,A3811,'AV-Bewegungsdaten'!C:C),3)</f>
        <v>0</v>
      </c>
      <c r="Q3811" s="324">
        <f>ROUND(SUMIF('AV-Bewegungsdaten'!B:B,$A3811,'AV-Bewegungsdaten'!D:D),2)</f>
        <v>0</v>
      </c>
      <c r="T3811" s="327"/>
      <c r="U3811" s="326">
        <f>ROUND(SUMIF('DV-Bewegungsdaten'!B:B,Kategorien!A3811,'DV-Bewegungsdaten'!D:D),3)</f>
        <v>0</v>
      </c>
      <c r="V3811" s="324">
        <f>ROUND(SUMIF('DV-Bewegungsdaten'!B:B,Kategorien!A3811,'DV-Bewegungsdaten'!E:E),3)</f>
        <v>0</v>
      </c>
      <c r="AD3811" s="390">
        <f t="shared" si="769"/>
        <v>10.170999999999999</v>
      </c>
      <c r="AE3811" s="390">
        <f t="shared" si="770"/>
        <v>10.827999999999999</v>
      </c>
      <c r="AF3811" s="390">
        <f t="shared" si="771"/>
        <v>12.046999999999999</v>
      </c>
      <c r="AG3811" s="390">
        <f t="shared" si="772"/>
        <v>11.414</v>
      </c>
      <c r="AH3811" s="390">
        <f t="shared" si="773"/>
        <v>11.326000000000001</v>
      </c>
      <c r="AI3811" s="390">
        <f t="shared" si="774"/>
        <v>11.858000000000001</v>
      </c>
      <c r="AJ3811" s="390">
        <f t="shared" si="775"/>
        <v>11.141</v>
      </c>
      <c r="AK3811" s="390">
        <f t="shared" si="776"/>
        <v>11.424999999999999</v>
      </c>
      <c r="AL3811" s="390">
        <f t="shared" si="777"/>
        <v>11.535</v>
      </c>
      <c r="AM3811" s="390">
        <f t="shared" si="778"/>
        <v>11.416</v>
      </c>
      <c r="AN3811" s="390">
        <f t="shared" si="779"/>
        <v>11.01</v>
      </c>
      <c r="AO3811" s="390">
        <f t="shared" si="780"/>
        <v>11.913</v>
      </c>
    </row>
    <row r="3812" spans="1:41" ht="15" customHeight="1" x14ac:dyDescent="0.25">
      <c r="A3812" s="127" t="s">
        <v>6034</v>
      </c>
      <c r="B3812" s="125" t="s">
        <v>2077</v>
      </c>
      <c r="C3812" s="125" t="s">
        <v>6018</v>
      </c>
      <c r="D3812" s="125" t="s">
        <v>5411</v>
      </c>
      <c r="F3812" s="126">
        <v>13.05</v>
      </c>
      <c r="G3812" s="126">
        <v>13.25</v>
      </c>
      <c r="H3812" s="126">
        <v>10.6</v>
      </c>
      <c r="I3812" s="126"/>
      <c r="J3812" s="317"/>
      <c r="K3812" s="323">
        <f>ROUND(SUMIF('VGT-Bewegungsdaten'!B:B,A3812,'VGT-Bewegungsdaten'!C:C),3)</f>
        <v>0</v>
      </c>
      <c r="L3812" s="324">
        <f>ROUND(SUMIF('VGT-Bewegungsdaten'!B:B,$A3812,'VGT-Bewegungsdaten'!D:D),2)</f>
        <v>0</v>
      </c>
      <c r="N3812" s="376" t="s">
        <v>4930</v>
      </c>
      <c r="O3812" s="376" t="s">
        <v>4940</v>
      </c>
      <c r="P3812" s="326">
        <f>ROUND(SUMIF('AV-Bewegungsdaten'!B:B,A3812,'AV-Bewegungsdaten'!C:C),3)</f>
        <v>0</v>
      </c>
      <c r="Q3812" s="324">
        <f>ROUND(SUMIF('AV-Bewegungsdaten'!B:B,$A3812,'AV-Bewegungsdaten'!D:D),2)</f>
        <v>0</v>
      </c>
      <c r="T3812" s="327"/>
      <c r="U3812" s="326">
        <f>ROUND(SUMIF('DV-Bewegungsdaten'!B:B,Kategorien!A3812,'DV-Bewegungsdaten'!D:D),3)</f>
        <v>0</v>
      </c>
      <c r="V3812" s="324">
        <f>ROUND(SUMIF('DV-Bewegungsdaten'!B:B,Kategorien!A3812,'DV-Bewegungsdaten'!E:E),3)</f>
        <v>0</v>
      </c>
      <c r="AD3812" s="390">
        <f t="shared" si="769"/>
        <v>8.3109999999999999</v>
      </c>
      <c r="AE3812" s="390">
        <f t="shared" si="770"/>
        <v>8.968</v>
      </c>
      <c r="AF3812" s="390">
        <f t="shared" si="771"/>
        <v>10.186999999999999</v>
      </c>
      <c r="AG3812" s="390">
        <f t="shared" si="772"/>
        <v>9.5540000000000003</v>
      </c>
      <c r="AH3812" s="390">
        <f t="shared" si="773"/>
        <v>9.4660000000000011</v>
      </c>
      <c r="AI3812" s="390">
        <f t="shared" si="774"/>
        <v>9.9980000000000011</v>
      </c>
      <c r="AJ3812" s="390">
        <f t="shared" si="775"/>
        <v>9.2810000000000006</v>
      </c>
      <c r="AK3812" s="390">
        <f t="shared" si="776"/>
        <v>9.5649999999999995</v>
      </c>
      <c r="AL3812" s="390">
        <f t="shared" si="777"/>
        <v>9.6750000000000007</v>
      </c>
      <c r="AM3812" s="390">
        <f t="shared" si="778"/>
        <v>9.5560000000000009</v>
      </c>
      <c r="AN3812" s="390">
        <f t="shared" si="779"/>
        <v>9.15</v>
      </c>
      <c r="AO3812" s="390">
        <f t="shared" si="780"/>
        <v>10.053000000000001</v>
      </c>
    </row>
    <row r="3813" spans="1:41" ht="15" customHeight="1" x14ac:dyDescent="0.25">
      <c r="A3813" s="127" t="s">
        <v>6035</v>
      </c>
      <c r="B3813" s="125" t="s">
        <v>2077</v>
      </c>
      <c r="C3813" s="125" t="s">
        <v>6023</v>
      </c>
      <c r="D3813" s="125" t="s">
        <v>4667</v>
      </c>
      <c r="F3813" s="126">
        <v>14.84</v>
      </c>
      <c r="G3813" s="126">
        <v>15.03</v>
      </c>
      <c r="H3813" s="126">
        <v>12.02</v>
      </c>
      <c r="I3813" s="126"/>
      <c r="J3813" s="317"/>
      <c r="K3813" s="323">
        <f>ROUND(SUMIF('VGT-Bewegungsdaten'!B:B,A3813,'VGT-Bewegungsdaten'!C:C),3)</f>
        <v>0</v>
      </c>
      <c r="L3813" s="324">
        <f>ROUND(SUMIF('VGT-Bewegungsdaten'!B:B,$A3813,'VGT-Bewegungsdaten'!D:D),2)</f>
        <v>0</v>
      </c>
      <c r="N3813" s="376" t="s">
        <v>4930</v>
      </c>
      <c r="O3813" s="376" t="s">
        <v>4940</v>
      </c>
      <c r="P3813" s="326">
        <f>ROUND(SUMIF('AV-Bewegungsdaten'!B:B,A3813,'AV-Bewegungsdaten'!C:C),3)</f>
        <v>0</v>
      </c>
      <c r="Q3813" s="324">
        <f>ROUND(SUMIF('AV-Bewegungsdaten'!B:B,$A3813,'AV-Bewegungsdaten'!D:D),2)</f>
        <v>0</v>
      </c>
      <c r="T3813" s="327"/>
      <c r="U3813" s="326">
        <f>ROUND(SUMIF('DV-Bewegungsdaten'!B:B,Kategorien!A3813,'DV-Bewegungsdaten'!D:D),3)</f>
        <v>0</v>
      </c>
      <c r="V3813" s="324">
        <f>ROUND(SUMIF('DV-Bewegungsdaten'!B:B,Kategorien!A3813,'DV-Bewegungsdaten'!E:E),3)</f>
        <v>0</v>
      </c>
      <c r="AD3813" s="390">
        <f t="shared" si="769"/>
        <v>10.090999999999999</v>
      </c>
      <c r="AE3813" s="390">
        <f t="shared" si="770"/>
        <v>10.747999999999999</v>
      </c>
      <c r="AF3813" s="390">
        <f t="shared" si="771"/>
        <v>11.966999999999999</v>
      </c>
      <c r="AG3813" s="390">
        <f t="shared" si="772"/>
        <v>11.334</v>
      </c>
      <c r="AH3813" s="390">
        <f t="shared" si="773"/>
        <v>11.245999999999999</v>
      </c>
      <c r="AI3813" s="390">
        <f t="shared" si="774"/>
        <v>11.777999999999999</v>
      </c>
      <c r="AJ3813" s="390">
        <f t="shared" si="775"/>
        <v>11.061</v>
      </c>
      <c r="AK3813" s="390">
        <f t="shared" si="776"/>
        <v>11.344999999999999</v>
      </c>
      <c r="AL3813" s="390">
        <f t="shared" si="777"/>
        <v>11.454999999999998</v>
      </c>
      <c r="AM3813" s="390">
        <f t="shared" si="778"/>
        <v>11.335999999999999</v>
      </c>
      <c r="AN3813" s="390">
        <f t="shared" si="779"/>
        <v>10.93</v>
      </c>
      <c r="AO3813" s="390">
        <f t="shared" si="780"/>
        <v>11.832999999999998</v>
      </c>
    </row>
    <row r="3814" spans="1:41" ht="15" customHeight="1" x14ac:dyDescent="0.25">
      <c r="A3814" s="127" t="s">
        <v>6036</v>
      </c>
      <c r="B3814" s="125" t="s">
        <v>2077</v>
      </c>
      <c r="C3814" s="125" t="s">
        <v>6023</v>
      </c>
      <c r="D3814" s="125" t="s">
        <v>5411</v>
      </c>
      <c r="F3814" s="126">
        <v>12.98</v>
      </c>
      <c r="G3814" s="126">
        <v>13.18</v>
      </c>
      <c r="H3814" s="126">
        <v>10.54</v>
      </c>
      <c r="I3814" s="126"/>
      <c r="J3814" s="317"/>
      <c r="K3814" s="323">
        <f>ROUND(SUMIF('VGT-Bewegungsdaten'!B:B,A3814,'VGT-Bewegungsdaten'!C:C),3)</f>
        <v>0</v>
      </c>
      <c r="L3814" s="324">
        <f>ROUND(SUMIF('VGT-Bewegungsdaten'!B:B,$A3814,'VGT-Bewegungsdaten'!D:D),2)</f>
        <v>0</v>
      </c>
      <c r="N3814" s="376" t="s">
        <v>4930</v>
      </c>
      <c r="O3814" s="376" t="s">
        <v>4940</v>
      </c>
      <c r="P3814" s="326">
        <f>ROUND(SUMIF('AV-Bewegungsdaten'!B:B,A3814,'AV-Bewegungsdaten'!C:C),3)</f>
        <v>0</v>
      </c>
      <c r="Q3814" s="324">
        <f>ROUND(SUMIF('AV-Bewegungsdaten'!B:B,$A3814,'AV-Bewegungsdaten'!D:D),2)</f>
        <v>0</v>
      </c>
      <c r="T3814" s="327"/>
      <c r="U3814" s="326">
        <f>ROUND(SUMIF('DV-Bewegungsdaten'!B:B,Kategorien!A3814,'DV-Bewegungsdaten'!D:D),3)</f>
        <v>0</v>
      </c>
      <c r="V3814" s="324">
        <f>ROUND(SUMIF('DV-Bewegungsdaten'!B:B,Kategorien!A3814,'DV-Bewegungsdaten'!E:E),3)</f>
        <v>0</v>
      </c>
      <c r="AD3814" s="390">
        <f t="shared" si="769"/>
        <v>8.2409999999999997</v>
      </c>
      <c r="AE3814" s="390">
        <f t="shared" si="770"/>
        <v>8.8979999999999997</v>
      </c>
      <c r="AF3814" s="390">
        <f t="shared" si="771"/>
        <v>10.116999999999999</v>
      </c>
      <c r="AG3814" s="390">
        <f t="shared" si="772"/>
        <v>9.484</v>
      </c>
      <c r="AH3814" s="390">
        <f t="shared" si="773"/>
        <v>9.3960000000000008</v>
      </c>
      <c r="AI3814" s="390">
        <f t="shared" si="774"/>
        <v>9.9280000000000008</v>
      </c>
      <c r="AJ3814" s="390">
        <f t="shared" si="775"/>
        <v>9.2110000000000003</v>
      </c>
      <c r="AK3814" s="390">
        <f t="shared" si="776"/>
        <v>9.4949999999999992</v>
      </c>
      <c r="AL3814" s="390">
        <f t="shared" si="777"/>
        <v>9.6050000000000004</v>
      </c>
      <c r="AM3814" s="390">
        <f t="shared" si="778"/>
        <v>9.4860000000000007</v>
      </c>
      <c r="AN3814" s="390">
        <f t="shared" si="779"/>
        <v>9.08</v>
      </c>
      <c r="AO3814" s="390">
        <f t="shared" si="780"/>
        <v>9.9830000000000005</v>
      </c>
    </row>
    <row r="3815" spans="1:41" ht="15" customHeight="1" x14ac:dyDescent="0.25">
      <c r="A3815" s="127" t="s">
        <v>6037</v>
      </c>
      <c r="B3815" s="125" t="s">
        <v>2077</v>
      </c>
      <c r="C3815" s="125" t="s">
        <v>6028</v>
      </c>
      <c r="D3815" s="125" t="s">
        <v>4667</v>
      </c>
      <c r="F3815" s="126">
        <v>14.76</v>
      </c>
      <c r="G3815" s="126">
        <v>14.959999999999999</v>
      </c>
      <c r="H3815" s="126">
        <v>11.97</v>
      </c>
      <c r="I3815" s="126"/>
      <c r="J3815" s="317"/>
      <c r="K3815" s="323">
        <f>ROUND(SUMIF('VGT-Bewegungsdaten'!B:B,A3815,'VGT-Bewegungsdaten'!C:C),3)</f>
        <v>0</v>
      </c>
      <c r="L3815" s="324">
        <f>ROUND(SUMIF('VGT-Bewegungsdaten'!B:B,$A3815,'VGT-Bewegungsdaten'!D:D),2)</f>
        <v>0</v>
      </c>
      <c r="N3815" s="376" t="s">
        <v>4930</v>
      </c>
      <c r="O3815" s="376" t="s">
        <v>4940</v>
      </c>
      <c r="P3815" s="326">
        <f>ROUND(SUMIF('AV-Bewegungsdaten'!B:B,A3815,'AV-Bewegungsdaten'!C:C),3)</f>
        <v>0</v>
      </c>
      <c r="Q3815" s="324">
        <f>ROUND(SUMIF('AV-Bewegungsdaten'!B:B,$A3815,'AV-Bewegungsdaten'!D:D),2)</f>
        <v>0</v>
      </c>
      <c r="T3815" s="327"/>
      <c r="U3815" s="326">
        <f>ROUND(SUMIF('DV-Bewegungsdaten'!B:B,Kategorien!A3815,'DV-Bewegungsdaten'!D:D),3)</f>
        <v>0</v>
      </c>
      <c r="V3815" s="324">
        <f>ROUND(SUMIF('DV-Bewegungsdaten'!B:B,Kategorien!A3815,'DV-Bewegungsdaten'!E:E),3)</f>
        <v>0</v>
      </c>
      <c r="AD3815" s="390">
        <f t="shared" si="769"/>
        <v>10.020999999999999</v>
      </c>
      <c r="AE3815" s="390">
        <f t="shared" si="770"/>
        <v>10.677999999999999</v>
      </c>
      <c r="AF3815" s="390">
        <f t="shared" si="771"/>
        <v>11.896999999999998</v>
      </c>
      <c r="AG3815" s="390">
        <f t="shared" si="772"/>
        <v>11.263999999999999</v>
      </c>
      <c r="AH3815" s="390">
        <f t="shared" si="773"/>
        <v>11.175999999999998</v>
      </c>
      <c r="AI3815" s="390">
        <f t="shared" si="774"/>
        <v>11.707999999999998</v>
      </c>
      <c r="AJ3815" s="390">
        <f t="shared" si="775"/>
        <v>10.991</v>
      </c>
      <c r="AK3815" s="390">
        <f t="shared" si="776"/>
        <v>11.274999999999999</v>
      </c>
      <c r="AL3815" s="390">
        <f t="shared" si="777"/>
        <v>11.384999999999998</v>
      </c>
      <c r="AM3815" s="390">
        <f t="shared" si="778"/>
        <v>11.265999999999998</v>
      </c>
      <c r="AN3815" s="390">
        <f t="shared" si="779"/>
        <v>10.86</v>
      </c>
      <c r="AO3815" s="390">
        <f t="shared" si="780"/>
        <v>11.762999999999998</v>
      </c>
    </row>
    <row r="3816" spans="1:41" ht="15" customHeight="1" x14ac:dyDescent="0.25">
      <c r="A3816" s="127" t="s">
        <v>6038</v>
      </c>
      <c r="B3816" s="125" t="s">
        <v>2077</v>
      </c>
      <c r="C3816" s="125" t="s">
        <v>6028</v>
      </c>
      <c r="D3816" s="125" t="s">
        <v>5411</v>
      </c>
      <c r="F3816" s="126">
        <v>12.92</v>
      </c>
      <c r="G3816" s="126">
        <v>13.11</v>
      </c>
      <c r="H3816" s="126">
        <v>10.49</v>
      </c>
      <c r="I3816" s="126"/>
      <c r="J3816" s="317"/>
      <c r="K3816" s="323">
        <f>ROUND(SUMIF('VGT-Bewegungsdaten'!B:B,A3816,'VGT-Bewegungsdaten'!C:C),3)</f>
        <v>0</v>
      </c>
      <c r="L3816" s="324">
        <f>ROUND(SUMIF('VGT-Bewegungsdaten'!B:B,$A3816,'VGT-Bewegungsdaten'!D:D),2)</f>
        <v>0</v>
      </c>
      <c r="N3816" s="376" t="s">
        <v>4930</v>
      </c>
      <c r="O3816" s="376" t="s">
        <v>4940</v>
      </c>
      <c r="P3816" s="326">
        <f>ROUND(SUMIF('AV-Bewegungsdaten'!B:B,A3816,'AV-Bewegungsdaten'!C:C),3)</f>
        <v>0</v>
      </c>
      <c r="Q3816" s="324">
        <f>ROUND(SUMIF('AV-Bewegungsdaten'!B:B,$A3816,'AV-Bewegungsdaten'!D:D),2)</f>
        <v>0</v>
      </c>
      <c r="T3816" s="327"/>
      <c r="U3816" s="326">
        <f>ROUND(SUMIF('DV-Bewegungsdaten'!B:B,Kategorien!A3816,'DV-Bewegungsdaten'!D:D),3)</f>
        <v>0</v>
      </c>
      <c r="V3816" s="324">
        <f>ROUND(SUMIF('DV-Bewegungsdaten'!B:B,Kategorien!A3816,'DV-Bewegungsdaten'!E:E),3)</f>
        <v>0</v>
      </c>
      <c r="AD3816" s="390">
        <f t="shared" si="769"/>
        <v>8.1709999999999994</v>
      </c>
      <c r="AE3816" s="390">
        <f t="shared" si="770"/>
        <v>8.8279999999999994</v>
      </c>
      <c r="AF3816" s="390">
        <f t="shared" si="771"/>
        <v>10.046999999999999</v>
      </c>
      <c r="AG3816" s="390">
        <f t="shared" si="772"/>
        <v>9.4139999999999997</v>
      </c>
      <c r="AH3816" s="390">
        <f t="shared" si="773"/>
        <v>9.3260000000000005</v>
      </c>
      <c r="AI3816" s="390">
        <f t="shared" si="774"/>
        <v>9.8580000000000005</v>
      </c>
      <c r="AJ3816" s="390">
        <f t="shared" si="775"/>
        <v>9.141</v>
      </c>
      <c r="AK3816" s="390">
        <f t="shared" si="776"/>
        <v>9.4249999999999989</v>
      </c>
      <c r="AL3816" s="390">
        <f t="shared" si="777"/>
        <v>9.5350000000000001</v>
      </c>
      <c r="AM3816" s="390">
        <f t="shared" si="778"/>
        <v>9.4160000000000004</v>
      </c>
      <c r="AN3816" s="390">
        <f t="shared" si="779"/>
        <v>9.01</v>
      </c>
      <c r="AO3816" s="390">
        <f t="shared" si="780"/>
        <v>9.9130000000000003</v>
      </c>
    </row>
    <row r="3817" spans="1:41" ht="15" customHeight="1" x14ac:dyDescent="0.25">
      <c r="A3817" s="127" t="s">
        <v>6086</v>
      </c>
      <c r="B3817" s="125" t="s">
        <v>2077</v>
      </c>
      <c r="C3817" s="125" t="s">
        <v>6067</v>
      </c>
      <c r="D3817" s="125" t="s">
        <v>4667</v>
      </c>
      <c r="F3817" s="126">
        <v>14.68</v>
      </c>
      <c r="G3817" s="126">
        <v>14.879999999999999</v>
      </c>
      <c r="H3817" s="126">
        <v>11.9</v>
      </c>
      <c r="I3817" s="126"/>
      <c r="J3817" s="317"/>
      <c r="K3817" s="323">
        <f>ROUND(SUMIF('VGT-Bewegungsdaten'!B:B,A3817,'VGT-Bewegungsdaten'!C:C),3)</f>
        <v>0</v>
      </c>
      <c r="L3817" s="324">
        <f>ROUND(SUMIF('VGT-Bewegungsdaten'!B:B,$A3817,'VGT-Bewegungsdaten'!D:D),2)</f>
        <v>0</v>
      </c>
      <c r="N3817" s="376" t="s">
        <v>4930</v>
      </c>
      <c r="O3817" s="376" t="s">
        <v>4940</v>
      </c>
      <c r="P3817" s="326">
        <f>ROUND(SUMIF('AV-Bewegungsdaten'!B:B,A3817,'AV-Bewegungsdaten'!C:C),3)</f>
        <v>0</v>
      </c>
      <c r="Q3817" s="324">
        <f>ROUND(SUMIF('AV-Bewegungsdaten'!B:B,$A3817,'AV-Bewegungsdaten'!D:D),2)</f>
        <v>0</v>
      </c>
      <c r="T3817" s="327"/>
      <c r="U3817" s="326">
        <f>ROUND(SUMIF('DV-Bewegungsdaten'!B:B,Kategorien!A3817,'DV-Bewegungsdaten'!D:D),3)</f>
        <v>0</v>
      </c>
      <c r="V3817" s="324">
        <f>ROUND(SUMIF('DV-Bewegungsdaten'!B:B,Kategorien!A3817,'DV-Bewegungsdaten'!E:E),3)</f>
        <v>0</v>
      </c>
      <c r="AD3817" s="390">
        <f t="shared" si="769"/>
        <v>9.9409999999999989</v>
      </c>
      <c r="AE3817" s="390">
        <f t="shared" si="770"/>
        <v>10.597999999999999</v>
      </c>
      <c r="AF3817" s="390">
        <f t="shared" si="771"/>
        <v>11.816999999999998</v>
      </c>
      <c r="AG3817" s="390">
        <f t="shared" si="772"/>
        <v>11.183999999999999</v>
      </c>
      <c r="AH3817" s="390">
        <f t="shared" si="773"/>
        <v>11.096</v>
      </c>
      <c r="AI3817" s="390">
        <f t="shared" si="774"/>
        <v>11.628</v>
      </c>
      <c r="AJ3817" s="390">
        <f t="shared" si="775"/>
        <v>10.911</v>
      </c>
      <c r="AK3817" s="390">
        <f t="shared" si="776"/>
        <v>11.194999999999999</v>
      </c>
      <c r="AL3817" s="390">
        <f t="shared" si="777"/>
        <v>11.305</v>
      </c>
      <c r="AM3817" s="390">
        <f t="shared" si="778"/>
        <v>11.186</v>
      </c>
      <c r="AN3817" s="390">
        <f t="shared" si="779"/>
        <v>10.78</v>
      </c>
      <c r="AO3817" s="390">
        <f t="shared" si="780"/>
        <v>11.683</v>
      </c>
    </row>
    <row r="3818" spans="1:41" ht="15" customHeight="1" x14ac:dyDescent="0.25">
      <c r="A3818" s="127" t="s">
        <v>6087</v>
      </c>
      <c r="B3818" s="125" t="s">
        <v>2077</v>
      </c>
      <c r="C3818" s="125" t="s">
        <v>6067</v>
      </c>
      <c r="D3818" s="125" t="s">
        <v>5411</v>
      </c>
      <c r="F3818" s="126">
        <v>12.85</v>
      </c>
      <c r="G3818" s="126">
        <v>13.049999999999999</v>
      </c>
      <c r="H3818" s="126">
        <v>10.44</v>
      </c>
      <c r="I3818" s="126"/>
      <c r="J3818" s="317"/>
      <c r="K3818" s="323">
        <f>ROUND(SUMIF('VGT-Bewegungsdaten'!B:B,A3818,'VGT-Bewegungsdaten'!C:C),3)</f>
        <v>0</v>
      </c>
      <c r="L3818" s="324">
        <f>ROUND(SUMIF('VGT-Bewegungsdaten'!B:B,$A3818,'VGT-Bewegungsdaten'!D:D),2)</f>
        <v>0</v>
      </c>
      <c r="N3818" s="376" t="s">
        <v>4930</v>
      </c>
      <c r="O3818" s="376" t="s">
        <v>4940</v>
      </c>
      <c r="P3818" s="326">
        <f>ROUND(SUMIF('AV-Bewegungsdaten'!B:B,A3818,'AV-Bewegungsdaten'!C:C),3)</f>
        <v>0</v>
      </c>
      <c r="Q3818" s="324">
        <f>ROUND(SUMIF('AV-Bewegungsdaten'!B:B,$A3818,'AV-Bewegungsdaten'!D:D),2)</f>
        <v>0</v>
      </c>
      <c r="T3818" s="327"/>
      <c r="U3818" s="326">
        <f>ROUND(SUMIF('DV-Bewegungsdaten'!B:B,Kategorien!A3818,'DV-Bewegungsdaten'!D:D),3)</f>
        <v>0</v>
      </c>
      <c r="V3818" s="324">
        <f>ROUND(SUMIF('DV-Bewegungsdaten'!B:B,Kategorien!A3818,'DV-Bewegungsdaten'!E:E),3)</f>
        <v>0</v>
      </c>
      <c r="AD3818" s="390">
        <f t="shared" si="769"/>
        <v>8.1109999999999989</v>
      </c>
      <c r="AE3818" s="390">
        <f t="shared" si="770"/>
        <v>8.7679999999999989</v>
      </c>
      <c r="AF3818" s="390">
        <f t="shared" si="771"/>
        <v>9.9869999999999983</v>
      </c>
      <c r="AG3818" s="390">
        <f t="shared" si="772"/>
        <v>9.3539999999999992</v>
      </c>
      <c r="AH3818" s="390">
        <f t="shared" si="773"/>
        <v>9.2659999999999982</v>
      </c>
      <c r="AI3818" s="390">
        <f t="shared" si="774"/>
        <v>9.7979999999999983</v>
      </c>
      <c r="AJ3818" s="390">
        <f t="shared" si="775"/>
        <v>9.0809999999999995</v>
      </c>
      <c r="AK3818" s="390">
        <f t="shared" si="776"/>
        <v>9.3649999999999984</v>
      </c>
      <c r="AL3818" s="390">
        <f t="shared" si="777"/>
        <v>9.4749999999999979</v>
      </c>
      <c r="AM3818" s="390">
        <f t="shared" si="778"/>
        <v>9.3559999999999981</v>
      </c>
      <c r="AN3818" s="390">
        <f t="shared" si="779"/>
        <v>8.9499999999999993</v>
      </c>
      <c r="AO3818" s="390">
        <f t="shared" si="780"/>
        <v>9.852999999999998</v>
      </c>
    </row>
    <row r="3819" spans="1:41" ht="15" customHeight="1" x14ac:dyDescent="0.25">
      <c r="A3819" s="127" t="s">
        <v>6088</v>
      </c>
      <c r="B3819" s="125" t="s">
        <v>2077</v>
      </c>
      <c r="C3819" s="125" t="s">
        <v>6072</v>
      </c>
      <c r="D3819" s="125" t="s">
        <v>4667</v>
      </c>
      <c r="F3819" s="126">
        <v>14.61</v>
      </c>
      <c r="G3819" s="126">
        <v>14.809999999999999</v>
      </c>
      <c r="H3819" s="126">
        <v>11.85</v>
      </c>
      <c r="I3819" s="126"/>
      <c r="J3819" s="317"/>
      <c r="K3819" s="323">
        <f>ROUND(SUMIF('VGT-Bewegungsdaten'!B:B,A3819,'VGT-Bewegungsdaten'!C:C),3)</f>
        <v>0</v>
      </c>
      <c r="L3819" s="324">
        <f>ROUND(SUMIF('VGT-Bewegungsdaten'!B:B,$A3819,'VGT-Bewegungsdaten'!D:D),2)</f>
        <v>0</v>
      </c>
      <c r="N3819" s="376" t="s">
        <v>4930</v>
      </c>
      <c r="O3819" s="376" t="s">
        <v>4940</v>
      </c>
      <c r="P3819" s="326">
        <f>ROUND(SUMIF('AV-Bewegungsdaten'!B:B,A3819,'AV-Bewegungsdaten'!C:C),3)</f>
        <v>0</v>
      </c>
      <c r="Q3819" s="324">
        <f>ROUND(SUMIF('AV-Bewegungsdaten'!B:B,$A3819,'AV-Bewegungsdaten'!D:D),2)</f>
        <v>0</v>
      </c>
      <c r="T3819" s="327"/>
      <c r="U3819" s="326">
        <f>ROUND(SUMIF('DV-Bewegungsdaten'!B:B,Kategorien!A3819,'DV-Bewegungsdaten'!D:D),3)</f>
        <v>0</v>
      </c>
      <c r="V3819" s="324">
        <f>ROUND(SUMIF('DV-Bewegungsdaten'!B:B,Kategorien!A3819,'DV-Bewegungsdaten'!E:E),3)</f>
        <v>0</v>
      </c>
      <c r="AD3819" s="390">
        <f t="shared" si="769"/>
        <v>9.8709999999999987</v>
      </c>
      <c r="AE3819" s="390">
        <f t="shared" si="770"/>
        <v>10.527999999999999</v>
      </c>
      <c r="AF3819" s="390">
        <f t="shared" si="771"/>
        <v>11.746999999999998</v>
      </c>
      <c r="AG3819" s="390">
        <f t="shared" si="772"/>
        <v>11.113999999999999</v>
      </c>
      <c r="AH3819" s="390">
        <f t="shared" si="773"/>
        <v>11.026</v>
      </c>
      <c r="AI3819" s="390">
        <f t="shared" si="774"/>
        <v>11.558</v>
      </c>
      <c r="AJ3819" s="390">
        <f t="shared" si="775"/>
        <v>10.840999999999999</v>
      </c>
      <c r="AK3819" s="390">
        <f t="shared" si="776"/>
        <v>11.124999999999998</v>
      </c>
      <c r="AL3819" s="390">
        <f t="shared" si="777"/>
        <v>11.234999999999999</v>
      </c>
      <c r="AM3819" s="390">
        <f t="shared" si="778"/>
        <v>11.116</v>
      </c>
      <c r="AN3819" s="390">
        <f t="shared" si="779"/>
        <v>10.709999999999999</v>
      </c>
      <c r="AO3819" s="390">
        <f t="shared" si="780"/>
        <v>11.613</v>
      </c>
    </row>
    <row r="3820" spans="1:41" ht="15" customHeight="1" x14ac:dyDescent="0.25">
      <c r="A3820" s="127" t="s">
        <v>6089</v>
      </c>
      <c r="B3820" s="125" t="s">
        <v>2077</v>
      </c>
      <c r="C3820" s="125" t="s">
        <v>6072</v>
      </c>
      <c r="D3820" s="125" t="s">
        <v>5411</v>
      </c>
      <c r="F3820" s="126">
        <v>12.78</v>
      </c>
      <c r="G3820" s="126">
        <v>12.979999999999999</v>
      </c>
      <c r="H3820" s="126">
        <v>10.38</v>
      </c>
      <c r="I3820" s="126"/>
      <c r="J3820" s="317"/>
      <c r="K3820" s="323">
        <f>ROUND(SUMIF('VGT-Bewegungsdaten'!B:B,A3820,'VGT-Bewegungsdaten'!C:C),3)</f>
        <v>0</v>
      </c>
      <c r="L3820" s="324">
        <f>ROUND(SUMIF('VGT-Bewegungsdaten'!B:B,$A3820,'VGT-Bewegungsdaten'!D:D),2)</f>
        <v>0</v>
      </c>
      <c r="N3820" s="376" t="s">
        <v>4930</v>
      </c>
      <c r="O3820" s="376" t="s">
        <v>4940</v>
      </c>
      <c r="P3820" s="326">
        <f>ROUND(SUMIF('AV-Bewegungsdaten'!B:B,A3820,'AV-Bewegungsdaten'!C:C),3)</f>
        <v>0</v>
      </c>
      <c r="Q3820" s="324">
        <f>ROUND(SUMIF('AV-Bewegungsdaten'!B:B,$A3820,'AV-Bewegungsdaten'!D:D),2)</f>
        <v>0</v>
      </c>
      <c r="T3820" s="327"/>
      <c r="U3820" s="326">
        <f>ROUND(SUMIF('DV-Bewegungsdaten'!B:B,Kategorien!A3820,'DV-Bewegungsdaten'!D:D),3)</f>
        <v>0</v>
      </c>
      <c r="V3820" s="324">
        <f>ROUND(SUMIF('DV-Bewegungsdaten'!B:B,Kategorien!A3820,'DV-Bewegungsdaten'!E:E),3)</f>
        <v>0</v>
      </c>
      <c r="AD3820" s="390">
        <f t="shared" si="769"/>
        <v>8.0409999999999986</v>
      </c>
      <c r="AE3820" s="390">
        <f t="shared" si="770"/>
        <v>8.6979999999999986</v>
      </c>
      <c r="AF3820" s="390">
        <f t="shared" si="771"/>
        <v>9.916999999999998</v>
      </c>
      <c r="AG3820" s="390">
        <f t="shared" si="772"/>
        <v>9.2839999999999989</v>
      </c>
      <c r="AH3820" s="390">
        <f t="shared" si="773"/>
        <v>9.195999999999998</v>
      </c>
      <c r="AI3820" s="390">
        <f t="shared" si="774"/>
        <v>9.727999999999998</v>
      </c>
      <c r="AJ3820" s="390">
        <f t="shared" si="775"/>
        <v>9.0109999999999992</v>
      </c>
      <c r="AK3820" s="390">
        <f t="shared" si="776"/>
        <v>9.2949999999999982</v>
      </c>
      <c r="AL3820" s="390">
        <f t="shared" si="777"/>
        <v>9.4049999999999976</v>
      </c>
      <c r="AM3820" s="390">
        <f t="shared" si="778"/>
        <v>9.2859999999999978</v>
      </c>
      <c r="AN3820" s="390">
        <f t="shared" si="779"/>
        <v>8.879999999999999</v>
      </c>
      <c r="AO3820" s="390">
        <f t="shared" si="780"/>
        <v>9.7829999999999977</v>
      </c>
    </row>
    <row r="3821" spans="1:41" ht="15" customHeight="1" x14ac:dyDescent="0.25">
      <c r="A3821" s="127" t="s">
        <v>6090</v>
      </c>
      <c r="B3821" s="125" t="s">
        <v>2077</v>
      </c>
      <c r="C3821" s="125" t="s">
        <v>6077</v>
      </c>
      <c r="D3821" s="125" t="s">
        <v>4667</v>
      </c>
      <c r="F3821" s="126">
        <v>14.61</v>
      </c>
      <c r="G3821" s="126">
        <v>14.809999999999999</v>
      </c>
      <c r="H3821" s="126">
        <v>11.85</v>
      </c>
      <c r="I3821" s="126"/>
      <c r="J3821" s="317"/>
      <c r="K3821" s="323">
        <f>ROUND(SUMIF('VGT-Bewegungsdaten'!B:B,A3821,'VGT-Bewegungsdaten'!C:C),3)</f>
        <v>0</v>
      </c>
      <c r="L3821" s="324">
        <f>ROUND(SUMIF('VGT-Bewegungsdaten'!B:B,$A3821,'VGT-Bewegungsdaten'!D:D),2)</f>
        <v>0</v>
      </c>
      <c r="N3821" s="376" t="s">
        <v>4930</v>
      </c>
      <c r="O3821" s="376" t="s">
        <v>4940</v>
      </c>
      <c r="P3821" s="326">
        <f>ROUND(SUMIF('AV-Bewegungsdaten'!B:B,A3821,'AV-Bewegungsdaten'!C:C),3)</f>
        <v>0</v>
      </c>
      <c r="Q3821" s="324">
        <f>ROUND(SUMIF('AV-Bewegungsdaten'!B:B,$A3821,'AV-Bewegungsdaten'!D:D),2)</f>
        <v>0</v>
      </c>
      <c r="T3821" s="327"/>
      <c r="U3821" s="326">
        <f>ROUND(SUMIF('DV-Bewegungsdaten'!B:B,Kategorien!A3821,'DV-Bewegungsdaten'!D:D),3)</f>
        <v>0</v>
      </c>
      <c r="V3821" s="324">
        <f>ROUND(SUMIF('DV-Bewegungsdaten'!B:B,Kategorien!A3821,'DV-Bewegungsdaten'!E:E),3)</f>
        <v>0</v>
      </c>
      <c r="AD3821" s="390">
        <f t="shared" si="769"/>
        <v>9.8709999999999987</v>
      </c>
      <c r="AE3821" s="390">
        <f t="shared" si="770"/>
        <v>10.527999999999999</v>
      </c>
      <c r="AF3821" s="390">
        <f t="shared" si="771"/>
        <v>11.746999999999998</v>
      </c>
      <c r="AG3821" s="390">
        <f t="shared" si="772"/>
        <v>11.113999999999999</v>
      </c>
      <c r="AH3821" s="390">
        <f t="shared" si="773"/>
        <v>11.026</v>
      </c>
      <c r="AI3821" s="390">
        <f t="shared" si="774"/>
        <v>11.558</v>
      </c>
      <c r="AJ3821" s="390">
        <f t="shared" si="775"/>
        <v>10.840999999999999</v>
      </c>
      <c r="AK3821" s="390">
        <f t="shared" si="776"/>
        <v>11.124999999999998</v>
      </c>
      <c r="AL3821" s="390">
        <f t="shared" si="777"/>
        <v>11.234999999999999</v>
      </c>
      <c r="AM3821" s="390">
        <f t="shared" si="778"/>
        <v>11.116</v>
      </c>
      <c r="AN3821" s="390">
        <f t="shared" si="779"/>
        <v>10.709999999999999</v>
      </c>
      <c r="AO3821" s="390">
        <f t="shared" si="780"/>
        <v>11.613</v>
      </c>
    </row>
    <row r="3822" spans="1:41" ht="15" customHeight="1" x14ac:dyDescent="0.25">
      <c r="A3822" s="127" t="s">
        <v>6091</v>
      </c>
      <c r="B3822" s="125" t="s">
        <v>2077</v>
      </c>
      <c r="C3822" s="125" t="s">
        <v>6077</v>
      </c>
      <c r="D3822" s="125" t="s">
        <v>5411</v>
      </c>
      <c r="F3822" s="126">
        <v>12.78</v>
      </c>
      <c r="G3822" s="126">
        <v>12.979999999999999</v>
      </c>
      <c r="H3822" s="126">
        <v>10.38</v>
      </c>
      <c r="I3822" s="126"/>
      <c r="J3822" s="317"/>
      <c r="K3822" s="323">
        <f>ROUND(SUMIF('VGT-Bewegungsdaten'!B:B,A3822,'VGT-Bewegungsdaten'!C:C),3)</f>
        <v>0</v>
      </c>
      <c r="L3822" s="324">
        <f>ROUND(SUMIF('VGT-Bewegungsdaten'!B:B,$A3822,'VGT-Bewegungsdaten'!D:D),2)</f>
        <v>0</v>
      </c>
      <c r="N3822" s="376" t="s">
        <v>4930</v>
      </c>
      <c r="O3822" s="376" t="s">
        <v>4940</v>
      </c>
      <c r="P3822" s="326">
        <f>ROUND(SUMIF('AV-Bewegungsdaten'!B:B,A3822,'AV-Bewegungsdaten'!C:C),3)</f>
        <v>0</v>
      </c>
      <c r="Q3822" s="324">
        <f>ROUND(SUMIF('AV-Bewegungsdaten'!B:B,$A3822,'AV-Bewegungsdaten'!D:D),2)</f>
        <v>0</v>
      </c>
      <c r="T3822" s="327"/>
      <c r="U3822" s="326">
        <f>ROUND(SUMIF('DV-Bewegungsdaten'!B:B,Kategorien!A3822,'DV-Bewegungsdaten'!D:D),3)</f>
        <v>0</v>
      </c>
      <c r="V3822" s="324">
        <f>ROUND(SUMIF('DV-Bewegungsdaten'!B:B,Kategorien!A3822,'DV-Bewegungsdaten'!E:E),3)</f>
        <v>0</v>
      </c>
      <c r="AD3822" s="390">
        <f t="shared" si="769"/>
        <v>8.0409999999999986</v>
      </c>
      <c r="AE3822" s="390">
        <f t="shared" si="770"/>
        <v>8.6979999999999986</v>
      </c>
      <c r="AF3822" s="390">
        <f t="shared" si="771"/>
        <v>9.916999999999998</v>
      </c>
      <c r="AG3822" s="390">
        <f t="shared" si="772"/>
        <v>9.2839999999999989</v>
      </c>
      <c r="AH3822" s="390">
        <f t="shared" si="773"/>
        <v>9.195999999999998</v>
      </c>
      <c r="AI3822" s="390">
        <f t="shared" si="774"/>
        <v>9.727999999999998</v>
      </c>
      <c r="AJ3822" s="390">
        <f t="shared" si="775"/>
        <v>9.0109999999999992</v>
      </c>
      <c r="AK3822" s="390">
        <f t="shared" si="776"/>
        <v>9.2949999999999982</v>
      </c>
      <c r="AL3822" s="390">
        <f t="shared" si="777"/>
        <v>9.4049999999999976</v>
      </c>
      <c r="AM3822" s="390">
        <f t="shared" si="778"/>
        <v>9.2859999999999978</v>
      </c>
      <c r="AN3822" s="390">
        <f t="shared" si="779"/>
        <v>8.879999999999999</v>
      </c>
      <c r="AO3822" s="390">
        <f t="shared" si="780"/>
        <v>9.7829999999999977</v>
      </c>
    </row>
    <row r="3823" spans="1:41" ht="15" customHeight="1" x14ac:dyDescent="0.25">
      <c r="A3823" s="127" t="s">
        <v>6092</v>
      </c>
      <c r="B3823" s="125" t="s">
        <v>2077</v>
      </c>
      <c r="C3823" s="125" t="s">
        <v>6082</v>
      </c>
      <c r="D3823" s="125" t="s">
        <v>4667</v>
      </c>
      <c r="F3823" s="126">
        <v>14.53</v>
      </c>
      <c r="G3823" s="126">
        <v>14.729999999999999</v>
      </c>
      <c r="H3823" s="126">
        <v>11.78</v>
      </c>
      <c r="I3823" s="126"/>
      <c r="J3823" s="317"/>
      <c r="K3823" s="323">
        <f>ROUND(SUMIF('VGT-Bewegungsdaten'!B:B,A3823,'VGT-Bewegungsdaten'!C:C),3)</f>
        <v>0</v>
      </c>
      <c r="L3823" s="324">
        <f>ROUND(SUMIF('VGT-Bewegungsdaten'!B:B,$A3823,'VGT-Bewegungsdaten'!D:D),2)</f>
        <v>0</v>
      </c>
      <c r="N3823" s="376" t="s">
        <v>4930</v>
      </c>
      <c r="O3823" s="376" t="s">
        <v>4940</v>
      </c>
      <c r="P3823" s="326">
        <f>ROUND(SUMIF('AV-Bewegungsdaten'!B:B,A3823,'AV-Bewegungsdaten'!C:C),3)</f>
        <v>0</v>
      </c>
      <c r="Q3823" s="324">
        <f>ROUND(SUMIF('AV-Bewegungsdaten'!B:B,$A3823,'AV-Bewegungsdaten'!D:D),2)</f>
        <v>0</v>
      </c>
      <c r="T3823" s="327"/>
      <c r="U3823" s="326">
        <f>ROUND(SUMIF('DV-Bewegungsdaten'!B:B,Kategorien!A3823,'DV-Bewegungsdaten'!D:D),3)</f>
        <v>0</v>
      </c>
      <c r="V3823" s="324">
        <f>ROUND(SUMIF('DV-Bewegungsdaten'!B:B,Kategorien!A3823,'DV-Bewegungsdaten'!E:E),3)</f>
        <v>0</v>
      </c>
      <c r="AD3823" s="390">
        <f t="shared" si="769"/>
        <v>9.7909999999999986</v>
      </c>
      <c r="AE3823" s="390">
        <f t="shared" si="770"/>
        <v>10.447999999999999</v>
      </c>
      <c r="AF3823" s="390">
        <f t="shared" si="771"/>
        <v>11.666999999999998</v>
      </c>
      <c r="AG3823" s="390">
        <f t="shared" si="772"/>
        <v>11.033999999999999</v>
      </c>
      <c r="AH3823" s="390">
        <f t="shared" si="773"/>
        <v>10.945999999999998</v>
      </c>
      <c r="AI3823" s="390">
        <f t="shared" si="774"/>
        <v>11.477999999999998</v>
      </c>
      <c r="AJ3823" s="390">
        <f t="shared" si="775"/>
        <v>10.760999999999999</v>
      </c>
      <c r="AK3823" s="390">
        <f t="shared" si="776"/>
        <v>11.044999999999998</v>
      </c>
      <c r="AL3823" s="390">
        <f t="shared" si="777"/>
        <v>11.154999999999998</v>
      </c>
      <c r="AM3823" s="390">
        <f t="shared" si="778"/>
        <v>11.035999999999998</v>
      </c>
      <c r="AN3823" s="390">
        <f t="shared" si="779"/>
        <v>10.629999999999999</v>
      </c>
      <c r="AO3823" s="390">
        <f t="shared" si="780"/>
        <v>11.532999999999998</v>
      </c>
    </row>
    <row r="3824" spans="1:41" ht="15" customHeight="1" x14ac:dyDescent="0.25">
      <c r="A3824" s="127" t="s">
        <v>6093</v>
      </c>
      <c r="B3824" s="125" t="s">
        <v>2077</v>
      </c>
      <c r="C3824" s="125" t="s">
        <v>6082</v>
      </c>
      <c r="D3824" s="125" t="s">
        <v>5411</v>
      </c>
      <c r="F3824" s="126">
        <v>12.72</v>
      </c>
      <c r="G3824" s="126">
        <v>12.92</v>
      </c>
      <c r="H3824" s="126">
        <v>10.34</v>
      </c>
      <c r="I3824" s="126"/>
      <c r="J3824" s="317"/>
      <c r="K3824" s="323">
        <f>ROUND(SUMIF('VGT-Bewegungsdaten'!B:B,A3824,'VGT-Bewegungsdaten'!C:C),3)</f>
        <v>0</v>
      </c>
      <c r="L3824" s="324">
        <f>ROUND(SUMIF('VGT-Bewegungsdaten'!B:B,$A3824,'VGT-Bewegungsdaten'!D:D),2)</f>
        <v>0</v>
      </c>
      <c r="N3824" s="376" t="s">
        <v>4930</v>
      </c>
      <c r="O3824" s="376" t="s">
        <v>4940</v>
      </c>
      <c r="P3824" s="326">
        <f>ROUND(SUMIF('AV-Bewegungsdaten'!B:B,A3824,'AV-Bewegungsdaten'!C:C),3)</f>
        <v>0</v>
      </c>
      <c r="Q3824" s="324">
        <f>ROUND(SUMIF('AV-Bewegungsdaten'!B:B,$A3824,'AV-Bewegungsdaten'!D:D),2)</f>
        <v>0</v>
      </c>
      <c r="T3824" s="327"/>
      <c r="U3824" s="326">
        <f>ROUND(SUMIF('DV-Bewegungsdaten'!B:B,Kategorien!A3824,'DV-Bewegungsdaten'!D:D),3)</f>
        <v>0</v>
      </c>
      <c r="V3824" s="324">
        <f>ROUND(SUMIF('DV-Bewegungsdaten'!B:B,Kategorien!A3824,'DV-Bewegungsdaten'!E:E),3)</f>
        <v>0</v>
      </c>
      <c r="AD3824" s="390">
        <f t="shared" si="769"/>
        <v>7.9809999999999999</v>
      </c>
      <c r="AE3824" s="390">
        <f t="shared" si="770"/>
        <v>8.6379999999999999</v>
      </c>
      <c r="AF3824" s="390">
        <f t="shared" si="771"/>
        <v>9.8569999999999993</v>
      </c>
      <c r="AG3824" s="390">
        <f t="shared" si="772"/>
        <v>9.2240000000000002</v>
      </c>
      <c r="AH3824" s="390">
        <f t="shared" si="773"/>
        <v>9.1359999999999992</v>
      </c>
      <c r="AI3824" s="390">
        <f t="shared" si="774"/>
        <v>9.6679999999999993</v>
      </c>
      <c r="AJ3824" s="390">
        <f t="shared" si="775"/>
        <v>8.9510000000000005</v>
      </c>
      <c r="AK3824" s="390">
        <f t="shared" si="776"/>
        <v>9.2349999999999994</v>
      </c>
      <c r="AL3824" s="390">
        <f t="shared" si="777"/>
        <v>9.3449999999999989</v>
      </c>
      <c r="AM3824" s="390">
        <f t="shared" si="778"/>
        <v>9.2259999999999991</v>
      </c>
      <c r="AN3824" s="390">
        <f t="shared" si="779"/>
        <v>8.82</v>
      </c>
      <c r="AO3824" s="390">
        <f t="shared" si="780"/>
        <v>9.722999999999999</v>
      </c>
    </row>
    <row r="3825" spans="1:41" ht="15" customHeight="1" x14ac:dyDescent="0.25">
      <c r="A3825" s="127" t="s">
        <v>6568</v>
      </c>
      <c r="B3825" s="125" t="s">
        <v>2077</v>
      </c>
      <c r="C3825" s="125" t="s">
        <v>6549</v>
      </c>
      <c r="D3825" s="125" t="s">
        <v>4667</v>
      </c>
      <c r="F3825" s="126">
        <v>14.53</v>
      </c>
      <c r="G3825" s="126">
        <v>14.729999999999999</v>
      </c>
      <c r="H3825" s="126">
        <v>11.78</v>
      </c>
      <c r="I3825" s="126"/>
      <c r="J3825" s="317"/>
      <c r="K3825" s="323">
        <f>ROUND(SUMIF('VGT-Bewegungsdaten'!B:B,A3825,'VGT-Bewegungsdaten'!C:C),3)</f>
        <v>0</v>
      </c>
      <c r="L3825" s="324">
        <f>ROUND(SUMIF('VGT-Bewegungsdaten'!B:B,$A3825,'VGT-Bewegungsdaten'!D:D),2)</f>
        <v>0</v>
      </c>
      <c r="N3825" s="376" t="s">
        <v>4930</v>
      </c>
      <c r="O3825" s="376" t="s">
        <v>4940</v>
      </c>
      <c r="P3825" s="326">
        <f>ROUND(SUMIF('AV-Bewegungsdaten'!B:B,A3825,'AV-Bewegungsdaten'!C:C),3)</f>
        <v>0</v>
      </c>
      <c r="Q3825" s="324">
        <f>ROUND(SUMIF('AV-Bewegungsdaten'!B:B,$A3825,'AV-Bewegungsdaten'!D:D),2)</f>
        <v>0</v>
      </c>
      <c r="T3825" s="327"/>
      <c r="U3825" s="326">
        <f>ROUND(SUMIF('DV-Bewegungsdaten'!B:B,Kategorien!A3825,'DV-Bewegungsdaten'!D:D),3)</f>
        <v>0</v>
      </c>
      <c r="V3825" s="324">
        <f>ROUND(SUMIF('DV-Bewegungsdaten'!B:B,Kategorien!A3825,'DV-Bewegungsdaten'!E:E),3)</f>
        <v>0</v>
      </c>
      <c r="AD3825" s="390">
        <f t="shared" si="769"/>
        <v>9.7909999999999986</v>
      </c>
      <c r="AE3825" s="390">
        <f t="shared" si="770"/>
        <v>10.447999999999999</v>
      </c>
      <c r="AF3825" s="390">
        <f t="shared" si="771"/>
        <v>11.666999999999998</v>
      </c>
      <c r="AG3825" s="390">
        <f t="shared" si="772"/>
        <v>11.033999999999999</v>
      </c>
      <c r="AH3825" s="390">
        <f t="shared" si="773"/>
        <v>10.945999999999998</v>
      </c>
      <c r="AI3825" s="390">
        <f t="shared" si="774"/>
        <v>11.477999999999998</v>
      </c>
      <c r="AJ3825" s="390">
        <f t="shared" si="775"/>
        <v>10.760999999999999</v>
      </c>
      <c r="AK3825" s="390">
        <f t="shared" si="776"/>
        <v>11.044999999999998</v>
      </c>
      <c r="AL3825" s="390">
        <f t="shared" si="777"/>
        <v>11.154999999999998</v>
      </c>
      <c r="AM3825" s="390">
        <f t="shared" si="778"/>
        <v>11.035999999999998</v>
      </c>
      <c r="AN3825" s="390">
        <f t="shared" si="779"/>
        <v>10.629999999999999</v>
      </c>
      <c r="AO3825" s="390">
        <f t="shared" si="780"/>
        <v>11.532999999999998</v>
      </c>
    </row>
    <row r="3826" spans="1:41" ht="15" customHeight="1" x14ac:dyDescent="0.25">
      <c r="A3826" s="127" t="s">
        <v>6569</v>
      </c>
      <c r="B3826" s="125" t="s">
        <v>2077</v>
      </c>
      <c r="C3826" s="125" t="s">
        <v>6549</v>
      </c>
      <c r="D3826" s="125" t="s">
        <v>5411</v>
      </c>
      <c r="F3826" s="126">
        <v>12.72</v>
      </c>
      <c r="G3826" s="126">
        <v>12.92</v>
      </c>
      <c r="H3826" s="126">
        <v>10.34</v>
      </c>
      <c r="I3826" s="126"/>
      <c r="J3826" s="317"/>
      <c r="K3826" s="323">
        <f>ROUND(SUMIF('VGT-Bewegungsdaten'!B:B,A3826,'VGT-Bewegungsdaten'!C:C),3)</f>
        <v>0</v>
      </c>
      <c r="L3826" s="324">
        <f>ROUND(SUMIF('VGT-Bewegungsdaten'!B:B,$A3826,'VGT-Bewegungsdaten'!D:D),2)</f>
        <v>0</v>
      </c>
      <c r="N3826" s="376" t="s">
        <v>4930</v>
      </c>
      <c r="O3826" s="376" t="s">
        <v>4940</v>
      </c>
      <c r="P3826" s="326">
        <f>ROUND(SUMIF('AV-Bewegungsdaten'!B:B,A3826,'AV-Bewegungsdaten'!C:C),3)</f>
        <v>0</v>
      </c>
      <c r="Q3826" s="324">
        <f>ROUND(SUMIF('AV-Bewegungsdaten'!B:B,$A3826,'AV-Bewegungsdaten'!D:D),2)</f>
        <v>0</v>
      </c>
      <c r="T3826" s="327"/>
      <c r="U3826" s="326">
        <f>ROUND(SUMIF('DV-Bewegungsdaten'!B:B,Kategorien!A3826,'DV-Bewegungsdaten'!D:D),3)</f>
        <v>0</v>
      </c>
      <c r="V3826" s="324">
        <f>ROUND(SUMIF('DV-Bewegungsdaten'!B:B,Kategorien!A3826,'DV-Bewegungsdaten'!E:E),3)</f>
        <v>0</v>
      </c>
      <c r="AD3826" s="390">
        <f t="shared" ref="AD3826:AD3889" si="781">MAX(0,$G3826-AR$9)</f>
        <v>7.9809999999999999</v>
      </c>
      <c r="AE3826" s="390">
        <f t="shared" ref="AE3826:AE3889" si="782">MAX(0,$G3826-AS$9)</f>
        <v>8.6379999999999999</v>
      </c>
      <c r="AF3826" s="390">
        <f t="shared" ref="AF3826:AF3889" si="783">MAX(0,$G3826-AT$9)</f>
        <v>9.8569999999999993</v>
      </c>
      <c r="AG3826" s="390">
        <f t="shared" ref="AG3826:AG3889" si="784">MAX(0,$G3826-AU$9)</f>
        <v>9.2240000000000002</v>
      </c>
      <c r="AH3826" s="390">
        <f t="shared" ref="AH3826:AH3889" si="785">MAX(0,$G3826-AV$9)</f>
        <v>9.1359999999999992</v>
      </c>
      <c r="AI3826" s="390">
        <f t="shared" ref="AI3826:AI3889" si="786">MAX(0,$G3826-AW$9)</f>
        <v>9.6679999999999993</v>
      </c>
      <c r="AJ3826" s="390">
        <f t="shared" ref="AJ3826:AJ3889" si="787">MAX(0,$G3826-AX$9)</f>
        <v>8.9510000000000005</v>
      </c>
      <c r="AK3826" s="390">
        <f t="shared" ref="AK3826:AK3889" si="788">MAX(0,$G3826-AY$9)</f>
        <v>9.2349999999999994</v>
      </c>
      <c r="AL3826" s="390">
        <f t="shared" ref="AL3826:AL3889" si="789">MAX(0,$G3826-AZ$9)</f>
        <v>9.3449999999999989</v>
      </c>
      <c r="AM3826" s="390">
        <f t="shared" ref="AM3826:AM3889" si="790">MAX(0,$G3826-BA$9)</f>
        <v>9.2259999999999991</v>
      </c>
      <c r="AN3826" s="390">
        <f t="shared" ref="AN3826:AN3889" si="791">MAX(0,$G3826-BB$9)</f>
        <v>8.82</v>
      </c>
      <c r="AO3826" s="390">
        <f t="shared" ref="AO3826:AO3889" si="792">MAX(0,$G3826-BC$9)</f>
        <v>9.722999999999999</v>
      </c>
    </row>
    <row r="3827" spans="1:41" ht="15" customHeight="1" x14ac:dyDescent="0.25">
      <c r="A3827" s="127" t="s">
        <v>6570</v>
      </c>
      <c r="B3827" s="125" t="s">
        <v>2077</v>
      </c>
      <c r="C3827" s="125" t="s">
        <v>6554</v>
      </c>
      <c r="D3827" s="125" t="s">
        <v>4667</v>
      </c>
      <c r="F3827" s="126">
        <v>14.46</v>
      </c>
      <c r="G3827" s="126">
        <v>14.66</v>
      </c>
      <c r="H3827" s="126">
        <v>11.73</v>
      </c>
      <c r="I3827" s="126"/>
      <c r="J3827" s="317"/>
      <c r="K3827" s="323">
        <f>ROUND(SUMIF('VGT-Bewegungsdaten'!B:B,A3827,'VGT-Bewegungsdaten'!C:C),3)</f>
        <v>0</v>
      </c>
      <c r="L3827" s="324">
        <f>ROUND(SUMIF('VGT-Bewegungsdaten'!B:B,$A3827,'VGT-Bewegungsdaten'!D:D),2)</f>
        <v>0</v>
      </c>
      <c r="N3827" s="376" t="s">
        <v>4930</v>
      </c>
      <c r="O3827" s="376" t="s">
        <v>4940</v>
      </c>
      <c r="P3827" s="326">
        <f>ROUND(SUMIF('AV-Bewegungsdaten'!B:B,A3827,'AV-Bewegungsdaten'!C:C),3)</f>
        <v>0</v>
      </c>
      <c r="Q3827" s="324">
        <f>ROUND(SUMIF('AV-Bewegungsdaten'!B:B,$A3827,'AV-Bewegungsdaten'!D:D),2)</f>
        <v>0</v>
      </c>
      <c r="T3827" s="327"/>
      <c r="U3827" s="326">
        <f>ROUND(SUMIF('DV-Bewegungsdaten'!B:B,Kategorien!A3827,'DV-Bewegungsdaten'!D:D),3)</f>
        <v>0</v>
      </c>
      <c r="V3827" s="324">
        <f>ROUND(SUMIF('DV-Bewegungsdaten'!B:B,Kategorien!A3827,'DV-Bewegungsdaten'!E:E),3)</f>
        <v>0</v>
      </c>
      <c r="AD3827" s="390">
        <f t="shared" si="781"/>
        <v>9.7210000000000001</v>
      </c>
      <c r="AE3827" s="390">
        <f t="shared" si="782"/>
        <v>10.378</v>
      </c>
      <c r="AF3827" s="390">
        <f t="shared" si="783"/>
        <v>11.597</v>
      </c>
      <c r="AG3827" s="390">
        <f t="shared" si="784"/>
        <v>10.964</v>
      </c>
      <c r="AH3827" s="390">
        <f t="shared" si="785"/>
        <v>10.876000000000001</v>
      </c>
      <c r="AI3827" s="390">
        <f t="shared" si="786"/>
        <v>11.408000000000001</v>
      </c>
      <c r="AJ3827" s="390">
        <f t="shared" si="787"/>
        <v>10.691000000000001</v>
      </c>
      <c r="AK3827" s="390">
        <f t="shared" si="788"/>
        <v>10.975</v>
      </c>
      <c r="AL3827" s="390">
        <f t="shared" si="789"/>
        <v>11.085000000000001</v>
      </c>
      <c r="AM3827" s="390">
        <f t="shared" si="790"/>
        <v>10.966000000000001</v>
      </c>
      <c r="AN3827" s="390">
        <f t="shared" si="791"/>
        <v>10.56</v>
      </c>
      <c r="AO3827" s="390">
        <f t="shared" si="792"/>
        <v>11.463000000000001</v>
      </c>
    </row>
    <row r="3828" spans="1:41" ht="15" customHeight="1" x14ac:dyDescent="0.25">
      <c r="A3828" s="127" t="s">
        <v>6571</v>
      </c>
      <c r="B3828" s="125" t="s">
        <v>2077</v>
      </c>
      <c r="C3828" s="125" t="s">
        <v>6554</v>
      </c>
      <c r="D3828" s="125" t="s">
        <v>5411</v>
      </c>
      <c r="F3828" s="126">
        <v>12.66</v>
      </c>
      <c r="G3828" s="126">
        <v>12.86</v>
      </c>
      <c r="H3828" s="126">
        <v>10.29</v>
      </c>
      <c r="I3828" s="126"/>
      <c r="J3828" s="317"/>
      <c r="K3828" s="323">
        <f>ROUND(SUMIF('VGT-Bewegungsdaten'!B:B,A3828,'VGT-Bewegungsdaten'!C:C),3)</f>
        <v>0</v>
      </c>
      <c r="L3828" s="324">
        <f>ROUND(SUMIF('VGT-Bewegungsdaten'!B:B,$A3828,'VGT-Bewegungsdaten'!D:D),2)</f>
        <v>0</v>
      </c>
      <c r="N3828" s="376" t="s">
        <v>4930</v>
      </c>
      <c r="O3828" s="376" t="s">
        <v>4940</v>
      </c>
      <c r="P3828" s="326">
        <f>ROUND(SUMIF('AV-Bewegungsdaten'!B:B,A3828,'AV-Bewegungsdaten'!C:C),3)</f>
        <v>0</v>
      </c>
      <c r="Q3828" s="324">
        <f>ROUND(SUMIF('AV-Bewegungsdaten'!B:B,$A3828,'AV-Bewegungsdaten'!D:D),2)</f>
        <v>0</v>
      </c>
      <c r="T3828" s="327"/>
      <c r="U3828" s="326">
        <f>ROUND(SUMIF('DV-Bewegungsdaten'!B:B,Kategorien!A3828,'DV-Bewegungsdaten'!D:D),3)</f>
        <v>0</v>
      </c>
      <c r="V3828" s="324">
        <f>ROUND(SUMIF('DV-Bewegungsdaten'!B:B,Kategorien!A3828,'DV-Bewegungsdaten'!E:E),3)</f>
        <v>0</v>
      </c>
      <c r="AD3828" s="390">
        <f t="shared" si="781"/>
        <v>7.9209999999999994</v>
      </c>
      <c r="AE3828" s="390">
        <f t="shared" si="782"/>
        <v>8.5779999999999994</v>
      </c>
      <c r="AF3828" s="390">
        <f t="shared" si="783"/>
        <v>9.7969999999999988</v>
      </c>
      <c r="AG3828" s="390">
        <f t="shared" si="784"/>
        <v>9.1639999999999997</v>
      </c>
      <c r="AH3828" s="390">
        <f t="shared" si="785"/>
        <v>9.0760000000000005</v>
      </c>
      <c r="AI3828" s="390">
        <f t="shared" si="786"/>
        <v>9.6080000000000005</v>
      </c>
      <c r="AJ3828" s="390">
        <f t="shared" si="787"/>
        <v>8.891</v>
      </c>
      <c r="AK3828" s="390">
        <f t="shared" si="788"/>
        <v>9.1749999999999989</v>
      </c>
      <c r="AL3828" s="390">
        <f t="shared" si="789"/>
        <v>9.2850000000000001</v>
      </c>
      <c r="AM3828" s="390">
        <f t="shared" si="790"/>
        <v>9.1660000000000004</v>
      </c>
      <c r="AN3828" s="390">
        <f t="shared" si="791"/>
        <v>8.76</v>
      </c>
      <c r="AO3828" s="390">
        <f t="shared" si="792"/>
        <v>9.6630000000000003</v>
      </c>
    </row>
    <row r="3829" spans="1:41" ht="15" customHeight="1" x14ac:dyDescent="0.25">
      <c r="A3829" s="127" t="s">
        <v>6572</v>
      </c>
      <c r="B3829" s="125" t="s">
        <v>2077</v>
      </c>
      <c r="C3829" s="125" t="s">
        <v>6559</v>
      </c>
      <c r="D3829" s="125" t="s">
        <v>4667</v>
      </c>
      <c r="F3829" s="126">
        <v>14.46</v>
      </c>
      <c r="G3829" s="126">
        <v>14.66</v>
      </c>
      <c r="H3829" s="126">
        <v>11.73</v>
      </c>
      <c r="I3829" s="126"/>
      <c r="J3829" s="317"/>
      <c r="K3829" s="323">
        <f>ROUND(SUMIF('VGT-Bewegungsdaten'!B:B,A3829,'VGT-Bewegungsdaten'!C:C),3)</f>
        <v>0</v>
      </c>
      <c r="L3829" s="324">
        <f>ROUND(SUMIF('VGT-Bewegungsdaten'!B:B,$A3829,'VGT-Bewegungsdaten'!D:D),2)</f>
        <v>0</v>
      </c>
      <c r="N3829" s="376" t="s">
        <v>4930</v>
      </c>
      <c r="O3829" s="376" t="s">
        <v>4940</v>
      </c>
      <c r="P3829" s="326">
        <f>ROUND(SUMIF('AV-Bewegungsdaten'!B:B,A3829,'AV-Bewegungsdaten'!C:C),3)</f>
        <v>0</v>
      </c>
      <c r="Q3829" s="324">
        <f>ROUND(SUMIF('AV-Bewegungsdaten'!B:B,$A3829,'AV-Bewegungsdaten'!D:D),2)</f>
        <v>0</v>
      </c>
      <c r="T3829" s="327"/>
      <c r="U3829" s="326">
        <f>ROUND(SUMIF('DV-Bewegungsdaten'!B:B,Kategorien!A3829,'DV-Bewegungsdaten'!D:D),3)</f>
        <v>0</v>
      </c>
      <c r="V3829" s="324">
        <f>ROUND(SUMIF('DV-Bewegungsdaten'!B:B,Kategorien!A3829,'DV-Bewegungsdaten'!E:E),3)</f>
        <v>0</v>
      </c>
      <c r="AD3829" s="390">
        <f t="shared" si="781"/>
        <v>9.7210000000000001</v>
      </c>
      <c r="AE3829" s="390">
        <f t="shared" si="782"/>
        <v>10.378</v>
      </c>
      <c r="AF3829" s="390">
        <f t="shared" si="783"/>
        <v>11.597</v>
      </c>
      <c r="AG3829" s="390">
        <f t="shared" si="784"/>
        <v>10.964</v>
      </c>
      <c r="AH3829" s="390">
        <f t="shared" si="785"/>
        <v>10.876000000000001</v>
      </c>
      <c r="AI3829" s="390">
        <f t="shared" si="786"/>
        <v>11.408000000000001</v>
      </c>
      <c r="AJ3829" s="390">
        <f t="shared" si="787"/>
        <v>10.691000000000001</v>
      </c>
      <c r="AK3829" s="390">
        <f t="shared" si="788"/>
        <v>10.975</v>
      </c>
      <c r="AL3829" s="390">
        <f t="shared" si="789"/>
        <v>11.085000000000001</v>
      </c>
      <c r="AM3829" s="390">
        <f t="shared" si="790"/>
        <v>10.966000000000001</v>
      </c>
      <c r="AN3829" s="390">
        <f t="shared" si="791"/>
        <v>10.56</v>
      </c>
      <c r="AO3829" s="390">
        <f t="shared" si="792"/>
        <v>11.463000000000001</v>
      </c>
    </row>
    <row r="3830" spans="1:41" ht="15" customHeight="1" x14ac:dyDescent="0.25">
      <c r="A3830" s="127" t="s">
        <v>6573</v>
      </c>
      <c r="B3830" s="125" t="s">
        <v>2077</v>
      </c>
      <c r="C3830" s="125" t="s">
        <v>6559</v>
      </c>
      <c r="D3830" s="125" t="s">
        <v>5411</v>
      </c>
      <c r="F3830" s="126">
        <v>12.66</v>
      </c>
      <c r="G3830" s="126">
        <v>12.86</v>
      </c>
      <c r="H3830" s="126">
        <v>10.29</v>
      </c>
      <c r="I3830" s="126"/>
      <c r="J3830" s="317"/>
      <c r="K3830" s="323">
        <f>ROUND(SUMIF('VGT-Bewegungsdaten'!B:B,A3830,'VGT-Bewegungsdaten'!C:C),3)</f>
        <v>0</v>
      </c>
      <c r="L3830" s="324">
        <f>ROUND(SUMIF('VGT-Bewegungsdaten'!B:B,$A3830,'VGT-Bewegungsdaten'!D:D),2)</f>
        <v>0</v>
      </c>
      <c r="N3830" s="376" t="s">
        <v>4930</v>
      </c>
      <c r="O3830" s="376" t="s">
        <v>4940</v>
      </c>
      <c r="P3830" s="326">
        <f>ROUND(SUMIF('AV-Bewegungsdaten'!B:B,A3830,'AV-Bewegungsdaten'!C:C),3)</f>
        <v>0</v>
      </c>
      <c r="Q3830" s="324">
        <f>ROUND(SUMIF('AV-Bewegungsdaten'!B:B,$A3830,'AV-Bewegungsdaten'!D:D),2)</f>
        <v>0</v>
      </c>
      <c r="T3830" s="327"/>
      <c r="U3830" s="326">
        <f>ROUND(SUMIF('DV-Bewegungsdaten'!B:B,Kategorien!A3830,'DV-Bewegungsdaten'!D:D),3)</f>
        <v>0</v>
      </c>
      <c r="V3830" s="324">
        <f>ROUND(SUMIF('DV-Bewegungsdaten'!B:B,Kategorien!A3830,'DV-Bewegungsdaten'!E:E),3)</f>
        <v>0</v>
      </c>
      <c r="AD3830" s="390">
        <f t="shared" si="781"/>
        <v>7.9209999999999994</v>
      </c>
      <c r="AE3830" s="390">
        <f t="shared" si="782"/>
        <v>8.5779999999999994</v>
      </c>
      <c r="AF3830" s="390">
        <f t="shared" si="783"/>
        <v>9.7969999999999988</v>
      </c>
      <c r="AG3830" s="390">
        <f t="shared" si="784"/>
        <v>9.1639999999999997</v>
      </c>
      <c r="AH3830" s="390">
        <f t="shared" si="785"/>
        <v>9.0760000000000005</v>
      </c>
      <c r="AI3830" s="390">
        <f t="shared" si="786"/>
        <v>9.6080000000000005</v>
      </c>
      <c r="AJ3830" s="390">
        <f t="shared" si="787"/>
        <v>8.891</v>
      </c>
      <c r="AK3830" s="390">
        <f t="shared" si="788"/>
        <v>9.1749999999999989</v>
      </c>
      <c r="AL3830" s="390">
        <f t="shared" si="789"/>
        <v>9.2850000000000001</v>
      </c>
      <c r="AM3830" s="390">
        <f t="shared" si="790"/>
        <v>9.1660000000000004</v>
      </c>
      <c r="AN3830" s="390">
        <f t="shared" si="791"/>
        <v>8.76</v>
      </c>
      <c r="AO3830" s="390">
        <f t="shared" si="792"/>
        <v>9.6630000000000003</v>
      </c>
    </row>
    <row r="3831" spans="1:41" ht="15" customHeight="1" x14ac:dyDescent="0.25">
      <c r="A3831" s="127" t="s">
        <v>6574</v>
      </c>
      <c r="B3831" s="125" t="s">
        <v>2077</v>
      </c>
      <c r="C3831" s="125" t="s">
        <v>6564</v>
      </c>
      <c r="D3831" s="125" t="s">
        <v>4667</v>
      </c>
      <c r="F3831" s="126">
        <v>14.38</v>
      </c>
      <c r="G3831" s="126">
        <v>14.58</v>
      </c>
      <c r="H3831" s="126">
        <v>11.66</v>
      </c>
      <c r="I3831" s="126"/>
      <c r="J3831" s="317"/>
      <c r="K3831" s="323">
        <f>ROUND(SUMIF('VGT-Bewegungsdaten'!B:B,A3831,'VGT-Bewegungsdaten'!C:C),3)</f>
        <v>0</v>
      </c>
      <c r="L3831" s="324">
        <f>ROUND(SUMIF('VGT-Bewegungsdaten'!B:B,$A3831,'VGT-Bewegungsdaten'!D:D),2)</f>
        <v>0</v>
      </c>
      <c r="N3831" s="376" t="s">
        <v>4930</v>
      </c>
      <c r="O3831" s="376" t="s">
        <v>4940</v>
      </c>
      <c r="P3831" s="326">
        <f>ROUND(SUMIF('AV-Bewegungsdaten'!B:B,A3831,'AV-Bewegungsdaten'!C:C),3)</f>
        <v>0</v>
      </c>
      <c r="Q3831" s="324">
        <f>ROUND(SUMIF('AV-Bewegungsdaten'!B:B,$A3831,'AV-Bewegungsdaten'!D:D),2)</f>
        <v>0</v>
      </c>
      <c r="T3831" s="327"/>
      <c r="U3831" s="326">
        <f>ROUND(SUMIF('DV-Bewegungsdaten'!B:B,Kategorien!A3831,'DV-Bewegungsdaten'!D:D),3)</f>
        <v>0</v>
      </c>
      <c r="V3831" s="324">
        <f>ROUND(SUMIF('DV-Bewegungsdaten'!B:B,Kategorien!A3831,'DV-Bewegungsdaten'!E:E),3)</f>
        <v>0</v>
      </c>
      <c r="AD3831" s="390">
        <f t="shared" si="781"/>
        <v>9.641</v>
      </c>
      <c r="AE3831" s="390">
        <f t="shared" si="782"/>
        <v>10.298</v>
      </c>
      <c r="AF3831" s="390">
        <f t="shared" si="783"/>
        <v>11.516999999999999</v>
      </c>
      <c r="AG3831" s="390">
        <f t="shared" si="784"/>
        <v>10.884</v>
      </c>
      <c r="AH3831" s="390">
        <f t="shared" si="785"/>
        <v>10.795999999999999</v>
      </c>
      <c r="AI3831" s="390">
        <f t="shared" si="786"/>
        <v>11.327999999999999</v>
      </c>
      <c r="AJ3831" s="390">
        <f t="shared" si="787"/>
        <v>10.611000000000001</v>
      </c>
      <c r="AK3831" s="390">
        <f t="shared" si="788"/>
        <v>10.895</v>
      </c>
      <c r="AL3831" s="390">
        <f t="shared" si="789"/>
        <v>11.004999999999999</v>
      </c>
      <c r="AM3831" s="390">
        <f t="shared" si="790"/>
        <v>10.885999999999999</v>
      </c>
      <c r="AN3831" s="390">
        <f t="shared" si="791"/>
        <v>10.48</v>
      </c>
      <c r="AO3831" s="390">
        <f t="shared" si="792"/>
        <v>11.382999999999999</v>
      </c>
    </row>
    <row r="3832" spans="1:41" ht="15" customHeight="1" x14ac:dyDescent="0.25">
      <c r="A3832" s="127" t="s">
        <v>6575</v>
      </c>
      <c r="B3832" s="125" t="s">
        <v>2077</v>
      </c>
      <c r="C3832" s="125" t="s">
        <v>6564</v>
      </c>
      <c r="D3832" s="125" t="s">
        <v>5411</v>
      </c>
      <c r="F3832" s="126">
        <v>12.59</v>
      </c>
      <c r="G3832" s="126">
        <v>12.79</v>
      </c>
      <c r="H3832" s="126">
        <v>10.23</v>
      </c>
      <c r="I3832" s="126"/>
      <c r="J3832" s="317"/>
      <c r="K3832" s="323">
        <f>ROUND(SUMIF('VGT-Bewegungsdaten'!B:B,A3832,'VGT-Bewegungsdaten'!C:C),3)</f>
        <v>0</v>
      </c>
      <c r="L3832" s="324">
        <f>ROUND(SUMIF('VGT-Bewegungsdaten'!B:B,$A3832,'VGT-Bewegungsdaten'!D:D),2)</f>
        <v>0</v>
      </c>
      <c r="N3832" s="376" t="s">
        <v>4930</v>
      </c>
      <c r="O3832" s="376" t="s">
        <v>4940</v>
      </c>
      <c r="P3832" s="326">
        <f>ROUND(SUMIF('AV-Bewegungsdaten'!B:B,A3832,'AV-Bewegungsdaten'!C:C),3)</f>
        <v>0</v>
      </c>
      <c r="Q3832" s="324">
        <f>ROUND(SUMIF('AV-Bewegungsdaten'!B:B,$A3832,'AV-Bewegungsdaten'!D:D),2)</f>
        <v>0</v>
      </c>
      <c r="T3832" s="327"/>
      <c r="U3832" s="326">
        <f>ROUND(SUMIF('DV-Bewegungsdaten'!B:B,Kategorien!A3832,'DV-Bewegungsdaten'!D:D),3)</f>
        <v>0</v>
      </c>
      <c r="V3832" s="324">
        <f>ROUND(SUMIF('DV-Bewegungsdaten'!B:B,Kategorien!A3832,'DV-Bewegungsdaten'!E:E),3)</f>
        <v>0</v>
      </c>
      <c r="AD3832" s="390">
        <f t="shared" si="781"/>
        <v>7.8509999999999991</v>
      </c>
      <c r="AE3832" s="390">
        <f t="shared" si="782"/>
        <v>8.5079999999999991</v>
      </c>
      <c r="AF3832" s="390">
        <f t="shared" si="783"/>
        <v>9.7269999999999985</v>
      </c>
      <c r="AG3832" s="390">
        <f t="shared" si="784"/>
        <v>9.0939999999999994</v>
      </c>
      <c r="AH3832" s="390">
        <f t="shared" si="785"/>
        <v>9.0060000000000002</v>
      </c>
      <c r="AI3832" s="390">
        <f t="shared" si="786"/>
        <v>9.5380000000000003</v>
      </c>
      <c r="AJ3832" s="390">
        <f t="shared" si="787"/>
        <v>8.8209999999999997</v>
      </c>
      <c r="AK3832" s="390">
        <f t="shared" si="788"/>
        <v>9.1049999999999986</v>
      </c>
      <c r="AL3832" s="390">
        <f t="shared" si="789"/>
        <v>9.2149999999999999</v>
      </c>
      <c r="AM3832" s="390">
        <f t="shared" si="790"/>
        <v>9.0960000000000001</v>
      </c>
      <c r="AN3832" s="390">
        <f t="shared" si="791"/>
        <v>8.69</v>
      </c>
      <c r="AO3832" s="390">
        <f t="shared" si="792"/>
        <v>9.593</v>
      </c>
    </row>
    <row r="3833" spans="1:41" ht="15" customHeight="1" x14ac:dyDescent="0.25">
      <c r="A3833" s="127" t="s">
        <v>6971</v>
      </c>
      <c r="B3833" s="125" t="s">
        <v>2077</v>
      </c>
      <c r="C3833" s="125" t="s">
        <v>6951</v>
      </c>
      <c r="D3833" s="125" t="s">
        <v>4667</v>
      </c>
      <c r="F3833" s="126">
        <v>14.38</v>
      </c>
      <c r="G3833" s="126">
        <v>14.58</v>
      </c>
      <c r="H3833" s="126">
        <v>11.66</v>
      </c>
      <c r="I3833" s="126"/>
      <c r="J3833" s="317"/>
      <c r="K3833" s="323">
        <f>ROUND(SUMIF('VGT-Bewegungsdaten'!B:B,A3833,'VGT-Bewegungsdaten'!C:C),3)</f>
        <v>0</v>
      </c>
      <c r="L3833" s="324">
        <f>ROUND(SUMIF('VGT-Bewegungsdaten'!B:B,$A3833,'VGT-Bewegungsdaten'!D:D),2)</f>
        <v>0</v>
      </c>
      <c r="N3833" s="376" t="s">
        <v>4930</v>
      </c>
      <c r="O3833" s="376" t="s">
        <v>4940</v>
      </c>
      <c r="P3833" s="326">
        <f>ROUND(SUMIF('AV-Bewegungsdaten'!B:B,A3833,'AV-Bewegungsdaten'!C:C),3)</f>
        <v>0</v>
      </c>
      <c r="Q3833" s="324">
        <f>ROUND(SUMIF('AV-Bewegungsdaten'!B:B,$A3833,'AV-Bewegungsdaten'!D:D),2)</f>
        <v>0</v>
      </c>
      <c r="T3833" s="327"/>
      <c r="U3833" s="326">
        <f>ROUND(SUMIF('DV-Bewegungsdaten'!B:B,Kategorien!A3833,'DV-Bewegungsdaten'!D:D),3)</f>
        <v>0</v>
      </c>
      <c r="V3833" s="324">
        <f>ROUND(SUMIF('DV-Bewegungsdaten'!B:B,Kategorien!A3833,'DV-Bewegungsdaten'!E:E),3)</f>
        <v>0</v>
      </c>
      <c r="AD3833" s="390">
        <f t="shared" si="781"/>
        <v>9.641</v>
      </c>
      <c r="AE3833" s="390">
        <f t="shared" si="782"/>
        <v>10.298</v>
      </c>
      <c r="AF3833" s="390">
        <f t="shared" si="783"/>
        <v>11.516999999999999</v>
      </c>
      <c r="AG3833" s="390">
        <f t="shared" si="784"/>
        <v>10.884</v>
      </c>
      <c r="AH3833" s="390">
        <f t="shared" si="785"/>
        <v>10.795999999999999</v>
      </c>
      <c r="AI3833" s="390">
        <f t="shared" si="786"/>
        <v>11.327999999999999</v>
      </c>
      <c r="AJ3833" s="390">
        <f t="shared" si="787"/>
        <v>10.611000000000001</v>
      </c>
      <c r="AK3833" s="390">
        <f t="shared" si="788"/>
        <v>10.895</v>
      </c>
      <c r="AL3833" s="390">
        <f t="shared" si="789"/>
        <v>11.004999999999999</v>
      </c>
      <c r="AM3833" s="390">
        <f t="shared" si="790"/>
        <v>10.885999999999999</v>
      </c>
      <c r="AN3833" s="390">
        <f t="shared" si="791"/>
        <v>10.48</v>
      </c>
      <c r="AO3833" s="390">
        <f t="shared" si="792"/>
        <v>11.382999999999999</v>
      </c>
    </row>
    <row r="3834" spans="1:41" ht="15" customHeight="1" x14ac:dyDescent="0.25">
      <c r="A3834" s="127" t="s">
        <v>6972</v>
      </c>
      <c r="B3834" s="125" t="s">
        <v>2077</v>
      </c>
      <c r="C3834" s="125" t="s">
        <v>6951</v>
      </c>
      <c r="D3834" s="125" t="s">
        <v>5411</v>
      </c>
      <c r="F3834" s="126">
        <v>12.59</v>
      </c>
      <c r="G3834" s="126">
        <v>12.79</v>
      </c>
      <c r="H3834" s="126">
        <v>10.23</v>
      </c>
      <c r="I3834" s="126"/>
      <c r="J3834" s="317"/>
      <c r="K3834" s="323">
        <f>ROUND(SUMIF('VGT-Bewegungsdaten'!B:B,A3834,'VGT-Bewegungsdaten'!C:C),3)</f>
        <v>0</v>
      </c>
      <c r="L3834" s="324">
        <f>ROUND(SUMIF('VGT-Bewegungsdaten'!B:B,$A3834,'VGT-Bewegungsdaten'!D:D),2)</f>
        <v>0</v>
      </c>
      <c r="N3834" s="376" t="s">
        <v>4930</v>
      </c>
      <c r="O3834" s="376" t="s">
        <v>4940</v>
      </c>
      <c r="P3834" s="326">
        <f>ROUND(SUMIF('AV-Bewegungsdaten'!B:B,A3834,'AV-Bewegungsdaten'!C:C),3)</f>
        <v>0</v>
      </c>
      <c r="Q3834" s="324">
        <f>ROUND(SUMIF('AV-Bewegungsdaten'!B:B,$A3834,'AV-Bewegungsdaten'!D:D),2)</f>
        <v>0</v>
      </c>
      <c r="T3834" s="327"/>
      <c r="U3834" s="326">
        <f>ROUND(SUMIF('DV-Bewegungsdaten'!B:B,Kategorien!A3834,'DV-Bewegungsdaten'!D:D),3)</f>
        <v>0</v>
      </c>
      <c r="V3834" s="324">
        <f>ROUND(SUMIF('DV-Bewegungsdaten'!B:B,Kategorien!A3834,'DV-Bewegungsdaten'!E:E),3)</f>
        <v>0</v>
      </c>
      <c r="AD3834" s="390">
        <f t="shared" si="781"/>
        <v>7.8509999999999991</v>
      </c>
      <c r="AE3834" s="390">
        <f t="shared" si="782"/>
        <v>8.5079999999999991</v>
      </c>
      <c r="AF3834" s="390">
        <f t="shared" si="783"/>
        <v>9.7269999999999985</v>
      </c>
      <c r="AG3834" s="390">
        <f t="shared" si="784"/>
        <v>9.0939999999999994</v>
      </c>
      <c r="AH3834" s="390">
        <f t="shared" si="785"/>
        <v>9.0060000000000002</v>
      </c>
      <c r="AI3834" s="390">
        <f t="shared" si="786"/>
        <v>9.5380000000000003</v>
      </c>
      <c r="AJ3834" s="390">
        <f t="shared" si="787"/>
        <v>8.8209999999999997</v>
      </c>
      <c r="AK3834" s="390">
        <f t="shared" si="788"/>
        <v>9.1049999999999986</v>
      </c>
      <c r="AL3834" s="390">
        <f t="shared" si="789"/>
        <v>9.2149999999999999</v>
      </c>
      <c r="AM3834" s="390">
        <f t="shared" si="790"/>
        <v>9.0960000000000001</v>
      </c>
      <c r="AN3834" s="390">
        <f t="shared" si="791"/>
        <v>8.69</v>
      </c>
      <c r="AO3834" s="390">
        <f t="shared" si="792"/>
        <v>9.593</v>
      </c>
    </row>
    <row r="3835" spans="1:41" ht="15" customHeight="1" x14ac:dyDescent="0.25">
      <c r="A3835" s="127" t="s">
        <v>6973</v>
      </c>
      <c r="B3835" s="125" t="s">
        <v>2077</v>
      </c>
      <c r="C3835" s="125" t="s">
        <v>6952</v>
      </c>
      <c r="D3835" s="125" t="s">
        <v>4667</v>
      </c>
      <c r="F3835" s="126">
        <v>14.31</v>
      </c>
      <c r="G3835" s="126">
        <v>14.51</v>
      </c>
      <c r="H3835" s="126">
        <v>11.61</v>
      </c>
      <c r="I3835" s="126"/>
      <c r="J3835" s="317"/>
      <c r="K3835" s="323">
        <f>ROUND(SUMIF('VGT-Bewegungsdaten'!B:B,A3835,'VGT-Bewegungsdaten'!C:C),3)</f>
        <v>0</v>
      </c>
      <c r="L3835" s="324">
        <f>ROUND(SUMIF('VGT-Bewegungsdaten'!B:B,$A3835,'VGT-Bewegungsdaten'!D:D),2)</f>
        <v>0</v>
      </c>
      <c r="N3835" s="376" t="s">
        <v>4930</v>
      </c>
      <c r="O3835" s="376" t="s">
        <v>4940</v>
      </c>
      <c r="P3835" s="326">
        <f>ROUND(SUMIF('AV-Bewegungsdaten'!B:B,A3835,'AV-Bewegungsdaten'!C:C),3)</f>
        <v>0</v>
      </c>
      <c r="Q3835" s="324">
        <f>ROUND(SUMIF('AV-Bewegungsdaten'!B:B,$A3835,'AV-Bewegungsdaten'!D:D),2)</f>
        <v>0</v>
      </c>
      <c r="T3835" s="327"/>
      <c r="U3835" s="326">
        <f>ROUND(SUMIF('DV-Bewegungsdaten'!B:B,Kategorien!A3835,'DV-Bewegungsdaten'!D:D),3)</f>
        <v>0</v>
      </c>
      <c r="V3835" s="324">
        <f>ROUND(SUMIF('DV-Bewegungsdaten'!B:B,Kategorien!A3835,'DV-Bewegungsdaten'!E:E),3)</f>
        <v>0</v>
      </c>
      <c r="AD3835" s="390">
        <f t="shared" si="781"/>
        <v>9.5709999999999997</v>
      </c>
      <c r="AE3835" s="390">
        <f t="shared" si="782"/>
        <v>10.228</v>
      </c>
      <c r="AF3835" s="390">
        <f t="shared" si="783"/>
        <v>11.446999999999999</v>
      </c>
      <c r="AG3835" s="390">
        <f t="shared" si="784"/>
        <v>10.814</v>
      </c>
      <c r="AH3835" s="390">
        <f t="shared" si="785"/>
        <v>10.725999999999999</v>
      </c>
      <c r="AI3835" s="390">
        <f t="shared" si="786"/>
        <v>11.257999999999999</v>
      </c>
      <c r="AJ3835" s="390">
        <f t="shared" si="787"/>
        <v>10.541</v>
      </c>
      <c r="AK3835" s="390">
        <f t="shared" si="788"/>
        <v>10.824999999999999</v>
      </c>
      <c r="AL3835" s="390">
        <f t="shared" si="789"/>
        <v>10.934999999999999</v>
      </c>
      <c r="AM3835" s="390">
        <f t="shared" si="790"/>
        <v>10.815999999999999</v>
      </c>
      <c r="AN3835" s="390">
        <f t="shared" si="791"/>
        <v>10.41</v>
      </c>
      <c r="AO3835" s="390">
        <f t="shared" si="792"/>
        <v>11.312999999999999</v>
      </c>
    </row>
    <row r="3836" spans="1:41" ht="15" customHeight="1" x14ac:dyDescent="0.25">
      <c r="A3836" s="127" t="s">
        <v>6974</v>
      </c>
      <c r="B3836" s="125" t="s">
        <v>2077</v>
      </c>
      <c r="C3836" s="125" t="s">
        <v>6952</v>
      </c>
      <c r="D3836" s="125" t="s">
        <v>5411</v>
      </c>
      <c r="F3836" s="126">
        <v>12.53</v>
      </c>
      <c r="G3836" s="126">
        <v>12.73</v>
      </c>
      <c r="H3836" s="126">
        <v>10.18</v>
      </c>
      <c r="I3836" s="126"/>
      <c r="J3836" s="317"/>
      <c r="K3836" s="323">
        <f>ROUND(SUMIF('VGT-Bewegungsdaten'!B:B,A3836,'VGT-Bewegungsdaten'!C:C),3)</f>
        <v>0</v>
      </c>
      <c r="L3836" s="324">
        <f>ROUND(SUMIF('VGT-Bewegungsdaten'!B:B,$A3836,'VGT-Bewegungsdaten'!D:D),2)</f>
        <v>0</v>
      </c>
      <c r="N3836" s="376" t="s">
        <v>4930</v>
      </c>
      <c r="O3836" s="376" t="s">
        <v>4940</v>
      </c>
      <c r="P3836" s="326">
        <f>ROUND(SUMIF('AV-Bewegungsdaten'!B:B,A3836,'AV-Bewegungsdaten'!C:C),3)</f>
        <v>0</v>
      </c>
      <c r="Q3836" s="324">
        <f>ROUND(SUMIF('AV-Bewegungsdaten'!B:B,$A3836,'AV-Bewegungsdaten'!D:D),2)</f>
        <v>0</v>
      </c>
      <c r="T3836" s="327"/>
      <c r="U3836" s="326">
        <f>ROUND(SUMIF('DV-Bewegungsdaten'!B:B,Kategorien!A3836,'DV-Bewegungsdaten'!D:D),3)</f>
        <v>0</v>
      </c>
      <c r="V3836" s="324">
        <f>ROUND(SUMIF('DV-Bewegungsdaten'!B:B,Kategorien!A3836,'DV-Bewegungsdaten'!E:E),3)</f>
        <v>0</v>
      </c>
      <c r="AD3836" s="390">
        <f t="shared" si="781"/>
        <v>7.7910000000000004</v>
      </c>
      <c r="AE3836" s="390">
        <f t="shared" si="782"/>
        <v>8.4480000000000004</v>
      </c>
      <c r="AF3836" s="390">
        <f t="shared" si="783"/>
        <v>9.6669999999999998</v>
      </c>
      <c r="AG3836" s="390">
        <f t="shared" si="784"/>
        <v>9.0340000000000007</v>
      </c>
      <c r="AH3836" s="390">
        <f t="shared" si="785"/>
        <v>8.9460000000000015</v>
      </c>
      <c r="AI3836" s="390">
        <f t="shared" si="786"/>
        <v>9.4780000000000015</v>
      </c>
      <c r="AJ3836" s="390">
        <f t="shared" si="787"/>
        <v>8.761000000000001</v>
      </c>
      <c r="AK3836" s="390">
        <f t="shared" si="788"/>
        <v>9.0449999999999999</v>
      </c>
      <c r="AL3836" s="390">
        <f t="shared" si="789"/>
        <v>9.1550000000000011</v>
      </c>
      <c r="AM3836" s="390">
        <f t="shared" si="790"/>
        <v>9.0360000000000014</v>
      </c>
      <c r="AN3836" s="390">
        <f t="shared" si="791"/>
        <v>8.6300000000000008</v>
      </c>
      <c r="AO3836" s="390">
        <f t="shared" si="792"/>
        <v>9.5330000000000013</v>
      </c>
    </row>
    <row r="3837" spans="1:41" ht="15" customHeight="1" x14ac:dyDescent="0.25">
      <c r="A3837" s="127" t="s">
        <v>6975</v>
      </c>
      <c r="B3837" s="125" t="s">
        <v>2077</v>
      </c>
      <c r="C3837" s="125" t="s">
        <v>6953</v>
      </c>
      <c r="D3837" s="125" t="s">
        <v>4667</v>
      </c>
      <c r="F3837" s="126">
        <v>14.31</v>
      </c>
      <c r="G3837" s="126">
        <v>14.51</v>
      </c>
      <c r="H3837" s="126">
        <v>11.61</v>
      </c>
      <c r="I3837" s="126"/>
      <c r="J3837" s="317"/>
      <c r="K3837" s="323">
        <f>ROUND(SUMIF('VGT-Bewegungsdaten'!B:B,A3837,'VGT-Bewegungsdaten'!C:C),3)</f>
        <v>0</v>
      </c>
      <c r="L3837" s="324">
        <f>ROUND(SUMIF('VGT-Bewegungsdaten'!B:B,$A3837,'VGT-Bewegungsdaten'!D:D),2)</f>
        <v>0</v>
      </c>
      <c r="N3837" s="376" t="s">
        <v>4930</v>
      </c>
      <c r="O3837" s="376" t="s">
        <v>4940</v>
      </c>
      <c r="P3837" s="326">
        <f>ROUND(SUMIF('AV-Bewegungsdaten'!B:B,A3837,'AV-Bewegungsdaten'!C:C),3)</f>
        <v>0</v>
      </c>
      <c r="Q3837" s="324">
        <f>ROUND(SUMIF('AV-Bewegungsdaten'!B:B,$A3837,'AV-Bewegungsdaten'!D:D),2)</f>
        <v>0</v>
      </c>
      <c r="T3837" s="327"/>
      <c r="U3837" s="326">
        <f>ROUND(SUMIF('DV-Bewegungsdaten'!B:B,Kategorien!A3837,'DV-Bewegungsdaten'!D:D),3)</f>
        <v>0</v>
      </c>
      <c r="V3837" s="324">
        <f>ROUND(SUMIF('DV-Bewegungsdaten'!B:B,Kategorien!A3837,'DV-Bewegungsdaten'!E:E),3)</f>
        <v>0</v>
      </c>
      <c r="AD3837" s="390">
        <f t="shared" si="781"/>
        <v>9.5709999999999997</v>
      </c>
      <c r="AE3837" s="390">
        <f t="shared" si="782"/>
        <v>10.228</v>
      </c>
      <c r="AF3837" s="390">
        <f t="shared" si="783"/>
        <v>11.446999999999999</v>
      </c>
      <c r="AG3837" s="390">
        <f t="shared" si="784"/>
        <v>10.814</v>
      </c>
      <c r="AH3837" s="390">
        <f t="shared" si="785"/>
        <v>10.725999999999999</v>
      </c>
      <c r="AI3837" s="390">
        <f t="shared" si="786"/>
        <v>11.257999999999999</v>
      </c>
      <c r="AJ3837" s="390">
        <f t="shared" si="787"/>
        <v>10.541</v>
      </c>
      <c r="AK3837" s="390">
        <f t="shared" si="788"/>
        <v>10.824999999999999</v>
      </c>
      <c r="AL3837" s="390">
        <f t="shared" si="789"/>
        <v>10.934999999999999</v>
      </c>
      <c r="AM3837" s="390">
        <f t="shared" si="790"/>
        <v>10.815999999999999</v>
      </c>
      <c r="AN3837" s="390">
        <f t="shared" si="791"/>
        <v>10.41</v>
      </c>
      <c r="AO3837" s="390">
        <f t="shared" si="792"/>
        <v>11.312999999999999</v>
      </c>
    </row>
    <row r="3838" spans="1:41" ht="15" customHeight="1" x14ac:dyDescent="0.25">
      <c r="A3838" s="127" t="s">
        <v>6976</v>
      </c>
      <c r="B3838" s="125" t="s">
        <v>2077</v>
      </c>
      <c r="C3838" s="125" t="s">
        <v>6953</v>
      </c>
      <c r="D3838" s="125" t="s">
        <v>5411</v>
      </c>
      <c r="F3838" s="126">
        <v>12.53</v>
      </c>
      <c r="G3838" s="126">
        <v>12.73</v>
      </c>
      <c r="H3838" s="126">
        <v>10.18</v>
      </c>
      <c r="I3838" s="126"/>
      <c r="J3838" s="317"/>
      <c r="K3838" s="323">
        <f>ROUND(SUMIF('VGT-Bewegungsdaten'!B:B,A3838,'VGT-Bewegungsdaten'!C:C),3)</f>
        <v>0</v>
      </c>
      <c r="L3838" s="324">
        <f>ROUND(SUMIF('VGT-Bewegungsdaten'!B:B,$A3838,'VGT-Bewegungsdaten'!D:D),2)</f>
        <v>0</v>
      </c>
      <c r="N3838" s="376" t="s">
        <v>4930</v>
      </c>
      <c r="O3838" s="376" t="s">
        <v>4940</v>
      </c>
      <c r="P3838" s="326">
        <f>ROUND(SUMIF('AV-Bewegungsdaten'!B:B,A3838,'AV-Bewegungsdaten'!C:C),3)</f>
        <v>0</v>
      </c>
      <c r="Q3838" s="324">
        <f>ROUND(SUMIF('AV-Bewegungsdaten'!B:B,$A3838,'AV-Bewegungsdaten'!D:D),2)</f>
        <v>0</v>
      </c>
      <c r="T3838" s="327"/>
      <c r="U3838" s="326">
        <f>ROUND(SUMIF('DV-Bewegungsdaten'!B:B,Kategorien!A3838,'DV-Bewegungsdaten'!D:D),3)</f>
        <v>0</v>
      </c>
      <c r="V3838" s="324">
        <f>ROUND(SUMIF('DV-Bewegungsdaten'!B:B,Kategorien!A3838,'DV-Bewegungsdaten'!E:E),3)</f>
        <v>0</v>
      </c>
      <c r="AD3838" s="390">
        <f t="shared" si="781"/>
        <v>7.7910000000000004</v>
      </c>
      <c r="AE3838" s="390">
        <f t="shared" si="782"/>
        <v>8.4480000000000004</v>
      </c>
      <c r="AF3838" s="390">
        <f t="shared" si="783"/>
        <v>9.6669999999999998</v>
      </c>
      <c r="AG3838" s="390">
        <f t="shared" si="784"/>
        <v>9.0340000000000007</v>
      </c>
      <c r="AH3838" s="390">
        <f t="shared" si="785"/>
        <v>8.9460000000000015</v>
      </c>
      <c r="AI3838" s="390">
        <f t="shared" si="786"/>
        <v>9.4780000000000015</v>
      </c>
      <c r="AJ3838" s="390">
        <f t="shared" si="787"/>
        <v>8.761000000000001</v>
      </c>
      <c r="AK3838" s="390">
        <f t="shared" si="788"/>
        <v>9.0449999999999999</v>
      </c>
      <c r="AL3838" s="390">
        <f t="shared" si="789"/>
        <v>9.1550000000000011</v>
      </c>
      <c r="AM3838" s="390">
        <f t="shared" si="790"/>
        <v>9.0360000000000014</v>
      </c>
      <c r="AN3838" s="390">
        <f t="shared" si="791"/>
        <v>8.6300000000000008</v>
      </c>
      <c r="AO3838" s="390">
        <f t="shared" si="792"/>
        <v>9.5330000000000013</v>
      </c>
    </row>
    <row r="3839" spans="1:41" ht="15" customHeight="1" x14ac:dyDescent="0.25">
      <c r="A3839" s="127" t="s">
        <v>6977</v>
      </c>
      <c r="B3839" s="125" t="s">
        <v>2077</v>
      </c>
      <c r="C3839" s="125" t="s">
        <v>6954</v>
      </c>
      <c r="D3839" s="125" t="s">
        <v>4667</v>
      </c>
      <c r="F3839" s="126">
        <v>14.24</v>
      </c>
      <c r="G3839" s="126">
        <v>14.44</v>
      </c>
      <c r="H3839" s="126">
        <v>11.55</v>
      </c>
      <c r="I3839" s="126"/>
      <c r="J3839" s="317"/>
      <c r="K3839" s="323">
        <f>ROUND(SUMIF('VGT-Bewegungsdaten'!B:B,A3839,'VGT-Bewegungsdaten'!C:C),3)</f>
        <v>0</v>
      </c>
      <c r="L3839" s="324">
        <f>ROUND(SUMIF('VGT-Bewegungsdaten'!B:B,$A3839,'VGT-Bewegungsdaten'!D:D),2)</f>
        <v>0</v>
      </c>
      <c r="N3839" s="376" t="s">
        <v>4930</v>
      </c>
      <c r="O3839" s="376" t="s">
        <v>4940</v>
      </c>
      <c r="P3839" s="326">
        <f>ROUND(SUMIF('AV-Bewegungsdaten'!B:B,A3839,'AV-Bewegungsdaten'!C:C),3)</f>
        <v>0</v>
      </c>
      <c r="Q3839" s="324">
        <f>ROUND(SUMIF('AV-Bewegungsdaten'!B:B,$A3839,'AV-Bewegungsdaten'!D:D),2)</f>
        <v>0</v>
      </c>
      <c r="T3839" s="327"/>
      <c r="U3839" s="326">
        <f>ROUND(SUMIF('DV-Bewegungsdaten'!B:B,Kategorien!A3839,'DV-Bewegungsdaten'!D:D),3)</f>
        <v>0</v>
      </c>
      <c r="V3839" s="324">
        <f>ROUND(SUMIF('DV-Bewegungsdaten'!B:B,Kategorien!A3839,'DV-Bewegungsdaten'!E:E),3)</f>
        <v>0</v>
      </c>
      <c r="AD3839" s="390">
        <f t="shared" si="781"/>
        <v>9.5009999999999994</v>
      </c>
      <c r="AE3839" s="390">
        <f t="shared" si="782"/>
        <v>10.157999999999999</v>
      </c>
      <c r="AF3839" s="390">
        <f t="shared" si="783"/>
        <v>11.376999999999999</v>
      </c>
      <c r="AG3839" s="390">
        <f t="shared" si="784"/>
        <v>10.744</v>
      </c>
      <c r="AH3839" s="390">
        <f t="shared" si="785"/>
        <v>10.655999999999999</v>
      </c>
      <c r="AI3839" s="390">
        <f t="shared" si="786"/>
        <v>11.187999999999999</v>
      </c>
      <c r="AJ3839" s="390">
        <f t="shared" si="787"/>
        <v>10.471</v>
      </c>
      <c r="AK3839" s="390">
        <f t="shared" si="788"/>
        <v>10.754999999999999</v>
      </c>
      <c r="AL3839" s="390">
        <f t="shared" si="789"/>
        <v>10.864999999999998</v>
      </c>
      <c r="AM3839" s="390">
        <f t="shared" si="790"/>
        <v>10.745999999999999</v>
      </c>
      <c r="AN3839" s="390">
        <f t="shared" si="791"/>
        <v>10.34</v>
      </c>
      <c r="AO3839" s="390">
        <f t="shared" si="792"/>
        <v>11.242999999999999</v>
      </c>
    </row>
    <row r="3840" spans="1:41" ht="15" customHeight="1" x14ac:dyDescent="0.25">
      <c r="A3840" s="127" t="s">
        <v>6978</v>
      </c>
      <c r="B3840" s="125" t="s">
        <v>2077</v>
      </c>
      <c r="C3840" s="125" t="s">
        <v>6954</v>
      </c>
      <c r="D3840" s="125" t="s">
        <v>5411</v>
      </c>
      <c r="F3840" s="126">
        <v>12.46</v>
      </c>
      <c r="G3840" s="126">
        <v>12.66</v>
      </c>
      <c r="H3840" s="126">
        <v>10.130000000000001</v>
      </c>
      <c r="I3840" s="126"/>
      <c r="J3840" s="317"/>
      <c r="K3840" s="323">
        <f>ROUND(SUMIF('VGT-Bewegungsdaten'!B:B,A3840,'VGT-Bewegungsdaten'!C:C),3)</f>
        <v>0</v>
      </c>
      <c r="L3840" s="324">
        <f>ROUND(SUMIF('VGT-Bewegungsdaten'!B:B,$A3840,'VGT-Bewegungsdaten'!D:D),2)</f>
        <v>0</v>
      </c>
      <c r="N3840" s="376" t="s">
        <v>4930</v>
      </c>
      <c r="O3840" s="376" t="s">
        <v>4940</v>
      </c>
      <c r="P3840" s="326">
        <f>ROUND(SUMIF('AV-Bewegungsdaten'!B:B,A3840,'AV-Bewegungsdaten'!C:C),3)</f>
        <v>0</v>
      </c>
      <c r="Q3840" s="324">
        <f>ROUND(SUMIF('AV-Bewegungsdaten'!B:B,$A3840,'AV-Bewegungsdaten'!D:D),2)</f>
        <v>0</v>
      </c>
      <c r="T3840" s="327"/>
      <c r="U3840" s="326">
        <f>ROUND(SUMIF('DV-Bewegungsdaten'!B:B,Kategorien!A3840,'DV-Bewegungsdaten'!D:D),3)</f>
        <v>0</v>
      </c>
      <c r="V3840" s="324">
        <f>ROUND(SUMIF('DV-Bewegungsdaten'!B:B,Kategorien!A3840,'DV-Bewegungsdaten'!E:E),3)</f>
        <v>0</v>
      </c>
      <c r="AD3840" s="390">
        <f t="shared" si="781"/>
        <v>7.7210000000000001</v>
      </c>
      <c r="AE3840" s="390">
        <f t="shared" si="782"/>
        <v>8.3780000000000001</v>
      </c>
      <c r="AF3840" s="390">
        <f t="shared" si="783"/>
        <v>9.5969999999999995</v>
      </c>
      <c r="AG3840" s="390">
        <f t="shared" si="784"/>
        <v>8.9640000000000004</v>
      </c>
      <c r="AH3840" s="390">
        <f t="shared" si="785"/>
        <v>8.8760000000000012</v>
      </c>
      <c r="AI3840" s="390">
        <f t="shared" si="786"/>
        <v>9.4080000000000013</v>
      </c>
      <c r="AJ3840" s="390">
        <f t="shared" si="787"/>
        <v>8.6910000000000007</v>
      </c>
      <c r="AK3840" s="390">
        <f t="shared" si="788"/>
        <v>8.9749999999999996</v>
      </c>
      <c r="AL3840" s="390">
        <f t="shared" si="789"/>
        <v>9.0850000000000009</v>
      </c>
      <c r="AM3840" s="390">
        <f t="shared" si="790"/>
        <v>8.9660000000000011</v>
      </c>
      <c r="AN3840" s="390">
        <f t="shared" si="791"/>
        <v>8.56</v>
      </c>
      <c r="AO3840" s="390">
        <f t="shared" si="792"/>
        <v>9.463000000000001</v>
      </c>
    </row>
    <row r="3841" spans="1:41" ht="15" customHeight="1" x14ac:dyDescent="0.25">
      <c r="A3841" s="127" t="s">
        <v>4684</v>
      </c>
      <c r="B3841" s="125" t="s">
        <v>2077</v>
      </c>
      <c r="C3841" s="125" t="s">
        <v>4010</v>
      </c>
      <c r="D3841" s="125" t="s">
        <v>4685</v>
      </c>
      <c r="F3841" s="126">
        <v>25</v>
      </c>
      <c r="G3841" s="126">
        <v>25.2</v>
      </c>
      <c r="H3841" s="126">
        <v>20</v>
      </c>
      <c r="I3841" s="126"/>
      <c r="J3841" s="317"/>
      <c r="K3841" s="323">
        <f>ROUND(SUMIF('VGT-Bewegungsdaten'!B:B,A3841,'VGT-Bewegungsdaten'!C:C),3)</f>
        <v>0</v>
      </c>
      <c r="L3841" s="324">
        <f>ROUND(SUMIF('VGT-Bewegungsdaten'!B:B,$A3841,'VGT-Bewegungsdaten'!D:D),2)</f>
        <v>0</v>
      </c>
      <c r="N3841" s="376" t="s">
        <v>4930</v>
      </c>
      <c r="O3841" s="376" t="s">
        <v>4940</v>
      </c>
      <c r="P3841" s="326">
        <f>ROUND(SUMIF('AV-Bewegungsdaten'!B:B,A3841,'AV-Bewegungsdaten'!C:C),3)</f>
        <v>0</v>
      </c>
      <c r="Q3841" s="324">
        <f>ROUND(SUMIF('AV-Bewegungsdaten'!B:B,$A3841,'AV-Bewegungsdaten'!D:D),2)</f>
        <v>0</v>
      </c>
      <c r="T3841" s="327"/>
      <c r="U3841" s="326">
        <f>ROUND(SUMIF('DV-Bewegungsdaten'!B:B,Kategorien!A3841,'DV-Bewegungsdaten'!D:D),3)</f>
        <v>0</v>
      </c>
      <c r="V3841" s="324">
        <f>ROUND(SUMIF('DV-Bewegungsdaten'!B:B,Kategorien!A3841,'DV-Bewegungsdaten'!E:E),3)</f>
        <v>0</v>
      </c>
      <c r="AD3841" s="390">
        <f t="shared" si="781"/>
        <v>20.260999999999999</v>
      </c>
      <c r="AE3841" s="390">
        <f t="shared" si="782"/>
        <v>20.917999999999999</v>
      </c>
      <c r="AF3841" s="390">
        <f t="shared" si="783"/>
        <v>22.137</v>
      </c>
      <c r="AG3841" s="390">
        <f t="shared" si="784"/>
        <v>21.503999999999998</v>
      </c>
      <c r="AH3841" s="390">
        <f t="shared" si="785"/>
        <v>21.416</v>
      </c>
      <c r="AI3841" s="390">
        <f t="shared" si="786"/>
        <v>21.948</v>
      </c>
      <c r="AJ3841" s="390">
        <f t="shared" si="787"/>
        <v>21.230999999999998</v>
      </c>
      <c r="AK3841" s="390">
        <f t="shared" si="788"/>
        <v>21.515000000000001</v>
      </c>
      <c r="AL3841" s="390">
        <f t="shared" si="789"/>
        <v>21.625</v>
      </c>
      <c r="AM3841" s="390">
        <f t="shared" si="790"/>
        <v>21.506</v>
      </c>
      <c r="AN3841" s="390">
        <f t="shared" si="791"/>
        <v>21.1</v>
      </c>
      <c r="AO3841" s="390">
        <f t="shared" si="792"/>
        <v>22.003</v>
      </c>
    </row>
    <row r="3842" spans="1:41" ht="15" customHeight="1" x14ac:dyDescent="0.25">
      <c r="A3842" s="127" t="s">
        <v>5095</v>
      </c>
      <c r="B3842" s="125" t="s">
        <v>2077</v>
      </c>
      <c r="C3842" s="125" t="s">
        <v>4969</v>
      </c>
      <c r="D3842" s="125" t="s">
        <v>4685</v>
      </c>
      <c r="F3842" s="126">
        <v>24.5</v>
      </c>
      <c r="G3842" s="126">
        <v>24.7</v>
      </c>
      <c r="H3842" s="126">
        <v>19.600000000000001</v>
      </c>
      <c r="I3842" s="126"/>
      <c r="J3842" s="317"/>
      <c r="K3842" s="323">
        <f>ROUND(SUMIF('VGT-Bewegungsdaten'!B:B,A3842,'VGT-Bewegungsdaten'!C:C),3)</f>
        <v>0</v>
      </c>
      <c r="L3842" s="324">
        <f>ROUND(SUMIF('VGT-Bewegungsdaten'!B:B,$A3842,'VGT-Bewegungsdaten'!D:D),2)</f>
        <v>0</v>
      </c>
      <c r="N3842" s="376" t="s">
        <v>4930</v>
      </c>
      <c r="O3842" s="376" t="s">
        <v>4940</v>
      </c>
      <c r="P3842" s="326">
        <f>ROUND(SUMIF('AV-Bewegungsdaten'!B:B,A3842,'AV-Bewegungsdaten'!C:C),3)</f>
        <v>0</v>
      </c>
      <c r="Q3842" s="324">
        <f>ROUND(SUMIF('AV-Bewegungsdaten'!B:B,$A3842,'AV-Bewegungsdaten'!D:D),2)</f>
        <v>0</v>
      </c>
      <c r="T3842" s="327"/>
      <c r="U3842" s="326">
        <f>ROUND(SUMIF('DV-Bewegungsdaten'!B:B,Kategorien!A3842,'DV-Bewegungsdaten'!D:D),3)</f>
        <v>0</v>
      </c>
      <c r="V3842" s="324">
        <f>ROUND(SUMIF('DV-Bewegungsdaten'!B:B,Kategorien!A3842,'DV-Bewegungsdaten'!E:E),3)</f>
        <v>0</v>
      </c>
      <c r="AD3842" s="390">
        <f t="shared" si="781"/>
        <v>19.760999999999999</v>
      </c>
      <c r="AE3842" s="390">
        <f t="shared" si="782"/>
        <v>20.417999999999999</v>
      </c>
      <c r="AF3842" s="390">
        <f t="shared" si="783"/>
        <v>21.637</v>
      </c>
      <c r="AG3842" s="390">
        <f t="shared" si="784"/>
        <v>21.003999999999998</v>
      </c>
      <c r="AH3842" s="390">
        <f t="shared" si="785"/>
        <v>20.916</v>
      </c>
      <c r="AI3842" s="390">
        <f t="shared" si="786"/>
        <v>21.448</v>
      </c>
      <c r="AJ3842" s="390">
        <f t="shared" si="787"/>
        <v>20.730999999999998</v>
      </c>
      <c r="AK3842" s="390">
        <f t="shared" si="788"/>
        <v>21.015000000000001</v>
      </c>
      <c r="AL3842" s="390">
        <f t="shared" si="789"/>
        <v>21.125</v>
      </c>
      <c r="AM3842" s="390">
        <f t="shared" si="790"/>
        <v>21.006</v>
      </c>
      <c r="AN3842" s="390">
        <f t="shared" si="791"/>
        <v>20.6</v>
      </c>
      <c r="AO3842" s="390">
        <f t="shared" si="792"/>
        <v>21.503</v>
      </c>
    </row>
    <row r="3843" spans="1:41" ht="15" customHeight="1" x14ac:dyDescent="0.25">
      <c r="A3843" s="127" t="s">
        <v>5412</v>
      </c>
      <c r="B3843" s="125" t="s">
        <v>2077</v>
      </c>
      <c r="C3843" s="125" t="s">
        <v>5226</v>
      </c>
      <c r="D3843" s="125" t="s">
        <v>4685</v>
      </c>
      <c r="F3843" s="126">
        <v>24.01</v>
      </c>
      <c r="G3843" s="126">
        <v>24.21</v>
      </c>
      <c r="H3843" s="126">
        <v>19.21</v>
      </c>
      <c r="I3843" s="126"/>
      <c r="J3843" s="317"/>
      <c r="K3843" s="323">
        <f>ROUND(SUMIF('VGT-Bewegungsdaten'!B:B,A3843,'VGT-Bewegungsdaten'!C:C),3)</f>
        <v>0</v>
      </c>
      <c r="L3843" s="324">
        <f>ROUND(SUMIF('VGT-Bewegungsdaten'!B:B,$A3843,'VGT-Bewegungsdaten'!D:D),2)</f>
        <v>0</v>
      </c>
      <c r="N3843" s="376" t="s">
        <v>4930</v>
      </c>
      <c r="O3843" s="376" t="s">
        <v>4940</v>
      </c>
      <c r="P3843" s="326">
        <f>ROUND(SUMIF('AV-Bewegungsdaten'!B:B,A3843,'AV-Bewegungsdaten'!C:C),3)</f>
        <v>0</v>
      </c>
      <c r="Q3843" s="324">
        <f>ROUND(SUMIF('AV-Bewegungsdaten'!B:B,$A3843,'AV-Bewegungsdaten'!D:D),2)</f>
        <v>0</v>
      </c>
      <c r="T3843" s="327"/>
      <c r="U3843" s="326">
        <f>ROUND(SUMIF('DV-Bewegungsdaten'!B:B,Kategorien!A3843,'DV-Bewegungsdaten'!D:D),3)</f>
        <v>0</v>
      </c>
      <c r="V3843" s="324">
        <f>ROUND(SUMIF('DV-Bewegungsdaten'!B:B,Kategorien!A3843,'DV-Bewegungsdaten'!E:E),3)</f>
        <v>0</v>
      </c>
      <c r="AD3843" s="390">
        <f t="shared" si="781"/>
        <v>19.271000000000001</v>
      </c>
      <c r="AE3843" s="390">
        <f t="shared" si="782"/>
        <v>19.928000000000001</v>
      </c>
      <c r="AF3843" s="390">
        <f t="shared" si="783"/>
        <v>21.147000000000002</v>
      </c>
      <c r="AG3843" s="390">
        <f t="shared" si="784"/>
        <v>20.513999999999999</v>
      </c>
      <c r="AH3843" s="390">
        <f t="shared" si="785"/>
        <v>20.426000000000002</v>
      </c>
      <c r="AI3843" s="390">
        <f t="shared" si="786"/>
        <v>20.958000000000002</v>
      </c>
      <c r="AJ3843" s="390">
        <f t="shared" si="787"/>
        <v>20.241</v>
      </c>
      <c r="AK3843" s="390">
        <f t="shared" si="788"/>
        <v>20.525000000000002</v>
      </c>
      <c r="AL3843" s="390">
        <f t="shared" si="789"/>
        <v>20.635000000000002</v>
      </c>
      <c r="AM3843" s="390">
        <f t="shared" si="790"/>
        <v>20.516000000000002</v>
      </c>
      <c r="AN3843" s="390">
        <f t="shared" si="791"/>
        <v>20.11</v>
      </c>
      <c r="AO3843" s="390">
        <f t="shared" si="792"/>
        <v>21.013000000000002</v>
      </c>
    </row>
    <row r="3844" spans="1:41" ht="15" customHeight="1" x14ac:dyDescent="0.25">
      <c r="A3844" s="127" t="s">
        <v>5413</v>
      </c>
      <c r="B3844" s="125" t="s">
        <v>2077</v>
      </c>
      <c r="C3844" s="125" t="s">
        <v>5249</v>
      </c>
      <c r="D3844" s="125" t="s">
        <v>4685</v>
      </c>
      <c r="F3844" s="126">
        <v>23.53</v>
      </c>
      <c r="G3844" s="126">
        <v>23.73</v>
      </c>
      <c r="H3844" s="126">
        <v>18.98</v>
      </c>
      <c r="I3844" s="126"/>
      <c r="J3844" s="317"/>
      <c r="K3844" s="323">
        <f>ROUND(SUMIF('VGT-Bewegungsdaten'!B:B,A3844,'VGT-Bewegungsdaten'!C:C),3)</f>
        <v>0</v>
      </c>
      <c r="L3844" s="324">
        <f>ROUND(SUMIF('VGT-Bewegungsdaten'!B:B,$A3844,'VGT-Bewegungsdaten'!D:D),2)</f>
        <v>0</v>
      </c>
      <c r="N3844" s="376" t="s">
        <v>4930</v>
      </c>
      <c r="O3844" s="376" t="s">
        <v>4940</v>
      </c>
      <c r="P3844" s="326">
        <f>ROUND(SUMIF('AV-Bewegungsdaten'!B:B,A3844,'AV-Bewegungsdaten'!C:C),3)</f>
        <v>0</v>
      </c>
      <c r="Q3844" s="324">
        <f>ROUND(SUMIF('AV-Bewegungsdaten'!B:B,$A3844,'AV-Bewegungsdaten'!D:D),2)</f>
        <v>0</v>
      </c>
      <c r="T3844" s="327"/>
      <c r="U3844" s="326">
        <f>ROUND(SUMIF('DV-Bewegungsdaten'!B:B,Kategorien!A3844,'DV-Bewegungsdaten'!D:D),3)</f>
        <v>0</v>
      </c>
      <c r="V3844" s="324">
        <f>ROUND(SUMIF('DV-Bewegungsdaten'!B:B,Kategorien!A3844,'DV-Bewegungsdaten'!E:E),3)</f>
        <v>0</v>
      </c>
      <c r="AD3844" s="390">
        <f t="shared" si="781"/>
        <v>18.791</v>
      </c>
      <c r="AE3844" s="390">
        <f t="shared" si="782"/>
        <v>19.448</v>
      </c>
      <c r="AF3844" s="390">
        <f t="shared" si="783"/>
        <v>20.667000000000002</v>
      </c>
      <c r="AG3844" s="390">
        <f t="shared" si="784"/>
        <v>20.033999999999999</v>
      </c>
      <c r="AH3844" s="390">
        <f t="shared" si="785"/>
        <v>19.946000000000002</v>
      </c>
      <c r="AI3844" s="390">
        <f t="shared" si="786"/>
        <v>20.478000000000002</v>
      </c>
      <c r="AJ3844" s="390">
        <f t="shared" si="787"/>
        <v>19.760999999999999</v>
      </c>
      <c r="AK3844" s="390">
        <f t="shared" si="788"/>
        <v>20.045000000000002</v>
      </c>
      <c r="AL3844" s="390">
        <f t="shared" si="789"/>
        <v>20.155000000000001</v>
      </c>
      <c r="AM3844" s="390">
        <f t="shared" si="790"/>
        <v>20.036000000000001</v>
      </c>
      <c r="AN3844" s="390">
        <f t="shared" si="791"/>
        <v>19.630000000000003</v>
      </c>
      <c r="AO3844" s="390">
        <f t="shared" si="792"/>
        <v>20.533000000000001</v>
      </c>
    </row>
    <row r="3845" spans="1:41" ht="15" customHeight="1" x14ac:dyDescent="0.25">
      <c r="A3845" s="127" t="s">
        <v>5747</v>
      </c>
      <c r="B3845" s="125" t="s">
        <v>2077</v>
      </c>
      <c r="C3845" s="125" t="s">
        <v>5727</v>
      </c>
      <c r="D3845" s="125" t="s">
        <v>4685</v>
      </c>
      <c r="F3845" s="126">
        <v>23.53</v>
      </c>
      <c r="G3845" s="126">
        <v>23.73</v>
      </c>
      <c r="H3845" s="126">
        <v>18.98</v>
      </c>
      <c r="I3845" s="126"/>
      <c r="J3845" s="317"/>
      <c r="K3845" s="323">
        <f>ROUND(SUMIF('VGT-Bewegungsdaten'!B:B,A3845,'VGT-Bewegungsdaten'!C:C),3)</f>
        <v>0</v>
      </c>
      <c r="L3845" s="324">
        <f>ROUND(SUMIF('VGT-Bewegungsdaten'!B:B,$A3845,'VGT-Bewegungsdaten'!D:D),2)</f>
        <v>0</v>
      </c>
      <c r="N3845" s="376" t="s">
        <v>4930</v>
      </c>
      <c r="O3845" s="376" t="s">
        <v>4940</v>
      </c>
      <c r="P3845" s="326">
        <f>ROUND(SUMIF('AV-Bewegungsdaten'!B:B,A3845,'AV-Bewegungsdaten'!C:C),3)</f>
        <v>0</v>
      </c>
      <c r="Q3845" s="324">
        <f>ROUND(SUMIF('AV-Bewegungsdaten'!B:B,$A3845,'AV-Bewegungsdaten'!D:D),2)</f>
        <v>0</v>
      </c>
      <c r="T3845" s="327"/>
      <c r="U3845" s="326">
        <f>ROUND(SUMIF('DV-Bewegungsdaten'!B:B,Kategorien!A3845,'DV-Bewegungsdaten'!D:D),3)</f>
        <v>0</v>
      </c>
      <c r="V3845" s="324">
        <f>ROUND(SUMIF('DV-Bewegungsdaten'!B:B,Kategorien!A3845,'DV-Bewegungsdaten'!E:E),3)</f>
        <v>0</v>
      </c>
      <c r="AD3845" s="390">
        <f t="shared" si="781"/>
        <v>18.791</v>
      </c>
      <c r="AE3845" s="390">
        <f t="shared" si="782"/>
        <v>19.448</v>
      </c>
      <c r="AF3845" s="390">
        <f t="shared" si="783"/>
        <v>20.667000000000002</v>
      </c>
      <c r="AG3845" s="390">
        <f t="shared" si="784"/>
        <v>20.033999999999999</v>
      </c>
      <c r="AH3845" s="390">
        <f t="shared" si="785"/>
        <v>19.946000000000002</v>
      </c>
      <c r="AI3845" s="390">
        <f t="shared" si="786"/>
        <v>20.478000000000002</v>
      </c>
      <c r="AJ3845" s="390">
        <f t="shared" si="787"/>
        <v>19.760999999999999</v>
      </c>
      <c r="AK3845" s="390">
        <f t="shared" si="788"/>
        <v>20.045000000000002</v>
      </c>
      <c r="AL3845" s="390">
        <f t="shared" si="789"/>
        <v>20.155000000000001</v>
      </c>
      <c r="AM3845" s="390">
        <f t="shared" si="790"/>
        <v>20.036000000000001</v>
      </c>
      <c r="AN3845" s="390">
        <f t="shared" si="791"/>
        <v>19.630000000000003</v>
      </c>
      <c r="AO3845" s="390">
        <f t="shared" si="792"/>
        <v>20.533000000000001</v>
      </c>
    </row>
    <row r="3846" spans="1:41" ht="15" customHeight="1" x14ac:dyDescent="0.25">
      <c r="A3846" s="127" t="s">
        <v>6039</v>
      </c>
      <c r="B3846" s="125" t="s">
        <v>2077</v>
      </c>
      <c r="C3846" s="125" t="s">
        <v>6013</v>
      </c>
      <c r="D3846" s="125" t="s">
        <v>4685</v>
      </c>
      <c r="F3846" s="126">
        <v>23.41</v>
      </c>
      <c r="G3846" s="126">
        <v>23.61</v>
      </c>
      <c r="H3846" s="126">
        <v>18.89</v>
      </c>
      <c r="I3846" s="126"/>
      <c r="J3846" s="317"/>
      <c r="K3846" s="323">
        <f>ROUND(SUMIF('VGT-Bewegungsdaten'!B:B,A3846,'VGT-Bewegungsdaten'!C:C),3)</f>
        <v>0</v>
      </c>
      <c r="L3846" s="324">
        <f>ROUND(SUMIF('VGT-Bewegungsdaten'!B:B,$A3846,'VGT-Bewegungsdaten'!D:D),2)</f>
        <v>0</v>
      </c>
      <c r="N3846" s="376" t="s">
        <v>4930</v>
      </c>
      <c r="O3846" s="376" t="s">
        <v>4940</v>
      </c>
      <c r="P3846" s="326">
        <f>ROUND(SUMIF('AV-Bewegungsdaten'!B:B,A3846,'AV-Bewegungsdaten'!C:C),3)</f>
        <v>0</v>
      </c>
      <c r="Q3846" s="324">
        <f>ROUND(SUMIF('AV-Bewegungsdaten'!B:B,$A3846,'AV-Bewegungsdaten'!D:D),2)</f>
        <v>0</v>
      </c>
      <c r="T3846" s="327"/>
      <c r="U3846" s="326">
        <f>ROUND(SUMIF('DV-Bewegungsdaten'!B:B,Kategorien!A3846,'DV-Bewegungsdaten'!D:D),3)</f>
        <v>0</v>
      </c>
      <c r="V3846" s="324">
        <f>ROUND(SUMIF('DV-Bewegungsdaten'!B:B,Kategorien!A3846,'DV-Bewegungsdaten'!E:E),3)</f>
        <v>0</v>
      </c>
      <c r="AD3846" s="390">
        <f t="shared" si="781"/>
        <v>18.670999999999999</v>
      </c>
      <c r="AE3846" s="390">
        <f t="shared" si="782"/>
        <v>19.327999999999999</v>
      </c>
      <c r="AF3846" s="390">
        <f t="shared" si="783"/>
        <v>20.547000000000001</v>
      </c>
      <c r="AG3846" s="390">
        <f t="shared" si="784"/>
        <v>19.913999999999998</v>
      </c>
      <c r="AH3846" s="390">
        <f t="shared" si="785"/>
        <v>19.826000000000001</v>
      </c>
      <c r="AI3846" s="390">
        <f t="shared" si="786"/>
        <v>20.358000000000001</v>
      </c>
      <c r="AJ3846" s="390">
        <f t="shared" si="787"/>
        <v>19.640999999999998</v>
      </c>
      <c r="AK3846" s="390">
        <f t="shared" si="788"/>
        <v>19.925000000000001</v>
      </c>
      <c r="AL3846" s="390">
        <f t="shared" si="789"/>
        <v>20.035</v>
      </c>
      <c r="AM3846" s="390">
        <f t="shared" si="790"/>
        <v>19.916</v>
      </c>
      <c r="AN3846" s="390">
        <f t="shared" si="791"/>
        <v>19.509999999999998</v>
      </c>
      <c r="AO3846" s="390">
        <f t="shared" si="792"/>
        <v>20.413</v>
      </c>
    </row>
    <row r="3847" spans="1:41" ht="15" customHeight="1" x14ac:dyDescent="0.25">
      <c r="A3847" s="127" t="s">
        <v>6040</v>
      </c>
      <c r="B3847" s="125" t="s">
        <v>2077</v>
      </c>
      <c r="C3847" s="125" t="s">
        <v>6018</v>
      </c>
      <c r="D3847" s="125" t="s">
        <v>4685</v>
      </c>
      <c r="F3847" s="126">
        <v>23.3</v>
      </c>
      <c r="G3847" s="126">
        <v>23.49</v>
      </c>
      <c r="H3847" s="126">
        <v>18.79</v>
      </c>
      <c r="I3847" s="126"/>
      <c r="J3847" s="317"/>
      <c r="K3847" s="323">
        <f>ROUND(SUMIF('VGT-Bewegungsdaten'!B:B,A3847,'VGT-Bewegungsdaten'!C:C),3)</f>
        <v>0</v>
      </c>
      <c r="L3847" s="324">
        <f>ROUND(SUMIF('VGT-Bewegungsdaten'!B:B,$A3847,'VGT-Bewegungsdaten'!D:D),2)</f>
        <v>0</v>
      </c>
      <c r="N3847" s="376" t="s">
        <v>4930</v>
      </c>
      <c r="O3847" s="376" t="s">
        <v>4940</v>
      </c>
      <c r="P3847" s="326">
        <f>ROUND(SUMIF('AV-Bewegungsdaten'!B:B,A3847,'AV-Bewegungsdaten'!C:C),3)</f>
        <v>0</v>
      </c>
      <c r="Q3847" s="324">
        <f>ROUND(SUMIF('AV-Bewegungsdaten'!B:B,$A3847,'AV-Bewegungsdaten'!D:D),2)</f>
        <v>0</v>
      </c>
      <c r="T3847" s="327"/>
      <c r="U3847" s="326">
        <f>ROUND(SUMIF('DV-Bewegungsdaten'!B:B,Kategorien!A3847,'DV-Bewegungsdaten'!D:D),3)</f>
        <v>0</v>
      </c>
      <c r="V3847" s="324">
        <f>ROUND(SUMIF('DV-Bewegungsdaten'!B:B,Kategorien!A3847,'DV-Bewegungsdaten'!E:E),3)</f>
        <v>0</v>
      </c>
      <c r="AD3847" s="390">
        <f t="shared" si="781"/>
        <v>18.550999999999998</v>
      </c>
      <c r="AE3847" s="390">
        <f t="shared" si="782"/>
        <v>19.207999999999998</v>
      </c>
      <c r="AF3847" s="390">
        <f t="shared" si="783"/>
        <v>20.427</v>
      </c>
      <c r="AG3847" s="390">
        <f t="shared" si="784"/>
        <v>19.793999999999997</v>
      </c>
      <c r="AH3847" s="390">
        <f t="shared" si="785"/>
        <v>19.706</v>
      </c>
      <c r="AI3847" s="390">
        <f t="shared" si="786"/>
        <v>20.238</v>
      </c>
      <c r="AJ3847" s="390">
        <f t="shared" si="787"/>
        <v>19.520999999999997</v>
      </c>
      <c r="AK3847" s="390">
        <f t="shared" si="788"/>
        <v>19.805</v>
      </c>
      <c r="AL3847" s="390">
        <f t="shared" si="789"/>
        <v>19.914999999999999</v>
      </c>
      <c r="AM3847" s="390">
        <f t="shared" si="790"/>
        <v>19.795999999999999</v>
      </c>
      <c r="AN3847" s="390">
        <f t="shared" si="791"/>
        <v>19.39</v>
      </c>
      <c r="AO3847" s="390">
        <f t="shared" si="792"/>
        <v>20.292999999999999</v>
      </c>
    </row>
    <row r="3848" spans="1:41" ht="15" customHeight="1" x14ac:dyDescent="0.25">
      <c r="A3848" s="127" t="s">
        <v>6041</v>
      </c>
      <c r="B3848" s="125" t="s">
        <v>2077</v>
      </c>
      <c r="C3848" s="125" t="s">
        <v>6023</v>
      </c>
      <c r="D3848" s="125" t="s">
        <v>4685</v>
      </c>
      <c r="F3848" s="126">
        <v>23.18</v>
      </c>
      <c r="G3848" s="126">
        <v>23.38</v>
      </c>
      <c r="H3848" s="126">
        <v>18.7</v>
      </c>
      <c r="I3848" s="126"/>
      <c r="J3848" s="317"/>
      <c r="K3848" s="323">
        <f>ROUND(SUMIF('VGT-Bewegungsdaten'!B:B,A3848,'VGT-Bewegungsdaten'!C:C),3)</f>
        <v>0</v>
      </c>
      <c r="L3848" s="324">
        <f>ROUND(SUMIF('VGT-Bewegungsdaten'!B:B,$A3848,'VGT-Bewegungsdaten'!D:D),2)</f>
        <v>0</v>
      </c>
      <c r="N3848" s="376" t="s">
        <v>4930</v>
      </c>
      <c r="O3848" s="376" t="s">
        <v>4940</v>
      </c>
      <c r="P3848" s="326">
        <f>ROUND(SUMIF('AV-Bewegungsdaten'!B:B,A3848,'AV-Bewegungsdaten'!C:C),3)</f>
        <v>0</v>
      </c>
      <c r="Q3848" s="324">
        <f>ROUND(SUMIF('AV-Bewegungsdaten'!B:B,$A3848,'AV-Bewegungsdaten'!D:D),2)</f>
        <v>0</v>
      </c>
      <c r="T3848" s="327"/>
      <c r="U3848" s="326">
        <f>ROUND(SUMIF('DV-Bewegungsdaten'!B:B,Kategorien!A3848,'DV-Bewegungsdaten'!D:D),3)</f>
        <v>0</v>
      </c>
      <c r="V3848" s="324">
        <f>ROUND(SUMIF('DV-Bewegungsdaten'!B:B,Kategorien!A3848,'DV-Bewegungsdaten'!E:E),3)</f>
        <v>0</v>
      </c>
      <c r="AD3848" s="390">
        <f t="shared" si="781"/>
        <v>18.440999999999999</v>
      </c>
      <c r="AE3848" s="390">
        <f t="shared" si="782"/>
        <v>19.097999999999999</v>
      </c>
      <c r="AF3848" s="390">
        <f t="shared" si="783"/>
        <v>20.317</v>
      </c>
      <c r="AG3848" s="390">
        <f t="shared" si="784"/>
        <v>19.683999999999997</v>
      </c>
      <c r="AH3848" s="390">
        <f t="shared" si="785"/>
        <v>19.596</v>
      </c>
      <c r="AI3848" s="390">
        <f t="shared" si="786"/>
        <v>20.128</v>
      </c>
      <c r="AJ3848" s="390">
        <f t="shared" si="787"/>
        <v>19.410999999999998</v>
      </c>
      <c r="AK3848" s="390">
        <f t="shared" si="788"/>
        <v>19.695</v>
      </c>
      <c r="AL3848" s="390">
        <f t="shared" si="789"/>
        <v>19.805</v>
      </c>
      <c r="AM3848" s="390">
        <f t="shared" si="790"/>
        <v>19.686</v>
      </c>
      <c r="AN3848" s="390">
        <f t="shared" si="791"/>
        <v>19.28</v>
      </c>
      <c r="AO3848" s="390">
        <f t="shared" si="792"/>
        <v>20.183</v>
      </c>
    </row>
    <row r="3849" spans="1:41" ht="15" customHeight="1" x14ac:dyDescent="0.25">
      <c r="A3849" s="127" t="s">
        <v>6042</v>
      </c>
      <c r="B3849" s="125" t="s">
        <v>2077</v>
      </c>
      <c r="C3849" s="125" t="s">
        <v>6028</v>
      </c>
      <c r="D3849" s="125" t="s">
        <v>4685</v>
      </c>
      <c r="F3849" s="126">
        <v>23.06</v>
      </c>
      <c r="G3849" s="126">
        <v>23.259999999999998</v>
      </c>
      <c r="H3849" s="126">
        <v>18.61</v>
      </c>
      <c r="I3849" s="126"/>
      <c r="J3849" s="317"/>
      <c r="K3849" s="323">
        <f>ROUND(SUMIF('VGT-Bewegungsdaten'!B:B,A3849,'VGT-Bewegungsdaten'!C:C),3)</f>
        <v>0</v>
      </c>
      <c r="L3849" s="324">
        <f>ROUND(SUMIF('VGT-Bewegungsdaten'!B:B,$A3849,'VGT-Bewegungsdaten'!D:D),2)</f>
        <v>0</v>
      </c>
      <c r="N3849" s="376" t="s">
        <v>4930</v>
      </c>
      <c r="O3849" s="376" t="s">
        <v>4940</v>
      </c>
      <c r="P3849" s="326">
        <f>ROUND(SUMIF('AV-Bewegungsdaten'!B:B,A3849,'AV-Bewegungsdaten'!C:C),3)</f>
        <v>0</v>
      </c>
      <c r="Q3849" s="324">
        <f>ROUND(SUMIF('AV-Bewegungsdaten'!B:B,$A3849,'AV-Bewegungsdaten'!D:D),2)</f>
        <v>0</v>
      </c>
      <c r="T3849" s="327"/>
      <c r="U3849" s="326">
        <f>ROUND(SUMIF('DV-Bewegungsdaten'!B:B,Kategorien!A3849,'DV-Bewegungsdaten'!D:D),3)</f>
        <v>0</v>
      </c>
      <c r="V3849" s="324">
        <f>ROUND(SUMIF('DV-Bewegungsdaten'!B:B,Kategorien!A3849,'DV-Bewegungsdaten'!E:E),3)</f>
        <v>0</v>
      </c>
      <c r="AD3849" s="390">
        <f t="shared" si="781"/>
        <v>18.320999999999998</v>
      </c>
      <c r="AE3849" s="390">
        <f t="shared" si="782"/>
        <v>18.977999999999998</v>
      </c>
      <c r="AF3849" s="390">
        <f t="shared" si="783"/>
        <v>20.196999999999999</v>
      </c>
      <c r="AG3849" s="390">
        <f t="shared" si="784"/>
        <v>19.563999999999997</v>
      </c>
      <c r="AH3849" s="390">
        <f t="shared" si="785"/>
        <v>19.475999999999999</v>
      </c>
      <c r="AI3849" s="390">
        <f t="shared" si="786"/>
        <v>20.007999999999999</v>
      </c>
      <c r="AJ3849" s="390">
        <f t="shared" si="787"/>
        <v>19.290999999999997</v>
      </c>
      <c r="AK3849" s="390">
        <f t="shared" si="788"/>
        <v>19.574999999999999</v>
      </c>
      <c r="AL3849" s="390">
        <f t="shared" si="789"/>
        <v>19.684999999999999</v>
      </c>
      <c r="AM3849" s="390">
        <f t="shared" si="790"/>
        <v>19.565999999999999</v>
      </c>
      <c r="AN3849" s="390">
        <f t="shared" si="791"/>
        <v>19.159999999999997</v>
      </c>
      <c r="AO3849" s="390">
        <f t="shared" si="792"/>
        <v>20.062999999999999</v>
      </c>
    </row>
    <row r="3850" spans="1:41" ht="15" customHeight="1" x14ac:dyDescent="0.25">
      <c r="A3850" s="127" t="s">
        <v>6094</v>
      </c>
      <c r="B3850" s="125" t="s">
        <v>2077</v>
      </c>
      <c r="C3850" s="125" t="s">
        <v>6067</v>
      </c>
      <c r="D3850" s="125" t="s">
        <v>4685</v>
      </c>
      <c r="F3850" s="126">
        <v>22.94</v>
      </c>
      <c r="G3850" s="126">
        <v>23.14</v>
      </c>
      <c r="H3850" s="126">
        <v>18.510000000000002</v>
      </c>
      <c r="I3850" s="126"/>
      <c r="J3850" s="317"/>
      <c r="K3850" s="323">
        <f>ROUND(SUMIF('VGT-Bewegungsdaten'!B:B,A3850,'VGT-Bewegungsdaten'!C:C),3)</f>
        <v>0</v>
      </c>
      <c r="L3850" s="324">
        <f>ROUND(SUMIF('VGT-Bewegungsdaten'!B:B,$A3850,'VGT-Bewegungsdaten'!D:D),2)</f>
        <v>0</v>
      </c>
      <c r="N3850" s="376" t="s">
        <v>4930</v>
      </c>
      <c r="O3850" s="376" t="s">
        <v>4940</v>
      </c>
      <c r="P3850" s="326">
        <f>ROUND(SUMIF('AV-Bewegungsdaten'!B:B,A3850,'AV-Bewegungsdaten'!C:C),3)</f>
        <v>0</v>
      </c>
      <c r="Q3850" s="324">
        <f>ROUND(SUMIF('AV-Bewegungsdaten'!B:B,$A3850,'AV-Bewegungsdaten'!D:D),2)</f>
        <v>0</v>
      </c>
      <c r="T3850" s="327"/>
      <c r="U3850" s="326">
        <f>ROUND(SUMIF('DV-Bewegungsdaten'!B:B,Kategorien!A3850,'DV-Bewegungsdaten'!D:D),3)</f>
        <v>0</v>
      </c>
      <c r="V3850" s="324">
        <f>ROUND(SUMIF('DV-Bewegungsdaten'!B:B,Kategorien!A3850,'DV-Bewegungsdaten'!E:E),3)</f>
        <v>0</v>
      </c>
      <c r="AD3850" s="390">
        <f t="shared" si="781"/>
        <v>18.201000000000001</v>
      </c>
      <c r="AE3850" s="390">
        <f t="shared" si="782"/>
        <v>18.858000000000001</v>
      </c>
      <c r="AF3850" s="390">
        <f t="shared" si="783"/>
        <v>20.077000000000002</v>
      </c>
      <c r="AG3850" s="390">
        <f t="shared" si="784"/>
        <v>19.443999999999999</v>
      </c>
      <c r="AH3850" s="390">
        <f t="shared" si="785"/>
        <v>19.356000000000002</v>
      </c>
      <c r="AI3850" s="390">
        <f t="shared" si="786"/>
        <v>19.888000000000002</v>
      </c>
      <c r="AJ3850" s="390">
        <f t="shared" si="787"/>
        <v>19.170999999999999</v>
      </c>
      <c r="AK3850" s="390">
        <f t="shared" si="788"/>
        <v>19.455000000000002</v>
      </c>
      <c r="AL3850" s="390">
        <f t="shared" si="789"/>
        <v>19.565000000000001</v>
      </c>
      <c r="AM3850" s="390">
        <f t="shared" si="790"/>
        <v>19.446000000000002</v>
      </c>
      <c r="AN3850" s="390">
        <f t="shared" si="791"/>
        <v>19.04</v>
      </c>
      <c r="AO3850" s="390">
        <f t="shared" si="792"/>
        <v>19.943000000000001</v>
      </c>
    </row>
    <row r="3851" spans="1:41" ht="15" customHeight="1" x14ac:dyDescent="0.25">
      <c r="A3851" s="127" t="s">
        <v>6095</v>
      </c>
      <c r="B3851" s="125" t="s">
        <v>2077</v>
      </c>
      <c r="C3851" s="125" t="s">
        <v>6072</v>
      </c>
      <c r="D3851" s="125" t="s">
        <v>4685</v>
      </c>
      <c r="F3851" s="126">
        <v>22.82</v>
      </c>
      <c r="G3851" s="126">
        <v>23.02</v>
      </c>
      <c r="H3851" s="126">
        <v>18.420000000000002</v>
      </c>
      <c r="I3851" s="126"/>
      <c r="J3851" s="317"/>
      <c r="K3851" s="323">
        <f>ROUND(SUMIF('VGT-Bewegungsdaten'!B:B,A3851,'VGT-Bewegungsdaten'!C:C),3)</f>
        <v>0</v>
      </c>
      <c r="L3851" s="324">
        <f>ROUND(SUMIF('VGT-Bewegungsdaten'!B:B,$A3851,'VGT-Bewegungsdaten'!D:D),2)</f>
        <v>0</v>
      </c>
      <c r="N3851" s="376" t="s">
        <v>4930</v>
      </c>
      <c r="O3851" s="376" t="s">
        <v>4940</v>
      </c>
      <c r="P3851" s="326">
        <f>ROUND(SUMIF('AV-Bewegungsdaten'!B:B,A3851,'AV-Bewegungsdaten'!C:C),3)</f>
        <v>0</v>
      </c>
      <c r="Q3851" s="324">
        <f>ROUND(SUMIF('AV-Bewegungsdaten'!B:B,$A3851,'AV-Bewegungsdaten'!D:D),2)</f>
        <v>0</v>
      </c>
      <c r="T3851" s="327"/>
      <c r="U3851" s="326">
        <f>ROUND(SUMIF('DV-Bewegungsdaten'!B:B,Kategorien!A3851,'DV-Bewegungsdaten'!D:D),3)</f>
        <v>0</v>
      </c>
      <c r="V3851" s="324">
        <f>ROUND(SUMIF('DV-Bewegungsdaten'!B:B,Kategorien!A3851,'DV-Bewegungsdaten'!E:E),3)</f>
        <v>0</v>
      </c>
      <c r="AD3851" s="390">
        <f t="shared" si="781"/>
        <v>18.081</v>
      </c>
      <c r="AE3851" s="390">
        <f t="shared" si="782"/>
        <v>18.738</v>
      </c>
      <c r="AF3851" s="390">
        <f t="shared" si="783"/>
        <v>19.957000000000001</v>
      </c>
      <c r="AG3851" s="390">
        <f t="shared" si="784"/>
        <v>19.323999999999998</v>
      </c>
      <c r="AH3851" s="390">
        <f t="shared" si="785"/>
        <v>19.236000000000001</v>
      </c>
      <c r="AI3851" s="390">
        <f t="shared" si="786"/>
        <v>19.768000000000001</v>
      </c>
      <c r="AJ3851" s="390">
        <f t="shared" si="787"/>
        <v>19.050999999999998</v>
      </c>
      <c r="AK3851" s="390">
        <f t="shared" si="788"/>
        <v>19.335000000000001</v>
      </c>
      <c r="AL3851" s="390">
        <f t="shared" si="789"/>
        <v>19.445</v>
      </c>
      <c r="AM3851" s="390">
        <f t="shared" si="790"/>
        <v>19.326000000000001</v>
      </c>
      <c r="AN3851" s="390">
        <f t="shared" si="791"/>
        <v>18.920000000000002</v>
      </c>
      <c r="AO3851" s="390">
        <f t="shared" si="792"/>
        <v>19.823</v>
      </c>
    </row>
    <row r="3852" spans="1:41" ht="15" customHeight="1" x14ac:dyDescent="0.25">
      <c r="A3852" s="127" t="s">
        <v>6096</v>
      </c>
      <c r="B3852" s="125" t="s">
        <v>2077</v>
      </c>
      <c r="C3852" s="125" t="s">
        <v>6077</v>
      </c>
      <c r="D3852" s="125" t="s">
        <v>4685</v>
      </c>
      <c r="F3852" s="126">
        <v>22.82</v>
      </c>
      <c r="G3852" s="126">
        <v>23.02</v>
      </c>
      <c r="H3852" s="126">
        <v>18.420000000000002</v>
      </c>
      <c r="I3852" s="126"/>
      <c r="J3852" s="317"/>
      <c r="K3852" s="323">
        <f>ROUND(SUMIF('VGT-Bewegungsdaten'!B:B,A3852,'VGT-Bewegungsdaten'!C:C),3)</f>
        <v>0</v>
      </c>
      <c r="L3852" s="324">
        <f>ROUND(SUMIF('VGT-Bewegungsdaten'!B:B,$A3852,'VGT-Bewegungsdaten'!D:D),2)</f>
        <v>0</v>
      </c>
      <c r="N3852" s="376" t="s">
        <v>4930</v>
      </c>
      <c r="O3852" s="376" t="s">
        <v>4940</v>
      </c>
      <c r="P3852" s="326">
        <f>ROUND(SUMIF('AV-Bewegungsdaten'!B:B,A3852,'AV-Bewegungsdaten'!C:C),3)</f>
        <v>0</v>
      </c>
      <c r="Q3852" s="324">
        <f>ROUND(SUMIF('AV-Bewegungsdaten'!B:B,$A3852,'AV-Bewegungsdaten'!D:D),2)</f>
        <v>0</v>
      </c>
      <c r="T3852" s="327"/>
      <c r="U3852" s="326">
        <f>ROUND(SUMIF('DV-Bewegungsdaten'!B:B,Kategorien!A3852,'DV-Bewegungsdaten'!D:D),3)</f>
        <v>0</v>
      </c>
      <c r="V3852" s="324">
        <f>ROUND(SUMIF('DV-Bewegungsdaten'!B:B,Kategorien!A3852,'DV-Bewegungsdaten'!E:E),3)</f>
        <v>0</v>
      </c>
      <c r="AD3852" s="390">
        <f t="shared" si="781"/>
        <v>18.081</v>
      </c>
      <c r="AE3852" s="390">
        <f t="shared" si="782"/>
        <v>18.738</v>
      </c>
      <c r="AF3852" s="390">
        <f t="shared" si="783"/>
        <v>19.957000000000001</v>
      </c>
      <c r="AG3852" s="390">
        <f t="shared" si="784"/>
        <v>19.323999999999998</v>
      </c>
      <c r="AH3852" s="390">
        <f t="shared" si="785"/>
        <v>19.236000000000001</v>
      </c>
      <c r="AI3852" s="390">
        <f t="shared" si="786"/>
        <v>19.768000000000001</v>
      </c>
      <c r="AJ3852" s="390">
        <f t="shared" si="787"/>
        <v>19.050999999999998</v>
      </c>
      <c r="AK3852" s="390">
        <f t="shared" si="788"/>
        <v>19.335000000000001</v>
      </c>
      <c r="AL3852" s="390">
        <f t="shared" si="789"/>
        <v>19.445</v>
      </c>
      <c r="AM3852" s="390">
        <f t="shared" si="790"/>
        <v>19.326000000000001</v>
      </c>
      <c r="AN3852" s="390">
        <f t="shared" si="791"/>
        <v>18.920000000000002</v>
      </c>
      <c r="AO3852" s="390">
        <f t="shared" si="792"/>
        <v>19.823</v>
      </c>
    </row>
    <row r="3853" spans="1:41" ht="15" customHeight="1" x14ac:dyDescent="0.25">
      <c r="A3853" s="127" t="s">
        <v>6097</v>
      </c>
      <c r="B3853" s="125" t="s">
        <v>2077</v>
      </c>
      <c r="C3853" s="125" t="s">
        <v>6082</v>
      </c>
      <c r="D3853" s="125" t="s">
        <v>4685</v>
      </c>
      <c r="F3853" s="126">
        <v>22.71</v>
      </c>
      <c r="G3853" s="126">
        <v>22.91</v>
      </c>
      <c r="H3853" s="126">
        <v>18.329999999999998</v>
      </c>
      <c r="I3853" s="126"/>
      <c r="J3853" s="317"/>
      <c r="K3853" s="323">
        <f>ROUND(SUMIF('VGT-Bewegungsdaten'!B:B,A3853,'VGT-Bewegungsdaten'!C:C),3)</f>
        <v>0</v>
      </c>
      <c r="L3853" s="324">
        <f>ROUND(SUMIF('VGT-Bewegungsdaten'!B:B,$A3853,'VGT-Bewegungsdaten'!D:D),2)</f>
        <v>0</v>
      </c>
      <c r="N3853" s="376" t="s">
        <v>4930</v>
      </c>
      <c r="O3853" s="376" t="s">
        <v>4940</v>
      </c>
      <c r="P3853" s="326">
        <f>ROUND(SUMIF('AV-Bewegungsdaten'!B:B,A3853,'AV-Bewegungsdaten'!C:C),3)</f>
        <v>0</v>
      </c>
      <c r="Q3853" s="324">
        <f>ROUND(SUMIF('AV-Bewegungsdaten'!B:B,$A3853,'AV-Bewegungsdaten'!D:D),2)</f>
        <v>0</v>
      </c>
      <c r="T3853" s="327"/>
      <c r="U3853" s="326">
        <f>ROUND(SUMIF('DV-Bewegungsdaten'!B:B,Kategorien!A3853,'DV-Bewegungsdaten'!D:D),3)</f>
        <v>0</v>
      </c>
      <c r="V3853" s="324">
        <f>ROUND(SUMIF('DV-Bewegungsdaten'!B:B,Kategorien!A3853,'DV-Bewegungsdaten'!E:E),3)</f>
        <v>0</v>
      </c>
      <c r="AD3853" s="390">
        <f t="shared" si="781"/>
        <v>17.971</v>
      </c>
      <c r="AE3853" s="390">
        <f t="shared" si="782"/>
        <v>18.628</v>
      </c>
      <c r="AF3853" s="390">
        <f t="shared" si="783"/>
        <v>19.847000000000001</v>
      </c>
      <c r="AG3853" s="390">
        <f t="shared" si="784"/>
        <v>19.213999999999999</v>
      </c>
      <c r="AH3853" s="390">
        <f t="shared" si="785"/>
        <v>19.126000000000001</v>
      </c>
      <c r="AI3853" s="390">
        <f t="shared" si="786"/>
        <v>19.658000000000001</v>
      </c>
      <c r="AJ3853" s="390">
        <f t="shared" si="787"/>
        <v>18.940999999999999</v>
      </c>
      <c r="AK3853" s="390">
        <f t="shared" si="788"/>
        <v>19.225000000000001</v>
      </c>
      <c r="AL3853" s="390">
        <f t="shared" si="789"/>
        <v>19.335000000000001</v>
      </c>
      <c r="AM3853" s="390">
        <f t="shared" si="790"/>
        <v>19.216000000000001</v>
      </c>
      <c r="AN3853" s="390">
        <f t="shared" si="791"/>
        <v>18.810000000000002</v>
      </c>
      <c r="AO3853" s="390">
        <f t="shared" si="792"/>
        <v>19.713000000000001</v>
      </c>
    </row>
    <row r="3854" spans="1:41" ht="15" customHeight="1" x14ac:dyDescent="0.25">
      <c r="A3854" s="127" t="s">
        <v>6576</v>
      </c>
      <c r="B3854" s="125" t="s">
        <v>2077</v>
      </c>
      <c r="C3854" s="125" t="s">
        <v>6549</v>
      </c>
      <c r="D3854" s="125" t="s">
        <v>4685</v>
      </c>
      <c r="F3854" s="126">
        <v>22.71</v>
      </c>
      <c r="G3854" s="126">
        <v>22.91</v>
      </c>
      <c r="H3854" s="126">
        <v>18.329999999999998</v>
      </c>
      <c r="I3854" s="126"/>
      <c r="J3854" s="317"/>
      <c r="K3854" s="323">
        <f>ROUND(SUMIF('VGT-Bewegungsdaten'!B:B,A3854,'VGT-Bewegungsdaten'!C:C),3)</f>
        <v>0</v>
      </c>
      <c r="L3854" s="324">
        <f>ROUND(SUMIF('VGT-Bewegungsdaten'!B:B,$A3854,'VGT-Bewegungsdaten'!D:D),2)</f>
        <v>0</v>
      </c>
      <c r="N3854" s="376" t="s">
        <v>4930</v>
      </c>
      <c r="O3854" s="376" t="s">
        <v>4940</v>
      </c>
      <c r="P3854" s="326">
        <f>ROUND(SUMIF('AV-Bewegungsdaten'!B:B,A3854,'AV-Bewegungsdaten'!C:C),3)</f>
        <v>0</v>
      </c>
      <c r="Q3854" s="324">
        <f>ROUND(SUMIF('AV-Bewegungsdaten'!B:B,$A3854,'AV-Bewegungsdaten'!D:D),2)</f>
        <v>0</v>
      </c>
      <c r="T3854" s="327"/>
      <c r="U3854" s="326">
        <f>ROUND(SUMIF('DV-Bewegungsdaten'!B:B,Kategorien!A3854,'DV-Bewegungsdaten'!D:D),3)</f>
        <v>0</v>
      </c>
      <c r="V3854" s="324">
        <f>ROUND(SUMIF('DV-Bewegungsdaten'!B:B,Kategorien!A3854,'DV-Bewegungsdaten'!E:E),3)</f>
        <v>0</v>
      </c>
      <c r="AD3854" s="390">
        <f t="shared" si="781"/>
        <v>17.971</v>
      </c>
      <c r="AE3854" s="390">
        <f t="shared" si="782"/>
        <v>18.628</v>
      </c>
      <c r="AF3854" s="390">
        <f t="shared" si="783"/>
        <v>19.847000000000001</v>
      </c>
      <c r="AG3854" s="390">
        <f t="shared" si="784"/>
        <v>19.213999999999999</v>
      </c>
      <c r="AH3854" s="390">
        <f t="shared" si="785"/>
        <v>19.126000000000001</v>
      </c>
      <c r="AI3854" s="390">
        <f t="shared" si="786"/>
        <v>19.658000000000001</v>
      </c>
      <c r="AJ3854" s="390">
        <f t="shared" si="787"/>
        <v>18.940999999999999</v>
      </c>
      <c r="AK3854" s="390">
        <f t="shared" si="788"/>
        <v>19.225000000000001</v>
      </c>
      <c r="AL3854" s="390">
        <f t="shared" si="789"/>
        <v>19.335000000000001</v>
      </c>
      <c r="AM3854" s="390">
        <f t="shared" si="790"/>
        <v>19.216000000000001</v>
      </c>
      <c r="AN3854" s="390">
        <f t="shared" si="791"/>
        <v>18.810000000000002</v>
      </c>
      <c r="AO3854" s="390">
        <f t="shared" si="792"/>
        <v>19.713000000000001</v>
      </c>
    </row>
    <row r="3855" spans="1:41" ht="15" customHeight="1" x14ac:dyDescent="0.25">
      <c r="A3855" s="127" t="s">
        <v>6577</v>
      </c>
      <c r="B3855" s="125" t="s">
        <v>2077</v>
      </c>
      <c r="C3855" s="125" t="s">
        <v>6554</v>
      </c>
      <c r="D3855" s="125" t="s">
        <v>4685</v>
      </c>
      <c r="F3855" s="126">
        <v>22.59</v>
      </c>
      <c r="G3855" s="126">
        <v>22.79</v>
      </c>
      <c r="H3855" s="126">
        <v>18.23</v>
      </c>
      <c r="I3855" s="126"/>
      <c r="J3855" s="317"/>
      <c r="K3855" s="323">
        <f>ROUND(SUMIF('VGT-Bewegungsdaten'!B:B,A3855,'VGT-Bewegungsdaten'!C:C),3)</f>
        <v>0</v>
      </c>
      <c r="L3855" s="324">
        <f>ROUND(SUMIF('VGT-Bewegungsdaten'!B:B,$A3855,'VGT-Bewegungsdaten'!D:D),2)</f>
        <v>0</v>
      </c>
      <c r="N3855" s="376" t="s">
        <v>4930</v>
      </c>
      <c r="O3855" s="376" t="s">
        <v>4940</v>
      </c>
      <c r="P3855" s="326">
        <f>ROUND(SUMIF('AV-Bewegungsdaten'!B:B,A3855,'AV-Bewegungsdaten'!C:C),3)</f>
        <v>0</v>
      </c>
      <c r="Q3855" s="324">
        <f>ROUND(SUMIF('AV-Bewegungsdaten'!B:B,$A3855,'AV-Bewegungsdaten'!D:D),2)</f>
        <v>0</v>
      </c>
      <c r="T3855" s="327"/>
      <c r="U3855" s="326">
        <f>ROUND(SUMIF('DV-Bewegungsdaten'!B:B,Kategorien!A3855,'DV-Bewegungsdaten'!D:D),3)</f>
        <v>0</v>
      </c>
      <c r="V3855" s="324">
        <f>ROUND(SUMIF('DV-Bewegungsdaten'!B:B,Kategorien!A3855,'DV-Bewegungsdaten'!E:E),3)</f>
        <v>0</v>
      </c>
      <c r="AD3855" s="390">
        <f t="shared" si="781"/>
        <v>17.850999999999999</v>
      </c>
      <c r="AE3855" s="390">
        <f t="shared" si="782"/>
        <v>18.507999999999999</v>
      </c>
      <c r="AF3855" s="390">
        <f t="shared" si="783"/>
        <v>19.727</v>
      </c>
      <c r="AG3855" s="390">
        <f t="shared" si="784"/>
        <v>19.093999999999998</v>
      </c>
      <c r="AH3855" s="390">
        <f t="shared" si="785"/>
        <v>19.006</v>
      </c>
      <c r="AI3855" s="390">
        <f t="shared" si="786"/>
        <v>19.538</v>
      </c>
      <c r="AJ3855" s="390">
        <f t="shared" si="787"/>
        <v>18.820999999999998</v>
      </c>
      <c r="AK3855" s="390">
        <f t="shared" si="788"/>
        <v>19.105</v>
      </c>
      <c r="AL3855" s="390">
        <f t="shared" si="789"/>
        <v>19.215</v>
      </c>
      <c r="AM3855" s="390">
        <f t="shared" si="790"/>
        <v>19.096</v>
      </c>
      <c r="AN3855" s="390">
        <f t="shared" si="791"/>
        <v>18.689999999999998</v>
      </c>
      <c r="AO3855" s="390">
        <f t="shared" si="792"/>
        <v>19.593</v>
      </c>
    </row>
    <row r="3856" spans="1:41" ht="15" customHeight="1" x14ac:dyDescent="0.25">
      <c r="A3856" s="127" t="s">
        <v>6578</v>
      </c>
      <c r="B3856" s="125" t="s">
        <v>2077</v>
      </c>
      <c r="C3856" s="125" t="s">
        <v>6559</v>
      </c>
      <c r="D3856" s="125" t="s">
        <v>4685</v>
      </c>
      <c r="F3856" s="126">
        <v>22.59</v>
      </c>
      <c r="G3856" s="126">
        <v>22.79</v>
      </c>
      <c r="H3856" s="126">
        <v>18.23</v>
      </c>
      <c r="I3856" s="126"/>
      <c r="J3856" s="317"/>
      <c r="K3856" s="323">
        <f>ROUND(SUMIF('VGT-Bewegungsdaten'!B:B,A3856,'VGT-Bewegungsdaten'!C:C),3)</f>
        <v>0</v>
      </c>
      <c r="L3856" s="324">
        <f>ROUND(SUMIF('VGT-Bewegungsdaten'!B:B,$A3856,'VGT-Bewegungsdaten'!D:D),2)</f>
        <v>0</v>
      </c>
      <c r="N3856" s="376" t="s">
        <v>4930</v>
      </c>
      <c r="O3856" s="376" t="s">
        <v>4940</v>
      </c>
      <c r="P3856" s="326">
        <f>ROUND(SUMIF('AV-Bewegungsdaten'!B:B,A3856,'AV-Bewegungsdaten'!C:C),3)</f>
        <v>0</v>
      </c>
      <c r="Q3856" s="324">
        <f>ROUND(SUMIF('AV-Bewegungsdaten'!B:B,$A3856,'AV-Bewegungsdaten'!D:D),2)</f>
        <v>0</v>
      </c>
      <c r="T3856" s="327"/>
      <c r="U3856" s="326">
        <f>ROUND(SUMIF('DV-Bewegungsdaten'!B:B,Kategorien!A3856,'DV-Bewegungsdaten'!D:D),3)</f>
        <v>0</v>
      </c>
      <c r="V3856" s="324">
        <f>ROUND(SUMIF('DV-Bewegungsdaten'!B:B,Kategorien!A3856,'DV-Bewegungsdaten'!E:E),3)</f>
        <v>0</v>
      </c>
      <c r="AD3856" s="390">
        <f t="shared" si="781"/>
        <v>17.850999999999999</v>
      </c>
      <c r="AE3856" s="390">
        <f t="shared" si="782"/>
        <v>18.507999999999999</v>
      </c>
      <c r="AF3856" s="390">
        <f t="shared" si="783"/>
        <v>19.727</v>
      </c>
      <c r="AG3856" s="390">
        <f t="shared" si="784"/>
        <v>19.093999999999998</v>
      </c>
      <c r="AH3856" s="390">
        <f t="shared" si="785"/>
        <v>19.006</v>
      </c>
      <c r="AI3856" s="390">
        <f t="shared" si="786"/>
        <v>19.538</v>
      </c>
      <c r="AJ3856" s="390">
        <f t="shared" si="787"/>
        <v>18.820999999999998</v>
      </c>
      <c r="AK3856" s="390">
        <f t="shared" si="788"/>
        <v>19.105</v>
      </c>
      <c r="AL3856" s="390">
        <f t="shared" si="789"/>
        <v>19.215</v>
      </c>
      <c r="AM3856" s="390">
        <f t="shared" si="790"/>
        <v>19.096</v>
      </c>
      <c r="AN3856" s="390">
        <f t="shared" si="791"/>
        <v>18.689999999999998</v>
      </c>
      <c r="AO3856" s="390">
        <f t="shared" si="792"/>
        <v>19.593</v>
      </c>
    </row>
    <row r="3857" spans="1:41" ht="15" customHeight="1" x14ac:dyDescent="0.25">
      <c r="A3857" s="127" t="s">
        <v>6579</v>
      </c>
      <c r="B3857" s="125" t="s">
        <v>2077</v>
      </c>
      <c r="C3857" s="125" t="s">
        <v>6564</v>
      </c>
      <c r="D3857" s="125" t="s">
        <v>6580</v>
      </c>
      <c r="F3857" s="126">
        <v>22.48</v>
      </c>
      <c r="G3857" s="126">
        <v>22.68</v>
      </c>
      <c r="H3857" s="126">
        <v>18.14</v>
      </c>
      <c r="I3857" s="126"/>
      <c r="J3857" s="317"/>
      <c r="K3857" s="323">
        <f>ROUND(SUMIF('VGT-Bewegungsdaten'!B:B,A3857,'VGT-Bewegungsdaten'!C:C),3)</f>
        <v>0</v>
      </c>
      <c r="L3857" s="324">
        <f>ROUND(SUMIF('VGT-Bewegungsdaten'!B:B,$A3857,'VGT-Bewegungsdaten'!D:D),2)</f>
        <v>0</v>
      </c>
      <c r="N3857" s="376" t="s">
        <v>4930</v>
      </c>
      <c r="O3857" s="376" t="s">
        <v>4940</v>
      </c>
      <c r="P3857" s="326">
        <f>ROUND(SUMIF('AV-Bewegungsdaten'!B:B,A3857,'AV-Bewegungsdaten'!C:C),3)</f>
        <v>0</v>
      </c>
      <c r="Q3857" s="324">
        <f>ROUND(SUMIF('AV-Bewegungsdaten'!B:B,$A3857,'AV-Bewegungsdaten'!D:D),2)</f>
        <v>0</v>
      </c>
      <c r="T3857" s="327"/>
      <c r="U3857" s="326">
        <f>ROUND(SUMIF('DV-Bewegungsdaten'!B:B,Kategorien!A3857,'DV-Bewegungsdaten'!D:D),3)</f>
        <v>0</v>
      </c>
      <c r="V3857" s="324">
        <f>ROUND(SUMIF('DV-Bewegungsdaten'!B:B,Kategorien!A3857,'DV-Bewegungsdaten'!E:E),3)</f>
        <v>0</v>
      </c>
      <c r="AD3857" s="390">
        <f t="shared" si="781"/>
        <v>17.741</v>
      </c>
      <c r="AE3857" s="390">
        <f t="shared" si="782"/>
        <v>18.398</v>
      </c>
      <c r="AF3857" s="390">
        <f t="shared" si="783"/>
        <v>19.617000000000001</v>
      </c>
      <c r="AG3857" s="390">
        <f t="shared" si="784"/>
        <v>18.983999999999998</v>
      </c>
      <c r="AH3857" s="390">
        <f t="shared" si="785"/>
        <v>18.896000000000001</v>
      </c>
      <c r="AI3857" s="390">
        <f t="shared" si="786"/>
        <v>19.428000000000001</v>
      </c>
      <c r="AJ3857" s="390">
        <f t="shared" si="787"/>
        <v>18.710999999999999</v>
      </c>
      <c r="AK3857" s="390">
        <f t="shared" si="788"/>
        <v>18.995000000000001</v>
      </c>
      <c r="AL3857" s="390">
        <f t="shared" si="789"/>
        <v>19.105</v>
      </c>
      <c r="AM3857" s="390">
        <f t="shared" si="790"/>
        <v>18.986000000000001</v>
      </c>
      <c r="AN3857" s="390">
        <f t="shared" si="791"/>
        <v>18.579999999999998</v>
      </c>
      <c r="AO3857" s="390">
        <f t="shared" si="792"/>
        <v>19.483000000000001</v>
      </c>
    </row>
    <row r="3858" spans="1:41" ht="15" customHeight="1" x14ac:dyDescent="0.25">
      <c r="A3858" s="127" t="s">
        <v>6979</v>
      </c>
      <c r="B3858" s="125" t="s">
        <v>2077</v>
      </c>
      <c r="C3858" s="125" t="s">
        <v>6951</v>
      </c>
      <c r="D3858" s="125" t="s">
        <v>6983</v>
      </c>
      <c r="F3858" s="126">
        <v>22.48</v>
      </c>
      <c r="G3858" s="126">
        <v>22.68</v>
      </c>
      <c r="H3858" s="126">
        <v>18.14</v>
      </c>
      <c r="I3858" s="126"/>
      <c r="J3858" s="317"/>
      <c r="K3858" s="323">
        <f>ROUND(SUMIF('VGT-Bewegungsdaten'!B:B,A3858,'VGT-Bewegungsdaten'!C:C),3)</f>
        <v>0</v>
      </c>
      <c r="L3858" s="324">
        <f>ROUND(SUMIF('VGT-Bewegungsdaten'!B:B,$A3858,'VGT-Bewegungsdaten'!D:D),2)</f>
        <v>0</v>
      </c>
      <c r="N3858" s="376" t="s">
        <v>4930</v>
      </c>
      <c r="O3858" s="376" t="s">
        <v>4940</v>
      </c>
      <c r="P3858" s="326">
        <f>ROUND(SUMIF('AV-Bewegungsdaten'!B:B,A3858,'AV-Bewegungsdaten'!C:C),3)</f>
        <v>0</v>
      </c>
      <c r="Q3858" s="324">
        <f>ROUND(SUMIF('AV-Bewegungsdaten'!B:B,$A3858,'AV-Bewegungsdaten'!D:D),2)</f>
        <v>0</v>
      </c>
      <c r="T3858" s="327"/>
      <c r="U3858" s="326">
        <f>ROUND(SUMIF('DV-Bewegungsdaten'!B:B,Kategorien!A3858,'DV-Bewegungsdaten'!D:D),3)</f>
        <v>0</v>
      </c>
      <c r="V3858" s="324">
        <f>ROUND(SUMIF('DV-Bewegungsdaten'!B:B,Kategorien!A3858,'DV-Bewegungsdaten'!E:E),3)</f>
        <v>0</v>
      </c>
      <c r="AD3858" s="390">
        <f t="shared" si="781"/>
        <v>17.741</v>
      </c>
      <c r="AE3858" s="390">
        <f t="shared" si="782"/>
        <v>18.398</v>
      </c>
      <c r="AF3858" s="390">
        <f t="shared" si="783"/>
        <v>19.617000000000001</v>
      </c>
      <c r="AG3858" s="390">
        <f t="shared" si="784"/>
        <v>18.983999999999998</v>
      </c>
      <c r="AH3858" s="390">
        <f t="shared" si="785"/>
        <v>18.896000000000001</v>
      </c>
      <c r="AI3858" s="390">
        <f t="shared" si="786"/>
        <v>19.428000000000001</v>
      </c>
      <c r="AJ3858" s="390">
        <f t="shared" si="787"/>
        <v>18.710999999999999</v>
      </c>
      <c r="AK3858" s="390">
        <f t="shared" si="788"/>
        <v>18.995000000000001</v>
      </c>
      <c r="AL3858" s="390">
        <f t="shared" si="789"/>
        <v>19.105</v>
      </c>
      <c r="AM3858" s="390">
        <f t="shared" si="790"/>
        <v>18.986000000000001</v>
      </c>
      <c r="AN3858" s="390">
        <f t="shared" si="791"/>
        <v>18.579999999999998</v>
      </c>
      <c r="AO3858" s="390">
        <f t="shared" si="792"/>
        <v>19.483000000000001</v>
      </c>
    </row>
    <row r="3859" spans="1:41" ht="15" customHeight="1" x14ac:dyDescent="0.25">
      <c r="A3859" s="127" t="s">
        <v>6980</v>
      </c>
      <c r="B3859" s="125" t="s">
        <v>2077</v>
      </c>
      <c r="C3859" s="125" t="s">
        <v>6952</v>
      </c>
      <c r="D3859" s="125" t="s">
        <v>6983</v>
      </c>
      <c r="F3859" s="126">
        <v>22.37</v>
      </c>
      <c r="G3859" s="126">
        <v>22.57</v>
      </c>
      <c r="H3859" s="126">
        <v>18.059999999999999</v>
      </c>
      <c r="I3859" s="126"/>
      <c r="J3859" s="317"/>
      <c r="K3859" s="323">
        <f>ROUND(SUMIF('VGT-Bewegungsdaten'!B:B,A3859,'VGT-Bewegungsdaten'!C:C),3)</f>
        <v>0</v>
      </c>
      <c r="L3859" s="324">
        <f>ROUND(SUMIF('VGT-Bewegungsdaten'!B:B,$A3859,'VGT-Bewegungsdaten'!D:D),2)</f>
        <v>0</v>
      </c>
      <c r="N3859" s="376" t="s">
        <v>4930</v>
      </c>
      <c r="O3859" s="376" t="s">
        <v>4940</v>
      </c>
      <c r="P3859" s="326">
        <f>ROUND(SUMIF('AV-Bewegungsdaten'!B:B,A3859,'AV-Bewegungsdaten'!C:C),3)</f>
        <v>0</v>
      </c>
      <c r="Q3859" s="324">
        <f>ROUND(SUMIF('AV-Bewegungsdaten'!B:B,$A3859,'AV-Bewegungsdaten'!D:D),2)</f>
        <v>0</v>
      </c>
      <c r="T3859" s="327"/>
      <c r="U3859" s="326">
        <f>ROUND(SUMIF('DV-Bewegungsdaten'!B:B,Kategorien!A3859,'DV-Bewegungsdaten'!D:D),3)</f>
        <v>0</v>
      </c>
      <c r="V3859" s="324">
        <f>ROUND(SUMIF('DV-Bewegungsdaten'!B:B,Kategorien!A3859,'DV-Bewegungsdaten'!E:E),3)</f>
        <v>0</v>
      </c>
      <c r="AD3859" s="390">
        <f t="shared" si="781"/>
        <v>17.631</v>
      </c>
      <c r="AE3859" s="390">
        <f t="shared" si="782"/>
        <v>18.288</v>
      </c>
      <c r="AF3859" s="390">
        <f t="shared" si="783"/>
        <v>19.507000000000001</v>
      </c>
      <c r="AG3859" s="390">
        <f t="shared" si="784"/>
        <v>18.873999999999999</v>
      </c>
      <c r="AH3859" s="390">
        <f t="shared" si="785"/>
        <v>18.786000000000001</v>
      </c>
      <c r="AI3859" s="390">
        <f t="shared" si="786"/>
        <v>19.318000000000001</v>
      </c>
      <c r="AJ3859" s="390">
        <f t="shared" si="787"/>
        <v>18.600999999999999</v>
      </c>
      <c r="AK3859" s="390">
        <f t="shared" si="788"/>
        <v>18.885000000000002</v>
      </c>
      <c r="AL3859" s="390">
        <f t="shared" si="789"/>
        <v>18.995000000000001</v>
      </c>
      <c r="AM3859" s="390">
        <f t="shared" si="790"/>
        <v>18.876000000000001</v>
      </c>
      <c r="AN3859" s="390">
        <f t="shared" si="791"/>
        <v>18.47</v>
      </c>
      <c r="AO3859" s="390">
        <f t="shared" si="792"/>
        <v>19.373000000000001</v>
      </c>
    </row>
    <row r="3860" spans="1:41" ht="15" customHeight="1" x14ac:dyDescent="0.25">
      <c r="A3860" s="127" t="s">
        <v>6981</v>
      </c>
      <c r="B3860" s="125" t="s">
        <v>2077</v>
      </c>
      <c r="C3860" s="125" t="s">
        <v>6953</v>
      </c>
      <c r="D3860" s="125" t="s">
        <v>6983</v>
      </c>
      <c r="F3860" s="126">
        <v>22.37</v>
      </c>
      <c r="G3860" s="126">
        <v>22.57</v>
      </c>
      <c r="H3860" s="126">
        <v>18.059999999999999</v>
      </c>
      <c r="I3860" s="126"/>
      <c r="J3860" s="317"/>
      <c r="K3860" s="323">
        <f>ROUND(SUMIF('VGT-Bewegungsdaten'!B:B,A3860,'VGT-Bewegungsdaten'!C:C),3)</f>
        <v>0</v>
      </c>
      <c r="L3860" s="324">
        <f>ROUND(SUMIF('VGT-Bewegungsdaten'!B:B,$A3860,'VGT-Bewegungsdaten'!D:D),2)</f>
        <v>0</v>
      </c>
      <c r="N3860" s="376" t="s">
        <v>4930</v>
      </c>
      <c r="O3860" s="376" t="s">
        <v>4940</v>
      </c>
      <c r="P3860" s="326">
        <f>ROUND(SUMIF('AV-Bewegungsdaten'!B:B,A3860,'AV-Bewegungsdaten'!C:C),3)</f>
        <v>0</v>
      </c>
      <c r="Q3860" s="324">
        <f>ROUND(SUMIF('AV-Bewegungsdaten'!B:B,$A3860,'AV-Bewegungsdaten'!D:D),2)</f>
        <v>0</v>
      </c>
      <c r="T3860" s="327"/>
      <c r="U3860" s="326">
        <f>ROUND(SUMIF('DV-Bewegungsdaten'!B:B,Kategorien!A3860,'DV-Bewegungsdaten'!D:D),3)</f>
        <v>0</v>
      </c>
      <c r="V3860" s="324">
        <f>ROUND(SUMIF('DV-Bewegungsdaten'!B:B,Kategorien!A3860,'DV-Bewegungsdaten'!E:E),3)</f>
        <v>0</v>
      </c>
      <c r="AD3860" s="390">
        <f t="shared" si="781"/>
        <v>17.631</v>
      </c>
      <c r="AE3860" s="390">
        <f t="shared" si="782"/>
        <v>18.288</v>
      </c>
      <c r="AF3860" s="390">
        <f t="shared" si="783"/>
        <v>19.507000000000001</v>
      </c>
      <c r="AG3860" s="390">
        <f t="shared" si="784"/>
        <v>18.873999999999999</v>
      </c>
      <c r="AH3860" s="390">
        <f t="shared" si="785"/>
        <v>18.786000000000001</v>
      </c>
      <c r="AI3860" s="390">
        <f t="shared" si="786"/>
        <v>19.318000000000001</v>
      </c>
      <c r="AJ3860" s="390">
        <f t="shared" si="787"/>
        <v>18.600999999999999</v>
      </c>
      <c r="AK3860" s="390">
        <f t="shared" si="788"/>
        <v>18.885000000000002</v>
      </c>
      <c r="AL3860" s="390">
        <f t="shared" si="789"/>
        <v>18.995000000000001</v>
      </c>
      <c r="AM3860" s="390">
        <f t="shared" si="790"/>
        <v>18.876000000000001</v>
      </c>
      <c r="AN3860" s="390">
        <f t="shared" si="791"/>
        <v>18.47</v>
      </c>
      <c r="AO3860" s="390">
        <f t="shared" si="792"/>
        <v>19.373000000000001</v>
      </c>
    </row>
    <row r="3861" spans="1:41" ht="15" customHeight="1" x14ac:dyDescent="0.25">
      <c r="A3861" s="127" t="s">
        <v>6982</v>
      </c>
      <c r="B3861" s="125" t="s">
        <v>2077</v>
      </c>
      <c r="C3861" s="125" t="s">
        <v>6954</v>
      </c>
      <c r="D3861" s="125" t="s">
        <v>6983</v>
      </c>
      <c r="F3861" s="126">
        <v>22.25</v>
      </c>
      <c r="G3861" s="126">
        <v>22.45</v>
      </c>
      <c r="H3861" s="126">
        <v>17.96</v>
      </c>
      <c r="I3861" s="126"/>
      <c r="J3861" s="317"/>
      <c r="K3861" s="323">
        <f>ROUND(SUMIF('VGT-Bewegungsdaten'!B:B,A3861,'VGT-Bewegungsdaten'!C:C),3)</f>
        <v>0</v>
      </c>
      <c r="L3861" s="324">
        <f>ROUND(SUMIF('VGT-Bewegungsdaten'!B:B,$A3861,'VGT-Bewegungsdaten'!D:D),2)</f>
        <v>0</v>
      </c>
      <c r="N3861" s="376" t="s">
        <v>4930</v>
      </c>
      <c r="O3861" s="376" t="s">
        <v>4940</v>
      </c>
      <c r="P3861" s="326">
        <f>ROUND(SUMIF('AV-Bewegungsdaten'!B:B,A3861,'AV-Bewegungsdaten'!C:C),3)</f>
        <v>0</v>
      </c>
      <c r="Q3861" s="324">
        <f>ROUND(SUMIF('AV-Bewegungsdaten'!B:B,$A3861,'AV-Bewegungsdaten'!D:D),2)</f>
        <v>0</v>
      </c>
      <c r="T3861" s="327"/>
      <c r="U3861" s="326">
        <f>ROUND(SUMIF('DV-Bewegungsdaten'!B:B,Kategorien!A3861,'DV-Bewegungsdaten'!D:D),3)</f>
        <v>0</v>
      </c>
      <c r="V3861" s="324">
        <f>ROUND(SUMIF('DV-Bewegungsdaten'!B:B,Kategorien!A3861,'DV-Bewegungsdaten'!E:E),3)</f>
        <v>0</v>
      </c>
      <c r="AD3861" s="390">
        <f t="shared" si="781"/>
        <v>17.510999999999999</v>
      </c>
      <c r="AE3861" s="390">
        <f t="shared" si="782"/>
        <v>18.167999999999999</v>
      </c>
      <c r="AF3861" s="390">
        <f t="shared" si="783"/>
        <v>19.387</v>
      </c>
      <c r="AG3861" s="390">
        <f t="shared" si="784"/>
        <v>18.753999999999998</v>
      </c>
      <c r="AH3861" s="390">
        <f t="shared" si="785"/>
        <v>18.666</v>
      </c>
      <c r="AI3861" s="390">
        <f t="shared" si="786"/>
        <v>19.198</v>
      </c>
      <c r="AJ3861" s="390">
        <f t="shared" si="787"/>
        <v>18.480999999999998</v>
      </c>
      <c r="AK3861" s="390">
        <f t="shared" si="788"/>
        <v>18.765000000000001</v>
      </c>
      <c r="AL3861" s="390">
        <f t="shared" si="789"/>
        <v>18.875</v>
      </c>
      <c r="AM3861" s="390">
        <f t="shared" si="790"/>
        <v>18.756</v>
      </c>
      <c r="AN3861" s="390">
        <f t="shared" si="791"/>
        <v>18.350000000000001</v>
      </c>
      <c r="AO3861" s="390">
        <f t="shared" si="792"/>
        <v>19.253</v>
      </c>
    </row>
    <row r="3862" spans="1:41" ht="15" customHeight="1" x14ac:dyDescent="0.25">
      <c r="A3862" s="127" t="s">
        <v>989</v>
      </c>
      <c r="B3862" s="125" t="s">
        <v>990</v>
      </c>
      <c r="C3862" s="125" t="s">
        <v>3997</v>
      </c>
      <c r="D3862" s="125" t="s">
        <v>2378</v>
      </c>
      <c r="F3862" s="126">
        <v>7.67</v>
      </c>
      <c r="G3862" s="126">
        <v>7.87</v>
      </c>
      <c r="H3862" s="126">
        <v>6.14</v>
      </c>
      <c r="I3862" s="126"/>
      <c r="J3862" s="317"/>
      <c r="K3862" s="323">
        <f>ROUND(SUMIF('VGT-Bewegungsdaten'!B:B,A3862,'VGT-Bewegungsdaten'!C:C),3)</f>
        <v>0</v>
      </c>
      <c r="L3862" s="324">
        <f>ROUND(SUMIF('VGT-Bewegungsdaten'!B:B,$A3862,'VGT-Bewegungsdaten'!D:D),2)</f>
        <v>0</v>
      </c>
      <c r="N3862" s="376" t="s">
        <v>4930</v>
      </c>
      <c r="O3862" s="376" t="s">
        <v>4941</v>
      </c>
      <c r="P3862" s="326">
        <f>ROUND(SUMIF('AV-Bewegungsdaten'!B:B,A3862,'AV-Bewegungsdaten'!C:C),3)</f>
        <v>0</v>
      </c>
      <c r="Q3862" s="324">
        <f>ROUND(SUMIF('AV-Bewegungsdaten'!B:B,$A3862,'AV-Bewegungsdaten'!D:D),2)</f>
        <v>0</v>
      </c>
      <c r="T3862" s="327"/>
      <c r="U3862" s="326">
        <f>ROUND(SUMIF('DV-Bewegungsdaten'!B:B,Kategorien!A3862,'DV-Bewegungsdaten'!D:D),3)</f>
        <v>0</v>
      </c>
      <c r="V3862" s="324">
        <f>ROUND(SUMIF('DV-Bewegungsdaten'!B:B,Kategorien!A3862,'DV-Bewegungsdaten'!E:E),3)</f>
        <v>0</v>
      </c>
      <c r="AD3862" s="390">
        <f t="shared" si="781"/>
        <v>2.931</v>
      </c>
      <c r="AE3862" s="390">
        <f t="shared" si="782"/>
        <v>3.5880000000000001</v>
      </c>
      <c r="AF3862" s="390">
        <f t="shared" si="783"/>
        <v>4.8070000000000004</v>
      </c>
      <c r="AG3862" s="390">
        <f t="shared" si="784"/>
        <v>4.1739999999999995</v>
      </c>
      <c r="AH3862" s="390">
        <f t="shared" si="785"/>
        <v>4.0860000000000003</v>
      </c>
      <c r="AI3862" s="390">
        <f t="shared" si="786"/>
        <v>4.6180000000000003</v>
      </c>
      <c r="AJ3862" s="390">
        <f t="shared" si="787"/>
        <v>3.9010000000000002</v>
      </c>
      <c r="AK3862" s="390">
        <f t="shared" si="788"/>
        <v>4.1850000000000005</v>
      </c>
      <c r="AL3862" s="390">
        <f t="shared" si="789"/>
        <v>4.2949999999999999</v>
      </c>
      <c r="AM3862" s="390">
        <f t="shared" si="790"/>
        <v>4.1760000000000002</v>
      </c>
      <c r="AN3862" s="390">
        <f t="shared" si="791"/>
        <v>3.7700000000000005</v>
      </c>
      <c r="AO3862" s="390">
        <f t="shared" si="792"/>
        <v>4.673</v>
      </c>
    </row>
    <row r="3863" spans="1:41" ht="15" customHeight="1" x14ac:dyDescent="0.25">
      <c r="A3863" s="127" t="s">
        <v>991</v>
      </c>
      <c r="B3863" s="125" t="s">
        <v>990</v>
      </c>
      <c r="C3863" s="125" t="s">
        <v>3997</v>
      </c>
      <c r="D3863" s="125" t="s">
        <v>2380</v>
      </c>
      <c r="F3863" s="126">
        <v>6.65</v>
      </c>
      <c r="G3863" s="126">
        <v>6.8500000000000005</v>
      </c>
      <c r="H3863" s="126">
        <v>5.32</v>
      </c>
      <c r="I3863" s="126"/>
      <c r="J3863" s="317"/>
      <c r="K3863" s="323">
        <f>ROUND(SUMIF('VGT-Bewegungsdaten'!B:B,A3863,'VGT-Bewegungsdaten'!C:C),3)</f>
        <v>0</v>
      </c>
      <c r="L3863" s="324">
        <f>ROUND(SUMIF('VGT-Bewegungsdaten'!B:B,$A3863,'VGT-Bewegungsdaten'!D:D),2)</f>
        <v>0</v>
      </c>
      <c r="N3863" s="376" t="s">
        <v>4930</v>
      </c>
      <c r="O3863" s="376" t="s">
        <v>4941</v>
      </c>
      <c r="P3863" s="326">
        <f>ROUND(SUMIF('AV-Bewegungsdaten'!B:B,A3863,'AV-Bewegungsdaten'!C:C),3)</f>
        <v>0</v>
      </c>
      <c r="Q3863" s="324">
        <f>ROUND(SUMIF('AV-Bewegungsdaten'!B:B,$A3863,'AV-Bewegungsdaten'!D:D),2)</f>
        <v>0</v>
      </c>
      <c r="T3863" s="327"/>
      <c r="U3863" s="326">
        <f>ROUND(SUMIF('DV-Bewegungsdaten'!B:B,Kategorien!A3863,'DV-Bewegungsdaten'!D:D),3)</f>
        <v>0</v>
      </c>
      <c r="V3863" s="324">
        <f>ROUND(SUMIF('DV-Bewegungsdaten'!B:B,Kategorien!A3863,'DV-Bewegungsdaten'!E:E),3)</f>
        <v>0</v>
      </c>
      <c r="AD3863" s="390">
        <f t="shared" si="781"/>
        <v>1.9110000000000005</v>
      </c>
      <c r="AE3863" s="390">
        <f t="shared" si="782"/>
        <v>2.5680000000000005</v>
      </c>
      <c r="AF3863" s="390">
        <f t="shared" si="783"/>
        <v>3.7870000000000004</v>
      </c>
      <c r="AG3863" s="390">
        <f t="shared" si="784"/>
        <v>3.1540000000000004</v>
      </c>
      <c r="AH3863" s="390">
        <f t="shared" si="785"/>
        <v>3.0660000000000007</v>
      </c>
      <c r="AI3863" s="390">
        <f t="shared" si="786"/>
        <v>3.5980000000000008</v>
      </c>
      <c r="AJ3863" s="390">
        <f t="shared" si="787"/>
        <v>2.8810000000000007</v>
      </c>
      <c r="AK3863" s="390">
        <f t="shared" si="788"/>
        <v>3.1650000000000005</v>
      </c>
      <c r="AL3863" s="390">
        <f t="shared" si="789"/>
        <v>3.2750000000000004</v>
      </c>
      <c r="AM3863" s="390">
        <f t="shared" si="790"/>
        <v>3.1560000000000006</v>
      </c>
      <c r="AN3863" s="390">
        <f t="shared" si="791"/>
        <v>2.7500000000000009</v>
      </c>
      <c r="AO3863" s="390">
        <f t="shared" si="792"/>
        <v>3.6530000000000005</v>
      </c>
    </row>
    <row r="3864" spans="1:41" ht="15" customHeight="1" x14ac:dyDescent="0.25">
      <c r="A3864" s="127" t="s">
        <v>992</v>
      </c>
      <c r="B3864" s="125" t="s">
        <v>990</v>
      </c>
      <c r="C3864" s="125" t="s">
        <v>3998</v>
      </c>
      <c r="D3864" s="125" t="s">
        <v>2378</v>
      </c>
      <c r="F3864" s="126">
        <v>7.67</v>
      </c>
      <c r="G3864" s="126">
        <v>7.87</v>
      </c>
      <c r="H3864" s="126">
        <v>6.14</v>
      </c>
      <c r="I3864" s="126"/>
      <c r="J3864" s="317"/>
      <c r="K3864" s="323">
        <f>ROUND(SUMIF('VGT-Bewegungsdaten'!B:B,A3864,'VGT-Bewegungsdaten'!C:C),3)</f>
        <v>0</v>
      </c>
      <c r="L3864" s="324">
        <f>ROUND(SUMIF('VGT-Bewegungsdaten'!B:B,$A3864,'VGT-Bewegungsdaten'!D:D),2)</f>
        <v>0</v>
      </c>
      <c r="N3864" s="376" t="s">
        <v>4930</v>
      </c>
      <c r="O3864" s="376" t="s">
        <v>4941</v>
      </c>
      <c r="P3864" s="326">
        <f>ROUND(SUMIF('AV-Bewegungsdaten'!B:B,A3864,'AV-Bewegungsdaten'!C:C),3)</f>
        <v>0</v>
      </c>
      <c r="Q3864" s="324">
        <f>ROUND(SUMIF('AV-Bewegungsdaten'!B:B,$A3864,'AV-Bewegungsdaten'!D:D),2)</f>
        <v>0</v>
      </c>
      <c r="T3864" s="327"/>
      <c r="U3864" s="326">
        <f>ROUND(SUMIF('DV-Bewegungsdaten'!B:B,Kategorien!A3864,'DV-Bewegungsdaten'!D:D),3)</f>
        <v>0</v>
      </c>
      <c r="V3864" s="324">
        <f>ROUND(SUMIF('DV-Bewegungsdaten'!B:B,Kategorien!A3864,'DV-Bewegungsdaten'!E:E),3)</f>
        <v>0</v>
      </c>
      <c r="AD3864" s="390">
        <f t="shared" si="781"/>
        <v>2.931</v>
      </c>
      <c r="AE3864" s="390">
        <f t="shared" si="782"/>
        <v>3.5880000000000001</v>
      </c>
      <c r="AF3864" s="390">
        <f t="shared" si="783"/>
        <v>4.8070000000000004</v>
      </c>
      <c r="AG3864" s="390">
        <f t="shared" si="784"/>
        <v>4.1739999999999995</v>
      </c>
      <c r="AH3864" s="390">
        <f t="shared" si="785"/>
        <v>4.0860000000000003</v>
      </c>
      <c r="AI3864" s="390">
        <f t="shared" si="786"/>
        <v>4.6180000000000003</v>
      </c>
      <c r="AJ3864" s="390">
        <f t="shared" si="787"/>
        <v>3.9010000000000002</v>
      </c>
      <c r="AK3864" s="390">
        <f t="shared" si="788"/>
        <v>4.1850000000000005</v>
      </c>
      <c r="AL3864" s="390">
        <f t="shared" si="789"/>
        <v>4.2949999999999999</v>
      </c>
      <c r="AM3864" s="390">
        <f t="shared" si="790"/>
        <v>4.1760000000000002</v>
      </c>
      <c r="AN3864" s="390">
        <f t="shared" si="791"/>
        <v>3.7700000000000005</v>
      </c>
      <c r="AO3864" s="390">
        <f t="shared" si="792"/>
        <v>4.673</v>
      </c>
    </row>
    <row r="3865" spans="1:41" ht="15" customHeight="1" x14ac:dyDescent="0.25">
      <c r="A3865" s="127" t="s">
        <v>993</v>
      </c>
      <c r="B3865" s="125" t="s">
        <v>990</v>
      </c>
      <c r="C3865" s="125" t="s">
        <v>3998</v>
      </c>
      <c r="D3865" s="125" t="s">
        <v>2380</v>
      </c>
      <c r="F3865" s="126">
        <v>6.65</v>
      </c>
      <c r="G3865" s="126">
        <v>6.8500000000000005</v>
      </c>
      <c r="H3865" s="126">
        <v>5.32</v>
      </c>
      <c r="I3865" s="126"/>
      <c r="J3865" s="317"/>
      <c r="K3865" s="323">
        <f>ROUND(SUMIF('VGT-Bewegungsdaten'!B:B,A3865,'VGT-Bewegungsdaten'!C:C),3)</f>
        <v>0</v>
      </c>
      <c r="L3865" s="324">
        <f>ROUND(SUMIF('VGT-Bewegungsdaten'!B:B,$A3865,'VGT-Bewegungsdaten'!D:D),2)</f>
        <v>0</v>
      </c>
      <c r="N3865" s="376" t="s">
        <v>4930</v>
      </c>
      <c r="O3865" s="376" t="s">
        <v>4941</v>
      </c>
      <c r="P3865" s="326">
        <f>ROUND(SUMIF('AV-Bewegungsdaten'!B:B,A3865,'AV-Bewegungsdaten'!C:C),3)</f>
        <v>0</v>
      </c>
      <c r="Q3865" s="324">
        <f>ROUND(SUMIF('AV-Bewegungsdaten'!B:B,$A3865,'AV-Bewegungsdaten'!D:D),2)</f>
        <v>0</v>
      </c>
      <c r="T3865" s="327"/>
      <c r="U3865" s="326">
        <f>ROUND(SUMIF('DV-Bewegungsdaten'!B:B,Kategorien!A3865,'DV-Bewegungsdaten'!D:D),3)</f>
        <v>0</v>
      </c>
      <c r="V3865" s="324">
        <f>ROUND(SUMIF('DV-Bewegungsdaten'!B:B,Kategorien!A3865,'DV-Bewegungsdaten'!E:E),3)</f>
        <v>0</v>
      </c>
      <c r="AD3865" s="390">
        <f t="shared" si="781"/>
        <v>1.9110000000000005</v>
      </c>
      <c r="AE3865" s="390">
        <f t="shared" si="782"/>
        <v>2.5680000000000005</v>
      </c>
      <c r="AF3865" s="390">
        <f t="shared" si="783"/>
        <v>3.7870000000000004</v>
      </c>
      <c r="AG3865" s="390">
        <f t="shared" si="784"/>
        <v>3.1540000000000004</v>
      </c>
      <c r="AH3865" s="390">
        <f t="shared" si="785"/>
        <v>3.0660000000000007</v>
      </c>
      <c r="AI3865" s="390">
        <f t="shared" si="786"/>
        <v>3.5980000000000008</v>
      </c>
      <c r="AJ3865" s="390">
        <f t="shared" si="787"/>
        <v>2.8810000000000007</v>
      </c>
      <c r="AK3865" s="390">
        <f t="shared" si="788"/>
        <v>3.1650000000000005</v>
      </c>
      <c r="AL3865" s="390">
        <f t="shared" si="789"/>
        <v>3.2750000000000004</v>
      </c>
      <c r="AM3865" s="390">
        <f t="shared" si="790"/>
        <v>3.1560000000000006</v>
      </c>
      <c r="AN3865" s="390">
        <f t="shared" si="791"/>
        <v>2.7500000000000009</v>
      </c>
      <c r="AO3865" s="390">
        <f t="shared" si="792"/>
        <v>3.6530000000000005</v>
      </c>
    </row>
    <row r="3866" spans="1:41" ht="15" customHeight="1" x14ac:dyDescent="0.25">
      <c r="A3866" s="127" t="s">
        <v>994</v>
      </c>
      <c r="B3866" s="125" t="s">
        <v>990</v>
      </c>
      <c r="C3866" s="125" t="s">
        <v>3999</v>
      </c>
      <c r="D3866" s="125" t="s">
        <v>2378</v>
      </c>
      <c r="F3866" s="126">
        <v>7.67</v>
      </c>
      <c r="G3866" s="126">
        <v>7.87</v>
      </c>
      <c r="H3866" s="126">
        <v>6.14</v>
      </c>
      <c r="I3866" s="126"/>
      <c r="J3866" s="317"/>
      <c r="K3866" s="323">
        <f>ROUND(SUMIF('VGT-Bewegungsdaten'!B:B,A3866,'VGT-Bewegungsdaten'!C:C),3)</f>
        <v>0</v>
      </c>
      <c r="L3866" s="324">
        <f>ROUND(SUMIF('VGT-Bewegungsdaten'!B:B,$A3866,'VGT-Bewegungsdaten'!D:D),2)</f>
        <v>0</v>
      </c>
      <c r="N3866" s="376" t="s">
        <v>4930</v>
      </c>
      <c r="O3866" s="376" t="s">
        <v>4941</v>
      </c>
      <c r="P3866" s="326">
        <f>ROUND(SUMIF('AV-Bewegungsdaten'!B:B,A3866,'AV-Bewegungsdaten'!C:C),3)</f>
        <v>0</v>
      </c>
      <c r="Q3866" s="324">
        <f>ROUND(SUMIF('AV-Bewegungsdaten'!B:B,$A3866,'AV-Bewegungsdaten'!D:D),2)</f>
        <v>0</v>
      </c>
      <c r="T3866" s="327"/>
      <c r="U3866" s="326">
        <f>ROUND(SUMIF('DV-Bewegungsdaten'!B:B,Kategorien!A3866,'DV-Bewegungsdaten'!D:D),3)</f>
        <v>0</v>
      </c>
      <c r="V3866" s="324">
        <f>ROUND(SUMIF('DV-Bewegungsdaten'!B:B,Kategorien!A3866,'DV-Bewegungsdaten'!E:E),3)</f>
        <v>0</v>
      </c>
      <c r="AD3866" s="390">
        <f t="shared" si="781"/>
        <v>2.931</v>
      </c>
      <c r="AE3866" s="390">
        <f t="shared" si="782"/>
        <v>3.5880000000000001</v>
      </c>
      <c r="AF3866" s="390">
        <f t="shared" si="783"/>
        <v>4.8070000000000004</v>
      </c>
      <c r="AG3866" s="390">
        <f t="shared" si="784"/>
        <v>4.1739999999999995</v>
      </c>
      <c r="AH3866" s="390">
        <f t="shared" si="785"/>
        <v>4.0860000000000003</v>
      </c>
      <c r="AI3866" s="390">
        <f t="shared" si="786"/>
        <v>4.6180000000000003</v>
      </c>
      <c r="AJ3866" s="390">
        <f t="shared" si="787"/>
        <v>3.9010000000000002</v>
      </c>
      <c r="AK3866" s="390">
        <f t="shared" si="788"/>
        <v>4.1850000000000005</v>
      </c>
      <c r="AL3866" s="390">
        <f t="shared" si="789"/>
        <v>4.2949999999999999</v>
      </c>
      <c r="AM3866" s="390">
        <f t="shared" si="790"/>
        <v>4.1760000000000002</v>
      </c>
      <c r="AN3866" s="390">
        <f t="shared" si="791"/>
        <v>3.7700000000000005</v>
      </c>
      <c r="AO3866" s="390">
        <f t="shared" si="792"/>
        <v>4.673</v>
      </c>
    </row>
    <row r="3867" spans="1:41" ht="15" customHeight="1" x14ac:dyDescent="0.25">
      <c r="A3867" s="127" t="s">
        <v>995</v>
      </c>
      <c r="B3867" s="125" t="s">
        <v>990</v>
      </c>
      <c r="C3867" s="125" t="s">
        <v>3999</v>
      </c>
      <c r="D3867" s="125" t="s">
        <v>2380</v>
      </c>
      <c r="F3867" s="126">
        <v>6.65</v>
      </c>
      <c r="G3867" s="126">
        <v>6.8500000000000005</v>
      </c>
      <c r="H3867" s="126">
        <v>5.32</v>
      </c>
      <c r="I3867" s="126"/>
      <c r="J3867" s="317"/>
      <c r="K3867" s="323">
        <f>ROUND(SUMIF('VGT-Bewegungsdaten'!B:B,A3867,'VGT-Bewegungsdaten'!C:C),3)</f>
        <v>0</v>
      </c>
      <c r="L3867" s="324">
        <f>ROUND(SUMIF('VGT-Bewegungsdaten'!B:B,$A3867,'VGT-Bewegungsdaten'!D:D),2)</f>
        <v>0</v>
      </c>
      <c r="N3867" s="376" t="s">
        <v>4930</v>
      </c>
      <c r="O3867" s="376" t="s">
        <v>4941</v>
      </c>
      <c r="P3867" s="326">
        <f>ROUND(SUMIF('AV-Bewegungsdaten'!B:B,A3867,'AV-Bewegungsdaten'!C:C),3)</f>
        <v>0</v>
      </c>
      <c r="Q3867" s="324">
        <f>ROUND(SUMIF('AV-Bewegungsdaten'!B:B,$A3867,'AV-Bewegungsdaten'!D:D),2)</f>
        <v>0</v>
      </c>
      <c r="T3867" s="327"/>
      <c r="U3867" s="326">
        <f>ROUND(SUMIF('DV-Bewegungsdaten'!B:B,Kategorien!A3867,'DV-Bewegungsdaten'!D:D),3)</f>
        <v>0</v>
      </c>
      <c r="V3867" s="324">
        <f>ROUND(SUMIF('DV-Bewegungsdaten'!B:B,Kategorien!A3867,'DV-Bewegungsdaten'!E:E),3)</f>
        <v>0</v>
      </c>
      <c r="AD3867" s="390">
        <f t="shared" si="781"/>
        <v>1.9110000000000005</v>
      </c>
      <c r="AE3867" s="390">
        <f t="shared" si="782"/>
        <v>2.5680000000000005</v>
      </c>
      <c r="AF3867" s="390">
        <f t="shared" si="783"/>
        <v>3.7870000000000004</v>
      </c>
      <c r="AG3867" s="390">
        <f t="shared" si="784"/>
        <v>3.1540000000000004</v>
      </c>
      <c r="AH3867" s="390">
        <f t="shared" si="785"/>
        <v>3.0660000000000007</v>
      </c>
      <c r="AI3867" s="390">
        <f t="shared" si="786"/>
        <v>3.5980000000000008</v>
      </c>
      <c r="AJ3867" s="390">
        <f t="shared" si="787"/>
        <v>2.8810000000000007</v>
      </c>
      <c r="AK3867" s="390">
        <f t="shared" si="788"/>
        <v>3.1650000000000005</v>
      </c>
      <c r="AL3867" s="390">
        <f t="shared" si="789"/>
        <v>3.2750000000000004</v>
      </c>
      <c r="AM3867" s="390">
        <f t="shared" si="790"/>
        <v>3.1560000000000006</v>
      </c>
      <c r="AN3867" s="390">
        <f t="shared" si="791"/>
        <v>2.7500000000000009</v>
      </c>
      <c r="AO3867" s="390">
        <f t="shared" si="792"/>
        <v>3.6530000000000005</v>
      </c>
    </row>
    <row r="3868" spans="1:41" ht="15" customHeight="1" x14ac:dyDescent="0.25">
      <c r="A3868" s="127" t="s">
        <v>996</v>
      </c>
      <c r="B3868" s="125" t="s">
        <v>990</v>
      </c>
      <c r="C3868" s="125" t="s">
        <v>4000</v>
      </c>
      <c r="D3868" s="125" t="s">
        <v>2378</v>
      </c>
      <c r="F3868" s="126">
        <v>7.67</v>
      </c>
      <c r="G3868" s="126">
        <v>7.87</v>
      </c>
      <c r="H3868" s="126">
        <v>6.14</v>
      </c>
      <c r="I3868" s="126"/>
      <c r="J3868" s="317"/>
      <c r="K3868" s="323">
        <f>ROUND(SUMIF('VGT-Bewegungsdaten'!B:B,A3868,'VGT-Bewegungsdaten'!C:C),3)</f>
        <v>0</v>
      </c>
      <c r="L3868" s="324">
        <f>ROUND(SUMIF('VGT-Bewegungsdaten'!B:B,$A3868,'VGT-Bewegungsdaten'!D:D),2)</f>
        <v>0</v>
      </c>
      <c r="N3868" s="376" t="s">
        <v>4930</v>
      </c>
      <c r="O3868" s="376" t="s">
        <v>4941</v>
      </c>
      <c r="P3868" s="326">
        <f>ROUND(SUMIF('AV-Bewegungsdaten'!B:B,A3868,'AV-Bewegungsdaten'!C:C),3)</f>
        <v>0</v>
      </c>
      <c r="Q3868" s="324">
        <f>ROUND(SUMIF('AV-Bewegungsdaten'!B:B,$A3868,'AV-Bewegungsdaten'!D:D),2)</f>
        <v>0</v>
      </c>
      <c r="T3868" s="327"/>
      <c r="U3868" s="326">
        <f>ROUND(SUMIF('DV-Bewegungsdaten'!B:B,Kategorien!A3868,'DV-Bewegungsdaten'!D:D),3)</f>
        <v>0</v>
      </c>
      <c r="V3868" s="324">
        <f>ROUND(SUMIF('DV-Bewegungsdaten'!B:B,Kategorien!A3868,'DV-Bewegungsdaten'!E:E),3)</f>
        <v>0</v>
      </c>
      <c r="AD3868" s="390">
        <f t="shared" si="781"/>
        <v>2.931</v>
      </c>
      <c r="AE3868" s="390">
        <f t="shared" si="782"/>
        <v>3.5880000000000001</v>
      </c>
      <c r="AF3868" s="390">
        <f t="shared" si="783"/>
        <v>4.8070000000000004</v>
      </c>
      <c r="AG3868" s="390">
        <f t="shared" si="784"/>
        <v>4.1739999999999995</v>
      </c>
      <c r="AH3868" s="390">
        <f t="shared" si="785"/>
        <v>4.0860000000000003</v>
      </c>
      <c r="AI3868" s="390">
        <f t="shared" si="786"/>
        <v>4.6180000000000003</v>
      </c>
      <c r="AJ3868" s="390">
        <f t="shared" si="787"/>
        <v>3.9010000000000002</v>
      </c>
      <c r="AK3868" s="390">
        <f t="shared" si="788"/>
        <v>4.1850000000000005</v>
      </c>
      <c r="AL3868" s="390">
        <f t="shared" si="789"/>
        <v>4.2949999999999999</v>
      </c>
      <c r="AM3868" s="390">
        <f t="shared" si="790"/>
        <v>4.1760000000000002</v>
      </c>
      <c r="AN3868" s="390">
        <f t="shared" si="791"/>
        <v>3.7700000000000005</v>
      </c>
      <c r="AO3868" s="390">
        <f t="shared" si="792"/>
        <v>4.673</v>
      </c>
    </row>
    <row r="3869" spans="1:41" ht="15" customHeight="1" x14ac:dyDescent="0.25">
      <c r="A3869" s="127" t="s">
        <v>997</v>
      </c>
      <c r="B3869" s="125" t="s">
        <v>990</v>
      </c>
      <c r="C3869" s="125" t="s">
        <v>4000</v>
      </c>
      <c r="D3869" s="125" t="s">
        <v>2380</v>
      </c>
      <c r="F3869" s="126">
        <v>6.65</v>
      </c>
      <c r="G3869" s="126">
        <v>6.8500000000000005</v>
      </c>
      <c r="H3869" s="126">
        <v>5.32</v>
      </c>
      <c r="I3869" s="126"/>
      <c r="J3869" s="317"/>
      <c r="K3869" s="323">
        <f>ROUND(SUMIF('VGT-Bewegungsdaten'!B:B,A3869,'VGT-Bewegungsdaten'!C:C),3)</f>
        <v>0</v>
      </c>
      <c r="L3869" s="324">
        <f>ROUND(SUMIF('VGT-Bewegungsdaten'!B:B,$A3869,'VGT-Bewegungsdaten'!D:D),2)</f>
        <v>0</v>
      </c>
      <c r="N3869" s="376" t="s">
        <v>4930</v>
      </c>
      <c r="O3869" s="376" t="s">
        <v>4941</v>
      </c>
      <c r="P3869" s="326">
        <f>ROUND(SUMIF('AV-Bewegungsdaten'!B:B,A3869,'AV-Bewegungsdaten'!C:C),3)</f>
        <v>0</v>
      </c>
      <c r="Q3869" s="324">
        <f>ROUND(SUMIF('AV-Bewegungsdaten'!B:B,$A3869,'AV-Bewegungsdaten'!D:D),2)</f>
        <v>0</v>
      </c>
      <c r="T3869" s="327"/>
      <c r="U3869" s="326">
        <f>ROUND(SUMIF('DV-Bewegungsdaten'!B:B,Kategorien!A3869,'DV-Bewegungsdaten'!D:D),3)</f>
        <v>0</v>
      </c>
      <c r="V3869" s="324">
        <f>ROUND(SUMIF('DV-Bewegungsdaten'!B:B,Kategorien!A3869,'DV-Bewegungsdaten'!E:E),3)</f>
        <v>0</v>
      </c>
      <c r="AD3869" s="390">
        <f t="shared" si="781"/>
        <v>1.9110000000000005</v>
      </c>
      <c r="AE3869" s="390">
        <f t="shared" si="782"/>
        <v>2.5680000000000005</v>
      </c>
      <c r="AF3869" s="390">
        <f t="shared" si="783"/>
        <v>3.7870000000000004</v>
      </c>
      <c r="AG3869" s="390">
        <f t="shared" si="784"/>
        <v>3.1540000000000004</v>
      </c>
      <c r="AH3869" s="390">
        <f t="shared" si="785"/>
        <v>3.0660000000000007</v>
      </c>
      <c r="AI3869" s="390">
        <f t="shared" si="786"/>
        <v>3.5980000000000008</v>
      </c>
      <c r="AJ3869" s="390">
        <f t="shared" si="787"/>
        <v>2.8810000000000007</v>
      </c>
      <c r="AK3869" s="390">
        <f t="shared" si="788"/>
        <v>3.1650000000000005</v>
      </c>
      <c r="AL3869" s="390">
        <f t="shared" si="789"/>
        <v>3.2750000000000004</v>
      </c>
      <c r="AM3869" s="390">
        <f t="shared" si="790"/>
        <v>3.1560000000000006</v>
      </c>
      <c r="AN3869" s="390">
        <f t="shared" si="791"/>
        <v>2.7500000000000009</v>
      </c>
      <c r="AO3869" s="390">
        <f t="shared" si="792"/>
        <v>3.6530000000000005</v>
      </c>
    </row>
    <row r="3870" spans="1:41" ht="15" customHeight="1" x14ac:dyDescent="0.25">
      <c r="A3870" s="127" t="s">
        <v>998</v>
      </c>
      <c r="B3870" s="125" t="s">
        <v>990</v>
      </c>
      <c r="C3870" s="125" t="s">
        <v>4001</v>
      </c>
      <c r="D3870" s="125" t="s">
        <v>2378</v>
      </c>
      <c r="F3870" s="126">
        <v>7.67</v>
      </c>
      <c r="G3870" s="126">
        <v>7.87</v>
      </c>
      <c r="H3870" s="126">
        <v>6.14</v>
      </c>
      <c r="I3870" s="126"/>
      <c r="J3870" s="317"/>
      <c r="K3870" s="323">
        <f>ROUND(SUMIF('VGT-Bewegungsdaten'!B:B,A3870,'VGT-Bewegungsdaten'!C:C),3)</f>
        <v>0</v>
      </c>
      <c r="L3870" s="324">
        <f>ROUND(SUMIF('VGT-Bewegungsdaten'!B:B,$A3870,'VGT-Bewegungsdaten'!D:D),2)</f>
        <v>0</v>
      </c>
      <c r="N3870" s="376" t="s">
        <v>4930</v>
      </c>
      <c r="O3870" s="376" t="s">
        <v>4941</v>
      </c>
      <c r="P3870" s="326">
        <f>ROUND(SUMIF('AV-Bewegungsdaten'!B:B,A3870,'AV-Bewegungsdaten'!C:C),3)</f>
        <v>0</v>
      </c>
      <c r="Q3870" s="324">
        <f>ROUND(SUMIF('AV-Bewegungsdaten'!B:B,$A3870,'AV-Bewegungsdaten'!D:D),2)</f>
        <v>0</v>
      </c>
      <c r="T3870" s="327"/>
      <c r="U3870" s="326">
        <f>ROUND(SUMIF('DV-Bewegungsdaten'!B:B,Kategorien!A3870,'DV-Bewegungsdaten'!D:D),3)</f>
        <v>0</v>
      </c>
      <c r="V3870" s="324">
        <f>ROUND(SUMIF('DV-Bewegungsdaten'!B:B,Kategorien!A3870,'DV-Bewegungsdaten'!E:E),3)</f>
        <v>0</v>
      </c>
      <c r="AD3870" s="390">
        <f t="shared" si="781"/>
        <v>2.931</v>
      </c>
      <c r="AE3870" s="390">
        <f t="shared" si="782"/>
        <v>3.5880000000000001</v>
      </c>
      <c r="AF3870" s="390">
        <f t="shared" si="783"/>
        <v>4.8070000000000004</v>
      </c>
      <c r="AG3870" s="390">
        <f t="shared" si="784"/>
        <v>4.1739999999999995</v>
      </c>
      <c r="AH3870" s="390">
        <f t="shared" si="785"/>
        <v>4.0860000000000003</v>
      </c>
      <c r="AI3870" s="390">
        <f t="shared" si="786"/>
        <v>4.6180000000000003</v>
      </c>
      <c r="AJ3870" s="390">
        <f t="shared" si="787"/>
        <v>3.9010000000000002</v>
      </c>
      <c r="AK3870" s="390">
        <f t="shared" si="788"/>
        <v>4.1850000000000005</v>
      </c>
      <c r="AL3870" s="390">
        <f t="shared" si="789"/>
        <v>4.2949999999999999</v>
      </c>
      <c r="AM3870" s="390">
        <f t="shared" si="790"/>
        <v>4.1760000000000002</v>
      </c>
      <c r="AN3870" s="390">
        <f t="shared" si="791"/>
        <v>3.7700000000000005</v>
      </c>
      <c r="AO3870" s="390">
        <f t="shared" si="792"/>
        <v>4.673</v>
      </c>
    </row>
    <row r="3871" spans="1:41" ht="15" customHeight="1" x14ac:dyDescent="0.25">
      <c r="A3871" s="127" t="s">
        <v>999</v>
      </c>
      <c r="B3871" s="125" t="s">
        <v>990</v>
      </c>
      <c r="C3871" s="125" t="s">
        <v>4001</v>
      </c>
      <c r="D3871" s="125" t="s">
        <v>2380</v>
      </c>
      <c r="F3871" s="126">
        <v>6.65</v>
      </c>
      <c r="G3871" s="126">
        <v>6.8500000000000005</v>
      </c>
      <c r="H3871" s="126">
        <v>5.32</v>
      </c>
      <c r="I3871" s="126"/>
      <c r="J3871" s="317"/>
      <c r="K3871" s="323">
        <f>ROUND(SUMIF('VGT-Bewegungsdaten'!B:B,A3871,'VGT-Bewegungsdaten'!C:C),3)</f>
        <v>0</v>
      </c>
      <c r="L3871" s="324">
        <f>ROUND(SUMIF('VGT-Bewegungsdaten'!B:B,$A3871,'VGT-Bewegungsdaten'!D:D),2)</f>
        <v>0</v>
      </c>
      <c r="N3871" s="376" t="s">
        <v>4930</v>
      </c>
      <c r="O3871" s="376" t="s">
        <v>4941</v>
      </c>
      <c r="P3871" s="326">
        <f>ROUND(SUMIF('AV-Bewegungsdaten'!B:B,A3871,'AV-Bewegungsdaten'!C:C),3)</f>
        <v>0</v>
      </c>
      <c r="Q3871" s="324">
        <f>ROUND(SUMIF('AV-Bewegungsdaten'!B:B,$A3871,'AV-Bewegungsdaten'!D:D),2)</f>
        <v>0</v>
      </c>
      <c r="T3871" s="327"/>
      <c r="U3871" s="326">
        <f>ROUND(SUMIF('DV-Bewegungsdaten'!B:B,Kategorien!A3871,'DV-Bewegungsdaten'!D:D),3)</f>
        <v>0</v>
      </c>
      <c r="V3871" s="324">
        <f>ROUND(SUMIF('DV-Bewegungsdaten'!B:B,Kategorien!A3871,'DV-Bewegungsdaten'!E:E),3)</f>
        <v>0</v>
      </c>
      <c r="AD3871" s="390">
        <f t="shared" si="781"/>
        <v>1.9110000000000005</v>
      </c>
      <c r="AE3871" s="390">
        <f t="shared" si="782"/>
        <v>2.5680000000000005</v>
      </c>
      <c r="AF3871" s="390">
        <f t="shared" si="783"/>
        <v>3.7870000000000004</v>
      </c>
      <c r="AG3871" s="390">
        <f t="shared" si="784"/>
        <v>3.1540000000000004</v>
      </c>
      <c r="AH3871" s="390">
        <f t="shared" si="785"/>
        <v>3.0660000000000007</v>
      </c>
      <c r="AI3871" s="390">
        <f t="shared" si="786"/>
        <v>3.5980000000000008</v>
      </c>
      <c r="AJ3871" s="390">
        <f t="shared" si="787"/>
        <v>2.8810000000000007</v>
      </c>
      <c r="AK3871" s="390">
        <f t="shared" si="788"/>
        <v>3.1650000000000005</v>
      </c>
      <c r="AL3871" s="390">
        <f t="shared" si="789"/>
        <v>3.2750000000000004</v>
      </c>
      <c r="AM3871" s="390">
        <f t="shared" si="790"/>
        <v>3.1560000000000006</v>
      </c>
      <c r="AN3871" s="390">
        <f t="shared" si="791"/>
        <v>2.7500000000000009</v>
      </c>
      <c r="AO3871" s="390">
        <f t="shared" si="792"/>
        <v>3.6530000000000005</v>
      </c>
    </row>
    <row r="3872" spans="1:41" ht="15" customHeight="1" x14ac:dyDescent="0.25">
      <c r="A3872" s="127" t="s">
        <v>1000</v>
      </c>
      <c r="B3872" s="125" t="s">
        <v>990</v>
      </c>
      <c r="C3872" s="125" t="s">
        <v>4001</v>
      </c>
      <c r="D3872" s="125" t="s">
        <v>1001</v>
      </c>
      <c r="F3872" s="126">
        <v>6.65</v>
      </c>
      <c r="G3872" s="126">
        <v>6.8500000000000005</v>
      </c>
      <c r="H3872" s="126">
        <v>5.32</v>
      </c>
      <c r="I3872" s="126"/>
      <c r="J3872" s="317"/>
      <c r="K3872" s="323">
        <f>ROUND(SUMIF('VGT-Bewegungsdaten'!B:B,A3872,'VGT-Bewegungsdaten'!C:C),3)</f>
        <v>0</v>
      </c>
      <c r="L3872" s="324">
        <f>ROUND(SUMIF('VGT-Bewegungsdaten'!B:B,$A3872,'VGT-Bewegungsdaten'!D:D),2)</f>
        <v>0</v>
      </c>
      <c r="N3872" s="376" t="s">
        <v>4930</v>
      </c>
      <c r="O3872" s="376" t="s">
        <v>4941</v>
      </c>
      <c r="P3872" s="326">
        <f>ROUND(SUMIF('AV-Bewegungsdaten'!B:B,A3872,'AV-Bewegungsdaten'!C:C),3)</f>
        <v>0</v>
      </c>
      <c r="Q3872" s="324">
        <f>ROUND(SUMIF('AV-Bewegungsdaten'!B:B,$A3872,'AV-Bewegungsdaten'!D:D),2)</f>
        <v>0</v>
      </c>
      <c r="T3872" s="327"/>
      <c r="U3872" s="326">
        <f>ROUND(SUMIF('DV-Bewegungsdaten'!B:B,Kategorien!A3872,'DV-Bewegungsdaten'!D:D),3)</f>
        <v>0</v>
      </c>
      <c r="V3872" s="324">
        <f>ROUND(SUMIF('DV-Bewegungsdaten'!B:B,Kategorien!A3872,'DV-Bewegungsdaten'!E:E),3)</f>
        <v>0</v>
      </c>
      <c r="AD3872" s="390">
        <f t="shared" si="781"/>
        <v>1.9110000000000005</v>
      </c>
      <c r="AE3872" s="390">
        <f t="shared" si="782"/>
        <v>2.5680000000000005</v>
      </c>
      <c r="AF3872" s="390">
        <f t="shared" si="783"/>
        <v>3.7870000000000004</v>
      </c>
      <c r="AG3872" s="390">
        <f t="shared" si="784"/>
        <v>3.1540000000000004</v>
      </c>
      <c r="AH3872" s="390">
        <f t="shared" si="785"/>
        <v>3.0660000000000007</v>
      </c>
      <c r="AI3872" s="390">
        <f t="shared" si="786"/>
        <v>3.5980000000000008</v>
      </c>
      <c r="AJ3872" s="390">
        <f t="shared" si="787"/>
        <v>2.8810000000000007</v>
      </c>
      <c r="AK3872" s="390">
        <f t="shared" si="788"/>
        <v>3.1650000000000005</v>
      </c>
      <c r="AL3872" s="390">
        <f t="shared" si="789"/>
        <v>3.2750000000000004</v>
      </c>
      <c r="AM3872" s="390">
        <f t="shared" si="790"/>
        <v>3.1560000000000006</v>
      </c>
      <c r="AN3872" s="390">
        <f t="shared" si="791"/>
        <v>2.7500000000000009</v>
      </c>
      <c r="AO3872" s="390">
        <f t="shared" si="792"/>
        <v>3.6530000000000005</v>
      </c>
    </row>
    <row r="3873" spans="1:41" ht="15" customHeight="1" x14ac:dyDescent="0.25">
      <c r="A3873" s="127" t="s">
        <v>1002</v>
      </c>
      <c r="B3873" s="125" t="s">
        <v>990</v>
      </c>
      <c r="C3873" s="125" t="s">
        <v>4001</v>
      </c>
      <c r="D3873" s="125" t="s">
        <v>1003</v>
      </c>
      <c r="F3873" s="126">
        <v>9.67</v>
      </c>
      <c r="G3873" s="126">
        <v>9.8699999999999992</v>
      </c>
      <c r="H3873" s="126">
        <v>7.74</v>
      </c>
      <c r="I3873" s="126"/>
      <c r="J3873" s="317"/>
      <c r="K3873" s="323">
        <f>ROUND(SUMIF('VGT-Bewegungsdaten'!B:B,A3873,'VGT-Bewegungsdaten'!C:C),3)</f>
        <v>0</v>
      </c>
      <c r="L3873" s="324">
        <f>ROUND(SUMIF('VGT-Bewegungsdaten'!B:B,$A3873,'VGT-Bewegungsdaten'!D:D),2)</f>
        <v>0</v>
      </c>
      <c r="N3873" s="376" t="s">
        <v>4930</v>
      </c>
      <c r="O3873" s="376" t="s">
        <v>4941</v>
      </c>
      <c r="P3873" s="326">
        <f>ROUND(SUMIF('AV-Bewegungsdaten'!B:B,A3873,'AV-Bewegungsdaten'!C:C),3)</f>
        <v>0</v>
      </c>
      <c r="Q3873" s="324">
        <f>ROUND(SUMIF('AV-Bewegungsdaten'!B:B,$A3873,'AV-Bewegungsdaten'!D:D),2)</f>
        <v>0</v>
      </c>
      <c r="T3873" s="327"/>
      <c r="U3873" s="326">
        <f>ROUND(SUMIF('DV-Bewegungsdaten'!B:B,Kategorien!A3873,'DV-Bewegungsdaten'!D:D),3)</f>
        <v>0</v>
      </c>
      <c r="V3873" s="324">
        <f>ROUND(SUMIF('DV-Bewegungsdaten'!B:B,Kategorien!A3873,'DV-Bewegungsdaten'!E:E),3)</f>
        <v>0</v>
      </c>
      <c r="AD3873" s="390">
        <f t="shared" si="781"/>
        <v>4.9309999999999992</v>
      </c>
      <c r="AE3873" s="390">
        <f t="shared" si="782"/>
        <v>5.5879999999999992</v>
      </c>
      <c r="AF3873" s="390">
        <f t="shared" si="783"/>
        <v>6.8069999999999986</v>
      </c>
      <c r="AG3873" s="390">
        <f t="shared" si="784"/>
        <v>6.1739999999999995</v>
      </c>
      <c r="AH3873" s="390">
        <f t="shared" si="785"/>
        <v>6.0859999999999994</v>
      </c>
      <c r="AI3873" s="390">
        <f t="shared" si="786"/>
        <v>6.6179999999999994</v>
      </c>
      <c r="AJ3873" s="390">
        <f t="shared" si="787"/>
        <v>5.9009999999999998</v>
      </c>
      <c r="AK3873" s="390">
        <f t="shared" si="788"/>
        <v>6.1849999999999987</v>
      </c>
      <c r="AL3873" s="390">
        <f t="shared" si="789"/>
        <v>6.294999999999999</v>
      </c>
      <c r="AM3873" s="390">
        <f t="shared" si="790"/>
        <v>6.1759999999999993</v>
      </c>
      <c r="AN3873" s="390">
        <f t="shared" si="791"/>
        <v>5.77</v>
      </c>
      <c r="AO3873" s="390">
        <f t="shared" si="792"/>
        <v>6.6729999999999992</v>
      </c>
    </row>
    <row r="3874" spans="1:41" ht="15" customHeight="1" x14ac:dyDescent="0.25">
      <c r="A3874" s="127" t="s">
        <v>1004</v>
      </c>
      <c r="B3874" s="125" t="s">
        <v>990</v>
      </c>
      <c r="C3874" s="125" t="s">
        <v>4001</v>
      </c>
      <c r="D3874" s="125" t="s">
        <v>1005</v>
      </c>
      <c r="F3874" s="126">
        <v>8.65</v>
      </c>
      <c r="G3874" s="126">
        <v>8.85</v>
      </c>
      <c r="H3874" s="126">
        <v>6.92</v>
      </c>
      <c r="I3874" s="126"/>
      <c r="J3874" s="317"/>
      <c r="K3874" s="323">
        <f>ROUND(SUMIF('VGT-Bewegungsdaten'!B:B,A3874,'VGT-Bewegungsdaten'!C:C),3)</f>
        <v>0</v>
      </c>
      <c r="L3874" s="324">
        <f>ROUND(SUMIF('VGT-Bewegungsdaten'!B:B,$A3874,'VGT-Bewegungsdaten'!D:D),2)</f>
        <v>0</v>
      </c>
      <c r="N3874" s="376" t="s">
        <v>4930</v>
      </c>
      <c r="O3874" s="376" t="s">
        <v>4941</v>
      </c>
      <c r="P3874" s="326">
        <f>ROUND(SUMIF('AV-Bewegungsdaten'!B:B,A3874,'AV-Bewegungsdaten'!C:C),3)</f>
        <v>0</v>
      </c>
      <c r="Q3874" s="324">
        <f>ROUND(SUMIF('AV-Bewegungsdaten'!B:B,$A3874,'AV-Bewegungsdaten'!D:D),2)</f>
        <v>0</v>
      </c>
      <c r="T3874" s="327"/>
      <c r="U3874" s="326">
        <f>ROUND(SUMIF('DV-Bewegungsdaten'!B:B,Kategorien!A3874,'DV-Bewegungsdaten'!D:D),3)</f>
        <v>0</v>
      </c>
      <c r="V3874" s="324">
        <f>ROUND(SUMIF('DV-Bewegungsdaten'!B:B,Kategorien!A3874,'DV-Bewegungsdaten'!E:E),3)</f>
        <v>0</v>
      </c>
      <c r="AD3874" s="390">
        <f t="shared" si="781"/>
        <v>3.9109999999999996</v>
      </c>
      <c r="AE3874" s="390">
        <f t="shared" si="782"/>
        <v>4.5679999999999996</v>
      </c>
      <c r="AF3874" s="390">
        <f t="shared" si="783"/>
        <v>5.786999999999999</v>
      </c>
      <c r="AG3874" s="390">
        <f t="shared" si="784"/>
        <v>5.1539999999999999</v>
      </c>
      <c r="AH3874" s="390">
        <f t="shared" si="785"/>
        <v>5.0659999999999998</v>
      </c>
      <c r="AI3874" s="390">
        <f t="shared" si="786"/>
        <v>5.5979999999999999</v>
      </c>
      <c r="AJ3874" s="390">
        <f t="shared" si="787"/>
        <v>4.8810000000000002</v>
      </c>
      <c r="AK3874" s="390">
        <f t="shared" si="788"/>
        <v>5.1649999999999991</v>
      </c>
      <c r="AL3874" s="390">
        <f t="shared" si="789"/>
        <v>5.2749999999999995</v>
      </c>
      <c r="AM3874" s="390">
        <f t="shared" si="790"/>
        <v>5.1559999999999997</v>
      </c>
      <c r="AN3874" s="390">
        <f t="shared" si="791"/>
        <v>4.75</v>
      </c>
      <c r="AO3874" s="390">
        <f t="shared" si="792"/>
        <v>5.6529999999999996</v>
      </c>
    </row>
    <row r="3875" spans="1:41" ht="15" customHeight="1" x14ac:dyDescent="0.25">
      <c r="A3875" s="127" t="s">
        <v>1006</v>
      </c>
      <c r="B3875" s="125" t="s">
        <v>990</v>
      </c>
      <c r="C3875" s="125" t="s">
        <v>4001</v>
      </c>
      <c r="D3875" s="125" t="s">
        <v>1007</v>
      </c>
      <c r="F3875" s="126">
        <v>8.65</v>
      </c>
      <c r="G3875" s="126">
        <v>8.85</v>
      </c>
      <c r="H3875" s="126">
        <v>6.92</v>
      </c>
      <c r="I3875" s="126"/>
      <c r="J3875" s="317"/>
      <c r="K3875" s="323">
        <f>ROUND(SUMIF('VGT-Bewegungsdaten'!B:B,A3875,'VGT-Bewegungsdaten'!C:C),3)</f>
        <v>0</v>
      </c>
      <c r="L3875" s="324">
        <f>ROUND(SUMIF('VGT-Bewegungsdaten'!B:B,$A3875,'VGT-Bewegungsdaten'!D:D),2)</f>
        <v>0</v>
      </c>
      <c r="N3875" s="376" t="s">
        <v>4930</v>
      </c>
      <c r="O3875" s="376" t="s">
        <v>4941</v>
      </c>
      <c r="P3875" s="326">
        <f>ROUND(SUMIF('AV-Bewegungsdaten'!B:B,A3875,'AV-Bewegungsdaten'!C:C),3)</f>
        <v>0</v>
      </c>
      <c r="Q3875" s="324">
        <f>ROUND(SUMIF('AV-Bewegungsdaten'!B:B,$A3875,'AV-Bewegungsdaten'!D:D),2)</f>
        <v>0</v>
      </c>
      <c r="T3875" s="327"/>
      <c r="U3875" s="326">
        <f>ROUND(SUMIF('DV-Bewegungsdaten'!B:B,Kategorien!A3875,'DV-Bewegungsdaten'!D:D),3)</f>
        <v>0</v>
      </c>
      <c r="V3875" s="324">
        <f>ROUND(SUMIF('DV-Bewegungsdaten'!B:B,Kategorien!A3875,'DV-Bewegungsdaten'!E:E),3)</f>
        <v>0</v>
      </c>
      <c r="AD3875" s="390">
        <f t="shared" si="781"/>
        <v>3.9109999999999996</v>
      </c>
      <c r="AE3875" s="390">
        <f t="shared" si="782"/>
        <v>4.5679999999999996</v>
      </c>
      <c r="AF3875" s="390">
        <f t="shared" si="783"/>
        <v>5.786999999999999</v>
      </c>
      <c r="AG3875" s="390">
        <f t="shared" si="784"/>
        <v>5.1539999999999999</v>
      </c>
      <c r="AH3875" s="390">
        <f t="shared" si="785"/>
        <v>5.0659999999999998</v>
      </c>
      <c r="AI3875" s="390">
        <f t="shared" si="786"/>
        <v>5.5979999999999999</v>
      </c>
      <c r="AJ3875" s="390">
        <f t="shared" si="787"/>
        <v>4.8810000000000002</v>
      </c>
      <c r="AK3875" s="390">
        <f t="shared" si="788"/>
        <v>5.1649999999999991</v>
      </c>
      <c r="AL3875" s="390">
        <f t="shared" si="789"/>
        <v>5.2749999999999995</v>
      </c>
      <c r="AM3875" s="390">
        <f t="shared" si="790"/>
        <v>5.1559999999999997</v>
      </c>
      <c r="AN3875" s="390">
        <f t="shared" si="791"/>
        <v>4.75</v>
      </c>
      <c r="AO3875" s="390">
        <f t="shared" si="792"/>
        <v>5.6529999999999996</v>
      </c>
    </row>
    <row r="3876" spans="1:41" ht="15" customHeight="1" x14ac:dyDescent="0.25">
      <c r="A3876" s="127" t="s">
        <v>1008</v>
      </c>
      <c r="B3876" s="125" t="s">
        <v>990</v>
      </c>
      <c r="C3876" s="125" t="s">
        <v>4002</v>
      </c>
      <c r="D3876" s="125" t="s">
        <v>2378</v>
      </c>
      <c r="F3876" s="126">
        <v>7.55</v>
      </c>
      <c r="G3876" s="126">
        <v>7.75</v>
      </c>
      <c r="H3876" s="126">
        <v>6.04</v>
      </c>
      <c r="I3876" s="126"/>
      <c r="J3876" s="317"/>
      <c r="K3876" s="323">
        <f>ROUND(SUMIF('VGT-Bewegungsdaten'!B:B,A3876,'VGT-Bewegungsdaten'!C:C),3)</f>
        <v>0</v>
      </c>
      <c r="L3876" s="324">
        <f>ROUND(SUMIF('VGT-Bewegungsdaten'!B:B,$A3876,'VGT-Bewegungsdaten'!D:D),2)</f>
        <v>0</v>
      </c>
      <c r="N3876" s="376" t="s">
        <v>4930</v>
      </c>
      <c r="O3876" s="376" t="s">
        <v>4941</v>
      </c>
      <c r="P3876" s="326">
        <f>ROUND(SUMIF('AV-Bewegungsdaten'!B:B,A3876,'AV-Bewegungsdaten'!C:C),3)</f>
        <v>0</v>
      </c>
      <c r="Q3876" s="324">
        <f>ROUND(SUMIF('AV-Bewegungsdaten'!B:B,$A3876,'AV-Bewegungsdaten'!D:D),2)</f>
        <v>0</v>
      </c>
      <c r="T3876" s="327"/>
      <c r="U3876" s="326">
        <f>ROUND(SUMIF('DV-Bewegungsdaten'!B:B,Kategorien!A3876,'DV-Bewegungsdaten'!D:D),3)</f>
        <v>0</v>
      </c>
      <c r="V3876" s="324">
        <f>ROUND(SUMIF('DV-Bewegungsdaten'!B:B,Kategorien!A3876,'DV-Bewegungsdaten'!E:E),3)</f>
        <v>0</v>
      </c>
      <c r="AD3876" s="390">
        <f t="shared" si="781"/>
        <v>2.8109999999999999</v>
      </c>
      <c r="AE3876" s="390">
        <f t="shared" si="782"/>
        <v>3.468</v>
      </c>
      <c r="AF3876" s="390">
        <f t="shared" si="783"/>
        <v>4.6869999999999994</v>
      </c>
      <c r="AG3876" s="390">
        <f t="shared" si="784"/>
        <v>4.0540000000000003</v>
      </c>
      <c r="AH3876" s="390">
        <f t="shared" si="785"/>
        <v>3.9660000000000002</v>
      </c>
      <c r="AI3876" s="390">
        <f t="shared" si="786"/>
        <v>4.4980000000000002</v>
      </c>
      <c r="AJ3876" s="390">
        <f t="shared" si="787"/>
        <v>3.7810000000000001</v>
      </c>
      <c r="AK3876" s="390">
        <f t="shared" si="788"/>
        <v>4.0649999999999995</v>
      </c>
      <c r="AL3876" s="390">
        <f t="shared" si="789"/>
        <v>4.1749999999999998</v>
      </c>
      <c r="AM3876" s="390">
        <f t="shared" si="790"/>
        <v>4.056</v>
      </c>
      <c r="AN3876" s="390">
        <f t="shared" si="791"/>
        <v>3.6500000000000004</v>
      </c>
      <c r="AO3876" s="390">
        <f t="shared" si="792"/>
        <v>4.5529999999999999</v>
      </c>
    </row>
    <row r="3877" spans="1:41" ht="15" customHeight="1" x14ac:dyDescent="0.25">
      <c r="A3877" s="127" t="s">
        <v>1009</v>
      </c>
      <c r="B3877" s="125" t="s">
        <v>990</v>
      </c>
      <c r="C3877" s="125" t="s">
        <v>4002</v>
      </c>
      <c r="D3877" s="125" t="s">
        <v>2380</v>
      </c>
      <c r="F3877" s="126">
        <v>6.55</v>
      </c>
      <c r="G3877" s="126">
        <v>6.75</v>
      </c>
      <c r="H3877" s="126">
        <v>5.24</v>
      </c>
      <c r="I3877" s="126"/>
      <c r="J3877" s="317"/>
      <c r="K3877" s="323">
        <f>ROUND(SUMIF('VGT-Bewegungsdaten'!B:B,A3877,'VGT-Bewegungsdaten'!C:C),3)</f>
        <v>0</v>
      </c>
      <c r="L3877" s="324">
        <f>ROUND(SUMIF('VGT-Bewegungsdaten'!B:B,$A3877,'VGT-Bewegungsdaten'!D:D),2)</f>
        <v>0</v>
      </c>
      <c r="N3877" s="376" t="s">
        <v>4930</v>
      </c>
      <c r="O3877" s="376" t="s">
        <v>4941</v>
      </c>
      <c r="P3877" s="326">
        <f>ROUND(SUMIF('AV-Bewegungsdaten'!B:B,A3877,'AV-Bewegungsdaten'!C:C),3)</f>
        <v>0</v>
      </c>
      <c r="Q3877" s="324">
        <f>ROUND(SUMIF('AV-Bewegungsdaten'!B:B,$A3877,'AV-Bewegungsdaten'!D:D),2)</f>
        <v>0</v>
      </c>
      <c r="T3877" s="327"/>
      <c r="U3877" s="326">
        <f>ROUND(SUMIF('DV-Bewegungsdaten'!B:B,Kategorien!A3877,'DV-Bewegungsdaten'!D:D),3)</f>
        <v>0</v>
      </c>
      <c r="V3877" s="324">
        <f>ROUND(SUMIF('DV-Bewegungsdaten'!B:B,Kategorien!A3877,'DV-Bewegungsdaten'!E:E),3)</f>
        <v>0</v>
      </c>
      <c r="AD3877" s="390">
        <f t="shared" si="781"/>
        <v>1.8109999999999999</v>
      </c>
      <c r="AE3877" s="390">
        <f t="shared" si="782"/>
        <v>2.468</v>
      </c>
      <c r="AF3877" s="390">
        <f t="shared" si="783"/>
        <v>3.6869999999999998</v>
      </c>
      <c r="AG3877" s="390">
        <f t="shared" si="784"/>
        <v>3.0539999999999998</v>
      </c>
      <c r="AH3877" s="390">
        <f t="shared" si="785"/>
        <v>2.9660000000000002</v>
      </c>
      <c r="AI3877" s="390">
        <f t="shared" si="786"/>
        <v>3.4980000000000002</v>
      </c>
      <c r="AJ3877" s="390">
        <f t="shared" si="787"/>
        <v>2.7810000000000001</v>
      </c>
      <c r="AK3877" s="390">
        <f t="shared" si="788"/>
        <v>3.0649999999999999</v>
      </c>
      <c r="AL3877" s="390">
        <f t="shared" si="789"/>
        <v>3.1749999999999998</v>
      </c>
      <c r="AM3877" s="390">
        <f t="shared" si="790"/>
        <v>3.056</v>
      </c>
      <c r="AN3877" s="390">
        <f t="shared" si="791"/>
        <v>2.6500000000000004</v>
      </c>
      <c r="AO3877" s="390">
        <f t="shared" si="792"/>
        <v>3.5529999999999999</v>
      </c>
    </row>
    <row r="3878" spans="1:41" ht="15" customHeight="1" x14ac:dyDescent="0.25">
      <c r="A3878" s="127" t="s">
        <v>1010</v>
      </c>
      <c r="B3878" s="125" t="s">
        <v>990</v>
      </c>
      <c r="C3878" s="125" t="s">
        <v>4002</v>
      </c>
      <c r="D3878" s="125" t="s">
        <v>1001</v>
      </c>
      <c r="F3878" s="126">
        <v>6.55</v>
      </c>
      <c r="G3878" s="126">
        <v>6.75</v>
      </c>
      <c r="H3878" s="126">
        <v>5.24</v>
      </c>
      <c r="I3878" s="126"/>
      <c r="J3878" s="317"/>
      <c r="K3878" s="323">
        <f>ROUND(SUMIF('VGT-Bewegungsdaten'!B:B,A3878,'VGT-Bewegungsdaten'!C:C),3)</f>
        <v>0</v>
      </c>
      <c r="L3878" s="324">
        <f>ROUND(SUMIF('VGT-Bewegungsdaten'!B:B,$A3878,'VGT-Bewegungsdaten'!D:D),2)</f>
        <v>0</v>
      </c>
      <c r="N3878" s="376" t="s">
        <v>4930</v>
      </c>
      <c r="O3878" s="376" t="s">
        <v>4941</v>
      </c>
      <c r="P3878" s="326">
        <f>ROUND(SUMIF('AV-Bewegungsdaten'!B:B,A3878,'AV-Bewegungsdaten'!C:C),3)</f>
        <v>0</v>
      </c>
      <c r="Q3878" s="324">
        <f>ROUND(SUMIF('AV-Bewegungsdaten'!B:B,$A3878,'AV-Bewegungsdaten'!D:D),2)</f>
        <v>0</v>
      </c>
      <c r="T3878" s="327"/>
      <c r="U3878" s="326">
        <f>ROUND(SUMIF('DV-Bewegungsdaten'!B:B,Kategorien!A3878,'DV-Bewegungsdaten'!D:D),3)</f>
        <v>0</v>
      </c>
      <c r="V3878" s="324">
        <f>ROUND(SUMIF('DV-Bewegungsdaten'!B:B,Kategorien!A3878,'DV-Bewegungsdaten'!E:E),3)</f>
        <v>0</v>
      </c>
      <c r="AD3878" s="390">
        <f t="shared" si="781"/>
        <v>1.8109999999999999</v>
      </c>
      <c r="AE3878" s="390">
        <f t="shared" si="782"/>
        <v>2.468</v>
      </c>
      <c r="AF3878" s="390">
        <f t="shared" si="783"/>
        <v>3.6869999999999998</v>
      </c>
      <c r="AG3878" s="390">
        <f t="shared" si="784"/>
        <v>3.0539999999999998</v>
      </c>
      <c r="AH3878" s="390">
        <f t="shared" si="785"/>
        <v>2.9660000000000002</v>
      </c>
      <c r="AI3878" s="390">
        <f t="shared" si="786"/>
        <v>3.4980000000000002</v>
      </c>
      <c r="AJ3878" s="390">
        <f t="shared" si="787"/>
        <v>2.7810000000000001</v>
      </c>
      <c r="AK3878" s="390">
        <f t="shared" si="788"/>
        <v>3.0649999999999999</v>
      </c>
      <c r="AL3878" s="390">
        <f t="shared" si="789"/>
        <v>3.1749999999999998</v>
      </c>
      <c r="AM3878" s="390">
        <f t="shared" si="790"/>
        <v>3.056</v>
      </c>
      <c r="AN3878" s="390">
        <f t="shared" si="791"/>
        <v>2.6500000000000004</v>
      </c>
      <c r="AO3878" s="390">
        <f t="shared" si="792"/>
        <v>3.5529999999999999</v>
      </c>
    </row>
    <row r="3879" spans="1:41" ht="15" customHeight="1" x14ac:dyDescent="0.25">
      <c r="A3879" s="127" t="s">
        <v>1011</v>
      </c>
      <c r="B3879" s="125" t="s">
        <v>990</v>
      </c>
      <c r="C3879" s="125" t="s">
        <v>4002</v>
      </c>
      <c r="D3879" s="125" t="s">
        <v>1003</v>
      </c>
      <c r="F3879" s="126">
        <v>9.5500000000000007</v>
      </c>
      <c r="G3879" s="126">
        <v>9.75</v>
      </c>
      <c r="H3879" s="126">
        <v>7.64</v>
      </c>
      <c r="I3879" s="126"/>
      <c r="J3879" s="317"/>
      <c r="K3879" s="323">
        <f>ROUND(SUMIF('VGT-Bewegungsdaten'!B:B,A3879,'VGT-Bewegungsdaten'!C:C),3)</f>
        <v>0</v>
      </c>
      <c r="L3879" s="324">
        <f>ROUND(SUMIF('VGT-Bewegungsdaten'!B:B,$A3879,'VGT-Bewegungsdaten'!D:D),2)</f>
        <v>0</v>
      </c>
      <c r="N3879" s="376" t="s">
        <v>4930</v>
      </c>
      <c r="O3879" s="376" t="s">
        <v>4941</v>
      </c>
      <c r="P3879" s="326">
        <f>ROUND(SUMIF('AV-Bewegungsdaten'!B:B,A3879,'AV-Bewegungsdaten'!C:C),3)</f>
        <v>0</v>
      </c>
      <c r="Q3879" s="324">
        <f>ROUND(SUMIF('AV-Bewegungsdaten'!B:B,$A3879,'AV-Bewegungsdaten'!D:D),2)</f>
        <v>0</v>
      </c>
      <c r="T3879" s="327"/>
      <c r="U3879" s="326">
        <f>ROUND(SUMIF('DV-Bewegungsdaten'!B:B,Kategorien!A3879,'DV-Bewegungsdaten'!D:D),3)</f>
        <v>0</v>
      </c>
      <c r="V3879" s="324">
        <f>ROUND(SUMIF('DV-Bewegungsdaten'!B:B,Kategorien!A3879,'DV-Bewegungsdaten'!E:E),3)</f>
        <v>0</v>
      </c>
      <c r="AD3879" s="390">
        <f t="shared" si="781"/>
        <v>4.8109999999999999</v>
      </c>
      <c r="AE3879" s="390">
        <f t="shared" si="782"/>
        <v>5.468</v>
      </c>
      <c r="AF3879" s="390">
        <f t="shared" si="783"/>
        <v>6.6869999999999994</v>
      </c>
      <c r="AG3879" s="390">
        <f t="shared" si="784"/>
        <v>6.0540000000000003</v>
      </c>
      <c r="AH3879" s="390">
        <f t="shared" si="785"/>
        <v>5.9660000000000002</v>
      </c>
      <c r="AI3879" s="390">
        <f t="shared" si="786"/>
        <v>6.4980000000000002</v>
      </c>
      <c r="AJ3879" s="390">
        <f t="shared" si="787"/>
        <v>5.7810000000000006</v>
      </c>
      <c r="AK3879" s="390">
        <f t="shared" si="788"/>
        <v>6.0649999999999995</v>
      </c>
      <c r="AL3879" s="390">
        <f t="shared" si="789"/>
        <v>6.1749999999999998</v>
      </c>
      <c r="AM3879" s="390">
        <f t="shared" si="790"/>
        <v>6.056</v>
      </c>
      <c r="AN3879" s="390">
        <f t="shared" si="791"/>
        <v>5.65</v>
      </c>
      <c r="AO3879" s="390">
        <f t="shared" si="792"/>
        <v>6.5529999999999999</v>
      </c>
    </row>
    <row r="3880" spans="1:41" ht="15" customHeight="1" x14ac:dyDescent="0.25">
      <c r="A3880" s="127" t="s">
        <v>1012</v>
      </c>
      <c r="B3880" s="125" t="s">
        <v>990</v>
      </c>
      <c r="C3880" s="125" t="s">
        <v>4002</v>
      </c>
      <c r="D3880" s="125" t="s">
        <v>1005</v>
      </c>
      <c r="F3880" s="126">
        <v>8.5500000000000007</v>
      </c>
      <c r="G3880" s="126">
        <v>8.75</v>
      </c>
      <c r="H3880" s="126">
        <v>6.84</v>
      </c>
      <c r="I3880" s="126"/>
      <c r="J3880" s="317"/>
      <c r="K3880" s="323">
        <f>ROUND(SUMIF('VGT-Bewegungsdaten'!B:B,A3880,'VGT-Bewegungsdaten'!C:C),3)</f>
        <v>0</v>
      </c>
      <c r="L3880" s="324">
        <f>ROUND(SUMIF('VGT-Bewegungsdaten'!B:B,$A3880,'VGT-Bewegungsdaten'!D:D),2)</f>
        <v>0</v>
      </c>
      <c r="N3880" s="376" t="s">
        <v>4930</v>
      </c>
      <c r="O3880" s="376" t="s">
        <v>4941</v>
      </c>
      <c r="P3880" s="326">
        <f>ROUND(SUMIF('AV-Bewegungsdaten'!B:B,A3880,'AV-Bewegungsdaten'!C:C),3)</f>
        <v>0</v>
      </c>
      <c r="Q3880" s="324">
        <f>ROUND(SUMIF('AV-Bewegungsdaten'!B:B,$A3880,'AV-Bewegungsdaten'!D:D),2)</f>
        <v>0</v>
      </c>
      <c r="T3880" s="327"/>
      <c r="U3880" s="326">
        <f>ROUND(SUMIF('DV-Bewegungsdaten'!B:B,Kategorien!A3880,'DV-Bewegungsdaten'!D:D),3)</f>
        <v>0</v>
      </c>
      <c r="V3880" s="324">
        <f>ROUND(SUMIF('DV-Bewegungsdaten'!B:B,Kategorien!A3880,'DV-Bewegungsdaten'!E:E),3)</f>
        <v>0</v>
      </c>
      <c r="AD3880" s="390">
        <f t="shared" si="781"/>
        <v>3.8109999999999999</v>
      </c>
      <c r="AE3880" s="390">
        <f t="shared" si="782"/>
        <v>4.468</v>
      </c>
      <c r="AF3880" s="390">
        <f t="shared" si="783"/>
        <v>5.6869999999999994</v>
      </c>
      <c r="AG3880" s="390">
        <f t="shared" si="784"/>
        <v>5.0540000000000003</v>
      </c>
      <c r="AH3880" s="390">
        <f t="shared" si="785"/>
        <v>4.9660000000000002</v>
      </c>
      <c r="AI3880" s="390">
        <f t="shared" si="786"/>
        <v>5.4980000000000002</v>
      </c>
      <c r="AJ3880" s="390">
        <f t="shared" si="787"/>
        <v>4.7810000000000006</v>
      </c>
      <c r="AK3880" s="390">
        <f t="shared" si="788"/>
        <v>5.0649999999999995</v>
      </c>
      <c r="AL3880" s="390">
        <f t="shared" si="789"/>
        <v>5.1749999999999998</v>
      </c>
      <c r="AM3880" s="390">
        <f t="shared" si="790"/>
        <v>5.056</v>
      </c>
      <c r="AN3880" s="390">
        <f t="shared" si="791"/>
        <v>4.6500000000000004</v>
      </c>
      <c r="AO3880" s="390">
        <f t="shared" si="792"/>
        <v>5.5529999999999999</v>
      </c>
    </row>
    <row r="3881" spans="1:41" ht="15" customHeight="1" x14ac:dyDescent="0.25">
      <c r="A3881" s="127" t="s">
        <v>1013</v>
      </c>
      <c r="B3881" s="125" t="s">
        <v>990</v>
      </c>
      <c r="C3881" s="125" t="s">
        <v>4002</v>
      </c>
      <c r="D3881" s="125" t="s">
        <v>1007</v>
      </c>
      <c r="F3881" s="126">
        <v>8.5500000000000007</v>
      </c>
      <c r="G3881" s="126">
        <v>8.75</v>
      </c>
      <c r="H3881" s="126">
        <v>6.84</v>
      </c>
      <c r="I3881" s="126"/>
      <c r="J3881" s="317"/>
      <c r="K3881" s="323">
        <f>ROUND(SUMIF('VGT-Bewegungsdaten'!B:B,A3881,'VGT-Bewegungsdaten'!C:C),3)</f>
        <v>0</v>
      </c>
      <c r="L3881" s="324">
        <f>ROUND(SUMIF('VGT-Bewegungsdaten'!B:B,$A3881,'VGT-Bewegungsdaten'!D:D),2)</f>
        <v>0</v>
      </c>
      <c r="N3881" s="376" t="s">
        <v>4930</v>
      </c>
      <c r="O3881" s="376" t="s">
        <v>4941</v>
      </c>
      <c r="P3881" s="326">
        <f>ROUND(SUMIF('AV-Bewegungsdaten'!B:B,A3881,'AV-Bewegungsdaten'!C:C),3)</f>
        <v>0</v>
      </c>
      <c r="Q3881" s="324">
        <f>ROUND(SUMIF('AV-Bewegungsdaten'!B:B,$A3881,'AV-Bewegungsdaten'!D:D),2)</f>
        <v>0</v>
      </c>
      <c r="T3881" s="327"/>
      <c r="U3881" s="326">
        <f>ROUND(SUMIF('DV-Bewegungsdaten'!B:B,Kategorien!A3881,'DV-Bewegungsdaten'!D:D),3)</f>
        <v>0</v>
      </c>
      <c r="V3881" s="324">
        <f>ROUND(SUMIF('DV-Bewegungsdaten'!B:B,Kategorien!A3881,'DV-Bewegungsdaten'!E:E),3)</f>
        <v>0</v>
      </c>
      <c r="AD3881" s="390">
        <f t="shared" si="781"/>
        <v>3.8109999999999999</v>
      </c>
      <c r="AE3881" s="390">
        <f t="shared" si="782"/>
        <v>4.468</v>
      </c>
      <c r="AF3881" s="390">
        <f t="shared" si="783"/>
        <v>5.6869999999999994</v>
      </c>
      <c r="AG3881" s="390">
        <f t="shared" si="784"/>
        <v>5.0540000000000003</v>
      </c>
      <c r="AH3881" s="390">
        <f t="shared" si="785"/>
        <v>4.9660000000000002</v>
      </c>
      <c r="AI3881" s="390">
        <f t="shared" si="786"/>
        <v>5.4980000000000002</v>
      </c>
      <c r="AJ3881" s="390">
        <f t="shared" si="787"/>
        <v>4.7810000000000006</v>
      </c>
      <c r="AK3881" s="390">
        <f t="shared" si="788"/>
        <v>5.0649999999999995</v>
      </c>
      <c r="AL3881" s="390">
        <f t="shared" si="789"/>
        <v>5.1749999999999998</v>
      </c>
      <c r="AM3881" s="390">
        <f t="shared" si="790"/>
        <v>5.056</v>
      </c>
      <c r="AN3881" s="390">
        <f t="shared" si="791"/>
        <v>4.6500000000000004</v>
      </c>
      <c r="AO3881" s="390">
        <f t="shared" si="792"/>
        <v>5.5529999999999999</v>
      </c>
    </row>
    <row r="3882" spans="1:41" ht="15" customHeight="1" x14ac:dyDescent="0.25">
      <c r="A3882" s="127" t="s">
        <v>1014</v>
      </c>
      <c r="B3882" s="125" t="s">
        <v>990</v>
      </c>
      <c r="C3882" s="125" t="s">
        <v>4003</v>
      </c>
      <c r="D3882" s="125" t="s">
        <v>2378</v>
      </c>
      <c r="F3882" s="126">
        <v>7.44</v>
      </c>
      <c r="G3882" s="126">
        <v>7.6400000000000006</v>
      </c>
      <c r="H3882" s="126">
        <v>5.95</v>
      </c>
      <c r="I3882" s="126"/>
      <c r="J3882" s="317"/>
      <c r="K3882" s="323">
        <f>ROUND(SUMIF('VGT-Bewegungsdaten'!B:B,A3882,'VGT-Bewegungsdaten'!C:C),3)</f>
        <v>0</v>
      </c>
      <c r="L3882" s="324">
        <f>ROUND(SUMIF('VGT-Bewegungsdaten'!B:B,$A3882,'VGT-Bewegungsdaten'!D:D),2)</f>
        <v>0</v>
      </c>
      <c r="N3882" s="376" t="s">
        <v>4930</v>
      </c>
      <c r="O3882" s="376" t="s">
        <v>4941</v>
      </c>
      <c r="P3882" s="326">
        <f>ROUND(SUMIF('AV-Bewegungsdaten'!B:B,A3882,'AV-Bewegungsdaten'!C:C),3)</f>
        <v>0</v>
      </c>
      <c r="Q3882" s="324">
        <f>ROUND(SUMIF('AV-Bewegungsdaten'!B:B,$A3882,'AV-Bewegungsdaten'!D:D),2)</f>
        <v>0</v>
      </c>
      <c r="T3882" s="327"/>
      <c r="U3882" s="326">
        <f>ROUND(SUMIF('DV-Bewegungsdaten'!B:B,Kategorien!A3882,'DV-Bewegungsdaten'!D:D),3)</f>
        <v>0</v>
      </c>
      <c r="V3882" s="324">
        <f>ROUND(SUMIF('DV-Bewegungsdaten'!B:B,Kategorien!A3882,'DV-Bewegungsdaten'!E:E),3)</f>
        <v>0</v>
      </c>
      <c r="AD3882" s="390">
        <f t="shared" si="781"/>
        <v>2.7010000000000005</v>
      </c>
      <c r="AE3882" s="390">
        <f t="shared" si="782"/>
        <v>3.3580000000000005</v>
      </c>
      <c r="AF3882" s="390">
        <f t="shared" si="783"/>
        <v>4.577</v>
      </c>
      <c r="AG3882" s="390">
        <f t="shared" si="784"/>
        <v>3.9440000000000004</v>
      </c>
      <c r="AH3882" s="390">
        <f t="shared" si="785"/>
        <v>3.8560000000000008</v>
      </c>
      <c r="AI3882" s="390">
        <f t="shared" si="786"/>
        <v>4.3880000000000008</v>
      </c>
      <c r="AJ3882" s="390">
        <f t="shared" si="787"/>
        <v>3.6710000000000007</v>
      </c>
      <c r="AK3882" s="390">
        <f t="shared" si="788"/>
        <v>3.9550000000000005</v>
      </c>
      <c r="AL3882" s="390">
        <f t="shared" si="789"/>
        <v>4.0650000000000004</v>
      </c>
      <c r="AM3882" s="390">
        <f t="shared" si="790"/>
        <v>3.9460000000000006</v>
      </c>
      <c r="AN3882" s="390">
        <f t="shared" si="791"/>
        <v>3.5400000000000009</v>
      </c>
      <c r="AO3882" s="390">
        <f t="shared" si="792"/>
        <v>4.4430000000000005</v>
      </c>
    </row>
    <row r="3883" spans="1:41" ht="15" customHeight="1" x14ac:dyDescent="0.25">
      <c r="A3883" s="127" t="s">
        <v>1015</v>
      </c>
      <c r="B3883" s="125" t="s">
        <v>990</v>
      </c>
      <c r="C3883" s="125" t="s">
        <v>4003</v>
      </c>
      <c r="D3883" s="125" t="s">
        <v>2380</v>
      </c>
      <c r="F3883" s="126">
        <v>6.45</v>
      </c>
      <c r="G3883" s="126">
        <v>6.65</v>
      </c>
      <c r="H3883" s="126">
        <v>5.16</v>
      </c>
      <c r="I3883" s="126"/>
      <c r="J3883" s="317"/>
      <c r="K3883" s="323">
        <f>ROUND(SUMIF('VGT-Bewegungsdaten'!B:B,A3883,'VGT-Bewegungsdaten'!C:C),3)</f>
        <v>0</v>
      </c>
      <c r="L3883" s="324">
        <f>ROUND(SUMIF('VGT-Bewegungsdaten'!B:B,$A3883,'VGT-Bewegungsdaten'!D:D),2)</f>
        <v>0</v>
      </c>
      <c r="N3883" s="376" t="s">
        <v>4930</v>
      </c>
      <c r="O3883" s="376" t="s">
        <v>4941</v>
      </c>
      <c r="P3883" s="326">
        <f>ROUND(SUMIF('AV-Bewegungsdaten'!B:B,A3883,'AV-Bewegungsdaten'!C:C),3)</f>
        <v>0</v>
      </c>
      <c r="Q3883" s="324">
        <f>ROUND(SUMIF('AV-Bewegungsdaten'!B:B,$A3883,'AV-Bewegungsdaten'!D:D),2)</f>
        <v>0</v>
      </c>
      <c r="T3883" s="327"/>
      <c r="U3883" s="326">
        <f>ROUND(SUMIF('DV-Bewegungsdaten'!B:B,Kategorien!A3883,'DV-Bewegungsdaten'!D:D),3)</f>
        <v>0</v>
      </c>
      <c r="V3883" s="324">
        <f>ROUND(SUMIF('DV-Bewegungsdaten'!B:B,Kategorien!A3883,'DV-Bewegungsdaten'!E:E),3)</f>
        <v>0</v>
      </c>
      <c r="AD3883" s="390">
        <f t="shared" si="781"/>
        <v>1.7110000000000003</v>
      </c>
      <c r="AE3883" s="390">
        <f t="shared" si="782"/>
        <v>2.3680000000000003</v>
      </c>
      <c r="AF3883" s="390">
        <f t="shared" si="783"/>
        <v>3.5870000000000002</v>
      </c>
      <c r="AG3883" s="390">
        <f t="shared" si="784"/>
        <v>2.9540000000000002</v>
      </c>
      <c r="AH3883" s="390">
        <f t="shared" si="785"/>
        <v>2.8660000000000005</v>
      </c>
      <c r="AI3883" s="390">
        <f t="shared" si="786"/>
        <v>3.3980000000000006</v>
      </c>
      <c r="AJ3883" s="390">
        <f t="shared" si="787"/>
        <v>2.6810000000000005</v>
      </c>
      <c r="AK3883" s="390">
        <f t="shared" si="788"/>
        <v>2.9650000000000003</v>
      </c>
      <c r="AL3883" s="390">
        <f t="shared" si="789"/>
        <v>3.0750000000000002</v>
      </c>
      <c r="AM3883" s="390">
        <f t="shared" si="790"/>
        <v>2.9560000000000004</v>
      </c>
      <c r="AN3883" s="390">
        <f t="shared" si="791"/>
        <v>2.5500000000000007</v>
      </c>
      <c r="AO3883" s="390">
        <f t="shared" si="792"/>
        <v>3.4530000000000003</v>
      </c>
    </row>
    <row r="3884" spans="1:41" ht="15" customHeight="1" x14ac:dyDescent="0.25">
      <c r="A3884" s="127" t="s">
        <v>1016</v>
      </c>
      <c r="B3884" s="125" t="s">
        <v>990</v>
      </c>
      <c r="C3884" s="125" t="s">
        <v>4003</v>
      </c>
      <c r="D3884" s="125" t="s">
        <v>1001</v>
      </c>
      <c r="F3884" s="126">
        <v>6.45</v>
      </c>
      <c r="G3884" s="126">
        <v>6.65</v>
      </c>
      <c r="H3884" s="126">
        <v>5.16</v>
      </c>
      <c r="I3884" s="126"/>
      <c r="J3884" s="317"/>
      <c r="K3884" s="323">
        <f>ROUND(SUMIF('VGT-Bewegungsdaten'!B:B,A3884,'VGT-Bewegungsdaten'!C:C),3)</f>
        <v>0</v>
      </c>
      <c r="L3884" s="324">
        <f>ROUND(SUMIF('VGT-Bewegungsdaten'!B:B,$A3884,'VGT-Bewegungsdaten'!D:D),2)</f>
        <v>0</v>
      </c>
      <c r="N3884" s="376" t="s">
        <v>4930</v>
      </c>
      <c r="O3884" s="376" t="s">
        <v>4941</v>
      </c>
      <c r="P3884" s="326">
        <f>ROUND(SUMIF('AV-Bewegungsdaten'!B:B,A3884,'AV-Bewegungsdaten'!C:C),3)</f>
        <v>0</v>
      </c>
      <c r="Q3884" s="324">
        <f>ROUND(SUMIF('AV-Bewegungsdaten'!B:B,$A3884,'AV-Bewegungsdaten'!D:D),2)</f>
        <v>0</v>
      </c>
      <c r="T3884" s="327"/>
      <c r="U3884" s="326">
        <f>ROUND(SUMIF('DV-Bewegungsdaten'!B:B,Kategorien!A3884,'DV-Bewegungsdaten'!D:D),3)</f>
        <v>0</v>
      </c>
      <c r="V3884" s="324">
        <f>ROUND(SUMIF('DV-Bewegungsdaten'!B:B,Kategorien!A3884,'DV-Bewegungsdaten'!E:E),3)</f>
        <v>0</v>
      </c>
      <c r="AD3884" s="390">
        <f t="shared" si="781"/>
        <v>1.7110000000000003</v>
      </c>
      <c r="AE3884" s="390">
        <f t="shared" si="782"/>
        <v>2.3680000000000003</v>
      </c>
      <c r="AF3884" s="390">
        <f t="shared" si="783"/>
        <v>3.5870000000000002</v>
      </c>
      <c r="AG3884" s="390">
        <f t="shared" si="784"/>
        <v>2.9540000000000002</v>
      </c>
      <c r="AH3884" s="390">
        <f t="shared" si="785"/>
        <v>2.8660000000000005</v>
      </c>
      <c r="AI3884" s="390">
        <f t="shared" si="786"/>
        <v>3.3980000000000006</v>
      </c>
      <c r="AJ3884" s="390">
        <f t="shared" si="787"/>
        <v>2.6810000000000005</v>
      </c>
      <c r="AK3884" s="390">
        <f t="shared" si="788"/>
        <v>2.9650000000000003</v>
      </c>
      <c r="AL3884" s="390">
        <f t="shared" si="789"/>
        <v>3.0750000000000002</v>
      </c>
      <c r="AM3884" s="390">
        <f t="shared" si="790"/>
        <v>2.9560000000000004</v>
      </c>
      <c r="AN3884" s="390">
        <f t="shared" si="791"/>
        <v>2.5500000000000007</v>
      </c>
      <c r="AO3884" s="390">
        <f t="shared" si="792"/>
        <v>3.4530000000000003</v>
      </c>
    </row>
    <row r="3885" spans="1:41" ht="15" customHeight="1" x14ac:dyDescent="0.25">
      <c r="A3885" s="127" t="s">
        <v>1017</v>
      </c>
      <c r="B3885" s="125" t="s">
        <v>990</v>
      </c>
      <c r="C3885" s="125" t="s">
        <v>4003</v>
      </c>
      <c r="D3885" s="125" t="s">
        <v>1003</v>
      </c>
      <c r="F3885" s="126">
        <v>9.44</v>
      </c>
      <c r="G3885" s="126">
        <v>9.6399999999999988</v>
      </c>
      <c r="H3885" s="126">
        <v>7.55</v>
      </c>
      <c r="I3885" s="126"/>
      <c r="J3885" s="317"/>
      <c r="K3885" s="323">
        <f>ROUND(SUMIF('VGT-Bewegungsdaten'!B:B,A3885,'VGT-Bewegungsdaten'!C:C),3)</f>
        <v>0</v>
      </c>
      <c r="L3885" s="324">
        <f>ROUND(SUMIF('VGT-Bewegungsdaten'!B:B,$A3885,'VGT-Bewegungsdaten'!D:D),2)</f>
        <v>0</v>
      </c>
      <c r="N3885" s="376" t="s">
        <v>4930</v>
      </c>
      <c r="O3885" s="376" t="s">
        <v>4941</v>
      </c>
      <c r="P3885" s="326">
        <f>ROUND(SUMIF('AV-Bewegungsdaten'!B:B,A3885,'AV-Bewegungsdaten'!C:C),3)</f>
        <v>0</v>
      </c>
      <c r="Q3885" s="324">
        <f>ROUND(SUMIF('AV-Bewegungsdaten'!B:B,$A3885,'AV-Bewegungsdaten'!D:D),2)</f>
        <v>0</v>
      </c>
      <c r="T3885" s="327"/>
      <c r="U3885" s="326">
        <f>ROUND(SUMIF('DV-Bewegungsdaten'!B:B,Kategorien!A3885,'DV-Bewegungsdaten'!D:D),3)</f>
        <v>0</v>
      </c>
      <c r="V3885" s="324">
        <f>ROUND(SUMIF('DV-Bewegungsdaten'!B:B,Kategorien!A3885,'DV-Bewegungsdaten'!E:E),3)</f>
        <v>0</v>
      </c>
      <c r="AD3885" s="390">
        <f t="shared" si="781"/>
        <v>4.7009999999999987</v>
      </c>
      <c r="AE3885" s="390">
        <f t="shared" si="782"/>
        <v>5.3579999999999988</v>
      </c>
      <c r="AF3885" s="390">
        <f t="shared" si="783"/>
        <v>6.5769999999999982</v>
      </c>
      <c r="AG3885" s="390">
        <f t="shared" si="784"/>
        <v>5.9439999999999991</v>
      </c>
      <c r="AH3885" s="390">
        <f t="shared" si="785"/>
        <v>5.855999999999999</v>
      </c>
      <c r="AI3885" s="390">
        <f t="shared" si="786"/>
        <v>6.387999999999999</v>
      </c>
      <c r="AJ3885" s="390">
        <f t="shared" si="787"/>
        <v>5.6709999999999994</v>
      </c>
      <c r="AK3885" s="390">
        <f t="shared" si="788"/>
        <v>5.9549999999999983</v>
      </c>
      <c r="AL3885" s="390">
        <f t="shared" si="789"/>
        <v>6.0649999999999986</v>
      </c>
      <c r="AM3885" s="390">
        <f t="shared" si="790"/>
        <v>5.9459999999999988</v>
      </c>
      <c r="AN3885" s="390">
        <f t="shared" si="791"/>
        <v>5.5399999999999991</v>
      </c>
      <c r="AO3885" s="390">
        <f t="shared" si="792"/>
        <v>6.4429999999999987</v>
      </c>
    </row>
    <row r="3886" spans="1:41" ht="15" customHeight="1" x14ac:dyDescent="0.25">
      <c r="A3886" s="127" t="s">
        <v>1018</v>
      </c>
      <c r="B3886" s="125" t="s">
        <v>990</v>
      </c>
      <c r="C3886" s="125" t="s">
        <v>4003</v>
      </c>
      <c r="D3886" s="125" t="s">
        <v>1005</v>
      </c>
      <c r="F3886" s="126">
        <v>8.4499999999999993</v>
      </c>
      <c r="G3886" s="126">
        <v>8.6499999999999986</v>
      </c>
      <c r="H3886" s="126">
        <v>6.76</v>
      </c>
      <c r="I3886" s="126"/>
      <c r="J3886" s="317"/>
      <c r="K3886" s="323">
        <f>ROUND(SUMIF('VGT-Bewegungsdaten'!B:B,A3886,'VGT-Bewegungsdaten'!C:C),3)</f>
        <v>0</v>
      </c>
      <c r="L3886" s="324">
        <f>ROUND(SUMIF('VGT-Bewegungsdaten'!B:B,$A3886,'VGT-Bewegungsdaten'!D:D),2)</f>
        <v>0</v>
      </c>
      <c r="N3886" s="376" t="s">
        <v>4930</v>
      </c>
      <c r="O3886" s="376" t="s">
        <v>4941</v>
      </c>
      <c r="P3886" s="326">
        <f>ROUND(SUMIF('AV-Bewegungsdaten'!B:B,A3886,'AV-Bewegungsdaten'!C:C),3)</f>
        <v>0</v>
      </c>
      <c r="Q3886" s="324">
        <f>ROUND(SUMIF('AV-Bewegungsdaten'!B:B,$A3886,'AV-Bewegungsdaten'!D:D),2)</f>
        <v>0</v>
      </c>
      <c r="T3886" s="327"/>
      <c r="U3886" s="326">
        <f>ROUND(SUMIF('DV-Bewegungsdaten'!B:B,Kategorien!A3886,'DV-Bewegungsdaten'!D:D),3)</f>
        <v>0</v>
      </c>
      <c r="V3886" s="324">
        <f>ROUND(SUMIF('DV-Bewegungsdaten'!B:B,Kategorien!A3886,'DV-Bewegungsdaten'!E:E),3)</f>
        <v>0</v>
      </c>
      <c r="AD3886" s="390">
        <f t="shared" si="781"/>
        <v>3.7109999999999985</v>
      </c>
      <c r="AE3886" s="390">
        <f t="shared" si="782"/>
        <v>4.3679999999999986</v>
      </c>
      <c r="AF3886" s="390">
        <f t="shared" si="783"/>
        <v>5.586999999999998</v>
      </c>
      <c r="AG3886" s="390">
        <f t="shared" si="784"/>
        <v>4.9539999999999988</v>
      </c>
      <c r="AH3886" s="390">
        <f t="shared" si="785"/>
        <v>4.8659999999999988</v>
      </c>
      <c r="AI3886" s="390">
        <f t="shared" si="786"/>
        <v>5.3979999999999988</v>
      </c>
      <c r="AJ3886" s="390">
        <f t="shared" si="787"/>
        <v>4.6809999999999992</v>
      </c>
      <c r="AK3886" s="390">
        <f t="shared" si="788"/>
        <v>4.9649999999999981</v>
      </c>
      <c r="AL3886" s="390">
        <f t="shared" si="789"/>
        <v>5.0749999999999984</v>
      </c>
      <c r="AM3886" s="390">
        <f t="shared" si="790"/>
        <v>4.9559999999999986</v>
      </c>
      <c r="AN3886" s="390">
        <f t="shared" si="791"/>
        <v>4.5499999999999989</v>
      </c>
      <c r="AO3886" s="390">
        <f t="shared" si="792"/>
        <v>5.4529999999999985</v>
      </c>
    </row>
    <row r="3887" spans="1:41" ht="15" customHeight="1" x14ac:dyDescent="0.25">
      <c r="A3887" s="127" t="s">
        <v>1019</v>
      </c>
      <c r="B3887" s="125" t="s">
        <v>990</v>
      </c>
      <c r="C3887" s="125" t="s">
        <v>4003</v>
      </c>
      <c r="D3887" s="125" t="s">
        <v>1007</v>
      </c>
      <c r="F3887" s="126">
        <v>8.4499999999999993</v>
      </c>
      <c r="G3887" s="126">
        <v>8.6499999999999986</v>
      </c>
      <c r="H3887" s="126">
        <v>6.76</v>
      </c>
      <c r="I3887" s="126"/>
      <c r="J3887" s="317"/>
      <c r="K3887" s="323">
        <f>ROUND(SUMIF('VGT-Bewegungsdaten'!B:B,A3887,'VGT-Bewegungsdaten'!C:C),3)</f>
        <v>0</v>
      </c>
      <c r="L3887" s="324">
        <f>ROUND(SUMIF('VGT-Bewegungsdaten'!B:B,$A3887,'VGT-Bewegungsdaten'!D:D),2)</f>
        <v>0</v>
      </c>
      <c r="N3887" s="376" t="s">
        <v>4930</v>
      </c>
      <c r="O3887" s="376" t="s">
        <v>4941</v>
      </c>
      <c r="P3887" s="326">
        <f>ROUND(SUMIF('AV-Bewegungsdaten'!B:B,A3887,'AV-Bewegungsdaten'!C:C),3)</f>
        <v>0</v>
      </c>
      <c r="Q3887" s="324">
        <f>ROUND(SUMIF('AV-Bewegungsdaten'!B:B,$A3887,'AV-Bewegungsdaten'!D:D),2)</f>
        <v>0</v>
      </c>
      <c r="T3887" s="327"/>
      <c r="U3887" s="326">
        <f>ROUND(SUMIF('DV-Bewegungsdaten'!B:B,Kategorien!A3887,'DV-Bewegungsdaten'!D:D),3)</f>
        <v>0</v>
      </c>
      <c r="V3887" s="324">
        <f>ROUND(SUMIF('DV-Bewegungsdaten'!B:B,Kategorien!A3887,'DV-Bewegungsdaten'!E:E),3)</f>
        <v>0</v>
      </c>
      <c r="AD3887" s="390">
        <f t="shared" si="781"/>
        <v>3.7109999999999985</v>
      </c>
      <c r="AE3887" s="390">
        <f t="shared" si="782"/>
        <v>4.3679999999999986</v>
      </c>
      <c r="AF3887" s="390">
        <f t="shared" si="783"/>
        <v>5.586999999999998</v>
      </c>
      <c r="AG3887" s="390">
        <f t="shared" si="784"/>
        <v>4.9539999999999988</v>
      </c>
      <c r="AH3887" s="390">
        <f t="shared" si="785"/>
        <v>4.8659999999999988</v>
      </c>
      <c r="AI3887" s="390">
        <f t="shared" si="786"/>
        <v>5.3979999999999988</v>
      </c>
      <c r="AJ3887" s="390">
        <f t="shared" si="787"/>
        <v>4.6809999999999992</v>
      </c>
      <c r="AK3887" s="390">
        <f t="shared" si="788"/>
        <v>4.9649999999999981</v>
      </c>
      <c r="AL3887" s="390">
        <f t="shared" si="789"/>
        <v>5.0749999999999984</v>
      </c>
      <c r="AM3887" s="390">
        <f t="shared" si="790"/>
        <v>4.9559999999999986</v>
      </c>
      <c r="AN3887" s="390">
        <f t="shared" si="791"/>
        <v>4.5499999999999989</v>
      </c>
      <c r="AO3887" s="390">
        <f t="shared" si="792"/>
        <v>5.4529999999999985</v>
      </c>
    </row>
    <row r="3888" spans="1:41" ht="15" customHeight="1" x14ac:dyDescent="0.25">
      <c r="A3888" s="127" t="s">
        <v>1020</v>
      </c>
      <c r="B3888" s="125" t="s">
        <v>990</v>
      </c>
      <c r="C3888" s="125" t="s">
        <v>4004</v>
      </c>
      <c r="D3888" s="125" t="s">
        <v>2378</v>
      </c>
      <c r="F3888" s="126">
        <v>7.33</v>
      </c>
      <c r="G3888" s="126">
        <v>7.53</v>
      </c>
      <c r="H3888" s="126">
        <v>5.86</v>
      </c>
      <c r="I3888" s="126"/>
      <c r="J3888" s="317"/>
      <c r="K3888" s="323">
        <f>ROUND(SUMIF('VGT-Bewegungsdaten'!B:B,A3888,'VGT-Bewegungsdaten'!C:C),3)</f>
        <v>0</v>
      </c>
      <c r="L3888" s="324">
        <f>ROUND(SUMIF('VGT-Bewegungsdaten'!B:B,$A3888,'VGT-Bewegungsdaten'!D:D),2)</f>
        <v>0</v>
      </c>
      <c r="N3888" s="376" t="s">
        <v>4930</v>
      </c>
      <c r="O3888" s="376" t="s">
        <v>4941</v>
      </c>
      <c r="P3888" s="326">
        <f>ROUND(SUMIF('AV-Bewegungsdaten'!B:B,A3888,'AV-Bewegungsdaten'!C:C),3)</f>
        <v>0</v>
      </c>
      <c r="Q3888" s="324">
        <f>ROUND(SUMIF('AV-Bewegungsdaten'!B:B,$A3888,'AV-Bewegungsdaten'!D:D),2)</f>
        <v>0</v>
      </c>
      <c r="T3888" s="327"/>
      <c r="U3888" s="326">
        <f>ROUND(SUMIF('DV-Bewegungsdaten'!B:B,Kategorien!A3888,'DV-Bewegungsdaten'!D:D),3)</f>
        <v>0</v>
      </c>
      <c r="V3888" s="324">
        <f>ROUND(SUMIF('DV-Bewegungsdaten'!B:B,Kategorien!A3888,'DV-Bewegungsdaten'!E:E),3)</f>
        <v>0</v>
      </c>
      <c r="AD3888" s="390">
        <f t="shared" si="781"/>
        <v>2.5910000000000002</v>
      </c>
      <c r="AE3888" s="390">
        <f t="shared" si="782"/>
        <v>3.2480000000000002</v>
      </c>
      <c r="AF3888" s="390">
        <f t="shared" si="783"/>
        <v>4.4670000000000005</v>
      </c>
      <c r="AG3888" s="390">
        <f t="shared" si="784"/>
        <v>3.8340000000000001</v>
      </c>
      <c r="AH3888" s="390">
        <f t="shared" si="785"/>
        <v>3.7460000000000004</v>
      </c>
      <c r="AI3888" s="390">
        <f t="shared" si="786"/>
        <v>4.2780000000000005</v>
      </c>
      <c r="AJ3888" s="390">
        <f t="shared" si="787"/>
        <v>3.5610000000000004</v>
      </c>
      <c r="AK3888" s="390">
        <f t="shared" si="788"/>
        <v>3.8450000000000002</v>
      </c>
      <c r="AL3888" s="390">
        <f t="shared" si="789"/>
        <v>3.9550000000000001</v>
      </c>
      <c r="AM3888" s="390">
        <f t="shared" si="790"/>
        <v>3.8360000000000003</v>
      </c>
      <c r="AN3888" s="390">
        <f t="shared" si="791"/>
        <v>3.4300000000000006</v>
      </c>
      <c r="AO3888" s="390">
        <f t="shared" si="792"/>
        <v>4.3330000000000002</v>
      </c>
    </row>
    <row r="3889" spans="1:41" ht="15" customHeight="1" x14ac:dyDescent="0.25">
      <c r="A3889" s="127" t="s">
        <v>1021</v>
      </c>
      <c r="B3889" s="125" t="s">
        <v>990</v>
      </c>
      <c r="C3889" s="125" t="s">
        <v>4004</v>
      </c>
      <c r="D3889" s="125" t="s">
        <v>2380</v>
      </c>
      <c r="F3889" s="126">
        <v>6.35</v>
      </c>
      <c r="G3889" s="126">
        <v>6.55</v>
      </c>
      <c r="H3889" s="126">
        <v>5.08</v>
      </c>
      <c r="I3889" s="126"/>
      <c r="J3889" s="317"/>
      <c r="K3889" s="323">
        <f>ROUND(SUMIF('VGT-Bewegungsdaten'!B:B,A3889,'VGT-Bewegungsdaten'!C:C),3)</f>
        <v>0</v>
      </c>
      <c r="L3889" s="324">
        <f>ROUND(SUMIF('VGT-Bewegungsdaten'!B:B,$A3889,'VGT-Bewegungsdaten'!D:D),2)</f>
        <v>0</v>
      </c>
      <c r="N3889" s="376" t="s">
        <v>4930</v>
      </c>
      <c r="O3889" s="376" t="s">
        <v>4941</v>
      </c>
      <c r="P3889" s="326">
        <f>ROUND(SUMIF('AV-Bewegungsdaten'!B:B,A3889,'AV-Bewegungsdaten'!C:C),3)</f>
        <v>0</v>
      </c>
      <c r="Q3889" s="324">
        <f>ROUND(SUMIF('AV-Bewegungsdaten'!B:B,$A3889,'AV-Bewegungsdaten'!D:D),2)</f>
        <v>0</v>
      </c>
      <c r="T3889" s="327"/>
      <c r="U3889" s="326">
        <f>ROUND(SUMIF('DV-Bewegungsdaten'!B:B,Kategorien!A3889,'DV-Bewegungsdaten'!D:D),3)</f>
        <v>0</v>
      </c>
      <c r="V3889" s="324">
        <f>ROUND(SUMIF('DV-Bewegungsdaten'!B:B,Kategorien!A3889,'DV-Bewegungsdaten'!E:E),3)</f>
        <v>0</v>
      </c>
      <c r="AD3889" s="390">
        <f t="shared" si="781"/>
        <v>1.6109999999999998</v>
      </c>
      <c r="AE3889" s="390">
        <f t="shared" si="782"/>
        <v>2.2679999999999998</v>
      </c>
      <c r="AF3889" s="390">
        <f t="shared" si="783"/>
        <v>3.4869999999999997</v>
      </c>
      <c r="AG3889" s="390">
        <f t="shared" si="784"/>
        <v>2.8539999999999996</v>
      </c>
      <c r="AH3889" s="390">
        <f t="shared" si="785"/>
        <v>2.766</v>
      </c>
      <c r="AI3889" s="390">
        <f t="shared" si="786"/>
        <v>3.298</v>
      </c>
      <c r="AJ3889" s="390">
        <f t="shared" si="787"/>
        <v>2.581</v>
      </c>
      <c r="AK3889" s="390">
        <f t="shared" si="788"/>
        <v>2.8649999999999998</v>
      </c>
      <c r="AL3889" s="390">
        <f t="shared" si="789"/>
        <v>2.9749999999999996</v>
      </c>
      <c r="AM3889" s="390">
        <f t="shared" si="790"/>
        <v>2.8559999999999999</v>
      </c>
      <c r="AN3889" s="390">
        <f t="shared" si="791"/>
        <v>2.4500000000000002</v>
      </c>
      <c r="AO3889" s="390">
        <f t="shared" si="792"/>
        <v>3.3529999999999998</v>
      </c>
    </row>
    <row r="3890" spans="1:41" ht="15" customHeight="1" x14ac:dyDescent="0.25">
      <c r="A3890" s="127" t="s">
        <v>1022</v>
      </c>
      <c r="B3890" s="125" t="s">
        <v>990</v>
      </c>
      <c r="C3890" s="125" t="s">
        <v>4004</v>
      </c>
      <c r="D3890" s="125" t="s">
        <v>1001</v>
      </c>
      <c r="F3890" s="126">
        <v>6.35</v>
      </c>
      <c r="G3890" s="126">
        <v>6.55</v>
      </c>
      <c r="H3890" s="126">
        <v>5.08</v>
      </c>
      <c r="I3890" s="126"/>
      <c r="J3890" s="317"/>
      <c r="K3890" s="323">
        <f>ROUND(SUMIF('VGT-Bewegungsdaten'!B:B,A3890,'VGT-Bewegungsdaten'!C:C),3)</f>
        <v>0</v>
      </c>
      <c r="L3890" s="324">
        <f>ROUND(SUMIF('VGT-Bewegungsdaten'!B:B,$A3890,'VGT-Bewegungsdaten'!D:D),2)</f>
        <v>0</v>
      </c>
      <c r="N3890" s="376" t="s">
        <v>4930</v>
      </c>
      <c r="O3890" s="376" t="s">
        <v>4941</v>
      </c>
      <c r="P3890" s="326">
        <f>ROUND(SUMIF('AV-Bewegungsdaten'!B:B,A3890,'AV-Bewegungsdaten'!C:C),3)</f>
        <v>0</v>
      </c>
      <c r="Q3890" s="324">
        <f>ROUND(SUMIF('AV-Bewegungsdaten'!B:B,$A3890,'AV-Bewegungsdaten'!D:D),2)</f>
        <v>0</v>
      </c>
      <c r="T3890" s="327"/>
      <c r="U3890" s="326">
        <f>ROUND(SUMIF('DV-Bewegungsdaten'!B:B,Kategorien!A3890,'DV-Bewegungsdaten'!D:D),3)</f>
        <v>0</v>
      </c>
      <c r="V3890" s="324">
        <f>ROUND(SUMIF('DV-Bewegungsdaten'!B:B,Kategorien!A3890,'DV-Bewegungsdaten'!E:E),3)</f>
        <v>0</v>
      </c>
      <c r="AD3890" s="390">
        <f t="shared" ref="AD3890:AD3953" si="793">MAX(0,$G3890-AR$9)</f>
        <v>1.6109999999999998</v>
      </c>
      <c r="AE3890" s="390">
        <f t="shared" ref="AE3890:AE3953" si="794">MAX(0,$G3890-AS$9)</f>
        <v>2.2679999999999998</v>
      </c>
      <c r="AF3890" s="390">
        <f t="shared" ref="AF3890:AF3953" si="795">MAX(0,$G3890-AT$9)</f>
        <v>3.4869999999999997</v>
      </c>
      <c r="AG3890" s="390">
        <f t="shared" ref="AG3890:AG3953" si="796">MAX(0,$G3890-AU$9)</f>
        <v>2.8539999999999996</v>
      </c>
      <c r="AH3890" s="390">
        <f t="shared" ref="AH3890:AH3953" si="797">MAX(0,$G3890-AV$9)</f>
        <v>2.766</v>
      </c>
      <c r="AI3890" s="390">
        <f t="shared" ref="AI3890:AI3953" si="798">MAX(0,$G3890-AW$9)</f>
        <v>3.298</v>
      </c>
      <c r="AJ3890" s="390">
        <f t="shared" ref="AJ3890:AJ3953" si="799">MAX(0,$G3890-AX$9)</f>
        <v>2.581</v>
      </c>
      <c r="AK3890" s="390">
        <f t="shared" ref="AK3890:AK3953" si="800">MAX(0,$G3890-AY$9)</f>
        <v>2.8649999999999998</v>
      </c>
      <c r="AL3890" s="390">
        <f t="shared" ref="AL3890:AL3953" si="801">MAX(0,$G3890-AZ$9)</f>
        <v>2.9749999999999996</v>
      </c>
      <c r="AM3890" s="390">
        <f t="shared" ref="AM3890:AM3953" si="802">MAX(0,$G3890-BA$9)</f>
        <v>2.8559999999999999</v>
      </c>
      <c r="AN3890" s="390">
        <f t="shared" ref="AN3890:AN3953" si="803">MAX(0,$G3890-BB$9)</f>
        <v>2.4500000000000002</v>
      </c>
      <c r="AO3890" s="390">
        <f t="shared" ref="AO3890:AO3953" si="804">MAX(0,$G3890-BC$9)</f>
        <v>3.3529999999999998</v>
      </c>
    </row>
    <row r="3891" spans="1:41" ht="15" customHeight="1" x14ac:dyDescent="0.25">
      <c r="A3891" s="127" t="s">
        <v>1023</v>
      </c>
      <c r="B3891" s="125" t="s">
        <v>990</v>
      </c>
      <c r="C3891" s="125" t="s">
        <v>4004</v>
      </c>
      <c r="D3891" s="125" t="s">
        <v>1003</v>
      </c>
      <c r="F3891" s="126">
        <v>9.33</v>
      </c>
      <c r="G3891" s="126">
        <v>9.5299999999999994</v>
      </c>
      <c r="H3891" s="126">
        <v>7.46</v>
      </c>
      <c r="I3891" s="126"/>
      <c r="J3891" s="317"/>
      <c r="K3891" s="323">
        <f>ROUND(SUMIF('VGT-Bewegungsdaten'!B:B,A3891,'VGT-Bewegungsdaten'!C:C),3)</f>
        <v>0</v>
      </c>
      <c r="L3891" s="324">
        <f>ROUND(SUMIF('VGT-Bewegungsdaten'!B:B,$A3891,'VGT-Bewegungsdaten'!D:D),2)</f>
        <v>0</v>
      </c>
      <c r="N3891" s="376" t="s">
        <v>4930</v>
      </c>
      <c r="O3891" s="376" t="s">
        <v>4941</v>
      </c>
      <c r="P3891" s="326">
        <f>ROUND(SUMIF('AV-Bewegungsdaten'!B:B,A3891,'AV-Bewegungsdaten'!C:C),3)</f>
        <v>0</v>
      </c>
      <c r="Q3891" s="324">
        <f>ROUND(SUMIF('AV-Bewegungsdaten'!B:B,$A3891,'AV-Bewegungsdaten'!D:D),2)</f>
        <v>0</v>
      </c>
      <c r="T3891" s="327"/>
      <c r="U3891" s="326">
        <f>ROUND(SUMIF('DV-Bewegungsdaten'!B:B,Kategorien!A3891,'DV-Bewegungsdaten'!D:D),3)</f>
        <v>0</v>
      </c>
      <c r="V3891" s="324">
        <f>ROUND(SUMIF('DV-Bewegungsdaten'!B:B,Kategorien!A3891,'DV-Bewegungsdaten'!E:E),3)</f>
        <v>0</v>
      </c>
      <c r="AD3891" s="390">
        <f t="shared" si="793"/>
        <v>4.5909999999999993</v>
      </c>
      <c r="AE3891" s="390">
        <f t="shared" si="794"/>
        <v>5.2479999999999993</v>
      </c>
      <c r="AF3891" s="390">
        <f t="shared" si="795"/>
        <v>6.4669999999999987</v>
      </c>
      <c r="AG3891" s="390">
        <f t="shared" si="796"/>
        <v>5.8339999999999996</v>
      </c>
      <c r="AH3891" s="390">
        <f t="shared" si="797"/>
        <v>5.7459999999999996</v>
      </c>
      <c r="AI3891" s="390">
        <f t="shared" si="798"/>
        <v>6.2779999999999996</v>
      </c>
      <c r="AJ3891" s="390">
        <f t="shared" si="799"/>
        <v>5.5609999999999999</v>
      </c>
      <c r="AK3891" s="390">
        <f t="shared" si="800"/>
        <v>5.8449999999999989</v>
      </c>
      <c r="AL3891" s="390">
        <f t="shared" si="801"/>
        <v>5.9549999999999992</v>
      </c>
      <c r="AM3891" s="390">
        <f t="shared" si="802"/>
        <v>5.8359999999999994</v>
      </c>
      <c r="AN3891" s="390">
        <f t="shared" si="803"/>
        <v>5.43</v>
      </c>
      <c r="AO3891" s="390">
        <f t="shared" si="804"/>
        <v>6.3329999999999993</v>
      </c>
    </row>
    <row r="3892" spans="1:41" ht="15" customHeight="1" x14ac:dyDescent="0.25">
      <c r="A3892" s="127" t="s">
        <v>1024</v>
      </c>
      <c r="B3892" s="125" t="s">
        <v>990</v>
      </c>
      <c r="C3892" s="125" t="s">
        <v>4004</v>
      </c>
      <c r="D3892" s="125" t="s">
        <v>1005</v>
      </c>
      <c r="F3892" s="126">
        <v>8.35</v>
      </c>
      <c r="G3892" s="126">
        <v>8.5499999999999989</v>
      </c>
      <c r="H3892" s="126">
        <v>6.68</v>
      </c>
      <c r="I3892" s="126"/>
      <c r="J3892" s="317"/>
      <c r="K3892" s="323">
        <f>ROUND(SUMIF('VGT-Bewegungsdaten'!B:B,A3892,'VGT-Bewegungsdaten'!C:C),3)</f>
        <v>0</v>
      </c>
      <c r="L3892" s="324">
        <f>ROUND(SUMIF('VGT-Bewegungsdaten'!B:B,$A3892,'VGT-Bewegungsdaten'!D:D),2)</f>
        <v>0</v>
      </c>
      <c r="N3892" s="376" t="s">
        <v>4930</v>
      </c>
      <c r="O3892" s="376" t="s">
        <v>4941</v>
      </c>
      <c r="P3892" s="326">
        <f>ROUND(SUMIF('AV-Bewegungsdaten'!B:B,A3892,'AV-Bewegungsdaten'!C:C),3)</f>
        <v>0</v>
      </c>
      <c r="Q3892" s="324">
        <f>ROUND(SUMIF('AV-Bewegungsdaten'!B:B,$A3892,'AV-Bewegungsdaten'!D:D),2)</f>
        <v>0</v>
      </c>
      <c r="T3892" s="327"/>
      <c r="U3892" s="326">
        <f>ROUND(SUMIF('DV-Bewegungsdaten'!B:B,Kategorien!A3892,'DV-Bewegungsdaten'!D:D),3)</f>
        <v>0</v>
      </c>
      <c r="V3892" s="324">
        <f>ROUND(SUMIF('DV-Bewegungsdaten'!B:B,Kategorien!A3892,'DV-Bewegungsdaten'!E:E),3)</f>
        <v>0</v>
      </c>
      <c r="AD3892" s="390">
        <f t="shared" si="793"/>
        <v>3.6109999999999989</v>
      </c>
      <c r="AE3892" s="390">
        <f t="shared" si="794"/>
        <v>4.2679999999999989</v>
      </c>
      <c r="AF3892" s="390">
        <f t="shared" si="795"/>
        <v>5.4869999999999983</v>
      </c>
      <c r="AG3892" s="390">
        <f t="shared" si="796"/>
        <v>4.8539999999999992</v>
      </c>
      <c r="AH3892" s="390">
        <f t="shared" si="797"/>
        <v>4.7659999999999991</v>
      </c>
      <c r="AI3892" s="390">
        <f t="shared" si="798"/>
        <v>5.2979999999999992</v>
      </c>
      <c r="AJ3892" s="390">
        <f t="shared" si="799"/>
        <v>4.5809999999999995</v>
      </c>
      <c r="AK3892" s="390">
        <f t="shared" si="800"/>
        <v>4.8649999999999984</v>
      </c>
      <c r="AL3892" s="390">
        <f t="shared" si="801"/>
        <v>4.9749999999999988</v>
      </c>
      <c r="AM3892" s="390">
        <f t="shared" si="802"/>
        <v>4.855999999999999</v>
      </c>
      <c r="AN3892" s="390">
        <f t="shared" si="803"/>
        <v>4.4499999999999993</v>
      </c>
      <c r="AO3892" s="390">
        <f t="shared" si="804"/>
        <v>5.3529999999999989</v>
      </c>
    </row>
    <row r="3893" spans="1:41" ht="15" customHeight="1" x14ac:dyDescent="0.25">
      <c r="A3893" s="127" t="s">
        <v>1025</v>
      </c>
      <c r="B3893" s="125" t="s">
        <v>990</v>
      </c>
      <c r="C3893" s="125" t="s">
        <v>4004</v>
      </c>
      <c r="D3893" s="125" t="s">
        <v>1007</v>
      </c>
      <c r="F3893" s="126">
        <v>8.35</v>
      </c>
      <c r="G3893" s="126">
        <v>8.5499999999999989</v>
      </c>
      <c r="H3893" s="126">
        <v>6.68</v>
      </c>
      <c r="I3893" s="126"/>
      <c r="J3893" s="317"/>
      <c r="K3893" s="323">
        <f>ROUND(SUMIF('VGT-Bewegungsdaten'!B:B,A3893,'VGT-Bewegungsdaten'!C:C),3)</f>
        <v>0</v>
      </c>
      <c r="L3893" s="324">
        <f>ROUND(SUMIF('VGT-Bewegungsdaten'!B:B,$A3893,'VGT-Bewegungsdaten'!D:D),2)</f>
        <v>0</v>
      </c>
      <c r="N3893" s="376" t="s">
        <v>4930</v>
      </c>
      <c r="O3893" s="376" t="s">
        <v>4941</v>
      </c>
      <c r="P3893" s="326">
        <f>ROUND(SUMIF('AV-Bewegungsdaten'!B:B,A3893,'AV-Bewegungsdaten'!C:C),3)</f>
        <v>0</v>
      </c>
      <c r="Q3893" s="324">
        <f>ROUND(SUMIF('AV-Bewegungsdaten'!B:B,$A3893,'AV-Bewegungsdaten'!D:D),2)</f>
        <v>0</v>
      </c>
      <c r="T3893" s="327"/>
      <c r="U3893" s="326">
        <f>ROUND(SUMIF('DV-Bewegungsdaten'!B:B,Kategorien!A3893,'DV-Bewegungsdaten'!D:D),3)</f>
        <v>0</v>
      </c>
      <c r="V3893" s="324">
        <f>ROUND(SUMIF('DV-Bewegungsdaten'!B:B,Kategorien!A3893,'DV-Bewegungsdaten'!E:E),3)</f>
        <v>0</v>
      </c>
      <c r="AD3893" s="390">
        <f t="shared" si="793"/>
        <v>3.6109999999999989</v>
      </c>
      <c r="AE3893" s="390">
        <f t="shared" si="794"/>
        <v>4.2679999999999989</v>
      </c>
      <c r="AF3893" s="390">
        <f t="shared" si="795"/>
        <v>5.4869999999999983</v>
      </c>
      <c r="AG3893" s="390">
        <f t="shared" si="796"/>
        <v>4.8539999999999992</v>
      </c>
      <c r="AH3893" s="390">
        <f t="shared" si="797"/>
        <v>4.7659999999999991</v>
      </c>
      <c r="AI3893" s="390">
        <f t="shared" si="798"/>
        <v>5.2979999999999992</v>
      </c>
      <c r="AJ3893" s="390">
        <f t="shared" si="799"/>
        <v>4.5809999999999995</v>
      </c>
      <c r="AK3893" s="390">
        <f t="shared" si="800"/>
        <v>4.8649999999999984</v>
      </c>
      <c r="AL3893" s="390">
        <f t="shared" si="801"/>
        <v>4.9749999999999988</v>
      </c>
      <c r="AM3893" s="390">
        <f t="shared" si="802"/>
        <v>4.855999999999999</v>
      </c>
      <c r="AN3893" s="390">
        <f t="shared" si="803"/>
        <v>4.4499999999999993</v>
      </c>
      <c r="AO3893" s="390">
        <f t="shared" si="804"/>
        <v>5.3529999999999989</v>
      </c>
    </row>
    <row r="3894" spans="1:41" ht="15" customHeight="1" x14ac:dyDescent="0.25">
      <c r="A3894" s="127" t="s">
        <v>1026</v>
      </c>
      <c r="B3894" s="125" t="s">
        <v>990</v>
      </c>
      <c r="C3894" s="125" t="s">
        <v>4005</v>
      </c>
      <c r="D3894" s="125" t="s">
        <v>2378</v>
      </c>
      <c r="F3894" s="126">
        <v>7.22</v>
      </c>
      <c r="G3894" s="126">
        <v>7.42</v>
      </c>
      <c r="H3894" s="126">
        <v>5.78</v>
      </c>
      <c r="I3894" s="126"/>
      <c r="J3894" s="317"/>
      <c r="K3894" s="323">
        <f>ROUND(SUMIF('VGT-Bewegungsdaten'!B:B,A3894,'VGT-Bewegungsdaten'!C:C),3)</f>
        <v>0</v>
      </c>
      <c r="L3894" s="324">
        <f>ROUND(SUMIF('VGT-Bewegungsdaten'!B:B,$A3894,'VGT-Bewegungsdaten'!D:D),2)</f>
        <v>0</v>
      </c>
      <c r="N3894" s="376" t="s">
        <v>4930</v>
      </c>
      <c r="O3894" s="376" t="s">
        <v>4941</v>
      </c>
      <c r="P3894" s="326">
        <f>ROUND(SUMIF('AV-Bewegungsdaten'!B:B,A3894,'AV-Bewegungsdaten'!C:C),3)</f>
        <v>0</v>
      </c>
      <c r="Q3894" s="324">
        <f>ROUND(SUMIF('AV-Bewegungsdaten'!B:B,$A3894,'AV-Bewegungsdaten'!D:D),2)</f>
        <v>0</v>
      </c>
      <c r="T3894" s="327"/>
      <c r="U3894" s="326">
        <f>ROUND(SUMIF('DV-Bewegungsdaten'!B:B,Kategorien!A3894,'DV-Bewegungsdaten'!D:D),3)</f>
        <v>0</v>
      </c>
      <c r="V3894" s="324">
        <f>ROUND(SUMIF('DV-Bewegungsdaten'!B:B,Kategorien!A3894,'DV-Bewegungsdaten'!E:E),3)</f>
        <v>0</v>
      </c>
      <c r="AD3894" s="390">
        <f t="shared" si="793"/>
        <v>2.4809999999999999</v>
      </c>
      <c r="AE3894" s="390">
        <f t="shared" si="794"/>
        <v>3.1379999999999999</v>
      </c>
      <c r="AF3894" s="390">
        <f t="shared" si="795"/>
        <v>4.3569999999999993</v>
      </c>
      <c r="AG3894" s="390">
        <f t="shared" si="796"/>
        <v>3.7239999999999998</v>
      </c>
      <c r="AH3894" s="390">
        <f t="shared" si="797"/>
        <v>3.6360000000000001</v>
      </c>
      <c r="AI3894" s="390">
        <f t="shared" si="798"/>
        <v>4.1680000000000001</v>
      </c>
      <c r="AJ3894" s="390">
        <f t="shared" si="799"/>
        <v>3.4510000000000001</v>
      </c>
      <c r="AK3894" s="390">
        <f t="shared" si="800"/>
        <v>3.7349999999999999</v>
      </c>
      <c r="AL3894" s="390">
        <f t="shared" si="801"/>
        <v>3.8449999999999998</v>
      </c>
      <c r="AM3894" s="390">
        <f t="shared" si="802"/>
        <v>3.726</v>
      </c>
      <c r="AN3894" s="390">
        <f t="shared" si="803"/>
        <v>3.3200000000000003</v>
      </c>
      <c r="AO3894" s="390">
        <f t="shared" si="804"/>
        <v>4.2229999999999999</v>
      </c>
    </row>
    <row r="3895" spans="1:41" ht="15" customHeight="1" x14ac:dyDescent="0.25">
      <c r="A3895" s="127" t="s">
        <v>1027</v>
      </c>
      <c r="B3895" s="125" t="s">
        <v>990</v>
      </c>
      <c r="C3895" s="125" t="s">
        <v>4005</v>
      </c>
      <c r="D3895" s="125" t="s">
        <v>2380</v>
      </c>
      <c r="F3895" s="126">
        <v>6.25</v>
      </c>
      <c r="G3895" s="126">
        <v>6.45</v>
      </c>
      <c r="H3895" s="126">
        <v>5</v>
      </c>
      <c r="I3895" s="126"/>
      <c r="J3895" s="317"/>
      <c r="K3895" s="323">
        <f>ROUND(SUMIF('VGT-Bewegungsdaten'!B:B,A3895,'VGT-Bewegungsdaten'!C:C),3)</f>
        <v>0</v>
      </c>
      <c r="L3895" s="324">
        <f>ROUND(SUMIF('VGT-Bewegungsdaten'!B:B,$A3895,'VGT-Bewegungsdaten'!D:D),2)</f>
        <v>0</v>
      </c>
      <c r="N3895" s="376" t="s">
        <v>4930</v>
      </c>
      <c r="O3895" s="376" t="s">
        <v>4941</v>
      </c>
      <c r="P3895" s="326">
        <f>ROUND(SUMIF('AV-Bewegungsdaten'!B:B,A3895,'AV-Bewegungsdaten'!C:C),3)</f>
        <v>0</v>
      </c>
      <c r="Q3895" s="324">
        <f>ROUND(SUMIF('AV-Bewegungsdaten'!B:B,$A3895,'AV-Bewegungsdaten'!D:D),2)</f>
        <v>0</v>
      </c>
      <c r="T3895" s="327"/>
      <c r="U3895" s="326">
        <f>ROUND(SUMIF('DV-Bewegungsdaten'!B:B,Kategorien!A3895,'DV-Bewegungsdaten'!D:D),3)</f>
        <v>0</v>
      </c>
      <c r="V3895" s="324">
        <f>ROUND(SUMIF('DV-Bewegungsdaten'!B:B,Kategorien!A3895,'DV-Bewegungsdaten'!E:E),3)</f>
        <v>0</v>
      </c>
      <c r="AD3895" s="390">
        <f t="shared" si="793"/>
        <v>1.5110000000000001</v>
      </c>
      <c r="AE3895" s="390">
        <f t="shared" si="794"/>
        <v>2.1680000000000001</v>
      </c>
      <c r="AF3895" s="390">
        <f t="shared" si="795"/>
        <v>3.387</v>
      </c>
      <c r="AG3895" s="390">
        <f t="shared" si="796"/>
        <v>2.754</v>
      </c>
      <c r="AH3895" s="390">
        <f t="shared" si="797"/>
        <v>2.6660000000000004</v>
      </c>
      <c r="AI3895" s="390">
        <f t="shared" si="798"/>
        <v>3.1980000000000004</v>
      </c>
      <c r="AJ3895" s="390">
        <f t="shared" si="799"/>
        <v>2.4810000000000003</v>
      </c>
      <c r="AK3895" s="390">
        <f t="shared" si="800"/>
        <v>2.7650000000000001</v>
      </c>
      <c r="AL3895" s="390">
        <f t="shared" si="801"/>
        <v>2.875</v>
      </c>
      <c r="AM3895" s="390">
        <f t="shared" si="802"/>
        <v>2.7560000000000002</v>
      </c>
      <c r="AN3895" s="390">
        <f t="shared" si="803"/>
        <v>2.3500000000000005</v>
      </c>
      <c r="AO3895" s="390">
        <f t="shared" si="804"/>
        <v>3.2530000000000001</v>
      </c>
    </row>
    <row r="3896" spans="1:41" ht="15" customHeight="1" x14ac:dyDescent="0.25">
      <c r="A3896" s="127" t="s">
        <v>1028</v>
      </c>
      <c r="B3896" s="125" t="s">
        <v>990</v>
      </c>
      <c r="C3896" s="125" t="s">
        <v>4005</v>
      </c>
      <c r="D3896" s="125" t="s">
        <v>1001</v>
      </c>
      <c r="F3896" s="126">
        <v>6.25</v>
      </c>
      <c r="G3896" s="126">
        <v>6.45</v>
      </c>
      <c r="H3896" s="126">
        <v>5</v>
      </c>
      <c r="I3896" s="126"/>
      <c r="J3896" s="317"/>
      <c r="K3896" s="323">
        <f>ROUND(SUMIF('VGT-Bewegungsdaten'!B:B,A3896,'VGT-Bewegungsdaten'!C:C),3)</f>
        <v>0</v>
      </c>
      <c r="L3896" s="324">
        <f>ROUND(SUMIF('VGT-Bewegungsdaten'!B:B,$A3896,'VGT-Bewegungsdaten'!D:D),2)</f>
        <v>0</v>
      </c>
      <c r="N3896" s="376" t="s">
        <v>4930</v>
      </c>
      <c r="O3896" s="376" t="s">
        <v>4941</v>
      </c>
      <c r="P3896" s="326">
        <f>ROUND(SUMIF('AV-Bewegungsdaten'!B:B,A3896,'AV-Bewegungsdaten'!C:C),3)</f>
        <v>0</v>
      </c>
      <c r="Q3896" s="324">
        <f>ROUND(SUMIF('AV-Bewegungsdaten'!B:B,$A3896,'AV-Bewegungsdaten'!D:D),2)</f>
        <v>0</v>
      </c>
      <c r="T3896" s="327"/>
      <c r="U3896" s="326">
        <f>ROUND(SUMIF('DV-Bewegungsdaten'!B:B,Kategorien!A3896,'DV-Bewegungsdaten'!D:D),3)</f>
        <v>0</v>
      </c>
      <c r="V3896" s="324">
        <f>ROUND(SUMIF('DV-Bewegungsdaten'!B:B,Kategorien!A3896,'DV-Bewegungsdaten'!E:E),3)</f>
        <v>0</v>
      </c>
      <c r="AD3896" s="390">
        <f t="shared" si="793"/>
        <v>1.5110000000000001</v>
      </c>
      <c r="AE3896" s="390">
        <f t="shared" si="794"/>
        <v>2.1680000000000001</v>
      </c>
      <c r="AF3896" s="390">
        <f t="shared" si="795"/>
        <v>3.387</v>
      </c>
      <c r="AG3896" s="390">
        <f t="shared" si="796"/>
        <v>2.754</v>
      </c>
      <c r="AH3896" s="390">
        <f t="shared" si="797"/>
        <v>2.6660000000000004</v>
      </c>
      <c r="AI3896" s="390">
        <f t="shared" si="798"/>
        <v>3.1980000000000004</v>
      </c>
      <c r="AJ3896" s="390">
        <f t="shared" si="799"/>
        <v>2.4810000000000003</v>
      </c>
      <c r="AK3896" s="390">
        <f t="shared" si="800"/>
        <v>2.7650000000000001</v>
      </c>
      <c r="AL3896" s="390">
        <f t="shared" si="801"/>
        <v>2.875</v>
      </c>
      <c r="AM3896" s="390">
        <f t="shared" si="802"/>
        <v>2.7560000000000002</v>
      </c>
      <c r="AN3896" s="390">
        <f t="shared" si="803"/>
        <v>2.3500000000000005</v>
      </c>
      <c r="AO3896" s="390">
        <f t="shared" si="804"/>
        <v>3.2530000000000001</v>
      </c>
    </row>
    <row r="3897" spans="1:41" ht="15" customHeight="1" x14ac:dyDescent="0.25">
      <c r="A3897" s="127" t="s">
        <v>1029</v>
      </c>
      <c r="B3897" s="125" t="s">
        <v>990</v>
      </c>
      <c r="C3897" s="125" t="s">
        <v>4005</v>
      </c>
      <c r="D3897" s="125" t="s">
        <v>1003</v>
      </c>
      <c r="F3897" s="126">
        <v>9.2200000000000006</v>
      </c>
      <c r="G3897" s="126">
        <v>9.42</v>
      </c>
      <c r="H3897" s="126">
        <v>7.38</v>
      </c>
      <c r="I3897" s="126"/>
      <c r="J3897" s="317"/>
      <c r="K3897" s="323">
        <f>ROUND(SUMIF('VGT-Bewegungsdaten'!B:B,A3897,'VGT-Bewegungsdaten'!C:C),3)</f>
        <v>0</v>
      </c>
      <c r="L3897" s="324">
        <f>ROUND(SUMIF('VGT-Bewegungsdaten'!B:B,$A3897,'VGT-Bewegungsdaten'!D:D),2)</f>
        <v>0</v>
      </c>
      <c r="N3897" s="376" t="s">
        <v>4930</v>
      </c>
      <c r="O3897" s="376" t="s">
        <v>4941</v>
      </c>
      <c r="P3897" s="326">
        <f>ROUND(SUMIF('AV-Bewegungsdaten'!B:B,A3897,'AV-Bewegungsdaten'!C:C),3)</f>
        <v>0</v>
      </c>
      <c r="Q3897" s="324">
        <f>ROUND(SUMIF('AV-Bewegungsdaten'!B:B,$A3897,'AV-Bewegungsdaten'!D:D),2)</f>
        <v>0</v>
      </c>
      <c r="T3897" s="327"/>
      <c r="U3897" s="326">
        <f>ROUND(SUMIF('DV-Bewegungsdaten'!B:B,Kategorien!A3897,'DV-Bewegungsdaten'!D:D),3)</f>
        <v>0</v>
      </c>
      <c r="V3897" s="324">
        <f>ROUND(SUMIF('DV-Bewegungsdaten'!B:B,Kategorien!A3897,'DV-Bewegungsdaten'!E:E),3)</f>
        <v>0</v>
      </c>
      <c r="AD3897" s="390">
        <f t="shared" si="793"/>
        <v>4.4809999999999999</v>
      </c>
      <c r="AE3897" s="390">
        <f t="shared" si="794"/>
        <v>5.1379999999999999</v>
      </c>
      <c r="AF3897" s="390">
        <f t="shared" si="795"/>
        <v>6.3569999999999993</v>
      </c>
      <c r="AG3897" s="390">
        <f t="shared" si="796"/>
        <v>5.7240000000000002</v>
      </c>
      <c r="AH3897" s="390">
        <f t="shared" si="797"/>
        <v>5.6360000000000001</v>
      </c>
      <c r="AI3897" s="390">
        <f t="shared" si="798"/>
        <v>6.1680000000000001</v>
      </c>
      <c r="AJ3897" s="390">
        <f t="shared" si="799"/>
        <v>5.4510000000000005</v>
      </c>
      <c r="AK3897" s="390">
        <f t="shared" si="800"/>
        <v>5.7349999999999994</v>
      </c>
      <c r="AL3897" s="390">
        <f t="shared" si="801"/>
        <v>5.8449999999999998</v>
      </c>
      <c r="AM3897" s="390">
        <f t="shared" si="802"/>
        <v>5.726</v>
      </c>
      <c r="AN3897" s="390">
        <f t="shared" si="803"/>
        <v>5.32</v>
      </c>
      <c r="AO3897" s="390">
        <f t="shared" si="804"/>
        <v>6.2229999999999999</v>
      </c>
    </row>
    <row r="3898" spans="1:41" ht="15" customHeight="1" x14ac:dyDescent="0.25">
      <c r="A3898" s="127" t="s">
        <v>1030</v>
      </c>
      <c r="B3898" s="125" t="s">
        <v>990</v>
      </c>
      <c r="C3898" s="125" t="s">
        <v>4005</v>
      </c>
      <c r="D3898" s="125" t="s">
        <v>1005</v>
      </c>
      <c r="F3898" s="126">
        <v>8.25</v>
      </c>
      <c r="G3898" s="126">
        <v>8.4499999999999993</v>
      </c>
      <c r="H3898" s="126">
        <v>6.6</v>
      </c>
      <c r="I3898" s="126"/>
      <c r="J3898" s="317"/>
      <c r="K3898" s="323">
        <f>ROUND(SUMIF('VGT-Bewegungsdaten'!B:B,A3898,'VGT-Bewegungsdaten'!C:C),3)</f>
        <v>0</v>
      </c>
      <c r="L3898" s="324">
        <f>ROUND(SUMIF('VGT-Bewegungsdaten'!B:B,$A3898,'VGT-Bewegungsdaten'!D:D),2)</f>
        <v>0</v>
      </c>
      <c r="N3898" s="376" t="s">
        <v>4930</v>
      </c>
      <c r="O3898" s="376" t="s">
        <v>4941</v>
      </c>
      <c r="P3898" s="326">
        <f>ROUND(SUMIF('AV-Bewegungsdaten'!B:B,A3898,'AV-Bewegungsdaten'!C:C),3)</f>
        <v>0</v>
      </c>
      <c r="Q3898" s="324">
        <f>ROUND(SUMIF('AV-Bewegungsdaten'!B:B,$A3898,'AV-Bewegungsdaten'!D:D),2)</f>
        <v>0</v>
      </c>
      <c r="T3898" s="327"/>
      <c r="U3898" s="326">
        <f>ROUND(SUMIF('DV-Bewegungsdaten'!B:B,Kategorien!A3898,'DV-Bewegungsdaten'!D:D),3)</f>
        <v>0</v>
      </c>
      <c r="V3898" s="324">
        <f>ROUND(SUMIF('DV-Bewegungsdaten'!B:B,Kategorien!A3898,'DV-Bewegungsdaten'!E:E),3)</f>
        <v>0</v>
      </c>
      <c r="AD3898" s="390">
        <f t="shared" si="793"/>
        <v>3.5109999999999992</v>
      </c>
      <c r="AE3898" s="390">
        <f t="shared" si="794"/>
        <v>4.1679999999999993</v>
      </c>
      <c r="AF3898" s="390">
        <f t="shared" si="795"/>
        <v>5.3869999999999987</v>
      </c>
      <c r="AG3898" s="390">
        <f t="shared" si="796"/>
        <v>4.7539999999999996</v>
      </c>
      <c r="AH3898" s="390">
        <f t="shared" si="797"/>
        <v>4.6659999999999995</v>
      </c>
      <c r="AI3898" s="390">
        <f t="shared" si="798"/>
        <v>5.1979999999999995</v>
      </c>
      <c r="AJ3898" s="390">
        <f t="shared" si="799"/>
        <v>4.4809999999999999</v>
      </c>
      <c r="AK3898" s="390">
        <f t="shared" si="800"/>
        <v>4.7649999999999988</v>
      </c>
      <c r="AL3898" s="390">
        <f t="shared" si="801"/>
        <v>4.8749999999999991</v>
      </c>
      <c r="AM3898" s="390">
        <f t="shared" si="802"/>
        <v>4.7559999999999993</v>
      </c>
      <c r="AN3898" s="390">
        <f t="shared" si="803"/>
        <v>4.3499999999999996</v>
      </c>
      <c r="AO3898" s="390">
        <f t="shared" si="804"/>
        <v>5.2529999999999992</v>
      </c>
    </row>
    <row r="3899" spans="1:41" ht="15" customHeight="1" x14ac:dyDescent="0.25">
      <c r="A3899" s="127" t="s">
        <v>1031</v>
      </c>
      <c r="B3899" s="125" t="s">
        <v>990</v>
      </c>
      <c r="C3899" s="125" t="s">
        <v>4005</v>
      </c>
      <c r="D3899" s="125" t="s">
        <v>1007</v>
      </c>
      <c r="F3899" s="126">
        <v>8.25</v>
      </c>
      <c r="G3899" s="126">
        <v>8.4499999999999993</v>
      </c>
      <c r="H3899" s="126">
        <v>6.6</v>
      </c>
      <c r="I3899" s="126"/>
      <c r="J3899" s="317"/>
      <c r="K3899" s="323">
        <f>ROUND(SUMIF('VGT-Bewegungsdaten'!B:B,A3899,'VGT-Bewegungsdaten'!C:C),3)</f>
        <v>0</v>
      </c>
      <c r="L3899" s="324">
        <f>ROUND(SUMIF('VGT-Bewegungsdaten'!B:B,$A3899,'VGT-Bewegungsdaten'!D:D),2)</f>
        <v>0</v>
      </c>
      <c r="N3899" s="376" t="s">
        <v>4930</v>
      </c>
      <c r="O3899" s="376" t="s">
        <v>4941</v>
      </c>
      <c r="P3899" s="326">
        <f>ROUND(SUMIF('AV-Bewegungsdaten'!B:B,A3899,'AV-Bewegungsdaten'!C:C),3)</f>
        <v>0</v>
      </c>
      <c r="Q3899" s="324">
        <f>ROUND(SUMIF('AV-Bewegungsdaten'!B:B,$A3899,'AV-Bewegungsdaten'!D:D),2)</f>
        <v>0</v>
      </c>
      <c r="T3899" s="327"/>
      <c r="U3899" s="326">
        <f>ROUND(SUMIF('DV-Bewegungsdaten'!B:B,Kategorien!A3899,'DV-Bewegungsdaten'!D:D),3)</f>
        <v>0</v>
      </c>
      <c r="V3899" s="324">
        <f>ROUND(SUMIF('DV-Bewegungsdaten'!B:B,Kategorien!A3899,'DV-Bewegungsdaten'!E:E),3)</f>
        <v>0</v>
      </c>
      <c r="AD3899" s="390">
        <f t="shared" si="793"/>
        <v>3.5109999999999992</v>
      </c>
      <c r="AE3899" s="390">
        <f t="shared" si="794"/>
        <v>4.1679999999999993</v>
      </c>
      <c r="AF3899" s="390">
        <f t="shared" si="795"/>
        <v>5.3869999999999987</v>
      </c>
      <c r="AG3899" s="390">
        <f t="shared" si="796"/>
        <v>4.7539999999999996</v>
      </c>
      <c r="AH3899" s="390">
        <f t="shared" si="797"/>
        <v>4.6659999999999995</v>
      </c>
      <c r="AI3899" s="390">
        <f t="shared" si="798"/>
        <v>5.1979999999999995</v>
      </c>
      <c r="AJ3899" s="390">
        <f t="shared" si="799"/>
        <v>4.4809999999999999</v>
      </c>
      <c r="AK3899" s="390">
        <f t="shared" si="800"/>
        <v>4.7649999999999988</v>
      </c>
      <c r="AL3899" s="390">
        <f t="shared" si="801"/>
        <v>4.8749999999999991</v>
      </c>
      <c r="AM3899" s="390">
        <f t="shared" si="802"/>
        <v>4.7559999999999993</v>
      </c>
      <c r="AN3899" s="390">
        <f t="shared" si="803"/>
        <v>4.3499999999999996</v>
      </c>
      <c r="AO3899" s="390">
        <f t="shared" si="804"/>
        <v>5.2529999999999992</v>
      </c>
    </row>
    <row r="3900" spans="1:41" ht="15" customHeight="1" x14ac:dyDescent="0.25">
      <c r="A3900" s="127" t="s">
        <v>1473</v>
      </c>
      <c r="B3900" s="125" t="s">
        <v>1474</v>
      </c>
      <c r="C3900" s="125" t="s">
        <v>4006</v>
      </c>
      <c r="D3900" s="125" t="s">
        <v>1475</v>
      </c>
      <c r="F3900" s="126">
        <v>9</v>
      </c>
      <c r="G3900" s="126">
        <v>9.1999999999999993</v>
      </c>
      <c r="H3900" s="126">
        <v>7.2</v>
      </c>
      <c r="I3900" s="126"/>
      <c r="J3900" s="317"/>
      <c r="K3900" s="323">
        <f>ROUND(SUMIF('VGT-Bewegungsdaten'!B:B,A3900,'VGT-Bewegungsdaten'!C:C),3)</f>
        <v>0</v>
      </c>
      <c r="L3900" s="324">
        <f>ROUND(SUMIF('VGT-Bewegungsdaten'!B:B,$A3900,'VGT-Bewegungsdaten'!D:D),2)</f>
        <v>0</v>
      </c>
      <c r="N3900" s="376" t="s">
        <v>4930</v>
      </c>
      <c r="O3900" s="376" t="s">
        <v>4942</v>
      </c>
      <c r="P3900" s="326">
        <f>ROUND(SUMIF('AV-Bewegungsdaten'!B:B,A3900,'AV-Bewegungsdaten'!C:C),3)</f>
        <v>0</v>
      </c>
      <c r="Q3900" s="324">
        <f>ROUND(SUMIF('AV-Bewegungsdaten'!B:B,$A3900,'AV-Bewegungsdaten'!D:D),2)</f>
        <v>0</v>
      </c>
      <c r="T3900" s="327"/>
      <c r="U3900" s="326">
        <f>ROUND(SUMIF('DV-Bewegungsdaten'!B:B,Kategorien!A3900,'DV-Bewegungsdaten'!D:D),3)</f>
        <v>0</v>
      </c>
      <c r="V3900" s="324">
        <f>ROUND(SUMIF('DV-Bewegungsdaten'!B:B,Kategorien!A3900,'DV-Bewegungsdaten'!E:E),3)</f>
        <v>0</v>
      </c>
      <c r="AD3900" s="390">
        <f t="shared" si="793"/>
        <v>4.2609999999999992</v>
      </c>
      <c r="AE3900" s="390">
        <f t="shared" si="794"/>
        <v>4.9179999999999993</v>
      </c>
      <c r="AF3900" s="390">
        <f t="shared" si="795"/>
        <v>6.1369999999999987</v>
      </c>
      <c r="AG3900" s="390">
        <f t="shared" si="796"/>
        <v>5.5039999999999996</v>
      </c>
      <c r="AH3900" s="390">
        <f t="shared" si="797"/>
        <v>5.4159999999999995</v>
      </c>
      <c r="AI3900" s="390">
        <f t="shared" si="798"/>
        <v>5.9479999999999995</v>
      </c>
      <c r="AJ3900" s="390">
        <f t="shared" si="799"/>
        <v>5.2309999999999999</v>
      </c>
      <c r="AK3900" s="390">
        <f t="shared" si="800"/>
        <v>5.5149999999999988</v>
      </c>
      <c r="AL3900" s="390">
        <f t="shared" si="801"/>
        <v>5.6249999999999991</v>
      </c>
      <c r="AM3900" s="390">
        <f t="shared" si="802"/>
        <v>5.5059999999999993</v>
      </c>
      <c r="AN3900" s="390">
        <f t="shared" si="803"/>
        <v>5.0999999999999996</v>
      </c>
      <c r="AO3900" s="390">
        <f t="shared" si="804"/>
        <v>6.0029999999999992</v>
      </c>
    </row>
    <row r="3901" spans="1:41" ht="15" customHeight="1" x14ac:dyDescent="0.25">
      <c r="A3901" s="127" t="s">
        <v>1476</v>
      </c>
      <c r="B3901" s="125" t="s">
        <v>1474</v>
      </c>
      <c r="C3901" s="125" t="s">
        <v>4006</v>
      </c>
      <c r="D3901" s="125" t="s">
        <v>1477</v>
      </c>
      <c r="F3901" s="126">
        <v>11</v>
      </c>
      <c r="G3901" s="126">
        <v>11.2</v>
      </c>
      <c r="H3901" s="126">
        <v>8.8000000000000007</v>
      </c>
      <c r="I3901" s="126"/>
      <c r="J3901" s="317"/>
      <c r="K3901" s="323">
        <f>ROUND(SUMIF('VGT-Bewegungsdaten'!B:B,A3901,'VGT-Bewegungsdaten'!C:C),3)</f>
        <v>0</v>
      </c>
      <c r="L3901" s="324">
        <f>ROUND(SUMIF('VGT-Bewegungsdaten'!B:B,$A3901,'VGT-Bewegungsdaten'!D:D),2)</f>
        <v>0</v>
      </c>
      <c r="N3901" s="376" t="s">
        <v>4930</v>
      </c>
      <c r="O3901" s="376" t="s">
        <v>4942</v>
      </c>
      <c r="P3901" s="326">
        <f>ROUND(SUMIF('AV-Bewegungsdaten'!B:B,A3901,'AV-Bewegungsdaten'!C:C),3)</f>
        <v>0</v>
      </c>
      <c r="Q3901" s="324">
        <f>ROUND(SUMIF('AV-Bewegungsdaten'!B:B,$A3901,'AV-Bewegungsdaten'!D:D),2)</f>
        <v>0</v>
      </c>
      <c r="T3901" s="327"/>
      <c r="U3901" s="326">
        <f>ROUND(SUMIF('DV-Bewegungsdaten'!B:B,Kategorien!A3901,'DV-Bewegungsdaten'!D:D),3)</f>
        <v>0</v>
      </c>
      <c r="V3901" s="324">
        <f>ROUND(SUMIF('DV-Bewegungsdaten'!B:B,Kategorien!A3901,'DV-Bewegungsdaten'!E:E),3)</f>
        <v>0</v>
      </c>
      <c r="AD3901" s="390">
        <f t="shared" si="793"/>
        <v>6.2609999999999992</v>
      </c>
      <c r="AE3901" s="390">
        <f t="shared" si="794"/>
        <v>6.9179999999999993</v>
      </c>
      <c r="AF3901" s="390">
        <f t="shared" si="795"/>
        <v>8.1369999999999987</v>
      </c>
      <c r="AG3901" s="390">
        <f t="shared" si="796"/>
        <v>7.5039999999999996</v>
      </c>
      <c r="AH3901" s="390">
        <f t="shared" si="797"/>
        <v>7.4159999999999995</v>
      </c>
      <c r="AI3901" s="390">
        <f t="shared" si="798"/>
        <v>7.9479999999999995</v>
      </c>
      <c r="AJ3901" s="390">
        <f t="shared" si="799"/>
        <v>7.2309999999999999</v>
      </c>
      <c r="AK3901" s="390">
        <f t="shared" si="800"/>
        <v>7.5149999999999988</v>
      </c>
      <c r="AL3901" s="390">
        <f t="shared" si="801"/>
        <v>7.6249999999999991</v>
      </c>
      <c r="AM3901" s="390">
        <f t="shared" si="802"/>
        <v>7.5059999999999993</v>
      </c>
      <c r="AN3901" s="390">
        <f t="shared" si="803"/>
        <v>7.1</v>
      </c>
      <c r="AO3901" s="390">
        <f t="shared" si="804"/>
        <v>8.0030000000000001</v>
      </c>
    </row>
    <row r="3902" spans="1:41" ht="15" customHeight="1" x14ac:dyDescent="0.25">
      <c r="A3902" s="127" t="s">
        <v>1478</v>
      </c>
      <c r="B3902" s="125" t="s">
        <v>1474</v>
      </c>
      <c r="C3902" s="125" t="s">
        <v>4006</v>
      </c>
      <c r="D3902" s="125" t="s">
        <v>1479</v>
      </c>
      <c r="F3902" s="126">
        <v>10</v>
      </c>
      <c r="G3902" s="126">
        <v>10.199999999999999</v>
      </c>
      <c r="H3902" s="126">
        <v>8</v>
      </c>
      <c r="I3902" s="126"/>
      <c r="J3902" s="317"/>
      <c r="K3902" s="323">
        <f>ROUND(SUMIF('VGT-Bewegungsdaten'!B:B,A3902,'VGT-Bewegungsdaten'!C:C),3)</f>
        <v>0</v>
      </c>
      <c r="L3902" s="324">
        <f>ROUND(SUMIF('VGT-Bewegungsdaten'!B:B,$A3902,'VGT-Bewegungsdaten'!D:D),2)</f>
        <v>0</v>
      </c>
      <c r="N3902" s="376" t="s">
        <v>4930</v>
      </c>
      <c r="O3902" s="376" t="s">
        <v>4942</v>
      </c>
      <c r="P3902" s="326">
        <f>ROUND(SUMIF('AV-Bewegungsdaten'!B:B,A3902,'AV-Bewegungsdaten'!C:C),3)</f>
        <v>0</v>
      </c>
      <c r="Q3902" s="324">
        <f>ROUND(SUMIF('AV-Bewegungsdaten'!B:B,$A3902,'AV-Bewegungsdaten'!D:D),2)</f>
        <v>0</v>
      </c>
      <c r="T3902" s="327"/>
      <c r="U3902" s="326">
        <f>ROUND(SUMIF('DV-Bewegungsdaten'!B:B,Kategorien!A3902,'DV-Bewegungsdaten'!D:D),3)</f>
        <v>0</v>
      </c>
      <c r="V3902" s="324">
        <f>ROUND(SUMIF('DV-Bewegungsdaten'!B:B,Kategorien!A3902,'DV-Bewegungsdaten'!E:E),3)</f>
        <v>0</v>
      </c>
      <c r="AD3902" s="390">
        <f t="shared" si="793"/>
        <v>5.2609999999999992</v>
      </c>
      <c r="AE3902" s="390">
        <f t="shared" si="794"/>
        <v>5.9179999999999993</v>
      </c>
      <c r="AF3902" s="390">
        <f t="shared" si="795"/>
        <v>7.1369999999999987</v>
      </c>
      <c r="AG3902" s="390">
        <f t="shared" si="796"/>
        <v>6.5039999999999996</v>
      </c>
      <c r="AH3902" s="390">
        <f t="shared" si="797"/>
        <v>6.4159999999999995</v>
      </c>
      <c r="AI3902" s="390">
        <f t="shared" si="798"/>
        <v>6.9479999999999995</v>
      </c>
      <c r="AJ3902" s="390">
        <f t="shared" si="799"/>
        <v>6.2309999999999999</v>
      </c>
      <c r="AK3902" s="390">
        <f t="shared" si="800"/>
        <v>6.5149999999999988</v>
      </c>
      <c r="AL3902" s="390">
        <f t="shared" si="801"/>
        <v>6.6249999999999991</v>
      </c>
      <c r="AM3902" s="390">
        <f t="shared" si="802"/>
        <v>6.5059999999999993</v>
      </c>
      <c r="AN3902" s="390">
        <f t="shared" si="803"/>
        <v>6.1</v>
      </c>
      <c r="AO3902" s="390">
        <f t="shared" si="804"/>
        <v>7.0029999999999992</v>
      </c>
    </row>
    <row r="3903" spans="1:41" ht="15" customHeight="1" x14ac:dyDescent="0.25">
      <c r="A3903" s="127" t="s">
        <v>1480</v>
      </c>
      <c r="B3903" s="125" t="s">
        <v>1474</v>
      </c>
      <c r="C3903" s="125" t="s">
        <v>4006</v>
      </c>
      <c r="D3903" s="125" t="s">
        <v>1481</v>
      </c>
      <c r="F3903" s="126">
        <v>11</v>
      </c>
      <c r="G3903" s="126">
        <v>11.2</v>
      </c>
      <c r="H3903" s="126">
        <v>8.8000000000000007</v>
      </c>
      <c r="I3903" s="126"/>
      <c r="J3903" s="317"/>
      <c r="K3903" s="323">
        <f>ROUND(SUMIF('VGT-Bewegungsdaten'!B:B,A3903,'VGT-Bewegungsdaten'!C:C),3)</f>
        <v>0</v>
      </c>
      <c r="L3903" s="324">
        <f>ROUND(SUMIF('VGT-Bewegungsdaten'!B:B,$A3903,'VGT-Bewegungsdaten'!D:D),2)</f>
        <v>0</v>
      </c>
      <c r="N3903" s="376" t="s">
        <v>4930</v>
      </c>
      <c r="O3903" s="376" t="s">
        <v>4942</v>
      </c>
      <c r="P3903" s="326">
        <f>ROUND(SUMIF('AV-Bewegungsdaten'!B:B,A3903,'AV-Bewegungsdaten'!C:C),3)</f>
        <v>0</v>
      </c>
      <c r="Q3903" s="324">
        <f>ROUND(SUMIF('AV-Bewegungsdaten'!B:B,$A3903,'AV-Bewegungsdaten'!D:D),2)</f>
        <v>0</v>
      </c>
      <c r="T3903" s="327"/>
      <c r="U3903" s="326">
        <f>ROUND(SUMIF('DV-Bewegungsdaten'!B:B,Kategorien!A3903,'DV-Bewegungsdaten'!D:D),3)</f>
        <v>0</v>
      </c>
      <c r="V3903" s="324">
        <f>ROUND(SUMIF('DV-Bewegungsdaten'!B:B,Kategorien!A3903,'DV-Bewegungsdaten'!E:E),3)</f>
        <v>0</v>
      </c>
      <c r="AD3903" s="390">
        <f t="shared" si="793"/>
        <v>6.2609999999999992</v>
      </c>
      <c r="AE3903" s="390">
        <f t="shared" si="794"/>
        <v>6.9179999999999993</v>
      </c>
      <c r="AF3903" s="390">
        <f t="shared" si="795"/>
        <v>8.1369999999999987</v>
      </c>
      <c r="AG3903" s="390">
        <f t="shared" si="796"/>
        <v>7.5039999999999996</v>
      </c>
      <c r="AH3903" s="390">
        <f t="shared" si="797"/>
        <v>7.4159999999999995</v>
      </c>
      <c r="AI3903" s="390">
        <f t="shared" si="798"/>
        <v>7.9479999999999995</v>
      </c>
      <c r="AJ3903" s="390">
        <f t="shared" si="799"/>
        <v>7.2309999999999999</v>
      </c>
      <c r="AK3903" s="390">
        <f t="shared" si="800"/>
        <v>7.5149999999999988</v>
      </c>
      <c r="AL3903" s="390">
        <f t="shared" si="801"/>
        <v>7.6249999999999991</v>
      </c>
      <c r="AM3903" s="390">
        <f t="shared" si="802"/>
        <v>7.5059999999999993</v>
      </c>
      <c r="AN3903" s="390">
        <f t="shared" si="803"/>
        <v>7.1</v>
      </c>
      <c r="AO3903" s="390">
        <f t="shared" si="804"/>
        <v>8.0030000000000001</v>
      </c>
    </row>
    <row r="3904" spans="1:41" ht="15" customHeight="1" x14ac:dyDescent="0.25">
      <c r="A3904" s="127" t="s">
        <v>1482</v>
      </c>
      <c r="B3904" s="125" t="s">
        <v>1474</v>
      </c>
      <c r="C3904" s="125" t="s">
        <v>4006</v>
      </c>
      <c r="D3904" s="125" t="s">
        <v>1424</v>
      </c>
      <c r="F3904" s="126">
        <v>6.16</v>
      </c>
      <c r="G3904" s="126">
        <v>6.36</v>
      </c>
      <c r="H3904" s="126">
        <v>4.93</v>
      </c>
      <c r="I3904" s="126"/>
      <c r="J3904" s="317"/>
      <c r="K3904" s="323">
        <f>ROUND(SUMIF('VGT-Bewegungsdaten'!B:B,A3904,'VGT-Bewegungsdaten'!C:C),3)</f>
        <v>0</v>
      </c>
      <c r="L3904" s="324">
        <f>ROUND(SUMIF('VGT-Bewegungsdaten'!B:B,$A3904,'VGT-Bewegungsdaten'!D:D),2)</f>
        <v>0</v>
      </c>
      <c r="N3904" s="376" t="s">
        <v>4930</v>
      </c>
      <c r="O3904" s="376" t="s">
        <v>4942</v>
      </c>
      <c r="P3904" s="326">
        <f>ROUND(SUMIF('AV-Bewegungsdaten'!B:B,A3904,'AV-Bewegungsdaten'!C:C),3)</f>
        <v>0</v>
      </c>
      <c r="Q3904" s="324">
        <f>ROUND(SUMIF('AV-Bewegungsdaten'!B:B,$A3904,'AV-Bewegungsdaten'!D:D),2)</f>
        <v>0</v>
      </c>
      <c r="T3904" s="327"/>
      <c r="U3904" s="326">
        <f>ROUND(SUMIF('DV-Bewegungsdaten'!B:B,Kategorien!A3904,'DV-Bewegungsdaten'!D:D),3)</f>
        <v>0</v>
      </c>
      <c r="V3904" s="324">
        <f>ROUND(SUMIF('DV-Bewegungsdaten'!B:B,Kategorien!A3904,'DV-Bewegungsdaten'!E:E),3)</f>
        <v>0</v>
      </c>
      <c r="AD3904" s="390">
        <f t="shared" si="793"/>
        <v>1.4210000000000003</v>
      </c>
      <c r="AE3904" s="390">
        <f t="shared" si="794"/>
        <v>2.0780000000000003</v>
      </c>
      <c r="AF3904" s="390">
        <f t="shared" si="795"/>
        <v>3.2970000000000002</v>
      </c>
      <c r="AG3904" s="390">
        <f t="shared" si="796"/>
        <v>2.6640000000000001</v>
      </c>
      <c r="AH3904" s="390">
        <f t="shared" si="797"/>
        <v>2.5760000000000005</v>
      </c>
      <c r="AI3904" s="390">
        <f t="shared" si="798"/>
        <v>3.1080000000000005</v>
      </c>
      <c r="AJ3904" s="390">
        <f t="shared" si="799"/>
        <v>2.3910000000000005</v>
      </c>
      <c r="AK3904" s="390">
        <f t="shared" si="800"/>
        <v>2.6750000000000003</v>
      </c>
      <c r="AL3904" s="390">
        <f t="shared" si="801"/>
        <v>2.7850000000000001</v>
      </c>
      <c r="AM3904" s="390">
        <f t="shared" si="802"/>
        <v>2.6660000000000004</v>
      </c>
      <c r="AN3904" s="390">
        <f t="shared" si="803"/>
        <v>2.2600000000000007</v>
      </c>
      <c r="AO3904" s="390">
        <f t="shared" si="804"/>
        <v>3.1630000000000003</v>
      </c>
    </row>
    <row r="3905" spans="1:41" ht="15" customHeight="1" x14ac:dyDescent="0.25">
      <c r="A3905" s="127" t="s">
        <v>1483</v>
      </c>
      <c r="B3905" s="125" t="s">
        <v>1474</v>
      </c>
      <c r="C3905" s="125" t="s">
        <v>4006</v>
      </c>
      <c r="D3905" s="125" t="s">
        <v>1436</v>
      </c>
      <c r="F3905" s="126">
        <v>8.16</v>
      </c>
      <c r="G3905" s="126">
        <v>8.36</v>
      </c>
      <c r="H3905" s="126">
        <v>6.53</v>
      </c>
      <c r="I3905" s="126"/>
      <c r="J3905" s="317"/>
      <c r="K3905" s="323">
        <f>ROUND(SUMIF('VGT-Bewegungsdaten'!B:B,A3905,'VGT-Bewegungsdaten'!C:C),3)</f>
        <v>0</v>
      </c>
      <c r="L3905" s="324">
        <f>ROUND(SUMIF('VGT-Bewegungsdaten'!B:B,$A3905,'VGT-Bewegungsdaten'!D:D),2)</f>
        <v>0</v>
      </c>
      <c r="N3905" s="376" t="s">
        <v>4930</v>
      </c>
      <c r="O3905" s="376" t="s">
        <v>4942</v>
      </c>
      <c r="P3905" s="326">
        <f>ROUND(SUMIF('AV-Bewegungsdaten'!B:B,A3905,'AV-Bewegungsdaten'!C:C),3)</f>
        <v>0</v>
      </c>
      <c r="Q3905" s="324">
        <f>ROUND(SUMIF('AV-Bewegungsdaten'!B:B,$A3905,'AV-Bewegungsdaten'!D:D),2)</f>
        <v>0</v>
      </c>
      <c r="T3905" s="327"/>
      <c r="U3905" s="326">
        <f>ROUND(SUMIF('DV-Bewegungsdaten'!B:B,Kategorien!A3905,'DV-Bewegungsdaten'!D:D),3)</f>
        <v>0</v>
      </c>
      <c r="V3905" s="324">
        <f>ROUND(SUMIF('DV-Bewegungsdaten'!B:B,Kategorien!A3905,'DV-Bewegungsdaten'!E:E),3)</f>
        <v>0</v>
      </c>
      <c r="AD3905" s="390">
        <f t="shared" si="793"/>
        <v>3.4209999999999994</v>
      </c>
      <c r="AE3905" s="390">
        <f t="shared" si="794"/>
        <v>4.0779999999999994</v>
      </c>
      <c r="AF3905" s="390">
        <f t="shared" si="795"/>
        <v>5.2969999999999988</v>
      </c>
      <c r="AG3905" s="390">
        <f t="shared" si="796"/>
        <v>4.6639999999999997</v>
      </c>
      <c r="AH3905" s="390">
        <f t="shared" si="797"/>
        <v>4.5759999999999996</v>
      </c>
      <c r="AI3905" s="390">
        <f t="shared" si="798"/>
        <v>5.1079999999999997</v>
      </c>
      <c r="AJ3905" s="390">
        <f t="shared" si="799"/>
        <v>4.391</v>
      </c>
      <c r="AK3905" s="390">
        <f t="shared" si="800"/>
        <v>4.6749999999999989</v>
      </c>
      <c r="AL3905" s="390">
        <f t="shared" si="801"/>
        <v>4.7849999999999993</v>
      </c>
      <c r="AM3905" s="390">
        <f t="shared" si="802"/>
        <v>4.6659999999999995</v>
      </c>
      <c r="AN3905" s="390">
        <f t="shared" si="803"/>
        <v>4.26</v>
      </c>
      <c r="AO3905" s="390">
        <f t="shared" si="804"/>
        <v>5.1629999999999994</v>
      </c>
    </row>
    <row r="3906" spans="1:41" ht="15" customHeight="1" x14ac:dyDescent="0.25">
      <c r="A3906" s="127" t="s">
        <v>1484</v>
      </c>
      <c r="B3906" s="125" t="s">
        <v>1474</v>
      </c>
      <c r="C3906" s="125" t="s">
        <v>4006</v>
      </c>
      <c r="D3906" s="125" t="s">
        <v>1448</v>
      </c>
      <c r="F3906" s="126">
        <v>7.16</v>
      </c>
      <c r="G3906" s="126">
        <v>7.36</v>
      </c>
      <c r="H3906" s="126">
        <v>5.73</v>
      </c>
      <c r="I3906" s="126"/>
      <c r="J3906" s="317"/>
      <c r="K3906" s="323">
        <f>ROUND(SUMIF('VGT-Bewegungsdaten'!B:B,A3906,'VGT-Bewegungsdaten'!C:C),3)</f>
        <v>0</v>
      </c>
      <c r="L3906" s="324">
        <f>ROUND(SUMIF('VGT-Bewegungsdaten'!B:B,$A3906,'VGT-Bewegungsdaten'!D:D),2)</f>
        <v>0</v>
      </c>
      <c r="N3906" s="376" t="s">
        <v>4930</v>
      </c>
      <c r="O3906" s="376" t="s">
        <v>4942</v>
      </c>
      <c r="P3906" s="326">
        <f>ROUND(SUMIF('AV-Bewegungsdaten'!B:B,A3906,'AV-Bewegungsdaten'!C:C),3)</f>
        <v>0</v>
      </c>
      <c r="Q3906" s="324">
        <f>ROUND(SUMIF('AV-Bewegungsdaten'!B:B,$A3906,'AV-Bewegungsdaten'!D:D),2)</f>
        <v>0</v>
      </c>
      <c r="T3906" s="327"/>
      <c r="U3906" s="326">
        <f>ROUND(SUMIF('DV-Bewegungsdaten'!B:B,Kategorien!A3906,'DV-Bewegungsdaten'!D:D),3)</f>
        <v>0</v>
      </c>
      <c r="V3906" s="324">
        <f>ROUND(SUMIF('DV-Bewegungsdaten'!B:B,Kategorien!A3906,'DV-Bewegungsdaten'!E:E),3)</f>
        <v>0</v>
      </c>
      <c r="AD3906" s="390">
        <f t="shared" si="793"/>
        <v>2.4210000000000003</v>
      </c>
      <c r="AE3906" s="390">
        <f t="shared" si="794"/>
        <v>3.0780000000000003</v>
      </c>
      <c r="AF3906" s="390">
        <f t="shared" si="795"/>
        <v>4.2970000000000006</v>
      </c>
      <c r="AG3906" s="390">
        <f t="shared" si="796"/>
        <v>3.6640000000000001</v>
      </c>
      <c r="AH3906" s="390">
        <f t="shared" si="797"/>
        <v>3.5760000000000005</v>
      </c>
      <c r="AI3906" s="390">
        <f t="shared" si="798"/>
        <v>4.1080000000000005</v>
      </c>
      <c r="AJ3906" s="390">
        <f t="shared" si="799"/>
        <v>3.3910000000000005</v>
      </c>
      <c r="AK3906" s="390">
        <f t="shared" si="800"/>
        <v>3.6750000000000003</v>
      </c>
      <c r="AL3906" s="390">
        <f t="shared" si="801"/>
        <v>3.7850000000000001</v>
      </c>
      <c r="AM3906" s="390">
        <f t="shared" si="802"/>
        <v>3.6660000000000004</v>
      </c>
      <c r="AN3906" s="390">
        <f t="shared" si="803"/>
        <v>3.2600000000000007</v>
      </c>
      <c r="AO3906" s="390">
        <f t="shared" si="804"/>
        <v>4.1630000000000003</v>
      </c>
    </row>
    <row r="3907" spans="1:41" ht="15" customHeight="1" x14ac:dyDescent="0.25">
      <c r="A3907" s="127" t="s">
        <v>1485</v>
      </c>
      <c r="B3907" s="125" t="s">
        <v>1474</v>
      </c>
      <c r="C3907" s="125" t="s">
        <v>4006</v>
      </c>
      <c r="D3907" s="125" t="s">
        <v>1460</v>
      </c>
      <c r="F3907" s="126">
        <v>8.16</v>
      </c>
      <c r="G3907" s="126">
        <v>8.36</v>
      </c>
      <c r="H3907" s="126">
        <v>6.53</v>
      </c>
      <c r="I3907" s="126"/>
      <c r="J3907" s="317"/>
      <c r="K3907" s="323">
        <f>ROUND(SUMIF('VGT-Bewegungsdaten'!B:B,A3907,'VGT-Bewegungsdaten'!C:C),3)</f>
        <v>0</v>
      </c>
      <c r="L3907" s="324">
        <f>ROUND(SUMIF('VGT-Bewegungsdaten'!B:B,$A3907,'VGT-Bewegungsdaten'!D:D),2)</f>
        <v>0</v>
      </c>
      <c r="N3907" s="376" t="s">
        <v>4930</v>
      </c>
      <c r="O3907" s="376" t="s">
        <v>4942</v>
      </c>
      <c r="P3907" s="326">
        <f>ROUND(SUMIF('AV-Bewegungsdaten'!B:B,A3907,'AV-Bewegungsdaten'!C:C),3)</f>
        <v>0</v>
      </c>
      <c r="Q3907" s="324">
        <f>ROUND(SUMIF('AV-Bewegungsdaten'!B:B,$A3907,'AV-Bewegungsdaten'!D:D),2)</f>
        <v>0</v>
      </c>
      <c r="T3907" s="327"/>
      <c r="U3907" s="326">
        <f>ROUND(SUMIF('DV-Bewegungsdaten'!B:B,Kategorien!A3907,'DV-Bewegungsdaten'!D:D),3)</f>
        <v>0</v>
      </c>
      <c r="V3907" s="324">
        <f>ROUND(SUMIF('DV-Bewegungsdaten'!B:B,Kategorien!A3907,'DV-Bewegungsdaten'!E:E),3)</f>
        <v>0</v>
      </c>
      <c r="AD3907" s="390">
        <f t="shared" si="793"/>
        <v>3.4209999999999994</v>
      </c>
      <c r="AE3907" s="390">
        <f t="shared" si="794"/>
        <v>4.0779999999999994</v>
      </c>
      <c r="AF3907" s="390">
        <f t="shared" si="795"/>
        <v>5.2969999999999988</v>
      </c>
      <c r="AG3907" s="390">
        <f t="shared" si="796"/>
        <v>4.6639999999999997</v>
      </c>
      <c r="AH3907" s="390">
        <f t="shared" si="797"/>
        <v>4.5759999999999996</v>
      </c>
      <c r="AI3907" s="390">
        <f t="shared" si="798"/>
        <v>5.1079999999999997</v>
      </c>
      <c r="AJ3907" s="390">
        <f t="shared" si="799"/>
        <v>4.391</v>
      </c>
      <c r="AK3907" s="390">
        <f t="shared" si="800"/>
        <v>4.6749999999999989</v>
      </c>
      <c r="AL3907" s="390">
        <f t="shared" si="801"/>
        <v>4.7849999999999993</v>
      </c>
      <c r="AM3907" s="390">
        <f t="shared" si="802"/>
        <v>4.6659999999999995</v>
      </c>
      <c r="AN3907" s="390">
        <f t="shared" si="803"/>
        <v>4.26</v>
      </c>
      <c r="AO3907" s="390">
        <f t="shared" si="804"/>
        <v>5.1629999999999994</v>
      </c>
    </row>
    <row r="3908" spans="1:41" ht="15" customHeight="1" x14ac:dyDescent="0.25">
      <c r="A3908" s="127" t="s">
        <v>3198</v>
      </c>
      <c r="B3908" s="125" t="s">
        <v>1474</v>
      </c>
      <c r="C3908" s="125" t="s">
        <v>4007</v>
      </c>
      <c r="D3908" s="125" t="s">
        <v>1475</v>
      </c>
      <c r="F3908" s="126">
        <v>8.8699999999999992</v>
      </c>
      <c r="G3908" s="126">
        <v>9.0699999999999985</v>
      </c>
      <c r="H3908" s="126">
        <v>7.1</v>
      </c>
      <c r="I3908" s="126"/>
      <c r="J3908" s="317"/>
      <c r="K3908" s="323">
        <f>ROUND(SUMIF('VGT-Bewegungsdaten'!B:B,A3908,'VGT-Bewegungsdaten'!C:C),3)</f>
        <v>0</v>
      </c>
      <c r="L3908" s="324">
        <f>ROUND(SUMIF('VGT-Bewegungsdaten'!B:B,$A3908,'VGT-Bewegungsdaten'!D:D),2)</f>
        <v>0</v>
      </c>
      <c r="N3908" s="376" t="s">
        <v>4930</v>
      </c>
      <c r="O3908" s="376" t="s">
        <v>4942</v>
      </c>
      <c r="P3908" s="326">
        <f>ROUND(SUMIF('AV-Bewegungsdaten'!B:B,A3908,'AV-Bewegungsdaten'!C:C),3)</f>
        <v>0</v>
      </c>
      <c r="Q3908" s="324">
        <f>ROUND(SUMIF('AV-Bewegungsdaten'!B:B,$A3908,'AV-Bewegungsdaten'!D:D),2)</f>
        <v>0</v>
      </c>
      <c r="T3908" s="327"/>
      <c r="U3908" s="326">
        <f>ROUND(SUMIF('DV-Bewegungsdaten'!B:B,Kategorien!A3908,'DV-Bewegungsdaten'!D:D),3)</f>
        <v>0</v>
      </c>
      <c r="V3908" s="324">
        <f>ROUND(SUMIF('DV-Bewegungsdaten'!B:B,Kategorien!A3908,'DV-Bewegungsdaten'!E:E),3)</f>
        <v>0</v>
      </c>
      <c r="AD3908" s="390">
        <f t="shared" si="793"/>
        <v>4.1309999999999985</v>
      </c>
      <c r="AE3908" s="390">
        <f t="shared" si="794"/>
        <v>4.7879999999999985</v>
      </c>
      <c r="AF3908" s="390">
        <f t="shared" si="795"/>
        <v>6.0069999999999979</v>
      </c>
      <c r="AG3908" s="390">
        <f t="shared" si="796"/>
        <v>5.3739999999999988</v>
      </c>
      <c r="AH3908" s="390">
        <f t="shared" si="797"/>
        <v>5.2859999999999987</v>
      </c>
      <c r="AI3908" s="390">
        <f t="shared" si="798"/>
        <v>5.8179999999999987</v>
      </c>
      <c r="AJ3908" s="390">
        <f t="shared" si="799"/>
        <v>5.1009999999999991</v>
      </c>
      <c r="AK3908" s="390">
        <f t="shared" si="800"/>
        <v>5.384999999999998</v>
      </c>
      <c r="AL3908" s="390">
        <f t="shared" si="801"/>
        <v>5.4949999999999983</v>
      </c>
      <c r="AM3908" s="390">
        <f t="shared" si="802"/>
        <v>5.3759999999999986</v>
      </c>
      <c r="AN3908" s="390">
        <f t="shared" si="803"/>
        <v>4.9699999999999989</v>
      </c>
      <c r="AO3908" s="390">
        <f t="shared" si="804"/>
        <v>5.8729999999999984</v>
      </c>
    </row>
    <row r="3909" spans="1:41" ht="15" customHeight="1" x14ac:dyDescent="0.25">
      <c r="A3909" s="127" t="s">
        <v>3199</v>
      </c>
      <c r="B3909" s="125" t="s">
        <v>1474</v>
      </c>
      <c r="C3909" s="125" t="s">
        <v>4007</v>
      </c>
      <c r="D3909" s="125" t="s">
        <v>1477</v>
      </c>
      <c r="F3909" s="126">
        <v>10.84</v>
      </c>
      <c r="G3909" s="126">
        <v>11.04</v>
      </c>
      <c r="H3909" s="126">
        <v>8.67</v>
      </c>
      <c r="I3909" s="126"/>
      <c r="J3909" s="317"/>
      <c r="K3909" s="323">
        <f>ROUND(SUMIF('VGT-Bewegungsdaten'!B:B,A3909,'VGT-Bewegungsdaten'!C:C),3)</f>
        <v>0</v>
      </c>
      <c r="L3909" s="324">
        <f>ROUND(SUMIF('VGT-Bewegungsdaten'!B:B,$A3909,'VGT-Bewegungsdaten'!D:D),2)</f>
        <v>0</v>
      </c>
      <c r="N3909" s="376" t="s">
        <v>4930</v>
      </c>
      <c r="O3909" s="376" t="s">
        <v>4942</v>
      </c>
      <c r="P3909" s="326">
        <f>ROUND(SUMIF('AV-Bewegungsdaten'!B:B,A3909,'AV-Bewegungsdaten'!C:C),3)</f>
        <v>0</v>
      </c>
      <c r="Q3909" s="324">
        <f>ROUND(SUMIF('AV-Bewegungsdaten'!B:B,$A3909,'AV-Bewegungsdaten'!D:D),2)</f>
        <v>0</v>
      </c>
      <c r="T3909" s="327"/>
      <c r="U3909" s="326">
        <f>ROUND(SUMIF('DV-Bewegungsdaten'!B:B,Kategorien!A3909,'DV-Bewegungsdaten'!D:D),3)</f>
        <v>0</v>
      </c>
      <c r="V3909" s="324">
        <f>ROUND(SUMIF('DV-Bewegungsdaten'!B:B,Kategorien!A3909,'DV-Bewegungsdaten'!E:E),3)</f>
        <v>0</v>
      </c>
      <c r="AD3909" s="390">
        <f t="shared" si="793"/>
        <v>6.1009999999999991</v>
      </c>
      <c r="AE3909" s="390">
        <f t="shared" si="794"/>
        <v>6.7579999999999991</v>
      </c>
      <c r="AF3909" s="390">
        <f t="shared" si="795"/>
        <v>7.9769999999999985</v>
      </c>
      <c r="AG3909" s="390">
        <f t="shared" si="796"/>
        <v>7.3439999999999994</v>
      </c>
      <c r="AH3909" s="390">
        <f t="shared" si="797"/>
        <v>7.2559999999999993</v>
      </c>
      <c r="AI3909" s="390">
        <f t="shared" si="798"/>
        <v>7.7879999999999994</v>
      </c>
      <c r="AJ3909" s="390">
        <f t="shared" si="799"/>
        <v>7.0709999999999997</v>
      </c>
      <c r="AK3909" s="390">
        <f t="shared" si="800"/>
        <v>7.3549999999999986</v>
      </c>
      <c r="AL3909" s="390">
        <f t="shared" si="801"/>
        <v>7.464999999999999</v>
      </c>
      <c r="AM3909" s="390">
        <f t="shared" si="802"/>
        <v>7.3459999999999992</v>
      </c>
      <c r="AN3909" s="390">
        <f t="shared" si="803"/>
        <v>6.9399999999999995</v>
      </c>
      <c r="AO3909" s="390">
        <f t="shared" si="804"/>
        <v>7.8429999999999991</v>
      </c>
    </row>
    <row r="3910" spans="1:41" ht="15" customHeight="1" x14ac:dyDescent="0.25">
      <c r="A3910" s="127" t="s">
        <v>3200</v>
      </c>
      <c r="B3910" s="125" t="s">
        <v>1474</v>
      </c>
      <c r="C3910" s="125" t="s">
        <v>4007</v>
      </c>
      <c r="D3910" s="125" t="s">
        <v>1479</v>
      </c>
      <c r="F3910" s="126">
        <v>9.86</v>
      </c>
      <c r="G3910" s="126">
        <v>10.059999999999999</v>
      </c>
      <c r="H3910" s="126">
        <v>7.89</v>
      </c>
      <c r="I3910" s="126"/>
      <c r="J3910" s="317"/>
      <c r="K3910" s="323">
        <f>ROUND(SUMIF('VGT-Bewegungsdaten'!B:B,A3910,'VGT-Bewegungsdaten'!C:C),3)</f>
        <v>0</v>
      </c>
      <c r="L3910" s="324">
        <f>ROUND(SUMIF('VGT-Bewegungsdaten'!B:B,$A3910,'VGT-Bewegungsdaten'!D:D),2)</f>
        <v>0</v>
      </c>
      <c r="N3910" s="376" t="s">
        <v>4930</v>
      </c>
      <c r="O3910" s="376" t="s">
        <v>4942</v>
      </c>
      <c r="P3910" s="326">
        <f>ROUND(SUMIF('AV-Bewegungsdaten'!B:B,A3910,'AV-Bewegungsdaten'!C:C),3)</f>
        <v>0</v>
      </c>
      <c r="Q3910" s="324">
        <f>ROUND(SUMIF('AV-Bewegungsdaten'!B:B,$A3910,'AV-Bewegungsdaten'!D:D),2)</f>
        <v>0</v>
      </c>
      <c r="T3910" s="327"/>
      <c r="U3910" s="326">
        <f>ROUND(SUMIF('DV-Bewegungsdaten'!B:B,Kategorien!A3910,'DV-Bewegungsdaten'!D:D),3)</f>
        <v>0</v>
      </c>
      <c r="V3910" s="324">
        <f>ROUND(SUMIF('DV-Bewegungsdaten'!B:B,Kategorien!A3910,'DV-Bewegungsdaten'!E:E),3)</f>
        <v>0</v>
      </c>
      <c r="AD3910" s="390">
        <f t="shared" si="793"/>
        <v>5.1209999999999987</v>
      </c>
      <c r="AE3910" s="390">
        <f t="shared" si="794"/>
        <v>5.7779999999999987</v>
      </c>
      <c r="AF3910" s="390">
        <f t="shared" si="795"/>
        <v>6.9969999999999981</v>
      </c>
      <c r="AG3910" s="390">
        <f t="shared" si="796"/>
        <v>6.363999999999999</v>
      </c>
      <c r="AH3910" s="390">
        <f t="shared" si="797"/>
        <v>6.2759999999999989</v>
      </c>
      <c r="AI3910" s="390">
        <f t="shared" si="798"/>
        <v>6.8079999999999989</v>
      </c>
      <c r="AJ3910" s="390">
        <f t="shared" si="799"/>
        <v>6.0909999999999993</v>
      </c>
      <c r="AK3910" s="390">
        <f t="shared" si="800"/>
        <v>6.3749999999999982</v>
      </c>
      <c r="AL3910" s="390">
        <f t="shared" si="801"/>
        <v>6.4849999999999985</v>
      </c>
      <c r="AM3910" s="390">
        <f t="shared" si="802"/>
        <v>6.3659999999999988</v>
      </c>
      <c r="AN3910" s="390">
        <f t="shared" si="803"/>
        <v>5.9599999999999991</v>
      </c>
      <c r="AO3910" s="390">
        <f t="shared" si="804"/>
        <v>6.8629999999999987</v>
      </c>
    </row>
    <row r="3911" spans="1:41" ht="15" customHeight="1" x14ac:dyDescent="0.25">
      <c r="A3911" s="127" t="s">
        <v>3201</v>
      </c>
      <c r="B3911" s="125" t="s">
        <v>1474</v>
      </c>
      <c r="C3911" s="125" t="s">
        <v>4007</v>
      </c>
      <c r="D3911" s="125" t="s">
        <v>1481</v>
      </c>
      <c r="F3911" s="126">
        <v>10.84</v>
      </c>
      <c r="G3911" s="126">
        <v>11.04</v>
      </c>
      <c r="H3911" s="126">
        <v>8.67</v>
      </c>
      <c r="I3911" s="126"/>
      <c r="J3911" s="317"/>
      <c r="K3911" s="323">
        <f>ROUND(SUMIF('VGT-Bewegungsdaten'!B:B,A3911,'VGT-Bewegungsdaten'!C:C),3)</f>
        <v>0</v>
      </c>
      <c r="L3911" s="324">
        <f>ROUND(SUMIF('VGT-Bewegungsdaten'!B:B,$A3911,'VGT-Bewegungsdaten'!D:D),2)</f>
        <v>0</v>
      </c>
      <c r="N3911" s="376" t="s">
        <v>4930</v>
      </c>
      <c r="O3911" s="376" t="s">
        <v>4942</v>
      </c>
      <c r="P3911" s="326">
        <f>ROUND(SUMIF('AV-Bewegungsdaten'!B:B,A3911,'AV-Bewegungsdaten'!C:C),3)</f>
        <v>0</v>
      </c>
      <c r="Q3911" s="324">
        <f>ROUND(SUMIF('AV-Bewegungsdaten'!B:B,$A3911,'AV-Bewegungsdaten'!D:D),2)</f>
        <v>0</v>
      </c>
      <c r="T3911" s="327"/>
      <c r="U3911" s="326">
        <f>ROUND(SUMIF('DV-Bewegungsdaten'!B:B,Kategorien!A3911,'DV-Bewegungsdaten'!D:D),3)</f>
        <v>0</v>
      </c>
      <c r="V3911" s="324">
        <f>ROUND(SUMIF('DV-Bewegungsdaten'!B:B,Kategorien!A3911,'DV-Bewegungsdaten'!E:E),3)</f>
        <v>0</v>
      </c>
      <c r="AD3911" s="390">
        <f t="shared" si="793"/>
        <v>6.1009999999999991</v>
      </c>
      <c r="AE3911" s="390">
        <f t="shared" si="794"/>
        <v>6.7579999999999991</v>
      </c>
      <c r="AF3911" s="390">
        <f t="shared" si="795"/>
        <v>7.9769999999999985</v>
      </c>
      <c r="AG3911" s="390">
        <f t="shared" si="796"/>
        <v>7.3439999999999994</v>
      </c>
      <c r="AH3911" s="390">
        <f t="shared" si="797"/>
        <v>7.2559999999999993</v>
      </c>
      <c r="AI3911" s="390">
        <f t="shared" si="798"/>
        <v>7.7879999999999994</v>
      </c>
      <c r="AJ3911" s="390">
        <f t="shared" si="799"/>
        <v>7.0709999999999997</v>
      </c>
      <c r="AK3911" s="390">
        <f t="shared" si="800"/>
        <v>7.3549999999999986</v>
      </c>
      <c r="AL3911" s="390">
        <f t="shared" si="801"/>
        <v>7.464999999999999</v>
      </c>
      <c r="AM3911" s="390">
        <f t="shared" si="802"/>
        <v>7.3459999999999992</v>
      </c>
      <c r="AN3911" s="390">
        <f t="shared" si="803"/>
        <v>6.9399999999999995</v>
      </c>
      <c r="AO3911" s="390">
        <f t="shared" si="804"/>
        <v>7.8429999999999991</v>
      </c>
    </row>
    <row r="3912" spans="1:41" ht="15" customHeight="1" x14ac:dyDescent="0.25">
      <c r="A3912" s="127" t="s">
        <v>3202</v>
      </c>
      <c r="B3912" s="125" t="s">
        <v>1474</v>
      </c>
      <c r="C3912" s="125" t="s">
        <v>4007</v>
      </c>
      <c r="D3912" s="125" t="s">
        <v>1424</v>
      </c>
      <c r="F3912" s="126">
        <v>6.07</v>
      </c>
      <c r="G3912" s="126">
        <v>6.2700000000000005</v>
      </c>
      <c r="H3912" s="126">
        <v>4.8600000000000003</v>
      </c>
      <c r="I3912" s="126"/>
      <c r="J3912" s="317"/>
      <c r="K3912" s="323">
        <f>ROUND(SUMIF('VGT-Bewegungsdaten'!B:B,A3912,'VGT-Bewegungsdaten'!C:C),3)</f>
        <v>0</v>
      </c>
      <c r="L3912" s="324">
        <f>ROUND(SUMIF('VGT-Bewegungsdaten'!B:B,$A3912,'VGT-Bewegungsdaten'!D:D),2)</f>
        <v>0</v>
      </c>
      <c r="N3912" s="376" t="s">
        <v>4930</v>
      </c>
      <c r="O3912" s="376" t="s">
        <v>4942</v>
      </c>
      <c r="P3912" s="326">
        <f>ROUND(SUMIF('AV-Bewegungsdaten'!B:B,A3912,'AV-Bewegungsdaten'!C:C),3)</f>
        <v>0</v>
      </c>
      <c r="Q3912" s="324">
        <f>ROUND(SUMIF('AV-Bewegungsdaten'!B:B,$A3912,'AV-Bewegungsdaten'!D:D),2)</f>
        <v>0</v>
      </c>
      <c r="T3912" s="327"/>
      <c r="U3912" s="326">
        <f>ROUND(SUMIF('DV-Bewegungsdaten'!B:B,Kategorien!A3912,'DV-Bewegungsdaten'!D:D),3)</f>
        <v>0</v>
      </c>
      <c r="V3912" s="324">
        <f>ROUND(SUMIF('DV-Bewegungsdaten'!B:B,Kategorien!A3912,'DV-Bewegungsdaten'!E:E),3)</f>
        <v>0</v>
      </c>
      <c r="AD3912" s="390">
        <f t="shared" si="793"/>
        <v>1.3310000000000004</v>
      </c>
      <c r="AE3912" s="390">
        <f t="shared" si="794"/>
        <v>1.9880000000000004</v>
      </c>
      <c r="AF3912" s="390">
        <f t="shared" si="795"/>
        <v>3.2070000000000003</v>
      </c>
      <c r="AG3912" s="390">
        <f t="shared" si="796"/>
        <v>2.5740000000000003</v>
      </c>
      <c r="AH3912" s="390">
        <f t="shared" si="797"/>
        <v>2.4860000000000007</v>
      </c>
      <c r="AI3912" s="390">
        <f t="shared" si="798"/>
        <v>3.0180000000000007</v>
      </c>
      <c r="AJ3912" s="390">
        <f t="shared" si="799"/>
        <v>2.3010000000000006</v>
      </c>
      <c r="AK3912" s="390">
        <f t="shared" si="800"/>
        <v>2.5850000000000004</v>
      </c>
      <c r="AL3912" s="390">
        <f t="shared" si="801"/>
        <v>2.6950000000000003</v>
      </c>
      <c r="AM3912" s="390">
        <f t="shared" si="802"/>
        <v>2.5760000000000005</v>
      </c>
      <c r="AN3912" s="390">
        <f t="shared" si="803"/>
        <v>2.1700000000000008</v>
      </c>
      <c r="AO3912" s="390">
        <f t="shared" si="804"/>
        <v>3.0730000000000004</v>
      </c>
    </row>
    <row r="3913" spans="1:41" ht="15" customHeight="1" x14ac:dyDescent="0.25">
      <c r="A3913" s="127" t="s">
        <v>3203</v>
      </c>
      <c r="B3913" s="125" t="s">
        <v>1474</v>
      </c>
      <c r="C3913" s="125" t="s">
        <v>4007</v>
      </c>
      <c r="D3913" s="125" t="s">
        <v>1436</v>
      </c>
      <c r="F3913" s="126">
        <v>8.0399999999999991</v>
      </c>
      <c r="G3913" s="126">
        <v>8.2399999999999984</v>
      </c>
      <c r="H3913" s="126">
        <v>6.43</v>
      </c>
      <c r="I3913" s="126"/>
      <c r="J3913" s="317"/>
      <c r="K3913" s="323">
        <f>ROUND(SUMIF('VGT-Bewegungsdaten'!B:B,A3913,'VGT-Bewegungsdaten'!C:C),3)</f>
        <v>0</v>
      </c>
      <c r="L3913" s="324">
        <f>ROUND(SUMIF('VGT-Bewegungsdaten'!B:B,$A3913,'VGT-Bewegungsdaten'!D:D),2)</f>
        <v>0</v>
      </c>
      <c r="N3913" s="376" t="s">
        <v>4930</v>
      </c>
      <c r="O3913" s="376" t="s">
        <v>4942</v>
      </c>
      <c r="P3913" s="326">
        <f>ROUND(SUMIF('AV-Bewegungsdaten'!B:B,A3913,'AV-Bewegungsdaten'!C:C),3)</f>
        <v>0</v>
      </c>
      <c r="Q3913" s="324">
        <f>ROUND(SUMIF('AV-Bewegungsdaten'!B:B,$A3913,'AV-Bewegungsdaten'!D:D),2)</f>
        <v>0</v>
      </c>
      <c r="T3913" s="327"/>
      <c r="U3913" s="326">
        <f>ROUND(SUMIF('DV-Bewegungsdaten'!B:B,Kategorien!A3913,'DV-Bewegungsdaten'!D:D),3)</f>
        <v>0</v>
      </c>
      <c r="V3913" s="324">
        <f>ROUND(SUMIF('DV-Bewegungsdaten'!B:B,Kategorien!A3913,'DV-Bewegungsdaten'!E:E),3)</f>
        <v>0</v>
      </c>
      <c r="AD3913" s="390">
        <f t="shared" si="793"/>
        <v>3.3009999999999984</v>
      </c>
      <c r="AE3913" s="390">
        <f t="shared" si="794"/>
        <v>3.9579999999999984</v>
      </c>
      <c r="AF3913" s="390">
        <f t="shared" si="795"/>
        <v>5.1769999999999978</v>
      </c>
      <c r="AG3913" s="390">
        <f t="shared" si="796"/>
        <v>4.5439999999999987</v>
      </c>
      <c r="AH3913" s="390">
        <f t="shared" si="797"/>
        <v>4.4559999999999986</v>
      </c>
      <c r="AI3913" s="390">
        <f t="shared" si="798"/>
        <v>4.9879999999999987</v>
      </c>
      <c r="AJ3913" s="390">
        <f t="shared" si="799"/>
        <v>4.270999999999999</v>
      </c>
      <c r="AK3913" s="390">
        <f t="shared" si="800"/>
        <v>4.5549999999999979</v>
      </c>
      <c r="AL3913" s="390">
        <f t="shared" si="801"/>
        <v>4.6649999999999983</v>
      </c>
      <c r="AM3913" s="390">
        <f t="shared" si="802"/>
        <v>4.5459999999999985</v>
      </c>
      <c r="AN3913" s="390">
        <f t="shared" si="803"/>
        <v>4.1399999999999988</v>
      </c>
      <c r="AO3913" s="390">
        <f t="shared" si="804"/>
        <v>5.0429999999999984</v>
      </c>
    </row>
    <row r="3914" spans="1:41" ht="15" customHeight="1" x14ac:dyDescent="0.25">
      <c r="A3914" s="127" t="s">
        <v>3204</v>
      </c>
      <c r="B3914" s="125" t="s">
        <v>1474</v>
      </c>
      <c r="C3914" s="125" t="s">
        <v>4007</v>
      </c>
      <c r="D3914" s="125" t="s">
        <v>1448</v>
      </c>
      <c r="F3914" s="126">
        <v>7.06</v>
      </c>
      <c r="G3914" s="126">
        <v>7.26</v>
      </c>
      <c r="H3914" s="126">
        <v>5.65</v>
      </c>
      <c r="I3914" s="126"/>
      <c r="J3914" s="317"/>
      <c r="K3914" s="323">
        <f>ROUND(SUMIF('VGT-Bewegungsdaten'!B:B,A3914,'VGT-Bewegungsdaten'!C:C),3)</f>
        <v>0</v>
      </c>
      <c r="L3914" s="324">
        <f>ROUND(SUMIF('VGT-Bewegungsdaten'!B:B,$A3914,'VGT-Bewegungsdaten'!D:D),2)</f>
        <v>0</v>
      </c>
      <c r="N3914" s="376" t="s">
        <v>4930</v>
      </c>
      <c r="O3914" s="376" t="s">
        <v>4942</v>
      </c>
      <c r="P3914" s="326">
        <f>ROUND(SUMIF('AV-Bewegungsdaten'!B:B,A3914,'AV-Bewegungsdaten'!C:C),3)</f>
        <v>0</v>
      </c>
      <c r="Q3914" s="324">
        <f>ROUND(SUMIF('AV-Bewegungsdaten'!B:B,$A3914,'AV-Bewegungsdaten'!D:D),2)</f>
        <v>0</v>
      </c>
      <c r="T3914" s="327"/>
      <c r="U3914" s="326">
        <f>ROUND(SUMIF('DV-Bewegungsdaten'!B:B,Kategorien!A3914,'DV-Bewegungsdaten'!D:D),3)</f>
        <v>0</v>
      </c>
      <c r="V3914" s="324">
        <f>ROUND(SUMIF('DV-Bewegungsdaten'!B:B,Kategorien!A3914,'DV-Bewegungsdaten'!E:E),3)</f>
        <v>0</v>
      </c>
      <c r="AD3914" s="390">
        <f t="shared" si="793"/>
        <v>2.3209999999999997</v>
      </c>
      <c r="AE3914" s="390">
        <f t="shared" si="794"/>
        <v>2.9779999999999998</v>
      </c>
      <c r="AF3914" s="390">
        <f t="shared" si="795"/>
        <v>4.1969999999999992</v>
      </c>
      <c r="AG3914" s="390">
        <f t="shared" si="796"/>
        <v>3.5639999999999996</v>
      </c>
      <c r="AH3914" s="390">
        <f t="shared" si="797"/>
        <v>3.476</v>
      </c>
      <c r="AI3914" s="390">
        <f t="shared" si="798"/>
        <v>4.008</v>
      </c>
      <c r="AJ3914" s="390">
        <f t="shared" si="799"/>
        <v>3.2909999999999999</v>
      </c>
      <c r="AK3914" s="390">
        <f t="shared" si="800"/>
        <v>3.5749999999999997</v>
      </c>
      <c r="AL3914" s="390">
        <f t="shared" si="801"/>
        <v>3.6849999999999996</v>
      </c>
      <c r="AM3914" s="390">
        <f t="shared" si="802"/>
        <v>3.5659999999999998</v>
      </c>
      <c r="AN3914" s="390">
        <f t="shared" si="803"/>
        <v>3.16</v>
      </c>
      <c r="AO3914" s="390">
        <f t="shared" si="804"/>
        <v>4.0629999999999997</v>
      </c>
    </row>
    <row r="3915" spans="1:41" ht="15" customHeight="1" x14ac:dyDescent="0.25">
      <c r="A3915" s="127" t="s">
        <v>3205</v>
      </c>
      <c r="B3915" s="125" t="s">
        <v>1474</v>
      </c>
      <c r="C3915" s="125" t="s">
        <v>4007</v>
      </c>
      <c r="D3915" s="125" t="s">
        <v>1460</v>
      </c>
      <c r="F3915" s="126">
        <v>8.0399999999999991</v>
      </c>
      <c r="G3915" s="126">
        <v>8.2399999999999984</v>
      </c>
      <c r="H3915" s="126">
        <v>6.43</v>
      </c>
      <c r="I3915" s="126"/>
      <c r="J3915" s="317"/>
      <c r="K3915" s="323">
        <f>ROUND(SUMIF('VGT-Bewegungsdaten'!B:B,A3915,'VGT-Bewegungsdaten'!C:C),3)</f>
        <v>0</v>
      </c>
      <c r="L3915" s="324">
        <f>ROUND(SUMIF('VGT-Bewegungsdaten'!B:B,$A3915,'VGT-Bewegungsdaten'!D:D),2)</f>
        <v>0</v>
      </c>
      <c r="N3915" s="376" t="s">
        <v>4930</v>
      </c>
      <c r="O3915" s="376" t="s">
        <v>4942</v>
      </c>
      <c r="P3915" s="326">
        <f>ROUND(SUMIF('AV-Bewegungsdaten'!B:B,A3915,'AV-Bewegungsdaten'!C:C),3)</f>
        <v>0</v>
      </c>
      <c r="Q3915" s="324">
        <f>ROUND(SUMIF('AV-Bewegungsdaten'!B:B,$A3915,'AV-Bewegungsdaten'!D:D),2)</f>
        <v>0</v>
      </c>
      <c r="T3915" s="327"/>
      <c r="U3915" s="326">
        <f>ROUND(SUMIF('DV-Bewegungsdaten'!B:B,Kategorien!A3915,'DV-Bewegungsdaten'!D:D),3)</f>
        <v>0</v>
      </c>
      <c r="V3915" s="324">
        <f>ROUND(SUMIF('DV-Bewegungsdaten'!B:B,Kategorien!A3915,'DV-Bewegungsdaten'!E:E),3)</f>
        <v>0</v>
      </c>
      <c r="AD3915" s="390">
        <f t="shared" si="793"/>
        <v>3.3009999999999984</v>
      </c>
      <c r="AE3915" s="390">
        <f t="shared" si="794"/>
        <v>3.9579999999999984</v>
      </c>
      <c r="AF3915" s="390">
        <f t="shared" si="795"/>
        <v>5.1769999999999978</v>
      </c>
      <c r="AG3915" s="390">
        <f t="shared" si="796"/>
        <v>4.5439999999999987</v>
      </c>
      <c r="AH3915" s="390">
        <f t="shared" si="797"/>
        <v>4.4559999999999986</v>
      </c>
      <c r="AI3915" s="390">
        <f t="shared" si="798"/>
        <v>4.9879999999999987</v>
      </c>
      <c r="AJ3915" s="390">
        <f t="shared" si="799"/>
        <v>4.270999999999999</v>
      </c>
      <c r="AK3915" s="390">
        <f t="shared" si="800"/>
        <v>4.5549999999999979</v>
      </c>
      <c r="AL3915" s="390">
        <f t="shared" si="801"/>
        <v>4.6649999999999983</v>
      </c>
      <c r="AM3915" s="390">
        <f t="shared" si="802"/>
        <v>4.5459999999999985</v>
      </c>
      <c r="AN3915" s="390">
        <f t="shared" si="803"/>
        <v>4.1399999999999988</v>
      </c>
      <c r="AO3915" s="390">
        <f t="shared" si="804"/>
        <v>5.0429999999999984</v>
      </c>
    </row>
    <row r="3916" spans="1:41" ht="15" customHeight="1" x14ac:dyDescent="0.25">
      <c r="A3916" s="127" t="s">
        <v>3942</v>
      </c>
      <c r="B3916" s="125" t="s">
        <v>1474</v>
      </c>
      <c r="C3916" s="125" t="s">
        <v>4008</v>
      </c>
      <c r="D3916" s="125" t="s">
        <v>1475</v>
      </c>
      <c r="F3916" s="126">
        <v>8.73</v>
      </c>
      <c r="G3916" s="126">
        <v>8.93</v>
      </c>
      <c r="H3916" s="126">
        <v>6.98</v>
      </c>
      <c r="I3916" s="126"/>
      <c r="J3916" s="317"/>
      <c r="K3916" s="323">
        <f>ROUND(SUMIF('VGT-Bewegungsdaten'!B:B,A3916,'VGT-Bewegungsdaten'!C:C),3)</f>
        <v>0</v>
      </c>
      <c r="L3916" s="324">
        <f>ROUND(SUMIF('VGT-Bewegungsdaten'!B:B,$A3916,'VGT-Bewegungsdaten'!D:D),2)</f>
        <v>0</v>
      </c>
      <c r="N3916" s="376" t="s">
        <v>4930</v>
      </c>
      <c r="O3916" s="376" t="s">
        <v>4942</v>
      </c>
      <c r="P3916" s="326">
        <f>ROUND(SUMIF('AV-Bewegungsdaten'!B:B,A3916,'AV-Bewegungsdaten'!C:C),3)</f>
        <v>0</v>
      </c>
      <c r="Q3916" s="324">
        <f>ROUND(SUMIF('AV-Bewegungsdaten'!B:B,$A3916,'AV-Bewegungsdaten'!D:D),2)</f>
        <v>0</v>
      </c>
      <c r="T3916" s="327"/>
      <c r="U3916" s="326">
        <f>ROUND(SUMIF('DV-Bewegungsdaten'!B:B,Kategorien!A3916,'DV-Bewegungsdaten'!D:D),3)</f>
        <v>0</v>
      </c>
      <c r="V3916" s="324">
        <f>ROUND(SUMIF('DV-Bewegungsdaten'!B:B,Kategorien!A3916,'DV-Bewegungsdaten'!E:E),3)</f>
        <v>0</v>
      </c>
      <c r="AD3916" s="390">
        <f t="shared" si="793"/>
        <v>3.9909999999999997</v>
      </c>
      <c r="AE3916" s="390">
        <f t="shared" si="794"/>
        <v>4.6479999999999997</v>
      </c>
      <c r="AF3916" s="390">
        <f t="shared" si="795"/>
        <v>5.8669999999999991</v>
      </c>
      <c r="AG3916" s="390">
        <f t="shared" si="796"/>
        <v>5.234</v>
      </c>
      <c r="AH3916" s="390">
        <f t="shared" si="797"/>
        <v>5.1459999999999999</v>
      </c>
      <c r="AI3916" s="390">
        <f t="shared" si="798"/>
        <v>5.6779999999999999</v>
      </c>
      <c r="AJ3916" s="390">
        <f t="shared" si="799"/>
        <v>4.9610000000000003</v>
      </c>
      <c r="AK3916" s="390">
        <f t="shared" si="800"/>
        <v>5.2449999999999992</v>
      </c>
      <c r="AL3916" s="390">
        <f t="shared" si="801"/>
        <v>5.3549999999999995</v>
      </c>
      <c r="AM3916" s="390">
        <f t="shared" si="802"/>
        <v>5.2359999999999998</v>
      </c>
      <c r="AN3916" s="390">
        <f t="shared" si="803"/>
        <v>4.83</v>
      </c>
      <c r="AO3916" s="390">
        <f t="shared" si="804"/>
        <v>5.7329999999999997</v>
      </c>
    </row>
    <row r="3917" spans="1:41" ht="15" customHeight="1" x14ac:dyDescent="0.25">
      <c r="A3917" s="127" t="s">
        <v>3943</v>
      </c>
      <c r="B3917" s="125" t="s">
        <v>1474</v>
      </c>
      <c r="C3917" s="125" t="s">
        <v>4008</v>
      </c>
      <c r="D3917" s="125" t="s">
        <v>1477</v>
      </c>
      <c r="F3917" s="126">
        <v>10.67</v>
      </c>
      <c r="G3917" s="126">
        <v>10.87</v>
      </c>
      <c r="H3917" s="126">
        <v>8.5399999999999991</v>
      </c>
      <c r="I3917" s="126"/>
      <c r="J3917" s="317"/>
      <c r="K3917" s="323">
        <f>ROUND(SUMIF('VGT-Bewegungsdaten'!B:B,A3917,'VGT-Bewegungsdaten'!C:C),3)</f>
        <v>0</v>
      </c>
      <c r="L3917" s="324">
        <f>ROUND(SUMIF('VGT-Bewegungsdaten'!B:B,$A3917,'VGT-Bewegungsdaten'!D:D),2)</f>
        <v>0</v>
      </c>
      <c r="N3917" s="376" t="s">
        <v>4930</v>
      </c>
      <c r="O3917" s="376" t="s">
        <v>4942</v>
      </c>
      <c r="P3917" s="326">
        <f>ROUND(SUMIF('AV-Bewegungsdaten'!B:B,A3917,'AV-Bewegungsdaten'!C:C),3)</f>
        <v>0</v>
      </c>
      <c r="Q3917" s="324">
        <f>ROUND(SUMIF('AV-Bewegungsdaten'!B:B,$A3917,'AV-Bewegungsdaten'!D:D),2)</f>
        <v>0</v>
      </c>
      <c r="T3917" s="327"/>
      <c r="U3917" s="326">
        <f>ROUND(SUMIF('DV-Bewegungsdaten'!B:B,Kategorien!A3917,'DV-Bewegungsdaten'!D:D),3)</f>
        <v>0</v>
      </c>
      <c r="V3917" s="324">
        <f>ROUND(SUMIF('DV-Bewegungsdaten'!B:B,Kategorien!A3917,'DV-Bewegungsdaten'!E:E),3)</f>
        <v>0</v>
      </c>
      <c r="AD3917" s="390">
        <f t="shared" si="793"/>
        <v>5.9309999999999992</v>
      </c>
      <c r="AE3917" s="390">
        <f t="shared" si="794"/>
        <v>6.5879999999999992</v>
      </c>
      <c r="AF3917" s="390">
        <f t="shared" si="795"/>
        <v>7.8069999999999986</v>
      </c>
      <c r="AG3917" s="390">
        <f t="shared" si="796"/>
        <v>7.1739999999999995</v>
      </c>
      <c r="AH3917" s="390">
        <f t="shared" si="797"/>
        <v>7.0859999999999994</v>
      </c>
      <c r="AI3917" s="390">
        <f t="shared" si="798"/>
        <v>7.6179999999999994</v>
      </c>
      <c r="AJ3917" s="390">
        <f t="shared" si="799"/>
        <v>6.9009999999999998</v>
      </c>
      <c r="AK3917" s="390">
        <f t="shared" si="800"/>
        <v>7.1849999999999987</v>
      </c>
      <c r="AL3917" s="390">
        <f t="shared" si="801"/>
        <v>7.294999999999999</v>
      </c>
      <c r="AM3917" s="390">
        <f t="shared" si="802"/>
        <v>7.1759999999999993</v>
      </c>
      <c r="AN3917" s="390">
        <f t="shared" si="803"/>
        <v>6.77</v>
      </c>
      <c r="AO3917" s="390">
        <f t="shared" si="804"/>
        <v>7.6729999999999992</v>
      </c>
    </row>
    <row r="3918" spans="1:41" ht="15" customHeight="1" x14ac:dyDescent="0.25">
      <c r="A3918" s="127" t="s">
        <v>3944</v>
      </c>
      <c r="B3918" s="125" t="s">
        <v>1474</v>
      </c>
      <c r="C3918" s="125" t="s">
        <v>4008</v>
      </c>
      <c r="D3918" s="125" t="s">
        <v>1479</v>
      </c>
      <c r="F3918" s="126">
        <v>9.7000000000000011</v>
      </c>
      <c r="G3918" s="126">
        <v>9.9</v>
      </c>
      <c r="H3918" s="126">
        <v>7.76</v>
      </c>
      <c r="I3918" s="126"/>
      <c r="J3918" s="317"/>
      <c r="K3918" s="323">
        <f>ROUND(SUMIF('VGT-Bewegungsdaten'!B:B,A3918,'VGT-Bewegungsdaten'!C:C),3)</f>
        <v>0</v>
      </c>
      <c r="L3918" s="324">
        <f>ROUND(SUMIF('VGT-Bewegungsdaten'!B:B,$A3918,'VGT-Bewegungsdaten'!D:D),2)</f>
        <v>0</v>
      </c>
      <c r="N3918" s="376" t="s">
        <v>4930</v>
      </c>
      <c r="O3918" s="376" t="s">
        <v>4942</v>
      </c>
      <c r="P3918" s="326">
        <f>ROUND(SUMIF('AV-Bewegungsdaten'!B:B,A3918,'AV-Bewegungsdaten'!C:C),3)</f>
        <v>0</v>
      </c>
      <c r="Q3918" s="324">
        <f>ROUND(SUMIF('AV-Bewegungsdaten'!B:B,$A3918,'AV-Bewegungsdaten'!D:D),2)</f>
        <v>0</v>
      </c>
      <c r="T3918" s="327"/>
      <c r="U3918" s="326">
        <f>ROUND(SUMIF('DV-Bewegungsdaten'!B:B,Kategorien!A3918,'DV-Bewegungsdaten'!D:D),3)</f>
        <v>0</v>
      </c>
      <c r="V3918" s="324">
        <f>ROUND(SUMIF('DV-Bewegungsdaten'!B:B,Kategorien!A3918,'DV-Bewegungsdaten'!E:E),3)</f>
        <v>0</v>
      </c>
      <c r="AD3918" s="390">
        <f t="shared" si="793"/>
        <v>4.9610000000000003</v>
      </c>
      <c r="AE3918" s="390">
        <f t="shared" si="794"/>
        <v>5.6180000000000003</v>
      </c>
      <c r="AF3918" s="390">
        <f t="shared" si="795"/>
        <v>6.8369999999999997</v>
      </c>
      <c r="AG3918" s="390">
        <f t="shared" si="796"/>
        <v>6.2040000000000006</v>
      </c>
      <c r="AH3918" s="390">
        <f t="shared" si="797"/>
        <v>6.1160000000000005</v>
      </c>
      <c r="AI3918" s="390">
        <f t="shared" si="798"/>
        <v>6.6480000000000006</v>
      </c>
      <c r="AJ3918" s="390">
        <f t="shared" si="799"/>
        <v>5.9310000000000009</v>
      </c>
      <c r="AK3918" s="390">
        <f t="shared" si="800"/>
        <v>6.2149999999999999</v>
      </c>
      <c r="AL3918" s="390">
        <f t="shared" si="801"/>
        <v>6.3250000000000002</v>
      </c>
      <c r="AM3918" s="390">
        <f t="shared" si="802"/>
        <v>6.2060000000000004</v>
      </c>
      <c r="AN3918" s="390">
        <f t="shared" si="803"/>
        <v>5.8000000000000007</v>
      </c>
      <c r="AO3918" s="390">
        <f t="shared" si="804"/>
        <v>6.7030000000000003</v>
      </c>
    </row>
    <row r="3919" spans="1:41" ht="15" customHeight="1" x14ac:dyDescent="0.25">
      <c r="A3919" s="127" t="s">
        <v>3945</v>
      </c>
      <c r="B3919" s="125" t="s">
        <v>1474</v>
      </c>
      <c r="C3919" s="125" t="s">
        <v>4008</v>
      </c>
      <c r="D3919" s="125" t="s">
        <v>1481</v>
      </c>
      <c r="F3919" s="126">
        <v>10.67</v>
      </c>
      <c r="G3919" s="126">
        <v>10.87</v>
      </c>
      <c r="H3919" s="126">
        <v>8.5399999999999991</v>
      </c>
      <c r="I3919" s="126"/>
      <c r="J3919" s="317"/>
      <c r="K3919" s="323">
        <f>ROUND(SUMIF('VGT-Bewegungsdaten'!B:B,A3919,'VGT-Bewegungsdaten'!C:C),3)</f>
        <v>0</v>
      </c>
      <c r="L3919" s="324">
        <f>ROUND(SUMIF('VGT-Bewegungsdaten'!B:B,$A3919,'VGT-Bewegungsdaten'!D:D),2)</f>
        <v>0</v>
      </c>
      <c r="N3919" s="376" t="s">
        <v>4930</v>
      </c>
      <c r="O3919" s="376" t="s">
        <v>4942</v>
      </c>
      <c r="P3919" s="326">
        <f>ROUND(SUMIF('AV-Bewegungsdaten'!B:B,A3919,'AV-Bewegungsdaten'!C:C),3)</f>
        <v>0</v>
      </c>
      <c r="Q3919" s="324">
        <f>ROUND(SUMIF('AV-Bewegungsdaten'!B:B,$A3919,'AV-Bewegungsdaten'!D:D),2)</f>
        <v>0</v>
      </c>
      <c r="T3919" s="327"/>
      <c r="U3919" s="326">
        <f>ROUND(SUMIF('DV-Bewegungsdaten'!B:B,Kategorien!A3919,'DV-Bewegungsdaten'!D:D),3)</f>
        <v>0</v>
      </c>
      <c r="V3919" s="324">
        <f>ROUND(SUMIF('DV-Bewegungsdaten'!B:B,Kategorien!A3919,'DV-Bewegungsdaten'!E:E),3)</f>
        <v>0</v>
      </c>
      <c r="AD3919" s="390">
        <f t="shared" si="793"/>
        <v>5.9309999999999992</v>
      </c>
      <c r="AE3919" s="390">
        <f t="shared" si="794"/>
        <v>6.5879999999999992</v>
      </c>
      <c r="AF3919" s="390">
        <f t="shared" si="795"/>
        <v>7.8069999999999986</v>
      </c>
      <c r="AG3919" s="390">
        <f t="shared" si="796"/>
        <v>7.1739999999999995</v>
      </c>
      <c r="AH3919" s="390">
        <f t="shared" si="797"/>
        <v>7.0859999999999994</v>
      </c>
      <c r="AI3919" s="390">
        <f t="shared" si="798"/>
        <v>7.6179999999999994</v>
      </c>
      <c r="AJ3919" s="390">
        <f t="shared" si="799"/>
        <v>6.9009999999999998</v>
      </c>
      <c r="AK3919" s="390">
        <f t="shared" si="800"/>
        <v>7.1849999999999987</v>
      </c>
      <c r="AL3919" s="390">
        <f t="shared" si="801"/>
        <v>7.294999999999999</v>
      </c>
      <c r="AM3919" s="390">
        <f t="shared" si="802"/>
        <v>7.1759999999999993</v>
      </c>
      <c r="AN3919" s="390">
        <f t="shared" si="803"/>
        <v>6.77</v>
      </c>
      <c r="AO3919" s="390">
        <f t="shared" si="804"/>
        <v>7.6729999999999992</v>
      </c>
    </row>
    <row r="3920" spans="1:41" ht="15" customHeight="1" x14ac:dyDescent="0.25">
      <c r="A3920" s="127" t="s">
        <v>3946</v>
      </c>
      <c r="B3920" s="125" t="s">
        <v>1474</v>
      </c>
      <c r="C3920" s="125" t="s">
        <v>4008</v>
      </c>
      <c r="D3920" s="125" t="s">
        <v>1424</v>
      </c>
      <c r="F3920" s="126">
        <v>5.98</v>
      </c>
      <c r="G3920" s="126">
        <v>6.1800000000000006</v>
      </c>
      <c r="H3920" s="126">
        <v>4.78</v>
      </c>
      <c r="I3920" s="126"/>
      <c r="J3920" s="317"/>
      <c r="K3920" s="323">
        <f>ROUND(SUMIF('VGT-Bewegungsdaten'!B:B,A3920,'VGT-Bewegungsdaten'!C:C),3)</f>
        <v>0</v>
      </c>
      <c r="L3920" s="324">
        <f>ROUND(SUMIF('VGT-Bewegungsdaten'!B:B,$A3920,'VGT-Bewegungsdaten'!D:D),2)</f>
        <v>0</v>
      </c>
      <c r="N3920" s="376" t="s">
        <v>4930</v>
      </c>
      <c r="O3920" s="376" t="s">
        <v>4942</v>
      </c>
      <c r="P3920" s="326">
        <f>ROUND(SUMIF('AV-Bewegungsdaten'!B:B,A3920,'AV-Bewegungsdaten'!C:C),3)</f>
        <v>0</v>
      </c>
      <c r="Q3920" s="324">
        <f>ROUND(SUMIF('AV-Bewegungsdaten'!B:B,$A3920,'AV-Bewegungsdaten'!D:D),2)</f>
        <v>0</v>
      </c>
      <c r="T3920" s="327"/>
      <c r="U3920" s="326">
        <f>ROUND(SUMIF('DV-Bewegungsdaten'!B:B,Kategorien!A3920,'DV-Bewegungsdaten'!D:D),3)</f>
        <v>0</v>
      </c>
      <c r="V3920" s="324">
        <f>ROUND(SUMIF('DV-Bewegungsdaten'!B:B,Kategorien!A3920,'DV-Bewegungsdaten'!E:E),3)</f>
        <v>0</v>
      </c>
      <c r="AD3920" s="390">
        <f t="shared" si="793"/>
        <v>1.2410000000000005</v>
      </c>
      <c r="AE3920" s="390">
        <f t="shared" si="794"/>
        <v>1.8980000000000006</v>
      </c>
      <c r="AF3920" s="390">
        <f t="shared" si="795"/>
        <v>3.1170000000000004</v>
      </c>
      <c r="AG3920" s="390">
        <f t="shared" si="796"/>
        <v>2.4840000000000004</v>
      </c>
      <c r="AH3920" s="390">
        <f t="shared" si="797"/>
        <v>2.3960000000000008</v>
      </c>
      <c r="AI3920" s="390">
        <f t="shared" si="798"/>
        <v>2.9280000000000008</v>
      </c>
      <c r="AJ3920" s="390">
        <f t="shared" si="799"/>
        <v>2.2110000000000007</v>
      </c>
      <c r="AK3920" s="390">
        <f t="shared" si="800"/>
        <v>2.4950000000000006</v>
      </c>
      <c r="AL3920" s="390">
        <f t="shared" si="801"/>
        <v>2.6050000000000004</v>
      </c>
      <c r="AM3920" s="390">
        <f t="shared" si="802"/>
        <v>2.4860000000000007</v>
      </c>
      <c r="AN3920" s="390">
        <f t="shared" si="803"/>
        <v>2.080000000000001</v>
      </c>
      <c r="AO3920" s="390">
        <f t="shared" si="804"/>
        <v>2.9830000000000005</v>
      </c>
    </row>
    <row r="3921" spans="1:41" ht="15" customHeight="1" x14ac:dyDescent="0.25">
      <c r="A3921" s="127" t="s">
        <v>3947</v>
      </c>
      <c r="B3921" s="125" t="s">
        <v>1474</v>
      </c>
      <c r="C3921" s="125" t="s">
        <v>4008</v>
      </c>
      <c r="D3921" s="125" t="s">
        <v>1436</v>
      </c>
      <c r="F3921" s="126">
        <v>7.92</v>
      </c>
      <c r="G3921" s="126">
        <v>8.1199999999999992</v>
      </c>
      <c r="H3921" s="126">
        <v>6.34</v>
      </c>
      <c r="I3921" s="126"/>
      <c r="J3921" s="317"/>
      <c r="K3921" s="323">
        <f>ROUND(SUMIF('VGT-Bewegungsdaten'!B:B,A3921,'VGT-Bewegungsdaten'!C:C),3)</f>
        <v>0</v>
      </c>
      <c r="L3921" s="324">
        <f>ROUND(SUMIF('VGT-Bewegungsdaten'!B:B,$A3921,'VGT-Bewegungsdaten'!D:D),2)</f>
        <v>0</v>
      </c>
      <c r="N3921" s="376" t="s">
        <v>4930</v>
      </c>
      <c r="O3921" s="376" t="s">
        <v>4942</v>
      </c>
      <c r="P3921" s="326">
        <f>ROUND(SUMIF('AV-Bewegungsdaten'!B:B,A3921,'AV-Bewegungsdaten'!C:C),3)</f>
        <v>0</v>
      </c>
      <c r="Q3921" s="324">
        <f>ROUND(SUMIF('AV-Bewegungsdaten'!B:B,$A3921,'AV-Bewegungsdaten'!D:D),2)</f>
        <v>0</v>
      </c>
      <c r="T3921" s="327"/>
      <c r="U3921" s="326">
        <f>ROUND(SUMIF('DV-Bewegungsdaten'!B:B,Kategorien!A3921,'DV-Bewegungsdaten'!D:D),3)</f>
        <v>0</v>
      </c>
      <c r="V3921" s="324">
        <f>ROUND(SUMIF('DV-Bewegungsdaten'!B:B,Kategorien!A3921,'DV-Bewegungsdaten'!E:E),3)</f>
        <v>0</v>
      </c>
      <c r="AD3921" s="390">
        <f t="shared" si="793"/>
        <v>3.1809999999999992</v>
      </c>
      <c r="AE3921" s="390">
        <f t="shared" si="794"/>
        <v>3.8379999999999992</v>
      </c>
      <c r="AF3921" s="390">
        <f t="shared" si="795"/>
        <v>5.0569999999999986</v>
      </c>
      <c r="AG3921" s="390">
        <f t="shared" si="796"/>
        <v>4.4239999999999995</v>
      </c>
      <c r="AH3921" s="390">
        <f t="shared" si="797"/>
        <v>4.3359999999999994</v>
      </c>
      <c r="AI3921" s="390">
        <f t="shared" si="798"/>
        <v>4.8679999999999994</v>
      </c>
      <c r="AJ3921" s="390">
        <f t="shared" si="799"/>
        <v>4.1509999999999998</v>
      </c>
      <c r="AK3921" s="390">
        <f t="shared" si="800"/>
        <v>4.4349999999999987</v>
      </c>
      <c r="AL3921" s="390">
        <f t="shared" si="801"/>
        <v>4.544999999999999</v>
      </c>
      <c r="AM3921" s="390">
        <f t="shared" si="802"/>
        <v>4.4259999999999993</v>
      </c>
      <c r="AN3921" s="390">
        <f t="shared" si="803"/>
        <v>4.0199999999999996</v>
      </c>
      <c r="AO3921" s="390">
        <f t="shared" si="804"/>
        <v>4.9229999999999992</v>
      </c>
    </row>
    <row r="3922" spans="1:41" ht="15" customHeight="1" x14ac:dyDescent="0.25">
      <c r="A3922" s="127" t="s">
        <v>3948</v>
      </c>
      <c r="B3922" s="125" t="s">
        <v>1474</v>
      </c>
      <c r="C3922" s="125" t="s">
        <v>4008</v>
      </c>
      <c r="D3922" s="125" t="s">
        <v>1448</v>
      </c>
      <c r="F3922" s="126">
        <v>6.95</v>
      </c>
      <c r="G3922" s="126">
        <v>7.15</v>
      </c>
      <c r="H3922" s="126">
        <v>5.56</v>
      </c>
      <c r="I3922" s="126"/>
      <c r="J3922" s="317"/>
      <c r="K3922" s="323">
        <f>ROUND(SUMIF('VGT-Bewegungsdaten'!B:B,A3922,'VGT-Bewegungsdaten'!C:C),3)</f>
        <v>0</v>
      </c>
      <c r="L3922" s="324">
        <f>ROUND(SUMIF('VGT-Bewegungsdaten'!B:B,$A3922,'VGT-Bewegungsdaten'!D:D),2)</f>
        <v>0</v>
      </c>
      <c r="N3922" s="376" t="s">
        <v>4930</v>
      </c>
      <c r="O3922" s="376" t="s">
        <v>4942</v>
      </c>
      <c r="P3922" s="326">
        <f>ROUND(SUMIF('AV-Bewegungsdaten'!B:B,A3922,'AV-Bewegungsdaten'!C:C),3)</f>
        <v>0</v>
      </c>
      <c r="Q3922" s="324">
        <f>ROUND(SUMIF('AV-Bewegungsdaten'!B:B,$A3922,'AV-Bewegungsdaten'!D:D),2)</f>
        <v>0</v>
      </c>
      <c r="T3922" s="327"/>
      <c r="U3922" s="326">
        <f>ROUND(SUMIF('DV-Bewegungsdaten'!B:B,Kategorien!A3922,'DV-Bewegungsdaten'!D:D),3)</f>
        <v>0</v>
      </c>
      <c r="V3922" s="324">
        <f>ROUND(SUMIF('DV-Bewegungsdaten'!B:B,Kategorien!A3922,'DV-Bewegungsdaten'!E:E),3)</f>
        <v>0</v>
      </c>
      <c r="AD3922" s="390">
        <f t="shared" si="793"/>
        <v>2.2110000000000003</v>
      </c>
      <c r="AE3922" s="390">
        <f t="shared" si="794"/>
        <v>2.8680000000000003</v>
      </c>
      <c r="AF3922" s="390">
        <f t="shared" si="795"/>
        <v>4.0869999999999997</v>
      </c>
      <c r="AG3922" s="390">
        <f t="shared" si="796"/>
        <v>3.4540000000000002</v>
      </c>
      <c r="AH3922" s="390">
        <f t="shared" si="797"/>
        <v>3.3660000000000005</v>
      </c>
      <c r="AI3922" s="390">
        <f t="shared" si="798"/>
        <v>3.8980000000000006</v>
      </c>
      <c r="AJ3922" s="390">
        <f t="shared" si="799"/>
        <v>3.1810000000000005</v>
      </c>
      <c r="AK3922" s="390">
        <f t="shared" si="800"/>
        <v>3.4650000000000003</v>
      </c>
      <c r="AL3922" s="390">
        <f t="shared" si="801"/>
        <v>3.5750000000000002</v>
      </c>
      <c r="AM3922" s="390">
        <f t="shared" si="802"/>
        <v>3.4560000000000004</v>
      </c>
      <c r="AN3922" s="390">
        <f t="shared" si="803"/>
        <v>3.0500000000000007</v>
      </c>
      <c r="AO3922" s="390">
        <f t="shared" si="804"/>
        <v>3.9530000000000003</v>
      </c>
    </row>
    <row r="3923" spans="1:41" ht="15" customHeight="1" x14ac:dyDescent="0.25">
      <c r="A3923" s="127" t="s">
        <v>3949</v>
      </c>
      <c r="B3923" s="125" t="s">
        <v>1474</v>
      </c>
      <c r="C3923" s="125" t="s">
        <v>4008</v>
      </c>
      <c r="D3923" s="125" t="s">
        <v>1460</v>
      </c>
      <c r="F3923" s="126">
        <v>7.92</v>
      </c>
      <c r="G3923" s="126">
        <v>8.1199999999999992</v>
      </c>
      <c r="H3923" s="126">
        <v>6.34</v>
      </c>
      <c r="I3923" s="126"/>
      <c r="J3923" s="317"/>
      <c r="K3923" s="323">
        <f>ROUND(SUMIF('VGT-Bewegungsdaten'!B:B,A3923,'VGT-Bewegungsdaten'!C:C),3)</f>
        <v>0</v>
      </c>
      <c r="L3923" s="324">
        <f>ROUND(SUMIF('VGT-Bewegungsdaten'!B:B,$A3923,'VGT-Bewegungsdaten'!D:D),2)</f>
        <v>0</v>
      </c>
      <c r="N3923" s="376" t="s">
        <v>4930</v>
      </c>
      <c r="O3923" s="376" t="s">
        <v>4942</v>
      </c>
      <c r="P3923" s="326">
        <f>ROUND(SUMIF('AV-Bewegungsdaten'!B:B,A3923,'AV-Bewegungsdaten'!C:C),3)</f>
        <v>0</v>
      </c>
      <c r="Q3923" s="324">
        <f>ROUND(SUMIF('AV-Bewegungsdaten'!B:B,$A3923,'AV-Bewegungsdaten'!D:D),2)</f>
        <v>0</v>
      </c>
      <c r="T3923" s="327"/>
      <c r="U3923" s="326">
        <f>ROUND(SUMIF('DV-Bewegungsdaten'!B:B,Kategorien!A3923,'DV-Bewegungsdaten'!D:D),3)</f>
        <v>0</v>
      </c>
      <c r="V3923" s="324">
        <f>ROUND(SUMIF('DV-Bewegungsdaten'!B:B,Kategorien!A3923,'DV-Bewegungsdaten'!E:E),3)</f>
        <v>0</v>
      </c>
      <c r="AD3923" s="390">
        <f t="shared" si="793"/>
        <v>3.1809999999999992</v>
      </c>
      <c r="AE3923" s="390">
        <f t="shared" si="794"/>
        <v>3.8379999999999992</v>
      </c>
      <c r="AF3923" s="390">
        <f t="shared" si="795"/>
        <v>5.0569999999999986</v>
      </c>
      <c r="AG3923" s="390">
        <f t="shared" si="796"/>
        <v>4.4239999999999995</v>
      </c>
      <c r="AH3923" s="390">
        <f t="shared" si="797"/>
        <v>4.3359999999999994</v>
      </c>
      <c r="AI3923" s="390">
        <f t="shared" si="798"/>
        <v>4.8679999999999994</v>
      </c>
      <c r="AJ3923" s="390">
        <f t="shared" si="799"/>
        <v>4.1509999999999998</v>
      </c>
      <c r="AK3923" s="390">
        <f t="shared" si="800"/>
        <v>4.4349999999999987</v>
      </c>
      <c r="AL3923" s="390">
        <f t="shared" si="801"/>
        <v>4.544999999999999</v>
      </c>
      <c r="AM3923" s="390">
        <f t="shared" si="802"/>
        <v>4.4259999999999993</v>
      </c>
      <c r="AN3923" s="390">
        <f t="shared" si="803"/>
        <v>4.0199999999999996</v>
      </c>
      <c r="AO3923" s="390">
        <f t="shared" si="804"/>
        <v>4.9229999999999992</v>
      </c>
    </row>
    <row r="3924" spans="1:41" ht="15" customHeight="1" x14ac:dyDescent="0.25">
      <c r="A3924" s="127" t="s">
        <v>4686</v>
      </c>
      <c r="B3924" s="125" t="s">
        <v>1474</v>
      </c>
      <c r="C3924" s="125" t="s">
        <v>4010</v>
      </c>
      <c r="D3924" s="125" t="s">
        <v>1475</v>
      </c>
      <c r="F3924" s="126">
        <v>8.6</v>
      </c>
      <c r="G3924" s="126">
        <v>8.7999999999999989</v>
      </c>
      <c r="H3924" s="126">
        <v>6.88</v>
      </c>
      <c r="I3924" s="126"/>
      <c r="J3924" s="317"/>
      <c r="K3924" s="323">
        <f>ROUND(SUMIF('VGT-Bewegungsdaten'!B:B,A3924,'VGT-Bewegungsdaten'!C:C),3)</f>
        <v>0</v>
      </c>
      <c r="L3924" s="324">
        <f>ROUND(SUMIF('VGT-Bewegungsdaten'!B:B,$A3924,'VGT-Bewegungsdaten'!D:D),2)</f>
        <v>0</v>
      </c>
      <c r="N3924" s="376" t="s">
        <v>4930</v>
      </c>
      <c r="O3924" s="376" t="s">
        <v>4942</v>
      </c>
      <c r="P3924" s="326">
        <f>ROUND(SUMIF('AV-Bewegungsdaten'!B:B,A3924,'AV-Bewegungsdaten'!C:C),3)</f>
        <v>0</v>
      </c>
      <c r="Q3924" s="324">
        <f>ROUND(SUMIF('AV-Bewegungsdaten'!B:B,$A3924,'AV-Bewegungsdaten'!D:D),2)</f>
        <v>0</v>
      </c>
      <c r="T3924" s="327"/>
      <c r="U3924" s="326">
        <f>ROUND(SUMIF('DV-Bewegungsdaten'!B:B,Kategorien!A3924,'DV-Bewegungsdaten'!D:D),3)</f>
        <v>0</v>
      </c>
      <c r="V3924" s="324">
        <f>ROUND(SUMIF('DV-Bewegungsdaten'!B:B,Kategorien!A3924,'DV-Bewegungsdaten'!E:E),3)</f>
        <v>0</v>
      </c>
      <c r="AD3924" s="390">
        <f t="shared" si="793"/>
        <v>3.8609999999999989</v>
      </c>
      <c r="AE3924" s="390">
        <f t="shared" si="794"/>
        <v>4.5179999999999989</v>
      </c>
      <c r="AF3924" s="390">
        <f t="shared" si="795"/>
        <v>5.7369999999999983</v>
      </c>
      <c r="AG3924" s="390">
        <f t="shared" si="796"/>
        <v>5.1039999999999992</v>
      </c>
      <c r="AH3924" s="390">
        <f t="shared" si="797"/>
        <v>5.0159999999999991</v>
      </c>
      <c r="AI3924" s="390">
        <f t="shared" si="798"/>
        <v>5.5479999999999992</v>
      </c>
      <c r="AJ3924" s="390">
        <f t="shared" si="799"/>
        <v>4.8309999999999995</v>
      </c>
      <c r="AK3924" s="390">
        <f t="shared" si="800"/>
        <v>5.1149999999999984</v>
      </c>
      <c r="AL3924" s="390">
        <f t="shared" si="801"/>
        <v>5.2249999999999988</v>
      </c>
      <c r="AM3924" s="390">
        <f t="shared" si="802"/>
        <v>5.105999999999999</v>
      </c>
      <c r="AN3924" s="390">
        <f t="shared" si="803"/>
        <v>4.6999999999999993</v>
      </c>
      <c r="AO3924" s="390">
        <f t="shared" si="804"/>
        <v>5.6029999999999989</v>
      </c>
    </row>
    <row r="3925" spans="1:41" ht="15" customHeight="1" x14ac:dyDescent="0.25">
      <c r="A3925" s="127" t="s">
        <v>4687</v>
      </c>
      <c r="B3925" s="125" t="s">
        <v>1474</v>
      </c>
      <c r="C3925" s="125" t="s">
        <v>4010</v>
      </c>
      <c r="D3925" s="125" t="s">
        <v>4688</v>
      </c>
      <c r="F3925" s="126">
        <v>11.6</v>
      </c>
      <c r="G3925" s="126">
        <v>11.799999999999999</v>
      </c>
      <c r="H3925" s="126">
        <v>9.2799999999999994</v>
      </c>
      <c r="I3925" s="126"/>
      <c r="J3925" s="317"/>
      <c r="K3925" s="323">
        <f>ROUND(SUMIF('VGT-Bewegungsdaten'!B:B,A3925,'VGT-Bewegungsdaten'!C:C),3)</f>
        <v>0</v>
      </c>
      <c r="L3925" s="324">
        <f>ROUND(SUMIF('VGT-Bewegungsdaten'!B:B,$A3925,'VGT-Bewegungsdaten'!D:D),2)</f>
        <v>0</v>
      </c>
      <c r="N3925" s="376" t="s">
        <v>4930</v>
      </c>
      <c r="O3925" s="376" t="s">
        <v>4942</v>
      </c>
      <c r="P3925" s="326">
        <f>ROUND(SUMIF('AV-Bewegungsdaten'!B:B,A3925,'AV-Bewegungsdaten'!C:C),3)</f>
        <v>0</v>
      </c>
      <c r="Q3925" s="324">
        <f>ROUND(SUMIF('AV-Bewegungsdaten'!B:B,$A3925,'AV-Bewegungsdaten'!D:D),2)</f>
        <v>0</v>
      </c>
      <c r="T3925" s="327"/>
      <c r="U3925" s="326">
        <f>ROUND(SUMIF('DV-Bewegungsdaten'!B:B,Kategorien!A3925,'DV-Bewegungsdaten'!D:D),3)</f>
        <v>0</v>
      </c>
      <c r="V3925" s="324">
        <f>ROUND(SUMIF('DV-Bewegungsdaten'!B:B,Kategorien!A3925,'DV-Bewegungsdaten'!E:E),3)</f>
        <v>0</v>
      </c>
      <c r="AD3925" s="390">
        <f t="shared" si="793"/>
        <v>6.8609999999999989</v>
      </c>
      <c r="AE3925" s="390">
        <f t="shared" si="794"/>
        <v>7.5179999999999989</v>
      </c>
      <c r="AF3925" s="390">
        <f t="shared" si="795"/>
        <v>8.7369999999999983</v>
      </c>
      <c r="AG3925" s="390">
        <f t="shared" si="796"/>
        <v>8.1039999999999992</v>
      </c>
      <c r="AH3925" s="390">
        <f t="shared" si="797"/>
        <v>8.0159999999999982</v>
      </c>
      <c r="AI3925" s="390">
        <f t="shared" si="798"/>
        <v>8.5479999999999983</v>
      </c>
      <c r="AJ3925" s="390">
        <f t="shared" si="799"/>
        <v>7.8309999999999995</v>
      </c>
      <c r="AK3925" s="390">
        <f t="shared" si="800"/>
        <v>8.1149999999999984</v>
      </c>
      <c r="AL3925" s="390">
        <f t="shared" si="801"/>
        <v>8.2249999999999979</v>
      </c>
      <c r="AM3925" s="390">
        <f t="shared" si="802"/>
        <v>8.1059999999999981</v>
      </c>
      <c r="AN3925" s="390">
        <f t="shared" si="803"/>
        <v>7.6999999999999993</v>
      </c>
      <c r="AO3925" s="390">
        <f t="shared" si="804"/>
        <v>8.602999999999998</v>
      </c>
    </row>
    <row r="3926" spans="1:41" ht="15" customHeight="1" x14ac:dyDescent="0.25">
      <c r="A3926" s="127" t="s">
        <v>4689</v>
      </c>
      <c r="B3926" s="125" t="s">
        <v>1474</v>
      </c>
      <c r="C3926" s="125" t="s">
        <v>4010</v>
      </c>
      <c r="D3926" s="125" t="s">
        <v>4690</v>
      </c>
      <c r="F3926" s="126">
        <v>10.6</v>
      </c>
      <c r="G3926" s="126">
        <v>10.799999999999999</v>
      </c>
      <c r="H3926" s="126">
        <v>8.48</v>
      </c>
      <c r="I3926" s="126"/>
      <c r="J3926" s="317"/>
      <c r="K3926" s="323">
        <f>ROUND(SUMIF('VGT-Bewegungsdaten'!B:B,A3926,'VGT-Bewegungsdaten'!C:C),3)</f>
        <v>0</v>
      </c>
      <c r="L3926" s="324">
        <f>ROUND(SUMIF('VGT-Bewegungsdaten'!B:B,$A3926,'VGT-Bewegungsdaten'!D:D),2)</f>
        <v>0</v>
      </c>
      <c r="N3926" s="376" t="s">
        <v>4930</v>
      </c>
      <c r="O3926" s="376" t="s">
        <v>4942</v>
      </c>
      <c r="P3926" s="326">
        <f>ROUND(SUMIF('AV-Bewegungsdaten'!B:B,A3926,'AV-Bewegungsdaten'!C:C),3)</f>
        <v>0</v>
      </c>
      <c r="Q3926" s="324">
        <f>ROUND(SUMIF('AV-Bewegungsdaten'!B:B,$A3926,'AV-Bewegungsdaten'!D:D),2)</f>
        <v>0</v>
      </c>
      <c r="T3926" s="327"/>
      <c r="U3926" s="326">
        <f>ROUND(SUMIF('DV-Bewegungsdaten'!B:B,Kategorien!A3926,'DV-Bewegungsdaten'!D:D),3)</f>
        <v>0</v>
      </c>
      <c r="V3926" s="324">
        <f>ROUND(SUMIF('DV-Bewegungsdaten'!B:B,Kategorien!A3926,'DV-Bewegungsdaten'!E:E),3)</f>
        <v>0</v>
      </c>
      <c r="AD3926" s="390">
        <f t="shared" si="793"/>
        <v>5.8609999999999989</v>
      </c>
      <c r="AE3926" s="390">
        <f t="shared" si="794"/>
        <v>6.5179999999999989</v>
      </c>
      <c r="AF3926" s="390">
        <f t="shared" si="795"/>
        <v>7.7369999999999983</v>
      </c>
      <c r="AG3926" s="390">
        <f t="shared" si="796"/>
        <v>7.1039999999999992</v>
      </c>
      <c r="AH3926" s="390">
        <f t="shared" si="797"/>
        <v>7.0159999999999991</v>
      </c>
      <c r="AI3926" s="390">
        <f t="shared" si="798"/>
        <v>7.5479999999999992</v>
      </c>
      <c r="AJ3926" s="390">
        <f t="shared" si="799"/>
        <v>6.8309999999999995</v>
      </c>
      <c r="AK3926" s="390">
        <f t="shared" si="800"/>
        <v>7.1149999999999984</v>
      </c>
      <c r="AL3926" s="390">
        <f t="shared" si="801"/>
        <v>7.2249999999999988</v>
      </c>
      <c r="AM3926" s="390">
        <f t="shared" si="802"/>
        <v>7.105999999999999</v>
      </c>
      <c r="AN3926" s="390">
        <f t="shared" si="803"/>
        <v>6.6999999999999993</v>
      </c>
      <c r="AO3926" s="390">
        <f t="shared" si="804"/>
        <v>7.6029999999999989</v>
      </c>
    </row>
    <row r="3927" spans="1:41" ht="15" customHeight="1" x14ac:dyDescent="0.25">
      <c r="A3927" s="127" t="s">
        <v>4691</v>
      </c>
      <c r="B3927" s="125" t="s">
        <v>1474</v>
      </c>
      <c r="C3927" s="125" t="s">
        <v>4010</v>
      </c>
      <c r="D3927" s="125" t="s">
        <v>4692</v>
      </c>
      <c r="F3927" s="126">
        <v>9.6</v>
      </c>
      <c r="G3927" s="126">
        <v>9.7999999999999989</v>
      </c>
      <c r="H3927" s="126">
        <v>7.68</v>
      </c>
      <c r="I3927" s="126"/>
      <c r="J3927" s="317"/>
      <c r="K3927" s="323">
        <f>ROUND(SUMIF('VGT-Bewegungsdaten'!B:B,A3927,'VGT-Bewegungsdaten'!C:C),3)</f>
        <v>0</v>
      </c>
      <c r="L3927" s="324">
        <f>ROUND(SUMIF('VGT-Bewegungsdaten'!B:B,$A3927,'VGT-Bewegungsdaten'!D:D),2)</f>
        <v>0</v>
      </c>
      <c r="N3927" s="376" t="s">
        <v>4930</v>
      </c>
      <c r="O3927" s="376" t="s">
        <v>4942</v>
      </c>
      <c r="P3927" s="326">
        <f>ROUND(SUMIF('AV-Bewegungsdaten'!B:B,A3927,'AV-Bewegungsdaten'!C:C),3)</f>
        <v>0</v>
      </c>
      <c r="Q3927" s="324">
        <f>ROUND(SUMIF('AV-Bewegungsdaten'!B:B,$A3927,'AV-Bewegungsdaten'!D:D),2)</f>
        <v>0</v>
      </c>
      <c r="T3927" s="327"/>
      <c r="U3927" s="326">
        <f>ROUND(SUMIF('DV-Bewegungsdaten'!B:B,Kategorien!A3927,'DV-Bewegungsdaten'!D:D),3)</f>
        <v>0</v>
      </c>
      <c r="V3927" s="324">
        <f>ROUND(SUMIF('DV-Bewegungsdaten'!B:B,Kategorien!A3927,'DV-Bewegungsdaten'!E:E),3)</f>
        <v>0</v>
      </c>
      <c r="AD3927" s="390">
        <f t="shared" si="793"/>
        <v>4.8609999999999989</v>
      </c>
      <c r="AE3927" s="390">
        <f t="shared" si="794"/>
        <v>5.5179999999999989</v>
      </c>
      <c r="AF3927" s="390">
        <f t="shared" si="795"/>
        <v>6.7369999999999983</v>
      </c>
      <c r="AG3927" s="390">
        <f t="shared" si="796"/>
        <v>6.1039999999999992</v>
      </c>
      <c r="AH3927" s="390">
        <f t="shared" si="797"/>
        <v>6.0159999999999991</v>
      </c>
      <c r="AI3927" s="390">
        <f t="shared" si="798"/>
        <v>6.5479999999999992</v>
      </c>
      <c r="AJ3927" s="390">
        <f t="shared" si="799"/>
        <v>5.8309999999999995</v>
      </c>
      <c r="AK3927" s="390">
        <f t="shared" si="800"/>
        <v>6.1149999999999984</v>
      </c>
      <c r="AL3927" s="390">
        <f t="shared" si="801"/>
        <v>6.2249999999999988</v>
      </c>
      <c r="AM3927" s="390">
        <f t="shared" si="802"/>
        <v>6.105999999999999</v>
      </c>
      <c r="AN3927" s="390">
        <f t="shared" si="803"/>
        <v>5.6999999999999993</v>
      </c>
      <c r="AO3927" s="390">
        <f t="shared" si="804"/>
        <v>6.6029999999999989</v>
      </c>
    </row>
    <row r="3928" spans="1:41" ht="15" customHeight="1" x14ac:dyDescent="0.25">
      <c r="A3928" s="127" t="s">
        <v>4693</v>
      </c>
      <c r="B3928" s="125" t="s">
        <v>1474</v>
      </c>
      <c r="C3928" s="125" t="s">
        <v>4010</v>
      </c>
      <c r="D3928" s="125" t="s">
        <v>1424</v>
      </c>
      <c r="F3928" s="126">
        <v>5.89</v>
      </c>
      <c r="G3928" s="126">
        <v>6.09</v>
      </c>
      <c r="H3928" s="126">
        <v>4.71</v>
      </c>
      <c r="I3928" s="126"/>
      <c r="J3928" s="317"/>
      <c r="K3928" s="323">
        <f>ROUND(SUMIF('VGT-Bewegungsdaten'!B:B,A3928,'VGT-Bewegungsdaten'!C:C),3)</f>
        <v>0</v>
      </c>
      <c r="L3928" s="324">
        <f>ROUND(SUMIF('VGT-Bewegungsdaten'!B:B,$A3928,'VGT-Bewegungsdaten'!D:D),2)</f>
        <v>0</v>
      </c>
      <c r="N3928" s="376" t="s">
        <v>4930</v>
      </c>
      <c r="O3928" s="376" t="s">
        <v>4942</v>
      </c>
      <c r="P3928" s="326">
        <f>ROUND(SUMIF('AV-Bewegungsdaten'!B:B,A3928,'AV-Bewegungsdaten'!C:C),3)</f>
        <v>0</v>
      </c>
      <c r="Q3928" s="324">
        <f>ROUND(SUMIF('AV-Bewegungsdaten'!B:B,$A3928,'AV-Bewegungsdaten'!D:D),2)</f>
        <v>0</v>
      </c>
      <c r="T3928" s="327"/>
      <c r="U3928" s="326">
        <f>ROUND(SUMIF('DV-Bewegungsdaten'!B:B,Kategorien!A3928,'DV-Bewegungsdaten'!D:D),3)</f>
        <v>0</v>
      </c>
      <c r="V3928" s="324">
        <f>ROUND(SUMIF('DV-Bewegungsdaten'!B:B,Kategorien!A3928,'DV-Bewegungsdaten'!E:E),3)</f>
        <v>0</v>
      </c>
      <c r="AD3928" s="390">
        <f t="shared" si="793"/>
        <v>1.1509999999999998</v>
      </c>
      <c r="AE3928" s="390">
        <f t="shared" si="794"/>
        <v>1.8079999999999998</v>
      </c>
      <c r="AF3928" s="390">
        <f t="shared" si="795"/>
        <v>3.0269999999999997</v>
      </c>
      <c r="AG3928" s="390">
        <f t="shared" si="796"/>
        <v>2.3939999999999997</v>
      </c>
      <c r="AH3928" s="390">
        <f t="shared" si="797"/>
        <v>2.306</v>
      </c>
      <c r="AI3928" s="390">
        <f t="shared" si="798"/>
        <v>2.8380000000000001</v>
      </c>
      <c r="AJ3928" s="390">
        <f t="shared" si="799"/>
        <v>2.121</v>
      </c>
      <c r="AK3928" s="390">
        <f t="shared" si="800"/>
        <v>2.4049999999999998</v>
      </c>
      <c r="AL3928" s="390">
        <f t="shared" si="801"/>
        <v>2.5149999999999997</v>
      </c>
      <c r="AM3928" s="390">
        <f t="shared" si="802"/>
        <v>2.3959999999999999</v>
      </c>
      <c r="AN3928" s="390">
        <f t="shared" si="803"/>
        <v>1.9900000000000002</v>
      </c>
      <c r="AO3928" s="390">
        <f t="shared" si="804"/>
        <v>2.8929999999999998</v>
      </c>
    </row>
    <row r="3929" spans="1:41" ht="15" customHeight="1" x14ac:dyDescent="0.25">
      <c r="A3929" s="127" t="s">
        <v>4694</v>
      </c>
      <c r="B3929" s="125" t="s">
        <v>1474</v>
      </c>
      <c r="C3929" s="125" t="s">
        <v>4010</v>
      </c>
      <c r="D3929" s="125" t="s">
        <v>4695</v>
      </c>
      <c r="F3929" s="126">
        <v>8.89</v>
      </c>
      <c r="G3929" s="126">
        <v>9.09</v>
      </c>
      <c r="H3929" s="126">
        <v>7.11</v>
      </c>
      <c r="I3929" s="126"/>
      <c r="J3929" s="317"/>
      <c r="K3929" s="323">
        <f>ROUND(SUMIF('VGT-Bewegungsdaten'!B:B,A3929,'VGT-Bewegungsdaten'!C:C),3)</f>
        <v>0</v>
      </c>
      <c r="L3929" s="324">
        <f>ROUND(SUMIF('VGT-Bewegungsdaten'!B:B,$A3929,'VGT-Bewegungsdaten'!D:D),2)</f>
        <v>0</v>
      </c>
      <c r="N3929" s="376" t="s">
        <v>4930</v>
      </c>
      <c r="O3929" s="376" t="s">
        <v>4942</v>
      </c>
      <c r="P3929" s="326">
        <f>ROUND(SUMIF('AV-Bewegungsdaten'!B:B,A3929,'AV-Bewegungsdaten'!C:C),3)</f>
        <v>0</v>
      </c>
      <c r="Q3929" s="324">
        <f>ROUND(SUMIF('AV-Bewegungsdaten'!B:B,$A3929,'AV-Bewegungsdaten'!D:D),2)</f>
        <v>0</v>
      </c>
      <c r="T3929" s="327"/>
      <c r="U3929" s="326">
        <f>ROUND(SUMIF('DV-Bewegungsdaten'!B:B,Kategorien!A3929,'DV-Bewegungsdaten'!D:D),3)</f>
        <v>0</v>
      </c>
      <c r="V3929" s="324">
        <f>ROUND(SUMIF('DV-Bewegungsdaten'!B:B,Kategorien!A3929,'DV-Bewegungsdaten'!E:E),3)</f>
        <v>0</v>
      </c>
      <c r="AD3929" s="390">
        <f t="shared" si="793"/>
        <v>4.1509999999999998</v>
      </c>
      <c r="AE3929" s="390">
        <f t="shared" si="794"/>
        <v>4.8079999999999998</v>
      </c>
      <c r="AF3929" s="390">
        <f t="shared" si="795"/>
        <v>6.0269999999999992</v>
      </c>
      <c r="AG3929" s="390">
        <f t="shared" si="796"/>
        <v>5.3940000000000001</v>
      </c>
      <c r="AH3929" s="390">
        <f t="shared" si="797"/>
        <v>5.306</v>
      </c>
      <c r="AI3929" s="390">
        <f t="shared" si="798"/>
        <v>5.8380000000000001</v>
      </c>
      <c r="AJ3929" s="390">
        <f t="shared" si="799"/>
        <v>5.1210000000000004</v>
      </c>
      <c r="AK3929" s="390">
        <f t="shared" si="800"/>
        <v>5.4049999999999994</v>
      </c>
      <c r="AL3929" s="390">
        <f t="shared" si="801"/>
        <v>5.5149999999999997</v>
      </c>
      <c r="AM3929" s="390">
        <f t="shared" si="802"/>
        <v>5.3959999999999999</v>
      </c>
      <c r="AN3929" s="390">
        <f t="shared" si="803"/>
        <v>4.99</v>
      </c>
      <c r="AO3929" s="390">
        <f t="shared" si="804"/>
        <v>5.8929999999999998</v>
      </c>
    </row>
    <row r="3930" spans="1:41" ht="15" customHeight="1" x14ac:dyDescent="0.25">
      <c r="A3930" s="127" t="s">
        <v>4696</v>
      </c>
      <c r="B3930" s="125" t="s">
        <v>1474</v>
      </c>
      <c r="C3930" s="125" t="s">
        <v>4010</v>
      </c>
      <c r="D3930" s="125" t="s">
        <v>4697</v>
      </c>
      <c r="F3930" s="126">
        <v>7.89</v>
      </c>
      <c r="G3930" s="126">
        <v>8.09</v>
      </c>
      <c r="H3930" s="126">
        <v>6.31</v>
      </c>
      <c r="I3930" s="126"/>
      <c r="J3930" s="317"/>
      <c r="K3930" s="323">
        <f>ROUND(SUMIF('VGT-Bewegungsdaten'!B:B,A3930,'VGT-Bewegungsdaten'!C:C),3)</f>
        <v>0</v>
      </c>
      <c r="L3930" s="324">
        <f>ROUND(SUMIF('VGT-Bewegungsdaten'!B:B,$A3930,'VGT-Bewegungsdaten'!D:D),2)</f>
        <v>0</v>
      </c>
      <c r="N3930" s="376" t="s">
        <v>4930</v>
      </c>
      <c r="O3930" s="376" t="s">
        <v>4942</v>
      </c>
      <c r="P3930" s="326">
        <f>ROUND(SUMIF('AV-Bewegungsdaten'!B:B,A3930,'AV-Bewegungsdaten'!C:C),3)</f>
        <v>0</v>
      </c>
      <c r="Q3930" s="324">
        <f>ROUND(SUMIF('AV-Bewegungsdaten'!B:B,$A3930,'AV-Bewegungsdaten'!D:D),2)</f>
        <v>0</v>
      </c>
      <c r="T3930" s="327"/>
      <c r="U3930" s="326">
        <f>ROUND(SUMIF('DV-Bewegungsdaten'!B:B,Kategorien!A3930,'DV-Bewegungsdaten'!D:D),3)</f>
        <v>0</v>
      </c>
      <c r="V3930" s="324">
        <f>ROUND(SUMIF('DV-Bewegungsdaten'!B:B,Kategorien!A3930,'DV-Bewegungsdaten'!E:E),3)</f>
        <v>0</v>
      </c>
      <c r="AD3930" s="390">
        <f t="shared" si="793"/>
        <v>3.1509999999999998</v>
      </c>
      <c r="AE3930" s="390">
        <f t="shared" si="794"/>
        <v>3.8079999999999998</v>
      </c>
      <c r="AF3930" s="390">
        <f t="shared" si="795"/>
        <v>5.0269999999999992</v>
      </c>
      <c r="AG3930" s="390">
        <f t="shared" si="796"/>
        <v>4.3940000000000001</v>
      </c>
      <c r="AH3930" s="390">
        <f t="shared" si="797"/>
        <v>4.306</v>
      </c>
      <c r="AI3930" s="390">
        <f t="shared" si="798"/>
        <v>4.8380000000000001</v>
      </c>
      <c r="AJ3930" s="390">
        <f t="shared" si="799"/>
        <v>4.1210000000000004</v>
      </c>
      <c r="AK3930" s="390">
        <f t="shared" si="800"/>
        <v>4.4049999999999994</v>
      </c>
      <c r="AL3930" s="390">
        <f t="shared" si="801"/>
        <v>4.5149999999999997</v>
      </c>
      <c r="AM3930" s="390">
        <f t="shared" si="802"/>
        <v>4.3959999999999999</v>
      </c>
      <c r="AN3930" s="390">
        <f t="shared" si="803"/>
        <v>3.99</v>
      </c>
      <c r="AO3930" s="390">
        <f t="shared" si="804"/>
        <v>4.8929999999999998</v>
      </c>
    </row>
    <row r="3931" spans="1:41" ht="15" customHeight="1" x14ac:dyDescent="0.25">
      <c r="A3931" s="127" t="s">
        <v>4698</v>
      </c>
      <c r="B3931" s="125" t="s">
        <v>1474</v>
      </c>
      <c r="C3931" s="125" t="s">
        <v>4010</v>
      </c>
      <c r="D3931" s="125" t="s">
        <v>4699</v>
      </c>
      <c r="F3931" s="126">
        <v>6.89</v>
      </c>
      <c r="G3931" s="126">
        <v>7.09</v>
      </c>
      <c r="H3931" s="126">
        <v>5.51</v>
      </c>
      <c r="I3931" s="126"/>
      <c r="J3931" s="317"/>
      <c r="K3931" s="323">
        <f>ROUND(SUMIF('VGT-Bewegungsdaten'!B:B,A3931,'VGT-Bewegungsdaten'!C:C),3)</f>
        <v>0</v>
      </c>
      <c r="L3931" s="324">
        <f>ROUND(SUMIF('VGT-Bewegungsdaten'!B:B,$A3931,'VGT-Bewegungsdaten'!D:D),2)</f>
        <v>0</v>
      </c>
      <c r="N3931" s="376" t="s">
        <v>4930</v>
      </c>
      <c r="O3931" s="376" t="s">
        <v>4942</v>
      </c>
      <c r="P3931" s="326">
        <f>ROUND(SUMIF('AV-Bewegungsdaten'!B:B,A3931,'AV-Bewegungsdaten'!C:C),3)</f>
        <v>0</v>
      </c>
      <c r="Q3931" s="324">
        <f>ROUND(SUMIF('AV-Bewegungsdaten'!B:B,$A3931,'AV-Bewegungsdaten'!D:D),2)</f>
        <v>0</v>
      </c>
      <c r="T3931" s="327"/>
      <c r="U3931" s="326">
        <f>ROUND(SUMIF('DV-Bewegungsdaten'!B:B,Kategorien!A3931,'DV-Bewegungsdaten'!D:D),3)</f>
        <v>0</v>
      </c>
      <c r="V3931" s="324">
        <f>ROUND(SUMIF('DV-Bewegungsdaten'!B:B,Kategorien!A3931,'DV-Bewegungsdaten'!E:E),3)</f>
        <v>0</v>
      </c>
      <c r="AD3931" s="390">
        <f t="shared" si="793"/>
        <v>2.1509999999999998</v>
      </c>
      <c r="AE3931" s="390">
        <f t="shared" si="794"/>
        <v>2.8079999999999998</v>
      </c>
      <c r="AF3931" s="390">
        <f t="shared" si="795"/>
        <v>4.0269999999999992</v>
      </c>
      <c r="AG3931" s="390">
        <f t="shared" si="796"/>
        <v>3.3939999999999997</v>
      </c>
      <c r="AH3931" s="390">
        <f t="shared" si="797"/>
        <v>3.306</v>
      </c>
      <c r="AI3931" s="390">
        <f t="shared" si="798"/>
        <v>3.8380000000000001</v>
      </c>
      <c r="AJ3931" s="390">
        <f t="shared" si="799"/>
        <v>3.121</v>
      </c>
      <c r="AK3931" s="390">
        <f t="shared" si="800"/>
        <v>3.4049999999999998</v>
      </c>
      <c r="AL3931" s="390">
        <f t="shared" si="801"/>
        <v>3.5149999999999997</v>
      </c>
      <c r="AM3931" s="390">
        <f t="shared" si="802"/>
        <v>3.3959999999999999</v>
      </c>
      <c r="AN3931" s="390">
        <f t="shared" si="803"/>
        <v>2.99</v>
      </c>
      <c r="AO3931" s="390">
        <f t="shared" si="804"/>
        <v>3.8929999999999998</v>
      </c>
    </row>
    <row r="3932" spans="1:41" ht="15" customHeight="1" x14ac:dyDescent="0.25">
      <c r="A3932" s="127" t="s">
        <v>5096</v>
      </c>
      <c r="B3932" s="125" t="s">
        <v>1474</v>
      </c>
      <c r="C3932" s="125" t="s">
        <v>4969</v>
      </c>
      <c r="D3932" s="125" t="s">
        <v>1475</v>
      </c>
      <c r="F3932" s="126">
        <v>8.4700000000000006</v>
      </c>
      <c r="G3932" s="126">
        <v>8.67</v>
      </c>
      <c r="H3932" s="126">
        <v>6.78</v>
      </c>
      <c r="I3932" s="126"/>
      <c r="J3932" s="317"/>
      <c r="K3932" s="323">
        <f>ROUND(SUMIF('VGT-Bewegungsdaten'!B:B,A3932,'VGT-Bewegungsdaten'!C:C),3)</f>
        <v>0</v>
      </c>
      <c r="L3932" s="324">
        <f>ROUND(SUMIF('VGT-Bewegungsdaten'!B:B,$A3932,'VGT-Bewegungsdaten'!D:D),2)</f>
        <v>0</v>
      </c>
      <c r="N3932" s="376" t="s">
        <v>4930</v>
      </c>
      <c r="O3932" s="376" t="s">
        <v>4942</v>
      </c>
      <c r="P3932" s="326">
        <f>ROUND(SUMIF('AV-Bewegungsdaten'!B:B,A3932,'AV-Bewegungsdaten'!C:C),3)</f>
        <v>0</v>
      </c>
      <c r="Q3932" s="324">
        <f>ROUND(SUMIF('AV-Bewegungsdaten'!B:B,$A3932,'AV-Bewegungsdaten'!D:D),2)</f>
        <v>0</v>
      </c>
      <c r="T3932" s="327"/>
      <c r="U3932" s="326">
        <f>ROUND(SUMIF('DV-Bewegungsdaten'!B:B,Kategorien!A3932,'DV-Bewegungsdaten'!D:D),3)</f>
        <v>0</v>
      </c>
      <c r="V3932" s="324">
        <f>ROUND(SUMIF('DV-Bewegungsdaten'!B:B,Kategorien!A3932,'DV-Bewegungsdaten'!E:E),3)</f>
        <v>0</v>
      </c>
      <c r="AD3932" s="390">
        <f t="shared" si="793"/>
        <v>3.7309999999999999</v>
      </c>
      <c r="AE3932" s="390">
        <f t="shared" si="794"/>
        <v>4.3879999999999999</v>
      </c>
      <c r="AF3932" s="390">
        <f t="shared" si="795"/>
        <v>5.6069999999999993</v>
      </c>
      <c r="AG3932" s="390">
        <f t="shared" si="796"/>
        <v>4.9740000000000002</v>
      </c>
      <c r="AH3932" s="390">
        <f t="shared" si="797"/>
        <v>4.8860000000000001</v>
      </c>
      <c r="AI3932" s="390">
        <f t="shared" si="798"/>
        <v>5.4180000000000001</v>
      </c>
      <c r="AJ3932" s="390">
        <f t="shared" si="799"/>
        <v>4.7010000000000005</v>
      </c>
      <c r="AK3932" s="390">
        <f t="shared" si="800"/>
        <v>4.9849999999999994</v>
      </c>
      <c r="AL3932" s="390">
        <f t="shared" si="801"/>
        <v>5.0949999999999998</v>
      </c>
      <c r="AM3932" s="390">
        <f t="shared" si="802"/>
        <v>4.976</v>
      </c>
      <c r="AN3932" s="390">
        <f t="shared" si="803"/>
        <v>4.57</v>
      </c>
      <c r="AO3932" s="390">
        <f t="shared" si="804"/>
        <v>5.4729999999999999</v>
      </c>
    </row>
    <row r="3933" spans="1:41" ht="15" customHeight="1" x14ac:dyDescent="0.25">
      <c r="A3933" s="127" t="s">
        <v>5097</v>
      </c>
      <c r="B3933" s="125" t="s">
        <v>1474</v>
      </c>
      <c r="C3933" s="125" t="s">
        <v>4969</v>
      </c>
      <c r="D3933" s="125" t="s">
        <v>4688</v>
      </c>
      <c r="F3933" s="126">
        <v>11.43</v>
      </c>
      <c r="G3933" s="126">
        <v>11.629999999999999</v>
      </c>
      <c r="H3933" s="126">
        <v>9.14</v>
      </c>
      <c r="I3933" s="126"/>
      <c r="J3933" s="317"/>
      <c r="K3933" s="323">
        <f>ROUND(SUMIF('VGT-Bewegungsdaten'!B:B,A3933,'VGT-Bewegungsdaten'!C:C),3)</f>
        <v>0</v>
      </c>
      <c r="L3933" s="324">
        <f>ROUND(SUMIF('VGT-Bewegungsdaten'!B:B,$A3933,'VGT-Bewegungsdaten'!D:D),2)</f>
        <v>0</v>
      </c>
      <c r="N3933" s="376" t="s">
        <v>4930</v>
      </c>
      <c r="O3933" s="376" t="s">
        <v>4942</v>
      </c>
      <c r="P3933" s="326">
        <f>ROUND(SUMIF('AV-Bewegungsdaten'!B:B,A3933,'AV-Bewegungsdaten'!C:C),3)</f>
        <v>0</v>
      </c>
      <c r="Q3933" s="324">
        <f>ROUND(SUMIF('AV-Bewegungsdaten'!B:B,$A3933,'AV-Bewegungsdaten'!D:D),2)</f>
        <v>0</v>
      </c>
      <c r="T3933" s="327"/>
      <c r="U3933" s="326">
        <f>ROUND(SUMIF('DV-Bewegungsdaten'!B:B,Kategorien!A3933,'DV-Bewegungsdaten'!D:D),3)</f>
        <v>0</v>
      </c>
      <c r="V3933" s="324">
        <f>ROUND(SUMIF('DV-Bewegungsdaten'!B:B,Kategorien!A3933,'DV-Bewegungsdaten'!E:E),3)</f>
        <v>0</v>
      </c>
      <c r="AD3933" s="390">
        <f t="shared" si="793"/>
        <v>6.6909999999999989</v>
      </c>
      <c r="AE3933" s="390">
        <f t="shared" si="794"/>
        <v>7.347999999999999</v>
      </c>
      <c r="AF3933" s="390">
        <f t="shared" si="795"/>
        <v>8.5669999999999984</v>
      </c>
      <c r="AG3933" s="390">
        <f t="shared" si="796"/>
        <v>7.9339999999999993</v>
      </c>
      <c r="AH3933" s="390">
        <f t="shared" si="797"/>
        <v>7.8459999999999992</v>
      </c>
      <c r="AI3933" s="390">
        <f t="shared" si="798"/>
        <v>8.3780000000000001</v>
      </c>
      <c r="AJ3933" s="390">
        <f t="shared" si="799"/>
        <v>7.6609999999999996</v>
      </c>
      <c r="AK3933" s="390">
        <f t="shared" si="800"/>
        <v>7.9449999999999985</v>
      </c>
      <c r="AL3933" s="390">
        <f t="shared" si="801"/>
        <v>8.0549999999999997</v>
      </c>
      <c r="AM3933" s="390">
        <f t="shared" si="802"/>
        <v>7.9359999999999991</v>
      </c>
      <c r="AN3933" s="390">
        <f t="shared" si="803"/>
        <v>7.5299999999999994</v>
      </c>
      <c r="AO3933" s="390">
        <f t="shared" si="804"/>
        <v>8.4329999999999998</v>
      </c>
    </row>
    <row r="3934" spans="1:41" ht="15" customHeight="1" x14ac:dyDescent="0.25">
      <c r="A3934" s="127" t="s">
        <v>5098</v>
      </c>
      <c r="B3934" s="125" t="s">
        <v>1474</v>
      </c>
      <c r="C3934" s="125" t="s">
        <v>4969</v>
      </c>
      <c r="D3934" s="125" t="s">
        <v>4690</v>
      </c>
      <c r="F3934" s="126">
        <v>10.440000000000001</v>
      </c>
      <c r="G3934" s="126">
        <v>10.64</v>
      </c>
      <c r="H3934" s="126">
        <v>8.35</v>
      </c>
      <c r="I3934" s="126"/>
      <c r="J3934" s="317"/>
      <c r="K3934" s="323">
        <f>ROUND(SUMIF('VGT-Bewegungsdaten'!B:B,A3934,'VGT-Bewegungsdaten'!C:C),3)</f>
        <v>0</v>
      </c>
      <c r="L3934" s="324">
        <f>ROUND(SUMIF('VGT-Bewegungsdaten'!B:B,$A3934,'VGT-Bewegungsdaten'!D:D),2)</f>
        <v>0</v>
      </c>
      <c r="N3934" s="376" t="s">
        <v>4930</v>
      </c>
      <c r="O3934" s="376" t="s">
        <v>4942</v>
      </c>
      <c r="P3934" s="326">
        <f>ROUND(SUMIF('AV-Bewegungsdaten'!B:B,A3934,'AV-Bewegungsdaten'!C:C),3)</f>
        <v>0</v>
      </c>
      <c r="Q3934" s="324">
        <f>ROUND(SUMIF('AV-Bewegungsdaten'!B:B,$A3934,'AV-Bewegungsdaten'!D:D),2)</f>
        <v>0</v>
      </c>
      <c r="T3934" s="327"/>
      <c r="U3934" s="326">
        <f>ROUND(SUMIF('DV-Bewegungsdaten'!B:B,Kategorien!A3934,'DV-Bewegungsdaten'!D:D),3)</f>
        <v>0</v>
      </c>
      <c r="V3934" s="324">
        <f>ROUND(SUMIF('DV-Bewegungsdaten'!B:B,Kategorien!A3934,'DV-Bewegungsdaten'!E:E),3)</f>
        <v>0</v>
      </c>
      <c r="AD3934" s="390">
        <f t="shared" si="793"/>
        <v>5.7010000000000005</v>
      </c>
      <c r="AE3934" s="390">
        <f t="shared" si="794"/>
        <v>6.3580000000000005</v>
      </c>
      <c r="AF3934" s="390">
        <f t="shared" si="795"/>
        <v>7.577</v>
      </c>
      <c r="AG3934" s="390">
        <f t="shared" si="796"/>
        <v>6.9440000000000008</v>
      </c>
      <c r="AH3934" s="390">
        <f t="shared" si="797"/>
        <v>6.8560000000000008</v>
      </c>
      <c r="AI3934" s="390">
        <f t="shared" si="798"/>
        <v>7.3880000000000008</v>
      </c>
      <c r="AJ3934" s="390">
        <f t="shared" si="799"/>
        <v>6.6710000000000012</v>
      </c>
      <c r="AK3934" s="390">
        <f t="shared" si="800"/>
        <v>6.9550000000000001</v>
      </c>
      <c r="AL3934" s="390">
        <f t="shared" si="801"/>
        <v>7.0650000000000004</v>
      </c>
      <c r="AM3934" s="390">
        <f t="shared" si="802"/>
        <v>6.9460000000000006</v>
      </c>
      <c r="AN3934" s="390">
        <f t="shared" si="803"/>
        <v>6.5400000000000009</v>
      </c>
      <c r="AO3934" s="390">
        <f t="shared" si="804"/>
        <v>7.4430000000000005</v>
      </c>
    </row>
    <row r="3935" spans="1:41" ht="15" customHeight="1" x14ac:dyDescent="0.25">
      <c r="A3935" s="127" t="s">
        <v>5099</v>
      </c>
      <c r="B3935" s="125" t="s">
        <v>1474</v>
      </c>
      <c r="C3935" s="125" t="s">
        <v>4969</v>
      </c>
      <c r="D3935" s="125" t="s">
        <v>4692</v>
      </c>
      <c r="F3935" s="126">
        <v>9.4600000000000009</v>
      </c>
      <c r="G3935" s="126">
        <v>9.66</v>
      </c>
      <c r="H3935" s="126">
        <v>7.57</v>
      </c>
      <c r="I3935" s="126"/>
      <c r="J3935" s="317"/>
      <c r="K3935" s="323">
        <f>ROUND(SUMIF('VGT-Bewegungsdaten'!B:B,A3935,'VGT-Bewegungsdaten'!C:C),3)</f>
        <v>0</v>
      </c>
      <c r="L3935" s="324">
        <f>ROUND(SUMIF('VGT-Bewegungsdaten'!B:B,$A3935,'VGT-Bewegungsdaten'!D:D),2)</f>
        <v>0</v>
      </c>
      <c r="N3935" s="376" t="s">
        <v>4930</v>
      </c>
      <c r="O3935" s="376" t="s">
        <v>4942</v>
      </c>
      <c r="P3935" s="326">
        <f>ROUND(SUMIF('AV-Bewegungsdaten'!B:B,A3935,'AV-Bewegungsdaten'!C:C),3)</f>
        <v>0</v>
      </c>
      <c r="Q3935" s="324">
        <f>ROUND(SUMIF('AV-Bewegungsdaten'!B:B,$A3935,'AV-Bewegungsdaten'!D:D),2)</f>
        <v>0</v>
      </c>
      <c r="T3935" s="327"/>
      <c r="U3935" s="326">
        <f>ROUND(SUMIF('DV-Bewegungsdaten'!B:B,Kategorien!A3935,'DV-Bewegungsdaten'!D:D),3)</f>
        <v>0</v>
      </c>
      <c r="V3935" s="324">
        <f>ROUND(SUMIF('DV-Bewegungsdaten'!B:B,Kategorien!A3935,'DV-Bewegungsdaten'!E:E),3)</f>
        <v>0</v>
      </c>
      <c r="AD3935" s="390">
        <f t="shared" si="793"/>
        <v>4.7210000000000001</v>
      </c>
      <c r="AE3935" s="390">
        <f t="shared" si="794"/>
        <v>5.3780000000000001</v>
      </c>
      <c r="AF3935" s="390">
        <f t="shared" si="795"/>
        <v>6.5969999999999995</v>
      </c>
      <c r="AG3935" s="390">
        <f t="shared" si="796"/>
        <v>5.9640000000000004</v>
      </c>
      <c r="AH3935" s="390">
        <f t="shared" si="797"/>
        <v>5.8760000000000003</v>
      </c>
      <c r="AI3935" s="390">
        <f t="shared" si="798"/>
        <v>6.4080000000000004</v>
      </c>
      <c r="AJ3935" s="390">
        <f t="shared" si="799"/>
        <v>5.6910000000000007</v>
      </c>
      <c r="AK3935" s="390">
        <f t="shared" si="800"/>
        <v>5.9749999999999996</v>
      </c>
      <c r="AL3935" s="390">
        <f t="shared" si="801"/>
        <v>6.085</v>
      </c>
      <c r="AM3935" s="390">
        <f t="shared" si="802"/>
        <v>5.9660000000000002</v>
      </c>
      <c r="AN3935" s="390">
        <f t="shared" si="803"/>
        <v>5.5600000000000005</v>
      </c>
      <c r="AO3935" s="390">
        <f t="shared" si="804"/>
        <v>6.4630000000000001</v>
      </c>
    </row>
    <row r="3936" spans="1:41" ht="15" customHeight="1" x14ac:dyDescent="0.25">
      <c r="A3936" s="127" t="s">
        <v>5100</v>
      </c>
      <c r="B3936" s="125" t="s">
        <v>1474</v>
      </c>
      <c r="C3936" s="125" t="s">
        <v>4969</v>
      </c>
      <c r="D3936" s="125" t="s">
        <v>1424</v>
      </c>
      <c r="F3936" s="126">
        <v>5.8</v>
      </c>
      <c r="G3936" s="126">
        <v>6</v>
      </c>
      <c r="H3936" s="126">
        <v>4.6399999999999997</v>
      </c>
      <c r="I3936" s="126"/>
      <c r="J3936" s="317"/>
      <c r="K3936" s="323">
        <f>ROUND(SUMIF('VGT-Bewegungsdaten'!B:B,A3936,'VGT-Bewegungsdaten'!C:C),3)</f>
        <v>0</v>
      </c>
      <c r="L3936" s="324">
        <f>ROUND(SUMIF('VGT-Bewegungsdaten'!B:B,$A3936,'VGT-Bewegungsdaten'!D:D),2)</f>
        <v>0</v>
      </c>
      <c r="N3936" s="376" t="s">
        <v>4930</v>
      </c>
      <c r="O3936" s="376" t="s">
        <v>4942</v>
      </c>
      <c r="P3936" s="326">
        <f>ROUND(SUMIF('AV-Bewegungsdaten'!B:B,A3936,'AV-Bewegungsdaten'!C:C),3)</f>
        <v>0</v>
      </c>
      <c r="Q3936" s="324">
        <f>ROUND(SUMIF('AV-Bewegungsdaten'!B:B,$A3936,'AV-Bewegungsdaten'!D:D),2)</f>
        <v>0</v>
      </c>
      <c r="T3936" s="327"/>
      <c r="U3936" s="326">
        <f>ROUND(SUMIF('DV-Bewegungsdaten'!B:B,Kategorien!A3936,'DV-Bewegungsdaten'!D:D),3)</f>
        <v>0</v>
      </c>
      <c r="V3936" s="324">
        <f>ROUND(SUMIF('DV-Bewegungsdaten'!B:B,Kategorien!A3936,'DV-Bewegungsdaten'!E:E),3)</f>
        <v>0</v>
      </c>
      <c r="AD3936" s="390">
        <f t="shared" si="793"/>
        <v>1.0609999999999999</v>
      </c>
      <c r="AE3936" s="390">
        <f t="shared" si="794"/>
        <v>1.718</v>
      </c>
      <c r="AF3936" s="390">
        <f t="shared" si="795"/>
        <v>2.9369999999999998</v>
      </c>
      <c r="AG3936" s="390">
        <f t="shared" si="796"/>
        <v>2.3039999999999998</v>
      </c>
      <c r="AH3936" s="390">
        <f t="shared" si="797"/>
        <v>2.2160000000000002</v>
      </c>
      <c r="AI3936" s="390">
        <f t="shared" si="798"/>
        <v>2.7480000000000002</v>
      </c>
      <c r="AJ3936" s="390">
        <f t="shared" si="799"/>
        <v>2.0310000000000001</v>
      </c>
      <c r="AK3936" s="390">
        <f t="shared" si="800"/>
        <v>2.3149999999999999</v>
      </c>
      <c r="AL3936" s="390">
        <f t="shared" si="801"/>
        <v>2.4249999999999998</v>
      </c>
      <c r="AM3936" s="390">
        <f t="shared" si="802"/>
        <v>2.306</v>
      </c>
      <c r="AN3936" s="390">
        <f t="shared" si="803"/>
        <v>1.9000000000000004</v>
      </c>
      <c r="AO3936" s="390">
        <f t="shared" si="804"/>
        <v>2.8029999999999999</v>
      </c>
    </row>
    <row r="3937" spans="1:41" ht="15" customHeight="1" x14ac:dyDescent="0.25">
      <c r="A3937" s="127" t="s">
        <v>5101</v>
      </c>
      <c r="B3937" s="125" t="s">
        <v>1474</v>
      </c>
      <c r="C3937" s="125" t="s">
        <v>4969</v>
      </c>
      <c r="D3937" s="125" t="s">
        <v>4695</v>
      </c>
      <c r="F3937" s="126">
        <v>8.76</v>
      </c>
      <c r="G3937" s="126">
        <v>8.9599999999999991</v>
      </c>
      <c r="H3937" s="126">
        <v>7.01</v>
      </c>
      <c r="I3937" s="126"/>
      <c r="J3937" s="317"/>
      <c r="K3937" s="323">
        <f>ROUND(SUMIF('VGT-Bewegungsdaten'!B:B,A3937,'VGT-Bewegungsdaten'!C:C),3)</f>
        <v>0</v>
      </c>
      <c r="L3937" s="324">
        <f>ROUND(SUMIF('VGT-Bewegungsdaten'!B:B,$A3937,'VGT-Bewegungsdaten'!D:D),2)</f>
        <v>0</v>
      </c>
      <c r="N3937" s="376" t="s">
        <v>4930</v>
      </c>
      <c r="O3937" s="376" t="s">
        <v>4942</v>
      </c>
      <c r="P3937" s="326">
        <f>ROUND(SUMIF('AV-Bewegungsdaten'!B:B,A3937,'AV-Bewegungsdaten'!C:C),3)</f>
        <v>0</v>
      </c>
      <c r="Q3937" s="324">
        <f>ROUND(SUMIF('AV-Bewegungsdaten'!B:B,$A3937,'AV-Bewegungsdaten'!D:D),2)</f>
        <v>0</v>
      </c>
      <c r="T3937" s="327"/>
      <c r="U3937" s="326">
        <f>ROUND(SUMIF('DV-Bewegungsdaten'!B:B,Kategorien!A3937,'DV-Bewegungsdaten'!D:D),3)</f>
        <v>0</v>
      </c>
      <c r="V3937" s="324">
        <f>ROUND(SUMIF('DV-Bewegungsdaten'!B:B,Kategorien!A3937,'DV-Bewegungsdaten'!E:E),3)</f>
        <v>0</v>
      </c>
      <c r="AD3937" s="390">
        <f t="shared" si="793"/>
        <v>4.020999999999999</v>
      </c>
      <c r="AE3937" s="390">
        <f t="shared" si="794"/>
        <v>4.677999999999999</v>
      </c>
      <c r="AF3937" s="390">
        <f t="shared" si="795"/>
        <v>5.8969999999999985</v>
      </c>
      <c r="AG3937" s="390">
        <f t="shared" si="796"/>
        <v>5.2639999999999993</v>
      </c>
      <c r="AH3937" s="390">
        <f t="shared" si="797"/>
        <v>5.1759999999999993</v>
      </c>
      <c r="AI3937" s="390">
        <f t="shared" si="798"/>
        <v>5.7079999999999993</v>
      </c>
      <c r="AJ3937" s="390">
        <f t="shared" si="799"/>
        <v>4.9909999999999997</v>
      </c>
      <c r="AK3937" s="390">
        <f t="shared" si="800"/>
        <v>5.2749999999999986</v>
      </c>
      <c r="AL3937" s="390">
        <f t="shared" si="801"/>
        <v>5.3849999999999989</v>
      </c>
      <c r="AM3937" s="390">
        <f t="shared" si="802"/>
        <v>5.2659999999999991</v>
      </c>
      <c r="AN3937" s="390">
        <f t="shared" si="803"/>
        <v>4.8599999999999994</v>
      </c>
      <c r="AO3937" s="390">
        <f t="shared" si="804"/>
        <v>5.762999999999999</v>
      </c>
    </row>
    <row r="3938" spans="1:41" ht="15" customHeight="1" x14ac:dyDescent="0.25">
      <c r="A3938" s="127" t="s">
        <v>5102</v>
      </c>
      <c r="B3938" s="125" t="s">
        <v>1474</v>
      </c>
      <c r="C3938" s="125" t="s">
        <v>4969</v>
      </c>
      <c r="D3938" s="125" t="s">
        <v>4697</v>
      </c>
      <c r="F3938" s="126">
        <v>7.77</v>
      </c>
      <c r="G3938" s="126">
        <v>7.97</v>
      </c>
      <c r="H3938" s="126">
        <v>6.22</v>
      </c>
      <c r="I3938" s="126"/>
      <c r="J3938" s="317"/>
      <c r="K3938" s="323">
        <f>ROUND(SUMIF('VGT-Bewegungsdaten'!B:B,A3938,'VGT-Bewegungsdaten'!C:C),3)</f>
        <v>0</v>
      </c>
      <c r="L3938" s="324">
        <f>ROUND(SUMIF('VGT-Bewegungsdaten'!B:B,$A3938,'VGT-Bewegungsdaten'!D:D),2)</f>
        <v>0</v>
      </c>
      <c r="N3938" s="376" t="s">
        <v>4930</v>
      </c>
      <c r="O3938" s="376" t="s">
        <v>4942</v>
      </c>
      <c r="P3938" s="326">
        <f>ROUND(SUMIF('AV-Bewegungsdaten'!B:B,A3938,'AV-Bewegungsdaten'!C:C),3)</f>
        <v>0</v>
      </c>
      <c r="Q3938" s="324">
        <f>ROUND(SUMIF('AV-Bewegungsdaten'!B:B,$A3938,'AV-Bewegungsdaten'!D:D),2)</f>
        <v>0</v>
      </c>
      <c r="T3938" s="327"/>
      <c r="U3938" s="326">
        <f>ROUND(SUMIF('DV-Bewegungsdaten'!B:B,Kategorien!A3938,'DV-Bewegungsdaten'!D:D),3)</f>
        <v>0</v>
      </c>
      <c r="V3938" s="324">
        <f>ROUND(SUMIF('DV-Bewegungsdaten'!B:B,Kategorien!A3938,'DV-Bewegungsdaten'!E:E),3)</f>
        <v>0</v>
      </c>
      <c r="AD3938" s="390">
        <f t="shared" si="793"/>
        <v>3.0309999999999997</v>
      </c>
      <c r="AE3938" s="390">
        <f t="shared" si="794"/>
        <v>3.6879999999999997</v>
      </c>
      <c r="AF3938" s="390">
        <f t="shared" si="795"/>
        <v>4.907</v>
      </c>
      <c r="AG3938" s="390">
        <f t="shared" si="796"/>
        <v>4.2739999999999991</v>
      </c>
      <c r="AH3938" s="390">
        <f t="shared" si="797"/>
        <v>4.1859999999999999</v>
      </c>
      <c r="AI3938" s="390">
        <f t="shared" si="798"/>
        <v>4.718</v>
      </c>
      <c r="AJ3938" s="390">
        <f t="shared" si="799"/>
        <v>4.0009999999999994</v>
      </c>
      <c r="AK3938" s="390">
        <f t="shared" si="800"/>
        <v>4.2850000000000001</v>
      </c>
      <c r="AL3938" s="390">
        <f t="shared" si="801"/>
        <v>4.3949999999999996</v>
      </c>
      <c r="AM3938" s="390">
        <f t="shared" si="802"/>
        <v>4.2759999999999998</v>
      </c>
      <c r="AN3938" s="390">
        <f t="shared" si="803"/>
        <v>3.87</v>
      </c>
      <c r="AO3938" s="390">
        <f t="shared" si="804"/>
        <v>4.7729999999999997</v>
      </c>
    </row>
    <row r="3939" spans="1:41" ht="15" customHeight="1" x14ac:dyDescent="0.25">
      <c r="A3939" s="127" t="s">
        <v>5103</v>
      </c>
      <c r="B3939" s="125" t="s">
        <v>1474</v>
      </c>
      <c r="C3939" s="125" t="s">
        <v>4969</v>
      </c>
      <c r="D3939" s="125" t="s">
        <v>4699</v>
      </c>
      <c r="F3939" s="126">
        <v>6.79</v>
      </c>
      <c r="G3939" s="126">
        <v>6.99</v>
      </c>
      <c r="H3939" s="126">
        <v>5.43</v>
      </c>
      <c r="I3939" s="126"/>
      <c r="J3939" s="317"/>
      <c r="K3939" s="323">
        <f>ROUND(SUMIF('VGT-Bewegungsdaten'!B:B,A3939,'VGT-Bewegungsdaten'!C:C),3)</f>
        <v>0</v>
      </c>
      <c r="L3939" s="324">
        <f>ROUND(SUMIF('VGT-Bewegungsdaten'!B:B,$A3939,'VGT-Bewegungsdaten'!D:D),2)</f>
        <v>0</v>
      </c>
      <c r="N3939" s="376" t="s">
        <v>4930</v>
      </c>
      <c r="O3939" s="376" t="s">
        <v>4942</v>
      </c>
      <c r="P3939" s="326">
        <f>ROUND(SUMIF('AV-Bewegungsdaten'!B:B,A3939,'AV-Bewegungsdaten'!C:C),3)</f>
        <v>0</v>
      </c>
      <c r="Q3939" s="324">
        <f>ROUND(SUMIF('AV-Bewegungsdaten'!B:B,$A3939,'AV-Bewegungsdaten'!D:D),2)</f>
        <v>0</v>
      </c>
      <c r="T3939" s="327"/>
      <c r="U3939" s="326">
        <f>ROUND(SUMIF('DV-Bewegungsdaten'!B:B,Kategorien!A3939,'DV-Bewegungsdaten'!D:D),3)</f>
        <v>0</v>
      </c>
      <c r="V3939" s="324">
        <f>ROUND(SUMIF('DV-Bewegungsdaten'!B:B,Kategorien!A3939,'DV-Bewegungsdaten'!E:E),3)</f>
        <v>0</v>
      </c>
      <c r="AD3939" s="390">
        <f t="shared" si="793"/>
        <v>2.0510000000000002</v>
      </c>
      <c r="AE3939" s="390">
        <f t="shared" si="794"/>
        <v>2.7080000000000002</v>
      </c>
      <c r="AF3939" s="390">
        <f t="shared" si="795"/>
        <v>3.927</v>
      </c>
      <c r="AG3939" s="390">
        <f t="shared" si="796"/>
        <v>3.294</v>
      </c>
      <c r="AH3939" s="390">
        <f t="shared" si="797"/>
        <v>3.2060000000000004</v>
      </c>
      <c r="AI3939" s="390">
        <f t="shared" si="798"/>
        <v>3.7380000000000004</v>
      </c>
      <c r="AJ3939" s="390">
        <f t="shared" si="799"/>
        <v>3.0210000000000004</v>
      </c>
      <c r="AK3939" s="390">
        <f t="shared" si="800"/>
        <v>3.3050000000000002</v>
      </c>
      <c r="AL3939" s="390">
        <f t="shared" si="801"/>
        <v>3.415</v>
      </c>
      <c r="AM3939" s="390">
        <f t="shared" si="802"/>
        <v>3.2960000000000003</v>
      </c>
      <c r="AN3939" s="390">
        <f t="shared" si="803"/>
        <v>2.8900000000000006</v>
      </c>
      <c r="AO3939" s="390">
        <f t="shared" si="804"/>
        <v>3.7930000000000001</v>
      </c>
    </row>
    <row r="3940" spans="1:41" ht="15" customHeight="1" x14ac:dyDescent="0.25">
      <c r="A3940" s="127" t="s">
        <v>5414</v>
      </c>
      <c r="B3940" s="125" t="s">
        <v>1474</v>
      </c>
      <c r="C3940" s="125" t="s">
        <v>5226</v>
      </c>
      <c r="D3940" s="125" t="s">
        <v>1475</v>
      </c>
      <c r="F3940" s="126">
        <v>8.34</v>
      </c>
      <c r="G3940" s="126">
        <v>8.5399999999999991</v>
      </c>
      <c r="H3940" s="126">
        <v>6.67</v>
      </c>
      <c r="I3940" s="126"/>
      <c r="J3940" s="317"/>
      <c r="K3940" s="323">
        <f>ROUND(SUMIF('VGT-Bewegungsdaten'!B:B,A3940,'VGT-Bewegungsdaten'!C:C),3)</f>
        <v>0</v>
      </c>
      <c r="L3940" s="324">
        <f>ROUND(SUMIF('VGT-Bewegungsdaten'!B:B,$A3940,'VGT-Bewegungsdaten'!D:D),2)</f>
        <v>0</v>
      </c>
      <c r="N3940" s="376" t="s">
        <v>4930</v>
      </c>
      <c r="O3940" s="376" t="s">
        <v>4942</v>
      </c>
      <c r="P3940" s="326">
        <f>ROUND(SUMIF('AV-Bewegungsdaten'!B:B,A3940,'AV-Bewegungsdaten'!C:C),3)</f>
        <v>0</v>
      </c>
      <c r="Q3940" s="324">
        <f>ROUND(SUMIF('AV-Bewegungsdaten'!B:B,$A3940,'AV-Bewegungsdaten'!D:D),2)</f>
        <v>0</v>
      </c>
      <c r="T3940" s="327"/>
      <c r="U3940" s="326">
        <f>ROUND(SUMIF('DV-Bewegungsdaten'!B:B,Kategorien!A3940,'DV-Bewegungsdaten'!D:D),3)</f>
        <v>0</v>
      </c>
      <c r="V3940" s="324">
        <f>ROUND(SUMIF('DV-Bewegungsdaten'!B:B,Kategorien!A3940,'DV-Bewegungsdaten'!E:E),3)</f>
        <v>0</v>
      </c>
      <c r="AD3940" s="390">
        <f t="shared" si="793"/>
        <v>3.6009999999999991</v>
      </c>
      <c r="AE3940" s="390">
        <f t="shared" si="794"/>
        <v>4.2579999999999991</v>
      </c>
      <c r="AF3940" s="390">
        <f t="shared" si="795"/>
        <v>5.4769999999999985</v>
      </c>
      <c r="AG3940" s="390">
        <f t="shared" si="796"/>
        <v>4.8439999999999994</v>
      </c>
      <c r="AH3940" s="390">
        <f t="shared" si="797"/>
        <v>4.7559999999999993</v>
      </c>
      <c r="AI3940" s="390">
        <f t="shared" si="798"/>
        <v>5.2879999999999994</v>
      </c>
      <c r="AJ3940" s="390">
        <f t="shared" si="799"/>
        <v>4.5709999999999997</v>
      </c>
      <c r="AK3940" s="390">
        <f t="shared" si="800"/>
        <v>4.8549999999999986</v>
      </c>
      <c r="AL3940" s="390">
        <f t="shared" si="801"/>
        <v>4.964999999999999</v>
      </c>
      <c r="AM3940" s="390">
        <f t="shared" si="802"/>
        <v>4.8459999999999992</v>
      </c>
      <c r="AN3940" s="390">
        <f t="shared" si="803"/>
        <v>4.4399999999999995</v>
      </c>
      <c r="AO3940" s="390">
        <f t="shared" si="804"/>
        <v>5.3429999999999991</v>
      </c>
    </row>
    <row r="3941" spans="1:41" ht="15" customHeight="1" x14ac:dyDescent="0.25">
      <c r="A3941" s="127" t="s">
        <v>5415</v>
      </c>
      <c r="B3941" s="125" t="s">
        <v>1474</v>
      </c>
      <c r="C3941" s="125" t="s">
        <v>5226</v>
      </c>
      <c r="D3941" s="125" t="s">
        <v>4688</v>
      </c>
      <c r="F3941" s="126">
        <v>11.25</v>
      </c>
      <c r="G3941" s="126">
        <v>11.45</v>
      </c>
      <c r="H3941" s="126">
        <v>9</v>
      </c>
      <c r="I3941" s="126"/>
      <c r="J3941" s="317"/>
      <c r="K3941" s="323">
        <f>ROUND(SUMIF('VGT-Bewegungsdaten'!B:B,A3941,'VGT-Bewegungsdaten'!C:C),3)</f>
        <v>0</v>
      </c>
      <c r="L3941" s="324">
        <f>ROUND(SUMIF('VGT-Bewegungsdaten'!B:B,$A3941,'VGT-Bewegungsdaten'!D:D),2)</f>
        <v>0</v>
      </c>
      <c r="N3941" s="376" t="s">
        <v>4930</v>
      </c>
      <c r="O3941" s="376" t="s">
        <v>4942</v>
      </c>
      <c r="P3941" s="326">
        <f>ROUND(SUMIF('AV-Bewegungsdaten'!B:B,A3941,'AV-Bewegungsdaten'!C:C),3)</f>
        <v>0</v>
      </c>
      <c r="Q3941" s="324">
        <f>ROUND(SUMIF('AV-Bewegungsdaten'!B:B,$A3941,'AV-Bewegungsdaten'!D:D),2)</f>
        <v>0</v>
      </c>
      <c r="T3941" s="327"/>
      <c r="U3941" s="326">
        <f>ROUND(SUMIF('DV-Bewegungsdaten'!B:B,Kategorien!A3941,'DV-Bewegungsdaten'!D:D),3)</f>
        <v>0</v>
      </c>
      <c r="V3941" s="324">
        <f>ROUND(SUMIF('DV-Bewegungsdaten'!B:B,Kategorien!A3941,'DV-Bewegungsdaten'!E:E),3)</f>
        <v>0</v>
      </c>
      <c r="AD3941" s="390">
        <f t="shared" si="793"/>
        <v>6.5109999999999992</v>
      </c>
      <c r="AE3941" s="390">
        <f t="shared" si="794"/>
        <v>7.1679999999999993</v>
      </c>
      <c r="AF3941" s="390">
        <f t="shared" si="795"/>
        <v>8.3869999999999987</v>
      </c>
      <c r="AG3941" s="390">
        <f t="shared" si="796"/>
        <v>7.7539999999999996</v>
      </c>
      <c r="AH3941" s="390">
        <f t="shared" si="797"/>
        <v>7.6659999999999995</v>
      </c>
      <c r="AI3941" s="390">
        <f t="shared" si="798"/>
        <v>8.1980000000000004</v>
      </c>
      <c r="AJ3941" s="390">
        <f t="shared" si="799"/>
        <v>7.4809999999999999</v>
      </c>
      <c r="AK3941" s="390">
        <f t="shared" si="800"/>
        <v>7.7649999999999988</v>
      </c>
      <c r="AL3941" s="390">
        <f t="shared" si="801"/>
        <v>7.8749999999999991</v>
      </c>
      <c r="AM3941" s="390">
        <f t="shared" si="802"/>
        <v>7.7559999999999993</v>
      </c>
      <c r="AN3941" s="390">
        <f t="shared" si="803"/>
        <v>7.35</v>
      </c>
      <c r="AO3941" s="390">
        <f t="shared" si="804"/>
        <v>8.2530000000000001</v>
      </c>
    </row>
    <row r="3942" spans="1:41" ht="15" customHeight="1" x14ac:dyDescent="0.25">
      <c r="A3942" s="127" t="s">
        <v>5416</v>
      </c>
      <c r="B3942" s="125" t="s">
        <v>1474</v>
      </c>
      <c r="C3942" s="125" t="s">
        <v>5226</v>
      </c>
      <c r="D3942" s="125" t="s">
        <v>4690</v>
      </c>
      <c r="F3942" s="126">
        <v>10.28</v>
      </c>
      <c r="G3942" s="126">
        <v>10.479999999999999</v>
      </c>
      <c r="H3942" s="126">
        <v>8.2200000000000006</v>
      </c>
      <c r="I3942" s="126"/>
      <c r="J3942" s="317"/>
      <c r="K3942" s="323">
        <f>ROUND(SUMIF('VGT-Bewegungsdaten'!B:B,A3942,'VGT-Bewegungsdaten'!C:C),3)</f>
        <v>0</v>
      </c>
      <c r="L3942" s="324">
        <f>ROUND(SUMIF('VGT-Bewegungsdaten'!B:B,$A3942,'VGT-Bewegungsdaten'!D:D),2)</f>
        <v>0</v>
      </c>
      <c r="N3942" s="376" t="s">
        <v>4930</v>
      </c>
      <c r="O3942" s="376" t="s">
        <v>4942</v>
      </c>
      <c r="P3942" s="326">
        <f>ROUND(SUMIF('AV-Bewegungsdaten'!B:B,A3942,'AV-Bewegungsdaten'!C:C),3)</f>
        <v>0</v>
      </c>
      <c r="Q3942" s="324">
        <f>ROUND(SUMIF('AV-Bewegungsdaten'!B:B,$A3942,'AV-Bewegungsdaten'!D:D),2)</f>
        <v>0</v>
      </c>
      <c r="T3942" s="327"/>
      <c r="U3942" s="326">
        <f>ROUND(SUMIF('DV-Bewegungsdaten'!B:B,Kategorien!A3942,'DV-Bewegungsdaten'!D:D),3)</f>
        <v>0</v>
      </c>
      <c r="V3942" s="324">
        <f>ROUND(SUMIF('DV-Bewegungsdaten'!B:B,Kategorien!A3942,'DV-Bewegungsdaten'!E:E),3)</f>
        <v>0</v>
      </c>
      <c r="AD3942" s="390">
        <f t="shared" si="793"/>
        <v>5.5409999999999986</v>
      </c>
      <c r="AE3942" s="390">
        <f t="shared" si="794"/>
        <v>6.1979999999999986</v>
      </c>
      <c r="AF3942" s="390">
        <f t="shared" si="795"/>
        <v>7.416999999999998</v>
      </c>
      <c r="AG3942" s="390">
        <f t="shared" si="796"/>
        <v>6.7839999999999989</v>
      </c>
      <c r="AH3942" s="390">
        <f t="shared" si="797"/>
        <v>6.6959999999999988</v>
      </c>
      <c r="AI3942" s="390">
        <f t="shared" si="798"/>
        <v>7.2279999999999989</v>
      </c>
      <c r="AJ3942" s="390">
        <f t="shared" si="799"/>
        <v>6.5109999999999992</v>
      </c>
      <c r="AK3942" s="390">
        <f t="shared" si="800"/>
        <v>6.7949999999999982</v>
      </c>
      <c r="AL3942" s="390">
        <f t="shared" si="801"/>
        <v>6.9049999999999985</v>
      </c>
      <c r="AM3942" s="390">
        <f t="shared" si="802"/>
        <v>6.7859999999999987</v>
      </c>
      <c r="AN3942" s="390">
        <f t="shared" si="803"/>
        <v>6.379999999999999</v>
      </c>
      <c r="AO3942" s="390">
        <f t="shared" si="804"/>
        <v>7.2829999999999986</v>
      </c>
    </row>
    <row r="3943" spans="1:41" ht="15" customHeight="1" x14ac:dyDescent="0.25">
      <c r="A3943" s="127" t="s">
        <v>5417</v>
      </c>
      <c r="B3943" s="125" t="s">
        <v>1474</v>
      </c>
      <c r="C3943" s="125" t="s">
        <v>5226</v>
      </c>
      <c r="D3943" s="125" t="s">
        <v>4692</v>
      </c>
      <c r="F3943" s="126">
        <v>9.31</v>
      </c>
      <c r="G3943" s="126">
        <v>9.51</v>
      </c>
      <c r="H3943" s="126">
        <v>7.45</v>
      </c>
      <c r="I3943" s="126"/>
      <c r="J3943" s="317"/>
      <c r="K3943" s="323">
        <f>ROUND(SUMIF('VGT-Bewegungsdaten'!B:B,A3943,'VGT-Bewegungsdaten'!C:C),3)</f>
        <v>0</v>
      </c>
      <c r="L3943" s="324">
        <f>ROUND(SUMIF('VGT-Bewegungsdaten'!B:B,$A3943,'VGT-Bewegungsdaten'!D:D),2)</f>
        <v>0</v>
      </c>
      <c r="N3943" s="376" t="s">
        <v>4930</v>
      </c>
      <c r="O3943" s="376" t="s">
        <v>4942</v>
      </c>
      <c r="P3943" s="326">
        <f>ROUND(SUMIF('AV-Bewegungsdaten'!B:B,A3943,'AV-Bewegungsdaten'!C:C),3)</f>
        <v>0</v>
      </c>
      <c r="Q3943" s="324">
        <f>ROUND(SUMIF('AV-Bewegungsdaten'!B:B,$A3943,'AV-Bewegungsdaten'!D:D),2)</f>
        <v>0</v>
      </c>
      <c r="T3943" s="327"/>
      <c r="U3943" s="326">
        <f>ROUND(SUMIF('DV-Bewegungsdaten'!B:B,Kategorien!A3943,'DV-Bewegungsdaten'!D:D),3)</f>
        <v>0</v>
      </c>
      <c r="V3943" s="324">
        <f>ROUND(SUMIF('DV-Bewegungsdaten'!B:B,Kategorien!A3943,'DV-Bewegungsdaten'!E:E),3)</f>
        <v>0</v>
      </c>
      <c r="AD3943" s="390">
        <f t="shared" si="793"/>
        <v>4.5709999999999997</v>
      </c>
      <c r="AE3943" s="390">
        <f t="shared" si="794"/>
        <v>5.2279999999999998</v>
      </c>
      <c r="AF3943" s="390">
        <f t="shared" si="795"/>
        <v>6.4469999999999992</v>
      </c>
      <c r="AG3943" s="390">
        <f t="shared" si="796"/>
        <v>5.8140000000000001</v>
      </c>
      <c r="AH3943" s="390">
        <f t="shared" si="797"/>
        <v>5.726</v>
      </c>
      <c r="AI3943" s="390">
        <f t="shared" si="798"/>
        <v>6.258</v>
      </c>
      <c r="AJ3943" s="390">
        <f t="shared" si="799"/>
        <v>5.5410000000000004</v>
      </c>
      <c r="AK3943" s="390">
        <f t="shared" si="800"/>
        <v>5.8249999999999993</v>
      </c>
      <c r="AL3943" s="390">
        <f t="shared" si="801"/>
        <v>5.9349999999999996</v>
      </c>
      <c r="AM3943" s="390">
        <f t="shared" si="802"/>
        <v>5.8159999999999998</v>
      </c>
      <c r="AN3943" s="390">
        <f t="shared" si="803"/>
        <v>5.41</v>
      </c>
      <c r="AO3943" s="390">
        <f t="shared" si="804"/>
        <v>6.3129999999999997</v>
      </c>
    </row>
    <row r="3944" spans="1:41" ht="15" customHeight="1" x14ac:dyDescent="0.25">
      <c r="A3944" s="127" t="s">
        <v>5418</v>
      </c>
      <c r="B3944" s="125" t="s">
        <v>1474</v>
      </c>
      <c r="C3944" s="125" t="s">
        <v>5226</v>
      </c>
      <c r="D3944" s="125" t="s">
        <v>1424</v>
      </c>
      <c r="F3944" s="126">
        <v>5.71</v>
      </c>
      <c r="G3944" s="126">
        <v>5.91</v>
      </c>
      <c r="H3944" s="126">
        <v>4.57</v>
      </c>
      <c r="I3944" s="126"/>
      <c r="J3944" s="317"/>
      <c r="K3944" s="323">
        <f>ROUND(SUMIF('VGT-Bewegungsdaten'!B:B,A3944,'VGT-Bewegungsdaten'!C:C),3)</f>
        <v>0</v>
      </c>
      <c r="L3944" s="324">
        <f>ROUND(SUMIF('VGT-Bewegungsdaten'!B:B,$A3944,'VGT-Bewegungsdaten'!D:D),2)</f>
        <v>0</v>
      </c>
      <c r="N3944" s="376" t="s">
        <v>4930</v>
      </c>
      <c r="O3944" s="376" t="s">
        <v>4942</v>
      </c>
      <c r="P3944" s="326">
        <f>ROUND(SUMIF('AV-Bewegungsdaten'!B:B,A3944,'AV-Bewegungsdaten'!C:C),3)</f>
        <v>0</v>
      </c>
      <c r="Q3944" s="324">
        <f>ROUND(SUMIF('AV-Bewegungsdaten'!B:B,$A3944,'AV-Bewegungsdaten'!D:D),2)</f>
        <v>0</v>
      </c>
      <c r="T3944" s="327"/>
      <c r="U3944" s="326">
        <f>ROUND(SUMIF('DV-Bewegungsdaten'!B:B,Kategorien!A3944,'DV-Bewegungsdaten'!D:D),3)</f>
        <v>0</v>
      </c>
      <c r="V3944" s="324">
        <f>ROUND(SUMIF('DV-Bewegungsdaten'!B:B,Kategorien!A3944,'DV-Bewegungsdaten'!E:E),3)</f>
        <v>0</v>
      </c>
      <c r="AD3944" s="390">
        <f t="shared" si="793"/>
        <v>0.97100000000000009</v>
      </c>
      <c r="AE3944" s="390">
        <f t="shared" si="794"/>
        <v>1.6280000000000001</v>
      </c>
      <c r="AF3944" s="390">
        <f t="shared" si="795"/>
        <v>2.847</v>
      </c>
      <c r="AG3944" s="390">
        <f t="shared" si="796"/>
        <v>2.214</v>
      </c>
      <c r="AH3944" s="390">
        <f t="shared" si="797"/>
        <v>2.1260000000000003</v>
      </c>
      <c r="AI3944" s="390">
        <f t="shared" si="798"/>
        <v>2.6580000000000004</v>
      </c>
      <c r="AJ3944" s="390">
        <f t="shared" si="799"/>
        <v>1.9410000000000003</v>
      </c>
      <c r="AK3944" s="390">
        <f t="shared" si="800"/>
        <v>2.2250000000000001</v>
      </c>
      <c r="AL3944" s="390">
        <f t="shared" si="801"/>
        <v>2.335</v>
      </c>
      <c r="AM3944" s="390">
        <f t="shared" si="802"/>
        <v>2.2160000000000002</v>
      </c>
      <c r="AN3944" s="390">
        <f t="shared" si="803"/>
        <v>1.8100000000000005</v>
      </c>
      <c r="AO3944" s="390">
        <f t="shared" si="804"/>
        <v>2.7130000000000001</v>
      </c>
    </row>
    <row r="3945" spans="1:41" ht="15" customHeight="1" x14ac:dyDescent="0.25">
      <c r="A3945" s="127" t="s">
        <v>5419</v>
      </c>
      <c r="B3945" s="125" t="s">
        <v>1474</v>
      </c>
      <c r="C3945" s="125" t="s">
        <v>5226</v>
      </c>
      <c r="D3945" s="125" t="s">
        <v>4695</v>
      </c>
      <c r="F3945" s="126">
        <v>8.620000000000001</v>
      </c>
      <c r="G3945" s="126">
        <v>8.82</v>
      </c>
      <c r="H3945" s="126">
        <v>6.9</v>
      </c>
      <c r="I3945" s="126"/>
      <c r="J3945" s="317"/>
      <c r="K3945" s="323">
        <f>ROUND(SUMIF('VGT-Bewegungsdaten'!B:B,A3945,'VGT-Bewegungsdaten'!C:C),3)</f>
        <v>0</v>
      </c>
      <c r="L3945" s="324">
        <f>ROUND(SUMIF('VGT-Bewegungsdaten'!B:B,$A3945,'VGT-Bewegungsdaten'!D:D),2)</f>
        <v>0</v>
      </c>
      <c r="N3945" s="376" t="s">
        <v>4930</v>
      </c>
      <c r="O3945" s="376" t="s">
        <v>4942</v>
      </c>
      <c r="P3945" s="326">
        <f>ROUND(SUMIF('AV-Bewegungsdaten'!B:B,A3945,'AV-Bewegungsdaten'!C:C),3)</f>
        <v>0</v>
      </c>
      <c r="Q3945" s="324">
        <f>ROUND(SUMIF('AV-Bewegungsdaten'!B:B,$A3945,'AV-Bewegungsdaten'!D:D),2)</f>
        <v>0</v>
      </c>
      <c r="T3945" s="327"/>
      <c r="U3945" s="326">
        <f>ROUND(SUMIF('DV-Bewegungsdaten'!B:B,Kategorien!A3945,'DV-Bewegungsdaten'!D:D),3)</f>
        <v>0</v>
      </c>
      <c r="V3945" s="324">
        <f>ROUND(SUMIF('DV-Bewegungsdaten'!B:B,Kategorien!A3945,'DV-Bewegungsdaten'!E:E),3)</f>
        <v>0</v>
      </c>
      <c r="AD3945" s="390">
        <f t="shared" si="793"/>
        <v>3.8810000000000002</v>
      </c>
      <c r="AE3945" s="390">
        <f t="shared" si="794"/>
        <v>4.5380000000000003</v>
      </c>
      <c r="AF3945" s="390">
        <f t="shared" si="795"/>
        <v>5.7569999999999997</v>
      </c>
      <c r="AG3945" s="390">
        <f t="shared" si="796"/>
        <v>5.1240000000000006</v>
      </c>
      <c r="AH3945" s="390">
        <f t="shared" si="797"/>
        <v>5.0360000000000005</v>
      </c>
      <c r="AI3945" s="390">
        <f t="shared" si="798"/>
        <v>5.5680000000000005</v>
      </c>
      <c r="AJ3945" s="390">
        <f t="shared" si="799"/>
        <v>4.8510000000000009</v>
      </c>
      <c r="AK3945" s="390">
        <f t="shared" si="800"/>
        <v>5.1349999999999998</v>
      </c>
      <c r="AL3945" s="390">
        <f t="shared" si="801"/>
        <v>5.2450000000000001</v>
      </c>
      <c r="AM3945" s="390">
        <f t="shared" si="802"/>
        <v>5.1260000000000003</v>
      </c>
      <c r="AN3945" s="390">
        <f t="shared" si="803"/>
        <v>4.7200000000000006</v>
      </c>
      <c r="AO3945" s="390">
        <f t="shared" si="804"/>
        <v>5.6230000000000002</v>
      </c>
    </row>
    <row r="3946" spans="1:41" ht="15" customHeight="1" x14ac:dyDescent="0.25">
      <c r="A3946" s="127" t="s">
        <v>5420</v>
      </c>
      <c r="B3946" s="125" t="s">
        <v>1474</v>
      </c>
      <c r="C3946" s="125" t="s">
        <v>5226</v>
      </c>
      <c r="D3946" s="125" t="s">
        <v>4697</v>
      </c>
      <c r="F3946" s="126">
        <v>7.65</v>
      </c>
      <c r="G3946" s="126">
        <v>7.8500000000000005</v>
      </c>
      <c r="H3946" s="126">
        <v>6.12</v>
      </c>
      <c r="I3946" s="126"/>
      <c r="J3946" s="317"/>
      <c r="K3946" s="323">
        <f>ROUND(SUMIF('VGT-Bewegungsdaten'!B:B,A3946,'VGT-Bewegungsdaten'!C:C),3)</f>
        <v>0</v>
      </c>
      <c r="L3946" s="324">
        <f>ROUND(SUMIF('VGT-Bewegungsdaten'!B:B,$A3946,'VGT-Bewegungsdaten'!D:D),2)</f>
        <v>0</v>
      </c>
      <c r="N3946" s="376" t="s">
        <v>4930</v>
      </c>
      <c r="O3946" s="376" t="s">
        <v>4942</v>
      </c>
      <c r="P3946" s="326">
        <f>ROUND(SUMIF('AV-Bewegungsdaten'!B:B,A3946,'AV-Bewegungsdaten'!C:C),3)</f>
        <v>0</v>
      </c>
      <c r="Q3946" s="324">
        <f>ROUND(SUMIF('AV-Bewegungsdaten'!B:B,$A3946,'AV-Bewegungsdaten'!D:D),2)</f>
        <v>0</v>
      </c>
      <c r="T3946" s="327"/>
      <c r="U3946" s="326">
        <f>ROUND(SUMIF('DV-Bewegungsdaten'!B:B,Kategorien!A3946,'DV-Bewegungsdaten'!D:D),3)</f>
        <v>0</v>
      </c>
      <c r="V3946" s="324">
        <f>ROUND(SUMIF('DV-Bewegungsdaten'!B:B,Kategorien!A3946,'DV-Bewegungsdaten'!E:E),3)</f>
        <v>0</v>
      </c>
      <c r="AD3946" s="390">
        <f t="shared" si="793"/>
        <v>2.9110000000000005</v>
      </c>
      <c r="AE3946" s="390">
        <f t="shared" si="794"/>
        <v>3.5680000000000005</v>
      </c>
      <c r="AF3946" s="390">
        <f t="shared" si="795"/>
        <v>4.7870000000000008</v>
      </c>
      <c r="AG3946" s="390">
        <f t="shared" si="796"/>
        <v>4.1539999999999999</v>
      </c>
      <c r="AH3946" s="390">
        <f t="shared" si="797"/>
        <v>4.0660000000000007</v>
      </c>
      <c r="AI3946" s="390">
        <f t="shared" si="798"/>
        <v>4.5980000000000008</v>
      </c>
      <c r="AJ3946" s="390">
        <f t="shared" si="799"/>
        <v>3.8810000000000007</v>
      </c>
      <c r="AK3946" s="390">
        <f t="shared" si="800"/>
        <v>4.1650000000000009</v>
      </c>
      <c r="AL3946" s="390">
        <f t="shared" si="801"/>
        <v>4.2750000000000004</v>
      </c>
      <c r="AM3946" s="390">
        <f t="shared" si="802"/>
        <v>4.1560000000000006</v>
      </c>
      <c r="AN3946" s="390">
        <f t="shared" si="803"/>
        <v>3.7500000000000009</v>
      </c>
      <c r="AO3946" s="390">
        <f t="shared" si="804"/>
        <v>4.6530000000000005</v>
      </c>
    </row>
    <row r="3947" spans="1:41" ht="15" customHeight="1" x14ac:dyDescent="0.25">
      <c r="A3947" s="127" t="s">
        <v>5421</v>
      </c>
      <c r="B3947" s="125" t="s">
        <v>1474</v>
      </c>
      <c r="C3947" s="125" t="s">
        <v>5226</v>
      </c>
      <c r="D3947" s="125" t="s">
        <v>4699</v>
      </c>
      <c r="F3947" s="126">
        <v>6.68</v>
      </c>
      <c r="G3947" s="126">
        <v>6.88</v>
      </c>
      <c r="H3947" s="126">
        <v>5.34</v>
      </c>
      <c r="I3947" s="126"/>
      <c r="J3947" s="317"/>
      <c r="K3947" s="323">
        <f>ROUND(SUMIF('VGT-Bewegungsdaten'!B:B,A3947,'VGT-Bewegungsdaten'!C:C),3)</f>
        <v>0</v>
      </c>
      <c r="L3947" s="324">
        <f>ROUND(SUMIF('VGT-Bewegungsdaten'!B:B,$A3947,'VGT-Bewegungsdaten'!D:D),2)</f>
        <v>0</v>
      </c>
      <c r="N3947" s="376" t="s">
        <v>4930</v>
      </c>
      <c r="O3947" s="376" t="s">
        <v>4942</v>
      </c>
      <c r="P3947" s="326">
        <f>ROUND(SUMIF('AV-Bewegungsdaten'!B:B,A3947,'AV-Bewegungsdaten'!C:C),3)</f>
        <v>0</v>
      </c>
      <c r="Q3947" s="324">
        <f>ROUND(SUMIF('AV-Bewegungsdaten'!B:B,$A3947,'AV-Bewegungsdaten'!D:D),2)</f>
        <v>0</v>
      </c>
      <c r="T3947" s="327"/>
      <c r="U3947" s="326">
        <f>ROUND(SUMIF('DV-Bewegungsdaten'!B:B,Kategorien!A3947,'DV-Bewegungsdaten'!D:D),3)</f>
        <v>0</v>
      </c>
      <c r="V3947" s="324">
        <f>ROUND(SUMIF('DV-Bewegungsdaten'!B:B,Kategorien!A3947,'DV-Bewegungsdaten'!E:E),3)</f>
        <v>0</v>
      </c>
      <c r="AD3947" s="390">
        <f t="shared" si="793"/>
        <v>1.9409999999999998</v>
      </c>
      <c r="AE3947" s="390">
        <f t="shared" si="794"/>
        <v>2.5979999999999999</v>
      </c>
      <c r="AF3947" s="390">
        <f t="shared" si="795"/>
        <v>3.8169999999999997</v>
      </c>
      <c r="AG3947" s="390">
        <f t="shared" si="796"/>
        <v>3.1839999999999997</v>
      </c>
      <c r="AH3947" s="390">
        <f t="shared" si="797"/>
        <v>3.0960000000000001</v>
      </c>
      <c r="AI3947" s="390">
        <f t="shared" si="798"/>
        <v>3.6280000000000001</v>
      </c>
      <c r="AJ3947" s="390">
        <f t="shared" si="799"/>
        <v>2.911</v>
      </c>
      <c r="AK3947" s="390">
        <f t="shared" si="800"/>
        <v>3.1949999999999998</v>
      </c>
      <c r="AL3947" s="390">
        <f t="shared" si="801"/>
        <v>3.3049999999999997</v>
      </c>
      <c r="AM3947" s="390">
        <f t="shared" si="802"/>
        <v>3.1859999999999999</v>
      </c>
      <c r="AN3947" s="390">
        <f t="shared" si="803"/>
        <v>2.7800000000000002</v>
      </c>
      <c r="AO3947" s="390">
        <f t="shared" si="804"/>
        <v>3.6829999999999998</v>
      </c>
    </row>
    <row r="3948" spans="1:41" ht="15" customHeight="1" x14ac:dyDescent="0.25">
      <c r="A3948" s="127" t="s">
        <v>5422</v>
      </c>
      <c r="B3948" s="125" t="s">
        <v>1474</v>
      </c>
      <c r="C3948" s="125" t="s">
        <v>5249</v>
      </c>
      <c r="D3948" s="125" t="s">
        <v>1475</v>
      </c>
      <c r="F3948" s="126">
        <v>8.2200000000000006</v>
      </c>
      <c r="G3948" s="126">
        <v>8.42</v>
      </c>
      <c r="H3948" s="126">
        <v>6.74</v>
      </c>
      <c r="I3948" s="126"/>
      <c r="J3948" s="317"/>
      <c r="K3948" s="323">
        <f>ROUND(SUMIF('VGT-Bewegungsdaten'!B:B,A3948,'VGT-Bewegungsdaten'!C:C),3)</f>
        <v>0</v>
      </c>
      <c r="L3948" s="324">
        <f>ROUND(SUMIF('VGT-Bewegungsdaten'!B:B,$A3948,'VGT-Bewegungsdaten'!D:D),2)</f>
        <v>0</v>
      </c>
      <c r="N3948" s="376" t="s">
        <v>4930</v>
      </c>
      <c r="O3948" s="376" t="s">
        <v>4942</v>
      </c>
      <c r="P3948" s="326">
        <f>ROUND(SUMIF('AV-Bewegungsdaten'!B:B,A3948,'AV-Bewegungsdaten'!C:C),3)</f>
        <v>0</v>
      </c>
      <c r="Q3948" s="324">
        <f>ROUND(SUMIF('AV-Bewegungsdaten'!B:B,$A3948,'AV-Bewegungsdaten'!D:D),2)</f>
        <v>0</v>
      </c>
      <c r="T3948" s="327"/>
      <c r="U3948" s="326">
        <f>ROUND(SUMIF('DV-Bewegungsdaten'!B:B,Kategorien!A3948,'DV-Bewegungsdaten'!D:D),3)</f>
        <v>0</v>
      </c>
      <c r="V3948" s="324">
        <f>ROUND(SUMIF('DV-Bewegungsdaten'!B:B,Kategorien!A3948,'DV-Bewegungsdaten'!E:E),3)</f>
        <v>0</v>
      </c>
      <c r="AD3948" s="390">
        <f t="shared" si="793"/>
        <v>3.4809999999999999</v>
      </c>
      <c r="AE3948" s="390">
        <f t="shared" si="794"/>
        <v>4.1379999999999999</v>
      </c>
      <c r="AF3948" s="390">
        <f t="shared" si="795"/>
        <v>5.3569999999999993</v>
      </c>
      <c r="AG3948" s="390">
        <f t="shared" si="796"/>
        <v>4.7240000000000002</v>
      </c>
      <c r="AH3948" s="390">
        <f t="shared" si="797"/>
        <v>4.6360000000000001</v>
      </c>
      <c r="AI3948" s="390">
        <f t="shared" si="798"/>
        <v>5.1680000000000001</v>
      </c>
      <c r="AJ3948" s="390">
        <f t="shared" si="799"/>
        <v>4.4510000000000005</v>
      </c>
      <c r="AK3948" s="390">
        <f t="shared" si="800"/>
        <v>4.7349999999999994</v>
      </c>
      <c r="AL3948" s="390">
        <f t="shared" si="801"/>
        <v>4.8449999999999998</v>
      </c>
      <c r="AM3948" s="390">
        <f t="shared" si="802"/>
        <v>4.726</v>
      </c>
      <c r="AN3948" s="390">
        <f t="shared" si="803"/>
        <v>4.32</v>
      </c>
      <c r="AO3948" s="390">
        <f t="shared" si="804"/>
        <v>5.2229999999999999</v>
      </c>
    </row>
    <row r="3949" spans="1:41" ht="15" customHeight="1" x14ac:dyDescent="0.25">
      <c r="A3949" s="127" t="s">
        <v>5423</v>
      </c>
      <c r="B3949" s="125" t="s">
        <v>1474</v>
      </c>
      <c r="C3949" s="125" t="s">
        <v>5249</v>
      </c>
      <c r="D3949" s="125" t="s">
        <v>1424</v>
      </c>
      <c r="F3949" s="126">
        <v>5.63</v>
      </c>
      <c r="G3949" s="126">
        <v>5.83</v>
      </c>
      <c r="H3949" s="126">
        <v>4.66</v>
      </c>
      <c r="I3949" s="126"/>
      <c r="J3949" s="317"/>
      <c r="K3949" s="323">
        <f>ROUND(SUMIF('VGT-Bewegungsdaten'!B:B,A3949,'VGT-Bewegungsdaten'!C:C),3)</f>
        <v>0</v>
      </c>
      <c r="L3949" s="324">
        <f>ROUND(SUMIF('VGT-Bewegungsdaten'!B:B,$A3949,'VGT-Bewegungsdaten'!D:D),2)</f>
        <v>0</v>
      </c>
      <c r="N3949" s="376" t="s">
        <v>4930</v>
      </c>
      <c r="O3949" s="376" t="s">
        <v>4942</v>
      </c>
      <c r="P3949" s="326">
        <f>ROUND(SUMIF('AV-Bewegungsdaten'!B:B,A3949,'AV-Bewegungsdaten'!C:C),3)</f>
        <v>0</v>
      </c>
      <c r="Q3949" s="324">
        <f>ROUND(SUMIF('AV-Bewegungsdaten'!B:B,$A3949,'AV-Bewegungsdaten'!D:D),2)</f>
        <v>0</v>
      </c>
      <c r="T3949" s="327"/>
      <c r="U3949" s="326">
        <f>ROUND(SUMIF('DV-Bewegungsdaten'!B:B,Kategorien!A3949,'DV-Bewegungsdaten'!D:D),3)</f>
        <v>0</v>
      </c>
      <c r="V3949" s="324">
        <f>ROUND(SUMIF('DV-Bewegungsdaten'!B:B,Kategorien!A3949,'DV-Bewegungsdaten'!E:E),3)</f>
        <v>0</v>
      </c>
      <c r="AD3949" s="390">
        <f t="shared" si="793"/>
        <v>0.89100000000000001</v>
      </c>
      <c r="AE3949" s="390">
        <f t="shared" si="794"/>
        <v>1.548</v>
      </c>
      <c r="AF3949" s="390">
        <f t="shared" si="795"/>
        <v>2.7669999999999999</v>
      </c>
      <c r="AG3949" s="390">
        <f t="shared" si="796"/>
        <v>2.1339999999999999</v>
      </c>
      <c r="AH3949" s="390">
        <f t="shared" si="797"/>
        <v>2.0460000000000003</v>
      </c>
      <c r="AI3949" s="390">
        <f t="shared" si="798"/>
        <v>2.5780000000000003</v>
      </c>
      <c r="AJ3949" s="390">
        <f t="shared" si="799"/>
        <v>1.8610000000000002</v>
      </c>
      <c r="AK3949" s="390">
        <f t="shared" si="800"/>
        <v>2.145</v>
      </c>
      <c r="AL3949" s="390">
        <f t="shared" si="801"/>
        <v>2.2549999999999999</v>
      </c>
      <c r="AM3949" s="390">
        <f t="shared" si="802"/>
        <v>2.1360000000000001</v>
      </c>
      <c r="AN3949" s="390">
        <f t="shared" si="803"/>
        <v>1.7300000000000004</v>
      </c>
      <c r="AO3949" s="390">
        <f t="shared" si="804"/>
        <v>2.633</v>
      </c>
    </row>
    <row r="3950" spans="1:41" ht="15" customHeight="1" x14ac:dyDescent="0.25">
      <c r="A3950" s="127" t="s">
        <v>5748</v>
      </c>
      <c r="B3950" s="125" t="s">
        <v>1474</v>
      </c>
      <c r="C3950" s="125" t="s">
        <v>5727</v>
      </c>
      <c r="D3950" s="125" t="s">
        <v>1475</v>
      </c>
      <c r="F3950" s="126">
        <v>8.2200000000000006</v>
      </c>
      <c r="G3950" s="126">
        <v>8.42</v>
      </c>
      <c r="H3950" s="126">
        <v>6.74</v>
      </c>
      <c r="I3950" s="126"/>
      <c r="J3950" s="317"/>
      <c r="K3950" s="323">
        <f>ROUND(SUMIF('VGT-Bewegungsdaten'!B:B,A3950,'VGT-Bewegungsdaten'!C:C),3)</f>
        <v>0</v>
      </c>
      <c r="L3950" s="324">
        <f>ROUND(SUMIF('VGT-Bewegungsdaten'!B:B,$A3950,'VGT-Bewegungsdaten'!D:D),2)</f>
        <v>0</v>
      </c>
      <c r="N3950" s="376" t="s">
        <v>4930</v>
      </c>
      <c r="O3950" s="376" t="s">
        <v>4942</v>
      </c>
      <c r="P3950" s="326">
        <f>ROUND(SUMIF('AV-Bewegungsdaten'!B:B,A3950,'AV-Bewegungsdaten'!C:C),3)</f>
        <v>0</v>
      </c>
      <c r="Q3950" s="324">
        <f>ROUND(SUMIF('AV-Bewegungsdaten'!B:B,$A3950,'AV-Bewegungsdaten'!D:D),2)</f>
        <v>0</v>
      </c>
      <c r="T3950" s="327"/>
      <c r="U3950" s="326">
        <f>ROUND(SUMIF('DV-Bewegungsdaten'!B:B,Kategorien!A3950,'DV-Bewegungsdaten'!D:D),3)</f>
        <v>0</v>
      </c>
      <c r="V3950" s="324">
        <f>ROUND(SUMIF('DV-Bewegungsdaten'!B:B,Kategorien!A3950,'DV-Bewegungsdaten'!E:E),3)</f>
        <v>0</v>
      </c>
      <c r="AD3950" s="390">
        <f t="shared" si="793"/>
        <v>3.4809999999999999</v>
      </c>
      <c r="AE3950" s="390">
        <f t="shared" si="794"/>
        <v>4.1379999999999999</v>
      </c>
      <c r="AF3950" s="390">
        <f t="shared" si="795"/>
        <v>5.3569999999999993</v>
      </c>
      <c r="AG3950" s="390">
        <f t="shared" si="796"/>
        <v>4.7240000000000002</v>
      </c>
      <c r="AH3950" s="390">
        <f t="shared" si="797"/>
        <v>4.6360000000000001</v>
      </c>
      <c r="AI3950" s="390">
        <f t="shared" si="798"/>
        <v>5.1680000000000001</v>
      </c>
      <c r="AJ3950" s="390">
        <f t="shared" si="799"/>
        <v>4.4510000000000005</v>
      </c>
      <c r="AK3950" s="390">
        <f t="shared" si="800"/>
        <v>4.7349999999999994</v>
      </c>
      <c r="AL3950" s="390">
        <f t="shared" si="801"/>
        <v>4.8449999999999998</v>
      </c>
      <c r="AM3950" s="390">
        <f t="shared" si="802"/>
        <v>4.726</v>
      </c>
      <c r="AN3950" s="390">
        <f t="shared" si="803"/>
        <v>4.32</v>
      </c>
      <c r="AO3950" s="390">
        <f t="shared" si="804"/>
        <v>5.2229999999999999</v>
      </c>
    </row>
    <row r="3951" spans="1:41" ht="15" customHeight="1" x14ac:dyDescent="0.25">
      <c r="A3951" s="127" t="s">
        <v>5749</v>
      </c>
      <c r="B3951" s="125" t="s">
        <v>1474</v>
      </c>
      <c r="C3951" s="125" t="s">
        <v>5727</v>
      </c>
      <c r="D3951" s="125" t="s">
        <v>1424</v>
      </c>
      <c r="F3951" s="126">
        <v>5.63</v>
      </c>
      <c r="G3951" s="126">
        <v>5.83</v>
      </c>
      <c r="H3951" s="126">
        <v>4.66</v>
      </c>
      <c r="I3951" s="126"/>
      <c r="J3951" s="317"/>
      <c r="K3951" s="323">
        <f>ROUND(SUMIF('VGT-Bewegungsdaten'!B:B,A3951,'VGT-Bewegungsdaten'!C:C),3)</f>
        <v>0</v>
      </c>
      <c r="L3951" s="324">
        <f>ROUND(SUMIF('VGT-Bewegungsdaten'!B:B,$A3951,'VGT-Bewegungsdaten'!D:D),2)</f>
        <v>0</v>
      </c>
      <c r="N3951" s="376" t="s">
        <v>4930</v>
      </c>
      <c r="O3951" s="376" t="s">
        <v>4942</v>
      </c>
      <c r="P3951" s="326">
        <f>ROUND(SUMIF('AV-Bewegungsdaten'!B:B,A3951,'AV-Bewegungsdaten'!C:C),3)</f>
        <v>0</v>
      </c>
      <c r="Q3951" s="324">
        <f>ROUND(SUMIF('AV-Bewegungsdaten'!B:B,$A3951,'AV-Bewegungsdaten'!D:D),2)</f>
        <v>0</v>
      </c>
      <c r="T3951" s="327"/>
      <c r="U3951" s="326">
        <f>ROUND(SUMIF('DV-Bewegungsdaten'!B:B,Kategorien!A3951,'DV-Bewegungsdaten'!D:D),3)</f>
        <v>0</v>
      </c>
      <c r="V3951" s="324">
        <f>ROUND(SUMIF('DV-Bewegungsdaten'!B:B,Kategorien!A3951,'DV-Bewegungsdaten'!E:E),3)</f>
        <v>0</v>
      </c>
      <c r="AD3951" s="390">
        <f t="shared" si="793"/>
        <v>0.89100000000000001</v>
      </c>
      <c r="AE3951" s="390">
        <f t="shared" si="794"/>
        <v>1.548</v>
      </c>
      <c r="AF3951" s="390">
        <f t="shared" si="795"/>
        <v>2.7669999999999999</v>
      </c>
      <c r="AG3951" s="390">
        <f t="shared" si="796"/>
        <v>2.1339999999999999</v>
      </c>
      <c r="AH3951" s="390">
        <f t="shared" si="797"/>
        <v>2.0460000000000003</v>
      </c>
      <c r="AI3951" s="390">
        <f t="shared" si="798"/>
        <v>2.5780000000000003</v>
      </c>
      <c r="AJ3951" s="390">
        <f t="shared" si="799"/>
        <v>1.8610000000000002</v>
      </c>
      <c r="AK3951" s="390">
        <f t="shared" si="800"/>
        <v>2.145</v>
      </c>
      <c r="AL3951" s="390">
        <f t="shared" si="801"/>
        <v>2.2549999999999999</v>
      </c>
      <c r="AM3951" s="390">
        <f t="shared" si="802"/>
        <v>2.1360000000000001</v>
      </c>
      <c r="AN3951" s="390">
        <f t="shared" si="803"/>
        <v>1.7300000000000004</v>
      </c>
      <c r="AO3951" s="390">
        <f t="shared" si="804"/>
        <v>2.633</v>
      </c>
    </row>
    <row r="3952" spans="1:41" ht="15" customHeight="1" x14ac:dyDescent="0.25">
      <c r="A3952" s="127" t="s">
        <v>6098</v>
      </c>
      <c r="B3952" s="125" t="s">
        <v>1474</v>
      </c>
      <c r="C3952" s="125" t="s">
        <v>5976</v>
      </c>
      <c r="D3952" s="125" t="s">
        <v>1475</v>
      </c>
      <c r="F3952" s="126">
        <v>8.1</v>
      </c>
      <c r="G3952" s="126">
        <v>8.2899999999999991</v>
      </c>
      <c r="H3952" s="126">
        <v>6.63</v>
      </c>
      <c r="I3952" s="126"/>
      <c r="J3952" s="317"/>
      <c r="K3952" s="323">
        <f>ROUND(SUMIF('VGT-Bewegungsdaten'!B:B,A3952,'VGT-Bewegungsdaten'!C:C),3)</f>
        <v>0</v>
      </c>
      <c r="L3952" s="324">
        <f>ROUND(SUMIF('VGT-Bewegungsdaten'!B:B,$A3952,'VGT-Bewegungsdaten'!D:D),2)</f>
        <v>0</v>
      </c>
      <c r="N3952" s="376" t="s">
        <v>4930</v>
      </c>
      <c r="O3952" s="376" t="s">
        <v>4942</v>
      </c>
      <c r="P3952" s="326">
        <f>ROUND(SUMIF('AV-Bewegungsdaten'!B:B,A3952,'AV-Bewegungsdaten'!C:C),3)</f>
        <v>0</v>
      </c>
      <c r="Q3952" s="324">
        <f>ROUND(SUMIF('AV-Bewegungsdaten'!B:B,$A3952,'AV-Bewegungsdaten'!D:D),2)</f>
        <v>0</v>
      </c>
      <c r="T3952" s="327"/>
      <c r="U3952" s="326">
        <f>ROUND(SUMIF('DV-Bewegungsdaten'!B:B,Kategorien!A3952,'DV-Bewegungsdaten'!D:D),3)</f>
        <v>0</v>
      </c>
      <c r="V3952" s="324">
        <f>ROUND(SUMIF('DV-Bewegungsdaten'!B:B,Kategorien!A3952,'DV-Bewegungsdaten'!E:E),3)</f>
        <v>0</v>
      </c>
      <c r="AD3952" s="390">
        <f t="shared" si="793"/>
        <v>3.3509999999999991</v>
      </c>
      <c r="AE3952" s="390">
        <f t="shared" si="794"/>
        <v>4.0079999999999991</v>
      </c>
      <c r="AF3952" s="390">
        <f t="shared" si="795"/>
        <v>5.2269999999999985</v>
      </c>
      <c r="AG3952" s="390">
        <f t="shared" si="796"/>
        <v>4.5939999999999994</v>
      </c>
      <c r="AH3952" s="390">
        <f t="shared" si="797"/>
        <v>4.5059999999999993</v>
      </c>
      <c r="AI3952" s="390">
        <f t="shared" si="798"/>
        <v>5.0379999999999994</v>
      </c>
      <c r="AJ3952" s="390">
        <f t="shared" si="799"/>
        <v>4.3209999999999997</v>
      </c>
      <c r="AK3952" s="390">
        <f t="shared" si="800"/>
        <v>4.6049999999999986</v>
      </c>
      <c r="AL3952" s="390">
        <f t="shared" si="801"/>
        <v>4.714999999999999</v>
      </c>
      <c r="AM3952" s="390">
        <f t="shared" si="802"/>
        <v>4.5959999999999992</v>
      </c>
      <c r="AN3952" s="390">
        <f t="shared" si="803"/>
        <v>4.1899999999999995</v>
      </c>
      <c r="AO3952" s="390">
        <f t="shared" si="804"/>
        <v>5.0929999999999991</v>
      </c>
    </row>
    <row r="3953" spans="1:41" ht="15" customHeight="1" x14ac:dyDescent="0.25">
      <c r="A3953" s="127" t="s">
        <v>6099</v>
      </c>
      <c r="B3953" s="125" t="s">
        <v>1474</v>
      </c>
      <c r="C3953" s="125" t="s">
        <v>5976</v>
      </c>
      <c r="D3953" s="125" t="s">
        <v>1424</v>
      </c>
      <c r="F3953" s="126">
        <v>5.55</v>
      </c>
      <c r="G3953" s="126">
        <v>5.74</v>
      </c>
      <c r="H3953" s="126">
        <v>4.59</v>
      </c>
      <c r="I3953" s="126"/>
      <c r="J3953" s="317"/>
      <c r="K3953" s="323">
        <f>ROUND(SUMIF('VGT-Bewegungsdaten'!B:B,A3953,'VGT-Bewegungsdaten'!C:C),3)</f>
        <v>0</v>
      </c>
      <c r="L3953" s="324">
        <f>ROUND(SUMIF('VGT-Bewegungsdaten'!B:B,$A3953,'VGT-Bewegungsdaten'!D:D),2)</f>
        <v>0</v>
      </c>
      <c r="N3953" s="376" t="s">
        <v>4930</v>
      </c>
      <c r="O3953" s="376" t="s">
        <v>4942</v>
      </c>
      <c r="P3953" s="326">
        <f>ROUND(SUMIF('AV-Bewegungsdaten'!B:B,A3953,'AV-Bewegungsdaten'!C:C),3)</f>
        <v>0</v>
      </c>
      <c r="Q3953" s="324">
        <f>ROUND(SUMIF('AV-Bewegungsdaten'!B:B,$A3953,'AV-Bewegungsdaten'!D:D),2)</f>
        <v>0</v>
      </c>
      <c r="T3953" s="327"/>
      <c r="U3953" s="326">
        <f>ROUND(SUMIF('DV-Bewegungsdaten'!B:B,Kategorien!A3953,'DV-Bewegungsdaten'!D:D),3)</f>
        <v>0</v>
      </c>
      <c r="V3953" s="324">
        <f>ROUND(SUMIF('DV-Bewegungsdaten'!B:B,Kategorien!A3953,'DV-Bewegungsdaten'!E:E),3)</f>
        <v>0</v>
      </c>
      <c r="AD3953" s="390">
        <f t="shared" si="793"/>
        <v>0.80100000000000016</v>
      </c>
      <c r="AE3953" s="390">
        <f t="shared" si="794"/>
        <v>1.4580000000000002</v>
      </c>
      <c r="AF3953" s="390">
        <f t="shared" si="795"/>
        <v>2.677</v>
      </c>
      <c r="AG3953" s="390">
        <f t="shared" si="796"/>
        <v>2.044</v>
      </c>
      <c r="AH3953" s="390">
        <f t="shared" si="797"/>
        <v>1.9560000000000004</v>
      </c>
      <c r="AI3953" s="390">
        <f t="shared" si="798"/>
        <v>2.4880000000000004</v>
      </c>
      <c r="AJ3953" s="390">
        <f t="shared" si="799"/>
        <v>1.7710000000000004</v>
      </c>
      <c r="AK3953" s="390">
        <f t="shared" si="800"/>
        <v>2.0550000000000002</v>
      </c>
      <c r="AL3953" s="390">
        <f t="shared" si="801"/>
        <v>2.165</v>
      </c>
      <c r="AM3953" s="390">
        <f t="shared" si="802"/>
        <v>2.0460000000000003</v>
      </c>
      <c r="AN3953" s="390">
        <f t="shared" si="803"/>
        <v>1.6400000000000006</v>
      </c>
      <c r="AO3953" s="390">
        <f t="shared" si="804"/>
        <v>2.5430000000000001</v>
      </c>
    </row>
    <row r="3954" spans="1:41" ht="15" customHeight="1" x14ac:dyDescent="0.25">
      <c r="A3954" s="127" t="s">
        <v>6100</v>
      </c>
      <c r="B3954" s="125" t="s">
        <v>1474</v>
      </c>
      <c r="C3954" s="125" t="s">
        <v>6044</v>
      </c>
      <c r="D3954" s="125" t="s">
        <v>1475</v>
      </c>
      <c r="F3954" s="126">
        <v>7.97</v>
      </c>
      <c r="G3954" s="126">
        <v>8.17</v>
      </c>
      <c r="H3954" s="126">
        <v>6.54</v>
      </c>
      <c r="I3954" s="126"/>
      <c r="J3954" s="317"/>
      <c r="K3954" s="323">
        <f>ROUND(SUMIF('VGT-Bewegungsdaten'!B:B,A3954,'VGT-Bewegungsdaten'!C:C),3)</f>
        <v>0</v>
      </c>
      <c r="L3954" s="324">
        <f>ROUND(SUMIF('VGT-Bewegungsdaten'!B:B,$A3954,'VGT-Bewegungsdaten'!D:D),2)</f>
        <v>0</v>
      </c>
      <c r="N3954" s="376" t="s">
        <v>4930</v>
      </c>
      <c r="O3954" s="376" t="s">
        <v>4942</v>
      </c>
      <c r="P3954" s="326">
        <f>ROUND(SUMIF('AV-Bewegungsdaten'!B:B,A3954,'AV-Bewegungsdaten'!C:C),3)</f>
        <v>0</v>
      </c>
      <c r="Q3954" s="324">
        <f>ROUND(SUMIF('AV-Bewegungsdaten'!B:B,$A3954,'AV-Bewegungsdaten'!D:D),2)</f>
        <v>0</v>
      </c>
      <c r="T3954" s="327"/>
      <c r="U3954" s="326">
        <f>ROUND(SUMIF('DV-Bewegungsdaten'!B:B,Kategorien!A3954,'DV-Bewegungsdaten'!D:D),3)</f>
        <v>0</v>
      </c>
      <c r="V3954" s="324">
        <f>ROUND(SUMIF('DV-Bewegungsdaten'!B:B,Kategorien!A3954,'DV-Bewegungsdaten'!E:E),3)</f>
        <v>0</v>
      </c>
      <c r="AD3954" s="390">
        <f t="shared" ref="AD3954:AD4017" si="805">MAX(0,$G3954-AR$9)</f>
        <v>3.2309999999999999</v>
      </c>
      <c r="AE3954" s="390">
        <f t="shared" ref="AE3954:AE4017" si="806">MAX(0,$G3954-AS$9)</f>
        <v>3.8879999999999999</v>
      </c>
      <c r="AF3954" s="390">
        <f t="shared" ref="AF3954:AF4017" si="807">MAX(0,$G3954-AT$9)</f>
        <v>5.1069999999999993</v>
      </c>
      <c r="AG3954" s="390">
        <f t="shared" ref="AG3954:AG4017" si="808">MAX(0,$G3954-AU$9)</f>
        <v>4.4740000000000002</v>
      </c>
      <c r="AH3954" s="390">
        <f t="shared" ref="AH3954:AH4017" si="809">MAX(0,$G3954-AV$9)</f>
        <v>4.3860000000000001</v>
      </c>
      <c r="AI3954" s="390">
        <f t="shared" ref="AI3954:AI4017" si="810">MAX(0,$G3954-AW$9)</f>
        <v>4.9180000000000001</v>
      </c>
      <c r="AJ3954" s="390">
        <f t="shared" ref="AJ3954:AJ4017" si="811">MAX(0,$G3954-AX$9)</f>
        <v>4.2010000000000005</v>
      </c>
      <c r="AK3954" s="390">
        <f t="shared" ref="AK3954:AK4017" si="812">MAX(0,$G3954-AY$9)</f>
        <v>4.4849999999999994</v>
      </c>
      <c r="AL3954" s="390">
        <f t="shared" ref="AL3954:AL4017" si="813">MAX(0,$G3954-AZ$9)</f>
        <v>4.5949999999999998</v>
      </c>
      <c r="AM3954" s="390">
        <f t="shared" ref="AM3954:AM4017" si="814">MAX(0,$G3954-BA$9)</f>
        <v>4.476</v>
      </c>
      <c r="AN3954" s="390">
        <f t="shared" ref="AN3954:AN4017" si="815">MAX(0,$G3954-BB$9)</f>
        <v>4.07</v>
      </c>
      <c r="AO3954" s="390">
        <f t="shared" ref="AO3954:AO4017" si="816">MAX(0,$G3954-BC$9)</f>
        <v>4.9729999999999999</v>
      </c>
    </row>
    <row r="3955" spans="1:41" ht="15" customHeight="1" x14ac:dyDescent="0.25">
      <c r="A3955" s="127" t="s">
        <v>6101</v>
      </c>
      <c r="B3955" s="125" t="s">
        <v>1474</v>
      </c>
      <c r="C3955" s="125" t="s">
        <v>6044</v>
      </c>
      <c r="D3955" s="125" t="s">
        <v>1424</v>
      </c>
      <c r="F3955" s="126">
        <v>5.46</v>
      </c>
      <c r="G3955" s="126">
        <v>5.66</v>
      </c>
      <c r="H3955" s="126">
        <v>4.53</v>
      </c>
      <c r="I3955" s="126"/>
      <c r="J3955" s="317"/>
      <c r="K3955" s="323">
        <f>ROUND(SUMIF('VGT-Bewegungsdaten'!B:B,A3955,'VGT-Bewegungsdaten'!C:C),3)</f>
        <v>0</v>
      </c>
      <c r="L3955" s="324">
        <f>ROUND(SUMIF('VGT-Bewegungsdaten'!B:B,$A3955,'VGT-Bewegungsdaten'!D:D),2)</f>
        <v>0</v>
      </c>
      <c r="N3955" s="376" t="s">
        <v>4930</v>
      </c>
      <c r="O3955" s="376" t="s">
        <v>4942</v>
      </c>
      <c r="P3955" s="326">
        <f>ROUND(SUMIF('AV-Bewegungsdaten'!B:B,A3955,'AV-Bewegungsdaten'!C:C),3)</f>
        <v>0</v>
      </c>
      <c r="Q3955" s="324">
        <f>ROUND(SUMIF('AV-Bewegungsdaten'!B:B,$A3955,'AV-Bewegungsdaten'!D:D),2)</f>
        <v>0</v>
      </c>
      <c r="T3955" s="327"/>
      <c r="U3955" s="326">
        <f>ROUND(SUMIF('DV-Bewegungsdaten'!B:B,Kategorien!A3955,'DV-Bewegungsdaten'!D:D),3)</f>
        <v>0</v>
      </c>
      <c r="V3955" s="324">
        <f>ROUND(SUMIF('DV-Bewegungsdaten'!B:B,Kategorien!A3955,'DV-Bewegungsdaten'!E:E),3)</f>
        <v>0</v>
      </c>
      <c r="AD3955" s="390">
        <f t="shared" si="805"/>
        <v>0.72100000000000009</v>
      </c>
      <c r="AE3955" s="390">
        <f t="shared" si="806"/>
        <v>1.3780000000000001</v>
      </c>
      <c r="AF3955" s="390">
        <f t="shared" si="807"/>
        <v>2.597</v>
      </c>
      <c r="AG3955" s="390">
        <f t="shared" si="808"/>
        <v>1.964</v>
      </c>
      <c r="AH3955" s="390">
        <f t="shared" si="809"/>
        <v>1.8760000000000003</v>
      </c>
      <c r="AI3955" s="390">
        <f t="shared" si="810"/>
        <v>2.4080000000000004</v>
      </c>
      <c r="AJ3955" s="390">
        <f t="shared" si="811"/>
        <v>1.6910000000000003</v>
      </c>
      <c r="AK3955" s="390">
        <f t="shared" si="812"/>
        <v>1.9750000000000001</v>
      </c>
      <c r="AL3955" s="390">
        <f t="shared" si="813"/>
        <v>2.085</v>
      </c>
      <c r="AM3955" s="390">
        <f t="shared" si="814"/>
        <v>1.9660000000000002</v>
      </c>
      <c r="AN3955" s="390">
        <f t="shared" si="815"/>
        <v>1.5600000000000005</v>
      </c>
      <c r="AO3955" s="390">
        <f t="shared" si="816"/>
        <v>2.4630000000000001</v>
      </c>
    </row>
    <row r="3956" spans="1:41" ht="15" customHeight="1" x14ac:dyDescent="0.25">
      <c r="A3956" s="127" t="s">
        <v>6581</v>
      </c>
      <c r="B3956" s="125" t="s">
        <v>1474</v>
      </c>
      <c r="C3956" s="125" t="s">
        <v>6526</v>
      </c>
      <c r="D3956" s="125" t="s">
        <v>1475</v>
      </c>
      <c r="F3956" s="126">
        <v>7.85</v>
      </c>
      <c r="G3956" s="126">
        <v>8.0500000000000007</v>
      </c>
      <c r="H3956" s="126">
        <v>6.44</v>
      </c>
      <c r="I3956" s="126"/>
      <c r="J3956" s="317"/>
      <c r="K3956" s="323">
        <f>ROUND(SUMIF('VGT-Bewegungsdaten'!B:B,A3956,'VGT-Bewegungsdaten'!C:C),3)</f>
        <v>0</v>
      </c>
      <c r="L3956" s="324">
        <f>ROUND(SUMIF('VGT-Bewegungsdaten'!B:B,$A3956,'VGT-Bewegungsdaten'!D:D),2)</f>
        <v>0</v>
      </c>
      <c r="N3956" s="376" t="s">
        <v>4930</v>
      </c>
      <c r="O3956" s="376" t="s">
        <v>4942</v>
      </c>
      <c r="P3956" s="326">
        <f>ROUND(SUMIF('AV-Bewegungsdaten'!B:B,A3956,'AV-Bewegungsdaten'!C:C),3)</f>
        <v>0</v>
      </c>
      <c r="Q3956" s="324">
        <f>ROUND(SUMIF('AV-Bewegungsdaten'!B:B,$A3956,'AV-Bewegungsdaten'!D:D),2)</f>
        <v>0</v>
      </c>
      <c r="T3956" s="327"/>
      <c r="U3956" s="326">
        <f>ROUND(SUMIF('DV-Bewegungsdaten'!B:B,Kategorien!A3956,'DV-Bewegungsdaten'!D:D),3)</f>
        <v>0</v>
      </c>
      <c r="V3956" s="324">
        <f>ROUND(SUMIF('DV-Bewegungsdaten'!B:B,Kategorien!A3956,'DV-Bewegungsdaten'!E:E),3)</f>
        <v>0</v>
      </c>
      <c r="AD3956" s="390">
        <f t="shared" si="805"/>
        <v>3.1110000000000007</v>
      </c>
      <c r="AE3956" s="390">
        <f t="shared" si="806"/>
        <v>3.7680000000000007</v>
      </c>
      <c r="AF3956" s="390">
        <f t="shared" si="807"/>
        <v>4.9870000000000001</v>
      </c>
      <c r="AG3956" s="390">
        <f t="shared" si="808"/>
        <v>4.354000000000001</v>
      </c>
      <c r="AH3956" s="390">
        <f t="shared" si="809"/>
        <v>4.2660000000000009</v>
      </c>
      <c r="AI3956" s="390">
        <f t="shared" si="810"/>
        <v>4.7980000000000009</v>
      </c>
      <c r="AJ3956" s="390">
        <f t="shared" si="811"/>
        <v>4.0810000000000013</v>
      </c>
      <c r="AK3956" s="390">
        <f t="shared" si="812"/>
        <v>4.3650000000000002</v>
      </c>
      <c r="AL3956" s="390">
        <f t="shared" si="813"/>
        <v>4.4750000000000005</v>
      </c>
      <c r="AM3956" s="390">
        <f t="shared" si="814"/>
        <v>4.3560000000000008</v>
      </c>
      <c r="AN3956" s="390">
        <f t="shared" si="815"/>
        <v>3.9500000000000011</v>
      </c>
      <c r="AO3956" s="390">
        <f t="shared" si="816"/>
        <v>4.8530000000000006</v>
      </c>
    </row>
    <row r="3957" spans="1:41" ht="15" customHeight="1" x14ac:dyDescent="0.25">
      <c r="A3957" s="127" t="s">
        <v>6582</v>
      </c>
      <c r="B3957" s="125" t="s">
        <v>1474</v>
      </c>
      <c r="C3957" s="125" t="s">
        <v>6526</v>
      </c>
      <c r="D3957" s="125" t="s">
        <v>1424</v>
      </c>
      <c r="F3957" s="126">
        <v>5.38</v>
      </c>
      <c r="G3957" s="126">
        <v>5.58</v>
      </c>
      <c r="H3957" s="126">
        <v>4.46</v>
      </c>
      <c r="I3957" s="126"/>
      <c r="J3957" s="317"/>
      <c r="K3957" s="323">
        <f>ROUND(SUMIF('VGT-Bewegungsdaten'!B:B,A3957,'VGT-Bewegungsdaten'!C:C),3)</f>
        <v>0</v>
      </c>
      <c r="L3957" s="324">
        <f>ROUND(SUMIF('VGT-Bewegungsdaten'!B:B,$A3957,'VGT-Bewegungsdaten'!D:D),2)</f>
        <v>0</v>
      </c>
      <c r="N3957" s="376" t="s">
        <v>4930</v>
      </c>
      <c r="O3957" s="376" t="s">
        <v>4942</v>
      </c>
      <c r="P3957" s="326">
        <f>ROUND(SUMIF('AV-Bewegungsdaten'!B:B,A3957,'AV-Bewegungsdaten'!C:C),3)</f>
        <v>0</v>
      </c>
      <c r="Q3957" s="324">
        <f>ROUND(SUMIF('AV-Bewegungsdaten'!B:B,$A3957,'AV-Bewegungsdaten'!D:D),2)</f>
        <v>0</v>
      </c>
      <c r="T3957" s="327"/>
      <c r="U3957" s="326">
        <f>ROUND(SUMIF('DV-Bewegungsdaten'!B:B,Kategorien!A3957,'DV-Bewegungsdaten'!D:D),3)</f>
        <v>0</v>
      </c>
      <c r="V3957" s="324">
        <f>ROUND(SUMIF('DV-Bewegungsdaten'!B:B,Kategorien!A3957,'DV-Bewegungsdaten'!E:E),3)</f>
        <v>0</v>
      </c>
      <c r="AD3957" s="390">
        <f t="shared" si="805"/>
        <v>0.64100000000000001</v>
      </c>
      <c r="AE3957" s="390">
        <f t="shared" si="806"/>
        <v>1.298</v>
      </c>
      <c r="AF3957" s="390">
        <f t="shared" si="807"/>
        <v>2.5169999999999999</v>
      </c>
      <c r="AG3957" s="390">
        <f t="shared" si="808"/>
        <v>1.8839999999999999</v>
      </c>
      <c r="AH3957" s="390">
        <f t="shared" si="809"/>
        <v>1.7960000000000003</v>
      </c>
      <c r="AI3957" s="390">
        <f t="shared" si="810"/>
        <v>2.3280000000000003</v>
      </c>
      <c r="AJ3957" s="390">
        <f t="shared" si="811"/>
        <v>1.6110000000000002</v>
      </c>
      <c r="AK3957" s="390">
        <f t="shared" si="812"/>
        <v>1.895</v>
      </c>
      <c r="AL3957" s="390">
        <f t="shared" si="813"/>
        <v>2.0049999999999999</v>
      </c>
      <c r="AM3957" s="390">
        <f t="shared" si="814"/>
        <v>1.8860000000000001</v>
      </c>
      <c r="AN3957" s="390">
        <f t="shared" si="815"/>
        <v>1.4800000000000004</v>
      </c>
      <c r="AO3957" s="390">
        <f t="shared" si="816"/>
        <v>2.383</v>
      </c>
    </row>
    <row r="3958" spans="1:41" ht="15" customHeight="1" x14ac:dyDescent="0.25">
      <c r="A3958" s="127" t="s">
        <v>6984</v>
      </c>
      <c r="B3958" s="125" t="s">
        <v>1474</v>
      </c>
      <c r="C3958" s="125" t="s">
        <v>6928</v>
      </c>
      <c r="D3958" s="125" t="s">
        <v>1475</v>
      </c>
      <c r="F3958" s="126">
        <v>7.73</v>
      </c>
      <c r="G3958" s="126">
        <v>7.93</v>
      </c>
      <c r="H3958" s="126">
        <v>6.34</v>
      </c>
      <c r="I3958" s="126"/>
      <c r="J3958" s="317"/>
      <c r="K3958" s="323">
        <f>ROUND(SUMIF('VGT-Bewegungsdaten'!B:B,A3958,'VGT-Bewegungsdaten'!C:C),3)</f>
        <v>0</v>
      </c>
      <c r="L3958" s="324">
        <f>ROUND(SUMIF('VGT-Bewegungsdaten'!B:B,$A3958,'VGT-Bewegungsdaten'!D:D),2)</f>
        <v>0</v>
      </c>
      <c r="N3958" s="376" t="s">
        <v>4930</v>
      </c>
      <c r="O3958" s="376" t="s">
        <v>4942</v>
      </c>
      <c r="P3958" s="326">
        <f>ROUND(SUMIF('AV-Bewegungsdaten'!B:B,A3958,'AV-Bewegungsdaten'!C:C),3)</f>
        <v>0</v>
      </c>
      <c r="Q3958" s="324">
        <f>ROUND(SUMIF('AV-Bewegungsdaten'!B:B,$A3958,'AV-Bewegungsdaten'!D:D),2)</f>
        <v>0</v>
      </c>
      <c r="T3958" s="327"/>
      <c r="U3958" s="326">
        <f>ROUND(SUMIF('DV-Bewegungsdaten'!B:B,Kategorien!A3958,'DV-Bewegungsdaten'!D:D),3)</f>
        <v>0</v>
      </c>
      <c r="V3958" s="324">
        <f>ROUND(SUMIF('DV-Bewegungsdaten'!B:B,Kategorien!A3958,'DV-Bewegungsdaten'!E:E),3)</f>
        <v>0</v>
      </c>
      <c r="AD3958" s="390">
        <f t="shared" si="805"/>
        <v>2.9909999999999997</v>
      </c>
      <c r="AE3958" s="390">
        <f t="shared" si="806"/>
        <v>3.6479999999999997</v>
      </c>
      <c r="AF3958" s="390">
        <f t="shared" si="807"/>
        <v>4.8669999999999991</v>
      </c>
      <c r="AG3958" s="390">
        <f t="shared" si="808"/>
        <v>4.234</v>
      </c>
      <c r="AH3958" s="390">
        <f t="shared" si="809"/>
        <v>4.1459999999999999</v>
      </c>
      <c r="AI3958" s="390">
        <f t="shared" si="810"/>
        <v>4.6779999999999999</v>
      </c>
      <c r="AJ3958" s="390">
        <f t="shared" si="811"/>
        <v>3.9609999999999999</v>
      </c>
      <c r="AK3958" s="390">
        <f t="shared" si="812"/>
        <v>4.2449999999999992</v>
      </c>
      <c r="AL3958" s="390">
        <f t="shared" si="813"/>
        <v>4.3549999999999995</v>
      </c>
      <c r="AM3958" s="390">
        <f t="shared" si="814"/>
        <v>4.2359999999999998</v>
      </c>
      <c r="AN3958" s="390">
        <f t="shared" si="815"/>
        <v>3.83</v>
      </c>
      <c r="AO3958" s="390">
        <f t="shared" si="816"/>
        <v>4.7329999999999997</v>
      </c>
    </row>
    <row r="3959" spans="1:41" ht="15" customHeight="1" x14ac:dyDescent="0.25">
      <c r="A3959" s="127" t="s">
        <v>6985</v>
      </c>
      <c r="B3959" s="125" t="s">
        <v>1474</v>
      </c>
      <c r="C3959" s="125" t="s">
        <v>6928</v>
      </c>
      <c r="D3959" s="125" t="s">
        <v>1424</v>
      </c>
      <c r="F3959" s="126">
        <v>5.29</v>
      </c>
      <c r="G3959" s="126">
        <v>5.49</v>
      </c>
      <c r="H3959" s="126">
        <v>4.3899999999999997</v>
      </c>
      <c r="I3959" s="126"/>
      <c r="J3959" s="317"/>
      <c r="K3959" s="323">
        <f>ROUND(SUMIF('VGT-Bewegungsdaten'!B:B,A3959,'VGT-Bewegungsdaten'!C:C),3)</f>
        <v>0</v>
      </c>
      <c r="L3959" s="324">
        <f>ROUND(SUMIF('VGT-Bewegungsdaten'!B:B,$A3959,'VGT-Bewegungsdaten'!D:D),2)</f>
        <v>0</v>
      </c>
      <c r="N3959" s="376" t="s">
        <v>4930</v>
      </c>
      <c r="O3959" s="376" t="s">
        <v>4942</v>
      </c>
      <c r="P3959" s="326">
        <f>ROUND(SUMIF('AV-Bewegungsdaten'!B:B,A3959,'AV-Bewegungsdaten'!C:C),3)</f>
        <v>0</v>
      </c>
      <c r="Q3959" s="324">
        <f>ROUND(SUMIF('AV-Bewegungsdaten'!B:B,$A3959,'AV-Bewegungsdaten'!D:D),2)</f>
        <v>0</v>
      </c>
      <c r="T3959" s="327"/>
      <c r="U3959" s="326">
        <f>ROUND(SUMIF('DV-Bewegungsdaten'!B:B,Kategorien!A3959,'DV-Bewegungsdaten'!D:D),3)</f>
        <v>0</v>
      </c>
      <c r="V3959" s="324">
        <f>ROUND(SUMIF('DV-Bewegungsdaten'!B:B,Kategorien!A3959,'DV-Bewegungsdaten'!E:E),3)</f>
        <v>0</v>
      </c>
      <c r="AD3959" s="390">
        <f t="shared" si="805"/>
        <v>0.55100000000000016</v>
      </c>
      <c r="AE3959" s="390">
        <f t="shared" si="806"/>
        <v>1.2080000000000002</v>
      </c>
      <c r="AF3959" s="390">
        <f t="shared" si="807"/>
        <v>2.427</v>
      </c>
      <c r="AG3959" s="390">
        <f t="shared" si="808"/>
        <v>1.794</v>
      </c>
      <c r="AH3959" s="390">
        <f t="shared" si="809"/>
        <v>1.7060000000000004</v>
      </c>
      <c r="AI3959" s="390">
        <f t="shared" si="810"/>
        <v>2.2380000000000004</v>
      </c>
      <c r="AJ3959" s="390">
        <f t="shared" si="811"/>
        <v>1.5210000000000004</v>
      </c>
      <c r="AK3959" s="390">
        <f t="shared" si="812"/>
        <v>1.8050000000000002</v>
      </c>
      <c r="AL3959" s="390">
        <f t="shared" si="813"/>
        <v>1.915</v>
      </c>
      <c r="AM3959" s="390">
        <f t="shared" si="814"/>
        <v>1.7960000000000003</v>
      </c>
      <c r="AN3959" s="390">
        <f t="shared" si="815"/>
        <v>1.3900000000000006</v>
      </c>
      <c r="AO3959" s="390">
        <f t="shared" si="816"/>
        <v>2.2930000000000001</v>
      </c>
    </row>
    <row r="3960" spans="1:41" ht="15" customHeight="1" x14ac:dyDescent="0.25">
      <c r="A3960" s="127" t="s">
        <v>1486</v>
      </c>
      <c r="B3960" s="125" t="s">
        <v>1487</v>
      </c>
      <c r="C3960" s="125" t="s">
        <v>4006</v>
      </c>
      <c r="D3960" s="125" t="s">
        <v>1475</v>
      </c>
      <c r="F3960" s="126">
        <v>7.11</v>
      </c>
      <c r="G3960" s="126">
        <v>7.3100000000000005</v>
      </c>
      <c r="H3960" s="126">
        <v>5.69</v>
      </c>
      <c r="I3960" s="126"/>
      <c r="J3960" s="317"/>
      <c r="K3960" s="323">
        <f>ROUND(SUMIF('VGT-Bewegungsdaten'!B:B,A3960,'VGT-Bewegungsdaten'!C:C),3)</f>
        <v>0</v>
      </c>
      <c r="L3960" s="324">
        <f>ROUND(SUMIF('VGT-Bewegungsdaten'!B:B,$A3960,'VGT-Bewegungsdaten'!D:D),2)</f>
        <v>0</v>
      </c>
      <c r="N3960" s="376" t="s">
        <v>4930</v>
      </c>
      <c r="O3960" s="376" t="s">
        <v>4943</v>
      </c>
      <c r="P3960" s="326">
        <f>ROUND(SUMIF('AV-Bewegungsdaten'!B:B,A3960,'AV-Bewegungsdaten'!C:C),3)</f>
        <v>0</v>
      </c>
      <c r="Q3960" s="324">
        <f>ROUND(SUMIF('AV-Bewegungsdaten'!B:B,$A3960,'AV-Bewegungsdaten'!D:D),2)</f>
        <v>0</v>
      </c>
      <c r="T3960" s="327"/>
      <c r="U3960" s="326">
        <f>ROUND(SUMIF('DV-Bewegungsdaten'!B:B,Kategorien!A3960,'DV-Bewegungsdaten'!D:D),3)</f>
        <v>0</v>
      </c>
      <c r="V3960" s="324">
        <f>ROUND(SUMIF('DV-Bewegungsdaten'!B:B,Kategorien!A3960,'DV-Bewegungsdaten'!E:E),3)</f>
        <v>0</v>
      </c>
      <c r="AD3960" s="390">
        <f t="shared" si="805"/>
        <v>2.3710000000000004</v>
      </c>
      <c r="AE3960" s="390">
        <f t="shared" si="806"/>
        <v>3.0280000000000005</v>
      </c>
      <c r="AF3960" s="390">
        <f t="shared" si="807"/>
        <v>4.2469999999999999</v>
      </c>
      <c r="AG3960" s="390">
        <f t="shared" si="808"/>
        <v>3.6140000000000003</v>
      </c>
      <c r="AH3960" s="390">
        <f t="shared" si="809"/>
        <v>3.5260000000000007</v>
      </c>
      <c r="AI3960" s="390">
        <f t="shared" si="810"/>
        <v>4.0580000000000007</v>
      </c>
      <c r="AJ3960" s="390">
        <f t="shared" si="811"/>
        <v>3.3410000000000006</v>
      </c>
      <c r="AK3960" s="390">
        <f t="shared" si="812"/>
        <v>3.6250000000000004</v>
      </c>
      <c r="AL3960" s="390">
        <f t="shared" si="813"/>
        <v>3.7350000000000003</v>
      </c>
      <c r="AM3960" s="390">
        <f t="shared" si="814"/>
        <v>3.6160000000000005</v>
      </c>
      <c r="AN3960" s="390">
        <f t="shared" si="815"/>
        <v>3.2100000000000009</v>
      </c>
      <c r="AO3960" s="390">
        <f t="shared" si="816"/>
        <v>4.1130000000000004</v>
      </c>
    </row>
    <row r="3961" spans="1:41" ht="15" customHeight="1" x14ac:dyDescent="0.25">
      <c r="A3961" s="127" t="s">
        <v>1488</v>
      </c>
      <c r="B3961" s="125" t="s">
        <v>1487</v>
      </c>
      <c r="C3961" s="125" t="s">
        <v>4006</v>
      </c>
      <c r="D3961" s="125" t="s">
        <v>1477</v>
      </c>
      <c r="F3961" s="126">
        <v>9.11</v>
      </c>
      <c r="G3961" s="126">
        <v>9.3099999999999987</v>
      </c>
      <c r="H3961" s="126">
        <v>7.29</v>
      </c>
      <c r="I3961" s="126"/>
      <c r="J3961" s="317"/>
      <c r="K3961" s="323">
        <f>ROUND(SUMIF('VGT-Bewegungsdaten'!B:B,A3961,'VGT-Bewegungsdaten'!C:C),3)</f>
        <v>0</v>
      </c>
      <c r="L3961" s="324">
        <f>ROUND(SUMIF('VGT-Bewegungsdaten'!B:B,$A3961,'VGT-Bewegungsdaten'!D:D),2)</f>
        <v>0</v>
      </c>
      <c r="N3961" s="376" t="s">
        <v>4930</v>
      </c>
      <c r="O3961" s="376" t="s">
        <v>4943</v>
      </c>
      <c r="P3961" s="326">
        <f>ROUND(SUMIF('AV-Bewegungsdaten'!B:B,A3961,'AV-Bewegungsdaten'!C:C),3)</f>
        <v>0</v>
      </c>
      <c r="Q3961" s="324">
        <f>ROUND(SUMIF('AV-Bewegungsdaten'!B:B,$A3961,'AV-Bewegungsdaten'!D:D),2)</f>
        <v>0</v>
      </c>
      <c r="T3961" s="327"/>
      <c r="U3961" s="326">
        <f>ROUND(SUMIF('DV-Bewegungsdaten'!B:B,Kategorien!A3961,'DV-Bewegungsdaten'!D:D),3)</f>
        <v>0</v>
      </c>
      <c r="V3961" s="324">
        <f>ROUND(SUMIF('DV-Bewegungsdaten'!B:B,Kategorien!A3961,'DV-Bewegungsdaten'!E:E),3)</f>
        <v>0</v>
      </c>
      <c r="AD3961" s="390">
        <f t="shared" si="805"/>
        <v>4.3709999999999987</v>
      </c>
      <c r="AE3961" s="390">
        <f t="shared" si="806"/>
        <v>5.0279999999999987</v>
      </c>
      <c r="AF3961" s="390">
        <f t="shared" si="807"/>
        <v>6.2469999999999981</v>
      </c>
      <c r="AG3961" s="390">
        <f t="shared" si="808"/>
        <v>5.613999999999999</v>
      </c>
      <c r="AH3961" s="390">
        <f t="shared" si="809"/>
        <v>5.5259999999999989</v>
      </c>
      <c r="AI3961" s="390">
        <f t="shared" si="810"/>
        <v>6.0579999999999989</v>
      </c>
      <c r="AJ3961" s="390">
        <f t="shared" si="811"/>
        <v>5.3409999999999993</v>
      </c>
      <c r="AK3961" s="390">
        <f t="shared" si="812"/>
        <v>5.6249999999999982</v>
      </c>
      <c r="AL3961" s="390">
        <f t="shared" si="813"/>
        <v>5.7349999999999985</v>
      </c>
      <c r="AM3961" s="390">
        <f t="shared" si="814"/>
        <v>5.6159999999999988</v>
      </c>
      <c r="AN3961" s="390">
        <f t="shared" si="815"/>
        <v>5.2099999999999991</v>
      </c>
      <c r="AO3961" s="390">
        <f t="shared" si="816"/>
        <v>6.1129999999999987</v>
      </c>
    </row>
    <row r="3962" spans="1:41" ht="15" customHeight="1" x14ac:dyDescent="0.25">
      <c r="A3962" s="127" t="s">
        <v>1513</v>
      </c>
      <c r="B3962" s="125" t="s">
        <v>1487</v>
      </c>
      <c r="C3962" s="125" t="s">
        <v>4006</v>
      </c>
      <c r="D3962" s="125" t="s">
        <v>1479</v>
      </c>
      <c r="F3962" s="126">
        <v>8.11</v>
      </c>
      <c r="G3962" s="126">
        <v>8.3099999999999987</v>
      </c>
      <c r="H3962" s="126">
        <v>6.49</v>
      </c>
      <c r="I3962" s="126"/>
      <c r="J3962" s="317"/>
      <c r="K3962" s="323">
        <f>ROUND(SUMIF('VGT-Bewegungsdaten'!B:B,A3962,'VGT-Bewegungsdaten'!C:C),3)</f>
        <v>0</v>
      </c>
      <c r="L3962" s="324">
        <f>ROUND(SUMIF('VGT-Bewegungsdaten'!B:B,$A3962,'VGT-Bewegungsdaten'!D:D),2)</f>
        <v>0</v>
      </c>
      <c r="N3962" s="376" t="s">
        <v>4930</v>
      </c>
      <c r="O3962" s="376" t="s">
        <v>4943</v>
      </c>
      <c r="P3962" s="326">
        <f>ROUND(SUMIF('AV-Bewegungsdaten'!B:B,A3962,'AV-Bewegungsdaten'!C:C),3)</f>
        <v>0</v>
      </c>
      <c r="Q3962" s="324">
        <f>ROUND(SUMIF('AV-Bewegungsdaten'!B:B,$A3962,'AV-Bewegungsdaten'!D:D),2)</f>
        <v>0</v>
      </c>
      <c r="T3962" s="327"/>
      <c r="U3962" s="326">
        <f>ROUND(SUMIF('DV-Bewegungsdaten'!B:B,Kategorien!A3962,'DV-Bewegungsdaten'!D:D),3)</f>
        <v>0</v>
      </c>
      <c r="V3962" s="324">
        <f>ROUND(SUMIF('DV-Bewegungsdaten'!B:B,Kategorien!A3962,'DV-Bewegungsdaten'!E:E),3)</f>
        <v>0</v>
      </c>
      <c r="AD3962" s="390">
        <f t="shared" si="805"/>
        <v>3.3709999999999987</v>
      </c>
      <c r="AE3962" s="390">
        <f t="shared" si="806"/>
        <v>4.0279999999999987</v>
      </c>
      <c r="AF3962" s="390">
        <f t="shared" si="807"/>
        <v>5.2469999999999981</v>
      </c>
      <c r="AG3962" s="390">
        <f t="shared" si="808"/>
        <v>4.613999999999999</v>
      </c>
      <c r="AH3962" s="390">
        <f t="shared" si="809"/>
        <v>4.5259999999999989</v>
      </c>
      <c r="AI3962" s="390">
        <f t="shared" si="810"/>
        <v>5.0579999999999989</v>
      </c>
      <c r="AJ3962" s="390">
        <f t="shared" si="811"/>
        <v>4.3409999999999993</v>
      </c>
      <c r="AK3962" s="390">
        <f t="shared" si="812"/>
        <v>4.6249999999999982</v>
      </c>
      <c r="AL3962" s="390">
        <f t="shared" si="813"/>
        <v>4.7349999999999985</v>
      </c>
      <c r="AM3962" s="390">
        <f t="shared" si="814"/>
        <v>4.6159999999999988</v>
      </c>
      <c r="AN3962" s="390">
        <f t="shared" si="815"/>
        <v>4.2099999999999991</v>
      </c>
      <c r="AO3962" s="390">
        <f t="shared" si="816"/>
        <v>5.1129999999999987</v>
      </c>
    </row>
    <row r="3963" spans="1:41" ht="15" customHeight="1" x14ac:dyDescent="0.25">
      <c r="A3963" s="127" t="s">
        <v>1514</v>
      </c>
      <c r="B3963" s="125" t="s">
        <v>1487</v>
      </c>
      <c r="C3963" s="125" t="s">
        <v>4006</v>
      </c>
      <c r="D3963" s="125" t="s">
        <v>1481</v>
      </c>
      <c r="F3963" s="126">
        <v>9.11</v>
      </c>
      <c r="G3963" s="126">
        <v>9.3099999999999987</v>
      </c>
      <c r="H3963" s="126">
        <v>7.29</v>
      </c>
      <c r="I3963" s="126"/>
      <c r="J3963" s="317"/>
      <c r="K3963" s="323">
        <f>ROUND(SUMIF('VGT-Bewegungsdaten'!B:B,A3963,'VGT-Bewegungsdaten'!C:C),3)</f>
        <v>0</v>
      </c>
      <c r="L3963" s="324">
        <f>ROUND(SUMIF('VGT-Bewegungsdaten'!B:B,$A3963,'VGT-Bewegungsdaten'!D:D),2)</f>
        <v>0</v>
      </c>
      <c r="N3963" s="376" t="s">
        <v>4930</v>
      </c>
      <c r="O3963" s="376" t="s">
        <v>4943</v>
      </c>
      <c r="P3963" s="326">
        <f>ROUND(SUMIF('AV-Bewegungsdaten'!B:B,A3963,'AV-Bewegungsdaten'!C:C),3)</f>
        <v>0</v>
      </c>
      <c r="Q3963" s="324">
        <f>ROUND(SUMIF('AV-Bewegungsdaten'!B:B,$A3963,'AV-Bewegungsdaten'!D:D),2)</f>
        <v>0</v>
      </c>
      <c r="T3963" s="327"/>
      <c r="U3963" s="326">
        <f>ROUND(SUMIF('DV-Bewegungsdaten'!B:B,Kategorien!A3963,'DV-Bewegungsdaten'!D:D),3)</f>
        <v>0</v>
      </c>
      <c r="V3963" s="324">
        <f>ROUND(SUMIF('DV-Bewegungsdaten'!B:B,Kategorien!A3963,'DV-Bewegungsdaten'!E:E),3)</f>
        <v>0</v>
      </c>
      <c r="AD3963" s="390">
        <f t="shared" si="805"/>
        <v>4.3709999999999987</v>
      </c>
      <c r="AE3963" s="390">
        <f t="shared" si="806"/>
        <v>5.0279999999999987</v>
      </c>
      <c r="AF3963" s="390">
        <f t="shared" si="807"/>
        <v>6.2469999999999981</v>
      </c>
      <c r="AG3963" s="390">
        <f t="shared" si="808"/>
        <v>5.613999999999999</v>
      </c>
      <c r="AH3963" s="390">
        <f t="shared" si="809"/>
        <v>5.5259999999999989</v>
      </c>
      <c r="AI3963" s="390">
        <f t="shared" si="810"/>
        <v>6.0579999999999989</v>
      </c>
      <c r="AJ3963" s="390">
        <f t="shared" si="811"/>
        <v>5.3409999999999993</v>
      </c>
      <c r="AK3963" s="390">
        <f t="shared" si="812"/>
        <v>5.6249999999999982</v>
      </c>
      <c r="AL3963" s="390">
        <f t="shared" si="813"/>
        <v>5.7349999999999985</v>
      </c>
      <c r="AM3963" s="390">
        <f t="shared" si="814"/>
        <v>5.6159999999999988</v>
      </c>
      <c r="AN3963" s="390">
        <f t="shared" si="815"/>
        <v>5.2099999999999991</v>
      </c>
      <c r="AO3963" s="390">
        <f t="shared" si="816"/>
        <v>6.1129999999999987</v>
      </c>
    </row>
    <row r="3964" spans="1:41" ht="15" customHeight="1" x14ac:dyDescent="0.25">
      <c r="A3964" s="127" t="s">
        <v>72</v>
      </c>
      <c r="B3964" s="125" t="s">
        <v>1487</v>
      </c>
      <c r="C3964" s="125" t="s">
        <v>4006</v>
      </c>
      <c r="D3964" s="125" t="s">
        <v>1424</v>
      </c>
      <c r="F3964" s="126">
        <v>6.16</v>
      </c>
      <c r="G3964" s="126">
        <v>6.36</v>
      </c>
      <c r="H3964" s="126">
        <v>4.93</v>
      </c>
      <c r="I3964" s="126"/>
      <c r="J3964" s="317"/>
      <c r="K3964" s="323">
        <f>ROUND(SUMIF('VGT-Bewegungsdaten'!B:B,A3964,'VGT-Bewegungsdaten'!C:C),3)</f>
        <v>0</v>
      </c>
      <c r="L3964" s="324">
        <f>ROUND(SUMIF('VGT-Bewegungsdaten'!B:B,$A3964,'VGT-Bewegungsdaten'!D:D),2)</f>
        <v>0</v>
      </c>
      <c r="N3964" s="376" t="s">
        <v>4930</v>
      </c>
      <c r="O3964" s="376" t="s">
        <v>4943</v>
      </c>
      <c r="P3964" s="326">
        <f>ROUND(SUMIF('AV-Bewegungsdaten'!B:B,A3964,'AV-Bewegungsdaten'!C:C),3)</f>
        <v>0</v>
      </c>
      <c r="Q3964" s="324">
        <f>ROUND(SUMIF('AV-Bewegungsdaten'!B:B,$A3964,'AV-Bewegungsdaten'!D:D),2)</f>
        <v>0</v>
      </c>
      <c r="T3964" s="327"/>
      <c r="U3964" s="326">
        <f>ROUND(SUMIF('DV-Bewegungsdaten'!B:B,Kategorien!A3964,'DV-Bewegungsdaten'!D:D),3)</f>
        <v>0</v>
      </c>
      <c r="V3964" s="324">
        <f>ROUND(SUMIF('DV-Bewegungsdaten'!B:B,Kategorien!A3964,'DV-Bewegungsdaten'!E:E),3)</f>
        <v>0</v>
      </c>
      <c r="AD3964" s="390">
        <f t="shared" si="805"/>
        <v>1.4210000000000003</v>
      </c>
      <c r="AE3964" s="390">
        <f t="shared" si="806"/>
        <v>2.0780000000000003</v>
      </c>
      <c r="AF3964" s="390">
        <f t="shared" si="807"/>
        <v>3.2970000000000002</v>
      </c>
      <c r="AG3964" s="390">
        <f t="shared" si="808"/>
        <v>2.6640000000000001</v>
      </c>
      <c r="AH3964" s="390">
        <f t="shared" si="809"/>
        <v>2.5760000000000005</v>
      </c>
      <c r="AI3964" s="390">
        <f t="shared" si="810"/>
        <v>3.1080000000000005</v>
      </c>
      <c r="AJ3964" s="390">
        <f t="shared" si="811"/>
        <v>2.3910000000000005</v>
      </c>
      <c r="AK3964" s="390">
        <f t="shared" si="812"/>
        <v>2.6750000000000003</v>
      </c>
      <c r="AL3964" s="390">
        <f t="shared" si="813"/>
        <v>2.7850000000000001</v>
      </c>
      <c r="AM3964" s="390">
        <f t="shared" si="814"/>
        <v>2.6660000000000004</v>
      </c>
      <c r="AN3964" s="390">
        <f t="shared" si="815"/>
        <v>2.2600000000000007</v>
      </c>
      <c r="AO3964" s="390">
        <f t="shared" si="816"/>
        <v>3.1630000000000003</v>
      </c>
    </row>
    <row r="3965" spans="1:41" ht="15" customHeight="1" x14ac:dyDescent="0.25">
      <c r="A3965" s="127" t="s">
        <v>73</v>
      </c>
      <c r="B3965" s="125" t="s">
        <v>1487</v>
      </c>
      <c r="C3965" s="125" t="s">
        <v>4006</v>
      </c>
      <c r="D3965" s="125" t="s">
        <v>1436</v>
      </c>
      <c r="F3965" s="126">
        <v>8.16</v>
      </c>
      <c r="G3965" s="126">
        <v>8.36</v>
      </c>
      <c r="H3965" s="126">
        <v>6.53</v>
      </c>
      <c r="I3965" s="126"/>
      <c r="J3965" s="317"/>
      <c r="K3965" s="323">
        <f>ROUND(SUMIF('VGT-Bewegungsdaten'!B:B,A3965,'VGT-Bewegungsdaten'!C:C),3)</f>
        <v>0</v>
      </c>
      <c r="L3965" s="324">
        <f>ROUND(SUMIF('VGT-Bewegungsdaten'!B:B,$A3965,'VGT-Bewegungsdaten'!D:D),2)</f>
        <v>0</v>
      </c>
      <c r="N3965" s="376" t="s">
        <v>4930</v>
      </c>
      <c r="O3965" s="376" t="s">
        <v>4943</v>
      </c>
      <c r="P3965" s="326">
        <f>ROUND(SUMIF('AV-Bewegungsdaten'!B:B,A3965,'AV-Bewegungsdaten'!C:C),3)</f>
        <v>0</v>
      </c>
      <c r="Q3965" s="324">
        <f>ROUND(SUMIF('AV-Bewegungsdaten'!B:B,$A3965,'AV-Bewegungsdaten'!D:D),2)</f>
        <v>0</v>
      </c>
      <c r="T3965" s="327"/>
      <c r="U3965" s="326">
        <f>ROUND(SUMIF('DV-Bewegungsdaten'!B:B,Kategorien!A3965,'DV-Bewegungsdaten'!D:D),3)</f>
        <v>0</v>
      </c>
      <c r="V3965" s="324">
        <f>ROUND(SUMIF('DV-Bewegungsdaten'!B:B,Kategorien!A3965,'DV-Bewegungsdaten'!E:E),3)</f>
        <v>0</v>
      </c>
      <c r="AD3965" s="390">
        <f t="shared" si="805"/>
        <v>3.4209999999999994</v>
      </c>
      <c r="AE3965" s="390">
        <f t="shared" si="806"/>
        <v>4.0779999999999994</v>
      </c>
      <c r="AF3965" s="390">
        <f t="shared" si="807"/>
        <v>5.2969999999999988</v>
      </c>
      <c r="AG3965" s="390">
        <f t="shared" si="808"/>
        <v>4.6639999999999997</v>
      </c>
      <c r="AH3965" s="390">
        <f t="shared" si="809"/>
        <v>4.5759999999999996</v>
      </c>
      <c r="AI3965" s="390">
        <f t="shared" si="810"/>
        <v>5.1079999999999997</v>
      </c>
      <c r="AJ3965" s="390">
        <f t="shared" si="811"/>
        <v>4.391</v>
      </c>
      <c r="AK3965" s="390">
        <f t="shared" si="812"/>
        <v>4.6749999999999989</v>
      </c>
      <c r="AL3965" s="390">
        <f t="shared" si="813"/>
        <v>4.7849999999999993</v>
      </c>
      <c r="AM3965" s="390">
        <f t="shared" si="814"/>
        <v>4.6659999999999995</v>
      </c>
      <c r="AN3965" s="390">
        <f t="shared" si="815"/>
        <v>4.26</v>
      </c>
      <c r="AO3965" s="390">
        <f t="shared" si="816"/>
        <v>5.1629999999999994</v>
      </c>
    </row>
    <row r="3966" spans="1:41" ht="15" customHeight="1" x14ac:dyDescent="0.25">
      <c r="A3966" s="127" t="s">
        <v>74</v>
      </c>
      <c r="B3966" s="125" t="s">
        <v>1487</v>
      </c>
      <c r="C3966" s="125" t="s">
        <v>4006</v>
      </c>
      <c r="D3966" s="125" t="s">
        <v>1448</v>
      </c>
      <c r="F3966" s="126">
        <v>7.16</v>
      </c>
      <c r="G3966" s="126">
        <v>7.36</v>
      </c>
      <c r="H3966" s="126">
        <v>5.73</v>
      </c>
      <c r="I3966" s="126"/>
      <c r="J3966" s="317"/>
      <c r="K3966" s="323">
        <f>ROUND(SUMIF('VGT-Bewegungsdaten'!B:B,A3966,'VGT-Bewegungsdaten'!C:C),3)</f>
        <v>0</v>
      </c>
      <c r="L3966" s="324">
        <f>ROUND(SUMIF('VGT-Bewegungsdaten'!B:B,$A3966,'VGT-Bewegungsdaten'!D:D),2)</f>
        <v>0</v>
      </c>
      <c r="N3966" s="376" t="s">
        <v>4930</v>
      </c>
      <c r="O3966" s="376" t="s">
        <v>4943</v>
      </c>
      <c r="P3966" s="326">
        <f>ROUND(SUMIF('AV-Bewegungsdaten'!B:B,A3966,'AV-Bewegungsdaten'!C:C),3)</f>
        <v>0</v>
      </c>
      <c r="Q3966" s="324">
        <f>ROUND(SUMIF('AV-Bewegungsdaten'!B:B,$A3966,'AV-Bewegungsdaten'!D:D),2)</f>
        <v>0</v>
      </c>
      <c r="T3966" s="327"/>
      <c r="U3966" s="326">
        <f>ROUND(SUMIF('DV-Bewegungsdaten'!B:B,Kategorien!A3966,'DV-Bewegungsdaten'!D:D),3)</f>
        <v>0</v>
      </c>
      <c r="V3966" s="324">
        <f>ROUND(SUMIF('DV-Bewegungsdaten'!B:B,Kategorien!A3966,'DV-Bewegungsdaten'!E:E),3)</f>
        <v>0</v>
      </c>
      <c r="AD3966" s="390">
        <f t="shared" si="805"/>
        <v>2.4210000000000003</v>
      </c>
      <c r="AE3966" s="390">
        <f t="shared" si="806"/>
        <v>3.0780000000000003</v>
      </c>
      <c r="AF3966" s="390">
        <f t="shared" si="807"/>
        <v>4.2970000000000006</v>
      </c>
      <c r="AG3966" s="390">
        <f t="shared" si="808"/>
        <v>3.6640000000000001</v>
      </c>
      <c r="AH3966" s="390">
        <f t="shared" si="809"/>
        <v>3.5760000000000005</v>
      </c>
      <c r="AI3966" s="390">
        <f t="shared" si="810"/>
        <v>4.1080000000000005</v>
      </c>
      <c r="AJ3966" s="390">
        <f t="shared" si="811"/>
        <v>3.3910000000000005</v>
      </c>
      <c r="AK3966" s="390">
        <f t="shared" si="812"/>
        <v>3.6750000000000003</v>
      </c>
      <c r="AL3966" s="390">
        <f t="shared" si="813"/>
        <v>3.7850000000000001</v>
      </c>
      <c r="AM3966" s="390">
        <f t="shared" si="814"/>
        <v>3.6660000000000004</v>
      </c>
      <c r="AN3966" s="390">
        <f t="shared" si="815"/>
        <v>3.2600000000000007</v>
      </c>
      <c r="AO3966" s="390">
        <f t="shared" si="816"/>
        <v>4.1630000000000003</v>
      </c>
    </row>
    <row r="3967" spans="1:41" ht="15" customHeight="1" x14ac:dyDescent="0.25">
      <c r="A3967" s="127" t="s">
        <v>75</v>
      </c>
      <c r="B3967" s="125" t="s">
        <v>1487</v>
      </c>
      <c r="C3967" s="125" t="s">
        <v>4006</v>
      </c>
      <c r="D3967" s="125" t="s">
        <v>1460</v>
      </c>
      <c r="F3967" s="126">
        <v>8.16</v>
      </c>
      <c r="G3967" s="126">
        <v>8.36</v>
      </c>
      <c r="H3967" s="126">
        <v>6.53</v>
      </c>
      <c r="I3967" s="126"/>
      <c r="J3967" s="317"/>
      <c r="K3967" s="323">
        <f>ROUND(SUMIF('VGT-Bewegungsdaten'!B:B,A3967,'VGT-Bewegungsdaten'!C:C),3)</f>
        <v>0</v>
      </c>
      <c r="L3967" s="324">
        <f>ROUND(SUMIF('VGT-Bewegungsdaten'!B:B,$A3967,'VGT-Bewegungsdaten'!D:D),2)</f>
        <v>0</v>
      </c>
      <c r="N3967" s="376" t="s">
        <v>4930</v>
      </c>
      <c r="O3967" s="376" t="s">
        <v>4943</v>
      </c>
      <c r="P3967" s="326">
        <f>ROUND(SUMIF('AV-Bewegungsdaten'!B:B,A3967,'AV-Bewegungsdaten'!C:C),3)</f>
        <v>0</v>
      </c>
      <c r="Q3967" s="324">
        <f>ROUND(SUMIF('AV-Bewegungsdaten'!B:B,$A3967,'AV-Bewegungsdaten'!D:D),2)</f>
        <v>0</v>
      </c>
      <c r="T3967" s="327"/>
      <c r="U3967" s="326">
        <f>ROUND(SUMIF('DV-Bewegungsdaten'!B:B,Kategorien!A3967,'DV-Bewegungsdaten'!D:D),3)</f>
        <v>0</v>
      </c>
      <c r="V3967" s="324">
        <f>ROUND(SUMIF('DV-Bewegungsdaten'!B:B,Kategorien!A3967,'DV-Bewegungsdaten'!E:E),3)</f>
        <v>0</v>
      </c>
      <c r="AD3967" s="390">
        <f t="shared" si="805"/>
        <v>3.4209999999999994</v>
      </c>
      <c r="AE3967" s="390">
        <f t="shared" si="806"/>
        <v>4.0779999999999994</v>
      </c>
      <c r="AF3967" s="390">
        <f t="shared" si="807"/>
        <v>5.2969999999999988</v>
      </c>
      <c r="AG3967" s="390">
        <f t="shared" si="808"/>
        <v>4.6639999999999997</v>
      </c>
      <c r="AH3967" s="390">
        <f t="shared" si="809"/>
        <v>4.5759999999999996</v>
      </c>
      <c r="AI3967" s="390">
        <f t="shared" si="810"/>
        <v>5.1079999999999997</v>
      </c>
      <c r="AJ3967" s="390">
        <f t="shared" si="811"/>
        <v>4.391</v>
      </c>
      <c r="AK3967" s="390">
        <f t="shared" si="812"/>
        <v>4.6749999999999989</v>
      </c>
      <c r="AL3967" s="390">
        <f t="shared" si="813"/>
        <v>4.7849999999999993</v>
      </c>
      <c r="AM3967" s="390">
        <f t="shared" si="814"/>
        <v>4.6659999999999995</v>
      </c>
      <c r="AN3967" s="390">
        <f t="shared" si="815"/>
        <v>4.26</v>
      </c>
      <c r="AO3967" s="390">
        <f t="shared" si="816"/>
        <v>5.1629999999999994</v>
      </c>
    </row>
    <row r="3968" spans="1:41" ht="15" customHeight="1" x14ac:dyDescent="0.25">
      <c r="A3968" s="127" t="s">
        <v>3206</v>
      </c>
      <c r="B3968" s="125" t="s">
        <v>1487</v>
      </c>
      <c r="C3968" s="125" t="s">
        <v>4007</v>
      </c>
      <c r="D3968" s="125" t="s">
        <v>1475</v>
      </c>
      <c r="F3968" s="126">
        <v>7</v>
      </c>
      <c r="G3968" s="126">
        <v>7.2</v>
      </c>
      <c r="H3968" s="126">
        <v>5.6</v>
      </c>
      <c r="I3968" s="126"/>
      <c r="J3968" s="317"/>
      <c r="K3968" s="323">
        <f>ROUND(SUMIF('VGT-Bewegungsdaten'!B:B,A3968,'VGT-Bewegungsdaten'!C:C),3)</f>
        <v>0</v>
      </c>
      <c r="L3968" s="324">
        <f>ROUND(SUMIF('VGT-Bewegungsdaten'!B:B,$A3968,'VGT-Bewegungsdaten'!D:D),2)</f>
        <v>0</v>
      </c>
      <c r="N3968" s="376" t="s">
        <v>4930</v>
      </c>
      <c r="O3968" s="376" t="s">
        <v>4943</v>
      </c>
      <c r="P3968" s="326">
        <f>ROUND(SUMIF('AV-Bewegungsdaten'!B:B,A3968,'AV-Bewegungsdaten'!C:C),3)</f>
        <v>0</v>
      </c>
      <c r="Q3968" s="324">
        <f>ROUND(SUMIF('AV-Bewegungsdaten'!B:B,$A3968,'AV-Bewegungsdaten'!D:D),2)</f>
        <v>0</v>
      </c>
      <c r="T3968" s="327"/>
      <c r="U3968" s="326">
        <f>ROUND(SUMIF('DV-Bewegungsdaten'!B:B,Kategorien!A3968,'DV-Bewegungsdaten'!D:D),3)</f>
        <v>0</v>
      </c>
      <c r="V3968" s="324">
        <f>ROUND(SUMIF('DV-Bewegungsdaten'!B:B,Kategorien!A3968,'DV-Bewegungsdaten'!E:E),3)</f>
        <v>0</v>
      </c>
      <c r="AD3968" s="390">
        <f t="shared" si="805"/>
        <v>2.2610000000000001</v>
      </c>
      <c r="AE3968" s="390">
        <f t="shared" si="806"/>
        <v>2.9180000000000001</v>
      </c>
      <c r="AF3968" s="390">
        <f t="shared" si="807"/>
        <v>4.1370000000000005</v>
      </c>
      <c r="AG3968" s="390">
        <f t="shared" si="808"/>
        <v>3.504</v>
      </c>
      <c r="AH3968" s="390">
        <f t="shared" si="809"/>
        <v>3.4160000000000004</v>
      </c>
      <c r="AI3968" s="390">
        <f t="shared" si="810"/>
        <v>3.9480000000000004</v>
      </c>
      <c r="AJ3968" s="390">
        <f t="shared" si="811"/>
        <v>3.2310000000000003</v>
      </c>
      <c r="AK3968" s="390">
        <f t="shared" si="812"/>
        <v>3.5150000000000001</v>
      </c>
      <c r="AL3968" s="390">
        <f t="shared" si="813"/>
        <v>3.625</v>
      </c>
      <c r="AM3968" s="390">
        <f t="shared" si="814"/>
        <v>3.5060000000000002</v>
      </c>
      <c r="AN3968" s="390">
        <f t="shared" si="815"/>
        <v>3.1000000000000005</v>
      </c>
      <c r="AO3968" s="390">
        <f t="shared" si="816"/>
        <v>4.0030000000000001</v>
      </c>
    </row>
    <row r="3969" spans="1:41" ht="15" customHeight="1" x14ac:dyDescent="0.25">
      <c r="A3969" s="127" t="s">
        <v>3207</v>
      </c>
      <c r="B3969" s="125" t="s">
        <v>1487</v>
      </c>
      <c r="C3969" s="125" t="s">
        <v>4007</v>
      </c>
      <c r="D3969" s="125" t="s">
        <v>1477</v>
      </c>
      <c r="F3969" s="126">
        <v>8.9700000000000006</v>
      </c>
      <c r="G3969" s="126">
        <v>9.17</v>
      </c>
      <c r="H3969" s="126">
        <v>7.18</v>
      </c>
      <c r="I3969" s="126"/>
      <c r="J3969" s="317"/>
      <c r="K3969" s="323">
        <f>ROUND(SUMIF('VGT-Bewegungsdaten'!B:B,A3969,'VGT-Bewegungsdaten'!C:C),3)</f>
        <v>0</v>
      </c>
      <c r="L3969" s="324">
        <f>ROUND(SUMIF('VGT-Bewegungsdaten'!B:B,$A3969,'VGT-Bewegungsdaten'!D:D),2)</f>
        <v>0</v>
      </c>
      <c r="N3969" s="376" t="s">
        <v>4930</v>
      </c>
      <c r="O3969" s="376" t="s">
        <v>4943</v>
      </c>
      <c r="P3969" s="326">
        <f>ROUND(SUMIF('AV-Bewegungsdaten'!B:B,A3969,'AV-Bewegungsdaten'!C:C),3)</f>
        <v>0</v>
      </c>
      <c r="Q3969" s="324">
        <f>ROUND(SUMIF('AV-Bewegungsdaten'!B:B,$A3969,'AV-Bewegungsdaten'!D:D),2)</f>
        <v>0</v>
      </c>
      <c r="T3969" s="327"/>
      <c r="U3969" s="326">
        <f>ROUND(SUMIF('DV-Bewegungsdaten'!B:B,Kategorien!A3969,'DV-Bewegungsdaten'!D:D),3)</f>
        <v>0</v>
      </c>
      <c r="V3969" s="324">
        <f>ROUND(SUMIF('DV-Bewegungsdaten'!B:B,Kategorien!A3969,'DV-Bewegungsdaten'!E:E),3)</f>
        <v>0</v>
      </c>
      <c r="AD3969" s="390">
        <f t="shared" si="805"/>
        <v>4.2309999999999999</v>
      </c>
      <c r="AE3969" s="390">
        <f t="shared" si="806"/>
        <v>4.8879999999999999</v>
      </c>
      <c r="AF3969" s="390">
        <f t="shared" si="807"/>
        <v>6.1069999999999993</v>
      </c>
      <c r="AG3969" s="390">
        <f t="shared" si="808"/>
        <v>5.4740000000000002</v>
      </c>
      <c r="AH3969" s="390">
        <f t="shared" si="809"/>
        <v>5.3860000000000001</v>
      </c>
      <c r="AI3969" s="390">
        <f t="shared" si="810"/>
        <v>5.9180000000000001</v>
      </c>
      <c r="AJ3969" s="390">
        <f t="shared" si="811"/>
        <v>5.2010000000000005</v>
      </c>
      <c r="AK3969" s="390">
        <f t="shared" si="812"/>
        <v>5.4849999999999994</v>
      </c>
      <c r="AL3969" s="390">
        <f t="shared" si="813"/>
        <v>5.5949999999999998</v>
      </c>
      <c r="AM3969" s="390">
        <f t="shared" si="814"/>
        <v>5.476</v>
      </c>
      <c r="AN3969" s="390">
        <f t="shared" si="815"/>
        <v>5.07</v>
      </c>
      <c r="AO3969" s="390">
        <f t="shared" si="816"/>
        <v>5.9729999999999999</v>
      </c>
    </row>
    <row r="3970" spans="1:41" ht="15" customHeight="1" x14ac:dyDescent="0.25">
      <c r="A3970" s="127" t="s">
        <v>3208</v>
      </c>
      <c r="B3970" s="125" t="s">
        <v>1487</v>
      </c>
      <c r="C3970" s="125" t="s">
        <v>4007</v>
      </c>
      <c r="D3970" s="125" t="s">
        <v>1479</v>
      </c>
      <c r="F3970" s="126">
        <v>7.99</v>
      </c>
      <c r="G3970" s="126">
        <v>8.19</v>
      </c>
      <c r="H3970" s="126">
        <v>6.39</v>
      </c>
      <c r="I3970" s="126"/>
      <c r="J3970" s="317"/>
      <c r="K3970" s="323">
        <f>ROUND(SUMIF('VGT-Bewegungsdaten'!B:B,A3970,'VGT-Bewegungsdaten'!C:C),3)</f>
        <v>0</v>
      </c>
      <c r="L3970" s="324">
        <f>ROUND(SUMIF('VGT-Bewegungsdaten'!B:B,$A3970,'VGT-Bewegungsdaten'!D:D),2)</f>
        <v>0</v>
      </c>
      <c r="N3970" s="376" t="s">
        <v>4930</v>
      </c>
      <c r="O3970" s="376" t="s">
        <v>4943</v>
      </c>
      <c r="P3970" s="326">
        <f>ROUND(SUMIF('AV-Bewegungsdaten'!B:B,A3970,'AV-Bewegungsdaten'!C:C),3)</f>
        <v>0</v>
      </c>
      <c r="Q3970" s="324">
        <f>ROUND(SUMIF('AV-Bewegungsdaten'!B:B,$A3970,'AV-Bewegungsdaten'!D:D),2)</f>
        <v>0</v>
      </c>
      <c r="T3970" s="327"/>
      <c r="U3970" s="326">
        <f>ROUND(SUMIF('DV-Bewegungsdaten'!B:B,Kategorien!A3970,'DV-Bewegungsdaten'!D:D),3)</f>
        <v>0</v>
      </c>
      <c r="V3970" s="324">
        <f>ROUND(SUMIF('DV-Bewegungsdaten'!B:B,Kategorien!A3970,'DV-Bewegungsdaten'!E:E),3)</f>
        <v>0</v>
      </c>
      <c r="AD3970" s="390">
        <f t="shared" si="805"/>
        <v>3.2509999999999994</v>
      </c>
      <c r="AE3970" s="390">
        <f t="shared" si="806"/>
        <v>3.9079999999999995</v>
      </c>
      <c r="AF3970" s="390">
        <f t="shared" si="807"/>
        <v>5.1269999999999989</v>
      </c>
      <c r="AG3970" s="390">
        <f t="shared" si="808"/>
        <v>4.4939999999999998</v>
      </c>
      <c r="AH3970" s="390">
        <f t="shared" si="809"/>
        <v>4.4059999999999997</v>
      </c>
      <c r="AI3970" s="390">
        <f t="shared" si="810"/>
        <v>4.9379999999999997</v>
      </c>
      <c r="AJ3970" s="390">
        <f t="shared" si="811"/>
        <v>4.2210000000000001</v>
      </c>
      <c r="AK3970" s="390">
        <f t="shared" si="812"/>
        <v>4.504999999999999</v>
      </c>
      <c r="AL3970" s="390">
        <f t="shared" si="813"/>
        <v>4.6149999999999993</v>
      </c>
      <c r="AM3970" s="390">
        <f t="shared" si="814"/>
        <v>4.4959999999999996</v>
      </c>
      <c r="AN3970" s="390">
        <f t="shared" si="815"/>
        <v>4.09</v>
      </c>
      <c r="AO3970" s="390">
        <f t="shared" si="816"/>
        <v>4.9929999999999994</v>
      </c>
    </row>
    <row r="3971" spans="1:41" ht="15" customHeight="1" x14ac:dyDescent="0.25">
      <c r="A3971" s="127" t="s">
        <v>3209</v>
      </c>
      <c r="B3971" s="125" t="s">
        <v>1487</v>
      </c>
      <c r="C3971" s="125" t="s">
        <v>4007</v>
      </c>
      <c r="D3971" s="125" t="s">
        <v>1481</v>
      </c>
      <c r="F3971" s="126">
        <v>8.9700000000000006</v>
      </c>
      <c r="G3971" s="126">
        <v>9.17</v>
      </c>
      <c r="H3971" s="126">
        <v>7.18</v>
      </c>
      <c r="I3971" s="126"/>
      <c r="J3971" s="317"/>
      <c r="K3971" s="323">
        <f>ROUND(SUMIF('VGT-Bewegungsdaten'!B:B,A3971,'VGT-Bewegungsdaten'!C:C),3)</f>
        <v>0</v>
      </c>
      <c r="L3971" s="324">
        <f>ROUND(SUMIF('VGT-Bewegungsdaten'!B:B,$A3971,'VGT-Bewegungsdaten'!D:D),2)</f>
        <v>0</v>
      </c>
      <c r="N3971" s="376" t="s">
        <v>4930</v>
      </c>
      <c r="O3971" s="376" t="s">
        <v>4943</v>
      </c>
      <c r="P3971" s="326">
        <f>ROUND(SUMIF('AV-Bewegungsdaten'!B:B,A3971,'AV-Bewegungsdaten'!C:C),3)</f>
        <v>0</v>
      </c>
      <c r="Q3971" s="324">
        <f>ROUND(SUMIF('AV-Bewegungsdaten'!B:B,$A3971,'AV-Bewegungsdaten'!D:D),2)</f>
        <v>0</v>
      </c>
      <c r="T3971" s="327"/>
      <c r="U3971" s="326">
        <f>ROUND(SUMIF('DV-Bewegungsdaten'!B:B,Kategorien!A3971,'DV-Bewegungsdaten'!D:D),3)</f>
        <v>0</v>
      </c>
      <c r="V3971" s="324">
        <f>ROUND(SUMIF('DV-Bewegungsdaten'!B:B,Kategorien!A3971,'DV-Bewegungsdaten'!E:E),3)</f>
        <v>0</v>
      </c>
      <c r="AD3971" s="390">
        <f t="shared" si="805"/>
        <v>4.2309999999999999</v>
      </c>
      <c r="AE3971" s="390">
        <f t="shared" si="806"/>
        <v>4.8879999999999999</v>
      </c>
      <c r="AF3971" s="390">
        <f t="shared" si="807"/>
        <v>6.1069999999999993</v>
      </c>
      <c r="AG3971" s="390">
        <f t="shared" si="808"/>
        <v>5.4740000000000002</v>
      </c>
      <c r="AH3971" s="390">
        <f t="shared" si="809"/>
        <v>5.3860000000000001</v>
      </c>
      <c r="AI3971" s="390">
        <f t="shared" si="810"/>
        <v>5.9180000000000001</v>
      </c>
      <c r="AJ3971" s="390">
        <f t="shared" si="811"/>
        <v>5.2010000000000005</v>
      </c>
      <c r="AK3971" s="390">
        <f t="shared" si="812"/>
        <v>5.4849999999999994</v>
      </c>
      <c r="AL3971" s="390">
        <f t="shared" si="813"/>
        <v>5.5949999999999998</v>
      </c>
      <c r="AM3971" s="390">
        <f t="shared" si="814"/>
        <v>5.476</v>
      </c>
      <c r="AN3971" s="390">
        <f t="shared" si="815"/>
        <v>5.07</v>
      </c>
      <c r="AO3971" s="390">
        <f t="shared" si="816"/>
        <v>5.9729999999999999</v>
      </c>
    </row>
    <row r="3972" spans="1:41" ht="15" customHeight="1" x14ac:dyDescent="0.25">
      <c r="A3972" s="127" t="s">
        <v>3210</v>
      </c>
      <c r="B3972" s="125" t="s">
        <v>1487</v>
      </c>
      <c r="C3972" s="125" t="s">
        <v>4007</v>
      </c>
      <c r="D3972" s="125" t="s">
        <v>1424</v>
      </c>
      <c r="F3972" s="126">
        <v>6.07</v>
      </c>
      <c r="G3972" s="126">
        <v>6.2700000000000005</v>
      </c>
      <c r="H3972" s="126">
        <v>4.8600000000000003</v>
      </c>
      <c r="I3972" s="126"/>
      <c r="J3972" s="317"/>
      <c r="K3972" s="323">
        <f>ROUND(SUMIF('VGT-Bewegungsdaten'!B:B,A3972,'VGT-Bewegungsdaten'!C:C),3)</f>
        <v>0</v>
      </c>
      <c r="L3972" s="324">
        <f>ROUND(SUMIF('VGT-Bewegungsdaten'!B:B,$A3972,'VGT-Bewegungsdaten'!D:D),2)</f>
        <v>0</v>
      </c>
      <c r="N3972" s="376" t="s">
        <v>4930</v>
      </c>
      <c r="O3972" s="376" t="s">
        <v>4943</v>
      </c>
      <c r="P3972" s="326">
        <f>ROUND(SUMIF('AV-Bewegungsdaten'!B:B,A3972,'AV-Bewegungsdaten'!C:C),3)</f>
        <v>0</v>
      </c>
      <c r="Q3972" s="324">
        <f>ROUND(SUMIF('AV-Bewegungsdaten'!B:B,$A3972,'AV-Bewegungsdaten'!D:D),2)</f>
        <v>0</v>
      </c>
      <c r="T3972" s="327"/>
      <c r="U3972" s="326">
        <f>ROUND(SUMIF('DV-Bewegungsdaten'!B:B,Kategorien!A3972,'DV-Bewegungsdaten'!D:D),3)</f>
        <v>0</v>
      </c>
      <c r="V3972" s="324">
        <f>ROUND(SUMIF('DV-Bewegungsdaten'!B:B,Kategorien!A3972,'DV-Bewegungsdaten'!E:E),3)</f>
        <v>0</v>
      </c>
      <c r="AD3972" s="390">
        <f t="shared" si="805"/>
        <v>1.3310000000000004</v>
      </c>
      <c r="AE3972" s="390">
        <f t="shared" si="806"/>
        <v>1.9880000000000004</v>
      </c>
      <c r="AF3972" s="390">
        <f t="shared" si="807"/>
        <v>3.2070000000000003</v>
      </c>
      <c r="AG3972" s="390">
        <f t="shared" si="808"/>
        <v>2.5740000000000003</v>
      </c>
      <c r="AH3972" s="390">
        <f t="shared" si="809"/>
        <v>2.4860000000000007</v>
      </c>
      <c r="AI3972" s="390">
        <f t="shared" si="810"/>
        <v>3.0180000000000007</v>
      </c>
      <c r="AJ3972" s="390">
        <f t="shared" si="811"/>
        <v>2.3010000000000006</v>
      </c>
      <c r="AK3972" s="390">
        <f t="shared" si="812"/>
        <v>2.5850000000000004</v>
      </c>
      <c r="AL3972" s="390">
        <f t="shared" si="813"/>
        <v>2.6950000000000003</v>
      </c>
      <c r="AM3972" s="390">
        <f t="shared" si="814"/>
        <v>2.5760000000000005</v>
      </c>
      <c r="AN3972" s="390">
        <f t="shared" si="815"/>
        <v>2.1700000000000008</v>
      </c>
      <c r="AO3972" s="390">
        <f t="shared" si="816"/>
        <v>3.0730000000000004</v>
      </c>
    </row>
    <row r="3973" spans="1:41" ht="15" customHeight="1" x14ac:dyDescent="0.25">
      <c r="A3973" s="127" t="s">
        <v>3211</v>
      </c>
      <c r="B3973" s="125" t="s">
        <v>1487</v>
      </c>
      <c r="C3973" s="125" t="s">
        <v>4007</v>
      </c>
      <c r="D3973" s="125" t="s">
        <v>1436</v>
      </c>
      <c r="F3973" s="126">
        <v>8.0399999999999991</v>
      </c>
      <c r="G3973" s="126">
        <v>8.2399999999999984</v>
      </c>
      <c r="H3973" s="126">
        <v>6.43</v>
      </c>
      <c r="I3973" s="126"/>
      <c r="J3973" s="317"/>
      <c r="K3973" s="323">
        <f>ROUND(SUMIF('VGT-Bewegungsdaten'!B:B,A3973,'VGT-Bewegungsdaten'!C:C),3)</f>
        <v>0</v>
      </c>
      <c r="L3973" s="324">
        <f>ROUND(SUMIF('VGT-Bewegungsdaten'!B:B,$A3973,'VGT-Bewegungsdaten'!D:D),2)</f>
        <v>0</v>
      </c>
      <c r="N3973" s="376" t="s">
        <v>4930</v>
      </c>
      <c r="O3973" s="376" t="s">
        <v>4943</v>
      </c>
      <c r="P3973" s="326">
        <f>ROUND(SUMIF('AV-Bewegungsdaten'!B:B,A3973,'AV-Bewegungsdaten'!C:C),3)</f>
        <v>0</v>
      </c>
      <c r="Q3973" s="324">
        <f>ROUND(SUMIF('AV-Bewegungsdaten'!B:B,$A3973,'AV-Bewegungsdaten'!D:D),2)</f>
        <v>0</v>
      </c>
      <c r="T3973" s="327"/>
      <c r="U3973" s="326">
        <f>ROUND(SUMIF('DV-Bewegungsdaten'!B:B,Kategorien!A3973,'DV-Bewegungsdaten'!D:D),3)</f>
        <v>0</v>
      </c>
      <c r="V3973" s="324">
        <f>ROUND(SUMIF('DV-Bewegungsdaten'!B:B,Kategorien!A3973,'DV-Bewegungsdaten'!E:E),3)</f>
        <v>0</v>
      </c>
      <c r="AD3973" s="390">
        <f t="shared" si="805"/>
        <v>3.3009999999999984</v>
      </c>
      <c r="AE3973" s="390">
        <f t="shared" si="806"/>
        <v>3.9579999999999984</v>
      </c>
      <c r="AF3973" s="390">
        <f t="shared" si="807"/>
        <v>5.1769999999999978</v>
      </c>
      <c r="AG3973" s="390">
        <f t="shared" si="808"/>
        <v>4.5439999999999987</v>
      </c>
      <c r="AH3973" s="390">
        <f t="shared" si="809"/>
        <v>4.4559999999999986</v>
      </c>
      <c r="AI3973" s="390">
        <f t="shared" si="810"/>
        <v>4.9879999999999987</v>
      </c>
      <c r="AJ3973" s="390">
        <f t="shared" si="811"/>
        <v>4.270999999999999</v>
      </c>
      <c r="AK3973" s="390">
        <f t="shared" si="812"/>
        <v>4.5549999999999979</v>
      </c>
      <c r="AL3973" s="390">
        <f t="shared" si="813"/>
        <v>4.6649999999999983</v>
      </c>
      <c r="AM3973" s="390">
        <f t="shared" si="814"/>
        <v>4.5459999999999985</v>
      </c>
      <c r="AN3973" s="390">
        <f t="shared" si="815"/>
        <v>4.1399999999999988</v>
      </c>
      <c r="AO3973" s="390">
        <f t="shared" si="816"/>
        <v>5.0429999999999984</v>
      </c>
    </row>
    <row r="3974" spans="1:41" ht="15" customHeight="1" x14ac:dyDescent="0.25">
      <c r="A3974" s="127" t="s">
        <v>3212</v>
      </c>
      <c r="B3974" s="125" t="s">
        <v>1487</v>
      </c>
      <c r="C3974" s="125" t="s">
        <v>4007</v>
      </c>
      <c r="D3974" s="125" t="s">
        <v>1448</v>
      </c>
      <c r="F3974" s="126">
        <v>7.06</v>
      </c>
      <c r="G3974" s="126">
        <v>7.26</v>
      </c>
      <c r="H3974" s="126">
        <v>5.65</v>
      </c>
      <c r="I3974" s="126"/>
      <c r="J3974" s="317"/>
      <c r="K3974" s="323">
        <f>ROUND(SUMIF('VGT-Bewegungsdaten'!B:B,A3974,'VGT-Bewegungsdaten'!C:C),3)</f>
        <v>0</v>
      </c>
      <c r="L3974" s="324">
        <f>ROUND(SUMIF('VGT-Bewegungsdaten'!B:B,$A3974,'VGT-Bewegungsdaten'!D:D),2)</f>
        <v>0</v>
      </c>
      <c r="N3974" s="376" t="s">
        <v>4930</v>
      </c>
      <c r="O3974" s="376" t="s">
        <v>4943</v>
      </c>
      <c r="P3974" s="326">
        <f>ROUND(SUMIF('AV-Bewegungsdaten'!B:B,A3974,'AV-Bewegungsdaten'!C:C),3)</f>
        <v>0</v>
      </c>
      <c r="Q3974" s="324">
        <f>ROUND(SUMIF('AV-Bewegungsdaten'!B:B,$A3974,'AV-Bewegungsdaten'!D:D),2)</f>
        <v>0</v>
      </c>
      <c r="T3974" s="327"/>
      <c r="U3974" s="326">
        <f>ROUND(SUMIF('DV-Bewegungsdaten'!B:B,Kategorien!A3974,'DV-Bewegungsdaten'!D:D),3)</f>
        <v>0</v>
      </c>
      <c r="V3974" s="324">
        <f>ROUND(SUMIF('DV-Bewegungsdaten'!B:B,Kategorien!A3974,'DV-Bewegungsdaten'!E:E),3)</f>
        <v>0</v>
      </c>
      <c r="AD3974" s="390">
        <f t="shared" si="805"/>
        <v>2.3209999999999997</v>
      </c>
      <c r="AE3974" s="390">
        <f t="shared" si="806"/>
        <v>2.9779999999999998</v>
      </c>
      <c r="AF3974" s="390">
        <f t="shared" si="807"/>
        <v>4.1969999999999992</v>
      </c>
      <c r="AG3974" s="390">
        <f t="shared" si="808"/>
        <v>3.5639999999999996</v>
      </c>
      <c r="AH3974" s="390">
        <f t="shared" si="809"/>
        <v>3.476</v>
      </c>
      <c r="AI3974" s="390">
        <f t="shared" si="810"/>
        <v>4.008</v>
      </c>
      <c r="AJ3974" s="390">
        <f t="shared" si="811"/>
        <v>3.2909999999999999</v>
      </c>
      <c r="AK3974" s="390">
        <f t="shared" si="812"/>
        <v>3.5749999999999997</v>
      </c>
      <c r="AL3974" s="390">
        <f t="shared" si="813"/>
        <v>3.6849999999999996</v>
      </c>
      <c r="AM3974" s="390">
        <f t="shared" si="814"/>
        <v>3.5659999999999998</v>
      </c>
      <c r="AN3974" s="390">
        <f t="shared" si="815"/>
        <v>3.16</v>
      </c>
      <c r="AO3974" s="390">
        <f t="shared" si="816"/>
        <v>4.0629999999999997</v>
      </c>
    </row>
    <row r="3975" spans="1:41" ht="15" customHeight="1" x14ac:dyDescent="0.25">
      <c r="A3975" s="127" t="s">
        <v>3213</v>
      </c>
      <c r="B3975" s="125" t="s">
        <v>1487</v>
      </c>
      <c r="C3975" s="125" t="s">
        <v>4007</v>
      </c>
      <c r="D3975" s="125" t="s">
        <v>1460</v>
      </c>
      <c r="F3975" s="126">
        <v>8.0399999999999991</v>
      </c>
      <c r="G3975" s="126">
        <v>8.2399999999999984</v>
      </c>
      <c r="H3975" s="126">
        <v>6.43</v>
      </c>
      <c r="I3975" s="126"/>
      <c r="J3975" s="317"/>
      <c r="K3975" s="323">
        <f>ROUND(SUMIF('VGT-Bewegungsdaten'!B:B,A3975,'VGT-Bewegungsdaten'!C:C),3)</f>
        <v>0</v>
      </c>
      <c r="L3975" s="324">
        <f>ROUND(SUMIF('VGT-Bewegungsdaten'!B:B,$A3975,'VGT-Bewegungsdaten'!D:D),2)</f>
        <v>0</v>
      </c>
      <c r="N3975" s="376" t="s">
        <v>4930</v>
      </c>
      <c r="O3975" s="376" t="s">
        <v>4943</v>
      </c>
      <c r="P3975" s="326">
        <f>ROUND(SUMIF('AV-Bewegungsdaten'!B:B,A3975,'AV-Bewegungsdaten'!C:C),3)</f>
        <v>0</v>
      </c>
      <c r="Q3975" s="324">
        <f>ROUND(SUMIF('AV-Bewegungsdaten'!B:B,$A3975,'AV-Bewegungsdaten'!D:D),2)</f>
        <v>0</v>
      </c>
      <c r="T3975" s="327"/>
      <c r="U3975" s="326">
        <f>ROUND(SUMIF('DV-Bewegungsdaten'!B:B,Kategorien!A3975,'DV-Bewegungsdaten'!D:D),3)</f>
        <v>0</v>
      </c>
      <c r="V3975" s="324">
        <f>ROUND(SUMIF('DV-Bewegungsdaten'!B:B,Kategorien!A3975,'DV-Bewegungsdaten'!E:E),3)</f>
        <v>0</v>
      </c>
      <c r="AD3975" s="390">
        <f t="shared" si="805"/>
        <v>3.3009999999999984</v>
      </c>
      <c r="AE3975" s="390">
        <f t="shared" si="806"/>
        <v>3.9579999999999984</v>
      </c>
      <c r="AF3975" s="390">
        <f t="shared" si="807"/>
        <v>5.1769999999999978</v>
      </c>
      <c r="AG3975" s="390">
        <f t="shared" si="808"/>
        <v>4.5439999999999987</v>
      </c>
      <c r="AH3975" s="390">
        <f t="shared" si="809"/>
        <v>4.4559999999999986</v>
      </c>
      <c r="AI3975" s="390">
        <f t="shared" si="810"/>
        <v>4.9879999999999987</v>
      </c>
      <c r="AJ3975" s="390">
        <f t="shared" si="811"/>
        <v>4.270999999999999</v>
      </c>
      <c r="AK3975" s="390">
        <f t="shared" si="812"/>
        <v>4.5549999999999979</v>
      </c>
      <c r="AL3975" s="390">
        <f t="shared" si="813"/>
        <v>4.6649999999999983</v>
      </c>
      <c r="AM3975" s="390">
        <f t="shared" si="814"/>
        <v>4.5459999999999985</v>
      </c>
      <c r="AN3975" s="390">
        <f t="shared" si="815"/>
        <v>4.1399999999999988</v>
      </c>
      <c r="AO3975" s="390">
        <f t="shared" si="816"/>
        <v>5.0429999999999984</v>
      </c>
    </row>
    <row r="3976" spans="1:41" ht="15" customHeight="1" x14ac:dyDescent="0.25">
      <c r="A3976" s="127" t="s">
        <v>3950</v>
      </c>
      <c r="B3976" s="125" t="s">
        <v>1487</v>
      </c>
      <c r="C3976" s="125" t="s">
        <v>4008</v>
      </c>
      <c r="D3976" s="125" t="s">
        <v>1475</v>
      </c>
      <c r="F3976" s="126">
        <v>6.9</v>
      </c>
      <c r="G3976" s="126">
        <v>7.1000000000000005</v>
      </c>
      <c r="H3976" s="126">
        <v>5.52</v>
      </c>
      <c r="I3976" s="126"/>
      <c r="J3976" s="317"/>
      <c r="K3976" s="323">
        <f>ROUND(SUMIF('VGT-Bewegungsdaten'!B:B,A3976,'VGT-Bewegungsdaten'!C:C),3)</f>
        <v>0</v>
      </c>
      <c r="L3976" s="324">
        <f>ROUND(SUMIF('VGT-Bewegungsdaten'!B:B,$A3976,'VGT-Bewegungsdaten'!D:D),2)</f>
        <v>0</v>
      </c>
      <c r="N3976" s="376" t="s">
        <v>4930</v>
      </c>
      <c r="O3976" s="376" t="s">
        <v>4943</v>
      </c>
      <c r="P3976" s="326">
        <f>ROUND(SUMIF('AV-Bewegungsdaten'!B:B,A3976,'AV-Bewegungsdaten'!C:C),3)</f>
        <v>0</v>
      </c>
      <c r="Q3976" s="324">
        <f>ROUND(SUMIF('AV-Bewegungsdaten'!B:B,$A3976,'AV-Bewegungsdaten'!D:D),2)</f>
        <v>0</v>
      </c>
      <c r="T3976" s="327"/>
      <c r="U3976" s="326">
        <f>ROUND(SUMIF('DV-Bewegungsdaten'!B:B,Kategorien!A3976,'DV-Bewegungsdaten'!D:D),3)</f>
        <v>0</v>
      </c>
      <c r="V3976" s="324">
        <f>ROUND(SUMIF('DV-Bewegungsdaten'!B:B,Kategorien!A3976,'DV-Bewegungsdaten'!E:E),3)</f>
        <v>0</v>
      </c>
      <c r="AD3976" s="390">
        <f t="shared" si="805"/>
        <v>2.1610000000000005</v>
      </c>
      <c r="AE3976" s="390">
        <f t="shared" si="806"/>
        <v>2.8180000000000005</v>
      </c>
      <c r="AF3976" s="390">
        <f t="shared" si="807"/>
        <v>4.0370000000000008</v>
      </c>
      <c r="AG3976" s="390">
        <f t="shared" si="808"/>
        <v>3.4040000000000004</v>
      </c>
      <c r="AH3976" s="390">
        <f t="shared" si="809"/>
        <v>3.3160000000000007</v>
      </c>
      <c r="AI3976" s="390">
        <f t="shared" si="810"/>
        <v>3.8480000000000008</v>
      </c>
      <c r="AJ3976" s="390">
        <f t="shared" si="811"/>
        <v>3.1310000000000007</v>
      </c>
      <c r="AK3976" s="390">
        <f t="shared" si="812"/>
        <v>3.4150000000000005</v>
      </c>
      <c r="AL3976" s="390">
        <f t="shared" si="813"/>
        <v>3.5250000000000004</v>
      </c>
      <c r="AM3976" s="390">
        <f t="shared" si="814"/>
        <v>3.4060000000000006</v>
      </c>
      <c r="AN3976" s="390">
        <f t="shared" si="815"/>
        <v>3.0000000000000009</v>
      </c>
      <c r="AO3976" s="390">
        <f t="shared" si="816"/>
        <v>3.9030000000000005</v>
      </c>
    </row>
    <row r="3977" spans="1:41" ht="15" customHeight="1" x14ac:dyDescent="0.25">
      <c r="A3977" s="127" t="s">
        <v>3951</v>
      </c>
      <c r="B3977" s="125" t="s">
        <v>1487</v>
      </c>
      <c r="C3977" s="125" t="s">
        <v>4008</v>
      </c>
      <c r="D3977" s="125" t="s">
        <v>1477</v>
      </c>
      <c r="F3977" s="126">
        <v>8.84</v>
      </c>
      <c r="G3977" s="126">
        <v>9.0399999999999991</v>
      </c>
      <c r="H3977" s="126">
        <v>7.07</v>
      </c>
      <c r="I3977" s="126"/>
      <c r="J3977" s="317"/>
      <c r="K3977" s="323">
        <f>ROUND(SUMIF('VGT-Bewegungsdaten'!B:B,A3977,'VGT-Bewegungsdaten'!C:C),3)</f>
        <v>0</v>
      </c>
      <c r="L3977" s="324">
        <f>ROUND(SUMIF('VGT-Bewegungsdaten'!B:B,$A3977,'VGT-Bewegungsdaten'!D:D),2)</f>
        <v>0</v>
      </c>
      <c r="N3977" s="376" t="s">
        <v>4930</v>
      </c>
      <c r="O3977" s="376" t="s">
        <v>4943</v>
      </c>
      <c r="P3977" s="326">
        <f>ROUND(SUMIF('AV-Bewegungsdaten'!B:B,A3977,'AV-Bewegungsdaten'!C:C),3)</f>
        <v>0</v>
      </c>
      <c r="Q3977" s="324">
        <f>ROUND(SUMIF('AV-Bewegungsdaten'!B:B,$A3977,'AV-Bewegungsdaten'!D:D),2)</f>
        <v>0</v>
      </c>
      <c r="T3977" s="327"/>
      <c r="U3977" s="326">
        <f>ROUND(SUMIF('DV-Bewegungsdaten'!B:B,Kategorien!A3977,'DV-Bewegungsdaten'!D:D),3)</f>
        <v>0</v>
      </c>
      <c r="V3977" s="324">
        <f>ROUND(SUMIF('DV-Bewegungsdaten'!B:B,Kategorien!A3977,'DV-Bewegungsdaten'!E:E),3)</f>
        <v>0</v>
      </c>
      <c r="AD3977" s="390">
        <f t="shared" si="805"/>
        <v>4.1009999999999991</v>
      </c>
      <c r="AE3977" s="390">
        <f t="shared" si="806"/>
        <v>4.7579999999999991</v>
      </c>
      <c r="AF3977" s="390">
        <f t="shared" si="807"/>
        <v>5.9769999999999985</v>
      </c>
      <c r="AG3977" s="390">
        <f t="shared" si="808"/>
        <v>5.3439999999999994</v>
      </c>
      <c r="AH3977" s="390">
        <f t="shared" si="809"/>
        <v>5.2559999999999993</v>
      </c>
      <c r="AI3977" s="390">
        <f t="shared" si="810"/>
        <v>5.7879999999999994</v>
      </c>
      <c r="AJ3977" s="390">
        <f t="shared" si="811"/>
        <v>5.0709999999999997</v>
      </c>
      <c r="AK3977" s="390">
        <f t="shared" si="812"/>
        <v>5.3549999999999986</v>
      </c>
      <c r="AL3977" s="390">
        <f t="shared" si="813"/>
        <v>5.464999999999999</v>
      </c>
      <c r="AM3977" s="390">
        <f t="shared" si="814"/>
        <v>5.3459999999999992</v>
      </c>
      <c r="AN3977" s="390">
        <f t="shared" si="815"/>
        <v>4.9399999999999995</v>
      </c>
      <c r="AO3977" s="390">
        <f t="shared" si="816"/>
        <v>5.8429999999999991</v>
      </c>
    </row>
    <row r="3978" spans="1:41" ht="15" customHeight="1" x14ac:dyDescent="0.25">
      <c r="A3978" s="127" t="s">
        <v>3952</v>
      </c>
      <c r="B3978" s="125" t="s">
        <v>1487</v>
      </c>
      <c r="C3978" s="125" t="s">
        <v>4008</v>
      </c>
      <c r="D3978" s="125" t="s">
        <v>1479</v>
      </c>
      <c r="F3978" s="126">
        <v>7.87</v>
      </c>
      <c r="G3978" s="126">
        <v>8.07</v>
      </c>
      <c r="H3978" s="126">
        <v>6.3</v>
      </c>
      <c r="I3978" s="126"/>
      <c r="J3978" s="317"/>
      <c r="K3978" s="323">
        <f>ROUND(SUMIF('VGT-Bewegungsdaten'!B:B,A3978,'VGT-Bewegungsdaten'!C:C),3)</f>
        <v>0</v>
      </c>
      <c r="L3978" s="324">
        <f>ROUND(SUMIF('VGT-Bewegungsdaten'!B:B,$A3978,'VGT-Bewegungsdaten'!D:D),2)</f>
        <v>0</v>
      </c>
      <c r="N3978" s="376" t="s">
        <v>4930</v>
      </c>
      <c r="O3978" s="376" t="s">
        <v>4943</v>
      </c>
      <c r="P3978" s="326">
        <f>ROUND(SUMIF('AV-Bewegungsdaten'!B:B,A3978,'AV-Bewegungsdaten'!C:C),3)</f>
        <v>0</v>
      </c>
      <c r="Q3978" s="324">
        <f>ROUND(SUMIF('AV-Bewegungsdaten'!B:B,$A3978,'AV-Bewegungsdaten'!D:D),2)</f>
        <v>0</v>
      </c>
      <c r="T3978" s="327"/>
      <c r="U3978" s="326">
        <f>ROUND(SUMIF('DV-Bewegungsdaten'!B:B,Kategorien!A3978,'DV-Bewegungsdaten'!D:D),3)</f>
        <v>0</v>
      </c>
      <c r="V3978" s="324">
        <f>ROUND(SUMIF('DV-Bewegungsdaten'!B:B,Kategorien!A3978,'DV-Bewegungsdaten'!E:E),3)</f>
        <v>0</v>
      </c>
      <c r="AD3978" s="390">
        <f t="shared" si="805"/>
        <v>3.1310000000000002</v>
      </c>
      <c r="AE3978" s="390">
        <f t="shared" si="806"/>
        <v>3.7880000000000003</v>
      </c>
      <c r="AF3978" s="390">
        <f t="shared" si="807"/>
        <v>5.0069999999999997</v>
      </c>
      <c r="AG3978" s="390">
        <f t="shared" si="808"/>
        <v>4.3740000000000006</v>
      </c>
      <c r="AH3978" s="390">
        <f t="shared" si="809"/>
        <v>4.2860000000000005</v>
      </c>
      <c r="AI3978" s="390">
        <f t="shared" si="810"/>
        <v>4.8180000000000005</v>
      </c>
      <c r="AJ3978" s="390">
        <f t="shared" si="811"/>
        <v>4.1010000000000009</v>
      </c>
      <c r="AK3978" s="390">
        <f t="shared" si="812"/>
        <v>4.3849999999999998</v>
      </c>
      <c r="AL3978" s="390">
        <f t="shared" si="813"/>
        <v>4.4950000000000001</v>
      </c>
      <c r="AM3978" s="390">
        <f t="shared" si="814"/>
        <v>4.3760000000000003</v>
      </c>
      <c r="AN3978" s="390">
        <f t="shared" si="815"/>
        <v>3.9700000000000006</v>
      </c>
      <c r="AO3978" s="390">
        <f t="shared" si="816"/>
        <v>4.8730000000000002</v>
      </c>
    </row>
    <row r="3979" spans="1:41" ht="15" customHeight="1" x14ac:dyDescent="0.25">
      <c r="A3979" s="127" t="s">
        <v>3953</v>
      </c>
      <c r="B3979" s="125" t="s">
        <v>1487</v>
      </c>
      <c r="C3979" s="125" t="s">
        <v>4008</v>
      </c>
      <c r="D3979" s="125" t="s">
        <v>1481</v>
      </c>
      <c r="F3979" s="126">
        <v>8.84</v>
      </c>
      <c r="G3979" s="126">
        <v>9.0399999999999991</v>
      </c>
      <c r="H3979" s="126">
        <v>7.07</v>
      </c>
      <c r="I3979" s="126"/>
      <c r="J3979" s="317"/>
      <c r="K3979" s="323">
        <f>ROUND(SUMIF('VGT-Bewegungsdaten'!B:B,A3979,'VGT-Bewegungsdaten'!C:C),3)</f>
        <v>0</v>
      </c>
      <c r="L3979" s="324">
        <f>ROUND(SUMIF('VGT-Bewegungsdaten'!B:B,$A3979,'VGT-Bewegungsdaten'!D:D),2)</f>
        <v>0</v>
      </c>
      <c r="N3979" s="376" t="s">
        <v>4930</v>
      </c>
      <c r="O3979" s="376" t="s">
        <v>4943</v>
      </c>
      <c r="P3979" s="326">
        <f>ROUND(SUMIF('AV-Bewegungsdaten'!B:B,A3979,'AV-Bewegungsdaten'!C:C),3)</f>
        <v>0</v>
      </c>
      <c r="Q3979" s="324">
        <f>ROUND(SUMIF('AV-Bewegungsdaten'!B:B,$A3979,'AV-Bewegungsdaten'!D:D),2)</f>
        <v>0</v>
      </c>
      <c r="T3979" s="327"/>
      <c r="U3979" s="326">
        <f>ROUND(SUMIF('DV-Bewegungsdaten'!B:B,Kategorien!A3979,'DV-Bewegungsdaten'!D:D),3)</f>
        <v>0</v>
      </c>
      <c r="V3979" s="324">
        <f>ROUND(SUMIF('DV-Bewegungsdaten'!B:B,Kategorien!A3979,'DV-Bewegungsdaten'!E:E),3)</f>
        <v>0</v>
      </c>
      <c r="AD3979" s="390">
        <f t="shared" si="805"/>
        <v>4.1009999999999991</v>
      </c>
      <c r="AE3979" s="390">
        <f t="shared" si="806"/>
        <v>4.7579999999999991</v>
      </c>
      <c r="AF3979" s="390">
        <f t="shared" si="807"/>
        <v>5.9769999999999985</v>
      </c>
      <c r="AG3979" s="390">
        <f t="shared" si="808"/>
        <v>5.3439999999999994</v>
      </c>
      <c r="AH3979" s="390">
        <f t="shared" si="809"/>
        <v>5.2559999999999993</v>
      </c>
      <c r="AI3979" s="390">
        <f t="shared" si="810"/>
        <v>5.7879999999999994</v>
      </c>
      <c r="AJ3979" s="390">
        <f t="shared" si="811"/>
        <v>5.0709999999999997</v>
      </c>
      <c r="AK3979" s="390">
        <f t="shared" si="812"/>
        <v>5.3549999999999986</v>
      </c>
      <c r="AL3979" s="390">
        <f t="shared" si="813"/>
        <v>5.464999999999999</v>
      </c>
      <c r="AM3979" s="390">
        <f t="shared" si="814"/>
        <v>5.3459999999999992</v>
      </c>
      <c r="AN3979" s="390">
        <f t="shared" si="815"/>
        <v>4.9399999999999995</v>
      </c>
      <c r="AO3979" s="390">
        <f t="shared" si="816"/>
        <v>5.8429999999999991</v>
      </c>
    </row>
    <row r="3980" spans="1:41" ht="15" customHeight="1" x14ac:dyDescent="0.25">
      <c r="A3980" s="127" t="s">
        <v>3954</v>
      </c>
      <c r="B3980" s="125" t="s">
        <v>1487</v>
      </c>
      <c r="C3980" s="125" t="s">
        <v>4008</v>
      </c>
      <c r="D3980" s="125" t="s">
        <v>1424</v>
      </c>
      <c r="F3980" s="126">
        <v>5.98</v>
      </c>
      <c r="G3980" s="126">
        <v>6.1800000000000006</v>
      </c>
      <c r="H3980" s="126">
        <v>4.78</v>
      </c>
      <c r="I3980" s="126"/>
      <c r="J3980" s="317"/>
      <c r="K3980" s="323">
        <f>ROUND(SUMIF('VGT-Bewegungsdaten'!B:B,A3980,'VGT-Bewegungsdaten'!C:C),3)</f>
        <v>0</v>
      </c>
      <c r="L3980" s="324">
        <f>ROUND(SUMIF('VGT-Bewegungsdaten'!B:B,$A3980,'VGT-Bewegungsdaten'!D:D),2)</f>
        <v>0</v>
      </c>
      <c r="N3980" s="376" t="s">
        <v>4930</v>
      </c>
      <c r="O3980" s="376" t="s">
        <v>4943</v>
      </c>
      <c r="P3980" s="326">
        <f>ROUND(SUMIF('AV-Bewegungsdaten'!B:B,A3980,'AV-Bewegungsdaten'!C:C),3)</f>
        <v>0</v>
      </c>
      <c r="Q3980" s="324">
        <f>ROUND(SUMIF('AV-Bewegungsdaten'!B:B,$A3980,'AV-Bewegungsdaten'!D:D),2)</f>
        <v>0</v>
      </c>
      <c r="T3980" s="327"/>
      <c r="U3980" s="326">
        <f>ROUND(SUMIF('DV-Bewegungsdaten'!B:B,Kategorien!A3980,'DV-Bewegungsdaten'!D:D),3)</f>
        <v>0</v>
      </c>
      <c r="V3980" s="324">
        <f>ROUND(SUMIF('DV-Bewegungsdaten'!B:B,Kategorien!A3980,'DV-Bewegungsdaten'!E:E),3)</f>
        <v>0</v>
      </c>
      <c r="AD3980" s="390">
        <f t="shared" si="805"/>
        <v>1.2410000000000005</v>
      </c>
      <c r="AE3980" s="390">
        <f t="shared" si="806"/>
        <v>1.8980000000000006</v>
      </c>
      <c r="AF3980" s="390">
        <f t="shared" si="807"/>
        <v>3.1170000000000004</v>
      </c>
      <c r="AG3980" s="390">
        <f t="shared" si="808"/>
        <v>2.4840000000000004</v>
      </c>
      <c r="AH3980" s="390">
        <f t="shared" si="809"/>
        <v>2.3960000000000008</v>
      </c>
      <c r="AI3980" s="390">
        <f t="shared" si="810"/>
        <v>2.9280000000000008</v>
      </c>
      <c r="AJ3980" s="390">
        <f t="shared" si="811"/>
        <v>2.2110000000000007</v>
      </c>
      <c r="AK3980" s="390">
        <f t="shared" si="812"/>
        <v>2.4950000000000006</v>
      </c>
      <c r="AL3980" s="390">
        <f t="shared" si="813"/>
        <v>2.6050000000000004</v>
      </c>
      <c r="AM3980" s="390">
        <f t="shared" si="814"/>
        <v>2.4860000000000007</v>
      </c>
      <c r="AN3980" s="390">
        <f t="shared" si="815"/>
        <v>2.080000000000001</v>
      </c>
      <c r="AO3980" s="390">
        <f t="shared" si="816"/>
        <v>2.9830000000000005</v>
      </c>
    </row>
    <row r="3981" spans="1:41" ht="15" customHeight="1" x14ac:dyDescent="0.25">
      <c r="A3981" s="127" t="s">
        <v>3955</v>
      </c>
      <c r="B3981" s="125" t="s">
        <v>1487</v>
      </c>
      <c r="C3981" s="125" t="s">
        <v>4008</v>
      </c>
      <c r="D3981" s="125" t="s">
        <v>1436</v>
      </c>
      <c r="F3981" s="126">
        <v>7.92</v>
      </c>
      <c r="G3981" s="126">
        <v>8.1199999999999992</v>
      </c>
      <c r="H3981" s="126">
        <v>6.34</v>
      </c>
      <c r="I3981" s="126"/>
      <c r="J3981" s="317"/>
      <c r="K3981" s="323">
        <f>ROUND(SUMIF('VGT-Bewegungsdaten'!B:B,A3981,'VGT-Bewegungsdaten'!C:C),3)</f>
        <v>0</v>
      </c>
      <c r="L3981" s="324">
        <f>ROUND(SUMIF('VGT-Bewegungsdaten'!B:B,$A3981,'VGT-Bewegungsdaten'!D:D),2)</f>
        <v>0</v>
      </c>
      <c r="N3981" s="376" t="s">
        <v>4930</v>
      </c>
      <c r="O3981" s="376" t="s">
        <v>4943</v>
      </c>
      <c r="P3981" s="326">
        <f>ROUND(SUMIF('AV-Bewegungsdaten'!B:B,A3981,'AV-Bewegungsdaten'!C:C),3)</f>
        <v>0</v>
      </c>
      <c r="Q3981" s="324">
        <f>ROUND(SUMIF('AV-Bewegungsdaten'!B:B,$A3981,'AV-Bewegungsdaten'!D:D),2)</f>
        <v>0</v>
      </c>
      <c r="T3981" s="327"/>
      <c r="U3981" s="326">
        <f>ROUND(SUMIF('DV-Bewegungsdaten'!B:B,Kategorien!A3981,'DV-Bewegungsdaten'!D:D),3)</f>
        <v>0</v>
      </c>
      <c r="V3981" s="324">
        <f>ROUND(SUMIF('DV-Bewegungsdaten'!B:B,Kategorien!A3981,'DV-Bewegungsdaten'!E:E),3)</f>
        <v>0</v>
      </c>
      <c r="AD3981" s="390">
        <f t="shared" si="805"/>
        <v>3.1809999999999992</v>
      </c>
      <c r="AE3981" s="390">
        <f t="shared" si="806"/>
        <v>3.8379999999999992</v>
      </c>
      <c r="AF3981" s="390">
        <f t="shared" si="807"/>
        <v>5.0569999999999986</v>
      </c>
      <c r="AG3981" s="390">
        <f t="shared" si="808"/>
        <v>4.4239999999999995</v>
      </c>
      <c r="AH3981" s="390">
        <f t="shared" si="809"/>
        <v>4.3359999999999994</v>
      </c>
      <c r="AI3981" s="390">
        <f t="shared" si="810"/>
        <v>4.8679999999999994</v>
      </c>
      <c r="AJ3981" s="390">
        <f t="shared" si="811"/>
        <v>4.1509999999999998</v>
      </c>
      <c r="AK3981" s="390">
        <f t="shared" si="812"/>
        <v>4.4349999999999987</v>
      </c>
      <c r="AL3981" s="390">
        <f t="shared" si="813"/>
        <v>4.544999999999999</v>
      </c>
      <c r="AM3981" s="390">
        <f t="shared" si="814"/>
        <v>4.4259999999999993</v>
      </c>
      <c r="AN3981" s="390">
        <f t="shared" si="815"/>
        <v>4.0199999999999996</v>
      </c>
      <c r="AO3981" s="390">
        <f t="shared" si="816"/>
        <v>4.9229999999999992</v>
      </c>
    </row>
    <row r="3982" spans="1:41" ht="15" customHeight="1" x14ac:dyDescent="0.25">
      <c r="A3982" s="127" t="s">
        <v>3956</v>
      </c>
      <c r="B3982" s="125" t="s">
        <v>1487</v>
      </c>
      <c r="C3982" s="125" t="s">
        <v>4008</v>
      </c>
      <c r="D3982" s="125" t="s">
        <v>1448</v>
      </c>
      <c r="F3982" s="126">
        <v>6.95</v>
      </c>
      <c r="G3982" s="126">
        <v>7.15</v>
      </c>
      <c r="H3982" s="126">
        <v>5.56</v>
      </c>
      <c r="I3982" s="126"/>
      <c r="J3982" s="317"/>
      <c r="K3982" s="323">
        <f>ROUND(SUMIF('VGT-Bewegungsdaten'!B:B,A3982,'VGT-Bewegungsdaten'!C:C),3)</f>
        <v>0</v>
      </c>
      <c r="L3982" s="324">
        <f>ROUND(SUMIF('VGT-Bewegungsdaten'!B:B,$A3982,'VGT-Bewegungsdaten'!D:D),2)</f>
        <v>0</v>
      </c>
      <c r="N3982" s="376" t="s">
        <v>4930</v>
      </c>
      <c r="O3982" s="376" t="s">
        <v>4943</v>
      </c>
      <c r="P3982" s="326">
        <f>ROUND(SUMIF('AV-Bewegungsdaten'!B:B,A3982,'AV-Bewegungsdaten'!C:C),3)</f>
        <v>0</v>
      </c>
      <c r="Q3982" s="324">
        <f>ROUND(SUMIF('AV-Bewegungsdaten'!B:B,$A3982,'AV-Bewegungsdaten'!D:D),2)</f>
        <v>0</v>
      </c>
      <c r="T3982" s="327"/>
      <c r="U3982" s="326">
        <f>ROUND(SUMIF('DV-Bewegungsdaten'!B:B,Kategorien!A3982,'DV-Bewegungsdaten'!D:D),3)</f>
        <v>0</v>
      </c>
      <c r="V3982" s="324">
        <f>ROUND(SUMIF('DV-Bewegungsdaten'!B:B,Kategorien!A3982,'DV-Bewegungsdaten'!E:E),3)</f>
        <v>0</v>
      </c>
      <c r="AD3982" s="390">
        <f t="shared" si="805"/>
        <v>2.2110000000000003</v>
      </c>
      <c r="AE3982" s="390">
        <f t="shared" si="806"/>
        <v>2.8680000000000003</v>
      </c>
      <c r="AF3982" s="390">
        <f t="shared" si="807"/>
        <v>4.0869999999999997</v>
      </c>
      <c r="AG3982" s="390">
        <f t="shared" si="808"/>
        <v>3.4540000000000002</v>
      </c>
      <c r="AH3982" s="390">
        <f t="shared" si="809"/>
        <v>3.3660000000000005</v>
      </c>
      <c r="AI3982" s="390">
        <f t="shared" si="810"/>
        <v>3.8980000000000006</v>
      </c>
      <c r="AJ3982" s="390">
        <f t="shared" si="811"/>
        <v>3.1810000000000005</v>
      </c>
      <c r="AK3982" s="390">
        <f t="shared" si="812"/>
        <v>3.4650000000000003</v>
      </c>
      <c r="AL3982" s="390">
        <f t="shared" si="813"/>
        <v>3.5750000000000002</v>
      </c>
      <c r="AM3982" s="390">
        <f t="shared" si="814"/>
        <v>3.4560000000000004</v>
      </c>
      <c r="AN3982" s="390">
        <f t="shared" si="815"/>
        <v>3.0500000000000007</v>
      </c>
      <c r="AO3982" s="390">
        <f t="shared" si="816"/>
        <v>3.9530000000000003</v>
      </c>
    </row>
    <row r="3983" spans="1:41" ht="15" customHeight="1" x14ac:dyDescent="0.25">
      <c r="A3983" s="127" t="s">
        <v>3957</v>
      </c>
      <c r="B3983" s="125" t="s">
        <v>1487</v>
      </c>
      <c r="C3983" s="125" t="s">
        <v>4008</v>
      </c>
      <c r="D3983" s="125" t="s">
        <v>1460</v>
      </c>
      <c r="F3983" s="126">
        <v>7.92</v>
      </c>
      <c r="G3983" s="126">
        <v>8.1199999999999992</v>
      </c>
      <c r="H3983" s="126">
        <v>6.34</v>
      </c>
      <c r="I3983" s="126"/>
      <c r="J3983" s="317"/>
      <c r="K3983" s="323">
        <f>ROUND(SUMIF('VGT-Bewegungsdaten'!B:B,A3983,'VGT-Bewegungsdaten'!C:C),3)</f>
        <v>0</v>
      </c>
      <c r="L3983" s="324">
        <f>ROUND(SUMIF('VGT-Bewegungsdaten'!B:B,$A3983,'VGT-Bewegungsdaten'!D:D),2)</f>
        <v>0</v>
      </c>
      <c r="N3983" s="376" t="s">
        <v>4930</v>
      </c>
      <c r="O3983" s="376" t="s">
        <v>4943</v>
      </c>
      <c r="P3983" s="326">
        <f>ROUND(SUMIF('AV-Bewegungsdaten'!B:B,A3983,'AV-Bewegungsdaten'!C:C),3)</f>
        <v>0</v>
      </c>
      <c r="Q3983" s="324">
        <f>ROUND(SUMIF('AV-Bewegungsdaten'!B:B,$A3983,'AV-Bewegungsdaten'!D:D),2)</f>
        <v>0</v>
      </c>
      <c r="T3983" s="327"/>
      <c r="U3983" s="326">
        <f>ROUND(SUMIF('DV-Bewegungsdaten'!B:B,Kategorien!A3983,'DV-Bewegungsdaten'!D:D),3)</f>
        <v>0</v>
      </c>
      <c r="V3983" s="324">
        <f>ROUND(SUMIF('DV-Bewegungsdaten'!B:B,Kategorien!A3983,'DV-Bewegungsdaten'!E:E),3)</f>
        <v>0</v>
      </c>
      <c r="AD3983" s="390">
        <f t="shared" si="805"/>
        <v>3.1809999999999992</v>
      </c>
      <c r="AE3983" s="390">
        <f t="shared" si="806"/>
        <v>3.8379999999999992</v>
      </c>
      <c r="AF3983" s="390">
        <f t="shared" si="807"/>
        <v>5.0569999999999986</v>
      </c>
      <c r="AG3983" s="390">
        <f t="shared" si="808"/>
        <v>4.4239999999999995</v>
      </c>
      <c r="AH3983" s="390">
        <f t="shared" si="809"/>
        <v>4.3359999999999994</v>
      </c>
      <c r="AI3983" s="390">
        <f t="shared" si="810"/>
        <v>4.8679999999999994</v>
      </c>
      <c r="AJ3983" s="390">
        <f t="shared" si="811"/>
        <v>4.1509999999999998</v>
      </c>
      <c r="AK3983" s="390">
        <f t="shared" si="812"/>
        <v>4.4349999999999987</v>
      </c>
      <c r="AL3983" s="390">
        <f t="shared" si="813"/>
        <v>4.544999999999999</v>
      </c>
      <c r="AM3983" s="390">
        <f t="shared" si="814"/>
        <v>4.4259999999999993</v>
      </c>
      <c r="AN3983" s="390">
        <f t="shared" si="815"/>
        <v>4.0199999999999996</v>
      </c>
      <c r="AO3983" s="390">
        <f t="shared" si="816"/>
        <v>4.9229999999999992</v>
      </c>
    </row>
    <row r="3984" spans="1:41" ht="15" customHeight="1" x14ac:dyDescent="0.25">
      <c r="A3984" s="127" t="s">
        <v>4700</v>
      </c>
      <c r="B3984" s="125" t="s">
        <v>1487</v>
      </c>
      <c r="C3984" s="125" t="s">
        <v>4010</v>
      </c>
      <c r="D3984" s="125" t="s">
        <v>1475</v>
      </c>
      <c r="F3984" s="126">
        <v>6.79</v>
      </c>
      <c r="G3984" s="126">
        <v>6.99</v>
      </c>
      <c r="H3984" s="126">
        <v>5.43</v>
      </c>
      <c r="I3984" s="126"/>
      <c r="J3984" s="317"/>
      <c r="K3984" s="323">
        <f>ROUND(SUMIF('VGT-Bewegungsdaten'!B:B,A3984,'VGT-Bewegungsdaten'!C:C),3)</f>
        <v>0</v>
      </c>
      <c r="L3984" s="324">
        <f>ROUND(SUMIF('VGT-Bewegungsdaten'!B:B,$A3984,'VGT-Bewegungsdaten'!D:D),2)</f>
        <v>0</v>
      </c>
      <c r="N3984" s="376" t="s">
        <v>4930</v>
      </c>
      <c r="O3984" s="376" t="s">
        <v>4943</v>
      </c>
      <c r="P3984" s="326">
        <f>ROUND(SUMIF('AV-Bewegungsdaten'!B:B,A3984,'AV-Bewegungsdaten'!C:C),3)</f>
        <v>0</v>
      </c>
      <c r="Q3984" s="324">
        <f>ROUND(SUMIF('AV-Bewegungsdaten'!B:B,$A3984,'AV-Bewegungsdaten'!D:D),2)</f>
        <v>0</v>
      </c>
      <c r="T3984" s="327"/>
      <c r="U3984" s="326">
        <f>ROUND(SUMIF('DV-Bewegungsdaten'!B:B,Kategorien!A3984,'DV-Bewegungsdaten'!D:D),3)</f>
        <v>0</v>
      </c>
      <c r="V3984" s="324">
        <f>ROUND(SUMIF('DV-Bewegungsdaten'!B:B,Kategorien!A3984,'DV-Bewegungsdaten'!E:E),3)</f>
        <v>0</v>
      </c>
      <c r="AD3984" s="390">
        <f t="shared" si="805"/>
        <v>2.0510000000000002</v>
      </c>
      <c r="AE3984" s="390">
        <f t="shared" si="806"/>
        <v>2.7080000000000002</v>
      </c>
      <c r="AF3984" s="390">
        <f t="shared" si="807"/>
        <v>3.927</v>
      </c>
      <c r="AG3984" s="390">
        <f t="shared" si="808"/>
        <v>3.294</v>
      </c>
      <c r="AH3984" s="390">
        <f t="shared" si="809"/>
        <v>3.2060000000000004</v>
      </c>
      <c r="AI3984" s="390">
        <f t="shared" si="810"/>
        <v>3.7380000000000004</v>
      </c>
      <c r="AJ3984" s="390">
        <f t="shared" si="811"/>
        <v>3.0210000000000004</v>
      </c>
      <c r="AK3984" s="390">
        <f t="shared" si="812"/>
        <v>3.3050000000000002</v>
      </c>
      <c r="AL3984" s="390">
        <f t="shared" si="813"/>
        <v>3.415</v>
      </c>
      <c r="AM3984" s="390">
        <f t="shared" si="814"/>
        <v>3.2960000000000003</v>
      </c>
      <c r="AN3984" s="390">
        <f t="shared" si="815"/>
        <v>2.8900000000000006</v>
      </c>
      <c r="AO3984" s="390">
        <f t="shared" si="816"/>
        <v>3.7930000000000001</v>
      </c>
    </row>
    <row r="3985" spans="1:41" ht="15" customHeight="1" x14ac:dyDescent="0.25">
      <c r="A3985" s="127" t="s">
        <v>4701</v>
      </c>
      <c r="B3985" s="125" t="s">
        <v>1487</v>
      </c>
      <c r="C3985" s="125" t="s">
        <v>4010</v>
      </c>
      <c r="D3985" s="125" t="s">
        <v>4688</v>
      </c>
      <c r="F3985" s="126">
        <v>9.7899999999999991</v>
      </c>
      <c r="G3985" s="126">
        <v>9.9899999999999984</v>
      </c>
      <c r="H3985" s="126">
        <v>7.83</v>
      </c>
      <c r="I3985" s="126"/>
      <c r="J3985" s="317"/>
      <c r="K3985" s="323">
        <f>ROUND(SUMIF('VGT-Bewegungsdaten'!B:B,A3985,'VGT-Bewegungsdaten'!C:C),3)</f>
        <v>0</v>
      </c>
      <c r="L3985" s="324">
        <f>ROUND(SUMIF('VGT-Bewegungsdaten'!B:B,$A3985,'VGT-Bewegungsdaten'!D:D),2)</f>
        <v>0</v>
      </c>
      <c r="N3985" s="376" t="s">
        <v>4930</v>
      </c>
      <c r="O3985" s="376" t="s">
        <v>4943</v>
      </c>
      <c r="P3985" s="326">
        <f>ROUND(SUMIF('AV-Bewegungsdaten'!B:B,A3985,'AV-Bewegungsdaten'!C:C),3)</f>
        <v>0</v>
      </c>
      <c r="Q3985" s="324">
        <f>ROUND(SUMIF('AV-Bewegungsdaten'!B:B,$A3985,'AV-Bewegungsdaten'!D:D),2)</f>
        <v>0</v>
      </c>
      <c r="T3985" s="327"/>
      <c r="U3985" s="326">
        <f>ROUND(SUMIF('DV-Bewegungsdaten'!B:B,Kategorien!A3985,'DV-Bewegungsdaten'!D:D),3)</f>
        <v>0</v>
      </c>
      <c r="V3985" s="324">
        <f>ROUND(SUMIF('DV-Bewegungsdaten'!B:B,Kategorien!A3985,'DV-Bewegungsdaten'!E:E),3)</f>
        <v>0</v>
      </c>
      <c r="AD3985" s="390">
        <f t="shared" si="805"/>
        <v>5.0509999999999984</v>
      </c>
      <c r="AE3985" s="390">
        <f t="shared" si="806"/>
        <v>5.7079999999999984</v>
      </c>
      <c r="AF3985" s="390">
        <f t="shared" si="807"/>
        <v>6.9269999999999978</v>
      </c>
      <c r="AG3985" s="390">
        <f t="shared" si="808"/>
        <v>6.2939999999999987</v>
      </c>
      <c r="AH3985" s="390">
        <f t="shared" si="809"/>
        <v>6.2059999999999986</v>
      </c>
      <c r="AI3985" s="390">
        <f t="shared" si="810"/>
        <v>6.7379999999999987</v>
      </c>
      <c r="AJ3985" s="390">
        <f t="shared" si="811"/>
        <v>6.020999999999999</v>
      </c>
      <c r="AK3985" s="390">
        <f t="shared" si="812"/>
        <v>6.3049999999999979</v>
      </c>
      <c r="AL3985" s="390">
        <f t="shared" si="813"/>
        <v>6.4149999999999983</v>
      </c>
      <c r="AM3985" s="390">
        <f t="shared" si="814"/>
        <v>6.2959999999999985</v>
      </c>
      <c r="AN3985" s="390">
        <f t="shared" si="815"/>
        <v>5.8899999999999988</v>
      </c>
      <c r="AO3985" s="390">
        <f t="shared" si="816"/>
        <v>6.7929999999999984</v>
      </c>
    </row>
    <row r="3986" spans="1:41" ht="15" customHeight="1" x14ac:dyDescent="0.25">
      <c r="A3986" s="127" t="s">
        <v>4702</v>
      </c>
      <c r="B3986" s="125" t="s">
        <v>1487</v>
      </c>
      <c r="C3986" s="125" t="s">
        <v>4010</v>
      </c>
      <c r="D3986" s="125" t="s">
        <v>4690</v>
      </c>
      <c r="F3986" s="126">
        <v>8.7899999999999991</v>
      </c>
      <c r="G3986" s="126">
        <v>8.9899999999999984</v>
      </c>
      <c r="H3986" s="126">
        <v>7.03</v>
      </c>
      <c r="I3986" s="126"/>
      <c r="J3986" s="317"/>
      <c r="K3986" s="323">
        <f>ROUND(SUMIF('VGT-Bewegungsdaten'!B:B,A3986,'VGT-Bewegungsdaten'!C:C),3)</f>
        <v>0</v>
      </c>
      <c r="L3986" s="324">
        <f>ROUND(SUMIF('VGT-Bewegungsdaten'!B:B,$A3986,'VGT-Bewegungsdaten'!D:D),2)</f>
        <v>0</v>
      </c>
      <c r="N3986" s="376" t="s">
        <v>4930</v>
      </c>
      <c r="O3986" s="376" t="s">
        <v>4943</v>
      </c>
      <c r="P3986" s="326">
        <f>ROUND(SUMIF('AV-Bewegungsdaten'!B:B,A3986,'AV-Bewegungsdaten'!C:C),3)</f>
        <v>0</v>
      </c>
      <c r="Q3986" s="324">
        <f>ROUND(SUMIF('AV-Bewegungsdaten'!B:B,$A3986,'AV-Bewegungsdaten'!D:D),2)</f>
        <v>0</v>
      </c>
      <c r="T3986" s="327"/>
      <c r="U3986" s="326">
        <f>ROUND(SUMIF('DV-Bewegungsdaten'!B:B,Kategorien!A3986,'DV-Bewegungsdaten'!D:D),3)</f>
        <v>0</v>
      </c>
      <c r="V3986" s="324">
        <f>ROUND(SUMIF('DV-Bewegungsdaten'!B:B,Kategorien!A3986,'DV-Bewegungsdaten'!E:E),3)</f>
        <v>0</v>
      </c>
      <c r="AD3986" s="390">
        <f t="shared" si="805"/>
        <v>4.0509999999999984</v>
      </c>
      <c r="AE3986" s="390">
        <f t="shared" si="806"/>
        <v>4.7079999999999984</v>
      </c>
      <c r="AF3986" s="390">
        <f t="shared" si="807"/>
        <v>5.9269999999999978</v>
      </c>
      <c r="AG3986" s="390">
        <f t="shared" si="808"/>
        <v>5.2939999999999987</v>
      </c>
      <c r="AH3986" s="390">
        <f t="shared" si="809"/>
        <v>5.2059999999999986</v>
      </c>
      <c r="AI3986" s="390">
        <f t="shared" si="810"/>
        <v>5.7379999999999987</v>
      </c>
      <c r="AJ3986" s="390">
        <f t="shared" si="811"/>
        <v>5.020999999999999</v>
      </c>
      <c r="AK3986" s="390">
        <f t="shared" si="812"/>
        <v>5.3049999999999979</v>
      </c>
      <c r="AL3986" s="390">
        <f t="shared" si="813"/>
        <v>5.4149999999999983</v>
      </c>
      <c r="AM3986" s="390">
        <f t="shared" si="814"/>
        <v>5.2959999999999985</v>
      </c>
      <c r="AN3986" s="390">
        <f t="shared" si="815"/>
        <v>4.8899999999999988</v>
      </c>
      <c r="AO3986" s="390">
        <f t="shared" si="816"/>
        <v>5.7929999999999984</v>
      </c>
    </row>
    <row r="3987" spans="1:41" ht="15" customHeight="1" x14ac:dyDescent="0.25">
      <c r="A3987" s="127" t="s">
        <v>4703</v>
      </c>
      <c r="B3987" s="125" t="s">
        <v>1487</v>
      </c>
      <c r="C3987" s="125" t="s">
        <v>4010</v>
      </c>
      <c r="D3987" s="125" t="s">
        <v>4692</v>
      </c>
      <c r="F3987" s="126">
        <v>7.79</v>
      </c>
      <c r="G3987" s="126">
        <v>7.99</v>
      </c>
      <c r="H3987" s="126">
        <v>6.23</v>
      </c>
      <c r="I3987" s="126"/>
      <c r="J3987" s="317"/>
      <c r="K3987" s="323">
        <f>ROUND(SUMIF('VGT-Bewegungsdaten'!B:B,A3987,'VGT-Bewegungsdaten'!C:C),3)</f>
        <v>0</v>
      </c>
      <c r="L3987" s="324">
        <f>ROUND(SUMIF('VGT-Bewegungsdaten'!B:B,$A3987,'VGT-Bewegungsdaten'!D:D),2)</f>
        <v>0</v>
      </c>
      <c r="N3987" s="376" t="s">
        <v>4930</v>
      </c>
      <c r="O3987" s="376" t="s">
        <v>4943</v>
      </c>
      <c r="P3987" s="326">
        <f>ROUND(SUMIF('AV-Bewegungsdaten'!B:B,A3987,'AV-Bewegungsdaten'!C:C),3)</f>
        <v>0</v>
      </c>
      <c r="Q3987" s="324">
        <f>ROUND(SUMIF('AV-Bewegungsdaten'!B:B,$A3987,'AV-Bewegungsdaten'!D:D),2)</f>
        <v>0</v>
      </c>
      <c r="T3987" s="327"/>
      <c r="U3987" s="326">
        <f>ROUND(SUMIF('DV-Bewegungsdaten'!B:B,Kategorien!A3987,'DV-Bewegungsdaten'!D:D),3)</f>
        <v>0</v>
      </c>
      <c r="V3987" s="324">
        <f>ROUND(SUMIF('DV-Bewegungsdaten'!B:B,Kategorien!A3987,'DV-Bewegungsdaten'!E:E),3)</f>
        <v>0</v>
      </c>
      <c r="AD3987" s="390">
        <f t="shared" si="805"/>
        <v>3.0510000000000002</v>
      </c>
      <c r="AE3987" s="390">
        <f t="shared" si="806"/>
        <v>3.7080000000000002</v>
      </c>
      <c r="AF3987" s="390">
        <f t="shared" si="807"/>
        <v>4.9269999999999996</v>
      </c>
      <c r="AG3987" s="390">
        <f t="shared" si="808"/>
        <v>4.2940000000000005</v>
      </c>
      <c r="AH3987" s="390">
        <f t="shared" si="809"/>
        <v>4.2060000000000004</v>
      </c>
      <c r="AI3987" s="390">
        <f t="shared" si="810"/>
        <v>4.7380000000000004</v>
      </c>
      <c r="AJ3987" s="390">
        <f t="shared" si="811"/>
        <v>4.0210000000000008</v>
      </c>
      <c r="AK3987" s="390">
        <f t="shared" si="812"/>
        <v>4.3049999999999997</v>
      </c>
      <c r="AL3987" s="390">
        <f t="shared" si="813"/>
        <v>4.415</v>
      </c>
      <c r="AM3987" s="390">
        <f t="shared" si="814"/>
        <v>4.2960000000000003</v>
      </c>
      <c r="AN3987" s="390">
        <f t="shared" si="815"/>
        <v>3.8900000000000006</v>
      </c>
      <c r="AO3987" s="390">
        <f t="shared" si="816"/>
        <v>4.7930000000000001</v>
      </c>
    </row>
    <row r="3988" spans="1:41" ht="15" customHeight="1" x14ac:dyDescent="0.25">
      <c r="A3988" s="127" t="s">
        <v>4704</v>
      </c>
      <c r="B3988" s="125" t="s">
        <v>1487</v>
      </c>
      <c r="C3988" s="125" t="s">
        <v>4010</v>
      </c>
      <c r="D3988" s="125" t="s">
        <v>1424</v>
      </c>
      <c r="F3988" s="126">
        <v>5.89</v>
      </c>
      <c r="G3988" s="126">
        <v>6.09</v>
      </c>
      <c r="H3988" s="126">
        <v>4.71</v>
      </c>
      <c r="I3988" s="126"/>
      <c r="J3988" s="317"/>
      <c r="K3988" s="323">
        <f>ROUND(SUMIF('VGT-Bewegungsdaten'!B:B,A3988,'VGT-Bewegungsdaten'!C:C),3)</f>
        <v>0</v>
      </c>
      <c r="L3988" s="324">
        <f>ROUND(SUMIF('VGT-Bewegungsdaten'!B:B,$A3988,'VGT-Bewegungsdaten'!D:D),2)</f>
        <v>0</v>
      </c>
      <c r="N3988" s="376" t="s">
        <v>4930</v>
      </c>
      <c r="O3988" s="376" t="s">
        <v>4943</v>
      </c>
      <c r="P3988" s="326">
        <f>ROUND(SUMIF('AV-Bewegungsdaten'!B:B,A3988,'AV-Bewegungsdaten'!C:C),3)</f>
        <v>0</v>
      </c>
      <c r="Q3988" s="324">
        <f>ROUND(SUMIF('AV-Bewegungsdaten'!B:B,$A3988,'AV-Bewegungsdaten'!D:D),2)</f>
        <v>0</v>
      </c>
      <c r="T3988" s="327"/>
      <c r="U3988" s="326">
        <f>ROUND(SUMIF('DV-Bewegungsdaten'!B:B,Kategorien!A3988,'DV-Bewegungsdaten'!D:D),3)</f>
        <v>0</v>
      </c>
      <c r="V3988" s="324">
        <f>ROUND(SUMIF('DV-Bewegungsdaten'!B:B,Kategorien!A3988,'DV-Bewegungsdaten'!E:E),3)</f>
        <v>0</v>
      </c>
      <c r="AD3988" s="390">
        <f t="shared" si="805"/>
        <v>1.1509999999999998</v>
      </c>
      <c r="AE3988" s="390">
        <f t="shared" si="806"/>
        <v>1.8079999999999998</v>
      </c>
      <c r="AF3988" s="390">
        <f t="shared" si="807"/>
        <v>3.0269999999999997</v>
      </c>
      <c r="AG3988" s="390">
        <f t="shared" si="808"/>
        <v>2.3939999999999997</v>
      </c>
      <c r="AH3988" s="390">
        <f t="shared" si="809"/>
        <v>2.306</v>
      </c>
      <c r="AI3988" s="390">
        <f t="shared" si="810"/>
        <v>2.8380000000000001</v>
      </c>
      <c r="AJ3988" s="390">
        <f t="shared" si="811"/>
        <v>2.121</v>
      </c>
      <c r="AK3988" s="390">
        <f t="shared" si="812"/>
        <v>2.4049999999999998</v>
      </c>
      <c r="AL3988" s="390">
        <f t="shared" si="813"/>
        <v>2.5149999999999997</v>
      </c>
      <c r="AM3988" s="390">
        <f t="shared" si="814"/>
        <v>2.3959999999999999</v>
      </c>
      <c r="AN3988" s="390">
        <f t="shared" si="815"/>
        <v>1.9900000000000002</v>
      </c>
      <c r="AO3988" s="390">
        <f t="shared" si="816"/>
        <v>2.8929999999999998</v>
      </c>
    </row>
    <row r="3989" spans="1:41" ht="15" customHeight="1" x14ac:dyDescent="0.25">
      <c r="A3989" s="127" t="s">
        <v>4705</v>
      </c>
      <c r="B3989" s="125" t="s">
        <v>1487</v>
      </c>
      <c r="C3989" s="125" t="s">
        <v>4010</v>
      </c>
      <c r="D3989" s="125" t="s">
        <v>4695</v>
      </c>
      <c r="F3989" s="126">
        <v>8.89</v>
      </c>
      <c r="G3989" s="126">
        <v>9.09</v>
      </c>
      <c r="H3989" s="126">
        <v>7.11</v>
      </c>
      <c r="I3989" s="126"/>
      <c r="J3989" s="317"/>
      <c r="K3989" s="323">
        <f>ROUND(SUMIF('VGT-Bewegungsdaten'!B:B,A3989,'VGT-Bewegungsdaten'!C:C),3)</f>
        <v>0</v>
      </c>
      <c r="L3989" s="324">
        <f>ROUND(SUMIF('VGT-Bewegungsdaten'!B:B,$A3989,'VGT-Bewegungsdaten'!D:D),2)</f>
        <v>0</v>
      </c>
      <c r="N3989" s="376" t="s">
        <v>4930</v>
      </c>
      <c r="O3989" s="376" t="s">
        <v>4943</v>
      </c>
      <c r="P3989" s="326">
        <f>ROUND(SUMIF('AV-Bewegungsdaten'!B:B,A3989,'AV-Bewegungsdaten'!C:C),3)</f>
        <v>0</v>
      </c>
      <c r="Q3989" s="324">
        <f>ROUND(SUMIF('AV-Bewegungsdaten'!B:B,$A3989,'AV-Bewegungsdaten'!D:D),2)</f>
        <v>0</v>
      </c>
      <c r="T3989" s="327"/>
      <c r="U3989" s="326">
        <f>ROUND(SUMIF('DV-Bewegungsdaten'!B:B,Kategorien!A3989,'DV-Bewegungsdaten'!D:D),3)</f>
        <v>0</v>
      </c>
      <c r="V3989" s="324">
        <f>ROUND(SUMIF('DV-Bewegungsdaten'!B:B,Kategorien!A3989,'DV-Bewegungsdaten'!E:E),3)</f>
        <v>0</v>
      </c>
      <c r="AD3989" s="390">
        <f t="shared" si="805"/>
        <v>4.1509999999999998</v>
      </c>
      <c r="AE3989" s="390">
        <f t="shared" si="806"/>
        <v>4.8079999999999998</v>
      </c>
      <c r="AF3989" s="390">
        <f t="shared" si="807"/>
        <v>6.0269999999999992</v>
      </c>
      <c r="AG3989" s="390">
        <f t="shared" si="808"/>
        <v>5.3940000000000001</v>
      </c>
      <c r="AH3989" s="390">
        <f t="shared" si="809"/>
        <v>5.306</v>
      </c>
      <c r="AI3989" s="390">
        <f t="shared" si="810"/>
        <v>5.8380000000000001</v>
      </c>
      <c r="AJ3989" s="390">
        <f t="shared" si="811"/>
        <v>5.1210000000000004</v>
      </c>
      <c r="AK3989" s="390">
        <f t="shared" si="812"/>
        <v>5.4049999999999994</v>
      </c>
      <c r="AL3989" s="390">
        <f t="shared" si="813"/>
        <v>5.5149999999999997</v>
      </c>
      <c r="AM3989" s="390">
        <f t="shared" si="814"/>
        <v>5.3959999999999999</v>
      </c>
      <c r="AN3989" s="390">
        <f t="shared" si="815"/>
        <v>4.99</v>
      </c>
      <c r="AO3989" s="390">
        <f t="shared" si="816"/>
        <v>5.8929999999999998</v>
      </c>
    </row>
    <row r="3990" spans="1:41" ht="15" customHeight="1" x14ac:dyDescent="0.25">
      <c r="A3990" s="127" t="s">
        <v>4706</v>
      </c>
      <c r="B3990" s="125" t="s">
        <v>1487</v>
      </c>
      <c r="C3990" s="125" t="s">
        <v>4010</v>
      </c>
      <c r="D3990" s="125" t="s">
        <v>4697</v>
      </c>
      <c r="F3990" s="126">
        <v>7.89</v>
      </c>
      <c r="G3990" s="126">
        <v>8.09</v>
      </c>
      <c r="H3990" s="126">
        <v>6.31</v>
      </c>
      <c r="I3990" s="126"/>
      <c r="J3990" s="317"/>
      <c r="K3990" s="323">
        <f>ROUND(SUMIF('VGT-Bewegungsdaten'!B:B,A3990,'VGT-Bewegungsdaten'!C:C),3)</f>
        <v>0</v>
      </c>
      <c r="L3990" s="324">
        <f>ROUND(SUMIF('VGT-Bewegungsdaten'!B:B,$A3990,'VGT-Bewegungsdaten'!D:D),2)</f>
        <v>0</v>
      </c>
      <c r="N3990" s="376" t="s">
        <v>4930</v>
      </c>
      <c r="O3990" s="376" t="s">
        <v>4943</v>
      </c>
      <c r="P3990" s="326">
        <f>ROUND(SUMIF('AV-Bewegungsdaten'!B:B,A3990,'AV-Bewegungsdaten'!C:C),3)</f>
        <v>0</v>
      </c>
      <c r="Q3990" s="324">
        <f>ROUND(SUMIF('AV-Bewegungsdaten'!B:B,$A3990,'AV-Bewegungsdaten'!D:D),2)</f>
        <v>0</v>
      </c>
      <c r="T3990" s="327"/>
      <c r="U3990" s="326">
        <f>ROUND(SUMIF('DV-Bewegungsdaten'!B:B,Kategorien!A3990,'DV-Bewegungsdaten'!D:D),3)</f>
        <v>0</v>
      </c>
      <c r="V3990" s="324">
        <f>ROUND(SUMIF('DV-Bewegungsdaten'!B:B,Kategorien!A3990,'DV-Bewegungsdaten'!E:E),3)</f>
        <v>0</v>
      </c>
      <c r="AD3990" s="390">
        <f t="shared" si="805"/>
        <v>3.1509999999999998</v>
      </c>
      <c r="AE3990" s="390">
        <f t="shared" si="806"/>
        <v>3.8079999999999998</v>
      </c>
      <c r="AF3990" s="390">
        <f t="shared" si="807"/>
        <v>5.0269999999999992</v>
      </c>
      <c r="AG3990" s="390">
        <f t="shared" si="808"/>
        <v>4.3940000000000001</v>
      </c>
      <c r="AH3990" s="390">
        <f t="shared" si="809"/>
        <v>4.306</v>
      </c>
      <c r="AI3990" s="390">
        <f t="shared" si="810"/>
        <v>4.8380000000000001</v>
      </c>
      <c r="AJ3990" s="390">
        <f t="shared" si="811"/>
        <v>4.1210000000000004</v>
      </c>
      <c r="AK3990" s="390">
        <f t="shared" si="812"/>
        <v>4.4049999999999994</v>
      </c>
      <c r="AL3990" s="390">
        <f t="shared" si="813"/>
        <v>4.5149999999999997</v>
      </c>
      <c r="AM3990" s="390">
        <f t="shared" si="814"/>
        <v>4.3959999999999999</v>
      </c>
      <c r="AN3990" s="390">
        <f t="shared" si="815"/>
        <v>3.99</v>
      </c>
      <c r="AO3990" s="390">
        <f t="shared" si="816"/>
        <v>4.8929999999999998</v>
      </c>
    </row>
    <row r="3991" spans="1:41" ht="15" customHeight="1" x14ac:dyDescent="0.25">
      <c r="A3991" s="127" t="s">
        <v>4707</v>
      </c>
      <c r="B3991" s="125" t="s">
        <v>1487</v>
      </c>
      <c r="C3991" s="125" t="s">
        <v>4010</v>
      </c>
      <c r="D3991" s="125" t="s">
        <v>4699</v>
      </c>
      <c r="F3991" s="126">
        <v>6.89</v>
      </c>
      <c r="G3991" s="126">
        <v>7.09</v>
      </c>
      <c r="H3991" s="126">
        <v>5.51</v>
      </c>
      <c r="I3991" s="126"/>
      <c r="J3991" s="317"/>
      <c r="K3991" s="323">
        <f>ROUND(SUMIF('VGT-Bewegungsdaten'!B:B,A3991,'VGT-Bewegungsdaten'!C:C),3)</f>
        <v>0</v>
      </c>
      <c r="L3991" s="324">
        <f>ROUND(SUMIF('VGT-Bewegungsdaten'!B:B,$A3991,'VGT-Bewegungsdaten'!D:D),2)</f>
        <v>0</v>
      </c>
      <c r="N3991" s="376" t="s">
        <v>4930</v>
      </c>
      <c r="O3991" s="376" t="s">
        <v>4943</v>
      </c>
      <c r="P3991" s="326">
        <f>ROUND(SUMIF('AV-Bewegungsdaten'!B:B,A3991,'AV-Bewegungsdaten'!C:C),3)</f>
        <v>0</v>
      </c>
      <c r="Q3991" s="324">
        <f>ROUND(SUMIF('AV-Bewegungsdaten'!B:B,$A3991,'AV-Bewegungsdaten'!D:D),2)</f>
        <v>0</v>
      </c>
      <c r="T3991" s="327"/>
      <c r="U3991" s="326">
        <f>ROUND(SUMIF('DV-Bewegungsdaten'!B:B,Kategorien!A3991,'DV-Bewegungsdaten'!D:D),3)</f>
        <v>0</v>
      </c>
      <c r="V3991" s="324">
        <f>ROUND(SUMIF('DV-Bewegungsdaten'!B:B,Kategorien!A3991,'DV-Bewegungsdaten'!E:E),3)</f>
        <v>0</v>
      </c>
      <c r="AD3991" s="390">
        <f t="shared" si="805"/>
        <v>2.1509999999999998</v>
      </c>
      <c r="AE3991" s="390">
        <f t="shared" si="806"/>
        <v>2.8079999999999998</v>
      </c>
      <c r="AF3991" s="390">
        <f t="shared" si="807"/>
        <v>4.0269999999999992</v>
      </c>
      <c r="AG3991" s="390">
        <f t="shared" si="808"/>
        <v>3.3939999999999997</v>
      </c>
      <c r="AH3991" s="390">
        <f t="shared" si="809"/>
        <v>3.306</v>
      </c>
      <c r="AI3991" s="390">
        <f t="shared" si="810"/>
        <v>3.8380000000000001</v>
      </c>
      <c r="AJ3991" s="390">
        <f t="shared" si="811"/>
        <v>3.121</v>
      </c>
      <c r="AK3991" s="390">
        <f t="shared" si="812"/>
        <v>3.4049999999999998</v>
      </c>
      <c r="AL3991" s="390">
        <f t="shared" si="813"/>
        <v>3.5149999999999997</v>
      </c>
      <c r="AM3991" s="390">
        <f t="shared" si="814"/>
        <v>3.3959999999999999</v>
      </c>
      <c r="AN3991" s="390">
        <f t="shared" si="815"/>
        <v>2.99</v>
      </c>
      <c r="AO3991" s="390">
        <f t="shared" si="816"/>
        <v>3.8929999999999998</v>
      </c>
    </row>
    <row r="3992" spans="1:41" ht="15" customHeight="1" x14ac:dyDescent="0.25">
      <c r="A3992" s="127" t="s">
        <v>5104</v>
      </c>
      <c r="B3992" s="125" t="s">
        <v>1487</v>
      </c>
      <c r="C3992" s="125" t="s">
        <v>4969</v>
      </c>
      <c r="D3992" s="125" t="s">
        <v>1475</v>
      </c>
      <c r="F3992" s="126">
        <v>6.69</v>
      </c>
      <c r="G3992" s="126">
        <v>6.8900000000000006</v>
      </c>
      <c r="H3992" s="126">
        <v>5.35</v>
      </c>
      <c r="I3992" s="126"/>
      <c r="J3992" s="317"/>
      <c r="K3992" s="323">
        <f>ROUND(SUMIF('VGT-Bewegungsdaten'!B:B,A3992,'VGT-Bewegungsdaten'!C:C),3)</f>
        <v>0</v>
      </c>
      <c r="L3992" s="324">
        <f>ROUND(SUMIF('VGT-Bewegungsdaten'!B:B,$A3992,'VGT-Bewegungsdaten'!D:D),2)</f>
        <v>0</v>
      </c>
      <c r="N3992" s="376" t="s">
        <v>4930</v>
      </c>
      <c r="O3992" s="376" t="s">
        <v>4943</v>
      </c>
      <c r="P3992" s="326">
        <f>ROUND(SUMIF('AV-Bewegungsdaten'!B:B,A3992,'AV-Bewegungsdaten'!C:C),3)</f>
        <v>0</v>
      </c>
      <c r="Q3992" s="324">
        <f>ROUND(SUMIF('AV-Bewegungsdaten'!B:B,$A3992,'AV-Bewegungsdaten'!D:D),2)</f>
        <v>0</v>
      </c>
      <c r="T3992" s="327"/>
      <c r="U3992" s="326">
        <f>ROUND(SUMIF('DV-Bewegungsdaten'!B:B,Kategorien!A3992,'DV-Bewegungsdaten'!D:D),3)</f>
        <v>0</v>
      </c>
      <c r="V3992" s="324">
        <f>ROUND(SUMIF('DV-Bewegungsdaten'!B:B,Kategorien!A3992,'DV-Bewegungsdaten'!E:E),3)</f>
        <v>0</v>
      </c>
      <c r="AD3992" s="390">
        <f t="shared" si="805"/>
        <v>1.9510000000000005</v>
      </c>
      <c r="AE3992" s="390">
        <f t="shared" si="806"/>
        <v>2.6080000000000005</v>
      </c>
      <c r="AF3992" s="390">
        <f t="shared" si="807"/>
        <v>3.8270000000000004</v>
      </c>
      <c r="AG3992" s="390">
        <f t="shared" si="808"/>
        <v>3.1940000000000004</v>
      </c>
      <c r="AH3992" s="390">
        <f t="shared" si="809"/>
        <v>3.1060000000000008</v>
      </c>
      <c r="AI3992" s="390">
        <f t="shared" si="810"/>
        <v>3.6380000000000008</v>
      </c>
      <c r="AJ3992" s="390">
        <f t="shared" si="811"/>
        <v>2.9210000000000007</v>
      </c>
      <c r="AK3992" s="390">
        <f t="shared" si="812"/>
        <v>3.2050000000000005</v>
      </c>
      <c r="AL3992" s="390">
        <f t="shared" si="813"/>
        <v>3.3150000000000004</v>
      </c>
      <c r="AM3992" s="390">
        <f t="shared" si="814"/>
        <v>3.1960000000000006</v>
      </c>
      <c r="AN3992" s="390">
        <f t="shared" si="815"/>
        <v>2.7900000000000009</v>
      </c>
      <c r="AO3992" s="390">
        <f t="shared" si="816"/>
        <v>3.6930000000000005</v>
      </c>
    </row>
    <row r="3993" spans="1:41" ht="15" customHeight="1" x14ac:dyDescent="0.25">
      <c r="A3993" s="127" t="s">
        <v>5105</v>
      </c>
      <c r="B3993" s="125" t="s">
        <v>1487</v>
      </c>
      <c r="C3993" s="125" t="s">
        <v>4969</v>
      </c>
      <c r="D3993" s="125" t="s">
        <v>4688</v>
      </c>
      <c r="F3993" s="126">
        <v>9.65</v>
      </c>
      <c r="G3993" s="126">
        <v>9.85</v>
      </c>
      <c r="H3993" s="126">
        <v>7.72</v>
      </c>
      <c r="I3993" s="126"/>
      <c r="J3993" s="317"/>
      <c r="K3993" s="323">
        <f>ROUND(SUMIF('VGT-Bewegungsdaten'!B:B,A3993,'VGT-Bewegungsdaten'!C:C),3)</f>
        <v>0</v>
      </c>
      <c r="L3993" s="324">
        <f>ROUND(SUMIF('VGT-Bewegungsdaten'!B:B,$A3993,'VGT-Bewegungsdaten'!D:D),2)</f>
        <v>0</v>
      </c>
      <c r="N3993" s="376" t="s">
        <v>4930</v>
      </c>
      <c r="O3993" s="376" t="s">
        <v>4943</v>
      </c>
      <c r="P3993" s="326">
        <f>ROUND(SUMIF('AV-Bewegungsdaten'!B:B,A3993,'AV-Bewegungsdaten'!C:C),3)</f>
        <v>0</v>
      </c>
      <c r="Q3993" s="324">
        <f>ROUND(SUMIF('AV-Bewegungsdaten'!B:B,$A3993,'AV-Bewegungsdaten'!D:D),2)</f>
        <v>0</v>
      </c>
      <c r="T3993" s="327"/>
      <c r="U3993" s="326">
        <f>ROUND(SUMIF('DV-Bewegungsdaten'!B:B,Kategorien!A3993,'DV-Bewegungsdaten'!D:D),3)</f>
        <v>0</v>
      </c>
      <c r="V3993" s="324">
        <f>ROUND(SUMIF('DV-Bewegungsdaten'!B:B,Kategorien!A3993,'DV-Bewegungsdaten'!E:E),3)</f>
        <v>0</v>
      </c>
      <c r="AD3993" s="390">
        <f t="shared" si="805"/>
        <v>4.9109999999999996</v>
      </c>
      <c r="AE3993" s="390">
        <f t="shared" si="806"/>
        <v>5.5679999999999996</v>
      </c>
      <c r="AF3993" s="390">
        <f t="shared" si="807"/>
        <v>6.786999999999999</v>
      </c>
      <c r="AG3993" s="390">
        <f t="shared" si="808"/>
        <v>6.1539999999999999</v>
      </c>
      <c r="AH3993" s="390">
        <f t="shared" si="809"/>
        <v>6.0659999999999998</v>
      </c>
      <c r="AI3993" s="390">
        <f t="shared" si="810"/>
        <v>6.5979999999999999</v>
      </c>
      <c r="AJ3993" s="390">
        <f t="shared" si="811"/>
        <v>5.8810000000000002</v>
      </c>
      <c r="AK3993" s="390">
        <f t="shared" si="812"/>
        <v>6.1649999999999991</v>
      </c>
      <c r="AL3993" s="390">
        <f t="shared" si="813"/>
        <v>6.2749999999999995</v>
      </c>
      <c r="AM3993" s="390">
        <f t="shared" si="814"/>
        <v>6.1559999999999997</v>
      </c>
      <c r="AN3993" s="390">
        <f t="shared" si="815"/>
        <v>5.75</v>
      </c>
      <c r="AO3993" s="390">
        <f t="shared" si="816"/>
        <v>6.6529999999999996</v>
      </c>
    </row>
    <row r="3994" spans="1:41" ht="15" customHeight="1" x14ac:dyDescent="0.25">
      <c r="A3994" s="127" t="s">
        <v>5106</v>
      </c>
      <c r="B3994" s="125" t="s">
        <v>1487</v>
      </c>
      <c r="C3994" s="125" t="s">
        <v>4969</v>
      </c>
      <c r="D3994" s="125" t="s">
        <v>4690</v>
      </c>
      <c r="F3994" s="126">
        <v>8.66</v>
      </c>
      <c r="G3994" s="126">
        <v>8.86</v>
      </c>
      <c r="H3994" s="126">
        <v>6.93</v>
      </c>
      <c r="I3994" s="126"/>
      <c r="J3994" s="317"/>
      <c r="K3994" s="323">
        <f>ROUND(SUMIF('VGT-Bewegungsdaten'!B:B,A3994,'VGT-Bewegungsdaten'!C:C),3)</f>
        <v>0</v>
      </c>
      <c r="L3994" s="324">
        <f>ROUND(SUMIF('VGT-Bewegungsdaten'!B:B,$A3994,'VGT-Bewegungsdaten'!D:D),2)</f>
        <v>0</v>
      </c>
      <c r="N3994" s="376" t="s">
        <v>4930</v>
      </c>
      <c r="O3994" s="376" t="s">
        <v>4943</v>
      </c>
      <c r="P3994" s="326">
        <f>ROUND(SUMIF('AV-Bewegungsdaten'!B:B,A3994,'AV-Bewegungsdaten'!C:C),3)</f>
        <v>0</v>
      </c>
      <c r="Q3994" s="324">
        <f>ROUND(SUMIF('AV-Bewegungsdaten'!B:B,$A3994,'AV-Bewegungsdaten'!D:D),2)</f>
        <v>0</v>
      </c>
      <c r="T3994" s="327"/>
      <c r="U3994" s="326">
        <f>ROUND(SUMIF('DV-Bewegungsdaten'!B:B,Kategorien!A3994,'DV-Bewegungsdaten'!D:D),3)</f>
        <v>0</v>
      </c>
      <c r="V3994" s="324">
        <f>ROUND(SUMIF('DV-Bewegungsdaten'!B:B,Kategorien!A3994,'DV-Bewegungsdaten'!E:E),3)</f>
        <v>0</v>
      </c>
      <c r="AD3994" s="390">
        <f t="shared" si="805"/>
        <v>3.9209999999999994</v>
      </c>
      <c r="AE3994" s="390">
        <f t="shared" si="806"/>
        <v>4.5779999999999994</v>
      </c>
      <c r="AF3994" s="390">
        <f t="shared" si="807"/>
        <v>5.7969999999999988</v>
      </c>
      <c r="AG3994" s="390">
        <f t="shared" si="808"/>
        <v>5.1639999999999997</v>
      </c>
      <c r="AH3994" s="390">
        <f t="shared" si="809"/>
        <v>5.0759999999999996</v>
      </c>
      <c r="AI3994" s="390">
        <f t="shared" si="810"/>
        <v>5.6079999999999997</v>
      </c>
      <c r="AJ3994" s="390">
        <f t="shared" si="811"/>
        <v>4.891</v>
      </c>
      <c r="AK3994" s="390">
        <f t="shared" si="812"/>
        <v>5.1749999999999989</v>
      </c>
      <c r="AL3994" s="390">
        <f t="shared" si="813"/>
        <v>5.2849999999999993</v>
      </c>
      <c r="AM3994" s="390">
        <f t="shared" si="814"/>
        <v>5.1659999999999995</v>
      </c>
      <c r="AN3994" s="390">
        <f t="shared" si="815"/>
        <v>4.76</v>
      </c>
      <c r="AO3994" s="390">
        <f t="shared" si="816"/>
        <v>5.6629999999999994</v>
      </c>
    </row>
    <row r="3995" spans="1:41" ht="15" customHeight="1" x14ac:dyDescent="0.25">
      <c r="A3995" s="127" t="s">
        <v>5107</v>
      </c>
      <c r="B3995" s="125" t="s">
        <v>1487</v>
      </c>
      <c r="C3995" s="125" t="s">
        <v>4969</v>
      </c>
      <c r="D3995" s="125" t="s">
        <v>4692</v>
      </c>
      <c r="F3995" s="126">
        <v>7.6800000000000006</v>
      </c>
      <c r="G3995" s="126">
        <v>7.8800000000000008</v>
      </c>
      <c r="H3995" s="126">
        <v>6.14</v>
      </c>
      <c r="I3995" s="126"/>
      <c r="J3995" s="317"/>
      <c r="K3995" s="323">
        <f>ROUND(SUMIF('VGT-Bewegungsdaten'!B:B,A3995,'VGT-Bewegungsdaten'!C:C),3)</f>
        <v>0</v>
      </c>
      <c r="L3995" s="324">
        <f>ROUND(SUMIF('VGT-Bewegungsdaten'!B:B,$A3995,'VGT-Bewegungsdaten'!D:D),2)</f>
        <v>0</v>
      </c>
      <c r="N3995" s="376" t="s">
        <v>4930</v>
      </c>
      <c r="O3995" s="376" t="s">
        <v>4943</v>
      </c>
      <c r="P3995" s="326">
        <f>ROUND(SUMIF('AV-Bewegungsdaten'!B:B,A3995,'AV-Bewegungsdaten'!C:C),3)</f>
        <v>0</v>
      </c>
      <c r="Q3995" s="324">
        <f>ROUND(SUMIF('AV-Bewegungsdaten'!B:B,$A3995,'AV-Bewegungsdaten'!D:D),2)</f>
        <v>0</v>
      </c>
      <c r="T3995" s="327"/>
      <c r="U3995" s="326">
        <f>ROUND(SUMIF('DV-Bewegungsdaten'!B:B,Kategorien!A3995,'DV-Bewegungsdaten'!D:D),3)</f>
        <v>0</v>
      </c>
      <c r="V3995" s="324">
        <f>ROUND(SUMIF('DV-Bewegungsdaten'!B:B,Kategorien!A3995,'DV-Bewegungsdaten'!E:E),3)</f>
        <v>0</v>
      </c>
      <c r="AD3995" s="390">
        <f t="shared" si="805"/>
        <v>2.9410000000000007</v>
      </c>
      <c r="AE3995" s="390">
        <f t="shared" si="806"/>
        <v>3.5980000000000008</v>
      </c>
      <c r="AF3995" s="390">
        <f t="shared" si="807"/>
        <v>4.8170000000000002</v>
      </c>
      <c r="AG3995" s="390">
        <f t="shared" si="808"/>
        <v>4.1840000000000011</v>
      </c>
      <c r="AH3995" s="390">
        <f t="shared" si="809"/>
        <v>4.096000000000001</v>
      </c>
      <c r="AI3995" s="390">
        <f t="shared" si="810"/>
        <v>4.628000000000001</v>
      </c>
      <c r="AJ3995" s="390">
        <f t="shared" si="811"/>
        <v>3.9110000000000009</v>
      </c>
      <c r="AK3995" s="390">
        <f t="shared" si="812"/>
        <v>4.1950000000000003</v>
      </c>
      <c r="AL3995" s="390">
        <f t="shared" si="813"/>
        <v>4.3050000000000006</v>
      </c>
      <c r="AM3995" s="390">
        <f t="shared" si="814"/>
        <v>4.1860000000000008</v>
      </c>
      <c r="AN3995" s="390">
        <f t="shared" si="815"/>
        <v>3.7800000000000011</v>
      </c>
      <c r="AO3995" s="390">
        <f t="shared" si="816"/>
        <v>4.6830000000000007</v>
      </c>
    </row>
    <row r="3996" spans="1:41" ht="15" customHeight="1" x14ac:dyDescent="0.25">
      <c r="A3996" s="127" t="s">
        <v>5108</v>
      </c>
      <c r="B3996" s="125" t="s">
        <v>1487</v>
      </c>
      <c r="C3996" s="125" t="s">
        <v>4969</v>
      </c>
      <c r="D3996" s="125" t="s">
        <v>1424</v>
      </c>
      <c r="F3996" s="126">
        <v>5.8</v>
      </c>
      <c r="G3996" s="126">
        <v>6</v>
      </c>
      <c r="H3996" s="126">
        <v>4.6399999999999997</v>
      </c>
      <c r="I3996" s="126"/>
      <c r="J3996" s="317"/>
      <c r="K3996" s="323">
        <f>ROUND(SUMIF('VGT-Bewegungsdaten'!B:B,A3996,'VGT-Bewegungsdaten'!C:C),3)</f>
        <v>0</v>
      </c>
      <c r="L3996" s="324">
        <f>ROUND(SUMIF('VGT-Bewegungsdaten'!B:B,$A3996,'VGT-Bewegungsdaten'!D:D),2)</f>
        <v>0</v>
      </c>
      <c r="N3996" s="376" t="s">
        <v>4930</v>
      </c>
      <c r="O3996" s="376" t="s">
        <v>4943</v>
      </c>
      <c r="P3996" s="326">
        <f>ROUND(SUMIF('AV-Bewegungsdaten'!B:B,A3996,'AV-Bewegungsdaten'!C:C),3)</f>
        <v>0</v>
      </c>
      <c r="Q3996" s="324">
        <f>ROUND(SUMIF('AV-Bewegungsdaten'!B:B,$A3996,'AV-Bewegungsdaten'!D:D),2)</f>
        <v>0</v>
      </c>
      <c r="T3996" s="327"/>
      <c r="U3996" s="326">
        <f>ROUND(SUMIF('DV-Bewegungsdaten'!B:B,Kategorien!A3996,'DV-Bewegungsdaten'!D:D),3)</f>
        <v>0</v>
      </c>
      <c r="V3996" s="324">
        <f>ROUND(SUMIF('DV-Bewegungsdaten'!B:B,Kategorien!A3996,'DV-Bewegungsdaten'!E:E),3)</f>
        <v>0</v>
      </c>
      <c r="AD3996" s="390">
        <f t="shared" si="805"/>
        <v>1.0609999999999999</v>
      </c>
      <c r="AE3996" s="390">
        <f t="shared" si="806"/>
        <v>1.718</v>
      </c>
      <c r="AF3996" s="390">
        <f t="shared" si="807"/>
        <v>2.9369999999999998</v>
      </c>
      <c r="AG3996" s="390">
        <f t="shared" si="808"/>
        <v>2.3039999999999998</v>
      </c>
      <c r="AH3996" s="390">
        <f t="shared" si="809"/>
        <v>2.2160000000000002</v>
      </c>
      <c r="AI3996" s="390">
        <f t="shared" si="810"/>
        <v>2.7480000000000002</v>
      </c>
      <c r="AJ3996" s="390">
        <f t="shared" si="811"/>
        <v>2.0310000000000001</v>
      </c>
      <c r="AK3996" s="390">
        <f t="shared" si="812"/>
        <v>2.3149999999999999</v>
      </c>
      <c r="AL3996" s="390">
        <f t="shared" si="813"/>
        <v>2.4249999999999998</v>
      </c>
      <c r="AM3996" s="390">
        <f t="shared" si="814"/>
        <v>2.306</v>
      </c>
      <c r="AN3996" s="390">
        <f t="shared" si="815"/>
        <v>1.9000000000000004</v>
      </c>
      <c r="AO3996" s="390">
        <f t="shared" si="816"/>
        <v>2.8029999999999999</v>
      </c>
    </row>
    <row r="3997" spans="1:41" ht="15" customHeight="1" x14ac:dyDescent="0.25">
      <c r="A3997" s="127" t="s">
        <v>5109</v>
      </c>
      <c r="B3997" s="125" t="s">
        <v>1487</v>
      </c>
      <c r="C3997" s="125" t="s">
        <v>4969</v>
      </c>
      <c r="D3997" s="125" t="s">
        <v>4695</v>
      </c>
      <c r="F3997" s="126">
        <v>8.76</v>
      </c>
      <c r="G3997" s="126">
        <v>8.9599999999999991</v>
      </c>
      <c r="H3997" s="126">
        <v>7.01</v>
      </c>
      <c r="I3997" s="126"/>
      <c r="J3997" s="317"/>
      <c r="K3997" s="323">
        <f>ROUND(SUMIF('VGT-Bewegungsdaten'!B:B,A3997,'VGT-Bewegungsdaten'!C:C),3)</f>
        <v>0</v>
      </c>
      <c r="L3997" s="324">
        <f>ROUND(SUMIF('VGT-Bewegungsdaten'!B:B,$A3997,'VGT-Bewegungsdaten'!D:D),2)</f>
        <v>0</v>
      </c>
      <c r="N3997" s="376" t="s">
        <v>4930</v>
      </c>
      <c r="O3997" s="376" t="s">
        <v>4943</v>
      </c>
      <c r="P3997" s="326">
        <f>ROUND(SUMIF('AV-Bewegungsdaten'!B:B,A3997,'AV-Bewegungsdaten'!C:C),3)</f>
        <v>0</v>
      </c>
      <c r="Q3997" s="324">
        <f>ROUND(SUMIF('AV-Bewegungsdaten'!B:B,$A3997,'AV-Bewegungsdaten'!D:D),2)</f>
        <v>0</v>
      </c>
      <c r="T3997" s="327"/>
      <c r="U3997" s="326">
        <f>ROUND(SUMIF('DV-Bewegungsdaten'!B:B,Kategorien!A3997,'DV-Bewegungsdaten'!D:D),3)</f>
        <v>0</v>
      </c>
      <c r="V3997" s="324">
        <f>ROUND(SUMIF('DV-Bewegungsdaten'!B:B,Kategorien!A3997,'DV-Bewegungsdaten'!E:E),3)</f>
        <v>0</v>
      </c>
      <c r="AD3997" s="390">
        <f t="shared" si="805"/>
        <v>4.020999999999999</v>
      </c>
      <c r="AE3997" s="390">
        <f t="shared" si="806"/>
        <v>4.677999999999999</v>
      </c>
      <c r="AF3997" s="390">
        <f t="shared" si="807"/>
        <v>5.8969999999999985</v>
      </c>
      <c r="AG3997" s="390">
        <f t="shared" si="808"/>
        <v>5.2639999999999993</v>
      </c>
      <c r="AH3997" s="390">
        <f t="shared" si="809"/>
        <v>5.1759999999999993</v>
      </c>
      <c r="AI3997" s="390">
        <f t="shared" si="810"/>
        <v>5.7079999999999993</v>
      </c>
      <c r="AJ3997" s="390">
        <f t="shared" si="811"/>
        <v>4.9909999999999997</v>
      </c>
      <c r="AK3997" s="390">
        <f t="shared" si="812"/>
        <v>5.2749999999999986</v>
      </c>
      <c r="AL3997" s="390">
        <f t="shared" si="813"/>
        <v>5.3849999999999989</v>
      </c>
      <c r="AM3997" s="390">
        <f t="shared" si="814"/>
        <v>5.2659999999999991</v>
      </c>
      <c r="AN3997" s="390">
        <f t="shared" si="815"/>
        <v>4.8599999999999994</v>
      </c>
      <c r="AO3997" s="390">
        <f t="shared" si="816"/>
        <v>5.762999999999999</v>
      </c>
    </row>
    <row r="3998" spans="1:41" ht="15" customHeight="1" x14ac:dyDescent="0.25">
      <c r="A3998" s="127" t="s">
        <v>5110</v>
      </c>
      <c r="B3998" s="125" t="s">
        <v>1487</v>
      </c>
      <c r="C3998" s="125" t="s">
        <v>4969</v>
      </c>
      <c r="D3998" s="125" t="s">
        <v>4697</v>
      </c>
      <c r="F3998" s="126">
        <v>7.77</v>
      </c>
      <c r="G3998" s="126">
        <v>7.97</v>
      </c>
      <c r="H3998" s="126">
        <v>6.22</v>
      </c>
      <c r="I3998" s="126"/>
      <c r="J3998" s="317"/>
      <c r="K3998" s="323">
        <f>ROUND(SUMIF('VGT-Bewegungsdaten'!B:B,A3998,'VGT-Bewegungsdaten'!C:C),3)</f>
        <v>0</v>
      </c>
      <c r="L3998" s="324">
        <f>ROUND(SUMIF('VGT-Bewegungsdaten'!B:B,$A3998,'VGT-Bewegungsdaten'!D:D),2)</f>
        <v>0</v>
      </c>
      <c r="N3998" s="376" t="s">
        <v>4930</v>
      </c>
      <c r="O3998" s="376" t="s">
        <v>4943</v>
      </c>
      <c r="P3998" s="326">
        <f>ROUND(SUMIF('AV-Bewegungsdaten'!B:B,A3998,'AV-Bewegungsdaten'!C:C),3)</f>
        <v>0</v>
      </c>
      <c r="Q3998" s="324">
        <f>ROUND(SUMIF('AV-Bewegungsdaten'!B:B,$A3998,'AV-Bewegungsdaten'!D:D),2)</f>
        <v>0</v>
      </c>
      <c r="T3998" s="327"/>
      <c r="U3998" s="326">
        <f>ROUND(SUMIF('DV-Bewegungsdaten'!B:B,Kategorien!A3998,'DV-Bewegungsdaten'!D:D),3)</f>
        <v>0</v>
      </c>
      <c r="V3998" s="324">
        <f>ROUND(SUMIF('DV-Bewegungsdaten'!B:B,Kategorien!A3998,'DV-Bewegungsdaten'!E:E),3)</f>
        <v>0</v>
      </c>
      <c r="AD3998" s="390">
        <f t="shared" si="805"/>
        <v>3.0309999999999997</v>
      </c>
      <c r="AE3998" s="390">
        <f t="shared" si="806"/>
        <v>3.6879999999999997</v>
      </c>
      <c r="AF3998" s="390">
        <f t="shared" si="807"/>
        <v>4.907</v>
      </c>
      <c r="AG3998" s="390">
        <f t="shared" si="808"/>
        <v>4.2739999999999991</v>
      </c>
      <c r="AH3998" s="390">
        <f t="shared" si="809"/>
        <v>4.1859999999999999</v>
      </c>
      <c r="AI3998" s="390">
        <f t="shared" si="810"/>
        <v>4.718</v>
      </c>
      <c r="AJ3998" s="390">
        <f t="shared" si="811"/>
        <v>4.0009999999999994</v>
      </c>
      <c r="AK3998" s="390">
        <f t="shared" si="812"/>
        <v>4.2850000000000001</v>
      </c>
      <c r="AL3998" s="390">
        <f t="shared" si="813"/>
        <v>4.3949999999999996</v>
      </c>
      <c r="AM3998" s="390">
        <f t="shared" si="814"/>
        <v>4.2759999999999998</v>
      </c>
      <c r="AN3998" s="390">
        <f t="shared" si="815"/>
        <v>3.87</v>
      </c>
      <c r="AO3998" s="390">
        <f t="shared" si="816"/>
        <v>4.7729999999999997</v>
      </c>
    </row>
    <row r="3999" spans="1:41" ht="15" customHeight="1" x14ac:dyDescent="0.25">
      <c r="A3999" s="127" t="s">
        <v>5111</v>
      </c>
      <c r="B3999" s="125" t="s">
        <v>1487</v>
      </c>
      <c r="C3999" s="125" t="s">
        <v>4969</v>
      </c>
      <c r="D3999" s="125" t="s">
        <v>4699</v>
      </c>
      <c r="F3999" s="126">
        <v>6.79</v>
      </c>
      <c r="G3999" s="126">
        <v>6.99</v>
      </c>
      <c r="H3999" s="126">
        <v>5.43</v>
      </c>
      <c r="I3999" s="126"/>
      <c r="J3999" s="317"/>
      <c r="K3999" s="323">
        <f>ROUND(SUMIF('VGT-Bewegungsdaten'!B:B,A3999,'VGT-Bewegungsdaten'!C:C),3)</f>
        <v>0</v>
      </c>
      <c r="L3999" s="324">
        <f>ROUND(SUMIF('VGT-Bewegungsdaten'!B:B,$A3999,'VGT-Bewegungsdaten'!D:D),2)</f>
        <v>0</v>
      </c>
      <c r="N3999" s="376" t="s">
        <v>4930</v>
      </c>
      <c r="O3999" s="376" t="s">
        <v>4943</v>
      </c>
      <c r="P3999" s="326">
        <f>ROUND(SUMIF('AV-Bewegungsdaten'!B:B,A3999,'AV-Bewegungsdaten'!C:C),3)</f>
        <v>0</v>
      </c>
      <c r="Q3999" s="324">
        <f>ROUND(SUMIF('AV-Bewegungsdaten'!B:B,$A3999,'AV-Bewegungsdaten'!D:D),2)</f>
        <v>0</v>
      </c>
      <c r="T3999" s="327"/>
      <c r="U3999" s="326">
        <f>ROUND(SUMIF('DV-Bewegungsdaten'!B:B,Kategorien!A3999,'DV-Bewegungsdaten'!D:D),3)</f>
        <v>0</v>
      </c>
      <c r="V3999" s="324">
        <f>ROUND(SUMIF('DV-Bewegungsdaten'!B:B,Kategorien!A3999,'DV-Bewegungsdaten'!E:E),3)</f>
        <v>0</v>
      </c>
      <c r="AD3999" s="390">
        <f t="shared" si="805"/>
        <v>2.0510000000000002</v>
      </c>
      <c r="AE3999" s="390">
        <f t="shared" si="806"/>
        <v>2.7080000000000002</v>
      </c>
      <c r="AF3999" s="390">
        <f t="shared" si="807"/>
        <v>3.927</v>
      </c>
      <c r="AG3999" s="390">
        <f t="shared" si="808"/>
        <v>3.294</v>
      </c>
      <c r="AH3999" s="390">
        <f t="shared" si="809"/>
        <v>3.2060000000000004</v>
      </c>
      <c r="AI3999" s="390">
        <f t="shared" si="810"/>
        <v>3.7380000000000004</v>
      </c>
      <c r="AJ3999" s="390">
        <f t="shared" si="811"/>
        <v>3.0210000000000004</v>
      </c>
      <c r="AK3999" s="390">
        <f t="shared" si="812"/>
        <v>3.3050000000000002</v>
      </c>
      <c r="AL3999" s="390">
        <f t="shared" si="813"/>
        <v>3.415</v>
      </c>
      <c r="AM3999" s="390">
        <f t="shared" si="814"/>
        <v>3.2960000000000003</v>
      </c>
      <c r="AN3999" s="390">
        <f t="shared" si="815"/>
        <v>2.8900000000000006</v>
      </c>
      <c r="AO3999" s="390">
        <f t="shared" si="816"/>
        <v>3.7930000000000001</v>
      </c>
    </row>
    <row r="4000" spans="1:41" ht="15" customHeight="1" x14ac:dyDescent="0.25">
      <c r="A4000" s="127" t="s">
        <v>5424</v>
      </c>
      <c r="B4000" s="125" t="s">
        <v>1487</v>
      </c>
      <c r="C4000" s="125" t="s">
        <v>5226</v>
      </c>
      <c r="D4000" s="125" t="s">
        <v>1475</v>
      </c>
      <c r="F4000" s="126">
        <v>6.59</v>
      </c>
      <c r="G4000" s="126">
        <v>6.79</v>
      </c>
      <c r="H4000" s="126">
        <v>5.27</v>
      </c>
      <c r="I4000" s="126"/>
      <c r="J4000" s="317"/>
      <c r="K4000" s="323">
        <f>ROUND(SUMIF('VGT-Bewegungsdaten'!B:B,A4000,'VGT-Bewegungsdaten'!C:C),3)</f>
        <v>0</v>
      </c>
      <c r="L4000" s="324">
        <f>ROUND(SUMIF('VGT-Bewegungsdaten'!B:B,$A4000,'VGT-Bewegungsdaten'!D:D),2)</f>
        <v>0</v>
      </c>
      <c r="N4000" s="376" t="s">
        <v>4930</v>
      </c>
      <c r="O4000" s="376" t="s">
        <v>4943</v>
      </c>
      <c r="P4000" s="326">
        <f>ROUND(SUMIF('AV-Bewegungsdaten'!B:B,A4000,'AV-Bewegungsdaten'!C:C),3)</f>
        <v>0</v>
      </c>
      <c r="Q4000" s="324">
        <f>ROUND(SUMIF('AV-Bewegungsdaten'!B:B,$A4000,'AV-Bewegungsdaten'!D:D),2)</f>
        <v>0</v>
      </c>
      <c r="T4000" s="327"/>
      <c r="U4000" s="326">
        <f>ROUND(SUMIF('DV-Bewegungsdaten'!B:B,Kategorien!A4000,'DV-Bewegungsdaten'!D:D),3)</f>
        <v>0</v>
      </c>
      <c r="V4000" s="324">
        <f>ROUND(SUMIF('DV-Bewegungsdaten'!B:B,Kategorien!A4000,'DV-Bewegungsdaten'!E:E),3)</f>
        <v>0</v>
      </c>
      <c r="AD4000" s="390">
        <f t="shared" si="805"/>
        <v>1.851</v>
      </c>
      <c r="AE4000" s="390">
        <f t="shared" si="806"/>
        <v>2.508</v>
      </c>
      <c r="AF4000" s="390">
        <f t="shared" si="807"/>
        <v>3.7269999999999999</v>
      </c>
      <c r="AG4000" s="390">
        <f t="shared" si="808"/>
        <v>3.0939999999999999</v>
      </c>
      <c r="AH4000" s="390">
        <f t="shared" si="809"/>
        <v>3.0060000000000002</v>
      </c>
      <c r="AI4000" s="390">
        <f t="shared" si="810"/>
        <v>3.5380000000000003</v>
      </c>
      <c r="AJ4000" s="390">
        <f t="shared" si="811"/>
        <v>2.8210000000000002</v>
      </c>
      <c r="AK4000" s="390">
        <f t="shared" si="812"/>
        <v>3.105</v>
      </c>
      <c r="AL4000" s="390">
        <f t="shared" si="813"/>
        <v>3.2149999999999999</v>
      </c>
      <c r="AM4000" s="390">
        <f t="shared" si="814"/>
        <v>3.0960000000000001</v>
      </c>
      <c r="AN4000" s="390">
        <f t="shared" si="815"/>
        <v>2.6900000000000004</v>
      </c>
      <c r="AO4000" s="390">
        <f t="shared" si="816"/>
        <v>3.593</v>
      </c>
    </row>
    <row r="4001" spans="1:41" ht="15" customHeight="1" x14ac:dyDescent="0.25">
      <c r="A4001" s="127" t="s">
        <v>5425</v>
      </c>
      <c r="B4001" s="125" t="s">
        <v>1487</v>
      </c>
      <c r="C4001" s="125" t="s">
        <v>5226</v>
      </c>
      <c r="D4001" s="125" t="s">
        <v>4688</v>
      </c>
      <c r="F4001" s="126">
        <v>9.5</v>
      </c>
      <c r="G4001" s="126">
        <v>9.6999999999999993</v>
      </c>
      <c r="H4001" s="126">
        <v>7.6</v>
      </c>
      <c r="I4001" s="126"/>
      <c r="J4001" s="317"/>
      <c r="K4001" s="323">
        <f>ROUND(SUMIF('VGT-Bewegungsdaten'!B:B,A4001,'VGT-Bewegungsdaten'!C:C),3)</f>
        <v>0</v>
      </c>
      <c r="L4001" s="324">
        <f>ROUND(SUMIF('VGT-Bewegungsdaten'!B:B,$A4001,'VGT-Bewegungsdaten'!D:D),2)</f>
        <v>0</v>
      </c>
      <c r="N4001" s="376" t="s">
        <v>4930</v>
      </c>
      <c r="O4001" s="376" t="s">
        <v>4943</v>
      </c>
      <c r="P4001" s="326">
        <f>ROUND(SUMIF('AV-Bewegungsdaten'!B:B,A4001,'AV-Bewegungsdaten'!C:C),3)</f>
        <v>0</v>
      </c>
      <c r="Q4001" s="324">
        <f>ROUND(SUMIF('AV-Bewegungsdaten'!B:B,$A4001,'AV-Bewegungsdaten'!D:D),2)</f>
        <v>0</v>
      </c>
      <c r="T4001" s="327"/>
      <c r="U4001" s="326">
        <f>ROUND(SUMIF('DV-Bewegungsdaten'!B:B,Kategorien!A4001,'DV-Bewegungsdaten'!D:D),3)</f>
        <v>0</v>
      </c>
      <c r="V4001" s="324">
        <f>ROUND(SUMIF('DV-Bewegungsdaten'!B:B,Kategorien!A4001,'DV-Bewegungsdaten'!E:E),3)</f>
        <v>0</v>
      </c>
      <c r="AD4001" s="390">
        <f t="shared" si="805"/>
        <v>4.7609999999999992</v>
      </c>
      <c r="AE4001" s="390">
        <f t="shared" si="806"/>
        <v>5.4179999999999993</v>
      </c>
      <c r="AF4001" s="390">
        <f t="shared" si="807"/>
        <v>6.6369999999999987</v>
      </c>
      <c r="AG4001" s="390">
        <f t="shared" si="808"/>
        <v>6.0039999999999996</v>
      </c>
      <c r="AH4001" s="390">
        <f t="shared" si="809"/>
        <v>5.9159999999999995</v>
      </c>
      <c r="AI4001" s="390">
        <f t="shared" si="810"/>
        <v>6.4479999999999995</v>
      </c>
      <c r="AJ4001" s="390">
        <f t="shared" si="811"/>
        <v>5.7309999999999999</v>
      </c>
      <c r="AK4001" s="390">
        <f t="shared" si="812"/>
        <v>6.0149999999999988</v>
      </c>
      <c r="AL4001" s="390">
        <f t="shared" si="813"/>
        <v>6.1249999999999991</v>
      </c>
      <c r="AM4001" s="390">
        <f t="shared" si="814"/>
        <v>6.0059999999999993</v>
      </c>
      <c r="AN4001" s="390">
        <f t="shared" si="815"/>
        <v>5.6</v>
      </c>
      <c r="AO4001" s="390">
        <f t="shared" si="816"/>
        <v>6.5029999999999992</v>
      </c>
    </row>
    <row r="4002" spans="1:41" ht="15" customHeight="1" x14ac:dyDescent="0.25">
      <c r="A4002" s="127" t="s">
        <v>5426</v>
      </c>
      <c r="B4002" s="125" t="s">
        <v>1487</v>
      </c>
      <c r="C4002" s="125" t="s">
        <v>5226</v>
      </c>
      <c r="D4002" s="125" t="s">
        <v>4690</v>
      </c>
      <c r="F4002" s="126">
        <v>8.5299999999999994</v>
      </c>
      <c r="G4002" s="126">
        <v>8.7299999999999986</v>
      </c>
      <c r="H4002" s="126">
        <v>6.82</v>
      </c>
      <c r="I4002" s="126"/>
      <c r="J4002" s="317"/>
      <c r="K4002" s="323">
        <f>ROUND(SUMIF('VGT-Bewegungsdaten'!B:B,A4002,'VGT-Bewegungsdaten'!C:C),3)</f>
        <v>0</v>
      </c>
      <c r="L4002" s="324">
        <f>ROUND(SUMIF('VGT-Bewegungsdaten'!B:B,$A4002,'VGT-Bewegungsdaten'!D:D),2)</f>
        <v>0</v>
      </c>
      <c r="N4002" s="376" t="s">
        <v>4930</v>
      </c>
      <c r="O4002" s="376" t="s">
        <v>4943</v>
      </c>
      <c r="P4002" s="326">
        <f>ROUND(SUMIF('AV-Bewegungsdaten'!B:B,A4002,'AV-Bewegungsdaten'!C:C),3)</f>
        <v>0</v>
      </c>
      <c r="Q4002" s="324">
        <f>ROUND(SUMIF('AV-Bewegungsdaten'!B:B,$A4002,'AV-Bewegungsdaten'!D:D),2)</f>
        <v>0</v>
      </c>
      <c r="T4002" s="327"/>
      <c r="U4002" s="326">
        <f>ROUND(SUMIF('DV-Bewegungsdaten'!B:B,Kategorien!A4002,'DV-Bewegungsdaten'!D:D),3)</f>
        <v>0</v>
      </c>
      <c r="V4002" s="324">
        <f>ROUND(SUMIF('DV-Bewegungsdaten'!B:B,Kategorien!A4002,'DV-Bewegungsdaten'!E:E),3)</f>
        <v>0</v>
      </c>
      <c r="AD4002" s="390">
        <f t="shared" si="805"/>
        <v>3.7909999999999986</v>
      </c>
      <c r="AE4002" s="390">
        <f t="shared" si="806"/>
        <v>4.4479999999999986</v>
      </c>
      <c r="AF4002" s="390">
        <f t="shared" si="807"/>
        <v>5.666999999999998</v>
      </c>
      <c r="AG4002" s="390">
        <f t="shared" si="808"/>
        <v>5.0339999999999989</v>
      </c>
      <c r="AH4002" s="390">
        <f t="shared" si="809"/>
        <v>4.9459999999999988</v>
      </c>
      <c r="AI4002" s="390">
        <f t="shared" si="810"/>
        <v>5.4779999999999989</v>
      </c>
      <c r="AJ4002" s="390">
        <f t="shared" si="811"/>
        <v>4.7609999999999992</v>
      </c>
      <c r="AK4002" s="390">
        <f t="shared" si="812"/>
        <v>5.0449999999999982</v>
      </c>
      <c r="AL4002" s="390">
        <f t="shared" si="813"/>
        <v>5.1549999999999985</v>
      </c>
      <c r="AM4002" s="390">
        <f t="shared" si="814"/>
        <v>5.0359999999999987</v>
      </c>
      <c r="AN4002" s="390">
        <f t="shared" si="815"/>
        <v>4.629999999999999</v>
      </c>
      <c r="AO4002" s="390">
        <f t="shared" si="816"/>
        <v>5.5329999999999986</v>
      </c>
    </row>
    <row r="4003" spans="1:41" ht="15" customHeight="1" x14ac:dyDescent="0.25">
      <c r="A4003" s="127" t="s">
        <v>5427</v>
      </c>
      <c r="B4003" s="125" t="s">
        <v>1487</v>
      </c>
      <c r="C4003" s="125" t="s">
        <v>5226</v>
      </c>
      <c r="D4003" s="125" t="s">
        <v>4692</v>
      </c>
      <c r="F4003" s="126">
        <v>7.56</v>
      </c>
      <c r="G4003" s="126">
        <v>7.76</v>
      </c>
      <c r="H4003" s="126">
        <v>6.05</v>
      </c>
      <c r="I4003" s="126"/>
      <c r="J4003" s="317"/>
      <c r="K4003" s="323">
        <f>ROUND(SUMIF('VGT-Bewegungsdaten'!B:B,A4003,'VGT-Bewegungsdaten'!C:C),3)</f>
        <v>0</v>
      </c>
      <c r="L4003" s="324">
        <f>ROUND(SUMIF('VGT-Bewegungsdaten'!B:B,$A4003,'VGT-Bewegungsdaten'!D:D),2)</f>
        <v>0</v>
      </c>
      <c r="N4003" s="376" t="s">
        <v>4930</v>
      </c>
      <c r="O4003" s="376" t="s">
        <v>4943</v>
      </c>
      <c r="P4003" s="326">
        <f>ROUND(SUMIF('AV-Bewegungsdaten'!B:B,A4003,'AV-Bewegungsdaten'!C:C),3)</f>
        <v>0</v>
      </c>
      <c r="Q4003" s="324">
        <f>ROUND(SUMIF('AV-Bewegungsdaten'!B:B,$A4003,'AV-Bewegungsdaten'!D:D),2)</f>
        <v>0</v>
      </c>
      <c r="T4003" s="327"/>
      <c r="U4003" s="326">
        <f>ROUND(SUMIF('DV-Bewegungsdaten'!B:B,Kategorien!A4003,'DV-Bewegungsdaten'!D:D),3)</f>
        <v>0</v>
      </c>
      <c r="V4003" s="324">
        <f>ROUND(SUMIF('DV-Bewegungsdaten'!B:B,Kategorien!A4003,'DV-Bewegungsdaten'!E:E),3)</f>
        <v>0</v>
      </c>
      <c r="AD4003" s="390">
        <f t="shared" si="805"/>
        <v>2.8209999999999997</v>
      </c>
      <c r="AE4003" s="390">
        <f t="shared" si="806"/>
        <v>3.4779999999999998</v>
      </c>
      <c r="AF4003" s="390">
        <f t="shared" si="807"/>
        <v>4.6969999999999992</v>
      </c>
      <c r="AG4003" s="390">
        <f t="shared" si="808"/>
        <v>4.0640000000000001</v>
      </c>
      <c r="AH4003" s="390">
        <f t="shared" si="809"/>
        <v>3.976</v>
      </c>
      <c r="AI4003" s="390">
        <f t="shared" si="810"/>
        <v>4.508</v>
      </c>
      <c r="AJ4003" s="390">
        <f t="shared" si="811"/>
        <v>3.7909999999999999</v>
      </c>
      <c r="AK4003" s="390">
        <f t="shared" si="812"/>
        <v>4.0749999999999993</v>
      </c>
      <c r="AL4003" s="390">
        <f t="shared" si="813"/>
        <v>4.1849999999999996</v>
      </c>
      <c r="AM4003" s="390">
        <f t="shared" si="814"/>
        <v>4.0659999999999998</v>
      </c>
      <c r="AN4003" s="390">
        <f t="shared" si="815"/>
        <v>3.66</v>
      </c>
      <c r="AO4003" s="390">
        <f t="shared" si="816"/>
        <v>4.5629999999999997</v>
      </c>
    </row>
    <row r="4004" spans="1:41" ht="15" customHeight="1" x14ac:dyDescent="0.25">
      <c r="A4004" s="127" t="s">
        <v>5428</v>
      </c>
      <c r="B4004" s="125" t="s">
        <v>1487</v>
      </c>
      <c r="C4004" s="125" t="s">
        <v>5226</v>
      </c>
      <c r="D4004" s="125" t="s">
        <v>1424</v>
      </c>
      <c r="F4004" s="126">
        <v>5.71</v>
      </c>
      <c r="G4004" s="126">
        <v>5.91</v>
      </c>
      <c r="H4004" s="126">
        <v>4.57</v>
      </c>
      <c r="I4004" s="126"/>
      <c r="J4004" s="317"/>
      <c r="K4004" s="323">
        <f>ROUND(SUMIF('VGT-Bewegungsdaten'!B:B,A4004,'VGT-Bewegungsdaten'!C:C),3)</f>
        <v>0</v>
      </c>
      <c r="L4004" s="324">
        <f>ROUND(SUMIF('VGT-Bewegungsdaten'!B:B,$A4004,'VGT-Bewegungsdaten'!D:D),2)</f>
        <v>0</v>
      </c>
      <c r="N4004" s="376" t="s">
        <v>4930</v>
      </c>
      <c r="O4004" s="376" t="s">
        <v>4943</v>
      </c>
      <c r="P4004" s="326">
        <f>ROUND(SUMIF('AV-Bewegungsdaten'!B:B,A4004,'AV-Bewegungsdaten'!C:C),3)</f>
        <v>0</v>
      </c>
      <c r="Q4004" s="324">
        <f>ROUND(SUMIF('AV-Bewegungsdaten'!B:B,$A4004,'AV-Bewegungsdaten'!D:D),2)</f>
        <v>0</v>
      </c>
      <c r="T4004" s="327"/>
      <c r="U4004" s="326">
        <f>ROUND(SUMIF('DV-Bewegungsdaten'!B:B,Kategorien!A4004,'DV-Bewegungsdaten'!D:D),3)</f>
        <v>0</v>
      </c>
      <c r="V4004" s="324">
        <f>ROUND(SUMIF('DV-Bewegungsdaten'!B:B,Kategorien!A4004,'DV-Bewegungsdaten'!E:E),3)</f>
        <v>0</v>
      </c>
      <c r="AD4004" s="390">
        <f t="shared" si="805"/>
        <v>0.97100000000000009</v>
      </c>
      <c r="AE4004" s="390">
        <f t="shared" si="806"/>
        <v>1.6280000000000001</v>
      </c>
      <c r="AF4004" s="390">
        <f t="shared" si="807"/>
        <v>2.847</v>
      </c>
      <c r="AG4004" s="390">
        <f t="shared" si="808"/>
        <v>2.214</v>
      </c>
      <c r="AH4004" s="390">
        <f t="shared" si="809"/>
        <v>2.1260000000000003</v>
      </c>
      <c r="AI4004" s="390">
        <f t="shared" si="810"/>
        <v>2.6580000000000004</v>
      </c>
      <c r="AJ4004" s="390">
        <f t="shared" si="811"/>
        <v>1.9410000000000003</v>
      </c>
      <c r="AK4004" s="390">
        <f t="shared" si="812"/>
        <v>2.2250000000000001</v>
      </c>
      <c r="AL4004" s="390">
        <f t="shared" si="813"/>
        <v>2.335</v>
      </c>
      <c r="AM4004" s="390">
        <f t="shared" si="814"/>
        <v>2.2160000000000002</v>
      </c>
      <c r="AN4004" s="390">
        <f t="shared" si="815"/>
        <v>1.8100000000000005</v>
      </c>
      <c r="AO4004" s="390">
        <f t="shared" si="816"/>
        <v>2.7130000000000001</v>
      </c>
    </row>
    <row r="4005" spans="1:41" ht="15" customHeight="1" x14ac:dyDescent="0.25">
      <c r="A4005" s="127" t="s">
        <v>5429</v>
      </c>
      <c r="B4005" s="125" t="s">
        <v>1487</v>
      </c>
      <c r="C4005" s="125" t="s">
        <v>5226</v>
      </c>
      <c r="D4005" s="125" t="s">
        <v>4695</v>
      </c>
      <c r="F4005" s="126">
        <v>8.620000000000001</v>
      </c>
      <c r="G4005" s="126">
        <v>8.82</v>
      </c>
      <c r="H4005" s="126">
        <v>6.9</v>
      </c>
      <c r="I4005" s="126"/>
      <c r="J4005" s="317"/>
      <c r="K4005" s="323">
        <f>ROUND(SUMIF('VGT-Bewegungsdaten'!B:B,A4005,'VGT-Bewegungsdaten'!C:C),3)</f>
        <v>0</v>
      </c>
      <c r="L4005" s="324">
        <f>ROUND(SUMIF('VGT-Bewegungsdaten'!B:B,$A4005,'VGT-Bewegungsdaten'!D:D),2)</f>
        <v>0</v>
      </c>
      <c r="N4005" s="376" t="s">
        <v>4930</v>
      </c>
      <c r="O4005" s="376" t="s">
        <v>4943</v>
      </c>
      <c r="P4005" s="326">
        <f>ROUND(SUMIF('AV-Bewegungsdaten'!B:B,A4005,'AV-Bewegungsdaten'!C:C),3)</f>
        <v>0</v>
      </c>
      <c r="Q4005" s="324">
        <f>ROUND(SUMIF('AV-Bewegungsdaten'!B:B,$A4005,'AV-Bewegungsdaten'!D:D),2)</f>
        <v>0</v>
      </c>
      <c r="T4005" s="327"/>
      <c r="U4005" s="326">
        <f>ROUND(SUMIF('DV-Bewegungsdaten'!B:B,Kategorien!A4005,'DV-Bewegungsdaten'!D:D),3)</f>
        <v>0</v>
      </c>
      <c r="V4005" s="324">
        <f>ROUND(SUMIF('DV-Bewegungsdaten'!B:B,Kategorien!A4005,'DV-Bewegungsdaten'!E:E),3)</f>
        <v>0</v>
      </c>
      <c r="AD4005" s="390">
        <f t="shared" si="805"/>
        <v>3.8810000000000002</v>
      </c>
      <c r="AE4005" s="390">
        <f t="shared" si="806"/>
        <v>4.5380000000000003</v>
      </c>
      <c r="AF4005" s="390">
        <f t="shared" si="807"/>
        <v>5.7569999999999997</v>
      </c>
      <c r="AG4005" s="390">
        <f t="shared" si="808"/>
        <v>5.1240000000000006</v>
      </c>
      <c r="AH4005" s="390">
        <f t="shared" si="809"/>
        <v>5.0360000000000005</v>
      </c>
      <c r="AI4005" s="390">
        <f t="shared" si="810"/>
        <v>5.5680000000000005</v>
      </c>
      <c r="AJ4005" s="390">
        <f t="shared" si="811"/>
        <v>4.8510000000000009</v>
      </c>
      <c r="AK4005" s="390">
        <f t="shared" si="812"/>
        <v>5.1349999999999998</v>
      </c>
      <c r="AL4005" s="390">
        <f t="shared" si="813"/>
        <v>5.2450000000000001</v>
      </c>
      <c r="AM4005" s="390">
        <f t="shared" si="814"/>
        <v>5.1260000000000003</v>
      </c>
      <c r="AN4005" s="390">
        <f t="shared" si="815"/>
        <v>4.7200000000000006</v>
      </c>
      <c r="AO4005" s="390">
        <f t="shared" si="816"/>
        <v>5.6230000000000002</v>
      </c>
    </row>
    <row r="4006" spans="1:41" ht="15" customHeight="1" x14ac:dyDescent="0.25">
      <c r="A4006" s="127" t="s">
        <v>5430</v>
      </c>
      <c r="B4006" s="125" t="s">
        <v>1487</v>
      </c>
      <c r="C4006" s="125" t="s">
        <v>5226</v>
      </c>
      <c r="D4006" s="125" t="s">
        <v>4697</v>
      </c>
      <c r="F4006" s="126">
        <v>7.65</v>
      </c>
      <c r="G4006" s="126">
        <v>7.8500000000000005</v>
      </c>
      <c r="H4006" s="126">
        <v>6.12</v>
      </c>
      <c r="I4006" s="126"/>
      <c r="J4006" s="317"/>
      <c r="K4006" s="323">
        <f>ROUND(SUMIF('VGT-Bewegungsdaten'!B:B,A4006,'VGT-Bewegungsdaten'!C:C),3)</f>
        <v>0</v>
      </c>
      <c r="L4006" s="324">
        <f>ROUND(SUMIF('VGT-Bewegungsdaten'!B:B,$A4006,'VGT-Bewegungsdaten'!D:D),2)</f>
        <v>0</v>
      </c>
      <c r="N4006" s="376" t="s">
        <v>4930</v>
      </c>
      <c r="O4006" s="376" t="s">
        <v>4943</v>
      </c>
      <c r="P4006" s="326">
        <f>ROUND(SUMIF('AV-Bewegungsdaten'!B:B,A4006,'AV-Bewegungsdaten'!C:C),3)</f>
        <v>0</v>
      </c>
      <c r="Q4006" s="324">
        <f>ROUND(SUMIF('AV-Bewegungsdaten'!B:B,$A4006,'AV-Bewegungsdaten'!D:D),2)</f>
        <v>0</v>
      </c>
      <c r="T4006" s="327"/>
      <c r="U4006" s="326">
        <f>ROUND(SUMIF('DV-Bewegungsdaten'!B:B,Kategorien!A4006,'DV-Bewegungsdaten'!D:D),3)</f>
        <v>0</v>
      </c>
      <c r="V4006" s="324">
        <f>ROUND(SUMIF('DV-Bewegungsdaten'!B:B,Kategorien!A4006,'DV-Bewegungsdaten'!E:E),3)</f>
        <v>0</v>
      </c>
      <c r="AD4006" s="390">
        <f t="shared" si="805"/>
        <v>2.9110000000000005</v>
      </c>
      <c r="AE4006" s="390">
        <f t="shared" si="806"/>
        <v>3.5680000000000005</v>
      </c>
      <c r="AF4006" s="390">
        <f t="shared" si="807"/>
        <v>4.7870000000000008</v>
      </c>
      <c r="AG4006" s="390">
        <f t="shared" si="808"/>
        <v>4.1539999999999999</v>
      </c>
      <c r="AH4006" s="390">
        <f t="shared" si="809"/>
        <v>4.0660000000000007</v>
      </c>
      <c r="AI4006" s="390">
        <f t="shared" si="810"/>
        <v>4.5980000000000008</v>
      </c>
      <c r="AJ4006" s="390">
        <f t="shared" si="811"/>
        <v>3.8810000000000007</v>
      </c>
      <c r="AK4006" s="390">
        <f t="shared" si="812"/>
        <v>4.1650000000000009</v>
      </c>
      <c r="AL4006" s="390">
        <f t="shared" si="813"/>
        <v>4.2750000000000004</v>
      </c>
      <c r="AM4006" s="390">
        <f t="shared" si="814"/>
        <v>4.1560000000000006</v>
      </c>
      <c r="AN4006" s="390">
        <f t="shared" si="815"/>
        <v>3.7500000000000009</v>
      </c>
      <c r="AO4006" s="390">
        <f t="shared" si="816"/>
        <v>4.6530000000000005</v>
      </c>
    </row>
    <row r="4007" spans="1:41" ht="15" customHeight="1" x14ac:dyDescent="0.25">
      <c r="A4007" s="127" t="s">
        <v>5431</v>
      </c>
      <c r="B4007" s="125" t="s">
        <v>1487</v>
      </c>
      <c r="C4007" s="125" t="s">
        <v>5226</v>
      </c>
      <c r="D4007" s="125" t="s">
        <v>4699</v>
      </c>
      <c r="F4007" s="126">
        <v>6.68</v>
      </c>
      <c r="G4007" s="126">
        <v>6.88</v>
      </c>
      <c r="H4007" s="126">
        <v>5.34</v>
      </c>
      <c r="I4007" s="126"/>
      <c r="J4007" s="317"/>
      <c r="K4007" s="323">
        <f>ROUND(SUMIF('VGT-Bewegungsdaten'!B:B,A4007,'VGT-Bewegungsdaten'!C:C),3)</f>
        <v>0</v>
      </c>
      <c r="L4007" s="324">
        <f>ROUND(SUMIF('VGT-Bewegungsdaten'!B:B,$A4007,'VGT-Bewegungsdaten'!D:D),2)</f>
        <v>0</v>
      </c>
      <c r="N4007" s="376" t="s">
        <v>4930</v>
      </c>
      <c r="O4007" s="376" t="s">
        <v>4943</v>
      </c>
      <c r="P4007" s="326">
        <f>ROUND(SUMIF('AV-Bewegungsdaten'!B:B,A4007,'AV-Bewegungsdaten'!C:C),3)</f>
        <v>0</v>
      </c>
      <c r="Q4007" s="324">
        <f>ROUND(SUMIF('AV-Bewegungsdaten'!B:B,$A4007,'AV-Bewegungsdaten'!D:D),2)</f>
        <v>0</v>
      </c>
      <c r="T4007" s="327"/>
      <c r="U4007" s="326">
        <f>ROUND(SUMIF('DV-Bewegungsdaten'!B:B,Kategorien!A4007,'DV-Bewegungsdaten'!D:D),3)</f>
        <v>0</v>
      </c>
      <c r="V4007" s="324">
        <f>ROUND(SUMIF('DV-Bewegungsdaten'!B:B,Kategorien!A4007,'DV-Bewegungsdaten'!E:E),3)</f>
        <v>0</v>
      </c>
      <c r="AD4007" s="390">
        <f t="shared" si="805"/>
        <v>1.9409999999999998</v>
      </c>
      <c r="AE4007" s="390">
        <f t="shared" si="806"/>
        <v>2.5979999999999999</v>
      </c>
      <c r="AF4007" s="390">
        <f t="shared" si="807"/>
        <v>3.8169999999999997</v>
      </c>
      <c r="AG4007" s="390">
        <f t="shared" si="808"/>
        <v>3.1839999999999997</v>
      </c>
      <c r="AH4007" s="390">
        <f t="shared" si="809"/>
        <v>3.0960000000000001</v>
      </c>
      <c r="AI4007" s="390">
        <f t="shared" si="810"/>
        <v>3.6280000000000001</v>
      </c>
      <c r="AJ4007" s="390">
        <f t="shared" si="811"/>
        <v>2.911</v>
      </c>
      <c r="AK4007" s="390">
        <f t="shared" si="812"/>
        <v>3.1949999999999998</v>
      </c>
      <c r="AL4007" s="390">
        <f t="shared" si="813"/>
        <v>3.3049999999999997</v>
      </c>
      <c r="AM4007" s="390">
        <f t="shared" si="814"/>
        <v>3.1859999999999999</v>
      </c>
      <c r="AN4007" s="390">
        <f t="shared" si="815"/>
        <v>2.7800000000000002</v>
      </c>
      <c r="AO4007" s="390">
        <f t="shared" si="816"/>
        <v>3.6829999999999998</v>
      </c>
    </row>
    <row r="4008" spans="1:41" ht="15" customHeight="1" x14ac:dyDescent="0.25">
      <c r="A4008" s="127" t="s">
        <v>5432</v>
      </c>
      <c r="B4008" s="125" t="s">
        <v>1487</v>
      </c>
      <c r="C4008" s="125" t="s">
        <v>5249</v>
      </c>
      <c r="D4008" s="125" t="s">
        <v>1475</v>
      </c>
      <c r="F4008" s="126">
        <v>6.49</v>
      </c>
      <c r="G4008" s="126">
        <v>6.69</v>
      </c>
      <c r="H4008" s="126">
        <v>5.35</v>
      </c>
      <c r="I4008" s="126"/>
      <c r="J4008" s="317"/>
      <c r="K4008" s="323">
        <f>ROUND(SUMIF('VGT-Bewegungsdaten'!B:B,A4008,'VGT-Bewegungsdaten'!C:C),3)</f>
        <v>0</v>
      </c>
      <c r="L4008" s="324">
        <f>ROUND(SUMIF('VGT-Bewegungsdaten'!B:B,$A4008,'VGT-Bewegungsdaten'!D:D),2)</f>
        <v>0</v>
      </c>
      <c r="N4008" s="376" t="s">
        <v>4930</v>
      </c>
      <c r="O4008" s="376" t="s">
        <v>4943</v>
      </c>
      <c r="P4008" s="326">
        <f>ROUND(SUMIF('AV-Bewegungsdaten'!B:B,A4008,'AV-Bewegungsdaten'!C:C),3)</f>
        <v>0</v>
      </c>
      <c r="Q4008" s="324">
        <f>ROUND(SUMIF('AV-Bewegungsdaten'!B:B,$A4008,'AV-Bewegungsdaten'!D:D),2)</f>
        <v>0</v>
      </c>
      <c r="T4008" s="327"/>
      <c r="U4008" s="326">
        <f>ROUND(SUMIF('DV-Bewegungsdaten'!B:B,Kategorien!A4008,'DV-Bewegungsdaten'!D:D),3)</f>
        <v>0</v>
      </c>
      <c r="V4008" s="324">
        <f>ROUND(SUMIF('DV-Bewegungsdaten'!B:B,Kategorien!A4008,'DV-Bewegungsdaten'!E:E),3)</f>
        <v>0</v>
      </c>
      <c r="AD4008" s="390">
        <f t="shared" si="805"/>
        <v>1.7510000000000003</v>
      </c>
      <c r="AE4008" s="390">
        <f t="shared" si="806"/>
        <v>2.4080000000000004</v>
      </c>
      <c r="AF4008" s="390">
        <f t="shared" si="807"/>
        <v>3.6270000000000002</v>
      </c>
      <c r="AG4008" s="390">
        <f t="shared" si="808"/>
        <v>2.9940000000000002</v>
      </c>
      <c r="AH4008" s="390">
        <f t="shared" si="809"/>
        <v>2.9060000000000006</v>
      </c>
      <c r="AI4008" s="390">
        <f t="shared" si="810"/>
        <v>3.4380000000000006</v>
      </c>
      <c r="AJ4008" s="390">
        <f t="shared" si="811"/>
        <v>2.7210000000000005</v>
      </c>
      <c r="AK4008" s="390">
        <f t="shared" si="812"/>
        <v>3.0050000000000003</v>
      </c>
      <c r="AL4008" s="390">
        <f t="shared" si="813"/>
        <v>3.1150000000000002</v>
      </c>
      <c r="AM4008" s="390">
        <f t="shared" si="814"/>
        <v>2.9960000000000004</v>
      </c>
      <c r="AN4008" s="390">
        <f t="shared" si="815"/>
        <v>2.5900000000000007</v>
      </c>
      <c r="AO4008" s="390">
        <f t="shared" si="816"/>
        <v>3.4930000000000003</v>
      </c>
    </row>
    <row r="4009" spans="1:41" ht="15" customHeight="1" x14ac:dyDescent="0.25">
      <c r="A4009" s="127" t="s">
        <v>5433</v>
      </c>
      <c r="B4009" s="125" t="s">
        <v>1487</v>
      </c>
      <c r="C4009" s="125" t="s">
        <v>5249</v>
      </c>
      <c r="D4009" s="125" t="s">
        <v>1424</v>
      </c>
      <c r="F4009" s="126">
        <v>5.63</v>
      </c>
      <c r="G4009" s="126">
        <v>5.83</v>
      </c>
      <c r="H4009" s="126">
        <v>4.66</v>
      </c>
      <c r="I4009" s="126"/>
      <c r="J4009" s="317"/>
      <c r="K4009" s="323">
        <f>ROUND(SUMIF('VGT-Bewegungsdaten'!B:B,A4009,'VGT-Bewegungsdaten'!C:C),3)</f>
        <v>0</v>
      </c>
      <c r="L4009" s="324">
        <f>ROUND(SUMIF('VGT-Bewegungsdaten'!B:B,$A4009,'VGT-Bewegungsdaten'!D:D),2)</f>
        <v>0</v>
      </c>
      <c r="N4009" s="376" t="s">
        <v>4930</v>
      </c>
      <c r="O4009" s="376" t="s">
        <v>4943</v>
      </c>
      <c r="P4009" s="326">
        <f>ROUND(SUMIF('AV-Bewegungsdaten'!B:B,A4009,'AV-Bewegungsdaten'!C:C),3)</f>
        <v>0</v>
      </c>
      <c r="Q4009" s="324">
        <f>ROUND(SUMIF('AV-Bewegungsdaten'!B:B,$A4009,'AV-Bewegungsdaten'!D:D),2)</f>
        <v>0</v>
      </c>
      <c r="T4009" s="327"/>
      <c r="U4009" s="326">
        <f>ROUND(SUMIF('DV-Bewegungsdaten'!B:B,Kategorien!A4009,'DV-Bewegungsdaten'!D:D),3)</f>
        <v>0</v>
      </c>
      <c r="V4009" s="324">
        <f>ROUND(SUMIF('DV-Bewegungsdaten'!B:B,Kategorien!A4009,'DV-Bewegungsdaten'!E:E),3)</f>
        <v>0</v>
      </c>
      <c r="AD4009" s="390">
        <f t="shared" si="805"/>
        <v>0.89100000000000001</v>
      </c>
      <c r="AE4009" s="390">
        <f t="shared" si="806"/>
        <v>1.548</v>
      </c>
      <c r="AF4009" s="390">
        <f t="shared" si="807"/>
        <v>2.7669999999999999</v>
      </c>
      <c r="AG4009" s="390">
        <f t="shared" si="808"/>
        <v>2.1339999999999999</v>
      </c>
      <c r="AH4009" s="390">
        <f t="shared" si="809"/>
        <v>2.0460000000000003</v>
      </c>
      <c r="AI4009" s="390">
        <f t="shared" si="810"/>
        <v>2.5780000000000003</v>
      </c>
      <c r="AJ4009" s="390">
        <f t="shared" si="811"/>
        <v>1.8610000000000002</v>
      </c>
      <c r="AK4009" s="390">
        <f t="shared" si="812"/>
        <v>2.145</v>
      </c>
      <c r="AL4009" s="390">
        <f t="shared" si="813"/>
        <v>2.2549999999999999</v>
      </c>
      <c r="AM4009" s="390">
        <f t="shared" si="814"/>
        <v>2.1360000000000001</v>
      </c>
      <c r="AN4009" s="390">
        <f t="shared" si="815"/>
        <v>1.7300000000000004</v>
      </c>
      <c r="AO4009" s="390">
        <f t="shared" si="816"/>
        <v>2.633</v>
      </c>
    </row>
    <row r="4010" spans="1:41" ht="15" customHeight="1" x14ac:dyDescent="0.25">
      <c r="A4010" s="127" t="s">
        <v>5750</v>
      </c>
      <c r="B4010" s="125" t="s">
        <v>1487</v>
      </c>
      <c r="C4010" s="125" t="s">
        <v>5727</v>
      </c>
      <c r="D4010" s="125" t="s">
        <v>1475</v>
      </c>
      <c r="F4010" s="126">
        <v>6.49</v>
      </c>
      <c r="G4010" s="126">
        <v>6.69</v>
      </c>
      <c r="H4010" s="126">
        <v>5.35</v>
      </c>
      <c r="I4010" s="126"/>
      <c r="J4010" s="317"/>
      <c r="K4010" s="323">
        <f>ROUND(SUMIF('VGT-Bewegungsdaten'!B:B,A4010,'VGT-Bewegungsdaten'!C:C),3)</f>
        <v>0</v>
      </c>
      <c r="L4010" s="324">
        <f>ROUND(SUMIF('VGT-Bewegungsdaten'!B:B,$A4010,'VGT-Bewegungsdaten'!D:D),2)</f>
        <v>0</v>
      </c>
      <c r="N4010" s="376" t="s">
        <v>4930</v>
      </c>
      <c r="O4010" s="376" t="s">
        <v>4943</v>
      </c>
      <c r="P4010" s="326">
        <f>ROUND(SUMIF('AV-Bewegungsdaten'!B:B,A4010,'AV-Bewegungsdaten'!C:C),3)</f>
        <v>0</v>
      </c>
      <c r="Q4010" s="324">
        <f>ROUND(SUMIF('AV-Bewegungsdaten'!B:B,$A4010,'AV-Bewegungsdaten'!D:D),2)</f>
        <v>0</v>
      </c>
      <c r="T4010" s="327"/>
      <c r="U4010" s="326">
        <f>ROUND(SUMIF('DV-Bewegungsdaten'!B:B,Kategorien!A4010,'DV-Bewegungsdaten'!D:D),3)</f>
        <v>0</v>
      </c>
      <c r="V4010" s="324">
        <f>ROUND(SUMIF('DV-Bewegungsdaten'!B:B,Kategorien!A4010,'DV-Bewegungsdaten'!E:E),3)</f>
        <v>0</v>
      </c>
      <c r="AD4010" s="390">
        <f t="shared" si="805"/>
        <v>1.7510000000000003</v>
      </c>
      <c r="AE4010" s="390">
        <f t="shared" si="806"/>
        <v>2.4080000000000004</v>
      </c>
      <c r="AF4010" s="390">
        <f t="shared" si="807"/>
        <v>3.6270000000000002</v>
      </c>
      <c r="AG4010" s="390">
        <f t="shared" si="808"/>
        <v>2.9940000000000002</v>
      </c>
      <c r="AH4010" s="390">
        <f t="shared" si="809"/>
        <v>2.9060000000000006</v>
      </c>
      <c r="AI4010" s="390">
        <f t="shared" si="810"/>
        <v>3.4380000000000006</v>
      </c>
      <c r="AJ4010" s="390">
        <f t="shared" si="811"/>
        <v>2.7210000000000005</v>
      </c>
      <c r="AK4010" s="390">
        <f t="shared" si="812"/>
        <v>3.0050000000000003</v>
      </c>
      <c r="AL4010" s="390">
        <f t="shared" si="813"/>
        <v>3.1150000000000002</v>
      </c>
      <c r="AM4010" s="390">
        <f t="shared" si="814"/>
        <v>2.9960000000000004</v>
      </c>
      <c r="AN4010" s="390">
        <f t="shared" si="815"/>
        <v>2.5900000000000007</v>
      </c>
      <c r="AO4010" s="390">
        <f t="shared" si="816"/>
        <v>3.4930000000000003</v>
      </c>
    </row>
    <row r="4011" spans="1:41" ht="15" customHeight="1" x14ac:dyDescent="0.25">
      <c r="A4011" s="127" t="s">
        <v>5751</v>
      </c>
      <c r="B4011" s="125" t="s">
        <v>1487</v>
      </c>
      <c r="C4011" s="125" t="s">
        <v>5727</v>
      </c>
      <c r="D4011" s="125" t="s">
        <v>1424</v>
      </c>
      <c r="F4011" s="126">
        <v>5.63</v>
      </c>
      <c r="G4011" s="126">
        <v>5.83</v>
      </c>
      <c r="H4011" s="126">
        <v>4.66</v>
      </c>
      <c r="I4011" s="126"/>
      <c r="J4011" s="317"/>
      <c r="K4011" s="323">
        <f>ROUND(SUMIF('VGT-Bewegungsdaten'!B:B,A4011,'VGT-Bewegungsdaten'!C:C),3)</f>
        <v>0</v>
      </c>
      <c r="L4011" s="324">
        <f>ROUND(SUMIF('VGT-Bewegungsdaten'!B:B,$A4011,'VGT-Bewegungsdaten'!D:D),2)</f>
        <v>0</v>
      </c>
      <c r="N4011" s="376" t="s">
        <v>4930</v>
      </c>
      <c r="O4011" s="376" t="s">
        <v>4943</v>
      </c>
      <c r="P4011" s="326">
        <f>ROUND(SUMIF('AV-Bewegungsdaten'!B:B,A4011,'AV-Bewegungsdaten'!C:C),3)</f>
        <v>0</v>
      </c>
      <c r="Q4011" s="324">
        <f>ROUND(SUMIF('AV-Bewegungsdaten'!B:B,$A4011,'AV-Bewegungsdaten'!D:D),2)</f>
        <v>0</v>
      </c>
      <c r="T4011" s="327"/>
      <c r="U4011" s="326">
        <f>ROUND(SUMIF('DV-Bewegungsdaten'!B:B,Kategorien!A4011,'DV-Bewegungsdaten'!D:D),3)</f>
        <v>0</v>
      </c>
      <c r="V4011" s="324">
        <f>ROUND(SUMIF('DV-Bewegungsdaten'!B:B,Kategorien!A4011,'DV-Bewegungsdaten'!E:E),3)</f>
        <v>0</v>
      </c>
      <c r="AD4011" s="390">
        <f t="shared" si="805"/>
        <v>0.89100000000000001</v>
      </c>
      <c r="AE4011" s="390">
        <f t="shared" si="806"/>
        <v>1.548</v>
      </c>
      <c r="AF4011" s="390">
        <f t="shared" si="807"/>
        <v>2.7669999999999999</v>
      </c>
      <c r="AG4011" s="390">
        <f t="shared" si="808"/>
        <v>2.1339999999999999</v>
      </c>
      <c r="AH4011" s="390">
        <f t="shared" si="809"/>
        <v>2.0460000000000003</v>
      </c>
      <c r="AI4011" s="390">
        <f t="shared" si="810"/>
        <v>2.5780000000000003</v>
      </c>
      <c r="AJ4011" s="390">
        <f t="shared" si="811"/>
        <v>1.8610000000000002</v>
      </c>
      <c r="AK4011" s="390">
        <f t="shared" si="812"/>
        <v>2.145</v>
      </c>
      <c r="AL4011" s="390">
        <f t="shared" si="813"/>
        <v>2.2549999999999999</v>
      </c>
      <c r="AM4011" s="390">
        <f t="shared" si="814"/>
        <v>2.1360000000000001</v>
      </c>
      <c r="AN4011" s="390">
        <f t="shared" si="815"/>
        <v>1.7300000000000004</v>
      </c>
      <c r="AO4011" s="390">
        <f t="shared" si="816"/>
        <v>2.633</v>
      </c>
    </row>
    <row r="4012" spans="1:41" ht="15" customHeight="1" x14ac:dyDescent="0.25">
      <c r="A4012" s="127" t="s">
        <v>6102</v>
      </c>
      <c r="B4012" s="125" t="s">
        <v>1487</v>
      </c>
      <c r="C4012" s="125" t="s">
        <v>5976</v>
      </c>
      <c r="D4012" s="125" t="s">
        <v>1475</v>
      </c>
      <c r="F4012" s="126">
        <v>6.39</v>
      </c>
      <c r="G4012" s="126">
        <v>6.59</v>
      </c>
      <c r="H4012" s="126">
        <v>5.27</v>
      </c>
      <c r="I4012" s="126"/>
      <c r="J4012" s="317"/>
      <c r="K4012" s="323">
        <f>ROUND(SUMIF('VGT-Bewegungsdaten'!B:B,A4012,'VGT-Bewegungsdaten'!C:C),3)</f>
        <v>0</v>
      </c>
      <c r="L4012" s="324">
        <f>ROUND(SUMIF('VGT-Bewegungsdaten'!B:B,$A4012,'VGT-Bewegungsdaten'!D:D),2)</f>
        <v>0</v>
      </c>
      <c r="N4012" s="376" t="s">
        <v>4930</v>
      </c>
      <c r="O4012" s="376" t="s">
        <v>4943</v>
      </c>
      <c r="P4012" s="326">
        <f>ROUND(SUMIF('AV-Bewegungsdaten'!B:B,A4012,'AV-Bewegungsdaten'!C:C),3)</f>
        <v>0</v>
      </c>
      <c r="Q4012" s="324">
        <f>ROUND(SUMIF('AV-Bewegungsdaten'!B:B,$A4012,'AV-Bewegungsdaten'!D:D),2)</f>
        <v>0</v>
      </c>
      <c r="T4012" s="327"/>
      <c r="U4012" s="326">
        <f>ROUND(SUMIF('DV-Bewegungsdaten'!B:B,Kategorien!A4012,'DV-Bewegungsdaten'!D:D),3)</f>
        <v>0</v>
      </c>
      <c r="V4012" s="324">
        <f>ROUND(SUMIF('DV-Bewegungsdaten'!B:B,Kategorien!A4012,'DV-Bewegungsdaten'!E:E),3)</f>
        <v>0</v>
      </c>
      <c r="AD4012" s="390">
        <f t="shared" si="805"/>
        <v>1.6509999999999998</v>
      </c>
      <c r="AE4012" s="390">
        <f t="shared" si="806"/>
        <v>2.3079999999999998</v>
      </c>
      <c r="AF4012" s="390">
        <f t="shared" si="807"/>
        <v>3.5269999999999997</v>
      </c>
      <c r="AG4012" s="390">
        <f t="shared" si="808"/>
        <v>2.8939999999999997</v>
      </c>
      <c r="AH4012" s="390">
        <f t="shared" si="809"/>
        <v>2.806</v>
      </c>
      <c r="AI4012" s="390">
        <f t="shared" si="810"/>
        <v>3.3380000000000001</v>
      </c>
      <c r="AJ4012" s="390">
        <f t="shared" si="811"/>
        <v>2.621</v>
      </c>
      <c r="AK4012" s="390">
        <f t="shared" si="812"/>
        <v>2.9049999999999998</v>
      </c>
      <c r="AL4012" s="390">
        <f t="shared" si="813"/>
        <v>3.0149999999999997</v>
      </c>
      <c r="AM4012" s="390">
        <f t="shared" si="814"/>
        <v>2.8959999999999999</v>
      </c>
      <c r="AN4012" s="390">
        <f t="shared" si="815"/>
        <v>2.4900000000000002</v>
      </c>
      <c r="AO4012" s="390">
        <f t="shared" si="816"/>
        <v>3.3929999999999998</v>
      </c>
    </row>
    <row r="4013" spans="1:41" ht="15" customHeight="1" x14ac:dyDescent="0.25">
      <c r="A4013" s="127" t="s">
        <v>6103</v>
      </c>
      <c r="B4013" s="125" t="s">
        <v>1487</v>
      </c>
      <c r="C4013" s="125" t="s">
        <v>5976</v>
      </c>
      <c r="D4013" s="125" t="s">
        <v>1424</v>
      </c>
      <c r="F4013" s="126">
        <v>5.55</v>
      </c>
      <c r="G4013" s="126">
        <v>5.74</v>
      </c>
      <c r="H4013" s="126">
        <v>4.59</v>
      </c>
      <c r="I4013" s="126"/>
      <c r="J4013" s="317"/>
      <c r="K4013" s="323">
        <f>ROUND(SUMIF('VGT-Bewegungsdaten'!B:B,A4013,'VGT-Bewegungsdaten'!C:C),3)</f>
        <v>0</v>
      </c>
      <c r="L4013" s="324">
        <f>ROUND(SUMIF('VGT-Bewegungsdaten'!B:B,$A4013,'VGT-Bewegungsdaten'!D:D),2)</f>
        <v>0</v>
      </c>
      <c r="N4013" s="376" t="s">
        <v>4930</v>
      </c>
      <c r="O4013" s="376" t="s">
        <v>4943</v>
      </c>
      <c r="P4013" s="326">
        <f>ROUND(SUMIF('AV-Bewegungsdaten'!B:B,A4013,'AV-Bewegungsdaten'!C:C),3)</f>
        <v>0</v>
      </c>
      <c r="Q4013" s="324">
        <f>ROUND(SUMIF('AV-Bewegungsdaten'!B:B,$A4013,'AV-Bewegungsdaten'!D:D),2)</f>
        <v>0</v>
      </c>
      <c r="T4013" s="327"/>
      <c r="U4013" s="326">
        <f>ROUND(SUMIF('DV-Bewegungsdaten'!B:B,Kategorien!A4013,'DV-Bewegungsdaten'!D:D),3)</f>
        <v>0</v>
      </c>
      <c r="V4013" s="324">
        <f>ROUND(SUMIF('DV-Bewegungsdaten'!B:B,Kategorien!A4013,'DV-Bewegungsdaten'!E:E),3)</f>
        <v>0</v>
      </c>
      <c r="AD4013" s="390">
        <f t="shared" si="805"/>
        <v>0.80100000000000016</v>
      </c>
      <c r="AE4013" s="390">
        <f t="shared" si="806"/>
        <v>1.4580000000000002</v>
      </c>
      <c r="AF4013" s="390">
        <f t="shared" si="807"/>
        <v>2.677</v>
      </c>
      <c r="AG4013" s="390">
        <f t="shared" si="808"/>
        <v>2.044</v>
      </c>
      <c r="AH4013" s="390">
        <f t="shared" si="809"/>
        <v>1.9560000000000004</v>
      </c>
      <c r="AI4013" s="390">
        <f t="shared" si="810"/>
        <v>2.4880000000000004</v>
      </c>
      <c r="AJ4013" s="390">
        <f t="shared" si="811"/>
        <v>1.7710000000000004</v>
      </c>
      <c r="AK4013" s="390">
        <f t="shared" si="812"/>
        <v>2.0550000000000002</v>
      </c>
      <c r="AL4013" s="390">
        <f t="shared" si="813"/>
        <v>2.165</v>
      </c>
      <c r="AM4013" s="390">
        <f t="shared" si="814"/>
        <v>2.0460000000000003</v>
      </c>
      <c r="AN4013" s="390">
        <f t="shared" si="815"/>
        <v>1.6400000000000006</v>
      </c>
      <c r="AO4013" s="390">
        <f t="shared" si="816"/>
        <v>2.5430000000000001</v>
      </c>
    </row>
    <row r="4014" spans="1:41" ht="15" customHeight="1" x14ac:dyDescent="0.25">
      <c r="A4014" s="127" t="s">
        <v>6104</v>
      </c>
      <c r="B4014" s="125" t="s">
        <v>1487</v>
      </c>
      <c r="C4014" s="125" t="s">
        <v>6044</v>
      </c>
      <c r="D4014" s="125" t="s">
        <v>1475</v>
      </c>
      <c r="F4014" s="126">
        <v>6.29</v>
      </c>
      <c r="G4014" s="126">
        <v>6.49</v>
      </c>
      <c r="H4014" s="126">
        <v>5.19</v>
      </c>
      <c r="I4014" s="126"/>
      <c r="J4014" s="317"/>
      <c r="K4014" s="323">
        <f>ROUND(SUMIF('VGT-Bewegungsdaten'!B:B,A4014,'VGT-Bewegungsdaten'!C:C),3)</f>
        <v>0</v>
      </c>
      <c r="L4014" s="324">
        <f>ROUND(SUMIF('VGT-Bewegungsdaten'!B:B,$A4014,'VGT-Bewegungsdaten'!D:D),2)</f>
        <v>0</v>
      </c>
      <c r="N4014" s="376" t="s">
        <v>4930</v>
      </c>
      <c r="O4014" s="376" t="s">
        <v>4943</v>
      </c>
      <c r="P4014" s="326">
        <f>ROUND(SUMIF('AV-Bewegungsdaten'!B:B,A4014,'AV-Bewegungsdaten'!C:C),3)</f>
        <v>0</v>
      </c>
      <c r="Q4014" s="324">
        <f>ROUND(SUMIF('AV-Bewegungsdaten'!B:B,$A4014,'AV-Bewegungsdaten'!D:D),2)</f>
        <v>0</v>
      </c>
      <c r="T4014" s="327"/>
      <c r="U4014" s="326">
        <f>ROUND(SUMIF('DV-Bewegungsdaten'!B:B,Kategorien!A4014,'DV-Bewegungsdaten'!D:D),3)</f>
        <v>0</v>
      </c>
      <c r="V4014" s="324">
        <f>ROUND(SUMIF('DV-Bewegungsdaten'!B:B,Kategorien!A4014,'DV-Bewegungsdaten'!E:E),3)</f>
        <v>0</v>
      </c>
      <c r="AD4014" s="390">
        <f t="shared" si="805"/>
        <v>1.5510000000000002</v>
      </c>
      <c r="AE4014" s="390">
        <f t="shared" si="806"/>
        <v>2.2080000000000002</v>
      </c>
      <c r="AF4014" s="390">
        <f t="shared" si="807"/>
        <v>3.427</v>
      </c>
      <c r="AG4014" s="390">
        <f t="shared" si="808"/>
        <v>2.794</v>
      </c>
      <c r="AH4014" s="390">
        <f t="shared" si="809"/>
        <v>2.7060000000000004</v>
      </c>
      <c r="AI4014" s="390">
        <f t="shared" si="810"/>
        <v>3.2380000000000004</v>
      </c>
      <c r="AJ4014" s="390">
        <f t="shared" si="811"/>
        <v>2.5210000000000004</v>
      </c>
      <c r="AK4014" s="390">
        <f t="shared" si="812"/>
        <v>2.8050000000000002</v>
      </c>
      <c r="AL4014" s="390">
        <f t="shared" si="813"/>
        <v>2.915</v>
      </c>
      <c r="AM4014" s="390">
        <f t="shared" si="814"/>
        <v>2.7960000000000003</v>
      </c>
      <c r="AN4014" s="390">
        <f t="shared" si="815"/>
        <v>2.3900000000000006</v>
      </c>
      <c r="AO4014" s="390">
        <f t="shared" si="816"/>
        <v>3.2930000000000001</v>
      </c>
    </row>
    <row r="4015" spans="1:41" ht="15" customHeight="1" x14ac:dyDescent="0.25">
      <c r="A4015" s="127" t="s">
        <v>6105</v>
      </c>
      <c r="B4015" s="125" t="s">
        <v>1487</v>
      </c>
      <c r="C4015" s="125" t="s">
        <v>6044</v>
      </c>
      <c r="D4015" s="125" t="s">
        <v>1424</v>
      </c>
      <c r="F4015" s="126">
        <v>5.46</v>
      </c>
      <c r="G4015" s="126">
        <v>5.66</v>
      </c>
      <c r="H4015" s="126">
        <v>4.53</v>
      </c>
      <c r="I4015" s="126"/>
      <c r="J4015" s="317"/>
      <c r="K4015" s="323">
        <f>ROUND(SUMIF('VGT-Bewegungsdaten'!B:B,A4015,'VGT-Bewegungsdaten'!C:C),3)</f>
        <v>0</v>
      </c>
      <c r="L4015" s="324">
        <f>ROUND(SUMIF('VGT-Bewegungsdaten'!B:B,$A4015,'VGT-Bewegungsdaten'!D:D),2)</f>
        <v>0</v>
      </c>
      <c r="N4015" s="376" t="s">
        <v>4930</v>
      </c>
      <c r="O4015" s="376" t="s">
        <v>4943</v>
      </c>
      <c r="P4015" s="326">
        <f>ROUND(SUMIF('AV-Bewegungsdaten'!B:B,A4015,'AV-Bewegungsdaten'!C:C),3)</f>
        <v>0</v>
      </c>
      <c r="Q4015" s="324">
        <f>ROUND(SUMIF('AV-Bewegungsdaten'!B:B,$A4015,'AV-Bewegungsdaten'!D:D),2)</f>
        <v>0</v>
      </c>
      <c r="T4015" s="327"/>
      <c r="U4015" s="326">
        <f>ROUND(SUMIF('DV-Bewegungsdaten'!B:B,Kategorien!A4015,'DV-Bewegungsdaten'!D:D),3)</f>
        <v>0</v>
      </c>
      <c r="V4015" s="324">
        <f>ROUND(SUMIF('DV-Bewegungsdaten'!B:B,Kategorien!A4015,'DV-Bewegungsdaten'!E:E),3)</f>
        <v>0</v>
      </c>
      <c r="AD4015" s="390">
        <f t="shared" si="805"/>
        <v>0.72100000000000009</v>
      </c>
      <c r="AE4015" s="390">
        <f t="shared" si="806"/>
        <v>1.3780000000000001</v>
      </c>
      <c r="AF4015" s="390">
        <f t="shared" si="807"/>
        <v>2.597</v>
      </c>
      <c r="AG4015" s="390">
        <f t="shared" si="808"/>
        <v>1.964</v>
      </c>
      <c r="AH4015" s="390">
        <f t="shared" si="809"/>
        <v>1.8760000000000003</v>
      </c>
      <c r="AI4015" s="390">
        <f t="shared" si="810"/>
        <v>2.4080000000000004</v>
      </c>
      <c r="AJ4015" s="390">
        <f t="shared" si="811"/>
        <v>1.6910000000000003</v>
      </c>
      <c r="AK4015" s="390">
        <f t="shared" si="812"/>
        <v>1.9750000000000001</v>
      </c>
      <c r="AL4015" s="390">
        <f t="shared" si="813"/>
        <v>2.085</v>
      </c>
      <c r="AM4015" s="390">
        <f t="shared" si="814"/>
        <v>1.9660000000000002</v>
      </c>
      <c r="AN4015" s="390">
        <f t="shared" si="815"/>
        <v>1.5600000000000005</v>
      </c>
      <c r="AO4015" s="390">
        <f t="shared" si="816"/>
        <v>2.4630000000000001</v>
      </c>
    </row>
    <row r="4016" spans="1:41" ht="15" customHeight="1" x14ac:dyDescent="0.25">
      <c r="A4016" s="127" t="s">
        <v>6583</v>
      </c>
      <c r="B4016" s="125" t="s">
        <v>1487</v>
      </c>
      <c r="C4016" s="125" t="s">
        <v>6526</v>
      </c>
      <c r="D4016" s="125" t="s">
        <v>1475</v>
      </c>
      <c r="F4016" s="126">
        <v>6.19</v>
      </c>
      <c r="G4016" s="126">
        <v>6.39</v>
      </c>
      <c r="H4016" s="126">
        <v>5.1100000000000003</v>
      </c>
      <c r="I4016" s="126"/>
      <c r="J4016" s="317"/>
      <c r="K4016" s="323">
        <f>ROUND(SUMIF('VGT-Bewegungsdaten'!B:B,A4016,'VGT-Bewegungsdaten'!C:C),3)</f>
        <v>0</v>
      </c>
      <c r="L4016" s="324">
        <f>ROUND(SUMIF('VGT-Bewegungsdaten'!B:B,$A4016,'VGT-Bewegungsdaten'!D:D),2)</f>
        <v>0</v>
      </c>
      <c r="N4016" s="376" t="s">
        <v>4930</v>
      </c>
      <c r="O4016" s="376" t="s">
        <v>4943</v>
      </c>
      <c r="P4016" s="326">
        <f>ROUND(SUMIF('AV-Bewegungsdaten'!B:B,A4016,'AV-Bewegungsdaten'!C:C),3)</f>
        <v>0</v>
      </c>
      <c r="Q4016" s="324">
        <f>ROUND(SUMIF('AV-Bewegungsdaten'!B:B,$A4016,'AV-Bewegungsdaten'!D:D),2)</f>
        <v>0</v>
      </c>
      <c r="T4016" s="327"/>
      <c r="U4016" s="326">
        <f>ROUND(SUMIF('DV-Bewegungsdaten'!B:B,Kategorien!A4016,'DV-Bewegungsdaten'!D:D),3)</f>
        <v>0</v>
      </c>
      <c r="V4016" s="324">
        <f>ROUND(SUMIF('DV-Bewegungsdaten'!B:B,Kategorien!A4016,'DV-Bewegungsdaten'!E:E),3)</f>
        <v>0</v>
      </c>
      <c r="AD4016" s="390">
        <f t="shared" si="805"/>
        <v>1.4509999999999996</v>
      </c>
      <c r="AE4016" s="390">
        <f t="shared" si="806"/>
        <v>2.1079999999999997</v>
      </c>
      <c r="AF4016" s="390">
        <f t="shared" si="807"/>
        <v>3.3269999999999995</v>
      </c>
      <c r="AG4016" s="390">
        <f t="shared" si="808"/>
        <v>2.6939999999999995</v>
      </c>
      <c r="AH4016" s="390">
        <f t="shared" si="809"/>
        <v>2.6059999999999999</v>
      </c>
      <c r="AI4016" s="390">
        <f t="shared" si="810"/>
        <v>3.1379999999999999</v>
      </c>
      <c r="AJ4016" s="390">
        <f t="shared" si="811"/>
        <v>2.4209999999999998</v>
      </c>
      <c r="AK4016" s="390">
        <f t="shared" si="812"/>
        <v>2.7049999999999996</v>
      </c>
      <c r="AL4016" s="390">
        <f t="shared" si="813"/>
        <v>2.8149999999999995</v>
      </c>
      <c r="AM4016" s="390">
        <f t="shared" si="814"/>
        <v>2.6959999999999997</v>
      </c>
      <c r="AN4016" s="390">
        <f t="shared" si="815"/>
        <v>2.29</v>
      </c>
      <c r="AO4016" s="390">
        <f t="shared" si="816"/>
        <v>3.1929999999999996</v>
      </c>
    </row>
    <row r="4017" spans="1:41" ht="15" customHeight="1" x14ac:dyDescent="0.25">
      <c r="A4017" s="127" t="s">
        <v>6584</v>
      </c>
      <c r="B4017" s="125" t="s">
        <v>1487</v>
      </c>
      <c r="C4017" s="125" t="s">
        <v>6526</v>
      </c>
      <c r="D4017" s="125" t="s">
        <v>1424</v>
      </c>
      <c r="F4017" s="126">
        <v>5.38</v>
      </c>
      <c r="G4017" s="126">
        <v>5.58</v>
      </c>
      <c r="H4017" s="126">
        <v>4.46</v>
      </c>
      <c r="I4017" s="126"/>
      <c r="J4017" s="317"/>
      <c r="K4017" s="323">
        <f>ROUND(SUMIF('VGT-Bewegungsdaten'!B:B,A4017,'VGT-Bewegungsdaten'!C:C),3)</f>
        <v>0</v>
      </c>
      <c r="L4017" s="324">
        <f>ROUND(SUMIF('VGT-Bewegungsdaten'!B:B,$A4017,'VGT-Bewegungsdaten'!D:D),2)</f>
        <v>0</v>
      </c>
      <c r="N4017" s="376" t="s">
        <v>4930</v>
      </c>
      <c r="O4017" s="376" t="s">
        <v>4943</v>
      </c>
      <c r="P4017" s="326">
        <f>ROUND(SUMIF('AV-Bewegungsdaten'!B:B,A4017,'AV-Bewegungsdaten'!C:C),3)</f>
        <v>0</v>
      </c>
      <c r="Q4017" s="324">
        <f>ROUND(SUMIF('AV-Bewegungsdaten'!B:B,$A4017,'AV-Bewegungsdaten'!D:D),2)</f>
        <v>0</v>
      </c>
      <c r="T4017" s="327"/>
      <c r="U4017" s="326">
        <f>ROUND(SUMIF('DV-Bewegungsdaten'!B:B,Kategorien!A4017,'DV-Bewegungsdaten'!D:D),3)</f>
        <v>0</v>
      </c>
      <c r="V4017" s="324">
        <f>ROUND(SUMIF('DV-Bewegungsdaten'!B:B,Kategorien!A4017,'DV-Bewegungsdaten'!E:E),3)</f>
        <v>0</v>
      </c>
      <c r="AD4017" s="390">
        <f t="shared" si="805"/>
        <v>0.64100000000000001</v>
      </c>
      <c r="AE4017" s="390">
        <f t="shared" si="806"/>
        <v>1.298</v>
      </c>
      <c r="AF4017" s="390">
        <f t="shared" si="807"/>
        <v>2.5169999999999999</v>
      </c>
      <c r="AG4017" s="390">
        <f t="shared" si="808"/>
        <v>1.8839999999999999</v>
      </c>
      <c r="AH4017" s="390">
        <f t="shared" si="809"/>
        <v>1.7960000000000003</v>
      </c>
      <c r="AI4017" s="390">
        <f t="shared" si="810"/>
        <v>2.3280000000000003</v>
      </c>
      <c r="AJ4017" s="390">
        <f t="shared" si="811"/>
        <v>1.6110000000000002</v>
      </c>
      <c r="AK4017" s="390">
        <f t="shared" si="812"/>
        <v>1.895</v>
      </c>
      <c r="AL4017" s="390">
        <f t="shared" si="813"/>
        <v>2.0049999999999999</v>
      </c>
      <c r="AM4017" s="390">
        <f t="shared" si="814"/>
        <v>1.8860000000000001</v>
      </c>
      <c r="AN4017" s="390">
        <f t="shared" si="815"/>
        <v>1.4800000000000004</v>
      </c>
      <c r="AO4017" s="390">
        <f t="shared" si="816"/>
        <v>2.383</v>
      </c>
    </row>
    <row r="4018" spans="1:41" ht="15" customHeight="1" x14ac:dyDescent="0.25">
      <c r="A4018" s="127" t="s">
        <v>6986</v>
      </c>
      <c r="B4018" s="125" t="s">
        <v>1487</v>
      </c>
      <c r="C4018" s="125" t="s">
        <v>6928</v>
      </c>
      <c r="D4018" s="125" t="s">
        <v>1475</v>
      </c>
      <c r="F4018" s="126">
        <v>6.1</v>
      </c>
      <c r="G4018" s="126">
        <v>6.3</v>
      </c>
      <c r="H4018" s="126">
        <v>5.04</v>
      </c>
      <c r="I4018" s="126"/>
      <c r="J4018" s="317"/>
      <c r="K4018" s="323">
        <f>ROUND(SUMIF('VGT-Bewegungsdaten'!B:B,A4018,'VGT-Bewegungsdaten'!C:C),3)</f>
        <v>0</v>
      </c>
      <c r="L4018" s="324">
        <f>ROUND(SUMIF('VGT-Bewegungsdaten'!B:B,$A4018,'VGT-Bewegungsdaten'!D:D),2)</f>
        <v>0</v>
      </c>
      <c r="N4018" s="376" t="s">
        <v>4930</v>
      </c>
      <c r="O4018" s="376" t="s">
        <v>4943</v>
      </c>
      <c r="P4018" s="326">
        <f>ROUND(SUMIF('AV-Bewegungsdaten'!B:B,A4018,'AV-Bewegungsdaten'!C:C),3)</f>
        <v>0</v>
      </c>
      <c r="Q4018" s="324">
        <f>ROUND(SUMIF('AV-Bewegungsdaten'!B:B,$A4018,'AV-Bewegungsdaten'!D:D),2)</f>
        <v>0</v>
      </c>
      <c r="T4018" s="327"/>
      <c r="U4018" s="326">
        <f>ROUND(SUMIF('DV-Bewegungsdaten'!B:B,Kategorien!A4018,'DV-Bewegungsdaten'!D:D),3)</f>
        <v>0</v>
      </c>
      <c r="V4018" s="324">
        <f>ROUND(SUMIF('DV-Bewegungsdaten'!B:B,Kategorien!A4018,'DV-Bewegungsdaten'!E:E),3)</f>
        <v>0</v>
      </c>
      <c r="AD4018" s="390">
        <f t="shared" ref="AD4018:AD4081" si="817">MAX(0,$G4018-AR$9)</f>
        <v>1.3609999999999998</v>
      </c>
      <c r="AE4018" s="390">
        <f t="shared" ref="AE4018:AE4081" si="818">MAX(0,$G4018-AS$9)</f>
        <v>2.0179999999999998</v>
      </c>
      <c r="AF4018" s="390">
        <f t="shared" ref="AF4018:AF4081" si="819">MAX(0,$G4018-AT$9)</f>
        <v>3.2369999999999997</v>
      </c>
      <c r="AG4018" s="390">
        <f t="shared" ref="AG4018:AG4081" si="820">MAX(0,$G4018-AU$9)</f>
        <v>2.6039999999999996</v>
      </c>
      <c r="AH4018" s="390">
        <f t="shared" ref="AH4018:AH4081" si="821">MAX(0,$G4018-AV$9)</f>
        <v>2.516</v>
      </c>
      <c r="AI4018" s="390">
        <f t="shared" ref="AI4018:AI4081" si="822">MAX(0,$G4018-AW$9)</f>
        <v>3.048</v>
      </c>
      <c r="AJ4018" s="390">
        <f t="shared" ref="AJ4018:AJ4081" si="823">MAX(0,$G4018-AX$9)</f>
        <v>2.331</v>
      </c>
      <c r="AK4018" s="390">
        <f t="shared" ref="AK4018:AK4081" si="824">MAX(0,$G4018-AY$9)</f>
        <v>2.6149999999999998</v>
      </c>
      <c r="AL4018" s="390">
        <f t="shared" ref="AL4018:AL4081" si="825">MAX(0,$G4018-AZ$9)</f>
        <v>2.7249999999999996</v>
      </c>
      <c r="AM4018" s="390">
        <f t="shared" ref="AM4018:AM4081" si="826">MAX(0,$G4018-BA$9)</f>
        <v>2.6059999999999999</v>
      </c>
      <c r="AN4018" s="390">
        <f t="shared" ref="AN4018:AN4081" si="827">MAX(0,$G4018-BB$9)</f>
        <v>2.2000000000000002</v>
      </c>
      <c r="AO4018" s="390">
        <f t="shared" ref="AO4018:AO4081" si="828">MAX(0,$G4018-BC$9)</f>
        <v>3.1029999999999998</v>
      </c>
    </row>
    <row r="4019" spans="1:41" ht="15" customHeight="1" x14ac:dyDescent="0.25">
      <c r="A4019" s="127" t="s">
        <v>6987</v>
      </c>
      <c r="B4019" s="125" t="s">
        <v>1487</v>
      </c>
      <c r="C4019" s="125" t="s">
        <v>6928</v>
      </c>
      <c r="D4019" s="125" t="s">
        <v>1424</v>
      </c>
      <c r="F4019" s="126">
        <v>5.29</v>
      </c>
      <c r="G4019" s="126">
        <v>5.49</v>
      </c>
      <c r="H4019" s="126">
        <v>4.3899999999999997</v>
      </c>
      <c r="I4019" s="126"/>
      <c r="J4019" s="317"/>
      <c r="K4019" s="323">
        <f>ROUND(SUMIF('VGT-Bewegungsdaten'!B:B,A4019,'VGT-Bewegungsdaten'!C:C),3)</f>
        <v>0</v>
      </c>
      <c r="L4019" s="324">
        <f>ROUND(SUMIF('VGT-Bewegungsdaten'!B:B,$A4019,'VGT-Bewegungsdaten'!D:D),2)</f>
        <v>0</v>
      </c>
      <c r="N4019" s="376" t="s">
        <v>4930</v>
      </c>
      <c r="O4019" s="376" t="s">
        <v>4943</v>
      </c>
      <c r="P4019" s="326">
        <f>ROUND(SUMIF('AV-Bewegungsdaten'!B:B,A4019,'AV-Bewegungsdaten'!C:C),3)</f>
        <v>0</v>
      </c>
      <c r="Q4019" s="324">
        <f>ROUND(SUMIF('AV-Bewegungsdaten'!B:B,$A4019,'AV-Bewegungsdaten'!D:D),2)</f>
        <v>0</v>
      </c>
      <c r="T4019" s="327"/>
      <c r="U4019" s="326">
        <f>ROUND(SUMIF('DV-Bewegungsdaten'!B:B,Kategorien!A4019,'DV-Bewegungsdaten'!D:D),3)</f>
        <v>0</v>
      </c>
      <c r="V4019" s="324">
        <f>ROUND(SUMIF('DV-Bewegungsdaten'!B:B,Kategorien!A4019,'DV-Bewegungsdaten'!E:E),3)</f>
        <v>0</v>
      </c>
      <c r="AD4019" s="390">
        <f t="shared" si="817"/>
        <v>0.55100000000000016</v>
      </c>
      <c r="AE4019" s="390">
        <f t="shared" si="818"/>
        <v>1.2080000000000002</v>
      </c>
      <c r="AF4019" s="390">
        <f t="shared" si="819"/>
        <v>2.427</v>
      </c>
      <c r="AG4019" s="390">
        <f t="shared" si="820"/>
        <v>1.794</v>
      </c>
      <c r="AH4019" s="390">
        <f t="shared" si="821"/>
        <v>1.7060000000000004</v>
      </c>
      <c r="AI4019" s="390">
        <f t="shared" si="822"/>
        <v>2.2380000000000004</v>
      </c>
      <c r="AJ4019" s="390">
        <f t="shared" si="823"/>
        <v>1.5210000000000004</v>
      </c>
      <c r="AK4019" s="390">
        <f t="shared" si="824"/>
        <v>1.8050000000000002</v>
      </c>
      <c r="AL4019" s="390">
        <f t="shared" si="825"/>
        <v>1.915</v>
      </c>
      <c r="AM4019" s="390">
        <f t="shared" si="826"/>
        <v>1.7960000000000003</v>
      </c>
      <c r="AN4019" s="390">
        <f t="shared" si="827"/>
        <v>1.3900000000000006</v>
      </c>
      <c r="AO4019" s="390">
        <f t="shared" si="828"/>
        <v>2.2930000000000001</v>
      </c>
    </row>
    <row r="4020" spans="1:41" ht="15" customHeight="1" x14ac:dyDescent="0.25">
      <c r="A4020" s="127" t="s">
        <v>76</v>
      </c>
      <c r="B4020" s="125" t="s">
        <v>77</v>
      </c>
      <c r="C4020" s="125" t="s">
        <v>4006</v>
      </c>
      <c r="D4020" s="125" t="s">
        <v>78</v>
      </c>
      <c r="F4020" s="126">
        <v>7.16</v>
      </c>
      <c r="G4020" s="126">
        <v>7.36</v>
      </c>
      <c r="H4020" s="126">
        <v>5.73</v>
      </c>
      <c r="I4020" s="126"/>
      <c r="J4020" s="317"/>
      <c r="K4020" s="323">
        <f>ROUND(SUMIF('VGT-Bewegungsdaten'!B:B,A4020,'VGT-Bewegungsdaten'!C:C),3)</f>
        <v>0</v>
      </c>
      <c r="L4020" s="324">
        <f>ROUND(SUMIF('VGT-Bewegungsdaten'!B:B,$A4020,'VGT-Bewegungsdaten'!D:D),2)</f>
        <v>0</v>
      </c>
      <c r="N4020" s="376" t="s">
        <v>4930</v>
      </c>
      <c r="O4020" s="376" t="s">
        <v>4944</v>
      </c>
      <c r="P4020" s="326">
        <f>ROUND(SUMIF('AV-Bewegungsdaten'!B:B,A4020,'AV-Bewegungsdaten'!C:C),3)</f>
        <v>0</v>
      </c>
      <c r="Q4020" s="324">
        <f>ROUND(SUMIF('AV-Bewegungsdaten'!B:B,$A4020,'AV-Bewegungsdaten'!D:D),2)</f>
        <v>0</v>
      </c>
      <c r="T4020" s="327"/>
      <c r="U4020" s="326">
        <f>ROUND(SUMIF('DV-Bewegungsdaten'!B:B,Kategorien!A4020,'DV-Bewegungsdaten'!D:D),3)</f>
        <v>0</v>
      </c>
      <c r="V4020" s="324">
        <f>ROUND(SUMIF('DV-Bewegungsdaten'!B:B,Kategorien!A4020,'DV-Bewegungsdaten'!E:E),3)</f>
        <v>0</v>
      </c>
      <c r="AD4020" s="390">
        <f t="shared" si="817"/>
        <v>2.4210000000000003</v>
      </c>
      <c r="AE4020" s="390">
        <f t="shared" si="818"/>
        <v>3.0780000000000003</v>
      </c>
      <c r="AF4020" s="390">
        <f t="shared" si="819"/>
        <v>4.2970000000000006</v>
      </c>
      <c r="AG4020" s="390">
        <f t="shared" si="820"/>
        <v>3.6640000000000001</v>
      </c>
      <c r="AH4020" s="390">
        <f t="shared" si="821"/>
        <v>3.5760000000000005</v>
      </c>
      <c r="AI4020" s="390">
        <f t="shared" si="822"/>
        <v>4.1080000000000005</v>
      </c>
      <c r="AJ4020" s="390">
        <f t="shared" si="823"/>
        <v>3.3910000000000005</v>
      </c>
      <c r="AK4020" s="390">
        <f t="shared" si="824"/>
        <v>3.6750000000000003</v>
      </c>
      <c r="AL4020" s="390">
        <f t="shared" si="825"/>
        <v>3.7850000000000001</v>
      </c>
      <c r="AM4020" s="390">
        <f t="shared" si="826"/>
        <v>3.6660000000000004</v>
      </c>
      <c r="AN4020" s="390">
        <f t="shared" si="827"/>
        <v>3.2600000000000007</v>
      </c>
      <c r="AO4020" s="390">
        <f t="shared" si="828"/>
        <v>4.1630000000000003</v>
      </c>
    </row>
    <row r="4021" spans="1:41" ht="15" customHeight="1" x14ac:dyDescent="0.25">
      <c r="A4021" s="127" t="s">
        <v>79</v>
      </c>
      <c r="B4021" s="125" t="s">
        <v>77</v>
      </c>
      <c r="C4021" s="125" t="s">
        <v>4006</v>
      </c>
      <c r="D4021" s="125" t="s">
        <v>80</v>
      </c>
      <c r="F4021" s="126">
        <v>9.16</v>
      </c>
      <c r="G4021" s="126">
        <v>9.36</v>
      </c>
      <c r="H4021" s="126">
        <v>7.33</v>
      </c>
      <c r="I4021" s="126"/>
      <c r="J4021" s="317"/>
      <c r="K4021" s="323">
        <f>ROUND(SUMIF('VGT-Bewegungsdaten'!B:B,A4021,'VGT-Bewegungsdaten'!C:C),3)</f>
        <v>0</v>
      </c>
      <c r="L4021" s="324">
        <f>ROUND(SUMIF('VGT-Bewegungsdaten'!B:B,$A4021,'VGT-Bewegungsdaten'!D:D),2)</f>
        <v>0</v>
      </c>
      <c r="N4021" s="376" t="s">
        <v>4930</v>
      </c>
      <c r="O4021" s="376" t="s">
        <v>4944</v>
      </c>
      <c r="P4021" s="326">
        <f>ROUND(SUMIF('AV-Bewegungsdaten'!B:B,A4021,'AV-Bewegungsdaten'!C:C),3)</f>
        <v>0</v>
      </c>
      <c r="Q4021" s="324">
        <f>ROUND(SUMIF('AV-Bewegungsdaten'!B:B,$A4021,'AV-Bewegungsdaten'!D:D),2)</f>
        <v>0</v>
      </c>
      <c r="T4021" s="327"/>
      <c r="U4021" s="326">
        <f>ROUND(SUMIF('DV-Bewegungsdaten'!B:B,Kategorien!A4021,'DV-Bewegungsdaten'!D:D),3)</f>
        <v>0</v>
      </c>
      <c r="V4021" s="324">
        <f>ROUND(SUMIF('DV-Bewegungsdaten'!B:B,Kategorien!A4021,'DV-Bewegungsdaten'!E:E),3)</f>
        <v>0</v>
      </c>
      <c r="AD4021" s="390">
        <f t="shared" si="817"/>
        <v>4.4209999999999994</v>
      </c>
      <c r="AE4021" s="390">
        <f t="shared" si="818"/>
        <v>5.0779999999999994</v>
      </c>
      <c r="AF4021" s="390">
        <f t="shared" si="819"/>
        <v>6.2969999999999988</v>
      </c>
      <c r="AG4021" s="390">
        <f t="shared" si="820"/>
        <v>5.6639999999999997</v>
      </c>
      <c r="AH4021" s="390">
        <f t="shared" si="821"/>
        <v>5.5759999999999996</v>
      </c>
      <c r="AI4021" s="390">
        <f t="shared" si="822"/>
        <v>6.1079999999999997</v>
      </c>
      <c r="AJ4021" s="390">
        <f t="shared" si="823"/>
        <v>5.391</v>
      </c>
      <c r="AK4021" s="390">
        <f t="shared" si="824"/>
        <v>5.6749999999999989</v>
      </c>
      <c r="AL4021" s="390">
        <f t="shared" si="825"/>
        <v>5.7849999999999993</v>
      </c>
      <c r="AM4021" s="390">
        <f t="shared" si="826"/>
        <v>5.6659999999999995</v>
      </c>
      <c r="AN4021" s="390">
        <f t="shared" si="827"/>
        <v>5.26</v>
      </c>
      <c r="AO4021" s="390">
        <f t="shared" si="828"/>
        <v>6.1629999999999994</v>
      </c>
    </row>
    <row r="4022" spans="1:41" ht="15" customHeight="1" x14ac:dyDescent="0.25">
      <c r="A4022" s="127" t="s">
        <v>81</v>
      </c>
      <c r="B4022" s="125" t="s">
        <v>77</v>
      </c>
      <c r="C4022" s="125" t="s">
        <v>4006</v>
      </c>
      <c r="D4022" s="125" t="s">
        <v>82</v>
      </c>
      <c r="F4022" s="126">
        <v>5.16</v>
      </c>
      <c r="G4022" s="126">
        <v>5.36</v>
      </c>
      <c r="H4022" s="126">
        <v>4.13</v>
      </c>
      <c r="I4022" s="126"/>
      <c r="J4022" s="317"/>
      <c r="K4022" s="323">
        <f>ROUND(SUMIF('VGT-Bewegungsdaten'!B:B,A4022,'VGT-Bewegungsdaten'!C:C),3)</f>
        <v>0</v>
      </c>
      <c r="L4022" s="324">
        <f>ROUND(SUMIF('VGT-Bewegungsdaten'!B:B,$A4022,'VGT-Bewegungsdaten'!D:D),2)</f>
        <v>0</v>
      </c>
      <c r="N4022" s="376" t="s">
        <v>4930</v>
      </c>
      <c r="O4022" s="376" t="s">
        <v>4944</v>
      </c>
      <c r="P4022" s="326">
        <f>ROUND(SUMIF('AV-Bewegungsdaten'!B:B,A4022,'AV-Bewegungsdaten'!C:C),3)</f>
        <v>0</v>
      </c>
      <c r="Q4022" s="324">
        <f>ROUND(SUMIF('AV-Bewegungsdaten'!B:B,$A4022,'AV-Bewegungsdaten'!D:D),2)</f>
        <v>0</v>
      </c>
      <c r="T4022" s="327"/>
      <c r="U4022" s="326">
        <f>ROUND(SUMIF('DV-Bewegungsdaten'!B:B,Kategorien!A4022,'DV-Bewegungsdaten'!D:D),3)</f>
        <v>0</v>
      </c>
      <c r="V4022" s="324">
        <f>ROUND(SUMIF('DV-Bewegungsdaten'!B:B,Kategorien!A4022,'DV-Bewegungsdaten'!E:E),3)</f>
        <v>0</v>
      </c>
      <c r="AD4022" s="390">
        <f t="shared" si="817"/>
        <v>0.42100000000000026</v>
      </c>
      <c r="AE4022" s="390">
        <f t="shared" si="818"/>
        <v>1.0780000000000003</v>
      </c>
      <c r="AF4022" s="390">
        <f t="shared" si="819"/>
        <v>2.2970000000000002</v>
      </c>
      <c r="AG4022" s="390">
        <f t="shared" si="820"/>
        <v>1.6640000000000001</v>
      </c>
      <c r="AH4022" s="390">
        <f t="shared" si="821"/>
        <v>1.5760000000000005</v>
      </c>
      <c r="AI4022" s="390">
        <f t="shared" si="822"/>
        <v>2.1080000000000005</v>
      </c>
      <c r="AJ4022" s="390">
        <f t="shared" si="823"/>
        <v>1.3910000000000005</v>
      </c>
      <c r="AK4022" s="390">
        <f t="shared" si="824"/>
        <v>1.6750000000000003</v>
      </c>
      <c r="AL4022" s="390">
        <f t="shared" si="825"/>
        <v>1.7850000000000001</v>
      </c>
      <c r="AM4022" s="390">
        <f t="shared" si="826"/>
        <v>1.6660000000000004</v>
      </c>
      <c r="AN4022" s="390">
        <f t="shared" si="827"/>
        <v>1.2600000000000007</v>
      </c>
      <c r="AO4022" s="390">
        <f t="shared" si="828"/>
        <v>2.1630000000000003</v>
      </c>
    </row>
    <row r="4023" spans="1:41" ht="15" customHeight="1" x14ac:dyDescent="0.25">
      <c r="A4023" s="127" t="s">
        <v>83</v>
      </c>
      <c r="B4023" s="125" t="s">
        <v>77</v>
      </c>
      <c r="C4023" s="125" t="s">
        <v>4006</v>
      </c>
      <c r="D4023" s="125" t="s">
        <v>84</v>
      </c>
      <c r="F4023" s="126">
        <v>7.16</v>
      </c>
      <c r="G4023" s="126">
        <v>7.36</v>
      </c>
      <c r="H4023" s="126">
        <v>5.73</v>
      </c>
      <c r="I4023" s="126"/>
      <c r="J4023" s="317"/>
      <c r="K4023" s="323">
        <f>ROUND(SUMIF('VGT-Bewegungsdaten'!B:B,A4023,'VGT-Bewegungsdaten'!C:C),3)</f>
        <v>0</v>
      </c>
      <c r="L4023" s="324">
        <f>ROUND(SUMIF('VGT-Bewegungsdaten'!B:B,$A4023,'VGT-Bewegungsdaten'!D:D),2)</f>
        <v>0</v>
      </c>
      <c r="N4023" s="376" t="s">
        <v>4930</v>
      </c>
      <c r="O4023" s="376" t="s">
        <v>4944</v>
      </c>
      <c r="P4023" s="326">
        <f>ROUND(SUMIF('AV-Bewegungsdaten'!B:B,A4023,'AV-Bewegungsdaten'!C:C),3)</f>
        <v>0</v>
      </c>
      <c r="Q4023" s="324">
        <f>ROUND(SUMIF('AV-Bewegungsdaten'!B:B,$A4023,'AV-Bewegungsdaten'!D:D),2)</f>
        <v>0</v>
      </c>
      <c r="T4023" s="327"/>
      <c r="U4023" s="326">
        <f>ROUND(SUMIF('DV-Bewegungsdaten'!B:B,Kategorien!A4023,'DV-Bewegungsdaten'!D:D),3)</f>
        <v>0</v>
      </c>
      <c r="V4023" s="324">
        <f>ROUND(SUMIF('DV-Bewegungsdaten'!B:B,Kategorien!A4023,'DV-Bewegungsdaten'!E:E),3)</f>
        <v>0</v>
      </c>
      <c r="AD4023" s="390">
        <f t="shared" si="817"/>
        <v>2.4210000000000003</v>
      </c>
      <c r="AE4023" s="390">
        <f t="shared" si="818"/>
        <v>3.0780000000000003</v>
      </c>
      <c r="AF4023" s="390">
        <f t="shared" si="819"/>
        <v>4.2970000000000006</v>
      </c>
      <c r="AG4023" s="390">
        <f t="shared" si="820"/>
        <v>3.6640000000000001</v>
      </c>
      <c r="AH4023" s="390">
        <f t="shared" si="821"/>
        <v>3.5760000000000005</v>
      </c>
      <c r="AI4023" s="390">
        <f t="shared" si="822"/>
        <v>4.1080000000000005</v>
      </c>
      <c r="AJ4023" s="390">
        <f t="shared" si="823"/>
        <v>3.3910000000000005</v>
      </c>
      <c r="AK4023" s="390">
        <f t="shared" si="824"/>
        <v>3.6750000000000003</v>
      </c>
      <c r="AL4023" s="390">
        <f t="shared" si="825"/>
        <v>3.7850000000000001</v>
      </c>
      <c r="AM4023" s="390">
        <f t="shared" si="826"/>
        <v>3.6660000000000004</v>
      </c>
      <c r="AN4023" s="390">
        <f t="shared" si="827"/>
        <v>3.2600000000000007</v>
      </c>
      <c r="AO4023" s="390">
        <f t="shared" si="828"/>
        <v>4.1630000000000003</v>
      </c>
    </row>
    <row r="4024" spans="1:41" ht="15" customHeight="1" x14ac:dyDescent="0.25">
      <c r="A4024" s="127" t="s">
        <v>85</v>
      </c>
      <c r="B4024" s="125" t="s">
        <v>77</v>
      </c>
      <c r="C4024" s="125" t="s">
        <v>4006</v>
      </c>
      <c r="D4024" s="125" t="s">
        <v>86</v>
      </c>
      <c r="F4024" s="126">
        <v>4.16</v>
      </c>
      <c r="G4024" s="126">
        <v>4.3600000000000003</v>
      </c>
      <c r="H4024" s="126">
        <v>3.33</v>
      </c>
      <c r="I4024" s="126"/>
      <c r="J4024" s="317"/>
      <c r="K4024" s="323">
        <f>ROUND(SUMIF('VGT-Bewegungsdaten'!B:B,A4024,'VGT-Bewegungsdaten'!C:C),3)</f>
        <v>0</v>
      </c>
      <c r="L4024" s="324">
        <f>ROUND(SUMIF('VGT-Bewegungsdaten'!B:B,$A4024,'VGT-Bewegungsdaten'!D:D),2)</f>
        <v>0</v>
      </c>
      <c r="N4024" s="376" t="s">
        <v>4930</v>
      </c>
      <c r="O4024" s="376" t="s">
        <v>4944</v>
      </c>
      <c r="P4024" s="326">
        <f>ROUND(SUMIF('AV-Bewegungsdaten'!B:B,A4024,'AV-Bewegungsdaten'!C:C),3)</f>
        <v>0</v>
      </c>
      <c r="Q4024" s="324">
        <f>ROUND(SUMIF('AV-Bewegungsdaten'!B:B,$A4024,'AV-Bewegungsdaten'!D:D),2)</f>
        <v>0</v>
      </c>
      <c r="T4024" s="327"/>
      <c r="U4024" s="326">
        <f>ROUND(SUMIF('DV-Bewegungsdaten'!B:B,Kategorien!A4024,'DV-Bewegungsdaten'!D:D),3)</f>
        <v>0</v>
      </c>
      <c r="V4024" s="324">
        <f>ROUND(SUMIF('DV-Bewegungsdaten'!B:B,Kategorien!A4024,'DV-Bewegungsdaten'!E:E),3)</f>
        <v>0</v>
      </c>
      <c r="AD4024" s="390">
        <f t="shared" si="817"/>
        <v>0</v>
      </c>
      <c r="AE4024" s="390">
        <f t="shared" si="818"/>
        <v>7.8000000000000291E-2</v>
      </c>
      <c r="AF4024" s="390">
        <f t="shared" si="819"/>
        <v>1.2970000000000002</v>
      </c>
      <c r="AG4024" s="390">
        <f t="shared" si="820"/>
        <v>0.66400000000000015</v>
      </c>
      <c r="AH4024" s="390">
        <f t="shared" si="821"/>
        <v>0.57600000000000051</v>
      </c>
      <c r="AI4024" s="390">
        <f t="shared" si="822"/>
        <v>1.1080000000000005</v>
      </c>
      <c r="AJ4024" s="390">
        <f t="shared" si="823"/>
        <v>0.39100000000000046</v>
      </c>
      <c r="AK4024" s="390">
        <f t="shared" si="824"/>
        <v>0.67500000000000027</v>
      </c>
      <c r="AL4024" s="390">
        <f t="shared" si="825"/>
        <v>0.78500000000000014</v>
      </c>
      <c r="AM4024" s="390">
        <f t="shared" si="826"/>
        <v>0.66600000000000037</v>
      </c>
      <c r="AN4024" s="390">
        <f t="shared" si="827"/>
        <v>0.26000000000000068</v>
      </c>
      <c r="AO4024" s="390">
        <f t="shared" si="828"/>
        <v>1.1630000000000003</v>
      </c>
    </row>
    <row r="4025" spans="1:41" ht="15" customHeight="1" x14ac:dyDescent="0.25">
      <c r="A4025" s="127" t="s">
        <v>3214</v>
      </c>
      <c r="B4025" s="125" t="s">
        <v>77</v>
      </c>
      <c r="C4025" s="125" t="s">
        <v>4007</v>
      </c>
      <c r="D4025" s="125" t="s">
        <v>78</v>
      </c>
      <c r="F4025" s="126">
        <v>7.05</v>
      </c>
      <c r="G4025" s="126">
        <v>7.25</v>
      </c>
      <c r="H4025" s="126">
        <v>5.64</v>
      </c>
      <c r="I4025" s="126"/>
      <c r="J4025" s="317"/>
      <c r="K4025" s="323">
        <f>ROUND(SUMIF('VGT-Bewegungsdaten'!B:B,A4025,'VGT-Bewegungsdaten'!C:C),3)</f>
        <v>0</v>
      </c>
      <c r="L4025" s="324">
        <f>ROUND(SUMIF('VGT-Bewegungsdaten'!B:B,$A4025,'VGT-Bewegungsdaten'!D:D),2)</f>
        <v>0</v>
      </c>
      <c r="N4025" s="376" t="s">
        <v>4930</v>
      </c>
      <c r="O4025" s="376" t="s">
        <v>4944</v>
      </c>
      <c r="P4025" s="326">
        <f>ROUND(SUMIF('AV-Bewegungsdaten'!B:B,A4025,'AV-Bewegungsdaten'!C:C),3)</f>
        <v>0</v>
      </c>
      <c r="Q4025" s="324">
        <f>ROUND(SUMIF('AV-Bewegungsdaten'!B:B,$A4025,'AV-Bewegungsdaten'!D:D),2)</f>
        <v>0</v>
      </c>
      <c r="T4025" s="327"/>
      <c r="U4025" s="326">
        <f>ROUND(SUMIF('DV-Bewegungsdaten'!B:B,Kategorien!A4025,'DV-Bewegungsdaten'!D:D),3)</f>
        <v>0</v>
      </c>
      <c r="V4025" s="324">
        <f>ROUND(SUMIF('DV-Bewegungsdaten'!B:B,Kategorien!A4025,'DV-Bewegungsdaten'!E:E),3)</f>
        <v>0</v>
      </c>
      <c r="AD4025" s="390">
        <f t="shared" si="817"/>
        <v>2.3109999999999999</v>
      </c>
      <c r="AE4025" s="390">
        <f t="shared" si="818"/>
        <v>2.968</v>
      </c>
      <c r="AF4025" s="390">
        <f t="shared" si="819"/>
        <v>4.1869999999999994</v>
      </c>
      <c r="AG4025" s="390">
        <f t="shared" si="820"/>
        <v>3.5539999999999998</v>
      </c>
      <c r="AH4025" s="390">
        <f t="shared" si="821"/>
        <v>3.4660000000000002</v>
      </c>
      <c r="AI4025" s="390">
        <f t="shared" si="822"/>
        <v>3.9980000000000002</v>
      </c>
      <c r="AJ4025" s="390">
        <f t="shared" si="823"/>
        <v>3.2810000000000001</v>
      </c>
      <c r="AK4025" s="390">
        <f t="shared" si="824"/>
        <v>3.5649999999999999</v>
      </c>
      <c r="AL4025" s="390">
        <f t="shared" si="825"/>
        <v>3.6749999999999998</v>
      </c>
      <c r="AM4025" s="390">
        <f t="shared" si="826"/>
        <v>3.556</v>
      </c>
      <c r="AN4025" s="390">
        <f t="shared" si="827"/>
        <v>3.1500000000000004</v>
      </c>
      <c r="AO4025" s="390">
        <f t="shared" si="828"/>
        <v>4.0529999999999999</v>
      </c>
    </row>
    <row r="4026" spans="1:41" ht="15" customHeight="1" x14ac:dyDescent="0.25">
      <c r="A4026" s="127" t="s">
        <v>3215</v>
      </c>
      <c r="B4026" s="125" t="s">
        <v>77</v>
      </c>
      <c r="C4026" s="125" t="s">
        <v>4007</v>
      </c>
      <c r="D4026" s="125" t="s">
        <v>80</v>
      </c>
      <c r="F4026" s="126">
        <v>9.02</v>
      </c>
      <c r="G4026" s="126">
        <v>9.2199999999999989</v>
      </c>
      <c r="H4026" s="126">
        <v>7.22</v>
      </c>
      <c r="I4026" s="126"/>
      <c r="J4026" s="317"/>
      <c r="K4026" s="323">
        <f>ROUND(SUMIF('VGT-Bewegungsdaten'!B:B,A4026,'VGT-Bewegungsdaten'!C:C),3)</f>
        <v>0</v>
      </c>
      <c r="L4026" s="324">
        <f>ROUND(SUMIF('VGT-Bewegungsdaten'!B:B,$A4026,'VGT-Bewegungsdaten'!D:D),2)</f>
        <v>0</v>
      </c>
      <c r="N4026" s="376" t="s">
        <v>4930</v>
      </c>
      <c r="O4026" s="376" t="s">
        <v>4944</v>
      </c>
      <c r="P4026" s="326">
        <f>ROUND(SUMIF('AV-Bewegungsdaten'!B:B,A4026,'AV-Bewegungsdaten'!C:C),3)</f>
        <v>0</v>
      </c>
      <c r="Q4026" s="324">
        <f>ROUND(SUMIF('AV-Bewegungsdaten'!B:B,$A4026,'AV-Bewegungsdaten'!D:D),2)</f>
        <v>0</v>
      </c>
      <c r="T4026" s="327"/>
      <c r="U4026" s="326">
        <f>ROUND(SUMIF('DV-Bewegungsdaten'!B:B,Kategorien!A4026,'DV-Bewegungsdaten'!D:D),3)</f>
        <v>0</v>
      </c>
      <c r="V4026" s="324">
        <f>ROUND(SUMIF('DV-Bewegungsdaten'!B:B,Kategorien!A4026,'DV-Bewegungsdaten'!E:E),3)</f>
        <v>0</v>
      </c>
      <c r="AD4026" s="390">
        <f t="shared" si="817"/>
        <v>4.2809999999999988</v>
      </c>
      <c r="AE4026" s="390">
        <f t="shared" si="818"/>
        <v>4.9379999999999988</v>
      </c>
      <c r="AF4026" s="390">
        <f t="shared" si="819"/>
        <v>6.1569999999999983</v>
      </c>
      <c r="AG4026" s="390">
        <f t="shared" si="820"/>
        <v>5.5239999999999991</v>
      </c>
      <c r="AH4026" s="390">
        <f t="shared" si="821"/>
        <v>5.4359999999999991</v>
      </c>
      <c r="AI4026" s="390">
        <f t="shared" si="822"/>
        <v>5.9679999999999991</v>
      </c>
      <c r="AJ4026" s="390">
        <f t="shared" si="823"/>
        <v>5.2509999999999994</v>
      </c>
      <c r="AK4026" s="390">
        <f t="shared" si="824"/>
        <v>5.5349999999999984</v>
      </c>
      <c r="AL4026" s="390">
        <f t="shared" si="825"/>
        <v>5.6449999999999987</v>
      </c>
      <c r="AM4026" s="390">
        <f t="shared" si="826"/>
        <v>5.5259999999999989</v>
      </c>
      <c r="AN4026" s="390">
        <f t="shared" si="827"/>
        <v>5.1199999999999992</v>
      </c>
      <c r="AO4026" s="390">
        <f t="shared" si="828"/>
        <v>6.0229999999999988</v>
      </c>
    </row>
    <row r="4027" spans="1:41" ht="15" customHeight="1" x14ac:dyDescent="0.25">
      <c r="A4027" s="127" t="s">
        <v>3216</v>
      </c>
      <c r="B4027" s="125" t="s">
        <v>77</v>
      </c>
      <c r="C4027" s="125" t="s">
        <v>4007</v>
      </c>
      <c r="D4027" s="125" t="s">
        <v>82</v>
      </c>
      <c r="F4027" s="126">
        <v>5.08</v>
      </c>
      <c r="G4027" s="126">
        <v>5.28</v>
      </c>
      <c r="H4027" s="126">
        <v>4.0599999999999996</v>
      </c>
      <c r="I4027" s="126"/>
      <c r="J4027" s="317"/>
      <c r="K4027" s="323">
        <f>ROUND(SUMIF('VGT-Bewegungsdaten'!B:B,A4027,'VGT-Bewegungsdaten'!C:C),3)</f>
        <v>0</v>
      </c>
      <c r="L4027" s="324">
        <f>ROUND(SUMIF('VGT-Bewegungsdaten'!B:B,$A4027,'VGT-Bewegungsdaten'!D:D),2)</f>
        <v>0</v>
      </c>
      <c r="N4027" s="376" t="s">
        <v>4930</v>
      </c>
      <c r="O4027" s="376" t="s">
        <v>4944</v>
      </c>
      <c r="P4027" s="326">
        <f>ROUND(SUMIF('AV-Bewegungsdaten'!B:B,A4027,'AV-Bewegungsdaten'!C:C),3)</f>
        <v>0</v>
      </c>
      <c r="Q4027" s="324">
        <f>ROUND(SUMIF('AV-Bewegungsdaten'!B:B,$A4027,'AV-Bewegungsdaten'!D:D),2)</f>
        <v>0</v>
      </c>
      <c r="T4027" s="327"/>
      <c r="U4027" s="326">
        <f>ROUND(SUMIF('DV-Bewegungsdaten'!B:B,Kategorien!A4027,'DV-Bewegungsdaten'!D:D),3)</f>
        <v>0</v>
      </c>
      <c r="V4027" s="324">
        <f>ROUND(SUMIF('DV-Bewegungsdaten'!B:B,Kategorien!A4027,'DV-Bewegungsdaten'!E:E),3)</f>
        <v>0</v>
      </c>
      <c r="AD4027" s="390">
        <f t="shared" si="817"/>
        <v>0.34100000000000019</v>
      </c>
      <c r="AE4027" s="390">
        <f t="shared" si="818"/>
        <v>0.99800000000000022</v>
      </c>
      <c r="AF4027" s="390">
        <f t="shared" si="819"/>
        <v>2.2170000000000001</v>
      </c>
      <c r="AG4027" s="390">
        <f t="shared" si="820"/>
        <v>1.5840000000000001</v>
      </c>
      <c r="AH4027" s="390">
        <f t="shared" si="821"/>
        <v>1.4960000000000004</v>
      </c>
      <c r="AI4027" s="390">
        <f t="shared" si="822"/>
        <v>2.0280000000000005</v>
      </c>
      <c r="AJ4027" s="390">
        <f t="shared" si="823"/>
        <v>1.3110000000000004</v>
      </c>
      <c r="AK4027" s="390">
        <f t="shared" si="824"/>
        <v>1.5950000000000002</v>
      </c>
      <c r="AL4027" s="390">
        <f t="shared" si="825"/>
        <v>1.7050000000000001</v>
      </c>
      <c r="AM4027" s="390">
        <f t="shared" si="826"/>
        <v>1.5860000000000003</v>
      </c>
      <c r="AN4027" s="390">
        <f t="shared" si="827"/>
        <v>1.1800000000000006</v>
      </c>
      <c r="AO4027" s="390">
        <f t="shared" si="828"/>
        <v>2.0830000000000002</v>
      </c>
    </row>
    <row r="4028" spans="1:41" ht="15" customHeight="1" x14ac:dyDescent="0.25">
      <c r="A4028" s="127" t="s">
        <v>3217</v>
      </c>
      <c r="B4028" s="125" t="s">
        <v>77</v>
      </c>
      <c r="C4028" s="125" t="s">
        <v>4007</v>
      </c>
      <c r="D4028" s="125" t="s">
        <v>84</v>
      </c>
      <c r="F4028" s="126">
        <v>7.05</v>
      </c>
      <c r="G4028" s="126">
        <v>7.25</v>
      </c>
      <c r="H4028" s="126">
        <v>5.64</v>
      </c>
      <c r="I4028" s="126"/>
      <c r="J4028" s="317"/>
      <c r="K4028" s="323">
        <f>ROUND(SUMIF('VGT-Bewegungsdaten'!B:B,A4028,'VGT-Bewegungsdaten'!C:C),3)</f>
        <v>0</v>
      </c>
      <c r="L4028" s="324">
        <f>ROUND(SUMIF('VGT-Bewegungsdaten'!B:B,$A4028,'VGT-Bewegungsdaten'!D:D),2)</f>
        <v>0</v>
      </c>
      <c r="N4028" s="376" t="s">
        <v>4930</v>
      </c>
      <c r="O4028" s="376" t="s">
        <v>4944</v>
      </c>
      <c r="P4028" s="326">
        <f>ROUND(SUMIF('AV-Bewegungsdaten'!B:B,A4028,'AV-Bewegungsdaten'!C:C),3)</f>
        <v>0</v>
      </c>
      <c r="Q4028" s="324">
        <f>ROUND(SUMIF('AV-Bewegungsdaten'!B:B,$A4028,'AV-Bewegungsdaten'!D:D),2)</f>
        <v>0</v>
      </c>
      <c r="T4028" s="327"/>
      <c r="U4028" s="326">
        <f>ROUND(SUMIF('DV-Bewegungsdaten'!B:B,Kategorien!A4028,'DV-Bewegungsdaten'!D:D),3)</f>
        <v>0</v>
      </c>
      <c r="V4028" s="324">
        <f>ROUND(SUMIF('DV-Bewegungsdaten'!B:B,Kategorien!A4028,'DV-Bewegungsdaten'!E:E),3)</f>
        <v>0</v>
      </c>
      <c r="AD4028" s="390">
        <f t="shared" si="817"/>
        <v>2.3109999999999999</v>
      </c>
      <c r="AE4028" s="390">
        <f t="shared" si="818"/>
        <v>2.968</v>
      </c>
      <c r="AF4028" s="390">
        <f t="shared" si="819"/>
        <v>4.1869999999999994</v>
      </c>
      <c r="AG4028" s="390">
        <f t="shared" si="820"/>
        <v>3.5539999999999998</v>
      </c>
      <c r="AH4028" s="390">
        <f t="shared" si="821"/>
        <v>3.4660000000000002</v>
      </c>
      <c r="AI4028" s="390">
        <f t="shared" si="822"/>
        <v>3.9980000000000002</v>
      </c>
      <c r="AJ4028" s="390">
        <f t="shared" si="823"/>
        <v>3.2810000000000001</v>
      </c>
      <c r="AK4028" s="390">
        <f t="shared" si="824"/>
        <v>3.5649999999999999</v>
      </c>
      <c r="AL4028" s="390">
        <f t="shared" si="825"/>
        <v>3.6749999999999998</v>
      </c>
      <c r="AM4028" s="390">
        <f t="shared" si="826"/>
        <v>3.556</v>
      </c>
      <c r="AN4028" s="390">
        <f t="shared" si="827"/>
        <v>3.1500000000000004</v>
      </c>
      <c r="AO4028" s="390">
        <f t="shared" si="828"/>
        <v>4.0529999999999999</v>
      </c>
    </row>
    <row r="4029" spans="1:41" ht="15" customHeight="1" x14ac:dyDescent="0.25">
      <c r="A4029" s="127" t="s">
        <v>3218</v>
      </c>
      <c r="B4029" s="125" t="s">
        <v>77</v>
      </c>
      <c r="C4029" s="125" t="s">
        <v>4007</v>
      </c>
      <c r="D4029" s="125" t="s">
        <v>86</v>
      </c>
      <c r="F4029" s="126">
        <v>4.0999999999999996</v>
      </c>
      <c r="G4029" s="126">
        <v>4.3</v>
      </c>
      <c r="H4029" s="126">
        <v>3.28</v>
      </c>
      <c r="I4029" s="126"/>
      <c r="J4029" s="317"/>
      <c r="K4029" s="323">
        <f>ROUND(SUMIF('VGT-Bewegungsdaten'!B:B,A4029,'VGT-Bewegungsdaten'!C:C),3)</f>
        <v>0</v>
      </c>
      <c r="L4029" s="324">
        <f>ROUND(SUMIF('VGT-Bewegungsdaten'!B:B,$A4029,'VGT-Bewegungsdaten'!D:D),2)</f>
        <v>0</v>
      </c>
      <c r="N4029" s="376" t="s">
        <v>4930</v>
      </c>
      <c r="O4029" s="376" t="s">
        <v>4944</v>
      </c>
      <c r="P4029" s="326">
        <f>ROUND(SUMIF('AV-Bewegungsdaten'!B:B,A4029,'AV-Bewegungsdaten'!C:C),3)</f>
        <v>0</v>
      </c>
      <c r="Q4029" s="324">
        <f>ROUND(SUMIF('AV-Bewegungsdaten'!B:B,$A4029,'AV-Bewegungsdaten'!D:D),2)</f>
        <v>0</v>
      </c>
      <c r="T4029" s="327"/>
      <c r="U4029" s="326">
        <f>ROUND(SUMIF('DV-Bewegungsdaten'!B:B,Kategorien!A4029,'DV-Bewegungsdaten'!D:D),3)</f>
        <v>0</v>
      </c>
      <c r="V4029" s="324">
        <f>ROUND(SUMIF('DV-Bewegungsdaten'!B:B,Kategorien!A4029,'DV-Bewegungsdaten'!E:E),3)</f>
        <v>0</v>
      </c>
      <c r="AD4029" s="390">
        <f t="shared" si="817"/>
        <v>0</v>
      </c>
      <c r="AE4029" s="390">
        <f t="shared" si="818"/>
        <v>1.7999999999999794E-2</v>
      </c>
      <c r="AF4029" s="390">
        <f t="shared" si="819"/>
        <v>1.2369999999999997</v>
      </c>
      <c r="AG4029" s="390">
        <f t="shared" si="820"/>
        <v>0.60399999999999965</v>
      </c>
      <c r="AH4029" s="390">
        <f t="shared" si="821"/>
        <v>0.51600000000000001</v>
      </c>
      <c r="AI4029" s="390">
        <f t="shared" si="822"/>
        <v>1.048</v>
      </c>
      <c r="AJ4029" s="390">
        <f t="shared" si="823"/>
        <v>0.33099999999999996</v>
      </c>
      <c r="AK4029" s="390">
        <f t="shared" si="824"/>
        <v>0.61499999999999977</v>
      </c>
      <c r="AL4029" s="390">
        <f t="shared" si="825"/>
        <v>0.72499999999999964</v>
      </c>
      <c r="AM4029" s="390">
        <f t="shared" si="826"/>
        <v>0.60599999999999987</v>
      </c>
      <c r="AN4029" s="390">
        <f t="shared" si="827"/>
        <v>0.20000000000000018</v>
      </c>
      <c r="AO4029" s="390">
        <f t="shared" si="828"/>
        <v>1.1029999999999998</v>
      </c>
    </row>
    <row r="4030" spans="1:41" ht="15" customHeight="1" x14ac:dyDescent="0.25">
      <c r="A4030" s="127" t="s">
        <v>3958</v>
      </c>
      <c r="B4030" s="125" t="s">
        <v>77</v>
      </c>
      <c r="C4030" s="125" t="s">
        <v>4008</v>
      </c>
      <c r="D4030" s="125" t="s">
        <v>78</v>
      </c>
      <c r="F4030" s="126">
        <v>6.95</v>
      </c>
      <c r="G4030" s="126">
        <v>7.15</v>
      </c>
      <c r="H4030" s="126">
        <v>5.56</v>
      </c>
      <c r="I4030" s="126"/>
      <c r="J4030" s="317"/>
      <c r="K4030" s="323">
        <f>ROUND(SUMIF('VGT-Bewegungsdaten'!B:B,A4030,'VGT-Bewegungsdaten'!C:C),3)</f>
        <v>0</v>
      </c>
      <c r="L4030" s="324">
        <f>ROUND(SUMIF('VGT-Bewegungsdaten'!B:B,$A4030,'VGT-Bewegungsdaten'!D:D),2)</f>
        <v>0</v>
      </c>
      <c r="N4030" s="376" t="s">
        <v>4930</v>
      </c>
      <c r="O4030" s="376" t="s">
        <v>4944</v>
      </c>
      <c r="P4030" s="326">
        <f>ROUND(SUMIF('AV-Bewegungsdaten'!B:B,A4030,'AV-Bewegungsdaten'!C:C),3)</f>
        <v>0</v>
      </c>
      <c r="Q4030" s="324">
        <f>ROUND(SUMIF('AV-Bewegungsdaten'!B:B,$A4030,'AV-Bewegungsdaten'!D:D),2)</f>
        <v>0</v>
      </c>
      <c r="T4030" s="327"/>
      <c r="U4030" s="326">
        <f>ROUND(SUMIF('DV-Bewegungsdaten'!B:B,Kategorien!A4030,'DV-Bewegungsdaten'!D:D),3)</f>
        <v>0</v>
      </c>
      <c r="V4030" s="324">
        <f>ROUND(SUMIF('DV-Bewegungsdaten'!B:B,Kategorien!A4030,'DV-Bewegungsdaten'!E:E),3)</f>
        <v>0</v>
      </c>
      <c r="AD4030" s="390">
        <f t="shared" si="817"/>
        <v>2.2110000000000003</v>
      </c>
      <c r="AE4030" s="390">
        <f t="shared" si="818"/>
        <v>2.8680000000000003</v>
      </c>
      <c r="AF4030" s="390">
        <f t="shared" si="819"/>
        <v>4.0869999999999997</v>
      </c>
      <c r="AG4030" s="390">
        <f t="shared" si="820"/>
        <v>3.4540000000000002</v>
      </c>
      <c r="AH4030" s="390">
        <f t="shared" si="821"/>
        <v>3.3660000000000005</v>
      </c>
      <c r="AI4030" s="390">
        <f t="shared" si="822"/>
        <v>3.8980000000000006</v>
      </c>
      <c r="AJ4030" s="390">
        <f t="shared" si="823"/>
        <v>3.1810000000000005</v>
      </c>
      <c r="AK4030" s="390">
        <f t="shared" si="824"/>
        <v>3.4650000000000003</v>
      </c>
      <c r="AL4030" s="390">
        <f t="shared" si="825"/>
        <v>3.5750000000000002</v>
      </c>
      <c r="AM4030" s="390">
        <f t="shared" si="826"/>
        <v>3.4560000000000004</v>
      </c>
      <c r="AN4030" s="390">
        <f t="shared" si="827"/>
        <v>3.0500000000000007</v>
      </c>
      <c r="AO4030" s="390">
        <f t="shared" si="828"/>
        <v>3.9530000000000003</v>
      </c>
    </row>
    <row r="4031" spans="1:41" ht="15" customHeight="1" x14ac:dyDescent="0.25">
      <c r="A4031" s="127" t="s">
        <v>3959</v>
      </c>
      <c r="B4031" s="125" t="s">
        <v>77</v>
      </c>
      <c r="C4031" s="125" t="s">
        <v>4008</v>
      </c>
      <c r="D4031" s="125" t="s">
        <v>80</v>
      </c>
      <c r="F4031" s="126">
        <v>8.89</v>
      </c>
      <c r="G4031" s="126">
        <v>9.09</v>
      </c>
      <c r="H4031" s="126">
        <v>7.11</v>
      </c>
      <c r="I4031" s="126"/>
      <c r="J4031" s="317"/>
      <c r="K4031" s="323">
        <f>ROUND(SUMIF('VGT-Bewegungsdaten'!B:B,A4031,'VGT-Bewegungsdaten'!C:C),3)</f>
        <v>0</v>
      </c>
      <c r="L4031" s="324">
        <f>ROUND(SUMIF('VGT-Bewegungsdaten'!B:B,$A4031,'VGT-Bewegungsdaten'!D:D),2)</f>
        <v>0</v>
      </c>
      <c r="N4031" s="376" t="s">
        <v>4930</v>
      </c>
      <c r="O4031" s="376" t="s">
        <v>4944</v>
      </c>
      <c r="P4031" s="326">
        <f>ROUND(SUMIF('AV-Bewegungsdaten'!B:B,A4031,'AV-Bewegungsdaten'!C:C),3)</f>
        <v>0</v>
      </c>
      <c r="Q4031" s="324">
        <f>ROUND(SUMIF('AV-Bewegungsdaten'!B:B,$A4031,'AV-Bewegungsdaten'!D:D),2)</f>
        <v>0</v>
      </c>
      <c r="T4031" s="327"/>
      <c r="U4031" s="326">
        <f>ROUND(SUMIF('DV-Bewegungsdaten'!B:B,Kategorien!A4031,'DV-Bewegungsdaten'!D:D),3)</f>
        <v>0</v>
      </c>
      <c r="V4031" s="324">
        <f>ROUND(SUMIF('DV-Bewegungsdaten'!B:B,Kategorien!A4031,'DV-Bewegungsdaten'!E:E),3)</f>
        <v>0</v>
      </c>
      <c r="AD4031" s="390">
        <f t="shared" si="817"/>
        <v>4.1509999999999998</v>
      </c>
      <c r="AE4031" s="390">
        <f t="shared" si="818"/>
        <v>4.8079999999999998</v>
      </c>
      <c r="AF4031" s="390">
        <f t="shared" si="819"/>
        <v>6.0269999999999992</v>
      </c>
      <c r="AG4031" s="390">
        <f t="shared" si="820"/>
        <v>5.3940000000000001</v>
      </c>
      <c r="AH4031" s="390">
        <f t="shared" si="821"/>
        <v>5.306</v>
      </c>
      <c r="AI4031" s="390">
        <f t="shared" si="822"/>
        <v>5.8380000000000001</v>
      </c>
      <c r="AJ4031" s="390">
        <f t="shared" si="823"/>
        <v>5.1210000000000004</v>
      </c>
      <c r="AK4031" s="390">
        <f t="shared" si="824"/>
        <v>5.4049999999999994</v>
      </c>
      <c r="AL4031" s="390">
        <f t="shared" si="825"/>
        <v>5.5149999999999997</v>
      </c>
      <c r="AM4031" s="390">
        <f t="shared" si="826"/>
        <v>5.3959999999999999</v>
      </c>
      <c r="AN4031" s="390">
        <f t="shared" si="827"/>
        <v>4.99</v>
      </c>
      <c r="AO4031" s="390">
        <f t="shared" si="828"/>
        <v>5.8929999999999998</v>
      </c>
    </row>
    <row r="4032" spans="1:41" ht="15" customHeight="1" x14ac:dyDescent="0.25">
      <c r="A4032" s="127" t="s">
        <v>3960</v>
      </c>
      <c r="B4032" s="125" t="s">
        <v>77</v>
      </c>
      <c r="C4032" s="125" t="s">
        <v>4008</v>
      </c>
      <c r="D4032" s="125" t="s">
        <v>82</v>
      </c>
      <c r="F4032" s="126">
        <v>5.01</v>
      </c>
      <c r="G4032" s="126">
        <v>5.21</v>
      </c>
      <c r="H4032" s="126">
        <v>4.01</v>
      </c>
      <c r="I4032" s="126"/>
      <c r="J4032" s="317"/>
      <c r="K4032" s="323">
        <f>ROUND(SUMIF('VGT-Bewegungsdaten'!B:B,A4032,'VGT-Bewegungsdaten'!C:C),3)</f>
        <v>0</v>
      </c>
      <c r="L4032" s="324">
        <f>ROUND(SUMIF('VGT-Bewegungsdaten'!B:B,$A4032,'VGT-Bewegungsdaten'!D:D),2)</f>
        <v>0</v>
      </c>
      <c r="N4032" s="376" t="s">
        <v>4930</v>
      </c>
      <c r="O4032" s="376" t="s">
        <v>4944</v>
      </c>
      <c r="P4032" s="326">
        <f>ROUND(SUMIF('AV-Bewegungsdaten'!B:B,A4032,'AV-Bewegungsdaten'!C:C),3)</f>
        <v>0</v>
      </c>
      <c r="Q4032" s="324">
        <f>ROUND(SUMIF('AV-Bewegungsdaten'!B:B,$A4032,'AV-Bewegungsdaten'!D:D),2)</f>
        <v>0</v>
      </c>
      <c r="T4032" s="327"/>
      <c r="U4032" s="326">
        <f>ROUND(SUMIF('DV-Bewegungsdaten'!B:B,Kategorien!A4032,'DV-Bewegungsdaten'!D:D),3)</f>
        <v>0</v>
      </c>
      <c r="V4032" s="324">
        <f>ROUND(SUMIF('DV-Bewegungsdaten'!B:B,Kategorien!A4032,'DV-Bewegungsdaten'!E:E),3)</f>
        <v>0</v>
      </c>
      <c r="AD4032" s="390">
        <f t="shared" si="817"/>
        <v>0.27099999999999991</v>
      </c>
      <c r="AE4032" s="390">
        <f t="shared" si="818"/>
        <v>0.92799999999999994</v>
      </c>
      <c r="AF4032" s="390">
        <f t="shared" si="819"/>
        <v>2.1469999999999998</v>
      </c>
      <c r="AG4032" s="390">
        <f t="shared" si="820"/>
        <v>1.5139999999999998</v>
      </c>
      <c r="AH4032" s="390">
        <f t="shared" si="821"/>
        <v>1.4260000000000002</v>
      </c>
      <c r="AI4032" s="390">
        <f t="shared" si="822"/>
        <v>1.9580000000000002</v>
      </c>
      <c r="AJ4032" s="390">
        <f t="shared" si="823"/>
        <v>1.2410000000000001</v>
      </c>
      <c r="AK4032" s="390">
        <f t="shared" si="824"/>
        <v>1.5249999999999999</v>
      </c>
      <c r="AL4032" s="390">
        <f t="shared" si="825"/>
        <v>1.6349999999999998</v>
      </c>
      <c r="AM4032" s="390">
        <f t="shared" si="826"/>
        <v>1.516</v>
      </c>
      <c r="AN4032" s="390">
        <f t="shared" si="827"/>
        <v>1.1100000000000003</v>
      </c>
      <c r="AO4032" s="390">
        <f t="shared" si="828"/>
        <v>2.0129999999999999</v>
      </c>
    </row>
    <row r="4033" spans="1:41" ht="15" customHeight="1" x14ac:dyDescent="0.25">
      <c r="A4033" s="127" t="s">
        <v>3961</v>
      </c>
      <c r="B4033" s="125" t="s">
        <v>77</v>
      </c>
      <c r="C4033" s="125" t="s">
        <v>4008</v>
      </c>
      <c r="D4033" s="125" t="s">
        <v>84</v>
      </c>
      <c r="F4033" s="126">
        <v>6.9499999999999993</v>
      </c>
      <c r="G4033" s="126">
        <v>7.1499999999999995</v>
      </c>
      <c r="H4033" s="126">
        <v>5.56</v>
      </c>
      <c r="I4033" s="126"/>
      <c r="J4033" s="317"/>
      <c r="K4033" s="323">
        <f>ROUND(SUMIF('VGT-Bewegungsdaten'!B:B,A4033,'VGT-Bewegungsdaten'!C:C),3)</f>
        <v>0</v>
      </c>
      <c r="L4033" s="324">
        <f>ROUND(SUMIF('VGT-Bewegungsdaten'!B:B,$A4033,'VGT-Bewegungsdaten'!D:D),2)</f>
        <v>0</v>
      </c>
      <c r="N4033" s="376" t="s">
        <v>4930</v>
      </c>
      <c r="O4033" s="376" t="s">
        <v>4944</v>
      </c>
      <c r="P4033" s="326">
        <f>ROUND(SUMIF('AV-Bewegungsdaten'!B:B,A4033,'AV-Bewegungsdaten'!C:C),3)</f>
        <v>0</v>
      </c>
      <c r="Q4033" s="324">
        <f>ROUND(SUMIF('AV-Bewegungsdaten'!B:B,$A4033,'AV-Bewegungsdaten'!D:D),2)</f>
        <v>0</v>
      </c>
      <c r="T4033" s="327"/>
      <c r="U4033" s="326">
        <f>ROUND(SUMIF('DV-Bewegungsdaten'!B:B,Kategorien!A4033,'DV-Bewegungsdaten'!D:D),3)</f>
        <v>0</v>
      </c>
      <c r="V4033" s="324">
        <f>ROUND(SUMIF('DV-Bewegungsdaten'!B:B,Kategorien!A4033,'DV-Bewegungsdaten'!E:E),3)</f>
        <v>0</v>
      </c>
      <c r="AD4033" s="390">
        <f t="shared" si="817"/>
        <v>2.2109999999999994</v>
      </c>
      <c r="AE4033" s="390">
        <f t="shared" si="818"/>
        <v>2.8679999999999994</v>
      </c>
      <c r="AF4033" s="390">
        <f t="shared" si="819"/>
        <v>4.0869999999999997</v>
      </c>
      <c r="AG4033" s="390">
        <f t="shared" si="820"/>
        <v>3.4539999999999993</v>
      </c>
      <c r="AH4033" s="390">
        <f t="shared" si="821"/>
        <v>3.3659999999999997</v>
      </c>
      <c r="AI4033" s="390">
        <f t="shared" si="822"/>
        <v>3.8979999999999997</v>
      </c>
      <c r="AJ4033" s="390">
        <f t="shared" si="823"/>
        <v>3.1809999999999996</v>
      </c>
      <c r="AK4033" s="390">
        <f t="shared" si="824"/>
        <v>3.4649999999999994</v>
      </c>
      <c r="AL4033" s="390">
        <f t="shared" si="825"/>
        <v>3.5749999999999993</v>
      </c>
      <c r="AM4033" s="390">
        <f t="shared" si="826"/>
        <v>3.4559999999999995</v>
      </c>
      <c r="AN4033" s="390">
        <f t="shared" si="827"/>
        <v>3.05</v>
      </c>
      <c r="AO4033" s="390">
        <f t="shared" si="828"/>
        <v>3.9529999999999994</v>
      </c>
    </row>
    <row r="4034" spans="1:41" ht="15" customHeight="1" x14ac:dyDescent="0.25">
      <c r="A4034" s="127" t="s">
        <v>3962</v>
      </c>
      <c r="B4034" s="125" t="s">
        <v>77</v>
      </c>
      <c r="C4034" s="125" t="s">
        <v>4008</v>
      </c>
      <c r="D4034" s="125" t="s">
        <v>86</v>
      </c>
      <c r="F4034" s="126">
        <v>4.04</v>
      </c>
      <c r="G4034" s="126">
        <v>4.24</v>
      </c>
      <c r="H4034" s="126">
        <v>3.23</v>
      </c>
      <c r="I4034" s="126"/>
      <c r="J4034" s="317"/>
      <c r="K4034" s="323">
        <f>ROUND(SUMIF('VGT-Bewegungsdaten'!B:B,A4034,'VGT-Bewegungsdaten'!C:C),3)</f>
        <v>0</v>
      </c>
      <c r="L4034" s="324">
        <f>ROUND(SUMIF('VGT-Bewegungsdaten'!B:B,$A4034,'VGT-Bewegungsdaten'!D:D),2)</f>
        <v>0</v>
      </c>
      <c r="N4034" s="376" t="s">
        <v>4930</v>
      </c>
      <c r="O4034" s="376" t="s">
        <v>4944</v>
      </c>
      <c r="P4034" s="326">
        <f>ROUND(SUMIF('AV-Bewegungsdaten'!B:B,A4034,'AV-Bewegungsdaten'!C:C),3)</f>
        <v>0</v>
      </c>
      <c r="Q4034" s="324">
        <f>ROUND(SUMIF('AV-Bewegungsdaten'!B:B,$A4034,'AV-Bewegungsdaten'!D:D),2)</f>
        <v>0</v>
      </c>
      <c r="T4034" s="327"/>
      <c r="U4034" s="326">
        <f>ROUND(SUMIF('DV-Bewegungsdaten'!B:B,Kategorien!A4034,'DV-Bewegungsdaten'!D:D),3)</f>
        <v>0</v>
      </c>
      <c r="V4034" s="324">
        <f>ROUND(SUMIF('DV-Bewegungsdaten'!B:B,Kategorien!A4034,'DV-Bewegungsdaten'!E:E),3)</f>
        <v>0</v>
      </c>
      <c r="AD4034" s="390">
        <f t="shared" si="817"/>
        <v>0</v>
      </c>
      <c r="AE4034" s="390">
        <f t="shared" si="818"/>
        <v>0</v>
      </c>
      <c r="AF4034" s="390">
        <f t="shared" si="819"/>
        <v>1.177</v>
      </c>
      <c r="AG4034" s="390">
        <f t="shared" si="820"/>
        <v>0.54400000000000004</v>
      </c>
      <c r="AH4034" s="390">
        <f t="shared" si="821"/>
        <v>0.45600000000000041</v>
      </c>
      <c r="AI4034" s="390">
        <f t="shared" si="822"/>
        <v>0.98800000000000043</v>
      </c>
      <c r="AJ4034" s="390">
        <f t="shared" si="823"/>
        <v>0.27100000000000035</v>
      </c>
      <c r="AK4034" s="390">
        <f t="shared" si="824"/>
        <v>0.55500000000000016</v>
      </c>
      <c r="AL4034" s="390">
        <f t="shared" si="825"/>
        <v>0.66500000000000004</v>
      </c>
      <c r="AM4034" s="390">
        <f t="shared" si="826"/>
        <v>0.54600000000000026</v>
      </c>
      <c r="AN4034" s="390">
        <f t="shared" si="827"/>
        <v>0.14000000000000057</v>
      </c>
      <c r="AO4034" s="390">
        <f t="shared" si="828"/>
        <v>1.0430000000000001</v>
      </c>
    </row>
    <row r="4035" spans="1:41" ht="15" customHeight="1" x14ac:dyDescent="0.25">
      <c r="A4035" s="127" t="s">
        <v>4708</v>
      </c>
      <c r="B4035" s="125" t="s">
        <v>77</v>
      </c>
      <c r="C4035" s="125" t="s">
        <v>4010</v>
      </c>
      <c r="D4035" s="125" t="s">
        <v>78</v>
      </c>
      <c r="F4035" s="126">
        <v>6.84</v>
      </c>
      <c r="G4035" s="126">
        <v>7.04</v>
      </c>
      <c r="H4035" s="126">
        <v>5.47</v>
      </c>
      <c r="I4035" s="126"/>
      <c r="J4035" s="317"/>
      <c r="K4035" s="323">
        <f>ROUND(SUMIF('VGT-Bewegungsdaten'!B:B,A4035,'VGT-Bewegungsdaten'!C:C),3)</f>
        <v>0</v>
      </c>
      <c r="L4035" s="324">
        <f>ROUND(SUMIF('VGT-Bewegungsdaten'!B:B,$A4035,'VGT-Bewegungsdaten'!D:D),2)</f>
        <v>0</v>
      </c>
      <c r="N4035" s="376" t="s">
        <v>4930</v>
      </c>
      <c r="O4035" s="376" t="s">
        <v>4944</v>
      </c>
      <c r="P4035" s="326">
        <f>ROUND(SUMIF('AV-Bewegungsdaten'!B:B,A4035,'AV-Bewegungsdaten'!C:C),3)</f>
        <v>0</v>
      </c>
      <c r="Q4035" s="324">
        <f>ROUND(SUMIF('AV-Bewegungsdaten'!B:B,$A4035,'AV-Bewegungsdaten'!D:D),2)</f>
        <v>0</v>
      </c>
      <c r="T4035" s="327"/>
      <c r="U4035" s="326">
        <f>ROUND(SUMIF('DV-Bewegungsdaten'!B:B,Kategorien!A4035,'DV-Bewegungsdaten'!D:D),3)</f>
        <v>0</v>
      </c>
      <c r="V4035" s="324">
        <f>ROUND(SUMIF('DV-Bewegungsdaten'!B:B,Kategorien!A4035,'DV-Bewegungsdaten'!E:E),3)</f>
        <v>0</v>
      </c>
      <c r="AD4035" s="390">
        <f t="shared" si="817"/>
        <v>2.101</v>
      </c>
      <c r="AE4035" s="390">
        <f t="shared" si="818"/>
        <v>2.758</v>
      </c>
      <c r="AF4035" s="390">
        <f t="shared" si="819"/>
        <v>3.9769999999999999</v>
      </c>
      <c r="AG4035" s="390">
        <f t="shared" si="820"/>
        <v>3.3439999999999999</v>
      </c>
      <c r="AH4035" s="390">
        <f t="shared" si="821"/>
        <v>3.2560000000000002</v>
      </c>
      <c r="AI4035" s="390">
        <f t="shared" si="822"/>
        <v>3.7880000000000003</v>
      </c>
      <c r="AJ4035" s="390">
        <f t="shared" si="823"/>
        <v>3.0710000000000002</v>
      </c>
      <c r="AK4035" s="390">
        <f t="shared" si="824"/>
        <v>3.355</v>
      </c>
      <c r="AL4035" s="390">
        <f t="shared" si="825"/>
        <v>3.4649999999999999</v>
      </c>
      <c r="AM4035" s="390">
        <f t="shared" si="826"/>
        <v>3.3460000000000001</v>
      </c>
      <c r="AN4035" s="390">
        <f t="shared" si="827"/>
        <v>2.9400000000000004</v>
      </c>
      <c r="AO4035" s="390">
        <f t="shared" si="828"/>
        <v>3.843</v>
      </c>
    </row>
    <row r="4036" spans="1:41" ht="15" customHeight="1" x14ac:dyDescent="0.25">
      <c r="A4036" s="127" t="s">
        <v>4709</v>
      </c>
      <c r="B4036" s="125" t="s">
        <v>77</v>
      </c>
      <c r="C4036" s="125" t="s">
        <v>4010</v>
      </c>
      <c r="D4036" s="125" t="s">
        <v>82</v>
      </c>
      <c r="F4036" s="126">
        <v>4.93</v>
      </c>
      <c r="G4036" s="126">
        <v>5.13</v>
      </c>
      <c r="H4036" s="126">
        <v>3.94</v>
      </c>
      <c r="I4036" s="126"/>
      <c r="J4036" s="317"/>
      <c r="K4036" s="323">
        <f>ROUND(SUMIF('VGT-Bewegungsdaten'!B:B,A4036,'VGT-Bewegungsdaten'!C:C),3)</f>
        <v>0</v>
      </c>
      <c r="L4036" s="324">
        <f>ROUND(SUMIF('VGT-Bewegungsdaten'!B:B,$A4036,'VGT-Bewegungsdaten'!D:D),2)</f>
        <v>0</v>
      </c>
      <c r="N4036" s="376" t="s">
        <v>4930</v>
      </c>
      <c r="O4036" s="376" t="s">
        <v>4944</v>
      </c>
      <c r="P4036" s="326">
        <f>ROUND(SUMIF('AV-Bewegungsdaten'!B:B,A4036,'AV-Bewegungsdaten'!C:C),3)</f>
        <v>0</v>
      </c>
      <c r="Q4036" s="324">
        <f>ROUND(SUMIF('AV-Bewegungsdaten'!B:B,$A4036,'AV-Bewegungsdaten'!D:D),2)</f>
        <v>0</v>
      </c>
      <c r="T4036" s="327"/>
      <c r="U4036" s="326">
        <f>ROUND(SUMIF('DV-Bewegungsdaten'!B:B,Kategorien!A4036,'DV-Bewegungsdaten'!D:D),3)</f>
        <v>0</v>
      </c>
      <c r="V4036" s="324">
        <f>ROUND(SUMIF('DV-Bewegungsdaten'!B:B,Kategorien!A4036,'DV-Bewegungsdaten'!E:E),3)</f>
        <v>0</v>
      </c>
      <c r="AD4036" s="390">
        <f t="shared" si="817"/>
        <v>0.19099999999999984</v>
      </c>
      <c r="AE4036" s="390">
        <f t="shared" si="818"/>
        <v>0.84799999999999986</v>
      </c>
      <c r="AF4036" s="390">
        <f t="shared" si="819"/>
        <v>2.0669999999999997</v>
      </c>
      <c r="AG4036" s="390">
        <f t="shared" si="820"/>
        <v>1.4339999999999997</v>
      </c>
      <c r="AH4036" s="390">
        <f t="shared" si="821"/>
        <v>1.3460000000000001</v>
      </c>
      <c r="AI4036" s="390">
        <f t="shared" si="822"/>
        <v>1.8780000000000001</v>
      </c>
      <c r="AJ4036" s="390">
        <f t="shared" si="823"/>
        <v>1.161</v>
      </c>
      <c r="AK4036" s="390">
        <f t="shared" si="824"/>
        <v>1.4449999999999998</v>
      </c>
      <c r="AL4036" s="390">
        <f t="shared" si="825"/>
        <v>1.5549999999999997</v>
      </c>
      <c r="AM4036" s="390">
        <f t="shared" si="826"/>
        <v>1.4359999999999999</v>
      </c>
      <c r="AN4036" s="390">
        <f t="shared" si="827"/>
        <v>1.0300000000000002</v>
      </c>
      <c r="AO4036" s="390">
        <f t="shared" si="828"/>
        <v>1.9329999999999998</v>
      </c>
    </row>
    <row r="4037" spans="1:41" ht="15" customHeight="1" x14ac:dyDescent="0.25">
      <c r="A4037" s="127" t="s">
        <v>4710</v>
      </c>
      <c r="B4037" s="125" t="s">
        <v>77</v>
      </c>
      <c r="C4037" s="125" t="s">
        <v>4010</v>
      </c>
      <c r="D4037" s="125" t="s">
        <v>4711</v>
      </c>
      <c r="F4037" s="126">
        <v>3.98</v>
      </c>
      <c r="G4037" s="126">
        <v>4.18</v>
      </c>
      <c r="H4037" s="126">
        <v>3.18</v>
      </c>
      <c r="I4037" s="126"/>
      <c r="J4037" s="317"/>
      <c r="K4037" s="323">
        <f>ROUND(SUMIF('VGT-Bewegungsdaten'!B:B,A4037,'VGT-Bewegungsdaten'!C:C),3)</f>
        <v>0</v>
      </c>
      <c r="L4037" s="324">
        <f>ROUND(SUMIF('VGT-Bewegungsdaten'!B:B,$A4037,'VGT-Bewegungsdaten'!D:D),2)</f>
        <v>0</v>
      </c>
      <c r="N4037" s="376" t="s">
        <v>4930</v>
      </c>
      <c r="O4037" s="376" t="s">
        <v>4944</v>
      </c>
      <c r="P4037" s="326">
        <f>ROUND(SUMIF('AV-Bewegungsdaten'!B:B,A4037,'AV-Bewegungsdaten'!C:C),3)</f>
        <v>0</v>
      </c>
      <c r="Q4037" s="324">
        <f>ROUND(SUMIF('AV-Bewegungsdaten'!B:B,$A4037,'AV-Bewegungsdaten'!D:D),2)</f>
        <v>0</v>
      </c>
      <c r="T4037" s="327"/>
      <c r="U4037" s="326">
        <f>ROUND(SUMIF('DV-Bewegungsdaten'!B:B,Kategorien!A4037,'DV-Bewegungsdaten'!D:D),3)</f>
        <v>0</v>
      </c>
      <c r="V4037" s="324">
        <f>ROUND(SUMIF('DV-Bewegungsdaten'!B:B,Kategorien!A4037,'DV-Bewegungsdaten'!E:E),3)</f>
        <v>0</v>
      </c>
      <c r="AD4037" s="390">
        <f t="shared" si="817"/>
        <v>0</v>
      </c>
      <c r="AE4037" s="390">
        <f t="shared" si="818"/>
        <v>0</v>
      </c>
      <c r="AF4037" s="390">
        <f t="shared" si="819"/>
        <v>1.1169999999999995</v>
      </c>
      <c r="AG4037" s="390">
        <f t="shared" si="820"/>
        <v>0.48399999999999954</v>
      </c>
      <c r="AH4037" s="390">
        <f t="shared" si="821"/>
        <v>0.39599999999999991</v>
      </c>
      <c r="AI4037" s="390">
        <f t="shared" si="822"/>
        <v>0.92799999999999994</v>
      </c>
      <c r="AJ4037" s="390">
        <f t="shared" si="823"/>
        <v>0.21099999999999985</v>
      </c>
      <c r="AK4037" s="390">
        <f t="shared" si="824"/>
        <v>0.49499999999999966</v>
      </c>
      <c r="AL4037" s="390">
        <f t="shared" si="825"/>
        <v>0.60499999999999954</v>
      </c>
      <c r="AM4037" s="390">
        <f t="shared" si="826"/>
        <v>0.48599999999999977</v>
      </c>
      <c r="AN4037" s="390">
        <f t="shared" si="827"/>
        <v>8.0000000000000071E-2</v>
      </c>
      <c r="AO4037" s="390">
        <f t="shared" si="828"/>
        <v>0.98299999999999965</v>
      </c>
    </row>
    <row r="4038" spans="1:41" ht="15" customHeight="1" x14ac:dyDescent="0.25">
      <c r="A4038" s="127" t="s">
        <v>5112</v>
      </c>
      <c r="B4038" s="125" t="s">
        <v>77</v>
      </c>
      <c r="C4038" s="125" t="s">
        <v>4969</v>
      </c>
      <c r="D4038" s="125" t="s">
        <v>78</v>
      </c>
      <c r="F4038" s="126">
        <v>6.74</v>
      </c>
      <c r="G4038" s="126">
        <v>6.94</v>
      </c>
      <c r="H4038" s="126">
        <v>5.39</v>
      </c>
      <c r="I4038" s="126"/>
      <c r="J4038" s="317"/>
      <c r="K4038" s="323">
        <f>ROUND(SUMIF('VGT-Bewegungsdaten'!B:B,A4038,'VGT-Bewegungsdaten'!C:C),3)</f>
        <v>0</v>
      </c>
      <c r="L4038" s="324">
        <f>ROUND(SUMIF('VGT-Bewegungsdaten'!B:B,$A4038,'VGT-Bewegungsdaten'!D:D),2)</f>
        <v>0</v>
      </c>
      <c r="N4038" s="376" t="s">
        <v>4930</v>
      </c>
      <c r="O4038" s="376" t="s">
        <v>4944</v>
      </c>
      <c r="P4038" s="326">
        <f>ROUND(SUMIF('AV-Bewegungsdaten'!B:B,A4038,'AV-Bewegungsdaten'!C:C),3)</f>
        <v>0</v>
      </c>
      <c r="Q4038" s="324">
        <f>ROUND(SUMIF('AV-Bewegungsdaten'!B:B,$A4038,'AV-Bewegungsdaten'!D:D),2)</f>
        <v>0</v>
      </c>
      <c r="T4038" s="327"/>
      <c r="U4038" s="326">
        <f>ROUND(SUMIF('DV-Bewegungsdaten'!B:B,Kategorien!A4038,'DV-Bewegungsdaten'!D:D),3)</f>
        <v>0</v>
      </c>
      <c r="V4038" s="324">
        <f>ROUND(SUMIF('DV-Bewegungsdaten'!B:B,Kategorien!A4038,'DV-Bewegungsdaten'!E:E),3)</f>
        <v>0</v>
      </c>
      <c r="AD4038" s="390">
        <f t="shared" si="817"/>
        <v>2.0010000000000003</v>
      </c>
      <c r="AE4038" s="390">
        <f t="shared" si="818"/>
        <v>2.6580000000000004</v>
      </c>
      <c r="AF4038" s="390">
        <f t="shared" si="819"/>
        <v>3.8770000000000002</v>
      </c>
      <c r="AG4038" s="390">
        <f t="shared" si="820"/>
        <v>3.2440000000000002</v>
      </c>
      <c r="AH4038" s="390">
        <f t="shared" si="821"/>
        <v>3.1560000000000006</v>
      </c>
      <c r="AI4038" s="390">
        <f t="shared" si="822"/>
        <v>3.6880000000000006</v>
      </c>
      <c r="AJ4038" s="390">
        <f t="shared" si="823"/>
        <v>2.9710000000000005</v>
      </c>
      <c r="AK4038" s="390">
        <f t="shared" si="824"/>
        <v>3.2550000000000003</v>
      </c>
      <c r="AL4038" s="390">
        <f t="shared" si="825"/>
        <v>3.3650000000000002</v>
      </c>
      <c r="AM4038" s="390">
        <f t="shared" si="826"/>
        <v>3.2460000000000004</v>
      </c>
      <c r="AN4038" s="390">
        <f t="shared" si="827"/>
        <v>2.8400000000000007</v>
      </c>
      <c r="AO4038" s="390">
        <f t="shared" si="828"/>
        <v>3.7430000000000003</v>
      </c>
    </row>
    <row r="4039" spans="1:41" ht="15" customHeight="1" x14ac:dyDescent="0.25">
      <c r="A4039" s="127" t="s">
        <v>5113</v>
      </c>
      <c r="B4039" s="125" t="s">
        <v>77</v>
      </c>
      <c r="C4039" s="125" t="s">
        <v>4969</v>
      </c>
      <c r="D4039" s="125" t="s">
        <v>82</v>
      </c>
      <c r="F4039" s="126">
        <v>4.8600000000000003</v>
      </c>
      <c r="G4039" s="126">
        <v>5.0600000000000005</v>
      </c>
      <c r="H4039" s="126">
        <v>3.89</v>
      </c>
      <c r="I4039" s="126"/>
      <c r="J4039" s="317"/>
      <c r="K4039" s="323">
        <f>ROUND(SUMIF('VGT-Bewegungsdaten'!B:B,A4039,'VGT-Bewegungsdaten'!C:C),3)</f>
        <v>0</v>
      </c>
      <c r="L4039" s="324">
        <f>ROUND(SUMIF('VGT-Bewegungsdaten'!B:B,$A4039,'VGT-Bewegungsdaten'!D:D),2)</f>
        <v>0</v>
      </c>
      <c r="N4039" s="376" t="s">
        <v>4930</v>
      </c>
      <c r="O4039" s="376" t="s">
        <v>4944</v>
      </c>
      <c r="P4039" s="326">
        <f>ROUND(SUMIF('AV-Bewegungsdaten'!B:B,A4039,'AV-Bewegungsdaten'!C:C),3)</f>
        <v>0</v>
      </c>
      <c r="Q4039" s="324">
        <f>ROUND(SUMIF('AV-Bewegungsdaten'!B:B,$A4039,'AV-Bewegungsdaten'!D:D),2)</f>
        <v>0</v>
      </c>
      <c r="T4039" s="327"/>
      <c r="U4039" s="326">
        <f>ROUND(SUMIF('DV-Bewegungsdaten'!B:B,Kategorien!A4039,'DV-Bewegungsdaten'!D:D),3)</f>
        <v>0</v>
      </c>
      <c r="V4039" s="324">
        <f>ROUND(SUMIF('DV-Bewegungsdaten'!B:B,Kategorien!A4039,'DV-Bewegungsdaten'!E:E),3)</f>
        <v>0</v>
      </c>
      <c r="AD4039" s="390">
        <f t="shared" si="817"/>
        <v>0.12100000000000044</v>
      </c>
      <c r="AE4039" s="390">
        <f t="shared" si="818"/>
        <v>0.77800000000000047</v>
      </c>
      <c r="AF4039" s="390">
        <f t="shared" si="819"/>
        <v>1.9970000000000003</v>
      </c>
      <c r="AG4039" s="390">
        <f t="shared" si="820"/>
        <v>1.3640000000000003</v>
      </c>
      <c r="AH4039" s="390">
        <f t="shared" si="821"/>
        <v>1.2760000000000007</v>
      </c>
      <c r="AI4039" s="390">
        <f t="shared" si="822"/>
        <v>1.8080000000000007</v>
      </c>
      <c r="AJ4039" s="390">
        <f t="shared" si="823"/>
        <v>1.0910000000000006</v>
      </c>
      <c r="AK4039" s="390">
        <f t="shared" si="824"/>
        <v>1.3750000000000004</v>
      </c>
      <c r="AL4039" s="390">
        <f t="shared" si="825"/>
        <v>1.4850000000000003</v>
      </c>
      <c r="AM4039" s="390">
        <f t="shared" si="826"/>
        <v>1.3660000000000005</v>
      </c>
      <c r="AN4039" s="390">
        <f t="shared" si="827"/>
        <v>0.96000000000000085</v>
      </c>
      <c r="AO4039" s="390">
        <f t="shared" si="828"/>
        <v>1.8630000000000004</v>
      </c>
    </row>
    <row r="4040" spans="1:41" ht="15" customHeight="1" x14ac:dyDescent="0.25">
      <c r="A4040" s="127" t="s">
        <v>5114</v>
      </c>
      <c r="B4040" s="125" t="s">
        <v>77</v>
      </c>
      <c r="C4040" s="125" t="s">
        <v>4969</v>
      </c>
      <c r="D4040" s="125" t="s">
        <v>4711</v>
      </c>
      <c r="F4040" s="126">
        <v>3.92</v>
      </c>
      <c r="G4040" s="126">
        <v>4.12</v>
      </c>
      <c r="H4040" s="126">
        <v>3.14</v>
      </c>
      <c r="I4040" s="126"/>
      <c r="J4040" s="317"/>
      <c r="K4040" s="323">
        <f>ROUND(SUMIF('VGT-Bewegungsdaten'!B:B,A4040,'VGT-Bewegungsdaten'!C:C),3)</f>
        <v>0</v>
      </c>
      <c r="L4040" s="324">
        <f>ROUND(SUMIF('VGT-Bewegungsdaten'!B:B,$A4040,'VGT-Bewegungsdaten'!D:D),2)</f>
        <v>0</v>
      </c>
      <c r="N4040" s="376" t="s">
        <v>4930</v>
      </c>
      <c r="O4040" s="376" t="s">
        <v>4944</v>
      </c>
      <c r="P4040" s="326">
        <f>ROUND(SUMIF('AV-Bewegungsdaten'!B:B,A4040,'AV-Bewegungsdaten'!C:C),3)</f>
        <v>0</v>
      </c>
      <c r="Q4040" s="324">
        <f>ROUND(SUMIF('AV-Bewegungsdaten'!B:B,$A4040,'AV-Bewegungsdaten'!D:D),2)</f>
        <v>0</v>
      </c>
      <c r="T4040" s="327"/>
      <c r="U4040" s="326">
        <f>ROUND(SUMIF('DV-Bewegungsdaten'!B:B,Kategorien!A4040,'DV-Bewegungsdaten'!D:D),3)</f>
        <v>0</v>
      </c>
      <c r="V4040" s="324">
        <f>ROUND(SUMIF('DV-Bewegungsdaten'!B:B,Kategorien!A4040,'DV-Bewegungsdaten'!E:E),3)</f>
        <v>0</v>
      </c>
      <c r="AD4040" s="390">
        <f t="shared" si="817"/>
        <v>0</v>
      </c>
      <c r="AE4040" s="390">
        <f t="shared" si="818"/>
        <v>0</v>
      </c>
      <c r="AF4040" s="390">
        <f t="shared" si="819"/>
        <v>1.0569999999999999</v>
      </c>
      <c r="AG4040" s="390">
        <f t="shared" si="820"/>
        <v>0.42399999999999993</v>
      </c>
      <c r="AH4040" s="390">
        <f t="shared" si="821"/>
        <v>0.3360000000000003</v>
      </c>
      <c r="AI4040" s="390">
        <f t="shared" si="822"/>
        <v>0.86800000000000033</v>
      </c>
      <c r="AJ4040" s="390">
        <f t="shared" si="823"/>
        <v>0.15100000000000025</v>
      </c>
      <c r="AK4040" s="390">
        <f t="shared" si="824"/>
        <v>0.43500000000000005</v>
      </c>
      <c r="AL4040" s="390">
        <f t="shared" si="825"/>
        <v>0.54499999999999993</v>
      </c>
      <c r="AM4040" s="390">
        <f t="shared" si="826"/>
        <v>0.42600000000000016</v>
      </c>
      <c r="AN4040" s="390">
        <f t="shared" si="827"/>
        <v>2.0000000000000462E-2</v>
      </c>
      <c r="AO4040" s="390">
        <f t="shared" si="828"/>
        <v>0.92300000000000004</v>
      </c>
    </row>
    <row r="4041" spans="1:41" ht="15" customHeight="1" x14ac:dyDescent="0.25">
      <c r="A4041" s="127" t="s">
        <v>5434</v>
      </c>
      <c r="B4041" s="125" t="s">
        <v>77</v>
      </c>
      <c r="C4041" s="125" t="s">
        <v>5226</v>
      </c>
      <c r="D4041" s="125" t="s">
        <v>78</v>
      </c>
      <c r="F4041" s="126">
        <v>6.64</v>
      </c>
      <c r="G4041" s="126">
        <v>6.84</v>
      </c>
      <c r="H4041" s="126">
        <v>5.31</v>
      </c>
      <c r="I4041" s="126"/>
      <c r="J4041" s="317"/>
      <c r="K4041" s="323">
        <f>ROUND(SUMIF('VGT-Bewegungsdaten'!B:B,A4041,'VGT-Bewegungsdaten'!C:C),3)</f>
        <v>0</v>
      </c>
      <c r="L4041" s="324">
        <f>ROUND(SUMIF('VGT-Bewegungsdaten'!B:B,$A4041,'VGT-Bewegungsdaten'!D:D),2)</f>
        <v>0</v>
      </c>
      <c r="N4041" s="376" t="s">
        <v>4930</v>
      </c>
      <c r="O4041" s="376" t="s">
        <v>4944</v>
      </c>
      <c r="P4041" s="326">
        <f>ROUND(SUMIF('AV-Bewegungsdaten'!B:B,A4041,'AV-Bewegungsdaten'!C:C),3)</f>
        <v>0</v>
      </c>
      <c r="Q4041" s="324">
        <f>ROUND(SUMIF('AV-Bewegungsdaten'!B:B,$A4041,'AV-Bewegungsdaten'!D:D),2)</f>
        <v>0</v>
      </c>
      <c r="T4041" s="327"/>
      <c r="U4041" s="326">
        <f>ROUND(SUMIF('DV-Bewegungsdaten'!B:B,Kategorien!A4041,'DV-Bewegungsdaten'!D:D),3)</f>
        <v>0</v>
      </c>
      <c r="V4041" s="324">
        <f>ROUND(SUMIF('DV-Bewegungsdaten'!B:B,Kategorien!A4041,'DV-Bewegungsdaten'!E:E),3)</f>
        <v>0</v>
      </c>
      <c r="AD4041" s="390">
        <f t="shared" si="817"/>
        <v>1.9009999999999998</v>
      </c>
      <c r="AE4041" s="390">
        <f t="shared" si="818"/>
        <v>2.5579999999999998</v>
      </c>
      <c r="AF4041" s="390">
        <f t="shared" si="819"/>
        <v>3.7769999999999997</v>
      </c>
      <c r="AG4041" s="390">
        <f t="shared" si="820"/>
        <v>3.1439999999999997</v>
      </c>
      <c r="AH4041" s="390">
        <f t="shared" si="821"/>
        <v>3.056</v>
      </c>
      <c r="AI4041" s="390">
        <f t="shared" si="822"/>
        <v>3.5880000000000001</v>
      </c>
      <c r="AJ4041" s="390">
        <f t="shared" si="823"/>
        <v>2.871</v>
      </c>
      <c r="AK4041" s="390">
        <f t="shared" si="824"/>
        <v>3.1549999999999998</v>
      </c>
      <c r="AL4041" s="390">
        <f t="shared" si="825"/>
        <v>3.2649999999999997</v>
      </c>
      <c r="AM4041" s="390">
        <f t="shared" si="826"/>
        <v>3.1459999999999999</v>
      </c>
      <c r="AN4041" s="390">
        <f t="shared" si="827"/>
        <v>2.74</v>
      </c>
      <c r="AO4041" s="390">
        <f t="shared" si="828"/>
        <v>3.6429999999999998</v>
      </c>
    </row>
    <row r="4042" spans="1:41" ht="15" customHeight="1" x14ac:dyDescent="0.25">
      <c r="A4042" s="127" t="s">
        <v>5435</v>
      </c>
      <c r="B4042" s="125" t="s">
        <v>77</v>
      </c>
      <c r="C4042" s="125" t="s">
        <v>5226</v>
      </c>
      <c r="D4042" s="125" t="s">
        <v>82</v>
      </c>
      <c r="F4042" s="126">
        <v>4.78</v>
      </c>
      <c r="G4042" s="126">
        <v>4.9800000000000004</v>
      </c>
      <c r="H4042" s="126">
        <v>3.82</v>
      </c>
      <c r="I4042" s="126"/>
      <c r="J4042" s="317"/>
      <c r="K4042" s="323">
        <f>ROUND(SUMIF('VGT-Bewegungsdaten'!B:B,A4042,'VGT-Bewegungsdaten'!C:C),3)</f>
        <v>0</v>
      </c>
      <c r="L4042" s="324">
        <f>ROUND(SUMIF('VGT-Bewegungsdaten'!B:B,$A4042,'VGT-Bewegungsdaten'!D:D),2)</f>
        <v>0</v>
      </c>
      <c r="N4042" s="376" t="s">
        <v>4930</v>
      </c>
      <c r="O4042" s="376" t="s">
        <v>4944</v>
      </c>
      <c r="P4042" s="326">
        <f>ROUND(SUMIF('AV-Bewegungsdaten'!B:B,A4042,'AV-Bewegungsdaten'!C:C),3)</f>
        <v>0</v>
      </c>
      <c r="Q4042" s="324">
        <f>ROUND(SUMIF('AV-Bewegungsdaten'!B:B,$A4042,'AV-Bewegungsdaten'!D:D),2)</f>
        <v>0</v>
      </c>
      <c r="T4042" s="327"/>
      <c r="U4042" s="326">
        <f>ROUND(SUMIF('DV-Bewegungsdaten'!B:B,Kategorien!A4042,'DV-Bewegungsdaten'!D:D),3)</f>
        <v>0</v>
      </c>
      <c r="V4042" s="324">
        <f>ROUND(SUMIF('DV-Bewegungsdaten'!B:B,Kategorien!A4042,'DV-Bewegungsdaten'!E:E),3)</f>
        <v>0</v>
      </c>
      <c r="AD4042" s="390">
        <f t="shared" si="817"/>
        <v>4.1000000000000369E-2</v>
      </c>
      <c r="AE4042" s="390">
        <f t="shared" si="818"/>
        <v>0.6980000000000004</v>
      </c>
      <c r="AF4042" s="390">
        <f t="shared" si="819"/>
        <v>1.9170000000000003</v>
      </c>
      <c r="AG4042" s="390">
        <f t="shared" si="820"/>
        <v>1.2840000000000003</v>
      </c>
      <c r="AH4042" s="390">
        <f t="shared" si="821"/>
        <v>1.1960000000000006</v>
      </c>
      <c r="AI4042" s="390">
        <f t="shared" si="822"/>
        <v>1.7280000000000006</v>
      </c>
      <c r="AJ4042" s="390">
        <f t="shared" si="823"/>
        <v>1.0110000000000006</v>
      </c>
      <c r="AK4042" s="390">
        <f t="shared" si="824"/>
        <v>1.2950000000000004</v>
      </c>
      <c r="AL4042" s="390">
        <f t="shared" si="825"/>
        <v>1.4050000000000002</v>
      </c>
      <c r="AM4042" s="390">
        <f t="shared" si="826"/>
        <v>1.2860000000000005</v>
      </c>
      <c r="AN4042" s="390">
        <f t="shared" si="827"/>
        <v>0.88000000000000078</v>
      </c>
      <c r="AO4042" s="390">
        <f t="shared" si="828"/>
        <v>1.7830000000000004</v>
      </c>
    </row>
    <row r="4043" spans="1:41" ht="15" customHeight="1" x14ac:dyDescent="0.25">
      <c r="A4043" s="127" t="s">
        <v>5436</v>
      </c>
      <c r="B4043" s="125" t="s">
        <v>77</v>
      </c>
      <c r="C4043" s="125" t="s">
        <v>5226</v>
      </c>
      <c r="D4043" s="125" t="s">
        <v>4711</v>
      </c>
      <c r="F4043" s="126">
        <v>3.86</v>
      </c>
      <c r="G4043" s="126">
        <v>4.0599999999999996</v>
      </c>
      <c r="H4043" s="126">
        <v>3.09</v>
      </c>
      <c r="I4043" s="126"/>
      <c r="J4043" s="317"/>
      <c r="K4043" s="323">
        <f>ROUND(SUMIF('VGT-Bewegungsdaten'!B:B,A4043,'VGT-Bewegungsdaten'!C:C),3)</f>
        <v>0</v>
      </c>
      <c r="L4043" s="324">
        <f>ROUND(SUMIF('VGT-Bewegungsdaten'!B:B,$A4043,'VGT-Bewegungsdaten'!D:D),2)</f>
        <v>0</v>
      </c>
      <c r="N4043" s="376" t="s">
        <v>4930</v>
      </c>
      <c r="O4043" s="376" t="s">
        <v>4944</v>
      </c>
      <c r="P4043" s="326">
        <f>ROUND(SUMIF('AV-Bewegungsdaten'!B:B,A4043,'AV-Bewegungsdaten'!C:C),3)</f>
        <v>0</v>
      </c>
      <c r="Q4043" s="324">
        <f>ROUND(SUMIF('AV-Bewegungsdaten'!B:B,$A4043,'AV-Bewegungsdaten'!D:D),2)</f>
        <v>0</v>
      </c>
      <c r="T4043" s="327"/>
      <c r="U4043" s="326">
        <f>ROUND(SUMIF('DV-Bewegungsdaten'!B:B,Kategorien!A4043,'DV-Bewegungsdaten'!D:D),3)</f>
        <v>0</v>
      </c>
      <c r="V4043" s="324">
        <f>ROUND(SUMIF('DV-Bewegungsdaten'!B:B,Kategorien!A4043,'DV-Bewegungsdaten'!E:E),3)</f>
        <v>0</v>
      </c>
      <c r="AD4043" s="390">
        <f t="shared" si="817"/>
        <v>0</v>
      </c>
      <c r="AE4043" s="390">
        <f t="shared" si="818"/>
        <v>0</v>
      </c>
      <c r="AF4043" s="390">
        <f t="shared" si="819"/>
        <v>0.99699999999999944</v>
      </c>
      <c r="AG4043" s="390">
        <f t="shared" si="820"/>
        <v>0.36399999999999944</v>
      </c>
      <c r="AH4043" s="390">
        <f t="shared" si="821"/>
        <v>0.2759999999999998</v>
      </c>
      <c r="AI4043" s="390">
        <f t="shared" si="822"/>
        <v>0.80799999999999983</v>
      </c>
      <c r="AJ4043" s="390">
        <f t="shared" si="823"/>
        <v>9.0999999999999748E-2</v>
      </c>
      <c r="AK4043" s="390">
        <f t="shared" si="824"/>
        <v>0.37499999999999956</v>
      </c>
      <c r="AL4043" s="390">
        <f t="shared" si="825"/>
        <v>0.48499999999999943</v>
      </c>
      <c r="AM4043" s="390">
        <f t="shared" si="826"/>
        <v>0.36599999999999966</v>
      </c>
      <c r="AN4043" s="390">
        <f t="shared" si="827"/>
        <v>0</v>
      </c>
      <c r="AO4043" s="390">
        <f t="shared" si="828"/>
        <v>0.86299999999999955</v>
      </c>
    </row>
    <row r="4044" spans="1:41" ht="15" customHeight="1" x14ac:dyDescent="0.25">
      <c r="A4044" s="127" t="s">
        <v>5437</v>
      </c>
      <c r="B4044" s="125" t="s">
        <v>77</v>
      </c>
      <c r="C4044" s="125" t="s">
        <v>5249</v>
      </c>
      <c r="D4044" s="125" t="s">
        <v>78</v>
      </c>
      <c r="F4044" s="126">
        <v>6.54</v>
      </c>
      <c r="G4044" s="126">
        <v>6.74</v>
      </c>
      <c r="H4044" s="126">
        <v>5.39</v>
      </c>
      <c r="I4044" s="126"/>
      <c r="J4044" s="317"/>
      <c r="K4044" s="323">
        <f>ROUND(SUMIF('VGT-Bewegungsdaten'!B:B,A4044,'VGT-Bewegungsdaten'!C:C),3)</f>
        <v>0</v>
      </c>
      <c r="L4044" s="324">
        <f>ROUND(SUMIF('VGT-Bewegungsdaten'!B:B,$A4044,'VGT-Bewegungsdaten'!D:D),2)</f>
        <v>0</v>
      </c>
      <c r="N4044" s="376" t="s">
        <v>4930</v>
      </c>
      <c r="O4044" s="376" t="s">
        <v>4944</v>
      </c>
      <c r="P4044" s="326">
        <f>ROUND(SUMIF('AV-Bewegungsdaten'!B:B,A4044,'AV-Bewegungsdaten'!C:C),3)</f>
        <v>0</v>
      </c>
      <c r="Q4044" s="324">
        <f>ROUND(SUMIF('AV-Bewegungsdaten'!B:B,$A4044,'AV-Bewegungsdaten'!D:D),2)</f>
        <v>0</v>
      </c>
      <c r="T4044" s="327"/>
      <c r="U4044" s="326">
        <f>ROUND(SUMIF('DV-Bewegungsdaten'!B:B,Kategorien!A4044,'DV-Bewegungsdaten'!D:D),3)</f>
        <v>0</v>
      </c>
      <c r="V4044" s="324">
        <f>ROUND(SUMIF('DV-Bewegungsdaten'!B:B,Kategorien!A4044,'DV-Bewegungsdaten'!E:E),3)</f>
        <v>0</v>
      </c>
      <c r="AD4044" s="390">
        <f t="shared" si="817"/>
        <v>1.8010000000000002</v>
      </c>
      <c r="AE4044" s="390">
        <f t="shared" si="818"/>
        <v>2.4580000000000002</v>
      </c>
      <c r="AF4044" s="390">
        <f t="shared" si="819"/>
        <v>3.677</v>
      </c>
      <c r="AG4044" s="390">
        <f t="shared" si="820"/>
        <v>3.044</v>
      </c>
      <c r="AH4044" s="390">
        <f t="shared" si="821"/>
        <v>2.9560000000000004</v>
      </c>
      <c r="AI4044" s="390">
        <f t="shared" si="822"/>
        <v>3.4880000000000004</v>
      </c>
      <c r="AJ4044" s="390">
        <f t="shared" si="823"/>
        <v>2.7710000000000004</v>
      </c>
      <c r="AK4044" s="390">
        <f t="shared" si="824"/>
        <v>3.0550000000000002</v>
      </c>
      <c r="AL4044" s="390">
        <f t="shared" si="825"/>
        <v>3.165</v>
      </c>
      <c r="AM4044" s="390">
        <f t="shared" si="826"/>
        <v>3.0460000000000003</v>
      </c>
      <c r="AN4044" s="390">
        <f t="shared" si="827"/>
        <v>2.6400000000000006</v>
      </c>
      <c r="AO4044" s="390">
        <f t="shared" si="828"/>
        <v>3.5430000000000001</v>
      </c>
    </row>
    <row r="4045" spans="1:41" ht="15" customHeight="1" x14ac:dyDescent="0.25">
      <c r="A4045" s="127" t="s">
        <v>5438</v>
      </c>
      <c r="B4045" s="125" t="s">
        <v>77</v>
      </c>
      <c r="C4045" s="125" t="s">
        <v>5249</v>
      </c>
      <c r="D4045" s="125" t="s">
        <v>82</v>
      </c>
      <c r="F4045" s="126">
        <v>4.0999999999999996</v>
      </c>
      <c r="G4045" s="126">
        <v>4.3</v>
      </c>
      <c r="H4045" s="126">
        <v>3.44</v>
      </c>
      <c r="I4045" s="126"/>
      <c r="J4045" s="317"/>
      <c r="K4045" s="323">
        <f>ROUND(SUMIF('VGT-Bewegungsdaten'!B:B,A4045,'VGT-Bewegungsdaten'!C:C),3)</f>
        <v>0</v>
      </c>
      <c r="L4045" s="324">
        <f>ROUND(SUMIF('VGT-Bewegungsdaten'!B:B,$A4045,'VGT-Bewegungsdaten'!D:D),2)</f>
        <v>0</v>
      </c>
      <c r="N4045" s="376" t="s">
        <v>4930</v>
      </c>
      <c r="O4045" s="376" t="s">
        <v>4944</v>
      </c>
      <c r="P4045" s="326">
        <f>ROUND(SUMIF('AV-Bewegungsdaten'!B:B,A4045,'AV-Bewegungsdaten'!C:C),3)</f>
        <v>0</v>
      </c>
      <c r="Q4045" s="324">
        <f>ROUND(SUMIF('AV-Bewegungsdaten'!B:B,$A4045,'AV-Bewegungsdaten'!D:D),2)</f>
        <v>0</v>
      </c>
      <c r="T4045" s="327"/>
      <c r="U4045" s="326">
        <f>ROUND(SUMIF('DV-Bewegungsdaten'!B:B,Kategorien!A4045,'DV-Bewegungsdaten'!D:D),3)</f>
        <v>0</v>
      </c>
      <c r="V4045" s="324">
        <f>ROUND(SUMIF('DV-Bewegungsdaten'!B:B,Kategorien!A4045,'DV-Bewegungsdaten'!E:E),3)</f>
        <v>0</v>
      </c>
      <c r="AD4045" s="390">
        <f t="shared" si="817"/>
        <v>0</v>
      </c>
      <c r="AE4045" s="390">
        <f t="shared" si="818"/>
        <v>1.7999999999999794E-2</v>
      </c>
      <c r="AF4045" s="390">
        <f t="shared" si="819"/>
        <v>1.2369999999999997</v>
      </c>
      <c r="AG4045" s="390">
        <f t="shared" si="820"/>
        <v>0.60399999999999965</v>
      </c>
      <c r="AH4045" s="390">
        <f t="shared" si="821"/>
        <v>0.51600000000000001</v>
      </c>
      <c r="AI4045" s="390">
        <f t="shared" si="822"/>
        <v>1.048</v>
      </c>
      <c r="AJ4045" s="390">
        <f t="shared" si="823"/>
        <v>0.33099999999999996</v>
      </c>
      <c r="AK4045" s="390">
        <f t="shared" si="824"/>
        <v>0.61499999999999977</v>
      </c>
      <c r="AL4045" s="390">
        <f t="shared" si="825"/>
        <v>0.72499999999999964</v>
      </c>
      <c r="AM4045" s="390">
        <f t="shared" si="826"/>
        <v>0.60599999999999987</v>
      </c>
      <c r="AN4045" s="390">
        <f t="shared" si="827"/>
        <v>0.20000000000000018</v>
      </c>
      <c r="AO4045" s="390">
        <f t="shared" si="828"/>
        <v>1.1029999999999998</v>
      </c>
    </row>
    <row r="4046" spans="1:41" ht="15" customHeight="1" x14ac:dyDescent="0.25">
      <c r="A4046" s="127" t="s">
        <v>5439</v>
      </c>
      <c r="B4046" s="125" t="s">
        <v>77</v>
      </c>
      <c r="C4046" s="125" t="s">
        <v>5249</v>
      </c>
      <c r="D4046" s="125" t="s">
        <v>86</v>
      </c>
      <c r="F4046" s="126">
        <v>3.6</v>
      </c>
      <c r="G4046" s="126">
        <v>3.8</v>
      </c>
      <c r="H4046" s="126">
        <v>3.04</v>
      </c>
      <c r="I4046" s="126"/>
      <c r="J4046" s="317"/>
      <c r="K4046" s="323">
        <f>ROUND(SUMIF('VGT-Bewegungsdaten'!B:B,A4046,'VGT-Bewegungsdaten'!C:C),3)</f>
        <v>0</v>
      </c>
      <c r="L4046" s="324">
        <f>ROUND(SUMIF('VGT-Bewegungsdaten'!B:B,$A4046,'VGT-Bewegungsdaten'!D:D),2)</f>
        <v>0</v>
      </c>
      <c r="N4046" s="376" t="s">
        <v>4930</v>
      </c>
      <c r="O4046" s="376" t="s">
        <v>4944</v>
      </c>
      <c r="P4046" s="326">
        <f>ROUND(SUMIF('AV-Bewegungsdaten'!B:B,A4046,'AV-Bewegungsdaten'!C:C),3)</f>
        <v>0</v>
      </c>
      <c r="Q4046" s="324">
        <f>ROUND(SUMIF('AV-Bewegungsdaten'!B:B,$A4046,'AV-Bewegungsdaten'!D:D),2)</f>
        <v>0</v>
      </c>
      <c r="T4046" s="327"/>
      <c r="U4046" s="326">
        <f>ROUND(SUMIF('DV-Bewegungsdaten'!B:B,Kategorien!A4046,'DV-Bewegungsdaten'!D:D),3)</f>
        <v>0</v>
      </c>
      <c r="V4046" s="324">
        <f>ROUND(SUMIF('DV-Bewegungsdaten'!B:B,Kategorien!A4046,'DV-Bewegungsdaten'!E:E),3)</f>
        <v>0</v>
      </c>
      <c r="AD4046" s="390">
        <f t="shared" si="817"/>
        <v>0</v>
      </c>
      <c r="AE4046" s="390">
        <f t="shared" si="818"/>
        <v>0</v>
      </c>
      <c r="AF4046" s="390">
        <f t="shared" si="819"/>
        <v>0.73699999999999966</v>
      </c>
      <c r="AG4046" s="390">
        <f t="shared" si="820"/>
        <v>0.10399999999999965</v>
      </c>
      <c r="AH4046" s="390">
        <f t="shared" si="821"/>
        <v>1.6000000000000014E-2</v>
      </c>
      <c r="AI4046" s="390">
        <f t="shared" si="822"/>
        <v>0.54800000000000004</v>
      </c>
      <c r="AJ4046" s="390">
        <f t="shared" si="823"/>
        <v>0</v>
      </c>
      <c r="AK4046" s="390">
        <f t="shared" si="824"/>
        <v>0.11499999999999977</v>
      </c>
      <c r="AL4046" s="390">
        <f t="shared" si="825"/>
        <v>0.22499999999999964</v>
      </c>
      <c r="AM4046" s="390">
        <f t="shared" si="826"/>
        <v>0.10599999999999987</v>
      </c>
      <c r="AN4046" s="390">
        <f t="shared" si="827"/>
        <v>0</v>
      </c>
      <c r="AO4046" s="390">
        <f t="shared" si="828"/>
        <v>0.60299999999999976</v>
      </c>
    </row>
    <row r="4047" spans="1:41" ht="15" customHeight="1" x14ac:dyDescent="0.25">
      <c r="A4047" s="127" t="s">
        <v>5752</v>
      </c>
      <c r="B4047" s="125" t="s">
        <v>77</v>
      </c>
      <c r="C4047" s="125" t="s">
        <v>5727</v>
      </c>
      <c r="D4047" s="125" t="s">
        <v>78</v>
      </c>
      <c r="F4047" s="126">
        <v>6.54</v>
      </c>
      <c r="G4047" s="126">
        <v>6.74</v>
      </c>
      <c r="H4047" s="126">
        <v>5.39</v>
      </c>
      <c r="I4047" s="126"/>
      <c r="J4047" s="317"/>
      <c r="K4047" s="323">
        <f>ROUND(SUMIF('VGT-Bewegungsdaten'!B:B,A4047,'VGT-Bewegungsdaten'!C:C),3)</f>
        <v>0</v>
      </c>
      <c r="L4047" s="324">
        <f>ROUND(SUMIF('VGT-Bewegungsdaten'!B:B,$A4047,'VGT-Bewegungsdaten'!D:D),2)</f>
        <v>0</v>
      </c>
      <c r="N4047" s="376" t="s">
        <v>4930</v>
      </c>
      <c r="O4047" s="376" t="s">
        <v>4944</v>
      </c>
      <c r="P4047" s="326">
        <f>ROUND(SUMIF('AV-Bewegungsdaten'!B:B,A4047,'AV-Bewegungsdaten'!C:C),3)</f>
        <v>0</v>
      </c>
      <c r="Q4047" s="324">
        <f>ROUND(SUMIF('AV-Bewegungsdaten'!B:B,$A4047,'AV-Bewegungsdaten'!D:D),2)</f>
        <v>0</v>
      </c>
      <c r="T4047" s="327"/>
      <c r="U4047" s="326">
        <f>ROUND(SUMIF('DV-Bewegungsdaten'!B:B,Kategorien!A4047,'DV-Bewegungsdaten'!D:D),3)</f>
        <v>0</v>
      </c>
      <c r="V4047" s="324">
        <f>ROUND(SUMIF('DV-Bewegungsdaten'!B:B,Kategorien!A4047,'DV-Bewegungsdaten'!E:E),3)</f>
        <v>0</v>
      </c>
      <c r="AD4047" s="390">
        <f t="shared" si="817"/>
        <v>1.8010000000000002</v>
      </c>
      <c r="AE4047" s="390">
        <f t="shared" si="818"/>
        <v>2.4580000000000002</v>
      </c>
      <c r="AF4047" s="390">
        <f t="shared" si="819"/>
        <v>3.677</v>
      </c>
      <c r="AG4047" s="390">
        <f t="shared" si="820"/>
        <v>3.044</v>
      </c>
      <c r="AH4047" s="390">
        <f t="shared" si="821"/>
        <v>2.9560000000000004</v>
      </c>
      <c r="AI4047" s="390">
        <f t="shared" si="822"/>
        <v>3.4880000000000004</v>
      </c>
      <c r="AJ4047" s="390">
        <f t="shared" si="823"/>
        <v>2.7710000000000004</v>
      </c>
      <c r="AK4047" s="390">
        <f t="shared" si="824"/>
        <v>3.0550000000000002</v>
      </c>
      <c r="AL4047" s="390">
        <f t="shared" si="825"/>
        <v>3.165</v>
      </c>
      <c r="AM4047" s="390">
        <f t="shared" si="826"/>
        <v>3.0460000000000003</v>
      </c>
      <c r="AN4047" s="390">
        <f t="shared" si="827"/>
        <v>2.6400000000000006</v>
      </c>
      <c r="AO4047" s="390">
        <f t="shared" si="828"/>
        <v>3.5430000000000001</v>
      </c>
    </row>
    <row r="4048" spans="1:41" ht="15" customHeight="1" x14ac:dyDescent="0.25">
      <c r="A4048" s="127" t="s">
        <v>5753</v>
      </c>
      <c r="B4048" s="125" t="s">
        <v>77</v>
      </c>
      <c r="C4048" s="125" t="s">
        <v>5727</v>
      </c>
      <c r="D4048" s="125" t="s">
        <v>82</v>
      </c>
      <c r="F4048" s="126">
        <v>4.0999999999999996</v>
      </c>
      <c r="G4048" s="126">
        <v>4.3</v>
      </c>
      <c r="H4048" s="126">
        <v>3.44</v>
      </c>
      <c r="I4048" s="126"/>
      <c r="J4048" s="317"/>
      <c r="K4048" s="323">
        <f>ROUND(SUMIF('VGT-Bewegungsdaten'!B:B,A4048,'VGT-Bewegungsdaten'!C:C),3)</f>
        <v>0</v>
      </c>
      <c r="L4048" s="324">
        <f>ROUND(SUMIF('VGT-Bewegungsdaten'!B:B,$A4048,'VGT-Bewegungsdaten'!D:D),2)</f>
        <v>0</v>
      </c>
      <c r="N4048" s="376" t="s">
        <v>4930</v>
      </c>
      <c r="O4048" s="376" t="s">
        <v>4944</v>
      </c>
      <c r="P4048" s="326">
        <f>ROUND(SUMIF('AV-Bewegungsdaten'!B:B,A4048,'AV-Bewegungsdaten'!C:C),3)</f>
        <v>0</v>
      </c>
      <c r="Q4048" s="324">
        <f>ROUND(SUMIF('AV-Bewegungsdaten'!B:B,$A4048,'AV-Bewegungsdaten'!D:D),2)</f>
        <v>0</v>
      </c>
      <c r="T4048" s="327"/>
      <c r="U4048" s="326">
        <f>ROUND(SUMIF('DV-Bewegungsdaten'!B:B,Kategorien!A4048,'DV-Bewegungsdaten'!D:D),3)</f>
        <v>0</v>
      </c>
      <c r="V4048" s="324">
        <f>ROUND(SUMIF('DV-Bewegungsdaten'!B:B,Kategorien!A4048,'DV-Bewegungsdaten'!E:E),3)</f>
        <v>0</v>
      </c>
      <c r="AD4048" s="390">
        <f t="shared" si="817"/>
        <v>0</v>
      </c>
      <c r="AE4048" s="390">
        <f t="shared" si="818"/>
        <v>1.7999999999999794E-2</v>
      </c>
      <c r="AF4048" s="390">
        <f t="shared" si="819"/>
        <v>1.2369999999999997</v>
      </c>
      <c r="AG4048" s="390">
        <f t="shared" si="820"/>
        <v>0.60399999999999965</v>
      </c>
      <c r="AH4048" s="390">
        <f t="shared" si="821"/>
        <v>0.51600000000000001</v>
      </c>
      <c r="AI4048" s="390">
        <f t="shared" si="822"/>
        <v>1.048</v>
      </c>
      <c r="AJ4048" s="390">
        <f t="shared" si="823"/>
        <v>0.33099999999999996</v>
      </c>
      <c r="AK4048" s="390">
        <f t="shared" si="824"/>
        <v>0.61499999999999977</v>
      </c>
      <c r="AL4048" s="390">
        <f t="shared" si="825"/>
        <v>0.72499999999999964</v>
      </c>
      <c r="AM4048" s="390">
        <f t="shared" si="826"/>
        <v>0.60599999999999987</v>
      </c>
      <c r="AN4048" s="390">
        <f t="shared" si="827"/>
        <v>0.20000000000000018</v>
      </c>
      <c r="AO4048" s="390">
        <f t="shared" si="828"/>
        <v>1.1029999999999998</v>
      </c>
    </row>
    <row r="4049" spans="1:41" ht="15" customHeight="1" x14ac:dyDescent="0.25">
      <c r="A4049" s="127" t="s">
        <v>5754</v>
      </c>
      <c r="B4049" s="125" t="s">
        <v>77</v>
      </c>
      <c r="C4049" s="125" t="s">
        <v>5727</v>
      </c>
      <c r="D4049" s="125" t="s">
        <v>86</v>
      </c>
      <c r="F4049" s="126">
        <v>3.6</v>
      </c>
      <c r="G4049" s="126">
        <v>3.8</v>
      </c>
      <c r="H4049" s="126">
        <v>3.04</v>
      </c>
      <c r="I4049" s="126"/>
      <c r="J4049" s="317"/>
      <c r="K4049" s="323">
        <f>ROUND(SUMIF('VGT-Bewegungsdaten'!B:B,A4049,'VGT-Bewegungsdaten'!C:C),3)</f>
        <v>0</v>
      </c>
      <c r="L4049" s="324">
        <f>ROUND(SUMIF('VGT-Bewegungsdaten'!B:B,$A4049,'VGT-Bewegungsdaten'!D:D),2)</f>
        <v>0</v>
      </c>
      <c r="N4049" s="376" t="s">
        <v>4930</v>
      </c>
      <c r="O4049" s="376" t="s">
        <v>4944</v>
      </c>
      <c r="P4049" s="326">
        <f>ROUND(SUMIF('AV-Bewegungsdaten'!B:B,A4049,'AV-Bewegungsdaten'!C:C),3)</f>
        <v>0</v>
      </c>
      <c r="Q4049" s="324">
        <f>ROUND(SUMIF('AV-Bewegungsdaten'!B:B,$A4049,'AV-Bewegungsdaten'!D:D),2)</f>
        <v>0</v>
      </c>
      <c r="T4049" s="327"/>
      <c r="U4049" s="326">
        <f>ROUND(SUMIF('DV-Bewegungsdaten'!B:B,Kategorien!A4049,'DV-Bewegungsdaten'!D:D),3)</f>
        <v>0</v>
      </c>
      <c r="V4049" s="324">
        <f>ROUND(SUMIF('DV-Bewegungsdaten'!B:B,Kategorien!A4049,'DV-Bewegungsdaten'!E:E),3)</f>
        <v>0</v>
      </c>
      <c r="AD4049" s="390">
        <f t="shared" si="817"/>
        <v>0</v>
      </c>
      <c r="AE4049" s="390">
        <f t="shared" si="818"/>
        <v>0</v>
      </c>
      <c r="AF4049" s="390">
        <f t="shared" si="819"/>
        <v>0.73699999999999966</v>
      </c>
      <c r="AG4049" s="390">
        <f t="shared" si="820"/>
        <v>0.10399999999999965</v>
      </c>
      <c r="AH4049" s="390">
        <f t="shared" si="821"/>
        <v>1.6000000000000014E-2</v>
      </c>
      <c r="AI4049" s="390">
        <f t="shared" si="822"/>
        <v>0.54800000000000004</v>
      </c>
      <c r="AJ4049" s="390">
        <f t="shared" si="823"/>
        <v>0</v>
      </c>
      <c r="AK4049" s="390">
        <f t="shared" si="824"/>
        <v>0.11499999999999977</v>
      </c>
      <c r="AL4049" s="390">
        <f t="shared" si="825"/>
        <v>0.22499999999999964</v>
      </c>
      <c r="AM4049" s="390">
        <f t="shared" si="826"/>
        <v>0.10599999999999987</v>
      </c>
      <c r="AN4049" s="390">
        <f t="shared" si="827"/>
        <v>0</v>
      </c>
      <c r="AO4049" s="390">
        <f t="shared" si="828"/>
        <v>0.60299999999999976</v>
      </c>
    </row>
    <row r="4050" spans="1:41" ht="15" customHeight="1" x14ac:dyDescent="0.25">
      <c r="A4050" s="127" t="s">
        <v>6106</v>
      </c>
      <c r="B4050" s="125" t="s">
        <v>77</v>
      </c>
      <c r="C4050" s="125" t="s">
        <v>5976</v>
      </c>
      <c r="D4050" s="125" t="s">
        <v>78</v>
      </c>
      <c r="F4050" s="126">
        <v>6.44</v>
      </c>
      <c r="G4050" s="126">
        <v>6.64</v>
      </c>
      <c r="H4050" s="126">
        <v>5.31</v>
      </c>
      <c r="I4050" s="126"/>
      <c r="J4050" s="317"/>
      <c r="K4050" s="323">
        <f>ROUND(SUMIF('VGT-Bewegungsdaten'!B:B,A4050,'VGT-Bewegungsdaten'!C:C),3)</f>
        <v>0</v>
      </c>
      <c r="L4050" s="324">
        <f>ROUND(SUMIF('VGT-Bewegungsdaten'!B:B,$A4050,'VGT-Bewegungsdaten'!D:D),2)</f>
        <v>0</v>
      </c>
      <c r="N4050" s="376" t="s">
        <v>4930</v>
      </c>
      <c r="O4050" s="376" t="s">
        <v>4944</v>
      </c>
      <c r="P4050" s="326">
        <f>ROUND(SUMIF('AV-Bewegungsdaten'!B:B,A4050,'AV-Bewegungsdaten'!C:C),3)</f>
        <v>0</v>
      </c>
      <c r="Q4050" s="324">
        <f>ROUND(SUMIF('AV-Bewegungsdaten'!B:B,$A4050,'AV-Bewegungsdaten'!D:D),2)</f>
        <v>0</v>
      </c>
      <c r="T4050" s="327"/>
      <c r="U4050" s="326">
        <f>ROUND(SUMIF('DV-Bewegungsdaten'!B:B,Kategorien!A4050,'DV-Bewegungsdaten'!D:D),3)</f>
        <v>0</v>
      </c>
      <c r="V4050" s="324">
        <f>ROUND(SUMIF('DV-Bewegungsdaten'!B:B,Kategorien!A4050,'DV-Bewegungsdaten'!E:E),3)</f>
        <v>0</v>
      </c>
      <c r="AD4050" s="390">
        <f t="shared" si="817"/>
        <v>1.7009999999999996</v>
      </c>
      <c r="AE4050" s="390">
        <f t="shared" si="818"/>
        <v>2.3579999999999997</v>
      </c>
      <c r="AF4050" s="390">
        <f t="shared" si="819"/>
        <v>3.5769999999999995</v>
      </c>
      <c r="AG4050" s="390">
        <f t="shared" si="820"/>
        <v>2.9439999999999995</v>
      </c>
      <c r="AH4050" s="390">
        <f t="shared" si="821"/>
        <v>2.8559999999999999</v>
      </c>
      <c r="AI4050" s="390">
        <f t="shared" si="822"/>
        <v>3.3879999999999999</v>
      </c>
      <c r="AJ4050" s="390">
        <f t="shared" si="823"/>
        <v>2.6709999999999998</v>
      </c>
      <c r="AK4050" s="390">
        <f t="shared" si="824"/>
        <v>2.9549999999999996</v>
      </c>
      <c r="AL4050" s="390">
        <f t="shared" si="825"/>
        <v>3.0649999999999995</v>
      </c>
      <c r="AM4050" s="390">
        <f t="shared" si="826"/>
        <v>2.9459999999999997</v>
      </c>
      <c r="AN4050" s="390">
        <f t="shared" si="827"/>
        <v>2.54</v>
      </c>
      <c r="AO4050" s="390">
        <f t="shared" si="828"/>
        <v>3.4429999999999996</v>
      </c>
    </row>
    <row r="4051" spans="1:41" ht="15" customHeight="1" x14ac:dyDescent="0.25">
      <c r="A4051" s="127" t="s">
        <v>6107</v>
      </c>
      <c r="B4051" s="125" t="s">
        <v>77</v>
      </c>
      <c r="C4051" s="125" t="s">
        <v>5976</v>
      </c>
      <c r="D4051" s="125" t="s">
        <v>82</v>
      </c>
      <c r="F4051" s="126">
        <v>4.04</v>
      </c>
      <c r="G4051" s="126">
        <v>4.24</v>
      </c>
      <c r="H4051" s="126">
        <v>3.39</v>
      </c>
      <c r="I4051" s="126"/>
      <c r="J4051" s="317"/>
      <c r="K4051" s="323">
        <f>ROUND(SUMIF('VGT-Bewegungsdaten'!B:B,A4051,'VGT-Bewegungsdaten'!C:C),3)</f>
        <v>0</v>
      </c>
      <c r="L4051" s="324">
        <f>ROUND(SUMIF('VGT-Bewegungsdaten'!B:B,$A4051,'VGT-Bewegungsdaten'!D:D),2)</f>
        <v>0</v>
      </c>
      <c r="N4051" s="376" t="s">
        <v>4930</v>
      </c>
      <c r="O4051" s="376" t="s">
        <v>4944</v>
      </c>
      <c r="P4051" s="326">
        <f>ROUND(SUMIF('AV-Bewegungsdaten'!B:B,A4051,'AV-Bewegungsdaten'!C:C),3)</f>
        <v>0</v>
      </c>
      <c r="Q4051" s="324">
        <f>ROUND(SUMIF('AV-Bewegungsdaten'!B:B,$A4051,'AV-Bewegungsdaten'!D:D),2)</f>
        <v>0</v>
      </c>
      <c r="T4051" s="327"/>
      <c r="U4051" s="326">
        <f>ROUND(SUMIF('DV-Bewegungsdaten'!B:B,Kategorien!A4051,'DV-Bewegungsdaten'!D:D),3)</f>
        <v>0</v>
      </c>
      <c r="V4051" s="324">
        <f>ROUND(SUMIF('DV-Bewegungsdaten'!B:B,Kategorien!A4051,'DV-Bewegungsdaten'!E:E),3)</f>
        <v>0</v>
      </c>
      <c r="AD4051" s="390">
        <f t="shared" si="817"/>
        <v>0</v>
      </c>
      <c r="AE4051" s="390">
        <f t="shared" si="818"/>
        <v>0</v>
      </c>
      <c r="AF4051" s="390">
        <f t="shared" si="819"/>
        <v>1.177</v>
      </c>
      <c r="AG4051" s="390">
        <f t="shared" si="820"/>
        <v>0.54400000000000004</v>
      </c>
      <c r="AH4051" s="390">
        <f t="shared" si="821"/>
        <v>0.45600000000000041</v>
      </c>
      <c r="AI4051" s="390">
        <f t="shared" si="822"/>
        <v>0.98800000000000043</v>
      </c>
      <c r="AJ4051" s="390">
        <f t="shared" si="823"/>
        <v>0.27100000000000035</v>
      </c>
      <c r="AK4051" s="390">
        <f t="shared" si="824"/>
        <v>0.55500000000000016</v>
      </c>
      <c r="AL4051" s="390">
        <f t="shared" si="825"/>
        <v>0.66500000000000004</v>
      </c>
      <c r="AM4051" s="390">
        <f t="shared" si="826"/>
        <v>0.54600000000000026</v>
      </c>
      <c r="AN4051" s="390">
        <f t="shared" si="827"/>
        <v>0.14000000000000057</v>
      </c>
      <c r="AO4051" s="390">
        <f t="shared" si="828"/>
        <v>1.0430000000000001</v>
      </c>
    </row>
    <row r="4052" spans="1:41" ht="15" customHeight="1" x14ac:dyDescent="0.25">
      <c r="A4052" s="127" t="s">
        <v>6108</v>
      </c>
      <c r="B4052" s="125" t="s">
        <v>77</v>
      </c>
      <c r="C4052" s="125" t="s">
        <v>5976</v>
      </c>
      <c r="D4052" s="125" t="s">
        <v>86</v>
      </c>
      <c r="F4052" s="126">
        <v>3.55</v>
      </c>
      <c r="G4052" s="126">
        <v>3.74</v>
      </c>
      <c r="H4052" s="126">
        <v>2.99</v>
      </c>
      <c r="I4052" s="126"/>
      <c r="J4052" s="317"/>
      <c r="K4052" s="323">
        <f>ROUND(SUMIF('VGT-Bewegungsdaten'!B:B,A4052,'VGT-Bewegungsdaten'!C:C),3)</f>
        <v>0</v>
      </c>
      <c r="L4052" s="324">
        <f>ROUND(SUMIF('VGT-Bewegungsdaten'!B:B,$A4052,'VGT-Bewegungsdaten'!D:D),2)</f>
        <v>0</v>
      </c>
      <c r="N4052" s="376" t="s">
        <v>4930</v>
      </c>
      <c r="O4052" s="376" t="s">
        <v>4944</v>
      </c>
      <c r="P4052" s="326">
        <f>ROUND(SUMIF('AV-Bewegungsdaten'!B:B,A4052,'AV-Bewegungsdaten'!C:C),3)</f>
        <v>0</v>
      </c>
      <c r="Q4052" s="324">
        <f>ROUND(SUMIF('AV-Bewegungsdaten'!B:B,$A4052,'AV-Bewegungsdaten'!D:D),2)</f>
        <v>0</v>
      </c>
      <c r="T4052" s="327"/>
      <c r="U4052" s="326">
        <f>ROUND(SUMIF('DV-Bewegungsdaten'!B:B,Kategorien!A4052,'DV-Bewegungsdaten'!D:D),3)</f>
        <v>0</v>
      </c>
      <c r="V4052" s="324">
        <f>ROUND(SUMIF('DV-Bewegungsdaten'!B:B,Kategorien!A4052,'DV-Bewegungsdaten'!E:E),3)</f>
        <v>0</v>
      </c>
      <c r="AD4052" s="390">
        <f t="shared" si="817"/>
        <v>0</v>
      </c>
      <c r="AE4052" s="390">
        <f t="shared" si="818"/>
        <v>0</v>
      </c>
      <c r="AF4052" s="390">
        <f t="shared" si="819"/>
        <v>0.67700000000000005</v>
      </c>
      <c r="AG4052" s="390">
        <f t="shared" si="820"/>
        <v>4.4000000000000039E-2</v>
      </c>
      <c r="AH4052" s="390">
        <f t="shared" si="821"/>
        <v>0</v>
      </c>
      <c r="AI4052" s="390">
        <f t="shared" si="822"/>
        <v>0.48800000000000043</v>
      </c>
      <c r="AJ4052" s="390">
        <f t="shared" si="823"/>
        <v>0</v>
      </c>
      <c r="AK4052" s="390">
        <f t="shared" si="824"/>
        <v>5.500000000000016E-2</v>
      </c>
      <c r="AL4052" s="390">
        <f t="shared" si="825"/>
        <v>0.16500000000000004</v>
      </c>
      <c r="AM4052" s="390">
        <f t="shared" si="826"/>
        <v>4.6000000000000263E-2</v>
      </c>
      <c r="AN4052" s="390">
        <f t="shared" si="827"/>
        <v>0</v>
      </c>
      <c r="AO4052" s="390">
        <f t="shared" si="828"/>
        <v>0.54300000000000015</v>
      </c>
    </row>
    <row r="4053" spans="1:41" ht="15" customHeight="1" x14ac:dyDescent="0.25">
      <c r="A4053" s="127" t="s">
        <v>6109</v>
      </c>
      <c r="B4053" s="125" t="s">
        <v>77</v>
      </c>
      <c r="C4053" s="125" t="s">
        <v>6044</v>
      </c>
      <c r="D4053" s="125" t="s">
        <v>78</v>
      </c>
      <c r="F4053" s="126">
        <v>6.34</v>
      </c>
      <c r="G4053" s="126">
        <v>6.54</v>
      </c>
      <c r="H4053" s="126">
        <v>5.23</v>
      </c>
      <c r="I4053" s="126"/>
      <c r="J4053" s="317"/>
      <c r="K4053" s="323">
        <f>ROUND(SUMIF('VGT-Bewegungsdaten'!B:B,A4053,'VGT-Bewegungsdaten'!C:C),3)</f>
        <v>0</v>
      </c>
      <c r="L4053" s="324">
        <f>ROUND(SUMIF('VGT-Bewegungsdaten'!B:B,$A4053,'VGT-Bewegungsdaten'!D:D),2)</f>
        <v>0</v>
      </c>
      <c r="N4053" s="376" t="s">
        <v>4930</v>
      </c>
      <c r="O4053" s="376" t="s">
        <v>4944</v>
      </c>
      <c r="P4053" s="326">
        <f>ROUND(SUMIF('AV-Bewegungsdaten'!B:B,A4053,'AV-Bewegungsdaten'!C:C),3)</f>
        <v>0</v>
      </c>
      <c r="Q4053" s="324">
        <f>ROUND(SUMIF('AV-Bewegungsdaten'!B:B,$A4053,'AV-Bewegungsdaten'!D:D),2)</f>
        <v>0</v>
      </c>
      <c r="T4053" s="327"/>
      <c r="U4053" s="326">
        <f>ROUND(SUMIF('DV-Bewegungsdaten'!B:B,Kategorien!A4053,'DV-Bewegungsdaten'!D:D),3)</f>
        <v>0</v>
      </c>
      <c r="V4053" s="324">
        <f>ROUND(SUMIF('DV-Bewegungsdaten'!B:B,Kategorien!A4053,'DV-Bewegungsdaten'!E:E),3)</f>
        <v>0</v>
      </c>
      <c r="AD4053" s="390">
        <f t="shared" si="817"/>
        <v>1.601</v>
      </c>
      <c r="AE4053" s="390">
        <f t="shared" si="818"/>
        <v>2.258</v>
      </c>
      <c r="AF4053" s="390">
        <f t="shared" si="819"/>
        <v>3.4769999999999999</v>
      </c>
      <c r="AG4053" s="390">
        <f t="shared" si="820"/>
        <v>2.8439999999999999</v>
      </c>
      <c r="AH4053" s="390">
        <f t="shared" si="821"/>
        <v>2.7560000000000002</v>
      </c>
      <c r="AI4053" s="390">
        <f t="shared" si="822"/>
        <v>3.2880000000000003</v>
      </c>
      <c r="AJ4053" s="390">
        <f t="shared" si="823"/>
        <v>2.5710000000000002</v>
      </c>
      <c r="AK4053" s="390">
        <f t="shared" si="824"/>
        <v>2.855</v>
      </c>
      <c r="AL4053" s="390">
        <f t="shared" si="825"/>
        <v>2.9649999999999999</v>
      </c>
      <c r="AM4053" s="390">
        <f t="shared" si="826"/>
        <v>2.8460000000000001</v>
      </c>
      <c r="AN4053" s="390">
        <f t="shared" si="827"/>
        <v>2.4400000000000004</v>
      </c>
      <c r="AO4053" s="390">
        <f t="shared" si="828"/>
        <v>3.343</v>
      </c>
    </row>
    <row r="4054" spans="1:41" ht="15" customHeight="1" x14ac:dyDescent="0.25">
      <c r="A4054" s="127" t="s">
        <v>6110</v>
      </c>
      <c r="B4054" s="125" t="s">
        <v>77</v>
      </c>
      <c r="C4054" s="125" t="s">
        <v>6044</v>
      </c>
      <c r="D4054" s="125" t="s">
        <v>82</v>
      </c>
      <c r="F4054" s="126">
        <v>3.97</v>
      </c>
      <c r="G4054" s="126">
        <v>4.17</v>
      </c>
      <c r="H4054" s="126">
        <v>3.34</v>
      </c>
      <c r="I4054" s="126"/>
      <c r="J4054" s="317"/>
      <c r="K4054" s="323">
        <f>ROUND(SUMIF('VGT-Bewegungsdaten'!B:B,A4054,'VGT-Bewegungsdaten'!C:C),3)</f>
        <v>0</v>
      </c>
      <c r="L4054" s="324">
        <f>ROUND(SUMIF('VGT-Bewegungsdaten'!B:B,$A4054,'VGT-Bewegungsdaten'!D:D),2)</f>
        <v>0</v>
      </c>
      <c r="N4054" s="376" t="s">
        <v>4930</v>
      </c>
      <c r="O4054" s="376" t="s">
        <v>4944</v>
      </c>
      <c r="P4054" s="326">
        <f>ROUND(SUMIF('AV-Bewegungsdaten'!B:B,A4054,'AV-Bewegungsdaten'!C:C),3)</f>
        <v>0</v>
      </c>
      <c r="Q4054" s="324">
        <f>ROUND(SUMIF('AV-Bewegungsdaten'!B:B,$A4054,'AV-Bewegungsdaten'!D:D),2)</f>
        <v>0</v>
      </c>
      <c r="T4054" s="327"/>
      <c r="U4054" s="326">
        <f>ROUND(SUMIF('DV-Bewegungsdaten'!B:B,Kategorien!A4054,'DV-Bewegungsdaten'!D:D),3)</f>
        <v>0</v>
      </c>
      <c r="V4054" s="324">
        <f>ROUND(SUMIF('DV-Bewegungsdaten'!B:B,Kategorien!A4054,'DV-Bewegungsdaten'!E:E),3)</f>
        <v>0</v>
      </c>
      <c r="AD4054" s="390">
        <f t="shared" si="817"/>
        <v>0</v>
      </c>
      <c r="AE4054" s="390">
        <f t="shared" si="818"/>
        <v>0</v>
      </c>
      <c r="AF4054" s="390">
        <f t="shared" si="819"/>
        <v>1.1069999999999998</v>
      </c>
      <c r="AG4054" s="390">
        <f t="shared" si="820"/>
        <v>0.47399999999999975</v>
      </c>
      <c r="AH4054" s="390">
        <f t="shared" si="821"/>
        <v>0.38600000000000012</v>
      </c>
      <c r="AI4054" s="390">
        <f t="shared" si="822"/>
        <v>0.91800000000000015</v>
      </c>
      <c r="AJ4054" s="390">
        <f t="shared" si="823"/>
        <v>0.20100000000000007</v>
      </c>
      <c r="AK4054" s="390">
        <f t="shared" si="824"/>
        <v>0.48499999999999988</v>
      </c>
      <c r="AL4054" s="390">
        <f t="shared" si="825"/>
        <v>0.59499999999999975</v>
      </c>
      <c r="AM4054" s="390">
        <f t="shared" si="826"/>
        <v>0.47599999999999998</v>
      </c>
      <c r="AN4054" s="390">
        <f t="shared" si="827"/>
        <v>7.0000000000000284E-2</v>
      </c>
      <c r="AO4054" s="390">
        <f t="shared" si="828"/>
        <v>0.97299999999999986</v>
      </c>
    </row>
    <row r="4055" spans="1:41" ht="15" customHeight="1" x14ac:dyDescent="0.25">
      <c r="A4055" s="127" t="s">
        <v>6111</v>
      </c>
      <c r="B4055" s="125" t="s">
        <v>77</v>
      </c>
      <c r="C4055" s="125" t="s">
        <v>6044</v>
      </c>
      <c r="D4055" s="125" t="s">
        <v>86</v>
      </c>
      <c r="F4055" s="126">
        <v>3.49</v>
      </c>
      <c r="G4055" s="126">
        <v>3.69</v>
      </c>
      <c r="H4055" s="126">
        <v>2.95</v>
      </c>
      <c r="I4055" s="126"/>
      <c r="J4055" s="317"/>
      <c r="K4055" s="323">
        <f>ROUND(SUMIF('VGT-Bewegungsdaten'!B:B,A4055,'VGT-Bewegungsdaten'!C:C),3)</f>
        <v>0</v>
      </c>
      <c r="L4055" s="324">
        <f>ROUND(SUMIF('VGT-Bewegungsdaten'!B:B,$A4055,'VGT-Bewegungsdaten'!D:D),2)</f>
        <v>0</v>
      </c>
      <c r="N4055" s="376" t="s">
        <v>4930</v>
      </c>
      <c r="O4055" s="376" t="s">
        <v>4944</v>
      </c>
      <c r="P4055" s="326">
        <f>ROUND(SUMIF('AV-Bewegungsdaten'!B:B,A4055,'AV-Bewegungsdaten'!C:C),3)</f>
        <v>0</v>
      </c>
      <c r="Q4055" s="324">
        <f>ROUND(SUMIF('AV-Bewegungsdaten'!B:B,$A4055,'AV-Bewegungsdaten'!D:D),2)</f>
        <v>0</v>
      </c>
      <c r="T4055" s="327"/>
      <c r="U4055" s="326">
        <f>ROUND(SUMIF('DV-Bewegungsdaten'!B:B,Kategorien!A4055,'DV-Bewegungsdaten'!D:D),3)</f>
        <v>0</v>
      </c>
      <c r="V4055" s="324">
        <f>ROUND(SUMIF('DV-Bewegungsdaten'!B:B,Kategorien!A4055,'DV-Bewegungsdaten'!E:E),3)</f>
        <v>0</v>
      </c>
      <c r="AD4055" s="390">
        <f t="shared" si="817"/>
        <v>0</v>
      </c>
      <c r="AE4055" s="390">
        <f t="shared" si="818"/>
        <v>0</v>
      </c>
      <c r="AF4055" s="390">
        <f t="shared" si="819"/>
        <v>0.62699999999999978</v>
      </c>
      <c r="AG4055" s="390">
        <f t="shared" si="820"/>
        <v>0</v>
      </c>
      <c r="AH4055" s="390">
        <f t="shared" si="821"/>
        <v>0</v>
      </c>
      <c r="AI4055" s="390">
        <f t="shared" si="822"/>
        <v>0.43800000000000017</v>
      </c>
      <c r="AJ4055" s="390">
        <f t="shared" si="823"/>
        <v>0</v>
      </c>
      <c r="AK4055" s="390">
        <f t="shared" si="824"/>
        <v>4.9999999999998934E-3</v>
      </c>
      <c r="AL4055" s="390">
        <f t="shared" si="825"/>
        <v>0.11499999999999977</v>
      </c>
      <c r="AM4055" s="390">
        <f t="shared" si="826"/>
        <v>0</v>
      </c>
      <c r="AN4055" s="390">
        <f t="shared" si="827"/>
        <v>0</v>
      </c>
      <c r="AO4055" s="390">
        <f t="shared" si="828"/>
        <v>0.49299999999999988</v>
      </c>
    </row>
    <row r="4056" spans="1:41" ht="15" customHeight="1" x14ac:dyDescent="0.25">
      <c r="A4056" s="127" t="s">
        <v>6585</v>
      </c>
      <c r="B4056" s="125" t="s">
        <v>77</v>
      </c>
      <c r="C4056" s="125" t="s">
        <v>6526</v>
      </c>
      <c r="D4056" s="125" t="s">
        <v>78</v>
      </c>
      <c r="F4056" s="126">
        <v>6.24</v>
      </c>
      <c r="G4056" s="126">
        <v>6.44</v>
      </c>
      <c r="H4056" s="126">
        <v>5.15</v>
      </c>
      <c r="I4056" s="126"/>
      <c r="J4056" s="317"/>
      <c r="K4056" s="323">
        <f>ROUND(SUMIF('VGT-Bewegungsdaten'!B:B,A4056,'VGT-Bewegungsdaten'!C:C),3)</f>
        <v>0</v>
      </c>
      <c r="L4056" s="324">
        <f>ROUND(SUMIF('VGT-Bewegungsdaten'!B:B,$A4056,'VGT-Bewegungsdaten'!D:D),2)</f>
        <v>0</v>
      </c>
      <c r="N4056" s="376" t="s">
        <v>4930</v>
      </c>
      <c r="O4056" s="376" t="s">
        <v>4944</v>
      </c>
      <c r="P4056" s="326">
        <f>ROUND(SUMIF('AV-Bewegungsdaten'!B:B,A4056,'AV-Bewegungsdaten'!C:C),3)</f>
        <v>0</v>
      </c>
      <c r="Q4056" s="324">
        <f>ROUND(SUMIF('AV-Bewegungsdaten'!B:B,$A4056,'AV-Bewegungsdaten'!D:D),2)</f>
        <v>0</v>
      </c>
      <c r="T4056" s="327"/>
      <c r="U4056" s="326">
        <f>ROUND(SUMIF('DV-Bewegungsdaten'!B:B,Kategorien!A4056,'DV-Bewegungsdaten'!D:D),3)</f>
        <v>0</v>
      </c>
      <c r="V4056" s="324">
        <f>ROUND(SUMIF('DV-Bewegungsdaten'!B:B,Kategorien!A4056,'DV-Bewegungsdaten'!E:E),3)</f>
        <v>0</v>
      </c>
      <c r="AD4056" s="390">
        <f t="shared" si="817"/>
        <v>1.5010000000000003</v>
      </c>
      <c r="AE4056" s="390">
        <f t="shared" si="818"/>
        <v>2.1580000000000004</v>
      </c>
      <c r="AF4056" s="390">
        <f t="shared" si="819"/>
        <v>3.3770000000000002</v>
      </c>
      <c r="AG4056" s="390">
        <f t="shared" si="820"/>
        <v>2.7440000000000002</v>
      </c>
      <c r="AH4056" s="390">
        <f t="shared" si="821"/>
        <v>2.6560000000000006</v>
      </c>
      <c r="AI4056" s="390">
        <f t="shared" si="822"/>
        <v>3.1880000000000006</v>
      </c>
      <c r="AJ4056" s="390">
        <f t="shared" si="823"/>
        <v>2.4710000000000005</v>
      </c>
      <c r="AK4056" s="390">
        <f t="shared" si="824"/>
        <v>2.7550000000000003</v>
      </c>
      <c r="AL4056" s="390">
        <f t="shared" si="825"/>
        <v>2.8650000000000002</v>
      </c>
      <c r="AM4056" s="390">
        <f t="shared" si="826"/>
        <v>2.7460000000000004</v>
      </c>
      <c r="AN4056" s="390">
        <f t="shared" si="827"/>
        <v>2.3400000000000007</v>
      </c>
      <c r="AO4056" s="390">
        <f t="shared" si="828"/>
        <v>3.2430000000000003</v>
      </c>
    </row>
    <row r="4057" spans="1:41" ht="15" customHeight="1" x14ac:dyDescent="0.25">
      <c r="A4057" s="127" t="s">
        <v>6586</v>
      </c>
      <c r="B4057" s="125" t="s">
        <v>77</v>
      </c>
      <c r="C4057" s="125" t="s">
        <v>6526</v>
      </c>
      <c r="D4057" s="125" t="s">
        <v>82</v>
      </c>
      <c r="F4057" s="126">
        <v>3.91</v>
      </c>
      <c r="G4057" s="126">
        <v>4.1100000000000003</v>
      </c>
      <c r="H4057" s="126">
        <v>3.29</v>
      </c>
      <c r="I4057" s="126"/>
      <c r="J4057" s="317"/>
      <c r="K4057" s="323">
        <f>ROUND(SUMIF('VGT-Bewegungsdaten'!B:B,A4057,'VGT-Bewegungsdaten'!C:C),3)</f>
        <v>0</v>
      </c>
      <c r="L4057" s="324">
        <f>ROUND(SUMIF('VGT-Bewegungsdaten'!B:B,$A4057,'VGT-Bewegungsdaten'!D:D),2)</f>
        <v>0</v>
      </c>
      <c r="N4057" s="376" t="s">
        <v>4930</v>
      </c>
      <c r="O4057" s="376" t="s">
        <v>4944</v>
      </c>
      <c r="P4057" s="326">
        <f>ROUND(SUMIF('AV-Bewegungsdaten'!B:B,A4057,'AV-Bewegungsdaten'!C:C),3)</f>
        <v>0</v>
      </c>
      <c r="Q4057" s="324">
        <f>ROUND(SUMIF('AV-Bewegungsdaten'!B:B,$A4057,'AV-Bewegungsdaten'!D:D),2)</f>
        <v>0</v>
      </c>
      <c r="T4057" s="327"/>
      <c r="U4057" s="326">
        <f>ROUND(SUMIF('DV-Bewegungsdaten'!B:B,Kategorien!A4057,'DV-Bewegungsdaten'!D:D),3)</f>
        <v>0</v>
      </c>
      <c r="V4057" s="324">
        <f>ROUND(SUMIF('DV-Bewegungsdaten'!B:B,Kategorien!A4057,'DV-Bewegungsdaten'!E:E),3)</f>
        <v>0</v>
      </c>
      <c r="AD4057" s="390">
        <f t="shared" si="817"/>
        <v>0</v>
      </c>
      <c r="AE4057" s="390">
        <f t="shared" si="818"/>
        <v>0</v>
      </c>
      <c r="AF4057" s="390">
        <f t="shared" si="819"/>
        <v>1.0470000000000002</v>
      </c>
      <c r="AG4057" s="390">
        <f t="shared" si="820"/>
        <v>0.41400000000000015</v>
      </c>
      <c r="AH4057" s="390">
        <f t="shared" si="821"/>
        <v>0.32600000000000051</v>
      </c>
      <c r="AI4057" s="390">
        <f t="shared" si="822"/>
        <v>0.85800000000000054</v>
      </c>
      <c r="AJ4057" s="390">
        <f t="shared" si="823"/>
        <v>0.14100000000000046</v>
      </c>
      <c r="AK4057" s="390">
        <f t="shared" si="824"/>
        <v>0.42500000000000027</v>
      </c>
      <c r="AL4057" s="390">
        <f t="shared" si="825"/>
        <v>0.53500000000000014</v>
      </c>
      <c r="AM4057" s="390">
        <f t="shared" si="826"/>
        <v>0.41600000000000037</v>
      </c>
      <c r="AN4057" s="390">
        <f t="shared" si="827"/>
        <v>1.0000000000000675E-2</v>
      </c>
      <c r="AO4057" s="390">
        <f t="shared" si="828"/>
        <v>0.91300000000000026</v>
      </c>
    </row>
    <row r="4058" spans="1:41" ht="15" customHeight="1" x14ac:dyDescent="0.25">
      <c r="A4058" s="127" t="s">
        <v>6587</v>
      </c>
      <c r="B4058" s="125" t="s">
        <v>77</v>
      </c>
      <c r="C4058" s="125" t="s">
        <v>6526</v>
      </c>
      <c r="D4058" s="125" t="s">
        <v>86</v>
      </c>
      <c r="F4058" s="126">
        <v>3.43</v>
      </c>
      <c r="G4058" s="126">
        <v>3.63</v>
      </c>
      <c r="H4058" s="126">
        <v>2.9</v>
      </c>
      <c r="I4058" s="126"/>
      <c r="J4058" s="317"/>
      <c r="K4058" s="323">
        <f>ROUND(SUMIF('VGT-Bewegungsdaten'!B:B,A4058,'VGT-Bewegungsdaten'!C:C),3)</f>
        <v>0</v>
      </c>
      <c r="L4058" s="324">
        <f>ROUND(SUMIF('VGT-Bewegungsdaten'!B:B,$A4058,'VGT-Bewegungsdaten'!D:D),2)</f>
        <v>0</v>
      </c>
      <c r="N4058" s="376" t="s">
        <v>4930</v>
      </c>
      <c r="O4058" s="376" t="s">
        <v>4944</v>
      </c>
      <c r="P4058" s="326">
        <f>ROUND(SUMIF('AV-Bewegungsdaten'!B:B,A4058,'AV-Bewegungsdaten'!C:C),3)</f>
        <v>0</v>
      </c>
      <c r="Q4058" s="324">
        <f>ROUND(SUMIF('AV-Bewegungsdaten'!B:B,$A4058,'AV-Bewegungsdaten'!D:D),2)</f>
        <v>0</v>
      </c>
      <c r="T4058" s="327"/>
      <c r="U4058" s="326">
        <f>ROUND(SUMIF('DV-Bewegungsdaten'!B:B,Kategorien!A4058,'DV-Bewegungsdaten'!D:D),3)</f>
        <v>0</v>
      </c>
      <c r="V4058" s="324">
        <f>ROUND(SUMIF('DV-Bewegungsdaten'!B:B,Kategorien!A4058,'DV-Bewegungsdaten'!E:E),3)</f>
        <v>0</v>
      </c>
      <c r="AD4058" s="390">
        <f t="shared" si="817"/>
        <v>0</v>
      </c>
      <c r="AE4058" s="390">
        <f t="shared" si="818"/>
        <v>0</v>
      </c>
      <c r="AF4058" s="390">
        <f t="shared" si="819"/>
        <v>0.56699999999999973</v>
      </c>
      <c r="AG4058" s="390">
        <f t="shared" si="820"/>
        <v>0</v>
      </c>
      <c r="AH4058" s="390">
        <f t="shared" si="821"/>
        <v>0</v>
      </c>
      <c r="AI4058" s="390">
        <f t="shared" si="822"/>
        <v>0.37800000000000011</v>
      </c>
      <c r="AJ4058" s="390">
        <f t="shared" si="823"/>
        <v>0</v>
      </c>
      <c r="AK4058" s="390">
        <f t="shared" si="824"/>
        <v>0</v>
      </c>
      <c r="AL4058" s="390">
        <f t="shared" si="825"/>
        <v>5.4999999999999716E-2</v>
      </c>
      <c r="AM4058" s="390">
        <f t="shared" si="826"/>
        <v>0</v>
      </c>
      <c r="AN4058" s="390">
        <f t="shared" si="827"/>
        <v>0</v>
      </c>
      <c r="AO4058" s="390">
        <f t="shared" si="828"/>
        <v>0.43299999999999983</v>
      </c>
    </row>
    <row r="4059" spans="1:41" ht="15" customHeight="1" x14ac:dyDescent="0.25">
      <c r="A4059" s="127" t="s">
        <v>6988</v>
      </c>
      <c r="B4059" s="125" t="s">
        <v>77</v>
      </c>
      <c r="C4059" s="125" t="s">
        <v>6928</v>
      </c>
      <c r="D4059" s="125" t="s">
        <v>78</v>
      </c>
      <c r="F4059" s="126">
        <v>6.15</v>
      </c>
      <c r="G4059" s="126">
        <v>6.35</v>
      </c>
      <c r="H4059" s="126">
        <v>5.08</v>
      </c>
      <c r="I4059" s="126"/>
      <c r="J4059" s="317"/>
      <c r="K4059" s="323">
        <f>ROUND(SUMIF('VGT-Bewegungsdaten'!B:B,A4059,'VGT-Bewegungsdaten'!C:C),3)</f>
        <v>0</v>
      </c>
      <c r="L4059" s="324">
        <f>ROUND(SUMIF('VGT-Bewegungsdaten'!B:B,$A4059,'VGT-Bewegungsdaten'!D:D),2)</f>
        <v>0</v>
      </c>
      <c r="N4059" s="376" t="s">
        <v>4930</v>
      </c>
      <c r="O4059" s="376" t="s">
        <v>4944</v>
      </c>
      <c r="P4059" s="326">
        <f>ROUND(SUMIF('AV-Bewegungsdaten'!B:B,A4059,'AV-Bewegungsdaten'!C:C),3)</f>
        <v>0</v>
      </c>
      <c r="Q4059" s="324">
        <f>ROUND(SUMIF('AV-Bewegungsdaten'!B:B,$A4059,'AV-Bewegungsdaten'!D:D),2)</f>
        <v>0</v>
      </c>
      <c r="T4059" s="327"/>
      <c r="U4059" s="326">
        <f>ROUND(SUMIF('DV-Bewegungsdaten'!B:B,Kategorien!A4059,'DV-Bewegungsdaten'!D:D),3)</f>
        <v>0</v>
      </c>
      <c r="V4059" s="324">
        <f>ROUND(SUMIF('DV-Bewegungsdaten'!B:B,Kategorien!A4059,'DV-Bewegungsdaten'!E:E),3)</f>
        <v>0</v>
      </c>
      <c r="AD4059" s="390">
        <f t="shared" si="817"/>
        <v>1.4109999999999996</v>
      </c>
      <c r="AE4059" s="390">
        <f t="shared" si="818"/>
        <v>2.0679999999999996</v>
      </c>
      <c r="AF4059" s="390">
        <f t="shared" si="819"/>
        <v>3.2869999999999995</v>
      </c>
      <c r="AG4059" s="390">
        <f t="shared" si="820"/>
        <v>2.6539999999999995</v>
      </c>
      <c r="AH4059" s="390">
        <f t="shared" si="821"/>
        <v>2.5659999999999998</v>
      </c>
      <c r="AI4059" s="390">
        <f t="shared" si="822"/>
        <v>3.0979999999999999</v>
      </c>
      <c r="AJ4059" s="390">
        <f t="shared" si="823"/>
        <v>2.3809999999999998</v>
      </c>
      <c r="AK4059" s="390">
        <f t="shared" si="824"/>
        <v>2.6649999999999996</v>
      </c>
      <c r="AL4059" s="390">
        <f t="shared" si="825"/>
        <v>2.7749999999999995</v>
      </c>
      <c r="AM4059" s="390">
        <f t="shared" si="826"/>
        <v>2.6559999999999997</v>
      </c>
      <c r="AN4059" s="390">
        <f t="shared" si="827"/>
        <v>2.25</v>
      </c>
      <c r="AO4059" s="390">
        <f t="shared" si="828"/>
        <v>3.1529999999999996</v>
      </c>
    </row>
    <row r="4060" spans="1:41" ht="15" customHeight="1" x14ac:dyDescent="0.25">
      <c r="A4060" s="127" t="s">
        <v>6989</v>
      </c>
      <c r="B4060" s="125" t="s">
        <v>77</v>
      </c>
      <c r="C4060" s="125" t="s">
        <v>6928</v>
      </c>
      <c r="D4060" s="125" t="s">
        <v>82</v>
      </c>
      <c r="F4060" s="126">
        <v>3.85</v>
      </c>
      <c r="G4060" s="126">
        <v>4.05</v>
      </c>
      <c r="H4060" s="126">
        <v>3.24</v>
      </c>
      <c r="I4060" s="126"/>
      <c r="J4060" s="317"/>
      <c r="K4060" s="323">
        <f>ROUND(SUMIF('VGT-Bewegungsdaten'!B:B,A4060,'VGT-Bewegungsdaten'!C:C),3)</f>
        <v>0</v>
      </c>
      <c r="L4060" s="324">
        <f>ROUND(SUMIF('VGT-Bewegungsdaten'!B:B,$A4060,'VGT-Bewegungsdaten'!D:D),2)</f>
        <v>0</v>
      </c>
      <c r="N4060" s="376" t="s">
        <v>4930</v>
      </c>
      <c r="O4060" s="376" t="s">
        <v>4944</v>
      </c>
      <c r="P4060" s="326">
        <f>ROUND(SUMIF('AV-Bewegungsdaten'!B:B,A4060,'AV-Bewegungsdaten'!C:C),3)</f>
        <v>0</v>
      </c>
      <c r="Q4060" s="324">
        <f>ROUND(SUMIF('AV-Bewegungsdaten'!B:B,$A4060,'AV-Bewegungsdaten'!D:D),2)</f>
        <v>0</v>
      </c>
      <c r="T4060" s="327"/>
      <c r="U4060" s="326">
        <f>ROUND(SUMIF('DV-Bewegungsdaten'!B:B,Kategorien!A4060,'DV-Bewegungsdaten'!D:D),3)</f>
        <v>0</v>
      </c>
      <c r="V4060" s="324">
        <f>ROUND(SUMIF('DV-Bewegungsdaten'!B:B,Kategorien!A4060,'DV-Bewegungsdaten'!E:E),3)</f>
        <v>0</v>
      </c>
      <c r="AD4060" s="390">
        <f t="shared" si="817"/>
        <v>0</v>
      </c>
      <c r="AE4060" s="390">
        <f t="shared" si="818"/>
        <v>0</v>
      </c>
      <c r="AF4060" s="390">
        <f t="shared" si="819"/>
        <v>0.98699999999999966</v>
      </c>
      <c r="AG4060" s="390">
        <f t="shared" si="820"/>
        <v>0.35399999999999965</v>
      </c>
      <c r="AH4060" s="390">
        <f t="shared" si="821"/>
        <v>0.26600000000000001</v>
      </c>
      <c r="AI4060" s="390">
        <f t="shared" si="822"/>
        <v>0.79800000000000004</v>
      </c>
      <c r="AJ4060" s="390">
        <f t="shared" si="823"/>
        <v>8.0999999999999961E-2</v>
      </c>
      <c r="AK4060" s="390">
        <f t="shared" si="824"/>
        <v>0.36499999999999977</v>
      </c>
      <c r="AL4060" s="390">
        <f t="shared" si="825"/>
        <v>0.47499999999999964</v>
      </c>
      <c r="AM4060" s="390">
        <f t="shared" si="826"/>
        <v>0.35599999999999987</v>
      </c>
      <c r="AN4060" s="390">
        <f t="shared" si="827"/>
        <v>0</v>
      </c>
      <c r="AO4060" s="390">
        <f t="shared" si="828"/>
        <v>0.85299999999999976</v>
      </c>
    </row>
    <row r="4061" spans="1:41" ht="15" customHeight="1" x14ac:dyDescent="0.25">
      <c r="A4061" s="127" t="s">
        <v>6990</v>
      </c>
      <c r="B4061" s="125" t="s">
        <v>77</v>
      </c>
      <c r="C4061" s="125" t="s">
        <v>6928</v>
      </c>
      <c r="D4061" s="125" t="s">
        <v>86</v>
      </c>
      <c r="F4061" s="126">
        <v>3.38</v>
      </c>
      <c r="G4061" s="126">
        <v>3.58</v>
      </c>
      <c r="H4061" s="126">
        <v>2.86</v>
      </c>
      <c r="I4061" s="126"/>
      <c r="J4061" s="317"/>
      <c r="K4061" s="323">
        <f>ROUND(SUMIF('VGT-Bewegungsdaten'!B:B,A4061,'VGT-Bewegungsdaten'!C:C),3)</f>
        <v>0</v>
      </c>
      <c r="L4061" s="324">
        <f>ROUND(SUMIF('VGT-Bewegungsdaten'!B:B,$A4061,'VGT-Bewegungsdaten'!D:D),2)</f>
        <v>0</v>
      </c>
      <c r="N4061" s="376" t="s">
        <v>4930</v>
      </c>
      <c r="O4061" s="376" t="s">
        <v>4944</v>
      </c>
      <c r="P4061" s="326">
        <f>ROUND(SUMIF('AV-Bewegungsdaten'!B:B,A4061,'AV-Bewegungsdaten'!C:C),3)</f>
        <v>0</v>
      </c>
      <c r="Q4061" s="324">
        <f>ROUND(SUMIF('AV-Bewegungsdaten'!B:B,$A4061,'AV-Bewegungsdaten'!D:D),2)</f>
        <v>0</v>
      </c>
      <c r="T4061" s="327"/>
      <c r="U4061" s="326">
        <f>ROUND(SUMIF('DV-Bewegungsdaten'!B:B,Kategorien!A4061,'DV-Bewegungsdaten'!D:D),3)</f>
        <v>0</v>
      </c>
      <c r="V4061" s="324">
        <f>ROUND(SUMIF('DV-Bewegungsdaten'!B:B,Kategorien!A4061,'DV-Bewegungsdaten'!E:E),3)</f>
        <v>0</v>
      </c>
      <c r="AD4061" s="390">
        <f t="shared" si="817"/>
        <v>0</v>
      </c>
      <c r="AE4061" s="390">
        <f t="shared" si="818"/>
        <v>0</v>
      </c>
      <c r="AF4061" s="390">
        <f t="shared" si="819"/>
        <v>0.5169999999999999</v>
      </c>
      <c r="AG4061" s="390">
        <f t="shared" si="820"/>
        <v>0</v>
      </c>
      <c r="AH4061" s="390">
        <f t="shared" si="821"/>
        <v>0</v>
      </c>
      <c r="AI4061" s="390">
        <f t="shared" si="822"/>
        <v>0.32800000000000029</v>
      </c>
      <c r="AJ4061" s="390">
        <f t="shared" si="823"/>
        <v>0</v>
      </c>
      <c r="AK4061" s="390">
        <f t="shared" si="824"/>
        <v>0</v>
      </c>
      <c r="AL4061" s="390">
        <f t="shared" si="825"/>
        <v>4.9999999999998934E-3</v>
      </c>
      <c r="AM4061" s="390">
        <f t="shared" si="826"/>
        <v>0</v>
      </c>
      <c r="AN4061" s="390">
        <f t="shared" si="827"/>
        <v>0</v>
      </c>
      <c r="AO4061" s="390">
        <f t="shared" si="828"/>
        <v>0.38300000000000001</v>
      </c>
    </row>
    <row r="4062" spans="1:41" ht="15" customHeight="1" x14ac:dyDescent="0.25">
      <c r="A4062" s="127" t="s">
        <v>1032</v>
      </c>
      <c r="B4062" s="125" t="s">
        <v>2078</v>
      </c>
      <c r="C4062" s="125" t="s">
        <v>3997</v>
      </c>
      <c r="D4062" s="125" t="s">
        <v>1033</v>
      </c>
      <c r="F4062" s="126">
        <v>8.9499999999999993</v>
      </c>
      <c r="G4062" s="126">
        <v>9.1499999999999986</v>
      </c>
      <c r="H4062" s="126">
        <v>7.16</v>
      </c>
      <c r="I4062" s="126"/>
      <c r="J4062" s="317"/>
      <c r="K4062" s="323">
        <f>ROUND(SUMIF('VGT-Bewegungsdaten'!B:B,A4062,'VGT-Bewegungsdaten'!C:C),3)</f>
        <v>0</v>
      </c>
      <c r="L4062" s="324">
        <f>ROUND(SUMIF('VGT-Bewegungsdaten'!B:B,$A4062,'VGT-Bewegungsdaten'!D:D),2)</f>
        <v>0</v>
      </c>
      <c r="N4062" s="376" t="s">
        <v>4930</v>
      </c>
      <c r="O4062" s="376" t="s">
        <v>4945</v>
      </c>
      <c r="P4062" s="326">
        <f>ROUND(SUMIF('AV-Bewegungsdaten'!B:B,A4062,'AV-Bewegungsdaten'!C:C),3)</f>
        <v>0</v>
      </c>
      <c r="Q4062" s="324">
        <f>ROUND(SUMIF('AV-Bewegungsdaten'!B:B,$A4062,'AV-Bewegungsdaten'!D:D),2)</f>
        <v>0</v>
      </c>
      <c r="T4062" s="327"/>
      <c r="U4062" s="326">
        <f>ROUND(SUMIF('DV-Bewegungsdaten'!B:B,Kategorien!A4062,'DV-Bewegungsdaten'!D:D),3)</f>
        <v>0</v>
      </c>
      <c r="V4062" s="324">
        <f>ROUND(SUMIF('DV-Bewegungsdaten'!B:B,Kategorien!A4062,'DV-Bewegungsdaten'!E:E),3)</f>
        <v>0</v>
      </c>
      <c r="AD4062" s="390">
        <f t="shared" si="817"/>
        <v>4.2109999999999985</v>
      </c>
      <c r="AE4062" s="390">
        <f t="shared" si="818"/>
        <v>4.8679999999999986</v>
      </c>
      <c r="AF4062" s="390">
        <f t="shared" si="819"/>
        <v>6.086999999999998</v>
      </c>
      <c r="AG4062" s="390">
        <f t="shared" si="820"/>
        <v>5.4539999999999988</v>
      </c>
      <c r="AH4062" s="390">
        <f t="shared" si="821"/>
        <v>5.3659999999999988</v>
      </c>
      <c r="AI4062" s="390">
        <f t="shared" si="822"/>
        <v>5.8979999999999988</v>
      </c>
      <c r="AJ4062" s="390">
        <f t="shared" si="823"/>
        <v>5.1809999999999992</v>
      </c>
      <c r="AK4062" s="390">
        <f t="shared" si="824"/>
        <v>5.4649999999999981</v>
      </c>
      <c r="AL4062" s="390">
        <f t="shared" si="825"/>
        <v>5.5749999999999984</v>
      </c>
      <c r="AM4062" s="390">
        <f t="shared" si="826"/>
        <v>5.4559999999999986</v>
      </c>
      <c r="AN4062" s="390">
        <f t="shared" si="827"/>
        <v>5.0499999999999989</v>
      </c>
      <c r="AO4062" s="390">
        <f t="shared" si="828"/>
        <v>5.9529999999999985</v>
      </c>
    </row>
    <row r="4063" spans="1:41" ht="15" customHeight="1" x14ac:dyDescent="0.25">
      <c r="A4063" s="127" t="s">
        <v>1034</v>
      </c>
      <c r="B4063" s="125" t="s">
        <v>2078</v>
      </c>
      <c r="C4063" s="125" t="s">
        <v>3997</v>
      </c>
      <c r="D4063" s="125" t="s">
        <v>1035</v>
      </c>
      <c r="F4063" s="126">
        <v>7.16</v>
      </c>
      <c r="G4063" s="126">
        <v>7.36</v>
      </c>
      <c r="H4063" s="126">
        <v>5.73</v>
      </c>
      <c r="I4063" s="126"/>
      <c r="J4063" s="317"/>
      <c r="K4063" s="323">
        <f>ROUND(SUMIF('VGT-Bewegungsdaten'!B:B,A4063,'VGT-Bewegungsdaten'!C:C),3)</f>
        <v>0</v>
      </c>
      <c r="L4063" s="324">
        <f>ROUND(SUMIF('VGT-Bewegungsdaten'!B:B,$A4063,'VGT-Bewegungsdaten'!D:D),2)</f>
        <v>0</v>
      </c>
      <c r="N4063" s="376" t="s">
        <v>4930</v>
      </c>
      <c r="O4063" s="376" t="s">
        <v>4945</v>
      </c>
      <c r="P4063" s="326">
        <f>ROUND(SUMIF('AV-Bewegungsdaten'!B:B,A4063,'AV-Bewegungsdaten'!C:C),3)</f>
        <v>0</v>
      </c>
      <c r="Q4063" s="324">
        <f>ROUND(SUMIF('AV-Bewegungsdaten'!B:B,$A4063,'AV-Bewegungsdaten'!D:D),2)</f>
        <v>0</v>
      </c>
      <c r="T4063" s="327"/>
      <c r="U4063" s="326">
        <f>ROUND(SUMIF('DV-Bewegungsdaten'!B:B,Kategorien!A4063,'DV-Bewegungsdaten'!D:D),3)</f>
        <v>0</v>
      </c>
      <c r="V4063" s="324">
        <f>ROUND(SUMIF('DV-Bewegungsdaten'!B:B,Kategorien!A4063,'DV-Bewegungsdaten'!E:E),3)</f>
        <v>0</v>
      </c>
      <c r="AD4063" s="390">
        <f t="shared" si="817"/>
        <v>2.4210000000000003</v>
      </c>
      <c r="AE4063" s="390">
        <f t="shared" si="818"/>
        <v>3.0780000000000003</v>
      </c>
      <c r="AF4063" s="390">
        <f t="shared" si="819"/>
        <v>4.2970000000000006</v>
      </c>
      <c r="AG4063" s="390">
        <f t="shared" si="820"/>
        <v>3.6640000000000001</v>
      </c>
      <c r="AH4063" s="390">
        <f t="shared" si="821"/>
        <v>3.5760000000000005</v>
      </c>
      <c r="AI4063" s="390">
        <f t="shared" si="822"/>
        <v>4.1080000000000005</v>
      </c>
      <c r="AJ4063" s="390">
        <f t="shared" si="823"/>
        <v>3.3910000000000005</v>
      </c>
      <c r="AK4063" s="390">
        <f t="shared" si="824"/>
        <v>3.6750000000000003</v>
      </c>
      <c r="AL4063" s="390">
        <f t="shared" si="825"/>
        <v>3.7850000000000001</v>
      </c>
      <c r="AM4063" s="390">
        <f t="shared" si="826"/>
        <v>3.6660000000000004</v>
      </c>
      <c r="AN4063" s="390">
        <f t="shared" si="827"/>
        <v>3.2600000000000007</v>
      </c>
      <c r="AO4063" s="390">
        <f t="shared" si="828"/>
        <v>4.1630000000000003</v>
      </c>
    </row>
    <row r="4064" spans="1:41" ht="15" customHeight="1" x14ac:dyDescent="0.25">
      <c r="A4064" s="127" t="s">
        <v>1036</v>
      </c>
      <c r="B4064" s="125" t="s">
        <v>2078</v>
      </c>
      <c r="C4064" s="125" t="s">
        <v>3998</v>
      </c>
      <c r="D4064" s="125" t="s">
        <v>1033</v>
      </c>
      <c r="F4064" s="126">
        <v>8.9499999999999993</v>
      </c>
      <c r="G4064" s="126">
        <v>9.1499999999999986</v>
      </c>
      <c r="H4064" s="126">
        <v>7.16</v>
      </c>
      <c r="I4064" s="126"/>
      <c r="J4064" s="317"/>
      <c r="K4064" s="323">
        <f>ROUND(SUMIF('VGT-Bewegungsdaten'!B:B,A4064,'VGT-Bewegungsdaten'!C:C),3)</f>
        <v>0</v>
      </c>
      <c r="L4064" s="324">
        <f>ROUND(SUMIF('VGT-Bewegungsdaten'!B:B,$A4064,'VGT-Bewegungsdaten'!D:D),2)</f>
        <v>0</v>
      </c>
      <c r="N4064" s="376" t="s">
        <v>4930</v>
      </c>
      <c r="O4064" s="376" t="s">
        <v>4945</v>
      </c>
      <c r="P4064" s="326">
        <f>ROUND(SUMIF('AV-Bewegungsdaten'!B:B,A4064,'AV-Bewegungsdaten'!C:C),3)</f>
        <v>0</v>
      </c>
      <c r="Q4064" s="324">
        <f>ROUND(SUMIF('AV-Bewegungsdaten'!B:B,$A4064,'AV-Bewegungsdaten'!D:D),2)</f>
        <v>0</v>
      </c>
      <c r="T4064" s="327"/>
      <c r="U4064" s="326">
        <f>ROUND(SUMIF('DV-Bewegungsdaten'!B:B,Kategorien!A4064,'DV-Bewegungsdaten'!D:D),3)</f>
        <v>0</v>
      </c>
      <c r="V4064" s="324">
        <f>ROUND(SUMIF('DV-Bewegungsdaten'!B:B,Kategorien!A4064,'DV-Bewegungsdaten'!E:E),3)</f>
        <v>0</v>
      </c>
      <c r="AD4064" s="390">
        <f t="shared" si="817"/>
        <v>4.2109999999999985</v>
      </c>
      <c r="AE4064" s="390">
        <f t="shared" si="818"/>
        <v>4.8679999999999986</v>
      </c>
      <c r="AF4064" s="390">
        <f t="shared" si="819"/>
        <v>6.086999999999998</v>
      </c>
      <c r="AG4064" s="390">
        <f t="shared" si="820"/>
        <v>5.4539999999999988</v>
      </c>
      <c r="AH4064" s="390">
        <f t="shared" si="821"/>
        <v>5.3659999999999988</v>
      </c>
      <c r="AI4064" s="390">
        <f t="shared" si="822"/>
        <v>5.8979999999999988</v>
      </c>
      <c r="AJ4064" s="390">
        <f t="shared" si="823"/>
        <v>5.1809999999999992</v>
      </c>
      <c r="AK4064" s="390">
        <f t="shared" si="824"/>
        <v>5.4649999999999981</v>
      </c>
      <c r="AL4064" s="390">
        <f t="shared" si="825"/>
        <v>5.5749999999999984</v>
      </c>
      <c r="AM4064" s="390">
        <f t="shared" si="826"/>
        <v>5.4559999999999986</v>
      </c>
      <c r="AN4064" s="390">
        <f t="shared" si="827"/>
        <v>5.0499999999999989</v>
      </c>
      <c r="AO4064" s="390">
        <f t="shared" si="828"/>
        <v>5.9529999999999985</v>
      </c>
    </row>
    <row r="4065" spans="1:41" ht="15" customHeight="1" x14ac:dyDescent="0.25">
      <c r="A4065" s="127" t="s">
        <v>1037</v>
      </c>
      <c r="B4065" s="125" t="s">
        <v>2078</v>
      </c>
      <c r="C4065" s="125" t="s">
        <v>3998</v>
      </c>
      <c r="D4065" s="125" t="s">
        <v>1035</v>
      </c>
      <c r="F4065" s="126">
        <v>7.16</v>
      </c>
      <c r="G4065" s="126">
        <v>7.36</v>
      </c>
      <c r="H4065" s="126">
        <v>5.73</v>
      </c>
      <c r="I4065" s="126"/>
      <c r="J4065" s="317"/>
      <c r="K4065" s="323">
        <f>ROUND(SUMIF('VGT-Bewegungsdaten'!B:B,A4065,'VGT-Bewegungsdaten'!C:C),3)</f>
        <v>0</v>
      </c>
      <c r="L4065" s="324">
        <f>ROUND(SUMIF('VGT-Bewegungsdaten'!B:B,$A4065,'VGT-Bewegungsdaten'!D:D),2)</f>
        <v>0</v>
      </c>
      <c r="N4065" s="376" t="s">
        <v>4930</v>
      </c>
      <c r="O4065" s="376" t="s">
        <v>4945</v>
      </c>
      <c r="P4065" s="326">
        <f>ROUND(SUMIF('AV-Bewegungsdaten'!B:B,A4065,'AV-Bewegungsdaten'!C:C),3)</f>
        <v>0</v>
      </c>
      <c r="Q4065" s="324">
        <f>ROUND(SUMIF('AV-Bewegungsdaten'!B:B,$A4065,'AV-Bewegungsdaten'!D:D),2)</f>
        <v>0</v>
      </c>
      <c r="T4065" s="327"/>
      <c r="U4065" s="326">
        <f>ROUND(SUMIF('DV-Bewegungsdaten'!B:B,Kategorien!A4065,'DV-Bewegungsdaten'!D:D),3)</f>
        <v>0</v>
      </c>
      <c r="V4065" s="324">
        <f>ROUND(SUMIF('DV-Bewegungsdaten'!B:B,Kategorien!A4065,'DV-Bewegungsdaten'!E:E),3)</f>
        <v>0</v>
      </c>
      <c r="AD4065" s="390">
        <f t="shared" si="817"/>
        <v>2.4210000000000003</v>
      </c>
      <c r="AE4065" s="390">
        <f t="shared" si="818"/>
        <v>3.0780000000000003</v>
      </c>
      <c r="AF4065" s="390">
        <f t="shared" si="819"/>
        <v>4.2970000000000006</v>
      </c>
      <c r="AG4065" s="390">
        <f t="shared" si="820"/>
        <v>3.6640000000000001</v>
      </c>
      <c r="AH4065" s="390">
        <f t="shared" si="821"/>
        <v>3.5760000000000005</v>
      </c>
      <c r="AI4065" s="390">
        <f t="shared" si="822"/>
        <v>4.1080000000000005</v>
      </c>
      <c r="AJ4065" s="390">
        <f t="shared" si="823"/>
        <v>3.3910000000000005</v>
      </c>
      <c r="AK4065" s="390">
        <f t="shared" si="824"/>
        <v>3.6750000000000003</v>
      </c>
      <c r="AL4065" s="390">
        <f t="shared" si="825"/>
        <v>3.7850000000000001</v>
      </c>
      <c r="AM4065" s="390">
        <f t="shared" si="826"/>
        <v>3.6660000000000004</v>
      </c>
      <c r="AN4065" s="390">
        <f t="shared" si="827"/>
        <v>3.2600000000000007</v>
      </c>
      <c r="AO4065" s="390">
        <f t="shared" si="828"/>
        <v>4.1630000000000003</v>
      </c>
    </row>
    <row r="4066" spans="1:41" ht="15" customHeight="1" x14ac:dyDescent="0.25">
      <c r="A4066" s="127" t="s">
        <v>1038</v>
      </c>
      <c r="B4066" s="125" t="s">
        <v>2078</v>
      </c>
      <c r="C4066" s="125" t="s">
        <v>3999</v>
      </c>
      <c r="D4066" s="125" t="s">
        <v>1033</v>
      </c>
      <c r="F4066" s="126">
        <v>8.9499999999999993</v>
      </c>
      <c r="G4066" s="126">
        <v>9.1499999999999986</v>
      </c>
      <c r="H4066" s="126">
        <v>7.16</v>
      </c>
      <c r="I4066" s="126"/>
      <c r="J4066" s="317"/>
      <c r="K4066" s="323">
        <f>ROUND(SUMIF('VGT-Bewegungsdaten'!B:B,A4066,'VGT-Bewegungsdaten'!C:C),3)</f>
        <v>0</v>
      </c>
      <c r="L4066" s="324">
        <f>ROUND(SUMIF('VGT-Bewegungsdaten'!B:B,$A4066,'VGT-Bewegungsdaten'!D:D),2)</f>
        <v>0</v>
      </c>
      <c r="N4066" s="376" t="s">
        <v>4930</v>
      </c>
      <c r="O4066" s="376" t="s">
        <v>4945</v>
      </c>
      <c r="P4066" s="326">
        <f>ROUND(SUMIF('AV-Bewegungsdaten'!B:B,A4066,'AV-Bewegungsdaten'!C:C),3)</f>
        <v>0</v>
      </c>
      <c r="Q4066" s="324">
        <f>ROUND(SUMIF('AV-Bewegungsdaten'!B:B,$A4066,'AV-Bewegungsdaten'!D:D),2)</f>
        <v>0</v>
      </c>
      <c r="T4066" s="327"/>
      <c r="U4066" s="326">
        <f>ROUND(SUMIF('DV-Bewegungsdaten'!B:B,Kategorien!A4066,'DV-Bewegungsdaten'!D:D),3)</f>
        <v>0</v>
      </c>
      <c r="V4066" s="324">
        <f>ROUND(SUMIF('DV-Bewegungsdaten'!B:B,Kategorien!A4066,'DV-Bewegungsdaten'!E:E),3)</f>
        <v>0</v>
      </c>
      <c r="AD4066" s="390">
        <f t="shared" si="817"/>
        <v>4.2109999999999985</v>
      </c>
      <c r="AE4066" s="390">
        <f t="shared" si="818"/>
        <v>4.8679999999999986</v>
      </c>
      <c r="AF4066" s="390">
        <f t="shared" si="819"/>
        <v>6.086999999999998</v>
      </c>
      <c r="AG4066" s="390">
        <f t="shared" si="820"/>
        <v>5.4539999999999988</v>
      </c>
      <c r="AH4066" s="390">
        <f t="shared" si="821"/>
        <v>5.3659999999999988</v>
      </c>
      <c r="AI4066" s="390">
        <f t="shared" si="822"/>
        <v>5.8979999999999988</v>
      </c>
      <c r="AJ4066" s="390">
        <f t="shared" si="823"/>
        <v>5.1809999999999992</v>
      </c>
      <c r="AK4066" s="390">
        <f t="shared" si="824"/>
        <v>5.4649999999999981</v>
      </c>
      <c r="AL4066" s="390">
        <f t="shared" si="825"/>
        <v>5.5749999999999984</v>
      </c>
      <c r="AM4066" s="390">
        <f t="shared" si="826"/>
        <v>5.4559999999999986</v>
      </c>
      <c r="AN4066" s="390">
        <f t="shared" si="827"/>
        <v>5.0499999999999989</v>
      </c>
      <c r="AO4066" s="390">
        <f t="shared" si="828"/>
        <v>5.9529999999999985</v>
      </c>
    </row>
    <row r="4067" spans="1:41" ht="15" customHeight="1" x14ac:dyDescent="0.25">
      <c r="A4067" s="127" t="s">
        <v>1039</v>
      </c>
      <c r="B4067" s="125" t="s">
        <v>2078</v>
      </c>
      <c r="C4067" s="125" t="s">
        <v>3999</v>
      </c>
      <c r="D4067" s="125" t="s">
        <v>1035</v>
      </c>
      <c r="F4067" s="126">
        <v>7.16</v>
      </c>
      <c r="G4067" s="126">
        <v>7.36</v>
      </c>
      <c r="H4067" s="126">
        <v>5.73</v>
      </c>
      <c r="I4067" s="126"/>
      <c r="J4067" s="317"/>
      <c r="K4067" s="323">
        <f>ROUND(SUMIF('VGT-Bewegungsdaten'!B:B,A4067,'VGT-Bewegungsdaten'!C:C),3)</f>
        <v>0</v>
      </c>
      <c r="L4067" s="324">
        <f>ROUND(SUMIF('VGT-Bewegungsdaten'!B:B,$A4067,'VGT-Bewegungsdaten'!D:D),2)</f>
        <v>0</v>
      </c>
      <c r="N4067" s="376" t="s">
        <v>4930</v>
      </c>
      <c r="O4067" s="376" t="s">
        <v>4945</v>
      </c>
      <c r="P4067" s="326">
        <f>ROUND(SUMIF('AV-Bewegungsdaten'!B:B,A4067,'AV-Bewegungsdaten'!C:C),3)</f>
        <v>0</v>
      </c>
      <c r="Q4067" s="324">
        <f>ROUND(SUMIF('AV-Bewegungsdaten'!B:B,$A4067,'AV-Bewegungsdaten'!D:D),2)</f>
        <v>0</v>
      </c>
      <c r="T4067" s="327"/>
      <c r="U4067" s="326">
        <f>ROUND(SUMIF('DV-Bewegungsdaten'!B:B,Kategorien!A4067,'DV-Bewegungsdaten'!D:D),3)</f>
        <v>0</v>
      </c>
      <c r="V4067" s="324">
        <f>ROUND(SUMIF('DV-Bewegungsdaten'!B:B,Kategorien!A4067,'DV-Bewegungsdaten'!E:E),3)</f>
        <v>0</v>
      </c>
      <c r="AD4067" s="390">
        <f t="shared" si="817"/>
        <v>2.4210000000000003</v>
      </c>
      <c r="AE4067" s="390">
        <f t="shared" si="818"/>
        <v>3.0780000000000003</v>
      </c>
      <c r="AF4067" s="390">
        <f t="shared" si="819"/>
        <v>4.2970000000000006</v>
      </c>
      <c r="AG4067" s="390">
        <f t="shared" si="820"/>
        <v>3.6640000000000001</v>
      </c>
      <c r="AH4067" s="390">
        <f t="shared" si="821"/>
        <v>3.5760000000000005</v>
      </c>
      <c r="AI4067" s="390">
        <f t="shared" si="822"/>
        <v>4.1080000000000005</v>
      </c>
      <c r="AJ4067" s="390">
        <f t="shared" si="823"/>
        <v>3.3910000000000005</v>
      </c>
      <c r="AK4067" s="390">
        <f t="shared" si="824"/>
        <v>3.6750000000000003</v>
      </c>
      <c r="AL4067" s="390">
        <f t="shared" si="825"/>
        <v>3.7850000000000001</v>
      </c>
      <c r="AM4067" s="390">
        <f t="shared" si="826"/>
        <v>3.6660000000000004</v>
      </c>
      <c r="AN4067" s="390">
        <f t="shared" si="827"/>
        <v>3.2600000000000007</v>
      </c>
      <c r="AO4067" s="390">
        <f t="shared" si="828"/>
        <v>4.1630000000000003</v>
      </c>
    </row>
    <row r="4068" spans="1:41" ht="15" customHeight="1" x14ac:dyDescent="0.25">
      <c r="A4068" s="127" t="s">
        <v>1040</v>
      </c>
      <c r="B4068" s="125" t="s">
        <v>2078</v>
      </c>
      <c r="C4068" s="125" t="s">
        <v>4000</v>
      </c>
      <c r="D4068" s="125" t="s">
        <v>1033</v>
      </c>
      <c r="F4068" s="126">
        <v>8.9499999999999993</v>
      </c>
      <c r="G4068" s="126">
        <v>9.1499999999999986</v>
      </c>
      <c r="H4068" s="126">
        <v>7.16</v>
      </c>
      <c r="I4068" s="126"/>
      <c r="J4068" s="317"/>
      <c r="K4068" s="323">
        <f>ROUND(SUMIF('VGT-Bewegungsdaten'!B:B,A4068,'VGT-Bewegungsdaten'!C:C),3)</f>
        <v>0</v>
      </c>
      <c r="L4068" s="324">
        <f>ROUND(SUMIF('VGT-Bewegungsdaten'!B:B,$A4068,'VGT-Bewegungsdaten'!D:D),2)</f>
        <v>0</v>
      </c>
      <c r="N4068" s="376" t="s">
        <v>4930</v>
      </c>
      <c r="O4068" s="376" t="s">
        <v>4945</v>
      </c>
      <c r="P4068" s="326">
        <f>ROUND(SUMIF('AV-Bewegungsdaten'!B:B,A4068,'AV-Bewegungsdaten'!C:C),3)</f>
        <v>0</v>
      </c>
      <c r="Q4068" s="324">
        <f>ROUND(SUMIF('AV-Bewegungsdaten'!B:B,$A4068,'AV-Bewegungsdaten'!D:D),2)</f>
        <v>0</v>
      </c>
      <c r="T4068" s="327"/>
      <c r="U4068" s="326">
        <f>ROUND(SUMIF('DV-Bewegungsdaten'!B:B,Kategorien!A4068,'DV-Bewegungsdaten'!D:D),3)</f>
        <v>0</v>
      </c>
      <c r="V4068" s="324">
        <f>ROUND(SUMIF('DV-Bewegungsdaten'!B:B,Kategorien!A4068,'DV-Bewegungsdaten'!E:E),3)</f>
        <v>0</v>
      </c>
      <c r="AD4068" s="390">
        <f t="shared" si="817"/>
        <v>4.2109999999999985</v>
      </c>
      <c r="AE4068" s="390">
        <f t="shared" si="818"/>
        <v>4.8679999999999986</v>
      </c>
      <c r="AF4068" s="390">
        <f t="shared" si="819"/>
        <v>6.086999999999998</v>
      </c>
      <c r="AG4068" s="390">
        <f t="shared" si="820"/>
        <v>5.4539999999999988</v>
      </c>
      <c r="AH4068" s="390">
        <f t="shared" si="821"/>
        <v>5.3659999999999988</v>
      </c>
      <c r="AI4068" s="390">
        <f t="shared" si="822"/>
        <v>5.8979999999999988</v>
      </c>
      <c r="AJ4068" s="390">
        <f t="shared" si="823"/>
        <v>5.1809999999999992</v>
      </c>
      <c r="AK4068" s="390">
        <f t="shared" si="824"/>
        <v>5.4649999999999981</v>
      </c>
      <c r="AL4068" s="390">
        <f t="shared" si="825"/>
        <v>5.5749999999999984</v>
      </c>
      <c r="AM4068" s="390">
        <f t="shared" si="826"/>
        <v>5.4559999999999986</v>
      </c>
      <c r="AN4068" s="390">
        <f t="shared" si="827"/>
        <v>5.0499999999999989</v>
      </c>
      <c r="AO4068" s="390">
        <f t="shared" si="828"/>
        <v>5.9529999999999985</v>
      </c>
    </row>
    <row r="4069" spans="1:41" ht="15" customHeight="1" x14ac:dyDescent="0.25">
      <c r="A4069" s="127" t="s">
        <v>1041</v>
      </c>
      <c r="B4069" s="125" t="s">
        <v>2078</v>
      </c>
      <c r="C4069" s="125" t="s">
        <v>4000</v>
      </c>
      <c r="D4069" s="125" t="s">
        <v>1035</v>
      </c>
      <c r="F4069" s="126">
        <v>7.16</v>
      </c>
      <c r="G4069" s="126">
        <v>7.36</v>
      </c>
      <c r="H4069" s="126">
        <v>5.73</v>
      </c>
      <c r="I4069" s="126"/>
      <c r="J4069" s="317"/>
      <c r="K4069" s="323">
        <f>ROUND(SUMIF('VGT-Bewegungsdaten'!B:B,A4069,'VGT-Bewegungsdaten'!C:C),3)</f>
        <v>0</v>
      </c>
      <c r="L4069" s="324">
        <f>ROUND(SUMIF('VGT-Bewegungsdaten'!B:B,$A4069,'VGT-Bewegungsdaten'!D:D),2)</f>
        <v>0</v>
      </c>
      <c r="N4069" s="376" t="s">
        <v>4930</v>
      </c>
      <c r="O4069" s="376" t="s">
        <v>4945</v>
      </c>
      <c r="P4069" s="326">
        <f>ROUND(SUMIF('AV-Bewegungsdaten'!B:B,A4069,'AV-Bewegungsdaten'!C:C),3)</f>
        <v>0</v>
      </c>
      <c r="Q4069" s="324">
        <f>ROUND(SUMIF('AV-Bewegungsdaten'!B:B,$A4069,'AV-Bewegungsdaten'!D:D),2)</f>
        <v>0</v>
      </c>
      <c r="T4069" s="327"/>
      <c r="U4069" s="326">
        <f>ROUND(SUMIF('DV-Bewegungsdaten'!B:B,Kategorien!A4069,'DV-Bewegungsdaten'!D:D),3)</f>
        <v>0</v>
      </c>
      <c r="V4069" s="324">
        <f>ROUND(SUMIF('DV-Bewegungsdaten'!B:B,Kategorien!A4069,'DV-Bewegungsdaten'!E:E),3)</f>
        <v>0</v>
      </c>
      <c r="AD4069" s="390">
        <f t="shared" si="817"/>
        <v>2.4210000000000003</v>
      </c>
      <c r="AE4069" s="390">
        <f t="shared" si="818"/>
        <v>3.0780000000000003</v>
      </c>
      <c r="AF4069" s="390">
        <f t="shared" si="819"/>
        <v>4.2970000000000006</v>
      </c>
      <c r="AG4069" s="390">
        <f t="shared" si="820"/>
        <v>3.6640000000000001</v>
      </c>
      <c r="AH4069" s="390">
        <f t="shared" si="821"/>
        <v>3.5760000000000005</v>
      </c>
      <c r="AI4069" s="390">
        <f t="shared" si="822"/>
        <v>4.1080000000000005</v>
      </c>
      <c r="AJ4069" s="390">
        <f t="shared" si="823"/>
        <v>3.3910000000000005</v>
      </c>
      <c r="AK4069" s="390">
        <f t="shared" si="824"/>
        <v>3.6750000000000003</v>
      </c>
      <c r="AL4069" s="390">
        <f t="shared" si="825"/>
        <v>3.7850000000000001</v>
      </c>
      <c r="AM4069" s="390">
        <f t="shared" si="826"/>
        <v>3.6660000000000004</v>
      </c>
      <c r="AN4069" s="390">
        <f t="shared" si="827"/>
        <v>3.2600000000000007</v>
      </c>
      <c r="AO4069" s="390">
        <f t="shared" si="828"/>
        <v>4.1630000000000003</v>
      </c>
    </row>
    <row r="4070" spans="1:41" ht="15" customHeight="1" x14ac:dyDescent="0.25">
      <c r="A4070" s="127" t="s">
        <v>1042</v>
      </c>
      <c r="B4070" s="125" t="s">
        <v>2078</v>
      </c>
      <c r="C4070" s="125" t="s">
        <v>4001</v>
      </c>
      <c r="D4070" s="125" t="s">
        <v>1043</v>
      </c>
      <c r="F4070" s="126">
        <v>19</v>
      </c>
      <c r="G4070" s="126">
        <v>19.2</v>
      </c>
      <c r="H4070" s="126">
        <v>15.2</v>
      </c>
      <c r="I4070" s="126"/>
      <c r="J4070" s="317"/>
      <c r="K4070" s="323">
        <f>ROUND(SUMIF('VGT-Bewegungsdaten'!B:B,A4070,'VGT-Bewegungsdaten'!C:C),3)</f>
        <v>0</v>
      </c>
      <c r="L4070" s="324">
        <f>ROUND(SUMIF('VGT-Bewegungsdaten'!B:B,$A4070,'VGT-Bewegungsdaten'!D:D),2)</f>
        <v>0</v>
      </c>
      <c r="N4070" s="376" t="s">
        <v>4930</v>
      </c>
      <c r="O4070" s="376" t="s">
        <v>4945</v>
      </c>
      <c r="P4070" s="326">
        <f>ROUND(SUMIF('AV-Bewegungsdaten'!B:B,A4070,'AV-Bewegungsdaten'!C:C),3)</f>
        <v>0</v>
      </c>
      <c r="Q4070" s="324">
        <f>ROUND(SUMIF('AV-Bewegungsdaten'!B:B,$A4070,'AV-Bewegungsdaten'!D:D),2)</f>
        <v>0</v>
      </c>
      <c r="T4070" s="327"/>
      <c r="U4070" s="326">
        <f>ROUND(SUMIF('DV-Bewegungsdaten'!B:B,Kategorien!A4070,'DV-Bewegungsdaten'!D:D),3)</f>
        <v>0</v>
      </c>
      <c r="V4070" s="324">
        <f>ROUND(SUMIF('DV-Bewegungsdaten'!B:B,Kategorien!A4070,'DV-Bewegungsdaten'!E:E),3)</f>
        <v>0</v>
      </c>
      <c r="AD4070" s="390">
        <f t="shared" si="817"/>
        <v>14.260999999999999</v>
      </c>
      <c r="AE4070" s="390">
        <f t="shared" si="818"/>
        <v>14.917999999999999</v>
      </c>
      <c r="AF4070" s="390">
        <f t="shared" si="819"/>
        <v>16.137</v>
      </c>
      <c r="AG4070" s="390">
        <f t="shared" si="820"/>
        <v>15.504</v>
      </c>
      <c r="AH4070" s="390">
        <f t="shared" si="821"/>
        <v>15.416</v>
      </c>
      <c r="AI4070" s="390">
        <f t="shared" si="822"/>
        <v>15.948</v>
      </c>
      <c r="AJ4070" s="390">
        <f t="shared" si="823"/>
        <v>15.231</v>
      </c>
      <c r="AK4070" s="390">
        <f t="shared" si="824"/>
        <v>15.514999999999999</v>
      </c>
      <c r="AL4070" s="390">
        <f t="shared" si="825"/>
        <v>15.625</v>
      </c>
      <c r="AM4070" s="390">
        <f t="shared" si="826"/>
        <v>15.506</v>
      </c>
      <c r="AN4070" s="390">
        <f t="shared" si="827"/>
        <v>15.1</v>
      </c>
      <c r="AO4070" s="390">
        <f t="shared" si="828"/>
        <v>16.003</v>
      </c>
    </row>
    <row r="4071" spans="1:41" ht="15" customHeight="1" x14ac:dyDescent="0.25">
      <c r="A4071" s="127" t="s">
        <v>87</v>
      </c>
      <c r="B4071" s="125" t="s">
        <v>2078</v>
      </c>
      <c r="C4071" s="125" t="s">
        <v>4001</v>
      </c>
      <c r="D4071" s="125" t="s">
        <v>88</v>
      </c>
      <c r="F4071" s="126">
        <v>22</v>
      </c>
      <c r="G4071" s="126">
        <v>22.2</v>
      </c>
      <c r="H4071" s="126">
        <v>17.600000000000001</v>
      </c>
      <c r="I4071" s="126"/>
      <c r="J4071" s="317"/>
      <c r="K4071" s="323">
        <f>ROUND(SUMIF('VGT-Bewegungsdaten'!B:B,A4071,'VGT-Bewegungsdaten'!C:C),3)</f>
        <v>0</v>
      </c>
      <c r="L4071" s="324">
        <f>ROUND(SUMIF('VGT-Bewegungsdaten'!B:B,$A4071,'VGT-Bewegungsdaten'!D:D),2)</f>
        <v>0</v>
      </c>
      <c r="N4071" s="376" t="s">
        <v>4930</v>
      </c>
      <c r="O4071" s="376" t="s">
        <v>4945</v>
      </c>
      <c r="P4071" s="326">
        <f>ROUND(SUMIF('AV-Bewegungsdaten'!B:B,A4071,'AV-Bewegungsdaten'!C:C),3)</f>
        <v>0</v>
      </c>
      <c r="Q4071" s="324">
        <f>ROUND(SUMIF('AV-Bewegungsdaten'!B:B,$A4071,'AV-Bewegungsdaten'!D:D),2)</f>
        <v>0</v>
      </c>
      <c r="T4071" s="327"/>
      <c r="U4071" s="326">
        <f>ROUND(SUMIF('DV-Bewegungsdaten'!B:B,Kategorien!A4071,'DV-Bewegungsdaten'!D:D),3)</f>
        <v>0</v>
      </c>
      <c r="V4071" s="324">
        <f>ROUND(SUMIF('DV-Bewegungsdaten'!B:B,Kategorien!A4071,'DV-Bewegungsdaten'!E:E),3)</f>
        <v>0</v>
      </c>
      <c r="AD4071" s="390">
        <f t="shared" si="817"/>
        <v>17.260999999999999</v>
      </c>
      <c r="AE4071" s="390">
        <f t="shared" si="818"/>
        <v>17.917999999999999</v>
      </c>
      <c r="AF4071" s="390">
        <f t="shared" si="819"/>
        <v>19.137</v>
      </c>
      <c r="AG4071" s="390">
        <f t="shared" si="820"/>
        <v>18.503999999999998</v>
      </c>
      <c r="AH4071" s="390">
        <f t="shared" si="821"/>
        <v>18.416</v>
      </c>
      <c r="AI4071" s="390">
        <f t="shared" si="822"/>
        <v>18.948</v>
      </c>
      <c r="AJ4071" s="390">
        <f t="shared" si="823"/>
        <v>18.230999999999998</v>
      </c>
      <c r="AK4071" s="390">
        <f t="shared" si="824"/>
        <v>18.515000000000001</v>
      </c>
      <c r="AL4071" s="390">
        <f t="shared" si="825"/>
        <v>18.625</v>
      </c>
      <c r="AM4071" s="390">
        <f t="shared" si="826"/>
        <v>18.506</v>
      </c>
      <c r="AN4071" s="390">
        <f t="shared" si="827"/>
        <v>18.100000000000001</v>
      </c>
      <c r="AO4071" s="390">
        <f t="shared" si="828"/>
        <v>19.003</v>
      </c>
    </row>
    <row r="4072" spans="1:41" ht="15" customHeight="1" x14ac:dyDescent="0.25">
      <c r="A4072" s="127" t="s">
        <v>89</v>
      </c>
      <c r="B4072" s="125" t="s">
        <v>2078</v>
      </c>
      <c r="C4072" s="125" t="s">
        <v>4001</v>
      </c>
      <c r="D4072" s="125" t="s">
        <v>90</v>
      </c>
      <c r="F4072" s="126">
        <v>23</v>
      </c>
      <c r="G4072" s="126">
        <v>23.2</v>
      </c>
      <c r="H4072" s="126">
        <v>18.399999999999999</v>
      </c>
      <c r="I4072" s="126"/>
      <c r="J4072" s="317"/>
      <c r="K4072" s="323">
        <f>ROUND(SUMIF('VGT-Bewegungsdaten'!B:B,A4072,'VGT-Bewegungsdaten'!C:C),3)</f>
        <v>0</v>
      </c>
      <c r="L4072" s="324">
        <f>ROUND(SUMIF('VGT-Bewegungsdaten'!B:B,$A4072,'VGT-Bewegungsdaten'!D:D),2)</f>
        <v>0</v>
      </c>
      <c r="N4072" s="376" t="s">
        <v>4930</v>
      </c>
      <c r="O4072" s="376" t="s">
        <v>4945</v>
      </c>
      <c r="P4072" s="326">
        <f>ROUND(SUMIF('AV-Bewegungsdaten'!B:B,A4072,'AV-Bewegungsdaten'!C:C),3)</f>
        <v>0</v>
      </c>
      <c r="Q4072" s="324">
        <f>ROUND(SUMIF('AV-Bewegungsdaten'!B:B,$A4072,'AV-Bewegungsdaten'!D:D),2)</f>
        <v>0</v>
      </c>
      <c r="T4072" s="327"/>
      <c r="U4072" s="326">
        <f>ROUND(SUMIF('DV-Bewegungsdaten'!B:B,Kategorien!A4072,'DV-Bewegungsdaten'!D:D),3)</f>
        <v>0</v>
      </c>
      <c r="V4072" s="324">
        <f>ROUND(SUMIF('DV-Bewegungsdaten'!B:B,Kategorien!A4072,'DV-Bewegungsdaten'!E:E),3)</f>
        <v>0</v>
      </c>
      <c r="AD4072" s="390">
        <f t="shared" si="817"/>
        <v>18.260999999999999</v>
      </c>
      <c r="AE4072" s="390">
        <f t="shared" si="818"/>
        <v>18.917999999999999</v>
      </c>
      <c r="AF4072" s="390">
        <f t="shared" si="819"/>
        <v>20.137</v>
      </c>
      <c r="AG4072" s="390">
        <f t="shared" si="820"/>
        <v>19.503999999999998</v>
      </c>
      <c r="AH4072" s="390">
        <f t="shared" si="821"/>
        <v>19.416</v>
      </c>
      <c r="AI4072" s="390">
        <f t="shared" si="822"/>
        <v>19.948</v>
      </c>
      <c r="AJ4072" s="390">
        <f t="shared" si="823"/>
        <v>19.230999999999998</v>
      </c>
      <c r="AK4072" s="390">
        <f t="shared" si="824"/>
        <v>19.515000000000001</v>
      </c>
      <c r="AL4072" s="390">
        <f t="shared" si="825"/>
        <v>19.625</v>
      </c>
      <c r="AM4072" s="390">
        <f t="shared" si="826"/>
        <v>19.506</v>
      </c>
      <c r="AN4072" s="390">
        <f t="shared" si="827"/>
        <v>19.100000000000001</v>
      </c>
      <c r="AO4072" s="390">
        <f t="shared" si="828"/>
        <v>20.003</v>
      </c>
    </row>
    <row r="4073" spans="1:41" ht="15" customHeight="1" x14ac:dyDescent="0.25">
      <c r="A4073" s="127" t="s">
        <v>91</v>
      </c>
      <c r="B4073" s="125" t="s">
        <v>2078</v>
      </c>
      <c r="C4073" s="125" t="s">
        <v>4001</v>
      </c>
      <c r="D4073" s="125" t="s">
        <v>92</v>
      </c>
      <c r="F4073" s="126">
        <v>26</v>
      </c>
      <c r="G4073" s="126">
        <v>26.2</v>
      </c>
      <c r="H4073" s="126">
        <v>20.8</v>
      </c>
      <c r="I4073" s="126"/>
      <c r="J4073" s="317"/>
      <c r="K4073" s="323">
        <f>ROUND(SUMIF('VGT-Bewegungsdaten'!B:B,A4073,'VGT-Bewegungsdaten'!C:C),3)</f>
        <v>0</v>
      </c>
      <c r="L4073" s="324">
        <f>ROUND(SUMIF('VGT-Bewegungsdaten'!B:B,$A4073,'VGT-Bewegungsdaten'!D:D),2)</f>
        <v>0</v>
      </c>
      <c r="N4073" s="376" t="s">
        <v>4930</v>
      </c>
      <c r="O4073" s="376" t="s">
        <v>4945</v>
      </c>
      <c r="P4073" s="326">
        <f>ROUND(SUMIF('AV-Bewegungsdaten'!B:B,A4073,'AV-Bewegungsdaten'!C:C),3)</f>
        <v>0</v>
      </c>
      <c r="Q4073" s="324">
        <f>ROUND(SUMIF('AV-Bewegungsdaten'!B:B,$A4073,'AV-Bewegungsdaten'!D:D),2)</f>
        <v>0</v>
      </c>
      <c r="T4073" s="327"/>
      <c r="U4073" s="326">
        <f>ROUND(SUMIF('DV-Bewegungsdaten'!B:B,Kategorien!A4073,'DV-Bewegungsdaten'!D:D),3)</f>
        <v>0</v>
      </c>
      <c r="V4073" s="324">
        <f>ROUND(SUMIF('DV-Bewegungsdaten'!B:B,Kategorien!A4073,'DV-Bewegungsdaten'!E:E),3)</f>
        <v>0</v>
      </c>
      <c r="AD4073" s="390">
        <f t="shared" si="817"/>
        <v>21.260999999999999</v>
      </c>
      <c r="AE4073" s="390">
        <f t="shared" si="818"/>
        <v>21.917999999999999</v>
      </c>
      <c r="AF4073" s="390">
        <f t="shared" si="819"/>
        <v>23.137</v>
      </c>
      <c r="AG4073" s="390">
        <f t="shared" si="820"/>
        <v>22.503999999999998</v>
      </c>
      <c r="AH4073" s="390">
        <f t="shared" si="821"/>
        <v>22.416</v>
      </c>
      <c r="AI4073" s="390">
        <f t="shared" si="822"/>
        <v>22.948</v>
      </c>
      <c r="AJ4073" s="390">
        <f t="shared" si="823"/>
        <v>22.230999999999998</v>
      </c>
      <c r="AK4073" s="390">
        <f t="shared" si="824"/>
        <v>22.515000000000001</v>
      </c>
      <c r="AL4073" s="390">
        <f t="shared" si="825"/>
        <v>22.625</v>
      </c>
      <c r="AM4073" s="390">
        <f t="shared" si="826"/>
        <v>22.506</v>
      </c>
      <c r="AN4073" s="390">
        <f t="shared" si="827"/>
        <v>22.1</v>
      </c>
      <c r="AO4073" s="390">
        <f t="shared" si="828"/>
        <v>23.003</v>
      </c>
    </row>
    <row r="4074" spans="1:41" ht="15" customHeight="1" x14ac:dyDescent="0.25">
      <c r="A4074" s="127" t="s">
        <v>1044</v>
      </c>
      <c r="B4074" s="125" t="s">
        <v>2078</v>
      </c>
      <c r="C4074" s="125" t="s">
        <v>4001</v>
      </c>
      <c r="D4074" s="125" t="s">
        <v>1045</v>
      </c>
      <c r="F4074" s="126">
        <v>18</v>
      </c>
      <c r="G4074" s="126">
        <v>18.2</v>
      </c>
      <c r="H4074" s="126">
        <v>14.4</v>
      </c>
      <c r="I4074" s="126"/>
      <c r="J4074" s="317"/>
      <c r="K4074" s="323">
        <f>ROUND(SUMIF('VGT-Bewegungsdaten'!B:B,A4074,'VGT-Bewegungsdaten'!C:C),3)</f>
        <v>0</v>
      </c>
      <c r="L4074" s="324">
        <f>ROUND(SUMIF('VGT-Bewegungsdaten'!B:B,$A4074,'VGT-Bewegungsdaten'!D:D),2)</f>
        <v>0</v>
      </c>
      <c r="N4074" s="376" t="s">
        <v>4930</v>
      </c>
      <c r="O4074" s="376" t="s">
        <v>4945</v>
      </c>
      <c r="P4074" s="326">
        <f>ROUND(SUMIF('AV-Bewegungsdaten'!B:B,A4074,'AV-Bewegungsdaten'!C:C),3)</f>
        <v>0</v>
      </c>
      <c r="Q4074" s="324">
        <f>ROUND(SUMIF('AV-Bewegungsdaten'!B:B,$A4074,'AV-Bewegungsdaten'!D:D),2)</f>
        <v>0</v>
      </c>
      <c r="T4074" s="327"/>
      <c r="U4074" s="326">
        <f>ROUND(SUMIF('DV-Bewegungsdaten'!B:B,Kategorien!A4074,'DV-Bewegungsdaten'!D:D),3)</f>
        <v>0</v>
      </c>
      <c r="V4074" s="324">
        <f>ROUND(SUMIF('DV-Bewegungsdaten'!B:B,Kategorien!A4074,'DV-Bewegungsdaten'!E:E),3)</f>
        <v>0</v>
      </c>
      <c r="AD4074" s="390">
        <f t="shared" si="817"/>
        <v>13.260999999999999</v>
      </c>
      <c r="AE4074" s="390">
        <f t="shared" si="818"/>
        <v>13.917999999999999</v>
      </c>
      <c r="AF4074" s="390">
        <f t="shared" si="819"/>
        <v>15.136999999999999</v>
      </c>
      <c r="AG4074" s="390">
        <f t="shared" si="820"/>
        <v>14.504</v>
      </c>
      <c r="AH4074" s="390">
        <f t="shared" si="821"/>
        <v>14.416</v>
      </c>
      <c r="AI4074" s="390">
        <f t="shared" si="822"/>
        <v>14.948</v>
      </c>
      <c r="AJ4074" s="390">
        <f t="shared" si="823"/>
        <v>14.231</v>
      </c>
      <c r="AK4074" s="390">
        <f t="shared" si="824"/>
        <v>14.514999999999999</v>
      </c>
      <c r="AL4074" s="390">
        <f t="shared" si="825"/>
        <v>14.625</v>
      </c>
      <c r="AM4074" s="390">
        <f t="shared" si="826"/>
        <v>14.506</v>
      </c>
      <c r="AN4074" s="390">
        <f t="shared" si="827"/>
        <v>14.1</v>
      </c>
      <c r="AO4074" s="390">
        <f t="shared" si="828"/>
        <v>15.003</v>
      </c>
    </row>
    <row r="4075" spans="1:41" ht="15" customHeight="1" x14ac:dyDescent="0.25">
      <c r="A4075" s="127" t="s">
        <v>93</v>
      </c>
      <c r="B4075" s="125" t="s">
        <v>2078</v>
      </c>
      <c r="C4075" s="125" t="s">
        <v>4001</v>
      </c>
      <c r="D4075" s="125" t="s">
        <v>94</v>
      </c>
      <c r="F4075" s="126">
        <v>21</v>
      </c>
      <c r="G4075" s="126">
        <v>21.2</v>
      </c>
      <c r="H4075" s="126">
        <v>16.8</v>
      </c>
      <c r="I4075" s="126"/>
      <c r="J4075" s="317"/>
      <c r="K4075" s="323">
        <f>ROUND(SUMIF('VGT-Bewegungsdaten'!B:B,A4075,'VGT-Bewegungsdaten'!C:C),3)</f>
        <v>0</v>
      </c>
      <c r="L4075" s="324">
        <f>ROUND(SUMIF('VGT-Bewegungsdaten'!B:B,$A4075,'VGT-Bewegungsdaten'!D:D),2)</f>
        <v>0</v>
      </c>
      <c r="N4075" s="376" t="s">
        <v>4930</v>
      </c>
      <c r="O4075" s="376" t="s">
        <v>4945</v>
      </c>
      <c r="P4075" s="326">
        <f>ROUND(SUMIF('AV-Bewegungsdaten'!B:B,A4075,'AV-Bewegungsdaten'!C:C),3)</f>
        <v>0</v>
      </c>
      <c r="Q4075" s="324">
        <f>ROUND(SUMIF('AV-Bewegungsdaten'!B:B,$A4075,'AV-Bewegungsdaten'!D:D),2)</f>
        <v>0</v>
      </c>
      <c r="T4075" s="327"/>
      <c r="U4075" s="326">
        <f>ROUND(SUMIF('DV-Bewegungsdaten'!B:B,Kategorien!A4075,'DV-Bewegungsdaten'!D:D),3)</f>
        <v>0</v>
      </c>
      <c r="V4075" s="324">
        <f>ROUND(SUMIF('DV-Bewegungsdaten'!B:B,Kategorien!A4075,'DV-Bewegungsdaten'!E:E),3)</f>
        <v>0</v>
      </c>
      <c r="AD4075" s="390">
        <f t="shared" si="817"/>
        <v>16.260999999999999</v>
      </c>
      <c r="AE4075" s="390">
        <f t="shared" si="818"/>
        <v>16.917999999999999</v>
      </c>
      <c r="AF4075" s="390">
        <f t="shared" si="819"/>
        <v>18.137</v>
      </c>
      <c r="AG4075" s="390">
        <f t="shared" si="820"/>
        <v>17.503999999999998</v>
      </c>
      <c r="AH4075" s="390">
        <f t="shared" si="821"/>
        <v>17.416</v>
      </c>
      <c r="AI4075" s="390">
        <f t="shared" si="822"/>
        <v>17.948</v>
      </c>
      <c r="AJ4075" s="390">
        <f t="shared" si="823"/>
        <v>17.230999999999998</v>
      </c>
      <c r="AK4075" s="390">
        <f t="shared" si="824"/>
        <v>17.515000000000001</v>
      </c>
      <c r="AL4075" s="390">
        <f t="shared" si="825"/>
        <v>17.625</v>
      </c>
      <c r="AM4075" s="390">
        <f t="shared" si="826"/>
        <v>17.506</v>
      </c>
      <c r="AN4075" s="390">
        <f t="shared" si="827"/>
        <v>17.100000000000001</v>
      </c>
      <c r="AO4075" s="390">
        <f t="shared" si="828"/>
        <v>18.003</v>
      </c>
    </row>
    <row r="4076" spans="1:41" ht="15" customHeight="1" x14ac:dyDescent="0.25">
      <c r="A4076" s="127" t="s">
        <v>95</v>
      </c>
      <c r="B4076" s="125" t="s">
        <v>2078</v>
      </c>
      <c r="C4076" s="125" t="s">
        <v>4001</v>
      </c>
      <c r="D4076" s="125" t="s">
        <v>96</v>
      </c>
      <c r="F4076" s="126">
        <v>22</v>
      </c>
      <c r="G4076" s="126">
        <v>22.2</v>
      </c>
      <c r="H4076" s="126">
        <v>17.600000000000001</v>
      </c>
      <c r="I4076" s="126"/>
      <c r="J4076" s="317"/>
      <c r="K4076" s="323">
        <f>ROUND(SUMIF('VGT-Bewegungsdaten'!B:B,A4076,'VGT-Bewegungsdaten'!C:C),3)</f>
        <v>0</v>
      </c>
      <c r="L4076" s="324">
        <f>ROUND(SUMIF('VGT-Bewegungsdaten'!B:B,$A4076,'VGT-Bewegungsdaten'!D:D),2)</f>
        <v>0</v>
      </c>
      <c r="N4076" s="376" t="s">
        <v>4930</v>
      </c>
      <c r="O4076" s="376" t="s">
        <v>4945</v>
      </c>
      <c r="P4076" s="326">
        <f>ROUND(SUMIF('AV-Bewegungsdaten'!B:B,A4076,'AV-Bewegungsdaten'!C:C),3)</f>
        <v>0</v>
      </c>
      <c r="Q4076" s="324">
        <f>ROUND(SUMIF('AV-Bewegungsdaten'!B:B,$A4076,'AV-Bewegungsdaten'!D:D),2)</f>
        <v>0</v>
      </c>
      <c r="T4076" s="327"/>
      <c r="U4076" s="326">
        <f>ROUND(SUMIF('DV-Bewegungsdaten'!B:B,Kategorien!A4076,'DV-Bewegungsdaten'!D:D),3)</f>
        <v>0</v>
      </c>
      <c r="V4076" s="324">
        <f>ROUND(SUMIF('DV-Bewegungsdaten'!B:B,Kategorien!A4076,'DV-Bewegungsdaten'!E:E),3)</f>
        <v>0</v>
      </c>
      <c r="AD4076" s="390">
        <f t="shared" si="817"/>
        <v>17.260999999999999</v>
      </c>
      <c r="AE4076" s="390">
        <f t="shared" si="818"/>
        <v>17.917999999999999</v>
      </c>
      <c r="AF4076" s="390">
        <f t="shared" si="819"/>
        <v>19.137</v>
      </c>
      <c r="AG4076" s="390">
        <f t="shared" si="820"/>
        <v>18.503999999999998</v>
      </c>
      <c r="AH4076" s="390">
        <f t="shared" si="821"/>
        <v>18.416</v>
      </c>
      <c r="AI4076" s="390">
        <f t="shared" si="822"/>
        <v>18.948</v>
      </c>
      <c r="AJ4076" s="390">
        <f t="shared" si="823"/>
        <v>18.230999999999998</v>
      </c>
      <c r="AK4076" s="390">
        <f t="shared" si="824"/>
        <v>18.515000000000001</v>
      </c>
      <c r="AL4076" s="390">
        <f t="shared" si="825"/>
        <v>18.625</v>
      </c>
      <c r="AM4076" s="390">
        <f t="shared" si="826"/>
        <v>18.506</v>
      </c>
      <c r="AN4076" s="390">
        <f t="shared" si="827"/>
        <v>18.100000000000001</v>
      </c>
      <c r="AO4076" s="390">
        <f t="shared" si="828"/>
        <v>19.003</v>
      </c>
    </row>
    <row r="4077" spans="1:41" ht="15" customHeight="1" x14ac:dyDescent="0.25">
      <c r="A4077" s="127" t="s">
        <v>97</v>
      </c>
      <c r="B4077" s="125" t="s">
        <v>2078</v>
      </c>
      <c r="C4077" s="125" t="s">
        <v>4001</v>
      </c>
      <c r="D4077" s="125" t="s">
        <v>98</v>
      </c>
      <c r="F4077" s="126">
        <v>25</v>
      </c>
      <c r="G4077" s="126">
        <v>25.2</v>
      </c>
      <c r="H4077" s="126">
        <v>20</v>
      </c>
      <c r="I4077" s="126"/>
      <c r="J4077" s="317"/>
      <c r="K4077" s="323">
        <f>ROUND(SUMIF('VGT-Bewegungsdaten'!B:B,A4077,'VGT-Bewegungsdaten'!C:C),3)</f>
        <v>0</v>
      </c>
      <c r="L4077" s="324">
        <f>ROUND(SUMIF('VGT-Bewegungsdaten'!B:B,$A4077,'VGT-Bewegungsdaten'!D:D),2)</f>
        <v>0</v>
      </c>
      <c r="N4077" s="376" t="s">
        <v>4930</v>
      </c>
      <c r="O4077" s="376" t="s">
        <v>4945</v>
      </c>
      <c r="P4077" s="326">
        <f>ROUND(SUMIF('AV-Bewegungsdaten'!B:B,A4077,'AV-Bewegungsdaten'!C:C),3)</f>
        <v>0</v>
      </c>
      <c r="Q4077" s="324">
        <f>ROUND(SUMIF('AV-Bewegungsdaten'!B:B,$A4077,'AV-Bewegungsdaten'!D:D),2)</f>
        <v>0</v>
      </c>
      <c r="T4077" s="327"/>
      <c r="U4077" s="326">
        <f>ROUND(SUMIF('DV-Bewegungsdaten'!B:B,Kategorien!A4077,'DV-Bewegungsdaten'!D:D),3)</f>
        <v>0</v>
      </c>
      <c r="V4077" s="324">
        <f>ROUND(SUMIF('DV-Bewegungsdaten'!B:B,Kategorien!A4077,'DV-Bewegungsdaten'!E:E),3)</f>
        <v>0</v>
      </c>
      <c r="AD4077" s="390">
        <f t="shared" si="817"/>
        <v>20.260999999999999</v>
      </c>
      <c r="AE4077" s="390">
        <f t="shared" si="818"/>
        <v>20.917999999999999</v>
      </c>
      <c r="AF4077" s="390">
        <f t="shared" si="819"/>
        <v>22.137</v>
      </c>
      <c r="AG4077" s="390">
        <f t="shared" si="820"/>
        <v>21.503999999999998</v>
      </c>
      <c r="AH4077" s="390">
        <f t="shared" si="821"/>
        <v>21.416</v>
      </c>
      <c r="AI4077" s="390">
        <f t="shared" si="822"/>
        <v>21.948</v>
      </c>
      <c r="AJ4077" s="390">
        <f t="shared" si="823"/>
        <v>21.230999999999998</v>
      </c>
      <c r="AK4077" s="390">
        <f t="shared" si="824"/>
        <v>21.515000000000001</v>
      </c>
      <c r="AL4077" s="390">
        <f t="shared" si="825"/>
        <v>21.625</v>
      </c>
      <c r="AM4077" s="390">
        <f t="shared" si="826"/>
        <v>21.506</v>
      </c>
      <c r="AN4077" s="390">
        <f t="shared" si="827"/>
        <v>21.1</v>
      </c>
      <c r="AO4077" s="390">
        <f t="shared" si="828"/>
        <v>22.003</v>
      </c>
    </row>
    <row r="4078" spans="1:41" ht="15" customHeight="1" x14ac:dyDescent="0.25">
      <c r="A4078" s="127" t="s">
        <v>1046</v>
      </c>
      <c r="B4078" s="125" t="s">
        <v>2078</v>
      </c>
      <c r="C4078" s="125" t="s">
        <v>4001</v>
      </c>
      <c r="D4078" s="125" t="s">
        <v>1047</v>
      </c>
      <c r="F4078" s="126">
        <v>12.95</v>
      </c>
      <c r="G4078" s="126">
        <v>13.149999999999999</v>
      </c>
      <c r="H4078" s="126">
        <v>10.36</v>
      </c>
      <c r="I4078" s="126"/>
      <c r="J4078" s="317"/>
      <c r="K4078" s="323">
        <f>ROUND(SUMIF('VGT-Bewegungsdaten'!B:B,A4078,'VGT-Bewegungsdaten'!C:C),3)</f>
        <v>0</v>
      </c>
      <c r="L4078" s="324">
        <f>ROUND(SUMIF('VGT-Bewegungsdaten'!B:B,$A4078,'VGT-Bewegungsdaten'!D:D),2)</f>
        <v>0</v>
      </c>
      <c r="N4078" s="376" t="s">
        <v>4930</v>
      </c>
      <c r="O4078" s="376" t="s">
        <v>4945</v>
      </c>
      <c r="P4078" s="326">
        <f>ROUND(SUMIF('AV-Bewegungsdaten'!B:B,A4078,'AV-Bewegungsdaten'!C:C),3)</f>
        <v>0</v>
      </c>
      <c r="Q4078" s="324">
        <f>ROUND(SUMIF('AV-Bewegungsdaten'!B:B,$A4078,'AV-Bewegungsdaten'!D:D),2)</f>
        <v>0</v>
      </c>
      <c r="T4078" s="327"/>
      <c r="U4078" s="326">
        <f>ROUND(SUMIF('DV-Bewegungsdaten'!B:B,Kategorien!A4078,'DV-Bewegungsdaten'!D:D),3)</f>
        <v>0</v>
      </c>
      <c r="V4078" s="324">
        <f>ROUND(SUMIF('DV-Bewegungsdaten'!B:B,Kategorien!A4078,'DV-Bewegungsdaten'!E:E),3)</f>
        <v>0</v>
      </c>
      <c r="AD4078" s="390">
        <f t="shared" si="817"/>
        <v>8.2109999999999985</v>
      </c>
      <c r="AE4078" s="390">
        <f t="shared" si="818"/>
        <v>8.8679999999999986</v>
      </c>
      <c r="AF4078" s="390">
        <f t="shared" si="819"/>
        <v>10.086999999999998</v>
      </c>
      <c r="AG4078" s="390">
        <f t="shared" si="820"/>
        <v>9.4539999999999988</v>
      </c>
      <c r="AH4078" s="390">
        <f t="shared" si="821"/>
        <v>9.3659999999999997</v>
      </c>
      <c r="AI4078" s="390">
        <f t="shared" si="822"/>
        <v>9.8979999999999997</v>
      </c>
      <c r="AJ4078" s="390">
        <f t="shared" si="823"/>
        <v>9.1809999999999992</v>
      </c>
      <c r="AK4078" s="390">
        <f t="shared" si="824"/>
        <v>9.4649999999999981</v>
      </c>
      <c r="AL4078" s="390">
        <f t="shared" si="825"/>
        <v>9.5749999999999993</v>
      </c>
      <c r="AM4078" s="390">
        <f t="shared" si="826"/>
        <v>9.4559999999999995</v>
      </c>
      <c r="AN4078" s="390">
        <f t="shared" si="827"/>
        <v>9.0499999999999989</v>
      </c>
      <c r="AO4078" s="390">
        <f t="shared" si="828"/>
        <v>9.9529999999999994</v>
      </c>
    </row>
    <row r="4079" spans="1:41" ht="15" customHeight="1" x14ac:dyDescent="0.25">
      <c r="A4079" s="127" t="s">
        <v>1048</v>
      </c>
      <c r="B4079" s="125" t="s">
        <v>2078</v>
      </c>
      <c r="C4079" s="125" t="s">
        <v>4001</v>
      </c>
      <c r="D4079" s="125" t="s">
        <v>1035</v>
      </c>
      <c r="F4079" s="126">
        <v>11.16</v>
      </c>
      <c r="G4079" s="126">
        <v>11.36</v>
      </c>
      <c r="H4079" s="126">
        <v>8.93</v>
      </c>
      <c r="I4079" s="126"/>
      <c r="J4079" s="317"/>
      <c r="K4079" s="323">
        <f>ROUND(SUMIF('VGT-Bewegungsdaten'!B:B,A4079,'VGT-Bewegungsdaten'!C:C),3)</f>
        <v>0</v>
      </c>
      <c r="L4079" s="324">
        <f>ROUND(SUMIF('VGT-Bewegungsdaten'!B:B,$A4079,'VGT-Bewegungsdaten'!D:D),2)</f>
        <v>0</v>
      </c>
      <c r="N4079" s="376" t="s">
        <v>4930</v>
      </c>
      <c r="O4079" s="376" t="s">
        <v>4945</v>
      </c>
      <c r="P4079" s="326">
        <f>ROUND(SUMIF('AV-Bewegungsdaten'!B:B,A4079,'AV-Bewegungsdaten'!C:C),3)</f>
        <v>0</v>
      </c>
      <c r="Q4079" s="324">
        <f>ROUND(SUMIF('AV-Bewegungsdaten'!B:B,$A4079,'AV-Bewegungsdaten'!D:D),2)</f>
        <v>0</v>
      </c>
      <c r="T4079" s="327"/>
      <c r="U4079" s="326">
        <f>ROUND(SUMIF('DV-Bewegungsdaten'!B:B,Kategorien!A4079,'DV-Bewegungsdaten'!D:D),3)</f>
        <v>0</v>
      </c>
      <c r="V4079" s="324">
        <f>ROUND(SUMIF('DV-Bewegungsdaten'!B:B,Kategorien!A4079,'DV-Bewegungsdaten'!E:E),3)</f>
        <v>0</v>
      </c>
      <c r="AD4079" s="390">
        <f t="shared" si="817"/>
        <v>6.4209999999999994</v>
      </c>
      <c r="AE4079" s="390">
        <f t="shared" si="818"/>
        <v>7.0779999999999994</v>
      </c>
      <c r="AF4079" s="390">
        <f t="shared" si="819"/>
        <v>8.2969999999999988</v>
      </c>
      <c r="AG4079" s="390">
        <f t="shared" si="820"/>
        <v>7.6639999999999997</v>
      </c>
      <c r="AH4079" s="390">
        <f t="shared" si="821"/>
        <v>7.5759999999999996</v>
      </c>
      <c r="AI4079" s="390">
        <f t="shared" si="822"/>
        <v>8.1080000000000005</v>
      </c>
      <c r="AJ4079" s="390">
        <f t="shared" si="823"/>
        <v>7.391</v>
      </c>
      <c r="AK4079" s="390">
        <f t="shared" si="824"/>
        <v>7.6749999999999989</v>
      </c>
      <c r="AL4079" s="390">
        <f t="shared" si="825"/>
        <v>7.7849999999999993</v>
      </c>
      <c r="AM4079" s="390">
        <f t="shared" si="826"/>
        <v>7.6659999999999995</v>
      </c>
      <c r="AN4079" s="390">
        <f t="shared" si="827"/>
        <v>7.26</v>
      </c>
      <c r="AO4079" s="390">
        <f t="shared" si="828"/>
        <v>8.1630000000000003</v>
      </c>
    </row>
    <row r="4080" spans="1:41" ht="15" customHeight="1" x14ac:dyDescent="0.25">
      <c r="A4080" s="127" t="s">
        <v>1049</v>
      </c>
      <c r="B4080" s="125" t="s">
        <v>2078</v>
      </c>
      <c r="C4080" s="125" t="s">
        <v>4002</v>
      </c>
      <c r="D4080" s="125" t="s">
        <v>1043</v>
      </c>
      <c r="F4080" s="126">
        <v>19</v>
      </c>
      <c r="G4080" s="126">
        <v>19.2</v>
      </c>
      <c r="H4080" s="126">
        <v>15.2</v>
      </c>
      <c r="I4080" s="126"/>
      <c r="J4080" s="317"/>
      <c r="K4080" s="323">
        <f>ROUND(SUMIF('VGT-Bewegungsdaten'!B:B,A4080,'VGT-Bewegungsdaten'!C:C),3)</f>
        <v>0</v>
      </c>
      <c r="L4080" s="324">
        <f>ROUND(SUMIF('VGT-Bewegungsdaten'!B:B,$A4080,'VGT-Bewegungsdaten'!D:D),2)</f>
        <v>0</v>
      </c>
      <c r="N4080" s="376" t="s">
        <v>4930</v>
      </c>
      <c r="O4080" s="376" t="s">
        <v>4945</v>
      </c>
      <c r="P4080" s="326">
        <f>ROUND(SUMIF('AV-Bewegungsdaten'!B:B,A4080,'AV-Bewegungsdaten'!C:C),3)</f>
        <v>0</v>
      </c>
      <c r="Q4080" s="324">
        <f>ROUND(SUMIF('AV-Bewegungsdaten'!B:B,$A4080,'AV-Bewegungsdaten'!D:D),2)</f>
        <v>0</v>
      </c>
      <c r="T4080" s="327"/>
      <c r="U4080" s="326">
        <f>ROUND(SUMIF('DV-Bewegungsdaten'!B:B,Kategorien!A4080,'DV-Bewegungsdaten'!D:D),3)</f>
        <v>0</v>
      </c>
      <c r="V4080" s="324">
        <f>ROUND(SUMIF('DV-Bewegungsdaten'!B:B,Kategorien!A4080,'DV-Bewegungsdaten'!E:E),3)</f>
        <v>0</v>
      </c>
      <c r="AD4080" s="390">
        <f t="shared" si="817"/>
        <v>14.260999999999999</v>
      </c>
      <c r="AE4080" s="390">
        <f t="shared" si="818"/>
        <v>14.917999999999999</v>
      </c>
      <c r="AF4080" s="390">
        <f t="shared" si="819"/>
        <v>16.137</v>
      </c>
      <c r="AG4080" s="390">
        <f t="shared" si="820"/>
        <v>15.504</v>
      </c>
      <c r="AH4080" s="390">
        <f t="shared" si="821"/>
        <v>15.416</v>
      </c>
      <c r="AI4080" s="390">
        <f t="shared" si="822"/>
        <v>15.948</v>
      </c>
      <c r="AJ4080" s="390">
        <f t="shared" si="823"/>
        <v>15.231</v>
      </c>
      <c r="AK4080" s="390">
        <f t="shared" si="824"/>
        <v>15.514999999999999</v>
      </c>
      <c r="AL4080" s="390">
        <f t="shared" si="825"/>
        <v>15.625</v>
      </c>
      <c r="AM4080" s="390">
        <f t="shared" si="826"/>
        <v>15.506</v>
      </c>
      <c r="AN4080" s="390">
        <f t="shared" si="827"/>
        <v>15.1</v>
      </c>
      <c r="AO4080" s="390">
        <f t="shared" si="828"/>
        <v>16.003</v>
      </c>
    </row>
    <row r="4081" spans="1:41" ht="15" customHeight="1" x14ac:dyDescent="0.25">
      <c r="A4081" s="127" t="s">
        <v>99</v>
      </c>
      <c r="B4081" s="125" t="s">
        <v>2078</v>
      </c>
      <c r="C4081" s="125" t="s">
        <v>4002</v>
      </c>
      <c r="D4081" s="125" t="s">
        <v>88</v>
      </c>
      <c r="F4081" s="126">
        <v>22</v>
      </c>
      <c r="G4081" s="126">
        <v>22.2</v>
      </c>
      <c r="H4081" s="126">
        <v>17.600000000000001</v>
      </c>
      <c r="I4081" s="126"/>
      <c r="J4081" s="317"/>
      <c r="K4081" s="323">
        <f>ROUND(SUMIF('VGT-Bewegungsdaten'!B:B,A4081,'VGT-Bewegungsdaten'!C:C),3)</f>
        <v>0</v>
      </c>
      <c r="L4081" s="324">
        <f>ROUND(SUMIF('VGT-Bewegungsdaten'!B:B,$A4081,'VGT-Bewegungsdaten'!D:D),2)</f>
        <v>0</v>
      </c>
      <c r="N4081" s="376" t="s">
        <v>4930</v>
      </c>
      <c r="O4081" s="376" t="s">
        <v>4945</v>
      </c>
      <c r="P4081" s="326">
        <f>ROUND(SUMIF('AV-Bewegungsdaten'!B:B,A4081,'AV-Bewegungsdaten'!C:C),3)</f>
        <v>0</v>
      </c>
      <c r="Q4081" s="324">
        <f>ROUND(SUMIF('AV-Bewegungsdaten'!B:B,$A4081,'AV-Bewegungsdaten'!D:D),2)</f>
        <v>0</v>
      </c>
      <c r="T4081" s="327"/>
      <c r="U4081" s="326">
        <f>ROUND(SUMIF('DV-Bewegungsdaten'!B:B,Kategorien!A4081,'DV-Bewegungsdaten'!D:D),3)</f>
        <v>0</v>
      </c>
      <c r="V4081" s="324">
        <f>ROUND(SUMIF('DV-Bewegungsdaten'!B:B,Kategorien!A4081,'DV-Bewegungsdaten'!E:E),3)</f>
        <v>0</v>
      </c>
      <c r="AD4081" s="390">
        <f t="shared" si="817"/>
        <v>17.260999999999999</v>
      </c>
      <c r="AE4081" s="390">
        <f t="shared" si="818"/>
        <v>17.917999999999999</v>
      </c>
      <c r="AF4081" s="390">
        <f t="shared" si="819"/>
        <v>19.137</v>
      </c>
      <c r="AG4081" s="390">
        <f t="shared" si="820"/>
        <v>18.503999999999998</v>
      </c>
      <c r="AH4081" s="390">
        <f t="shared" si="821"/>
        <v>18.416</v>
      </c>
      <c r="AI4081" s="390">
        <f t="shared" si="822"/>
        <v>18.948</v>
      </c>
      <c r="AJ4081" s="390">
        <f t="shared" si="823"/>
        <v>18.230999999999998</v>
      </c>
      <c r="AK4081" s="390">
        <f t="shared" si="824"/>
        <v>18.515000000000001</v>
      </c>
      <c r="AL4081" s="390">
        <f t="shared" si="825"/>
        <v>18.625</v>
      </c>
      <c r="AM4081" s="390">
        <f t="shared" si="826"/>
        <v>18.506</v>
      </c>
      <c r="AN4081" s="390">
        <f t="shared" si="827"/>
        <v>18.100000000000001</v>
      </c>
      <c r="AO4081" s="390">
        <f t="shared" si="828"/>
        <v>19.003</v>
      </c>
    </row>
    <row r="4082" spans="1:41" ht="15" customHeight="1" x14ac:dyDescent="0.25">
      <c r="A4082" s="127" t="s">
        <v>100</v>
      </c>
      <c r="B4082" s="125" t="s">
        <v>2078</v>
      </c>
      <c r="C4082" s="125" t="s">
        <v>4002</v>
      </c>
      <c r="D4082" s="125" t="s">
        <v>90</v>
      </c>
      <c r="F4082" s="126">
        <v>23</v>
      </c>
      <c r="G4082" s="126">
        <v>23.2</v>
      </c>
      <c r="H4082" s="126">
        <v>18.399999999999999</v>
      </c>
      <c r="I4082" s="126"/>
      <c r="J4082" s="317"/>
      <c r="K4082" s="323">
        <f>ROUND(SUMIF('VGT-Bewegungsdaten'!B:B,A4082,'VGT-Bewegungsdaten'!C:C),3)</f>
        <v>0</v>
      </c>
      <c r="L4082" s="324">
        <f>ROUND(SUMIF('VGT-Bewegungsdaten'!B:B,$A4082,'VGT-Bewegungsdaten'!D:D),2)</f>
        <v>0</v>
      </c>
      <c r="N4082" s="376" t="s">
        <v>4930</v>
      </c>
      <c r="O4082" s="376" t="s">
        <v>4945</v>
      </c>
      <c r="P4082" s="326">
        <f>ROUND(SUMIF('AV-Bewegungsdaten'!B:B,A4082,'AV-Bewegungsdaten'!C:C),3)</f>
        <v>0</v>
      </c>
      <c r="Q4082" s="324">
        <f>ROUND(SUMIF('AV-Bewegungsdaten'!B:B,$A4082,'AV-Bewegungsdaten'!D:D),2)</f>
        <v>0</v>
      </c>
      <c r="T4082" s="327"/>
      <c r="U4082" s="326">
        <f>ROUND(SUMIF('DV-Bewegungsdaten'!B:B,Kategorien!A4082,'DV-Bewegungsdaten'!D:D),3)</f>
        <v>0</v>
      </c>
      <c r="V4082" s="324">
        <f>ROUND(SUMIF('DV-Bewegungsdaten'!B:B,Kategorien!A4082,'DV-Bewegungsdaten'!E:E),3)</f>
        <v>0</v>
      </c>
      <c r="AD4082" s="390">
        <f t="shared" ref="AD4082:AD4146" si="829">MAX(0,$G4082-AR$9)</f>
        <v>18.260999999999999</v>
      </c>
      <c r="AE4082" s="390">
        <f t="shared" ref="AE4082:AE4146" si="830">MAX(0,$G4082-AS$9)</f>
        <v>18.917999999999999</v>
      </c>
      <c r="AF4082" s="390">
        <f t="shared" ref="AF4082:AF4146" si="831">MAX(0,$G4082-AT$9)</f>
        <v>20.137</v>
      </c>
      <c r="AG4082" s="390">
        <f t="shared" ref="AG4082:AG4146" si="832">MAX(0,$G4082-AU$9)</f>
        <v>19.503999999999998</v>
      </c>
      <c r="AH4082" s="390">
        <f t="shared" ref="AH4082:AH4146" si="833">MAX(0,$G4082-AV$9)</f>
        <v>19.416</v>
      </c>
      <c r="AI4082" s="390">
        <f t="shared" ref="AI4082:AI4146" si="834">MAX(0,$G4082-AW$9)</f>
        <v>19.948</v>
      </c>
      <c r="AJ4082" s="390">
        <f t="shared" ref="AJ4082:AJ4146" si="835">MAX(0,$G4082-AX$9)</f>
        <v>19.230999999999998</v>
      </c>
      <c r="AK4082" s="390">
        <f t="shared" ref="AK4082:AK4146" si="836">MAX(0,$G4082-AY$9)</f>
        <v>19.515000000000001</v>
      </c>
      <c r="AL4082" s="390">
        <f t="shared" ref="AL4082:AL4146" si="837">MAX(0,$G4082-AZ$9)</f>
        <v>19.625</v>
      </c>
      <c r="AM4082" s="390">
        <f t="shared" ref="AM4082:AM4146" si="838">MAX(0,$G4082-BA$9)</f>
        <v>19.506</v>
      </c>
      <c r="AN4082" s="390">
        <f t="shared" ref="AN4082:AN4146" si="839">MAX(0,$G4082-BB$9)</f>
        <v>19.100000000000001</v>
      </c>
      <c r="AO4082" s="390">
        <f t="shared" ref="AO4082:AO4146" si="840">MAX(0,$G4082-BC$9)</f>
        <v>20.003</v>
      </c>
    </row>
    <row r="4083" spans="1:41" ht="15" customHeight="1" x14ac:dyDescent="0.25">
      <c r="A4083" s="127" t="s">
        <v>101</v>
      </c>
      <c r="B4083" s="125" t="s">
        <v>2078</v>
      </c>
      <c r="C4083" s="125" t="s">
        <v>4002</v>
      </c>
      <c r="D4083" s="125" t="s">
        <v>92</v>
      </c>
      <c r="F4083" s="126">
        <v>26</v>
      </c>
      <c r="G4083" s="126">
        <v>26.2</v>
      </c>
      <c r="H4083" s="126">
        <v>20.8</v>
      </c>
      <c r="I4083" s="126"/>
      <c r="J4083" s="317"/>
      <c r="K4083" s="323">
        <f>ROUND(SUMIF('VGT-Bewegungsdaten'!B:B,A4083,'VGT-Bewegungsdaten'!C:C),3)</f>
        <v>0</v>
      </c>
      <c r="L4083" s="324">
        <f>ROUND(SUMIF('VGT-Bewegungsdaten'!B:B,$A4083,'VGT-Bewegungsdaten'!D:D),2)</f>
        <v>0</v>
      </c>
      <c r="N4083" s="376" t="s">
        <v>4930</v>
      </c>
      <c r="O4083" s="376" t="s">
        <v>4945</v>
      </c>
      <c r="P4083" s="326">
        <f>ROUND(SUMIF('AV-Bewegungsdaten'!B:B,A4083,'AV-Bewegungsdaten'!C:C),3)</f>
        <v>0</v>
      </c>
      <c r="Q4083" s="324">
        <f>ROUND(SUMIF('AV-Bewegungsdaten'!B:B,$A4083,'AV-Bewegungsdaten'!D:D),2)</f>
        <v>0</v>
      </c>
      <c r="T4083" s="327"/>
      <c r="U4083" s="326">
        <f>ROUND(SUMIF('DV-Bewegungsdaten'!B:B,Kategorien!A4083,'DV-Bewegungsdaten'!D:D),3)</f>
        <v>0</v>
      </c>
      <c r="V4083" s="324">
        <f>ROUND(SUMIF('DV-Bewegungsdaten'!B:B,Kategorien!A4083,'DV-Bewegungsdaten'!E:E),3)</f>
        <v>0</v>
      </c>
      <c r="AD4083" s="390">
        <f t="shared" si="829"/>
        <v>21.260999999999999</v>
      </c>
      <c r="AE4083" s="390">
        <f t="shared" si="830"/>
        <v>21.917999999999999</v>
      </c>
      <c r="AF4083" s="390">
        <f t="shared" si="831"/>
        <v>23.137</v>
      </c>
      <c r="AG4083" s="390">
        <f t="shared" si="832"/>
        <v>22.503999999999998</v>
      </c>
      <c r="AH4083" s="390">
        <f t="shared" si="833"/>
        <v>22.416</v>
      </c>
      <c r="AI4083" s="390">
        <f t="shared" si="834"/>
        <v>22.948</v>
      </c>
      <c r="AJ4083" s="390">
        <f t="shared" si="835"/>
        <v>22.230999999999998</v>
      </c>
      <c r="AK4083" s="390">
        <f t="shared" si="836"/>
        <v>22.515000000000001</v>
      </c>
      <c r="AL4083" s="390">
        <f t="shared" si="837"/>
        <v>22.625</v>
      </c>
      <c r="AM4083" s="390">
        <f t="shared" si="838"/>
        <v>22.506</v>
      </c>
      <c r="AN4083" s="390">
        <f t="shared" si="839"/>
        <v>22.1</v>
      </c>
      <c r="AO4083" s="390">
        <f t="shared" si="840"/>
        <v>23.003</v>
      </c>
    </row>
    <row r="4084" spans="1:41" ht="15" customHeight="1" x14ac:dyDescent="0.25">
      <c r="A4084" s="127" t="s">
        <v>1050</v>
      </c>
      <c r="B4084" s="125" t="s">
        <v>2078</v>
      </c>
      <c r="C4084" s="125" t="s">
        <v>4002</v>
      </c>
      <c r="D4084" s="125" t="s">
        <v>1045</v>
      </c>
      <c r="F4084" s="126">
        <v>18</v>
      </c>
      <c r="G4084" s="126">
        <v>18.2</v>
      </c>
      <c r="H4084" s="126">
        <v>14.4</v>
      </c>
      <c r="I4084" s="126"/>
      <c r="J4084" s="317"/>
      <c r="K4084" s="323">
        <f>ROUND(SUMIF('VGT-Bewegungsdaten'!B:B,A4084,'VGT-Bewegungsdaten'!C:C),3)</f>
        <v>0</v>
      </c>
      <c r="L4084" s="324">
        <f>ROUND(SUMIF('VGT-Bewegungsdaten'!B:B,$A4084,'VGT-Bewegungsdaten'!D:D),2)</f>
        <v>0</v>
      </c>
      <c r="N4084" s="376" t="s">
        <v>4930</v>
      </c>
      <c r="O4084" s="376" t="s">
        <v>4945</v>
      </c>
      <c r="P4084" s="326">
        <f>ROUND(SUMIF('AV-Bewegungsdaten'!B:B,A4084,'AV-Bewegungsdaten'!C:C),3)</f>
        <v>0</v>
      </c>
      <c r="Q4084" s="324">
        <f>ROUND(SUMIF('AV-Bewegungsdaten'!B:B,$A4084,'AV-Bewegungsdaten'!D:D),2)</f>
        <v>0</v>
      </c>
      <c r="T4084" s="327"/>
      <c r="U4084" s="326">
        <f>ROUND(SUMIF('DV-Bewegungsdaten'!B:B,Kategorien!A4084,'DV-Bewegungsdaten'!D:D),3)</f>
        <v>0</v>
      </c>
      <c r="V4084" s="324">
        <f>ROUND(SUMIF('DV-Bewegungsdaten'!B:B,Kategorien!A4084,'DV-Bewegungsdaten'!E:E),3)</f>
        <v>0</v>
      </c>
      <c r="AD4084" s="390">
        <f t="shared" si="829"/>
        <v>13.260999999999999</v>
      </c>
      <c r="AE4084" s="390">
        <f t="shared" si="830"/>
        <v>13.917999999999999</v>
      </c>
      <c r="AF4084" s="390">
        <f t="shared" si="831"/>
        <v>15.136999999999999</v>
      </c>
      <c r="AG4084" s="390">
        <f t="shared" si="832"/>
        <v>14.504</v>
      </c>
      <c r="AH4084" s="390">
        <f t="shared" si="833"/>
        <v>14.416</v>
      </c>
      <c r="AI4084" s="390">
        <f t="shared" si="834"/>
        <v>14.948</v>
      </c>
      <c r="AJ4084" s="390">
        <f t="shared" si="835"/>
        <v>14.231</v>
      </c>
      <c r="AK4084" s="390">
        <f t="shared" si="836"/>
        <v>14.514999999999999</v>
      </c>
      <c r="AL4084" s="390">
        <f t="shared" si="837"/>
        <v>14.625</v>
      </c>
      <c r="AM4084" s="390">
        <f t="shared" si="838"/>
        <v>14.506</v>
      </c>
      <c r="AN4084" s="390">
        <f t="shared" si="839"/>
        <v>14.1</v>
      </c>
      <c r="AO4084" s="390">
        <f t="shared" si="840"/>
        <v>15.003</v>
      </c>
    </row>
    <row r="4085" spans="1:41" ht="15" customHeight="1" x14ac:dyDescent="0.25">
      <c r="A4085" s="127" t="s">
        <v>102</v>
      </c>
      <c r="B4085" s="125" t="s">
        <v>2078</v>
      </c>
      <c r="C4085" s="125" t="s">
        <v>4002</v>
      </c>
      <c r="D4085" s="125" t="s">
        <v>94</v>
      </c>
      <c r="F4085" s="126">
        <v>21</v>
      </c>
      <c r="G4085" s="126">
        <v>21.2</v>
      </c>
      <c r="H4085" s="126">
        <v>16.8</v>
      </c>
      <c r="I4085" s="126"/>
      <c r="J4085" s="317"/>
      <c r="K4085" s="323">
        <f>ROUND(SUMIF('VGT-Bewegungsdaten'!B:B,A4085,'VGT-Bewegungsdaten'!C:C),3)</f>
        <v>0</v>
      </c>
      <c r="L4085" s="324">
        <f>ROUND(SUMIF('VGT-Bewegungsdaten'!B:B,$A4085,'VGT-Bewegungsdaten'!D:D),2)</f>
        <v>0</v>
      </c>
      <c r="N4085" s="376" t="s">
        <v>4930</v>
      </c>
      <c r="O4085" s="376" t="s">
        <v>4945</v>
      </c>
      <c r="P4085" s="326">
        <f>ROUND(SUMIF('AV-Bewegungsdaten'!B:B,A4085,'AV-Bewegungsdaten'!C:C),3)</f>
        <v>0</v>
      </c>
      <c r="Q4085" s="324">
        <f>ROUND(SUMIF('AV-Bewegungsdaten'!B:B,$A4085,'AV-Bewegungsdaten'!D:D),2)</f>
        <v>0</v>
      </c>
      <c r="T4085" s="327"/>
      <c r="U4085" s="326">
        <f>ROUND(SUMIF('DV-Bewegungsdaten'!B:B,Kategorien!A4085,'DV-Bewegungsdaten'!D:D),3)</f>
        <v>0</v>
      </c>
      <c r="V4085" s="324">
        <f>ROUND(SUMIF('DV-Bewegungsdaten'!B:B,Kategorien!A4085,'DV-Bewegungsdaten'!E:E),3)</f>
        <v>0</v>
      </c>
      <c r="AD4085" s="390">
        <f t="shared" si="829"/>
        <v>16.260999999999999</v>
      </c>
      <c r="AE4085" s="390">
        <f t="shared" si="830"/>
        <v>16.917999999999999</v>
      </c>
      <c r="AF4085" s="390">
        <f t="shared" si="831"/>
        <v>18.137</v>
      </c>
      <c r="AG4085" s="390">
        <f t="shared" si="832"/>
        <v>17.503999999999998</v>
      </c>
      <c r="AH4085" s="390">
        <f t="shared" si="833"/>
        <v>17.416</v>
      </c>
      <c r="AI4085" s="390">
        <f t="shared" si="834"/>
        <v>17.948</v>
      </c>
      <c r="AJ4085" s="390">
        <f t="shared" si="835"/>
        <v>17.230999999999998</v>
      </c>
      <c r="AK4085" s="390">
        <f t="shared" si="836"/>
        <v>17.515000000000001</v>
      </c>
      <c r="AL4085" s="390">
        <f t="shared" si="837"/>
        <v>17.625</v>
      </c>
      <c r="AM4085" s="390">
        <f t="shared" si="838"/>
        <v>17.506</v>
      </c>
      <c r="AN4085" s="390">
        <f t="shared" si="839"/>
        <v>17.100000000000001</v>
      </c>
      <c r="AO4085" s="390">
        <f t="shared" si="840"/>
        <v>18.003</v>
      </c>
    </row>
    <row r="4086" spans="1:41" ht="15" customHeight="1" x14ac:dyDescent="0.25">
      <c r="A4086" s="127" t="s">
        <v>103</v>
      </c>
      <c r="B4086" s="125" t="s">
        <v>2078</v>
      </c>
      <c r="C4086" s="125" t="s">
        <v>4002</v>
      </c>
      <c r="D4086" s="125" t="s">
        <v>96</v>
      </c>
      <c r="F4086" s="126">
        <v>22</v>
      </c>
      <c r="G4086" s="126">
        <v>22.2</v>
      </c>
      <c r="H4086" s="126">
        <v>17.600000000000001</v>
      </c>
      <c r="I4086" s="126"/>
      <c r="J4086" s="317"/>
      <c r="K4086" s="323">
        <f>ROUND(SUMIF('VGT-Bewegungsdaten'!B:B,A4086,'VGT-Bewegungsdaten'!C:C),3)</f>
        <v>0</v>
      </c>
      <c r="L4086" s="324">
        <f>ROUND(SUMIF('VGT-Bewegungsdaten'!B:B,$A4086,'VGT-Bewegungsdaten'!D:D),2)</f>
        <v>0</v>
      </c>
      <c r="N4086" s="376" t="s">
        <v>4930</v>
      </c>
      <c r="O4086" s="376" t="s">
        <v>4945</v>
      </c>
      <c r="P4086" s="326">
        <f>ROUND(SUMIF('AV-Bewegungsdaten'!B:B,A4086,'AV-Bewegungsdaten'!C:C),3)</f>
        <v>0</v>
      </c>
      <c r="Q4086" s="324">
        <f>ROUND(SUMIF('AV-Bewegungsdaten'!B:B,$A4086,'AV-Bewegungsdaten'!D:D),2)</f>
        <v>0</v>
      </c>
      <c r="T4086" s="327"/>
      <c r="U4086" s="326">
        <f>ROUND(SUMIF('DV-Bewegungsdaten'!B:B,Kategorien!A4086,'DV-Bewegungsdaten'!D:D),3)</f>
        <v>0</v>
      </c>
      <c r="V4086" s="324">
        <f>ROUND(SUMIF('DV-Bewegungsdaten'!B:B,Kategorien!A4086,'DV-Bewegungsdaten'!E:E),3)</f>
        <v>0</v>
      </c>
      <c r="AD4086" s="390">
        <f t="shared" si="829"/>
        <v>17.260999999999999</v>
      </c>
      <c r="AE4086" s="390">
        <f t="shared" si="830"/>
        <v>17.917999999999999</v>
      </c>
      <c r="AF4086" s="390">
        <f t="shared" si="831"/>
        <v>19.137</v>
      </c>
      <c r="AG4086" s="390">
        <f t="shared" si="832"/>
        <v>18.503999999999998</v>
      </c>
      <c r="AH4086" s="390">
        <f t="shared" si="833"/>
        <v>18.416</v>
      </c>
      <c r="AI4086" s="390">
        <f t="shared" si="834"/>
        <v>18.948</v>
      </c>
      <c r="AJ4086" s="390">
        <f t="shared" si="835"/>
        <v>18.230999999999998</v>
      </c>
      <c r="AK4086" s="390">
        <f t="shared" si="836"/>
        <v>18.515000000000001</v>
      </c>
      <c r="AL4086" s="390">
        <f t="shared" si="837"/>
        <v>18.625</v>
      </c>
      <c r="AM4086" s="390">
        <f t="shared" si="838"/>
        <v>18.506</v>
      </c>
      <c r="AN4086" s="390">
        <f t="shared" si="839"/>
        <v>18.100000000000001</v>
      </c>
      <c r="AO4086" s="390">
        <f t="shared" si="840"/>
        <v>19.003</v>
      </c>
    </row>
    <row r="4087" spans="1:41" ht="15" customHeight="1" x14ac:dyDescent="0.25">
      <c r="A4087" s="127" t="s">
        <v>104</v>
      </c>
      <c r="B4087" s="125" t="s">
        <v>2078</v>
      </c>
      <c r="C4087" s="125" t="s">
        <v>4002</v>
      </c>
      <c r="D4087" s="125" t="s">
        <v>98</v>
      </c>
      <c r="F4087" s="126">
        <v>25</v>
      </c>
      <c r="G4087" s="126">
        <v>25.2</v>
      </c>
      <c r="H4087" s="126">
        <v>20</v>
      </c>
      <c r="I4087" s="126"/>
      <c r="J4087" s="317"/>
      <c r="K4087" s="323">
        <f>ROUND(SUMIF('VGT-Bewegungsdaten'!B:B,A4087,'VGT-Bewegungsdaten'!C:C),3)</f>
        <v>0</v>
      </c>
      <c r="L4087" s="324">
        <f>ROUND(SUMIF('VGT-Bewegungsdaten'!B:B,$A4087,'VGT-Bewegungsdaten'!D:D),2)</f>
        <v>0</v>
      </c>
      <c r="N4087" s="376" t="s">
        <v>4930</v>
      </c>
      <c r="O4087" s="376" t="s">
        <v>4945</v>
      </c>
      <c r="P4087" s="326">
        <f>ROUND(SUMIF('AV-Bewegungsdaten'!B:B,A4087,'AV-Bewegungsdaten'!C:C),3)</f>
        <v>0</v>
      </c>
      <c r="Q4087" s="324">
        <f>ROUND(SUMIF('AV-Bewegungsdaten'!B:B,$A4087,'AV-Bewegungsdaten'!D:D),2)</f>
        <v>0</v>
      </c>
      <c r="T4087" s="327"/>
      <c r="U4087" s="326">
        <f>ROUND(SUMIF('DV-Bewegungsdaten'!B:B,Kategorien!A4087,'DV-Bewegungsdaten'!D:D),3)</f>
        <v>0</v>
      </c>
      <c r="V4087" s="324">
        <f>ROUND(SUMIF('DV-Bewegungsdaten'!B:B,Kategorien!A4087,'DV-Bewegungsdaten'!E:E),3)</f>
        <v>0</v>
      </c>
      <c r="AD4087" s="390">
        <f t="shared" si="829"/>
        <v>20.260999999999999</v>
      </c>
      <c r="AE4087" s="390">
        <f t="shared" si="830"/>
        <v>20.917999999999999</v>
      </c>
      <c r="AF4087" s="390">
        <f t="shared" si="831"/>
        <v>22.137</v>
      </c>
      <c r="AG4087" s="390">
        <f t="shared" si="832"/>
        <v>21.503999999999998</v>
      </c>
      <c r="AH4087" s="390">
        <f t="shared" si="833"/>
        <v>21.416</v>
      </c>
      <c r="AI4087" s="390">
        <f t="shared" si="834"/>
        <v>21.948</v>
      </c>
      <c r="AJ4087" s="390">
        <f t="shared" si="835"/>
        <v>21.230999999999998</v>
      </c>
      <c r="AK4087" s="390">
        <f t="shared" si="836"/>
        <v>21.515000000000001</v>
      </c>
      <c r="AL4087" s="390">
        <f t="shared" si="837"/>
        <v>21.625</v>
      </c>
      <c r="AM4087" s="390">
        <f t="shared" si="838"/>
        <v>21.506</v>
      </c>
      <c r="AN4087" s="390">
        <f t="shared" si="839"/>
        <v>21.1</v>
      </c>
      <c r="AO4087" s="390">
        <f t="shared" si="840"/>
        <v>22.003</v>
      </c>
    </row>
    <row r="4088" spans="1:41" ht="15" customHeight="1" x14ac:dyDescent="0.25">
      <c r="A4088" s="127" t="s">
        <v>1051</v>
      </c>
      <c r="B4088" s="125" t="s">
        <v>2078</v>
      </c>
      <c r="C4088" s="125" t="s">
        <v>4002</v>
      </c>
      <c r="D4088" s="125" t="s">
        <v>1047</v>
      </c>
      <c r="F4088" s="126">
        <v>12.95</v>
      </c>
      <c r="G4088" s="126">
        <v>13.149999999999999</v>
      </c>
      <c r="H4088" s="126">
        <v>10.36</v>
      </c>
      <c r="I4088" s="126"/>
      <c r="J4088" s="317"/>
      <c r="K4088" s="323">
        <f>ROUND(SUMIF('VGT-Bewegungsdaten'!B:B,A4088,'VGT-Bewegungsdaten'!C:C),3)</f>
        <v>0</v>
      </c>
      <c r="L4088" s="324">
        <f>ROUND(SUMIF('VGT-Bewegungsdaten'!B:B,$A4088,'VGT-Bewegungsdaten'!D:D),2)</f>
        <v>0</v>
      </c>
      <c r="N4088" s="376" t="s">
        <v>4930</v>
      </c>
      <c r="O4088" s="376" t="s">
        <v>4945</v>
      </c>
      <c r="P4088" s="326">
        <f>ROUND(SUMIF('AV-Bewegungsdaten'!B:B,A4088,'AV-Bewegungsdaten'!C:C),3)</f>
        <v>0</v>
      </c>
      <c r="Q4088" s="324">
        <f>ROUND(SUMIF('AV-Bewegungsdaten'!B:B,$A4088,'AV-Bewegungsdaten'!D:D),2)</f>
        <v>0</v>
      </c>
      <c r="T4088" s="327"/>
      <c r="U4088" s="326">
        <f>ROUND(SUMIF('DV-Bewegungsdaten'!B:B,Kategorien!A4088,'DV-Bewegungsdaten'!D:D),3)</f>
        <v>0</v>
      </c>
      <c r="V4088" s="324">
        <f>ROUND(SUMIF('DV-Bewegungsdaten'!B:B,Kategorien!A4088,'DV-Bewegungsdaten'!E:E),3)</f>
        <v>0</v>
      </c>
      <c r="AD4088" s="390">
        <f t="shared" si="829"/>
        <v>8.2109999999999985</v>
      </c>
      <c r="AE4088" s="390">
        <f t="shared" si="830"/>
        <v>8.8679999999999986</v>
      </c>
      <c r="AF4088" s="390">
        <f t="shared" si="831"/>
        <v>10.086999999999998</v>
      </c>
      <c r="AG4088" s="390">
        <f t="shared" si="832"/>
        <v>9.4539999999999988</v>
      </c>
      <c r="AH4088" s="390">
        <f t="shared" si="833"/>
        <v>9.3659999999999997</v>
      </c>
      <c r="AI4088" s="390">
        <f t="shared" si="834"/>
        <v>9.8979999999999997</v>
      </c>
      <c r="AJ4088" s="390">
        <f t="shared" si="835"/>
        <v>9.1809999999999992</v>
      </c>
      <c r="AK4088" s="390">
        <f t="shared" si="836"/>
        <v>9.4649999999999981</v>
      </c>
      <c r="AL4088" s="390">
        <f t="shared" si="837"/>
        <v>9.5749999999999993</v>
      </c>
      <c r="AM4088" s="390">
        <f t="shared" si="838"/>
        <v>9.4559999999999995</v>
      </c>
      <c r="AN4088" s="390">
        <f t="shared" si="839"/>
        <v>9.0499999999999989</v>
      </c>
      <c r="AO4088" s="390">
        <f t="shared" si="840"/>
        <v>9.9529999999999994</v>
      </c>
    </row>
    <row r="4089" spans="1:41" ht="15" customHeight="1" x14ac:dyDescent="0.25">
      <c r="A4089" s="127" t="s">
        <v>1052</v>
      </c>
      <c r="B4089" s="125" t="s">
        <v>2078</v>
      </c>
      <c r="C4089" s="125" t="s">
        <v>4002</v>
      </c>
      <c r="D4089" s="125" t="s">
        <v>1035</v>
      </c>
      <c r="F4089" s="126">
        <v>11.16</v>
      </c>
      <c r="G4089" s="126">
        <v>11.36</v>
      </c>
      <c r="H4089" s="126">
        <v>8.93</v>
      </c>
      <c r="I4089" s="126"/>
      <c r="J4089" s="317"/>
      <c r="K4089" s="323">
        <f>ROUND(SUMIF('VGT-Bewegungsdaten'!B:B,A4089,'VGT-Bewegungsdaten'!C:C),3)</f>
        <v>0</v>
      </c>
      <c r="L4089" s="324">
        <f>ROUND(SUMIF('VGT-Bewegungsdaten'!B:B,$A4089,'VGT-Bewegungsdaten'!D:D),2)</f>
        <v>0</v>
      </c>
      <c r="N4089" s="376" t="s">
        <v>4930</v>
      </c>
      <c r="O4089" s="376" t="s">
        <v>4945</v>
      </c>
      <c r="P4089" s="326">
        <f>ROUND(SUMIF('AV-Bewegungsdaten'!B:B,A4089,'AV-Bewegungsdaten'!C:C),3)</f>
        <v>0</v>
      </c>
      <c r="Q4089" s="324">
        <f>ROUND(SUMIF('AV-Bewegungsdaten'!B:B,$A4089,'AV-Bewegungsdaten'!D:D),2)</f>
        <v>0</v>
      </c>
      <c r="T4089" s="327"/>
      <c r="U4089" s="326">
        <f>ROUND(SUMIF('DV-Bewegungsdaten'!B:B,Kategorien!A4089,'DV-Bewegungsdaten'!D:D),3)</f>
        <v>0</v>
      </c>
      <c r="V4089" s="324">
        <f>ROUND(SUMIF('DV-Bewegungsdaten'!B:B,Kategorien!A4089,'DV-Bewegungsdaten'!E:E),3)</f>
        <v>0</v>
      </c>
      <c r="AD4089" s="390">
        <f t="shared" si="829"/>
        <v>6.4209999999999994</v>
      </c>
      <c r="AE4089" s="390">
        <f t="shared" si="830"/>
        <v>7.0779999999999994</v>
      </c>
      <c r="AF4089" s="390">
        <f t="shared" si="831"/>
        <v>8.2969999999999988</v>
      </c>
      <c r="AG4089" s="390">
        <f t="shared" si="832"/>
        <v>7.6639999999999997</v>
      </c>
      <c r="AH4089" s="390">
        <f t="shared" si="833"/>
        <v>7.5759999999999996</v>
      </c>
      <c r="AI4089" s="390">
        <f t="shared" si="834"/>
        <v>8.1080000000000005</v>
      </c>
      <c r="AJ4089" s="390">
        <f t="shared" si="835"/>
        <v>7.391</v>
      </c>
      <c r="AK4089" s="390">
        <f t="shared" si="836"/>
        <v>7.6749999999999989</v>
      </c>
      <c r="AL4089" s="390">
        <f t="shared" si="837"/>
        <v>7.7849999999999993</v>
      </c>
      <c r="AM4089" s="390">
        <f t="shared" si="838"/>
        <v>7.6659999999999995</v>
      </c>
      <c r="AN4089" s="390">
        <f t="shared" si="839"/>
        <v>7.26</v>
      </c>
      <c r="AO4089" s="390">
        <f t="shared" si="840"/>
        <v>8.1630000000000003</v>
      </c>
    </row>
    <row r="4090" spans="1:41" ht="15" customHeight="1" x14ac:dyDescent="0.25">
      <c r="A4090" s="127" t="s">
        <v>1053</v>
      </c>
      <c r="B4090" s="125" t="s">
        <v>2078</v>
      </c>
      <c r="C4090" s="125" t="s">
        <v>4003</v>
      </c>
      <c r="D4090" s="125" t="s">
        <v>1043</v>
      </c>
      <c r="F4090" s="126">
        <v>19</v>
      </c>
      <c r="G4090" s="126">
        <v>19.2</v>
      </c>
      <c r="H4090" s="126">
        <v>15.2</v>
      </c>
      <c r="I4090" s="126"/>
      <c r="J4090" s="317"/>
      <c r="K4090" s="323">
        <f>ROUND(SUMIF('VGT-Bewegungsdaten'!B:B,A4090,'VGT-Bewegungsdaten'!C:C),3)</f>
        <v>0</v>
      </c>
      <c r="L4090" s="324">
        <f>ROUND(SUMIF('VGT-Bewegungsdaten'!B:B,$A4090,'VGT-Bewegungsdaten'!D:D),2)</f>
        <v>0</v>
      </c>
      <c r="N4090" s="376" t="s">
        <v>4930</v>
      </c>
      <c r="O4090" s="376" t="s">
        <v>4945</v>
      </c>
      <c r="P4090" s="326">
        <f>ROUND(SUMIF('AV-Bewegungsdaten'!B:B,A4090,'AV-Bewegungsdaten'!C:C),3)</f>
        <v>0</v>
      </c>
      <c r="Q4090" s="324">
        <f>ROUND(SUMIF('AV-Bewegungsdaten'!B:B,$A4090,'AV-Bewegungsdaten'!D:D),2)</f>
        <v>0</v>
      </c>
      <c r="T4090" s="327"/>
      <c r="U4090" s="326">
        <f>ROUND(SUMIF('DV-Bewegungsdaten'!B:B,Kategorien!A4090,'DV-Bewegungsdaten'!D:D),3)</f>
        <v>0</v>
      </c>
      <c r="V4090" s="324">
        <f>ROUND(SUMIF('DV-Bewegungsdaten'!B:B,Kategorien!A4090,'DV-Bewegungsdaten'!E:E),3)</f>
        <v>0</v>
      </c>
      <c r="AD4090" s="390">
        <f t="shared" si="829"/>
        <v>14.260999999999999</v>
      </c>
      <c r="AE4090" s="390">
        <f t="shared" si="830"/>
        <v>14.917999999999999</v>
      </c>
      <c r="AF4090" s="390">
        <f t="shared" si="831"/>
        <v>16.137</v>
      </c>
      <c r="AG4090" s="390">
        <f t="shared" si="832"/>
        <v>15.504</v>
      </c>
      <c r="AH4090" s="390">
        <f t="shared" si="833"/>
        <v>15.416</v>
      </c>
      <c r="AI4090" s="390">
        <f t="shared" si="834"/>
        <v>15.948</v>
      </c>
      <c r="AJ4090" s="390">
        <f t="shared" si="835"/>
        <v>15.231</v>
      </c>
      <c r="AK4090" s="390">
        <f t="shared" si="836"/>
        <v>15.514999999999999</v>
      </c>
      <c r="AL4090" s="390">
        <f t="shared" si="837"/>
        <v>15.625</v>
      </c>
      <c r="AM4090" s="390">
        <f t="shared" si="838"/>
        <v>15.506</v>
      </c>
      <c r="AN4090" s="390">
        <f t="shared" si="839"/>
        <v>15.1</v>
      </c>
      <c r="AO4090" s="390">
        <f t="shared" si="840"/>
        <v>16.003</v>
      </c>
    </row>
    <row r="4091" spans="1:41" ht="15" customHeight="1" x14ac:dyDescent="0.25">
      <c r="A4091" s="127" t="s">
        <v>105</v>
      </c>
      <c r="B4091" s="125" t="s">
        <v>2078</v>
      </c>
      <c r="C4091" s="125" t="s">
        <v>4003</v>
      </c>
      <c r="D4091" s="125" t="s">
        <v>88</v>
      </c>
      <c r="F4091" s="126">
        <v>22</v>
      </c>
      <c r="G4091" s="126">
        <v>22.2</v>
      </c>
      <c r="H4091" s="126">
        <v>17.600000000000001</v>
      </c>
      <c r="I4091" s="126"/>
      <c r="J4091" s="317"/>
      <c r="K4091" s="323">
        <f>ROUND(SUMIF('VGT-Bewegungsdaten'!B:B,A4091,'VGT-Bewegungsdaten'!C:C),3)</f>
        <v>0</v>
      </c>
      <c r="L4091" s="324">
        <f>ROUND(SUMIF('VGT-Bewegungsdaten'!B:B,$A4091,'VGT-Bewegungsdaten'!D:D),2)</f>
        <v>0</v>
      </c>
      <c r="N4091" s="376" t="s">
        <v>4930</v>
      </c>
      <c r="O4091" s="376" t="s">
        <v>4945</v>
      </c>
      <c r="P4091" s="326">
        <f>ROUND(SUMIF('AV-Bewegungsdaten'!B:B,A4091,'AV-Bewegungsdaten'!C:C),3)</f>
        <v>0</v>
      </c>
      <c r="Q4091" s="324">
        <f>ROUND(SUMIF('AV-Bewegungsdaten'!B:B,$A4091,'AV-Bewegungsdaten'!D:D),2)</f>
        <v>0</v>
      </c>
      <c r="T4091" s="327"/>
      <c r="U4091" s="326">
        <f>ROUND(SUMIF('DV-Bewegungsdaten'!B:B,Kategorien!A4091,'DV-Bewegungsdaten'!D:D),3)</f>
        <v>0</v>
      </c>
      <c r="V4091" s="324">
        <f>ROUND(SUMIF('DV-Bewegungsdaten'!B:B,Kategorien!A4091,'DV-Bewegungsdaten'!E:E),3)</f>
        <v>0</v>
      </c>
      <c r="AD4091" s="390">
        <f t="shared" si="829"/>
        <v>17.260999999999999</v>
      </c>
      <c r="AE4091" s="390">
        <f t="shared" si="830"/>
        <v>17.917999999999999</v>
      </c>
      <c r="AF4091" s="390">
        <f t="shared" si="831"/>
        <v>19.137</v>
      </c>
      <c r="AG4091" s="390">
        <f t="shared" si="832"/>
        <v>18.503999999999998</v>
      </c>
      <c r="AH4091" s="390">
        <f t="shared" si="833"/>
        <v>18.416</v>
      </c>
      <c r="AI4091" s="390">
        <f t="shared" si="834"/>
        <v>18.948</v>
      </c>
      <c r="AJ4091" s="390">
        <f t="shared" si="835"/>
        <v>18.230999999999998</v>
      </c>
      <c r="AK4091" s="390">
        <f t="shared" si="836"/>
        <v>18.515000000000001</v>
      </c>
      <c r="AL4091" s="390">
        <f t="shared" si="837"/>
        <v>18.625</v>
      </c>
      <c r="AM4091" s="390">
        <f t="shared" si="838"/>
        <v>18.506</v>
      </c>
      <c r="AN4091" s="390">
        <f t="shared" si="839"/>
        <v>18.100000000000001</v>
      </c>
      <c r="AO4091" s="390">
        <f t="shared" si="840"/>
        <v>19.003</v>
      </c>
    </row>
    <row r="4092" spans="1:41" ht="15" customHeight="1" x14ac:dyDescent="0.25">
      <c r="A4092" s="127" t="s">
        <v>106</v>
      </c>
      <c r="B4092" s="125" t="s">
        <v>2078</v>
      </c>
      <c r="C4092" s="125" t="s">
        <v>4003</v>
      </c>
      <c r="D4092" s="125" t="s">
        <v>90</v>
      </c>
      <c r="F4092" s="126">
        <v>23</v>
      </c>
      <c r="G4092" s="126">
        <v>23.2</v>
      </c>
      <c r="H4092" s="126">
        <v>18.399999999999999</v>
      </c>
      <c r="I4092" s="126"/>
      <c r="J4092" s="317"/>
      <c r="K4092" s="323">
        <f>ROUND(SUMIF('VGT-Bewegungsdaten'!B:B,A4092,'VGT-Bewegungsdaten'!C:C),3)</f>
        <v>0</v>
      </c>
      <c r="L4092" s="324">
        <f>ROUND(SUMIF('VGT-Bewegungsdaten'!B:B,$A4092,'VGT-Bewegungsdaten'!D:D),2)</f>
        <v>0</v>
      </c>
      <c r="N4092" s="376" t="s">
        <v>4930</v>
      </c>
      <c r="O4092" s="376" t="s">
        <v>4945</v>
      </c>
      <c r="P4092" s="326">
        <f>ROUND(SUMIF('AV-Bewegungsdaten'!B:B,A4092,'AV-Bewegungsdaten'!C:C),3)</f>
        <v>0</v>
      </c>
      <c r="Q4092" s="324">
        <f>ROUND(SUMIF('AV-Bewegungsdaten'!B:B,$A4092,'AV-Bewegungsdaten'!D:D),2)</f>
        <v>0</v>
      </c>
      <c r="T4092" s="327"/>
      <c r="U4092" s="326">
        <f>ROUND(SUMIF('DV-Bewegungsdaten'!B:B,Kategorien!A4092,'DV-Bewegungsdaten'!D:D),3)</f>
        <v>0</v>
      </c>
      <c r="V4092" s="324">
        <f>ROUND(SUMIF('DV-Bewegungsdaten'!B:B,Kategorien!A4092,'DV-Bewegungsdaten'!E:E),3)</f>
        <v>0</v>
      </c>
      <c r="AD4092" s="390">
        <f t="shared" si="829"/>
        <v>18.260999999999999</v>
      </c>
      <c r="AE4092" s="390">
        <f t="shared" si="830"/>
        <v>18.917999999999999</v>
      </c>
      <c r="AF4092" s="390">
        <f t="shared" si="831"/>
        <v>20.137</v>
      </c>
      <c r="AG4092" s="390">
        <f t="shared" si="832"/>
        <v>19.503999999999998</v>
      </c>
      <c r="AH4092" s="390">
        <f t="shared" si="833"/>
        <v>19.416</v>
      </c>
      <c r="AI4092" s="390">
        <f t="shared" si="834"/>
        <v>19.948</v>
      </c>
      <c r="AJ4092" s="390">
        <f t="shared" si="835"/>
        <v>19.230999999999998</v>
      </c>
      <c r="AK4092" s="390">
        <f t="shared" si="836"/>
        <v>19.515000000000001</v>
      </c>
      <c r="AL4092" s="390">
        <f t="shared" si="837"/>
        <v>19.625</v>
      </c>
      <c r="AM4092" s="390">
        <f t="shared" si="838"/>
        <v>19.506</v>
      </c>
      <c r="AN4092" s="390">
        <f t="shared" si="839"/>
        <v>19.100000000000001</v>
      </c>
      <c r="AO4092" s="390">
        <f t="shared" si="840"/>
        <v>20.003</v>
      </c>
    </row>
    <row r="4093" spans="1:41" ht="15" customHeight="1" x14ac:dyDescent="0.25">
      <c r="A4093" s="127" t="s">
        <v>107</v>
      </c>
      <c r="B4093" s="125" t="s">
        <v>2078</v>
      </c>
      <c r="C4093" s="125" t="s">
        <v>4003</v>
      </c>
      <c r="D4093" s="125" t="s">
        <v>92</v>
      </c>
      <c r="F4093" s="126">
        <v>26</v>
      </c>
      <c r="G4093" s="126">
        <v>26.2</v>
      </c>
      <c r="H4093" s="126">
        <v>20.8</v>
      </c>
      <c r="I4093" s="126"/>
      <c r="J4093" s="317"/>
      <c r="K4093" s="323">
        <f>ROUND(SUMIF('VGT-Bewegungsdaten'!B:B,A4093,'VGT-Bewegungsdaten'!C:C),3)</f>
        <v>0</v>
      </c>
      <c r="L4093" s="324">
        <f>ROUND(SUMIF('VGT-Bewegungsdaten'!B:B,$A4093,'VGT-Bewegungsdaten'!D:D),2)</f>
        <v>0</v>
      </c>
      <c r="N4093" s="376" t="s">
        <v>4930</v>
      </c>
      <c r="O4093" s="376" t="s">
        <v>4945</v>
      </c>
      <c r="P4093" s="326">
        <f>ROUND(SUMIF('AV-Bewegungsdaten'!B:B,A4093,'AV-Bewegungsdaten'!C:C),3)</f>
        <v>0</v>
      </c>
      <c r="Q4093" s="324">
        <f>ROUND(SUMIF('AV-Bewegungsdaten'!B:B,$A4093,'AV-Bewegungsdaten'!D:D),2)</f>
        <v>0</v>
      </c>
      <c r="T4093" s="327"/>
      <c r="U4093" s="326">
        <f>ROUND(SUMIF('DV-Bewegungsdaten'!B:B,Kategorien!A4093,'DV-Bewegungsdaten'!D:D),3)</f>
        <v>0</v>
      </c>
      <c r="V4093" s="324">
        <f>ROUND(SUMIF('DV-Bewegungsdaten'!B:B,Kategorien!A4093,'DV-Bewegungsdaten'!E:E),3)</f>
        <v>0</v>
      </c>
      <c r="AD4093" s="390">
        <f t="shared" si="829"/>
        <v>21.260999999999999</v>
      </c>
      <c r="AE4093" s="390">
        <f t="shared" si="830"/>
        <v>21.917999999999999</v>
      </c>
      <c r="AF4093" s="390">
        <f t="shared" si="831"/>
        <v>23.137</v>
      </c>
      <c r="AG4093" s="390">
        <f t="shared" si="832"/>
        <v>22.503999999999998</v>
      </c>
      <c r="AH4093" s="390">
        <f t="shared" si="833"/>
        <v>22.416</v>
      </c>
      <c r="AI4093" s="390">
        <f t="shared" si="834"/>
        <v>22.948</v>
      </c>
      <c r="AJ4093" s="390">
        <f t="shared" si="835"/>
        <v>22.230999999999998</v>
      </c>
      <c r="AK4093" s="390">
        <f t="shared" si="836"/>
        <v>22.515000000000001</v>
      </c>
      <c r="AL4093" s="390">
        <f t="shared" si="837"/>
        <v>22.625</v>
      </c>
      <c r="AM4093" s="390">
        <f t="shared" si="838"/>
        <v>22.506</v>
      </c>
      <c r="AN4093" s="390">
        <f t="shared" si="839"/>
        <v>22.1</v>
      </c>
      <c r="AO4093" s="390">
        <f t="shared" si="840"/>
        <v>23.003</v>
      </c>
    </row>
    <row r="4094" spans="1:41" ht="15" customHeight="1" x14ac:dyDescent="0.25">
      <c r="A4094" s="127" t="s">
        <v>1054</v>
      </c>
      <c r="B4094" s="125" t="s">
        <v>2078</v>
      </c>
      <c r="C4094" s="125" t="s">
        <v>4003</v>
      </c>
      <c r="D4094" s="125" t="s">
        <v>1045</v>
      </c>
      <c r="F4094" s="126">
        <v>18</v>
      </c>
      <c r="G4094" s="126">
        <v>18.2</v>
      </c>
      <c r="H4094" s="126">
        <v>14.4</v>
      </c>
      <c r="I4094" s="126"/>
      <c r="J4094" s="317"/>
      <c r="K4094" s="323">
        <f>ROUND(SUMIF('VGT-Bewegungsdaten'!B:B,A4094,'VGT-Bewegungsdaten'!C:C),3)</f>
        <v>0</v>
      </c>
      <c r="L4094" s="324">
        <f>ROUND(SUMIF('VGT-Bewegungsdaten'!B:B,$A4094,'VGT-Bewegungsdaten'!D:D),2)</f>
        <v>0</v>
      </c>
      <c r="N4094" s="376" t="s">
        <v>4930</v>
      </c>
      <c r="O4094" s="376" t="s">
        <v>4945</v>
      </c>
      <c r="P4094" s="326">
        <f>ROUND(SUMIF('AV-Bewegungsdaten'!B:B,A4094,'AV-Bewegungsdaten'!C:C),3)</f>
        <v>0</v>
      </c>
      <c r="Q4094" s="324">
        <f>ROUND(SUMIF('AV-Bewegungsdaten'!B:B,$A4094,'AV-Bewegungsdaten'!D:D),2)</f>
        <v>0</v>
      </c>
      <c r="T4094" s="327"/>
      <c r="U4094" s="326">
        <f>ROUND(SUMIF('DV-Bewegungsdaten'!B:B,Kategorien!A4094,'DV-Bewegungsdaten'!D:D),3)</f>
        <v>0</v>
      </c>
      <c r="V4094" s="324">
        <f>ROUND(SUMIF('DV-Bewegungsdaten'!B:B,Kategorien!A4094,'DV-Bewegungsdaten'!E:E),3)</f>
        <v>0</v>
      </c>
      <c r="AD4094" s="390">
        <f t="shared" si="829"/>
        <v>13.260999999999999</v>
      </c>
      <c r="AE4094" s="390">
        <f t="shared" si="830"/>
        <v>13.917999999999999</v>
      </c>
      <c r="AF4094" s="390">
        <f t="shared" si="831"/>
        <v>15.136999999999999</v>
      </c>
      <c r="AG4094" s="390">
        <f t="shared" si="832"/>
        <v>14.504</v>
      </c>
      <c r="AH4094" s="390">
        <f t="shared" si="833"/>
        <v>14.416</v>
      </c>
      <c r="AI4094" s="390">
        <f t="shared" si="834"/>
        <v>14.948</v>
      </c>
      <c r="AJ4094" s="390">
        <f t="shared" si="835"/>
        <v>14.231</v>
      </c>
      <c r="AK4094" s="390">
        <f t="shared" si="836"/>
        <v>14.514999999999999</v>
      </c>
      <c r="AL4094" s="390">
        <f t="shared" si="837"/>
        <v>14.625</v>
      </c>
      <c r="AM4094" s="390">
        <f t="shared" si="838"/>
        <v>14.506</v>
      </c>
      <c r="AN4094" s="390">
        <f t="shared" si="839"/>
        <v>14.1</v>
      </c>
      <c r="AO4094" s="390">
        <f t="shared" si="840"/>
        <v>15.003</v>
      </c>
    </row>
    <row r="4095" spans="1:41" ht="15" customHeight="1" x14ac:dyDescent="0.25">
      <c r="A4095" s="127" t="s">
        <v>108</v>
      </c>
      <c r="B4095" s="125" t="s">
        <v>2078</v>
      </c>
      <c r="C4095" s="125" t="s">
        <v>4003</v>
      </c>
      <c r="D4095" s="125" t="s">
        <v>94</v>
      </c>
      <c r="F4095" s="126">
        <v>21</v>
      </c>
      <c r="G4095" s="126">
        <v>21.2</v>
      </c>
      <c r="H4095" s="126">
        <v>16.8</v>
      </c>
      <c r="I4095" s="126"/>
      <c r="J4095" s="317"/>
      <c r="K4095" s="323">
        <f>ROUND(SUMIF('VGT-Bewegungsdaten'!B:B,A4095,'VGT-Bewegungsdaten'!C:C),3)</f>
        <v>0</v>
      </c>
      <c r="L4095" s="324">
        <f>ROUND(SUMIF('VGT-Bewegungsdaten'!B:B,$A4095,'VGT-Bewegungsdaten'!D:D),2)</f>
        <v>0</v>
      </c>
      <c r="N4095" s="376" t="s">
        <v>4930</v>
      </c>
      <c r="O4095" s="376" t="s">
        <v>4945</v>
      </c>
      <c r="P4095" s="326">
        <f>ROUND(SUMIF('AV-Bewegungsdaten'!B:B,A4095,'AV-Bewegungsdaten'!C:C),3)</f>
        <v>0</v>
      </c>
      <c r="Q4095" s="324">
        <f>ROUND(SUMIF('AV-Bewegungsdaten'!B:B,$A4095,'AV-Bewegungsdaten'!D:D),2)</f>
        <v>0</v>
      </c>
      <c r="T4095" s="327"/>
      <c r="U4095" s="326">
        <f>ROUND(SUMIF('DV-Bewegungsdaten'!B:B,Kategorien!A4095,'DV-Bewegungsdaten'!D:D),3)</f>
        <v>0</v>
      </c>
      <c r="V4095" s="324">
        <f>ROUND(SUMIF('DV-Bewegungsdaten'!B:B,Kategorien!A4095,'DV-Bewegungsdaten'!E:E),3)</f>
        <v>0</v>
      </c>
      <c r="AD4095" s="390">
        <f t="shared" si="829"/>
        <v>16.260999999999999</v>
      </c>
      <c r="AE4095" s="390">
        <f t="shared" si="830"/>
        <v>16.917999999999999</v>
      </c>
      <c r="AF4095" s="390">
        <f t="shared" si="831"/>
        <v>18.137</v>
      </c>
      <c r="AG4095" s="390">
        <f t="shared" si="832"/>
        <v>17.503999999999998</v>
      </c>
      <c r="AH4095" s="390">
        <f t="shared" si="833"/>
        <v>17.416</v>
      </c>
      <c r="AI4095" s="390">
        <f t="shared" si="834"/>
        <v>17.948</v>
      </c>
      <c r="AJ4095" s="390">
        <f t="shared" si="835"/>
        <v>17.230999999999998</v>
      </c>
      <c r="AK4095" s="390">
        <f t="shared" si="836"/>
        <v>17.515000000000001</v>
      </c>
      <c r="AL4095" s="390">
        <f t="shared" si="837"/>
        <v>17.625</v>
      </c>
      <c r="AM4095" s="390">
        <f t="shared" si="838"/>
        <v>17.506</v>
      </c>
      <c r="AN4095" s="390">
        <f t="shared" si="839"/>
        <v>17.100000000000001</v>
      </c>
      <c r="AO4095" s="390">
        <f t="shared" si="840"/>
        <v>18.003</v>
      </c>
    </row>
    <row r="4096" spans="1:41" ht="15" customHeight="1" x14ac:dyDescent="0.25">
      <c r="A4096" s="127" t="s">
        <v>109</v>
      </c>
      <c r="B4096" s="125" t="s">
        <v>2078</v>
      </c>
      <c r="C4096" s="125" t="s">
        <v>4003</v>
      </c>
      <c r="D4096" s="125" t="s">
        <v>96</v>
      </c>
      <c r="F4096" s="126">
        <v>22</v>
      </c>
      <c r="G4096" s="126">
        <v>22.2</v>
      </c>
      <c r="H4096" s="126">
        <v>17.600000000000001</v>
      </c>
      <c r="I4096" s="126"/>
      <c r="J4096" s="317"/>
      <c r="K4096" s="323">
        <f>ROUND(SUMIF('VGT-Bewegungsdaten'!B:B,A4096,'VGT-Bewegungsdaten'!C:C),3)</f>
        <v>0</v>
      </c>
      <c r="L4096" s="324">
        <f>ROUND(SUMIF('VGT-Bewegungsdaten'!B:B,$A4096,'VGT-Bewegungsdaten'!D:D),2)</f>
        <v>0</v>
      </c>
      <c r="N4096" s="376" t="s">
        <v>4930</v>
      </c>
      <c r="O4096" s="376" t="s">
        <v>4945</v>
      </c>
      <c r="P4096" s="326">
        <f>ROUND(SUMIF('AV-Bewegungsdaten'!B:B,A4096,'AV-Bewegungsdaten'!C:C),3)</f>
        <v>0</v>
      </c>
      <c r="Q4096" s="324">
        <f>ROUND(SUMIF('AV-Bewegungsdaten'!B:B,$A4096,'AV-Bewegungsdaten'!D:D),2)</f>
        <v>0</v>
      </c>
      <c r="T4096" s="327"/>
      <c r="U4096" s="326">
        <f>ROUND(SUMIF('DV-Bewegungsdaten'!B:B,Kategorien!A4096,'DV-Bewegungsdaten'!D:D),3)</f>
        <v>0</v>
      </c>
      <c r="V4096" s="324">
        <f>ROUND(SUMIF('DV-Bewegungsdaten'!B:B,Kategorien!A4096,'DV-Bewegungsdaten'!E:E),3)</f>
        <v>0</v>
      </c>
      <c r="AD4096" s="390">
        <f t="shared" si="829"/>
        <v>17.260999999999999</v>
      </c>
      <c r="AE4096" s="390">
        <f t="shared" si="830"/>
        <v>17.917999999999999</v>
      </c>
      <c r="AF4096" s="390">
        <f t="shared" si="831"/>
        <v>19.137</v>
      </c>
      <c r="AG4096" s="390">
        <f t="shared" si="832"/>
        <v>18.503999999999998</v>
      </c>
      <c r="AH4096" s="390">
        <f t="shared" si="833"/>
        <v>18.416</v>
      </c>
      <c r="AI4096" s="390">
        <f t="shared" si="834"/>
        <v>18.948</v>
      </c>
      <c r="AJ4096" s="390">
        <f t="shared" si="835"/>
        <v>18.230999999999998</v>
      </c>
      <c r="AK4096" s="390">
        <f t="shared" si="836"/>
        <v>18.515000000000001</v>
      </c>
      <c r="AL4096" s="390">
        <f t="shared" si="837"/>
        <v>18.625</v>
      </c>
      <c r="AM4096" s="390">
        <f t="shared" si="838"/>
        <v>18.506</v>
      </c>
      <c r="AN4096" s="390">
        <f t="shared" si="839"/>
        <v>18.100000000000001</v>
      </c>
      <c r="AO4096" s="390">
        <f t="shared" si="840"/>
        <v>19.003</v>
      </c>
    </row>
    <row r="4097" spans="1:41" ht="15" customHeight="1" x14ac:dyDescent="0.25">
      <c r="A4097" s="127" t="s">
        <v>110</v>
      </c>
      <c r="B4097" s="125" t="s">
        <v>2078</v>
      </c>
      <c r="C4097" s="125" t="s">
        <v>4003</v>
      </c>
      <c r="D4097" s="125" t="s">
        <v>98</v>
      </c>
      <c r="F4097" s="126">
        <v>25</v>
      </c>
      <c r="G4097" s="126">
        <v>25.2</v>
      </c>
      <c r="H4097" s="126">
        <v>20</v>
      </c>
      <c r="I4097" s="126"/>
      <c r="J4097" s="317"/>
      <c r="K4097" s="323">
        <f>ROUND(SUMIF('VGT-Bewegungsdaten'!B:B,A4097,'VGT-Bewegungsdaten'!C:C),3)</f>
        <v>0</v>
      </c>
      <c r="L4097" s="324">
        <f>ROUND(SUMIF('VGT-Bewegungsdaten'!B:B,$A4097,'VGT-Bewegungsdaten'!D:D),2)</f>
        <v>0</v>
      </c>
      <c r="N4097" s="376" t="s">
        <v>4930</v>
      </c>
      <c r="O4097" s="376" t="s">
        <v>4945</v>
      </c>
      <c r="P4097" s="326">
        <f>ROUND(SUMIF('AV-Bewegungsdaten'!B:B,A4097,'AV-Bewegungsdaten'!C:C),3)</f>
        <v>0</v>
      </c>
      <c r="Q4097" s="324">
        <f>ROUND(SUMIF('AV-Bewegungsdaten'!B:B,$A4097,'AV-Bewegungsdaten'!D:D),2)</f>
        <v>0</v>
      </c>
      <c r="T4097" s="327"/>
      <c r="U4097" s="326">
        <f>ROUND(SUMIF('DV-Bewegungsdaten'!B:B,Kategorien!A4097,'DV-Bewegungsdaten'!D:D),3)</f>
        <v>0</v>
      </c>
      <c r="V4097" s="324">
        <f>ROUND(SUMIF('DV-Bewegungsdaten'!B:B,Kategorien!A4097,'DV-Bewegungsdaten'!E:E),3)</f>
        <v>0</v>
      </c>
      <c r="AD4097" s="390">
        <f t="shared" si="829"/>
        <v>20.260999999999999</v>
      </c>
      <c r="AE4097" s="390">
        <f t="shared" si="830"/>
        <v>20.917999999999999</v>
      </c>
      <c r="AF4097" s="390">
        <f t="shared" si="831"/>
        <v>22.137</v>
      </c>
      <c r="AG4097" s="390">
        <f t="shared" si="832"/>
        <v>21.503999999999998</v>
      </c>
      <c r="AH4097" s="390">
        <f t="shared" si="833"/>
        <v>21.416</v>
      </c>
      <c r="AI4097" s="390">
        <f t="shared" si="834"/>
        <v>21.948</v>
      </c>
      <c r="AJ4097" s="390">
        <f t="shared" si="835"/>
        <v>21.230999999999998</v>
      </c>
      <c r="AK4097" s="390">
        <f t="shared" si="836"/>
        <v>21.515000000000001</v>
      </c>
      <c r="AL4097" s="390">
        <f t="shared" si="837"/>
        <v>21.625</v>
      </c>
      <c r="AM4097" s="390">
        <f t="shared" si="838"/>
        <v>21.506</v>
      </c>
      <c r="AN4097" s="390">
        <f t="shared" si="839"/>
        <v>21.1</v>
      </c>
      <c r="AO4097" s="390">
        <f t="shared" si="840"/>
        <v>22.003</v>
      </c>
    </row>
    <row r="4098" spans="1:41" ht="15" customHeight="1" x14ac:dyDescent="0.25">
      <c r="A4098" s="127" t="s">
        <v>1055</v>
      </c>
      <c r="B4098" s="125" t="s">
        <v>2078</v>
      </c>
      <c r="C4098" s="125" t="s">
        <v>4003</v>
      </c>
      <c r="D4098" s="125" t="s">
        <v>1047</v>
      </c>
      <c r="F4098" s="126">
        <v>12.95</v>
      </c>
      <c r="G4098" s="126">
        <v>13.149999999999999</v>
      </c>
      <c r="H4098" s="126">
        <v>10.36</v>
      </c>
      <c r="I4098" s="126"/>
      <c r="J4098" s="317"/>
      <c r="K4098" s="323">
        <f>ROUND(SUMIF('VGT-Bewegungsdaten'!B:B,A4098,'VGT-Bewegungsdaten'!C:C),3)</f>
        <v>0</v>
      </c>
      <c r="L4098" s="324">
        <f>ROUND(SUMIF('VGT-Bewegungsdaten'!B:B,$A4098,'VGT-Bewegungsdaten'!D:D),2)</f>
        <v>0</v>
      </c>
      <c r="N4098" s="376" t="s">
        <v>4930</v>
      </c>
      <c r="O4098" s="376" t="s">
        <v>4945</v>
      </c>
      <c r="P4098" s="326">
        <f>ROUND(SUMIF('AV-Bewegungsdaten'!B:B,A4098,'AV-Bewegungsdaten'!C:C),3)</f>
        <v>0</v>
      </c>
      <c r="Q4098" s="324">
        <f>ROUND(SUMIF('AV-Bewegungsdaten'!B:B,$A4098,'AV-Bewegungsdaten'!D:D),2)</f>
        <v>0</v>
      </c>
      <c r="T4098" s="327"/>
      <c r="U4098" s="326">
        <f>ROUND(SUMIF('DV-Bewegungsdaten'!B:B,Kategorien!A4098,'DV-Bewegungsdaten'!D:D),3)</f>
        <v>0</v>
      </c>
      <c r="V4098" s="324">
        <f>ROUND(SUMIF('DV-Bewegungsdaten'!B:B,Kategorien!A4098,'DV-Bewegungsdaten'!E:E),3)</f>
        <v>0</v>
      </c>
      <c r="AD4098" s="390">
        <f t="shared" si="829"/>
        <v>8.2109999999999985</v>
      </c>
      <c r="AE4098" s="390">
        <f t="shared" si="830"/>
        <v>8.8679999999999986</v>
      </c>
      <c r="AF4098" s="390">
        <f t="shared" si="831"/>
        <v>10.086999999999998</v>
      </c>
      <c r="AG4098" s="390">
        <f t="shared" si="832"/>
        <v>9.4539999999999988</v>
      </c>
      <c r="AH4098" s="390">
        <f t="shared" si="833"/>
        <v>9.3659999999999997</v>
      </c>
      <c r="AI4098" s="390">
        <f t="shared" si="834"/>
        <v>9.8979999999999997</v>
      </c>
      <c r="AJ4098" s="390">
        <f t="shared" si="835"/>
        <v>9.1809999999999992</v>
      </c>
      <c r="AK4098" s="390">
        <f t="shared" si="836"/>
        <v>9.4649999999999981</v>
      </c>
      <c r="AL4098" s="390">
        <f t="shared" si="837"/>
        <v>9.5749999999999993</v>
      </c>
      <c r="AM4098" s="390">
        <f t="shared" si="838"/>
        <v>9.4559999999999995</v>
      </c>
      <c r="AN4098" s="390">
        <f t="shared" si="839"/>
        <v>9.0499999999999989</v>
      </c>
      <c r="AO4098" s="390">
        <f t="shared" si="840"/>
        <v>9.9529999999999994</v>
      </c>
    </row>
    <row r="4099" spans="1:41" ht="15" customHeight="1" x14ac:dyDescent="0.25">
      <c r="A4099" s="127" t="s">
        <v>1056</v>
      </c>
      <c r="B4099" s="125" t="s">
        <v>2078</v>
      </c>
      <c r="C4099" s="125" t="s">
        <v>4003</v>
      </c>
      <c r="D4099" s="125" t="s">
        <v>1035</v>
      </c>
      <c r="F4099" s="126">
        <v>11.16</v>
      </c>
      <c r="G4099" s="126">
        <v>11.36</v>
      </c>
      <c r="H4099" s="126">
        <v>8.93</v>
      </c>
      <c r="I4099" s="126"/>
      <c r="J4099" s="317"/>
      <c r="K4099" s="323">
        <f>ROUND(SUMIF('VGT-Bewegungsdaten'!B:B,A4099,'VGT-Bewegungsdaten'!C:C),3)</f>
        <v>0</v>
      </c>
      <c r="L4099" s="324">
        <f>ROUND(SUMIF('VGT-Bewegungsdaten'!B:B,$A4099,'VGT-Bewegungsdaten'!D:D),2)</f>
        <v>0</v>
      </c>
      <c r="N4099" s="376" t="s">
        <v>4930</v>
      </c>
      <c r="O4099" s="376" t="s">
        <v>4945</v>
      </c>
      <c r="P4099" s="326">
        <f>ROUND(SUMIF('AV-Bewegungsdaten'!B:B,A4099,'AV-Bewegungsdaten'!C:C),3)</f>
        <v>0</v>
      </c>
      <c r="Q4099" s="324">
        <f>ROUND(SUMIF('AV-Bewegungsdaten'!B:B,$A4099,'AV-Bewegungsdaten'!D:D),2)</f>
        <v>0</v>
      </c>
      <c r="T4099" s="327"/>
      <c r="U4099" s="326">
        <f>ROUND(SUMIF('DV-Bewegungsdaten'!B:B,Kategorien!A4099,'DV-Bewegungsdaten'!D:D),3)</f>
        <v>0</v>
      </c>
      <c r="V4099" s="324">
        <f>ROUND(SUMIF('DV-Bewegungsdaten'!B:B,Kategorien!A4099,'DV-Bewegungsdaten'!E:E),3)</f>
        <v>0</v>
      </c>
      <c r="AD4099" s="390">
        <f t="shared" si="829"/>
        <v>6.4209999999999994</v>
      </c>
      <c r="AE4099" s="390">
        <f t="shared" si="830"/>
        <v>7.0779999999999994</v>
      </c>
      <c r="AF4099" s="390">
        <f t="shared" si="831"/>
        <v>8.2969999999999988</v>
      </c>
      <c r="AG4099" s="390">
        <f t="shared" si="832"/>
        <v>7.6639999999999997</v>
      </c>
      <c r="AH4099" s="390">
        <f t="shared" si="833"/>
        <v>7.5759999999999996</v>
      </c>
      <c r="AI4099" s="390">
        <f t="shared" si="834"/>
        <v>8.1080000000000005</v>
      </c>
      <c r="AJ4099" s="390">
        <f t="shared" si="835"/>
        <v>7.391</v>
      </c>
      <c r="AK4099" s="390">
        <f t="shared" si="836"/>
        <v>7.6749999999999989</v>
      </c>
      <c r="AL4099" s="390">
        <f t="shared" si="837"/>
        <v>7.7849999999999993</v>
      </c>
      <c r="AM4099" s="390">
        <f t="shared" si="838"/>
        <v>7.6659999999999995</v>
      </c>
      <c r="AN4099" s="390">
        <f t="shared" si="839"/>
        <v>7.26</v>
      </c>
      <c r="AO4099" s="390">
        <f t="shared" si="840"/>
        <v>8.1630000000000003</v>
      </c>
    </row>
    <row r="4100" spans="1:41" ht="15" customHeight="1" x14ac:dyDescent="0.25">
      <c r="A4100" s="127" t="s">
        <v>1057</v>
      </c>
      <c r="B4100" s="125" t="s">
        <v>2078</v>
      </c>
      <c r="C4100" s="125" t="s">
        <v>4004</v>
      </c>
      <c r="D4100" s="125" t="s">
        <v>1043</v>
      </c>
      <c r="F4100" s="126">
        <v>19</v>
      </c>
      <c r="G4100" s="126">
        <v>19.2</v>
      </c>
      <c r="H4100" s="126">
        <v>15.2</v>
      </c>
      <c r="I4100" s="126"/>
      <c r="J4100" s="317"/>
      <c r="K4100" s="323">
        <f>ROUND(SUMIF('VGT-Bewegungsdaten'!B:B,A4100,'VGT-Bewegungsdaten'!C:C),3)</f>
        <v>0</v>
      </c>
      <c r="L4100" s="324">
        <f>ROUND(SUMIF('VGT-Bewegungsdaten'!B:B,$A4100,'VGT-Bewegungsdaten'!D:D),2)</f>
        <v>0</v>
      </c>
      <c r="N4100" s="376" t="s">
        <v>4930</v>
      </c>
      <c r="O4100" s="376" t="s">
        <v>4945</v>
      </c>
      <c r="P4100" s="326">
        <f>ROUND(SUMIF('AV-Bewegungsdaten'!B:B,A4100,'AV-Bewegungsdaten'!C:C),3)</f>
        <v>0</v>
      </c>
      <c r="Q4100" s="324">
        <f>ROUND(SUMIF('AV-Bewegungsdaten'!B:B,$A4100,'AV-Bewegungsdaten'!D:D),2)</f>
        <v>0</v>
      </c>
      <c r="T4100" s="327"/>
      <c r="U4100" s="326">
        <f>ROUND(SUMIF('DV-Bewegungsdaten'!B:B,Kategorien!A4100,'DV-Bewegungsdaten'!D:D),3)</f>
        <v>0</v>
      </c>
      <c r="V4100" s="324">
        <f>ROUND(SUMIF('DV-Bewegungsdaten'!B:B,Kategorien!A4100,'DV-Bewegungsdaten'!E:E),3)</f>
        <v>0</v>
      </c>
      <c r="AD4100" s="390">
        <f t="shared" si="829"/>
        <v>14.260999999999999</v>
      </c>
      <c r="AE4100" s="390">
        <f t="shared" si="830"/>
        <v>14.917999999999999</v>
      </c>
      <c r="AF4100" s="390">
        <f t="shared" si="831"/>
        <v>16.137</v>
      </c>
      <c r="AG4100" s="390">
        <f t="shared" si="832"/>
        <v>15.504</v>
      </c>
      <c r="AH4100" s="390">
        <f t="shared" si="833"/>
        <v>15.416</v>
      </c>
      <c r="AI4100" s="390">
        <f t="shared" si="834"/>
        <v>15.948</v>
      </c>
      <c r="AJ4100" s="390">
        <f t="shared" si="835"/>
        <v>15.231</v>
      </c>
      <c r="AK4100" s="390">
        <f t="shared" si="836"/>
        <v>15.514999999999999</v>
      </c>
      <c r="AL4100" s="390">
        <f t="shared" si="837"/>
        <v>15.625</v>
      </c>
      <c r="AM4100" s="390">
        <f t="shared" si="838"/>
        <v>15.506</v>
      </c>
      <c r="AN4100" s="390">
        <f t="shared" si="839"/>
        <v>15.1</v>
      </c>
      <c r="AO4100" s="390">
        <f t="shared" si="840"/>
        <v>16.003</v>
      </c>
    </row>
    <row r="4101" spans="1:41" ht="15" customHeight="1" x14ac:dyDescent="0.25">
      <c r="A4101" s="127" t="s">
        <v>111</v>
      </c>
      <c r="B4101" s="125" t="s">
        <v>2078</v>
      </c>
      <c r="C4101" s="125" t="s">
        <v>4004</v>
      </c>
      <c r="D4101" s="125" t="s">
        <v>88</v>
      </c>
      <c r="F4101" s="126">
        <v>22</v>
      </c>
      <c r="G4101" s="126">
        <v>22.2</v>
      </c>
      <c r="H4101" s="126">
        <v>17.600000000000001</v>
      </c>
      <c r="I4101" s="126"/>
      <c r="J4101" s="317"/>
      <c r="K4101" s="323">
        <f>ROUND(SUMIF('VGT-Bewegungsdaten'!B:B,A4101,'VGT-Bewegungsdaten'!C:C),3)</f>
        <v>0</v>
      </c>
      <c r="L4101" s="324">
        <f>ROUND(SUMIF('VGT-Bewegungsdaten'!B:B,$A4101,'VGT-Bewegungsdaten'!D:D),2)</f>
        <v>0</v>
      </c>
      <c r="N4101" s="376" t="s">
        <v>4930</v>
      </c>
      <c r="O4101" s="376" t="s">
        <v>4945</v>
      </c>
      <c r="P4101" s="326">
        <f>ROUND(SUMIF('AV-Bewegungsdaten'!B:B,A4101,'AV-Bewegungsdaten'!C:C),3)</f>
        <v>0</v>
      </c>
      <c r="Q4101" s="324">
        <f>ROUND(SUMIF('AV-Bewegungsdaten'!B:B,$A4101,'AV-Bewegungsdaten'!D:D),2)</f>
        <v>0</v>
      </c>
      <c r="T4101" s="327"/>
      <c r="U4101" s="326">
        <f>ROUND(SUMIF('DV-Bewegungsdaten'!B:B,Kategorien!A4101,'DV-Bewegungsdaten'!D:D),3)</f>
        <v>0</v>
      </c>
      <c r="V4101" s="324">
        <f>ROUND(SUMIF('DV-Bewegungsdaten'!B:B,Kategorien!A4101,'DV-Bewegungsdaten'!E:E),3)</f>
        <v>0</v>
      </c>
      <c r="AD4101" s="390">
        <f t="shared" si="829"/>
        <v>17.260999999999999</v>
      </c>
      <c r="AE4101" s="390">
        <f t="shared" si="830"/>
        <v>17.917999999999999</v>
      </c>
      <c r="AF4101" s="390">
        <f t="shared" si="831"/>
        <v>19.137</v>
      </c>
      <c r="AG4101" s="390">
        <f t="shared" si="832"/>
        <v>18.503999999999998</v>
      </c>
      <c r="AH4101" s="390">
        <f t="shared" si="833"/>
        <v>18.416</v>
      </c>
      <c r="AI4101" s="390">
        <f t="shared" si="834"/>
        <v>18.948</v>
      </c>
      <c r="AJ4101" s="390">
        <f t="shared" si="835"/>
        <v>18.230999999999998</v>
      </c>
      <c r="AK4101" s="390">
        <f t="shared" si="836"/>
        <v>18.515000000000001</v>
      </c>
      <c r="AL4101" s="390">
        <f t="shared" si="837"/>
        <v>18.625</v>
      </c>
      <c r="AM4101" s="390">
        <f t="shared" si="838"/>
        <v>18.506</v>
      </c>
      <c r="AN4101" s="390">
        <f t="shared" si="839"/>
        <v>18.100000000000001</v>
      </c>
      <c r="AO4101" s="390">
        <f t="shared" si="840"/>
        <v>19.003</v>
      </c>
    </row>
    <row r="4102" spans="1:41" ht="15" customHeight="1" x14ac:dyDescent="0.25">
      <c r="A4102" s="127" t="s">
        <v>112</v>
      </c>
      <c r="B4102" s="125" t="s">
        <v>2078</v>
      </c>
      <c r="C4102" s="125" t="s">
        <v>4004</v>
      </c>
      <c r="D4102" s="125" t="s">
        <v>90</v>
      </c>
      <c r="F4102" s="126">
        <v>23</v>
      </c>
      <c r="G4102" s="126">
        <v>23.2</v>
      </c>
      <c r="H4102" s="126">
        <v>18.399999999999999</v>
      </c>
      <c r="I4102" s="126"/>
      <c r="J4102" s="317"/>
      <c r="K4102" s="323">
        <f>ROUND(SUMIF('VGT-Bewegungsdaten'!B:B,A4102,'VGT-Bewegungsdaten'!C:C),3)</f>
        <v>0</v>
      </c>
      <c r="L4102" s="324">
        <f>ROUND(SUMIF('VGT-Bewegungsdaten'!B:B,$A4102,'VGT-Bewegungsdaten'!D:D),2)</f>
        <v>0</v>
      </c>
      <c r="N4102" s="376" t="s">
        <v>4930</v>
      </c>
      <c r="O4102" s="376" t="s">
        <v>4945</v>
      </c>
      <c r="P4102" s="326">
        <f>ROUND(SUMIF('AV-Bewegungsdaten'!B:B,A4102,'AV-Bewegungsdaten'!C:C),3)</f>
        <v>0</v>
      </c>
      <c r="Q4102" s="324">
        <f>ROUND(SUMIF('AV-Bewegungsdaten'!B:B,$A4102,'AV-Bewegungsdaten'!D:D),2)</f>
        <v>0</v>
      </c>
      <c r="T4102" s="327"/>
      <c r="U4102" s="326">
        <f>ROUND(SUMIF('DV-Bewegungsdaten'!B:B,Kategorien!A4102,'DV-Bewegungsdaten'!D:D),3)</f>
        <v>0</v>
      </c>
      <c r="V4102" s="324">
        <f>ROUND(SUMIF('DV-Bewegungsdaten'!B:B,Kategorien!A4102,'DV-Bewegungsdaten'!E:E),3)</f>
        <v>0</v>
      </c>
      <c r="AD4102" s="390">
        <f t="shared" si="829"/>
        <v>18.260999999999999</v>
      </c>
      <c r="AE4102" s="390">
        <f t="shared" si="830"/>
        <v>18.917999999999999</v>
      </c>
      <c r="AF4102" s="390">
        <f t="shared" si="831"/>
        <v>20.137</v>
      </c>
      <c r="AG4102" s="390">
        <f t="shared" si="832"/>
        <v>19.503999999999998</v>
      </c>
      <c r="AH4102" s="390">
        <f t="shared" si="833"/>
        <v>19.416</v>
      </c>
      <c r="AI4102" s="390">
        <f t="shared" si="834"/>
        <v>19.948</v>
      </c>
      <c r="AJ4102" s="390">
        <f t="shared" si="835"/>
        <v>19.230999999999998</v>
      </c>
      <c r="AK4102" s="390">
        <f t="shared" si="836"/>
        <v>19.515000000000001</v>
      </c>
      <c r="AL4102" s="390">
        <f t="shared" si="837"/>
        <v>19.625</v>
      </c>
      <c r="AM4102" s="390">
        <f t="shared" si="838"/>
        <v>19.506</v>
      </c>
      <c r="AN4102" s="390">
        <f t="shared" si="839"/>
        <v>19.100000000000001</v>
      </c>
      <c r="AO4102" s="390">
        <f t="shared" si="840"/>
        <v>20.003</v>
      </c>
    </row>
    <row r="4103" spans="1:41" ht="15" customHeight="1" x14ac:dyDescent="0.25">
      <c r="A4103" s="127" t="s">
        <v>113</v>
      </c>
      <c r="B4103" s="125" t="s">
        <v>2078</v>
      </c>
      <c r="C4103" s="125" t="s">
        <v>4004</v>
      </c>
      <c r="D4103" s="125" t="s">
        <v>92</v>
      </c>
      <c r="F4103" s="126">
        <v>26</v>
      </c>
      <c r="G4103" s="126">
        <v>26.2</v>
      </c>
      <c r="H4103" s="126">
        <v>20.8</v>
      </c>
      <c r="I4103" s="126"/>
      <c r="J4103" s="317"/>
      <c r="K4103" s="323">
        <f>ROUND(SUMIF('VGT-Bewegungsdaten'!B:B,A4103,'VGT-Bewegungsdaten'!C:C),3)</f>
        <v>0</v>
      </c>
      <c r="L4103" s="324">
        <f>ROUND(SUMIF('VGT-Bewegungsdaten'!B:B,$A4103,'VGT-Bewegungsdaten'!D:D),2)</f>
        <v>0</v>
      </c>
      <c r="N4103" s="376" t="s">
        <v>4930</v>
      </c>
      <c r="O4103" s="376" t="s">
        <v>4945</v>
      </c>
      <c r="P4103" s="326">
        <f>ROUND(SUMIF('AV-Bewegungsdaten'!B:B,A4103,'AV-Bewegungsdaten'!C:C),3)</f>
        <v>0</v>
      </c>
      <c r="Q4103" s="324">
        <f>ROUND(SUMIF('AV-Bewegungsdaten'!B:B,$A4103,'AV-Bewegungsdaten'!D:D),2)</f>
        <v>0</v>
      </c>
      <c r="T4103" s="327"/>
      <c r="U4103" s="326">
        <f>ROUND(SUMIF('DV-Bewegungsdaten'!B:B,Kategorien!A4103,'DV-Bewegungsdaten'!D:D),3)</f>
        <v>0</v>
      </c>
      <c r="V4103" s="324">
        <f>ROUND(SUMIF('DV-Bewegungsdaten'!B:B,Kategorien!A4103,'DV-Bewegungsdaten'!E:E),3)</f>
        <v>0</v>
      </c>
      <c r="AD4103" s="390">
        <f t="shared" si="829"/>
        <v>21.260999999999999</v>
      </c>
      <c r="AE4103" s="390">
        <f t="shared" si="830"/>
        <v>21.917999999999999</v>
      </c>
      <c r="AF4103" s="390">
        <f t="shared" si="831"/>
        <v>23.137</v>
      </c>
      <c r="AG4103" s="390">
        <f t="shared" si="832"/>
        <v>22.503999999999998</v>
      </c>
      <c r="AH4103" s="390">
        <f t="shared" si="833"/>
        <v>22.416</v>
      </c>
      <c r="AI4103" s="390">
        <f t="shared" si="834"/>
        <v>22.948</v>
      </c>
      <c r="AJ4103" s="390">
        <f t="shared" si="835"/>
        <v>22.230999999999998</v>
      </c>
      <c r="AK4103" s="390">
        <f t="shared" si="836"/>
        <v>22.515000000000001</v>
      </c>
      <c r="AL4103" s="390">
        <f t="shared" si="837"/>
        <v>22.625</v>
      </c>
      <c r="AM4103" s="390">
        <f t="shared" si="838"/>
        <v>22.506</v>
      </c>
      <c r="AN4103" s="390">
        <f t="shared" si="839"/>
        <v>22.1</v>
      </c>
      <c r="AO4103" s="390">
        <f t="shared" si="840"/>
        <v>23.003</v>
      </c>
    </row>
    <row r="4104" spans="1:41" ht="15" customHeight="1" x14ac:dyDescent="0.25">
      <c r="A4104" s="127" t="s">
        <v>1058</v>
      </c>
      <c r="B4104" s="125" t="s">
        <v>2078</v>
      </c>
      <c r="C4104" s="125" t="s">
        <v>4004</v>
      </c>
      <c r="D4104" s="125" t="s">
        <v>1045</v>
      </c>
      <c r="F4104" s="126">
        <v>18</v>
      </c>
      <c r="G4104" s="126">
        <v>18.2</v>
      </c>
      <c r="H4104" s="126">
        <v>14.4</v>
      </c>
      <c r="I4104" s="126"/>
      <c r="J4104" s="317"/>
      <c r="K4104" s="323">
        <f>ROUND(SUMIF('VGT-Bewegungsdaten'!B:B,A4104,'VGT-Bewegungsdaten'!C:C),3)</f>
        <v>0</v>
      </c>
      <c r="L4104" s="324">
        <f>ROUND(SUMIF('VGT-Bewegungsdaten'!B:B,$A4104,'VGT-Bewegungsdaten'!D:D),2)</f>
        <v>0</v>
      </c>
      <c r="N4104" s="376" t="s">
        <v>4930</v>
      </c>
      <c r="O4104" s="376" t="s">
        <v>4945</v>
      </c>
      <c r="P4104" s="326">
        <f>ROUND(SUMIF('AV-Bewegungsdaten'!B:B,A4104,'AV-Bewegungsdaten'!C:C),3)</f>
        <v>0</v>
      </c>
      <c r="Q4104" s="324">
        <f>ROUND(SUMIF('AV-Bewegungsdaten'!B:B,$A4104,'AV-Bewegungsdaten'!D:D),2)</f>
        <v>0</v>
      </c>
      <c r="T4104" s="327"/>
      <c r="U4104" s="326">
        <f>ROUND(SUMIF('DV-Bewegungsdaten'!B:B,Kategorien!A4104,'DV-Bewegungsdaten'!D:D),3)</f>
        <v>0</v>
      </c>
      <c r="V4104" s="324">
        <f>ROUND(SUMIF('DV-Bewegungsdaten'!B:B,Kategorien!A4104,'DV-Bewegungsdaten'!E:E),3)</f>
        <v>0</v>
      </c>
      <c r="AD4104" s="390">
        <f t="shared" si="829"/>
        <v>13.260999999999999</v>
      </c>
      <c r="AE4104" s="390">
        <f t="shared" si="830"/>
        <v>13.917999999999999</v>
      </c>
      <c r="AF4104" s="390">
        <f t="shared" si="831"/>
        <v>15.136999999999999</v>
      </c>
      <c r="AG4104" s="390">
        <f t="shared" si="832"/>
        <v>14.504</v>
      </c>
      <c r="AH4104" s="390">
        <f t="shared" si="833"/>
        <v>14.416</v>
      </c>
      <c r="AI4104" s="390">
        <f t="shared" si="834"/>
        <v>14.948</v>
      </c>
      <c r="AJ4104" s="390">
        <f t="shared" si="835"/>
        <v>14.231</v>
      </c>
      <c r="AK4104" s="390">
        <f t="shared" si="836"/>
        <v>14.514999999999999</v>
      </c>
      <c r="AL4104" s="390">
        <f t="shared" si="837"/>
        <v>14.625</v>
      </c>
      <c r="AM4104" s="390">
        <f t="shared" si="838"/>
        <v>14.506</v>
      </c>
      <c r="AN4104" s="390">
        <f t="shared" si="839"/>
        <v>14.1</v>
      </c>
      <c r="AO4104" s="390">
        <f t="shared" si="840"/>
        <v>15.003</v>
      </c>
    </row>
    <row r="4105" spans="1:41" ht="15" customHeight="1" x14ac:dyDescent="0.25">
      <c r="A4105" s="127" t="s">
        <v>114</v>
      </c>
      <c r="B4105" s="125" t="s">
        <v>2078</v>
      </c>
      <c r="C4105" s="125" t="s">
        <v>4004</v>
      </c>
      <c r="D4105" s="125" t="s">
        <v>94</v>
      </c>
      <c r="F4105" s="126">
        <v>21</v>
      </c>
      <c r="G4105" s="126">
        <v>21.2</v>
      </c>
      <c r="H4105" s="126">
        <v>16.8</v>
      </c>
      <c r="I4105" s="126"/>
      <c r="J4105" s="317"/>
      <c r="K4105" s="323">
        <f>ROUND(SUMIF('VGT-Bewegungsdaten'!B:B,A4105,'VGT-Bewegungsdaten'!C:C),3)</f>
        <v>0</v>
      </c>
      <c r="L4105" s="324">
        <f>ROUND(SUMIF('VGT-Bewegungsdaten'!B:B,$A4105,'VGT-Bewegungsdaten'!D:D),2)</f>
        <v>0</v>
      </c>
      <c r="N4105" s="376" t="s">
        <v>4930</v>
      </c>
      <c r="O4105" s="376" t="s">
        <v>4945</v>
      </c>
      <c r="P4105" s="326">
        <f>ROUND(SUMIF('AV-Bewegungsdaten'!B:B,A4105,'AV-Bewegungsdaten'!C:C),3)</f>
        <v>0</v>
      </c>
      <c r="Q4105" s="324">
        <f>ROUND(SUMIF('AV-Bewegungsdaten'!B:B,$A4105,'AV-Bewegungsdaten'!D:D),2)</f>
        <v>0</v>
      </c>
      <c r="T4105" s="327"/>
      <c r="U4105" s="326">
        <f>ROUND(SUMIF('DV-Bewegungsdaten'!B:B,Kategorien!A4105,'DV-Bewegungsdaten'!D:D),3)</f>
        <v>0</v>
      </c>
      <c r="V4105" s="324">
        <f>ROUND(SUMIF('DV-Bewegungsdaten'!B:B,Kategorien!A4105,'DV-Bewegungsdaten'!E:E),3)</f>
        <v>0</v>
      </c>
      <c r="AD4105" s="390">
        <f t="shared" si="829"/>
        <v>16.260999999999999</v>
      </c>
      <c r="AE4105" s="390">
        <f t="shared" si="830"/>
        <v>16.917999999999999</v>
      </c>
      <c r="AF4105" s="390">
        <f t="shared" si="831"/>
        <v>18.137</v>
      </c>
      <c r="AG4105" s="390">
        <f t="shared" si="832"/>
        <v>17.503999999999998</v>
      </c>
      <c r="AH4105" s="390">
        <f t="shared" si="833"/>
        <v>17.416</v>
      </c>
      <c r="AI4105" s="390">
        <f t="shared" si="834"/>
        <v>17.948</v>
      </c>
      <c r="AJ4105" s="390">
        <f t="shared" si="835"/>
        <v>17.230999999999998</v>
      </c>
      <c r="AK4105" s="390">
        <f t="shared" si="836"/>
        <v>17.515000000000001</v>
      </c>
      <c r="AL4105" s="390">
        <f t="shared" si="837"/>
        <v>17.625</v>
      </c>
      <c r="AM4105" s="390">
        <f t="shared" si="838"/>
        <v>17.506</v>
      </c>
      <c r="AN4105" s="390">
        <f t="shared" si="839"/>
        <v>17.100000000000001</v>
      </c>
      <c r="AO4105" s="390">
        <f t="shared" si="840"/>
        <v>18.003</v>
      </c>
    </row>
    <row r="4106" spans="1:41" ht="15" customHeight="1" x14ac:dyDescent="0.25">
      <c r="A4106" s="127" t="s">
        <v>115</v>
      </c>
      <c r="B4106" s="125" t="s">
        <v>2078</v>
      </c>
      <c r="C4106" s="125" t="s">
        <v>4004</v>
      </c>
      <c r="D4106" s="125" t="s">
        <v>96</v>
      </c>
      <c r="F4106" s="126">
        <v>22</v>
      </c>
      <c r="G4106" s="126">
        <v>22.2</v>
      </c>
      <c r="H4106" s="126">
        <v>17.600000000000001</v>
      </c>
      <c r="I4106" s="126"/>
      <c r="J4106" s="317"/>
      <c r="K4106" s="323">
        <f>ROUND(SUMIF('VGT-Bewegungsdaten'!B:B,A4106,'VGT-Bewegungsdaten'!C:C),3)</f>
        <v>0</v>
      </c>
      <c r="L4106" s="324">
        <f>ROUND(SUMIF('VGT-Bewegungsdaten'!B:B,$A4106,'VGT-Bewegungsdaten'!D:D),2)</f>
        <v>0</v>
      </c>
      <c r="N4106" s="376" t="s">
        <v>4930</v>
      </c>
      <c r="O4106" s="376" t="s">
        <v>4945</v>
      </c>
      <c r="P4106" s="326">
        <f>ROUND(SUMIF('AV-Bewegungsdaten'!B:B,A4106,'AV-Bewegungsdaten'!C:C),3)</f>
        <v>0</v>
      </c>
      <c r="Q4106" s="324">
        <f>ROUND(SUMIF('AV-Bewegungsdaten'!B:B,$A4106,'AV-Bewegungsdaten'!D:D),2)</f>
        <v>0</v>
      </c>
      <c r="T4106" s="327"/>
      <c r="U4106" s="326">
        <f>ROUND(SUMIF('DV-Bewegungsdaten'!B:B,Kategorien!A4106,'DV-Bewegungsdaten'!D:D),3)</f>
        <v>0</v>
      </c>
      <c r="V4106" s="324">
        <f>ROUND(SUMIF('DV-Bewegungsdaten'!B:B,Kategorien!A4106,'DV-Bewegungsdaten'!E:E),3)</f>
        <v>0</v>
      </c>
      <c r="AD4106" s="390">
        <f t="shared" si="829"/>
        <v>17.260999999999999</v>
      </c>
      <c r="AE4106" s="390">
        <f t="shared" si="830"/>
        <v>17.917999999999999</v>
      </c>
      <c r="AF4106" s="390">
        <f t="shared" si="831"/>
        <v>19.137</v>
      </c>
      <c r="AG4106" s="390">
        <f t="shared" si="832"/>
        <v>18.503999999999998</v>
      </c>
      <c r="AH4106" s="390">
        <f t="shared" si="833"/>
        <v>18.416</v>
      </c>
      <c r="AI4106" s="390">
        <f t="shared" si="834"/>
        <v>18.948</v>
      </c>
      <c r="AJ4106" s="390">
        <f t="shared" si="835"/>
        <v>18.230999999999998</v>
      </c>
      <c r="AK4106" s="390">
        <f t="shared" si="836"/>
        <v>18.515000000000001</v>
      </c>
      <c r="AL4106" s="390">
        <f t="shared" si="837"/>
        <v>18.625</v>
      </c>
      <c r="AM4106" s="390">
        <f t="shared" si="838"/>
        <v>18.506</v>
      </c>
      <c r="AN4106" s="390">
        <f t="shared" si="839"/>
        <v>18.100000000000001</v>
      </c>
      <c r="AO4106" s="390">
        <f t="shared" si="840"/>
        <v>19.003</v>
      </c>
    </row>
    <row r="4107" spans="1:41" ht="15" customHeight="1" x14ac:dyDescent="0.25">
      <c r="A4107" s="127" t="s">
        <v>116</v>
      </c>
      <c r="B4107" s="125" t="s">
        <v>2078</v>
      </c>
      <c r="C4107" s="125" t="s">
        <v>4004</v>
      </c>
      <c r="D4107" s="125" t="s">
        <v>98</v>
      </c>
      <c r="F4107" s="126">
        <v>25</v>
      </c>
      <c r="G4107" s="126">
        <v>25.2</v>
      </c>
      <c r="H4107" s="126">
        <v>20</v>
      </c>
      <c r="I4107" s="126"/>
      <c r="J4107" s="317"/>
      <c r="K4107" s="323">
        <f>ROUND(SUMIF('VGT-Bewegungsdaten'!B:B,A4107,'VGT-Bewegungsdaten'!C:C),3)</f>
        <v>0</v>
      </c>
      <c r="L4107" s="324">
        <f>ROUND(SUMIF('VGT-Bewegungsdaten'!B:B,$A4107,'VGT-Bewegungsdaten'!D:D),2)</f>
        <v>0</v>
      </c>
      <c r="N4107" s="376" t="s">
        <v>4930</v>
      </c>
      <c r="O4107" s="376" t="s">
        <v>4945</v>
      </c>
      <c r="P4107" s="326">
        <f>ROUND(SUMIF('AV-Bewegungsdaten'!B:B,A4107,'AV-Bewegungsdaten'!C:C),3)</f>
        <v>0</v>
      </c>
      <c r="Q4107" s="324">
        <f>ROUND(SUMIF('AV-Bewegungsdaten'!B:B,$A4107,'AV-Bewegungsdaten'!D:D),2)</f>
        <v>0</v>
      </c>
      <c r="T4107" s="327"/>
      <c r="U4107" s="326">
        <f>ROUND(SUMIF('DV-Bewegungsdaten'!B:B,Kategorien!A4107,'DV-Bewegungsdaten'!D:D),3)</f>
        <v>0</v>
      </c>
      <c r="V4107" s="324">
        <f>ROUND(SUMIF('DV-Bewegungsdaten'!B:B,Kategorien!A4107,'DV-Bewegungsdaten'!E:E),3)</f>
        <v>0</v>
      </c>
      <c r="AD4107" s="390">
        <f t="shared" si="829"/>
        <v>20.260999999999999</v>
      </c>
      <c r="AE4107" s="390">
        <f t="shared" si="830"/>
        <v>20.917999999999999</v>
      </c>
      <c r="AF4107" s="390">
        <f t="shared" si="831"/>
        <v>22.137</v>
      </c>
      <c r="AG4107" s="390">
        <f t="shared" si="832"/>
        <v>21.503999999999998</v>
      </c>
      <c r="AH4107" s="390">
        <f t="shared" si="833"/>
        <v>21.416</v>
      </c>
      <c r="AI4107" s="390">
        <f t="shared" si="834"/>
        <v>21.948</v>
      </c>
      <c r="AJ4107" s="390">
        <f t="shared" si="835"/>
        <v>21.230999999999998</v>
      </c>
      <c r="AK4107" s="390">
        <f t="shared" si="836"/>
        <v>21.515000000000001</v>
      </c>
      <c r="AL4107" s="390">
        <f t="shared" si="837"/>
        <v>21.625</v>
      </c>
      <c r="AM4107" s="390">
        <f t="shared" si="838"/>
        <v>21.506</v>
      </c>
      <c r="AN4107" s="390">
        <f t="shared" si="839"/>
        <v>21.1</v>
      </c>
      <c r="AO4107" s="390">
        <f t="shared" si="840"/>
        <v>22.003</v>
      </c>
    </row>
    <row r="4108" spans="1:41" ht="15" customHeight="1" x14ac:dyDescent="0.25">
      <c r="A4108" s="127" t="s">
        <v>1059</v>
      </c>
      <c r="B4108" s="125" t="s">
        <v>2078</v>
      </c>
      <c r="C4108" s="125" t="s">
        <v>4004</v>
      </c>
      <c r="D4108" s="125" t="s">
        <v>1047</v>
      </c>
      <c r="F4108" s="126">
        <v>12.95</v>
      </c>
      <c r="G4108" s="126">
        <v>13.149999999999999</v>
      </c>
      <c r="H4108" s="126">
        <v>10.36</v>
      </c>
      <c r="I4108" s="126"/>
      <c r="J4108" s="317"/>
      <c r="K4108" s="323">
        <f>ROUND(SUMIF('VGT-Bewegungsdaten'!B:B,A4108,'VGT-Bewegungsdaten'!C:C),3)</f>
        <v>0</v>
      </c>
      <c r="L4108" s="324">
        <f>ROUND(SUMIF('VGT-Bewegungsdaten'!B:B,$A4108,'VGT-Bewegungsdaten'!D:D),2)</f>
        <v>0</v>
      </c>
      <c r="N4108" s="376" t="s">
        <v>4930</v>
      </c>
      <c r="O4108" s="376" t="s">
        <v>4945</v>
      </c>
      <c r="P4108" s="326">
        <f>ROUND(SUMIF('AV-Bewegungsdaten'!B:B,A4108,'AV-Bewegungsdaten'!C:C),3)</f>
        <v>0</v>
      </c>
      <c r="Q4108" s="324">
        <f>ROUND(SUMIF('AV-Bewegungsdaten'!B:B,$A4108,'AV-Bewegungsdaten'!D:D),2)</f>
        <v>0</v>
      </c>
      <c r="T4108" s="327"/>
      <c r="U4108" s="326">
        <f>ROUND(SUMIF('DV-Bewegungsdaten'!B:B,Kategorien!A4108,'DV-Bewegungsdaten'!D:D),3)</f>
        <v>0</v>
      </c>
      <c r="V4108" s="324">
        <f>ROUND(SUMIF('DV-Bewegungsdaten'!B:B,Kategorien!A4108,'DV-Bewegungsdaten'!E:E),3)</f>
        <v>0</v>
      </c>
      <c r="AD4108" s="390">
        <f t="shared" si="829"/>
        <v>8.2109999999999985</v>
      </c>
      <c r="AE4108" s="390">
        <f t="shared" si="830"/>
        <v>8.8679999999999986</v>
      </c>
      <c r="AF4108" s="390">
        <f t="shared" si="831"/>
        <v>10.086999999999998</v>
      </c>
      <c r="AG4108" s="390">
        <f t="shared" si="832"/>
        <v>9.4539999999999988</v>
      </c>
      <c r="AH4108" s="390">
        <f t="shared" si="833"/>
        <v>9.3659999999999997</v>
      </c>
      <c r="AI4108" s="390">
        <f t="shared" si="834"/>
        <v>9.8979999999999997</v>
      </c>
      <c r="AJ4108" s="390">
        <f t="shared" si="835"/>
        <v>9.1809999999999992</v>
      </c>
      <c r="AK4108" s="390">
        <f t="shared" si="836"/>
        <v>9.4649999999999981</v>
      </c>
      <c r="AL4108" s="390">
        <f t="shared" si="837"/>
        <v>9.5749999999999993</v>
      </c>
      <c r="AM4108" s="390">
        <f t="shared" si="838"/>
        <v>9.4559999999999995</v>
      </c>
      <c r="AN4108" s="390">
        <f t="shared" si="839"/>
        <v>9.0499999999999989</v>
      </c>
      <c r="AO4108" s="390">
        <f t="shared" si="840"/>
        <v>9.9529999999999994</v>
      </c>
    </row>
    <row r="4109" spans="1:41" ht="15" customHeight="1" x14ac:dyDescent="0.25">
      <c r="A4109" s="127" t="s">
        <v>1060</v>
      </c>
      <c r="B4109" s="125" t="s">
        <v>2078</v>
      </c>
      <c r="C4109" s="125" t="s">
        <v>4004</v>
      </c>
      <c r="D4109" s="125" t="s">
        <v>1035</v>
      </c>
      <c r="F4109" s="126">
        <v>11.16</v>
      </c>
      <c r="G4109" s="126">
        <v>11.36</v>
      </c>
      <c r="H4109" s="126">
        <v>8.93</v>
      </c>
      <c r="I4109" s="126"/>
      <c r="J4109" s="317"/>
      <c r="K4109" s="323">
        <f>ROUND(SUMIF('VGT-Bewegungsdaten'!B:B,A4109,'VGT-Bewegungsdaten'!C:C),3)</f>
        <v>0</v>
      </c>
      <c r="L4109" s="324">
        <f>ROUND(SUMIF('VGT-Bewegungsdaten'!B:B,$A4109,'VGT-Bewegungsdaten'!D:D),2)</f>
        <v>0</v>
      </c>
      <c r="N4109" s="376" t="s">
        <v>4930</v>
      </c>
      <c r="O4109" s="376" t="s">
        <v>4945</v>
      </c>
      <c r="P4109" s="326">
        <f>ROUND(SUMIF('AV-Bewegungsdaten'!B:B,A4109,'AV-Bewegungsdaten'!C:C),3)</f>
        <v>0</v>
      </c>
      <c r="Q4109" s="324">
        <f>ROUND(SUMIF('AV-Bewegungsdaten'!B:B,$A4109,'AV-Bewegungsdaten'!D:D),2)</f>
        <v>0</v>
      </c>
      <c r="T4109" s="327"/>
      <c r="U4109" s="326">
        <f>ROUND(SUMIF('DV-Bewegungsdaten'!B:B,Kategorien!A4109,'DV-Bewegungsdaten'!D:D),3)</f>
        <v>0</v>
      </c>
      <c r="V4109" s="324">
        <f>ROUND(SUMIF('DV-Bewegungsdaten'!B:B,Kategorien!A4109,'DV-Bewegungsdaten'!E:E),3)</f>
        <v>0</v>
      </c>
      <c r="AD4109" s="390">
        <f t="shared" si="829"/>
        <v>6.4209999999999994</v>
      </c>
      <c r="AE4109" s="390">
        <f t="shared" si="830"/>
        <v>7.0779999999999994</v>
      </c>
      <c r="AF4109" s="390">
        <f t="shared" si="831"/>
        <v>8.2969999999999988</v>
      </c>
      <c r="AG4109" s="390">
        <f t="shared" si="832"/>
        <v>7.6639999999999997</v>
      </c>
      <c r="AH4109" s="390">
        <f t="shared" si="833"/>
        <v>7.5759999999999996</v>
      </c>
      <c r="AI4109" s="390">
        <f t="shared" si="834"/>
        <v>8.1080000000000005</v>
      </c>
      <c r="AJ4109" s="390">
        <f t="shared" si="835"/>
        <v>7.391</v>
      </c>
      <c r="AK4109" s="390">
        <f t="shared" si="836"/>
        <v>7.6749999999999989</v>
      </c>
      <c r="AL4109" s="390">
        <f t="shared" si="837"/>
        <v>7.7849999999999993</v>
      </c>
      <c r="AM4109" s="390">
        <f t="shared" si="838"/>
        <v>7.6659999999999995</v>
      </c>
      <c r="AN4109" s="390">
        <f t="shared" si="839"/>
        <v>7.26</v>
      </c>
      <c r="AO4109" s="390">
        <f t="shared" si="840"/>
        <v>8.1630000000000003</v>
      </c>
    </row>
    <row r="4110" spans="1:41" ht="15" customHeight="1" x14ac:dyDescent="0.25">
      <c r="A4110" s="127" t="s">
        <v>1061</v>
      </c>
      <c r="B4110" s="125" t="s">
        <v>2078</v>
      </c>
      <c r="C4110" s="125" t="s">
        <v>4005</v>
      </c>
      <c r="D4110" s="125" t="s">
        <v>1043</v>
      </c>
      <c r="F4110" s="126">
        <v>19</v>
      </c>
      <c r="G4110" s="126">
        <v>19.2</v>
      </c>
      <c r="H4110" s="126">
        <v>15.2</v>
      </c>
      <c r="I4110" s="126"/>
      <c r="J4110" s="317"/>
      <c r="K4110" s="323">
        <f>ROUND(SUMIF('VGT-Bewegungsdaten'!B:B,A4110,'VGT-Bewegungsdaten'!C:C),3)</f>
        <v>0</v>
      </c>
      <c r="L4110" s="324">
        <f>ROUND(SUMIF('VGT-Bewegungsdaten'!B:B,$A4110,'VGT-Bewegungsdaten'!D:D),2)</f>
        <v>0</v>
      </c>
      <c r="N4110" s="376" t="s">
        <v>4930</v>
      </c>
      <c r="O4110" s="376" t="s">
        <v>4945</v>
      </c>
      <c r="P4110" s="326">
        <f>ROUND(SUMIF('AV-Bewegungsdaten'!B:B,A4110,'AV-Bewegungsdaten'!C:C),3)</f>
        <v>0</v>
      </c>
      <c r="Q4110" s="324">
        <f>ROUND(SUMIF('AV-Bewegungsdaten'!B:B,$A4110,'AV-Bewegungsdaten'!D:D),2)</f>
        <v>0</v>
      </c>
      <c r="T4110" s="327"/>
      <c r="U4110" s="326">
        <f>ROUND(SUMIF('DV-Bewegungsdaten'!B:B,Kategorien!A4110,'DV-Bewegungsdaten'!D:D),3)</f>
        <v>0</v>
      </c>
      <c r="V4110" s="324">
        <f>ROUND(SUMIF('DV-Bewegungsdaten'!B:B,Kategorien!A4110,'DV-Bewegungsdaten'!E:E),3)</f>
        <v>0</v>
      </c>
      <c r="AD4110" s="390">
        <f t="shared" si="829"/>
        <v>14.260999999999999</v>
      </c>
      <c r="AE4110" s="390">
        <f t="shared" si="830"/>
        <v>14.917999999999999</v>
      </c>
      <c r="AF4110" s="390">
        <f t="shared" si="831"/>
        <v>16.137</v>
      </c>
      <c r="AG4110" s="390">
        <f t="shared" si="832"/>
        <v>15.504</v>
      </c>
      <c r="AH4110" s="390">
        <f t="shared" si="833"/>
        <v>15.416</v>
      </c>
      <c r="AI4110" s="390">
        <f t="shared" si="834"/>
        <v>15.948</v>
      </c>
      <c r="AJ4110" s="390">
        <f t="shared" si="835"/>
        <v>15.231</v>
      </c>
      <c r="AK4110" s="390">
        <f t="shared" si="836"/>
        <v>15.514999999999999</v>
      </c>
      <c r="AL4110" s="390">
        <f t="shared" si="837"/>
        <v>15.625</v>
      </c>
      <c r="AM4110" s="390">
        <f t="shared" si="838"/>
        <v>15.506</v>
      </c>
      <c r="AN4110" s="390">
        <f t="shared" si="839"/>
        <v>15.1</v>
      </c>
      <c r="AO4110" s="390">
        <f t="shared" si="840"/>
        <v>16.003</v>
      </c>
    </row>
    <row r="4111" spans="1:41" ht="15" customHeight="1" x14ac:dyDescent="0.25">
      <c r="A4111" s="127" t="s">
        <v>117</v>
      </c>
      <c r="B4111" s="125" t="s">
        <v>2078</v>
      </c>
      <c r="C4111" s="125" t="s">
        <v>4005</v>
      </c>
      <c r="D4111" s="125" t="s">
        <v>88</v>
      </c>
      <c r="F4111" s="126">
        <v>22</v>
      </c>
      <c r="G4111" s="126">
        <v>22.2</v>
      </c>
      <c r="H4111" s="126">
        <v>17.600000000000001</v>
      </c>
      <c r="I4111" s="126"/>
      <c r="J4111" s="317"/>
      <c r="K4111" s="323">
        <f>ROUND(SUMIF('VGT-Bewegungsdaten'!B:B,A4111,'VGT-Bewegungsdaten'!C:C),3)</f>
        <v>0</v>
      </c>
      <c r="L4111" s="324">
        <f>ROUND(SUMIF('VGT-Bewegungsdaten'!B:B,$A4111,'VGT-Bewegungsdaten'!D:D),2)</f>
        <v>0</v>
      </c>
      <c r="N4111" s="376" t="s">
        <v>4930</v>
      </c>
      <c r="O4111" s="376" t="s">
        <v>4945</v>
      </c>
      <c r="P4111" s="326">
        <f>ROUND(SUMIF('AV-Bewegungsdaten'!B:B,A4111,'AV-Bewegungsdaten'!C:C),3)</f>
        <v>0</v>
      </c>
      <c r="Q4111" s="324">
        <f>ROUND(SUMIF('AV-Bewegungsdaten'!B:B,$A4111,'AV-Bewegungsdaten'!D:D),2)</f>
        <v>0</v>
      </c>
      <c r="T4111" s="327"/>
      <c r="U4111" s="326">
        <f>ROUND(SUMIF('DV-Bewegungsdaten'!B:B,Kategorien!A4111,'DV-Bewegungsdaten'!D:D),3)</f>
        <v>0</v>
      </c>
      <c r="V4111" s="324">
        <f>ROUND(SUMIF('DV-Bewegungsdaten'!B:B,Kategorien!A4111,'DV-Bewegungsdaten'!E:E),3)</f>
        <v>0</v>
      </c>
      <c r="AD4111" s="390">
        <f t="shared" si="829"/>
        <v>17.260999999999999</v>
      </c>
      <c r="AE4111" s="390">
        <f t="shared" si="830"/>
        <v>17.917999999999999</v>
      </c>
      <c r="AF4111" s="390">
        <f t="shared" si="831"/>
        <v>19.137</v>
      </c>
      <c r="AG4111" s="390">
        <f t="shared" si="832"/>
        <v>18.503999999999998</v>
      </c>
      <c r="AH4111" s="390">
        <f t="shared" si="833"/>
        <v>18.416</v>
      </c>
      <c r="AI4111" s="390">
        <f t="shared" si="834"/>
        <v>18.948</v>
      </c>
      <c r="AJ4111" s="390">
        <f t="shared" si="835"/>
        <v>18.230999999999998</v>
      </c>
      <c r="AK4111" s="390">
        <f t="shared" si="836"/>
        <v>18.515000000000001</v>
      </c>
      <c r="AL4111" s="390">
        <f t="shared" si="837"/>
        <v>18.625</v>
      </c>
      <c r="AM4111" s="390">
        <f t="shared" si="838"/>
        <v>18.506</v>
      </c>
      <c r="AN4111" s="390">
        <f t="shared" si="839"/>
        <v>18.100000000000001</v>
      </c>
      <c r="AO4111" s="390">
        <f t="shared" si="840"/>
        <v>19.003</v>
      </c>
    </row>
    <row r="4112" spans="1:41" ht="15" customHeight="1" x14ac:dyDescent="0.25">
      <c r="A4112" s="127" t="s">
        <v>118</v>
      </c>
      <c r="B4112" s="125" t="s">
        <v>2078</v>
      </c>
      <c r="C4112" s="125" t="s">
        <v>4005</v>
      </c>
      <c r="D4112" s="125" t="s">
        <v>90</v>
      </c>
      <c r="F4112" s="126">
        <v>23</v>
      </c>
      <c r="G4112" s="126">
        <v>23.2</v>
      </c>
      <c r="H4112" s="126">
        <v>18.399999999999999</v>
      </c>
      <c r="I4112" s="126"/>
      <c r="J4112" s="317"/>
      <c r="K4112" s="323">
        <f>ROUND(SUMIF('VGT-Bewegungsdaten'!B:B,A4112,'VGT-Bewegungsdaten'!C:C),3)</f>
        <v>0</v>
      </c>
      <c r="L4112" s="324">
        <f>ROUND(SUMIF('VGT-Bewegungsdaten'!B:B,$A4112,'VGT-Bewegungsdaten'!D:D),2)</f>
        <v>0</v>
      </c>
      <c r="N4112" s="376" t="s">
        <v>4930</v>
      </c>
      <c r="O4112" s="376" t="s">
        <v>4945</v>
      </c>
      <c r="P4112" s="326">
        <f>ROUND(SUMIF('AV-Bewegungsdaten'!B:B,A4112,'AV-Bewegungsdaten'!C:C),3)</f>
        <v>0</v>
      </c>
      <c r="Q4112" s="324">
        <f>ROUND(SUMIF('AV-Bewegungsdaten'!B:B,$A4112,'AV-Bewegungsdaten'!D:D),2)</f>
        <v>0</v>
      </c>
      <c r="T4112" s="327"/>
      <c r="U4112" s="326">
        <f>ROUND(SUMIF('DV-Bewegungsdaten'!B:B,Kategorien!A4112,'DV-Bewegungsdaten'!D:D),3)</f>
        <v>0</v>
      </c>
      <c r="V4112" s="324">
        <f>ROUND(SUMIF('DV-Bewegungsdaten'!B:B,Kategorien!A4112,'DV-Bewegungsdaten'!E:E),3)</f>
        <v>0</v>
      </c>
      <c r="AD4112" s="390">
        <f t="shared" si="829"/>
        <v>18.260999999999999</v>
      </c>
      <c r="AE4112" s="390">
        <f t="shared" si="830"/>
        <v>18.917999999999999</v>
      </c>
      <c r="AF4112" s="390">
        <f t="shared" si="831"/>
        <v>20.137</v>
      </c>
      <c r="AG4112" s="390">
        <f t="shared" si="832"/>
        <v>19.503999999999998</v>
      </c>
      <c r="AH4112" s="390">
        <f t="shared" si="833"/>
        <v>19.416</v>
      </c>
      <c r="AI4112" s="390">
        <f t="shared" si="834"/>
        <v>19.948</v>
      </c>
      <c r="AJ4112" s="390">
        <f t="shared" si="835"/>
        <v>19.230999999999998</v>
      </c>
      <c r="AK4112" s="390">
        <f t="shared" si="836"/>
        <v>19.515000000000001</v>
      </c>
      <c r="AL4112" s="390">
        <f t="shared" si="837"/>
        <v>19.625</v>
      </c>
      <c r="AM4112" s="390">
        <f t="shared" si="838"/>
        <v>19.506</v>
      </c>
      <c r="AN4112" s="390">
        <f t="shared" si="839"/>
        <v>19.100000000000001</v>
      </c>
      <c r="AO4112" s="390">
        <f t="shared" si="840"/>
        <v>20.003</v>
      </c>
    </row>
    <row r="4113" spans="1:41" ht="15" customHeight="1" x14ac:dyDescent="0.25">
      <c r="A4113" s="127" t="s">
        <v>119</v>
      </c>
      <c r="B4113" s="125" t="s">
        <v>2078</v>
      </c>
      <c r="C4113" s="125" t="s">
        <v>4005</v>
      </c>
      <c r="D4113" s="125" t="s">
        <v>92</v>
      </c>
      <c r="F4113" s="126">
        <v>26</v>
      </c>
      <c r="G4113" s="126">
        <v>26.2</v>
      </c>
      <c r="H4113" s="126">
        <v>20.8</v>
      </c>
      <c r="I4113" s="126"/>
      <c r="J4113" s="317"/>
      <c r="K4113" s="323">
        <f>ROUND(SUMIF('VGT-Bewegungsdaten'!B:B,A4113,'VGT-Bewegungsdaten'!C:C),3)</f>
        <v>0</v>
      </c>
      <c r="L4113" s="324">
        <f>ROUND(SUMIF('VGT-Bewegungsdaten'!B:B,$A4113,'VGT-Bewegungsdaten'!D:D),2)</f>
        <v>0</v>
      </c>
      <c r="N4113" s="376" t="s">
        <v>4930</v>
      </c>
      <c r="O4113" s="376" t="s">
        <v>4945</v>
      </c>
      <c r="P4113" s="326">
        <f>ROUND(SUMIF('AV-Bewegungsdaten'!B:B,A4113,'AV-Bewegungsdaten'!C:C),3)</f>
        <v>0</v>
      </c>
      <c r="Q4113" s="324">
        <f>ROUND(SUMIF('AV-Bewegungsdaten'!B:B,$A4113,'AV-Bewegungsdaten'!D:D),2)</f>
        <v>0</v>
      </c>
      <c r="T4113" s="327"/>
      <c r="U4113" s="326">
        <f>ROUND(SUMIF('DV-Bewegungsdaten'!B:B,Kategorien!A4113,'DV-Bewegungsdaten'!D:D),3)</f>
        <v>0</v>
      </c>
      <c r="V4113" s="324">
        <f>ROUND(SUMIF('DV-Bewegungsdaten'!B:B,Kategorien!A4113,'DV-Bewegungsdaten'!E:E),3)</f>
        <v>0</v>
      </c>
      <c r="AD4113" s="390">
        <f t="shared" si="829"/>
        <v>21.260999999999999</v>
      </c>
      <c r="AE4113" s="390">
        <f t="shared" si="830"/>
        <v>21.917999999999999</v>
      </c>
      <c r="AF4113" s="390">
        <f t="shared" si="831"/>
        <v>23.137</v>
      </c>
      <c r="AG4113" s="390">
        <f t="shared" si="832"/>
        <v>22.503999999999998</v>
      </c>
      <c r="AH4113" s="390">
        <f t="shared" si="833"/>
        <v>22.416</v>
      </c>
      <c r="AI4113" s="390">
        <f t="shared" si="834"/>
        <v>22.948</v>
      </c>
      <c r="AJ4113" s="390">
        <f t="shared" si="835"/>
        <v>22.230999999999998</v>
      </c>
      <c r="AK4113" s="390">
        <f t="shared" si="836"/>
        <v>22.515000000000001</v>
      </c>
      <c r="AL4113" s="390">
        <f t="shared" si="837"/>
        <v>22.625</v>
      </c>
      <c r="AM4113" s="390">
        <f t="shared" si="838"/>
        <v>22.506</v>
      </c>
      <c r="AN4113" s="390">
        <f t="shared" si="839"/>
        <v>22.1</v>
      </c>
      <c r="AO4113" s="390">
        <f t="shared" si="840"/>
        <v>23.003</v>
      </c>
    </row>
    <row r="4114" spans="1:41" ht="15" customHeight="1" x14ac:dyDescent="0.25">
      <c r="A4114" s="127" t="s">
        <v>1062</v>
      </c>
      <c r="B4114" s="125" t="s">
        <v>2078</v>
      </c>
      <c r="C4114" s="125" t="s">
        <v>4005</v>
      </c>
      <c r="D4114" s="125" t="s">
        <v>1045</v>
      </c>
      <c r="F4114" s="126">
        <v>18</v>
      </c>
      <c r="G4114" s="126">
        <v>18.2</v>
      </c>
      <c r="H4114" s="126">
        <v>14.4</v>
      </c>
      <c r="I4114" s="126"/>
      <c r="J4114" s="317"/>
      <c r="K4114" s="323">
        <f>ROUND(SUMIF('VGT-Bewegungsdaten'!B:B,A4114,'VGT-Bewegungsdaten'!C:C),3)</f>
        <v>0</v>
      </c>
      <c r="L4114" s="324">
        <f>ROUND(SUMIF('VGT-Bewegungsdaten'!B:B,$A4114,'VGT-Bewegungsdaten'!D:D),2)</f>
        <v>0</v>
      </c>
      <c r="N4114" s="376" t="s">
        <v>4930</v>
      </c>
      <c r="O4114" s="376" t="s">
        <v>4945</v>
      </c>
      <c r="P4114" s="326">
        <f>ROUND(SUMIF('AV-Bewegungsdaten'!B:B,A4114,'AV-Bewegungsdaten'!C:C),3)</f>
        <v>0</v>
      </c>
      <c r="Q4114" s="324">
        <f>ROUND(SUMIF('AV-Bewegungsdaten'!B:B,$A4114,'AV-Bewegungsdaten'!D:D),2)</f>
        <v>0</v>
      </c>
      <c r="T4114" s="327"/>
      <c r="U4114" s="326">
        <f>ROUND(SUMIF('DV-Bewegungsdaten'!B:B,Kategorien!A4114,'DV-Bewegungsdaten'!D:D),3)</f>
        <v>0</v>
      </c>
      <c r="V4114" s="324">
        <f>ROUND(SUMIF('DV-Bewegungsdaten'!B:B,Kategorien!A4114,'DV-Bewegungsdaten'!E:E),3)</f>
        <v>0</v>
      </c>
      <c r="AD4114" s="390">
        <f t="shared" si="829"/>
        <v>13.260999999999999</v>
      </c>
      <c r="AE4114" s="390">
        <f t="shared" si="830"/>
        <v>13.917999999999999</v>
      </c>
      <c r="AF4114" s="390">
        <f t="shared" si="831"/>
        <v>15.136999999999999</v>
      </c>
      <c r="AG4114" s="390">
        <f t="shared" si="832"/>
        <v>14.504</v>
      </c>
      <c r="AH4114" s="390">
        <f t="shared" si="833"/>
        <v>14.416</v>
      </c>
      <c r="AI4114" s="390">
        <f t="shared" si="834"/>
        <v>14.948</v>
      </c>
      <c r="AJ4114" s="390">
        <f t="shared" si="835"/>
        <v>14.231</v>
      </c>
      <c r="AK4114" s="390">
        <f t="shared" si="836"/>
        <v>14.514999999999999</v>
      </c>
      <c r="AL4114" s="390">
        <f t="shared" si="837"/>
        <v>14.625</v>
      </c>
      <c r="AM4114" s="390">
        <f t="shared" si="838"/>
        <v>14.506</v>
      </c>
      <c r="AN4114" s="390">
        <f t="shared" si="839"/>
        <v>14.1</v>
      </c>
      <c r="AO4114" s="390">
        <f t="shared" si="840"/>
        <v>15.003</v>
      </c>
    </row>
    <row r="4115" spans="1:41" ht="15" customHeight="1" x14ac:dyDescent="0.25">
      <c r="A4115" s="127" t="s">
        <v>120</v>
      </c>
      <c r="B4115" s="125" t="s">
        <v>2078</v>
      </c>
      <c r="C4115" s="125" t="s">
        <v>4005</v>
      </c>
      <c r="D4115" s="125" t="s">
        <v>94</v>
      </c>
      <c r="F4115" s="126">
        <v>21</v>
      </c>
      <c r="G4115" s="126">
        <v>21.2</v>
      </c>
      <c r="H4115" s="126">
        <v>16.8</v>
      </c>
      <c r="I4115" s="126"/>
      <c r="J4115" s="317"/>
      <c r="K4115" s="323">
        <f>ROUND(SUMIF('VGT-Bewegungsdaten'!B:B,A4115,'VGT-Bewegungsdaten'!C:C),3)</f>
        <v>0</v>
      </c>
      <c r="L4115" s="324">
        <f>ROUND(SUMIF('VGT-Bewegungsdaten'!B:B,$A4115,'VGT-Bewegungsdaten'!D:D),2)</f>
        <v>0</v>
      </c>
      <c r="N4115" s="376" t="s">
        <v>4930</v>
      </c>
      <c r="O4115" s="376" t="s">
        <v>4945</v>
      </c>
      <c r="P4115" s="326">
        <f>ROUND(SUMIF('AV-Bewegungsdaten'!B:B,A4115,'AV-Bewegungsdaten'!C:C),3)</f>
        <v>0</v>
      </c>
      <c r="Q4115" s="324">
        <f>ROUND(SUMIF('AV-Bewegungsdaten'!B:B,$A4115,'AV-Bewegungsdaten'!D:D),2)</f>
        <v>0</v>
      </c>
      <c r="T4115" s="327"/>
      <c r="U4115" s="326">
        <f>ROUND(SUMIF('DV-Bewegungsdaten'!B:B,Kategorien!A4115,'DV-Bewegungsdaten'!D:D),3)</f>
        <v>0</v>
      </c>
      <c r="V4115" s="324">
        <f>ROUND(SUMIF('DV-Bewegungsdaten'!B:B,Kategorien!A4115,'DV-Bewegungsdaten'!E:E),3)</f>
        <v>0</v>
      </c>
      <c r="AD4115" s="390">
        <f t="shared" si="829"/>
        <v>16.260999999999999</v>
      </c>
      <c r="AE4115" s="390">
        <f t="shared" si="830"/>
        <v>16.917999999999999</v>
      </c>
      <c r="AF4115" s="390">
        <f t="shared" si="831"/>
        <v>18.137</v>
      </c>
      <c r="AG4115" s="390">
        <f t="shared" si="832"/>
        <v>17.503999999999998</v>
      </c>
      <c r="AH4115" s="390">
        <f t="shared" si="833"/>
        <v>17.416</v>
      </c>
      <c r="AI4115" s="390">
        <f t="shared" si="834"/>
        <v>17.948</v>
      </c>
      <c r="AJ4115" s="390">
        <f t="shared" si="835"/>
        <v>17.230999999999998</v>
      </c>
      <c r="AK4115" s="390">
        <f t="shared" si="836"/>
        <v>17.515000000000001</v>
      </c>
      <c r="AL4115" s="390">
        <f t="shared" si="837"/>
        <v>17.625</v>
      </c>
      <c r="AM4115" s="390">
        <f t="shared" si="838"/>
        <v>17.506</v>
      </c>
      <c r="AN4115" s="390">
        <f t="shared" si="839"/>
        <v>17.100000000000001</v>
      </c>
      <c r="AO4115" s="390">
        <f t="shared" si="840"/>
        <v>18.003</v>
      </c>
    </row>
    <row r="4116" spans="1:41" ht="15" customHeight="1" x14ac:dyDescent="0.25">
      <c r="A4116" s="127" t="s">
        <v>121</v>
      </c>
      <c r="B4116" s="125" t="s">
        <v>2078</v>
      </c>
      <c r="C4116" s="125" t="s">
        <v>4005</v>
      </c>
      <c r="D4116" s="125" t="s">
        <v>96</v>
      </c>
      <c r="F4116" s="126">
        <v>22</v>
      </c>
      <c r="G4116" s="126">
        <v>22.2</v>
      </c>
      <c r="H4116" s="126">
        <v>17.600000000000001</v>
      </c>
      <c r="I4116" s="126"/>
      <c r="J4116" s="317"/>
      <c r="K4116" s="323">
        <f>ROUND(SUMIF('VGT-Bewegungsdaten'!B:B,A4116,'VGT-Bewegungsdaten'!C:C),3)</f>
        <v>0</v>
      </c>
      <c r="L4116" s="324">
        <f>ROUND(SUMIF('VGT-Bewegungsdaten'!B:B,$A4116,'VGT-Bewegungsdaten'!D:D),2)</f>
        <v>0</v>
      </c>
      <c r="N4116" s="376" t="s">
        <v>4930</v>
      </c>
      <c r="O4116" s="376" t="s">
        <v>4945</v>
      </c>
      <c r="P4116" s="326">
        <f>ROUND(SUMIF('AV-Bewegungsdaten'!B:B,A4116,'AV-Bewegungsdaten'!C:C),3)</f>
        <v>0</v>
      </c>
      <c r="Q4116" s="324">
        <f>ROUND(SUMIF('AV-Bewegungsdaten'!B:B,$A4116,'AV-Bewegungsdaten'!D:D),2)</f>
        <v>0</v>
      </c>
      <c r="T4116" s="327"/>
      <c r="U4116" s="326">
        <f>ROUND(SUMIF('DV-Bewegungsdaten'!B:B,Kategorien!A4116,'DV-Bewegungsdaten'!D:D),3)</f>
        <v>0</v>
      </c>
      <c r="V4116" s="324">
        <f>ROUND(SUMIF('DV-Bewegungsdaten'!B:B,Kategorien!A4116,'DV-Bewegungsdaten'!E:E),3)</f>
        <v>0</v>
      </c>
      <c r="AD4116" s="390">
        <f t="shared" si="829"/>
        <v>17.260999999999999</v>
      </c>
      <c r="AE4116" s="390">
        <f t="shared" si="830"/>
        <v>17.917999999999999</v>
      </c>
      <c r="AF4116" s="390">
        <f t="shared" si="831"/>
        <v>19.137</v>
      </c>
      <c r="AG4116" s="390">
        <f t="shared" si="832"/>
        <v>18.503999999999998</v>
      </c>
      <c r="AH4116" s="390">
        <f t="shared" si="833"/>
        <v>18.416</v>
      </c>
      <c r="AI4116" s="390">
        <f t="shared" si="834"/>
        <v>18.948</v>
      </c>
      <c r="AJ4116" s="390">
        <f t="shared" si="835"/>
        <v>18.230999999999998</v>
      </c>
      <c r="AK4116" s="390">
        <f t="shared" si="836"/>
        <v>18.515000000000001</v>
      </c>
      <c r="AL4116" s="390">
        <f t="shared" si="837"/>
        <v>18.625</v>
      </c>
      <c r="AM4116" s="390">
        <f t="shared" si="838"/>
        <v>18.506</v>
      </c>
      <c r="AN4116" s="390">
        <f t="shared" si="839"/>
        <v>18.100000000000001</v>
      </c>
      <c r="AO4116" s="390">
        <f t="shared" si="840"/>
        <v>19.003</v>
      </c>
    </row>
    <row r="4117" spans="1:41" ht="15" customHeight="1" x14ac:dyDescent="0.25">
      <c r="A4117" s="127" t="s">
        <v>122</v>
      </c>
      <c r="B4117" s="125" t="s">
        <v>2078</v>
      </c>
      <c r="C4117" s="125" t="s">
        <v>4005</v>
      </c>
      <c r="D4117" s="125" t="s">
        <v>98</v>
      </c>
      <c r="F4117" s="126">
        <v>25</v>
      </c>
      <c r="G4117" s="126">
        <v>25.2</v>
      </c>
      <c r="H4117" s="126">
        <v>20</v>
      </c>
      <c r="I4117" s="126"/>
      <c r="J4117" s="317"/>
      <c r="K4117" s="323">
        <f>ROUND(SUMIF('VGT-Bewegungsdaten'!B:B,A4117,'VGT-Bewegungsdaten'!C:C),3)</f>
        <v>0</v>
      </c>
      <c r="L4117" s="324">
        <f>ROUND(SUMIF('VGT-Bewegungsdaten'!B:B,$A4117,'VGT-Bewegungsdaten'!D:D),2)</f>
        <v>0</v>
      </c>
      <c r="N4117" s="376" t="s">
        <v>4930</v>
      </c>
      <c r="O4117" s="376" t="s">
        <v>4945</v>
      </c>
      <c r="P4117" s="326">
        <f>ROUND(SUMIF('AV-Bewegungsdaten'!B:B,A4117,'AV-Bewegungsdaten'!C:C),3)</f>
        <v>0</v>
      </c>
      <c r="Q4117" s="324">
        <f>ROUND(SUMIF('AV-Bewegungsdaten'!B:B,$A4117,'AV-Bewegungsdaten'!D:D),2)</f>
        <v>0</v>
      </c>
      <c r="T4117" s="327"/>
      <c r="U4117" s="326">
        <f>ROUND(SUMIF('DV-Bewegungsdaten'!B:B,Kategorien!A4117,'DV-Bewegungsdaten'!D:D),3)</f>
        <v>0</v>
      </c>
      <c r="V4117" s="324">
        <f>ROUND(SUMIF('DV-Bewegungsdaten'!B:B,Kategorien!A4117,'DV-Bewegungsdaten'!E:E),3)</f>
        <v>0</v>
      </c>
      <c r="AD4117" s="390">
        <f t="shared" si="829"/>
        <v>20.260999999999999</v>
      </c>
      <c r="AE4117" s="390">
        <f t="shared" si="830"/>
        <v>20.917999999999999</v>
      </c>
      <c r="AF4117" s="390">
        <f t="shared" si="831"/>
        <v>22.137</v>
      </c>
      <c r="AG4117" s="390">
        <f t="shared" si="832"/>
        <v>21.503999999999998</v>
      </c>
      <c r="AH4117" s="390">
        <f t="shared" si="833"/>
        <v>21.416</v>
      </c>
      <c r="AI4117" s="390">
        <f t="shared" si="834"/>
        <v>21.948</v>
      </c>
      <c r="AJ4117" s="390">
        <f t="shared" si="835"/>
        <v>21.230999999999998</v>
      </c>
      <c r="AK4117" s="390">
        <f t="shared" si="836"/>
        <v>21.515000000000001</v>
      </c>
      <c r="AL4117" s="390">
        <f t="shared" si="837"/>
        <v>21.625</v>
      </c>
      <c r="AM4117" s="390">
        <f t="shared" si="838"/>
        <v>21.506</v>
      </c>
      <c r="AN4117" s="390">
        <f t="shared" si="839"/>
        <v>21.1</v>
      </c>
      <c r="AO4117" s="390">
        <f t="shared" si="840"/>
        <v>22.003</v>
      </c>
    </row>
    <row r="4118" spans="1:41" ht="15" customHeight="1" x14ac:dyDescent="0.25">
      <c r="A4118" s="127" t="s">
        <v>1063</v>
      </c>
      <c r="B4118" s="125" t="s">
        <v>2078</v>
      </c>
      <c r="C4118" s="125" t="s">
        <v>4005</v>
      </c>
      <c r="D4118" s="125" t="s">
        <v>1047</v>
      </c>
      <c r="F4118" s="126">
        <v>12.95</v>
      </c>
      <c r="G4118" s="126">
        <v>13.149999999999999</v>
      </c>
      <c r="H4118" s="126">
        <v>10.36</v>
      </c>
      <c r="I4118" s="126"/>
      <c r="J4118" s="317"/>
      <c r="K4118" s="323">
        <f>ROUND(SUMIF('VGT-Bewegungsdaten'!B:B,A4118,'VGT-Bewegungsdaten'!C:C),3)</f>
        <v>0</v>
      </c>
      <c r="L4118" s="324">
        <f>ROUND(SUMIF('VGT-Bewegungsdaten'!B:B,$A4118,'VGT-Bewegungsdaten'!D:D),2)</f>
        <v>0</v>
      </c>
      <c r="N4118" s="376" t="s">
        <v>4930</v>
      </c>
      <c r="O4118" s="376" t="s">
        <v>4945</v>
      </c>
      <c r="P4118" s="326">
        <f>ROUND(SUMIF('AV-Bewegungsdaten'!B:B,A4118,'AV-Bewegungsdaten'!C:C),3)</f>
        <v>0</v>
      </c>
      <c r="Q4118" s="324">
        <f>ROUND(SUMIF('AV-Bewegungsdaten'!B:B,$A4118,'AV-Bewegungsdaten'!D:D),2)</f>
        <v>0</v>
      </c>
      <c r="T4118" s="327"/>
      <c r="U4118" s="326">
        <f>ROUND(SUMIF('DV-Bewegungsdaten'!B:B,Kategorien!A4118,'DV-Bewegungsdaten'!D:D),3)</f>
        <v>0</v>
      </c>
      <c r="V4118" s="324">
        <f>ROUND(SUMIF('DV-Bewegungsdaten'!B:B,Kategorien!A4118,'DV-Bewegungsdaten'!E:E),3)</f>
        <v>0</v>
      </c>
      <c r="AD4118" s="390">
        <f t="shared" si="829"/>
        <v>8.2109999999999985</v>
      </c>
      <c r="AE4118" s="390">
        <f t="shared" si="830"/>
        <v>8.8679999999999986</v>
      </c>
      <c r="AF4118" s="390">
        <f t="shared" si="831"/>
        <v>10.086999999999998</v>
      </c>
      <c r="AG4118" s="390">
        <f t="shared" si="832"/>
        <v>9.4539999999999988</v>
      </c>
      <c r="AH4118" s="390">
        <f t="shared" si="833"/>
        <v>9.3659999999999997</v>
      </c>
      <c r="AI4118" s="390">
        <f t="shared" si="834"/>
        <v>9.8979999999999997</v>
      </c>
      <c r="AJ4118" s="390">
        <f t="shared" si="835"/>
        <v>9.1809999999999992</v>
      </c>
      <c r="AK4118" s="390">
        <f t="shared" si="836"/>
        <v>9.4649999999999981</v>
      </c>
      <c r="AL4118" s="390">
        <f t="shared" si="837"/>
        <v>9.5749999999999993</v>
      </c>
      <c r="AM4118" s="390">
        <f t="shared" si="838"/>
        <v>9.4559999999999995</v>
      </c>
      <c r="AN4118" s="390">
        <f t="shared" si="839"/>
        <v>9.0499999999999989</v>
      </c>
      <c r="AO4118" s="390">
        <f t="shared" si="840"/>
        <v>9.9529999999999994</v>
      </c>
    </row>
    <row r="4119" spans="1:41" ht="15" customHeight="1" x14ac:dyDescent="0.25">
      <c r="A4119" s="127" t="s">
        <v>1064</v>
      </c>
      <c r="B4119" s="125" t="s">
        <v>2078</v>
      </c>
      <c r="C4119" s="125" t="s">
        <v>4005</v>
      </c>
      <c r="D4119" s="125" t="s">
        <v>1035</v>
      </c>
      <c r="F4119" s="126">
        <v>11.16</v>
      </c>
      <c r="G4119" s="126">
        <v>11.36</v>
      </c>
      <c r="H4119" s="126">
        <v>8.93</v>
      </c>
      <c r="I4119" s="126"/>
      <c r="J4119" s="317"/>
      <c r="K4119" s="323">
        <f>ROUND(SUMIF('VGT-Bewegungsdaten'!B:B,A4119,'VGT-Bewegungsdaten'!C:C),3)</f>
        <v>0</v>
      </c>
      <c r="L4119" s="324">
        <f>ROUND(SUMIF('VGT-Bewegungsdaten'!B:B,$A4119,'VGT-Bewegungsdaten'!D:D),2)</f>
        <v>0</v>
      </c>
      <c r="N4119" s="376" t="s">
        <v>4930</v>
      </c>
      <c r="O4119" s="376" t="s">
        <v>4945</v>
      </c>
      <c r="P4119" s="326">
        <f>ROUND(SUMIF('AV-Bewegungsdaten'!B:B,A4119,'AV-Bewegungsdaten'!C:C),3)</f>
        <v>0</v>
      </c>
      <c r="Q4119" s="324">
        <f>ROUND(SUMIF('AV-Bewegungsdaten'!B:B,$A4119,'AV-Bewegungsdaten'!D:D),2)</f>
        <v>0</v>
      </c>
      <c r="T4119" s="327"/>
      <c r="U4119" s="326">
        <f>ROUND(SUMIF('DV-Bewegungsdaten'!B:B,Kategorien!A4119,'DV-Bewegungsdaten'!D:D),3)</f>
        <v>0</v>
      </c>
      <c r="V4119" s="324">
        <f>ROUND(SUMIF('DV-Bewegungsdaten'!B:B,Kategorien!A4119,'DV-Bewegungsdaten'!E:E),3)</f>
        <v>0</v>
      </c>
      <c r="AD4119" s="390">
        <f t="shared" si="829"/>
        <v>6.4209999999999994</v>
      </c>
      <c r="AE4119" s="390">
        <f t="shared" si="830"/>
        <v>7.0779999999999994</v>
      </c>
      <c r="AF4119" s="390">
        <f t="shared" si="831"/>
        <v>8.2969999999999988</v>
      </c>
      <c r="AG4119" s="390">
        <f t="shared" si="832"/>
        <v>7.6639999999999997</v>
      </c>
      <c r="AH4119" s="390">
        <f t="shared" si="833"/>
        <v>7.5759999999999996</v>
      </c>
      <c r="AI4119" s="390">
        <f t="shared" si="834"/>
        <v>8.1080000000000005</v>
      </c>
      <c r="AJ4119" s="390">
        <f t="shared" si="835"/>
        <v>7.391</v>
      </c>
      <c r="AK4119" s="390">
        <f t="shared" si="836"/>
        <v>7.6749999999999989</v>
      </c>
      <c r="AL4119" s="390">
        <f t="shared" si="837"/>
        <v>7.7849999999999993</v>
      </c>
      <c r="AM4119" s="390">
        <f t="shared" si="838"/>
        <v>7.6659999999999995</v>
      </c>
      <c r="AN4119" s="390">
        <f t="shared" si="839"/>
        <v>7.26</v>
      </c>
      <c r="AO4119" s="390">
        <f t="shared" si="840"/>
        <v>8.1630000000000003</v>
      </c>
    </row>
    <row r="4120" spans="1:41" ht="15" customHeight="1" x14ac:dyDescent="0.25">
      <c r="A4120" s="127" t="s">
        <v>123</v>
      </c>
      <c r="B4120" s="125" t="s">
        <v>2078</v>
      </c>
      <c r="C4120" s="125" t="s">
        <v>4006</v>
      </c>
      <c r="D4120" s="125" t="s">
        <v>124</v>
      </c>
      <c r="F4120" s="126">
        <v>20</v>
      </c>
      <c r="G4120" s="126">
        <v>20.2</v>
      </c>
      <c r="H4120" s="126">
        <v>16</v>
      </c>
      <c r="I4120" s="126"/>
      <c r="J4120" s="317"/>
      <c r="K4120" s="323">
        <f>ROUND(SUMIF('VGT-Bewegungsdaten'!B:B,A4120,'VGT-Bewegungsdaten'!C:C),3)</f>
        <v>0</v>
      </c>
      <c r="L4120" s="324">
        <f>ROUND(SUMIF('VGT-Bewegungsdaten'!B:B,$A4120,'VGT-Bewegungsdaten'!D:D),2)</f>
        <v>0</v>
      </c>
      <c r="N4120" s="376" t="s">
        <v>4930</v>
      </c>
      <c r="O4120" s="376" t="s">
        <v>4945</v>
      </c>
      <c r="P4120" s="326">
        <f>ROUND(SUMIF('AV-Bewegungsdaten'!B:B,A4120,'AV-Bewegungsdaten'!C:C),3)</f>
        <v>0</v>
      </c>
      <c r="Q4120" s="324">
        <f>ROUND(SUMIF('AV-Bewegungsdaten'!B:B,$A4120,'AV-Bewegungsdaten'!D:D),2)</f>
        <v>0</v>
      </c>
      <c r="T4120" s="327"/>
      <c r="U4120" s="326">
        <f>ROUND(SUMIF('DV-Bewegungsdaten'!B:B,Kategorien!A4120,'DV-Bewegungsdaten'!D:D),3)</f>
        <v>0</v>
      </c>
      <c r="V4120" s="324">
        <f>ROUND(SUMIF('DV-Bewegungsdaten'!B:B,Kategorien!A4120,'DV-Bewegungsdaten'!E:E),3)</f>
        <v>0</v>
      </c>
      <c r="AD4120" s="390">
        <f t="shared" si="829"/>
        <v>15.260999999999999</v>
      </c>
      <c r="AE4120" s="390">
        <f t="shared" si="830"/>
        <v>15.917999999999999</v>
      </c>
      <c r="AF4120" s="390">
        <f t="shared" si="831"/>
        <v>17.137</v>
      </c>
      <c r="AG4120" s="390">
        <f t="shared" si="832"/>
        <v>16.503999999999998</v>
      </c>
      <c r="AH4120" s="390">
        <f t="shared" si="833"/>
        <v>16.416</v>
      </c>
      <c r="AI4120" s="390">
        <f t="shared" si="834"/>
        <v>16.948</v>
      </c>
      <c r="AJ4120" s="390">
        <f t="shared" si="835"/>
        <v>16.230999999999998</v>
      </c>
      <c r="AK4120" s="390">
        <f t="shared" si="836"/>
        <v>16.515000000000001</v>
      </c>
      <c r="AL4120" s="390">
        <f t="shared" si="837"/>
        <v>16.625</v>
      </c>
      <c r="AM4120" s="390">
        <f t="shared" si="838"/>
        <v>16.506</v>
      </c>
      <c r="AN4120" s="390">
        <f t="shared" si="839"/>
        <v>16.100000000000001</v>
      </c>
      <c r="AO4120" s="390">
        <f t="shared" si="840"/>
        <v>17.003</v>
      </c>
    </row>
    <row r="4121" spans="1:41" ht="15" customHeight="1" x14ac:dyDescent="0.25">
      <c r="A4121" s="127" t="s">
        <v>125</v>
      </c>
      <c r="B4121" s="125" t="s">
        <v>2078</v>
      </c>
      <c r="C4121" s="125" t="s">
        <v>4006</v>
      </c>
      <c r="D4121" s="125" t="s">
        <v>126</v>
      </c>
      <c r="F4121" s="126">
        <v>23</v>
      </c>
      <c r="G4121" s="126">
        <v>23.2</v>
      </c>
      <c r="H4121" s="126">
        <v>18.399999999999999</v>
      </c>
      <c r="I4121" s="126"/>
      <c r="J4121" s="317"/>
      <c r="K4121" s="323">
        <f>ROUND(SUMIF('VGT-Bewegungsdaten'!B:B,A4121,'VGT-Bewegungsdaten'!C:C),3)</f>
        <v>0</v>
      </c>
      <c r="L4121" s="324">
        <f>ROUND(SUMIF('VGT-Bewegungsdaten'!B:B,$A4121,'VGT-Bewegungsdaten'!D:D),2)</f>
        <v>0</v>
      </c>
      <c r="N4121" s="376" t="s">
        <v>4930</v>
      </c>
      <c r="O4121" s="376" t="s">
        <v>4945</v>
      </c>
      <c r="P4121" s="326">
        <f>ROUND(SUMIF('AV-Bewegungsdaten'!B:B,A4121,'AV-Bewegungsdaten'!C:C),3)</f>
        <v>0</v>
      </c>
      <c r="Q4121" s="324">
        <f>ROUND(SUMIF('AV-Bewegungsdaten'!B:B,$A4121,'AV-Bewegungsdaten'!D:D),2)</f>
        <v>0</v>
      </c>
      <c r="T4121" s="327"/>
      <c r="U4121" s="326">
        <f>ROUND(SUMIF('DV-Bewegungsdaten'!B:B,Kategorien!A4121,'DV-Bewegungsdaten'!D:D),3)</f>
        <v>0</v>
      </c>
      <c r="V4121" s="324">
        <f>ROUND(SUMIF('DV-Bewegungsdaten'!B:B,Kategorien!A4121,'DV-Bewegungsdaten'!E:E),3)</f>
        <v>0</v>
      </c>
      <c r="AD4121" s="390">
        <f t="shared" si="829"/>
        <v>18.260999999999999</v>
      </c>
      <c r="AE4121" s="390">
        <f t="shared" si="830"/>
        <v>18.917999999999999</v>
      </c>
      <c r="AF4121" s="390">
        <f t="shared" si="831"/>
        <v>20.137</v>
      </c>
      <c r="AG4121" s="390">
        <f t="shared" si="832"/>
        <v>19.503999999999998</v>
      </c>
      <c r="AH4121" s="390">
        <f t="shared" si="833"/>
        <v>19.416</v>
      </c>
      <c r="AI4121" s="390">
        <f t="shared" si="834"/>
        <v>19.948</v>
      </c>
      <c r="AJ4121" s="390">
        <f t="shared" si="835"/>
        <v>19.230999999999998</v>
      </c>
      <c r="AK4121" s="390">
        <f t="shared" si="836"/>
        <v>19.515000000000001</v>
      </c>
      <c r="AL4121" s="390">
        <f t="shared" si="837"/>
        <v>19.625</v>
      </c>
      <c r="AM4121" s="390">
        <f t="shared" si="838"/>
        <v>19.506</v>
      </c>
      <c r="AN4121" s="390">
        <f t="shared" si="839"/>
        <v>19.100000000000001</v>
      </c>
      <c r="AO4121" s="390">
        <f t="shared" si="840"/>
        <v>20.003</v>
      </c>
    </row>
    <row r="4122" spans="1:41" ht="15" customHeight="1" x14ac:dyDescent="0.25">
      <c r="A4122" s="127" t="s">
        <v>127</v>
      </c>
      <c r="B4122" s="125" t="s">
        <v>2078</v>
      </c>
      <c r="C4122" s="125" t="s">
        <v>4006</v>
      </c>
      <c r="D4122" s="125" t="s">
        <v>128</v>
      </c>
      <c r="F4122" s="126">
        <v>24</v>
      </c>
      <c r="G4122" s="126">
        <v>24.2</v>
      </c>
      <c r="H4122" s="126">
        <v>19.2</v>
      </c>
      <c r="I4122" s="126"/>
      <c r="J4122" s="317"/>
      <c r="K4122" s="323">
        <f>ROUND(SUMIF('VGT-Bewegungsdaten'!B:B,A4122,'VGT-Bewegungsdaten'!C:C),3)</f>
        <v>0</v>
      </c>
      <c r="L4122" s="324">
        <f>ROUND(SUMIF('VGT-Bewegungsdaten'!B:B,$A4122,'VGT-Bewegungsdaten'!D:D),2)</f>
        <v>0</v>
      </c>
      <c r="N4122" s="376" t="s">
        <v>4930</v>
      </c>
      <c r="O4122" s="376" t="s">
        <v>4945</v>
      </c>
      <c r="P4122" s="326">
        <f>ROUND(SUMIF('AV-Bewegungsdaten'!B:B,A4122,'AV-Bewegungsdaten'!C:C),3)</f>
        <v>0</v>
      </c>
      <c r="Q4122" s="324">
        <f>ROUND(SUMIF('AV-Bewegungsdaten'!B:B,$A4122,'AV-Bewegungsdaten'!D:D),2)</f>
        <v>0</v>
      </c>
      <c r="T4122" s="327"/>
      <c r="U4122" s="326">
        <f>ROUND(SUMIF('DV-Bewegungsdaten'!B:B,Kategorien!A4122,'DV-Bewegungsdaten'!D:D),3)</f>
        <v>0</v>
      </c>
      <c r="V4122" s="324">
        <f>ROUND(SUMIF('DV-Bewegungsdaten'!B:B,Kategorien!A4122,'DV-Bewegungsdaten'!E:E),3)</f>
        <v>0</v>
      </c>
      <c r="AD4122" s="390">
        <f t="shared" si="829"/>
        <v>19.260999999999999</v>
      </c>
      <c r="AE4122" s="390">
        <f t="shared" si="830"/>
        <v>19.917999999999999</v>
      </c>
      <c r="AF4122" s="390">
        <f t="shared" si="831"/>
        <v>21.137</v>
      </c>
      <c r="AG4122" s="390">
        <f t="shared" si="832"/>
        <v>20.503999999999998</v>
      </c>
      <c r="AH4122" s="390">
        <f t="shared" si="833"/>
        <v>20.416</v>
      </c>
      <c r="AI4122" s="390">
        <f t="shared" si="834"/>
        <v>20.948</v>
      </c>
      <c r="AJ4122" s="390">
        <f t="shared" si="835"/>
        <v>20.230999999999998</v>
      </c>
      <c r="AK4122" s="390">
        <f t="shared" si="836"/>
        <v>20.515000000000001</v>
      </c>
      <c r="AL4122" s="390">
        <f t="shared" si="837"/>
        <v>20.625</v>
      </c>
      <c r="AM4122" s="390">
        <f t="shared" si="838"/>
        <v>20.506</v>
      </c>
      <c r="AN4122" s="390">
        <f t="shared" si="839"/>
        <v>20.100000000000001</v>
      </c>
      <c r="AO4122" s="390">
        <f t="shared" si="840"/>
        <v>21.003</v>
      </c>
    </row>
    <row r="4123" spans="1:41" ht="15" customHeight="1" x14ac:dyDescent="0.25">
      <c r="A4123" s="127" t="s">
        <v>129</v>
      </c>
      <c r="B4123" s="125" t="s">
        <v>2078</v>
      </c>
      <c r="C4123" s="125" t="s">
        <v>4006</v>
      </c>
      <c r="D4123" s="125" t="s">
        <v>130</v>
      </c>
      <c r="F4123" s="126">
        <v>27</v>
      </c>
      <c r="G4123" s="126">
        <v>27.2</v>
      </c>
      <c r="H4123" s="126">
        <v>21.6</v>
      </c>
      <c r="I4123" s="126"/>
      <c r="J4123" s="317"/>
      <c r="K4123" s="323">
        <f>ROUND(SUMIF('VGT-Bewegungsdaten'!B:B,A4123,'VGT-Bewegungsdaten'!C:C),3)</f>
        <v>0</v>
      </c>
      <c r="L4123" s="324">
        <f>ROUND(SUMIF('VGT-Bewegungsdaten'!B:B,$A4123,'VGT-Bewegungsdaten'!D:D),2)</f>
        <v>0</v>
      </c>
      <c r="N4123" s="376" t="s">
        <v>4930</v>
      </c>
      <c r="O4123" s="376" t="s">
        <v>4945</v>
      </c>
      <c r="P4123" s="326">
        <f>ROUND(SUMIF('AV-Bewegungsdaten'!B:B,A4123,'AV-Bewegungsdaten'!C:C),3)</f>
        <v>0</v>
      </c>
      <c r="Q4123" s="324">
        <f>ROUND(SUMIF('AV-Bewegungsdaten'!B:B,$A4123,'AV-Bewegungsdaten'!D:D),2)</f>
        <v>0</v>
      </c>
      <c r="T4123" s="327"/>
      <c r="U4123" s="326">
        <f>ROUND(SUMIF('DV-Bewegungsdaten'!B:B,Kategorien!A4123,'DV-Bewegungsdaten'!D:D),3)</f>
        <v>0</v>
      </c>
      <c r="V4123" s="324">
        <f>ROUND(SUMIF('DV-Bewegungsdaten'!B:B,Kategorien!A4123,'DV-Bewegungsdaten'!E:E),3)</f>
        <v>0</v>
      </c>
      <c r="AD4123" s="390">
        <f t="shared" si="829"/>
        <v>22.260999999999999</v>
      </c>
      <c r="AE4123" s="390">
        <f t="shared" si="830"/>
        <v>22.917999999999999</v>
      </c>
      <c r="AF4123" s="390">
        <f t="shared" si="831"/>
        <v>24.137</v>
      </c>
      <c r="AG4123" s="390">
        <f t="shared" si="832"/>
        <v>23.503999999999998</v>
      </c>
      <c r="AH4123" s="390">
        <f t="shared" si="833"/>
        <v>23.416</v>
      </c>
      <c r="AI4123" s="390">
        <f t="shared" si="834"/>
        <v>23.948</v>
      </c>
      <c r="AJ4123" s="390">
        <f t="shared" si="835"/>
        <v>23.230999999999998</v>
      </c>
      <c r="AK4123" s="390">
        <f t="shared" si="836"/>
        <v>23.515000000000001</v>
      </c>
      <c r="AL4123" s="390">
        <f t="shared" si="837"/>
        <v>23.625</v>
      </c>
      <c r="AM4123" s="390">
        <f t="shared" si="838"/>
        <v>23.506</v>
      </c>
      <c r="AN4123" s="390">
        <f t="shared" si="839"/>
        <v>23.1</v>
      </c>
      <c r="AO4123" s="390">
        <f t="shared" si="840"/>
        <v>24.003</v>
      </c>
    </row>
    <row r="4124" spans="1:41" ht="15" customHeight="1" x14ac:dyDescent="0.25">
      <c r="A4124" s="127" t="s">
        <v>131</v>
      </c>
      <c r="B4124" s="125" t="s">
        <v>2078</v>
      </c>
      <c r="C4124" s="125" t="s">
        <v>4006</v>
      </c>
      <c r="D4124" s="125" t="s">
        <v>132</v>
      </c>
      <c r="F4124" s="126">
        <v>14.5</v>
      </c>
      <c r="G4124" s="126">
        <v>14.7</v>
      </c>
      <c r="H4124" s="126">
        <v>11.6</v>
      </c>
      <c r="I4124" s="126"/>
      <c r="J4124" s="317"/>
      <c r="K4124" s="323">
        <f>ROUND(SUMIF('VGT-Bewegungsdaten'!B:B,A4124,'VGT-Bewegungsdaten'!C:C),3)</f>
        <v>0</v>
      </c>
      <c r="L4124" s="324">
        <f>ROUND(SUMIF('VGT-Bewegungsdaten'!B:B,$A4124,'VGT-Bewegungsdaten'!D:D),2)</f>
        <v>0</v>
      </c>
      <c r="N4124" s="376" t="s">
        <v>4930</v>
      </c>
      <c r="O4124" s="376" t="s">
        <v>4945</v>
      </c>
      <c r="P4124" s="326">
        <f>ROUND(SUMIF('AV-Bewegungsdaten'!B:B,A4124,'AV-Bewegungsdaten'!C:C),3)</f>
        <v>0</v>
      </c>
      <c r="Q4124" s="324">
        <f>ROUND(SUMIF('AV-Bewegungsdaten'!B:B,$A4124,'AV-Bewegungsdaten'!D:D),2)</f>
        <v>0</v>
      </c>
      <c r="T4124" s="327"/>
      <c r="U4124" s="326">
        <f>ROUND(SUMIF('DV-Bewegungsdaten'!B:B,Kategorien!A4124,'DV-Bewegungsdaten'!D:D),3)</f>
        <v>0</v>
      </c>
      <c r="V4124" s="324">
        <f>ROUND(SUMIF('DV-Bewegungsdaten'!B:B,Kategorien!A4124,'DV-Bewegungsdaten'!E:E),3)</f>
        <v>0</v>
      </c>
      <c r="AD4124" s="390">
        <f t="shared" si="829"/>
        <v>9.7609999999999992</v>
      </c>
      <c r="AE4124" s="390">
        <f t="shared" si="830"/>
        <v>10.417999999999999</v>
      </c>
      <c r="AF4124" s="390">
        <f t="shared" si="831"/>
        <v>11.636999999999999</v>
      </c>
      <c r="AG4124" s="390">
        <f t="shared" si="832"/>
        <v>11.004</v>
      </c>
      <c r="AH4124" s="390">
        <f t="shared" si="833"/>
        <v>10.916</v>
      </c>
      <c r="AI4124" s="390">
        <f t="shared" si="834"/>
        <v>11.448</v>
      </c>
      <c r="AJ4124" s="390">
        <f t="shared" si="835"/>
        <v>10.731</v>
      </c>
      <c r="AK4124" s="390">
        <f t="shared" si="836"/>
        <v>11.014999999999999</v>
      </c>
      <c r="AL4124" s="390">
        <f t="shared" si="837"/>
        <v>11.125</v>
      </c>
      <c r="AM4124" s="390">
        <f t="shared" si="838"/>
        <v>11.006</v>
      </c>
      <c r="AN4124" s="390">
        <f t="shared" si="839"/>
        <v>10.6</v>
      </c>
      <c r="AO4124" s="390">
        <f t="shared" si="840"/>
        <v>11.503</v>
      </c>
    </row>
    <row r="4125" spans="1:41" ht="15" customHeight="1" x14ac:dyDescent="0.25">
      <c r="A4125" s="127" t="s">
        <v>3219</v>
      </c>
      <c r="B4125" s="125" t="s">
        <v>2078</v>
      </c>
      <c r="C4125" s="125" t="s">
        <v>4007</v>
      </c>
      <c r="D4125" s="125" t="s">
        <v>124</v>
      </c>
      <c r="F4125" s="126">
        <v>19.8</v>
      </c>
      <c r="G4125" s="126">
        <v>20</v>
      </c>
      <c r="H4125" s="126">
        <v>15.84</v>
      </c>
      <c r="I4125" s="126"/>
      <c r="J4125" s="317"/>
      <c r="K4125" s="323">
        <f>ROUND(SUMIF('VGT-Bewegungsdaten'!B:B,A4125,'VGT-Bewegungsdaten'!C:C),3)</f>
        <v>0</v>
      </c>
      <c r="L4125" s="324">
        <f>ROUND(SUMIF('VGT-Bewegungsdaten'!B:B,$A4125,'VGT-Bewegungsdaten'!D:D),2)</f>
        <v>0</v>
      </c>
      <c r="N4125" s="376" t="s">
        <v>4930</v>
      </c>
      <c r="O4125" s="376" t="s">
        <v>4945</v>
      </c>
      <c r="P4125" s="326">
        <f>ROUND(SUMIF('AV-Bewegungsdaten'!B:B,A4125,'AV-Bewegungsdaten'!C:C),3)</f>
        <v>0</v>
      </c>
      <c r="Q4125" s="324">
        <f>ROUND(SUMIF('AV-Bewegungsdaten'!B:B,$A4125,'AV-Bewegungsdaten'!D:D),2)</f>
        <v>0</v>
      </c>
      <c r="T4125" s="327"/>
      <c r="U4125" s="326">
        <f>ROUND(SUMIF('DV-Bewegungsdaten'!B:B,Kategorien!A4125,'DV-Bewegungsdaten'!D:D),3)</f>
        <v>0</v>
      </c>
      <c r="V4125" s="324">
        <f>ROUND(SUMIF('DV-Bewegungsdaten'!B:B,Kategorien!A4125,'DV-Bewegungsdaten'!E:E),3)</f>
        <v>0</v>
      </c>
      <c r="AD4125" s="390">
        <f t="shared" si="829"/>
        <v>15.061</v>
      </c>
      <c r="AE4125" s="390">
        <f t="shared" si="830"/>
        <v>15.718</v>
      </c>
      <c r="AF4125" s="390">
        <f t="shared" si="831"/>
        <v>16.937000000000001</v>
      </c>
      <c r="AG4125" s="390">
        <f t="shared" si="832"/>
        <v>16.303999999999998</v>
      </c>
      <c r="AH4125" s="390">
        <f t="shared" si="833"/>
        <v>16.216000000000001</v>
      </c>
      <c r="AI4125" s="390">
        <f t="shared" si="834"/>
        <v>16.748000000000001</v>
      </c>
      <c r="AJ4125" s="390">
        <f t="shared" si="835"/>
        <v>16.030999999999999</v>
      </c>
      <c r="AK4125" s="390">
        <f t="shared" si="836"/>
        <v>16.315000000000001</v>
      </c>
      <c r="AL4125" s="390">
        <f t="shared" si="837"/>
        <v>16.425000000000001</v>
      </c>
      <c r="AM4125" s="390">
        <f t="shared" si="838"/>
        <v>16.306000000000001</v>
      </c>
      <c r="AN4125" s="390">
        <f t="shared" si="839"/>
        <v>15.9</v>
      </c>
      <c r="AO4125" s="390">
        <f t="shared" si="840"/>
        <v>16.803000000000001</v>
      </c>
    </row>
    <row r="4126" spans="1:41" ht="15" customHeight="1" x14ac:dyDescent="0.25">
      <c r="A4126" s="127" t="s">
        <v>3220</v>
      </c>
      <c r="B4126" s="125" t="s">
        <v>2078</v>
      </c>
      <c r="C4126" s="125" t="s">
        <v>4007</v>
      </c>
      <c r="D4126" s="125" t="s">
        <v>126</v>
      </c>
      <c r="F4126" s="126">
        <v>22.77</v>
      </c>
      <c r="G4126" s="126">
        <v>22.97</v>
      </c>
      <c r="H4126" s="126">
        <v>18.22</v>
      </c>
      <c r="I4126" s="126"/>
      <c r="J4126" s="317"/>
      <c r="K4126" s="323">
        <f>ROUND(SUMIF('VGT-Bewegungsdaten'!B:B,A4126,'VGT-Bewegungsdaten'!C:C),3)</f>
        <v>0</v>
      </c>
      <c r="L4126" s="324">
        <f>ROUND(SUMIF('VGT-Bewegungsdaten'!B:B,$A4126,'VGT-Bewegungsdaten'!D:D),2)</f>
        <v>0</v>
      </c>
      <c r="N4126" s="376" t="s">
        <v>4930</v>
      </c>
      <c r="O4126" s="376" t="s">
        <v>4945</v>
      </c>
      <c r="P4126" s="326">
        <f>ROUND(SUMIF('AV-Bewegungsdaten'!B:B,A4126,'AV-Bewegungsdaten'!C:C),3)</f>
        <v>0</v>
      </c>
      <c r="Q4126" s="324">
        <f>ROUND(SUMIF('AV-Bewegungsdaten'!B:B,$A4126,'AV-Bewegungsdaten'!D:D),2)</f>
        <v>0</v>
      </c>
      <c r="T4126" s="327"/>
      <c r="U4126" s="326">
        <f>ROUND(SUMIF('DV-Bewegungsdaten'!B:B,Kategorien!A4126,'DV-Bewegungsdaten'!D:D),3)</f>
        <v>0</v>
      </c>
      <c r="V4126" s="324">
        <f>ROUND(SUMIF('DV-Bewegungsdaten'!B:B,Kategorien!A4126,'DV-Bewegungsdaten'!E:E),3)</f>
        <v>0</v>
      </c>
      <c r="AD4126" s="390">
        <f t="shared" si="829"/>
        <v>18.030999999999999</v>
      </c>
      <c r="AE4126" s="390">
        <f t="shared" si="830"/>
        <v>18.687999999999999</v>
      </c>
      <c r="AF4126" s="390">
        <f t="shared" si="831"/>
        <v>19.907</v>
      </c>
      <c r="AG4126" s="390">
        <f t="shared" si="832"/>
        <v>19.273999999999997</v>
      </c>
      <c r="AH4126" s="390">
        <f t="shared" si="833"/>
        <v>19.186</v>
      </c>
      <c r="AI4126" s="390">
        <f t="shared" si="834"/>
        <v>19.718</v>
      </c>
      <c r="AJ4126" s="390">
        <f t="shared" si="835"/>
        <v>19.000999999999998</v>
      </c>
      <c r="AK4126" s="390">
        <f t="shared" si="836"/>
        <v>19.285</v>
      </c>
      <c r="AL4126" s="390">
        <f t="shared" si="837"/>
        <v>19.395</v>
      </c>
      <c r="AM4126" s="390">
        <f t="shared" si="838"/>
        <v>19.276</v>
      </c>
      <c r="AN4126" s="390">
        <f t="shared" si="839"/>
        <v>18.869999999999997</v>
      </c>
      <c r="AO4126" s="390">
        <f t="shared" si="840"/>
        <v>19.773</v>
      </c>
    </row>
    <row r="4127" spans="1:41" ht="15" customHeight="1" x14ac:dyDescent="0.25">
      <c r="A4127" s="127" t="s">
        <v>3221</v>
      </c>
      <c r="B4127" s="125" t="s">
        <v>2078</v>
      </c>
      <c r="C4127" s="125" t="s">
        <v>4007</v>
      </c>
      <c r="D4127" s="125" t="s">
        <v>128</v>
      </c>
      <c r="F4127" s="126">
        <v>23.759999999999998</v>
      </c>
      <c r="G4127" s="126">
        <v>23.959999999999997</v>
      </c>
      <c r="H4127" s="126">
        <v>19.010000000000002</v>
      </c>
      <c r="I4127" s="126"/>
      <c r="J4127" s="317"/>
      <c r="K4127" s="323">
        <f>ROUND(SUMIF('VGT-Bewegungsdaten'!B:B,A4127,'VGT-Bewegungsdaten'!C:C),3)</f>
        <v>0</v>
      </c>
      <c r="L4127" s="324">
        <f>ROUND(SUMIF('VGT-Bewegungsdaten'!B:B,$A4127,'VGT-Bewegungsdaten'!D:D),2)</f>
        <v>0</v>
      </c>
      <c r="N4127" s="376" t="s">
        <v>4930</v>
      </c>
      <c r="O4127" s="376" t="s">
        <v>4945</v>
      </c>
      <c r="P4127" s="326">
        <f>ROUND(SUMIF('AV-Bewegungsdaten'!B:B,A4127,'AV-Bewegungsdaten'!C:C),3)</f>
        <v>0</v>
      </c>
      <c r="Q4127" s="324">
        <f>ROUND(SUMIF('AV-Bewegungsdaten'!B:B,$A4127,'AV-Bewegungsdaten'!D:D),2)</f>
        <v>0</v>
      </c>
      <c r="T4127" s="327"/>
      <c r="U4127" s="326">
        <f>ROUND(SUMIF('DV-Bewegungsdaten'!B:B,Kategorien!A4127,'DV-Bewegungsdaten'!D:D),3)</f>
        <v>0</v>
      </c>
      <c r="V4127" s="324">
        <f>ROUND(SUMIF('DV-Bewegungsdaten'!B:B,Kategorien!A4127,'DV-Bewegungsdaten'!E:E),3)</f>
        <v>0</v>
      </c>
      <c r="AD4127" s="390">
        <f t="shared" si="829"/>
        <v>19.020999999999997</v>
      </c>
      <c r="AE4127" s="390">
        <f t="shared" si="830"/>
        <v>19.677999999999997</v>
      </c>
      <c r="AF4127" s="390">
        <f t="shared" si="831"/>
        <v>20.896999999999998</v>
      </c>
      <c r="AG4127" s="390">
        <f t="shared" si="832"/>
        <v>20.263999999999996</v>
      </c>
      <c r="AH4127" s="390">
        <f t="shared" si="833"/>
        <v>20.175999999999998</v>
      </c>
      <c r="AI4127" s="390">
        <f t="shared" si="834"/>
        <v>20.707999999999998</v>
      </c>
      <c r="AJ4127" s="390">
        <f t="shared" si="835"/>
        <v>19.990999999999996</v>
      </c>
      <c r="AK4127" s="390">
        <f t="shared" si="836"/>
        <v>20.274999999999999</v>
      </c>
      <c r="AL4127" s="390">
        <f t="shared" si="837"/>
        <v>20.384999999999998</v>
      </c>
      <c r="AM4127" s="390">
        <f t="shared" si="838"/>
        <v>20.265999999999998</v>
      </c>
      <c r="AN4127" s="390">
        <f t="shared" si="839"/>
        <v>19.86</v>
      </c>
      <c r="AO4127" s="390">
        <f t="shared" si="840"/>
        <v>20.762999999999998</v>
      </c>
    </row>
    <row r="4128" spans="1:41" ht="15" customHeight="1" x14ac:dyDescent="0.25">
      <c r="A4128" s="127" t="s">
        <v>3222</v>
      </c>
      <c r="B4128" s="125" t="s">
        <v>2078</v>
      </c>
      <c r="C4128" s="125" t="s">
        <v>4007</v>
      </c>
      <c r="D4128" s="125" t="s">
        <v>130</v>
      </c>
      <c r="F4128" s="126">
        <v>26.73</v>
      </c>
      <c r="G4128" s="126">
        <v>26.93</v>
      </c>
      <c r="H4128" s="126">
        <v>21.38</v>
      </c>
      <c r="I4128" s="126"/>
      <c r="J4128" s="317"/>
      <c r="K4128" s="323">
        <f>ROUND(SUMIF('VGT-Bewegungsdaten'!B:B,A4128,'VGT-Bewegungsdaten'!C:C),3)</f>
        <v>0</v>
      </c>
      <c r="L4128" s="324">
        <f>ROUND(SUMIF('VGT-Bewegungsdaten'!B:B,$A4128,'VGT-Bewegungsdaten'!D:D),2)</f>
        <v>0</v>
      </c>
      <c r="N4128" s="376" t="s">
        <v>4930</v>
      </c>
      <c r="O4128" s="376" t="s">
        <v>4945</v>
      </c>
      <c r="P4128" s="326">
        <f>ROUND(SUMIF('AV-Bewegungsdaten'!B:B,A4128,'AV-Bewegungsdaten'!C:C),3)</f>
        <v>0</v>
      </c>
      <c r="Q4128" s="324">
        <f>ROUND(SUMIF('AV-Bewegungsdaten'!B:B,$A4128,'AV-Bewegungsdaten'!D:D),2)</f>
        <v>0</v>
      </c>
      <c r="T4128" s="327"/>
      <c r="U4128" s="326">
        <f>ROUND(SUMIF('DV-Bewegungsdaten'!B:B,Kategorien!A4128,'DV-Bewegungsdaten'!D:D),3)</f>
        <v>0</v>
      </c>
      <c r="V4128" s="324">
        <f>ROUND(SUMIF('DV-Bewegungsdaten'!B:B,Kategorien!A4128,'DV-Bewegungsdaten'!E:E),3)</f>
        <v>0</v>
      </c>
      <c r="AD4128" s="390">
        <f t="shared" si="829"/>
        <v>21.991</v>
      </c>
      <c r="AE4128" s="390">
        <f t="shared" si="830"/>
        <v>22.648</v>
      </c>
      <c r="AF4128" s="390">
        <f t="shared" si="831"/>
        <v>23.867000000000001</v>
      </c>
      <c r="AG4128" s="390">
        <f t="shared" si="832"/>
        <v>23.233999999999998</v>
      </c>
      <c r="AH4128" s="390">
        <f t="shared" si="833"/>
        <v>23.146000000000001</v>
      </c>
      <c r="AI4128" s="390">
        <f t="shared" si="834"/>
        <v>23.678000000000001</v>
      </c>
      <c r="AJ4128" s="390">
        <f t="shared" si="835"/>
        <v>22.960999999999999</v>
      </c>
      <c r="AK4128" s="390">
        <f t="shared" si="836"/>
        <v>23.245000000000001</v>
      </c>
      <c r="AL4128" s="390">
        <f t="shared" si="837"/>
        <v>23.355</v>
      </c>
      <c r="AM4128" s="390">
        <f t="shared" si="838"/>
        <v>23.236000000000001</v>
      </c>
      <c r="AN4128" s="390">
        <f t="shared" si="839"/>
        <v>22.83</v>
      </c>
      <c r="AO4128" s="390">
        <f t="shared" si="840"/>
        <v>23.733000000000001</v>
      </c>
    </row>
    <row r="4129" spans="1:41" ht="15" customHeight="1" x14ac:dyDescent="0.25">
      <c r="A4129" s="127" t="s">
        <v>3223</v>
      </c>
      <c r="B4129" s="125" t="s">
        <v>2078</v>
      </c>
      <c r="C4129" s="125" t="s">
        <v>4007</v>
      </c>
      <c r="D4129" s="125" t="s">
        <v>132</v>
      </c>
      <c r="F4129" s="126">
        <v>14.36</v>
      </c>
      <c r="G4129" s="126">
        <v>14.559999999999999</v>
      </c>
      <c r="H4129" s="126">
        <v>11.49</v>
      </c>
      <c r="I4129" s="126"/>
      <c r="J4129" s="317"/>
      <c r="K4129" s="323">
        <f>ROUND(SUMIF('VGT-Bewegungsdaten'!B:B,A4129,'VGT-Bewegungsdaten'!C:C),3)</f>
        <v>0</v>
      </c>
      <c r="L4129" s="324">
        <f>ROUND(SUMIF('VGT-Bewegungsdaten'!B:B,$A4129,'VGT-Bewegungsdaten'!D:D),2)</f>
        <v>0</v>
      </c>
      <c r="N4129" s="376" t="s">
        <v>4930</v>
      </c>
      <c r="O4129" s="376" t="s">
        <v>4945</v>
      </c>
      <c r="P4129" s="326">
        <f>ROUND(SUMIF('AV-Bewegungsdaten'!B:B,A4129,'AV-Bewegungsdaten'!C:C),3)</f>
        <v>0</v>
      </c>
      <c r="Q4129" s="324">
        <f>ROUND(SUMIF('AV-Bewegungsdaten'!B:B,$A4129,'AV-Bewegungsdaten'!D:D),2)</f>
        <v>0</v>
      </c>
      <c r="T4129" s="327"/>
      <c r="U4129" s="326">
        <f>ROUND(SUMIF('DV-Bewegungsdaten'!B:B,Kategorien!A4129,'DV-Bewegungsdaten'!D:D),3)</f>
        <v>0</v>
      </c>
      <c r="V4129" s="324">
        <f>ROUND(SUMIF('DV-Bewegungsdaten'!B:B,Kategorien!A4129,'DV-Bewegungsdaten'!E:E),3)</f>
        <v>0</v>
      </c>
      <c r="AD4129" s="390">
        <f t="shared" si="829"/>
        <v>9.6209999999999987</v>
      </c>
      <c r="AE4129" s="390">
        <f t="shared" si="830"/>
        <v>10.277999999999999</v>
      </c>
      <c r="AF4129" s="390">
        <f t="shared" si="831"/>
        <v>11.496999999999998</v>
      </c>
      <c r="AG4129" s="390">
        <f t="shared" si="832"/>
        <v>10.863999999999999</v>
      </c>
      <c r="AH4129" s="390">
        <f t="shared" si="833"/>
        <v>10.776</v>
      </c>
      <c r="AI4129" s="390">
        <f t="shared" si="834"/>
        <v>11.308</v>
      </c>
      <c r="AJ4129" s="390">
        <f t="shared" si="835"/>
        <v>10.590999999999999</v>
      </c>
      <c r="AK4129" s="390">
        <f t="shared" si="836"/>
        <v>10.874999999999998</v>
      </c>
      <c r="AL4129" s="390">
        <f t="shared" si="837"/>
        <v>10.984999999999999</v>
      </c>
      <c r="AM4129" s="390">
        <f t="shared" si="838"/>
        <v>10.866</v>
      </c>
      <c r="AN4129" s="390">
        <f t="shared" si="839"/>
        <v>10.459999999999999</v>
      </c>
      <c r="AO4129" s="390">
        <f t="shared" si="840"/>
        <v>11.363</v>
      </c>
    </row>
    <row r="4130" spans="1:41" ht="15" customHeight="1" x14ac:dyDescent="0.25">
      <c r="A4130" s="127" t="s">
        <v>3963</v>
      </c>
      <c r="B4130" s="125" t="s">
        <v>2078</v>
      </c>
      <c r="C4130" s="125" t="s">
        <v>4008</v>
      </c>
      <c r="D4130" s="125" t="s">
        <v>124</v>
      </c>
      <c r="F4130" s="126">
        <v>19.600000000000001</v>
      </c>
      <c r="G4130" s="126">
        <v>19.8</v>
      </c>
      <c r="H4130" s="126">
        <v>15.68</v>
      </c>
      <c r="I4130" s="126"/>
      <c r="J4130" s="317"/>
      <c r="K4130" s="323">
        <f>ROUND(SUMIF('VGT-Bewegungsdaten'!B:B,A4130,'VGT-Bewegungsdaten'!C:C),3)</f>
        <v>0</v>
      </c>
      <c r="L4130" s="324">
        <f>ROUND(SUMIF('VGT-Bewegungsdaten'!B:B,$A4130,'VGT-Bewegungsdaten'!D:D),2)</f>
        <v>0</v>
      </c>
      <c r="N4130" s="376" t="s">
        <v>4930</v>
      </c>
      <c r="O4130" s="376" t="s">
        <v>4945</v>
      </c>
      <c r="P4130" s="326">
        <f>ROUND(SUMIF('AV-Bewegungsdaten'!B:B,A4130,'AV-Bewegungsdaten'!C:C),3)</f>
        <v>0</v>
      </c>
      <c r="Q4130" s="324">
        <f>ROUND(SUMIF('AV-Bewegungsdaten'!B:B,$A4130,'AV-Bewegungsdaten'!D:D),2)</f>
        <v>0</v>
      </c>
      <c r="T4130" s="327"/>
      <c r="U4130" s="326">
        <f>ROUND(SUMIF('DV-Bewegungsdaten'!B:B,Kategorien!A4130,'DV-Bewegungsdaten'!D:D),3)</f>
        <v>0</v>
      </c>
      <c r="V4130" s="324">
        <f>ROUND(SUMIF('DV-Bewegungsdaten'!B:B,Kategorien!A4130,'DV-Bewegungsdaten'!E:E),3)</f>
        <v>0</v>
      </c>
      <c r="AD4130" s="390">
        <f t="shared" si="829"/>
        <v>14.861000000000001</v>
      </c>
      <c r="AE4130" s="390">
        <f t="shared" si="830"/>
        <v>15.518000000000001</v>
      </c>
      <c r="AF4130" s="390">
        <f t="shared" si="831"/>
        <v>16.737000000000002</v>
      </c>
      <c r="AG4130" s="390">
        <f t="shared" si="832"/>
        <v>16.103999999999999</v>
      </c>
      <c r="AH4130" s="390">
        <f t="shared" si="833"/>
        <v>16.016000000000002</v>
      </c>
      <c r="AI4130" s="390">
        <f t="shared" si="834"/>
        <v>16.548000000000002</v>
      </c>
      <c r="AJ4130" s="390">
        <f t="shared" si="835"/>
        <v>15.831000000000001</v>
      </c>
      <c r="AK4130" s="390">
        <f t="shared" si="836"/>
        <v>16.115000000000002</v>
      </c>
      <c r="AL4130" s="390">
        <f t="shared" si="837"/>
        <v>16.225000000000001</v>
      </c>
      <c r="AM4130" s="390">
        <f t="shared" si="838"/>
        <v>16.106000000000002</v>
      </c>
      <c r="AN4130" s="390">
        <f t="shared" si="839"/>
        <v>15.700000000000001</v>
      </c>
      <c r="AO4130" s="390">
        <f t="shared" si="840"/>
        <v>16.603000000000002</v>
      </c>
    </row>
    <row r="4131" spans="1:41" ht="15" customHeight="1" x14ac:dyDescent="0.25">
      <c r="A4131" s="127" t="s">
        <v>3964</v>
      </c>
      <c r="B4131" s="125" t="s">
        <v>2078</v>
      </c>
      <c r="C4131" s="125" t="s">
        <v>4008</v>
      </c>
      <c r="D4131" s="125" t="s">
        <v>126</v>
      </c>
      <c r="F4131" s="126">
        <v>22.54</v>
      </c>
      <c r="G4131" s="126">
        <v>22.74</v>
      </c>
      <c r="H4131" s="126">
        <v>18.03</v>
      </c>
      <c r="I4131" s="126"/>
      <c r="J4131" s="317"/>
      <c r="K4131" s="323">
        <f>ROUND(SUMIF('VGT-Bewegungsdaten'!B:B,A4131,'VGT-Bewegungsdaten'!C:C),3)</f>
        <v>0</v>
      </c>
      <c r="L4131" s="324">
        <f>ROUND(SUMIF('VGT-Bewegungsdaten'!B:B,$A4131,'VGT-Bewegungsdaten'!D:D),2)</f>
        <v>0</v>
      </c>
      <c r="N4131" s="376" t="s">
        <v>4930</v>
      </c>
      <c r="O4131" s="376" t="s">
        <v>4945</v>
      </c>
      <c r="P4131" s="326">
        <f>ROUND(SUMIF('AV-Bewegungsdaten'!B:B,A4131,'AV-Bewegungsdaten'!C:C),3)</f>
        <v>0</v>
      </c>
      <c r="Q4131" s="324">
        <f>ROUND(SUMIF('AV-Bewegungsdaten'!B:B,$A4131,'AV-Bewegungsdaten'!D:D),2)</f>
        <v>0</v>
      </c>
      <c r="T4131" s="327"/>
      <c r="U4131" s="326">
        <f>ROUND(SUMIF('DV-Bewegungsdaten'!B:B,Kategorien!A4131,'DV-Bewegungsdaten'!D:D),3)</f>
        <v>0</v>
      </c>
      <c r="V4131" s="324">
        <f>ROUND(SUMIF('DV-Bewegungsdaten'!B:B,Kategorien!A4131,'DV-Bewegungsdaten'!E:E),3)</f>
        <v>0</v>
      </c>
      <c r="AD4131" s="390">
        <f t="shared" si="829"/>
        <v>17.800999999999998</v>
      </c>
      <c r="AE4131" s="390">
        <f t="shared" si="830"/>
        <v>18.457999999999998</v>
      </c>
      <c r="AF4131" s="390">
        <f t="shared" si="831"/>
        <v>19.677</v>
      </c>
      <c r="AG4131" s="390">
        <f t="shared" si="832"/>
        <v>19.043999999999997</v>
      </c>
      <c r="AH4131" s="390">
        <f t="shared" si="833"/>
        <v>18.956</v>
      </c>
      <c r="AI4131" s="390">
        <f t="shared" si="834"/>
        <v>19.488</v>
      </c>
      <c r="AJ4131" s="390">
        <f t="shared" si="835"/>
        <v>18.770999999999997</v>
      </c>
      <c r="AK4131" s="390">
        <f t="shared" si="836"/>
        <v>19.055</v>
      </c>
      <c r="AL4131" s="390">
        <f t="shared" si="837"/>
        <v>19.164999999999999</v>
      </c>
      <c r="AM4131" s="390">
        <f t="shared" si="838"/>
        <v>19.045999999999999</v>
      </c>
      <c r="AN4131" s="390">
        <f t="shared" si="839"/>
        <v>18.64</v>
      </c>
      <c r="AO4131" s="390">
        <f t="shared" si="840"/>
        <v>19.542999999999999</v>
      </c>
    </row>
    <row r="4132" spans="1:41" ht="15" customHeight="1" x14ac:dyDescent="0.25">
      <c r="A4132" s="127" t="s">
        <v>3965</v>
      </c>
      <c r="B4132" s="125" t="s">
        <v>2078</v>
      </c>
      <c r="C4132" s="125" t="s">
        <v>4008</v>
      </c>
      <c r="D4132" s="125" t="s">
        <v>128</v>
      </c>
      <c r="F4132" s="126">
        <v>23.52</v>
      </c>
      <c r="G4132" s="126">
        <v>23.72</v>
      </c>
      <c r="H4132" s="126">
        <v>18.82</v>
      </c>
      <c r="I4132" s="126"/>
      <c r="J4132" s="317"/>
      <c r="K4132" s="323">
        <f>ROUND(SUMIF('VGT-Bewegungsdaten'!B:B,A4132,'VGT-Bewegungsdaten'!C:C),3)</f>
        <v>0</v>
      </c>
      <c r="L4132" s="324">
        <f>ROUND(SUMIF('VGT-Bewegungsdaten'!B:B,$A4132,'VGT-Bewegungsdaten'!D:D),2)</f>
        <v>0</v>
      </c>
      <c r="N4132" s="376" t="s">
        <v>4930</v>
      </c>
      <c r="O4132" s="376" t="s">
        <v>4945</v>
      </c>
      <c r="P4132" s="326">
        <f>ROUND(SUMIF('AV-Bewegungsdaten'!B:B,A4132,'AV-Bewegungsdaten'!C:C),3)</f>
        <v>0</v>
      </c>
      <c r="Q4132" s="324">
        <f>ROUND(SUMIF('AV-Bewegungsdaten'!B:B,$A4132,'AV-Bewegungsdaten'!D:D),2)</f>
        <v>0</v>
      </c>
      <c r="T4132" s="327"/>
      <c r="U4132" s="326">
        <f>ROUND(SUMIF('DV-Bewegungsdaten'!B:B,Kategorien!A4132,'DV-Bewegungsdaten'!D:D),3)</f>
        <v>0</v>
      </c>
      <c r="V4132" s="324">
        <f>ROUND(SUMIF('DV-Bewegungsdaten'!B:B,Kategorien!A4132,'DV-Bewegungsdaten'!E:E),3)</f>
        <v>0</v>
      </c>
      <c r="AD4132" s="390">
        <f t="shared" si="829"/>
        <v>18.780999999999999</v>
      </c>
      <c r="AE4132" s="390">
        <f t="shared" si="830"/>
        <v>19.437999999999999</v>
      </c>
      <c r="AF4132" s="390">
        <f t="shared" si="831"/>
        <v>20.657</v>
      </c>
      <c r="AG4132" s="390">
        <f t="shared" si="832"/>
        <v>20.023999999999997</v>
      </c>
      <c r="AH4132" s="390">
        <f t="shared" si="833"/>
        <v>19.936</v>
      </c>
      <c r="AI4132" s="390">
        <f t="shared" si="834"/>
        <v>20.468</v>
      </c>
      <c r="AJ4132" s="390">
        <f t="shared" si="835"/>
        <v>19.750999999999998</v>
      </c>
      <c r="AK4132" s="390">
        <f t="shared" si="836"/>
        <v>20.035</v>
      </c>
      <c r="AL4132" s="390">
        <f t="shared" si="837"/>
        <v>20.145</v>
      </c>
      <c r="AM4132" s="390">
        <f t="shared" si="838"/>
        <v>20.026</v>
      </c>
      <c r="AN4132" s="390">
        <f t="shared" si="839"/>
        <v>19.619999999999997</v>
      </c>
      <c r="AO4132" s="390">
        <f t="shared" si="840"/>
        <v>20.523</v>
      </c>
    </row>
    <row r="4133" spans="1:41" ht="15" customHeight="1" x14ac:dyDescent="0.25">
      <c r="A4133" s="127" t="s">
        <v>3966</v>
      </c>
      <c r="B4133" s="125" t="s">
        <v>2078</v>
      </c>
      <c r="C4133" s="125" t="s">
        <v>4008</v>
      </c>
      <c r="D4133" s="125" t="s">
        <v>130</v>
      </c>
      <c r="F4133" s="126">
        <v>26.46</v>
      </c>
      <c r="G4133" s="126">
        <v>26.66</v>
      </c>
      <c r="H4133" s="126">
        <v>21.17</v>
      </c>
      <c r="I4133" s="126"/>
      <c r="J4133" s="317"/>
      <c r="K4133" s="323">
        <f>ROUND(SUMIF('VGT-Bewegungsdaten'!B:B,A4133,'VGT-Bewegungsdaten'!C:C),3)</f>
        <v>0</v>
      </c>
      <c r="L4133" s="324">
        <f>ROUND(SUMIF('VGT-Bewegungsdaten'!B:B,$A4133,'VGT-Bewegungsdaten'!D:D),2)</f>
        <v>0</v>
      </c>
      <c r="N4133" s="376" t="s">
        <v>4930</v>
      </c>
      <c r="O4133" s="376" t="s">
        <v>4945</v>
      </c>
      <c r="P4133" s="326">
        <f>ROUND(SUMIF('AV-Bewegungsdaten'!B:B,A4133,'AV-Bewegungsdaten'!C:C),3)</f>
        <v>0</v>
      </c>
      <c r="Q4133" s="324">
        <f>ROUND(SUMIF('AV-Bewegungsdaten'!B:B,$A4133,'AV-Bewegungsdaten'!D:D),2)</f>
        <v>0</v>
      </c>
      <c r="T4133" s="327"/>
      <c r="U4133" s="326">
        <f>ROUND(SUMIF('DV-Bewegungsdaten'!B:B,Kategorien!A4133,'DV-Bewegungsdaten'!D:D),3)</f>
        <v>0</v>
      </c>
      <c r="V4133" s="324">
        <f>ROUND(SUMIF('DV-Bewegungsdaten'!B:B,Kategorien!A4133,'DV-Bewegungsdaten'!E:E),3)</f>
        <v>0</v>
      </c>
      <c r="AD4133" s="390">
        <f t="shared" si="829"/>
        <v>21.721</v>
      </c>
      <c r="AE4133" s="390">
        <f t="shared" si="830"/>
        <v>22.378</v>
      </c>
      <c r="AF4133" s="390">
        <f t="shared" si="831"/>
        <v>23.597000000000001</v>
      </c>
      <c r="AG4133" s="390">
        <f t="shared" si="832"/>
        <v>22.963999999999999</v>
      </c>
      <c r="AH4133" s="390">
        <f t="shared" si="833"/>
        <v>22.876000000000001</v>
      </c>
      <c r="AI4133" s="390">
        <f t="shared" si="834"/>
        <v>23.408000000000001</v>
      </c>
      <c r="AJ4133" s="390">
        <f t="shared" si="835"/>
        <v>22.690999999999999</v>
      </c>
      <c r="AK4133" s="390">
        <f t="shared" si="836"/>
        <v>22.975000000000001</v>
      </c>
      <c r="AL4133" s="390">
        <f t="shared" si="837"/>
        <v>23.085000000000001</v>
      </c>
      <c r="AM4133" s="390">
        <f t="shared" si="838"/>
        <v>22.966000000000001</v>
      </c>
      <c r="AN4133" s="390">
        <f t="shared" si="839"/>
        <v>22.560000000000002</v>
      </c>
      <c r="AO4133" s="390">
        <f t="shared" si="840"/>
        <v>23.463000000000001</v>
      </c>
    </row>
    <row r="4134" spans="1:41" ht="15" customHeight="1" x14ac:dyDescent="0.25">
      <c r="A4134" s="127" t="s">
        <v>3967</v>
      </c>
      <c r="B4134" s="125" t="s">
        <v>2078</v>
      </c>
      <c r="C4134" s="125" t="s">
        <v>4008</v>
      </c>
      <c r="D4134" s="125" t="s">
        <v>132</v>
      </c>
      <c r="F4134" s="126">
        <v>14.209999999999999</v>
      </c>
      <c r="G4134" s="126">
        <v>14.409999999999998</v>
      </c>
      <c r="H4134" s="126">
        <v>11.37</v>
      </c>
      <c r="I4134" s="126"/>
      <c r="J4134" s="317"/>
      <c r="K4134" s="323">
        <f>ROUND(SUMIF('VGT-Bewegungsdaten'!B:B,A4134,'VGT-Bewegungsdaten'!C:C),3)</f>
        <v>0</v>
      </c>
      <c r="L4134" s="324">
        <f>ROUND(SUMIF('VGT-Bewegungsdaten'!B:B,$A4134,'VGT-Bewegungsdaten'!D:D),2)</f>
        <v>0</v>
      </c>
      <c r="N4134" s="376" t="s">
        <v>4930</v>
      </c>
      <c r="O4134" s="376" t="s">
        <v>4945</v>
      </c>
      <c r="P4134" s="326">
        <f>ROUND(SUMIF('AV-Bewegungsdaten'!B:B,A4134,'AV-Bewegungsdaten'!C:C),3)</f>
        <v>0</v>
      </c>
      <c r="Q4134" s="324">
        <f>ROUND(SUMIF('AV-Bewegungsdaten'!B:B,$A4134,'AV-Bewegungsdaten'!D:D),2)</f>
        <v>0</v>
      </c>
      <c r="T4134" s="327"/>
      <c r="U4134" s="326">
        <f>ROUND(SUMIF('DV-Bewegungsdaten'!B:B,Kategorien!A4134,'DV-Bewegungsdaten'!D:D),3)</f>
        <v>0</v>
      </c>
      <c r="V4134" s="324">
        <f>ROUND(SUMIF('DV-Bewegungsdaten'!B:B,Kategorien!A4134,'DV-Bewegungsdaten'!E:E),3)</f>
        <v>0</v>
      </c>
      <c r="AD4134" s="390">
        <f t="shared" si="829"/>
        <v>9.4709999999999983</v>
      </c>
      <c r="AE4134" s="390">
        <f t="shared" si="830"/>
        <v>10.127999999999998</v>
      </c>
      <c r="AF4134" s="390">
        <f t="shared" si="831"/>
        <v>11.346999999999998</v>
      </c>
      <c r="AG4134" s="390">
        <f t="shared" si="832"/>
        <v>10.713999999999999</v>
      </c>
      <c r="AH4134" s="390">
        <f t="shared" si="833"/>
        <v>10.625999999999998</v>
      </c>
      <c r="AI4134" s="390">
        <f t="shared" si="834"/>
        <v>11.157999999999998</v>
      </c>
      <c r="AJ4134" s="390">
        <f t="shared" si="835"/>
        <v>10.440999999999999</v>
      </c>
      <c r="AK4134" s="390">
        <f t="shared" si="836"/>
        <v>10.724999999999998</v>
      </c>
      <c r="AL4134" s="390">
        <f t="shared" si="837"/>
        <v>10.834999999999997</v>
      </c>
      <c r="AM4134" s="390">
        <f t="shared" si="838"/>
        <v>10.715999999999998</v>
      </c>
      <c r="AN4134" s="390">
        <f t="shared" si="839"/>
        <v>10.309999999999999</v>
      </c>
      <c r="AO4134" s="390">
        <f t="shared" si="840"/>
        <v>11.212999999999997</v>
      </c>
    </row>
    <row r="4135" spans="1:41" ht="15" customHeight="1" x14ac:dyDescent="0.25">
      <c r="A4135" s="127" t="s">
        <v>4712</v>
      </c>
      <c r="B4135" s="125" t="s">
        <v>2078</v>
      </c>
      <c r="C4135" s="125" t="s">
        <v>4010</v>
      </c>
      <c r="D4135" s="125" t="s">
        <v>4713</v>
      </c>
      <c r="F4135" s="126">
        <v>25</v>
      </c>
      <c r="G4135" s="126">
        <v>25.2</v>
      </c>
      <c r="H4135" s="126">
        <v>20</v>
      </c>
      <c r="I4135" s="126"/>
      <c r="J4135" s="317"/>
      <c r="K4135" s="323">
        <f>ROUND(SUMIF('VGT-Bewegungsdaten'!B:B,A4135,'VGT-Bewegungsdaten'!C:C),3)</f>
        <v>0</v>
      </c>
      <c r="L4135" s="324">
        <f>ROUND(SUMIF('VGT-Bewegungsdaten'!B:B,$A4135,'VGT-Bewegungsdaten'!D:D),2)</f>
        <v>0</v>
      </c>
      <c r="N4135" s="376" t="s">
        <v>4930</v>
      </c>
      <c r="O4135" s="376" t="s">
        <v>4945</v>
      </c>
      <c r="P4135" s="326">
        <f>ROUND(SUMIF('AV-Bewegungsdaten'!B:B,A4135,'AV-Bewegungsdaten'!C:C),3)</f>
        <v>0</v>
      </c>
      <c r="Q4135" s="324">
        <f>ROUND(SUMIF('AV-Bewegungsdaten'!B:B,$A4135,'AV-Bewegungsdaten'!D:D),2)</f>
        <v>0</v>
      </c>
      <c r="T4135" s="327"/>
      <c r="U4135" s="326">
        <f>ROUND(SUMIF('DV-Bewegungsdaten'!B:B,Kategorien!A4135,'DV-Bewegungsdaten'!D:D),3)</f>
        <v>0</v>
      </c>
      <c r="V4135" s="324">
        <f>ROUND(SUMIF('DV-Bewegungsdaten'!B:B,Kategorien!A4135,'DV-Bewegungsdaten'!E:E),3)</f>
        <v>0</v>
      </c>
      <c r="AD4135" s="390">
        <f t="shared" si="829"/>
        <v>20.260999999999999</v>
      </c>
      <c r="AE4135" s="390">
        <f t="shared" si="830"/>
        <v>20.917999999999999</v>
      </c>
      <c r="AF4135" s="390">
        <f t="shared" si="831"/>
        <v>22.137</v>
      </c>
      <c r="AG4135" s="390">
        <f t="shared" si="832"/>
        <v>21.503999999999998</v>
      </c>
      <c r="AH4135" s="390">
        <f t="shared" si="833"/>
        <v>21.416</v>
      </c>
      <c r="AI4135" s="390">
        <f t="shared" si="834"/>
        <v>21.948</v>
      </c>
      <c r="AJ4135" s="390">
        <f t="shared" si="835"/>
        <v>21.230999999999998</v>
      </c>
      <c r="AK4135" s="390">
        <f t="shared" si="836"/>
        <v>21.515000000000001</v>
      </c>
      <c r="AL4135" s="390">
        <f t="shared" si="837"/>
        <v>21.625</v>
      </c>
      <c r="AM4135" s="390">
        <f t="shared" si="838"/>
        <v>21.506</v>
      </c>
      <c r="AN4135" s="390">
        <f t="shared" si="839"/>
        <v>21.1</v>
      </c>
      <c r="AO4135" s="390">
        <f t="shared" si="840"/>
        <v>22.003</v>
      </c>
    </row>
    <row r="4136" spans="1:41" ht="15" customHeight="1" x14ac:dyDescent="0.25">
      <c r="A4136" s="127" t="s">
        <v>4714</v>
      </c>
      <c r="B4136" s="125" t="s">
        <v>2078</v>
      </c>
      <c r="C4136" s="125" t="s">
        <v>4010</v>
      </c>
      <c r="D4136" s="125" t="s">
        <v>4715</v>
      </c>
      <c r="F4136" s="126">
        <v>30</v>
      </c>
      <c r="G4136" s="126">
        <v>30.2</v>
      </c>
      <c r="H4136" s="126">
        <v>24</v>
      </c>
      <c r="I4136" s="126"/>
      <c r="J4136" s="317"/>
      <c r="K4136" s="323">
        <f>ROUND(SUMIF('VGT-Bewegungsdaten'!B:B,A4136,'VGT-Bewegungsdaten'!C:C),3)</f>
        <v>0</v>
      </c>
      <c r="L4136" s="324">
        <f>ROUND(SUMIF('VGT-Bewegungsdaten'!B:B,$A4136,'VGT-Bewegungsdaten'!D:D),2)</f>
        <v>0</v>
      </c>
      <c r="N4136" s="376" t="s">
        <v>4930</v>
      </c>
      <c r="O4136" s="376" t="s">
        <v>4945</v>
      </c>
      <c r="P4136" s="326">
        <f>ROUND(SUMIF('AV-Bewegungsdaten'!B:B,A4136,'AV-Bewegungsdaten'!C:C),3)</f>
        <v>0</v>
      </c>
      <c r="Q4136" s="324">
        <f>ROUND(SUMIF('AV-Bewegungsdaten'!B:B,$A4136,'AV-Bewegungsdaten'!D:D),2)</f>
        <v>0</v>
      </c>
      <c r="T4136" s="327"/>
      <c r="U4136" s="326">
        <f>ROUND(SUMIF('DV-Bewegungsdaten'!B:B,Kategorien!A4136,'DV-Bewegungsdaten'!D:D),3)</f>
        <v>0</v>
      </c>
      <c r="V4136" s="324">
        <f>ROUND(SUMIF('DV-Bewegungsdaten'!B:B,Kategorien!A4136,'DV-Bewegungsdaten'!E:E),3)</f>
        <v>0</v>
      </c>
      <c r="AD4136" s="390">
        <f t="shared" si="829"/>
        <v>25.260999999999999</v>
      </c>
      <c r="AE4136" s="390">
        <f t="shared" si="830"/>
        <v>25.917999999999999</v>
      </c>
      <c r="AF4136" s="390">
        <f t="shared" si="831"/>
        <v>27.137</v>
      </c>
      <c r="AG4136" s="390">
        <f t="shared" si="832"/>
        <v>26.503999999999998</v>
      </c>
      <c r="AH4136" s="390">
        <f t="shared" si="833"/>
        <v>26.416</v>
      </c>
      <c r="AI4136" s="390">
        <f t="shared" si="834"/>
        <v>26.948</v>
      </c>
      <c r="AJ4136" s="390">
        <f t="shared" si="835"/>
        <v>26.230999999999998</v>
      </c>
      <c r="AK4136" s="390">
        <f t="shared" si="836"/>
        <v>26.515000000000001</v>
      </c>
      <c r="AL4136" s="390">
        <f t="shared" si="837"/>
        <v>26.625</v>
      </c>
      <c r="AM4136" s="390">
        <f t="shared" si="838"/>
        <v>26.506</v>
      </c>
      <c r="AN4136" s="390">
        <f t="shared" si="839"/>
        <v>26.1</v>
      </c>
      <c r="AO4136" s="390">
        <f t="shared" si="840"/>
        <v>27.003</v>
      </c>
    </row>
    <row r="4137" spans="1:41" ht="15" customHeight="1" x14ac:dyDescent="0.25">
      <c r="A4137" s="127" t="s">
        <v>5115</v>
      </c>
      <c r="B4137" s="125" t="s">
        <v>2078</v>
      </c>
      <c r="C4137" s="125" t="s">
        <v>4969</v>
      </c>
      <c r="D4137" s="125" t="s">
        <v>4713</v>
      </c>
      <c r="F4137" s="126">
        <v>25</v>
      </c>
      <c r="G4137" s="126">
        <v>25.2</v>
      </c>
      <c r="H4137" s="126">
        <v>20</v>
      </c>
      <c r="I4137" s="126"/>
      <c r="J4137" s="317"/>
      <c r="K4137" s="323">
        <f>ROUND(SUMIF('VGT-Bewegungsdaten'!B:B,A4137,'VGT-Bewegungsdaten'!C:C),3)</f>
        <v>0</v>
      </c>
      <c r="L4137" s="324">
        <f>ROUND(SUMIF('VGT-Bewegungsdaten'!B:B,$A4137,'VGT-Bewegungsdaten'!D:D),2)</f>
        <v>0</v>
      </c>
      <c r="N4137" s="376" t="s">
        <v>4930</v>
      </c>
      <c r="O4137" s="376" t="s">
        <v>4945</v>
      </c>
      <c r="P4137" s="326">
        <f>ROUND(SUMIF('AV-Bewegungsdaten'!B:B,A4137,'AV-Bewegungsdaten'!C:C),3)</f>
        <v>0</v>
      </c>
      <c r="Q4137" s="324">
        <f>ROUND(SUMIF('AV-Bewegungsdaten'!B:B,$A4137,'AV-Bewegungsdaten'!D:D),2)</f>
        <v>0</v>
      </c>
      <c r="T4137" s="327"/>
      <c r="U4137" s="326">
        <f>ROUND(SUMIF('DV-Bewegungsdaten'!B:B,Kategorien!A4137,'DV-Bewegungsdaten'!D:D),3)</f>
        <v>0</v>
      </c>
      <c r="V4137" s="324">
        <f>ROUND(SUMIF('DV-Bewegungsdaten'!B:B,Kategorien!A4137,'DV-Bewegungsdaten'!E:E),3)</f>
        <v>0</v>
      </c>
      <c r="AD4137" s="390">
        <f t="shared" si="829"/>
        <v>20.260999999999999</v>
      </c>
      <c r="AE4137" s="390">
        <f t="shared" si="830"/>
        <v>20.917999999999999</v>
      </c>
      <c r="AF4137" s="390">
        <f t="shared" si="831"/>
        <v>22.137</v>
      </c>
      <c r="AG4137" s="390">
        <f t="shared" si="832"/>
        <v>21.503999999999998</v>
      </c>
      <c r="AH4137" s="390">
        <f t="shared" si="833"/>
        <v>21.416</v>
      </c>
      <c r="AI4137" s="390">
        <f t="shared" si="834"/>
        <v>21.948</v>
      </c>
      <c r="AJ4137" s="390">
        <f t="shared" si="835"/>
        <v>21.230999999999998</v>
      </c>
      <c r="AK4137" s="390">
        <f t="shared" si="836"/>
        <v>21.515000000000001</v>
      </c>
      <c r="AL4137" s="390">
        <f t="shared" si="837"/>
        <v>21.625</v>
      </c>
      <c r="AM4137" s="390">
        <f t="shared" si="838"/>
        <v>21.506</v>
      </c>
      <c r="AN4137" s="390">
        <f t="shared" si="839"/>
        <v>21.1</v>
      </c>
      <c r="AO4137" s="390">
        <f t="shared" si="840"/>
        <v>22.003</v>
      </c>
    </row>
    <row r="4138" spans="1:41" ht="15" customHeight="1" x14ac:dyDescent="0.25">
      <c r="A4138" s="127" t="s">
        <v>5116</v>
      </c>
      <c r="B4138" s="125" t="s">
        <v>2078</v>
      </c>
      <c r="C4138" s="125" t="s">
        <v>4969</v>
      </c>
      <c r="D4138" s="125" t="s">
        <v>4715</v>
      </c>
      <c r="F4138" s="126">
        <v>30</v>
      </c>
      <c r="G4138" s="126">
        <v>30.2</v>
      </c>
      <c r="H4138" s="126">
        <v>24</v>
      </c>
      <c r="I4138" s="126"/>
      <c r="J4138" s="317"/>
      <c r="K4138" s="323">
        <f>ROUND(SUMIF('VGT-Bewegungsdaten'!B:B,A4138,'VGT-Bewegungsdaten'!C:C),3)</f>
        <v>0</v>
      </c>
      <c r="L4138" s="324">
        <f>ROUND(SUMIF('VGT-Bewegungsdaten'!B:B,$A4138,'VGT-Bewegungsdaten'!D:D),2)</f>
        <v>0</v>
      </c>
      <c r="N4138" s="376" t="s">
        <v>4930</v>
      </c>
      <c r="O4138" s="376" t="s">
        <v>4945</v>
      </c>
      <c r="P4138" s="326">
        <f>ROUND(SUMIF('AV-Bewegungsdaten'!B:B,A4138,'AV-Bewegungsdaten'!C:C),3)</f>
        <v>0</v>
      </c>
      <c r="Q4138" s="324">
        <f>ROUND(SUMIF('AV-Bewegungsdaten'!B:B,$A4138,'AV-Bewegungsdaten'!D:D),2)</f>
        <v>0</v>
      </c>
      <c r="T4138" s="327"/>
      <c r="U4138" s="326">
        <f>ROUND(SUMIF('DV-Bewegungsdaten'!B:B,Kategorien!A4138,'DV-Bewegungsdaten'!D:D),3)</f>
        <v>0</v>
      </c>
      <c r="V4138" s="324">
        <f>ROUND(SUMIF('DV-Bewegungsdaten'!B:B,Kategorien!A4138,'DV-Bewegungsdaten'!E:E),3)</f>
        <v>0</v>
      </c>
      <c r="AD4138" s="390">
        <f t="shared" si="829"/>
        <v>25.260999999999999</v>
      </c>
      <c r="AE4138" s="390">
        <f t="shared" si="830"/>
        <v>25.917999999999999</v>
      </c>
      <c r="AF4138" s="390">
        <f t="shared" si="831"/>
        <v>27.137</v>
      </c>
      <c r="AG4138" s="390">
        <f t="shared" si="832"/>
        <v>26.503999999999998</v>
      </c>
      <c r="AH4138" s="390">
        <f t="shared" si="833"/>
        <v>26.416</v>
      </c>
      <c r="AI4138" s="390">
        <f t="shared" si="834"/>
        <v>26.948</v>
      </c>
      <c r="AJ4138" s="390">
        <f t="shared" si="835"/>
        <v>26.230999999999998</v>
      </c>
      <c r="AK4138" s="390">
        <f t="shared" si="836"/>
        <v>26.515000000000001</v>
      </c>
      <c r="AL4138" s="390">
        <f t="shared" si="837"/>
        <v>26.625</v>
      </c>
      <c r="AM4138" s="390">
        <f t="shared" si="838"/>
        <v>26.506</v>
      </c>
      <c r="AN4138" s="390">
        <f t="shared" si="839"/>
        <v>26.1</v>
      </c>
      <c r="AO4138" s="390">
        <f t="shared" si="840"/>
        <v>27.003</v>
      </c>
    </row>
    <row r="4139" spans="1:41" ht="15" customHeight="1" x14ac:dyDescent="0.25">
      <c r="A4139" s="127" t="s">
        <v>5440</v>
      </c>
      <c r="B4139" s="125" t="s">
        <v>2078</v>
      </c>
      <c r="C4139" s="125" t="s">
        <v>5226</v>
      </c>
      <c r="D4139" s="125" t="s">
        <v>4713</v>
      </c>
      <c r="F4139" s="126">
        <v>25</v>
      </c>
      <c r="G4139" s="126">
        <v>25.2</v>
      </c>
      <c r="H4139" s="126">
        <v>20</v>
      </c>
      <c r="I4139" s="126"/>
      <c r="J4139" s="317"/>
      <c r="K4139" s="323">
        <f>ROUND(SUMIF('VGT-Bewegungsdaten'!B:B,A4139,'VGT-Bewegungsdaten'!C:C),3)</f>
        <v>0</v>
      </c>
      <c r="L4139" s="324">
        <f>ROUND(SUMIF('VGT-Bewegungsdaten'!B:B,$A4139,'VGT-Bewegungsdaten'!D:D),2)</f>
        <v>0</v>
      </c>
      <c r="N4139" s="376" t="s">
        <v>4930</v>
      </c>
      <c r="O4139" s="376" t="s">
        <v>4945</v>
      </c>
      <c r="P4139" s="326">
        <f>ROUND(SUMIF('AV-Bewegungsdaten'!B:B,A4139,'AV-Bewegungsdaten'!C:C),3)</f>
        <v>0</v>
      </c>
      <c r="Q4139" s="324">
        <f>ROUND(SUMIF('AV-Bewegungsdaten'!B:B,$A4139,'AV-Bewegungsdaten'!D:D),2)</f>
        <v>0</v>
      </c>
      <c r="T4139" s="327"/>
      <c r="U4139" s="326">
        <f>ROUND(SUMIF('DV-Bewegungsdaten'!B:B,Kategorien!A4139,'DV-Bewegungsdaten'!D:D),3)</f>
        <v>0</v>
      </c>
      <c r="V4139" s="324">
        <f>ROUND(SUMIF('DV-Bewegungsdaten'!B:B,Kategorien!A4139,'DV-Bewegungsdaten'!E:E),3)</f>
        <v>0</v>
      </c>
      <c r="AD4139" s="390">
        <f t="shared" si="829"/>
        <v>20.260999999999999</v>
      </c>
      <c r="AE4139" s="390">
        <f t="shared" si="830"/>
        <v>20.917999999999999</v>
      </c>
      <c r="AF4139" s="390">
        <f t="shared" si="831"/>
        <v>22.137</v>
      </c>
      <c r="AG4139" s="390">
        <f t="shared" si="832"/>
        <v>21.503999999999998</v>
      </c>
      <c r="AH4139" s="390">
        <f t="shared" si="833"/>
        <v>21.416</v>
      </c>
      <c r="AI4139" s="390">
        <f t="shared" si="834"/>
        <v>21.948</v>
      </c>
      <c r="AJ4139" s="390">
        <f t="shared" si="835"/>
        <v>21.230999999999998</v>
      </c>
      <c r="AK4139" s="390">
        <f t="shared" si="836"/>
        <v>21.515000000000001</v>
      </c>
      <c r="AL4139" s="390">
        <f t="shared" si="837"/>
        <v>21.625</v>
      </c>
      <c r="AM4139" s="390">
        <f t="shared" si="838"/>
        <v>21.506</v>
      </c>
      <c r="AN4139" s="390">
        <f t="shared" si="839"/>
        <v>21.1</v>
      </c>
      <c r="AO4139" s="390">
        <f t="shared" si="840"/>
        <v>22.003</v>
      </c>
    </row>
    <row r="4140" spans="1:41" ht="15" customHeight="1" x14ac:dyDescent="0.25">
      <c r="A4140" s="127" t="s">
        <v>5441</v>
      </c>
      <c r="B4140" s="125" t="s">
        <v>2078</v>
      </c>
      <c r="C4140" s="125" t="s">
        <v>5226</v>
      </c>
      <c r="D4140" s="125" t="s">
        <v>4715</v>
      </c>
      <c r="F4140" s="126">
        <v>30</v>
      </c>
      <c r="G4140" s="126">
        <v>30.2</v>
      </c>
      <c r="H4140" s="126">
        <v>24</v>
      </c>
      <c r="I4140" s="126"/>
      <c r="J4140" s="317"/>
      <c r="K4140" s="323">
        <f>ROUND(SUMIF('VGT-Bewegungsdaten'!B:B,A4140,'VGT-Bewegungsdaten'!C:C),3)</f>
        <v>0</v>
      </c>
      <c r="L4140" s="324">
        <f>ROUND(SUMIF('VGT-Bewegungsdaten'!B:B,$A4140,'VGT-Bewegungsdaten'!D:D),2)</f>
        <v>0</v>
      </c>
      <c r="N4140" s="376" t="s">
        <v>4930</v>
      </c>
      <c r="O4140" s="376" t="s">
        <v>4945</v>
      </c>
      <c r="P4140" s="326">
        <f>ROUND(SUMIF('AV-Bewegungsdaten'!B:B,A4140,'AV-Bewegungsdaten'!C:C),3)</f>
        <v>0</v>
      </c>
      <c r="Q4140" s="324">
        <f>ROUND(SUMIF('AV-Bewegungsdaten'!B:B,$A4140,'AV-Bewegungsdaten'!D:D),2)</f>
        <v>0</v>
      </c>
      <c r="T4140" s="327"/>
      <c r="U4140" s="326">
        <f>ROUND(SUMIF('DV-Bewegungsdaten'!B:B,Kategorien!A4140,'DV-Bewegungsdaten'!D:D),3)</f>
        <v>0</v>
      </c>
      <c r="V4140" s="324">
        <f>ROUND(SUMIF('DV-Bewegungsdaten'!B:B,Kategorien!A4140,'DV-Bewegungsdaten'!E:E),3)</f>
        <v>0</v>
      </c>
      <c r="AD4140" s="390">
        <f t="shared" si="829"/>
        <v>25.260999999999999</v>
      </c>
      <c r="AE4140" s="390">
        <f t="shared" si="830"/>
        <v>25.917999999999999</v>
      </c>
      <c r="AF4140" s="390">
        <f t="shared" si="831"/>
        <v>27.137</v>
      </c>
      <c r="AG4140" s="390">
        <f t="shared" si="832"/>
        <v>26.503999999999998</v>
      </c>
      <c r="AH4140" s="390">
        <f t="shared" si="833"/>
        <v>26.416</v>
      </c>
      <c r="AI4140" s="390">
        <f t="shared" si="834"/>
        <v>26.948</v>
      </c>
      <c r="AJ4140" s="390">
        <f t="shared" si="835"/>
        <v>26.230999999999998</v>
      </c>
      <c r="AK4140" s="390">
        <f t="shared" si="836"/>
        <v>26.515000000000001</v>
      </c>
      <c r="AL4140" s="390">
        <f t="shared" si="837"/>
        <v>26.625</v>
      </c>
      <c r="AM4140" s="390">
        <f t="shared" si="838"/>
        <v>26.506</v>
      </c>
      <c r="AN4140" s="390">
        <f t="shared" si="839"/>
        <v>26.1</v>
      </c>
      <c r="AO4140" s="390">
        <f t="shared" si="840"/>
        <v>27.003</v>
      </c>
    </row>
    <row r="4141" spans="1:41" ht="15" customHeight="1" x14ac:dyDescent="0.25">
      <c r="A4141" s="127" t="s">
        <v>5442</v>
      </c>
      <c r="B4141" s="125" t="s">
        <v>2078</v>
      </c>
      <c r="C4141" s="125" t="s">
        <v>5249</v>
      </c>
      <c r="D4141" s="125" t="s">
        <v>4713</v>
      </c>
      <c r="F4141" s="126">
        <v>25</v>
      </c>
      <c r="G4141" s="126">
        <v>25.2</v>
      </c>
      <c r="H4141" s="126">
        <v>20.16</v>
      </c>
      <c r="I4141" s="126"/>
      <c r="J4141" s="317"/>
      <c r="K4141" s="323">
        <f>ROUND(SUMIF('VGT-Bewegungsdaten'!B:B,A4141,'VGT-Bewegungsdaten'!C:C),3)</f>
        <v>0</v>
      </c>
      <c r="L4141" s="324">
        <f>ROUND(SUMIF('VGT-Bewegungsdaten'!B:B,$A4141,'VGT-Bewegungsdaten'!D:D),2)</f>
        <v>0</v>
      </c>
      <c r="N4141" s="376" t="s">
        <v>4930</v>
      </c>
      <c r="O4141" s="376" t="s">
        <v>4945</v>
      </c>
      <c r="P4141" s="326">
        <f>ROUND(SUMIF('AV-Bewegungsdaten'!B:B,A4141,'AV-Bewegungsdaten'!C:C),3)</f>
        <v>0</v>
      </c>
      <c r="Q4141" s="324">
        <f>ROUND(SUMIF('AV-Bewegungsdaten'!B:B,$A4141,'AV-Bewegungsdaten'!D:D),2)</f>
        <v>0</v>
      </c>
      <c r="T4141" s="327"/>
      <c r="U4141" s="326">
        <f>ROUND(SUMIF('DV-Bewegungsdaten'!B:B,Kategorien!A4141,'DV-Bewegungsdaten'!D:D),3)</f>
        <v>0</v>
      </c>
      <c r="V4141" s="324">
        <f>ROUND(SUMIF('DV-Bewegungsdaten'!B:B,Kategorien!A4141,'DV-Bewegungsdaten'!E:E),3)</f>
        <v>0</v>
      </c>
      <c r="AD4141" s="390">
        <f t="shared" si="829"/>
        <v>20.260999999999999</v>
      </c>
      <c r="AE4141" s="390">
        <f t="shared" si="830"/>
        <v>20.917999999999999</v>
      </c>
      <c r="AF4141" s="390">
        <f t="shared" si="831"/>
        <v>22.137</v>
      </c>
      <c r="AG4141" s="390">
        <f t="shared" si="832"/>
        <v>21.503999999999998</v>
      </c>
      <c r="AH4141" s="390">
        <f t="shared" si="833"/>
        <v>21.416</v>
      </c>
      <c r="AI4141" s="390">
        <f t="shared" si="834"/>
        <v>21.948</v>
      </c>
      <c r="AJ4141" s="390">
        <f t="shared" si="835"/>
        <v>21.230999999999998</v>
      </c>
      <c r="AK4141" s="390">
        <f t="shared" si="836"/>
        <v>21.515000000000001</v>
      </c>
      <c r="AL4141" s="390">
        <f t="shared" si="837"/>
        <v>21.625</v>
      </c>
      <c r="AM4141" s="390">
        <f t="shared" si="838"/>
        <v>21.506</v>
      </c>
      <c r="AN4141" s="390">
        <f t="shared" si="839"/>
        <v>21.1</v>
      </c>
      <c r="AO4141" s="390">
        <f t="shared" si="840"/>
        <v>22.003</v>
      </c>
    </row>
    <row r="4142" spans="1:41" ht="15" customHeight="1" x14ac:dyDescent="0.25">
      <c r="A4142" s="127" t="s">
        <v>5755</v>
      </c>
      <c r="B4142" s="125" t="s">
        <v>2078</v>
      </c>
      <c r="C4142" s="125" t="s">
        <v>5727</v>
      </c>
      <c r="D4142" s="125" t="s">
        <v>4713</v>
      </c>
      <c r="F4142" s="126">
        <v>25</v>
      </c>
      <c r="G4142" s="126">
        <v>25.2</v>
      </c>
      <c r="H4142" s="126">
        <v>20.16</v>
      </c>
      <c r="I4142" s="126"/>
      <c r="J4142" s="317"/>
      <c r="K4142" s="323">
        <f>ROUND(SUMIF('VGT-Bewegungsdaten'!B:B,A4142,'VGT-Bewegungsdaten'!C:C),3)</f>
        <v>0</v>
      </c>
      <c r="L4142" s="324">
        <f>ROUND(SUMIF('VGT-Bewegungsdaten'!B:B,$A4142,'VGT-Bewegungsdaten'!D:D),2)</f>
        <v>0</v>
      </c>
      <c r="N4142" s="376" t="s">
        <v>4930</v>
      </c>
      <c r="O4142" s="376" t="s">
        <v>4945</v>
      </c>
      <c r="P4142" s="326">
        <f>ROUND(SUMIF('AV-Bewegungsdaten'!B:B,A4142,'AV-Bewegungsdaten'!C:C),3)</f>
        <v>0</v>
      </c>
      <c r="Q4142" s="324">
        <f>ROUND(SUMIF('AV-Bewegungsdaten'!B:B,$A4142,'AV-Bewegungsdaten'!D:D),2)</f>
        <v>0</v>
      </c>
      <c r="T4142" s="327"/>
      <c r="U4142" s="326">
        <f>ROUND(SUMIF('DV-Bewegungsdaten'!B:B,Kategorien!A4142,'DV-Bewegungsdaten'!D:D),3)</f>
        <v>0</v>
      </c>
      <c r="V4142" s="324">
        <f>ROUND(SUMIF('DV-Bewegungsdaten'!B:B,Kategorien!A4142,'DV-Bewegungsdaten'!E:E),3)</f>
        <v>0</v>
      </c>
      <c r="AD4142" s="390">
        <f t="shared" si="829"/>
        <v>20.260999999999999</v>
      </c>
      <c r="AE4142" s="390">
        <f t="shared" si="830"/>
        <v>20.917999999999999</v>
      </c>
      <c r="AF4142" s="390">
        <f t="shared" si="831"/>
        <v>22.137</v>
      </c>
      <c r="AG4142" s="390">
        <f t="shared" si="832"/>
        <v>21.503999999999998</v>
      </c>
      <c r="AH4142" s="390">
        <f t="shared" si="833"/>
        <v>21.416</v>
      </c>
      <c r="AI4142" s="390">
        <f t="shared" si="834"/>
        <v>21.948</v>
      </c>
      <c r="AJ4142" s="390">
        <f t="shared" si="835"/>
        <v>21.230999999999998</v>
      </c>
      <c r="AK4142" s="390">
        <f t="shared" si="836"/>
        <v>21.515000000000001</v>
      </c>
      <c r="AL4142" s="390">
        <f t="shared" si="837"/>
        <v>21.625</v>
      </c>
      <c r="AM4142" s="390">
        <f t="shared" si="838"/>
        <v>21.506</v>
      </c>
      <c r="AN4142" s="390">
        <f t="shared" si="839"/>
        <v>21.1</v>
      </c>
      <c r="AO4142" s="390">
        <f t="shared" si="840"/>
        <v>22.003</v>
      </c>
    </row>
    <row r="4143" spans="1:41" ht="15" customHeight="1" x14ac:dyDescent="0.25">
      <c r="A4143" s="127" t="s">
        <v>6112</v>
      </c>
      <c r="B4143" s="125" t="s">
        <v>2078</v>
      </c>
      <c r="C4143" s="125" t="s">
        <v>5976</v>
      </c>
      <c r="D4143" s="125" t="s">
        <v>4713</v>
      </c>
      <c r="F4143" s="126">
        <v>25</v>
      </c>
      <c r="G4143" s="126">
        <v>25.2</v>
      </c>
      <c r="H4143" s="126">
        <v>20.16</v>
      </c>
      <c r="I4143" s="126"/>
      <c r="J4143" s="317"/>
      <c r="K4143" s="323">
        <f>ROUND(SUMIF('VGT-Bewegungsdaten'!B:B,A4143,'VGT-Bewegungsdaten'!C:C),3)</f>
        <v>0</v>
      </c>
      <c r="L4143" s="324">
        <f>ROUND(SUMIF('VGT-Bewegungsdaten'!B:B,$A4143,'VGT-Bewegungsdaten'!D:D),2)</f>
        <v>0</v>
      </c>
      <c r="N4143" s="376" t="s">
        <v>4930</v>
      </c>
      <c r="O4143" s="376" t="s">
        <v>4945</v>
      </c>
      <c r="P4143" s="326">
        <f>ROUND(SUMIF('AV-Bewegungsdaten'!B:B,A4143,'AV-Bewegungsdaten'!C:C),3)</f>
        <v>0</v>
      </c>
      <c r="Q4143" s="324">
        <f>ROUND(SUMIF('AV-Bewegungsdaten'!B:B,$A4143,'AV-Bewegungsdaten'!D:D),2)</f>
        <v>0</v>
      </c>
      <c r="T4143" s="327"/>
      <c r="U4143" s="326">
        <f>ROUND(SUMIF('DV-Bewegungsdaten'!B:B,Kategorien!A4143,'DV-Bewegungsdaten'!D:D),3)</f>
        <v>0</v>
      </c>
      <c r="V4143" s="324">
        <f>ROUND(SUMIF('DV-Bewegungsdaten'!B:B,Kategorien!A4143,'DV-Bewegungsdaten'!E:E),3)</f>
        <v>0</v>
      </c>
      <c r="AD4143" s="390">
        <f t="shared" si="829"/>
        <v>20.260999999999999</v>
      </c>
      <c r="AE4143" s="390">
        <f t="shared" si="830"/>
        <v>20.917999999999999</v>
      </c>
      <c r="AF4143" s="390">
        <f t="shared" si="831"/>
        <v>22.137</v>
      </c>
      <c r="AG4143" s="390">
        <f t="shared" si="832"/>
        <v>21.503999999999998</v>
      </c>
      <c r="AH4143" s="390">
        <f t="shared" si="833"/>
        <v>21.416</v>
      </c>
      <c r="AI4143" s="390">
        <f t="shared" si="834"/>
        <v>21.948</v>
      </c>
      <c r="AJ4143" s="390">
        <f t="shared" si="835"/>
        <v>21.230999999999998</v>
      </c>
      <c r="AK4143" s="390">
        <f t="shared" si="836"/>
        <v>21.515000000000001</v>
      </c>
      <c r="AL4143" s="390">
        <f t="shared" si="837"/>
        <v>21.625</v>
      </c>
      <c r="AM4143" s="390">
        <f t="shared" si="838"/>
        <v>21.506</v>
      </c>
      <c r="AN4143" s="390">
        <f t="shared" si="839"/>
        <v>21.1</v>
      </c>
      <c r="AO4143" s="390">
        <f t="shared" si="840"/>
        <v>22.003</v>
      </c>
    </row>
    <row r="4144" spans="1:41" ht="15" customHeight="1" x14ac:dyDescent="0.25">
      <c r="A4144" s="127" t="s">
        <v>6113</v>
      </c>
      <c r="B4144" s="125" t="s">
        <v>2078</v>
      </c>
      <c r="C4144" s="125" t="s">
        <v>6044</v>
      </c>
      <c r="D4144" s="125" t="s">
        <v>4713</v>
      </c>
      <c r="F4144" s="126">
        <v>25</v>
      </c>
      <c r="G4144" s="126">
        <v>25.2</v>
      </c>
      <c r="H4144" s="126">
        <v>20.16</v>
      </c>
      <c r="I4144" s="126"/>
      <c r="J4144" s="317"/>
      <c r="K4144" s="323">
        <f>ROUND(SUMIF('VGT-Bewegungsdaten'!B:B,A4144,'VGT-Bewegungsdaten'!C:C),3)</f>
        <v>0</v>
      </c>
      <c r="L4144" s="324">
        <f>ROUND(SUMIF('VGT-Bewegungsdaten'!B:B,$A4144,'VGT-Bewegungsdaten'!D:D),2)</f>
        <v>0</v>
      </c>
      <c r="N4144" s="376" t="s">
        <v>4930</v>
      </c>
      <c r="O4144" s="376" t="s">
        <v>4945</v>
      </c>
      <c r="P4144" s="326">
        <f>ROUND(SUMIF('AV-Bewegungsdaten'!B:B,A4144,'AV-Bewegungsdaten'!C:C),3)</f>
        <v>0</v>
      </c>
      <c r="Q4144" s="324">
        <f>ROUND(SUMIF('AV-Bewegungsdaten'!B:B,$A4144,'AV-Bewegungsdaten'!D:D),2)</f>
        <v>0</v>
      </c>
      <c r="T4144" s="327"/>
      <c r="U4144" s="326">
        <f>ROUND(SUMIF('DV-Bewegungsdaten'!B:B,Kategorien!A4144,'DV-Bewegungsdaten'!D:D),3)</f>
        <v>0</v>
      </c>
      <c r="V4144" s="324">
        <f>ROUND(SUMIF('DV-Bewegungsdaten'!B:B,Kategorien!A4144,'DV-Bewegungsdaten'!E:E),3)</f>
        <v>0</v>
      </c>
      <c r="AD4144" s="390">
        <f t="shared" si="829"/>
        <v>20.260999999999999</v>
      </c>
      <c r="AE4144" s="390">
        <f t="shared" si="830"/>
        <v>20.917999999999999</v>
      </c>
      <c r="AF4144" s="390">
        <f t="shared" si="831"/>
        <v>22.137</v>
      </c>
      <c r="AG4144" s="390">
        <f t="shared" si="832"/>
        <v>21.503999999999998</v>
      </c>
      <c r="AH4144" s="390">
        <f t="shared" si="833"/>
        <v>21.416</v>
      </c>
      <c r="AI4144" s="390">
        <f t="shared" si="834"/>
        <v>21.948</v>
      </c>
      <c r="AJ4144" s="390">
        <f t="shared" si="835"/>
        <v>21.230999999999998</v>
      </c>
      <c r="AK4144" s="390">
        <f t="shared" si="836"/>
        <v>21.515000000000001</v>
      </c>
      <c r="AL4144" s="390">
        <f t="shared" si="837"/>
        <v>21.625</v>
      </c>
      <c r="AM4144" s="390">
        <f t="shared" si="838"/>
        <v>21.506</v>
      </c>
      <c r="AN4144" s="390">
        <f t="shared" si="839"/>
        <v>21.1</v>
      </c>
      <c r="AO4144" s="390">
        <f t="shared" si="840"/>
        <v>22.003</v>
      </c>
    </row>
    <row r="4145" spans="1:41" ht="15" customHeight="1" x14ac:dyDescent="0.25">
      <c r="A4145" s="127" t="s">
        <v>6588</v>
      </c>
      <c r="B4145" s="125" t="s">
        <v>2078</v>
      </c>
      <c r="C4145" s="125" t="s">
        <v>6526</v>
      </c>
      <c r="D4145" s="125" t="s">
        <v>4713</v>
      </c>
      <c r="F4145" s="126">
        <v>25</v>
      </c>
      <c r="G4145" s="126">
        <v>25.2</v>
      </c>
      <c r="H4145" s="126">
        <v>20.16</v>
      </c>
      <c r="I4145" s="126"/>
      <c r="J4145" s="317"/>
      <c r="K4145" s="323">
        <f>ROUND(SUMIF('VGT-Bewegungsdaten'!B:B,A4145,'VGT-Bewegungsdaten'!C:C),3)</f>
        <v>0</v>
      </c>
      <c r="L4145" s="324">
        <f>ROUND(SUMIF('VGT-Bewegungsdaten'!B:B,$A4145,'VGT-Bewegungsdaten'!D:D),2)</f>
        <v>0</v>
      </c>
      <c r="N4145" s="376" t="s">
        <v>4930</v>
      </c>
      <c r="O4145" s="376" t="s">
        <v>4945</v>
      </c>
      <c r="P4145" s="326">
        <f>ROUND(SUMIF('AV-Bewegungsdaten'!B:B,A4145,'AV-Bewegungsdaten'!C:C),3)</f>
        <v>0</v>
      </c>
      <c r="Q4145" s="324">
        <f>ROUND(SUMIF('AV-Bewegungsdaten'!B:B,$A4145,'AV-Bewegungsdaten'!D:D),2)</f>
        <v>0</v>
      </c>
      <c r="T4145" s="327"/>
      <c r="U4145" s="326">
        <f>ROUND(SUMIF('DV-Bewegungsdaten'!B:B,Kategorien!A4145,'DV-Bewegungsdaten'!D:D),3)</f>
        <v>0</v>
      </c>
      <c r="V4145" s="324">
        <f>ROUND(SUMIF('DV-Bewegungsdaten'!B:B,Kategorien!A4145,'DV-Bewegungsdaten'!E:E),3)</f>
        <v>0</v>
      </c>
      <c r="AD4145" s="390">
        <f t="shared" si="829"/>
        <v>20.260999999999999</v>
      </c>
      <c r="AE4145" s="390">
        <f t="shared" si="830"/>
        <v>20.917999999999999</v>
      </c>
      <c r="AF4145" s="390">
        <f t="shared" si="831"/>
        <v>22.137</v>
      </c>
      <c r="AG4145" s="390">
        <f t="shared" si="832"/>
        <v>21.503999999999998</v>
      </c>
      <c r="AH4145" s="390">
        <f t="shared" si="833"/>
        <v>21.416</v>
      </c>
      <c r="AI4145" s="390">
        <f t="shared" si="834"/>
        <v>21.948</v>
      </c>
      <c r="AJ4145" s="390">
        <f t="shared" si="835"/>
        <v>21.230999999999998</v>
      </c>
      <c r="AK4145" s="390">
        <f t="shared" si="836"/>
        <v>21.515000000000001</v>
      </c>
      <c r="AL4145" s="390">
        <f t="shared" si="837"/>
        <v>21.625</v>
      </c>
      <c r="AM4145" s="390">
        <f t="shared" si="838"/>
        <v>21.506</v>
      </c>
      <c r="AN4145" s="390">
        <f t="shared" si="839"/>
        <v>21.1</v>
      </c>
      <c r="AO4145" s="390">
        <f t="shared" si="840"/>
        <v>22.003</v>
      </c>
    </row>
    <row r="4146" spans="1:41" ht="15" customHeight="1" x14ac:dyDescent="0.25">
      <c r="A4146" s="127" t="s">
        <v>6991</v>
      </c>
      <c r="B4146" s="125" t="s">
        <v>2078</v>
      </c>
      <c r="C4146" s="125" t="s">
        <v>6928</v>
      </c>
      <c r="D4146" s="125" t="s">
        <v>6992</v>
      </c>
      <c r="F4146" s="126">
        <v>25</v>
      </c>
      <c r="G4146" s="126">
        <v>25.2</v>
      </c>
      <c r="H4146" s="126">
        <v>20.16</v>
      </c>
      <c r="I4146" s="126"/>
      <c r="J4146" s="317"/>
      <c r="K4146" s="323">
        <f>ROUND(SUMIF('VGT-Bewegungsdaten'!B:B,A4146,'VGT-Bewegungsdaten'!C:C),3)</f>
        <v>0</v>
      </c>
      <c r="L4146" s="324">
        <f>ROUND(SUMIF('VGT-Bewegungsdaten'!B:B,$A4146,'VGT-Bewegungsdaten'!D:D),2)</f>
        <v>0</v>
      </c>
      <c r="N4146" s="376" t="s">
        <v>4930</v>
      </c>
      <c r="O4146" s="376" t="s">
        <v>4945</v>
      </c>
      <c r="P4146" s="326">
        <f>ROUND(SUMIF('AV-Bewegungsdaten'!B:B,A4146,'AV-Bewegungsdaten'!C:C),3)</f>
        <v>0</v>
      </c>
      <c r="Q4146" s="324">
        <f>ROUND(SUMIF('AV-Bewegungsdaten'!B:B,$A4146,'AV-Bewegungsdaten'!D:D),2)</f>
        <v>0</v>
      </c>
      <c r="T4146" s="327"/>
      <c r="U4146" s="326">
        <f>ROUND(SUMIF('DV-Bewegungsdaten'!B:B,Kategorien!A4146,'DV-Bewegungsdaten'!D:D),3)</f>
        <v>0</v>
      </c>
      <c r="V4146" s="324">
        <f>ROUND(SUMIF('DV-Bewegungsdaten'!B:B,Kategorien!A4146,'DV-Bewegungsdaten'!E:E),3)</f>
        <v>0</v>
      </c>
      <c r="AD4146" s="390">
        <f t="shared" si="829"/>
        <v>20.260999999999999</v>
      </c>
      <c r="AE4146" s="390">
        <f t="shared" si="830"/>
        <v>20.917999999999999</v>
      </c>
      <c r="AF4146" s="390">
        <f t="shared" si="831"/>
        <v>22.137</v>
      </c>
      <c r="AG4146" s="390">
        <f t="shared" si="832"/>
        <v>21.503999999999998</v>
      </c>
      <c r="AH4146" s="390">
        <f t="shared" si="833"/>
        <v>21.416</v>
      </c>
      <c r="AI4146" s="390">
        <f t="shared" si="834"/>
        <v>21.948</v>
      </c>
      <c r="AJ4146" s="390">
        <f t="shared" si="835"/>
        <v>21.230999999999998</v>
      </c>
      <c r="AK4146" s="390">
        <f t="shared" si="836"/>
        <v>21.515000000000001</v>
      </c>
      <c r="AL4146" s="390">
        <f t="shared" si="837"/>
        <v>21.625</v>
      </c>
      <c r="AM4146" s="390">
        <f t="shared" si="838"/>
        <v>21.506</v>
      </c>
      <c r="AN4146" s="390">
        <f t="shared" si="839"/>
        <v>21.1</v>
      </c>
      <c r="AO4146" s="390">
        <f t="shared" si="840"/>
        <v>22.003</v>
      </c>
    </row>
    <row r="4147" spans="1:41" ht="15" customHeight="1" x14ac:dyDescent="0.25">
      <c r="A4147" s="127" t="s">
        <v>1065</v>
      </c>
      <c r="B4147" s="125" t="s">
        <v>2079</v>
      </c>
      <c r="C4147" s="125" t="s">
        <v>3997</v>
      </c>
      <c r="D4147" s="125" t="s">
        <v>1066</v>
      </c>
      <c r="F4147" s="126">
        <v>9.1</v>
      </c>
      <c r="G4147" s="126">
        <v>9.5</v>
      </c>
      <c r="H4147" s="126">
        <v>7.28</v>
      </c>
      <c r="I4147" s="126"/>
      <c r="J4147" s="317"/>
      <c r="K4147" s="323">
        <f>ROUND(SUMIF('VGT-Bewegungsdaten'!B:B,A4147,'VGT-Bewegungsdaten'!C:C),3)</f>
        <v>0</v>
      </c>
      <c r="L4147" s="324">
        <f>ROUND(SUMIF('VGT-Bewegungsdaten'!B:B,$A4147,'VGT-Bewegungsdaten'!D:D),2)</f>
        <v>0</v>
      </c>
      <c r="N4147" s="376" t="s">
        <v>4930</v>
      </c>
      <c r="O4147" s="376" t="s">
        <v>4946</v>
      </c>
      <c r="P4147" s="326">
        <f>ROUND(SUMIF('AV-Bewegungsdaten'!B:B,A4147,'AV-Bewegungsdaten'!C:C),3)</f>
        <v>0</v>
      </c>
      <c r="Q4147" s="324">
        <f>ROUND(SUMIF('AV-Bewegungsdaten'!B:B,$A4147,'AV-Bewegungsdaten'!D:D),2)</f>
        <v>0</v>
      </c>
      <c r="T4147" s="327"/>
      <c r="U4147" s="326">
        <f>ROUND(SUMIF('DV-Bewegungsdaten'!B:B,Kategorien!A4147,'DV-Bewegungsdaten'!D:D),3)</f>
        <v>0</v>
      </c>
      <c r="V4147" s="324">
        <f>ROUND(SUMIF('DV-Bewegungsdaten'!B:B,Kategorien!A4147,'DV-Bewegungsdaten'!E:E),3)</f>
        <v>0</v>
      </c>
      <c r="AD4147" s="390">
        <f t="shared" ref="AD4147:AD4178" si="841">MAX(0,$G4147-AR$3)</f>
        <v>5.6669999999999998</v>
      </c>
      <c r="AE4147" s="390">
        <f t="shared" ref="AE4147:AE4178" si="842">MAX(0,$G4147-AS$3)</f>
        <v>5.6890000000000001</v>
      </c>
      <c r="AF4147" s="390">
        <f t="shared" ref="AF4147:AF4178" si="843">MAX(0,$G4147-AT$3)</f>
        <v>7.077</v>
      </c>
      <c r="AG4147" s="390">
        <f t="shared" ref="AG4147:AG4178" si="844">MAX(0,$G4147-AU$3)</f>
        <v>6.2379999999999995</v>
      </c>
      <c r="AH4147" s="390">
        <f t="shared" ref="AH4147:AH4178" si="845">MAX(0,$G4147-AV$3)</f>
        <v>5.9359999999999999</v>
      </c>
      <c r="AI4147" s="390">
        <f t="shared" ref="AI4147:AI4178" si="846">MAX(0,$G4147-AW$3)</f>
        <v>7.2690000000000001</v>
      </c>
      <c r="AJ4147" s="390">
        <f t="shared" ref="AJ4147:AJ4178" si="847">MAX(0,$G4147-AX$3)</f>
        <v>5.859</v>
      </c>
      <c r="AK4147" s="390">
        <f t="shared" ref="AK4147:AK4178" si="848">MAX(0,$G4147-AY$3)</f>
        <v>6.4710000000000001</v>
      </c>
      <c r="AL4147" s="390">
        <f t="shared" ref="AL4147:AL4178" si="849">MAX(0,$G4147-AZ$3)</f>
        <v>6.4359999999999999</v>
      </c>
      <c r="AM4147" s="390">
        <f t="shared" ref="AM4147:AM4178" si="850">MAX(0,$G4147-BA$3)</f>
        <v>6.306</v>
      </c>
      <c r="AN4147" s="390">
        <f t="shared" ref="AN4147:AN4178" si="851">MAX(0,$G4147-BB$3)</f>
        <v>5.7910000000000004</v>
      </c>
      <c r="AO4147" s="390">
        <f t="shared" ref="AO4147:AO4178" si="852">MAX(0,$G4147-BC$3)</f>
        <v>6.9009999999999998</v>
      </c>
    </row>
    <row r="4148" spans="1:41" ht="15" customHeight="1" x14ac:dyDescent="0.25">
      <c r="A4148" s="127" t="s">
        <v>1067</v>
      </c>
      <c r="B4148" s="125" t="s">
        <v>2079</v>
      </c>
      <c r="C4148" s="125" t="s">
        <v>3997</v>
      </c>
      <c r="D4148" s="125" t="s">
        <v>1068</v>
      </c>
      <c r="F4148" s="126">
        <v>6.19</v>
      </c>
      <c r="G4148" s="126">
        <v>6.5900000000000007</v>
      </c>
      <c r="H4148" s="126">
        <v>4.95</v>
      </c>
      <c r="I4148" s="126"/>
      <c r="J4148" s="317"/>
      <c r="K4148" s="323">
        <f>ROUND(SUMIF('VGT-Bewegungsdaten'!B:B,A4148,'VGT-Bewegungsdaten'!C:C),3)</f>
        <v>0</v>
      </c>
      <c r="L4148" s="324">
        <f>ROUND(SUMIF('VGT-Bewegungsdaten'!B:B,$A4148,'VGT-Bewegungsdaten'!D:D),2)</f>
        <v>0</v>
      </c>
      <c r="N4148" s="376" t="s">
        <v>4930</v>
      </c>
      <c r="O4148" s="376" t="s">
        <v>4946</v>
      </c>
      <c r="P4148" s="326">
        <f>ROUND(SUMIF('AV-Bewegungsdaten'!B:B,A4148,'AV-Bewegungsdaten'!C:C),3)</f>
        <v>0</v>
      </c>
      <c r="Q4148" s="324">
        <f>ROUND(SUMIF('AV-Bewegungsdaten'!B:B,$A4148,'AV-Bewegungsdaten'!D:D),2)</f>
        <v>0</v>
      </c>
      <c r="T4148" s="327"/>
      <c r="U4148" s="326">
        <f>ROUND(SUMIF('DV-Bewegungsdaten'!B:B,Kategorien!A4148,'DV-Bewegungsdaten'!D:D),3)</f>
        <v>0</v>
      </c>
      <c r="V4148" s="324">
        <f>ROUND(SUMIF('DV-Bewegungsdaten'!B:B,Kategorien!A4148,'DV-Bewegungsdaten'!E:E),3)</f>
        <v>0</v>
      </c>
      <c r="AD4148" s="390">
        <f t="shared" si="841"/>
        <v>2.7570000000000006</v>
      </c>
      <c r="AE4148" s="390">
        <f t="shared" si="842"/>
        <v>2.7790000000000008</v>
      </c>
      <c r="AF4148" s="390">
        <f t="shared" si="843"/>
        <v>4.1670000000000007</v>
      </c>
      <c r="AG4148" s="390">
        <f t="shared" si="844"/>
        <v>3.3280000000000007</v>
      </c>
      <c r="AH4148" s="390">
        <f t="shared" si="845"/>
        <v>3.0260000000000007</v>
      </c>
      <c r="AI4148" s="390">
        <f t="shared" si="846"/>
        <v>4.3590000000000009</v>
      </c>
      <c r="AJ4148" s="390">
        <f t="shared" si="847"/>
        <v>2.9490000000000007</v>
      </c>
      <c r="AK4148" s="390">
        <f t="shared" si="848"/>
        <v>3.5610000000000008</v>
      </c>
      <c r="AL4148" s="390">
        <f t="shared" si="849"/>
        <v>3.5260000000000007</v>
      </c>
      <c r="AM4148" s="390">
        <f t="shared" si="850"/>
        <v>3.3960000000000008</v>
      </c>
      <c r="AN4148" s="390">
        <f t="shared" si="851"/>
        <v>2.8810000000000007</v>
      </c>
      <c r="AO4148" s="390">
        <f t="shared" si="852"/>
        <v>3.9910000000000005</v>
      </c>
    </row>
    <row r="4149" spans="1:41" ht="15" customHeight="1" x14ac:dyDescent="0.25">
      <c r="A4149" s="127" t="s">
        <v>1069</v>
      </c>
      <c r="B4149" s="125" t="s">
        <v>2079</v>
      </c>
      <c r="C4149" s="125" t="s">
        <v>3998</v>
      </c>
      <c r="D4149" s="125" t="s">
        <v>1066</v>
      </c>
      <c r="F4149" s="126">
        <v>9</v>
      </c>
      <c r="G4149" s="126">
        <v>9.4</v>
      </c>
      <c r="H4149" s="126">
        <v>7.2</v>
      </c>
      <c r="I4149" s="126"/>
      <c r="J4149" s="317"/>
      <c r="K4149" s="323">
        <f>ROUND(SUMIF('VGT-Bewegungsdaten'!B:B,A4149,'VGT-Bewegungsdaten'!C:C),3)</f>
        <v>0</v>
      </c>
      <c r="L4149" s="324">
        <f>ROUND(SUMIF('VGT-Bewegungsdaten'!B:B,$A4149,'VGT-Bewegungsdaten'!D:D),2)</f>
        <v>0</v>
      </c>
      <c r="N4149" s="376" t="s">
        <v>4930</v>
      </c>
      <c r="O4149" s="376" t="s">
        <v>4946</v>
      </c>
      <c r="P4149" s="326">
        <f>ROUND(SUMIF('AV-Bewegungsdaten'!B:B,A4149,'AV-Bewegungsdaten'!C:C),3)</f>
        <v>0</v>
      </c>
      <c r="Q4149" s="324">
        <f>ROUND(SUMIF('AV-Bewegungsdaten'!B:B,$A4149,'AV-Bewegungsdaten'!D:D),2)</f>
        <v>0</v>
      </c>
      <c r="T4149" s="327"/>
      <c r="U4149" s="326">
        <f>ROUND(SUMIF('DV-Bewegungsdaten'!B:B,Kategorien!A4149,'DV-Bewegungsdaten'!D:D),3)</f>
        <v>0</v>
      </c>
      <c r="V4149" s="324">
        <f>ROUND(SUMIF('DV-Bewegungsdaten'!B:B,Kategorien!A4149,'DV-Bewegungsdaten'!E:E),3)</f>
        <v>0</v>
      </c>
      <c r="AD4149" s="390">
        <f t="shared" si="841"/>
        <v>5.5670000000000002</v>
      </c>
      <c r="AE4149" s="390">
        <f t="shared" si="842"/>
        <v>5.5890000000000004</v>
      </c>
      <c r="AF4149" s="390">
        <f t="shared" si="843"/>
        <v>6.9770000000000003</v>
      </c>
      <c r="AG4149" s="390">
        <f t="shared" si="844"/>
        <v>6.1379999999999999</v>
      </c>
      <c r="AH4149" s="390">
        <f t="shared" si="845"/>
        <v>5.8360000000000003</v>
      </c>
      <c r="AI4149" s="390">
        <f t="shared" si="846"/>
        <v>7.1690000000000005</v>
      </c>
      <c r="AJ4149" s="390">
        <f t="shared" si="847"/>
        <v>5.7590000000000003</v>
      </c>
      <c r="AK4149" s="390">
        <f t="shared" si="848"/>
        <v>6.3710000000000004</v>
      </c>
      <c r="AL4149" s="390">
        <f t="shared" si="849"/>
        <v>6.3360000000000003</v>
      </c>
      <c r="AM4149" s="390">
        <f t="shared" si="850"/>
        <v>6.2060000000000004</v>
      </c>
      <c r="AN4149" s="390">
        <f t="shared" si="851"/>
        <v>5.6910000000000007</v>
      </c>
      <c r="AO4149" s="390">
        <f t="shared" si="852"/>
        <v>6.8010000000000002</v>
      </c>
    </row>
    <row r="4150" spans="1:41" ht="15" customHeight="1" x14ac:dyDescent="0.25">
      <c r="A4150" s="127" t="s">
        <v>1070</v>
      </c>
      <c r="B4150" s="125" t="s">
        <v>2079</v>
      </c>
      <c r="C4150" s="125" t="s">
        <v>3998</v>
      </c>
      <c r="D4150" s="125" t="s">
        <v>1068</v>
      </c>
      <c r="F4150" s="126">
        <v>6.1</v>
      </c>
      <c r="G4150" s="126">
        <v>6.5</v>
      </c>
      <c r="H4150" s="126">
        <v>4.88</v>
      </c>
      <c r="I4150" s="126"/>
      <c r="J4150" s="317"/>
      <c r="K4150" s="323">
        <f>ROUND(SUMIF('VGT-Bewegungsdaten'!B:B,A4150,'VGT-Bewegungsdaten'!C:C),3)</f>
        <v>0</v>
      </c>
      <c r="L4150" s="324">
        <f>ROUND(SUMIF('VGT-Bewegungsdaten'!B:B,$A4150,'VGT-Bewegungsdaten'!D:D),2)</f>
        <v>0</v>
      </c>
      <c r="N4150" s="376" t="s">
        <v>4930</v>
      </c>
      <c r="O4150" s="376" t="s">
        <v>4946</v>
      </c>
      <c r="P4150" s="326">
        <f>ROUND(SUMIF('AV-Bewegungsdaten'!B:B,A4150,'AV-Bewegungsdaten'!C:C),3)</f>
        <v>0</v>
      </c>
      <c r="Q4150" s="324">
        <f>ROUND(SUMIF('AV-Bewegungsdaten'!B:B,$A4150,'AV-Bewegungsdaten'!D:D),2)</f>
        <v>0</v>
      </c>
      <c r="T4150" s="327"/>
      <c r="U4150" s="326">
        <f>ROUND(SUMIF('DV-Bewegungsdaten'!B:B,Kategorien!A4150,'DV-Bewegungsdaten'!D:D),3)</f>
        <v>0</v>
      </c>
      <c r="V4150" s="324">
        <f>ROUND(SUMIF('DV-Bewegungsdaten'!B:B,Kategorien!A4150,'DV-Bewegungsdaten'!E:E),3)</f>
        <v>0</v>
      </c>
      <c r="AD4150" s="390">
        <f t="shared" si="841"/>
        <v>2.6669999999999998</v>
      </c>
      <c r="AE4150" s="390">
        <f t="shared" si="842"/>
        <v>2.6890000000000001</v>
      </c>
      <c r="AF4150" s="390">
        <f t="shared" si="843"/>
        <v>4.077</v>
      </c>
      <c r="AG4150" s="390">
        <f t="shared" si="844"/>
        <v>3.238</v>
      </c>
      <c r="AH4150" s="390">
        <f t="shared" si="845"/>
        <v>2.9359999999999999</v>
      </c>
      <c r="AI4150" s="390">
        <f t="shared" si="846"/>
        <v>4.2690000000000001</v>
      </c>
      <c r="AJ4150" s="390">
        <f t="shared" si="847"/>
        <v>2.859</v>
      </c>
      <c r="AK4150" s="390">
        <f t="shared" si="848"/>
        <v>3.4710000000000001</v>
      </c>
      <c r="AL4150" s="390">
        <f t="shared" si="849"/>
        <v>3.4359999999999999</v>
      </c>
      <c r="AM4150" s="390">
        <f t="shared" si="850"/>
        <v>3.306</v>
      </c>
      <c r="AN4150" s="390">
        <f t="shared" si="851"/>
        <v>2.7909999999999999</v>
      </c>
      <c r="AO4150" s="390">
        <f t="shared" si="852"/>
        <v>3.9009999999999998</v>
      </c>
    </row>
    <row r="4151" spans="1:41" ht="15" customHeight="1" x14ac:dyDescent="0.25">
      <c r="A4151" s="127" t="s">
        <v>133</v>
      </c>
      <c r="B4151" s="125" t="s">
        <v>2079</v>
      </c>
      <c r="C4151" s="125" t="s">
        <v>3998</v>
      </c>
      <c r="D4151" s="125" t="s">
        <v>134</v>
      </c>
      <c r="F4151" s="126">
        <v>9.6999999999999993</v>
      </c>
      <c r="G4151" s="126">
        <v>10.1</v>
      </c>
      <c r="H4151" s="126">
        <v>7.76</v>
      </c>
      <c r="I4151" s="126"/>
      <c r="J4151" s="317"/>
      <c r="K4151" s="323">
        <f>ROUND(SUMIF('VGT-Bewegungsdaten'!B:B,A4151,'VGT-Bewegungsdaten'!C:C),3)</f>
        <v>0</v>
      </c>
      <c r="L4151" s="324">
        <f>ROUND(SUMIF('VGT-Bewegungsdaten'!B:B,$A4151,'VGT-Bewegungsdaten'!D:D),2)</f>
        <v>0</v>
      </c>
      <c r="N4151" s="376" t="s">
        <v>4930</v>
      </c>
      <c r="O4151" s="376" t="s">
        <v>4946</v>
      </c>
      <c r="P4151" s="326">
        <f>ROUND(SUMIF('AV-Bewegungsdaten'!B:B,A4151,'AV-Bewegungsdaten'!C:C),3)</f>
        <v>0</v>
      </c>
      <c r="Q4151" s="324">
        <f>ROUND(SUMIF('AV-Bewegungsdaten'!B:B,$A4151,'AV-Bewegungsdaten'!D:D),2)</f>
        <v>0</v>
      </c>
      <c r="T4151" s="327"/>
      <c r="U4151" s="326">
        <f>ROUND(SUMIF('DV-Bewegungsdaten'!B:B,Kategorien!A4151,'DV-Bewegungsdaten'!D:D),3)</f>
        <v>0</v>
      </c>
      <c r="V4151" s="324">
        <f>ROUND(SUMIF('DV-Bewegungsdaten'!B:B,Kategorien!A4151,'DV-Bewegungsdaten'!E:E),3)</f>
        <v>0</v>
      </c>
      <c r="AD4151" s="390">
        <f t="shared" si="841"/>
        <v>6.2669999999999995</v>
      </c>
      <c r="AE4151" s="390">
        <f t="shared" si="842"/>
        <v>6.2889999999999997</v>
      </c>
      <c r="AF4151" s="390">
        <f t="shared" si="843"/>
        <v>7.6769999999999996</v>
      </c>
      <c r="AG4151" s="390">
        <f t="shared" si="844"/>
        <v>6.8379999999999992</v>
      </c>
      <c r="AH4151" s="390">
        <f t="shared" si="845"/>
        <v>6.5359999999999996</v>
      </c>
      <c r="AI4151" s="390">
        <f t="shared" si="846"/>
        <v>7.8689999999999998</v>
      </c>
      <c r="AJ4151" s="390">
        <f t="shared" si="847"/>
        <v>6.4589999999999996</v>
      </c>
      <c r="AK4151" s="390">
        <f t="shared" si="848"/>
        <v>7.0709999999999997</v>
      </c>
      <c r="AL4151" s="390">
        <f t="shared" si="849"/>
        <v>7.0359999999999996</v>
      </c>
      <c r="AM4151" s="390">
        <f t="shared" si="850"/>
        <v>6.9059999999999997</v>
      </c>
      <c r="AN4151" s="390">
        <f t="shared" si="851"/>
        <v>6.391</v>
      </c>
      <c r="AO4151" s="390">
        <f t="shared" si="852"/>
        <v>7.5009999999999994</v>
      </c>
    </row>
    <row r="4152" spans="1:41" ht="15" customHeight="1" x14ac:dyDescent="0.25">
      <c r="A4152" s="127" t="s">
        <v>135</v>
      </c>
      <c r="B4152" s="125" t="s">
        <v>2079</v>
      </c>
      <c r="C4152" s="125" t="s">
        <v>3998</v>
      </c>
      <c r="D4152" s="125" t="s">
        <v>136</v>
      </c>
      <c r="F4152" s="126">
        <v>6.8</v>
      </c>
      <c r="G4152" s="126">
        <v>7.2</v>
      </c>
      <c r="H4152" s="126">
        <v>5.44</v>
      </c>
      <c r="I4152" s="126"/>
      <c r="J4152" s="317"/>
      <c r="K4152" s="323">
        <f>ROUND(SUMIF('VGT-Bewegungsdaten'!B:B,A4152,'VGT-Bewegungsdaten'!C:C),3)</f>
        <v>0</v>
      </c>
      <c r="L4152" s="324">
        <f>ROUND(SUMIF('VGT-Bewegungsdaten'!B:B,$A4152,'VGT-Bewegungsdaten'!D:D),2)</f>
        <v>0</v>
      </c>
      <c r="N4152" s="376" t="s">
        <v>4930</v>
      </c>
      <c r="O4152" s="376" t="s">
        <v>4946</v>
      </c>
      <c r="P4152" s="326">
        <f>ROUND(SUMIF('AV-Bewegungsdaten'!B:B,A4152,'AV-Bewegungsdaten'!C:C),3)</f>
        <v>0</v>
      </c>
      <c r="Q4152" s="324">
        <f>ROUND(SUMIF('AV-Bewegungsdaten'!B:B,$A4152,'AV-Bewegungsdaten'!D:D),2)</f>
        <v>0</v>
      </c>
      <c r="T4152" s="327"/>
      <c r="U4152" s="326">
        <f>ROUND(SUMIF('DV-Bewegungsdaten'!B:B,Kategorien!A4152,'DV-Bewegungsdaten'!D:D),3)</f>
        <v>0</v>
      </c>
      <c r="V4152" s="324">
        <f>ROUND(SUMIF('DV-Bewegungsdaten'!B:B,Kategorien!A4152,'DV-Bewegungsdaten'!E:E),3)</f>
        <v>0</v>
      </c>
      <c r="AD4152" s="390">
        <f t="shared" si="841"/>
        <v>3.367</v>
      </c>
      <c r="AE4152" s="390">
        <f t="shared" si="842"/>
        <v>3.3890000000000002</v>
      </c>
      <c r="AF4152" s="390">
        <f t="shared" si="843"/>
        <v>4.7770000000000001</v>
      </c>
      <c r="AG4152" s="390">
        <f t="shared" si="844"/>
        <v>3.9380000000000002</v>
      </c>
      <c r="AH4152" s="390">
        <f t="shared" si="845"/>
        <v>3.6360000000000001</v>
      </c>
      <c r="AI4152" s="390">
        <f t="shared" si="846"/>
        <v>4.9690000000000003</v>
      </c>
      <c r="AJ4152" s="390">
        <f t="shared" si="847"/>
        <v>3.5590000000000002</v>
      </c>
      <c r="AK4152" s="390">
        <f t="shared" si="848"/>
        <v>4.1710000000000003</v>
      </c>
      <c r="AL4152" s="390">
        <f t="shared" si="849"/>
        <v>4.1360000000000001</v>
      </c>
      <c r="AM4152" s="390">
        <f t="shared" si="850"/>
        <v>4.0060000000000002</v>
      </c>
      <c r="AN4152" s="390">
        <f t="shared" si="851"/>
        <v>3.4910000000000001</v>
      </c>
      <c r="AO4152" s="390">
        <f t="shared" si="852"/>
        <v>4.601</v>
      </c>
    </row>
    <row r="4153" spans="1:41" ht="15" customHeight="1" x14ac:dyDescent="0.25">
      <c r="A4153" s="127" t="s">
        <v>1071</v>
      </c>
      <c r="B4153" s="125" t="s">
        <v>2079</v>
      </c>
      <c r="C4153" s="125" t="s">
        <v>3999</v>
      </c>
      <c r="D4153" s="125" t="s">
        <v>1066</v>
      </c>
      <c r="F4153" s="126">
        <v>8.9</v>
      </c>
      <c r="G4153" s="126">
        <v>9.3000000000000007</v>
      </c>
      <c r="H4153" s="126">
        <v>7.12</v>
      </c>
      <c r="I4153" s="126"/>
      <c r="J4153" s="317"/>
      <c r="K4153" s="323">
        <f>ROUND(SUMIF('VGT-Bewegungsdaten'!B:B,A4153,'VGT-Bewegungsdaten'!C:C),3)</f>
        <v>0</v>
      </c>
      <c r="L4153" s="324">
        <f>ROUND(SUMIF('VGT-Bewegungsdaten'!B:B,$A4153,'VGT-Bewegungsdaten'!D:D),2)</f>
        <v>0</v>
      </c>
      <c r="N4153" s="376" t="s">
        <v>4930</v>
      </c>
      <c r="O4153" s="376" t="s">
        <v>4946</v>
      </c>
      <c r="P4153" s="326">
        <f>ROUND(SUMIF('AV-Bewegungsdaten'!B:B,A4153,'AV-Bewegungsdaten'!C:C),3)</f>
        <v>0</v>
      </c>
      <c r="Q4153" s="324">
        <f>ROUND(SUMIF('AV-Bewegungsdaten'!B:B,$A4153,'AV-Bewegungsdaten'!D:D),2)</f>
        <v>0</v>
      </c>
      <c r="T4153" s="327"/>
      <c r="U4153" s="326">
        <f>ROUND(SUMIF('DV-Bewegungsdaten'!B:B,Kategorien!A4153,'DV-Bewegungsdaten'!D:D),3)</f>
        <v>0</v>
      </c>
      <c r="V4153" s="324">
        <f>ROUND(SUMIF('DV-Bewegungsdaten'!B:B,Kategorien!A4153,'DV-Bewegungsdaten'!E:E),3)</f>
        <v>0</v>
      </c>
      <c r="AD4153" s="390">
        <f t="shared" si="841"/>
        <v>5.4670000000000005</v>
      </c>
      <c r="AE4153" s="390">
        <f t="shared" si="842"/>
        <v>5.4890000000000008</v>
      </c>
      <c r="AF4153" s="390">
        <f t="shared" si="843"/>
        <v>6.8770000000000007</v>
      </c>
      <c r="AG4153" s="390">
        <f t="shared" si="844"/>
        <v>6.0380000000000003</v>
      </c>
      <c r="AH4153" s="390">
        <f t="shared" si="845"/>
        <v>5.7360000000000007</v>
      </c>
      <c r="AI4153" s="390">
        <f t="shared" si="846"/>
        <v>7.0690000000000008</v>
      </c>
      <c r="AJ4153" s="390">
        <f t="shared" si="847"/>
        <v>5.6590000000000007</v>
      </c>
      <c r="AK4153" s="390">
        <f t="shared" si="848"/>
        <v>6.2710000000000008</v>
      </c>
      <c r="AL4153" s="390">
        <f t="shared" si="849"/>
        <v>6.2360000000000007</v>
      </c>
      <c r="AM4153" s="390">
        <f t="shared" si="850"/>
        <v>6.1060000000000008</v>
      </c>
      <c r="AN4153" s="390">
        <f t="shared" si="851"/>
        <v>5.5910000000000011</v>
      </c>
      <c r="AO4153" s="390">
        <f t="shared" si="852"/>
        <v>6.7010000000000005</v>
      </c>
    </row>
    <row r="4154" spans="1:41" ht="15" customHeight="1" x14ac:dyDescent="0.25">
      <c r="A4154" s="127" t="s">
        <v>1072</v>
      </c>
      <c r="B4154" s="125" t="s">
        <v>2079</v>
      </c>
      <c r="C4154" s="125" t="s">
        <v>3999</v>
      </c>
      <c r="D4154" s="125" t="s">
        <v>1068</v>
      </c>
      <c r="F4154" s="126">
        <v>6</v>
      </c>
      <c r="G4154" s="126">
        <v>6.4</v>
      </c>
      <c r="H4154" s="126">
        <v>4.8</v>
      </c>
      <c r="I4154" s="126"/>
      <c r="J4154" s="317"/>
      <c r="K4154" s="323">
        <f>ROUND(SUMIF('VGT-Bewegungsdaten'!B:B,A4154,'VGT-Bewegungsdaten'!C:C),3)</f>
        <v>0</v>
      </c>
      <c r="L4154" s="324">
        <f>ROUND(SUMIF('VGT-Bewegungsdaten'!B:B,$A4154,'VGT-Bewegungsdaten'!D:D),2)</f>
        <v>0</v>
      </c>
      <c r="N4154" s="376" t="s">
        <v>4930</v>
      </c>
      <c r="O4154" s="376" t="s">
        <v>4946</v>
      </c>
      <c r="P4154" s="326">
        <f>ROUND(SUMIF('AV-Bewegungsdaten'!B:B,A4154,'AV-Bewegungsdaten'!C:C),3)</f>
        <v>0</v>
      </c>
      <c r="Q4154" s="324">
        <f>ROUND(SUMIF('AV-Bewegungsdaten'!B:B,$A4154,'AV-Bewegungsdaten'!D:D),2)</f>
        <v>0</v>
      </c>
      <c r="T4154" s="327"/>
      <c r="U4154" s="326">
        <f>ROUND(SUMIF('DV-Bewegungsdaten'!B:B,Kategorien!A4154,'DV-Bewegungsdaten'!D:D),3)</f>
        <v>0</v>
      </c>
      <c r="V4154" s="324">
        <f>ROUND(SUMIF('DV-Bewegungsdaten'!B:B,Kategorien!A4154,'DV-Bewegungsdaten'!E:E),3)</f>
        <v>0</v>
      </c>
      <c r="AD4154" s="390">
        <f t="shared" si="841"/>
        <v>2.5670000000000002</v>
      </c>
      <c r="AE4154" s="390">
        <f t="shared" si="842"/>
        <v>2.5890000000000004</v>
      </c>
      <c r="AF4154" s="390">
        <f t="shared" si="843"/>
        <v>3.9770000000000003</v>
      </c>
      <c r="AG4154" s="390">
        <f t="shared" si="844"/>
        <v>3.1380000000000003</v>
      </c>
      <c r="AH4154" s="390">
        <f t="shared" si="845"/>
        <v>2.8360000000000003</v>
      </c>
      <c r="AI4154" s="390">
        <f t="shared" si="846"/>
        <v>4.1690000000000005</v>
      </c>
      <c r="AJ4154" s="390">
        <f t="shared" si="847"/>
        <v>2.7590000000000003</v>
      </c>
      <c r="AK4154" s="390">
        <f t="shared" si="848"/>
        <v>3.3710000000000004</v>
      </c>
      <c r="AL4154" s="390">
        <f t="shared" si="849"/>
        <v>3.3360000000000003</v>
      </c>
      <c r="AM4154" s="390">
        <f t="shared" si="850"/>
        <v>3.2060000000000004</v>
      </c>
      <c r="AN4154" s="390">
        <f t="shared" si="851"/>
        <v>2.6910000000000003</v>
      </c>
      <c r="AO4154" s="390">
        <f t="shared" si="852"/>
        <v>3.8010000000000002</v>
      </c>
    </row>
    <row r="4155" spans="1:41" ht="15" customHeight="1" x14ac:dyDescent="0.25">
      <c r="A4155" s="127" t="s">
        <v>137</v>
      </c>
      <c r="B4155" s="125" t="s">
        <v>2079</v>
      </c>
      <c r="C4155" s="125" t="s">
        <v>3999</v>
      </c>
      <c r="D4155" s="125" t="s">
        <v>134</v>
      </c>
      <c r="F4155" s="126">
        <v>9.6</v>
      </c>
      <c r="G4155" s="126">
        <v>10</v>
      </c>
      <c r="H4155" s="126">
        <v>7.68</v>
      </c>
      <c r="I4155" s="126"/>
      <c r="J4155" s="317"/>
      <c r="K4155" s="323">
        <f>ROUND(SUMIF('VGT-Bewegungsdaten'!B:B,A4155,'VGT-Bewegungsdaten'!C:C),3)</f>
        <v>0</v>
      </c>
      <c r="L4155" s="324">
        <f>ROUND(SUMIF('VGT-Bewegungsdaten'!B:B,$A4155,'VGT-Bewegungsdaten'!D:D),2)</f>
        <v>0</v>
      </c>
      <c r="N4155" s="376" t="s">
        <v>4930</v>
      </c>
      <c r="O4155" s="376" t="s">
        <v>4946</v>
      </c>
      <c r="P4155" s="326">
        <f>ROUND(SUMIF('AV-Bewegungsdaten'!B:B,A4155,'AV-Bewegungsdaten'!C:C),3)</f>
        <v>0</v>
      </c>
      <c r="Q4155" s="324">
        <f>ROUND(SUMIF('AV-Bewegungsdaten'!B:B,$A4155,'AV-Bewegungsdaten'!D:D),2)</f>
        <v>0</v>
      </c>
      <c r="T4155" s="327"/>
      <c r="U4155" s="326">
        <f>ROUND(SUMIF('DV-Bewegungsdaten'!B:B,Kategorien!A4155,'DV-Bewegungsdaten'!D:D),3)</f>
        <v>0</v>
      </c>
      <c r="V4155" s="324">
        <f>ROUND(SUMIF('DV-Bewegungsdaten'!B:B,Kategorien!A4155,'DV-Bewegungsdaten'!E:E),3)</f>
        <v>0</v>
      </c>
      <c r="AD4155" s="390">
        <f t="shared" si="841"/>
        <v>6.1669999999999998</v>
      </c>
      <c r="AE4155" s="390">
        <f t="shared" si="842"/>
        <v>6.1890000000000001</v>
      </c>
      <c r="AF4155" s="390">
        <f t="shared" si="843"/>
        <v>7.577</v>
      </c>
      <c r="AG4155" s="390">
        <f t="shared" si="844"/>
        <v>6.7379999999999995</v>
      </c>
      <c r="AH4155" s="390">
        <f t="shared" si="845"/>
        <v>6.4359999999999999</v>
      </c>
      <c r="AI4155" s="390">
        <f t="shared" si="846"/>
        <v>7.7690000000000001</v>
      </c>
      <c r="AJ4155" s="390">
        <f t="shared" si="847"/>
        <v>6.359</v>
      </c>
      <c r="AK4155" s="390">
        <f t="shared" si="848"/>
        <v>6.9710000000000001</v>
      </c>
      <c r="AL4155" s="390">
        <f t="shared" si="849"/>
        <v>6.9359999999999999</v>
      </c>
      <c r="AM4155" s="390">
        <f t="shared" si="850"/>
        <v>6.806</v>
      </c>
      <c r="AN4155" s="390">
        <f t="shared" si="851"/>
        <v>6.2910000000000004</v>
      </c>
      <c r="AO4155" s="390">
        <f t="shared" si="852"/>
        <v>7.4009999999999998</v>
      </c>
    </row>
    <row r="4156" spans="1:41" ht="15" customHeight="1" x14ac:dyDescent="0.25">
      <c r="A4156" s="127" t="s">
        <v>138</v>
      </c>
      <c r="B4156" s="125" t="s">
        <v>2079</v>
      </c>
      <c r="C4156" s="125" t="s">
        <v>3999</v>
      </c>
      <c r="D4156" s="125" t="s">
        <v>136</v>
      </c>
      <c r="F4156" s="126">
        <v>6.7</v>
      </c>
      <c r="G4156" s="126">
        <v>7.1000000000000005</v>
      </c>
      <c r="H4156" s="126">
        <v>5.36</v>
      </c>
      <c r="I4156" s="126"/>
      <c r="J4156" s="317"/>
      <c r="K4156" s="323">
        <f>ROUND(SUMIF('VGT-Bewegungsdaten'!B:B,A4156,'VGT-Bewegungsdaten'!C:C),3)</f>
        <v>0</v>
      </c>
      <c r="L4156" s="324">
        <f>ROUND(SUMIF('VGT-Bewegungsdaten'!B:B,$A4156,'VGT-Bewegungsdaten'!D:D),2)</f>
        <v>0</v>
      </c>
      <c r="N4156" s="376" t="s">
        <v>4930</v>
      </c>
      <c r="O4156" s="376" t="s">
        <v>4946</v>
      </c>
      <c r="P4156" s="326">
        <f>ROUND(SUMIF('AV-Bewegungsdaten'!B:B,A4156,'AV-Bewegungsdaten'!C:C),3)</f>
        <v>0</v>
      </c>
      <c r="Q4156" s="324">
        <f>ROUND(SUMIF('AV-Bewegungsdaten'!B:B,$A4156,'AV-Bewegungsdaten'!D:D),2)</f>
        <v>0</v>
      </c>
      <c r="T4156" s="327"/>
      <c r="U4156" s="326">
        <f>ROUND(SUMIF('DV-Bewegungsdaten'!B:B,Kategorien!A4156,'DV-Bewegungsdaten'!D:D),3)</f>
        <v>0</v>
      </c>
      <c r="V4156" s="324">
        <f>ROUND(SUMIF('DV-Bewegungsdaten'!B:B,Kategorien!A4156,'DV-Bewegungsdaten'!E:E),3)</f>
        <v>0</v>
      </c>
      <c r="AD4156" s="390">
        <f t="shared" si="841"/>
        <v>3.2670000000000003</v>
      </c>
      <c r="AE4156" s="390">
        <f t="shared" si="842"/>
        <v>3.2890000000000006</v>
      </c>
      <c r="AF4156" s="390">
        <f t="shared" si="843"/>
        <v>4.6770000000000005</v>
      </c>
      <c r="AG4156" s="390">
        <f t="shared" si="844"/>
        <v>3.8380000000000005</v>
      </c>
      <c r="AH4156" s="390">
        <f t="shared" si="845"/>
        <v>3.5360000000000005</v>
      </c>
      <c r="AI4156" s="390">
        <f t="shared" si="846"/>
        <v>4.8690000000000007</v>
      </c>
      <c r="AJ4156" s="390">
        <f t="shared" si="847"/>
        <v>3.4590000000000005</v>
      </c>
      <c r="AK4156" s="390">
        <f t="shared" si="848"/>
        <v>4.0710000000000006</v>
      </c>
      <c r="AL4156" s="390">
        <f t="shared" si="849"/>
        <v>4.0360000000000005</v>
      </c>
      <c r="AM4156" s="390">
        <f t="shared" si="850"/>
        <v>3.9060000000000006</v>
      </c>
      <c r="AN4156" s="390">
        <f t="shared" si="851"/>
        <v>3.3910000000000005</v>
      </c>
      <c r="AO4156" s="390">
        <f t="shared" si="852"/>
        <v>4.5010000000000003</v>
      </c>
    </row>
    <row r="4157" spans="1:41" ht="15" customHeight="1" x14ac:dyDescent="0.25">
      <c r="A4157" s="127" t="s">
        <v>1073</v>
      </c>
      <c r="B4157" s="125" t="s">
        <v>2079</v>
      </c>
      <c r="C4157" s="125" t="s">
        <v>4000</v>
      </c>
      <c r="D4157" s="125" t="s">
        <v>1066</v>
      </c>
      <c r="F4157" s="126">
        <v>8.8000000000000007</v>
      </c>
      <c r="G4157" s="126">
        <v>9.2000000000000011</v>
      </c>
      <c r="H4157" s="126">
        <v>7.04</v>
      </c>
      <c r="I4157" s="126"/>
      <c r="J4157" s="317"/>
      <c r="K4157" s="323">
        <f>ROUND(SUMIF('VGT-Bewegungsdaten'!B:B,A4157,'VGT-Bewegungsdaten'!C:C),3)</f>
        <v>0</v>
      </c>
      <c r="L4157" s="324">
        <f>ROUND(SUMIF('VGT-Bewegungsdaten'!B:B,$A4157,'VGT-Bewegungsdaten'!D:D),2)</f>
        <v>0</v>
      </c>
      <c r="N4157" s="376" t="s">
        <v>4930</v>
      </c>
      <c r="O4157" s="376" t="s">
        <v>4946</v>
      </c>
      <c r="P4157" s="326">
        <f>ROUND(SUMIF('AV-Bewegungsdaten'!B:B,A4157,'AV-Bewegungsdaten'!C:C),3)</f>
        <v>0</v>
      </c>
      <c r="Q4157" s="324">
        <f>ROUND(SUMIF('AV-Bewegungsdaten'!B:B,$A4157,'AV-Bewegungsdaten'!D:D),2)</f>
        <v>0</v>
      </c>
      <c r="T4157" s="327"/>
      <c r="U4157" s="326">
        <f>ROUND(SUMIF('DV-Bewegungsdaten'!B:B,Kategorien!A4157,'DV-Bewegungsdaten'!D:D),3)</f>
        <v>0</v>
      </c>
      <c r="V4157" s="324">
        <f>ROUND(SUMIF('DV-Bewegungsdaten'!B:B,Kategorien!A4157,'DV-Bewegungsdaten'!E:E),3)</f>
        <v>0</v>
      </c>
      <c r="AD4157" s="390">
        <f t="shared" si="841"/>
        <v>5.3670000000000009</v>
      </c>
      <c r="AE4157" s="390">
        <f t="shared" si="842"/>
        <v>5.3890000000000011</v>
      </c>
      <c r="AF4157" s="390">
        <f t="shared" si="843"/>
        <v>6.777000000000001</v>
      </c>
      <c r="AG4157" s="390">
        <f t="shared" si="844"/>
        <v>5.9380000000000006</v>
      </c>
      <c r="AH4157" s="390">
        <f t="shared" si="845"/>
        <v>5.636000000000001</v>
      </c>
      <c r="AI4157" s="390">
        <f t="shared" si="846"/>
        <v>6.9690000000000012</v>
      </c>
      <c r="AJ4157" s="390">
        <f t="shared" si="847"/>
        <v>5.5590000000000011</v>
      </c>
      <c r="AK4157" s="390">
        <f t="shared" si="848"/>
        <v>6.1710000000000012</v>
      </c>
      <c r="AL4157" s="390">
        <f t="shared" si="849"/>
        <v>6.136000000000001</v>
      </c>
      <c r="AM4157" s="390">
        <f t="shared" si="850"/>
        <v>6.0060000000000011</v>
      </c>
      <c r="AN4157" s="390">
        <f t="shared" si="851"/>
        <v>5.4910000000000014</v>
      </c>
      <c r="AO4157" s="390">
        <f t="shared" si="852"/>
        <v>6.6010000000000009</v>
      </c>
    </row>
    <row r="4158" spans="1:41" ht="15" customHeight="1" x14ac:dyDescent="0.25">
      <c r="A4158" s="127" t="s">
        <v>1074</v>
      </c>
      <c r="B4158" s="125" t="s">
        <v>2079</v>
      </c>
      <c r="C4158" s="125" t="s">
        <v>4000</v>
      </c>
      <c r="D4158" s="125" t="s">
        <v>1068</v>
      </c>
      <c r="F4158" s="126">
        <v>5.9</v>
      </c>
      <c r="G4158" s="126">
        <v>6.3000000000000007</v>
      </c>
      <c r="H4158" s="126">
        <v>4.72</v>
      </c>
      <c r="I4158" s="126"/>
      <c r="J4158" s="317"/>
      <c r="K4158" s="323">
        <f>ROUND(SUMIF('VGT-Bewegungsdaten'!B:B,A4158,'VGT-Bewegungsdaten'!C:C),3)</f>
        <v>0</v>
      </c>
      <c r="L4158" s="324">
        <f>ROUND(SUMIF('VGT-Bewegungsdaten'!B:B,$A4158,'VGT-Bewegungsdaten'!D:D),2)</f>
        <v>0</v>
      </c>
      <c r="N4158" s="376" t="s">
        <v>4930</v>
      </c>
      <c r="O4158" s="376" t="s">
        <v>4946</v>
      </c>
      <c r="P4158" s="326">
        <f>ROUND(SUMIF('AV-Bewegungsdaten'!B:B,A4158,'AV-Bewegungsdaten'!C:C),3)</f>
        <v>0</v>
      </c>
      <c r="Q4158" s="324">
        <f>ROUND(SUMIF('AV-Bewegungsdaten'!B:B,$A4158,'AV-Bewegungsdaten'!D:D),2)</f>
        <v>0</v>
      </c>
      <c r="T4158" s="327"/>
      <c r="U4158" s="326">
        <f>ROUND(SUMIF('DV-Bewegungsdaten'!B:B,Kategorien!A4158,'DV-Bewegungsdaten'!D:D),3)</f>
        <v>0</v>
      </c>
      <c r="V4158" s="324">
        <f>ROUND(SUMIF('DV-Bewegungsdaten'!B:B,Kategorien!A4158,'DV-Bewegungsdaten'!E:E),3)</f>
        <v>0</v>
      </c>
      <c r="AD4158" s="390">
        <f t="shared" si="841"/>
        <v>2.4670000000000005</v>
      </c>
      <c r="AE4158" s="390">
        <f t="shared" si="842"/>
        <v>2.4890000000000008</v>
      </c>
      <c r="AF4158" s="390">
        <f t="shared" si="843"/>
        <v>3.8770000000000007</v>
      </c>
      <c r="AG4158" s="390">
        <f t="shared" si="844"/>
        <v>3.0380000000000007</v>
      </c>
      <c r="AH4158" s="390">
        <f t="shared" si="845"/>
        <v>2.7360000000000007</v>
      </c>
      <c r="AI4158" s="390">
        <f t="shared" si="846"/>
        <v>4.0690000000000008</v>
      </c>
      <c r="AJ4158" s="390">
        <f t="shared" si="847"/>
        <v>2.6590000000000007</v>
      </c>
      <c r="AK4158" s="390">
        <f t="shared" si="848"/>
        <v>3.2710000000000008</v>
      </c>
      <c r="AL4158" s="390">
        <f t="shared" si="849"/>
        <v>3.2360000000000007</v>
      </c>
      <c r="AM4158" s="390">
        <f t="shared" si="850"/>
        <v>3.1060000000000008</v>
      </c>
      <c r="AN4158" s="390">
        <f t="shared" si="851"/>
        <v>2.5910000000000006</v>
      </c>
      <c r="AO4158" s="390">
        <f t="shared" si="852"/>
        <v>3.7010000000000005</v>
      </c>
    </row>
    <row r="4159" spans="1:41" ht="15" customHeight="1" x14ac:dyDescent="0.25">
      <c r="A4159" s="127" t="s">
        <v>139</v>
      </c>
      <c r="B4159" s="125" t="s">
        <v>2079</v>
      </c>
      <c r="C4159" s="125" t="s">
        <v>4000</v>
      </c>
      <c r="D4159" s="125" t="s">
        <v>134</v>
      </c>
      <c r="F4159" s="126">
        <v>9.5</v>
      </c>
      <c r="G4159" s="126">
        <v>9.9</v>
      </c>
      <c r="H4159" s="126">
        <v>7.6</v>
      </c>
      <c r="I4159" s="126"/>
      <c r="J4159" s="317"/>
      <c r="K4159" s="323">
        <f>ROUND(SUMIF('VGT-Bewegungsdaten'!B:B,A4159,'VGT-Bewegungsdaten'!C:C),3)</f>
        <v>0</v>
      </c>
      <c r="L4159" s="324">
        <f>ROUND(SUMIF('VGT-Bewegungsdaten'!B:B,$A4159,'VGT-Bewegungsdaten'!D:D),2)</f>
        <v>0</v>
      </c>
      <c r="N4159" s="376" t="s">
        <v>4930</v>
      </c>
      <c r="O4159" s="376" t="s">
        <v>4946</v>
      </c>
      <c r="P4159" s="326">
        <f>ROUND(SUMIF('AV-Bewegungsdaten'!B:B,A4159,'AV-Bewegungsdaten'!C:C),3)</f>
        <v>0</v>
      </c>
      <c r="Q4159" s="324">
        <f>ROUND(SUMIF('AV-Bewegungsdaten'!B:B,$A4159,'AV-Bewegungsdaten'!D:D),2)</f>
        <v>0</v>
      </c>
      <c r="T4159" s="327"/>
      <c r="U4159" s="326">
        <f>ROUND(SUMIF('DV-Bewegungsdaten'!B:B,Kategorien!A4159,'DV-Bewegungsdaten'!D:D),3)</f>
        <v>0</v>
      </c>
      <c r="V4159" s="324">
        <f>ROUND(SUMIF('DV-Bewegungsdaten'!B:B,Kategorien!A4159,'DV-Bewegungsdaten'!E:E),3)</f>
        <v>0</v>
      </c>
      <c r="AD4159" s="390">
        <f t="shared" si="841"/>
        <v>6.0670000000000002</v>
      </c>
      <c r="AE4159" s="390">
        <f t="shared" si="842"/>
        <v>6.0890000000000004</v>
      </c>
      <c r="AF4159" s="390">
        <f t="shared" si="843"/>
        <v>7.4770000000000003</v>
      </c>
      <c r="AG4159" s="390">
        <f t="shared" si="844"/>
        <v>6.6379999999999999</v>
      </c>
      <c r="AH4159" s="390">
        <f t="shared" si="845"/>
        <v>6.3360000000000003</v>
      </c>
      <c r="AI4159" s="390">
        <f t="shared" si="846"/>
        <v>7.6690000000000005</v>
      </c>
      <c r="AJ4159" s="390">
        <f t="shared" si="847"/>
        <v>6.2590000000000003</v>
      </c>
      <c r="AK4159" s="390">
        <f t="shared" si="848"/>
        <v>6.8710000000000004</v>
      </c>
      <c r="AL4159" s="390">
        <f t="shared" si="849"/>
        <v>6.8360000000000003</v>
      </c>
      <c r="AM4159" s="390">
        <f t="shared" si="850"/>
        <v>6.7060000000000004</v>
      </c>
      <c r="AN4159" s="390">
        <f t="shared" si="851"/>
        <v>6.1910000000000007</v>
      </c>
      <c r="AO4159" s="390">
        <f t="shared" si="852"/>
        <v>7.3010000000000002</v>
      </c>
    </row>
    <row r="4160" spans="1:41" ht="15" customHeight="1" x14ac:dyDescent="0.25">
      <c r="A4160" s="127" t="s">
        <v>140</v>
      </c>
      <c r="B4160" s="125" t="s">
        <v>2079</v>
      </c>
      <c r="C4160" s="125" t="s">
        <v>4000</v>
      </c>
      <c r="D4160" s="125" t="s">
        <v>136</v>
      </c>
      <c r="F4160" s="126">
        <v>6.6</v>
      </c>
      <c r="G4160" s="126">
        <v>7</v>
      </c>
      <c r="H4160" s="126">
        <v>5.28</v>
      </c>
      <c r="I4160" s="126"/>
      <c r="J4160" s="317"/>
      <c r="K4160" s="323">
        <f>ROUND(SUMIF('VGT-Bewegungsdaten'!B:B,A4160,'VGT-Bewegungsdaten'!C:C),3)</f>
        <v>0</v>
      </c>
      <c r="L4160" s="324">
        <f>ROUND(SUMIF('VGT-Bewegungsdaten'!B:B,$A4160,'VGT-Bewegungsdaten'!D:D),2)</f>
        <v>0</v>
      </c>
      <c r="N4160" s="376" t="s">
        <v>4930</v>
      </c>
      <c r="O4160" s="376" t="s">
        <v>4946</v>
      </c>
      <c r="P4160" s="326">
        <f>ROUND(SUMIF('AV-Bewegungsdaten'!B:B,A4160,'AV-Bewegungsdaten'!C:C),3)</f>
        <v>0</v>
      </c>
      <c r="Q4160" s="324">
        <f>ROUND(SUMIF('AV-Bewegungsdaten'!B:B,$A4160,'AV-Bewegungsdaten'!D:D),2)</f>
        <v>0</v>
      </c>
      <c r="T4160" s="327"/>
      <c r="U4160" s="326">
        <f>ROUND(SUMIF('DV-Bewegungsdaten'!B:B,Kategorien!A4160,'DV-Bewegungsdaten'!D:D),3)</f>
        <v>0</v>
      </c>
      <c r="V4160" s="324">
        <f>ROUND(SUMIF('DV-Bewegungsdaten'!B:B,Kategorien!A4160,'DV-Bewegungsdaten'!E:E),3)</f>
        <v>0</v>
      </c>
      <c r="AD4160" s="390">
        <f t="shared" si="841"/>
        <v>3.1669999999999998</v>
      </c>
      <c r="AE4160" s="390">
        <f t="shared" si="842"/>
        <v>3.1890000000000001</v>
      </c>
      <c r="AF4160" s="390">
        <f t="shared" si="843"/>
        <v>4.577</v>
      </c>
      <c r="AG4160" s="390">
        <f t="shared" si="844"/>
        <v>3.738</v>
      </c>
      <c r="AH4160" s="390">
        <f t="shared" si="845"/>
        <v>3.4359999999999999</v>
      </c>
      <c r="AI4160" s="390">
        <f t="shared" si="846"/>
        <v>4.7690000000000001</v>
      </c>
      <c r="AJ4160" s="390">
        <f t="shared" si="847"/>
        <v>3.359</v>
      </c>
      <c r="AK4160" s="390">
        <f t="shared" si="848"/>
        <v>3.9710000000000001</v>
      </c>
      <c r="AL4160" s="390">
        <f t="shared" si="849"/>
        <v>3.9359999999999999</v>
      </c>
      <c r="AM4160" s="390">
        <f t="shared" si="850"/>
        <v>3.806</v>
      </c>
      <c r="AN4160" s="390">
        <f t="shared" si="851"/>
        <v>3.2909999999999999</v>
      </c>
      <c r="AO4160" s="390">
        <f t="shared" si="852"/>
        <v>4.4009999999999998</v>
      </c>
    </row>
    <row r="4161" spans="1:41" ht="15" customHeight="1" x14ac:dyDescent="0.25">
      <c r="A4161" s="127" t="s">
        <v>1075</v>
      </c>
      <c r="B4161" s="125" t="s">
        <v>2079</v>
      </c>
      <c r="C4161" s="125" t="s">
        <v>4001</v>
      </c>
      <c r="D4161" s="125" t="s">
        <v>153</v>
      </c>
      <c r="F4161" s="126">
        <v>8.6999999999999993</v>
      </c>
      <c r="G4161" s="126">
        <v>9.1</v>
      </c>
      <c r="H4161" s="126">
        <v>6.96</v>
      </c>
      <c r="I4161" s="126"/>
      <c r="J4161" s="317"/>
      <c r="K4161" s="323">
        <f>ROUND(SUMIF('VGT-Bewegungsdaten'!B:B,A4161,'VGT-Bewegungsdaten'!C:C),3)</f>
        <v>0</v>
      </c>
      <c r="L4161" s="324">
        <f>ROUND(SUMIF('VGT-Bewegungsdaten'!B:B,$A4161,'VGT-Bewegungsdaten'!D:D),2)</f>
        <v>0</v>
      </c>
      <c r="N4161" s="376" t="s">
        <v>4930</v>
      </c>
      <c r="O4161" s="376" t="s">
        <v>4946</v>
      </c>
      <c r="P4161" s="326">
        <f>ROUND(SUMIF('AV-Bewegungsdaten'!B:B,A4161,'AV-Bewegungsdaten'!C:C),3)</f>
        <v>0</v>
      </c>
      <c r="Q4161" s="324">
        <f>ROUND(SUMIF('AV-Bewegungsdaten'!B:B,$A4161,'AV-Bewegungsdaten'!D:D),2)</f>
        <v>0</v>
      </c>
      <c r="T4161" s="327"/>
      <c r="U4161" s="326">
        <f>ROUND(SUMIF('DV-Bewegungsdaten'!B:B,Kategorien!A4161,'DV-Bewegungsdaten'!D:D),3)</f>
        <v>0</v>
      </c>
      <c r="V4161" s="324">
        <f>ROUND(SUMIF('DV-Bewegungsdaten'!B:B,Kategorien!A4161,'DV-Bewegungsdaten'!E:E),3)</f>
        <v>0</v>
      </c>
      <c r="AD4161" s="390">
        <f t="shared" si="841"/>
        <v>5.2669999999999995</v>
      </c>
      <c r="AE4161" s="390">
        <f t="shared" si="842"/>
        <v>5.2889999999999997</v>
      </c>
      <c r="AF4161" s="390">
        <f t="shared" si="843"/>
        <v>6.6769999999999996</v>
      </c>
      <c r="AG4161" s="390">
        <f t="shared" si="844"/>
        <v>5.8379999999999992</v>
      </c>
      <c r="AH4161" s="390">
        <f t="shared" si="845"/>
        <v>5.5359999999999996</v>
      </c>
      <c r="AI4161" s="390">
        <f t="shared" si="846"/>
        <v>6.8689999999999998</v>
      </c>
      <c r="AJ4161" s="390">
        <f t="shared" si="847"/>
        <v>5.4589999999999996</v>
      </c>
      <c r="AK4161" s="390">
        <f t="shared" si="848"/>
        <v>6.0709999999999997</v>
      </c>
      <c r="AL4161" s="390">
        <f t="shared" si="849"/>
        <v>6.0359999999999996</v>
      </c>
      <c r="AM4161" s="390">
        <f t="shared" si="850"/>
        <v>5.9059999999999997</v>
      </c>
      <c r="AN4161" s="390">
        <f t="shared" si="851"/>
        <v>5.391</v>
      </c>
      <c r="AO4161" s="390">
        <f t="shared" si="852"/>
        <v>6.5009999999999994</v>
      </c>
    </row>
    <row r="4162" spans="1:41" ht="15" customHeight="1" x14ac:dyDescent="0.25">
      <c r="A4162" s="127" t="s">
        <v>1076</v>
      </c>
      <c r="B4162" s="125" t="s">
        <v>2079</v>
      </c>
      <c r="C4162" s="125" t="s">
        <v>4001</v>
      </c>
      <c r="D4162" s="125" t="s">
        <v>157</v>
      </c>
      <c r="F4162" s="126">
        <v>5.5</v>
      </c>
      <c r="G4162" s="126">
        <v>5.9</v>
      </c>
      <c r="H4162" s="126">
        <v>4.4000000000000004</v>
      </c>
      <c r="I4162" s="126"/>
      <c r="J4162" s="317"/>
      <c r="K4162" s="323">
        <f>ROUND(SUMIF('VGT-Bewegungsdaten'!B:B,A4162,'VGT-Bewegungsdaten'!C:C),3)</f>
        <v>0</v>
      </c>
      <c r="L4162" s="324">
        <f>ROUND(SUMIF('VGT-Bewegungsdaten'!B:B,$A4162,'VGT-Bewegungsdaten'!D:D),2)</f>
        <v>0</v>
      </c>
      <c r="N4162" s="376" t="s">
        <v>4930</v>
      </c>
      <c r="O4162" s="376" t="s">
        <v>4946</v>
      </c>
      <c r="P4162" s="326">
        <f>ROUND(SUMIF('AV-Bewegungsdaten'!B:B,A4162,'AV-Bewegungsdaten'!C:C),3)</f>
        <v>0</v>
      </c>
      <c r="Q4162" s="324">
        <f>ROUND(SUMIF('AV-Bewegungsdaten'!B:B,$A4162,'AV-Bewegungsdaten'!D:D),2)</f>
        <v>0</v>
      </c>
      <c r="T4162" s="327"/>
      <c r="U4162" s="326">
        <f>ROUND(SUMIF('DV-Bewegungsdaten'!B:B,Kategorien!A4162,'DV-Bewegungsdaten'!D:D),3)</f>
        <v>0</v>
      </c>
      <c r="V4162" s="324">
        <f>ROUND(SUMIF('DV-Bewegungsdaten'!B:B,Kategorien!A4162,'DV-Bewegungsdaten'!E:E),3)</f>
        <v>0</v>
      </c>
      <c r="AD4162" s="390">
        <f t="shared" si="841"/>
        <v>2.0670000000000002</v>
      </c>
      <c r="AE4162" s="390">
        <f t="shared" si="842"/>
        <v>2.0890000000000004</v>
      </c>
      <c r="AF4162" s="390">
        <f t="shared" si="843"/>
        <v>3.4770000000000003</v>
      </c>
      <c r="AG4162" s="390">
        <f t="shared" si="844"/>
        <v>2.6380000000000003</v>
      </c>
      <c r="AH4162" s="390">
        <f t="shared" si="845"/>
        <v>2.3360000000000003</v>
      </c>
      <c r="AI4162" s="390">
        <f t="shared" si="846"/>
        <v>3.6690000000000005</v>
      </c>
      <c r="AJ4162" s="390">
        <f t="shared" si="847"/>
        <v>2.2590000000000003</v>
      </c>
      <c r="AK4162" s="390">
        <f t="shared" si="848"/>
        <v>2.8710000000000004</v>
      </c>
      <c r="AL4162" s="390">
        <f t="shared" si="849"/>
        <v>2.8360000000000003</v>
      </c>
      <c r="AM4162" s="390">
        <f t="shared" si="850"/>
        <v>2.7060000000000004</v>
      </c>
      <c r="AN4162" s="390">
        <f t="shared" si="851"/>
        <v>2.1910000000000003</v>
      </c>
      <c r="AO4162" s="390">
        <f t="shared" si="852"/>
        <v>3.3010000000000002</v>
      </c>
    </row>
    <row r="4163" spans="1:41" ht="15" customHeight="1" x14ac:dyDescent="0.25">
      <c r="A4163" s="127" t="s">
        <v>141</v>
      </c>
      <c r="B4163" s="125" t="s">
        <v>2079</v>
      </c>
      <c r="C4163" s="125" t="s">
        <v>4001</v>
      </c>
      <c r="D4163" s="125" t="s">
        <v>155</v>
      </c>
      <c r="F4163" s="126">
        <v>9.4</v>
      </c>
      <c r="G4163" s="126">
        <v>9.8000000000000007</v>
      </c>
      <c r="H4163" s="126">
        <v>7.52</v>
      </c>
      <c r="I4163" s="126"/>
      <c r="J4163" s="317"/>
      <c r="K4163" s="323">
        <f>ROUND(SUMIF('VGT-Bewegungsdaten'!B:B,A4163,'VGT-Bewegungsdaten'!C:C),3)</f>
        <v>0</v>
      </c>
      <c r="L4163" s="324">
        <f>ROUND(SUMIF('VGT-Bewegungsdaten'!B:B,$A4163,'VGT-Bewegungsdaten'!D:D),2)</f>
        <v>0</v>
      </c>
      <c r="N4163" s="376" t="s">
        <v>4930</v>
      </c>
      <c r="O4163" s="376" t="s">
        <v>4946</v>
      </c>
      <c r="P4163" s="326">
        <f>ROUND(SUMIF('AV-Bewegungsdaten'!B:B,A4163,'AV-Bewegungsdaten'!C:C),3)</f>
        <v>0</v>
      </c>
      <c r="Q4163" s="324">
        <f>ROUND(SUMIF('AV-Bewegungsdaten'!B:B,$A4163,'AV-Bewegungsdaten'!D:D),2)</f>
        <v>0</v>
      </c>
      <c r="T4163" s="327"/>
      <c r="U4163" s="326">
        <f>ROUND(SUMIF('DV-Bewegungsdaten'!B:B,Kategorien!A4163,'DV-Bewegungsdaten'!D:D),3)</f>
        <v>0</v>
      </c>
      <c r="V4163" s="324">
        <f>ROUND(SUMIF('DV-Bewegungsdaten'!B:B,Kategorien!A4163,'DV-Bewegungsdaten'!E:E),3)</f>
        <v>0</v>
      </c>
      <c r="AD4163" s="390">
        <f t="shared" si="841"/>
        <v>5.9670000000000005</v>
      </c>
      <c r="AE4163" s="390">
        <f t="shared" si="842"/>
        <v>5.9890000000000008</v>
      </c>
      <c r="AF4163" s="390">
        <f t="shared" si="843"/>
        <v>7.3770000000000007</v>
      </c>
      <c r="AG4163" s="390">
        <f t="shared" si="844"/>
        <v>6.5380000000000003</v>
      </c>
      <c r="AH4163" s="390">
        <f t="shared" si="845"/>
        <v>6.2360000000000007</v>
      </c>
      <c r="AI4163" s="390">
        <f t="shared" si="846"/>
        <v>7.5690000000000008</v>
      </c>
      <c r="AJ4163" s="390">
        <f t="shared" si="847"/>
        <v>6.1590000000000007</v>
      </c>
      <c r="AK4163" s="390">
        <f t="shared" si="848"/>
        <v>6.7710000000000008</v>
      </c>
      <c r="AL4163" s="390">
        <f t="shared" si="849"/>
        <v>6.7360000000000007</v>
      </c>
      <c r="AM4163" s="390">
        <f t="shared" si="850"/>
        <v>6.6060000000000008</v>
      </c>
      <c r="AN4163" s="390">
        <f t="shared" si="851"/>
        <v>6.0910000000000011</v>
      </c>
      <c r="AO4163" s="390">
        <f t="shared" si="852"/>
        <v>7.2010000000000005</v>
      </c>
    </row>
    <row r="4164" spans="1:41" ht="15" customHeight="1" x14ac:dyDescent="0.25">
      <c r="A4164" s="127" t="s">
        <v>142</v>
      </c>
      <c r="B4164" s="125" t="s">
        <v>2079</v>
      </c>
      <c r="C4164" s="125" t="s">
        <v>4001</v>
      </c>
      <c r="D4164" s="125" t="s">
        <v>4716</v>
      </c>
      <c r="F4164" s="126">
        <v>6.2</v>
      </c>
      <c r="G4164" s="126">
        <v>6.6000000000000005</v>
      </c>
      <c r="H4164" s="126">
        <v>4.96</v>
      </c>
      <c r="I4164" s="126"/>
      <c r="J4164" s="317"/>
      <c r="K4164" s="323">
        <f>ROUND(SUMIF('VGT-Bewegungsdaten'!B:B,A4164,'VGT-Bewegungsdaten'!C:C),3)</f>
        <v>0</v>
      </c>
      <c r="L4164" s="324">
        <f>ROUND(SUMIF('VGT-Bewegungsdaten'!B:B,$A4164,'VGT-Bewegungsdaten'!D:D),2)</f>
        <v>0</v>
      </c>
      <c r="N4164" s="376" t="s">
        <v>4930</v>
      </c>
      <c r="O4164" s="376" t="s">
        <v>4946</v>
      </c>
      <c r="P4164" s="326">
        <f>ROUND(SUMIF('AV-Bewegungsdaten'!B:B,A4164,'AV-Bewegungsdaten'!C:C),3)</f>
        <v>0</v>
      </c>
      <c r="Q4164" s="324">
        <f>ROUND(SUMIF('AV-Bewegungsdaten'!B:B,$A4164,'AV-Bewegungsdaten'!D:D),2)</f>
        <v>0</v>
      </c>
      <c r="T4164" s="327"/>
      <c r="U4164" s="326">
        <f>ROUND(SUMIF('DV-Bewegungsdaten'!B:B,Kategorien!A4164,'DV-Bewegungsdaten'!D:D),3)</f>
        <v>0</v>
      </c>
      <c r="V4164" s="324">
        <f>ROUND(SUMIF('DV-Bewegungsdaten'!B:B,Kategorien!A4164,'DV-Bewegungsdaten'!E:E),3)</f>
        <v>0</v>
      </c>
      <c r="AD4164" s="390">
        <f t="shared" si="841"/>
        <v>2.7670000000000003</v>
      </c>
      <c r="AE4164" s="390">
        <f t="shared" si="842"/>
        <v>2.7890000000000006</v>
      </c>
      <c r="AF4164" s="390">
        <f t="shared" si="843"/>
        <v>4.1770000000000005</v>
      </c>
      <c r="AG4164" s="390">
        <f t="shared" si="844"/>
        <v>3.3380000000000005</v>
      </c>
      <c r="AH4164" s="390">
        <f t="shared" si="845"/>
        <v>3.0360000000000005</v>
      </c>
      <c r="AI4164" s="390">
        <f t="shared" si="846"/>
        <v>4.3690000000000007</v>
      </c>
      <c r="AJ4164" s="390">
        <f t="shared" si="847"/>
        <v>2.9590000000000005</v>
      </c>
      <c r="AK4164" s="390">
        <f t="shared" si="848"/>
        <v>3.5710000000000006</v>
      </c>
      <c r="AL4164" s="390">
        <f t="shared" si="849"/>
        <v>3.5360000000000005</v>
      </c>
      <c r="AM4164" s="390">
        <f t="shared" si="850"/>
        <v>3.4060000000000006</v>
      </c>
      <c r="AN4164" s="390">
        <f t="shared" si="851"/>
        <v>2.8910000000000005</v>
      </c>
      <c r="AO4164" s="390">
        <f t="shared" si="852"/>
        <v>4.0010000000000003</v>
      </c>
    </row>
    <row r="4165" spans="1:41" ht="15" customHeight="1" x14ac:dyDescent="0.25">
      <c r="A4165" s="127" t="s">
        <v>1079</v>
      </c>
      <c r="B4165" s="125" t="s">
        <v>2079</v>
      </c>
      <c r="C4165" s="125" t="s">
        <v>4002</v>
      </c>
      <c r="D4165" s="125" t="s">
        <v>153</v>
      </c>
      <c r="F4165" s="126">
        <v>8.5299999999999994</v>
      </c>
      <c r="G4165" s="126">
        <v>8.93</v>
      </c>
      <c r="H4165" s="126">
        <v>6.82</v>
      </c>
      <c r="I4165" s="126"/>
      <c r="J4165" s="317"/>
      <c r="K4165" s="323">
        <f>ROUND(SUMIF('VGT-Bewegungsdaten'!B:B,A4165,'VGT-Bewegungsdaten'!C:C),3)</f>
        <v>0</v>
      </c>
      <c r="L4165" s="324">
        <f>ROUND(SUMIF('VGT-Bewegungsdaten'!B:B,$A4165,'VGT-Bewegungsdaten'!D:D),2)</f>
        <v>0</v>
      </c>
      <c r="N4165" s="376" t="s">
        <v>4930</v>
      </c>
      <c r="O4165" s="376" t="s">
        <v>4946</v>
      </c>
      <c r="P4165" s="326">
        <f>ROUND(SUMIF('AV-Bewegungsdaten'!B:B,A4165,'AV-Bewegungsdaten'!C:C),3)</f>
        <v>0</v>
      </c>
      <c r="Q4165" s="324">
        <f>ROUND(SUMIF('AV-Bewegungsdaten'!B:B,$A4165,'AV-Bewegungsdaten'!D:D),2)</f>
        <v>0</v>
      </c>
      <c r="T4165" s="327"/>
      <c r="U4165" s="326">
        <f>ROUND(SUMIF('DV-Bewegungsdaten'!B:B,Kategorien!A4165,'DV-Bewegungsdaten'!D:D),3)</f>
        <v>0</v>
      </c>
      <c r="V4165" s="324">
        <f>ROUND(SUMIF('DV-Bewegungsdaten'!B:B,Kategorien!A4165,'DV-Bewegungsdaten'!E:E),3)</f>
        <v>0</v>
      </c>
      <c r="AD4165" s="390">
        <f t="shared" si="841"/>
        <v>5.0969999999999995</v>
      </c>
      <c r="AE4165" s="390">
        <f t="shared" si="842"/>
        <v>5.1189999999999998</v>
      </c>
      <c r="AF4165" s="390">
        <f t="shared" si="843"/>
        <v>6.5069999999999997</v>
      </c>
      <c r="AG4165" s="390">
        <f t="shared" si="844"/>
        <v>5.6679999999999993</v>
      </c>
      <c r="AH4165" s="390">
        <f t="shared" si="845"/>
        <v>5.3659999999999997</v>
      </c>
      <c r="AI4165" s="390">
        <f t="shared" si="846"/>
        <v>6.6989999999999998</v>
      </c>
      <c r="AJ4165" s="390">
        <f t="shared" si="847"/>
        <v>5.2889999999999997</v>
      </c>
      <c r="AK4165" s="390">
        <f t="shared" si="848"/>
        <v>5.9009999999999998</v>
      </c>
      <c r="AL4165" s="390">
        <f t="shared" si="849"/>
        <v>5.8659999999999997</v>
      </c>
      <c r="AM4165" s="390">
        <f t="shared" si="850"/>
        <v>5.7359999999999998</v>
      </c>
      <c r="AN4165" s="390">
        <f t="shared" si="851"/>
        <v>5.2210000000000001</v>
      </c>
      <c r="AO4165" s="390">
        <f t="shared" si="852"/>
        <v>6.3309999999999995</v>
      </c>
    </row>
    <row r="4166" spans="1:41" ht="15" customHeight="1" x14ac:dyDescent="0.25">
      <c r="A4166" s="127" t="s">
        <v>1080</v>
      </c>
      <c r="B4166" s="125" t="s">
        <v>2079</v>
      </c>
      <c r="C4166" s="125" t="s">
        <v>4002</v>
      </c>
      <c r="D4166" s="125" t="s">
        <v>157</v>
      </c>
      <c r="F4166" s="126">
        <v>5.39</v>
      </c>
      <c r="G4166" s="126">
        <v>5.79</v>
      </c>
      <c r="H4166" s="126">
        <v>4.3099999999999996</v>
      </c>
      <c r="I4166" s="126"/>
      <c r="J4166" s="317"/>
      <c r="K4166" s="323">
        <f>ROUND(SUMIF('VGT-Bewegungsdaten'!B:B,A4166,'VGT-Bewegungsdaten'!C:C),3)</f>
        <v>0</v>
      </c>
      <c r="L4166" s="324">
        <f>ROUND(SUMIF('VGT-Bewegungsdaten'!B:B,$A4166,'VGT-Bewegungsdaten'!D:D),2)</f>
        <v>0</v>
      </c>
      <c r="N4166" s="376" t="s">
        <v>4930</v>
      </c>
      <c r="O4166" s="376" t="s">
        <v>4946</v>
      </c>
      <c r="P4166" s="326">
        <f>ROUND(SUMIF('AV-Bewegungsdaten'!B:B,A4166,'AV-Bewegungsdaten'!C:C),3)</f>
        <v>0</v>
      </c>
      <c r="Q4166" s="324">
        <f>ROUND(SUMIF('AV-Bewegungsdaten'!B:B,$A4166,'AV-Bewegungsdaten'!D:D),2)</f>
        <v>0</v>
      </c>
      <c r="T4166" s="327"/>
      <c r="U4166" s="326">
        <f>ROUND(SUMIF('DV-Bewegungsdaten'!B:B,Kategorien!A4166,'DV-Bewegungsdaten'!D:D),3)</f>
        <v>0</v>
      </c>
      <c r="V4166" s="324">
        <f>ROUND(SUMIF('DV-Bewegungsdaten'!B:B,Kategorien!A4166,'DV-Bewegungsdaten'!E:E),3)</f>
        <v>0</v>
      </c>
      <c r="AD4166" s="390">
        <f t="shared" si="841"/>
        <v>1.9569999999999999</v>
      </c>
      <c r="AE4166" s="390">
        <f t="shared" si="842"/>
        <v>1.9790000000000001</v>
      </c>
      <c r="AF4166" s="390">
        <f t="shared" si="843"/>
        <v>3.367</v>
      </c>
      <c r="AG4166" s="390">
        <f t="shared" si="844"/>
        <v>2.528</v>
      </c>
      <c r="AH4166" s="390">
        <f t="shared" si="845"/>
        <v>2.226</v>
      </c>
      <c r="AI4166" s="390">
        <f t="shared" si="846"/>
        <v>3.5590000000000002</v>
      </c>
      <c r="AJ4166" s="390">
        <f t="shared" si="847"/>
        <v>2.149</v>
      </c>
      <c r="AK4166" s="390">
        <f t="shared" si="848"/>
        <v>2.7610000000000001</v>
      </c>
      <c r="AL4166" s="390">
        <f t="shared" si="849"/>
        <v>2.726</v>
      </c>
      <c r="AM4166" s="390">
        <f t="shared" si="850"/>
        <v>2.5960000000000001</v>
      </c>
      <c r="AN4166" s="390">
        <f t="shared" si="851"/>
        <v>2.081</v>
      </c>
      <c r="AO4166" s="390">
        <f t="shared" si="852"/>
        <v>3.1909999999999998</v>
      </c>
    </row>
    <row r="4167" spans="1:41" ht="15" customHeight="1" x14ac:dyDescent="0.25">
      <c r="A4167" s="127" t="s">
        <v>143</v>
      </c>
      <c r="B4167" s="125" t="s">
        <v>2079</v>
      </c>
      <c r="C4167" s="125" t="s">
        <v>4002</v>
      </c>
      <c r="D4167" s="125" t="s">
        <v>155</v>
      </c>
      <c r="F4167" s="126">
        <v>9.23</v>
      </c>
      <c r="G4167" s="126">
        <v>9.6300000000000008</v>
      </c>
      <c r="H4167" s="126">
        <v>7.38</v>
      </c>
      <c r="I4167" s="126"/>
      <c r="J4167" s="317"/>
      <c r="K4167" s="323">
        <f>ROUND(SUMIF('VGT-Bewegungsdaten'!B:B,A4167,'VGT-Bewegungsdaten'!C:C),3)</f>
        <v>0</v>
      </c>
      <c r="L4167" s="324">
        <f>ROUND(SUMIF('VGT-Bewegungsdaten'!B:B,$A4167,'VGT-Bewegungsdaten'!D:D),2)</f>
        <v>0</v>
      </c>
      <c r="N4167" s="376" t="s">
        <v>4930</v>
      </c>
      <c r="O4167" s="376" t="s">
        <v>4946</v>
      </c>
      <c r="P4167" s="326">
        <f>ROUND(SUMIF('AV-Bewegungsdaten'!B:B,A4167,'AV-Bewegungsdaten'!C:C),3)</f>
        <v>0</v>
      </c>
      <c r="Q4167" s="324">
        <f>ROUND(SUMIF('AV-Bewegungsdaten'!B:B,$A4167,'AV-Bewegungsdaten'!D:D),2)</f>
        <v>0</v>
      </c>
      <c r="T4167" s="327"/>
      <c r="U4167" s="326">
        <f>ROUND(SUMIF('DV-Bewegungsdaten'!B:B,Kategorien!A4167,'DV-Bewegungsdaten'!D:D),3)</f>
        <v>0</v>
      </c>
      <c r="V4167" s="324">
        <f>ROUND(SUMIF('DV-Bewegungsdaten'!B:B,Kategorien!A4167,'DV-Bewegungsdaten'!E:E),3)</f>
        <v>0</v>
      </c>
      <c r="AD4167" s="390">
        <f t="shared" si="841"/>
        <v>5.7970000000000006</v>
      </c>
      <c r="AE4167" s="390">
        <f t="shared" si="842"/>
        <v>5.8190000000000008</v>
      </c>
      <c r="AF4167" s="390">
        <f t="shared" si="843"/>
        <v>7.2070000000000007</v>
      </c>
      <c r="AG4167" s="390">
        <f t="shared" si="844"/>
        <v>6.3680000000000003</v>
      </c>
      <c r="AH4167" s="390">
        <f t="shared" si="845"/>
        <v>6.0660000000000007</v>
      </c>
      <c r="AI4167" s="390">
        <f t="shared" si="846"/>
        <v>7.3990000000000009</v>
      </c>
      <c r="AJ4167" s="390">
        <f t="shared" si="847"/>
        <v>5.9890000000000008</v>
      </c>
      <c r="AK4167" s="390">
        <f t="shared" si="848"/>
        <v>6.6010000000000009</v>
      </c>
      <c r="AL4167" s="390">
        <f t="shared" si="849"/>
        <v>6.5660000000000007</v>
      </c>
      <c r="AM4167" s="390">
        <f t="shared" si="850"/>
        <v>6.4360000000000008</v>
      </c>
      <c r="AN4167" s="390">
        <f t="shared" si="851"/>
        <v>5.9210000000000012</v>
      </c>
      <c r="AO4167" s="390">
        <f t="shared" si="852"/>
        <v>7.0310000000000006</v>
      </c>
    </row>
    <row r="4168" spans="1:41" ht="15" customHeight="1" x14ac:dyDescent="0.25">
      <c r="A4168" s="127" t="s">
        <v>144</v>
      </c>
      <c r="B4168" s="125" t="s">
        <v>2079</v>
      </c>
      <c r="C4168" s="125" t="s">
        <v>4002</v>
      </c>
      <c r="D4168" s="125" t="s">
        <v>4716</v>
      </c>
      <c r="F4168" s="126">
        <v>6.09</v>
      </c>
      <c r="G4168" s="126">
        <v>6.49</v>
      </c>
      <c r="H4168" s="126">
        <v>4.87</v>
      </c>
      <c r="I4168" s="126"/>
      <c r="J4168" s="317"/>
      <c r="K4168" s="323">
        <f>ROUND(SUMIF('VGT-Bewegungsdaten'!B:B,A4168,'VGT-Bewegungsdaten'!C:C),3)</f>
        <v>0</v>
      </c>
      <c r="L4168" s="324">
        <f>ROUND(SUMIF('VGT-Bewegungsdaten'!B:B,$A4168,'VGT-Bewegungsdaten'!D:D),2)</f>
        <v>0</v>
      </c>
      <c r="N4168" s="376" t="s">
        <v>4930</v>
      </c>
      <c r="O4168" s="376" t="s">
        <v>4946</v>
      </c>
      <c r="P4168" s="326">
        <f>ROUND(SUMIF('AV-Bewegungsdaten'!B:B,A4168,'AV-Bewegungsdaten'!C:C),3)</f>
        <v>0</v>
      </c>
      <c r="Q4168" s="324">
        <f>ROUND(SUMIF('AV-Bewegungsdaten'!B:B,$A4168,'AV-Bewegungsdaten'!D:D),2)</f>
        <v>0</v>
      </c>
      <c r="T4168" s="327"/>
      <c r="U4168" s="326">
        <f>ROUND(SUMIF('DV-Bewegungsdaten'!B:B,Kategorien!A4168,'DV-Bewegungsdaten'!D:D),3)</f>
        <v>0</v>
      </c>
      <c r="V4168" s="324">
        <f>ROUND(SUMIF('DV-Bewegungsdaten'!B:B,Kategorien!A4168,'DV-Bewegungsdaten'!E:E),3)</f>
        <v>0</v>
      </c>
      <c r="AD4168" s="390">
        <f t="shared" si="841"/>
        <v>2.657</v>
      </c>
      <c r="AE4168" s="390">
        <f t="shared" si="842"/>
        <v>2.6790000000000003</v>
      </c>
      <c r="AF4168" s="390">
        <f t="shared" si="843"/>
        <v>4.0670000000000002</v>
      </c>
      <c r="AG4168" s="390">
        <f t="shared" si="844"/>
        <v>3.2280000000000002</v>
      </c>
      <c r="AH4168" s="390">
        <f t="shared" si="845"/>
        <v>2.9260000000000002</v>
      </c>
      <c r="AI4168" s="390">
        <f t="shared" si="846"/>
        <v>4.2590000000000003</v>
      </c>
      <c r="AJ4168" s="390">
        <f t="shared" si="847"/>
        <v>2.8490000000000002</v>
      </c>
      <c r="AK4168" s="390">
        <f t="shared" si="848"/>
        <v>3.4610000000000003</v>
      </c>
      <c r="AL4168" s="390">
        <f t="shared" si="849"/>
        <v>3.4260000000000002</v>
      </c>
      <c r="AM4168" s="390">
        <f t="shared" si="850"/>
        <v>3.2960000000000003</v>
      </c>
      <c r="AN4168" s="390">
        <f t="shared" si="851"/>
        <v>2.7810000000000001</v>
      </c>
      <c r="AO4168" s="390">
        <f t="shared" si="852"/>
        <v>3.891</v>
      </c>
    </row>
    <row r="4169" spans="1:41" ht="15" customHeight="1" x14ac:dyDescent="0.25">
      <c r="A4169" s="127" t="s">
        <v>1083</v>
      </c>
      <c r="B4169" s="125" t="s">
        <v>2079</v>
      </c>
      <c r="C4169" s="125" t="s">
        <v>4003</v>
      </c>
      <c r="D4169" s="125" t="s">
        <v>153</v>
      </c>
      <c r="F4169" s="126">
        <v>8.36</v>
      </c>
      <c r="G4169" s="126">
        <v>8.76</v>
      </c>
      <c r="H4169" s="126">
        <v>6.69</v>
      </c>
      <c r="I4169" s="126"/>
      <c r="J4169" s="317"/>
      <c r="K4169" s="323">
        <f>ROUND(SUMIF('VGT-Bewegungsdaten'!B:B,A4169,'VGT-Bewegungsdaten'!C:C),3)</f>
        <v>0</v>
      </c>
      <c r="L4169" s="324">
        <f>ROUND(SUMIF('VGT-Bewegungsdaten'!B:B,$A4169,'VGT-Bewegungsdaten'!D:D),2)</f>
        <v>0</v>
      </c>
      <c r="N4169" s="376" t="s">
        <v>4930</v>
      </c>
      <c r="O4169" s="376" t="s">
        <v>4946</v>
      </c>
      <c r="P4169" s="326">
        <f>ROUND(SUMIF('AV-Bewegungsdaten'!B:B,A4169,'AV-Bewegungsdaten'!C:C),3)</f>
        <v>0</v>
      </c>
      <c r="Q4169" s="324">
        <f>ROUND(SUMIF('AV-Bewegungsdaten'!B:B,$A4169,'AV-Bewegungsdaten'!D:D),2)</f>
        <v>0</v>
      </c>
      <c r="T4169" s="327"/>
      <c r="U4169" s="326">
        <f>ROUND(SUMIF('DV-Bewegungsdaten'!B:B,Kategorien!A4169,'DV-Bewegungsdaten'!D:D),3)</f>
        <v>0</v>
      </c>
      <c r="V4169" s="324">
        <f>ROUND(SUMIF('DV-Bewegungsdaten'!B:B,Kategorien!A4169,'DV-Bewegungsdaten'!E:E),3)</f>
        <v>0</v>
      </c>
      <c r="AD4169" s="390">
        <f t="shared" si="841"/>
        <v>4.9269999999999996</v>
      </c>
      <c r="AE4169" s="390">
        <f t="shared" si="842"/>
        <v>4.9489999999999998</v>
      </c>
      <c r="AF4169" s="390">
        <f t="shared" si="843"/>
        <v>6.3369999999999997</v>
      </c>
      <c r="AG4169" s="390">
        <f t="shared" si="844"/>
        <v>5.4979999999999993</v>
      </c>
      <c r="AH4169" s="390">
        <f t="shared" si="845"/>
        <v>5.1959999999999997</v>
      </c>
      <c r="AI4169" s="390">
        <f t="shared" si="846"/>
        <v>6.5289999999999999</v>
      </c>
      <c r="AJ4169" s="390">
        <f t="shared" si="847"/>
        <v>5.1189999999999998</v>
      </c>
      <c r="AK4169" s="390">
        <f t="shared" si="848"/>
        <v>5.7309999999999999</v>
      </c>
      <c r="AL4169" s="390">
        <f t="shared" si="849"/>
        <v>5.6959999999999997</v>
      </c>
      <c r="AM4169" s="390">
        <f t="shared" si="850"/>
        <v>5.5659999999999998</v>
      </c>
      <c r="AN4169" s="390">
        <f t="shared" si="851"/>
        <v>5.0510000000000002</v>
      </c>
      <c r="AO4169" s="390">
        <f t="shared" si="852"/>
        <v>6.1609999999999996</v>
      </c>
    </row>
    <row r="4170" spans="1:41" ht="15" customHeight="1" x14ac:dyDescent="0.25">
      <c r="A4170" s="127" t="s">
        <v>1084</v>
      </c>
      <c r="B4170" s="125" t="s">
        <v>2079</v>
      </c>
      <c r="C4170" s="125" t="s">
        <v>4003</v>
      </c>
      <c r="D4170" s="125" t="s">
        <v>157</v>
      </c>
      <c r="F4170" s="126">
        <v>5.28</v>
      </c>
      <c r="G4170" s="126">
        <v>5.6800000000000006</v>
      </c>
      <c r="H4170" s="126">
        <v>4.22</v>
      </c>
      <c r="I4170" s="126"/>
      <c r="J4170" s="317"/>
      <c r="K4170" s="323">
        <f>ROUND(SUMIF('VGT-Bewegungsdaten'!B:B,A4170,'VGT-Bewegungsdaten'!C:C),3)</f>
        <v>0</v>
      </c>
      <c r="L4170" s="324">
        <f>ROUND(SUMIF('VGT-Bewegungsdaten'!B:B,$A4170,'VGT-Bewegungsdaten'!D:D),2)</f>
        <v>0</v>
      </c>
      <c r="N4170" s="376" t="s">
        <v>4930</v>
      </c>
      <c r="O4170" s="376" t="s">
        <v>4946</v>
      </c>
      <c r="P4170" s="326">
        <f>ROUND(SUMIF('AV-Bewegungsdaten'!B:B,A4170,'AV-Bewegungsdaten'!C:C),3)</f>
        <v>0</v>
      </c>
      <c r="Q4170" s="324">
        <f>ROUND(SUMIF('AV-Bewegungsdaten'!B:B,$A4170,'AV-Bewegungsdaten'!D:D),2)</f>
        <v>0</v>
      </c>
      <c r="T4170" s="327"/>
      <c r="U4170" s="326">
        <f>ROUND(SUMIF('DV-Bewegungsdaten'!B:B,Kategorien!A4170,'DV-Bewegungsdaten'!D:D),3)</f>
        <v>0</v>
      </c>
      <c r="V4170" s="324">
        <f>ROUND(SUMIF('DV-Bewegungsdaten'!B:B,Kategorien!A4170,'DV-Bewegungsdaten'!E:E),3)</f>
        <v>0</v>
      </c>
      <c r="AD4170" s="390">
        <f t="shared" si="841"/>
        <v>1.8470000000000004</v>
      </c>
      <c r="AE4170" s="390">
        <f t="shared" si="842"/>
        <v>1.8690000000000007</v>
      </c>
      <c r="AF4170" s="390">
        <f t="shared" si="843"/>
        <v>3.2570000000000006</v>
      </c>
      <c r="AG4170" s="390">
        <f t="shared" si="844"/>
        <v>2.4180000000000006</v>
      </c>
      <c r="AH4170" s="390">
        <f t="shared" si="845"/>
        <v>2.1160000000000005</v>
      </c>
      <c r="AI4170" s="390">
        <f t="shared" si="846"/>
        <v>3.4490000000000007</v>
      </c>
      <c r="AJ4170" s="390">
        <f t="shared" si="847"/>
        <v>2.0390000000000006</v>
      </c>
      <c r="AK4170" s="390">
        <f t="shared" si="848"/>
        <v>2.6510000000000007</v>
      </c>
      <c r="AL4170" s="390">
        <f t="shared" si="849"/>
        <v>2.6160000000000005</v>
      </c>
      <c r="AM4170" s="390">
        <f t="shared" si="850"/>
        <v>2.4860000000000007</v>
      </c>
      <c r="AN4170" s="390">
        <f t="shared" si="851"/>
        <v>1.9710000000000005</v>
      </c>
      <c r="AO4170" s="390">
        <f t="shared" si="852"/>
        <v>3.0810000000000004</v>
      </c>
    </row>
    <row r="4171" spans="1:41" ht="15" customHeight="1" x14ac:dyDescent="0.25">
      <c r="A4171" s="127" t="s">
        <v>145</v>
      </c>
      <c r="B4171" s="125" t="s">
        <v>2079</v>
      </c>
      <c r="C4171" s="125" t="s">
        <v>4003</v>
      </c>
      <c r="D4171" s="125" t="s">
        <v>155</v>
      </c>
      <c r="F4171" s="126">
        <v>9.06</v>
      </c>
      <c r="G4171" s="126">
        <v>9.4600000000000009</v>
      </c>
      <c r="H4171" s="126">
        <v>7.25</v>
      </c>
      <c r="I4171" s="126"/>
      <c r="J4171" s="317"/>
      <c r="K4171" s="323">
        <f>ROUND(SUMIF('VGT-Bewegungsdaten'!B:B,A4171,'VGT-Bewegungsdaten'!C:C),3)</f>
        <v>0</v>
      </c>
      <c r="L4171" s="324">
        <f>ROUND(SUMIF('VGT-Bewegungsdaten'!B:B,$A4171,'VGT-Bewegungsdaten'!D:D),2)</f>
        <v>0</v>
      </c>
      <c r="N4171" s="376" t="s">
        <v>4930</v>
      </c>
      <c r="O4171" s="376" t="s">
        <v>4946</v>
      </c>
      <c r="P4171" s="326">
        <f>ROUND(SUMIF('AV-Bewegungsdaten'!B:B,A4171,'AV-Bewegungsdaten'!C:C),3)</f>
        <v>0</v>
      </c>
      <c r="Q4171" s="324">
        <f>ROUND(SUMIF('AV-Bewegungsdaten'!B:B,$A4171,'AV-Bewegungsdaten'!D:D),2)</f>
        <v>0</v>
      </c>
      <c r="T4171" s="327"/>
      <c r="U4171" s="326">
        <f>ROUND(SUMIF('DV-Bewegungsdaten'!B:B,Kategorien!A4171,'DV-Bewegungsdaten'!D:D),3)</f>
        <v>0</v>
      </c>
      <c r="V4171" s="324">
        <f>ROUND(SUMIF('DV-Bewegungsdaten'!B:B,Kategorien!A4171,'DV-Bewegungsdaten'!E:E),3)</f>
        <v>0</v>
      </c>
      <c r="AD4171" s="390">
        <f t="shared" si="841"/>
        <v>5.6270000000000007</v>
      </c>
      <c r="AE4171" s="390">
        <f t="shared" si="842"/>
        <v>5.6490000000000009</v>
      </c>
      <c r="AF4171" s="390">
        <f t="shared" si="843"/>
        <v>7.0370000000000008</v>
      </c>
      <c r="AG4171" s="390">
        <f t="shared" si="844"/>
        <v>6.1980000000000004</v>
      </c>
      <c r="AH4171" s="390">
        <f t="shared" si="845"/>
        <v>5.8960000000000008</v>
      </c>
      <c r="AI4171" s="390">
        <f t="shared" si="846"/>
        <v>7.229000000000001</v>
      </c>
      <c r="AJ4171" s="390">
        <f t="shared" si="847"/>
        <v>5.8190000000000008</v>
      </c>
      <c r="AK4171" s="390">
        <f t="shared" si="848"/>
        <v>6.4310000000000009</v>
      </c>
      <c r="AL4171" s="390">
        <f t="shared" si="849"/>
        <v>6.3960000000000008</v>
      </c>
      <c r="AM4171" s="390">
        <f t="shared" si="850"/>
        <v>6.2660000000000009</v>
      </c>
      <c r="AN4171" s="390">
        <f t="shared" si="851"/>
        <v>5.7510000000000012</v>
      </c>
      <c r="AO4171" s="390">
        <f t="shared" si="852"/>
        <v>6.8610000000000007</v>
      </c>
    </row>
    <row r="4172" spans="1:41" ht="15" customHeight="1" x14ac:dyDescent="0.25">
      <c r="A4172" s="127" t="s">
        <v>146</v>
      </c>
      <c r="B4172" s="125" t="s">
        <v>2079</v>
      </c>
      <c r="C4172" s="125" t="s">
        <v>4003</v>
      </c>
      <c r="D4172" s="125" t="s">
        <v>4716</v>
      </c>
      <c r="F4172" s="126">
        <v>5.98</v>
      </c>
      <c r="G4172" s="126">
        <v>6.3800000000000008</v>
      </c>
      <c r="H4172" s="126">
        <v>4.78</v>
      </c>
      <c r="I4172" s="126"/>
      <c r="J4172" s="317"/>
      <c r="K4172" s="323">
        <f>ROUND(SUMIF('VGT-Bewegungsdaten'!B:B,A4172,'VGT-Bewegungsdaten'!C:C),3)</f>
        <v>0</v>
      </c>
      <c r="L4172" s="324">
        <f>ROUND(SUMIF('VGT-Bewegungsdaten'!B:B,$A4172,'VGT-Bewegungsdaten'!D:D),2)</f>
        <v>0</v>
      </c>
      <c r="N4172" s="376" t="s">
        <v>4930</v>
      </c>
      <c r="O4172" s="376" t="s">
        <v>4946</v>
      </c>
      <c r="P4172" s="326">
        <f>ROUND(SUMIF('AV-Bewegungsdaten'!B:B,A4172,'AV-Bewegungsdaten'!C:C),3)</f>
        <v>0</v>
      </c>
      <c r="Q4172" s="324">
        <f>ROUND(SUMIF('AV-Bewegungsdaten'!B:B,$A4172,'AV-Bewegungsdaten'!D:D),2)</f>
        <v>0</v>
      </c>
      <c r="T4172" s="327"/>
      <c r="U4172" s="326">
        <f>ROUND(SUMIF('DV-Bewegungsdaten'!B:B,Kategorien!A4172,'DV-Bewegungsdaten'!D:D),3)</f>
        <v>0</v>
      </c>
      <c r="V4172" s="324">
        <f>ROUND(SUMIF('DV-Bewegungsdaten'!B:B,Kategorien!A4172,'DV-Bewegungsdaten'!E:E),3)</f>
        <v>0</v>
      </c>
      <c r="AD4172" s="390">
        <f t="shared" si="841"/>
        <v>2.5470000000000006</v>
      </c>
      <c r="AE4172" s="390">
        <f t="shared" si="842"/>
        <v>2.5690000000000008</v>
      </c>
      <c r="AF4172" s="390">
        <f t="shared" si="843"/>
        <v>3.9570000000000007</v>
      </c>
      <c r="AG4172" s="390">
        <f t="shared" si="844"/>
        <v>3.1180000000000008</v>
      </c>
      <c r="AH4172" s="390">
        <f t="shared" si="845"/>
        <v>2.8160000000000007</v>
      </c>
      <c r="AI4172" s="390">
        <f t="shared" si="846"/>
        <v>4.1490000000000009</v>
      </c>
      <c r="AJ4172" s="390">
        <f t="shared" si="847"/>
        <v>2.7390000000000008</v>
      </c>
      <c r="AK4172" s="390">
        <f t="shared" si="848"/>
        <v>3.3510000000000009</v>
      </c>
      <c r="AL4172" s="390">
        <f t="shared" si="849"/>
        <v>3.3160000000000007</v>
      </c>
      <c r="AM4172" s="390">
        <f t="shared" si="850"/>
        <v>3.1860000000000008</v>
      </c>
      <c r="AN4172" s="390">
        <f t="shared" si="851"/>
        <v>2.6710000000000007</v>
      </c>
      <c r="AO4172" s="390">
        <f t="shared" si="852"/>
        <v>3.7810000000000006</v>
      </c>
    </row>
    <row r="4173" spans="1:41" ht="15" customHeight="1" x14ac:dyDescent="0.25">
      <c r="A4173" s="127" t="s">
        <v>1087</v>
      </c>
      <c r="B4173" s="125" t="s">
        <v>2079</v>
      </c>
      <c r="C4173" s="125" t="s">
        <v>4004</v>
      </c>
      <c r="D4173" s="125" t="s">
        <v>153</v>
      </c>
      <c r="F4173" s="126">
        <v>8.19</v>
      </c>
      <c r="G4173" s="126">
        <v>8.59</v>
      </c>
      <c r="H4173" s="126">
        <v>6.55</v>
      </c>
      <c r="I4173" s="126"/>
      <c r="J4173" s="317"/>
      <c r="K4173" s="323">
        <f>ROUND(SUMIF('VGT-Bewegungsdaten'!B:B,A4173,'VGT-Bewegungsdaten'!C:C),3)</f>
        <v>0</v>
      </c>
      <c r="L4173" s="324">
        <f>ROUND(SUMIF('VGT-Bewegungsdaten'!B:B,$A4173,'VGT-Bewegungsdaten'!D:D),2)</f>
        <v>0</v>
      </c>
      <c r="N4173" s="376" t="s">
        <v>4930</v>
      </c>
      <c r="O4173" s="376" t="s">
        <v>4946</v>
      </c>
      <c r="P4173" s="326">
        <f>ROUND(SUMIF('AV-Bewegungsdaten'!B:B,A4173,'AV-Bewegungsdaten'!C:C),3)</f>
        <v>0</v>
      </c>
      <c r="Q4173" s="324">
        <f>ROUND(SUMIF('AV-Bewegungsdaten'!B:B,$A4173,'AV-Bewegungsdaten'!D:D),2)</f>
        <v>0</v>
      </c>
      <c r="T4173" s="327"/>
      <c r="U4173" s="326">
        <f>ROUND(SUMIF('DV-Bewegungsdaten'!B:B,Kategorien!A4173,'DV-Bewegungsdaten'!D:D),3)</f>
        <v>0</v>
      </c>
      <c r="V4173" s="324">
        <f>ROUND(SUMIF('DV-Bewegungsdaten'!B:B,Kategorien!A4173,'DV-Bewegungsdaten'!E:E),3)</f>
        <v>0</v>
      </c>
      <c r="AD4173" s="390">
        <f t="shared" si="841"/>
        <v>4.7569999999999997</v>
      </c>
      <c r="AE4173" s="390">
        <f t="shared" si="842"/>
        <v>4.7789999999999999</v>
      </c>
      <c r="AF4173" s="390">
        <f t="shared" si="843"/>
        <v>6.1669999999999998</v>
      </c>
      <c r="AG4173" s="390">
        <f t="shared" si="844"/>
        <v>5.3279999999999994</v>
      </c>
      <c r="AH4173" s="390">
        <f t="shared" si="845"/>
        <v>5.0259999999999998</v>
      </c>
      <c r="AI4173" s="390">
        <f t="shared" si="846"/>
        <v>6.359</v>
      </c>
      <c r="AJ4173" s="390">
        <f t="shared" si="847"/>
        <v>4.9489999999999998</v>
      </c>
      <c r="AK4173" s="390">
        <f t="shared" si="848"/>
        <v>5.5609999999999999</v>
      </c>
      <c r="AL4173" s="390">
        <f t="shared" si="849"/>
        <v>5.5259999999999998</v>
      </c>
      <c r="AM4173" s="390">
        <f t="shared" si="850"/>
        <v>5.3959999999999999</v>
      </c>
      <c r="AN4173" s="390">
        <f t="shared" si="851"/>
        <v>4.8810000000000002</v>
      </c>
      <c r="AO4173" s="390">
        <f t="shared" si="852"/>
        <v>5.9909999999999997</v>
      </c>
    </row>
    <row r="4174" spans="1:41" ht="15" customHeight="1" x14ac:dyDescent="0.25">
      <c r="A4174" s="127" t="s">
        <v>1088</v>
      </c>
      <c r="B4174" s="125" t="s">
        <v>2079</v>
      </c>
      <c r="C4174" s="125" t="s">
        <v>4004</v>
      </c>
      <c r="D4174" s="125" t="s">
        <v>157</v>
      </c>
      <c r="F4174" s="126">
        <v>5.17</v>
      </c>
      <c r="G4174" s="126">
        <v>5.57</v>
      </c>
      <c r="H4174" s="126">
        <v>4.1399999999999997</v>
      </c>
      <c r="I4174" s="126"/>
      <c r="J4174" s="317"/>
      <c r="K4174" s="323">
        <f>ROUND(SUMIF('VGT-Bewegungsdaten'!B:B,A4174,'VGT-Bewegungsdaten'!C:C),3)</f>
        <v>0</v>
      </c>
      <c r="L4174" s="324">
        <f>ROUND(SUMIF('VGT-Bewegungsdaten'!B:B,$A4174,'VGT-Bewegungsdaten'!D:D),2)</f>
        <v>0</v>
      </c>
      <c r="N4174" s="376" t="s">
        <v>4930</v>
      </c>
      <c r="O4174" s="376" t="s">
        <v>4946</v>
      </c>
      <c r="P4174" s="326">
        <f>ROUND(SUMIF('AV-Bewegungsdaten'!B:B,A4174,'AV-Bewegungsdaten'!C:C),3)</f>
        <v>0</v>
      </c>
      <c r="Q4174" s="324">
        <f>ROUND(SUMIF('AV-Bewegungsdaten'!B:B,$A4174,'AV-Bewegungsdaten'!D:D),2)</f>
        <v>0</v>
      </c>
      <c r="T4174" s="327"/>
      <c r="U4174" s="326">
        <f>ROUND(SUMIF('DV-Bewegungsdaten'!B:B,Kategorien!A4174,'DV-Bewegungsdaten'!D:D),3)</f>
        <v>0</v>
      </c>
      <c r="V4174" s="324">
        <f>ROUND(SUMIF('DV-Bewegungsdaten'!B:B,Kategorien!A4174,'DV-Bewegungsdaten'!E:E),3)</f>
        <v>0</v>
      </c>
      <c r="AD4174" s="390">
        <f t="shared" si="841"/>
        <v>1.7370000000000001</v>
      </c>
      <c r="AE4174" s="390">
        <f t="shared" si="842"/>
        <v>1.7590000000000003</v>
      </c>
      <c r="AF4174" s="390">
        <f t="shared" si="843"/>
        <v>3.1470000000000002</v>
      </c>
      <c r="AG4174" s="390">
        <f t="shared" si="844"/>
        <v>2.3080000000000003</v>
      </c>
      <c r="AH4174" s="390">
        <f t="shared" si="845"/>
        <v>2.0060000000000002</v>
      </c>
      <c r="AI4174" s="390">
        <f t="shared" si="846"/>
        <v>3.3390000000000004</v>
      </c>
      <c r="AJ4174" s="390">
        <f t="shared" si="847"/>
        <v>1.9290000000000003</v>
      </c>
      <c r="AK4174" s="390">
        <f t="shared" si="848"/>
        <v>2.5410000000000004</v>
      </c>
      <c r="AL4174" s="390">
        <f t="shared" si="849"/>
        <v>2.5060000000000002</v>
      </c>
      <c r="AM4174" s="390">
        <f t="shared" si="850"/>
        <v>2.3760000000000003</v>
      </c>
      <c r="AN4174" s="390">
        <f t="shared" si="851"/>
        <v>1.8610000000000002</v>
      </c>
      <c r="AO4174" s="390">
        <f t="shared" si="852"/>
        <v>2.9710000000000001</v>
      </c>
    </row>
    <row r="4175" spans="1:41" ht="15" customHeight="1" x14ac:dyDescent="0.25">
      <c r="A4175" s="127" t="s">
        <v>147</v>
      </c>
      <c r="B4175" s="125" t="s">
        <v>2079</v>
      </c>
      <c r="C4175" s="125" t="s">
        <v>4004</v>
      </c>
      <c r="D4175" s="125" t="s">
        <v>155</v>
      </c>
      <c r="F4175" s="126">
        <v>8.89</v>
      </c>
      <c r="G4175" s="126">
        <v>9.2900000000000009</v>
      </c>
      <c r="H4175" s="126">
        <v>7.11</v>
      </c>
      <c r="I4175" s="126"/>
      <c r="J4175" s="317"/>
      <c r="K4175" s="323">
        <f>ROUND(SUMIF('VGT-Bewegungsdaten'!B:B,A4175,'VGT-Bewegungsdaten'!C:C),3)</f>
        <v>0</v>
      </c>
      <c r="L4175" s="324">
        <f>ROUND(SUMIF('VGT-Bewegungsdaten'!B:B,$A4175,'VGT-Bewegungsdaten'!D:D),2)</f>
        <v>0</v>
      </c>
      <c r="N4175" s="376" t="s">
        <v>4930</v>
      </c>
      <c r="O4175" s="376" t="s">
        <v>4946</v>
      </c>
      <c r="P4175" s="326">
        <f>ROUND(SUMIF('AV-Bewegungsdaten'!B:B,A4175,'AV-Bewegungsdaten'!C:C),3)</f>
        <v>0</v>
      </c>
      <c r="Q4175" s="324">
        <f>ROUND(SUMIF('AV-Bewegungsdaten'!B:B,$A4175,'AV-Bewegungsdaten'!D:D),2)</f>
        <v>0</v>
      </c>
      <c r="T4175" s="327"/>
      <c r="U4175" s="326">
        <f>ROUND(SUMIF('DV-Bewegungsdaten'!B:B,Kategorien!A4175,'DV-Bewegungsdaten'!D:D),3)</f>
        <v>0</v>
      </c>
      <c r="V4175" s="324">
        <f>ROUND(SUMIF('DV-Bewegungsdaten'!B:B,Kategorien!A4175,'DV-Bewegungsdaten'!E:E),3)</f>
        <v>0</v>
      </c>
      <c r="AD4175" s="390">
        <f t="shared" si="841"/>
        <v>5.4570000000000007</v>
      </c>
      <c r="AE4175" s="390">
        <f t="shared" si="842"/>
        <v>5.479000000000001</v>
      </c>
      <c r="AF4175" s="390">
        <f t="shared" si="843"/>
        <v>6.8670000000000009</v>
      </c>
      <c r="AG4175" s="390">
        <f t="shared" si="844"/>
        <v>6.0280000000000005</v>
      </c>
      <c r="AH4175" s="390">
        <f t="shared" si="845"/>
        <v>5.7260000000000009</v>
      </c>
      <c r="AI4175" s="390">
        <f t="shared" si="846"/>
        <v>7.0590000000000011</v>
      </c>
      <c r="AJ4175" s="390">
        <f t="shared" si="847"/>
        <v>5.6490000000000009</v>
      </c>
      <c r="AK4175" s="390">
        <f t="shared" si="848"/>
        <v>6.261000000000001</v>
      </c>
      <c r="AL4175" s="390">
        <f t="shared" si="849"/>
        <v>6.2260000000000009</v>
      </c>
      <c r="AM4175" s="390">
        <f t="shared" si="850"/>
        <v>6.096000000000001</v>
      </c>
      <c r="AN4175" s="390">
        <f t="shared" si="851"/>
        <v>5.5810000000000013</v>
      </c>
      <c r="AO4175" s="390">
        <f t="shared" si="852"/>
        <v>6.6910000000000007</v>
      </c>
    </row>
    <row r="4176" spans="1:41" ht="15" customHeight="1" x14ac:dyDescent="0.25">
      <c r="A4176" s="127" t="s">
        <v>148</v>
      </c>
      <c r="B4176" s="125" t="s">
        <v>2079</v>
      </c>
      <c r="C4176" s="125" t="s">
        <v>4004</v>
      </c>
      <c r="D4176" s="125" t="s">
        <v>4716</v>
      </c>
      <c r="F4176" s="126">
        <v>5.87</v>
      </c>
      <c r="G4176" s="126">
        <v>6.2700000000000005</v>
      </c>
      <c r="H4176" s="126">
        <v>4.7</v>
      </c>
      <c r="I4176" s="126"/>
      <c r="J4176" s="317"/>
      <c r="K4176" s="323">
        <f>ROUND(SUMIF('VGT-Bewegungsdaten'!B:B,A4176,'VGT-Bewegungsdaten'!C:C),3)</f>
        <v>0</v>
      </c>
      <c r="L4176" s="324">
        <f>ROUND(SUMIF('VGT-Bewegungsdaten'!B:B,$A4176,'VGT-Bewegungsdaten'!D:D),2)</f>
        <v>0</v>
      </c>
      <c r="N4176" s="376" t="s">
        <v>4930</v>
      </c>
      <c r="O4176" s="376" t="s">
        <v>4946</v>
      </c>
      <c r="P4176" s="326">
        <f>ROUND(SUMIF('AV-Bewegungsdaten'!B:B,A4176,'AV-Bewegungsdaten'!C:C),3)</f>
        <v>0</v>
      </c>
      <c r="Q4176" s="324">
        <f>ROUND(SUMIF('AV-Bewegungsdaten'!B:B,$A4176,'AV-Bewegungsdaten'!D:D),2)</f>
        <v>0</v>
      </c>
      <c r="T4176" s="327"/>
      <c r="U4176" s="326">
        <f>ROUND(SUMIF('DV-Bewegungsdaten'!B:B,Kategorien!A4176,'DV-Bewegungsdaten'!D:D),3)</f>
        <v>0</v>
      </c>
      <c r="V4176" s="324">
        <f>ROUND(SUMIF('DV-Bewegungsdaten'!B:B,Kategorien!A4176,'DV-Bewegungsdaten'!E:E),3)</f>
        <v>0</v>
      </c>
      <c r="AD4176" s="390">
        <f t="shared" si="841"/>
        <v>2.4370000000000003</v>
      </c>
      <c r="AE4176" s="390">
        <f t="shared" si="842"/>
        <v>2.4590000000000005</v>
      </c>
      <c r="AF4176" s="390">
        <f t="shared" si="843"/>
        <v>3.8470000000000004</v>
      </c>
      <c r="AG4176" s="390">
        <f t="shared" si="844"/>
        <v>3.0080000000000005</v>
      </c>
      <c r="AH4176" s="390">
        <f t="shared" si="845"/>
        <v>2.7060000000000004</v>
      </c>
      <c r="AI4176" s="390">
        <f t="shared" si="846"/>
        <v>4.0390000000000006</v>
      </c>
      <c r="AJ4176" s="390">
        <f t="shared" si="847"/>
        <v>2.6290000000000004</v>
      </c>
      <c r="AK4176" s="390">
        <f t="shared" si="848"/>
        <v>3.2410000000000005</v>
      </c>
      <c r="AL4176" s="390">
        <f t="shared" si="849"/>
        <v>3.2060000000000004</v>
      </c>
      <c r="AM4176" s="390">
        <f t="shared" si="850"/>
        <v>3.0760000000000005</v>
      </c>
      <c r="AN4176" s="390">
        <f t="shared" si="851"/>
        <v>2.5610000000000004</v>
      </c>
      <c r="AO4176" s="390">
        <f t="shared" si="852"/>
        <v>3.6710000000000003</v>
      </c>
    </row>
    <row r="4177" spans="1:41" ht="15" customHeight="1" x14ac:dyDescent="0.25">
      <c r="A4177" s="127" t="s">
        <v>1090</v>
      </c>
      <c r="B4177" s="125" t="s">
        <v>2079</v>
      </c>
      <c r="C4177" s="125" t="s">
        <v>4005</v>
      </c>
      <c r="D4177" s="125" t="s">
        <v>153</v>
      </c>
      <c r="F4177" s="126">
        <v>8.0299999999999994</v>
      </c>
      <c r="G4177" s="126">
        <v>8.43</v>
      </c>
      <c r="H4177" s="126">
        <v>6.42</v>
      </c>
      <c r="I4177" s="126"/>
      <c r="J4177" s="317"/>
      <c r="K4177" s="323">
        <f>ROUND(SUMIF('VGT-Bewegungsdaten'!B:B,A4177,'VGT-Bewegungsdaten'!C:C),3)</f>
        <v>0</v>
      </c>
      <c r="L4177" s="324">
        <f>ROUND(SUMIF('VGT-Bewegungsdaten'!B:B,$A4177,'VGT-Bewegungsdaten'!D:D),2)</f>
        <v>0</v>
      </c>
      <c r="N4177" s="376" t="s">
        <v>4930</v>
      </c>
      <c r="O4177" s="376" t="s">
        <v>4946</v>
      </c>
      <c r="P4177" s="326">
        <f>ROUND(SUMIF('AV-Bewegungsdaten'!B:B,A4177,'AV-Bewegungsdaten'!C:C),3)</f>
        <v>0</v>
      </c>
      <c r="Q4177" s="324">
        <f>ROUND(SUMIF('AV-Bewegungsdaten'!B:B,$A4177,'AV-Bewegungsdaten'!D:D),2)</f>
        <v>0</v>
      </c>
      <c r="T4177" s="327"/>
      <c r="U4177" s="326">
        <f>ROUND(SUMIF('DV-Bewegungsdaten'!B:B,Kategorien!A4177,'DV-Bewegungsdaten'!D:D),3)</f>
        <v>0</v>
      </c>
      <c r="V4177" s="324">
        <f>ROUND(SUMIF('DV-Bewegungsdaten'!B:B,Kategorien!A4177,'DV-Bewegungsdaten'!E:E),3)</f>
        <v>0</v>
      </c>
      <c r="AD4177" s="390">
        <f t="shared" si="841"/>
        <v>4.5969999999999995</v>
      </c>
      <c r="AE4177" s="390">
        <f t="shared" si="842"/>
        <v>4.6189999999999998</v>
      </c>
      <c r="AF4177" s="390">
        <f t="shared" si="843"/>
        <v>6.0069999999999997</v>
      </c>
      <c r="AG4177" s="390">
        <f t="shared" si="844"/>
        <v>5.1679999999999993</v>
      </c>
      <c r="AH4177" s="390">
        <f t="shared" si="845"/>
        <v>4.8659999999999997</v>
      </c>
      <c r="AI4177" s="390">
        <f t="shared" si="846"/>
        <v>6.1989999999999998</v>
      </c>
      <c r="AJ4177" s="390">
        <f t="shared" si="847"/>
        <v>4.7889999999999997</v>
      </c>
      <c r="AK4177" s="390">
        <f t="shared" si="848"/>
        <v>5.4009999999999998</v>
      </c>
      <c r="AL4177" s="390">
        <f t="shared" si="849"/>
        <v>5.3659999999999997</v>
      </c>
      <c r="AM4177" s="390">
        <f t="shared" si="850"/>
        <v>5.2359999999999998</v>
      </c>
      <c r="AN4177" s="390">
        <f t="shared" si="851"/>
        <v>4.7210000000000001</v>
      </c>
      <c r="AO4177" s="390">
        <f t="shared" si="852"/>
        <v>5.8309999999999995</v>
      </c>
    </row>
    <row r="4178" spans="1:41" ht="15" customHeight="1" x14ac:dyDescent="0.25">
      <c r="A4178" s="127" t="s">
        <v>1091</v>
      </c>
      <c r="B4178" s="125" t="s">
        <v>2079</v>
      </c>
      <c r="C4178" s="125" t="s">
        <v>4005</v>
      </c>
      <c r="D4178" s="125" t="s">
        <v>157</v>
      </c>
      <c r="F4178" s="126">
        <v>5.07</v>
      </c>
      <c r="G4178" s="126">
        <v>5.4700000000000006</v>
      </c>
      <c r="H4178" s="126">
        <v>4.0599999999999996</v>
      </c>
      <c r="I4178" s="126"/>
      <c r="J4178" s="317"/>
      <c r="K4178" s="323">
        <f>ROUND(SUMIF('VGT-Bewegungsdaten'!B:B,A4178,'VGT-Bewegungsdaten'!C:C),3)</f>
        <v>0</v>
      </c>
      <c r="L4178" s="324">
        <f>ROUND(SUMIF('VGT-Bewegungsdaten'!B:B,$A4178,'VGT-Bewegungsdaten'!D:D),2)</f>
        <v>0</v>
      </c>
      <c r="N4178" s="376" t="s">
        <v>4930</v>
      </c>
      <c r="O4178" s="376" t="s">
        <v>4946</v>
      </c>
      <c r="P4178" s="326">
        <f>ROUND(SUMIF('AV-Bewegungsdaten'!B:B,A4178,'AV-Bewegungsdaten'!C:C),3)</f>
        <v>0</v>
      </c>
      <c r="Q4178" s="324">
        <f>ROUND(SUMIF('AV-Bewegungsdaten'!B:B,$A4178,'AV-Bewegungsdaten'!D:D),2)</f>
        <v>0</v>
      </c>
      <c r="T4178" s="327"/>
      <c r="U4178" s="326">
        <f>ROUND(SUMIF('DV-Bewegungsdaten'!B:B,Kategorien!A4178,'DV-Bewegungsdaten'!D:D),3)</f>
        <v>0</v>
      </c>
      <c r="V4178" s="324">
        <f>ROUND(SUMIF('DV-Bewegungsdaten'!B:B,Kategorien!A4178,'DV-Bewegungsdaten'!E:E),3)</f>
        <v>0</v>
      </c>
      <c r="AD4178" s="390">
        <f t="shared" si="841"/>
        <v>1.6370000000000005</v>
      </c>
      <c r="AE4178" s="390">
        <f t="shared" si="842"/>
        <v>1.6590000000000007</v>
      </c>
      <c r="AF4178" s="390">
        <f t="shared" si="843"/>
        <v>3.0470000000000006</v>
      </c>
      <c r="AG4178" s="390">
        <f t="shared" si="844"/>
        <v>2.2080000000000006</v>
      </c>
      <c r="AH4178" s="390">
        <f t="shared" si="845"/>
        <v>1.9060000000000006</v>
      </c>
      <c r="AI4178" s="390">
        <f t="shared" si="846"/>
        <v>3.2390000000000008</v>
      </c>
      <c r="AJ4178" s="390">
        <f t="shared" si="847"/>
        <v>1.8290000000000006</v>
      </c>
      <c r="AK4178" s="390">
        <f t="shared" si="848"/>
        <v>2.4410000000000007</v>
      </c>
      <c r="AL4178" s="390">
        <f t="shared" si="849"/>
        <v>2.4060000000000006</v>
      </c>
      <c r="AM4178" s="390">
        <f t="shared" si="850"/>
        <v>2.2760000000000007</v>
      </c>
      <c r="AN4178" s="390">
        <f t="shared" si="851"/>
        <v>1.7610000000000006</v>
      </c>
      <c r="AO4178" s="390">
        <f t="shared" si="852"/>
        <v>2.8710000000000004</v>
      </c>
    </row>
    <row r="4179" spans="1:41" ht="15" customHeight="1" x14ac:dyDescent="0.25">
      <c r="A4179" s="127" t="s">
        <v>149</v>
      </c>
      <c r="B4179" s="125" t="s">
        <v>2079</v>
      </c>
      <c r="C4179" s="125" t="s">
        <v>4005</v>
      </c>
      <c r="D4179" s="125" t="s">
        <v>155</v>
      </c>
      <c r="F4179" s="126">
        <v>8.73</v>
      </c>
      <c r="G4179" s="126">
        <v>9.1300000000000008</v>
      </c>
      <c r="H4179" s="126">
        <v>6.98</v>
      </c>
      <c r="I4179" s="126"/>
      <c r="J4179" s="317"/>
      <c r="K4179" s="323">
        <f>ROUND(SUMIF('VGT-Bewegungsdaten'!B:B,A4179,'VGT-Bewegungsdaten'!C:C),3)</f>
        <v>0</v>
      </c>
      <c r="L4179" s="324">
        <f>ROUND(SUMIF('VGT-Bewegungsdaten'!B:B,$A4179,'VGT-Bewegungsdaten'!D:D),2)</f>
        <v>0</v>
      </c>
      <c r="N4179" s="376" t="s">
        <v>4930</v>
      </c>
      <c r="O4179" s="376" t="s">
        <v>4946</v>
      </c>
      <c r="P4179" s="326">
        <f>ROUND(SUMIF('AV-Bewegungsdaten'!B:B,A4179,'AV-Bewegungsdaten'!C:C),3)</f>
        <v>0</v>
      </c>
      <c r="Q4179" s="324">
        <f>ROUND(SUMIF('AV-Bewegungsdaten'!B:B,$A4179,'AV-Bewegungsdaten'!D:D),2)</f>
        <v>0</v>
      </c>
      <c r="T4179" s="327"/>
      <c r="U4179" s="326">
        <f>ROUND(SUMIF('DV-Bewegungsdaten'!B:B,Kategorien!A4179,'DV-Bewegungsdaten'!D:D),3)</f>
        <v>0</v>
      </c>
      <c r="V4179" s="324">
        <f>ROUND(SUMIF('DV-Bewegungsdaten'!B:B,Kategorien!A4179,'DV-Bewegungsdaten'!E:E),3)</f>
        <v>0</v>
      </c>
      <c r="AD4179" s="390">
        <f t="shared" ref="AD4179:AD4210" si="853">MAX(0,$G4179-AR$3)</f>
        <v>5.2970000000000006</v>
      </c>
      <c r="AE4179" s="390">
        <f t="shared" ref="AE4179:AE4210" si="854">MAX(0,$G4179-AS$3)</f>
        <v>5.3190000000000008</v>
      </c>
      <c r="AF4179" s="390">
        <f t="shared" ref="AF4179:AF4210" si="855">MAX(0,$G4179-AT$3)</f>
        <v>6.7070000000000007</v>
      </c>
      <c r="AG4179" s="390">
        <f t="shared" ref="AG4179:AG4210" si="856">MAX(0,$G4179-AU$3)</f>
        <v>5.8680000000000003</v>
      </c>
      <c r="AH4179" s="390">
        <f t="shared" ref="AH4179:AH4210" si="857">MAX(0,$G4179-AV$3)</f>
        <v>5.5660000000000007</v>
      </c>
      <c r="AI4179" s="390">
        <f t="shared" ref="AI4179:AI4210" si="858">MAX(0,$G4179-AW$3)</f>
        <v>6.8990000000000009</v>
      </c>
      <c r="AJ4179" s="390">
        <f t="shared" ref="AJ4179:AJ4210" si="859">MAX(0,$G4179-AX$3)</f>
        <v>5.4890000000000008</v>
      </c>
      <c r="AK4179" s="390">
        <f t="shared" ref="AK4179:AK4210" si="860">MAX(0,$G4179-AY$3)</f>
        <v>6.1010000000000009</v>
      </c>
      <c r="AL4179" s="390">
        <f t="shared" ref="AL4179:AL4210" si="861">MAX(0,$G4179-AZ$3)</f>
        <v>6.0660000000000007</v>
      </c>
      <c r="AM4179" s="390">
        <f t="shared" ref="AM4179:AM4210" si="862">MAX(0,$G4179-BA$3)</f>
        <v>5.9360000000000008</v>
      </c>
      <c r="AN4179" s="390">
        <f t="shared" ref="AN4179:AN4210" si="863">MAX(0,$G4179-BB$3)</f>
        <v>5.4210000000000012</v>
      </c>
      <c r="AO4179" s="390">
        <f t="shared" ref="AO4179:AO4210" si="864">MAX(0,$G4179-BC$3)</f>
        <v>6.5310000000000006</v>
      </c>
    </row>
    <row r="4180" spans="1:41" ht="15" customHeight="1" x14ac:dyDescent="0.25">
      <c r="A4180" s="127" t="s">
        <v>150</v>
      </c>
      <c r="B4180" s="125" t="s">
        <v>2079</v>
      </c>
      <c r="C4180" s="125" t="s">
        <v>4005</v>
      </c>
      <c r="D4180" s="125" t="s">
        <v>4716</v>
      </c>
      <c r="F4180" s="126">
        <v>5.77</v>
      </c>
      <c r="G4180" s="126">
        <v>6.17</v>
      </c>
      <c r="H4180" s="126">
        <v>4.62</v>
      </c>
      <c r="I4180" s="126"/>
      <c r="J4180" s="317"/>
      <c r="K4180" s="323">
        <f>ROUND(SUMIF('VGT-Bewegungsdaten'!B:B,A4180,'VGT-Bewegungsdaten'!C:C),3)</f>
        <v>0</v>
      </c>
      <c r="L4180" s="324">
        <f>ROUND(SUMIF('VGT-Bewegungsdaten'!B:B,$A4180,'VGT-Bewegungsdaten'!D:D),2)</f>
        <v>0</v>
      </c>
      <c r="N4180" s="376" t="s">
        <v>4930</v>
      </c>
      <c r="O4180" s="376" t="s">
        <v>4946</v>
      </c>
      <c r="P4180" s="326">
        <f>ROUND(SUMIF('AV-Bewegungsdaten'!B:B,A4180,'AV-Bewegungsdaten'!C:C),3)</f>
        <v>0</v>
      </c>
      <c r="Q4180" s="324">
        <f>ROUND(SUMIF('AV-Bewegungsdaten'!B:B,$A4180,'AV-Bewegungsdaten'!D:D),2)</f>
        <v>0</v>
      </c>
      <c r="T4180" s="327"/>
      <c r="U4180" s="326">
        <f>ROUND(SUMIF('DV-Bewegungsdaten'!B:B,Kategorien!A4180,'DV-Bewegungsdaten'!D:D),3)</f>
        <v>0</v>
      </c>
      <c r="V4180" s="324">
        <f>ROUND(SUMIF('DV-Bewegungsdaten'!B:B,Kategorien!A4180,'DV-Bewegungsdaten'!E:E),3)</f>
        <v>0</v>
      </c>
      <c r="AD4180" s="390">
        <f t="shared" si="853"/>
        <v>2.3369999999999997</v>
      </c>
      <c r="AE4180" s="390">
        <f t="shared" si="854"/>
        <v>2.359</v>
      </c>
      <c r="AF4180" s="390">
        <f t="shared" si="855"/>
        <v>3.7469999999999999</v>
      </c>
      <c r="AG4180" s="390">
        <f t="shared" si="856"/>
        <v>2.9079999999999999</v>
      </c>
      <c r="AH4180" s="390">
        <f t="shared" si="857"/>
        <v>2.6059999999999999</v>
      </c>
      <c r="AI4180" s="390">
        <f t="shared" si="858"/>
        <v>3.9390000000000001</v>
      </c>
      <c r="AJ4180" s="390">
        <f t="shared" si="859"/>
        <v>2.5289999999999999</v>
      </c>
      <c r="AK4180" s="390">
        <f t="shared" si="860"/>
        <v>3.141</v>
      </c>
      <c r="AL4180" s="390">
        <f t="shared" si="861"/>
        <v>3.1059999999999999</v>
      </c>
      <c r="AM4180" s="390">
        <f t="shared" si="862"/>
        <v>2.976</v>
      </c>
      <c r="AN4180" s="390">
        <f t="shared" si="863"/>
        <v>2.4609999999999999</v>
      </c>
      <c r="AO4180" s="390">
        <f t="shared" si="864"/>
        <v>3.5709999999999997</v>
      </c>
    </row>
    <row r="4181" spans="1:41" ht="15" customHeight="1" x14ac:dyDescent="0.25">
      <c r="A4181" s="127" t="s">
        <v>151</v>
      </c>
      <c r="B4181" s="125" t="s">
        <v>152</v>
      </c>
      <c r="C4181" s="125" t="s">
        <v>4006</v>
      </c>
      <c r="D4181" s="125" t="s">
        <v>153</v>
      </c>
      <c r="F4181" s="126">
        <v>9.1999999999999993</v>
      </c>
      <c r="G4181" s="126">
        <v>9.6</v>
      </c>
      <c r="H4181" s="126">
        <v>7.36</v>
      </c>
      <c r="I4181" s="126"/>
      <c r="J4181" s="317"/>
      <c r="K4181" s="323">
        <f>ROUND(SUMIF('VGT-Bewegungsdaten'!B:B,A4181,'VGT-Bewegungsdaten'!C:C),3)</f>
        <v>0</v>
      </c>
      <c r="L4181" s="324">
        <f>ROUND(SUMIF('VGT-Bewegungsdaten'!B:B,$A4181,'VGT-Bewegungsdaten'!D:D),2)</f>
        <v>0</v>
      </c>
      <c r="N4181" s="376" t="s">
        <v>4930</v>
      </c>
      <c r="O4181" s="376" t="s">
        <v>4947</v>
      </c>
      <c r="P4181" s="326">
        <f>ROUND(SUMIF('AV-Bewegungsdaten'!B:B,A4181,'AV-Bewegungsdaten'!C:C),3)</f>
        <v>0</v>
      </c>
      <c r="Q4181" s="324">
        <f>ROUND(SUMIF('AV-Bewegungsdaten'!B:B,$A4181,'AV-Bewegungsdaten'!D:D),2)</f>
        <v>0</v>
      </c>
      <c r="T4181" s="327"/>
      <c r="U4181" s="326">
        <f>ROUND(SUMIF('DV-Bewegungsdaten'!B:B,Kategorien!A4181,'DV-Bewegungsdaten'!D:D),3)</f>
        <v>0</v>
      </c>
      <c r="V4181" s="324">
        <f>ROUND(SUMIF('DV-Bewegungsdaten'!B:B,Kategorien!A4181,'DV-Bewegungsdaten'!E:E),3)</f>
        <v>0</v>
      </c>
      <c r="AD4181" s="390">
        <f t="shared" si="853"/>
        <v>5.7669999999999995</v>
      </c>
      <c r="AE4181" s="390">
        <f t="shared" si="854"/>
        <v>5.7889999999999997</v>
      </c>
      <c r="AF4181" s="390">
        <f t="shared" si="855"/>
        <v>7.1769999999999996</v>
      </c>
      <c r="AG4181" s="390">
        <f t="shared" si="856"/>
        <v>6.3379999999999992</v>
      </c>
      <c r="AH4181" s="390">
        <f t="shared" si="857"/>
        <v>6.0359999999999996</v>
      </c>
      <c r="AI4181" s="390">
        <f t="shared" si="858"/>
        <v>7.3689999999999998</v>
      </c>
      <c r="AJ4181" s="390">
        <f t="shared" si="859"/>
        <v>5.9589999999999996</v>
      </c>
      <c r="AK4181" s="390">
        <f t="shared" si="860"/>
        <v>6.5709999999999997</v>
      </c>
      <c r="AL4181" s="390">
        <f t="shared" si="861"/>
        <v>6.5359999999999996</v>
      </c>
      <c r="AM4181" s="390">
        <f t="shared" si="862"/>
        <v>6.4059999999999997</v>
      </c>
      <c r="AN4181" s="390">
        <f t="shared" si="863"/>
        <v>5.891</v>
      </c>
      <c r="AO4181" s="390">
        <f t="shared" si="864"/>
        <v>7.0009999999999994</v>
      </c>
    </row>
    <row r="4182" spans="1:41" ht="15" customHeight="1" x14ac:dyDescent="0.25">
      <c r="A4182" s="127" t="s">
        <v>154</v>
      </c>
      <c r="B4182" s="125" t="s">
        <v>152</v>
      </c>
      <c r="C4182" s="125" t="s">
        <v>4006</v>
      </c>
      <c r="D4182" s="125" t="s">
        <v>155</v>
      </c>
      <c r="F4182" s="126">
        <v>9.6999999999999993</v>
      </c>
      <c r="G4182" s="126">
        <v>10.1</v>
      </c>
      <c r="H4182" s="126">
        <v>7.76</v>
      </c>
      <c r="I4182" s="126"/>
      <c r="J4182" s="317"/>
      <c r="K4182" s="323">
        <f>ROUND(SUMIF('VGT-Bewegungsdaten'!B:B,A4182,'VGT-Bewegungsdaten'!C:C),3)</f>
        <v>0</v>
      </c>
      <c r="L4182" s="324">
        <f>ROUND(SUMIF('VGT-Bewegungsdaten'!B:B,$A4182,'VGT-Bewegungsdaten'!D:D),2)</f>
        <v>0</v>
      </c>
      <c r="N4182" s="376" t="s">
        <v>4930</v>
      </c>
      <c r="O4182" s="376" t="s">
        <v>4947</v>
      </c>
      <c r="P4182" s="326">
        <f>ROUND(SUMIF('AV-Bewegungsdaten'!B:B,A4182,'AV-Bewegungsdaten'!C:C),3)</f>
        <v>0</v>
      </c>
      <c r="Q4182" s="324">
        <f>ROUND(SUMIF('AV-Bewegungsdaten'!B:B,$A4182,'AV-Bewegungsdaten'!D:D),2)</f>
        <v>0</v>
      </c>
      <c r="T4182" s="327"/>
      <c r="U4182" s="326">
        <f>ROUND(SUMIF('DV-Bewegungsdaten'!B:B,Kategorien!A4182,'DV-Bewegungsdaten'!D:D),3)</f>
        <v>0</v>
      </c>
      <c r="V4182" s="324">
        <f>ROUND(SUMIF('DV-Bewegungsdaten'!B:B,Kategorien!A4182,'DV-Bewegungsdaten'!E:E),3)</f>
        <v>0</v>
      </c>
      <c r="AD4182" s="390">
        <f t="shared" si="853"/>
        <v>6.2669999999999995</v>
      </c>
      <c r="AE4182" s="390">
        <f t="shared" si="854"/>
        <v>6.2889999999999997</v>
      </c>
      <c r="AF4182" s="390">
        <f t="shared" si="855"/>
        <v>7.6769999999999996</v>
      </c>
      <c r="AG4182" s="390">
        <f t="shared" si="856"/>
        <v>6.8379999999999992</v>
      </c>
      <c r="AH4182" s="390">
        <f t="shared" si="857"/>
        <v>6.5359999999999996</v>
      </c>
      <c r="AI4182" s="390">
        <f t="shared" si="858"/>
        <v>7.8689999999999998</v>
      </c>
      <c r="AJ4182" s="390">
        <f t="shared" si="859"/>
        <v>6.4589999999999996</v>
      </c>
      <c r="AK4182" s="390">
        <f t="shared" si="860"/>
        <v>7.0709999999999997</v>
      </c>
      <c r="AL4182" s="390">
        <f t="shared" si="861"/>
        <v>7.0359999999999996</v>
      </c>
      <c r="AM4182" s="390">
        <f t="shared" si="862"/>
        <v>6.9059999999999997</v>
      </c>
      <c r="AN4182" s="390">
        <f t="shared" si="863"/>
        <v>6.391</v>
      </c>
      <c r="AO4182" s="390">
        <f t="shared" si="864"/>
        <v>7.5009999999999994</v>
      </c>
    </row>
    <row r="4183" spans="1:41" ht="15" customHeight="1" x14ac:dyDescent="0.25">
      <c r="A4183" s="127" t="s">
        <v>156</v>
      </c>
      <c r="B4183" s="125" t="s">
        <v>152</v>
      </c>
      <c r="C4183" s="125" t="s">
        <v>4006</v>
      </c>
      <c r="D4183" s="125" t="s">
        <v>157</v>
      </c>
      <c r="F4183" s="126">
        <v>5.0199999999999996</v>
      </c>
      <c r="G4183" s="126">
        <v>5.42</v>
      </c>
      <c r="H4183" s="126">
        <v>4.0199999999999996</v>
      </c>
      <c r="I4183" s="126"/>
      <c r="J4183" s="317"/>
      <c r="K4183" s="323">
        <f>ROUND(SUMIF('VGT-Bewegungsdaten'!B:B,A4183,'VGT-Bewegungsdaten'!C:C),3)</f>
        <v>0</v>
      </c>
      <c r="L4183" s="324">
        <f>ROUND(SUMIF('VGT-Bewegungsdaten'!B:B,$A4183,'VGT-Bewegungsdaten'!D:D),2)</f>
        <v>0</v>
      </c>
      <c r="N4183" s="376" t="s">
        <v>4930</v>
      </c>
      <c r="O4183" s="376" t="s">
        <v>4947</v>
      </c>
      <c r="P4183" s="326">
        <f>ROUND(SUMIF('AV-Bewegungsdaten'!B:B,A4183,'AV-Bewegungsdaten'!C:C),3)</f>
        <v>0</v>
      </c>
      <c r="Q4183" s="324">
        <f>ROUND(SUMIF('AV-Bewegungsdaten'!B:B,$A4183,'AV-Bewegungsdaten'!D:D),2)</f>
        <v>0</v>
      </c>
      <c r="T4183" s="327"/>
      <c r="U4183" s="326">
        <f>ROUND(SUMIF('DV-Bewegungsdaten'!B:B,Kategorien!A4183,'DV-Bewegungsdaten'!D:D),3)</f>
        <v>0</v>
      </c>
      <c r="V4183" s="324">
        <f>ROUND(SUMIF('DV-Bewegungsdaten'!B:B,Kategorien!A4183,'DV-Bewegungsdaten'!E:E),3)</f>
        <v>0</v>
      </c>
      <c r="AD4183" s="390">
        <f t="shared" si="853"/>
        <v>1.5869999999999997</v>
      </c>
      <c r="AE4183" s="390">
        <f t="shared" si="854"/>
        <v>1.609</v>
      </c>
      <c r="AF4183" s="390">
        <f t="shared" si="855"/>
        <v>2.9969999999999999</v>
      </c>
      <c r="AG4183" s="390">
        <f t="shared" si="856"/>
        <v>2.1579999999999999</v>
      </c>
      <c r="AH4183" s="390">
        <f t="shared" si="857"/>
        <v>1.8559999999999999</v>
      </c>
      <c r="AI4183" s="390">
        <f t="shared" si="858"/>
        <v>3.1890000000000001</v>
      </c>
      <c r="AJ4183" s="390">
        <f t="shared" si="859"/>
        <v>1.7789999999999999</v>
      </c>
      <c r="AK4183" s="390">
        <f t="shared" si="860"/>
        <v>2.391</v>
      </c>
      <c r="AL4183" s="390">
        <f t="shared" si="861"/>
        <v>2.3559999999999999</v>
      </c>
      <c r="AM4183" s="390">
        <f t="shared" si="862"/>
        <v>2.226</v>
      </c>
      <c r="AN4183" s="390">
        <f t="shared" si="863"/>
        <v>1.7109999999999999</v>
      </c>
      <c r="AO4183" s="390">
        <f t="shared" si="864"/>
        <v>2.8209999999999997</v>
      </c>
    </row>
    <row r="4184" spans="1:41" ht="15" customHeight="1" x14ac:dyDescent="0.25">
      <c r="A4184" s="127" t="s">
        <v>3224</v>
      </c>
      <c r="B4184" s="125" t="s">
        <v>152</v>
      </c>
      <c r="C4184" s="125" t="s">
        <v>4007</v>
      </c>
      <c r="D4184" s="125" t="s">
        <v>153</v>
      </c>
      <c r="F4184" s="126">
        <v>9.11</v>
      </c>
      <c r="G4184" s="126">
        <v>9.51</v>
      </c>
      <c r="H4184" s="126">
        <v>7.29</v>
      </c>
      <c r="I4184" s="126"/>
      <c r="J4184" s="317"/>
      <c r="K4184" s="323">
        <f>ROUND(SUMIF('VGT-Bewegungsdaten'!B:B,A4184,'VGT-Bewegungsdaten'!C:C),3)</f>
        <v>0</v>
      </c>
      <c r="L4184" s="324">
        <f>ROUND(SUMIF('VGT-Bewegungsdaten'!B:B,$A4184,'VGT-Bewegungsdaten'!D:D),2)</f>
        <v>0</v>
      </c>
      <c r="N4184" s="376" t="s">
        <v>4930</v>
      </c>
      <c r="O4184" s="376" t="s">
        <v>4947</v>
      </c>
      <c r="P4184" s="326">
        <f>ROUND(SUMIF('AV-Bewegungsdaten'!B:B,A4184,'AV-Bewegungsdaten'!C:C),3)</f>
        <v>0</v>
      </c>
      <c r="Q4184" s="324">
        <f>ROUND(SUMIF('AV-Bewegungsdaten'!B:B,$A4184,'AV-Bewegungsdaten'!D:D),2)</f>
        <v>0</v>
      </c>
      <c r="T4184" s="327"/>
      <c r="U4184" s="326">
        <f>ROUND(SUMIF('DV-Bewegungsdaten'!B:B,Kategorien!A4184,'DV-Bewegungsdaten'!D:D),3)</f>
        <v>0</v>
      </c>
      <c r="V4184" s="324">
        <f>ROUND(SUMIF('DV-Bewegungsdaten'!B:B,Kategorien!A4184,'DV-Bewegungsdaten'!E:E),3)</f>
        <v>0</v>
      </c>
      <c r="AD4184" s="390">
        <f t="shared" si="853"/>
        <v>5.6769999999999996</v>
      </c>
      <c r="AE4184" s="390">
        <f t="shared" si="854"/>
        <v>5.6989999999999998</v>
      </c>
      <c r="AF4184" s="390">
        <f t="shared" si="855"/>
        <v>7.0869999999999997</v>
      </c>
      <c r="AG4184" s="390">
        <f t="shared" si="856"/>
        <v>6.2479999999999993</v>
      </c>
      <c r="AH4184" s="390">
        <f t="shared" si="857"/>
        <v>5.9459999999999997</v>
      </c>
      <c r="AI4184" s="390">
        <f t="shared" si="858"/>
        <v>7.2789999999999999</v>
      </c>
      <c r="AJ4184" s="390">
        <f t="shared" si="859"/>
        <v>5.8689999999999998</v>
      </c>
      <c r="AK4184" s="390">
        <f t="shared" si="860"/>
        <v>6.4809999999999999</v>
      </c>
      <c r="AL4184" s="390">
        <f t="shared" si="861"/>
        <v>6.4459999999999997</v>
      </c>
      <c r="AM4184" s="390">
        <f t="shared" si="862"/>
        <v>6.3159999999999998</v>
      </c>
      <c r="AN4184" s="390">
        <f t="shared" si="863"/>
        <v>5.8010000000000002</v>
      </c>
      <c r="AO4184" s="390">
        <f t="shared" si="864"/>
        <v>6.9109999999999996</v>
      </c>
    </row>
    <row r="4185" spans="1:41" ht="15" customHeight="1" x14ac:dyDescent="0.25">
      <c r="A4185" s="127" t="s">
        <v>3225</v>
      </c>
      <c r="B4185" s="125" t="s">
        <v>152</v>
      </c>
      <c r="C4185" s="125" t="s">
        <v>4007</v>
      </c>
      <c r="D4185" s="125" t="s">
        <v>155</v>
      </c>
      <c r="F4185" s="126">
        <v>9.61</v>
      </c>
      <c r="G4185" s="126">
        <v>10.01</v>
      </c>
      <c r="H4185" s="126">
        <v>7.69</v>
      </c>
      <c r="I4185" s="126"/>
      <c r="J4185" s="317"/>
      <c r="K4185" s="323">
        <f>ROUND(SUMIF('VGT-Bewegungsdaten'!B:B,A4185,'VGT-Bewegungsdaten'!C:C),3)</f>
        <v>0</v>
      </c>
      <c r="L4185" s="324">
        <f>ROUND(SUMIF('VGT-Bewegungsdaten'!B:B,$A4185,'VGT-Bewegungsdaten'!D:D),2)</f>
        <v>0</v>
      </c>
      <c r="N4185" s="376" t="s">
        <v>4930</v>
      </c>
      <c r="O4185" s="376" t="s">
        <v>4947</v>
      </c>
      <c r="P4185" s="326">
        <f>ROUND(SUMIF('AV-Bewegungsdaten'!B:B,A4185,'AV-Bewegungsdaten'!C:C),3)</f>
        <v>0</v>
      </c>
      <c r="Q4185" s="324">
        <f>ROUND(SUMIF('AV-Bewegungsdaten'!B:B,$A4185,'AV-Bewegungsdaten'!D:D),2)</f>
        <v>0</v>
      </c>
      <c r="T4185" s="327"/>
      <c r="U4185" s="326">
        <f>ROUND(SUMIF('DV-Bewegungsdaten'!B:B,Kategorien!A4185,'DV-Bewegungsdaten'!D:D),3)</f>
        <v>0</v>
      </c>
      <c r="V4185" s="324">
        <f>ROUND(SUMIF('DV-Bewegungsdaten'!B:B,Kategorien!A4185,'DV-Bewegungsdaten'!E:E),3)</f>
        <v>0</v>
      </c>
      <c r="AD4185" s="390">
        <f t="shared" si="853"/>
        <v>6.1769999999999996</v>
      </c>
      <c r="AE4185" s="390">
        <f t="shared" si="854"/>
        <v>6.1989999999999998</v>
      </c>
      <c r="AF4185" s="390">
        <f t="shared" si="855"/>
        <v>7.5869999999999997</v>
      </c>
      <c r="AG4185" s="390">
        <f t="shared" si="856"/>
        <v>6.7479999999999993</v>
      </c>
      <c r="AH4185" s="390">
        <f t="shared" si="857"/>
        <v>6.4459999999999997</v>
      </c>
      <c r="AI4185" s="390">
        <f t="shared" si="858"/>
        <v>7.7789999999999999</v>
      </c>
      <c r="AJ4185" s="390">
        <f t="shared" si="859"/>
        <v>6.3689999999999998</v>
      </c>
      <c r="AK4185" s="390">
        <f t="shared" si="860"/>
        <v>6.9809999999999999</v>
      </c>
      <c r="AL4185" s="390">
        <f t="shared" si="861"/>
        <v>6.9459999999999997</v>
      </c>
      <c r="AM4185" s="390">
        <f t="shared" si="862"/>
        <v>6.8159999999999998</v>
      </c>
      <c r="AN4185" s="390">
        <f t="shared" si="863"/>
        <v>6.3010000000000002</v>
      </c>
      <c r="AO4185" s="390">
        <f t="shared" si="864"/>
        <v>7.4109999999999996</v>
      </c>
    </row>
    <row r="4186" spans="1:41" ht="15" customHeight="1" x14ac:dyDescent="0.25">
      <c r="A4186" s="127" t="s">
        <v>3226</v>
      </c>
      <c r="B4186" s="125" t="s">
        <v>152</v>
      </c>
      <c r="C4186" s="125" t="s">
        <v>4007</v>
      </c>
      <c r="D4186" s="125" t="s">
        <v>157</v>
      </c>
      <c r="F4186" s="126">
        <v>4.97</v>
      </c>
      <c r="G4186" s="126">
        <v>5.37</v>
      </c>
      <c r="H4186" s="126">
        <v>3.98</v>
      </c>
      <c r="I4186" s="126"/>
      <c r="J4186" s="317"/>
      <c r="K4186" s="323">
        <f>ROUND(SUMIF('VGT-Bewegungsdaten'!B:B,A4186,'VGT-Bewegungsdaten'!C:C),3)</f>
        <v>0</v>
      </c>
      <c r="L4186" s="324">
        <f>ROUND(SUMIF('VGT-Bewegungsdaten'!B:B,$A4186,'VGT-Bewegungsdaten'!D:D),2)</f>
        <v>0</v>
      </c>
      <c r="N4186" s="376" t="s">
        <v>4930</v>
      </c>
      <c r="O4186" s="376" t="s">
        <v>4947</v>
      </c>
      <c r="P4186" s="326">
        <f>ROUND(SUMIF('AV-Bewegungsdaten'!B:B,A4186,'AV-Bewegungsdaten'!C:C),3)</f>
        <v>0</v>
      </c>
      <c r="Q4186" s="324">
        <f>ROUND(SUMIF('AV-Bewegungsdaten'!B:B,$A4186,'AV-Bewegungsdaten'!D:D),2)</f>
        <v>0</v>
      </c>
      <c r="T4186" s="327"/>
      <c r="U4186" s="326">
        <f>ROUND(SUMIF('DV-Bewegungsdaten'!B:B,Kategorien!A4186,'DV-Bewegungsdaten'!D:D),3)</f>
        <v>0</v>
      </c>
      <c r="V4186" s="324">
        <f>ROUND(SUMIF('DV-Bewegungsdaten'!B:B,Kategorien!A4186,'DV-Bewegungsdaten'!E:E),3)</f>
        <v>0</v>
      </c>
      <c r="AD4186" s="390">
        <f t="shared" si="853"/>
        <v>1.5369999999999999</v>
      </c>
      <c r="AE4186" s="390">
        <f t="shared" si="854"/>
        <v>1.5590000000000002</v>
      </c>
      <c r="AF4186" s="390">
        <f t="shared" si="855"/>
        <v>2.9470000000000001</v>
      </c>
      <c r="AG4186" s="390">
        <f t="shared" si="856"/>
        <v>2.1080000000000001</v>
      </c>
      <c r="AH4186" s="390">
        <f t="shared" si="857"/>
        <v>1.806</v>
      </c>
      <c r="AI4186" s="390">
        <f t="shared" si="858"/>
        <v>3.1390000000000002</v>
      </c>
      <c r="AJ4186" s="390">
        <f t="shared" si="859"/>
        <v>1.7290000000000001</v>
      </c>
      <c r="AK4186" s="390">
        <f t="shared" si="860"/>
        <v>2.3410000000000002</v>
      </c>
      <c r="AL4186" s="390">
        <f t="shared" si="861"/>
        <v>2.306</v>
      </c>
      <c r="AM4186" s="390">
        <f t="shared" si="862"/>
        <v>2.1760000000000002</v>
      </c>
      <c r="AN4186" s="390">
        <f t="shared" si="863"/>
        <v>1.661</v>
      </c>
      <c r="AO4186" s="390">
        <f t="shared" si="864"/>
        <v>2.7709999999999999</v>
      </c>
    </row>
    <row r="4187" spans="1:41" ht="15" customHeight="1" x14ac:dyDescent="0.25">
      <c r="A4187" s="127" t="s">
        <v>3968</v>
      </c>
      <c r="B4187" s="125" t="s">
        <v>152</v>
      </c>
      <c r="C4187" s="125" t="s">
        <v>4008</v>
      </c>
      <c r="D4187" s="125" t="s">
        <v>153</v>
      </c>
      <c r="F4187" s="126">
        <v>9.02</v>
      </c>
      <c r="G4187" s="126">
        <v>9.42</v>
      </c>
      <c r="H4187" s="126">
        <v>7.22</v>
      </c>
      <c r="I4187" s="126"/>
      <c r="J4187" s="317"/>
      <c r="K4187" s="323">
        <f>ROUND(SUMIF('VGT-Bewegungsdaten'!B:B,A4187,'VGT-Bewegungsdaten'!C:C),3)</f>
        <v>0</v>
      </c>
      <c r="L4187" s="324">
        <f>ROUND(SUMIF('VGT-Bewegungsdaten'!B:B,$A4187,'VGT-Bewegungsdaten'!D:D),2)</f>
        <v>0</v>
      </c>
      <c r="N4187" s="376" t="s">
        <v>4930</v>
      </c>
      <c r="O4187" s="376" t="s">
        <v>4947</v>
      </c>
      <c r="P4187" s="326">
        <f>ROUND(SUMIF('AV-Bewegungsdaten'!B:B,A4187,'AV-Bewegungsdaten'!C:C),3)</f>
        <v>0</v>
      </c>
      <c r="Q4187" s="324">
        <f>ROUND(SUMIF('AV-Bewegungsdaten'!B:B,$A4187,'AV-Bewegungsdaten'!D:D),2)</f>
        <v>0</v>
      </c>
      <c r="T4187" s="327"/>
      <c r="U4187" s="326">
        <f>ROUND(SUMIF('DV-Bewegungsdaten'!B:B,Kategorien!A4187,'DV-Bewegungsdaten'!D:D),3)</f>
        <v>0</v>
      </c>
      <c r="V4187" s="324">
        <f>ROUND(SUMIF('DV-Bewegungsdaten'!B:B,Kategorien!A4187,'DV-Bewegungsdaten'!E:E),3)</f>
        <v>0</v>
      </c>
      <c r="AD4187" s="390">
        <f t="shared" si="853"/>
        <v>5.5869999999999997</v>
      </c>
      <c r="AE4187" s="390">
        <f t="shared" si="854"/>
        <v>5.609</v>
      </c>
      <c r="AF4187" s="390">
        <f t="shared" si="855"/>
        <v>6.9969999999999999</v>
      </c>
      <c r="AG4187" s="390">
        <f t="shared" si="856"/>
        <v>6.1579999999999995</v>
      </c>
      <c r="AH4187" s="390">
        <f t="shared" si="857"/>
        <v>5.8559999999999999</v>
      </c>
      <c r="AI4187" s="390">
        <f t="shared" si="858"/>
        <v>7.1890000000000001</v>
      </c>
      <c r="AJ4187" s="390">
        <f t="shared" si="859"/>
        <v>5.7789999999999999</v>
      </c>
      <c r="AK4187" s="390">
        <f t="shared" si="860"/>
        <v>6.391</v>
      </c>
      <c r="AL4187" s="390">
        <f t="shared" si="861"/>
        <v>6.3559999999999999</v>
      </c>
      <c r="AM4187" s="390">
        <f t="shared" si="862"/>
        <v>6.226</v>
      </c>
      <c r="AN4187" s="390">
        <f t="shared" si="863"/>
        <v>5.7110000000000003</v>
      </c>
      <c r="AO4187" s="390">
        <f t="shared" si="864"/>
        <v>6.8209999999999997</v>
      </c>
    </row>
    <row r="4188" spans="1:41" ht="15" customHeight="1" x14ac:dyDescent="0.25">
      <c r="A4188" s="127" t="s">
        <v>3969</v>
      </c>
      <c r="B4188" s="125" t="s">
        <v>152</v>
      </c>
      <c r="C4188" s="125" t="s">
        <v>4008</v>
      </c>
      <c r="D4188" s="125" t="s">
        <v>155</v>
      </c>
      <c r="F4188" s="126">
        <v>9.51</v>
      </c>
      <c r="G4188" s="126">
        <v>9.91</v>
      </c>
      <c r="H4188" s="126">
        <v>7.61</v>
      </c>
      <c r="I4188" s="126"/>
      <c r="J4188" s="317"/>
      <c r="K4188" s="323">
        <f>ROUND(SUMIF('VGT-Bewegungsdaten'!B:B,A4188,'VGT-Bewegungsdaten'!C:C),3)</f>
        <v>0</v>
      </c>
      <c r="L4188" s="324">
        <f>ROUND(SUMIF('VGT-Bewegungsdaten'!B:B,$A4188,'VGT-Bewegungsdaten'!D:D),2)</f>
        <v>0</v>
      </c>
      <c r="N4188" s="376" t="s">
        <v>4930</v>
      </c>
      <c r="O4188" s="376" t="s">
        <v>4947</v>
      </c>
      <c r="P4188" s="326">
        <f>ROUND(SUMIF('AV-Bewegungsdaten'!B:B,A4188,'AV-Bewegungsdaten'!C:C),3)</f>
        <v>0</v>
      </c>
      <c r="Q4188" s="324">
        <f>ROUND(SUMIF('AV-Bewegungsdaten'!B:B,$A4188,'AV-Bewegungsdaten'!D:D),2)</f>
        <v>0</v>
      </c>
      <c r="T4188" s="327"/>
      <c r="U4188" s="326">
        <f>ROUND(SUMIF('DV-Bewegungsdaten'!B:B,Kategorien!A4188,'DV-Bewegungsdaten'!D:D),3)</f>
        <v>0</v>
      </c>
      <c r="V4188" s="324">
        <f>ROUND(SUMIF('DV-Bewegungsdaten'!B:B,Kategorien!A4188,'DV-Bewegungsdaten'!E:E),3)</f>
        <v>0</v>
      </c>
      <c r="AD4188" s="390">
        <f t="shared" si="853"/>
        <v>6.077</v>
      </c>
      <c r="AE4188" s="390">
        <f t="shared" si="854"/>
        <v>6.0990000000000002</v>
      </c>
      <c r="AF4188" s="390">
        <f t="shared" si="855"/>
        <v>7.4870000000000001</v>
      </c>
      <c r="AG4188" s="390">
        <f t="shared" si="856"/>
        <v>6.6479999999999997</v>
      </c>
      <c r="AH4188" s="390">
        <f t="shared" si="857"/>
        <v>6.3460000000000001</v>
      </c>
      <c r="AI4188" s="390">
        <f t="shared" si="858"/>
        <v>7.6790000000000003</v>
      </c>
      <c r="AJ4188" s="390">
        <f t="shared" si="859"/>
        <v>6.2690000000000001</v>
      </c>
      <c r="AK4188" s="390">
        <f t="shared" si="860"/>
        <v>6.8810000000000002</v>
      </c>
      <c r="AL4188" s="390">
        <f t="shared" si="861"/>
        <v>6.8460000000000001</v>
      </c>
      <c r="AM4188" s="390">
        <f t="shared" si="862"/>
        <v>6.7160000000000002</v>
      </c>
      <c r="AN4188" s="390">
        <f t="shared" si="863"/>
        <v>6.2010000000000005</v>
      </c>
      <c r="AO4188" s="390">
        <f t="shared" si="864"/>
        <v>7.3109999999999999</v>
      </c>
    </row>
    <row r="4189" spans="1:41" ht="15" customHeight="1" x14ac:dyDescent="0.25">
      <c r="A4189" s="127" t="s">
        <v>3970</v>
      </c>
      <c r="B4189" s="125" t="s">
        <v>152</v>
      </c>
      <c r="C4189" s="125" t="s">
        <v>4008</v>
      </c>
      <c r="D4189" s="125" t="s">
        <v>157</v>
      </c>
      <c r="F4189" s="126">
        <v>4.92</v>
      </c>
      <c r="G4189" s="126">
        <v>5.32</v>
      </c>
      <c r="H4189" s="126">
        <v>3.94</v>
      </c>
      <c r="I4189" s="126"/>
      <c r="J4189" s="317"/>
      <c r="K4189" s="323">
        <f>ROUND(SUMIF('VGT-Bewegungsdaten'!B:B,A4189,'VGT-Bewegungsdaten'!C:C),3)</f>
        <v>0</v>
      </c>
      <c r="L4189" s="324">
        <f>ROUND(SUMIF('VGT-Bewegungsdaten'!B:B,$A4189,'VGT-Bewegungsdaten'!D:D),2)</f>
        <v>0</v>
      </c>
      <c r="N4189" s="376" t="s">
        <v>4930</v>
      </c>
      <c r="O4189" s="376" t="s">
        <v>4947</v>
      </c>
      <c r="P4189" s="326">
        <f>ROUND(SUMIF('AV-Bewegungsdaten'!B:B,A4189,'AV-Bewegungsdaten'!C:C),3)</f>
        <v>0</v>
      </c>
      <c r="Q4189" s="324">
        <f>ROUND(SUMIF('AV-Bewegungsdaten'!B:B,$A4189,'AV-Bewegungsdaten'!D:D),2)</f>
        <v>0</v>
      </c>
      <c r="T4189" s="327"/>
      <c r="U4189" s="326">
        <f>ROUND(SUMIF('DV-Bewegungsdaten'!B:B,Kategorien!A4189,'DV-Bewegungsdaten'!D:D),3)</f>
        <v>0</v>
      </c>
      <c r="V4189" s="324">
        <f>ROUND(SUMIF('DV-Bewegungsdaten'!B:B,Kategorien!A4189,'DV-Bewegungsdaten'!E:E),3)</f>
        <v>0</v>
      </c>
      <c r="AD4189" s="390">
        <f t="shared" si="853"/>
        <v>1.4870000000000001</v>
      </c>
      <c r="AE4189" s="390">
        <f t="shared" si="854"/>
        <v>1.5090000000000003</v>
      </c>
      <c r="AF4189" s="390">
        <f t="shared" si="855"/>
        <v>2.8970000000000002</v>
      </c>
      <c r="AG4189" s="390">
        <f t="shared" si="856"/>
        <v>2.0580000000000003</v>
      </c>
      <c r="AH4189" s="390">
        <f t="shared" si="857"/>
        <v>1.7560000000000002</v>
      </c>
      <c r="AI4189" s="390">
        <f t="shared" si="858"/>
        <v>3.0890000000000004</v>
      </c>
      <c r="AJ4189" s="390">
        <f t="shared" si="859"/>
        <v>1.6790000000000003</v>
      </c>
      <c r="AK4189" s="390">
        <f t="shared" si="860"/>
        <v>2.2910000000000004</v>
      </c>
      <c r="AL4189" s="390">
        <f t="shared" si="861"/>
        <v>2.2560000000000002</v>
      </c>
      <c r="AM4189" s="390">
        <f t="shared" si="862"/>
        <v>2.1260000000000003</v>
      </c>
      <c r="AN4189" s="390">
        <f t="shared" si="863"/>
        <v>1.6110000000000002</v>
      </c>
      <c r="AO4189" s="390">
        <f t="shared" si="864"/>
        <v>2.7210000000000001</v>
      </c>
    </row>
    <row r="4190" spans="1:41" ht="15" customHeight="1" x14ac:dyDescent="0.25">
      <c r="A4190" s="127" t="s">
        <v>4717</v>
      </c>
      <c r="B4190" s="125" t="s">
        <v>152</v>
      </c>
      <c r="C4190" s="125" t="s">
        <v>4010</v>
      </c>
      <c r="D4190" s="125" t="s">
        <v>153</v>
      </c>
      <c r="F4190" s="126">
        <v>8.93</v>
      </c>
      <c r="G4190" s="126">
        <v>9.33</v>
      </c>
      <c r="H4190" s="126">
        <v>7.14</v>
      </c>
      <c r="I4190" s="126"/>
      <c r="J4190" s="317"/>
      <c r="K4190" s="323">
        <f>ROUND(SUMIF('VGT-Bewegungsdaten'!B:B,A4190,'VGT-Bewegungsdaten'!C:C),3)</f>
        <v>0</v>
      </c>
      <c r="L4190" s="324">
        <f>ROUND(SUMIF('VGT-Bewegungsdaten'!B:B,$A4190,'VGT-Bewegungsdaten'!D:D),2)</f>
        <v>0</v>
      </c>
      <c r="N4190" s="376" t="s">
        <v>4930</v>
      </c>
      <c r="O4190" s="376" t="s">
        <v>4947</v>
      </c>
      <c r="P4190" s="326">
        <f>ROUND(SUMIF('AV-Bewegungsdaten'!B:B,A4190,'AV-Bewegungsdaten'!C:C),3)</f>
        <v>0</v>
      </c>
      <c r="Q4190" s="324">
        <f>ROUND(SUMIF('AV-Bewegungsdaten'!B:B,$A4190,'AV-Bewegungsdaten'!D:D),2)</f>
        <v>0</v>
      </c>
      <c r="T4190" s="327"/>
      <c r="U4190" s="326">
        <f>ROUND(SUMIF('DV-Bewegungsdaten'!B:B,Kategorien!A4190,'DV-Bewegungsdaten'!D:D),3)</f>
        <v>0</v>
      </c>
      <c r="V4190" s="324">
        <f>ROUND(SUMIF('DV-Bewegungsdaten'!B:B,Kategorien!A4190,'DV-Bewegungsdaten'!E:E),3)</f>
        <v>0</v>
      </c>
      <c r="AD4190" s="390">
        <f t="shared" si="853"/>
        <v>5.4969999999999999</v>
      </c>
      <c r="AE4190" s="390">
        <f t="shared" si="854"/>
        <v>5.5190000000000001</v>
      </c>
      <c r="AF4190" s="390">
        <f t="shared" si="855"/>
        <v>6.907</v>
      </c>
      <c r="AG4190" s="390">
        <f t="shared" si="856"/>
        <v>6.0679999999999996</v>
      </c>
      <c r="AH4190" s="390">
        <f t="shared" si="857"/>
        <v>5.766</v>
      </c>
      <c r="AI4190" s="390">
        <f t="shared" si="858"/>
        <v>7.0990000000000002</v>
      </c>
      <c r="AJ4190" s="390">
        <f t="shared" si="859"/>
        <v>5.6890000000000001</v>
      </c>
      <c r="AK4190" s="390">
        <f t="shared" si="860"/>
        <v>6.3010000000000002</v>
      </c>
      <c r="AL4190" s="390">
        <f t="shared" si="861"/>
        <v>6.266</v>
      </c>
      <c r="AM4190" s="390">
        <f t="shared" si="862"/>
        <v>6.1360000000000001</v>
      </c>
      <c r="AN4190" s="390">
        <f t="shared" si="863"/>
        <v>5.6210000000000004</v>
      </c>
      <c r="AO4190" s="390">
        <f t="shared" si="864"/>
        <v>6.7309999999999999</v>
      </c>
    </row>
    <row r="4191" spans="1:41" ht="15" customHeight="1" x14ac:dyDescent="0.25">
      <c r="A4191" s="127" t="s">
        <v>4718</v>
      </c>
      <c r="B4191" s="125" t="s">
        <v>152</v>
      </c>
      <c r="C4191" s="125" t="s">
        <v>4010</v>
      </c>
      <c r="D4191" s="125" t="s">
        <v>155</v>
      </c>
      <c r="F4191" s="126">
        <v>9.41</v>
      </c>
      <c r="G4191" s="126">
        <v>9.81</v>
      </c>
      <c r="H4191" s="126">
        <v>7.53</v>
      </c>
      <c r="I4191" s="126"/>
      <c r="J4191" s="317"/>
      <c r="K4191" s="323">
        <f>ROUND(SUMIF('VGT-Bewegungsdaten'!B:B,A4191,'VGT-Bewegungsdaten'!C:C),3)</f>
        <v>0</v>
      </c>
      <c r="L4191" s="324">
        <f>ROUND(SUMIF('VGT-Bewegungsdaten'!B:B,$A4191,'VGT-Bewegungsdaten'!D:D),2)</f>
        <v>0</v>
      </c>
      <c r="N4191" s="376" t="s">
        <v>4930</v>
      </c>
      <c r="O4191" s="376" t="s">
        <v>4947</v>
      </c>
      <c r="P4191" s="326">
        <f>ROUND(SUMIF('AV-Bewegungsdaten'!B:B,A4191,'AV-Bewegungsdaten'!C:C),3)</f>
        <v>0</v>
      </c>
      <c r="Q4191" s="324">
        <f>ROUND(SUMIF('AV-Bewegungsdaten'!B:B,$A4191,'AV-Bewegungsdaten'!D:D),2)</f>
        <v>0</v>
      </c>
      <c r="T4191" s="327"/>
      <c r="U4191" s="326">
        <f>ROUND(SUMIF('DV-Bewegungsdaten'!B:B,Kategorien!A4191,'DV-Bewegungsdaten'!D:D),3)</f>
        <v>0</v>
      </c>
      <c r="V4191" s="324">
        <f>ROUND(SUMIF('DV-Bewegungsdaten'!B:B,Kategorien!A4191,'DV-Bewegungsdaten'!E:E),3)</f>
        <v>0</v>
      </c>
      <c r="AD4191" s="390">
        <f t="shared" si="853"/>
        <v>5.9770000000000003</v>
      </c>
      <c r="AE4191" s="390">
        <f t="shared" si="854"/>
        <v>5.9990000000000006</v>
      </c>
      <c r="AF4191" s="390">
        <f t="shared" si="855"/>
        <v>7.3870000000000005</v>
      </c>
      <c r="AG4191" s="390">
        <f t="shared" si="856"/>
        <v>6.548</v>
      </c>
      <c r="AH4191" s="390">
        <f t="shared" si="857"/>
        <v>6.2460000000000004</v>
      </c>
      <c r="AI4191" s="390">
        <f t="shared" si="858"/>
        <v>7.5790000000000006</v>
      </c>
      <c r="AJ4191" s="390">
        <f t="shared" si="859"/>
        <v>6.1690000000000005</v>
      </c>
      <c r="AK4191" s="390">
        <f t="shared" si="860"/>
        <v>6.7810000000000006</v>
      </c>
      <c r="AL4191" s="390">
        <f t="shared" si="861"/>
        <v>6.7460000000000004</v>
      </c>
      <c r="AM4191" s="390">
        <f t="shared" si="862"/>
        <v>6.6160000000000005</v>
      </c>
      <c r="AN4191" s="390">
        <f t="shared" si="863"/>
        <v>6.1010000000000009</v>
      </c>
      <c r="AO4191" s="390">
        <f t="shared" si="864"/>
        <v>7.2110000000000003</v>
      </c>
    </row>
    <row r="4192" spans="1:41" ht="15" customHeight="1" x14ac:dyDescent="0.25">
      <c r="A4192" s="127" t="s">
        <v>4719</v>
      </c>
      <c r="B4192" s="125" t="s">
        <v>152</v>
      </c>
      <c r="C4192" s="125" t="s">
        <v>4010</v>
      </c>
      <c r="D4192" s="125" t="s">
        <v>157</v>
      </c>
      <c r="F4192" s="126">
        <v>4.87</v>
      </c>
      <c r="G4192" s="126">
        <v>5.2700000000000005</v>
      </c>
      <c r="H4192" s="126">
        <v>3.9</v>
      </c>
      <c r="I4192" s="126"/>
      <c r="J4192" s="317"/>
      <c r="K4192" s="323">
        <f>ROUND(SUMIF('VGT-Bewegungsdaten'!B:B,A4192,'VGT-Bewegungsdaten'!C:C),3)</f>
        <v>0</v>
      </c>
      <c r="L4192" s="324">
        <f>ROUND(SUMIF('VGT-Bewegungsdaten'!B:B,$A4192,'VGT-Bewegungsdaten'!D:D),2)</f>
        <v>0</v>
      </c>
      <c r="N4192" s="376" t="s">
        <v>4930</v>
      </c>
      <c r="O4192" s="376" t="s">
        <v>4947</v>
      </c>
      <c r="P4192" s="326">
        <f>ROUND(SUMIF('AV-Bewegungsdaten'!B:B,A4192,'AV-Bewegungsdaten'!C:C),3)</f>
        <v>0</v>
      </c>
      <c r="Q4192" s="324">
        <f>ROUND(SUMIF('AV-Bewegungsdaten'!B:B,$A4192,'AV-Bewegungsdaten'!D:D),2)</f>
        <v>0</v>
      </c>
      <c r="T4192" s="327"/>
      <c r="U4192" s="326">
        <f>ROUND(SUMIF('DV-Bewegungsdaten'!B:B,Kategorien!A4192,'DV-Bewegungsdaten'!D:D),3)</f>
        <v>0</v>
      </c>
      <c r="V4192" s="324">
        <f>ROUND(SUMIF('DV-Bewegungsdaten'!B:B,Kategorien!A4192,'DV-Bewegungsdaten'!E:E),3)</f>
        <v>0</v>
      </c>
      <c r="AD4192" s="390">
        <f t="shared" si="853"/>
        <v>1.4370000000000003</v>
      </c>
      <c r="AE4192" s="390">
        <f t="shared" si="854"/>
        <v>1.4590000000000005</v>
      </c>
      <c r="AF4192" s="390">
        <f t="shared" si="855"/>
        <v>2.8470000000000004</v>
      </c>
      <c r="AG4192" s="390">
        <f t="shared" si="856"/>
        <v>2.0080000000000005</v>
      </c>
      <c r="AH4192" s="390">
        <f t="shared" si="857"/>
        <v>1.7060000000000004</v>
      </c>
      <c r="AI4192" s="390">
        <f t="shared" si="858"/>
        <v>3.0390000000000006</v>
      </c>
      <c r="AJ4192" s="390">
        <f t="shared" si="859"/>
        <v>1.6290000000000004</v>
      </c>
      <c r="AK4192" s="390">
        <f t="shared" si="860"/>
        <v>2.2410000000000005</v>
      </c>
      <c r="AL4192" s="390">
        <f t="shared" si="861"/>
        <v>2.2060000000000004</v>
      </c>
      <c r="AM4192" s="390">
        <f t="shared" si="862"/>
        <v>2.0760000000000005</v>
      </c>
      <c r="AN4192" s="390">
        <f t="shared" si="863"/>
        <v>1.5610000000000004</v>
      </c>
      <c r="AO4192" s="390">
        <f t="shared" si="864"/>
        <v>2.6710000000000003</v>
      </c>
    </row>
    <row r="4193" spans="1:41" ht="15" customHeight="1" x14ac:dyDescent="0.25">
      <c r="A4193" s="127" t="s">
        <v>5117</v>
      </c>
      <c r="B4193" s="125" t="s">
        <v>152</v>
      </c>
      <c r="C4193" s="125" t="s">
        <v>4969</v>
      </c>
      <c r="D4193" s="125" t="s">
        <v>153</v>
      </c>
      <c r="F4193" s="126">
        <v>8.8000000000000007</v>
      </c>
      <c r="G4193" s="126">
        <v>9.2000000000000011</v>
      </c>
      <c r="H4193" s="126">
        <v>7.04</v>
      </c>
      <c r="I4193" s="126"/>
      <c r="J4193" s="317"/>
      <c r="K4193" s="323">
        <f>ROUND(SUMIF('VGT-Bewegungsdaten'!B:B,A4193,'VGT-Bewegungsdaten'!C:C),3)</f>
        <v>0</v>
      </c>
      <c r="L4193" s="324">
        <f>ROUND(SUMIF('VGT-Bewegungsdaten'!B:B,$A4193,'VGT-Bewegungsdaten'!D:D),2)</f>
        <v>0</v>
      </c>
      <c r="N4193" s="376" t="s">
        <v>4930</v>
      </c>
      <c r="O4193" s="376" t="s">
        <v>4947</v>
      </c>
      <c r="P4193" s="326">
        <f>ROUND(SUMIF('AV-Bewegungsdaten'!B:B,A4193,'AV-Bewegungsdaten'!C:C),3)</f>
        <v>0</v>
      </c>
      <c r="Q4193" s="324">
        <f>ROUND(SUMIF('AV-Bewegungsdaten'!B:B,$A4193,'AV-Bewegungsdaten'!D:D),2)</f>
        <v>0</v>
      </c>
      <c r="T4193" s="327"/>
      <c r="U4193" s="326">
        <f>ROUND(SUMIF('DV-Bewegungsdaten'!B:B,Kategorien!A4193,'DV-Bewegungsdaten'!D:D),3)</f>
        <v>0</v>
      </c>
      <c r="V4193" s="324">
        <f>ROUND(SUMIF('DV-Bewegungsdaten'!B:B,Kategorien!A4193,'DV-Bewegungsdaten'!E:E),3)</f>
        <v>0</v>
      </c>
      <c r="AD4193" s="390">
        <f t="shared" si="853"/>
        <v>5.3670000000000009</v>
      </c>
      <c r="AE4193" s="390">
        <f t="shared" si="854"/>
        <v>5.3890000000000011</v>
      </c>
      <c r="AF4193" s="390">
        <f t="shared" si="855"/>
        <v>6.777000000000001</v>
      </c>
      <c r="AG4193" s="390">
        <f t="shared" si="856"/>
        <v>5.9380000000000006</v>
      </c>
      <c r="AH4193" s="390">
        <f t="shared" si="857"/>
        <v>5.636000000000001</v>
      </c>
      <c r="AI4193" s="390">
        <f t="shared" si="858"/>
        <v>6.9690000000000012</v>
      </c>
      <c r="AJ4193" s="390">
        <f t="shared" si="859"/>
        <v>5.5590000000000011</v>
      </c>
      <c r="AK4193" s="390">
        <f t="shared" si="860"/>
        <v>6.1710000000000012</v>
      </c>
      <c r="AL4193" s="390">
        <f t="shared" si="861"/>
        <v>6.136000000000001</v>
      </c>
      <c r="AM4193" s="390">
        <f t="shared" si="862"/>
        <v>6.0060000000000011</v>
      </c>
      <c r="AN4193" s="390">
        <f t="shared" si="863"/>
        <v>5.4910000000000014</v>
      </c>
      <c r="AO4193" s="390">
        <f t="shared" si="864"/>
        <v>6.6010000000000009</v>
      </c>
    </row>
    <row r="4194" spans="1:41" ht="15" customHeight="1" x14ac:dyDescent="0.25">
      <c r="A4194" s="127" t="s">
        <v>5118</v>
      </c>
      <c r="B4194" s="125" t="s">
        <v>152</v>
      </c>
      <c r="C4194" s="125" t="s">
        <v>4969</v>
      </c>
      <c r="D4194" s="125" t="s">
        <v>155</v>
      </c>
      <c r="F4194" s="126">
        <v>9.2700000000000014</v>
      </c>
      <c r="G4194" s="126">
        <v>9.6700000000000017</v>
      </c>
      <c r="H4194" s="126">
        <v>7.42</v>
      </c>
      <c r="I4194" s="126"/>
      <c r="J4194" s="317"/>
      <c r="K4194" s="323">
        <f>ROUND(SUMIF('VGT-Bewegungsdaten'!B:B,A4194,'VGT-Bewegungsdaten'!C:C),3)</f>
        <v>0</v>
      </c>
      <c r="L4194" s="324">
        <f>ROUND(SUMIF('VGT-Bewegungsdaten'!B:B,$A4194,'VGT-Bewegungsdaten'!D:D),2)</f>
        <v>0</v>
      </c>
      <c r="N4194" s="376" t="s">
        <v>4930</v>
      </c>
      <c r="O4194" s="376" t="s">
        <v>4947</v>
      </c>
      <c r="P4194" s="326">
        <f>ROUND(SUMIF('AV-Bewegungsdaten'!B:B,A4194,'AV-Bewegungsdaten'!C:C),3)</f>
        <v>0</v>
      </c>
      <c r="Q4194" s="324">
        <f>ROUND(SUMIF('AV-Bewegungsdaten'!B:B,$A4194,'AV-Bewegungsdaten'!D:D),2)</f>
        <v>0</v>
      </c>
      <c r="T4194" s="327"/>
      <c r="U4194" s="326">
        <f>ROUND(SUMIF('DV-Bewegungsdaten'!B:B,Kategorien!A4194,'DV-Bewegungsdaten'!D:D),3)</f>
        <v>0</v>
      </c>
      <c r="V4194" s="324">
        <f>ROUND(SUMIF('DV-Bewegungsdaten'!B:B,Kategorien!A4194,'DV-Bewegungsdaten'!E:E),3)</f>
        <v>0</v>
      </c>
      <c r="AD4194" s="390">
        <f t="shared" si="853"/>
        <v>5.8370000000000015</v>
      </c>
      <c r="AE4194" s="390">
        <f t="shared" si="854"/>
        <v>5.8590000000000018</v>
      </c>
      <c r="AF4194" s="390">
        <f t="shared" si="855"/>
        <v>7.2470000000000017</v>
      </c>
      <c r="AG4194" s="390">
        <f t="shared" si="856"/>
        <v>6.4080000000000013</v>
      </c>
      <c r="AH4194" s="390">
        <f t="shared" si="857"/>
        <v>6.1060000000000016</v>
      </c>
      <c r="AI4194" s="390">
        <f t="shared" si="858"/>
        <v>7.4390000000000018</v>
      </c>
      <c r="AJ4194" s="390">
        <f t="shared" si="859"/>
        <v>6.0290000000000017</v>
      </c>
      <c r="AK4194" s="390">
        <f t="shared" si="860"/>
        <v>6.6410000000000018</v>
      </c>
      <c r="AL4194" s="390">
        <f t="shared" si="861"/>
        <v>6.6060000000000016</v>
      </c>
      <c r="AM4194" s="390">
        <f t="shared" si="862"/>
        <v>6.4760000000000018</v>
      </c>
      <c r="AN4194" s="390">
        <f t="shared" si="863"/>
        <v>5.9610000000000021</v>
      </c>
      <c r="AO4194" s="390">
        <f t="shared" si="864"/>
        <v>7.0710000000000015</v>
      </c>
    </row>
    <row r="4195" spans="1:41" ht="15" customHeight="1" x14ac:dyDescent="0.25">
      <c r="A4195" s="127" t="s">
        <v>5119</v>
      </c>
      <c r="B4195" s="125" t="s">
        <v>152</v>
      </c>
      <c r="C4195" s="125" t="s">
        <v>4969</v>
      </c>
      <c r="D4195" s="125" t="s">
        <v>157</v>
      </c>
      <c r="F4195" s="126">
        <v>4.8</v>
      </c>
      <c r="G4195" s="126">
        <v>5.2</v>
      </c>
      <c r="H4195" s="126">
        <v>3.84</v>
      </c>
      <c r="I4195" s="126"/>
      <c r="J4195" s="317"/>
      <c r="K4195" s="323">
        <f>ROUND(SUMIF('VGT-Bewegungsdaten'!B:B,A4195,'VGT-Bewegungsdaten'!C:C),3)</f>
        <v>0</v>
      </c>
      <c r="L4195" s="324">
        <f>ROUND(SUMIF('VGT-Bewegungsdaten'!B:B,$A4195,'VGT-Bewegungsdaten'!D:D),2)</f>
        <v>0</v>
      </c>
      <c r="N4195" s="376" t="s">
        <v>4930</v>
      </c>
      <c r="O4195" s="376" t="s">
        <v>4947</v>
      </c>
      <c r="P4195" s="326">
        <f>ROUND(SUMIF('AV-Bewegungsdaten'!B:B,A4195,'AV-Bewegungsdaten'!C:C),3)</f>
        <v>0</v>
      </c>
      <c r="Q4195" s="324">
        <f>ROUND(SUMIF('AV-Bewegungsdaten'!B:B,$A4195,'AV-Bewegungsdaten'!D:D),2)</f>
        <v>0</v>
      </c>
      <c r="T4195" s="327"/>
      <c r="U4195" s="326">
        <f>ROUND(SUMIF('DV-Bewegungsdaten'!B:B,Kategorien!A4195,'DV-Bewegungsdaten'!D:D),3)</f>
        <v>0</v>
      </c>
      <c r="V4195" s="324">
        <f>ROUND(SUMIF('DV-Bewegungsdaten'!B:B,Kategorien!A4195,'DV-Bewegungsdaten'!E:E),3)</f>
        <v>0</v>
      </c>
      <c r="AD4195" s="390">
        <f t="shared" si="853"/>
        <v>1.367</v>
      </c>
      <c r="AE4195" s="390">
        <f t="shared" si="854"/>
        <v>1.3890000000000002</v>
      </c>
      <c r="AF4195" s="390">
        <f t="shared" si="855"/>
        <v>2.7770000000000001</v>
      </c>
      <c r="AG4195" s="390">
        <f t="shared" si="856"/>
        <v>1.9380000000000002</v>
      </c>
      <c r="AH4195" s="390">
        <f t="shared" si="857"/>
        <v>1.6360000000000001</v>
      </c>
      <c r="AI4195" s="390">
        <f t="shared" si="858"/>
        <v>2.9690000000000003</v>
      </c>
      <c r="AJ4195" s="390">
        <f t="shared" si="859"/>
        <v>1.5590000000000002</v>
      </c>
      <c r="AK4195" s="390">
        <f t="shared" si="860"/>
        <v>2.1710000000000003</v>
      </c>
      <c r="AL4195" s="390">
        <f t="shared" si="861"/>
        <v>2.1360000000000001</v>
      </c>
      <c r="AM4195" s="390">
        <f t="shared" si="862"/>
        <v>2.0060000000000002</v>
      </c>
      <c r="AN4195" s="390">
        <f t="shared" si="863"/>
        <v>1.4910000000000001</v>
      </c>
      <c r="AO4195" s="390">
        <f t="shared" si="864"/>
        <v>2.601</v>
      </c>
    </row>
    <row r="4196" spans="1:41" ht="15" customHeight="1" x14ac:dyDescent="0.25">
      <c r="A4196" s="127" t="s">
        <v>5443</v>
      </c>
      <c r="B4196" s="125" t="s">
        <v>152</v>
      </c>
      <c r="C4196" s="125" t="s">
        <v>5226</v>
      </c>
      <c r="D4196" s="125" t="s">
        <v>153</v>
      </c>
      <c r="F4196" s="126">
        <v>8.66</v>
      </c>
      <c r="G4196" s="126">
        <v>9.06</v>
      </c>
      <c r="H4196" s="126">
        <v>6.93</v>
      </c>
      <c r="I4196" s="126"/>
      <c r="J4196" s="317"/>
      <c r="K4196" s="323">
        <f>ROUND(SUMIF('VGT-Bewegungsdaten'!B:B,A4196,'VGT-Bewegungsdaten'!C:C),3)</f>
        <v>0</v>
      </c>
      <c r="L4196" s="324">
        <f>ROUND(SUMIF('VGT-Bewegungsdaten'!B:B,$A4196,'VGT-Bewegungsdaten'!D:D),2)</f>
        <v>0</v>
      </c>
      <c r="N4196" s="376" t="s">
        <v>4930</v>
      </c>
      <c r="O4196" s="376" t="s">
        <v>4947</v>
      </c>
      <c r="P4196" s="326">
        <f>ROUND(SUMIF('AV-Bewegungsdaten'!B:B,A4196,'AV-Bewegungsdaten'!C:C),3)</f>
        <v>0</v>
      </c>
      <c r="Q4196" s="324">
        <f>ROUND(SUMIF('AV-Bewegungsdaten'!B:B,$A4196,'AV-Bewegungsdaten'!D:D),2)</f>
        <v>0</v>
      </c>
      <c r="T4196" s="327"/>
      <c r="U4196" s="326">
        <f>ROUND(SUMIF('DV-Bewegungsdaten'!B:B,Kategorien!A4196,'DV-Bewegungsdaten'!D:D),3)</f>
        <v>0</v>
      </c>
      <c r="V4196" s="324">
        <f>ROUND(SUMIF('DV-Bewegungsdaten'!B:B,Kategorien!A4196,'DV-Bewegungsdaten'!E:E),3)</f>
        <v>0</v>
      </c>
      <c r="AD4196" s="390">
        <f t="shared" si="853"/>
        <v>5.2270000000000003</v>
      </c>
      <c r="AE4196" s="390">
        <f t="shared" si="854"/>
        <v>5.2490000000000006</v>
      </c>
      <c r="AF4196" s="390">
        <f t="shared" si="855"/>
        <v>6.6370000000000005</v>
      </c>
      <c r="AG4196" s="390">
        <f t="shared" si="856"/>
        <v>5.798</v>
      </c>
      <c r="AH4196" s="390">
        <f t="shared" si="857"/>
        <v>5.4960000000000004</v>
      </c>
      <c r="AI4196" s="390">
        <f t="shared" si="858"/>
        <v>6.8290000000000006</v>
      </c>
      <c r="AJ4196" s="390">
        <f t="shared" si="859"/>
        <v>5.4190000000000005</v>
      </c>
      <c r="AK4196" s="390">
        <f t="shared" si="860"/>
        <v>6.0310000000000006</v>
      </c>
      <c r="AL4196" s="390">
        <f t="shared" si="861"/>
        <v>5.9960000000000004</v>
      </c>
      <c r="AM4196" s="390">
        <f t="shared" si="862"/>
        <v>5.8660000000000005</v>
      </c>
      <c r="AN4196" s="390">
        <f t="shared" si="863"/>
        <v>5.3510000000000009</v>
      </c>
      <c r="AO4196" s="390">
        <f t="shared" si="864"/>
        <v>6.4610000000000003</v>
      </c>
    </row>
    <row r="4197" spans="1:41" ht="15" customHeight="1" x14ac:dyDescent="0.25">
      <c r="A4197" s="127" t="s">
        <v>5444</v>
      </c>
      <c r="B4197" s="125" t="s">
        <v>152</v>
      </c>
      <c r="C4197" s="125" t="s">
        <v>5226</v>
      </c>
      <c r="D4197" s="125" t="s">
        <v>155</v>
      </c>
      <c r="F4197" s="126">
        <v>9.1300000000000008</v>
      </c>
      <c r="G4197" s="126">
        <v>9.5300000000000011</v>
      </c>
      <c r="H4197" s="126">
        <v>7.3</v>
      </c>
      <c r="I4197" s="126"/>
      <c r="J4197" s="317"/>
      <c r="K4197" s="323">
        <f>ROUND(SUMIF('VGT-Bewegungsdaten'!B:B,A4197,'VGT-Bewegungsdaten'!C:C),3)</f>
        <v>0</v>
      </c>
      <c r="L4197" s="324">
        <f>ROUND(SUMIF('VGT-Bewegungsdaten'!B:B,$A4197,'VGT-Bewegungsdaten'!D:D),2)</f>
        <v>0</v>
      </c>
      <c r="N4197" s="376" t="s">
        <v>4930</v>
      </c>
      <c r="O4197" s="376" t="s">
        <v>4947</v>
      </c>
      <c r="P4197" s="326">
        <f>ROUND(SUMIF('AV-Bewegungsdaten'!B:B,A4197,'AV-Bewegungsdaten'!C:C),3)</f>
        <v>0</v>
      </c>
      <c r="Q4197" s="324">
        <f>ROUND(SUMIF('AV-Bewegungsdaten'!B:B,$A4197,'AV-Bewegungsdaten'!D:D),2)</f>
        <v>0</v>
      </c>
      <c r="T4197" s="327"/>
      <c r="U4197" s="326">
        <f>ROUND(SUMIF('DV-Bewegungsdaten'!B:B,Kategorien!A4197,'DV-Bewegungsdaten'!D:D),3)</f>
        <v>0</v>
      </c>
      <c r="V4197" s="324">
        <f>ROUND(SUMIF('DV-Bewegungsdaten'!B:B,Kategorien!A4197,'DV-Bewegungsdaten'!E:E),3)</f>
        <v>0</v>
      </c>
      <c r="AD4197" s="390">
        <f t="shared" si="853"/>
        <v>5.697000000000001</v>
      </c>
      <c r="AE4197" s="390">
        <f t="shared" si="854"/>
        <v>5.7190000000000012</v>
      </c>
      <c r="AF4197" s="390">
        <f t="shared" si="855"/>
        <v>7.1070000000000011</v>
      </c>
      <c r="AG4197" s="390">
        <f t="shared" si="856"/>
        <v>6.2680000000000007</v>
      </c>
      <c r="AH4197" s="390">
        <f t="shared" si="857"/>
        <v>5.9660000000000011</v>
      </c>
      <c r="AI4197" s="390">
        <f t="shared" si="858"/>
        <v>7.2990000000000013</v>
      </c>
      <c r="AJ4197" s="390">
        <f t="shared" si="859"/>
        <v>5.8890000000000011</v>
      </c>
      <c r="AK4197" s="390">
        <f t="shared" si="860"/>
        <v>6.5010000000000012</v>
      </c>
      <c r="AL4197" s="390">
        <f t="shared" si="861"/>
        <v>6.4660000000000011</v>
      </c>
      <c r="AM4197" s="390">
        <f t="shared" si="862"/>
        <v>6.3360000000000012</v>
      </c>
      <c r="AN4197" s="390">
        <f t="shared" si="863"/>
        <v>5.8210000000000015</v>
      </c>
      <c r="AO4197" s="390">
        <f t="shared" si="864"/>
        <v>6.9310000000000009</v>
      </c>
    </row>
    <row r="4198" spans="1:41" ht="15" customHeight="1" x14ac:dyDescent="0.25">
      <c r="A4198" s="127" t="s">
        <v>5445</v>
      </c>
      <c r="B4198" s="125" t="s">
        <v>152</v>
      </c>
      <c r="C4198" s="125" t="s">
        <v>5226</v>
      </c>
      <c r="D4198" s="125" t="s">
        <v>157</v>
      </c>
      <c r="F4198" s="126">
        <v>4.72</v>
      </c>
      <c r="G4198" s="126">
        <v>5.12</v>
      </c>
      <c r="H4198" s="126">
        <v>3.78</v>
      </c>
      <c r="I4198" s="126"/>
      <c r="J4198" s="317"/>
      <c r="K4198" s="323">
        <f>ROUND(SUMIF('VGT-Bewegungsdaten'!B:B,A4198,'VGT-Bewegungsdaten'!C:C),3)</f>
        <v>0</v>
      </c>
      <c r="L4198" s="324">
        <f>ROUND(SUMIF('VGT-Bewegungsdaten'!B:B,$A4198,'VGT-Bewegungsdaten'!D:D),2)</f>
        <v>0</v>
      </c>
      <c r="N4198" s="376" t="s">
        <v>4930</v>
      </c>
      <c r="O4198" s="376" t="s">
        <v>4947</v>
      </c>
      <c r="P4198" s="326">
        <f>ROUND(SUMIF('AV-Bewegungsdaten'!B:B,A4198,'AV-Bewegungsdaten'!C:C),3)</f>
        <v>0</v>
      </c>
      <c r="Q4198" s="324">
        <f>ROUND(SUMIF('AV-Bewegungsdaten'!B:B,$A4198,'AV-Bewegungsdaten'!D:D),2)</f>
        <v>0</v>
      </c>
      <c r="T4198" s="327"/>
      <c r="U4198" s="326">
        <f>ROUND(SUMIF('DV-Bewegungsdaten'!B:B,Kategorien!A4198,'DV-Bewegungsdaten'!D:D),3)</f>
        <v>0</v>
      </c>
      <c r="V4198" s="324">
        <f>ROUND(SUMIF('DV-Bewegungsdaten'!B:B,Kategorien!A4198,'DV-Bewegungsdaten'!E:E),3)</f>
        <v>0</v>
      </c>
      <c r="AD4198" s="390">
        <f t="shared" si="853"/>
        <v>1.2869999999999999</v>
      </c>
      <c r="AE4198" s="390">
        <f t="shared" si="854"/>
        <v>1.3090000000000002</v>
      </c>
      <c r="AF4198" s="390">
        <f t="shared" si="855"/>
        <v>2.6970000000000001</v>
      </c>
      <c r="AG4198" s="390">
        <f t="shared" si="856"/>
        <v>1.8580000000000001</v>
      </c>
      <c r="AH4198" s="390">
        <f t="shared" si="857"/>
        <v>1.556</v>
      </c>
      <c r="AI4198" s="390">
        <f t="shared" si="858"/>
        <v>2.8890000000000002</v>
      </c>
      <c r="AJ4198" s="390">
        <f t="shared" si="859"/>
        <v>1.4790000000000001</v>
      </c>
      <c r="AK4198" s="390">
        <f t="shared" si="860"/>
        <v>2.0910000000000002</v>
      </c>
      <c r="AL4198" s="390">
        <f t="shared" si="861"/>
        <v>2.056</v>
      </c>
      <c r="AM4198" s="390">
        <f t="shared" si="862"/>
        <v>1.9260000000000002</v>
      </c>
      <c r="AN4198" s="390">
        <f t="shared" si="863"/>
        <v>1.411</v>
      </c>
      <c r="AO4198" s="390">
        <f t="shared" si="864"/>
        <v>2.5209999999999999</v>
      </c>
    </row>
    <row r="4199" spans="1:41" ht="15" customHeight="1" x14ac:dyDescent="0.25">
      <c r="A4199" s="127" t="s">
        <v>5446</v>
      </c>
      <c r="B4199" s="125" t="s">
        <v>152</v>
      </c>
      <c r="C4199" s="125" t="s">
        <v>5249</v>
      </c>
      <c r="D4199" s="125" t="s">
        <v>153</v>
      </c>
      <c r="F4199" s="126">
        <v>8.5</v>
      </c>
      <c r="G4199" s="126">
        <v>8.9</v>
      </c>
      <c r="H4199" s="126">
        <v>7.12</v>
      </c>
      <c r="I4199" s="126"/>
      <c r="J4199" s="317"/>
      <c r="K4199" s="323">
        <f>ROUND(SUMIF('VGT-Bewegungsdaten'!B:B,A4199,'VGT-Bewegungsdaten'!C:C),3)</f>
        <v>0</v>
      </c>
      <c r="L4199" s="324">
        <f>ROUND(SUMIF('VGT-Bewegungsdaten'!B:B,$A4199,'VGT-Bewegungsdaten'!D:D),2)</f>
        <v>0</v>
      </c>
      <c r="N4199" s="376" t="s">
        <v>4930</v>
      </c>
      <c r="O4199" s="376" t="s">
        <v>4947</v>
      </c>
      <c r="P4199" s="326">
        <f>ROUND(SUMIF('AV-Bewegungsdaten'!B:B,A4199,'AV-Bewegungsdaten'!C:C),3)</f>
        <v>0</v>
      </c>
      <c r="Q4199" s="324">
        <f>ROUND(SUMIF('AV-Bewegungsdaten'!B:B,$A4199,'AV-Bewegungsdaten'!D:D),2)</f>
        <v>0</v>
      </c>
      <c r="T4199" s="327"/>
      <c r="U4199" s="326">
        <f>ROUND(SUMIF('DV-Bewegungsdaten'!B:B,Kategorien!A4199,'DV-Bewegungsdaten'!D:D),3)</f>
        <v>0</v>
      </c>
      <c r="V4199" s="324">
        <f>ROUND(SUMIF('DV-Bewegungsdaten'!B:B,Kategorien!A4199,'DV-Bewegungsdaten'!E:E),3)</f>
        <v>0</v>
      </c>
      <c r="AD4199" s="390">
        <f t="shared" si="853"/>
        <v>5.0670000000000002</v>
      </c>
      <c r="AE4199" s="390">
        <f t="shared" si="854"/>
        <v>5.0890000000000004</v>
      </c>
      <c r="AF4199" s="390">
        <f t="shared" si="855"/>
        <v>6.4770000000000003</v>
      </c>
      <c r="AG4199" s="390">
        <f t="shared" si="856"/>
        <v>5.6379999999999999</v>
      </c>
      <c r="AH4199" s="390">
        <f t="shared" si="857"/>
        <v>5.3360000000000003</v>
      </c>
      <c r="AI4199" s="390">
        <f t="shared" si="858"/>
        <v>6.6690000000000005</v>
      </c>
      <c r="AJ4199" s="390">
        <f t="shared" si="859"/>
        <v>5.2590000000000003</v>
      </c>
      <c r="AK4199" s="390">
        <f t="shared" si="860"/>
        <v>5.8710000000000004</v>
      </c>
      <c r="AL4199" s="390">
        <f t="shared" si="861"/>
        <v>5.8360000000000003</v>
      </c>
      <c r="AM4199" s="390">
        <f t="shared" si="862"/>
        <v>5.7060000000000004</v>
      </c>
      <c r="AN4199" s="390">
        <f t="shared" si="863"/>
        <v>5.1910000000000007</v>
      </c>
      <c r="AO4199" s="390">
        <f t="shared" si="864"/>
        <v>6.3010000000000002</v>
      </c>
    </row>
    <row r="4200" spans="1:41" ht="15" customHeight="1" x14ac:dyDescent="0.25">
      <c r="A4200" s="127" t="s">
        <v>5447</v>
      </c>
      <c r="B4200" s="125" t="s">
        <v>152</v>
      </c>
      <c r="C4200" s="125" t="s">
        <v>5249</v>
      </c>
      <c r="D4200" s="125" t="s">
        <v>157</v>
      </c>
      <c r="F4200" s="126">
        <v>4.55</v>
      </c>
      <c r="G4200" s="126">
        <v>4.95</v>
      </c>
      <c r="H4200" s="126">
        <v>3.96</v>
      </c>
      <c r="I4200" s="126"/>
      <c r="J4200" s="317"/>
      <c r="K4200" s="323">
        <f>ROUND(SUMIF('VGT-Bewegungsdaten'!B:B,A4200,'VGT-Bewegungsdaten'!C:C),3)</f>
        <v>0</v>
      </c>
      <c r="L4200" s="324">
        <f>ROUND(SUMIF('VGT-Bewegungsdaten'!B:B,$A4200,'VGT-Bewegungsdaten'!D:D),2)</f>
        <v>0</v>
      </c>
      <c r="N4200" s="376" t="s">
        <v>4930</v>
      </c>
      <c r="O4200" s="376" t="s">
        <v>4947</v>
      </c>
      <c r="P4200" s="326">
        <f>ROUND(SUMIF('AV-Bewegungsdaten'!B:B,A4200,'AV-Bewegungsdaten'!C:C),3)</f>
        <v>0</v>
      </c>
      <c r="Q4200" s="324">
        <f>ROUND(SUMIF('AV-Bewegungsdaten'!B:B,$A4200,'AV-Bewegungsdaten'!D:D),2)</f>
        <v>0</v>
      </c>
      <c r="T4200" s="327"/>
      <c r="U4200" s="326">
        <f>ROUND(SUMIF('DV-Bewegungsdaten'!B:B,Kategorien!A4200,'DV-Bewegungsdaten'!D:D),3)</f>
        <v>0</v>
      </c>
      <c r="V4200" s="324">
        <f>ROUND(SUMIF('DV-Bewegungsdaten'!B:B,Kategorien!A4200,'DV-Bewegungsdaten'!E:E),3)</f>
        <v>0</v>
      </c>
      <c r="AD4200" s="390">
        <f t="shared" si="853"/>
        <v>1.117</v>
      </c>
      <c r="AE4200" s="390">
        <f t="shared" si="854"/>
        <v>1.1390000000000002</v>
      </c>
      <c r="AF4200" s="390">
        <f t="shared" si="855"/>
        <v>2.5270000000000001</v>
      </c>
      <c r="AG4200" s="390">
        <f t="shared" si="856"/>
        <v>1.6880000000000002</v>
      </c>
      <c r="AH4200" s="390">
        <f t="shared" si="857"/>
        <v>1.3860000000000001</v>
      </c>
      <c r="AI4200" s="390">
        <f t="shared" si="858"/>
        <v>2.7190000000000003</v>
      </c>
      <c r="AJ4200" s="390">
        <f t="shared" si="859"/>
        <v>1.3090000000000002</v>
      </c>
      <c r="AK4200" s="390">
        <f t="shared" si="860"/>
        <v>1.9210000000000003</v>
      </c>
      <c r="AL4200" s="390">
        <f t="shared" si="861"/>
        <v>1.8860000000000001</v>
      </c>
      <c r="AM4200" s="390">
        <f t="shared" si="862"/>
        <v>1.7560000000000002</v>
      </c>
      <c r="AN4200" s="390">
        <f t="shared" si="863"/>
        <v>1.2410000000000001</v>
      </c>
      <c r="AO4200" s="390">
        <f t="shared" si="864"/>
        <v>2.351</v>
      </c>
    </row>
    <row r="4201" spans="1:41" ht="15" customHeight="1" x14ac:dyDescent="0.25">
      <c r="A4201" s="127" t="s">
        <v>5756</v>
      </c>
      <c r="B4201" s="125" t="s">
        <v>152</v>
      </c>
      <c r="C4201" s="125" t="s">
        <v>5727</v>
      </c>
      <c r="D4201" s="125" t="s">
        <v>153</v>
      </c>
      <c r="F4201" s="126">
        <v>8.5</v>
      </c>
      <c r="G4201" s="126">
        <v>8.9</v>
      </c>
      <c r="H4201" s="126">
        <v>7.12</v>
      </c>
      <c r="I4201" s="126"/>
      <c r="J4201" s="317"/>
      <c r="K4201" s="323">
        <f>ROUND(SUMIF('VGT-Bewegungsdaten'!B:B,A4201,'VGT-Bewegungsdaten'!C:C),3)</f>
        <v>0</v>
      </c>
      <c r="L4201" s="324">
        <f>ROUND(SUMIF('VGT-Bewegungsdaten'!B:B,$A4201,'VGT-Bewegungsdaten'!D:D),2)</f>
        <v>0</v>
      </c>
      <c r="N4201" s="376" t="s">
        <v>4930</v>
      </c>
      <c r="O4201" s="376" t="s">
        <v>4947</v>
      </c>
      <c r="P4201" s="326">
        <f>ROUND(SUMIF('AV-Bewegungsdaten'!B:B,A4201,'AV-Bewegungsdaten'!C:C),3)</f>
        <v>0</v>
      </c>
      <c r="Q4201" s="324">
        <f>ROUND(SUMIF('AV-Bewegungsdaten'!B:B,$A4201,'AV-Bewegungsdaten'!D:D),2)</f>
        <v>0</v>
      </c>
      <c r="T4201" s="327"/>
      <c r="U4201" s="326">
        <f>ROUND(SUMIF('DV-Bewegungsdaten'!B:B,Kategorien!A4201,'DV-Bewegungsdaten'!D:D),3)</f>
        <v>0</v>
      </c>
      <c r="V4201" s="324">
        <f>ROUND(SUMIF('DV-Bewegungsdaten'!B:B,Kategorien!A4201,'DV-Bewegungsdaten'!E:E),3)</f>
        <v>0</v>
      </c>
      <c r="AD4201" s="390">
        <f t="shared" si="853"/>
        <v>5.0670000000000002</v>
      </c>
      <c r="AE4201" s="390">
        <f t="shared" si="854"/>
        <v>5.0890000000000004</v>
      </c>
      <c r="AF4201" s="390">
        <f t="shared" si="855"/>
        <v>6.4770000000000003</v>
      </c>
      <c r="AG4201" s="390">
        <f t="shared" si="856"/>
        <v>5.6379999999999999</v>
      </c>
      <c r="AH4201" s="390">
        <f t="shared" si="857"/>
        <v>5.3360000000000003</v>
      </c>
      <c r="AI4201" s="390">
        <f t="shared" si="858"/>
        <v>6.6690000000000005</v>
      </c>
      <c r="AJ4201" s="390">
        <f t="shared" si="859"/>
        <v>5.2590000000000003</v>
      </c>
      <c r="AK4201" s="390">
        <f t="shared" si="860"/>
        <v>5.8710000000000004</v>
      </c>
      <c r="AL4201" s="390">
        <f t="shared" si="861"/>
        <v>5.8360000000000003</v>
      </c>
      <c r="AM4201" s="390">
        <f t="shared" si="862"/>
        <v>5.7060000000000004</v>
      </c>
      <c r="AN4201" s="390">
        <f t="shared" si="863"/>
        <v>5.1910000000000007</v>
      </c>
      <c r="AO4201" s="390">
        <f t="shared" si="864"/>
        <v>6.3010000000000002</v>
      </c>
    </row>
    <row r="4202" spans="1:41" ht="15" customHeight="1" x14ac:dyDescent="0.25">
      <c r="A4202" s="127" t="s">
        <v>5757</v>
      </c>
      <c r="B4202" s="125" t="s">
        <v>152</v>
      </c>
      <c r="C4202" s="125" t="s">
        <v>5727</v>
      </c>
      <c r="D4202" s="125" t="s">
        <v>157</v>
      </c>
      <c r="F4202" s="126">
        <v>4.55</v>
      </c>
      <c r="G4202" s="126">
        <v>4.95</v>
      </c>
      <c r="H4202" s="126">
        <v>3.96</v>
      </c>
      <c r="I4202" s="126"/>
      <c r="J4202" s="317"/>
      <c r="K4202" s="323">
        <f>ROUND(SUMIF('VGT-Bewegungsdaten'!B:B,A4202,'VGT-Bewegungsdaten'!C:C),3)</f>
        <v>0</v>
      </c>
      <c r="L4202" s="324">
        <f>ROUND(SUMIF('VGT-Bewegungsdaten'!B:B,$A4202,'VGT-Bewegungsdaten'!D:D),2)</f>
        <v>0</v>
      </c>
      <c r="N4202" s="376" t="s">
        <v>4930</v>
      </c>
      <c r="O4202" s="376" t="s">
        <v>4947</v>
      </c>
      <c r="P4202" s="326">
        <f>ROUND(SUMIF('AV-Bewegungsdaten'!B:B,A4202,'AV-Bewegungsdaten'!C:C),3)</f>
        <v>0</v>
      </c>
      <c r="Q4202" s="324">
        <f>ROUND(SUMIF('AV-Bewegungsdaten'!B:B,$A4202,'AV-Bewegungsdaten'!D:D),2)</f>
        <v>0</v>
      </c>
      <c r="T4202" s="327"/>
      <c r="U4202" s="326">
        <f>ROUND(SUMIF('DV-Bewegungsdaten'!B:B,Kategorien!A4202,'DV-Bewegungsdaten'!D:D),3)</f>
        <v>0</v>
      </c>
      <c r="V4202" s="324">
        <f>ROUND(SUMIF('DV-Bewegungsdaten'!B:B,Kategorien!A4202,'DV-Bewegungsdaten'!E:E),3)</f>
        <v>0</v>
      </c>
      <c r="AD4202" s="390">
        <f t="shared" si="853"/>
        <v>1.117</v>
      </c>
      <c r="AE4202" s="390">
        <f t="shared" si="854"/>
        <v>1.1390000000000002</v>
      </c>
      <c r="AF4202" s="390">
        <f t="shared" si="855"/>
        <v>2.5270000000000001</v>
      </c>
      <c r="AG4202" s="390">
        <f t="shared" si="856"/>
        <v>1.6880000000000002</v>
      </c>
      <c r="AH4202" s="390">
        <f t="shared" si="857"/>
        <v>1.3860000000000001</v>
      </c>
      <c r="AI4202" s="390">
        <f t="shared" si="858"/>
        <v>2.7190000000000003</v>
      </c>
      <c r="AJ4202" s="390">
        <f t="shared" si="859"/>
        <v>1.3090000000000002</v>
      </c>
      <c r="AK4202" s="390">
        <f t="shared" si="860"/>
        <v>1.9210000000000003</v>
      </c>
      <c r="AL4202" s="390">
        <f t="shared" si="861"/>
        <v>1.8860000000000001</v>
      </c>
      <c r="AM4202" s="390">
        <f t="shared" si="862"/>
        <v>1.7560000000000002</v>
      </c>
      <c r="AN4202" s="390">
        <f t="shared" si="863"/>
        <v>1.2410000000000001</v>
      </c>
      <c r="AO4202" s="390">
        <f t="shared" si="864"/>
        <v>2.351</v>
      </c>
    </row>
    <row r="4203" spans="1:41" ht="15" customHeight="1" x14ac:dyDescent="0.25">
      <c r="A4203" s="127" t="s">
        <v>6114</v>
      </c>
      <c r="B4203" s="125" t="s">
        <v>152</v>
      </c>
      <c r="C4203" s="125" t="s">
        <v>6013</v>
      </c>
      <c r="D4203" s="125" t="s">
        <v>153</v>
      </c>
      <c r="F4203" s="126">
        <v>8.4</v>
      </c>
      <c r="G4203" s="126">
        <v>8.7899999999999991</v>
      </c>
      <c r="H4203" s="126">
        <v>7.03</v>
      </c>
      <c r="I4203" s="126"/>
      <c r="J4203" s="317"/>
      <c r="K4203" s="323">
        <f>ROUND(SUMIF('VGT-Bewegungsdaten'!B:B,A4203,'VGT-Bewegungsdaten'!C:C),3)</f>
        <v>0</v>
      </c>
      <c r="L4203" s="324">
        <f>ROUND(SUMIF('VGT-Bewegungsdaten'!B:B,$A4203,'VGT-Bewegungsdaten'!D:D),2)</f>
        <v>0</v>
      </c>
      <c r="N4203" s="376" t="s">
        <v>4930</v>
      </c>
      <c r="O4203" s="376" t="s">
        <v>4947</v>
      </c>
      <c r="P4203" s="326">
        <f>ROUND(SUMIF('AV-Bewegungsdaten'!B:B,A4203,'AV-Bewegungsdaten'!C:C),3)</f>
        <v>0</v>
      </c>
      <c r="Q4203" s="324">
        <f>ROUND(SUMIF('AV-Bewegungsdaten'!B:B,$A4203,'AV-Bewegungsdaten'!D:D),2)</f>
        <v>0</v>
      </c>
      <c r="T4203" s="327"/>
      <c r="U4203" s="326">
        <f>ROUND(SUMIF('DV-Bewegungsdaten'!B:B,Kategorien!A4203,'DV-Bewegungsdaten'!D:D),3)</f>
        <v>0</v>
      </c>
      <c r="V4203" s="324">
        <f>ROUND(SUMIF('DV-Bewegungsdaten'!B:B,Kategorien!A4203,'DV-Bewegungsdaten'!E:E),3)</f>
        <v>0</v>
      </c>
      <c r="AD4203" s="390">
        <f t="shared" si="853"/>
        <v>4.956999999999999</v>
      </c>
      <c r="AE4203" s="390">
        <f t="shared" si="854"/>
        <v>4.9789999999999992</v>
      </c>
      <c r="AF4203" s="390">
        <f t="shared" si="855"/>
        <v>6.3669999999999991</v>
      </c>
      <c r="AG4203" s="390">
        <f t="shared" si="856"/>
        <v>5.5279999999999987</v>
      </c>
      <c r="AH4203" s="390">
        <f t="shared" si="857"/>
        <v>5.2259999999999991</v>
      </c>
      <c r="AI4203" s="390">
        <f t="shared" si="858"/>
        <v>6.5589999999999993</v>
      </c>
      <c r="AJ4203" s="390">
        <f t="shared" si="859"/>
        <v>5.1489999999999991</v>
      </c>
      <c r="AK4203" s="390">
        <f t="shared" si="860"/>
        <v>5.7609999999999992</v>
      </c>
      <c r="AL4203" s="390">
        <f t="shared" si="861"/>
        <v>5.7259999999999991</v>
      </c>
      <c r="AM4203" s="390">
        <f t="shared" si="862"/>
        <v>5.5959999999999992</v>
      </c>
      <c r="AN4203" s="390">
        <f t="shared" si="863"/>
        <v>5.0809999999999995</v>
      </c>
      <c r="AO4203" s="390">
        <f t="shared" si="864"/>
        <v>6.1909999999999989</v>
      </c>
    </row>
    <row r="4204" spans="1:41" ht="15" customHeight="1" x14ac:dyDescent="0.25">
      <c r="A4204" s="127" t="s">
        <v>6115</v>
      </c>
      <c r="B4204" s="125" t="s">
        <v>152</v>
      </c>
      <c r="C4204" s="125" t="s">
        <v>6013</v>
      </c>
      <c r="D4204" s="125" t="s">
        <v>157</v>
      </c>
      <c r="F4204" s="126">
        <v>4.5</v>
      </c>
      <c r="G4204" s="126">
        <v>4.8899999999999997</v>
      </c>
      <c r="H4204" s="126">
        <v>3.91</v>
      </c>
      <c r="I4204" s="126"/>
      <c r="J4204" s="317"/>
      <c r="K4204" s="323">
        <f>ROUND(SUMIF('VGT-Bewegungsdaten'!B:B,A4204,'VGT-Bewegungsdaten'!C:C),3)</f>
        <v>0</v>
      </c>
      <c r="L4204" s="324">
        <f>ROUND(SUMIF('VGT-Bewegungsdaten'!B:B,$A4204,'VGT-Bewegungsdaten'!D:D),2)</f>
        <v>0</v>
      </c>
      <c r="N4204" s="376" t="s">
        <v>4930</v>
      </c>
      <c r="O4204" s="376" t="s">
        <v>4947</v>
      </c>
      <c r="P4204" s="326">
        <f>ROUND(SUMIF('AV-Bewegungsdaten'!B:B,A4204,'AV-Bewegungsdaten'!C:C),3)</f>
        <v>0</v>
      </c>
      <c r="Q4204" s="324">
        <f>ROUND(SUMIF('AV-Bewegungsdaten'!B:B,$A4204,'AV-Bewegungsdaten'!D:D),2)</f>
        <v>0</v>
      </c>
      <c r="T4204" s="327"/>
      <c r="U4204" s="326">
        <f>ROUND(SUMIF('DV-Bewegungsdaten'!B:B,Kategorien!A4204,'DV-Bewegungsdaten'!D:D),3)</f>
        <v>0</v>
      </c>
      <c r="V4204" s="324">
        <f>ROUND(SUMIF('DV-Bewegungsdaten'!B:B,Kategorien!A4204,'DV-Bewegungsdaten'!E:E),3)</f>
        <v>0</v>
      </c>
      <c r="AD4204" s="390">
        <f t="shared" si="853"/>
        <v>1.0569999999999995</v>
      </c>
      <c r="AE4204" s="390">
        <f t="shared" si="854"/>
        <v>1.0789999999999997</v>
      </c>
      <c r="AF4204" s="390">
        <f t="shared" si="855"/>
        <v>2.4669999999999996</v>
      </c>
      <c r="AG4204" s="390">
        <f t="shared" si="856"/>
        <v>1.6279999999999997</v>
      </c>
      <c r="AH4204" s="390">
        <f t="shared" si="857"/>
        <v>1.3259999999999996</v>
      </c>
      <c r="AI4204" s="390">
        <f t="shared" si="858"/>
        <v>2.6589999999999998</v>
      </c>
      <c r="AJ4204" s="390">
        <f t="shared" si="859"/>
        <v>1.2489999999999997</v>
      </c>
      <c r="AK4204" s="390">
        <f t="shared" si="860"/>
        <v>1.8609999999999998</v>
      </c>
      <c r="AL4204" s="390">
        <f t="shared" si="861"/>
        <v>1.8259999999999996</v>
      </c>
      <c r="AM4204" s="390">
        <f t="shared" si="862"/>
        <v>1.6959999999999997</v>
      </c>
      <c r="AN4204" s="390">
        <f t="shared" si="863"/>
        <v>1.1809999999999996</v>
      </c>
      <c r="AO4204" s="390">
        <f t="shared" si="864"/>
        <v>2.2909999999999995</v>
      </c>
    </row>
    <row r="4205" spans="1:41" ht="15" customHeight="1" x14ac:dyDescent="0.25">
      <c r="A4205" s="127" t="s">
        <v>6116</v>
      </c>
      <c r="B4205" s="125" t="s">
        <v>152</v>
      </c>
      <c r="C4205" s="125" t="s">
        <v>6018</v>
      </c>
      <c r="D4205" s="125" t="s">
        <v>153</v>
      </c>
      <c r="F4205" s="126">
        <v>8.3000000000000007</v>
      </c>
      <c r="G4205" s="126">
        <v>8.69</v>
      </c>
      <c r="H4205" s="126">
        <v>6.95</v>
      </c>
      <c r="I4205" s="126"/>
      <c r="J4205" s="317"/>
      <c r="K4205" s="323">
        <f>ROUND(SUMIF('VGT-Bewegungsdaten'!B:B,A4205,'VGT-Bewegungsdaten'!C:C),3)</f>
        <v>0</v>
      </c>
      <c r="L4205" s="324">
        <f>ROUND(SUMIF('VGT-Bewegungsdaten'!B:B,$A4205,'VGT-Bewegungsdaten'!D:D),2)</f>
        <v>0</v>
      </c>
      <c r="N4205" s="376" t="s">
        <v>4930</v>
      </c>
      <c r="O4205" s="376" t="s">
        <v>4947</v>
      </c>
      <c r="P4205" s="326">
        <f>ROUND(SUMIF('AV-Bewegungsdaten'!B:B,A4205,'AV-Bewegungsdaten'!C:C),3)</f>
        <v>0</v>
      </c>
      <c r="Q4205" s="324">
        <f>ROUND(SUMIF('AV-Bewegungsdaten'!B:B,$A4205,'AV-Bewegungsdaten'!D:D),2)</f>
        <v>0</v>
      </c>
      <c r="T4205" s="327"/>
      <c r="U4205" s="326">
        <f>ROUND(SUMIF('DV-Bewegungsdaten'!B:B,Kategorien!A4205,'DV-Bewegungsdaten'!D:D),3)</f>
        <v>0</v>
      </c>
      <c r="V4205" s="324">
        <f>ROUND(SUMIF('DV-Bewegungsdaten'!B:B,Kategorien!A4205,'DV-Bewegungsdaten'!E:E),3)</f>
        <v>0</v>
      </c>
      <c r="AD4205" s="390">
        <f t="shared" si="853"/>
        <v>4.8569999999999993</v>
      </c>
      <c r="AE4205" s="390">
        <f t="shared" si="854"/>
        <v>4.8789999999999996</v>
      </c>
      <c r="AF4205" s="390">
        <f t="shared" si="855"/>
        <v>6.2669999999999995</v>
      </c>
      <c r="AG4205" s="390">
        <f t="shared" si="856"/>
        <v>5.427999999999999</v>
      </c>
      <c r="AH4205" s="390">
        <f t="shared" si="857"/>
        <v>5.1259999999999994</v>
      </c>
      <c r="AI4205" s="390">
        <f t="shared" si="858"/>
        <v>6.4589999999999996</v>
      </c>
      <c r="AJ4205" s="390">
        <f t="shared" si="859"/>
        <v>5.0489999999999995</v>
      </c>
      <c r="AK4205" s="390">
        <f t="shared" si="860"/>
        <v>5.6609999999999996</v>
      </c>
      <c r="AL4205" s="390">
        <f t="shared" si="861"/>
        <v>5.6259999999999994</v>
      </c>
      <c r="AM4205" s="390">
        <f t="shared" si="862"/>
        <v>5.4959999999999996</v>
      </c>
      <c r="AN4205" s="390">
        <f t="shared" si="863"/>
        <v>4.9809999999999999</v>
      </c>
      <c r="AO4205" s="390">
        <f t="shared" si="864"/>
        <v>6.0909999999999993</v>
      </c>
    </row>
    <row r="4206" spans="1:41" ht="15" customHeight="1" x14ac:dyDescent="0.25">
      <c r="A4206" s="127" t="s">
        <v>6117</v>
      </c>
      <c r="B4206" s="125" t="s">
        <v>152</v>
      </c>
      <c r="C4206" s="125" t="s">
        <v>6018</v>
      </c>
      <c r="D4206" s="125" t="s">
        <v>157</v>
      </c>
      <c r="F4206" s="126">
        <v>4.4400000000000004</v>
      </c>
      <c r="G4206" s="126">
        <v>4.83</v>
      </c>
      <c r="H4206" s="126">
        <v>3.86</v>
      </c>
      <c r="I4206" s="126"/>
      <c r="J4206" s="317"/>
      <c r="K4206" s="323">
        <f>ROUND(SUMIF('VGT-Bewegungsdaten'!B:B,A4206,'VGT-Bewegungsdaten'!C:C),3)</f>
        <v>0</v>
      </c>
      <c r="L4206" s="324">
        <f>ROUND(SUMIF('VGT-Bewegungsdaten'!B:B,$A4206,'VGT-Bewegungsdaten'!D:D),2)</f>
        <v>0</v>
      </c>
      <c r="N4206" s="376" t="s">
        <v>4930</v>
      </c>
      <c r="O4206" s="376" t="s">
        <v>4947</v>
      </c>
      <c r="P4206" s="326">
        <f>ROUND(SUMIF('AV-Bewegungsdaten'!B:B,A4206,'AV-Bewegungsdaten'!C:C),3)</f>
        <v>0</v>
      </c>
      <c r="Q4206" s="324">
        <f>ROUND(SUMIF('AV-Bewegungsdaten'!B:B,$A4206,'AV-Bewegungsdaten'!D:D),2)</f>
        <v>0</v>
      </c>
      <c r="T4206" s="327"/>
      <c r="U4206" s="326">
        <f>ROUND(SUMIF('DV-Bewegungsdaten'!B:B,Kategorien!A4206,'DV-Bewegungsdaten'!D:D),3)</f>
        <v>0</v>
      </c>
      <c r="V4206" s="324">
        <f>ROUND(SUMIF('DV-Bewegungsdaten'!B:B,Kategorien!A4206,'DV-Bewegungsdaten'!E:E),3)</f>
        <v>0</v>
      </c>
      <c r="AD4206" s="390">
        <f t="shared" si="853"/>
        <v>0.99699999999999989</v>
      </c>
      <c r="AE4206" s="390">
        <f t="shared" si="854"/>
        <v>1.0190000000000001</v>
      </c>
      <c r="AF4206" s="390">
        <f t="shared" si="855"/>
        <v>2.407</v>
      </c>
      <c r="AG4206" s="390">
        <f t="shared" si="856"/>
        <v>1.5680000000000001</v>
      </c>
      <c r="AH4206" s="390">
        <f t="shared" si="857"/>
        <v>1.266</v>
      </c>
      <c r="AI4206" s="390">
        <f t="shared" si="858"/>
        <v>2.5990000000000002</v>
      </c>
      <c r="AJ4206" s="390">
        <f t="shared" si="859"/>
        <v>1.1890000000000001</v>
      </c>
      <c r="AK4206" s="390">
        <f t="shared" si="860"/>
        <v>1.8010000000000002</v>
      </c>
      <c r="AL4206" s="390">
        <f t="shared" si="861"/>
        <v>1.766</v>
      </c>
      <c r="AM4206" s="390">
        <f t="shared" si="862"/>
        <v>1.6360000000000001</v>
      </c>
      <c r="AN4206" s="390">
        <f t="shared" si="863"/>
        <v>1.121</v>
      </c>
      <c r="AO4206" s="390">
        <f t="shared" si="864"/>
        <v>2.2309999999999999</v>
      </c>
    </row>
    <row r="4207" spans="1:41" ht="15" customHeight="1" x14ac:dyDescent="0.25">
      <c r="A4207" s="127" t="s">
        <v>6118</v>
      </c>
      <c r="B4207" s="125" t="s">
        <v>152</v>
      </c>
      <c r="C4207" s="125" t="s">
        <v>6023</v>
      </c>
      <c r="D4207" s="125" t="s">
        <v>153</v>
      </c>
      <c r="F4207" s="126">
        <v>8.1999999999999993</v>
      </c>
      <c r="G4207" s="126">
        <v>8.58</v>
      </c>
      <c r="H4207" s="126">
        <v>6.86</v>
      </c>
      <c r="I4207" s="126"/>
      <c r="J4207" s="317"/>
      <c r="K4207" s="323">
        <f>ROUND(SUMIF('VGT-Bewegungsdaten'!B:B,A4207,'VGT-Bewegungsdaten'!C:C),3)</f>
        <v>0</v>
      </c>
      <c r="L4207" s="324">
        <f>ROUND(SUMIF('VGT-Bewegungsdaten'!B:B,$A4207,'VGT-Bewegungsdaten'!D:D),2)</f>
        <v>0</v>
      </c>
      <c r="N4207" s="376" t="s">
        <v>4930</v>
      </c>
      <c r="O4207" s="376" t="s">
        <v>4947</v>
      </c>
      <c r="P4207" s="326">
        <f>ROUND(SUMIF('AV-Bewegungsdaten'!B:B,A4207,'AV-Bewegungsdaten'!C:C),3)</f>
        <v>0</v>
      </c>
      <c r="Q4207" s="324">
        <f>ROUND(SUMIF('AV-Bewegungsdaten'!B:B,$A4207,'AV-Bewegungsdaten'!D:D),2)</f>
        <v>0</v>
      </c>
      <c r="T4207" s="327"/>
      <c r="U4207" s="326">
        <f>ROUND(SUMIF('DV-Bewegungsdaten'!B:B,Kategorien!A4207,'DV-Bewegungsdaten'!D:D),3)</f>
        <v>0</v>
      </c>
      <c r="V4207" s="324">
        <f>ROUND(SUMIF('DV-Bewegungsdaten'!B:B,Kategorien!A4207,'DV-Bewegungsdaten'!E:E),3)</f>
        <v>0</v>
      </c>
      <c r="AD4207" s="390">
        <f t="shared" si="853"/>
        <v>4.7469999999999999</v>
      </c>
      <c r="AE4207" s="390">
        <f t="shared" si="854"/>
        <v>4.7690000000000001</v>
      </c>
      <c r="AF4207" s="390">
        <f t="shared" si="855"/>
        <v>6.157</v>
      </c>
      <c r="AG4207" s="390">
        <f t="shared" si="856"/>
        <v>5.3179999999999996</v>
      </c>
      <c r="AH4207" s="390">
        <f t="shared" si="857"/>
        <v>5.016</v>
      </c>
      <c r="AI4207" s="390">
        <f t="shared" si="858"/>
        <v>6.3490000000000002</v>
      </c>
      <c r="AJ4207" s="390">
        <f t="shared" si="859"/>
        <v>4.9390000000000001</v>
      </c>
      <c r="AK4207" s="390">
        <f t="shared" si="860"/>
        <v>5.5510000000000002</v>
      </c>
      <c r="AL4207" s="390">
        <f t="shared" si="861"/>
        <v>5.516</v>
      </c>
      <c r="AM4207" s="390">
        <f t="shared" si="862"/>
        <v>5.3860000000000001</v>
      </c>
      <c r="AN4207" s="390">
        <f t="shared" si="863"/>
        <v>4.8710000000000004</v>
      </c>
      <c r="AO4207" s="390">
        <f t="shared" si="864"/>
        <v>5.9809999999999999</v>
      </c>
    </row>
    <row r="4208" spans="1:41" ht="15" customHeight="1" x14ac:dyDescent="0.25">
      <c r="A4208" s="127" t="s">
        <v>6119</v>
      </c>
      <c r="B4208" s="125" t="s">
        <v>152</v>
      </c>
      <c r="C4208" s="125" t="s">
        <v>6023</v>
      </c>
      <c r="D4208" s="125" t="s">
        <v>157</v>
      </c>
      <c r="F4208" s="126">
        <v>4.3899999999999997</v>
      </c>
      <c r="G4208" s="126">
        <v>4.7699999999999996</v>
      </c>
      <c r="H4208" s="126">
        <v>3.82</v>
      </c>
      <c r="I4208" s="126"/>
      <c r="J4208" s="317"/>
      <c r="K4208" s="323">
        <f>ROUND(SUMIF('VGT-Bewegungsdaten'!B:B,A4208,'VGT-Bewegungsdaten'!C:C),3)</f>
        <v>0</v>
      </c>
      <c r="L4208" s="324">
        <f>ROUND(SUMIF('VGT-Bewegungsdaten'!B:B,$A4208,'VGT-Bewegungsdaten'!D:D),2)</f>
        <v>0</v>
      </c>
      <c r="N4208" s="376" t="s">
        <v>4930</v>
      </c>
      <c r="O4208" s="376" t="s">
        <v>4947</v>
      </c>
      <c r="P4208" s="326">
        <f>ROUND(SUMIF('AV-Bewegungsdaten'!B:B,A4208,'AV-Bewegungsdaten'!C:C),3)</f>
        <v>0</v>
      </c>
      <c r="Q4208" s="324">
        <f>ROUND(SUMIF('AV-Bewegungsdaten'!B:B,$A4208,'AV-Bewegungsdaten'!D:D),2)</f>
        <v>0</v>
      </c>
      <c r="T4208" s="327"/>
      <c r="U4208" s="326">
        <f>ROUND(SUMIF('DV-Bewegungsdaten'!B:B,Kategorien!A4208,'DV-Bewegungsdaten'!D:D),3)</f>
        <v>0</v>
      </c>
      <c r="V4208" s="324">
        <f>ROUND(SUMIF('DV-Bewegungsdaten'!B:B,Kategorien!A4208,'DV-Bewegungsdaten'!E:E),3)</f>
        <v>0</v>
      </c>
      <c r="AD4208" s="390">
        <f t="shared" si="853"/>
        <v>0.93699999999999939</v>
      </c>
      <c r="AE4208" s="390">
        <f t="shared" si="854"/>
        <v>0.95899999999999963</v>
      </c>
      <c r="AF4208" s="390">
        <f t="shared" si="855"/>
        <v>2.3469999999999995</v>
      </c>
      <c r="AG4208" s="390">
        <f t="shared" si="856"/>
        <v>1.5079999999999996</v>
      </c>
      <c r="AH4208" s="390">
        <f t="shared" si="857"/>
        <v>1.2059999999999995</v>
      </c>
      <c r="AI4208" s="390">
        <f t="shared" si="858"/>
        <v>2.5389999999999997</v>
      </c>
      <c r="AJ4208" s="390">
        <f t="shared" si="859"/>
        <v>1.1289999999999996</v>
      </c>
      <c r="AK4208" s="390">
        <f t="shared" si="860"/>
        <v>1.7409999999999997</v>
      </c>
      <c r="AL4208" s="390">
        <f t="shared" si="861"/>
        <v>1.7059999999999995</v>
      </c>
      <c r="AM4208" s="390">
        <f t="shared" si="862"/>
        <v>1.5759999999999996</v>
      </c>
      <c r="AN4208" s="390">
        <f t="shared" si="863"/>
        <v>1.0609999999999995</v>
      </c>
      <c r="AO4208" s="390">
        <f t="shared" si="864"/>
        <v>2.1709999999999994</v>
      </c>
    </row>
    <row r="4209" spans="1:41" ht="15" customHeight="1" x14ac:dyDescent="0.25">
      <c r="A4209" s="127" t="s">
        <v>6120</v>
      </c>
      <c r="B4209" s="125" t="s">
        <v>152</v>
      </c>
      <c r="C4209" s="125" t="s">
        <v>6028</v>
      </c>
      <c r="D4209" s="125" t="s">
        <v>153</v>
      </c>
      <c r="F4209" s="126">
        <v>8.1</v>
      </c>
      <c r="G4209" s="126">
        <v>8.48</v>
      </c>
      <c r="H4209" s="126">
        <v>6.78</v>
      </c>
      <c r="I4209" s="126"/>
      <c r="J4209" s="317"/>
      <c r="K4209" s="323">
        <f>ROUND(SUMIF('VGT-Bewegungsdaten'!B:B,A4209,'VGT-Bewegungsdaten'!C:C),3)</f>
        <v>0</v>
      </c>
      <c r="L4209" s="324">
        <f>ROUND(SUMIF('VGT-Bewegungsdaten'!B:B,$A4209,'VGT-Bewegungsdaten'!D:D),2)</f>
        <v>0</v>
      </c>
      <c r="N4209" s="376" t="s">
        <v>4930</v>
      </c>
      <c r="O4209" s="376" t="s">
        <v>4947</v>
      </c>
      <c r="P4209" s="326">
        <f>ROUND(SUMIF('AV-Bewegungsdaten'!B:B,A4209,'AV-Bewegungsdaten'!C:C),3)</f>
        <v>0</v>
      </c>
      <c r="Q4209" s="324">
        <f>ROUND(SUMIF('AV-Bewegungsdaten'!B:B,$A4209,'AV-Bewegungsdaten'!D:D),2)</f>
        <v>0</v>
      </c>
      <c r="T4209" s="327"/>
      <c r="U4209" s="326">
        <f>ROUND(SUMIF('DV-Bewegungsdaten'!B:B,Kategorien!A4209,'DV-Bewegungsdaten'!D:D),3)</f>
        <v>0</v>
      </c>
      <c r="V4209" s="324">
        <f>ROUND(SUMIF('DV-Bewegungsdaten'!B:B,Kategorien!A4209,'DV-Bewegungsdaten'!E:E),3)</f>
        <v>0</v>
      </c>
      <c r="AD4209" s="390">
        <f t="shared" si="853"/>
        <v>4.6470000000000002</v>
      </c>
      <c r="AE4209" s="390">
        <f t="shared" si="854"/>
        <v>4.6690000000000005</v>
      </c>
      <c r="AF4209" s="390">
        <f t="shared" si="855"/>
        <v>6.0570000000000004</v>
      </c>
      <c r="AG4209" s="390">
        <f t="shared" si="856"/>
        <v>5.218</v>
      </c>
      <c r="AH4209" s="390">
        <f t="shared" si="857"/>
        <v>4.9160000000000004</v>
      </c>
      <c r="AI4209" s="390">
        <f t="shared" si="858"/>
        <v>6.2490000000000006</v>
      </c>
      <c r="AJ4209" s="390">
        <f t="shared" si="859"/>
        <v>4.8390000000000004</v>
      </c>
      <c r="AK4209" s="390">
        <f t="shared" si="860"/>
        <v>5.4510000000000005</v>
      </c>
      <c r="AL4209" s="390">
        <f t="shared" si="861"/>
        <v>5.4160000000000004</v>
      </c>
      <c r="AM4209" s="390">
        <f t="shared" si="862"/>
        <v>5.2860000000000005</v>
      </c>
      <c r="AN4209" s="390">
        <f t="shared" si="863"/>
        <v>4.7710000000000008</v>
      </c>
      <c r="AO4209" s="390">
        <f t="shared" si="864"/>
        <v>5.8810000000000002</v>
      </c>
    </row>
    <row r="4210" spans="1:41" ht="15" customHeight="1" x14ac:dyDescent="0.25">
      <c r="A4210" s="127" t="s">
        <v>6121</v>
      </c>
      <c r="B4210" s="125" t="s">
        <v>152</v>
      </c>
      <c r="C4210" s="125" t="s">
        <v>6028</v>
      </c>
      <c r="D4210" s="125" t="s">
        <v>157</v>
      </c>
      <c r="F4210" s="126">
        <v>4.34</v>
      </c>
      <c r="G4210" s="126">
        <v>4.72</v>
      </c>
      <c r="H4210" s="126">
        <v>3.78</v>
      </c>
      <c r="I4210" s="126"/>
      <c r="J4210" s="317"/>
      <c r="K4210" s="323">
        <f>ROUND(SUMIF('VGT-Bewegungsdaten'!B:B,A4210,'VGT-Bewegungsdaten'!C:C),3)</f>
        <v>0</v>
      </c>
      <c r="L4210" s="324">
        <f>ROUND(SUMIF('VGT-Bewegungsdaten'!B:B,$A4210,'VGT-Bewegungsdaten'!D:D),2)</f>
        <v>0</v>
      </c>
      <c r="N4210" s="376" t="s">
        <v>4930</v>
      </c>
      <c r="O4210" s="376" t="s">
        <v>4947</v>
      </c>
      <c r="P4210" s="326">
        <f>ROUND(SUMIF('AV-Bewegungsdaten'!B:B,A4210,'AV-Bewegungsdaten'!C:C),3)</f>
        <v>0</v>
      </c>
      <c r="Q4210" s="324">
        <f>ROUND(SUMIF('AV-Bewegungsdaten'!B:B,$A4210,'AV-Bewegungsdaten'!D:D),2)</f>
        <v>0</v>
      </c>
      <c r="T4210" s="327"/>
      <c r="U4210" s="326">
        <f>ROUND(SUMIF('DV-Bewegungsdaten'!B:B,Kategorien!A4210,'DV-Bewegungsdaten'!D:D),3)</f>
        <v>0</v>
      </c>
      <c r="V4210" s="324">
        <f>ROUND(SUMIF('DV-Bewegungsdaten'!B:B,Kategorien!A4210,'DV-Bewegungsdaten'!E:E),3)</f>
        <v>0</v>
      </c>
      <c r="AD4210" s="390">
        <f t="shared" si="853"/>
        <v>0.88699999999999957</v>
      </c>
      <c r="AE4210" s="390">
        <f t="shared" si="854"/>
        <v>0.90899999999999981</v>
      </c>
      <c r="AF4210" s="390">
        <f t="shared" si="855"/>
        <v>2.2969999999999997</v>
      </c>
      <c r="AG4210" s="390">
        <f t="shared" si="856"/>
        <v>1.4579999999999997</v>
      </c>
      <c r="AH4210" s="390">
        <f t="shared" si="857"/>
        <v>1.1559999999999997</v>
      </c>
      <c r="AI4210" s="390">
        <f t="shared" si="858"/>
        <v>2.4889999999999999</v>
      </c>
      <c r="AJ4210" s="390">
        <f t="shared" si="859"/>
        <v>1.0789999999999997</v>
      </c>
      <c r="AK4210" s="390">
        <f t="shared" si="860"/>
        <v>1.6909999999999998</v>
      </c>
      <c r="AL4210" s="390">
        <f t="shared" si="861"/>
        <v>1.6559999999999997</v>
      </c>
      <c r="AM4210" s="390">
        <f t="shared" si="862"/>
        <v>1.5259999999999998</v>
      </c>
      <c r="AN4210" s="390">
        <f t="shared" si="863"/>
        <v>1.0109999999999997</v>
      </c>
      <c r="AO4210" s="390">
        <f t="shared" si="864"/>
        <v>2.1209999999999996</v>
      </c>
    </row>
    <row r="4211" spans="1:41" ht="15" customHeight="1" x14ac:dyDescent="0.25">
      <c r="A4211" s="127" t="s">
        <v>6122</v>
      </c>
      <c r="B4211" s="125" t="s">
        <v>152</v>
      </c>
      <c r="C4211" s="125" t="s">
        <v>6123</v>
      </c>
      <c r="D4211" s="125" t="s">
        <v>153</v>
      </c>
      <c r="F4211" s="126">
        <v>7.98</v>
      </c>
      <c r="G4211" s="126">
        <v>8.3800000000000008</v>
      </c>
      <c r="H4211" s="126">
        <v>6.7</v>
      </c>
      <c r="I4211" s="126"/>
      <c r="J4211" s="317"/>
      <c r="K4211" s="323">
        <f>ROUND(SUMIF('VGT-Bewegungsdaten'!B:B,A4211,'VGT-Bewegungsdaten'!C:C),3)</f>
        <v>0</v>
      </c>
      <c r="L4211" s="324">
        <f>ROUND(SUMIF('VGT-Bewegungsdaten'!B:B,$A4211,'VGT-Bewegungsdaten'!D:D),2)</f>
        <v>0</v>
      </c>
      <c r="N4211" s="376" t="s">
        <v>4930</v>
      </c>
      <c r="O4211" s="376" t="s">
        <v>4947</v>
      </c>
      <c r="P4211" s="326">
        <f>ROUND(SUMIF('AV-Bewegungsdaten'!B:B,A4211,'AV-Bewegungsdaten'!C:C),3)</f>
        <v>0</v>
      </c>
      <c r="Q4211" s="324">
        <f>ROUND(SUMIF('AV-Bewegungsdaten'!B:B,$A4211,'AV-Bewegungsdaten'!D:D),2)</f>
        <v>0</v>
      </c>
      <c r="T4211" s="327"/>
      <c r="U4211" s="326">
        <f>ROUND(SUMIF('DV-Bewegungsdaten'!B:B,Kategorien!A4211,'DV-Bewegungsdaten'!D:D),3)</f>
        <v>0</v>
      </c>
      <c r="V4211" s="324">
        <f>ROUND(SUMIF('DV-Bewegungsdaten'!B:B,Kategorien!A4211,'DV-Bewegungsdaten'!E:E),3)</f>
        <v>0</v>
      </c>
      <c r="AD4211" s="390">
        <f t="shared" ref="AD4211:AD4242" si="865">MAX(0,$G4211-AR$3)</f>
        <v>4.5470000000000006</v>
      </c>
      <c r="AE4211" s="390">
        <f t="shared" ref="AE4211:AE4242" si="866">MAX(0,$G4211-AS$3)</f>
        <v>4.5690000000000008</v>
      </c>
      <c r="AF4211" s="390">
        <f t="shared" ref="AF4211:AF4242" si="867">MAX(0,$G4211-AT$3)</f>
        <v>5.9570000000000007</v>
      </c>
      <c r="AG4211" s="390">
        <f t="shared" ref="AG4211:AG4242" si="868">MAX(0,$G4211-AU$3)</f>
        <v>5.1180000000000003</v>
      </c>
      <c r="AH4211" s="390">
        <f t="shared" ref="AH4211:AH4242" si="869">MAX(0,$G4211-AV$3)</f>
        <v>4.8160000000000007</v>
      </c>
      <c r="AI4211" s="390">
        <f t="shared" ref="AI4211:AI4242" si="870">MAX(0,$G4211-AW$3)</f>
        <v>6.1490000000000009</v>
      </c>
      <c r="AJ4211" s="390">
        <f t="shared" ref="AJ4211:AJ4242" si="871">MAX(0,$G4211-AX$3)</f>
        <v>4.7390000000000008</v>
      </c>
      <c r="AK4211" s="390">
        <f t="shared" ref="AK4211:AK4242" si="872">MAX(0,$G4211-AY$3)</f>
        <v>5.3510000000000009</v>
      </c>
      <c r="AL4211" s="390">
        <f t="shared" ref="AL4211:AL4242" si="873">MAX(0,$G4211-AZ$3)</f>
        <v>5.3160000000000007</v>
      </c>
      <c r="AM4211" s="390">
        <f t="shared" ref="AM4211:AM4242" si="874">MAX(0,$G4211-BA$3)</f>
        <v>5.1860000000000008</v>
      </c>
      <c r="AN4211" s="390">
        <f t="shared" ref="AN4211:AN4242" si="875">MAX(0,$G4211-BB$3)</f>
        <v>4.6710000000000012</v>
      </c>
      <c r="AO4211" s="390">
        <f t="shared" ref="AO4211:AO4242" si="876">MAX(0,$G4211-BC$3)</f>
        <v>5.7810000000000006</v>
      </c>
    </row>
    <row r="4212" spans="1:41" ht="15" customHeight="1" x14ac:dyDescent="0.25">
      <c r="A4212" s="127" t="s">
        <v>6124</v>
      </c>
      <c r="B4212" s="125" t="s">
        <v>152</v>
      </c>
      <c r="C4212" s="125" t="s">
        <v>6123</v>
      </c>
      <c r="D4212" s="125" t="s">
        <v>157</v>
      </c>
      <c r="F4212" s="126">
        <v>4.26</v>
      </c>
      <c r="G4212" s="126">
        <v>4.66</v>
      </c>
      <c r="H4212" s="126">
        <v>3.73</v>
      </c>
      <c r="I4212" s="126"/>
      <c r="J4212" s="317"/>
      <c r="K4212" s="323">
        <f>ROUND(SUMIF('VGT-Bewegungsdaten'!B:B,A4212,'VGT-Bewegungsdaten'!C:C),3)</f>
        <v>0</v>
      </c>
      <c r="L4212" s="324">
        <f>ROUND(SUMIF('VGT-Bewegungsdaten'!B:B,$A4212,'VGT-Bewegungsdaten'!D:D),2)</f>
        <v>0</v>
      </c>
      <c r="N4212" s="376" t="s">
        <v>4930</v>
      </c>
      <c r="O4212" s="376" t="s">
        <v>4947</v>
      </c>
      <c r="P4212" s="326">
        <f>ROUND(SUMIF('AV-Bewegungsdaten'!B:B,A4212,'AV-Bewegungsdaten'!C:C),3)</f>
        <v>0</v>
      </c>
      <c r="Q4212" s="324">
        <f>ROUND(SUMIF('AV-Bewegungsdaten'!B:B,$A4212,'AV-Bewegungsdaten'!D:D),2)</f>
        <v>0</v>
      </c>
      <c r="T4212" s="327"/>
      <c r="U4212" s="326">
        <f>ROUND(SUMIF('DV-Bewegungsdaten'!B:B,Kategorien!A4212,'DV-Bewegungsdaten'!D:D),3)</f>
        <v>0</v>
      </c>
      <c r="V4212" s="324">
        <f>ROUND(SUMIF('DV-Bewegungsdaten'!B:B,Kategorien!A4212,'DV-Bewegungsdaten'!E:E),3)</f>
        <v>0</v>
      </c>
      <c r="AD4212" s="390">
        <f t="shared" si="865"/>
        <v>0.82699999999999996</v>
      </c>
      <c r="AE4212" s="390">
        <f t="shared" si="866"/>
        <v>0.8490000000000002</v>
      </c>
      <c r="AF4212" s="390">
        <f t="shared" si="867"/>
        <v>2.2370000000000001</v>
      </c>
      <c r="AG4212" s="390">
        <f t="shared" si="868"/>
        <v>1.3980000000000001</v>
      </c>
      <c r="AH4212" s="390">
        <f t="shared" si="869"/>
        <v>1.0960000000000001</v>
      </c>
      <c r="AI4212" s="390">
        <f t="shared" si="870"/>
        <v>2.4290000000000003</v>
      </c>
      <c r="AJ4212" s="390">
        <f t="shared" si="871"/>
        <v>1.0190000000000001</v>
      </c>
      <c r="AK4212" s="390">
        <f t="shared" si="872"/>
        <v>1.6310000000000002</v>
      </c>
      <c r="AL4212" s="390">
        <f t="shared" si="873"/>
        <v>1.5960000000000001</v>
      </c>
      <c r="AM4212" s="390">
        <f t="shared" si="874"/>
        <v>1.4660000000000002</v>
      </c>
      <c r="AN4212" s="390">
        <f t="shared" si="875"/>
        <v>0.95100000000000007</v>
      </c>
      <c r="AO4212" s="390">
        <f t="shared" si="876"/>
        <v>2.0609999999999999</v>
      </c>
    </row>
    <row r="4213" spans="1:41" ht="15" customHeight="1" x14ac:dyDescent="0.25">
      <c r="A4213" s="127" t="s">
        <v>6125</v>
      </c>
      <c r="B4213" s="125" t="s">
        <v>152</v>
      </c>
      <c r="C4213" s="125" t="s">
        <v>6126</v>
      </c>
      <c r="D4213" s="125" t="s">
        <v>153</v>
      </c>
      <c r="F4213" s="126">
        <v>7.98</v>
      </c>
      <c r="G4213" s="126">
        <v>8.3800000000000008</v>
      </c>
      <c r="H4213" s="126">
        <v>6.7</v>
      </c>
      <c r="I4213" s="126"/>
      <c r="J4213" s="317"/>
      <c r="K4213" s="323">
        <f>ROUND(SUMIF('VGT-Bewegungsdaten'!B:B,A4213,'VGT-Bewegungsdaten'!C:C),3)</f>
        <v>0</v>
      </c>
      <c r="L4213" s="324">
        <f>ROUND(SUMIF('VGT-Bewegungsdaten'!B:B,$A4213,'VGT-Bewegungsdaten'!D:D),2)</f>
        <v>0</v>
      </c>
      <c r="N4213" s="376" t="s">
        <v>4930</v>
      </c>
      <c r="O4213" s="376" t="s">
        <v>4947</v>
      </c>
      <c r="P4213" s="326">
        <f>ROUND(SUMIF('AV-Bewegungsdaten'!B:B,A4213,'AV-Bewegungsdaten'!C:C),3)</f>
        <v>0</v>
      </c>
      <c r="Q4213" s="324">
        <f>ROUND(SUMIF('AV-Bewegungsdaten'!B:B,$A4213,'AV-Bewegungsdaten'!D:D),2)</f>
        <v>0</v>
      </c>
      <c r="T4213" s="327"/>
      <c r="U4213" s="326">
        <f>ROUND(SUMIF('DV-Bewegungsdaten'!B:B,Kategorien!A4213,'DV-Bewegungsdaten'!D:D),3)</f>
        <v>0</v>
      </c>
      <c r="V4213" s="324">
        <f>ROUND(SUMIF('DV-Bewegungsdaten'!B:B,Kategorien!A4213,'DV-Bewegungsdaten'!E:E),3)</f>
        <v>0</v>
      </c>
      <c r="AD4213" s="390">
        <f t="shared" si="865"/>
        <v>4.5470000000000006</v>
      </c>
      <c r="AE4213" s="390">
        <f t="shared" si="866"/>
        <v>4.5690000000000008</v>
      </c>
      <c r="AF4213" s="390">
        <f t="shared" si="867"/>
        <v>5.9570000000000007</v>
      </c>
      <c r="AG4213" s="390">
        <f t="shared" si="868"/>
        <v>5.1180000000000003</v>
      </c>
      <c r="AH4213" s="390">
        <f t="shared" si="869"/>
        <v>4.8160000000000007</v>
      </c>
      <c r="AI4213" s="390">
        <f t="shared" si="870"/>
        <v>6.1490000000000009</v>
      </c>
      <c r="AJ4213" s="390">
        <f t="shared" si="871"/>
        <v>4.7390000000000008</v>
      </c>
      <c r="AK4213" s="390">
        <f t="shared" si="872"/>
        <v>5.3510000000000009</v>
      </c>
      <c r="AL4213" s="390">
        <f t="shared" si="873"/>
        <v>5.3160000000000007</v>
      </c>
      <c r="AM4213" s="390">
        <f t="shared" si="874"/>
        <v>5.1860000000000008</v>
      </c>
      <c r="AN4213" s="390">
        <f t="shared" si="875"/>
        <v>4.6710000000000012</v>
      </c>
      <c r="AO4213" s="390">
        <f t="shared" si="876"/>
        <v>5.7810000000000006</v>
      </c>
    </row>
    <row r="4214" spans="1:41" ht="15" customHeight="1" x14ac:dyDescent="0.25">
      <c r="A4214" s="127" t="s">
        <v>6127</v>
      </c>
      <c r="B4214" s="125" t="s">
        <v>152</v>
      </c>
      <c r="C4214" s="125" t="s">
        <v>6126</v>
      </c>
      <c r="D4214" s="125" t="s">
        <v>157</v>
      </c>
      <c r="F4214" s="126">
        <v>4.26</v>
      </c>
      <c r="G4214" s="126">
        <v>4.66</v>
      </c>
      <c r="H4214" s="126">
        <v>3.73</v>
      </c>
      <c r="I4214" s="126"/>
      <c r="J4214" s="317"/>
      <c r="K4214" s="323">
        <f>ROUND(SUMIF('VGT-Bewegungsdaten'!B:B,A4214,'VGT-Bewegungsdaten'!C:C),3)</f>
        <v>0</v>
      </c>
      <c r="L4214" s="324">
        <f>ROUND(SUMIF('VGT-Bewegungsdaten'!B:B,$A4214,'VGT-Bewegungsdaten'!D:D),2)</f>
        <v>0</v>
      </c>
      <c r="N4214" s="376" t="s">
        <v>4930</v>
      </c>
      <c r="O4214" s="376" t="s">
        <v>4947</v>
      </c>
      <c r="P4214" s="326">
        <f>ROUND(SUMIF('AV-Bewegungsdaten'!B:B,A4214,'AV-Bewegungsdaten'!C:C),3)</f>
        <v>0</v>
      </c>
      <c r="Q4214" s="324">
        <f>ROUND(SUMIF('AV-Bewegungsdaten'!B:B,$A4214,'AV-Bewegungsdaten'!D:D),2)</f>
        <v>0</v>
      </c>
      <c r="T4214" s="327"/>
      <c r="U4214" s="326">
        <f>ROUND(SUMIF('DV-Bewegungsdaten'!B:B,Kategorien!A4214,'DV-Bewegungsdaten'!D:D),3)</f>
        <v>0</v>
      </c>
      <c r="V4214" s="324">
        <f>ROUND(SUMIF('DV-Bewegungsdaten'!B:B,Kategorien!A4214,'DV-Bewegungsdaten'!E:E),3)</f>
        <v>0</v>
      </c>
      <c r="AD4214" s="390">
        <f t="shared" si="865"/>
        <v>0.82699999999999996</v>
      </c>
      <c r="AE4214" s="390">
        <f t="shared" si="866"/>
        <v>0.8490000000000002</v>
      </c>
      <c r="AF4214" s="390">
        <f t="shared" si="867"/>
        <v>2.2370000000000001</v>
      </c>
      <c r="AG4214" s="390">
        <f t="shared" si="868"/>
        <v>1.3980000000000001</v>
      </c>
      <c r="AH4214" s="390">
        <f t="shared" si="869"/>
        <v>1.0960000000000001</v>
      </c>
      <c r="AI4214" s="390">
        <f t="shared" si="870"/>
        <v>2.4290000000000003</v>
      </c>
      <c r="AJ4214" s="390">
        <f t="shared" si="871"/>
        <v>1.0190000000000001</v>
      </c>
      <c r="AK4214" s="390">
        <f t="shared" si="872"/>
        <v>1.6310000000000002</v>
      </c>
      <c r="AL4214" s="390">
        <f t="shared" si="873"/>
        <v>1.5960000000000001</v>
      </c>
      <c r="AM4214" s="390">
        <f t="shared" si="874"/>
        <v>1.4660000000000002</v>
      </c>
      <c r="AN4214" s="390">
        <f t="shared" si="875"/>
        <v>0.95100000000000007</v>
      </c>
      <c r="AO4214" s="390">
        <f t="shared" si="876"/>
        <v>2.0609999999999999</v>
      </c>
    </row>
    <row r="4215" spans="1:41" ht="15" customHeight="1" x14ac:dyDescent="0.25">
      <c r="A4215" s="127" t="s">
        <v>6128</v>
      </c>
      <c r="B4215" s="125" t="s">
        <v>152</v>
      </c>
      <c r="C4215" s="125" t="s">
        <v>6129</v>
      </c>
      <c r="D4215" s="125" t="s">
        <v>153</v>
      </c>
      <c r="F4215" s="126">
        <v>7.89</v>
      </c>
      <c r="G4215" s="126">
        <v>8.2899999999999991</v>
      </c>
      <c r="H4215" s="126">
        <v>6.63</v>
      </c>
      <c r="I4215" s="126"/>
      <c r="J4215" s="317"/>
      <c r="K4215" s="323">
        <f>ROUND(SUMIF('VGT-Bewegungsdaten'!B:B,A4215,'VGT-Bewegungsdaten'!C:C),3)</f>
        <v>0</v>
      </c>
      <c r="L4215" s="324">
        <f>ROUND(SUMIF('VGT-Bewegungsdaten'!B:B,$A4215,'VGT-Bewegungsdaten'!D:D),2)</f>
        <v>0</v>
      </c>
      <c r="N4215" s="376" t="s">
        <v>4930</v>
      </c>
      <c r="O4215" s="376" t="s">
        <v>4947</v>
      </c>
      <c r="P4215" s="326">
        <f>ROUND(SUMIF('AV-Bewegungsdaten'!B:B,A4215,'AV-Bewegungsdaten'!C:C),3)</f>
        <v>0</v>
      </c>
      <c r="Q4215" s="324">
        <f>ROUND(SUMIF('AV-Bewegungsdaten'!B:B,$A4215,'AV-Bewegungsdaten'!D:D),2)</f>
        <v>0</v>
      </c>
      <c r="T4215" s="327"/>
      <c r="U4215" s="326">
        <f>ROUND(SUMIF('DV-Bewegungsdaten'!B:B,Kategorien!A4215,'DV-Bewegungsdaten'!D:D),3)</f>
        <v>0</v>
      </c>
      <c r="V4215" s="324">
        <f>ROUND(SUMIF('DV-Bewegungsdaten'!B:B,Kategorien!A4215,'DV-Bewegungsdaten'!E:E),3)</f>
        <v>0</v>
      </c>
      <c r="AD4215" s="390">
        <f t="shared" si="865"/>
        <v>4.456999999999999</v>
      </c>
      <c r="AE4215" s="390">
        <f t="shared" si="866"/>
        <v>4.4789999999999992</v>
      </c>
      <c r="AF4215" s="390">
        <f t="shared" si="867"/>
        <v>5.8669999999999991</v>
      </c>
      <c r="AG4215" s="390">
        <f t="shared" si="868"/>
        <v>5.0279999999999987</v>
      </c>
      <c r="AH4215" s="390">
        <f t="shared" si="869"/>
        <v>4.7259999999999991</v>
      </c>
      <c r="AI4215" s="390">
        <f t="shared" si="870"/>
        <v>6.0589999999999993</v>
      </c>
      <c r="AJ4215" s="390">
        <f t="shared" si="871"/>
        <v>4.6489999999999991</v>
      </c>
      <c r="AK4215" s="390">
        <f t="shared" si="872"/>
        <v>5.2609999999999992</v>
      </c>
      <c r="AL4215" s="390">
        <f t="shared" si="873"/>
        <v>5.2259999999999991</v>
      </c>
      <c r="AM4215" s="390">
        <f t="shared" si="874"/>
        <v>5.0959999999999992</v>
      </c>
      <c r="AN4215" s="390">
        <f t="shared" si="875"/>
        <v>4.5809999999999995</v>
      </c>
      <c r="AO4215" s="390">
        <f t="shared" si="876"/>
        <v>5.6909999999999989</v>
      </c>
    </row>
    <row r="4216" spans="1:41" ht="15" customHeight="1" x14ac:dyDescent="0.25">
      <c r="A4216" s="127" t="s">
        <v>6130</v>
      </c>
      <c r="B4216" s="125" t="s">
        <v>152</v>
      </c>
      <c r="C4216" s="125" t="s">
        <v>6129</v>
      </c>
      <c r="D4216" s="125" t="s">
        <v>157</v>
      </c>
      <c r="F4216" s="126">
        <v>4.21</v>
      </c>
      <c r="G4216" s="126">
        <v>4.6100000000000003</v>
      </c>
      <c r="H4216" s="126">
        <v>3.69</v>
      </c>
      <c r="I4216" s="126"/>
      <c r="J4216" s="317"/>
      <c r="K4216" s="323">
        <f>ROUND(SUMIF('VGT-Bewegungsdaten'!B:B,A4216,'VGT-Bewegungsdaten'!C:C),3)</f>
        <v>0</v>
      </c>
      <c r="L4216" s="324">
        <f>ROUND(SUMIF('VGT-Bewegungsdaten'!B:B,$A4216,'VGT-Bewegungsdaten'!D:D),2)</f>
        <v>0</v>
      </c>
      <c r="N4216" s="376" t="s">
        <v>4930</v>
      </c>
      <c r="O4216" s="376" t="s">
        <v>4947</v>
      </c>
      <c r="P4216" s="326">
        <f>ROUND(SUMIF('AV-Bewegungsdaten'!B:B,A4216,'AV-Bewegungsdaten'!C:C),3)</f>
        <v>0</v>
      </c>
      <c r="Q4216" s="324">
        <f>ROUND(SUMIF('AV-Bewegungsdaten'!B:B,$A4216,'AV-Bewegungsdaten'!D:D),2)</f>
        <v>0</v>
      </c>
      <c r="T4216" s="327"/>
      <c r="U4216" s="326">
        <f>ROUND(SUMIF('DV-Bewegungsdaten'!B:B,Kategorien!A4216,'DV-Bewegungsdaten'!D:D),3)</f>
        <v>0</v>
      </c>
      <c r="V4216" s="324">
        <f>ROUND(SUMIF('DV-Bewegungsdaten'!B:B,Kategorien!A4216,'DV-Bewegungsdaten'!E:E),3)</f>
        <v>0</v>
      </c>
      <c r="AD4216" s="390">
        <f t="shared" si="865"/>
        <v>0.77700000000000014</v>
      </c>
      <c r="AE4216" s="390">
        <f t="shared" si="866"/>
        <v>0.79900000000000038</v>
      </c>
      <c r="AF4216" s="390">
        <f t="shared" si="867"/>
        <v>2.1870000000000003</v>
      </c>
      <c r="AG4216" s="390">
        <f t="shared" si="868"/>
        <v>1.3480000000000003</v>
      </c>
      <c r="AH4216" s="390">
        <f t="shared" si="869"/>
        <v>1.0460000000000003</v>
      </c>
      <c r="AI4216" s="390">
        <f t="shared" si="870"/>
        <v>2.3790000000000004</v>
      </c>
      <c r="AJ4216" s="390">
        <f t="shared" si="871"/>
        <v>0.96900000000000031</v>
      </c>
      <c r="AK4216" s="390">
        <f t="shared" si="872"/>
        <v>1.5810000000000004</v>
      </c>
      <c r="AL4216" s="390">
        <f t="shared" si="873"/>
        <v>1.5460000000000003</v>
      </c>
      <c r="AM4216" s="390">
        <f t="shared" si="874"/>
        <v>1.4160000000000004</v>
      </c>
      <c r="AN4216" s="390">
        <f t="shared" si="875"/>
        <v>0.90100000000000025</v>
      </c>
      <c r="AO4216" s="390">
        <f t="shared" si="876"/>
        <v>2.0110000000000001</v>
      </c>
    </row>
    <row r="4217" spans="1:41" ht="15" customHeight="1" x14ac:dyDescent="0.25">
      <c r="A4217" s="127" t="s">
        <v>6131</v>
      </c>
      <c r="B4217" s="125" t="s">
        <v>152</v>
      </c>
      <c r="C4217" s="125" t="s">
        <v>6132</v>
      </c>
      <c r="D4217" s="125" t="s">
        <v>153</v>
      </c>
      <c r="F4217" s="126">
        <v>7.8</v>
      </c>
      <c r="G4217" s="126">
        <v>8.1999999999999993</v>
      </c>
      <c r="H4217" s="126">
        <v>6.56</v>
      </c>
      <c r="I4217" s="126"/>
      <c r="J4217" s="317"/>
      <c r="K4217" s="323">
        <f>ROUND(SUMIF('VGT-Bewegungsdaten'!B:B,A4217,'VGT-Bewegungsdaten'!C:C),3)</f>
        <v>0</v>
      </c>
      <c r="L4217" s="324">
        <f>ROUND(SUMIF('VGT-Bewegungsdaten'!B:B,$A4217,'VGT-Bewegungsdaten'!D:D),2)</f>
        <v>0</v>
      </c>
      <c r="N4217" s="376" t="s">
        <v>4930</v>
      </c>
      <c r="O4217" s="376" t="s">
        <v>4947</v>
      </c>
      <c r="P4217" s="326">
        <f>ROUND(SUMIF('AV-Bewegungsdaten'!B:B,A4217,'AV-Bewegungsdaten'!C:C),3)</f>
        <v>0</v>
      </c>
      <c r="Q4217" s="324">
        <f>ROUND(SUMIF('AV-Bewegungsdaten'!B:B,$A4217,'AV-Bewegungsdaten'!D:D),2)</f>
        <v>0</v>
      </c>
      <c r="T4217" s="327"/>
      <c r="U4217" s="326">
        <f>ROUND(SUMIF('DV-Bewegungsdaten'!B:B,Kategorien!A4217,'DV-Bewegungsdaten'!D:D),3)</f>
        <v>0</v>
      </c>
      <c r="V4217" s="324">
        <f>ROUND(SUMIF('DV-Bewegungsdaten'!B:B,Kategorien!A4217,'DV-Bewegungsdaten'!E:E),3)</f>
        <v>0</v>
      </c>
      <c r="AD4217" s="390">
        <f t="shared" si="865"/>
        <v>4.3669999999999991</v>
      </c>
      <c r="AE4217" s="390">
        <f t="shared" si="866"/>
        <v>4.3889999999999993</v>
      </c>
      <c r="AF4217" s="390">
        <f t="shared" si="867"/>
        <v>5.7769999999999992</v>
      </c>
      <c r="AG4217" s="390">
        <f t="shared" si="868"/>
        <v>4.9379999999999988</v>
      </c>
      <c r="AH4217" s="390">
        <f t="shared" si="869"/>
        <v>4.6359999999999992</v>
      </c>
      <c r="AI4217" s="390">
        <f t="shared" si="870"/>
        <v>5.9689999999999994</v>
      </c>
      <c r="AJ4217" s="390">
        <f t="shared" si="871"/>
        <v>4.5589999999999993</v>
      </c>
      <c r="AK4217" s="390">
        <f t="shared" si="872"/>
        <v>5.1709999999999994</v>
      </c>
      <c r="AL4217" s="390">
        <f t="shared" si="873"/>
        <v>5.1359999999999992</v>
      </c>
      <c r="AM4217" s="390">
        <f t="shared" si="874"/>
        <v>5.0059999999999993</v>
      </c>
      <c r="AN4217" s="390">
        <f t="shared" si="875"/>
        <v>4.4909999999999997</v>
      </c>
      <c r="AO4217" s="390">
        <f t="shared" si="876"/>
        <v>5.6009999999999991</v>
      </c>
    </row>
    <row r="4218" spans="1:41" ht="15" customHeight="1" x14ac:dyDescent="0.25">
      <c r="A4218" s="127" t="s">
        <v>6133</v>
      </c>
      <c r="B4218" s="125" t="s">
        <v>152</v>
      </c>
      <c r="C4218" s="125" t="s">
        <v>6132</v>
      </c>
      <c r="D4218" s="125" t="s">
        <v>157</v>
      </c>
      <c r="F4218" s="126">
        <v>4.16</v>
      </c>
      <c r="G4218" s="126">
        <v>4.5599999999999996</v>
      </c>
      <c r="H4218" s="126">
        <v>3.65</v>
      </c>
      <c r="I4218" s="126"/>
      <c r="J4218" s="317"/>
      <c r="K4218" s="323">
        <f>ROUND(SUMIF('VGT-Bewegungsdaten'!B:B,A4218,'VGT-Bewegungsdaten'!C:C),3)</f>
        <v>0</v>
      </c>
      <c r="L4218" s="324">
        <f>ROUND(SUMIF('VGT-Bewegungsdaten'!B:B,$A4218,'VGT-Bewegungsdaten'!D:D),2)</f>
        <v>0</v>
      </c>
      <c r="N4218" s="376" t="s">
        <v>4930</v>
      </c>
      <c r="O4218" s="376" t="s">
        <v>4947</v>
      </c>
      <c r="P4218" s="326">
        <f>ROUND(SUMIF('AV-Bewegungsdaten'!B:B,A4218,'AV-Bewegungsdaten'!C:C),3)</f>
        <v>0</v>
      </c>
      <c r="Q4218" s="324">
        <f>ROUND(SUMIF('AV-Bewegungsdaten'!B:B,$A4218,'AV-Bewegungsdaten'!D:D),2)</f>
        <v>0</v>
      </c>
      <c r="T4218" s="327"/>
      <c r="U4218" s="326">
        <f>ROUND(SUMIF('DV-Bewegungsdaten'!B:B,Kategorien!A4218,'DV-Bewegungsdaten'!D:D),3)</f>
        <v>0</v>
      </c>
      <c r="V4218" s="324">
        <f>ROUND(SUMIF('DV-Bewegungsdaten'!B:B,Kategorien!A4218,'DV-Bewegungsdaten'!E:E),3)</f>
        <v>0</v>
      </c>
      <c r="AD4218" s="390">
        <f t="shared" si="865"/>
        <v>0.72699999999999942</v>
      </c>
      <c r="AE4218" s="390">
        <f t="shared" si="866"/>
        <v>0.74899999999999967</v>
      </c>
      <c r="AF4218" s="390">
        <f t="shared" si="867"/>
        <v>2.1369999999999996</v>
      </c>
      <c r="AG4218" s="390">
        <f t="shared" si="868"/>
        <v>1.2979999999999996</v>
      </c>
      <c r="AH4218" s="390">
        <f t="shared" si="869"/>
        <v>0.99599999999999955</v>
      </c>
      <c r="AI4218" s="390">
        <f t="shared" si="870"/>
        <v>2.3289999999999997</v>
      </c>
      <c r="AJ4218" s="390">
        <f t="shared" si="871"/>
        <v>0.91899999999999959</v>
      </c>
      <c r="AK4218" s="390">
        <f t="shared" si="872"/>
        <v>1.5309999999999997</v>
      </c>
      <c r="AL4218" s="390">
        <f t="shared" si="873"/>
        <v>1.4959999999999996</v>
      </c>
      <c r="AM4218" s="390">
        <f t="shared" si="874"/>
        <v>1.3659999999999997</v>
      </c>
      <c r="AN4218" s="390">
        <f t="shared" si="875"/>
        <v>0.85099999999999953</v>
      </c>
      <c r="AO4218" s="390">
        <f t="shared" si="876"/>
        <v>1.9609999999999994</v>
      </c>
    </row>
    <row r="4219" spans="1:41" ht="15" customHeight="1" x14ac:dyDescent="0.25">
      <c r="A4219" s="127" t="s">
        <v>6134</v>
      </c>
      <c r="B4219" s="125" t="s">
        <v>152</v>
      </c>
      <c r="C4219" s="125" t="s">
        <v>6135</v>
      </c>
      <c r="D4219" s="125" t="s">
        <v>153</v>
      </c>
      <c r="F4219" s="126">
        <v>7.72</v>
      </c>
      <c r="G4219" s="126">
        <v>8.1199999999999992</v>
      </c>
      <c r="H4219" s="126">
        <v>6.5</v>
      </c>
      <c r="I4219" s="126"/>
      <c r="J4219" s="317"/>
      <c r="K4219" s="323">
        <f>ROUND(SUMIF('VGT-Bewegungsdaten'!B:B,A4219,'VGT-Bewegungsdaten'!C:C),3)</f>
        <v>0</v>
      </c>
      <c r="L4219" s="324">
        <f>ROUND(SUMIF('VGT-Bewegungsdaten'!B:B,$A4219,'VGT-Bewegungsdaten'!D:D),2)</f>
        <v>0</v>
      </c>
      <c r="N4219" s="376" t="s">
        <v>4930</v>
      </c>
      <c r="O4219" s="376" t="s">
        <v>4947</v>
      </c>
      <c r="P4219" s="326">
        <f>ROUND(SUMIF('AV-Bewegungsdaten'!B:B,A4219,'AV-Bewegungsdaten'!C:C),3)</f>
        <v>0</v>
      </c>
      <c r="Q4219" s="324">
        <f>ROUND(SUMIF('AV-Bewegungsdaten'!B:B,$A4219,'AV-Bewegungsdaten'!D:D),2)</f>
        <v>0</v>
      </c>
      <c r="T4219" s="327"/>
      <c r="U4219" s="326">
        <f>ROUND(SUMIF('DV-Bewegungsdaten'!B:B,Kategorien!A4219,'DV-Bewegungsdaten'!D:D),3)</f>
        <v>0</v>
      </c>
      <c r="V4219" s="324">
        <f>ROUND(SUMIF('DV-Bewegungsdaten'!B:B,Kategorien!A4219,'DV-Bewegungsdaten'!E:E),3)</f>
        <v>0</v>
      </c>
      <c r="AD4219" s="390">
        <f t="shared" si="865"/>
        <v>4.286999999999999</v>
      </c>
      <c r="AE4219" s="390">
        <f t="shared" si="866"/>
        <v>4.3089999999999993</v>
      </c>
      <c r="AF4219" s="390">
        <f t="shared" si="867"/>
        <v>5.6969999999999992</v>
      </c>
      <c r="AG4219" s="390">
        <f t="shared" si="868"/>
        <v>4.8579999999999988</v>
      </c>
      <c r="AH4219" s="390">
        <f t="shared" si="869"/>
        <v>4.5559999999999992</v>
      </c>
      <c r="AI4219" s="390">
        <f t="shared" si="870"/>
        <v>5.8889999999999993</v>
      </c>
      <c r="AJ4219" s="390">
        <f t="shared" si="871"/>
        <v>4.4789999999999992</v>
      </c>
      <c r="AK4219" s="390">
        <f t="shared" si="872"/>
        <v>5.0909999999999993</v>
      </c>
      <c r="AL4219" s="390">
        <f t="shared" si="873"/>
        <v>5.0559999999999992</v>
      </c>
      <c r="AM4219" s="390">
        <f t="shared" si="874"/>
        <v>4.9259999999999993</v>
      </c>
      <c r="AN4219" s="390">
        <f t="shared" si="875"/>
        <v>4.4109999999999996</v>
      </c>
      <c r="AO4219" s="390">
        <f t="shared" si="876"/>
        <v>5.520999999999999</v>
      </c>
    </row>
    <row r="4220" spans="1:41" ht="15" customHeight="1" x14ac:dyDescent="0.25">
      <c r="A4220" s="127" t="s">
        <v>6136</v>
      </c>
      <c r="B4220" s="125" t="s">
        <v>152</v>
      </c>
      <c r="C4220" s="125" t="s">
        <v>6135</v>
      </c>
      <c r="D4220" s="125" t="s">
        <v>157</v>
      </c>
      <c r="F4220" s="126">
        <v>4.1100000000000003</v>
      </c>
      <c r="G4220" s="126">
        <v>4.51</v>
      </c>
      <c r="H4220" s="126">
        <v>3.61</v>
      </c>
      <c r="I4220" s="126"/>
      <c r="J4220" s="317"/>
      <c r="K4220" s="323">
        <f>ROUND(SUMIF('VGT-Bewegungsdaten'!B:B,A4220,'VGT-Bewegungsdaten'!C:C),3)</f>
        <v>0</v>
      </c>
      <c r="L4220" s="324">
        <f>ROUND(SUMIF('VGT-Bewegungsdaten'!B:B,$A4220,'VGT-Bewegungsdaten'!D:D),2)</f>
        <v>0</v>
      </c>
      <c r="N4220" s="376" t="s">
        <v>4930</v>
      </c>
      <c r="O4220" s="376" t="s">
        <v>4947</v>
      </c>
      <c r="P4220" s="326">
        <f>ROUND(SUMIF('AV-Bewegungsdaten'!B:B,A4220,'AV-Bewegungsdaten'!C:C),3)</f>
        <v>0</v>
      </c>
      <c r="Q4220" s="324">
        <f>ROUND(SUMIF('AV-Bewegungsdaten'!B:B,$A4220,'AV-Bewegungsdaten'!D:D),2)</f>
        <v>0</v>
      </c>
      <c r="T4220" s="327"/>
      <c r="U4220" s="326">
        <f>ROUND(SUMIF('DV-Bewegungsdaten'!B:B,Kategorien!A4220,'DV-Bewegungsdaten'!D:D),3)</f>
        <v>0</v>
      </c>
      <c r="V4220" s="324">
        <f>ROUND(SUMIF('DV-Bewegungsdaten'!B:B,Kategorien!A4220,'DV-Bewegungsdaten'!E:E),3)</f>
        <v>0</v>
      </c>
      <c r="AD4220" s="390">
        <f t="shared" si="865"/>
        <v>0.6769999999999996</v>
      </c>
      <c r="AE4220" s="390">
        <f t="shared" si="866"/>
        <v>0.69899999999999984</v>
      </c>
      <c r="AF4220" s="390">
        <f t="shared" si="867"/>
        <v>2.0869999999999997</v>
      </c>
      <c r="AG4220" s="390">
        <f t="shared" si="868"/>
        <v>1.2479999999999998</v>
      </c>
      <c r="AH4220" s="390">
        <f t="shared" si="869"/>
        <v>0.94599999999999973</v>
      </c>
      <c r="AI4220" s="390">
        <f t="shared" si="870"/>
        <v>2.2789999999999999</v>
      </c>
      <c r="AJ4220" s="390">
        <f t="shared" si="871"/>
        <v>0.86899999999999977</v>
      </c>
      <c r="AK4220" s="390">
        <f t="shared" si="872"/>
        <v>1.4809999999999999</v>
      </c>
      <c r="AL4220" s="390">
        <f t="shared" si="873"/>
        <v>1.4459999999999997</v>
      </c>
      <c r="AM4220" s="390">
        <f t="shared" si="874"/>
        <v>1.3159999999999998</v>
      </c>
      <c r="AN4220" s="390">
        <f t="shared" si="875"/>
        <v>0.80099999999999971</v>
      </c>
      <c r="AO4220" s="390">
        <f t="shared" si="876"/>
        <v>1.9109999999999996</v>
      </c>
    </row>
    <row r="4221" spans="1:41" ht="15" customHeight="1" x14ac:dyDescent="0.25">
      <c r="A4221" s="127" t="s">
        <v>6137</v>
      </c>
      <c r="B4221" s="125" t="s">
        <v>152</v>
      </c>
      <c r="C4221" s="125" t="s">
        <v>6138</v>
      </c>
      <c r="D4221" s="125" t="s">
        <v>153</v>
      </c>
      <c r="F4221" s="126">
        <v>7.63</v>
      </c>
      <c r="G4221" s="126">
        <v>8.0299999999999994</v>
      </c>
      <c r="H4221" s="126">
        <v>6.42</v>
      </c>
      <c r="I4221" s="126"/>
      <c r="J4221" s="317"/>
      <c r="K4221" s="323">
        <f>ROUND(SUMIF('VGT-Bewegungsdaten'!B:B,A4221,'VGT-Bewegungsdaten'!C:C),3)</f>
        <v>0</v>
      </c>
      <c r="L4221" s="324">
        <f>ROUND(SUMIF('VGT-Bewegungsdaten'!B:B,$A4221,'VGT-Bewegungsdaten'!D:D),2)</f>
        <v>0</v>
      </c>
      <c r="N4221" s="376" t="s">
        <v>4930</v>
      </c>
      <c r="O4221" s="376" t="s">
        <v>4947</v>
      </c>
      <c r="P4221" s="326">
        <f>ROUND(SUMIF('AV-Bewegungsdaten'!B:B,A4221,'AV-Bewegungsdaten'!C:C),3)</f>
        <v>0</v>
      </c>
      <c r="Q4221" s="324">
        <f>ROUND(SUMIF('AV-Bewegungsdaten'!B:B,$A4221,'AV-Bewegungsdaten'!D:D),2)</f>
        <v>0</v>
      </c>
      <c r="T4221" s="327"/>
      <c r="U4221" s="326">
        <f>ROUND(SUMIF('DV-Bewegungsdaten'!B:B,Kategorien!A4221,'DV-Bewegungsdaten'!D:D),3)</f>
        <v>0</v>
      </c>
      <c r="V4221" s="324">
        <f>ROUND(SUMIF('DV-Bewegungsdaten'!B:B,Kategorien!A4221,'DV-Bewegungsdaten'!E:E),3)</f>
        <v>0</v>
      </c>
      <c r="AD4221" s="390">
        <f t="shared" si="865"/>
        <v>4.1969999999999992</v>
      </c>
      <c r="AE4221" s="390">
        <f t="shared" si="866"/>
        <v>4.2189999999999994</v>
      </c>
      <c r="AF4221" s="390">
        <f t="shared" si="867"/>
        <v>5.6069999999999993</v>
      </c>
      <c r="AG4221" s="390">
        <f t="shared" si="868"/>
        <v>4.7679999999999989</v>
      </c>
      <c r="AH4221" s="390">
        <f t="shared" si="869"/>
        <v>4.4659999999999993</v>
      </c>
      <c r="AI4221" s="390">
        <f t="shared" si="870"/>
        <v>5.7989999999999995</v>
      </c>
      <c r="AJ4221" s="390">
        <f t="shared" si="871"/>
        <v>4.3889999999999993</v>
      </c>
      <c r="AK4221" s="390">
        <f t="shared" si="872"/>
        <v>5.0009999999999994</v>
      </c>
      <c r="AL4221" s="390">
        <f t="shared" si="873"/>
        <v>4.9659999999999993</v>
      </c>
      <c r="AM4221" s="390">
        <f t="shared" si="874"/>
        <v>4.8359999999999994</v>
      </c>
      <c r="AN4221" s="390">
        <f t="shared" si="875"/>
        <v>4.3209999999999997</v>
      </c>
      <c r="AO4221" s="390">
        <f t="shared" si="876"/>
        <v>5.4309999999999992</v>
      </c>
    </row>
    <row r="4222" spans="1:41" ht="15" customHeight="1" x14ac:dyDescent="0.25">
      <c r="A4222" s="127" t="s">
        <v>6139</v>
      </c>
      <c r="B4222" s="125" t="s">
        <v>152</v>
      </c>
      <c r="C4222" s="125" t="s">
        <v>6138</v>
      </c>
      <c r="D4222" s="125" t="s">
        <v>157</v>
      </c>
      <c r="F4222" s="126">
        <v>4.07</v>
      </c>
      <c r="G4222" s="126">
        <v>4.47</v>
      </c>
      <c r="H4222" s="126">
        <v>3.58</v>
      </c>
      <c r="I4222" s="126"/>
      <c r="J4222" s="317"/>
      <c r="K4222" s="323">
        <f>ROUND(SUMIF('VGT-Bewegungsdaten'!B:B,A4222,'VGT-Bewegungsdaten'!C:C),3)</f>
        <v>0</v>
      </c>
      <c r="L4222" s="324">
        <f>ROUND(SUMIF('VGT-Bewegungsdaten'!B:B,$A4222,'VGT-Bewegungsdaten'!D:D),2)</f>
        <v>0</v>
      </c>
      <c r="N4222" s="376" t="s">
        <v>4930</v>
      </c>
      <c r="O4222" s="376" t="s">
        <v>4947</v>
      </c>
      <c r="P4222" s="326">
        <f>ROUND(SUMIF('AV-Bewegungsdaten'!B:B,A4222,'AV-Bewegungsdaten'!C:C),3)</f>
        <v>0</v>
      </c>
      <c r="Q4222" s="324">
        <f>ROUND(SUMIF('AV-Bewegungsdaten'!B:B,$A4222,'AV-Bewegungsdaten'!D:D),2)</f>
        <v>0</v>
      </c>
      <c r="T4222" s="327"/>
      <c r="U4222" s="326">
        <f>ROUND(SUMIF('DV-Bewegungsdaten'!B:B,Kategorien!A4222,'DV-Bewegungsdaten'!D:D),3)</f>
        <v>0</v>
      </c>
      <c r="V4222" s="324">
        <f>ROUND(SUMIF('DV-Bewegungsdaten'!B:B,Kategorien!A4222,'DV-Bewegungsdaten'!E:E),3)</f>
        <v>0</v>
      </c>
      <c r="AD4222" s="390">
        <f t="shared" si="865"/>
        <v>0.63699999999999957</v>
      </c>
      <c r="AE4222" s="390">
        <f t="shared" si="866"/>
        <v>0.65899999999999981</v>
      </c>
      <c r="AF4222" s="390">
        <f t="shared" si="867"/>
        <v>2.0469999999999997</v>
      </c>
      <c r="AG4222" s="390">
        <f t="shared" si="868"/>
        <v>1.2079999999999997</v>
      </c>
      <c r="AH4222" s="390">
        <f t="shared" si="869"/>
        <v>0.90599999999999969</v>
      </c>
      <c r="AI4222" s="390">
        <f t="shared" si="870"/>
        <v>2.2389999999999999</v>
      </c>
      <c r="AJ4222" s="390">
        <f t="shared" si="871"/>
        <v>0.82899999999999974</v>
      </c>
      <c r="AK4222" s="390">
        <f t="shared" si="872"/>
        <v>1.4409999999999998</v>
      </c>
      <c r="AL4222" s="390">
        <f t="shared" si="873"/>
        <v>1.4059999999999997</v>
      </c>
      <c r="AM4222" s="390">
        <f t="shared" si="874"/>
        <v>1.2759999999999998</v>
      </c>
      <c r="AN4222" s="390">
        <f t="shared" si="875"/>
        <v>0.76099999999999968</v>
      </c>
      <c r="AO4222" s="390">
        <f t="shared" si="876"/>
        <v>1.8709999999999996</v>
      </c>
    </row>
    <row r="4223" spans="1:41" ht="15" customHeight="1" x14ac:dyDescent="0.25">
      <c r="A4223" s="127" t="s">
        <v>6140</v>
      </c>
      <c r="B4223" s="125" t="s">
        <v>152</v>
      </c>
      <c r="C4223" s="125" t="s">
        <v>6141</v>
      </c>
      <c r="D4223" s="125" t="s">
        <v>153</v>
      </c>
      <c r="F4223" s="126">
        <v>7.55</v>
      </c>
      <c r="G4223" s="126">
        <v>7.95</v>
      </c>
      <c r="H4223" s="126">
        <v>6.36</v>
      </c>
      <c r="I4223" s="126"/>
      <c r="J4223" s="317"/>
      <c r="K4223" s="323">
        <f>ROUND(SUMIF('VGT-Bewegungsdaten'!B:B,A4223,'VGT-Bewegungsdaten'!C:C),3)</f>
        <v>0</v>
      </c>
      <c r="L4223" s="324">
        <f>ROUND(SUMIF('VGT-Bewegungsdaten'!B:B,$A4223,'VGT-Bewegungsdaten'!D:D),2)</f>
        <v>0</v>
      </c>
      <c r="N4223" s="376" t="s">
        <v>4930</v>
      </c>
      <c r="O4223" s="376" t="s">
        <v>4947</v>
      </c>
      <c r="P4223" s="326">
        <f>ROUND(SUMIF('AV-Bewegungsdaten'!B:B,A4223,'AV-Bewegungsdaten'!C:C),3)</f>
        <v>0</v>
      </c>
      <c r="Q4223" s="324">
        <f>ROUND(SUMIF('AV-Bewegungsdaten'!B:B,$A4223,'AV-Bewegungsdaten'!D:D),2)</f>
        <v>0</v>
      </c>
      <c r="T4223" s="327"/>
      <c r="U4223" s="326">
        <f>ROUND(SUMIF('DV-Bewegungsdaten'!B:B,Kategorien!A4223,'DV-Bewegungsdaten'!D:D),3)</f>
        <v>0</v>
      </c>
      <c r="V4223" s="324">
        <f>ROUND(SUMIF('DV-Bewegungsdaten'!B:B,Kategorien!A4223,'DV-Bewegungsdaten'!E:E),3)</f>
        <v>0</v>
      </c>
      <c r="AD4223" s="390">
        <f t="shared" si="865"/>
        <v>4.117</v>
      </c>
      <c r="AE4223" s="390">
        <f t="shared" si="866"/>
        <v>4.1390000000000002</v>
      </c>
      <c r="AF4223" s="390">
        <f t="shared" si="867"/>
        <v>5.5270000000000001</v>
      </c>
      <c r="AG4223" s="390">
        <f t="shared" si="868"/>
        <v>4.6880000000000006</v>
      </c>
      <c r="AH4223" s="390">
        <f t="shared" si="869"/>
        <v>4.3860000000000001</v>
      </c>
      <c r="AI4223" s="390">
        <f t="shared" si="870"/>
        <v>5.7190000000000003</v>
      </c>
      <c r="AJ4223" s="390">
        <f t="shared" si="871"/>
        <v>4.3090000000000002</v>
      </c>
      <c r="AK4223" s="390">
        <f t="shared" si="872"/>
        <v>4.9210000000000003</v>
      </c>
      <c r="AL4223" s="390">
        <f t="shared" si="873"/>
        <v>4.8860000000000001</v>
      </c>
      <c r="AM4223" s="390">
        <f t="shared" si="874"/>
        <v>4.7560000000000002</v>
      </c>
      <c r="AN4223" s="390">
        <f t="shared" si="875"/>
        <v>4.2409999999999997</v>
      </c>
      <c r="AO4223" s="390">
        <f t="shared" si="876"/>
        <v>5.351</v>
      </c>
    </row>
    <row r="4224" spans="1:41" ht="15" customHeight="1" x14ac:dyDescent="0.25">
      <c r="A4224" s="127" t="s">
        <v>6142</v>
      </c>
      <c r="B4224" s="125" t="s">
        <v>152</v>
      </c>
      <c r="C4224" s="125" t="s">
        <v>6141</v>
      </c>
      <c r="D4224" s="125" t="s">
        <v>157</v>
      </c>
      <c r="F4224" s="126">
        <v>4.0199999999999996</v>
      </c>
      <c r="G4224" s="126">
        <v>4.42</v>
      </c>
      <c r="H4224" s="126">
        <v>3.54</v>
      </c>
      <c r="I4224" s="126"/>
      <c r="J4224" s="317"/>
      <c r="K4224" s="323">
        <f>ROUND(SUMIF('VGT-Bewegungsdaten'!B:B,A4224,'VGT-Bewegungsdaten'!C:C),3)</f>
        <v>0</v>
      </c>
      <c r="L4224" s="324">
        <f>ROUND(SUMIF('VGT-Bewegungsdaten'!B:B,$A4224,'VGT-Bewegungsdaten'!D:D),2)</f>
        <v>0</v>
      </c>
      <c r="N4224" s="376" t="s">
        <v>4930</v>
      </c>
      <c r="O4224" s="376" t="s">
        <v>4947</v>
      </c>
      <c r="P4224" s="326">
        <f>ROUND(SUMIF('AV-Bewegungsdaten'!B:B,A4224,'AV-Bewegungsdaten'!C:C),3)</f>
        <v>0</v>
      </c>
      <c r="Q4224" s="324">
        <f>ROUND(SUMIF('AV-Bewegungsdaten'!B:B,$A4224,'AV-Bewegungsdaten'!D:D),2)</f>
        <v>0</v>
      </c>
      <c r="T4224" s="327"/>
      <c r="U4224" s="326">
        <f>ROUND(SUMIF('DV-Bewegungsdaten'!B:B,Kategorien!A4224,'DV-Bewegungsdaten'!D:D),3)</f>
        <v>0</v>
      </c>
      <c r="V4224" s="324">
        <f>ROUND(SUMIF('DV-Bewegungsdaten'!B:B,Kategorien!A4224,'DV-Bewegungsdaten'!E:E),3)</f>
        <v>0</v>
      </c>
      <c r="AD4224" s="390">
        <f t="shared" si="865"/>
        <v>0.58699999999999974</v>
      </c>
      <c r="AE4224" s="390">
        <f t="shared" si="866"/>
        <v>0.60899999999999999</v>
      </c>
      <c r="AF4224" s="390">
        <f t="shared" si="867"/>
        <v>1.9969999999999999</v>
      </c>
      <c r="AG4224" s="390">
        <f t="shared" si="868"/>
        <v>1.1579999999999999</v>
      </c>
      <c r="AH4224" s="390">
        <f t="shared" si="869"/>
        <v>0.85599999999999987</v>
      </c>
      <c r="AI4224" s="390">
        <f t="shared" si="870"/>
        <v>2.1890000000000001</v>
      </c>
      <c r="AJ4224" s="390">
        <f t="shared" si="871"/>
        <v>0.77899999999999991</v>
      </c>
      <c r="AK4224" s="390">
        <f t="shared" si="872"/>
        <v>1.391</v>
      </c>
      <c r="AL4224" s="390">
        <f t="shared" si="873"/>
        <v>1.3559999999999999</v>
      </c>
      <c r="AM4224" s="390">
        <f t="shared" si="874"/>
        <v>1.226</v>
      </c>
      <c r="AN4224" s="390">
        <f t="shared" si="875"/>
        <v>0.71099999999999985</v>
      </c>
      <c r="AO4224" s="390">
        <f t="shared" si="876"/>
        <v>1.8209999999999997</v>
      </c>
    </row>
    <row r="4225" spans="1:41" ht="15" customHeight="1" x14ac:dyDescent="0.25">
      <c r="A4225" s="127" t="s">
        <v>6143</v>
      </c>
      <c r="B4225" s="125" t="s">
        <v>152</v>
      </c>
      <c r="C4225" s="125" t="s">
        <v>6144</v>
      </c>
      <c r="D4225" s="125" t="s">
        <v>153</v>
      </c>
      <c r="F4225" s="126">
        <v>7.47</v>
      </c>
      <c r="G4225" s="126">
        <v>7.87</v>
      </c>
      <c r="H4225" s="126">
        <v>6.3</v>
      </c>
      <c r="I4225" s="126"/>
      <c r="J4225" s="317"/>
      <c r="K4225" s="323">
        <f>ROUND(SUMIF('VGT-Bewegungsdaten'!B:B,A4225,'VGT-Bewegungsdaten'!C:C),3)</f>
        <v>0</v>
      </c>
      <c r="L4225" s="324">
        <f>ROUND(SUMIF('VGT-Bewegungsdaten'!B:B,$A4225,'VGT-Bewegungsdaten'!D:D),2)</f>
        <v>0</v>
      </c>
      <c r="N4225" s="376" t="s">
        <v>4930</v>
      </c>
      <c r="O4225" s="376" t="s">
        <v>4947</v>
      </c>
      <c r="P4225" s="326">
        <f>ROUND(SUMIF('AV-Bewegungsdaten'!B:B,A4225,'AV-Bewegungsdaten'!C:C),3)</f>
        <v>0</v>
      </c>
      <c r="Q4225" s="324">
        <f>ROUND(SUMIF('AV-Bewegungsdaten'!B:B,$A4225,'AV-Bewegungsdaten'!D:D),2)</f>
        <v>0</v>
      </c>
      <c r="T4225" s="327"/>
      <c r="U4225" s="326">
        <f>ROUND(SUMIF('DV-Bewegungsdaten'!B:B,Kategorien!A4225,'DV-Bewegungsdaten'!D:D),3)</f>
        <v>0</v>
      </c>
      <c r="V4225" s="324">
        <f>ROUND(SUMIF('DV-Bewegungsdaten'!B:B,Kategorien!A4225,'DV-Bewegungsdaten'!E:E),3)</f>
        <v>0</v>
      </c>
      <c r="AD4225" s="390">
        <f t="shared" si="865"/>
        <v>4.0369999999999999</v>
      </c>
      <c r="AE4225" s="390">
        <f t="shared" si="866"/>
        <v>4.0590000000000002</v>
      </c>
      <c r="AF4225" s="390">
        <f t="shared" si="867"/>
        <v>5.4470000000000001</v>
      </c>
      <c r="AG4225" s="390">
        <f t="shared" si="868"/>
        <v>4.6080000000000005</v>
      </c>
      <c r="AH4225" s="390">
        <f t="shared" si="869"/>
        <v>4.306</v>
      </c>
      <c r="AI4225" s="390">
        <f t="shared" si="870"/>
        <v>5.6390000000000002</v>
      </c>
      <c r="AJ4225" s="390">
        <f t="shared" si="871"/>
        <v>4.2290000000000001</v>
      </c>
      <c r="AK4225" s="390">
        <f t="shared" si="872"/>
        <v>4.8410000000000002</v>
      </c>
      <c r="AL4225" s="390">
        <f t="shared" si="873"/>
        <v>4.806</v>
      </c>
      <c r="AM4225" s="390">
        <f t="shared" si="874"/>
        <v>4.6760000000000002</v>
      </c>
      <c r="AN4225" s="390">
        <f t="shared" si="875"/>
        <v>4.1609999999999996</v>
      </c>
      <c r="AO4225" s="390">
        <f t="shared" si="876"/>
        <v>5.2709999999999999</v>
      </c>
    </row>
    <row r="4226" spans="1:41" ht="15" customHeight="1" x14ac:dyDescent="0.25">
      <c r="A4226" s="127" t="s">
        <v>6145</v>
      </c>
      <c r="B4226" s="125" t="s">
        <v>152</v>
      </c>
      <c r="C4226" s="125" t="s">
        <v>6144</v>
      </c>
      <c r="D4226" s="125" t="s">
        <v>157</v>
      </c>
      <c r="F4226" s="126">
        <v>3.97</v>
      </c>
      <c r="G4226" s="126">
        <v>4.37</v>
      </c>
      <c r="H4226" s="126">
        <v>3.5</v>
      </c>
      <c r="I4226" s="126"/>
      <c r="J4226" s="317"/>
      <c r="K4226" s="323">
        <f>ROUND(SUMIF('VGT-Bewegungsdaten'!B:B,A4226,'VGT-Bewegungsdaten'!C:C),3)</f>
        <v>0</v>
      </c>
      <c r="L4226" s="324">
        <f>ROUND(SUMIF('VGT-Bewegungsdaten'!B:B,$A4226,'VGT-Bewegungsdaten'!D:D),2)</f>
        <v>0</v>
      </c>
      <c r="N4226" s="376" t="s">
        <v>4930</v>
      </c>
      <c r="O4226" s="376" t="s">
        <v>4947</v>
      </c>
      <c r="P4226" s="326">
        <f>ROUND(SUMIF('AV-Bewegungsdaten'!B:B,A4226,'AV-Bewegungsdaten'!C:C),3)</f>
        <v>0</v>
      </c>
      <c r="Q4226" s="324">
        <f>ROUND(SUMIF('AV-Bewegungsdaten'!B:B,$A4226,'AV-Bewegungsdaten'!D:D),2)</f>
        <v>0</v>
      </c>
      <c r="T4226" s="327"/>
      <c r="U4226" s="326">
        <f>ROUND(SUMIF('DV-Bewegungsdaten'!B:B,Kategorien!A4226,'DV-Bewegungsdaten'!D:D),3)</f>
        <v>0</v>
      </c>
      <c r="V4226" s="324">
        <f>ROUND(SUMIF('DV-Bewegungsdaten'!B:B,Kategorien!A4226,'DV-Bewegungsdaten'!E:E),3)</f>
        <v>0</v>
      </c>
      <c r="AD4226" s="390">
        <f t="shared" si="865"/>
        <v>0.53699999999999992</v>
      </c>
      <c r="AE4226" s="390">
        <f t="shared" si="866"/>
        <v>0.55900000000000016</v>
      </c>
      <c r="AF4226" s="390">
        <f t="shared" si="867"/>
        <v>1.9470000000000001</v>
      </c>
      <c r="AG4226" s="390">
        <f t="shared" si="868"/>
        <v>1.1080000000000001</v>
      </c>
      <c r="AH4226" s="390">
        <f t="shared" si="869"/>
        <v>0.80600000000000005</v>
      </c>
      <c r="AI4226" s="390">
        <f t="shared" si="870"/>
        <v>2.1390000000000002</v>
      </c>
      <c r="AJ4226" s="390">
        <f t="shared" si="871"/>
        <v>0.72900000000000009</v>
      </c>
      <c r="AK4226" s="390">
        <f t="shared" si="872"/>
        <v>1.3410000000000002</v>
      </c>
      <c r="AL4226" s="390">
        <f t="shared" si="873"/>
        <v>1.306</v>
      </c>
      <c r="AM4226" s="390">
        <f t="shared" si="874"/>
        <v>1.1760000000000002</v>
      </c>
      <c r="AN4226" s="390">
        <f t="shared" si="875"/>
        <v>0.66100000000000003</v>
      </c>
      <c r="AO4226" s="390">
        <f t="shared" si="876"/>
        <v>1.7709999999999999</v>
      </c>
    </row>
    <row r="4227" spans="1:41" ht="15" customHeight="1" x14ac:dyDescent="0.25">
      <c r="A4227" s="127" t="s">
        <v>6146</v>
      </c>
      <c r="B4227" s="125" t="s">
        <v>152</v>
      </c>
      <c r="C4227" s="125" t="s">
        <v>6147</v>
      </c>
      <c r="D4227" s="125" t="s">
        <v>153</v>
      </c>
      <c r="F4227" s="126">
        <v>7.47</v>
      </c>
      <c r="G4227" s="126">
        <v>7.87</v>
      </c>
      <c r="H4227" s="126">
        <v>6.3</v>
      </c>
      <c r="I4227" s="126"/>
      <c r="J4227" s="317"/>
      <c r="K4227" s="323">
        <f>ROUND(SUMIF('VGT-Bewegungsdaten'!B:B,A4227,'VGT-Bewegungsdaten'!C:C),3)</f>
        <v>0</v>
      </c>
      <c r="L4227" s="324">
        <f>ROUND(SUMIF('VGT-Bewegungsdaten'!B:B,$A4227,'VGT-Bewegungsdaten'!D:D),2)</f>
        <v>0</v>
      </c>
      <c r="N4227" s="376" t="s">
        <v>4930</v>
      </c>
      <c r="O4227" s="376" t="s">
        <v>4947</v>
      </c>
      <c r="P4227" s="326">
        <f>ROUND(SUMIF('AV-Bewegungsdaten'!B:B,A4227,'AV-Bewegungsdaten'!C:C),3)</f>
        <v>0</v>
      </c>
      <c r="Q4227" s="324">
        <f>ROUND(SUMIF('AV-Bewegungsdaten'!B:B,$A4227,'AV-Bewegungsdaten'!D:D),2)</f>
        <v>0</v>
      </c>
      <c r="T4227" s="327"/>
      <c r="U4227" s="326">
        <f>ROUND(SUMIF('DV-Bewegungsdaten'!B:B,Kategorien!A4227,'DV-Bewegungsdaten'!D:D),3)</f>
        <v>0</v>
      </c>
      <c r="V4227" s="324">
        <f>ROUND(SUMIF('DV-Bewegungsdaten'!B:B,Kategorien!A4227,'DV-Bewegungsdaten'!E:E),3)</f>
        <v>0</v>
      </c>
      <c r="AD4227" s="390">
        <f t="shared" si="865"/>
        <v>4.0369999999999999</v>
      </c>
      <c r="AE4227" s="390">
        <f t="shared" si="866"/>
        <v>4.0590000000000002</v>
      </c>
      <c r="AF4227" s="390">
        <f t="shared" si="867"/>
        <v>5.4470000000000001</v>
      </c>
      <c r="AG4227" s="390">
        <f t="shared" si="868"/>
        <v>4.6080000000000005</v>
      </c>
      <c r="AH4227" s="390">
        <f t="shared" si="869"/>
        <v>4.306</v>
      </c>
      <c r="AI4227" s="390">
        <f t="shared" si="870"/>
        <v>5.6390000000000002</v>
      </c>
      <c r="AJ4227" s="390">
        <f t="shared" si="871"/>
        <v>4.2290000000000001</v>
      </c>
      <c r="AK4227" s="390">
        <f t="shared" si="872"/>
        <v>4.8410000000000002</v>
      </c>
      <c r="AL4227" s="390">
        <f t="shared" si="873"/>
        <v>4.806</v>
      </c>
      <c r="AM4227" s="390">
        <f t="shared" si="874"/>
        <v>4.6760000000000002</v>
      </c>
      <c r="AN4227" s="390">
        <f t="shared" si="875"/>
        <v>4.1609999999999996</v>
      </c>
      <c r="AO4227" s="390">
        <f t="shared" si="876"/>
        <v>5.2709999999999999</v>
      </c>
    </row>
    <row r="4228" spans="1:41" ht="15" customHeight="1" x14ac:dyDescent="0.25">
      <c r="A4228" s="127" t="s">
        <v>6148</v>
      </c>
      <c r="B4228" s="125" t="s">
        <v>152</v>
      </c>
      <c r="C4228" s="125" t="s">
        <v>6147</v>
      </c>
      <c r="D4228" s="125" t="s">
        <v>157</v>
      </c>
      <c r="F4228" s="126">
        <v>3.97</v>
      </c>
      <c r="G4228" s="126">
        <v>4.37</v>
      </c>
      <c r="H4228" s="126">
        <v>3.5</v>
      </c>
      <c r="I4228" s="126"/>
      <c r="J4228" s="317"/>
      <c r="K4228" s="323">
        <f>ROUND(SUMIF('VGT-Bewegungsdaten'!B:B,A4228,'VGT-Bewegungsdaten'!C:C),3)</f>
        <v>0</v>
      </c>
      <c r="L4228" s="324">
        <f>ROUND(SUMIF('VGT-Bewegungsdaten'!B:B,$A4228,'VGT-Bewegungsdaten'!D:D),2)</f>
        <v>0</v>
      </c>
      <c r="N4228" s="376" t="s">
        <v>4930</v>
      </c>
      <c r="O4228" s="376" t="s">
        <v>4947</v>
      </c>
      <c r="P4228" s="326">
        <f>ROUND(SUMIF('AV-Bewegungsdaten'!B:B,A4228,'AV-Bewegungsdaten'!C:C),3)</f>
        <v>0</v>
      </c>
      <c r="Q4228" s="324">
        <f>ROUND(SUMIF('AV-Bewegungsdaten'!B:B,$A4228,'AV-Bewegungsdaten'!D:D),2)</f>
        <v>0</v>
      </c>
      <c r="T4228" s="327"/>
      <c r="U4228" s="326">
        <f>ROUND(SUMIF('DV-Bewegungsdaten'!B:B,Kategorien!A4228,'DV-Bewegungsdaten'!D:D),3)</f>
        <v>0</v>
      </c>
      <c r="V4228" s="324">
        <f>ROUND(SUMIF('DV-Bewegungsdaten'!B:B,Kategorien!A4228,'DV-Bewegungsdaten'!E:E),3)</f>
        <v>0</v>
      </c>
      <c r="AD4228" s="390">
        <f t="shared" si="865"/>
        <v>0.53699999999999992</v>
      </c>
      <c r="AE4228" s="390">
        <f t="shared" si="866"/>
        <v>0.55900000000000016</v>
      </c>
      <c r="AF4228" s="390">
        <f t="shared" si="867"/>
        <v>1.9470000000000001</v>
      </c>
      <c r="AG4228" s="390">
        <f t="shared" si="868"/>
        <v>1.1080000000000001</v>
      </c>
      <c r="AH4228" s="390">
        <f t="shared" si="869"/>
        <v>0.80600000000000005</v>
      </c>
      <c r="AI4228" s="390">
        <f t="shared" si="870"/>
        <v>2.1390000000000002</v>
      </c>
      <c r="AJ4228" s="390">
        <f t="shared" si="871"/>
        <v>0.72900000000000009</v>
      </c>
      <c r="AK4228" s="390">
        <f t="shared" si="872"/>
        <v>1.3410000000000002</v>
      </c>
      <c r="AL4228" s="390">
        <f t="shared" si="873"/>
        <v>1.306</v>
      </c>
      <c r="AM4228" s="390">
        <f t="shared" si="874"/>
        <v>1.1760000000000002</v>
      </c>
      <c r="AN4228" s="390">
        <f t="shared" si="875"/>
        <v>0.66100000000000003</v>
      </c>
      <c r="AO4228" s="390">
        <f t="shared" si="876"/>
        <v>1.7709999999999999</v>
      </c>
    </row>
    <row r="4229" spans="1:41" ht="15" customHeight="1" x14ac:dyDescent="0.25">
      <c r="A4229" s="127" t="s">
        <v>6149</v>
      </c>
      <c r="B4229" s="125" t="s">
        <v>152</v>
      </c>
      <c r="C4229" s="125" t="s">
        <v>6150</v>
      </c>
      <c r="D4229" s="125" t="s">
        <v>153</v>
      </c>
      <c r="F4229" s="126">
        <v>7.28</v>
      </c>
      <c r="G4229" s="126">
        <v>7.68</v>
      </c>
      <c r="H4229" s="126">
        <v>6.14</v>
      </c>
      <c r="I4229" s="126"/>
      <c r="J4229" s="317"/>
      <c r="K4229" s="323">
        <f>ROUND(SUMIF('VGT-Bewegungsdaten'!B:B,A4229,'VGT-Bewegungsdaten'!C:C),3)</f>
        <v>0</v>
      </c>
      <c r="L4229" s="324">
        <f>ROUND(SUMIF('VGT-Bewegungsdaten'!B:B,$A4229,'VGT-Bewegungsdaten'!D:D),2)</f>
        <v>0</v>
      </c>
      <c r="N4229" s="376" t="s">
        <v>4930</v>
      </c>
      <c r="O4229" s="376" t="s">
        <v>4947</v>
      </c>
      <c r="P4229" s="326">
        <f>ROUND(SUMIF('AV-Bewegungsdaten'!B:B,A4229,'AV-Bewegungsdaten'!C:C),3)</f>
        <v>0</v>
      </c>
      <c r="Q4229" s="324">
        <f>ROUND(SUMIF('AV-Bewegungsdaten'!B:B,$A4229,'AV-Bewegungsdaten'!D:D),2)</f>
        <v>0</v>
      </c>
      <c r="T4229" s="327"/>
      <c r="U4229" s="326">
        <f>ROUND(SUMIF('DV-Bewegungsdaten'!B:B,Kategorien!A4229,'DV-Bewegungsdaten'!D:D),3)</f>
        <v>0</v>
      </c>
      <c r="V4229" s="324">
        <f>ROUND(SUMIF('DV-Bewegungsdaten'!B:B,Kategorien!A4229,'DV-Bewegungsdaten'!E:E),3)</f>
        <v>0</v>
      </c>
      <c r="AD4229" s="390">
        <f t="shared" si="865"/>
        <v>3.8469999999999995</v>
      </c>
      <c r="AE4229" s="390">
        <f t="shared" si="866"/>
        <v>3.8689999999999998</v>
      </c>
      <c r="AF4229" s="390">
        <f t="shared" si="867"/>
        <v>5.2569999999999997</v>
      </c>
      <c r="AG4229" s="390">
        <f t="shared" si="868"/>
        <v>4.4179999999999993</v>
      </c>
      <c r="AH4229" s="390">
        <f t="shared" si="869"/>
        <v>4.1159999999999997</v>
      </c>
      <c r="AI4229" s="390">
        <f t="shared" si="870"/>
        <v>5.4489999999999998</v>
      </c>
      <c r="AJ4229" s="390">
        <f t="shared" si="871"/>
        <v>4.0389999999999997</v>
      </c>
      <c r="AK4229" s="390">
        <f t="shared" si="872"/>
        <v>4.6509999999999998</v>
      </c>
      <c r="AL4229" s="390">
        <f t="shared" si="873"/>
        <v>4.6159999999999997</v>
      </c>
      <c r="AM4229" s="390">
        <f t="shared" si="874"/>
        <v>4.4859999999999998</v>
      </c>
      <c r="AN4229" s="390">
        <f t="shared" si="875"/>
        <v>3.9709999999999996</v>
      </c>
      <c r="AO4229" s="390">
        <f t="shared" si="876"/>
        <v>5.0809999999999995</v>
      </c>
    </row>
    <row r="4230" spans="1:41" ht="15" customHeight="1" x14ac:dyDescent="0.25">
      <c r="A4230" s="127" t="s">
        <v>6151</v>
      </c>
      <c r="B4230" s="125" t="s">
        <v>152</v>
      </c>
      <c r="C4230" s="125" t="s">
        <v>6150</v>
      </c>
      <c r="D4230" s="125" t="s">
        <v>157</v>
      </c>
      <c r="F4230" s="126">
        <v>3.87</v>
      </c>
      <c r="G4230" s="126">
        <v>4.2699999999999996</v>
      </c>
      <c r="H4230" s="126">
        <v>3.42</v>
      </c>
      <c r="I4230" s="126"/>
      <c r="J4230" s="317"/>
      <c r="K4230" s="323">
        <f>ROUND(SUMIF('VGT-Bewegungsdaten'!B:B,A4230,'VGT-Bewegungsdaten'!C:C),3)</f>
        <v>0</v>
      </c>
      <c r="L4230" s="324">
        <f>ROUND(SUMIF('VGT-Bewegungsdaten'!B:B,$A4230,'VGT-Bewegungsdaten'!D:D),2)</f>
        <v>0</v>
      </c>
      <c r="N4230" s="376" t="s">
        <v>4930</v>
      </c>
      <c r="O4230" s="376" t="s">
        <v>4947</v>
      </c>
      <c r="P4230" s="326">
        <f>ROUND(SUMIF('AV-Bewegungsdaten'!B:B,A4230,'AV-Bewegungsdaten'!C:C),3)</f>
        <v>0</v>
      </c>
      <c r="Q4230" s="324">
        <f>ROUND(SUMIF('AV-Bewegungsdaten'!B:B,$A4230,'AV-Bewegungsdaten'!D:D),2)</f>
        <v>0</v>
      </c>
      <c r="T4230" s="327"/>
      <c r="U4230" s="326">
        <f>ROUND(SUMIF('DV-Bewegungsdaten'!B:B,Kategorien!A4230,'DV-Bewegungsdaten'!D:D),3)</f>
        <v>0</v>
      </c>
      <c r="V4230" s="324">
        <f>ROUND(SUMIF('DV-Bewegungsdaten'!B:B,Kategorien!A4230,'DV-Bewegungsdaten'!E:E),3)</f>
        <v>0</v>
      </c>
      <c r="AD4230" s="390">
        <f t="shared" si="865"/>
        <v>0.43699999999999939</v>
      </c>
      <c r="AE4230" s="390">
        <f t="shared" si="866"/>
        <v>0.45899999999999963</v>
      </c>
      <c r="AF4230" s="390">
        <f t="shared" si="867"/>
        <v>1.8469999999999995</v>
      </c>
      <c r="AG4230" s="390">
        <f t="shared" si="868"/>
        <v>1.0079999999999996</v>
      </c>
      <c r="AH4230" s="390">
        <f t="shared" si="869"/>
        <v>0.70599999999999952</v>
      </c>
      <c r="AI4230" s="390">
        <f t="shared" si="870"/>
        <v>2.0389999999999997</v>
      </c>
      <c r="AJ4230" s="390">
        <f t="shared" si="871"/>
        <v>0.62899999999999956</v>
      </c>
      <c r="AK4230" s="390">
        <f t="shared" si="872"/>
        <v>1.2409999999999997</v>
      </c>
      <c r="AL4230" s="390">
        <f t="shared" si="873"/>
        <v>1.2059999999999995</v>
      </c>
      <c r="AM4230" s="390">
        <f t="shared" si="874"/>
        <v>1.0759999999999996</v>
      </c>
      <c r="AN4230" s="390">
        <f t="shared" si="875"/>
        <v>0.5609999999999995</v>
      </c>
      <c r="AO4230" s="390">
        <f t="shared" si="876"/>
        <v>1.6709999999999994</v>
      </c>
    </row>
    <row r="4231" spans="1:41" ht="15" customHeight="1" x14ac:dyDescent="0.25">
      <c r="A4231" s="127" t="s">
        <v>6152</v>
      </c>
      <c r="B4231" s="125" t="s">
        <v>152</v>
      </c>
      <c r="C4231" s="125" t="s">
        <v>6153</v>
      </c>
      <c r="D4231" s="125" t="s">
        <v>153</v>
      </c>
      <c r="F4231" s="126">
        <v>7.28</v>
      </c>
      <c r="G4231" s="126">
        <v>7.68</v>
      </c>
      <c r="H4231" s="126">
        <v>6.14</v>
      </c>
      <c r="I4231" s="126"/>
      <c r="J4231" s="317"/>
      <c r="K4231" s="323">
        <f>ROUND(SUMIF('VGT-Bewegungsdaten'!B:B,A4231,'VGT-Bewegungsdaten'!C:C),3)</f>
        <v>0</v>
      </c>
      <c r="L4231" s="324">
        <f>ROUND(SUMIF('VGT-Bewegungsdaten'!B:B,$A4231,'VGT-Bewegungsdaten'!D:D),2)</f>
        <v>0</v>
      </c>
      <c r="N4231" s="376" t="s">
        <v>4930</v>
      </c>
      <c r="O4231" s="376" t="s">
        <v>4947</v>
      </c>
      <c r="P4231" s="326">
        <f>ROUND(SUMIF('AV-Bewegungsdaten'!B:B,A4231,'AV-Bewegungsdaten'!C:C),3)</f>
        <v>0</v>
      </c>
      <c r="Q4231" s="324">
        <f>ROUND(SUMIF('AV-Bewegungsdaten'!B:B,$A4231,'AV-Bewegungsdaten'!D:D),2)</f>
        <v>0</v>
      </c>
      <c r="T4231" s="327"/>
      <c r="U4231" s="326">
        <f>ROUND(SUMIF('DV-Bewegungsdaten'!B:B,Kategorien!A4231,'DV-Bewegungsdaten'!D:D),3)</f>
        <v>0</v>
      </c>
      <c r="V4231" s="324">
        <f>ROUND(SUMIF('DV-Bewegungsdaten'!B:B,Kategorien!A4231,'DV-Bewegungsdaten'!E:E),3)</f>
        <v>0</v>
      </c>
      <c r="AD4231" s="390">
        <f t="shared" si="865"/>
        <v>3.8469999999999995</v>
      </c>
      <c r="AE4231" s="390">
        <f t="shared" si="866"/>
        <v>3.8689999999999998</v>
      </c>
      <c r="AF4231" s="390">
        <f t="shared" si="867"/>
        <v>5.2569999999999997</v>
      </c>
      <c r="AG4231" s="390">
        <f t="shared" si="868"/>
        <v>4.4179999999999993</v>
      </c>
      <c r="AH4231" s="390">
        <f t="shared" si="869"/>
        <v>4.1159999999999997</v>
      </c>
      <c r="AI4231" s="390">
        <f t="shared" si="870"/>
        <v>5.4489999999999998</v>
      </c>
      <c r="AJ4231" s="390">
        <f t="shared" si="871"/>
        <v>4.0389999999999997</v>
      </c>
      <c r="AK4231" s="390">
        <f t="shared" si="872"/>
        <v>4.6509999999999998</v>
      </c>
      <c r="AL4231" s="390">
        <f t="shared" si="873"/>
        <v>4.6159999999999997</v>
      </c>
      <c r="AM4231" s="390">
        <f t="shared" si="874"/>
        <v>4.4859999999999998</v>
      </c>
      <c r="AN4231" s="390">
        <f t="shared" si="875"/>
        <v>3.9709999999999996</v>
      </c>
      <c r="AO4231" s="390">
        <f t="shared" si="876"/>
        <v>5.0809999999999995</v>
      </c>
    </row>
    <row r="4232" spans="1:41" ht="15" customHeight="1" x14ac:dyDescent="0.25">
      <c r="A4232" s="127" t="s">
        <v>6154</v>
      </c>
      <c r="B4232" s="125" t="s">
        <v>152</v>
      </c>
      <c r="C4232" s="125" t="s">
        <v>6153</v>
      </c>
      <c r="D4232" s="125" t="s">
        <v>157</v>
      </c>
      <c r="F4232" s="126">
        <v>3.87</v>
      </c>
      <c r="G4232" s="126">
        <v>4.2699999999999996</v>
      </c>
      <c r="H4232" s="126">
        <v>3.42</v>
      </c>
      <c r="I4232" s="126"/>
      <c r="J4232" s="317"/>
      <c r="K4232" s="323">
        <f>ROUND(SUMIF('VGT-Bewegungsdaten'!B:B,A4232,'VGT-Bewegungsdaten'!C:C),3)</f>
        <v>0</v>
      </c>
      <c r="L4232" s="324">
        <f>ROUND(SUMIF('VGT-Bewegungsdaten'!B:B,$A4232,'VGT-Bewegungsdaten'!D:D),2)</f>
        <v>0</v>
      </c>
      <c r="N4232" s="376" t="s">
        <v>4930</v>
      </c>
      <c r="O4232" s="376" t="s">
        <v>4947</v>
      </c>
      <c r="P4232" s="326">
        <f>ROUND(SUMIF('AV-Bewegungsdaten'!B:B,A4232,'AV-Bewegungsdaten'!C:C),3)</f>
        <v>0</v>
      </c>
      <c r="Q4232" s="324">
        <f>ROUND(SUMIF('AV-Bewegungsdaten'!B:B,$A4232,'AV-Bewegungsdaten'!D:D),2)</f>
        <v>0</v>
      </c>
      <c r="T4232" s="327"/>
      <c r="U4232" s="326">
        <f>ROUND(SUMIF('DV-Bewegungsdaten'!B:B,Kategorien!A4232,'DV-Bewegungsdaten'!D:D),3)</f>
        <v>0</v>
      </c>
      <c r="V4232" s="324">
        <f>ROUND(SUMIF('DV-Bewegungsdaten'!B:B,Kategorien!A4232,'DV-Bewegungsdaten'!E:E),3)</f>
        <v>0</v>
      </c>
      <c r="AD4232" s="390">
        <f t="shared" si="865"/>
        <v>0.43699999999999939</v>
      </c>
      <c r="AE4232" s="390">
        <f t="shared" si="866"/>
        <v>0.45899999999999963</v>
      </c>
      <c r="AF4232" s="390">
        <f t="shared" si="867"/>
        <v>1.8469999999999995</v>
      </c>
      <c r="AG4232" s="390">
        <f t="shared" si="868"/>
        <v>1.0079999999999996</v>
      </c>
      <c r="AH4232" s="390">
        <f t="shared" si="869"/>
        <v>0.70599999999999952</v>
      </c>
      <c r="AI4232" s="390">
        <f t="shared" si="870"/>
        <v>2.0389999999999997</v>
      </c>
      <c r="AJ4232" s="390">
        <f t="shared" si="871"/>
        <v>0.62899999999999956</v>
      </c>
      <c r="AK4232" s="390">
        <f t="shared" si="872"/>
        <v>1.2409999999999997</v>
      </c>
      <c r="AL4232" s="390">
        <f t="shared" si="873"/>
        <v>1.2059999999999995</v>
      </c>
      <c r="AM4232" s="390">
        <f t="shared" si="874"/>
        <v>1.0759999999999996</v>
      </c>
      <c r="AN4232" s="390">
        <f t="shared" si="875"/>
        <v>0.5609999999999995</v>
      </c>
      <c r="AO4232" s="390">
        <f t="shared" si="876"/>
        <v>1.6709999999999994</v>
      </c>
    </row>
    <row r="4233" spans="1:41" ht="15" customHeight="1" x14ac:dyDescent="0.25">
      <c r="A4233" s="127" t="s">
        <v>6155</v>
      </c>
      <c r="B4233" s="125" t="s">
        <v>152</v>
      </c>
      <c r="C4233" s="125" t="s">
        <v>6156</v>
      </c>
      <c r="D4233" s="125" t="s">
        <v>153</v>
      </c>
      <c r="F4233" s="126">
        <v>7.28</v>
      </c>
      <c r="G4233" s="126">
        <v>7.68</v>
      </c>
      <c r="H4233" s="126">
        <v>6.14</v>
      </c>
      <c r="I4233" s="126"/>
      <c r="J4233" s="317"/>
      <c r="K4233" s="323">
        <f>ROUND(SUMIF('VGT-Bewegungsdaten'!B:B,A4233,'VGT-Bewegungsdaten'!C:C),3)</f>
        <v>0</v>
      </c>
      <c r="L4233" s="324">
        <f>ROUND(SUMIF('VGT-Bewegungsdaten'!B:B,$A4233,'VGT-Bewegungsdaten'!D:D),2)</f>
        <v>0</v>
      </c>
      <c r="N4233" s="376" t="s">
        <v>4930</v>
      </c>
      <c r="O4233" s="376" t="s">
        <v>4947</v>
      </c>
      <c r="P4233" s="326">
        <f>ROUND(SUMIF('AV-Bewegungsdaten'!B:B,A4233,'AV-Bewegungsdaten'!C:C),3)</f>
        <v>0</v>
      </c>
      <c r="Q4233" s="324">
        <f>ROUND(SUMIF('AV-Bewegungsdaten'!B:B,$A4233,'AV-Bewegungsdaten'!D:D),2)</f>
        <v>0</v>
      </c>
      <c r="T4233" s="327"/>
      <c r="U4233" s="326">
        <f>ROUND(SUMIF('DV-Bewegungsdaten'!B:B,Kategorien!A4233,'DV-Bewegungsdaten'!D:D),3)</f>
        <v>0</v>
      </c>
      <c r="V4233" s="324">
        <f>ROUND(SUMIF('DV-Bewegungsdaten'!B:B,Kategorien!A4233,'DV-Bewegungsdaten'!E:E),3)</f>
        <v>0</v>
      </c>
      <c r="AD4233" s="390">
        <f t="shared" si="865"/>
        <v>3.8469999999999995</v>
      </c>
      <c r="AE4233" s="390">
        <f t="shared" si="866"/>
        <v>3.8689999999999998</v>
      </c>
      <c r="AF4233" s="390">
        <f t="shared" si="867"/>
        <v>5.2569999999999997</v>
      </c>
      <c r="AG4233" s="390">
        <f t="shared" si="868"/>
        <v>4.4179999999999993</v>
      </c>
      <c r="AH4233" s="390">
        <f t="shared" si="869"/>
        <v>4.1159999999999997</v>
      </c>
      <c r="AI4233" s="390">
        <f t="shared" si="870"/>
        <v>5.4489999999999998</v>
      </c>
      <c r="AJ4233" s="390">
        <f t="shared" si="871"/>
        <v>4.0389999999999997</v>
      </c>
      <c r="AK4233" s="390">
        <f t="shared" si="872"/>
        <v>4.6509999999999998</v>
      </c>
      <c r="AL4233" s="390">
        <f t="shared" si="873"/>
        <v>4.6159999999999997</v>
      </c>
      <c r="AM4233" s="390">
        <f t="shared" si="874"/>
        <v>4.4859999999999998</v>
      </c>
      <c r="AN4233" s="390">
        <f t="shared" si="875"/>
        <v>3.9709999999999996</v>
      </c>
      <c r="AO4233" s="390">
        <f t="shared" si="876"/>
        <v>5.0809999999999995</v>
      </c>
    </row>
    <row r="4234" spans="1:41" ht="15" customHeight="1" x14ac:dyDescent="0.25">
      <c r="A4234" s="127" t="s">
        <v>6157</v>
      </c>
      <c r="B4234" s="125" t="s">
        <v>152</v>
      </c>
      <c r="C4234" s="125" t="s">
        <v>6156</v>
      </c>
      <c r="D4234" s="125" t="s">
        <v>157</v>
      </c>
      <c r="F4234" s="126">
        <v>3.87</v>
      </c>
      <c r="G4234" s="126">
        <v>4.2699999999999996</v>
      </c>
      <c r="H4234" s="126">
        <v>3.42</v>
      </c>
      <c r="I4234" s="126"/>
      <c r="J4234" s="317"/>
      <c r="K4234" s="323">
        <f>ROUND(SUMIF('VGT-Bewegungsdaten'!B:B,A4234,'VGT-Bewegungsdaten'!C:C),3)</f>
        <v>0</v>
      </c>
      <c r="L4234" s="324">
        <f>ROUND(SUMIF('VGT-Bewegungsdaten'!B:B,$A4234,'VGT-Bewegungsdaten'!D:D),2)</f>
        <v>0</v>
      </c>
      <c r="N4234" s="376" t="s">
        <v>4930</v>
      </c>
      <c r="O4234" s="376" t="s">
        <v>4947</v>
      </c>
      <c r="P4234" s="326">
        <f>ROUND(SUMIF('AV-Bewegungsdaten'!B:B,A4234,'AV-Bewegungsdaten'!C:C),3)</f>
        <v>0</v>
      </c>
      <c r="Q4234" s="324">
        <f>ROUND(SUMIF('AV-Bewegungsdaten'!B:B,$A4234,'AV-Bewegungsdaten'!D:D),2)</f>
        <v>0</v>
      </c>
      <c r="T4234" s="327"/>
      <c r="U4234" s="326">
        <f>ROUND(SUMIF('DV-Bewegungsdaten'!B:B,Kategorien!A4234,'DV-Bewegungsdaten'!D:D),3)</f>
        <v>0</v>
      </c>
      <c r="V4234" s="324">
        <f>ROUND(SUMIF('DV-Bewegungsdaten'!B:B,Kategorien!A4234,'DV-Bewegungsdaten'!E:E),3)</f>
        <v>0</v>
      </c>
      <c r="AD4234" s="390">
        <f t="shared" si="865"/>
        <v>0.43699999999999939</v>
      </c>
      <c r="AE4234" s="390">
        <f t="shared" si="866"/>
        <v>0.45899999999999963</v>
      </c>
      <c r="AF4234" s="390">
        <f t="shared" si="867"/>
        <v>1.8469999999999995</v>
      </c>
      <c r="AG4234" s="390">
        <f t="shared" si="868"/>
        <v>1.0079999999999996</v>
      </c>
      <c r="AH4234" s="390">
        <f t="shared" si="869"/>
        <v>0.70599999999999952</v>
      </c>
      <c r="AI4234" s="390">
        <f t="shared" si="870"/>
        <v>2.0389999999999997</v>
      </c>
      <c r="AJ4234" s="390">
        <f t="shared" si="871"/>
        <v>0.62899999999999956</v>
      </c>
      <c r="AK4234" s="390">
        <f t="shared" si="872"/>
        <v>1.2409999999999997</v>
      </c>
      <c r="AL4234" s="390">
        <f t="shared" si="873"/>
        <v>1.2059999999999995</v>
      </c>
      <c r="AM4234" s="390">
        <f t="shared" si="874"/>
        <v>1.0759999999999996</v>
      </c>
      <c r="AN4234" s="390">
        <f t="shared" si="875"/>
        <v>0.5609999999999995</v>
      </c>
      <c r="AO4234" s="390">
        <f t="shared" si="876"/>
        <v>1.6709999999999994</v>
      </c>
    </row>
    <row r="4235" spans="1:41" ht="15" customHeight="1" x14ac:dyDescent="0.25">
      <c r="A4235" s="127" t="s">
        <v>6589</v>
      </c>
      <c r="B4235" s="125" t="s">
        <v>152</v>
      </c>
      <c r="C4235" s="125" t="s">
        <v>6590</v>
      </c>
      <c r="D4235" s="125" t="s">
        <v>153</v>
      </c>
      <c r="F4235" s="126">
        <v>7.09</v>
      </c>
      <c r="G4235" s="126">
        <v>7.49</v>
      </c>
      <c r="H4235" s="126">
        <v>5.99</v>
      </c>
      <c r="I4235" s="126"/>
      <c r="J4235" s="317"/>
      <c r="K4235" s="323">
        <f>ROUND(SUMIF('VGT-Bewegungsdaten'!B:B,A4235,'VGT-Bewegungsdaten'!C:C),3)</f>
        <v>0</v>
      </c>
      <c r="L4235" s="324">
        <f>ROUND(SUMIF('VGT-Bewegungsdaten'!B:B,$A4235,'VGT-Bewegungsdaten'!D:D),2)</f>
        <v>0</v>
      </c>
      <c r="N4235" s="376" t="s">
        <v>4930</v>
      </c>
      <c r="O4235" s="376" t="s">
        <v>4947</v>
      </c>
      <c r="P4235" s="326">
        <f>ROUND(SUMIF('AV-Bewegungsdaten'!B:B,A4235,'AV-Bewegungsdaten'!C:C),3)</f>
        <v>0</v>
      </c>
      <c r="Q4235" s="324">
        <f>ROUND(SUMIF('AV-Bewegungsdaten'!B:B,$A4235,'AV-Bewegungsdaten'!D:D),2)</f>
        <v>0</v>
      </c>
      <c r="T4235" s="327"/>
      <c r="U4235" s="326">
        <f>ROUND(SUMIF('DV-Bewegungsdaten'!B:B,Kategorien!A4235,'DV-Bewegungsdaten'!D:D),3)</f>
        <v>0</v>
      </c>
      <c r="V4235" s="324">
        <f>ROUND(SUMIF('DV-Bewegungsdaten'!B:B,Kategorien!A4235,'DV-Bewegungsdaten'!E:E),3)</f>
        <v>0</v>
      </c>
      <c r="AD4235" s="390">
        <f t="shared" si="865"/>
        <v>3.657</v>
      </c>
      <c r="AE4235" s="390">
        <f t="shared" si="866"/>
        <v>3.6790000000000003</v>
      </c>
      <c r="AF4235" s="390">
        <f t="shared" si="867"/>
        <v>5.0670000000000002</v>
      </c>
      <c r="AG4235" s="390">
        <f t="shared" si="868"/>
        <v>4.2279999999999998</v>
      </c>
      <c r="AH4235" s="390">
        <f t="shared" si="869"/>
        <v>3.9260000000000002</v>
      </c>
      <c r="AI4235" s="390">
        <f t="shared" si="870"/>
        <v>5.2590000000000003</v>
      </c>
      <c r="AJ4235" s="390">
        <f t="shared" si="871"/>
        <v>3.8490000000000002</v>
      </c>
      <c r="AK4235" s="390">
        <f t="shared" si="872"/>
        <v>4.4610000000000003</v>
      </c>
      <c r="AL4235" s="390">
        <f t="shared" si="873"/>
        <v>4.4260000000000002</v>
      </c>
      <c r="AM4235" s="390">
        <f t="shared" si="874"/>
        <v>4.2960000000000003</v>
      </c>
      <c r="AN4235" s="390">
        <f t="shared" si="875"/>
        <v>3.7810000000000001</v>
      </c>
      <c r="AO4235" s="390">
        <f t="shared" si="876"/>
        <v>4.891</v>
      </c>
    </row>
    <row r="4236" spans="1:41" ht="15" customHeight="1" x14ac:dyDescent="0.25">
      <c r="A4236" s="127" t="s">
        <v>6591</v>
      </c>
      <c r="B4236" s="125" t="s">
        <v>152</v>
      </c>
      <c r="C4236" s="125" t="s">
        <v>6590</v>
      </c>
      <c r="D4236" s="125" t="s">
        <v>157</v>
      </c>
      <c r="F4236" s="126">
        <v>3.77</v>
      </c>
      <c r="G4236" s="126">
        <v>4.17</v>
      </c>
      <c r="H4236" s="126">
        <v>3.34</v>
      </c>
      <c r="I4236" s="126"/>
      <c r="J4236" s="317"/>
      <c r="K4236" s="323">
        <f>ROUND(SUMIF('VGT-Bewegungsdaten'!B:B,A4236,'VGT-Bewegungsdaten'!C:C),3)</f>
        <v>0</v>
      </c>
      <c r="L4236" s="324">
        <f>ROUND(SUMIF('VGT-Bewegungsdaten'!B:B,$A4236,'VGT-Bewegungsdaten'!D:D),2)</f>
        <v>0</v>
      </c>
      <c r="N4236" s="376" t="s">
        <v>4930</v>
      </c>
      <c r="O4236" s="376" t="s">
        <v>4947</v>
      </c>
      <c r="P4236" s="326">
        <f>ROUND(SUMIF('AV-Bewegungsdaten'!B:B,A4236,'AV-Bewegungsdaten'!C:C),3)</f>
        <v>0</v>
      </c>
      <c r="Q4236" s="324">
        <f>ROUND(SUMIF('AV-Bewegungsdaten'!B:B,$A4236,'AV-Bewegungsdaten'!D:D),2)</f>
        <v>0</v>
      </c>
      <c r="T4236" s="327"/>
      <c r="U4236" s="326">
        <f>ROUND(SUMIF('DV-Bewegungsdaten'!B:B,Kategorien!A4236,'DV-Bewegungsdaten'!D:D),3)</f>
        <v>0</v>
      </c>
      <c r="V4236" s="324">
        <f>ROUND(SUMIF('DV-Bewegungsdaten'!B:B,Kategorien!A4236,'DV-Bewegungsdaten'!E:E),3)</f>
        <v>0</v>
      </c>
      <c r="AD4236" s="390">
        <f t="shared" si="865"/>
        <v>0.33699999999999974</v>
      </c>
      <c r="AE4236" s="390">
        <f t="shared" si="866"/>
        <v>0.35899999999999999</v>
      </c>
      <c r="AF4236" s="390">
        <f t="shared" si="867"/>
        <v>1.7469999999999999</v>
      </c>
      <c r="AG4236" s="390">
        <f t="shared" si="868"/>
        <v>0.90799999999999992</v>
      </c>
      <c r="AH4236" s="390">
        <f t="shared" si="869"/>
        <v>0.60599999999999987</v>
      </c>
      <c r="AI4236" s="390">
        <f t="shared" si="870"/>
        <v>1.9390000000000001</v>
      </c>
      <c r="AJ4236" s="390">
        <f t="shared" si="871"/>
        <v>0.52899999999999991</v>
      </c>
      <c r="AK4236" s="390">
        <f t="shared" si="872"/>
        <v>1.141</v>
      </c>
      <c r="AL4236" s="390">
        <f t="shared" si="873"/>
        <v>1.1059999999999999</v>
      </c>
      <c r="AM4236" s="390">
        <f t="shared" si="874"/>
        <v>0.97599999999999998</v>
      </c>
      <c r="AN4236" s="390">
        <f t="shared" si="875"/>
        <v>0.46099999999999985</v>
      </c>
      <c r="AO4236" s="390">
        <f t="shared" si="876"/>
        <v>1.5709999999999997</v>
      </c>
    </row>
    <row r="4237" spans="1:41" ht="15" customHeight="1" x14ac:dyDescent="0.25">
      <c r="A4237" s="127" t="s">
        <v>6592</v>
      </c>
      <c r="B4237" s="125" t="s">
        <v>152</v>
      </c>
      <c r="C4237" s="125" t="s">
        <v>6593</v>
      </c>
      <c r="D4237" s="125" t="s">
        <v>153</v>
      </c>
      <c r="F4237" s="126">
        <v>7.09</v>
      </c>
      <c r="G4237" s="126">
        <v>7.49</v>
      </c>
      <c r="H4237" s="126">
        <v>5.99</v>
      </c>
      <c r="I4237" s="126"/>
      <c r="J4237" s="317"/>
      <c r="K4237" s="323">
        <f>ROUND(SUMIF('VGT-Bewegungsdaten'!B:B,A4237,'VGT-Bewegungsdaten'!C:C),3)</f>
        <v>0</v>
      </c>
      <c r="L4237" s="324">
        <f>ROUND(SUMIF('VGT-Bewegungsdaten'!B:B,$A4237,'VGT-Bewegungsdaten'!D:D),2)</f>
        <v>0</v>
      </c>
      <c r="N4237" s="376" t="s">
        <v>4930</v>
      </c>
      <c r="O4237" s="376" t="s">
        <v>4947</v>
      </c>
      <c r="P4237" s="326">
        <f>ROUND(SUMIF('AV-Bewegungsdaten'!B:B,A4237,'AV-Bewegungsdaten'!C:C),3)</f>
        <v>0</v>
      </c>
      <c r="Q4237" s="324">
        <f>ROUND(SUMIF('AV-Bewegungsdaten'!B:B,$A4237,'AV-Bewegungsdaten'!D:D),2)</f>
        <v>0</v>
      </c>
      <c r="T4237" s="327"/>
      <c r="U4237" s="326">
        <f>ROUND(SUMIF('DV-Bewegungsdaten'!B:B,Kategorien!A4237,'DV-Bewegungsdaten'!D:D),3)</f>
        <v>0</v>
      </c>
      <c r="V4237" s="324">
        <f>ROUND(SUMIF('DV-Bewegungsdaten'!B:B,Kategorien!A4237,'DV-Bewegungsdaten'!E:E),3)</f>
        <v>0</v>
      </c>
      <c r="AD4237" s="390">
        <f t="shared" si="865"/>
        <v>3.657</v>
      </c>
      <c r="AE4237" s="390">
        <f t="shared" si="866"/>
        <v>3.6790000000000003</v>
      </c>
      <c r="AF4237" s="390">
        <f t="shared" si="867"/>
        <v>5.0670000000000002</v>
      </c>
      <c r="AG4237" s="390">
        <f t="shared" si="868"/>
        <v>4.2279999999999998</v>
      </c>
      <c r="AH4237" s="390">
        <f t="shared" si="869"/>
        <v>3.9260000000000002</v>
      </c>
      <c r="AI4237" s="390">
        <f t="shared" si="870"/>
        <v>5.2590000000000003</v>
      </c>
      <c r="AJ4237" s="390">
        <f t="shared" si="871"/>
        <v>3.8490000000000002</v>
      </c>
      <c r="AK4237" s="390">
        <f t="shared" si="872"/>
        <v>4.4610000000000003</v>
      </c>
      <c r="AL4237" s="390">
        <f t="shared" si="873"/>
        <v>4.4260000000000002</v>
      </c>
      <c r="AM4237" s="390">
        <f t="shared" si="874"/>
        <v>4.2960000000000003</v>
      </c>
      <c r="AN4237" s="390">
        <f t="shared" si="875"/>
        <v>3.7810000000000001</v>
      </c>
      <c r="AO4237" s="390">
        <f t="shared" si="876"/>
        <v>4.891</v>
      </c>
    </row>
    <row r="4238" spans="1:41" ht="15" customHeight="1" x14ac:dyDescent="0.25">
      <c r="A4238" s="127" t="s">
        <v>6594</v>
      </c>
      <c r="B4238" s="125" t="s">
        <v>152</v>
      </c>
      <c r="C4238" s="125" t="s">
        <v>6593</v>
      </c>
      <c r="D4238" s="125" t="s">
        <v>157</v>
      </c>
      <c r="F4238" s="126">
        <v>3.77</v>
      </c>
      <c r="G4238" s="126">
        <v>4.17</v>
      </c>
      <c r="H4238" s="126">
        <v>3.34</v>
      </c>
      <c r="I4238" s="126"/>
      <c r="J4238" s="317"/>
      <c r="K4238" s="323">
        <f>ROUND(SUMIF('VGT-Bewegungsdaten'!B:B,A4238,'VGT-Bewegungsdaten'!C:C),3)</f>
        <v>0</v>
      </c>
      <c r="L4238" s="324">
        <f>ROUND(SUMIF('VGT-Bewegungsdaten'!B:B,$A4238,'VGT-Bewegungsdaten'!D:D),2)</f>
        <v>0</v>
      </c>
      <c r="N4238" s="376" t="s">
        <v>4930</v>
      </c>
      <c r="O4238" s="376" t="s">
        <v>4947</v>
      </c>
      <c r="P4238" s="326">
        <f>ROUND(SUMIF('AV-Bewegungsdaten'!B:B,A4238,'AV-Bewegungsdaten'!C:C),3)</f>
        <v>0</v>
      </c>
      <c r="Q4238" s="324">
        <f>ROUND(SUMIF('AV-Bewegungsdaten'!B:B,$A4238,'AV-Bewegungsdaten'!D:D),2)</f>
        <v>0</v>
      </c>
      <c r="T4238" s="327"/>
      <c r="U4238" s="326">
        <f>ROUND(SUMIF('DV-Bewegungsdaten'!B:B,Kategorien!A4238,'DV-Bewegungsdaten'!D:D),3)</f>
        <v>0</v>
      </c>
      <c r="V4238" s="324">
        <f>ROUND(SUMIF('DV-Bewegungsdaten'!B:B,Kategorien!A4238,'DV-Bewegungsdaten'!E:E),3)</f>
        <v>0</v>
      </c>
      <c r="AD4238" s="390">
        <f t="shared" si="865"/>
        <v>0.33699999999999974</v>
      </c>
      <c r="AE4238" s="390">
        <f t="shared" si="866"/>
        <v>0.35899999999999999</v>
      </c>
      <c r="AF4238" s="390">
        <f t="shared" si="867"/>
        <v>1.7469999999999999</v>
      </c>
      <c r="AG4238" s="390">
        <f t="shared" si="868"/>
        <v>0.90799999999999992</v>
      </c>
      <c r="AH4238" s="390">
        <f t="shared" si="869"/>
        <v>0.60599999999999987</v>
      </c>
      <c r="AI4238" s="390">
        <f t="shared" si="870"/>
        <v>1.9390000000000001</v>
      </c>
      <c r="AJ4238" s="390">
        <f t="shared" si="871"/>
        <v>0.52899999999999991</v>
      </c>
      <c r="AK4238" s="390">
        <f t="shared" si="872"/>
        <v>1.141</v>
      </c>
      <c r="AL4238" s="390">
        <f t="shared" si="873"/>
        <v>1.1059999999999999</v>
      </c>
      <c r="AM4238" s="390">
        <f t="shared" si="874"/>
        <v>0.97599999999999998</v>
      </c>
      <c r="AN4238" s="390">
        <f t="shared" si="875"/>
        <v>0.46099999999999985</v>
      </c>
      <c r="AO4238" s="390">
        <f t="shared" si="876"/>
        <v>1.5709999999999997</v>
      </c>
    </row>
    <row r="4239" spans="1:41" ht="15" customHeight="1" x14ac:dyDescent="0.25">
      <c r="A4239" s="127" t="s">
        <v>6595</v>
      </c>
      <c r="B4239" s="125" t="s">
        <v>152</v>
      </c>
      <c r="C4239" s="125" t="s">
        <v>6596</v>
      </c>
      <c r="D4239" s="125" t="s">
        <v>153</v>
      </c>
      <c r="F4239" s="126">
        <v>7.09</v>
      </c>
      <c r="G4239" s="126">
        <v>7.49</v>
      </c>
      <c r="H4239" s="126">
        <v>5.99</v>
      </c>
      <c r="I4239" s="126"/>
      <c r="J4239" s="317"/>
      <c r="K4239" s="323">
        <f>ROUND(SUMIF('VGT-Bewegungsdaten'!B:B,A4239,'VGT-Bewegungsdaten'!C:C),3)</f>
        <v>0</v>
      </c>
      <c r="L4239" s="324">
        <f>ROUND(SUMIF('VGT-Bewegungsdaten'!B:B,$A4239,'VGT-Bewegungsdaten'!D:D),2)</f>
        <v>0</v>
      </c>
      <c r="N4239" s="376" t="s">
        <v>4930</v>
      </c>
      <c r="O4239" s="376" t="s">
        <v>4947</v>
      </c>
      <c r="P4239" s="326">
        <f>ROUND(SUMIF('AV-Bewegungsdaten'!B:B,A4239,'AV-Bewegungsdaten'!C:C),3)</f>
        <v>0</v>
      </c>
      <c r="Q4239" s="324">
        <f>ROUND(SUMIF('AV-Bewegungsdaten'!B:B,$A4239,'AV-Bewegungsdaten'!D:D),2)</f>
        <v>0</v>
      </c>
      <c r="T4239" s="327"/>
      <c r="U4239" s="326">
        <f>ROUND(SUMIF('DV-Bewegungsdaten'!B:B,Kategorien!A4239,'DV-Bewegungsdaten'!D:D),3)</f>
        <v>0</v>
      </c>
      <c r="V4239" s="324">
        <f>ROUND(SUMIF('DV-Bewegungsdaten'!B:B,Kategorien!A4239,'DV-Bewegungsdaten'!E:E),3)</f>
        <v>0</v>
      </c>
      <c r="AD4239" s="390">
        <f t="shared" si="865"/>
        <v>3.657</v>
      </c>
      <c r="AE4239" s="390">
        <f t="shared" si="866"/>
        <v>3.6790000000000003</v>
      </c>
      <c r="AF4239" s="390">
        <f t="shared" si="867"/>
        <v>5.0670000000000002</v>
      </c>
      <c r="AG4239" s="390">
        <f t="shared" si="868"/>
        <v>4.2279999999999998</v>
      </c>
      <c r="AH4239" s="390">
        <f t="shared" si="869"/>
        <v>3.9260000000000002</v>
      </c>
      <c r="AI4239" s="390">
        <f t="shared" si="870"/>
        <v>5.2590000000000003</v>
      </c>
      <c r="AJ4239" s="390">
        <f t="shared" si="871"/>
        <v>3.8490000000000002</v>
      </c>
      <c r="AK4239" s="390">
        <f t="shared" si="872"/>
        <v>4.4610000000000003</v>
      </c>
      <c r="AL4239" s="390">
        <f t="shared" si="873"/>
        <v>4.4260000000000002</v>
      </c>
      <c r="AM4239" s="390">
        <f t="shared" si="874"/>
        <v>4.2960000000000003</v>
      </c>
      <c r="AN4239" s="390">
        <f t="shared" si="875"/>
        <v>3.7810000000000001</v>
      </c>
      <c r="AO4239" s="390">
        <f t="shared" si="876"/>
        <v>4.891</v>
      </c>
    </row>
    <row r="4240" spans="1:41" ht="15" customHeight="1" x14ac:dyDescent="0.25">
      <c r="A4240" s="127" t="s">
        <v>6597</v>
      </c>
      <c r="B4240" s="125" t="s">
        <v>152</v>
      </c>
      <c r="C4240" s="125" t="s">
        <v>6596</v>
      </c>
      <c r="D4240" s="125" t="s">
        <v>157</v>
      </c>
      <c r="F4240" s="126">
        <v>3.77</v>
      </c>
      <c r="G4240" s="126">
        <v>4.17</v>
      </c>
      <c r="H4240" s="126">
        <v>3.34</v>
      </c>
      <c r="I4240" s="126"/>
      <c r="J4240" s="317"/>
      <c r="K4240" s="323">
        <f>ROUND(SUMIF('VGT-Bewegungsdaten'!B:B,A4240,'VGT-Bewegungsdaten'!C:C),3)</f>
        <v>0</v>
      </c>
      <c r="L4240" s="324">
        <f>ROUND(SUMIF('VGT-Bewegungsdaten'!B:B,$A4240,'VGT-Bewegungsdaten'!D:D),2)</f>
        <v>0</v>
      </c>
      <c r="N4240" s="376" t="s">
        <v>4930</v>
      </c>
      <c r="O4240" s="376" t="s">
        <v>4947</v>
      </c>
      <c r="P4240" s="326">
        <f>ROUND(SUMIF('AV-Bewegungsdaten'!B:B,A4240,'AV-Bewegungsdaten'!C:C),3)</f>
        <v>0</v>
      </c>
      <c r="Q4240" s="324">
        <f>ROUND(SUMIF('AV-Bewegungsdaten'!B:B,$A4240,'AV-Bewegungsdaten'!D:D),2)</f>
        <v>0</v>
      </c>
      <c r="T4240" s="327"/>
      <c r="U4240" s="326">
        <f>ROUND(SUMIF('DV-Bewegungsdaten'!B:B,Kategorien!A4240,'DV-Bewegungsdaten'!D:D),3)</f>
        <v>0</v>
      </c>
      <c r="V4240" s="324">
        <f>ROUND(SUMIF('DV-Bewegungsdaten'!B:B,Kategorien!A4240,'DV-Bewegungsdaten'!E:E),3)</f>
        <v>0</v>
      </c>
      <c r="AD4240" s="390">
        <f t="shared" si="865"/>
        <v>0.33699999999999974</v>
      </c>
      <c r="AE4240" s="390">
        <f t="shared" si="866"/>
        <v>0.35899999999999999</v>
      </c>
      <c r="AF4240" s="390">
        <f t="shared" si="867"/>
        <v>1.7469999999999999</v>
      </c>
      <c r="AG4240" s="390">
        <f t="shared" si="868"/>
        <v>0.90799999999999992</v>
      </c>
      <c r="AH4240" s="390">
        <f t="shared" si="869"/>
        <v>0.60599999999999987</v>
      </c>
      <c r="AI4240" s="390">
        <f t="shared" si="870"/>
        <v>1.9390000000000001</v>
      </c>
      <c r="AJ4240" s="390">
        <f t="shared" si="871"/>
        <v>0.52899999999999991</v>
      </c>
      <c r="AK4240" s="390">
        <f t="shared" si="872"/>
        <v>1.141</v>
      </c>
      <c r="AL4240" s="390">
        <f t="shared" si="873"/>
        <v>1.1059999999999999</v>
      </c>
      <c r="AM4240" s="390">
        <f t="shared" si="874"/>
        <v>0.97599999999999998</v>
      </c>
      <c r="AN4240" s="390">
        <f t="shared" si="875"/>
        <v>0.46099999999999985</v>
      </c>
      <c r="AO4240" s="390">
        <f t="shared" si="876"/>
        <v>1.5709999999999997</v>
      </c>
    </row>
    <row r="4241" spans="1:41" ht="15" customHeight="1" x14ac:dyDescent="0.25">
      <c r="A4241" s="127" t="s">
        <v>6598</v>
      </c>
      <c r="B4241" s="125" t="s">
        <v>152</v>
      </c>
      <c r="C4241" s="125" t="s">
        <v>6599</v>
      </c>
      <c r="D4241" s="125" t="s">
        <v>153</v>
      </c>
      <c r="F4241" s="126">
        <v>6.91</v>
      </c>
      <c r="G4241" s="126">
        <v>7.31</v>
      </c>
      <c r="H4241" s="126">
        <v>5.85</v>
      </c>
      <c r="I4241" s="126"/>
      <c r="J4241" s="317"/>
      <c r="K4241" s="323">
        <f>ROUND(SUMIF('VGT-Bewegungsdaten'!B:B,A4241,'VGT-Bewegungsdaten'!C:C),3)</f>
        <v>0</v>
      </c>
      <c r="L4241" s="324">
        <f>ROUND(SUMIF('VGT-Bewegungsdaten'!B:B,$A4241,'VGT-Bewegungsdaten'!D:D),2)</f>
        <v>0</v>
      </c>
      <c r="N4241" s="376" t="s">
        <v>4930</v>
      </c>
      <c r="O4241" s="376" t="s">
        <v>4947</v>
      </c>
      <c r="P4241" s="326">
        <f>ROUND(SUMIF('AV-Bewegungsdaten'!B:B,A4241,'AV-Bewegungsdaten'!C:C),3)</f>
        <v>0</v>
      </c>
      <c r="Q4241" s="324">
        <f>ROUND(SUMIF('AV-Bewegungsdaten'!B:B,$A4241,'AV-Bewegungsdaten'!D:D),2)</f>
        <v>0</v>
      </c>
      <c r="T4241" s="327"/>
      <c r="U4241" s="326">
        <f>ROUND(SUMIF('DV-Bewegungsdaten'!B:B,Kategorien!A4241,'DV-Bewegungsdaten'!D:D),3)</f>
        <v>0</v>
      </c>
      <c r="V4241" s="324">
        <f>ROUND(SUMIF('DV-Bewegungsdaten'!B:B,Kategorien!A4241,'DV-Bewegungsdaten'!E:E),3)</f>
        <v>0</v>
      </c>
      <c r="AD4241" s="390">
        <f t="shared" si="865"/>
        <v>3.4769999999999994</v>
      </c>
      <c r="AE4241" s="390">
        <f t="shared" si="866"/>
        <v>3.4989999999999997</v>
      </c>
      <c r="AF4241" s="390">
        <f t="shared" si="867"/>
        <v>4.8869999999999996</v>
      </c>
      <c r="AG4241" s="390">
        <f t="shared" si="868"/>
        <v>4.048</v>
      </c>
      <c r="AH4241" s="390">
        <f t="shared" si="869"/>
        <v>3.7459999999999996</v>
      </c>
      <c r="AI4241" s="390">
        <f t="shared" si="870"/>
        <v>5.0789999999999997</v>
      </c>
      <c r="AJ4241" s="390">
        <f t="shared" si="871"/>
        <v>3.6689999999999996</v>
      </c>
      <c r="AK4241" s="390">
        <f t="shared" si="872"/>
        <v>4.2809999999999997</v>
      </c>
      <c r="AL4241" s="390">
        <f t="shared" si="873"/>
        <v>4.2459999999999996</v>
      </c>
      <c r="AM4241" s="390">
        <f t="shared" si="874"/>
        <v>4.1159999999999997</v>
      </c>
      <c r="AN4241" s="390">
        <f t="shared" si="875"/>
        <v>3.6009999999999995</v>
      </c>
      <c r="AO4241" s="390">
        <f t="shared" si="876"/>
        <v>4.7109999999999994</v>
      </c>
    </row>
    <row r="4242" spans="1:41" ht="15" customHeight="1" x14ac:dyDescent="0.25">
      <c r="A4242" s="127" t="s">
        <v>6600</v>
      </c>
      <c r="B4242" s="125" t="s">
        <v>152</v>
      </c>
      <c r="C4242" s="125" t="s">
        <v>6599</v>
      </c>
      <c r="D4242" s="125" t="s">
        <v>157</v>
      </c>
      <c r="F4242" s="126">
        <v>3.67</v>
      </c>
      <c r="G4242" s="126">
        <v>4.07</v>
      </c>
      <c r="H4242" s="126">
        <v>3.26</v>
      </c>
      <c r="I4242" s="126"/>
      <c r="J4242" s="317"/>
      <c r="K4242" s="323">
        <f>ROUND(SUMIF('VGT-Bewegungsdaten'!B:B,A4242,'VGT-Bewegungsdaten'!C:C),3)</f>
        <v>0</v>
      </c>
      <c r="L4242" s="324">
        <f>ROUND(SUMIF('VGT-Bewegungsdaten'!B:B,$A4242,'VGT-Bewegungsdaten'!D:D),2)</f>
        <v>0</v>
      </c>
      <c r="N4242" s="376" t="s">
        <v>4930</v>
      </c>
      <c r="O4242" s="376" t="s">
        <v>4947</v>
      </c>
      <c r="P4242" s="326">
        <f>ROUND(SUMIF('AV-Bewegungsdaten'!B:B,A4242,'AV-Bewegungsdaten'!C:C),3)</f>
        <v>0</v>
      </c>
      <c r="Q4242" s="324">
        <f>ROUND(SUMIF('AV-Bewegungsdaten'!B:B,$A4242,'AV-Bewegungsdaten'!D:D),2)</f>
        <v>0</v>
      </c>
      <c r="T4242" s="327"/>
      <c r="U4242" s="326">
        <f>ROUND(SUMIF('DV-Bewegungsdaten'!B:B,Kategorien!A4242,'DV-Bewegungsdaten'!D:D),3)</f>
        <v>0</v>
      </c>
      <c r="V4242" s="324">
        <f>ROUND(SUMIF('DV-Bewegungsdaten'!B:B,Kategorien!A4242,'DV-Bewegungsdaten'!E:E),3)</f>
        <v>0</v>
      </c>
      <c r="AD4242" s="390">
        <f t="shared" si="865"/>
        <v>0.2370000000000001</v>
      </c>
      <c r="AE4242" s="390">
        <f t="shared" si="866"/>
        <v>0.25900000000000034</v>
      </c>
      <c r="AF4242" s="390">
        <f t="shared" si="867"/>
        <v>1.6470000000000002</v>
      </c>
      <c r="AG4242" s="390">
        <f t="shared" si="868"/>
        <v>0.80800000000000027</v>
      </c>
      <c r="AH4242" s="390">
        <f t="shared" si="869"/>
        <v>0.50600000000000023</v>
      </c>
      <c r="AI4242" s="390">
        <f t="shared" si="870"/>
        <v>1.8390000000000004</v>
      </c>
      <c r="AJ4242" s="390">
        <f t="shared" si="871"/>
        <v>0.42900000000000027</v>
      </c>
      <c r="AK4242" s="390">
        <f t="shared" si="872"/>
        <v>1.0410000000000004</v>
      </c>
      <c r="AL4242" s="390">
        <f t="shared" si="873"/>
        <v>1.0060000000000002</v>
      </c>
      <c r="AM4242" s="390">
        <f t="shared" si="874"/>
        <v>0.87600000000000033</v>
      </c>
      <c r="AN4242" s="390">
        <f t="shared" si="875"/>
        <v>0.36100000000000021</v>
      </c>
      <c r="AO4242" s="390">
        <f t="shared" si="876"/>
        <v>1.4710000000000001</v>
      </c>
    </row>
    <row r="4243" spans="1:41" ht="15" customHeight="1" x14ac:dyDescent="0.25">
      <c r="A4243" s="127" t="s">
        <v>6601</v>
      </c>
      <c r="B4243" s="125" t="s">
        <v>152</v>
      </c>
      <c r="C4243" s="125" t="s">
        <v>6602</v>
      </c>
      <c r="D4243" s="125" t="s">
        <v>153</v>
      </c>
      <c r="F4243" s="126">
        <v>6.91</v>
      </c>
      <c r="G4243" s="126">
        <v>7.31</v>
      </c>
      <c r="H4243" s="126">
        <v>5.85</v>
      </c>
      <c r="I4243" s="126"/>
      <c r="J4243" s="317"/>
      <c r="K4243" s="323">
        <f>ROUND(SUMIF('VGT-Bewegungsdaten'!B:B,A4243,'VGT-Bewegungsdaten'!C:C),3)</f>
        <v>0</v>
      </c>
      <c r="L4243" s="324">
        <f>ROUND(SUMIF('VGT-Bewegungsdaten'!B:B,$A4243,'VGT-Bewegungsdaten'!D:D),2)</f>
        <v>0</v>
      </c>
      <c r="N4243" s="376" t="s">
        <v>4930</v>
      </c>
      <c r="O4243" s="376" t="s">
        <v>4947</v>
      </c>
      <c r="P4243" s="326">
        <f>ROUND(SUMIF('AV-Bewegungsdaten'!B:B,A4243,'AV-Bewegungsdaten'!C:C),3)</f>
        <v>0</v>
      </c>
      <c r="Q4243" s="324">
        <f>ROUND(SUMIF('AV-Bewegungsdaten'!B:B,$A4243,'AV-Bewegungsdaten'!D:D),2)</f>
        <v>0</v>
      </c>
      <c r="T4243" s="327"/>
      <c r="U4243" s="326">
        <f>ROUND(SUMIF('DV-Bewegungsdaten'!B:B,Kategorien!A4243,'DV-Bewegungsdaten'!D:D),3)</f>
        <v>0</v>
      </c>
      <c r="V4243" s="324">
        <f>ROUND(SUMIF('DV-Bewegungsdaten'!B:B,Kategorien!A4243,'DV-Bewegungsdaten'!E:E),3)</f>
        <v>0</v>
      </c>
      <c r="AD4243" s="390">
        <f t="shared" ref="AD4243:AD4258" si="877">MAX(0,$G4243-AR$3)</f>
        <v>3.4769999999999994</v>
      </c>
      <c r="AE4243" s="390">
        <f t="shared" ref="AE4243:AE4258" si="878">MAX(0,$G4243-AS$3)</f>
        <v>3.4989999999999997</v>
      </c>
      <c r="AF4243" s="390">
        <f t="shared" ref="AF4243:AF4258" si="879">MAX(0,$G4243-AT$3)</f>
        <v>4.8869999999999996</v>
      </c>
      <c r="AG4243" s="390">
        <f t="shared" ref="AG4243:AG4258" si="880">MAX(0,$G4243-AU$3)</f>
        <v>4.048</v>
      </c>
      <c r="AH4243" s="390">
        <f t="shared" ref="AH4243:AH4258" si="881">MAX(0,$G4243-AV$3)</f>
        <v>3.7459999999999996</v>
      </c>
      <c r="AI4243" s="390">
        <f t="shared" ref="AI4243:AI4258" si="882">MAX(0,$G4243-AW$3)</f>
        <v>5.0789999999999997</v>
      </c>
      <c r="AJ4243" s="390">
        <f t="shared" ref="AJ4243:AJ4258" si="883">MAX(0,$G4243-AX$3)</f>
        <v>3.6689999999999996</v>
      </c>
      <c r="AK4243" s="390">
        <f t="shared" ref="AK4243:AK4258" si="884">MAX(0,$G4243-AY$3)</f>
        <v>4.2809999999999997</v>
      </c>
      <c r="AL4243" s="390">
        <f t="shared" ref="AL4243:AL4258" si="885">MAX(0,$G4243-AZ$3)</f>
        <v>4.2459999999999996</v>
      </c>
      <c r="AM4243" s="390">
        <f t="shared" ref="AM4243:AM4258" si="886">MAX(0,$G4243-BA$3)</f>
        <v>4.1159999999999997</v>
      </c>
      <c r="AN4243" s="390">
        <f t="shared" ref="AN4243:AN4258" si="887">MAX(0,$G4243-BB$3)</f>
        <v>3.6009999999999995</v>
      </c>
      <c r="AO4243" s="390">
        <f t="shared" ref="AO4243:AO4258" si="888">MAX(0,$G4243-BC$3)</f>
        <v>4.7109999999999994</v>
      </c>
    </row>
    <row r="4244" spans="1:41" ht="15" customHeight="1" x14ac:dyDescent="0.25">
      <c r="A4244" s="127" t="s">
        <v>6603</v>
      </c>
      <c r="B4244" s="125" t="s">
        <v>152</v>
      </c>
      <c r="C4244" s="125" t="s">
        <v>6602</v>
      </c>
      <c r="D4244" s="125" t="s">
        <v>157</v>
      </c>
      <c r="F4244" s="126">
        <v>3.67</v>
      </c>
      <c r="G4244" s="126">
        <v>4.07</v>
      </c>
      <c r="H4244" s="126">
        <v>3.26</v>
      </c>
      <c r="I4244" s="126"/>
      <c r="J4244" s="317"/>
      <c r="K4244" s="323">
        <f>ROUND(SUMIF('VGT-Bewegungsdaten'!B:B,A4244,'VGT-Bewegungsdaten'!C:C),3)</f>
        <v>0</v>
      </c>
      <c r="L4244" s="324">
        <f>ROUND(SUMIF('VGT-Bewegungsdaten'!B:B,$A4244,'VGT-Bewegungsdaten'!D:D),2)</f>
        <v>0</v>
      </c>
      <c r="N4244" s="376" t="s">
        <v>4930</v>
      </c>
      <c r="O4244" s="376" t="s">
        <v>4947</v>
      </c>
      <c r="P4244" s="326">
        <f>ROUND(SUMIF('AV-Bewegungsdaten'!B:B,A4244,'AV-Bewegungsdaten'!C:C),3)</f>
        <v>0</v>
      </c>
      <c r="Q4244" s="324">
        <f>ROUND(SUMIF('AV-Bewegungsdaten'!B:B,$A4244,'AV-Bewegungsdaten'!D:D),2)</f>
        <v>0</v>
      </c>
      <c r="T4244" s="327"/>
      <c r="U4244" s="326">
        <f>ROUND(SUMIF('DV-Bewegungsdaten'!B:B,Kategorien!A4244,'DV-Bewegungsdaten'!D:D),3)</f>
        <v>0</v>
      </c>
      <c r="V4244" s="324">
        <f>ROUND(SUMIF('DV-Bewegungsdaten'!B:B,Kategorien!A4244,'DV-Bewegungsdaten'!E:E),3)</f>
        <v>0</v>
      </c>
      <c r="AD4244" s="390">
        <f t="shared" si="877"/>
        <v>0.2370000000000001</v>
      </c>
      <c r="AE4244" s="390">
        <f t="shared" si="878"/>
        <v>0.25900000000000034</v>
      </c>
      <c r="AF4244" s="390">
        <f t="shared" si="879"/>
        <v>1.6470000000000002</v>
      </c>
      <c r="AG4244" s="390">
        <f t="shared" si="880"/>
        <v>0.80800000000000027</v>
      </c>
      <c r="AH4244" s="390">
        <f t="shared" si="881"/>
        <v>0.50600000000000023</v>
      </c>
      <c r="AI4244" s="390">
        <f t="shared" si="882"/>
        <v>1.8390000000000004</v>
      </c>
      <c r="AJ4244" s="390">
        <f t="shared" si="883"/>
        <v>0.42900000000000027</v>
      </c>
      <c r="AK4244" s="390">
        <f t="shared" si="884"/>
        <v>1.0410000000000004</v>
      </c>
      <c r="AL4244" s="390">
        <f t="shared" si="885"/>
        <v>1.0060000000000002</v>
      </c>
      <c r="AM4244" s="390">
        <f t="shared" si="886"/>
        <v>0.87600000000000033</v>
      </c>
      <c r="AN4244" s="390">
        <f t="shared" si="887"/>
        <v>0.36100000000000021</v>
      </c>
      <c r="AO4244" s="390">
        <f t="shared" si="888"/>
        <v>1.4710000000000001</v>
      </c>
    </row>
    <row r="4245" spans="1:41" ht="15" customHeight="1" x14ac:dyDescent="0.25">
      <c r="A4245" s="127" t="s">
        <v>6604</v>
      </c>
      <c r="B4245" s="125" t="s">
        <v>152</v>
      </c>
      <c r="C4245" s="125" t="s">
        <v>6605</v>
      </c>
      <c r="D4245" s="125" t="s">
        <v>153</v>
      </c>
      <c r="F4245" s="126">
        <v>6.91</v>
      </c>
      <c r="G4245" s="126">
        <v>7.31</v>
      </c>
      <c r="H4245" s="126">
        <v>5.85</v>
      </c>
      <c r="I4245" s="126"/>
      <c r="J4245" s="317"/>
      <c r="K4245" s="323">
        <f>ROUND(SUMIF('VGT-Bewegungsdaten'!B:B,A4245,'VGT-Bewegungsdaten'!C:C),3)</f>
        <v>0</v>
      </c>
      <c r="L4245" s="324">
        <f>ROUND(SUMIF('VGT-Bewegungsdaten'!B:B,$A4245,'VGT-Bewegungsdaten'!D:D),2)</f>
        <v>0</v>
      </c>
      <c r="N4245" s="376" t="s">
        <v>4930</v>
      </c>
      <c r="O4245" s="376" t="s">
        <v>4947</v>
      </c>
      <c r="P4245" s="326">
        <f>ROUND(SUMIF('AV-Bewegungsdaten'!B:B,A4245,'AV-Bewegungsdaten'!C:C),3)</f>
        <v>0</v>
      </c>
      <c r="Q4245" s="324">
        <f>ROUND(SUMIF('AV-Bewegungsdaten'!B:B,$A4245,'AV-Bewegungsdaten'!D:D),2)</f>
        <v>0</v>
      </c>
      <c r="T4245" s="327"/>
      <c r="U4245" s="326">
        <f>ROUND(SUMIF('DV-Bewegungsdaten'!B:B,Kategorien!A4245,'DV-Bewegungsdaten'!D:D),3)</f>
        <v>0</v>
      </c>
      <c r="V4245" s="324">
        <f>ROUND(SUMIF('DV-Bewegungsdaten'!B:B,Kategorien!A4245,'DV-Bewegungsdaten'!E:E),3)</f>
        <v>0</v>
      </c>
      <c r="AD4245" s="390">
        <f t="shared" si="877"/>
        <v>3.4769999999999994</v>
      </c>
      <c r="AE4245" s="390">
        <f t="shared" si="878"/>
        <v>3.4989999999999997</v>
      </c>
      <c r="AF4245" s="390">
        <f t="shared" si="879"/>
        <v>4.8869999999999996</v>
      </c>
      <c r="AG4245" s="390">
        <f t="shared" si="880"/>
        <v>4.048</v>
      </c>
      <c r="AH4245" s="390">
        <f t="shared" si="881"/>
        <v>3.7459999999999996</v>
      </c>
      <c r="AI4245" s="390">
        <f t="shared" si="882"/>
        <v>5.0789999999999997</v>
      </c>
      <c r="AJ4245" s="390">
        <f t="shared" si="883"/>
        <v>3.6689999999999996</v>
      </c>
      <c r="AK4245" s="390">
        <f t="shared" si="884"/>
        <v>4.2809999999999997</v>
      </c>
      <c r="AL4245" s="390">
        <f t="shared" si="885"/>
        <v>4.2459999999999996</v>
      </c>
      <c r="AM4245" s="390">
        <f t="shared" si="886"/>
        <v>4.1159999999999997</v>
      </c>
      <c r="AN4245" s="390">
        <f t="shared" si="887"/>
        <v>3.6009999999999995</v>
      </c>
      <c r="AO4245" s="390">
        <f t="shared" si="888"/>
        <v>4.7109999999999994</v>
      </c>
    </row>
    <row r="4246" spans="1:41" ht="15" customHeight="1" x14ac:dyDescent="0.25">
      <c r="A4246" s="127" t="s">
        <v>6606</v>
      </c>
      <c r="B4246" s="125" t="s">
        <v>152</v>
      </c>
      <c r="C4246" s="125" t="s">
        <v>6605</v>
      </c>
      <c r="D4246" s="125" t="s">
        <v>157</v>
      </c>
      <c r="F4246" s="126">
        <v>3.67</v>
      </c>
      <c r="G4246" s="126">
        <v>4.07</v>
      </c>
      <c r="H4246" s="126">
        <v>3.26</v>
      </c>
      <c r="I4246" s="126"/>
      <c r="J4246" s="317"/>
      <c r="K4246" s="323">
        <f>ROUND(SUMIF('VGT-Bewegungsdaten'!B:B,A4246,'VGT-Bewegungsdaten'!C:C),3)</f>
        <v>0</v>
      </c>
      <c r="L4246" s="324">
        <f>ROUND(SUMIF('VGT-Bewegungsdaten'!B:B,$A4246,'VGT-Bewegungsdaten'!D:D),2)</f>
        <v>0</v>
      </c>
      <c r="N4246" s="376" t="s">
        <v>4930</v>
      </c>
      <c r="O4246" s="376" t="s">
        <v>4947</v>
      </c>
      <c r="P4246" s="326">
        <f>ROUND(SUMIF('AV-Bewegungsdaten'!B:B,A4246,'AV-Bewegungsdaten'!C:C),3)</f>
        <v>0</v>
      </c>
      <c r="Q4246" s="324">
        <f>ROUND(SUMIF('AV-Bewegungsdaten'!B:B,$A4246,'AV-Bewegungsdaten'!D:D),2)</f>
        <v>0</v>
      </c>
      <c r="T4246" s="327"/>
      <c r="U4246" s="326">
        <f>ROUND(SUMIF('DV-Bewegungsdaten'!B:B,Kategorien!A4246,'DV-Bewegungsdaten'!D:D),3)</f>
        <v>0</v>
      </c>
      <c r="V4246" s="324">
        <f>ROUND(SUMIF('DV-Bewegungsdaten'!B:B,Kategorien!A4246,'DV-Bewegungsdaten'!E:E),3)</f>
        <v>0</v>
      </c>
      <c r="AD4246" s="390">
        <f t="shared" si="877"/>
        <v>0.2370000000000001</v>
      </c>
      <c r="AE4246" s="390">
        <f t="shared" si="878"/>
        <v>0.25900000000000034</v>
      </c>
      <c r="AF4246" s="390">
        <f t="shared" si="879"/>
        <v>1.6470000000000002</v>
      </c>
      <c r="AG4246" s="390">
        <f t="shared" si="880"/>
        <v>0.80800000000000027</v>
      </c>
      <c r="AH4246" s="390">
        <f t="shared" si="881"/>
        <v>0.50600000000000023</v>
      </c>
      <c r="AI4246" s="390">
        <f t="shared" si="882"/>
        <v>1.8390000000000004</v>
      </c>
      <c r="AJ4246" s="390">
        <f t="shared" si="883"/>
        <v>0.42900000000000027</v>
      </c>
      <c r="AK4246" s="390">
        <f t="shared" si="884"/>
        <v>1.0410000000000004</v>
      </c>
      <c r="AL4246" s="390">
        <f t="shared" si="885"/>
        <v>1.0060000000000002</v>
      </c>
      <c r="AM4246" s="390">
        <f t="shared" si="886"/>
        <v>0.87600000000000033</v>
      </c>
      <c r="AN4246" s="390">
        <f t="shared" si="887"/>
        <v>0.36100000000000021</v>
      </c>
      <c r="AO4246" s="390">
        <f t="shared" si="888"/>
        <v>1.4710000000000001</v>
      </c>
    </row>
    <row r="4247" spans="1:41" ht="15" customHeight="1" x14ac:dyDescent="0.25">
      <c r="A4247" s="127" t="s">
        <v>6607</v>
      </c>
      <c r="B4247" s="125" t="s">
        <v>152</v>
      </c>
      <c r="C4247" s="125" t="s">
        <v>6608</v>
      </c>
      <c r="D4247" s="125" t="s">
        <v>153</v>
      </c>
      <c r="F4247" s="126">
        <v>6.74</v>
      </c>
      <c r="G4247" s="126">
        <v>7.14</v>
      </c>
      <c r="H4247" s="126">
        <v>5.71</v>
      </c>
      <c r="I4247" s="126"/>
      <c r="J4247" s="317"/>
      <c r="K4247" s="323">
        <f>ROUND(SUMIF('VGT-Bewegungsdaten'!B:B,A4247,'VGT-Bewegungsdaten'!C:C),3)</f>
        <v>0</v>
      </c>
      <c r="L4247" s="324">
        <f>ROUND(SUMIF('VGT-Bewegungsdaten'!B:B,$A4247,'VGT-Bewegungsdaten'!D:D),2)</f>
        <v>0</v>
      </c>
      <c r="N4247" s="376" t="s">
        <v>4930</v>
      </c>
      <c r="O4247" s="376" t="s">
        <v>4947</v>
      </c>
      <c r="P4247" s="326">
        <f>ROUND(SUMIF('AV-Bewegungsdaten'!B:B,A4247,'AV-Bewegungsdaten'!C:C),3)</f>
        <v>0</v>
      </c>
      <c r="Q4247" s="324">
        <f>ROUND(SUMIF('AV-Bewegungsdaten'!B:B,$A4247,'AV-Bewegungsdaten'!D:D),2)</f>
        <v>0</v>
      </c>
      <c r="T4247" s="327"/>
      <c r="U4247" s="326">
        <f>ROUND(SUMIF('DV-Bewegungsdaten'!B:B,Kategorien!A4247,'DV-Bewegungsdaten'!D:D),3)</f>
        <v>0</v>
      </c>
      <c r="V4247" s="324">
        <f>ROUND(SUMIF('DV-Bewegungsdaten'!B:B,Kategorien!A4247,'DV-Bewegungsdaten'!E:E),3)</f>
        <v>0</v>
      </c>
      <c r="AD4247" s="390">
        <f t="shared" si="877"/>
        <v>3.3069999999999995</v>
      </c>
      <c r="AE4247" s="390">
        <f t="shared" si="878"/>
        <v>3.3289999999999997</v>
      </c>
      <c r="AF4247" s="390">
        <f t="shared" si="879"/>
        <v>4.7169999999999996</v>
      </c>
      <c r="AG4247" s="390">
        <f t="shared" si="880"/>
        <v>3.8779999999999997</v>
      </c>
      <c r="AH4247" s="390">
        <f t="shared" si="881"/>
        <v>3.5759999999999996</v>
      </c>
      <c r="AI4247" s="390">
        <f t="shared" si="882"/>
        <v>4.9089999999999998</v>
      </c>
      <c r="AJ4247" s="390">
        <f t="shared" si="883"/>
        <v>3.4989999999999997</v>
      </c>
      <c r="AK4247" s="390">
        <f t="shared" si="884"/>
        <v>4.1109999999999998</v>
      </c>
      <c r="AL4247" s="390">
        <f t="shared" si="885"/>
        <v>4.0759999999999996</v>
      </c>
      <c r="AM4247" s="390">
        <f t="shared" si="886"/>
        <v>3.9459999999999997</v>
      </c>
      <c r="AN4247" s="390">
        <f t="shared" si="887"/>
        <v>3.4309999999999996</v>
      </c>
      <c r="AO4247" s="390">
        <f t="shared" si="888"/>
        <v>4.5409999999999995</v>
      </c>
    </row>
    <row r="4248" spans="1:41" ht="15" customHeight="1" x14ac:dyDescent="0.25">
      <c r="A4248" s="127" t="s">
        <v>6609</v>
      </c>
      <c r="B4248" s="125" t="s">
        <v>152</v>
      </c>
      <c r="C4248" s="125" t="s">
        <v>6608</v>
      </c>
      <c r="D4248" s="125" t="s">
        <v>157</v>
      </c>
      <c r="F4248" s="126">
        <v>3.57</v>
      </c>
      <c r="G4248" s="126">
        <v>3.97</v>
      </c>
      <c r="H4248" s="126">
        <v>3.18</v>
      </c>
      <c r="I4248" s="126"/>
      <c r="J4248" s="317"/>
      <c r="K4248" s="323">
        <f>ROUND(SUMIF('VGT-Bewegungsdaten'!B:B,A4248,'VGT-Bewegungsdaten'!C:C),3)</f>
        <v>0</v>
      </c>
      <c r="L4248" s="324">
        <f>ROUND(SUMIF('VGT-Bewegungsdaten'!B:B,$A4248,'VGT-Bewegungsdaten'!D:D),2)</f>
        <v>0</v>
      </c>
      <c r="N4248" s="376" t="s">
        <v>4930</v>
      </c>
      <c r="O4248" s="376" t="s">
        <v>4947</v>
      </c>
      <c r="P4248" s="326">
        <f>ROUND(SUMIF('AV-Bewegungsdaten'!B:B,A4248,'AV-Bewegungsdaten'!C:C),3)</f>
        <v>0</v>
      </c>
      <c r="Q4248" s="324">
        <f>ROUND(SUMIF('AV-Bewegungsdaten'!B:B,$A4248,'AV-Bewegungsdaten'!D:D),2)</f>
        <v>0</v>
      </c>
      <c r="T4248" s="327"/>
      <c r="U4248" s="326">
        <f>ROUND(SUMIF('DV-Bewegungsdaten'!B:B,Kategorien!A4248,'DV-Bewegungsdaten'!D:D),3)</f>
        <v>0</v>
      </c>
      <c r="V4248" s="324">
        <f>ROUND(SUMIF('DV-Bewegungsdaten'!B:B,Kategorien!A4248,'DV-Bewegungsdaten'!E:E),3)</f>
        <v>0</v>
      </c>
      <c r="AD4248" s="390">
        <f t="shared" si="877"/>
        <v>0.13700000000000001</v>
      </c>
      <c r="AE4248" s="390">
        <f t="shared" si="878"/>
        <v>0.15900000000000025</v>
      </c>
      <c r="AF4248" s="390">
        <f t="shared" si="879"/>
        <v>1.5470000000000002</v>
      </c>
      <c r="AG4248" s="390">
        <f t="shared" si="880"/>
        <v>0.70800000000000018</v>
      </c>
      <c r="AH4248" s="390">
        <f t="shared" si="881"/>
        <v>0.40600000000000014</v>
      </c>
      <c r="AI4248" s="390">
        <f t="shared" si="882"/>
        <v>1.7390000000000003</v>
      </c>
      <c r="AJ4248" s="390">
        <f t="shared" si="883"/>
        <v>0.32900000000000018</v>
      </c>
      <c r="AK4248" s="390">
        <f t="shared" si="884"/>
        <v>0.94100000000000028</v>
      </c>
      <c r="AL4248" s="390">
        <f t="shared" si="885"/>
        <v>0.90600000000000014</v>
      </c>
      <c r="AM4248" s="390">
        <f t="shared" si="886"/>
        <v>0.77600000000000025</v>
      </c>
      <c r="AN4248" s="390">
        <f t="shared" si="887"/>
        <v>0.26100000000000012</v>
      </c>
      <c r="AO4248" s="390">
        <f t="shared" si="888"/>
        <v>1.371</v>
      </c>
    </row>
    <row r="4249" spans="1:41" ht="15" customHeight="1" x14ac:dyDescent="0.25">
      <c r="A4249" s="127" t="s">
        <v>6610</v>
      </c>
      <c r="B4249" s="125" t="s">
        <v>152</v>
      </c>
      <c r="C4249" s="125" t="s">
        <v>6611</v>
      </c>
      <c r="D4249" s="125" t="s">
        <v>153</v>
      </c>
      <c r="F4249" s="126">
        <v>6.74</v>
      </c>
      <c r="G4249" s="126">
        <v>7.14</v>
      </c>
      <c r="H4249" s="126">
        <v>5.71</v>
      </c>
      <c r="I4249" s="126"/>
      <c r="J4249" s="317"/>
      <c r="K4249" s="323">
        <f>ROUND(SUMIF('VGT-Bewegungsdaten'!B:B,A4249,'VGT-Bewegungsdaten'!C:C),3)</f>
        <v>0</v>
      </c>
      <c r="L4249" s="324">
        <f>ROUND(SUMIF('VGT-Bewegungsdaten'!B:B,$A4249,'VGT-Bewegungsdaten'!D:D),2)</f>
        <v>0</v>
      </c>
      <c r="N4249" s="376" t="s">
        <v>4930</v>
      </c>
      <c r="O4249" s="376" t="s">
        <v>4947</v>
      </c>
      <c r="P4249" s="326">
        <f>ROUND(SUMIF('AV-Bewegungsdaten'!B:B,A4249,'AV-Bewegungsdaten'!C:C),3)</f>
        <v>0</v>
      </c>
      <c r="Q4249" s="324">
        <f>ROUND(SUMIF('AV-Bewegungsdaten'!B:B,$A4249,'AV-Bewegungsdaten'!D:D),2)</f>
        <v>0</v>
      </c>
      <c r="T4249" s="327"/>
      <c r="U4249" s="326">
        <f>ROUND(SUMIF('DV-Bewegungsdaten'!B:B,Kategorien!A4249,'DV-Bewegungsdaten'!D:D),3)</f>
        <v>0</v>
      </c>
      <c r="V4249" s="324">
        <f>ROUND(SUMIF('DV-Bewegungsdaten'!B:B,Kategorien!A4249,'DV-Bewegungsdaten'!E:E),3)</f>
        <v>0</v>
      </c>
      <c r="AD4249" s="390">
        <f t="shared" si="877"/>
        <v>3.3069999999999995</v>
      </c>
      <c r="AE4249" s="390">
        <f t="shared" si="878"/>
        <v>3.3289999999999997</v>
      </c>
      <c r="AF4249" s="390">
        <f t="shared" si="879"/>
        <v>4.7169999999999996</v>
      </c>
      <c r="AG4249" s="390">
        <f t="shared" si="880"/>
        <v>3.8779999999999997</v>
      </c>
      <c r="AH4249" s="390">
        <f t="shared" si="881"/>
        <v>3.5759999999999996</v>
      </c>
      <c r="AI4249" s="390">
        <f t="shared" si="882"/>
        <v>4.9089999999999998</v>
      </c>
      <c r="AJ4249" s="390">
        <f t="shared" si="883"/>
        <v>3.4989999999999997</v>
      </c>
      <c r="AK4249" s="390">
        <f t="shared" si="884"/>
        <v>4.1109999999999998</v>
      </c>
      <c r="AL4249" s="390">
        <f t="shared" si="885"/>
        <v>4.0759999999999996</v>
      </c>
      <c r="AM4249" s="390">
        <f t="shared" si="886"/>
        <v>3.9459999999999997</v>
      </c>
      <c r="AN4249" s="390">
        <f t="shared" si="887"/>
        <v>3.4309999999999996</v>
      </c>
      <c r="AO4249" s="390">
        <f t="shared" si="888"/>
        <v>4.5409999999999995</v>
      </c>
    </row>
    <row r="4250" spans="1:41" ht="15" customHeight="1" x14ac:dyDescent="0.25">
      <c r="A4250" s="127" t="s">
        <v>6612</v>
      </c>
      <c r="B4250" s="125" t="s">
        <v>152</v>
      </c>
      <c r="C4250" s="125" t="s">
        <v>6611</v>
      </c>
      <c r="D4250" s="125" t="s">
        <v>157</v>
      </c>
      <c r="F4250" s="126">
        <v>3.57</v>
      </c>
      <c r="G4250" s="126">
        <v>3.97</v>
      </c>
      <c r="H4250" s="126">
        <v>3.18</v>
      </c>
      <c r="I4250" s="126"/>
      <c r="J4250" s="317"/>
      <c r="K4250" s="323">
        <f>ROUND(SUMIF('VGT-Bewegungsdaten'!B:B,A4250,'VGT-Bewegungsdaten'!C:C),3)</f>
        <v>0</v>
      </c>
      <c r="L4250" s="324">
        <f>ROUND(SUMIF('VGT-Bewegungsdaten'!B:B,$A4250,'VGT-Bewegungsdaten'!D:D),2)</f>
        <v>0</v>
      </c>
      <c r="N4250" s="376" t="s">
        <v>4930</v>
      </c>
      <c r="O4250" s="376" t="s">
        <v>4947</v>
      </c>
      <c r="P4250" s="326">
        <f>ROUND(SUMIF('AV-Bewegungsdaten'!B:B,A4250,'AV-Bewegungsdaten'!C:C),3)</f>
        <v>0</v>
      </c>
      <c r="Q4250" s="324">
        <f>ROUND(SUMIF('AV-Bewegungsdaten'!B:B,$A4250,'AV-Bewegungsdaten'!D:D),2)</f>
        <v>0</v>
      </c>
      <c r="T4250" s="327"/>
      <c r="U4250" s="326">
        <f>ROUND(SUMIF('DV-Bewegungsdaten'!B:B,Kategorien!A4250,'DV-Bewegungsdaten'!D:D),3)</f>
        <v>0</v>
      </c>
      <c r="V4250" s="324">
        <f>ROUND(SUMIF('DV-Bewegungsdaten'!B:B,Kategorien!A4250,'DV-Bewegungsdaten'!E:E),3)</f>
        <v>0</v>
      </c>
      <c r="AD4250" s="390">
        <f t="shared" si="877"/>
        <v>0.13700000000000001</v>
      </c>
      <c r="AE4250" s="390">
        <f t="shared" si="878"/>
        <v>0.15900000000000025</v>
      </c>
      <c r="AF4250" s="390">
        <f t="shared" si="879"/>
        <v>1.5470000000000002</v>
      </c>
      <c r="AG4250" s="390">
        <f t="shared" si="880"/>
        <v>0.70800000000000018</v>
      </c>
      <c r="AH4250" s="390">
        <f t="shared" si="881"/>
        <v>0.40600000000000014</v>
      </c>
      <c r="AI4250" s="390">
        <f t="shared" si="882"/>
        <v>1.7390000000000003</v>
      </c>
      <c r="AJ4250" s="390">
        <f t="shared" si="883"/>
        <v>0.32900000000000018</v>
      </c>
      <c r="AK4250" s="390">
        <f t="shared" si="884"/>
        <v>0.94100000000000028</v>
      </c>
      <c r="AL4250" s="390">
        <f t="shared" si="885"/>
        <v>0.90600000000000014</v>
      </c>
      <c r="AM4250" s="390">
        <f t="shared" si="886"/>
        <v>0.77600000000000025</v>
      </c>
      <c r="AN4250" s="390">
        <f t="shared" si="887"/>
        <v>0.26100000000000012</v>
      </c>
      <c r="AO4250" s="390">
        <f t="shared" si="888"/>
        <v>1.371</v>
      </c>
    </row>
    <row r="4251" spans="1:41" ht="15" customHeight="1" x14ac:dyDescent="0.25">
      <c r="A4251" s="127" t="s">
        <v>6613</v>
      </c>
      <c r="B4251" s="125" t="s">
        <v>152</v>
      </c>
      <c r="C4251" s="125" t="s">
        <v>6614</v>
      </c>
      <c r="D4251" s="125" t="s">
        <v>153</v>
      </c>
      <c r="F4251" s="126">
        <v>6.74</v>
      </c>
      <c r="G4251" s="126">
        <v>7.14</v>
      </c>
      <c r="H4251" s="126">
        <v>5.71</v>
      </c>
      <c r="I4251" s="126"/>
      <c r="J4251" s="317"/>
      <c r="K4251" s="323">
        <f>ROUND(SUMIF('VGT-Bewegungsdaten'!B:B,A4251,'VGT-Bewegungsdaten'!C:C),3)</f>
        <v>0</v>
      </c>
      <c r="L4251" s="324">
        <f>ROUND(SUMIF('VGT-Bewegungsdaten'!B:B,$A4251,'VGT-Bewegungsdaten'!D:D),2)</f>
        <v>0</v>
      </c>
      <c r="N4251" s="376" t="s">
        <v>4930</v>
      </c>
      <c r="O4251" s="376" t="s">
        <v>4947</v>
      </c>
      <c r="P4251" s="326">
        <f>ROUND(SUMIF('AV-Bewegungsdaten'!B:B,A4251,'AV-Bewegungsdaten'!C:C),3)</f>
        <v>0</v>
      </c>
      <c r="Q4251" s="324">
        <f>ROUND(SUMIF('AV-Bewegungsdaten'!B:B,$A4251,'AV-Bewegungsdaten'!D:D),2)</f>
        <v>0</v>
      </c>
      <c r="T4251" s="327"/>
      <c r="U4251" s="326">
        <f>ROUND(SUMIF('DV-Bewegungsdaten'!B:B,Kategorien!A4251,'DV-Bewegungsdaten'!D:D),3)</f>
        <v>0</v>
      </c>
      <c r="V4251" s="324">
        <f>ROUND(SUMIF('DV-Bewegungsdaten'!B:B,Kategorien!A4251,'DV-Bewegungsdaten'!E:E),3)</f>
        <v>0</v>
      </c>
      <c r="AD4251" s="390">
        <f t="shared" si="877"/>
        <v>3.3069999999999995</v>
      </c>
      <c r="AE4251" s="390">
        <f t="shared" si="878"/>
        <v>3.3289999999999997</v>
      </c>
      <c r="AF4251" s="390">
        <f t="shared" si="879"/>
        <v>4.7169999999999996</v>
      </c>
      <c r="AG4251" s="390">
        <f t="shared" si="880"/>
        <v>3.8779999999999997</v>
      </c>
      <c r="AH4251" s="390">
        <f t="shared" si="881"/>
        <v>3.5759999999999996</v>
      </c>
      <c r="AI4251" s="390">
        <f t="shared" si="882"/>
        <v>4.9089999999999998</v>
      </c>
      <c r="AJ4251" s="390">
        <f t="shared" si="883"/>
        <v>3.4989999999999997</v>
      </c>
      <c r="AK4251" s="390">
        <f t="shared" si="884"/>
        <v>4.1109999999999998</v>
      </c>
      <c r="AL4251" s="390">
        <f t="shared" si="885"/>
        <v>4.0759999999999996</v>
      </c>
      <c r="AM4251" s="390">
        <f t="shared" si="886"/>
        <v>3.9459999999999997</v>
      </c>
      <c r="AN4251" s="390">
        <f t="shared" si="887"/>
        <v>3.4309999999999996</v>
      </c>
      <c r="AO4251" s="390">
        <f t="shared" si="888"/>
        <v>4.5409999999999995</v>
      </c>
    </row>
    <row r="4252" spans="1:41" ht="15" customHeight="1" x14ac:dyDescent="0.25">
      <c r="A4252" s="127" t="s">
        <v>6615</v>
      </c>
      <c r="B4252" s="125" t="s">
        <v>152</v>
      </c>
      <c r="C4252" s="125" t="s">
        <v>6614</v>
      </c>
      <c r="D4252" s="125" t="s">
        <v>157</v>
      </c>
      <c r="F4252" s="126">
        <v>3.57</v>
      </c>
      <c r="G4252" s="126">
        <v>3.97</v>
      </c>
      <c r="H4252" s="126">
        <v>3.18</v>
      </c>
      <c r="I4252" s="126"/>
      <c r="J4252" s="317"/>
      <c r="K4252" s="323">
        <f>ROUND(SUMIF('VGT-Bewegungsdaten'!B:B,A4252,'VGT-Bewegungsdaten'!C:C),3)</f>
        <v>0</v>
      </c>
      <c r="L4252" s="324">
        <f>ROUND(SUMIF('VGT-Bewegungsdaten'!B:B,$A4252,'VGT-Bewegungsdaten'!D:D),2)</f>
        <v>0</v>
      </c>
      <c r="N4252" s="376" t="s">
        <v>4930</v>
      </c>
      <c r="O4252" s="376" t="s">
        <v>4947</v>
      </c>
      <c r="P4252" s="326">
        <f>ROUND(SUMIF('AV-Bewegungsdaten'!B:B,A4252,'AV-Bewegungsdaten'!C:C),3)</f>
        <v>0</v>
      </c>
      <c r="Q4252" s="324">
        <f>ROUND(SUMIF('AV-Bewegungsdaten'!B:B,$A4252,'AV-Bewegungsdaten'!D:D),2)</f>
        <v>0</v>
      </c>
      <c r="T4252" s="327"/>
      <c r="U4252" s="326">
        <f>ROUND(SUMIF('DV-Bewegungsdaten'!B:B,Kategorien!A4252,'DV-Bewegungsdaten'!D:D),3)</f>
        <v>0</v>
      </c>
      <c r="V4252" s="324">
        <f>ROUND(SUMIF('DV-Bewegungsdaten'!B:B,Kategorien!A4252,'DV-Bewegungsdaten'!E:E),3)</f>
        <v>0</v>
      </c>
      <c r="AD4252" s="390">
        <f t="shared" si="877"/>
        <v>0.13700000000000001</v>
      </c>
      <c r="AE4252" s="390">
        <f t="shared" si="878"/>
        <v>0.15900000000000025</v>
      </c>
      <c r="AF4252" s="390">
        <f t="shared" si="879"/>
        <v>1.5470000000000002</v>
      </c>
      <c r="AG4252" s="390">
        <f t="shared" si="880"/>
        <v>0.70800000000000018</v>
      </c>
      <c r="AH4252" s="390">
        <f t="shared" si="881"/>
        <v>0.40600000000000014</v>
      </c>
      <c r="AI4252" s="390">
        <f t="shared" si="882"/>
        <v>1.7390000000000003</v>
      </c>
      <c r="AJ4252" s="390">
        <f t="shared" si="883"/>
        <v>0.32900000000000018</v>
      </c>
      <c r="AK4252" s="390">
        <f t="shared" si="884"/>
        <v>0.94100000000000028</v>
      </c>
      <c r="AL4252" s="390">
        <f t="shared" si="885"/>
        <v>0.90600000000000014</v>
      </c>
      <c r="AM4252" s="390">
        <f t="shared" si="886"/>
        <v>0.77600000000000025</v>
      </c>
      <c r="AN4252" s="390">
        <f t="shared" si="887"/>
        <v>0.26100000000000012</v>
      </c>
      <c r="AO4252" s="390">
        <f t="shared" si="888"/>
        <v>1.371</v>
      </c>
    </row>
    <row r="4253" spans="1:41" ht="15" customHeight="1" x14ac:dyDescent="0.25">
      <c r="A4253" s="127" t="s">
        <v>6616</v>
      </c>
      <c r="B4253" s="125" t="s">
        <v>152</v>
      </c>
      <c r="C4253" s="125" t="s">
        <v>6617</v>
      </c>
      <c r="D4253" s="125" t="s">
        <v>153</v>
      </c>
      <c r="F4253" s="126">
        <v>6.57</v>
      </c>
      <c r="G4253" s="126">
        <v>6.97</v>
      </c>
      <c r="H4253" s="126">
        <v>5.58</v>
      </c>
      <c r="I4253" s="126"/>
      <c r="J4253" s="317"/>
      <c r="K4253" s="323">
        <f>ROUND(SUMIF('VGT-Bewegungsdaten'!B:B,A4253,'VGT-Bewegungsdaten'!C:C),3)</f>
        <v>0</v>
      </c>
      <c r="L4253" s="324">
        <f>ROUND(SUMIF('VGT-Bewegungsdaten'!B:B,$A4253,'VGT-Bewegungsdaten'!D:D),2)</f>
        <v>0</v>
      </c>
      <c r="N4253" s="376" t="s">
        <v>4930</v>
      </c>
      <c r="O4253" s="376" t="s">
        <v>4947</v>
      </c>
      <c r="P4253" s="326">
        <f>ROUND(SUMIF('AV-Bewegungsdaten'!B:B,A4253,'AV-Bewegungsdaten'!C:C),3)</f>
        <v>0</v>
      </c>
      <c r="Q4253" s="324">
        <f>ROUND(SUMIF('AV-Bewegungsdaten'!B:B,$A4253,'AV-Bewegungsdaten'!D:D),2)</f>
        <v>0</v>
      </c>
      <c r="T4253" s="327"/>
      <c r="U4253" s="326">
        <f>ROUND(SUMIF('DV-Bewegungsdaten'!B:B,Kategorien!A4253,'DV-Bewegungsdaten'!D:D),3)</f>
        <v>0</v>
      </c>
      <c r="V4253" s="324">
        <f>ROUND(SUMIF('DV-Bewegungsdaten'!B:B,Kategorien!A4253,'DV-Bewegungsdaten'!E:E),3)</f>
        <v>0</v>
      </c>
      <c r="AD4253" s="390">
        <f t="shared" si="877"/>
        <v>3.1369999999999996</v>
      </c>
      <c r="AE4253" s="390">
        <f t="shared" si="878"/>
        <v>3.1589999999999998</v>
      </c>
      <c r="AF4253" s="390">
        <f t="shared" si="879"/>
        <v>4.5469999999999997</v>
      </c>
      <c r="AG4253" s="390">
        <f t="shared" si="880"/>
        <v>3.7079999999999997</v>
      </c>
      <c r="AH4253" s="390">
        <f t="shared" si="881"/>
        <v>3.4059999999999997</v>
      </c>
      <c r="AI4253" s="390">
        <f t="shared" si="882"/>
        <v>4.7389999999999999</v>
      </c>
      <c r="AJ4253" s="390">
        <f t="shared" si="883"/>
        <v>3.3289999999999997</v>
      </c>
      <c r="AK4253" s="390">
        <f t="shared" si="884"/>
        <v>3.9409999999999998</v>
      </c>
      <c r="AL4253" s="390">
        <f t="shared" si="885"/>
        <v>3.9059999999999997</v>
      </c>
      <c r="AM4253" s="390">
        <f t="shared" si="886"/>
        <v>3.7759999999999998</v>
      </c>
      <c r="AN4253" s="390">
        <f t="shared" si="887"/>
        <v>3.2609999999999997</v>
      </c>
      <c r="AO4253" s="390">
        <f t="shared" si="888"/>
        <v>4.3709999999999996</v>
      </c>
    </row>
    <row r="4254" spans="1:41" ht="15" customHeight="1" x14ac:dyDescent="0.25">
      <c r="A4254" s="127" t="s">
        <v>6618</v>
      </c>
      <c r="B4254" s="125" t="s">
        <v>152</v>
      </c>
      <c r="C4254" s="125" t="s">
        <v>6617</v>
      </c>
      <c r="D4254" s="125" t="s">
        <v>157</v>
      </c>
      <c r="F4254" s="126">
        <v>3.47</v>
      </c>
      <c r="G4254" s="126">
        <v>3.87</v>
      </c>
      <c r="H4254" s="126">
        <v>3.1</v>
      </c>
      <c r="I4254" s="126"/>
      <c r="J4254" s="317"/>
      <c r="K4254" s="323">
        <f>ROUND(SUMIF('VGT-Bewegungsdaten'!B:B,A4254,'VGT-Bewegungsdaten'!C:C),3)</f>
        <v>0</v>
      </c>
      <c r="L4254" s="324">
        <f>ROUND(SUMIF('VGT-Bewegungsdaten'!B:B,$A4254,'VGT-Bewegungsdaten'!D:D),2)</f>
        <v>0</v>
      </c>
      <c r="N4254" s="376" t="s">
        <v>4930</v>
      </c>
      <c r="O4254" s="376" t="s">
        <v>4947</v>
      </c>
      <c r="P4254" s="326">
        <f>ROUND(SUMIF('AV-Bewegungsdaten'!B:B,A4254,'AV-Bewegungsdaten'!C:C),3)</f>
        <v>0</v>
      </c>
      <c r="Q4254" s="324">
        <f>ROUND(SUMIF('AV-Bewegungsdaten'!B:B,$A4254,'AV-Bewegungsdaten'!D:D),2)</f>
        <v>0</v>
      </c>
      <c r="T4254" s="327"/>
      <c r="U4254" s="326">
        <f>ROUND(SUMIF('DV-Bewegungsdaten'!B:B,Kategorien!A4254,'DV-Bewegungsdaten'!D:D),3)</f>
        <v>0</v>
      </c>
      <c r="V4254" s="324">
        <f>ROUND(SUMIF('DV-Bewegungsdaten'!B:B,Kategorien!A4254,'DV-Bewegungsdaten'!E:E),3)</f>
        <v>0</v>
      </c>
      <c r="AD4254" s="390">
        <f t="shared" si="877"/>
        <v>3.6999999999999922E-2</v>
      </c>
      <c r="AE4254" s="390">
        <f t="shared" si="878"/>
        <v>5.9000000000000163E-2</v>
      </c>
      <c r="AF4254" s="390">
        <f t="shared" si="879"/>
        <v>1.4470000000000001</v>
      </c>
      <c r="AG4254" s="390">
        <f t="shared" si="880"/>
        <v>0.6080000000000001</v>
      </c>
      <c r="AH4254" s="390">
        <f t="shared" si="881"/>
        <v>0.30600000000000005</v>
      </c>
      <c r="AI4254" s="390">
        <f t="shared" si="882"/>
        <v>1.6390000000000002</v>
      </c>
      <c r="AJ4254" s="390">
        <f t="shared" si="883"/>
        <v>0.22900000000000009</v>
      </c>
      <c r="AK4254" s="390">
        <f t="shared" si="884"/>
        <v>0.84100000000000019</v>
      </c>
      <c r="AL4254" s="390">
        <f t="shared" si="885"/>
        <v>0.80600000000000005</v>
      </c>
      <c r="AM4254" s="390">
        <f t="shared" si="886"/>
        <v>0.67600000000000016</v>
      </c>
      <c r="AN4254" s="390">
        <f t="shared" si="887"/>
        <v>0.16100000000000003</v>
      </c>
      <c r="AO4254" s="390">
        <f t="shared" si="888"/>
        <v>1.2709999999999999</v>
      </c>
    </row>
    <row r="4255" spans="1:41" ht="15" customHeight="1" x14ac:dyDescent="0.25">
      <c r="A4255" s="127" t="s">
        <v>6619</v>
      </c>
      <c r="B4255" s="125" t="s">
        <v>152</v>
      </c>
      <c r="C4255" s="125" t="s">
        <v>6620</v>
      </c>
      <c r="D4255" s="125" t="s">
        <v>153</v>
      </c>
      <c r="F4255" s="126">
        <v>6.57</v>
      </c>
      <c r="G4255" s="126">
        <v>6.97</v>
      </c>
      <c r="H4255" s="126">
        <v>5.58</v>
      </c>
      <c r="I4255" s="126"/>
      <c r="J4255" s="317"/>
      <c r="K4255" s="323">
        <f>ROUND(SUMIF('VGT-Bewegungsdaten'!B:B,A4255,'VGT-Bewegungsdaten'!C:C),3)</f>
        <v>0</v>
      </c>
      <c r="L4255" s="324">
        <f>ROUND(SUMIF('VGT-Bewegungsdaten'!B:B,$A4255,'VGT-Bewegungsdaten'!D:D),2)</f>
        <v>0</v>
      </c>
      <c r="N4255" s="376" t="s">
        <v>4930</v>
      </c>
      <c r="O4255" s="376" t="s">
        <v>4947</v>
      </c>
      <c r="P4255" s="326">
        <f>ROUND(SUMIF('AV-Bewegungsdaten'!B:B,A4255,'AV-Bewegungsdaten'!C:C),3)</f>
        <v>0</v>
      </c>
      <c r="Q4255" s="324">
        <f>ROUND(SUMIF('AV-Bewegungsdaten'!B:B,$A4255,'AV-Bewegungsdaten'!D:D),2)</f>
        <v>0</v>
      </c>
      <c r="T4255" s="327"/>
      <c r="U4255" s="326">
        <f>ROUND(SUMIF('DV-Bewegungsdaten'!B:B,Kategorien!A4255,'DV-Bewegungsdaten'!D:D),3)</f>
        <v>0</v>
      </c>
      <c r="V4255" s="324">
        <f>ROUND(SUMIF('DV-Bewegungsdaten'!B:B,Kategorien!A4255,'DV-Bewegungsdaten'!E:E),3)</f>
        <v>0</v>
      </c>
      <c r="AD4255" s="390">
        <f t="shared" si="877"/>
        <v>3.1369999999999996</v>
      </c>
      <c r="AE4255" s="390">
        <f t="shared" si="878"/>
        <v>3.1589999999999998</v>
      </c>
      <c r="AF4255" s="390">
        <f t="shared" si="879"/>
        <v>4.5469999999999997</v>
      </c>
      <c r="AG4255" s="390">
        <f t="shared" si="880"/>
        <v>3.7079999999999997</v>
      </c>
      <c r="AH4255" s="390">
        <f t="shared" si="881"/>
        <v>3.4059999999999997</v>
      </c>
      <c r="AI4255" s="390">
        <f t="shared" si="882"/>
        <v>4.7389999999999999</v>
      </c>
      <c r="AJ4255" s="390">
        <f t="shared" si="883"/>
        <v>3.3289999999999997</v>
      </c>
      <c r="AK4255" s="390">
        <f t="shared" si="884"/>
        <v>3.9409999999999998</v>
      </c>
      <c r="AL4255" s="390">
        <f t="shared" si="885"/>
        <v>3.9059999999999997</v>
      </c>
      <c r="AM4255" s="390">
        <f t="shared" si="886"/>
        <v>3.7759999999999998</v>
      </c>
      <c r="AN4255" s="390">
        <f t="shared" si="887"/>
        <v>3.2609999999999997</v>
      </c>
      <c r="AO4255" s="390">
        <f t="shared" si="888"/>
        <v>4.3709999999999996</v>
      </c>
    </row>
    <row r="4256" spans="1:41" ht="15" customHeight="1" x14ac:dyDescent="0.25">
      <c r="A4256" s="127" t="s">
        <v>6621</v>
      </c>
      <c r="B4256" s="125" t="s">
        <v>152</v>
      </c>
      <c r="C4256" s="125" t="s">
        <v>6620</v>
      </c>
      <c r="D4256" s="125" t="s">
        <v>157</v>
      </c>
      <c r="F4256" s="126">
        <v>3.47</v>
      </c>
      <c r="G4256" s="126">
        <v>3.87</v>
      </c>
      <c r="H4256" s="126">
        <v>3.1</v>
      </c>
      <c r="I4256" s="126"/>
      <c r="J4256" s="317"/>
      <c r="K4256" s="323">
        <f>ROUND(SUMIF('VGT-Bewegungsdaten'!B:B,A4256,'VGT-Bewegungsdaten'!C:C),3)</f>
        <v>0</v>
      </c>
      <c r="L4256" s="324">
        <f>ROUND(SUMIF('VGT-Bewegungsdaten'!B:B,$A4256,'VGT-Bewegungsdaten'!D:D),2)</f>
        <v>0</v>
      </c>
      <c r="N4256" s="376" t="s">
        <v>4930</v>
      </c>
      <c r="O4256" s="376" t="s">
        <v>4947</v>
      </c>
      <c r="P4256" s="326">
        <f>ROUND(SUMIF('AV-Bewegungsdaten'!B:B,A4256,'AV-Bewegungsdaten'!C:C),3)</f>
        <v>0</v>
      </c>
      <c r="Q4256" s="324">
        <f>ROUND(SUMIF('AV-Bewegungsdaten'!B:B,$A4256,'AV-Bewegungsdaten'!D:D),2)</f>
        <v>0</v>
      </c>
      <c r="T4256" s="327"/>
      <c r="U4256" s="326">
        <f>ROUND(SUMIF('DV-Bewegungsdaten'!B:B,Kategorien!A4256,'DV-Bewegungsdaten'!D:D),3)</f>
        <v>0</v>
      </c>
      <c r="V4256" s="324">
        <f>ROUND(SUMIF('DV-Bewegungsdaten'!B:B,Kategorien!A4256,'DV-Bewegungsdaten'!E:E),3)</f>
        <v>0</v>
      </c>
      <c r="AD4256" s="390">
        <f t="shared" si="877"/>
        <v>3.6999999999999922E-2</v>
      </c>
      <c r="AE4256" s="390">
        <f t="shared" si="878"/>
        <v>5.9000000000000163E-2</v>
      </c>
      <c r="AF4256" s="390">
        <f t="shared" si="879"/>
        <v>1.4470000000000001</v>
      </c>
      <c r="AG4256" s="390">
        <f t="shared" si="880"/>
        <v>0.6080000000000001</v>
      </c>
      <c r="AH4256" s="390">
        <f t="shared" si="881"/>
        <v>0.30600000000000005</v>
      </c>
      <c r="AI4256" s="390">
        <f t="shared" si="882"/>
        <v>1.6390000000000002</v>
      </c>
      <c r="AJ4256" s="390">
        <f t="shared" si="883"/>
        <v>0.22900000000000009</v>
      </c>
      <c r="AK4256" s="390">
        <f t="shared" si="884"/>
        <v>0.84100000000000019</v>
      </c>
      <c r="AL4256" s="390">
        <f t="shared" si="885"/>
        <v>0.80600000000000005</v>
      </c>
      <c r="AM4256" s="390">
        <f t="shared" si="886"/>
        <v>0.67600000000000016</v>
      </c>
      <c r="AN4256" s="390">
        <f t="shared" si="887"/>
        <v>0.16100000000000003</v>
      </c>
      <c r="AO4256" s="390">
        <f t="shared" si="888"/>
        <v>1.2709999999999999</v>
      </c>
    </row>
    <row r="4257" spans="1:41" ht="15" customHeight="1" x14ac:dyDescent="0.25">
      <c r="A4257" s="127" t="s">
        <v>6622</v>
      </c>
      <c r="B4257" s="125" t="s">
        <v>152</v>
      </c>
      <c r="C4257" s="125" t="s">
        <v>6623</v>
      </c>
      <c r="D4257" s="125" t="s">
        <v>153</v>
      </c>
      <c r="F4257" s="126">
        <v>6.57</v>
      </c>
      <c r="G4257" s="126">
        <v>6.97</v>
      </c>
      <c r="H4257" s="126">
        <v>5.58</v>
      </c>
      <c r="I4257" s="126"/>
      <c r="J4257" s="317"/>
      <c r="K4257" s="323">
        <f>ROUND(SUMIF('VGT-Bewegungsdaten'!B:B,A4257,'VGT-Bewegungsdaten'!C:C),3)</f>
        <v>0</v>
      </c>
      <c r="L4257" s="324">
        <f>ROUND(SUMIF('VGT-Bewegungsdaten'!B:B,$A4257,'VGT-Bewegungsdaten'!D:D),2)</f>
        <v>0</v>
      </c>
      <c r="N4257" s="376" t="s">
        <v>4930</v>
      </c>
      <c r="O4257" s="376" t="s">
        <v>4947</v>
      </c>
      <c r="P4257" s="326">
        <f>ROUND(SUMIF('AV-Bewegungsdaten'!B:B,A4257,'AV-Bewegungsdaten'!C:C),3)</f>
        <v>0</v>
      </c>
      <c r="Q4257" s="324">
        <f>ROUND(SUMIF('AV-Bewegungsdaten'!B:B,$A4257,'AV-Bewegungsdaten'!D:D),2)</f>
        <v>0</v>
      </c>
      <c r="T4257" s="327"/>
      <c r="U4257" s="326">
        <f>ROUND(SUMIF('DV-Bewegungsdaten'!B:B,Kategorien!A4257,'DV-Bewegungsdaten'!D:D),3)</f>
        <v>0</v>
      </c>
      <c r="V4257" s="324">
        <f>ROUND(SUMIF('DV-Bewegungsdaten'!B:B,Kategorien!A4257,'DV-Bewegungsdaten'!E:E),3)</f>
        <v>0</v>
      </c>
      <c r="AD4257" s="390">
        <f t="shared" si="877"/>
        <v>3.1369999999999996</v>
      </c>
      <c r="AE4257" s="390">
        <f t="shared" si="878"/>
        <v>3.1589999999999998</v>
      </c>
      <c r="AF4257" s="390">
        <f t="shared" si="879"/>
        <v>4.5469999999999997</v>
      </c>
      <c r="AG4257" s="390">
        <f t="shared" si="880"/>
        <v>3.7079999999999997</v>
      </c>
      <c r="AH4257" s="390">
        <f t="shared" si="881"/>
        <v>3.4059999999999997</v>
      </c>
      <c r="AI4257" s="390">
        <f t="shared" si="882"/>
        <v>4.7389999999999999</v>
      </c>
      <c r="AJ4257" s="390">
        <f t="shared" si="883"/>
        <v>3.3289999999999997</v>
      </c>
      <c r="AK4257" s="390">
        <f t="shared" si="884"/>
        <v>3.9409999999999998</v>
      </c>
      <c r="AL4257" s="390">
        <f t="shared" si="885"/>
        <v>3.9059999999999997</v>
      </c>
      <c r="AM4257" s="390">
        <f t="shared" si="886"/>
        <v>3.7759999999999998</v>
      </c>
      <c r="AN4257" s="390">
        <f t="shared" si="887"/>
        <v>3.2609999999999997</v>
      </c>
      <c r="AO4257" s="390">
        <f t="shared" si="888"/>
        <v>4.3709999999999996</v>
      </c>
    </row>
    <row r="4258" spans="1:41" ht="15" customHeight="1" x14ac:dyDescent="0.25">
      <c r="A4258" s="127" t="s">
        <v>6624</v>
      </c>
      <c r="B4258" s="125" t="s">
        <v>152</v>
      </c>
      <c r="C4258" s="125" t="s">
        <v>6623</v>
      </c>
      <c r="D4258" s="125" t="s">
        <v>157</v>
      </c>
      <c r="F4258" s="126">
        <v>3.47</v>
      </c>
      <c r="G4258" s="126">
        <v>3.87</v>
      </c>
      <c r="H4258" s="126">
        <v>3.1</v>
      </c>
      <c r="I4258" s="126"/>
      <c r="J4258" s="317"/>
      <c r="K4258" s="323">
        <f>ROUND(SUMIF('VGT-Bewegungsdaten'!B:B,A4258,'VGT-Bewegungsdaten'!C:C),3)</f>
        <v>0</v>
      </c>
      <c r="L4258" s="324">
        <f>ROUND(SUMIF('VGT-Bewegungsdaten'!B:B,$A4258,'VGT-Bewegungsdaten'!D:D),2)</f>
        <v>0</v>
      </c>
      <c r="N4258" s="376" t="s">
        <v>4930</v>
      </c>
      <c r="O4258" s="376" t="s">
        <v>4947</v>
      </c>
      <c r="P4258" s="326">
        <f>ROUND(SUMIF('AV-Bewegungsdaten'!B:B,A4258,'AV-Bewegungsdaten'!C:C),3)</f>
        <v>0</v>
      </c>
      <c r="Q4258" s="324">
        <f>ROUND(SUMIF('AV-Bewegungsdaten'!B:B,$A4258,'AV-Bewegungsdaten'!D:D),2)</f>
        <v>0</v>
      </c>
      <c r="T4258" s="327"/>
      <c r="U4258" s="326">
        <f>ROUND(SUMIF('DV-Bewegungsdaten'!B:B,Kategorien!A4258,'DV-Bewegungsdaten'!D:D),3)</f>
        <v>0</v>
      </c>
      <c r="V4258" s="324">
        <f>ROUND(SUMIF('DV-Bewegungsdaten'!B:B,Kategorien!A4258,'DV-Bewegungsdaten'!E:E),3)</f>
        <v>0</v>
      </c>
      <c r="AD4258" s="390">
        <f t="shared" si="877"/>
        <v>3.6999999999999922E-2</v>
      </c>
      <c r="AE4258" s="390">
        <f t="shared" si="878"/>
        <v>5.9000000000000163E-2</v>
      </c>
      <c r="AF4258" s="390">
        <f t="shared" si="879"/>
        <v>1.4470000000000001</v>
      </c>
      <c r="AG4258" s="390">
        <f t="shared" si="880"/>
        <v>0.6080000000000001</v>
      </c>
      <c r="AH4258" s="390">
        <f t="shared" si="881"/>
        <v>0.30600000000000005</v>
      </c>
      <c r="AI4258" s="390">
        <f t="shared" si="882"/>
        <v>1.6390000000000002</v>
      </c>
      <c r="AJ4258" s="390">
        <f t="shared" si="883"/>
        <v>0.22900000000000009</v>
      </c>
      <c r="AK4258" s="390">
        <f t="shared" si="884"/>
        <v>0.84100000000000019</v>
      </c>
      <c r="AL4258" s="390">
        <f t="shared" si="885"/>
        <v>0.80600000000000005</v>
      </c>
      <c r="AM4258" s="390">
        <f t="shared" si="886"/>
        <v>0.67600000000000016</v>
      </c>
      <c r="AN4258" s="390">
        <f t="shared" si="887"/>
        <v>0.16100000000000003</v>
      </c>
      <c r="AO4258" s="390">
        <f t="shared" si="888"/>
        <v>1.2709999999999999</v>
      </c>
    </row>
    <row r="4259" spans="1:41" ht="15" customHeight="1" x14ac:dyDescent="0.25">
      <c r="A4259" s="127" t="s">
        <v>6993</v>
      </c>
      <c r="B4259" s="125" t="s">
        <v>152</v>
      </c>
      <c r="C4259" s="125" t="s">
        <v>6928</v>
      </c>
      <c r="D4259" s="125" t="s">
        <v>6994</v>
      </c>
      <c r="E4259" s="126">
        <v>4.63</v>
      </c>
      <c r="I4259" s="126"/>
      <c r="J4259" s="317"/>
      <c r="K4259" s="323">
        <f>ROUND(SUMIF('VGT-Bewegungsdaten'!B:B,A4259,'VGT-Bewegungsdaten'!C:C),3)</f>
        <v>0</v>
      </c>
      <c r="L4259" s="324">
        <f>ROUND(SUMIF('VGT-Bewegungsdaten'!B:B,$A4259,'VGT-Bewegungsdaten'!D:D),2)</f>
        <v>0</v>
      </c>
      <c r="N4259" s="376" t="s">
        <v>4930</v>
      </c>
      <c r="O4259" s="376" t="s">
        <v>4947</v>
      </c>
      <c r="P4259" s="326">
        <f>ROUND(SUMIF('AV-Bewegungsdaten'!B:B,A4259,'AV-Bewegungsdaten'!C:C),3)</f>
        <v>0</v>
      </c>
      <c r="Q4259" s="324">
        <f>ROUND(SUMIF('AV-Bewegungsdaten'!B:B,$A4259,'AV-Bewegungsdaten'!D:D),2)</f>
        <v>0</v>
      </c>
      <c r="T4259" s="327"/>
      <c r="U4259" s="326">
        <f>ROUND(SUMIF('DV-Bewegungsdaten'!B:B,Kategorien!A4259,'DV-Bewegungsdaten'!D:D),3)</f>
        <v>0</v>
      </c>
      <c r="V4259" s="324">
        <f>ROUND(SUMIF('DV-Bewegungsdaten'!B:B,Kategorien!A4259,'DV-Bewegungsdaten'!E:E),3)</f>
        <v>0</v>
      </c>
      <c r="AK4259" s="390"/>
    </row>
    <row r="4260" spans="1:41" ht="15" customHeight="1" x14ac:dyDescent="0.25">
      <c r="A4260" s="127" t="s">
        <v>158</v>
      </c>
      <c r="B4260" s="125" t="s">
        <v>159</v>
      </c>
      <c r="C4260" s="125" t="s">
        <v>4006</v>
      </c>
      <c r="D4260" s="125" t="s">
        <v>160</v>
      </c>
      <c r="F4260" s="126">
        <v>9.6999999999999993</v>
      </c>
      <c r="G4260" s="126">
        <v>10.1</v>
      </c>
      <c r="H4260" s="126">
        <v>7.76</v>
      </c>
      <c r="I4260" s="126"/>
      <c r="J4260" s="317"/>
      <c r="K4260" s="323">
        <f>ROUND(SUMIF('VGT-Bewegungsdaten'!B:B,A4260,'VGT-Bewegungsdaten'!C:C),3)</f>
        <v>0</v>
      </c>
      <c r="L4260" s="324">
        <f>ROUND(SUMIF('VGT-Bewegungsdaten'!B:B,$A4260,'VGT-Bewegungsdaten'!D:D),2)</f>
        <v>0</v>
      </c>
      <c r="N4260" s="376" t="s">
        <v>4930</v>
      </c>
      <c r="O4260" s="376" t="s">
        <v>4948</v>
      </c>
      <c r="P4260" s="326">
        <f>ROUND(SUMIF('AV-Bewegungsdaten'!B:B,A4260,'AV-Bewegungsdaten'!C:C),3)</f>
        <v>0</v>
      </c>
      <c r="Q4260" s="324">
        <f>ROUND(SUMIF('AV-Bewegungsdaten'!B:B,$A4260,'AV-Bewegungsdaten'!D:D),2)</f>
        <v>0</v>
      </c>
      <c r="T4260" s="327"/>
      <c r="U4260" s="326">
        <f>ROUND(SUMIF('DV-Bewegungsdaten'!B:B,Kategorien!A4260,'DV-Bewegungsdaten'!D:D),3)</f>
        <v>0</v>
      </c>
      <c r="V4260" s="324">
        <f>ROUND(SUMIF('DV-Bewegungsdaten'!B:B,Kategorien!A4260,'DV-Bewegungsdaten'!E:E),3)</f>
        <v>0</v>
      </c>
      <c r="AD4260" s="390">
        <f t="shared" ref="AD4260:AD4277" si="889">MAX(0,$G4260-AR$3)</f>
        <v>6.2669999999999995</v>
      </c>
      <c r="AE4260" s="390">
        <f t="shared" ref="AE4260:AE4277" si="890">MAX(0,$G4260-AS$3)</f>
        <v>6.2889999999999997</v>
      </c>
      <c r="AF4260" s="390">
        <f t="shared" ref="AF4260:AF4277" si="891">MAX(0,$G4260-AT$3)</f>
        <v>7.6769999999999996</v>
      </c>
      <c r="AG4260" s="390">
        <f t="shared" ref="AG4260:AG4277" si="892">MAX(0,$G4260-AU$3)</f>
        <v>6.8379999999999992</v>
      </c>
      <c r="AH4260" s="390">
        <f t="shared" ref="AH4260:AH4277" si="893">MAX(0,$G4260-AV$3)</f>
        <v>6.5359999999999996</v>
      </c>
      <c r="AI4260" s="390">
        <f t="shared" ref="AI4260:AI4277" si="894">MAX(0,$G4260-AW$3)</f>
        <v>7.8689999999999998</v>
      </c>
      <c r="AJ4260" s="390">
        <f t="shared" ref="AJ4260:AJ4277" si="895">MAX(0,$G4260-AX$3)</f>
        <v>6.4589999999999996</v>
      </c>
      <c r="AK4260" s="390">
        <f t="shared" ref="AK4260:AK4277" si="896">MAX(0,$G4260-AY$3)</f>
        <v>7.0709999999999997</v>
      </c>
      <c r="AL4260" s="390">
        <f t="shared" ref="AL4260:AL4277" si="897">MAX(0,$G4260-AZ$3)</f>
        <v>7.0359999999999996</v>
      </c>
      <c r="AM4260" s="390">
        <f t="shared" ref="AM4260:AM4277" si="898">MAX(0,$G4260-BA$3)</f>
        <v>6.9059999999999997</v>
      </c>
      <c r="AN4260" s="390">
        <f t="shared" ref="AN4260:AN4277" si="899">MAX(0,$G4260-BB$3)</f>
        <v>6.391</v>
      </c>
      <c r="AO4260" s="390">
        <f t="shared" ref="AO4260:AO4277" si="900">MAX(0,$G4260-BC$3)</f>
        <v>7.5009999999999994</v>
      </c>
    </row>
    <row r="4261" spans="1:41" ht="15" customHeight="1" x14ac:dyDescent="0.25">
      <c r="A4261" s="127" t="s">
        <v>161</v>
      </c>
      <c r="B4261" s="125" t="s">
        <v>159</v>
      </c>
      <c r="C4261" s="125" t="s">
        <v>4006</v>
      </c>
      <c r="D4261" s="125" t="s">
        <v>162</v>
      </c>
      <c r="F4261" s="126">
        <v>10.199999999999999</v>
      </c>
      <c r="G4261" s="126">
        <v>10.6</v>
      </c>
      <c r="H4261" s="126">
        <v>8.16</v>
      </c>
      <c r="I4261" s="126"/>
      <c r="J4261" s="317"/>
      <c r="K4261" s="323">
        <f>ROUND(SUMIF('VGT-Bewegungsdaten'!B:B,A4261,'VGT-Bewegungsdaten'!C:C),3)</f>
        <v>0</v>
      </c>
      <c r="L4261" s="324">
        <f>ROUND(SUMIF('VGT-Bewegungsdaten'!B:B,$A4261,'VGT-Bewegungsdaten'!D:D),2)</f>
        <v>0</v>
      </c>
      <c r="N4261" s="376" t="s">
        <v>4930</v>
      </c>
      <c r="O4261" s="376" t="s">
        <v>4948</v>
      </c>
      <c r="P4261" s="326">
        <f>ROUND(SUMIF('AV-Bewegungsdaten'!B:B,A4261,'AV-Bewegungsdaten'!C:C),3)</f>
        <v>0</v>
      </c>
      <c r="Q4261" s="324">
        <f>ROUND(SUMIF('AV-Bewegungsdaten'!B:B,$A4261,'AV-Bewegungsdaten'!D:D),2)</f>
        <v>0</v>
      </c>
      <c r="T4261" s="327"/>
      <c r="U4261" s="326">
        <f>ROUND(SUMIF('DV-Bewegungsdaten'!B:B,Kategorien!A4261,'DV-Bewegungsdaten'!D:D),3)</f>
        <v>0</v>
      </c>
      <c r="V4261" s="324">
        <f>ROUND(SUMIF('DV-Bewegungsdaten'!B:B,Kategorien!A4261,'DV-Bewegungsdaten'!E:E),3)</f>
        <v>0</v>
      </c>
      <c r="AD4261" s="390">
        <f t="shared" si="889"/>
        <v>6.7669999999999995</v>
      </c>
      <c r="AE4261" s="390">
        <f t="shared" si="890"/>
        <v>6.7889999999999997</v>
      </c>
      <c r="AF4261" s="390">
        <f t="shared" si="891"/>
        <v>8.1769999999999996</v>
      </c>
      <c r="AG4261" s="390">
        <f t="shared" si="892"/>
        <v>7.3379999999999992</v>
      </c>
      <c r="AH4261" s="390">
        <f t="shared" si="893"/>
        <v>7.0359999999999996</v>
      </c>
      <c r="AI4261" s="390">
        <f t="shared" si="894"/>
        <v>8.3689999999999998</v>
      </c>
      <c r="AJ4261" s="390">
        <f t="shared" si="895"/>
        <v>6.9589999999999996</v>
      </c>
      <c r="AK4261" s="390">
        <f t="shared" si="896"/>
        <v>7.5709999999999997</v>
      </c>
      <c r="AL4261" s="390">
        <f t="shared" si="897"/>
        <v>7.5359999999999996</v>
      </c>
      <c r="AM4261" s="390">
        <f t="shared" si="898"/>
        <v>7.4059999999999997</v>
      </c>
      <c r="AN4261" s="390">
        <f t="shared" si="899"/>
        <v>6.891</v>
      </c>
      <c r="AO4261" s="390">
        <f t="shared" si="900"/>
        <v>8.0009999999999994</v>
      </c>
    </row>
    <row r="4262" spans="1:41" ht="15" customHeight="1" x14ac:dyDescent="0.25">
      <c r="A4262" s="127" t="s">
        <v>163</v>
      </c>
      <c r="B4262" s="125" t="s">
        <v>159</v>
      </c>
      <c r="C4262" s="125" t="s">
        <v>4006</v>
      </c>
      <c r="D4262" s="125" t="s">
        <v>164</v>
      </c>
      <c r="F4262" s="126">
        <v>5.0199999999999996</v>
      </c>
      <c r="G4262" s="126">
        <v>5.42</v>
      </c>
      <c r="H4262" s="126">
        <v>4.0199999999999996</v>
      </c>
      <c r="I4262" s="126"/>
      <c r="J4262" s="317"/>
      <c r="K4262" s="323">
        <f>ROUND(SUMIF('VGT-Bewegungsdaten'!B:B,A4262,'VGT-Bewegungsdaten'!C:C),3)</f>
        <v>0</v>
      </c>
      <c r="L4262" s="324">
        <f>ROUND(SUMIF('VGT-Bewegungsdaten'!B:B,$A4262,'VGT-Bewegungsdaten'!D:D),2)</f>
        <v>0</v>
      </c>
      <c r="N4262" s="376" t="s">
        <v>4930</v>
      </c>
      <c r="O4262" s="376" t="s">
        <v>4948</v>
      </c>
      <c r="P4262" s="326">
        <f>ROUND(SUMIF('AV-Bewegungsdaten'!B:B,A4262,'AV-Bewegungsdaten'!C:C),3)</f>
        <v>0</v>
      </c>
      <c r="Q4262" s="324">
        <f>ROUND(SUMIF('AV-Bewegungsdaten'!B:B,$A4262,'AV-Bewegungsdaten'!D:D),2)</f>
        <v>0</v>
      </c>
      <c r="T4262" s="327"/>
      <c r="U4262" s="326">
        <f>ROUND(SUMIF('DV-Bewegungsdaten'!B:B,Kategorien!A4262,'DV-Bewegungsdaten'!D:D),3)</f>
        <v>0</v>
      </c>
      <c r="V4262" s="324">
        <f>ROUND(SUMIF('DV-Bewegungsdaten'!B:B,Kategorien!A4262,'DV-Bewegungsdaten'!E:E),3)</f>
        <v>0</v>
      </c>
      <c r="AD4262" s="390">
        <f t="shared" si="889"/>
        <v>1.5869999999999997</v>
      </c>
      <c r="AE4262" s="390">
        <f t="shared" si="890"/>
        <v>1.609</v>
      </c>
      <c r="AF4262" s="390">
        <f t="shared" si="891"/>
        <v>2.9969999999999999</v>
      </c>
      <c r="AG4262" s="390">
        <f t="shared" si="892"/>
        <v>2.1579999999999999</v>
      </c>
      <c r="AH4262" s="390">
        <f t="shared" si="893"/>
        <v>1.8559999999999999</v>
      </c>
      <c r="AI4262" s="390">
        <f t="shared" si="894"/>
        <v>3.1890000000000001</v>
      </c>
      <c r="AJ4262" s="390">
        <f t="shared" si="895"/>
        <v>1.7789999999999999</v>
      </c>
      <c r="AK4262" s="390">
        <f t="shared" si="896"/>
        <v>2.391</v>
      </c>
      <c r="AL4262" s="390">
        <f t="shared" si="897"/>
        <v>2.3559999999999999</v>
      </c>
      <c r="AM4262" s="390">
        <f t="shared" si="898"/>
        <v>2.226</v>
      </c>
      <c r="AN4262" s="390">
        <f t="shared" si="899"/>
        <v>1.7109999999999999</v>
      </c>
      <c r="AO4262" s="390">
        <f t="shared" si="900"/>
        <v>2.8209999999999997</v>
      </c>
    </row>
    <row r="4263" spans="1:41" ht="15" customHeight="1" x14ac:dyDescent="0.25">
      <c r="A4263" s="127" t="s">
        <v>3227</v>
      </c>
      <c r="B4263" s="125" t="s">
        <v>159</v>
      </c>
      <c r="C4263" s="125" t="s">
        <v>4007</v>
      </c>
      <c r="D4263" s="125" t="s">
        <v>160</v>
      </c>
      <c r="F4263" s="126">
        <v>9.61</v>
      </c>
      <c r="G4263" s="126">
        <v>10.01</v>
      </c>
      <c r="H4263" s="126">
        <v>7.69</v>
      </c>
      <c r="I4263" s="126"/>
      <c r="J4263" s="317"/>
      <c r="K4263" s="323">
        <f>ROUND(SUMIF('VGT-Bewegungsdaten'!B:B,A4263,'VGT-Bewegungsdaten'!C:C),3)</f>
        <v>0</v>
      </c>
      <c r="L4263" s="324">
        <f>ROUND(SUMIF('VGT-Bewegungsdaten'!B:B,$A4263,'VGT-Bewegungsdaten'!D:D),2)</f>
        <v>0</v>
      </c>
      <c r="N4263" s="376" t="s">
        <v>4930</v>
      </c>
      <c r="O4263" s="376" t="s">
        <v>4948</v>
      </c>
      <c r="P4263" s="326">
        <f>ROUND(SUMIF('AV-Bewegungsdaten'!B:B,A4263,'AV-Bewegungsdaten'!C:C),3)</f>
        <v>0</v>
      </c>
      <c r="Q4263" s="324">
        <f>ROUND(SUMIF('AV-Bewegungsdaten'!B:B,$A4263,'AV-Bewegungsdaten'!D:D),2)</f>
        <v>0</v>
      </c>
      <c r="T4263" s="327"/>
      <c r="U4263" s="326">
        <f>ROUND(SUMIF('DV-Bewegungsdaten'!B:B,Kategorien!A4263,'DV-Bewegungsdaten'!D:D),3)</f>
        <v>0</v>
      </c>
      <c r="V4263" s="324">
        <f>ROUND(SUMIF('DV-Bewegungsdaten'!B:B,Kategorien!A4263,'DV-Bewegungsdaten'!E:E),3)</f>
        <v>0</v>
      </c>
      <c r="AD4263" s="390">
        <f t="shared" si="889"/>
        <v>6.1769999999999996</v>
      </c>
      <c r="AE4263" s="390">
        <f t="shared" si="890"/>
        <v>6.1989999999999998</v>
      </c>
      <c r="AF4263" s="390">
        <f t="shared" si="891"/>
        <v>7.5869999999999997</v>
      </c>
      <c r="AG4263" s="390">
        <f t="shared" si="892"/>
        <v>6.7479999999999993</v>
      </c>
      <c r="AH4263" s="390">
        <f t="shared" si="893"/>
        <v>6.4459999999999997</v>
      </c>
      <c r="AI4263" s="390">
        <f t="shared" si="894"/>
        <v>7.7789999999999999</v>
      </c>
      <c r="AJ4263" s="390">
        <f t="shared" si="895"/>
        <v>6.3689999999999998</v>
      </c>
      <c r="AK4263" s="390">
        <f t="shared" si="896"/>
        <v>6.9809999999999999</v>
      </c>
      <c r="AL4263" s="390">
        <f t="shared" si="897"/>
        <v>6.9459999999999997</v>
      </c>
      <c r="AM4263" s="390">
        <f t="shared" si="898"/>
        <v>6.8159999999999998</v>
      </c>
      <c r="AN4263" s="390">
        <f t="shared" si="899"/>
        <v>6.3010000000000002</v>
      </c>
      <c r="AO4263" s="390">
        <f t="shared" si="900"/>
        <v>7.4109999999999996</v>
      </c>
    </row>
    <row r="4264" spans="1:41" ht="15" customHeight="1" x14ac:dyDescent="0.25">
      <c r="A4264" s="127" t="s">
        <v>3228</v>
      </c>
      <c r="B4264" s="125" t="s">
        <v>159</v>
      </c>
      <c r="C4264" s="125" t="s">
        <v>4007</v>
      </c>
      <c r="D4264" s="125" t="s">
        <v>162</v>
      </c>
      <c r="F4264" s="126">
        <v>10.11</v>
      </c>
      <c r="G4264" s="126">
        <v>10.51</v>
      </c>
      <c r="H4264" s="126">
        <v>8.09</v>
      </c>
      <c r="I4264" s="126"/>
      <c r="J4264" s="317"/>
      <c r="K4264" s="323">
        <f>ROUND(SUMIF('VGT-Bewegungsdaten'!B:B,A4264,'VGT-Bewegungsdaten'!C:C),3)</f>
        <v>0</v>
      </c>
      <c r="L4264" s="324">
        <f>ROUND(SUMIF('VGT-Bewegungsdaten'!B:B,$A4264,'VGT-Bewegungsdaten'!D:D),2)</f>
        <v>0</v>
      </c>
      <c r="N4264" s="376" t="s">
        <v>4930</v>
      </c>
      <c r="O4264" s="376" t="s">
        <v>4948</v>
      </c>
      <c r="P4264" s="326">
        <f>ROUND(SUMIF('AV-Bewegungsdaten'!B:B,A4264,'AV-Bewegungsdaten'!C:C),3)</f>
        <v>0</v>
      </c>
      <c r="Q4264" s="324">
        <f>ROUND(SUMIF('AV-Bewegungsdaten'!B:B,$A4264,'AV-Bewegungsdaten'!D:D),2)</f>
        <v>0</v>
      </c>
      <c r="T4264" s="327"/>
      <c r="U4264" s="326">
        <f>ROUND(SUMIF('DV-Bewegungsdaten'!B:B,Kategorien!A4264,'DV-Bewegungsdaten'!D:D),3)</f>
        <v>0</v>
      </c>
      <c r="V4264" s="324">
        <f>ROUND(SUMIF('DV-Bewegungsdaten'!B:B,Kategorien!A4264,'DV-Bewegungsdaten'!E:E),3)</f>
        <v>0</v>
      </c>
      <c r="AD4264" s="390">
        <f t="shared" si="889"/>
        <v>6.6769999999999996</v>
      </c>
      <c r="AE4264" s="390">
        <f t="shared" si="890"/>
        <v>6.6989999999999998</v>
      </c>
      <c r="AF4264" s="390">
        <f t="shared" si="891"/>
        <v>8.0869999999999997</v>
      </c>
      <c r="AG4264" s="390">
        <f t="shared" si="892"/>
        <v>7.2479999999999993</v>
      </c>
      <c r="AH4264" s="390">
        <f t="shared" si="893"/>
        <v>6.9459999999999997</v>
      </c>
      <c r="AI4264" s="390">
        <f t="shared" si="894"/>
        <v>8.2789999999999999</v>
      </c>
      <c r="AJ4264" s="390">
        <f t="shared" si="895"/>
        <v>6.8689999999999998</v>
      </c>
      <c r="AK4264" s="390">
        <f t="shared" si="896"/>
        <v>7.4809999999999999</v>
      </c>
      <c r="AL4264" s="390">
        <f t="shared" si="897"/>
        <v>7.4459999999999997</v>
      </c>
      <c r="AM4264" s="390">
        <f t="shared" si="898"/>
        <v>7.3159999999999998</v>
      </c>
      <c r="AN4264" s="390">
        <f t="shared" si="899"/>
        <v>6.8010000000000002</v>
      </c>
      <c r="AO4264" s="390">
        <f t="shared" si="900"/>
        <v>7.9109999999999996</v>
      </c>
    </row>
    <row r="4265" spans="1:41" ht="15" customHeight="1" x14ac:dyDescent="0.25">
      <c r="A4265" s="127" t="s">
        <v>3229</v>
      </c>
      <c r="B4265" s="125" t="s">
        <v>159</v>
      </c>
      <c r="C4265" s="125" t="s">
        <v>4007</v>
      </c>
      <c r="D4265" s="125" t="s">
        <v>164</v>
      </c>
      <c r="F4265" s="126">
        <v>4.97</v>
      </c>
      <c r="G4265" s="126">
        <v>5.37</v>
      </c>
      <c r="H4265" s="126">
        <v>3.98</v>
      </c>
      <c r="I4265" s="126"/>
      <c r="J4265" s="317"/>
      <c r="K4265" s="323">
        <f>ROUND(SUMIF('VGT-Bewegungsdaten'!B:B,A4265,'VGT-Bewegungsdaten'!C:C),3)</f>
        <v>0</v>
      </c>
      <c r="L4265" s="324">
        <f>ROUND(SUMIF('VGT-Bewegungsdaten'!B:B,$A4265,'VGT-Bewegungsdaten'!D:D),2)</f>
        <v>0</v>
      </c>
      <c r="N4265" s="376" t="s">
        <v>4930</v>
      </c>
      <c r="O4265" s="376" t="s">
        <v>4948</v>
      </c>
      <c r="P4265" s="326">
        <f>ROUND(SUMIF('AV-Bewegungsdaten'!B:B,A4265,'AV-Bewegungsdaten'!C:C),3)</f>
        <v>0</v>
      </c>
      <c r="Q4265" s="324">
        <f>ROUND(SUMIF('AV-Bewegungsdaten'!B:B,$A4265,'AV-Bewegungsdaten'!D:D),2)</f>
        <v>0</v>
      </c>
      <c r="T4265" s="327"/>
      <c r="U4265" s="326">
        <f>ROUND(SUMIF('DV-Bewegungsdaten'!B:B,Kategorien!A4265,'DV-Bewegungsdaten'!D:D),3)</f>
        <v>0</v>
      </c>
      <c r="V4265" s="324">
        <f>ROUND(SUMIF('DV-Bewegungsdaten'!B:B,Kategorien!A4265,'DV-Bewegungsdaten'!E:E),3)</f>
        <v>0</v>
      </c>
      <c r="AD4265" s="390">
        <f t="shared" si="889"/>
        <v>1.5369999999999999</v>
      </c>
      <c r="AE4265" s="390">
        <f t="shared" si="890"/>
        <v>1.5590000000000002</v>
      </c>
      <c r="AF4265" s="390">
        <f t="shared" si="891"/>
        <v>2.9470000000000001</v>
      </c>
      <c r="AG4265" s="390">
        <f t="shared" si="892"/>
        <v>2.1080000000000001</v>
      </c>
      <c r="AH4265" s="390">
        <f t="shared" si="893"/>
        <v>1.806</v>
      </c>
      <c r="AI4265" s="390">
        <f t="shared" si="894"/>
        <v>3.1390000000000002</v>
      </c>
      <c r="AJ4265" s="390">
        <f t="shared" si="895"/>
        <v>1.7290000000000001</v>
      </c>
      <c r="AK4265" s="390">
        <f t="shared" si="896"/>
        <v>2.3410000000000002</v>
      </c>
      <c r="AL4265" s="390">
        <f t="shared" si="897"/>
        <v>2.306</v>
      </c>
      <c r="AM4265" s="390">
        <f t="shared" si="898"/>
        <v>2.1760000000000002</v>
      </c>
      <c r="AN4265" s="390">
        <f t="shared" si="899"/>
        <v>1.661</v>
      </c>
      <c r="AO4265" s="390">
        <f t="shared" si="900"/>
        <v>2.7709999999999999</v>
      </c>
    </row>
    <row r="4266" spans="1:41" ht="15" customHeight="1" x14ac:dyDescent="0.25">
      <c r="A4266" s="127" t="s">
        <v>3971</v>
      </c>
      <c r="B4266" s="125" t="s">
        <v>159</v>
      </c>
      <c r="C4266" s="125" t="s">
        <v>4008</v>
      </c>
      <c r="D4266" s="125" t="s">
        <v>160</v>
      </c>
      <c r="F4266" s="126">
        <v>9.51</v>
      </c>
      <c r="G4266" s="126">
        <v>9.91</v>
      </c>
      <c r="H4266" s="126">
        <v>7.61</v>
      </c>
      <c r="I4266" s="126"/>
      <c r="J4266" s="317"/>
      <c r="K4266" s="323">
        <f>ROUND(SUMIF('VGT-Bewegungsdaten'!B:B,A4266,'VGT-Bewegungsdaten'!C:C),3)</f>
        <v>0</v>
      </c>
      <c r="L4266" s="324">
        <f>ROUND(SUMIF('VGT-Bewegungsdaten'!B:B,$A4266,'VGT-Bewegungsdaten'!D:D),2)</f>
        <v>0</v>
      </c>
      <c r="N4266" s="376" t="s">
        <v>4930</v>
      </c>
      <c r="O4266" s="376" t="s">
        <v>4948</v>
      </c>
      <c r="P4266" s="326">
        <f>ROUND(SUMIF('AV-Bewegungsdaten'!B:B,A4266,'AV-Bewegungsdaten'!C:C),3)</f>
        <v>0</v>
      </c>
      <c r="Q4266" s="324">
        <f>ROUND(SUMIF('AV-Bewegungsdaten'!B:B,$A4266,'AV-Bewegungsdaten'!D:D),2)</f>
        <v>0</v>
      </c>
      <c r="T4266" s="327"/>
      <c r="U4266" s="326">
        <f>ROUND(SUMIF('DV-Bewegungsdaten'!B:B,Kategorien!A4266,'DV-Bewegungsdaten'!D:D),3)</f>
        <v>0</v>
      </c>
      <c r="V4266" s="324">
        <f>ROUND(SUMIF('DV-Bewegungsdaten'!B:B,Kategorien!A4266,'DV-Bewegungsdaten'!E:E),3)</f>
        <v>0</v>
      </c>
      <c r="AD4266" s="390">
        <f t="shared" si="889"/>
        <v>6.077</v>
      </c>
      <c r="AE4266" s="390">
        <f t="shared" si="890"/>
        <v>6.0990000000000002</v>
      </c>
      <c r="AF4266" s="390">
        <f t="shared" si="891"/>
        <v>7.4870000000000001</v>
      </c>
      <c r="AG4266" s="390">
        <f t="shared" si="892"/>
        <v>6.6479999999999997</v>
      </c>
      <c r="AH4266" s="390">
        <f t="shared" si="893"/>
        <v>6.3460000000000001</v>
      </c>
      <c r="AI4266" s="390">
        <f t="shared" si="894"/>
        <v>7.6790000000000003</v>
      </c>
      <c r="AJ4266" s="390">
        <f t="shared" si="895"/>
        <v>6.2690000000000001</v>
      </c>
      <c r="AK4266" s="390">
        <f t="shared" si="896"/>
        <v>6.8810000000000002</v>
      </c>
      <c r="AL4266" s="390">
        <f t="shared" si="897"/>
        <v>6.8460000000000001</v>
      </c>
      <c r="AM4266" s="390">
        <f t="shared" si="898"/>
        <v>6.7160000000000002</v>
      </c>
      <c r="AN4266" s="390">
        <f t="shared" si="899"/>
        <v>6.2010000000000005</v>
      </c>
      <c r="AO4266" s="390">
        <f t="shared" si="900"/>
        <v>7.3109999999999999</v>
      </c>
    </row>
    <row r="4267" spans="1:41" ht="15" customHeight="1" x14ac:dyDescent="0.25">
      <c r="A4267" s="127" t="s">
        <v>3972</v>
      </c>
      <c r="B4267" s="125" t="s">
        <v>159</v>
      </c>
      <c r="C4267" s="125" t="s">
        <v>4008</v>
      </c>
      <c r="D4267" s="125" t="s">
        <v>162</v>
      </c>
      <c r="F4267" s="126">
        <v>10</v>
      </c>
      <c r="G4267" s="126">
        <v>10.4</v>
      </c>
      <c r="H4267" s="126">
        <v>8</v>
      </c>
      <c r="I4267" s="126"/>
      <c r="J4267" s="317"/>
      <c r="K4267" s="323">
        <f>ROUND(SUMIF('VGT-Bewegungsdaten'!B:B,A4267,'VGT-Bewegungsdaten'!C:C),3)</f>
        <v>0</v>
      </c>
      <c r="L4267" s="324">
        <f>ROUND(SUMIF('VGT-Bewegungsdaten'!B:B,$A4267,'VGT-Bewegungsdaten'!D:D),2)</f>
        <v>0</v>
      </c>
      <c r="N4267" s="376" t="s">
        <v>4930</v>
      </c>
      <c r="O4267" s="376" t="s">
        <v>4948</v>
      </c>
      <c r="P4267" s="326">
        <f>ROUND(SUMIF('AV-Bewegungsdaten'!B:B,A4267,'AV-Bewegungsdaten'!C:C),3)</f>
        <v>0</v>
      </c>
      <c r="Q4267" s="324">
        <f>ROUND(SUMIF('AV-Bewegungsdaten'!B:B,$A4267,'AV-Bewegungsdaten'!D:D),2)</f>
        <v>0</v>
      </c>
      <c r="T4267" s="327"/>
      <c r="U4267" s="326">
        <f>ROUND(SUMIF('DV-Bewegungsdaten'!B:B,Kategorien!A4267,'DV-Bewegungsdaten'!D:D),3)</f>
        <v>0</v>
      </c>
      <c r="V4267" s="324">
        <f>ROUND(SUMIF('DV-Bewegungsdaten'!B:B,Kategorien!A4267,'DV-Bewegungsdaten'!E:E),3)</f>
        <v>0</v>
      </c>
      <c r="AD4267" s="390">
        <f t="shared" si="889"/>
        <v>6.5670000000000002</v>
      </c>
      <c r="AE4267" s="390">
        <f t="shared" si="890"/>
        <v>6.5890000000000004</v>
      </c>
      <c r="AF4267" s="390">
        <f t="shared" si="891"/>
        <v>7.9770000000000003</v>
      </c>
      <c r="AG4267" s="390">
        <f t="shared" si="892"/>
        <v>7.1379999999999999</v>
      </c>
      <c r="AH4267" s="390">
        <f t="shared" si="893"/>
        <v>6.8360000000000003</v>
      </c>
      <c r="AI4267" s="390">
        <f t="shared" si="894"/>
        <v>8.1690000000000005</v>
      </c>
      <c r="AJ4267" s="390">
        <f t="shared" si="895"/>
        <v>6.7590000000000003</v>
      </c>
      <c r="AK4267" s="390">
        <f t="shared" si="896"/>
        <v>7.3710000000000004</v>
      </c>
      <c r="AL4267" s="390">
        <f t="shared" si="897"/>
        <v>7.3360000000000003</v>
      </c>
      <c r="AM4267" s="390">
        <f t="shared" si="898"/>
        <v>7.2060000000000004</v>
      </c>
      <c r="AN4267" s="390">
        <f t="shared" si="899"/>
        <v>6.6910000000000007</v>
      </c>
      <c r="AO4267" s="390">
        <f t="shared" si="900"/>
        <v>7.8010000000000002</v>
      </c>
    </row>
    <row r="4268" spans="1:41" ht="15" customHeight="1" x14ac:dyDescent="0.25">
      <c r="A4268" s="127" t="s">
        <v>3973</v>
      </c>
      <c r="B4268" s="125" t="s">
        <v>159</v>
      </c>
      <c r="C4268" s="125" t="s">
        <v>4008</v>
      </c>
      <c r="D4268" s="125" t="s">
        <v>164</v>
      </c>
      <c r="F4268" s="126">
        <v>4.92</v>
      </c>
      <c r="G4268" s="126">
        <v>5.32</v>
      </c>
      <c r="H4268" s="126">
        <v>3.94</v>
      </c>
      <c r="I4268" s="126"/>
      <c r="J4268" s="317"/>
      <c r="K4268" s="323">
        <f>ROUND(SUMIF('VGT-Bewegungsdaten'!B:B,A4268,'VGT-Bewegungsdaten'!C:C),3)</f>
        <v>0</v>
      </c>
      <c r="L4268" s="324">
        <f>ROUND(SUMIF('VGT-Bewegungsdaten'!B:B,$A4268,'VGT-Bewegungsdaten'!D:D),2)</f>
        <v>0</v>
      </c>
      <c r="N4268" s="376" t="s">
        <v>4930</v>
      </c>
      <c r="O4268" s="376" t="s">
        <v>4948</v>
      </c>
      <c r="P4268" s="326">
        <f>ROUND(SUMIF('AV-Bewegungsdaten'!B:B,A4268,'AV-Bewegungsdaten'!C:C),3)</f>
        <v>0</v>
      </c>
      <c r="Q4268" s="324">
        <f>ROUND(SUMIF('AV-Bewegungsdaten'!B:B,$A4268,'AV-Bewegungsdaten'!D:D),2)</f>
        <v>0</v>
      </c>
      <c r="T4268" s="327"/>
      <c r="U4268" s="326">
        <f>ROUND(SUMIF('DV-Bewegungsdaten'!B:B,Kategorien!A4268,'DV-Bewegungsdaten'!D:D),3)</f>
        <v>0</v>
      </c>
      <c r="V4268" s="324">
        <f>ROUND(SUMIF('DV-Bewegungsdaten'!B:B,Kategorien!A4268,'DV-Bewegungsdaten'!E:E),3)</f>
        <v>0</v>
      </c>
      <c r="AD4268" s="390">
        <f t="shared" si="889"/>
        <v>1.4870000000000001</v>
      </c>
      <c r="AE4268" s="390">
        <f t="shared" si="890"/>
        <v>1.5090000000000003</v>
      </c>
      <c r="AF4268" s="390">
        <f t="shared" si="891"/>
        <v>2.8970000000000002</v>
      </c>
      <c r="AG4268" s="390">
        <f t="shared" si="892"/>
        <v>2.0580000000000003</v>
      </c>
      <c r="AH4268" s="390">
        <f t="shared" si="893"/>
        <v>1.7560000000000002</v>
      </c>
      <c r="AI4268" s="390">
        <f t="shared" si="894"/>
        <v>3.0890000000000004</v>
      </c>
      <c r="AJ4268" s="390">
        <f t="shared" si="895"/>
        <v>1.6790000000000003</v>
      </c>
      <c r="AK4268" s="390">
        <f t="shared" si="896"/>
        <v>2.2910000000000004</v>
      </c>
      <c r="AL4268" s="390">
        <f t="shared" si="897"/>
        <v>2.2560000000000002</v>
      </c>
      <c r="AM4268" s="390">
        <f t="shared" si="898"/>
        <v>2.1260000000000003</v>
      </c>
      <c r="AN4268" s="390">
        <f t="shared" si="899"/>
        <v>1.6110000000000002</v>
      </c>
      <c r="AO4268" s="390">
        <f t="shared" si="900"/>
        <v>2.7210000000000001</v>
      </c>
    </row>
    <row r="4269" spans="1:41" ht="15" customHeight="1" x14ac:dyDescent="0.25">
      <c r="A4269" s="127" t="s">
        <v>4720</v>
      </c>
      <c r="B4269" s="125" t="s">
        <v>159</v>
      </c>
      <c r="C4269" s="125" t="s">
        <v>4010</v>
      </c>
      <c r="D4269" s="125" t="s">
        <v>160</v>
      </c>
      <c r="F4269" s="126">
        <v>9.43</v>
      </c>
      <c r="G4269" s="126">
        <v>9.83</v>
      </c>
      <c r="H4269" s="126">
        <v>7.54</v>
      </c>
      <c r="I4269" s="126"/>
      <c r="J4269" s="317"/>
      <c r="K4269" s="323">
        <f>ROUND(SUMIF('VGT-Bewegungsdaten'!B:B,A4269,'VGT-Bewegungsdaten'!C:C),3)</f>
        <v>0</v>
      </c>
      <c r="L4269" s="324">
        <f>ROUND(SUMIF('VGT-Bewegungsdaten'!B:B,$A4269,'VGT-Bewegungsdaten'!D:D),2)</f>
        <v>0</v>
      </c>
      <c r="N4269" s="376" t="s">
        <v>4930</v>
      </c>
      <c r="O4269" s="376" t="s">
        <v>4948</v>
      </c>
      <c r="P4269" s="326">
        <f>ROUND(SUMIF('AV-Bewegungsdaten'!B:B,A4269,'AV-Bewegungsdaten'!C:C),3)</f>
        <v>0</v>
      </c>
      <c r="Q4269" s="324">
        <f>ROUND(SUMIF('AV-Bewegungsdaten'!B:B,$A4269,'AV-Bewegungsdaten'!D:D),2)</f>
        <v>0</v>
      </c>
      <c r="T4269" s="327"/>
      <c r="U4269" s="326">
        <f>ROUND(SUMIF('DV-Bewegungsdaten'!B:B,Kategorien!A4269,'DV-Bewegungsdaten'!D:D),3)</f>
        <v>0</v>
      </c>
      <c r="V4269" s="324">
        <f>ROUND(SUMIF('DV-Bewegungsdaten'!B:B,Kategorien!A4269,'DV-Bewegungsdaten'!E:E),3)</f>
        <v>0</v>
      </c>
      <c r="AD4269" s="390">
        <f t="shared" si="889"/>
        <v>5.9969999999999999</v>
      </c>
      <c r="AE4269" s="390">
        <f t="shared" si="890"/>
        <v>6.0190000000000001</v>
      </c>
      <c r="AF4269" s="390">
        <f t="shared" si="891"/>
        <v>7.407</v>
      </c>
      <c r="AG4269" s="390">
        <f t="shared" si="892"/>
        <v>6.5679999999999996</v>
      </c>
      <c r="AH4269" s="390">
        <f t="shared" si="893"/>
        <v>6.266</v>
      </c>
      <c r="AI4269" s="390">
        <f t="shared" si="894"/>
        <v>7.5990000000000002</v>
      </c>
      <c r="AJ4269" s="390">
        <f t="shared" si="895"/>
        <v>6.1890000000000001</v>
      </c>
      <c r="AK4269" s="390">
        <f t="shared" si="896"/>
        <v>6.8010000000000002</v>
      </c>
      <c r="AL4269" s="390">
        <f t="shared" si="897"/>
        <v>6.766</v>
      </c>
      <c r="AM4269" s="390">
        <f t="shared" si="898"/>
        <v>6.6360000000000001</v>
      </c>
      <c r="AN4269" s="390">
        <f t="shared" si="899"/>
        <v>6.1210000000000004</v>
      </c>
      <c r="AO4269" s="390">
        <f t="shared" si="900"/>
        <v>7.2309999999999999</v>
      </c>
    </row>
    <row r="4270" spans="1:41" ht="15" customHeight="1" x14ac:dyDescent="0.25">
      <c r="A4270" s="127" t="s">
        <v>4721</v>
      </c>
      <c r="B4270" s="125" t="s">
        <v>159</v>
      </c>
      <c r="C4270" s="125" t="s">
        <v>4010</v>
      </c>
      <c r="D4270" s="125" t="s">
        <v>162</v>
      </c>
      <c r="F4270" s="126">
        <v>9.91</v>
      </c>
      <c r="G4270" s="126">
        <v>10.31</v>
      </c>
      <c r="H4270" s="126">
        <v>7.93</v>
      </c>
      <c r="I4270" s="126"/>
      <c r="J4270" s="317"/>
      <c r="K4270" s="323">
        <f>ROUND(SUMIF('VGT-Bewegungsdaten'!B:B,A4270,'VGT-Bewegungsdaten'!C:C),3)</f>
        <v>0</v>
      </c>
      <c r="L4270" s="324">
        <f>ROUND(SUMIF('VGT-Bewegungsdaten'!B:B,$A4270,'VGT-Bewegungsdaten'!D:D),2)</f>
        <v>0</v>
      </c>
      <c r="N4270" s="376" t="s">
        <v>4930</v>
      </c>
      <c r="O4270" s="376" t="s">
        <v>4948</v>
      </c>
      <c r="P4270" s="326">
        <f>ROUND(SUMIF('AV-Bewegungsdaten'!B:B,A4270,'AV-Bewegungsdaten'!C:C),3)</f>
        <v>0</v>
      </c>
      <c r="Q4270" s="324">
        <f>ROUND(SUMIF('AV-Bewegungsdaten'!B:B,$A4270,'AV-Bewegungsdaten'!D:D),2)</f>
        <v>0</v>
      </c>
      <c r="T4270" s="327"/>
      <c r="U4270" s="326">
        <f>ROUND(SUMIF('DV-Bewegungsdaten'!B:B,Kategorien!A4270,'DV-Bewegungsdaten'!D:D),3)</f>
        <v>0</v>
      </c>
      <c r="V4270" s="324">
        <f>ROUND(SUMIF('DV-Bewegungsdaten'!B:B,Kategorien!A4270,'DV-Bewegungsdaten'!E:E),3)</f>
        <v>0</v>
      </c>
      <c r="AD4270" s="390">
        <f t="shared" si="889"/>
        <v>6.4770000000000003</v>
      </c>
      <c r="AE4270" s="390">
        <f t="shared" si="890"/>
        <v>6.4990000000000006</v>
      </c>
      <c r="AF4270" s="390">
        <f t="shared" si="891"/>
        <v>7.8870000000000005</v>
      </c>
      <c r="AG4270" s="390">
        <f t="shared" si="892"/>
        <v>7.048</v>
      </c>
      <c r="AH4270" s="390">
        <f t="shared" si="893"/>
        <v>6.7460000000000004</v>
      </c>
      <c r="AI4270" s="390">
        <f t="shared" si="894"/>
        <v>8.0790000000000006</v>
      </c>
      <c r="AJ4270" s="390">
        <f t="shared" si="895"/>
        <v>6.6690000000000005</v>
      </c>
      <c r="AK4270" s="390">
        <f t="shared" si="896"/>
        <v>7.2810000000000006</v>
      </c>
      <c r="AL4270" s="390">
        <f t="shared" si="897"/>
        <v>7.2460000000000004</v>
      </c>
      <c r="AM4270" s="390">
        <f t="shared" si="898"/>
        <v>7.1160000000000005</v>
      </c>
      <c r="AN4270" s="390">
        <f t="shared" si="899"/>
        <v>6.6010000000000009</v>
      </c>
      <c r="AO4270" s="390">
        <f t="shared" si="900"/>
        <v>7.7110000000000003</v>
      </c>
    </row>
    <row r="4271" spans="1:41" ht="15" customHeight="1" x14ac:dyDescent="0.25">
      <c r="A4271" s="127" t="s">
        <v>4722</v>
      </c>
      <c r="B4271" s="125" t="s">
        <v>159</v>
      </c>
      <c r="C4271" s="125" t="s">
        <v>4010</v>
      </c>
      <c r="D4271" s="125" t="s">
        <v>164</v>
      </c>
      <c r="F4271" s="126">
        <v>4.87</v>
      </c>
      <c r="G4271" s="126">
        <v>5.2700000000000005</v>
      </c>
      <c r="H4271" s="126">
        <v>3.9</v>
      </c>
      <c r="I4271" s="126"/>
      <c r="J4271" s="317"/>
      <c r="K4271" s="323">
        <f>ROUND(SUMIF('VGT-Bewegungsdaten'!B:B,A4271,'VGT-Bewegungsdaten'!C:C),3)</f>
        <v>0</v>
      </c>
      <c r="L4271" s="324">
        <f>ROUND(SUMIF('VGT-Bewegungsdaten'!B:B,$A4271,'VGT-Bewegungsdaten'!D:D),2)</f>
        <v>0</v>
      </c>
      <c r="N4271" s="376" t="s">
        <v>4930</v>
      </c>
      <c r="O4271" s="376" t="s">
        <v>4948</v>
      </c>
      <c r="P4271" s="326">
        <f>ROUND(SUMIF('AV-Bewegungsdaten'!B:B,A4271,'AV-Bewegungsdaten'!C:C),3)</f>
        <v>0</v>
      </c>
      <c r="Q4271" s="324">
        <f>ROUND(SUMIF('AV-Bewegungsdaten'!B:B,$A4271,'AV-Bewegungsdaten'!D:D),2)</f>
        <v>0</v>
      </c>
      <c r="T4271" s="327"/>
      <c r="U4271" s="326">
        <f>ROUND(SUMIF('DV-Bewegungsdaten'!B:B,Kategorien!A4271,'DV-Bewegungsdaten'!D:D),3)</f>
        <v>0</v>
      </c>
      <c r="V4271" s="324">
        <f>ROUND(SUMIF('DV-Bewegungsdaten'!B:B,Kategorien!A4271,'DV-Bewegungsdaten'!E:E),3)</f>
        <v>0</v>
      </c>
      <c r="AD4271" s="390">
        <f t="shared" si="889"/>
        <v>1.4370000000000003</v>
      </c>
      <c r="AE4271" s="390">
        <f t="shared" si="890"/>
        <v>1.4590000000000005</v>
      </c>
      <c r="AF4271" s="390">
        <f t="shared" si="891"/>
        <v>2.8470000000000004</v>
      </c>
      <c r="AG4271" s="390">
        <f t="shared" si="892"/>
        <v>2.0080000000000005</v>
      </c>
      <c r="AH4271" s="390">
        <f t="shared" si="893"/>
        <v>1.7060000000000004</v>
      </c>
      <c r="AI4271" s="390">
        <f t="shared" si="894"/>
        <v>3.0390000000000006</v>
      </c>
      <c r="AJ4271" s="390">
        <f t="shared" si="895"/>
        <v>1.6290000000000004</v>
      </c>
      <c r="AK4271" s="390">
        <f t="shared" si="896"/>
        <v>2.2410000000000005</v>
      </c>
      <c r="AL4271" s="390">
        <f t="shared" si="897"/>
        <v>2.2060000000000004</v>
      </c>
      <c r="AM4271" s="390">
        <f t="shared" si="898"/>
        <v>2.0760000000000005</v>
      </c>
      <c r="AN4271" s="390">
        <f t="shared" si="899"/>
        <v>1.5610000000000004</v>
      </c>
      <c r="AO4271" s="390">
        <f t="shared" si="900"/>
        <v>2.6710000000000003</v>
      </c>
    </row>
    <row r="4272" spans="1:41" ht="15" customHeight="1" x14ac:dyDescent="0.25">
      <c r="A4272" s="127" t="s">
        <v>5120</v>
      </c>
      <c r="B4272" s="125" t="s">
        <v>159</v>
      </c>
      <c r="C4272" s="125" t="s">
        <v>4969</v>
      </c>
      <c r="D4272" s="125" t="s">
        <v>160</v>
      </c>
      <c r="F4272" s="126">
        <v>9.2900000000000009</v>
      </c>
      <c r="G4272" s="126">
        <v>9.6900000000000013</v>
      </c>
      <c r="H4272" s="126">
        <v>7.43</v>
      </c>
      <c r="I4272" s="126"/>
      <c r="J4272" s="317"/>
      <c r="K4272" s="323">
        <f>ROUND(SUMIF('VGT-Bewegungsdaten'!B:B,A4272,'VGT-Bewegungsdaten'!C:C),3)</f>
        <v>0</v>
      </c>
      <c r="L4272" s="324">
        <f>ROUND(SUMIF('VGT-Bewegungsdaten'!B:B,$A4272,'VGT-Bewegungsdaten'!D:D),2)</f>
        <v>0</v>
      </c>
      <c r="N4272" s="376" t="s">
        <v>4930</v>
      </c>
      <c r="O4272" s="376" t="s">
        <v>4948</v>
      </c>
      <c r="P4272" s="326">
        <f>ROUND(SUMIF('AV-Bewegungsdaten'!B:B,A4272,'AV-Bewegungsdaten'!C:C),3)</f>
        <v>0</v>
      </c>
      <c r="Q4272" s="324">
        <f>ROUND(SUMIF('AV-Bewegungsdaten'!B:B,$A4272,'AV-Bewegungsdaten'!D:D),2)</f>
        <v>0</v>
      </c>
      <c r="T4272" s="327"/>
      <c r="U4272" s="326">
        <f>ROUND(SUMIF('DV-Bewegungsdaten'!B:B,Kategorien!A4272,'DV-Bewegungsdaten'!D:D),3)</f>
        <v>0</v>
      </c>
      <c r="V4272" s="324">
        <f>ROUND(SUMIF('DV-Bewegungsdaten'!B:B,Kategorien!A4272,'DV-Bewegungsdaten'!E:E),3)</f>
        <v>0</v>
      </c>
      <c r="AD4272" s="390">
        <f t="shared" si="889"/>
        <v>5.8570000000000011</v>
      </c>
      <c r="AE4272" s="390">
        <f t="shared" si="890"/>
        <v>5.8790000000000013</v>
      </c>
      <c r="AF4272" s="390">
        <f t="shared" si="891"/>
        <v>7.2670000000000012</v>
      </c>
      <c r="AG4272" s="390">
        <f t="shared" si="892"/>
        <v>6.4280000000000008</v>
      </c>
      <c r="AH4272" s="390">
        <f t="shared" si="893"/>
        <v>6.1260000000000012</v>
      </c>
      <c r="AI4272" s="390">
        <f t="shared" si="894"/>
        <v>7.4590000000000014</v>
      </c>
      <c r="AJ4272" s="390">
        <f t="shared" si="895"/>
        <v>6.0490000000000013</v>
      </c>
      <c r="AK4272" s="390">
        <f t="shared" si="896"/>
        <v>6.6610000000000014</v>
      </c>
      <c r="AL4272" s="390">
        <f t="shared" si="897"/>
        <v>6.6260000000000012</v>
      </c>
      <c r="AM4272" s="390">
        <f t="shared" si="898"/>
        <v>6.4960000000000013</v>
      </c>
      <c r="AN4272" s="390">
        <f t="shared" si="899"/>
        <v>5.9810000000000016</v>
      </c>
      <c r="AO4272" s="390">
        <f t="shared" si="900"/>
        <v>7.0910000000000011</v>
      </c>
    </row>
    <row r="4273" spans="1:41" ht="15" customHeight="1" x14ac:dyDescent="0.25">
      <c r="A4273" s="127" t="s">
        <v>5121</v>
      </c>
      <c r="B4273" s="125" t="s">
        <v>159</v>
      </c>
      <c r="C4273" s="125" t="s">
        <v>4969</v>
      </c>
      <c r="D4273" s="125" t="s">
        <v>162</v>
      </c>
      <c r="F4273" s="126">
        <v>9.7600000000000016</v>
      </c>
      <c r="G4273" s="126">
        <v>10.160000000000002</v>
      </c>
      <c r="H4273" s="126">
        <v>7.81</v>
      </c>
      <c r="I4273" s="126"/>
      <c r="J4273" s="317"/>
      <c r="K4273" s="323">
        <f>ROUND(SUMIF('VGT-Bewegungsdaten'!B:B,A4273,'VGT-Bewegungsdaten'!C:C),3)</f>
        <v>0</v>
      </c>
      <c r="L4273" s="324">
        <f>ROUND(SUMIF('VGT-Bewegungsdaten'!B:B,$A4273,'VGT-Bewegungsdaten'!D:D),2)</f>
        <v>0</v>
      </c>
      <c r="N4273" s="376" t="s">
        <v>4930</v>
      </c>
      <c r="O4273" s="376" t="s">
        <v>4948</v>
      </c>
      <c r="P4273" s="326">
        <f>ROUND(SUMIF('AV-Bewegungsdaten'!B:B,A4273,'AV-Bewegungsdaten'!C:C),3)</f>
        <v>0</v>
      </c>
      <c r="Q4273" s="324">
        <f>ROUND(SUMIF('AV-Bewegungsdaten'!B:B,$A4273,'AV-Bewegungsdaten'!D:D),2)</f>
        <v>0</v>
      </c>
      <c r="T4273" s="327"/>
      <c r="U4273" s="326">
        <f>ROUND(SUMIF('DV-Bewegungsdaten'!B:B,Kategorien!A4273,'DV-Bewegungsdaten'!D:D),3)</f>
        <v>0</v>
      </c>
      <c r="V4273" s="324">
        <f>ROUND(SUMIF('DV-Bewegungsdaten'!B:B,Kategorien!A4273,'DV-Bewegungsdaten'!E:E),3)</f>
        <v>0</v>
      </c>
      <c r="AD4273" s="390">
        <f t="shared" si="889"/>
        <v>6.3270000000000017</v>
      </c>
      <c r="AE4273" s="390">
        <f t="shared" si="890"/>
        <v>6.349000000000002</v>
      </c>
      <c r="AF4273" s="390">
        <f t="shared" si="891"/>
        <v>7.7370000000000019</v>
      </c>
      <c r="AG4273" s="390">
        <f t="shared" si="892"/>
        <v>6.8980000000000015</v>
      </c>
      <c r="AH4273" s="390">
        <f t="shared" si="893"/>
        <v>6.5960000000000019</v>
      </c>
      <c r="AI4273" s="390">
        <f t="shared" si="894"/>
        <v>7.929000000000002</v>
      </c>
      <c r="AJ4273" s="390">
        <f t="shared" si="895"/>
        <v>6.5190000000000019</v>
      </c>
      <c r="AK4273" s="390">
        <f t="shared" si="896"/>
        <v>7.131000000000002</v>
      </c>
      <c r="AL4273" s="390">
        <f t="shared" si="897"/>
        <v>7.0960000000000019</v>
      </c>
      <c r="AM4273" s="390">
        <f t="shared" si="898"/>
        <v>6.966000000000002</v>
      </c>
      <c r="AN4273" s="390">
        <f t="shared" si="899"/>
        <v>6.4510000000000023</v>
      </c>
      <c r="AO4273" s="390">
        <f t="shared" si="900"/>
        <v>7.5610000000000017</v>
      </c>
    </row>
    <row r="4274" spans="1:41" ht="15" customHeight="1" x14ac:dyDescent="0.25">
      <c r="A4274" s="127" t="s">
        <v>5122</v>
      </c>
      <c r="B4274" s="125" t="s">
        <v>159</v>
      </c>
      <c r="C4274" s="125" t="s">
        <v>4969</v>
      </c>
      <c r="D4274" s="125" t="s">
        <v>164</v>
      </c>
      <c r="F4274" s="126">
        <v>4.8</v>
      </c>
      <c r="G4274" s="126">
        <v>5.2</v>
      </c>
      <c r="H4274" s="126">
        <v>3.84</v>
      </c>
      <c r="I4274" s="126"/>
      <c r="J4274" s="317"/>
      <c r="K4274" s="323">
        <f>ROUND(SUMIF('VGT-Bewegungsdaten'!B:B,A4274,'VGT-Bewegungsdaten'!C:C),3)</f>
        <v>0</v>
      </c>
      <c r="L4274" s="324">
        <f>ROUND(SUMIF('VGT-Bewegungsdaten'!B:B,$A4274,'VGT-Bewegungsdaten'!D:D),2)</f>
        <v>0</v>
      </c>
      <c r="N4274" s="376" t="s">
        <v>4930</v>
      </c>
      <c r="O4274" s="376" t="s">
        <v>4948</v>
      </c>
      <c r="P4274" s="326">
        <f>ROUND(SUMIF('AV-Bewegungsdaten'!B:B,A4274,'AV-Bewegungsdaten'!C:C),3)</f>
        <v>0</v>
      </c>
      <c r="Q4274" s="324">
        <f>ROUND(SUMIF('AV-Bewegungsdaten'!B:B,$A4274,'AV-Bewegungsdaten'!D:D),2)</f>
        <v>0</v>
      </c>
      <c r="T4274" s="327"/>
      <c r="U4274" s="326">
        <f>ROUND(SUMIF('DV-Bewegungsdaten'!B:B,Kategorien!A4274,'DV-Bewegungsdaten'!D:D),3)</f>
        <v>0</v>
      </c>
      <c r="V4274" s="324">
        <f>ROUND(SUMIF('DV-Bewegungsdaten'!B:B,Kategorien!A4274,'DV-Bewegungsdaten'!E:E),3)</f>
        <v>0</v>
      </c>
      <c r="AD4274" s="390">
        <f t="shared" si="889"/>
        <v>1.367</v>
      </c>
      <c r="AE4274" s="390">
        <f t="shared" si="890"/>
        <v>1.3890000000000002</v>
      </c>
      <c r="AF4274" s="390">
        <f t="shared" si="891"/>
        <v>2.7770000000000001</v>
      </c>
      <c r="AG4274" s="390">
        <f t="shared" si="892"/>
        <v>1.9380000000000002</v>
      </c>
      <c r="AH4274" s="390">
        <f t="shared" si="893"/>
        <v>1.6360000000000001</v>
      </c>
      <c r="AI4274" s="390">
        <f t="shared" si="894"/>
        <v>2.9690000000000003</v>
      </c>
      <c r="AJ4274" s="390">
        <f t="shared" si="895"/>
        <v>1.5590000000000002</v>
      </c>
      <c r="AK4274" s="390">
        <f t="shared" si="896"/>
        <v>2.1710000000000003</v>
      </c>
      <c r="AL4274" s="390">
        <f t="shared" si="897"/>
        <v>2.1360000000000001</v>
      </c>
      <c r="AM4274" s="390">
        <f t="shared" si="898"/>
        <v>2.0060000000000002</v>
      </c>
      <c r="AN4274" s="390">
        <f t="shared" si="899"/>
        <v>1.4910000000000001</v>
      </c>
      <c r="AO4274" s="390">
        <f t="shared" si="900"/>
        <v>2.601</v>
      </c>
    </row>
    <row r="4275" spans="1:41" ht="15" customHeight="1" x14ac:dyDescent="0.25">
      <c r="A4275" s="127" t="s">
        <v>5448</v>
      </c>
      <c r="B4275" s="125" t="s">
        <v>159</v>
      </c>
      <c r="C4275" s="125" t="s">
        <v>5226</v>
      </c>
      <c r="D4275" s="125" t="s">
        <v>160</v>
      </c>
      <c r="F4275" s="126">
        <v>9.15</v>
      </c>
      <c r="G4275" s="126">
        <v>9.5500000000000007</v>
      </c>
      <c r="H4275" s="126">
        <v>7.32</v>
      </c>
      <c r="I4275" s="126"/>
      <c r="J4275" s="317"/>
      <c r="K4275" s="323">
        <f>ROUND(SUMIF('VGT-Bewegungsdaten'!B:B,A4275,'VGT-Bewegungsdaten'!C:C),3)</f>
        <v>0</v>
      </c>
      <c r="L4275" s="324">
        <f>ROUND(SUMIF('VGT-Bewegungsdaten'!B:B,$A4275,'VGT-Bewegungsdaten'!D:D),2)</f>
        <v>0</v>
      </c>
      <c r="N4275" s="376" t="s">
        <v>4930</v>
      </c>
      <c r="O4275" s="376" t="s">
        <v>4948</v>
      </c>
      <c r="P4275" s="326">
        <f>ROUND(SUMIF('AV-Bewegungsdaten'!B:B,A4275,'AV-Bewegungsdaten'!C:C),3)</f>
        <v>0</v>
      </c>
      <c r="Q4275" s="324">
        <f>ROUND(SUMIF('AV-Bewegungsdaten'!B:B,$A4275,'AV-Bewegungsdaten'!D:D),2)</f>
        <v>0</v>
      </c>
      <c r="T4275" s="327"/>
      <c r="U4275" s="326">
        <f>ROUND(SUMIF('DV-Bewegungsdaten'!B:B,Kategorien!A4275,'DV-Bewegungsdaten'!D:D),3)</f>
        <v>0</v>
      </c>
      <c r="V4275" s="324">
        <f>ROUND(SUMIF('DV-Bewegungsdaten'!B:B,Kategorien!A4275,'DV-Bewegungsdaten'!E:E),3)</f>
        <v>0</v>
      </c>
      <c r="AD4275" s="390">
        <f t="shared" si="889"/>
        <v>5.7170000000000005</v>
      </c>
      <c r="AE4275" s="390">
        <f t="shared" si="890"/>
        <v>5.7390000000000008</v>
      </c>
      <c r="AF4275" s="390">
        <f t="shared" si="891"/>
        <v>7.1270000000000007</v>
      </c>
      <c r="AG4275" s="390">
        <f t="shared" si="892"/>
        <v>6.2880000000000003</v>
      </c>
      <c r="AH4275" s="390">
        <f t="shared" si="893"/>
        <v>5.9860000000000007</v>
      </c>
      <c r="AI4275" s="390">
        <f t="shared" si="894"/>
        <v>7.3190000000000008</v>
      </c>
      <c r="AJ4275" s="390">
        <f t="shared" si="895"/>
        <v>5.9090000000000007</v>
      </c>
      <c r="AK4275" s="390">
        <f t="shared" si="896"/>
        <v>6.5210000000000008</v>
      </c>
      <c r="AL4275" s="390">
        <f t="shared" si="897"/>
        <v>6.4860000000000007</v>
      </c>
      <c r="AM4275" s="390">
        <f t="shared" si="898"/>
        <v>6.3560000000000008</v>
      </c>
      <c r="AN4275" s="390">
        <f t="shared" si="899"/>
        <v>5.8410000000000011</v>
      </c>
      <c r="AO4275" s="390">
        <f t="shared" si="900"/>
        <v>6.9510000000000005</v>
      </c>
    </row>
    <row r="4276" spans="1:41" ht="15" customHeight="1" x14ac:dyDescent="0.25">
      <c r="A4276" s="127" t="s">
        <v>5449</v>
      </c>
      <c r="B4276" s="125" t="s">
        <v>159</v>
      </c>
      <c r="C4276" s="125" t="s">
        <v>5226</v>
      </c>
      <c r="D4276" s="125" t="s">
        <v>162</v>
      </c>
      <c r="F4276" s="126">
        <v>9.620000000000001</v>
      </c>
      <c r="G4276" s="126">
        <v>10.020000000000001</v>
      </c>
      <c r="H4276" s="126">
        <v>7.7</v>
      </c>
      <c r="I4276" s="126"/>
      <c r="J4276" s="317"/>
      <c r="K4276" s="323">
        <f>ROUND(SUMIF('VGT-Bewegungsdaten'!B:B,A4276,'VGT-Bewegungsdaten'!C:C),3)</f>
        <v>0</v>
      </c>
      <c r="L4276" s="324">
        <f>ROUND(SUMIF('VGT-Bewegungsdaten'!B:B,$A4276,'VGT-Bewegungsdaten'!D:D),2)</f>
        <v>0</v>
      </c>
      <c r="N4276" s="376" t="s">
        <v>4930</v>
      </c>
      <c r="O4276" s="376" t="s">
        <v>4948</v>
      </c>
      <c r="P4276" s="326">
        <f>ROUND(SUMIF('AV-Bewegungsdaten'!B:B,A4276,'AV-Bewegungsdaten'!C:C),3)</f>
        <v>0</v>
      </c>
      <c r="Q4276" s="324">
        <f>ROUND(SUMIF('AV-Bewegungsdaten'!B:B,$A4276,'AV-Bewegungsdaten'!D:D),2)</f>
        <v>0</v>
      </c>
      <c r="T4276" s="327"/>
      <c r="U4276" s="326">
        <f>ROUND(SUMIF('DV-Bewegungsdaten'!B:B,Kategorien!A4276,'DV-Bewegungsdaten'!D:D),3)</f>
        <v>0</v>
      </c>
      <c r="V4276" s="324">
        <f>ROUND(SUMIF('DV-Bewegungsdaten'!B:B,Kategorien!A4276,'DV-Bewegungsdaten'!E:E),3)</f>
        <v>0</v>
      </c>
      <c r="AD4276" s="390">
        <f t="shared" si="889"/>
        <v>6.1870000000000012</v>
      </c>
      <c r="AE4276" s="390">
        <f t="shared" si="890"/>
        <v>6.2090000000000014</v>
      </c>
      <c r="AF4276" s="390">
        <f t="shared" si="891"/>
        <v>7.5970000000000013</v>
      </c>
      <c r="AG4276" s="390">
        <f t="shared" si="892"/>
        <v>6.7580000000000009</v>
      </c>
      <c r="AH4276" s="390">
        <f t="shared" si="893"/>
        <v>6.4560000000000013</v>
      </c>
      <c r="AI4276" s="390">
        <f t="shared" si="894"/>
        <v>7.7890000000000015</v>
      </c>
      <c r="AJ4276" s="390">
        <f t="shared" si="895"/>
        <v>6.3790000000000013</v>
      </c>
      <c r="AK4276" s="390">
        <f t="shared" si="896"/>
        <v>6.9910000000000014</v>
      </c>
      <c r="AL4276" s="390">
        <f t="shared" si="897"/>
        <v>6.9560000000000013</v>
      </c>
      <c r="AM4276" s="390">
        <f t="shared" si="898"/>
        <v>6.8260000000000014</v>
      </c>
      <c r="AN4276" s="390">
        <f t="shared" si="899"/>
        <v>6.3110000000000017</v>
      </c>
      <c r="AO4276" s="390">
        <f t="shared" si="900"/>
        <v>7.4210000000000012</v>
      </c>
    </row>
    <row r="4277" spans="1:41" ht="15" customHeight="1" x14ac:dyDescent="0.25">
      <c r="A4277" s="127" t="s">
        <v>5450</v>
      </c>
      <c r="B4277" s="125" t="s">
        <v>159</v>
      </c>
      <c r="C4277" s="125" t="s">
        <v>5226</v>
      </c>
      <c r="D4277" s="125" t="s">
        <v>164</v>
      </c>
      <c r="F4277" s="126">
        <v>4.72</v>
      </c>
      <c r="G4277" s="126">
        <v>5.12</v>
      </c>
      <c r="H4277" s="126">
        <v>3.78</v>
      </c>
      <c r="I4277" s="126"/>
      <c r="J4277" s="317"/>
      <c r="K4277" s="323">
        <f>ROUND(SUMIF('VGT-Bewegungsdaten'!B:B,A4277,'VGT-Bewegungsdaten'!C:C),3)</f>
        <v>0</v>
      </c>
      <c r="L4277" s="324">
        <f>ROUND(SUMIF('VGT-Bewegungsdaten'!B:B,$A4277,'VGT-Bewegungsdaten'!D:D),2)</f>
        <v>0</v>
      </c>
      <c r="N4277" s="376" t="s">
        <v>4930</v>
      </c>
      <c r="O4277" s="376" t="s">
        <v>4948</v>
      </c>
      <c r="P4277" s="326">
        <f>ROUND(SUMIF('AV-Bewegungsdaten'!B:B,A4277,'AV-Bewegungsdaten'!C:C),3)</f>
        <v>0</v>
      </c>
      <c r="Q4277" s="324">
        <f>ROUND(SUMIF('AV-Bewegungsdaten'!B:B,$A4277,'AV-Bewegungsdaten'!D:D),2)</f>
        <v>0</v>
      </c>
      <c r="T4277" s="327"/>
      <c r="U4277" s="326">
        <f>ROUND(SUMIF('DV-Bewegungsdaten'!B:B,Kategorien!A4277,'DV-Bewegungsdaten'!D:D),3)</f>
        <v>0</v>
      </c>
      <c r="V4277" s="324">
        <f>ROUND(SUMIF('DV-Bewegungsdaten'!B:B,Kategorien!A4277,'DV-Bewegungsdaten'!E:E),3)</f>
        <v>0</v>
      </c>
      <c r="AD4277" s="390">
        <f t="shared" si="889"/>
        <v>1.2869999999999999</v>
      </c>
      <c r="AE4277" s="390">
        <f t="shared" si="890"/>
        <v>1.3090000000000002</v>
      </c>
      <c r="AF4277" s="390">
        <f t="shared" si="891"/>
        <v>2.6970000000000001</v>
      </c>
      <c r="AG4277" s="390">
        <f t="shared" si="892"/>
        <v>1.8580000000000001</v>
      </c>
      <c r="AH4277" s="390">
        <f t="shared" si="893"/>
        <v>1.556</v>
      </c>
      <c r="AI4277" s="390">
        <f t="shared" si="894"/>
        <v>2.8890000000000002</v>
      </c>
      <c r="AJ4277" s="390">
        <f t="shared" si="895"/>
        <v>1.4790000000000001</v>
      </c>
      <c r="AK4277" s="390">
        <f t="shared" si="896"/>
        <v>2.0910000000000002</v>
      </c>
      <c r="AL4277" s="390">
        <f t="shared" si="897"/>
        <v>2.056</v>
      </c>
      <c r="AM4277" s="390">
        <f t="shared" si="898"/>
        <v>1.9260000000000002</v>
      </c>
      <c r="AN4277" s="390">
        <f t="shared" si="899"/>
        <v>1.411</v>
      </c>
      <c r="AO4277" s="390">
        <f t="shared" si="900"/>
        <v>2.5209999999999999</v>
      </c>
    </row>
    <row r="4278" spans="1:41" ht="15" customHeight="1" x14ac:dyDescent="0.25">
      <c r="A4278" s="127" t="s">
        <v>1093</v>
      </c>
      <c r="B4278" s="125" t="s">
        <v>2080</v>
      </c>
      <c r="C4278" s="125" t="s">
        <v>3997</v>
      </c>
      <c r="F4278" s="126">
        <v>50.62</v>
      </c>
      <c r="G4278" s="126">
        <v>51.019999999999996</v>
      </c>
      <c r="H4278" s="126">
        <v>40.5</v>
      </c>
      <c r="I4278" s="126"/>
      <c r="J4278" s="317"/>
      <c r="K4278" s="323">
        <f>ROUND(SUMIF('VGT-Bewegungsdaten'!B:B,A4278,'VGT-Bewegungsdaten'!C:C),3)</f>
        <v>0</v>
      </c>
      <c r="L4278" s="324">
        <f>ROUND(SUMIF('VGT-Bewegungsdaten'!B:B,$A4278,'VGT-Bewegungsdaten'!D:D),2)</f>
        <v>0</v>
      </c>
      <c r="N4278" s="376" t="s">
        <v>4930</v>
      </c>
      <c r="O4278" s="376" t="s">
        <v>4949</v>
      </c>
      <c r="P4278" s="326">
        <f>ROUND(SUMIF('AV-Bewegungsdaten'!B:B,A4278,'AV-Bewegungsdaten'!C:C),3)</f>
        <v>0</v>
      </c>
      <c r="Q4278" s="324">
        <f>ROUND(SUMIF('AV-Bewegungsdaten'!B:B,$A4278,'AV-Bewegungsdaten'!D:D),2)</f>
        <v>0</v>
      </c>
      <c r="T4278" s="327"/>
      <c r="U4278" s="326">
        <f>ROUND(SUMIF('DV-Bewegungsdaten'!B:B,Kategorien!A4278,'DV-Bewegungsdaten'!D:D),3)</f>
        <v>0</v>
      </c>
      <c r="V4278" s="324">
        <f>ROUND(SUMIF('DV-Bewegungsdaten'!B:B,Kategorien!A4278,'DV-Bewegungsdaten'!E:E),3)</f>
        <v>0</v>
      </c>
      <c r="AD4278" s="390">
        <f t="shared" ref="AD4278:AD4341" si="901">MAX(0,$G4278-AR$7)</f>
        <v>45.113999999999997</v>
      </c>
      <c r="AE4278" s="390">
        <f t="shared" ref="AE4278:AE4341" si="902">MAX(0,$G4278-AS$7)</f>
        <v>46.806999999999995</v>
      </c>
      <c r="AF4278" s="390">
        <f t="shared" ref="AF4278:AF4341" si="903">MAX(0,$G4278-AT$7)</f>
        <v>47.944999999999993</v>
      </c>
      <c r="AG4278" s="390">
        <f t="shared" ref="AG4278:AG4341" si="904">MAX(0,$G4278-AU$7)</f>
        <v>47.847999999999999</v>
      </c>
      <c r="AH4278" s="390">
        <f t="shared" ref="AH4278:AH4341" si="905">MAX(0,$G4278-AV$7)</f>
        <v>47.489999999999995</v>
      </c>
      <c r="AI4278" s="390">
        <f t="shared" ref="AI4278:AI4341" si="906">MAX(0,$G4278-AW$7)</f>
        <v>48.11</v>
      </c>
      <c r="AJ4278" s="390">
        <f t="shared" ref="AJ4278:AJ4341" si="907">MAX(0,$G4278-AX$7)</f>
        <v>47.102999999999994</v>
      </c>
      <c r="AK4278" s="390">
        <f t="shared" ref="AK4278:AK4341" si="908">MAX(0,$G4278-AY$7)</f>
        <v>47.643999999999998</v>
      </c>
      <c r="AL4278" s="390">
        <f t="shared" ref="AL4278:AL4341" si="909">MAX(0,$G4278-AZ$7)</f>
        <v>47.674999999999997</v>
      </c>
      <c r="AM4278" s="390">
        <f t="shared" ref="AM4278:AM4341" si="910">MAX(0,$G4278-BA$7)</f>
        <v>47.231999999999999</v>
      </c>
      <c r="AN4278" s="390">
        <f t="shared" ref="AN4278:AN4341" si="911">MAX(0,$G4278-BB$7)</f>
        <v>46.636999999999993</v>
      </c>
      <c r="AO4278" s="390">
        <f t="shared" ref="AO4278:AO4341" si="912">MAX(0,$G4278-BC$7)</f>
        <v>47.323999999999998</v>
      </c>
    </row>
    <row r="4279" spans="1:41" ht="15" customHeight="1" x14ac:dyDescent="0.25">
      <c r="A4279" s="127" t="s">
        <v>1094</v>
      </c>
      <c r="B4279" s="125" t="s">
        <v>2080</v>
      </c>
      <c r="C4279" s="125" t="s">
        <v>3998</v>
      </c>
      <c r="F4279" s="126">
        <v>48.1</v>
      </c>
      <c r="G4279" s="126">
        <v>48.5</v>
      </c>
      <c r="H4279" s="126">
        <v>38.479999999999997</v>
      </c>
      <c r="I4279" s="126"/>
      <c r="J4279" s="317"/>
      <c r="K4279" s="323">
        <f>ROUND(SUMIF('VGT-Bewegungsdaten'!B:B,A4279,'VGT-Bewegungsdaten'!C:C),3)</f>
        <v>0</v>
      </c>
      <c r="L4279" s="324">
        <f>ROUND(SUMIF('VGT-Bewegungsdaten'!B:B,$A4279,'VGT-Bewegungsdaten'!D:D),2)</f>
        <v>0</v>
      </c>
      <c r="N4279" s="376" t="s">
        <v>4930</v>
      </c>
      <c r="O4279" s="376" t="s">
        <v>4949</v>
      </c>
      <c r="P4279" s="326">
        <f>ROUND(SUMIF('AV-Bewegungsdaten'!B:B,A4279,'AV-Bewegungsdaten'!C:C),3)</f>
        <v>0</v>
      </c>
      <c r="Q4279" s="324">
        <f>ROUND(SUMIF('AV-Bewegungsdaten'!B:B,$A4279,'AV-Bewegungsdaten'!D:D),2)</f>
        <v>0</v>
      </c>
      <c r="T4279" s="327"/>
      <c r="U4279" s="326">
        <f>ROUND(SUMIF('DV-Bewegungsdaten'!B:B,Kategorien!A4279,'DV-Bewegungsdaten'!D:D),3)</f>
        <v>0</v>
      </c>
      <c r="V4279" s="324">
        <f>ROUND(SUMIF('DV-Bewegungsdaten'!B:B,Kategorien!A4279,'DV-Bewegungsdaten'!E:E),3)</f>
        <v>0</v>
      </c>
      <c r="AD4279" s="390">
        <f t="shared" si="901"/>
        <v>42.594000000000001</v>
      </c>
      <c r="AE4279" s="390">
        <f t="shared" si="902"/>
        <v>44.286999999999999</v>
      </c>
      <c r="AF4279" s="390">
        <f t="shared" si="903"/>
        <v>45.424999999999997</v>
      </c>
      <c r="AG4279" s="390">
        <f t="shared" si="904"/>
        <v>45.328000000000003</v>
      </c>
      <c r="AH4279" s="390">
        <f t="shared" si="905"/>
        <v>44.97</v>
      </c>
      <c r="AI4279" s="390">
        <f t="shared" si="906"/>
        <v>45.59</v>
      </c>
      <c r="AJ4279" s="390">
        <f t="shared" si="907"/>
        <v>44.582999999999998</v>
      </c>
      <c r="AK4279" s="390">
        <f t="shared" si="908"/>
        <v>45.124000000000002</v>
      </c>
      <c r="AL4279" s="390">
        <f t="shared" si="909"/>
        <v>45.155000000000001</v>
      </c>
      <c r="AM4279" s="390">
        <f t="shared" si="910"/>
        <v>44.712000000000003</v>
      </c>
      <c r="AN4279" s="390">
        <f t="shared" si="911"/>
        <v>44.116999999999997</v>
      </c>
      <c r="AO4279" s="390">
        <f t="shared" si="912"/>
        <v>44.804000000000002</v>
      </c>
    </row>
    <row r="4280" spans="1:41" ht="15" customHeight="1" x14ac:dyDescent="0.25">
      <c r="A4280" s="127" t="s">
        <v>1095</v>
      </c>
      <c r="B4280" s="125" t="s">
        <v>2080</v>
      </c>
      <c r="C4280" s="125" t="s">
        <v>3999</v>
      </c>
      <c r="F4280" s="126">
        <v>45.7</v>
      </c>
      <c r="G4280" s="126">
        <v>46.1</v>
      </c>
      <c r="H4280" s="126">
        <v>36.56</v>
      </c>
      <c r="I4280" s="126"/>
      <c r="J4280" s="317"/>
      <c r="K4280" s="323">
        <f>ROUND(SUMIF('VGT-Bewegungsdaten'!B:B,A4280,'VGT-Bewegungsdaten'!C:C),3)</f>
        <v>0</v>
      </c>
      <c r="L4280" s="324">
        <f>ROUND(SUMIF('VGT-Bewegungsdaten'!B:B,$A4280,'VGT-Bewegungsdaten'!D:D),2)</f>
        <v>0</v>
      </c>
      <c r="N4280" s="376" t="s">
        <v>4930</v>
      </c>
      <c r="O4280" s="376" t="s">
        <v>4949</v>
      </c>
      <c r="P4280" s="326">
        <f>ROUND(SUMIF('AV-Bewegungsdaten'!B:B,A4280,'AV-Bewegungsdaten'!C:C),3)</f>
        <v>0</v>
      </c>
      <c r="Q4280" s="324">
        <f>ROUND(SUMIF('AV-Bewegungsdaten'!B:B,$A4280,'AV-Bewegungsdaten'!D:D),2)</f>
        <v>0</v>
      </c>
      <c r="T4280" s="327"/>
      <c r="U4280" s="326">
        <f>ROUND(SUMIF('DV-Bewegungsdaten'!B:B,Kategorien!A4280,'DV-Bewegungsdaten'!D:D),3)</f>
        <v>0</v>
      </c>
      <c r="V4280" s="324">
        <f>ROUND(SUMIF('DV-Bewegungsdaten'!B:B,Kategorien!A4280,'DV-Bewegungsdaten'!E:E),3)</f>
        <v>0</v>
      </c>
      <c r="AD4280" s="390">
        <f t="shared" si="901"/>
        <v>40.194000000000003</v>
      </c>
      <c r="AE4280" s="390">
        <f t="shared" si="902"/>
        <v>41.887</v>
      </c>
      <c r="AF4280" s="390">
        <f t="shared" si="903"/>
        <v>43.024999999999999</v>
      </c>
      <c r="AG4280" s="390">
        <f t="shared" si="904"/>
        <v>42.928000000000004</v>
      </c>
      <c r="AH4280" s="390">
        <f t="shared" si="905"/>
        <v>42.57</v>
      </c>
      <c r="AI4280" s="390">
        <f t="shared" si="906"/>
        <v>43.19</v>
      </c>
      <c r="AJ4280" s="390">
        <f t="shared" si="907"/>
        <v>42.183</v>
      </c>
      <c r="AK4280" s="390">
        <f t="shared" si="908"/>
        <v>42.724000000000004</v>
      </c>
      <c r="AL4280" s="390">
        <f t="shared" si="909"/>
        <v>42.755000000000003</v>
      </c>
      <c r="AM4280" s="390">
        <f t="shared" si="910"/>
        <v>42.312000000000005</v>
      </c>
      <c r="AN4280" s="390">
        <f t="shared" si="911"/>
        <v>41.716999999999999</v>
      </c>
      <c r="AO4280" s="390">
        <f t="shared" si="912"/>
        <v>42.404000000000003</v>
      </c>
    </row>
    <row r="4281" spans="1:41" ht="15" customHeight="1" x14ac:dyDescent="0.25">
      <c r="A4281" s="127" t="s">
        <v>1096</v>
      </c>
      <c r="B4281" s="125" t="s">
        <v>2080</v>
      </c>
      <c r="C4281" s="125" t="s">
        <v>4166</v>
      </c>
      <c r="D4281" s="125" t="s">
        <v>4723</v>
      </c>
      <c r="F4281" s="126">
        <v>57.4</v>
      </c>
      <c r="G4281" s="126">
        <v>57.8</v>
      </c>
      <c r="H4281" s="126">
        <v>45.92</v>
      </c>
      <c r="I4281" s="126"/>
      <c r="J4281" s="317"/>
      <c r="K4281" s="323">
        <f>ROUND(SUMIF('VGT-Bewegungsdaten'!B:B,A4281,'VGT-Bewegungsdaten'!C:C),3)</f>
        <v>0</v>
      </c>
      <c r="L4281" s="324">
        <f>ROUND(SUMIF('VGT-Bewegungsdaten'!B:B,$A4281,'VGT-Bewegungsdaten'!D:D),2)</f>
        <v>0</v>
      </c>
      <c r="N4281" s="376" t="s">
        <v>4930</v>
      </c>
      <c r="O4281" s="376" t="s">
        <v>4949</v>
      </c>
      <c r="P4281" s="326">
        <f>ROUND(SUMIF('AV-Bewegungsdaten'!B:B,A4281,'AV-Bewegungsdaten'!C:C),3)</f>
        <v>0</v>
      </c>
      <c r="Q4281" s="324">
        <f>ROUND(SUMIF('AV-Bewegungsdaten'!B:B,$A4281,'AV-Bewegungsdaten'!D:D),2)</f>
        <v>0</v>
      </c>
      <c r="T4281" s="327"/>
      <c r="U4281" s="326">
        <f>ROUND(SUMIF('DV-Bewegungsdaten'!B:B,Kategorien!A4281,'DV-Bewegungsdaten'!D:D),3)</f>
        <v>0</v>
      </c>
      <c r="V4281" s="324">
        <f>ROUND(SUMIF('DV-Bewegungsdaten'!B:B,Kategorien!A4281,'DV-Bewegungsdaten'!E:E),3)</f>
        <v>0</v>
      </c>
      <c r="AD4281" s="390">
        <f t="shared" si="901"/>
        <v>51.893999999999998</v>
      </c>
      <c r="AE4281" s="390">
        <f t="shared" si="902"/>
        <v>53.586999999999996</v>
      </c>
      <c r="AF4281" s="390">
        <f t="shared" si="903"/>
        <v>54.724999999999994</v>
      </c>
      <c r="AG4281" s="390">
        <f t="shared" si="904"/>
        <v>54.628</v>
      </c>
      <c r="AH4281" s="390">
        <f t="shared" si="905"/>
        <v>54.269999999999996</v>
      </c>
      <c r="AI4281" s="390">
        <f t="shared" si="906"/>
        <v>54.89</v>
      </c>
      <c r="AJ4281" s="390">
        <f t="shared" si="907"/>
        <v>53.882999999999996</v>
      </c>
      <c r="AK4281" s="390">
        <f t="shared" si="908"/>
        <v>54.423999999999999</v>
      </c>
      <c r="AL4281" s="390">
        <f t="shared" si="909"/>
        <v>54.454999999999998</v>
      </c>
      <c r="AM4281" s="390">
        <f t="shared" si="910"/>
        <v>54.012</v>
      </c>
      <c r="AN4281" s="390">
        <f t="shared" si="911"/>
        <v>53.416999999999994</v>
      </c>
      <c r="AO4281" s="390">
        <f t="shared" si="912"/>
        <v>54.103999999999999</v>
      </c>
    </row>
    <row r="4282" spans="1:41" ht="15" customHeight="1" x14ac:dyDescent="0.25">
      <c r="A4282" s="127" t="s">
        <v>1097</v>
      </c>
      <c r="B4282" s="125" t="s">
        <v>2080</v>
      </c>
      <c r="C4282" s="125" t="s">
        <v>4166</v>
      </c>
      <c r="D4282" s="125" t="s">
        <v>4724</v>
      </c>
      <c r="F4282" s="126">
        <v>54.6</v>
      </c>
      <c r="G4282" s="126">
        <v>55</v>
      </c>
      <c r="H4282" s="126">
        <v>43.68</v>
      </c>
      <c r="I4282" s="126"/>
      <c r="J4282" s="317"/>
      <c r="K4282" s="323">
        <f>ROUND(SUMIF('VGT-Bewegungsdaten'!B:B,A4282,'VGT-Bewegungsdaten'!C:C),3)</f>
        <v>0</v>
      </c>
      <c r="L4282" s="324">
        <f>ROUND(SUMIF('VGT-Bewegungsdaten'!B:B,$A4282,'VGT-Bewegungsdaten'!D:D),2)</f>
        <v>0</v>
      </c>
      <c r="N4282" s="376" t="s">
        <v>4930</v>
      </c>
      <c r="O4282" s="376" t="s">
        <v>4949</v>
      </c>
      <c r="P4282" s="326">
        <f>ROUND(SUMIF('AV-Bewegungsdaten'!B:B,A4282,'AV-Bewegungsdaten'!C:C),3)</f>
        <v>0</v>
      </c>
      <c r="Q4282" s="324">
        <f>ROUND(SUMIF('AV-Bewegungsdaten'!B:B,$A4282,'AV-Bewegungsdaten'!D:D),2)</f>
        <v>0</v>
      </c>
      <c r="T4282" s="327"/>
      <c r="U4282" s="326">
        <f>ROUND(SUMIF('DV-Bewegungsdaten'!B:B,Kategorien!A4282,'DV-Bewegungsdaten'!D:D),3)</f>
        <v>0</v>
      </c>
      <c r="V4282" s="324">
        <f>ROUND(SUMIF('DV-Bewegungsdaten'!B:B,Kategorien!A4282,'DV-Bewegungsdaten'!E:E),3)</f>
        <v>0</v>
      </c>
      <c r="AD4282" s="390">
        <f t="shared" si="901"/>
        <v>49.094000000000001</v>
      </c>
      <c r="AE4282" s="390">
        <f t="shared" si="902"/>
        <v>50.786999999999999</v>
      </c>
      <c r="AF4282" s="390">
        <f t="shared" si="903"/>
        <v>51.924999999999997</v>
      </c>
      <c r="AG4282" s="390">
        <f t="shared" si="904"/>
        <v>51.828000000000003</v>
      </c>
      <c r="AH4282" s="390">
        <f t="shared" si="905"/>
        <v>51.47</v>
      </c>
      <c r="AI4282" s="390">
        <f t="shared" si="906"/>
        <v>52.09</v>
      </c>
      <c r="AJ4282" s="390">
        <f t="shared" si="907"/>
        <v>51.082999999999998</v>
      </c>
      <c r="AK4282" s="390">
        <f t="shared" si="908"/>
        <v>51.624000000000002</v>
      </c>
      <c r="AL4282" s="390">
        <f t="shared" si="909"/>
        <v>51.655000000000001</v>
      </c>
      <c r="AM4282" s="390">
        <f t="shared" si="910"/>
        <v>51.212000000000003</v>
      </c>
      <c r="AN4282" s="390">
        <f t="shared" si="911"/>
        <v>50.616999999999997</v>
      </c>
      <c r="AO4282" s="390">
        <f t="shared" si="912"/>
        <v>51.304000000000002</v>
      </c>
    </row>
    <row r="4283" spans="1:41" ht="15" customHeight="1" x14ac:dyDescent="0.25">
      <c r="A4283" s="127" t="s">
        <v>1098</v>
      </c>
      <c r="B4283" s="125" t="s">
        <v>2080</v>
      </c>
      <c r="C4283" s="125" t="s">
        <v>4166</v>
      </c>
      <c r="D4283" s="125" t="s">
        <v>4725</v>
      </c>
      <c r="F4283" s="126">
        <v>54</v>
      </c>
      <c r="G4283" s="126">
        <v>54.4</v>
      </c>
      <c r="H4283" s="126">
        <v>43.2</v>
      </c>
      <c r="I4283" s="126"/>
      <c r="J4283" s="317"/>
      <c r="K4283" s="323">
        <f>ROUND(SUMIF('VGT-Bewegungsdaten'!B:B,A4283,'VGT-Bewegungsdaten'!C:C),3)</f>
        <v>0</v>
      </c>
      <c r="L4283" s="324">
        <f>ROUND(SUMIF('VGT-Bewegungsdaten'!B:B,$A4283,'VGT-Bewegungsdaten'!D:D),2)</f>
        <v>0</v>
      </c>
      <c r="N4283" s="376" t="s">
        <v>4930</v>
      </c>
      <c r="O4283" s="376" t="s">
        <v>4949</v>
      </c>
      <c r="P4283" s="326">
        <f>ROUND(SUMIF('AV-Bewegungsdaten'!B:B,A4283,'AV-Bewegungsdaten'!C:C),3)</f>
        <v>0</v>
      </c>
      <c r="Q4283" s="324">
        <f>ROUND(SUMIF('AV-Bewegungsdaten'!B:B,$A4283,'AV-Bewegungsdaten'!D:D),2)</f>
        <v>0</v>
      </c>
      <c r="T4283" s="327"/>
      <c r="U4283" s="326">
        <f>ROUND(SUMIF('DV-Bewegungsdaten'!B:B,Kategorien!A4283,'DV-Bewegungsdaten'!D:D),3)</f>
        <v>0</v>
      </c>
      <c r="V4283" s="324">
        <f>ROUND(SUMIF('DV-Bewegungsdaten'!B:B,Kategorien!A4283,'DV-Bewegungsdaten'!E:E),3)</f>
        <v>0</v>
      </c>
      <c r="AD4283" s="390">
        <f t="shared" si="901"/>
        <v>48.494</v>
      </c>
      <c r="AE4283" s="390">
        <f t="shared" si="902"/>
        <v>50.186999999999998</v>
      </c>
      <c r="AF4283" s="390">
        <f t="shared" si="903"/>
        <v>51.324999999999996</v>
      </c>
      <c r="AG4283" s="390">
        <f t="shared" si="904"/>
        <v>51.228000000000002</v>
      </c>
      <c r="AH4283" s="390">
        <f t="shared" si="905"/>
        <v>50.87</v>
      </c>
      <c r="AI4283" s="390">
        <f t="shared" si="906"/>
        <v>51.489999999999995</v>
      </c>
      <c r="AJ4283" s="390">
        <f t="shared" si="907"/>
        <v>50.482999999999997</v>
      </c>
      <c r="AK4283" s="390">
        <f t="shared" si="908"/>
        <v>51.024000000000001</v>
      </c>
      <c r="AL4283" s="390">
        <f t="shared" si="909"/>
        <v>51.055</v>
      </c>
      <c r="AM4283" s="390">
        <f t="shared" si="910"/>
        <v>50.612000000000002</v>
      </c>
      <c r="AN4283" s="390">
        <f t="shared" si="911"/>
        <v>50.016999999999996</v>
      </c>
      <c r="AO4283" s="390">
        <f t="shared" si="912"/>
        <v>50.704000000000001</v>
      </c>
    </row>
    <row r="4284" spans="1:41" ht="15" customHeight="1" x14ac:dyDescent="0.25">
      <c r="A4284" s="127" t="s">
        <v>1099</v>
      </c>
      <c r="B4284" s="125" t="s">
        <v>2080</v>
      </c>
      <c r="C4284" s="125" t="s">
        <v>4166</v>
      </c>
      <c r="D4284" s="125" t="s">
        <v>4726</v>
      </c>
      <c r="F4284" s="126">
        <v>62.4</v>
      </c>
      <c r="G4284" s="126">
        <v>62.8</v>
      </c>
      <c r="H4284" s="126">
        <v>49.92</v>
      </c>
      <c r="I4284" s="126"/>
      <c r="J4284" s="317"/>
      <c r="K4284" s="323">
        <f>ROUND(SUMIF('VGT-Bewegungsdaten'!B:B,A4284,'VGT-Bewegungsdaten'!C:C),3)</f>
        <v>0</v>
      </c>
      <c r="L4284" s="324">
        <f>ROUND(SUMIF('VGT-Bewegungsdaten'!B:B,$A4284,'VGT-Bewegungsdaten'!D:D),2)</f>
        <v>0</v>
      </c>
      <c r="N4284" s="376" t="s">
        <v>4930</v>
      </c>
      <c r="O4284" s="376" t="s">
        <v>4949</v>
      </c>
      <c r="P4284" s="326">
        <f>ROUND(SUMIF('AV-Bewegungsdaten'!B:B,A4284,'AV-Bewegungsdaten'!C:C),3)</f>
        <v>0</v>
      </c>
      <c r="Q4284" s="324">
        <f>ROUND(SUMIF('AV-Bewegungsdaten'!B:B,$A4284,'AV-Bewegungsdaten'!D:D),2)</f>
        <v>0</v>
      </c>
      <c r="T4284" s="327"/>
      <c r="U4284" s="326">
        <f>ROUND(SUMIF('DV-Bewegungsdaten'!B:B,Kategorien!A4284,'DV-Bewegungsdaten'!D:D),3)</f>
        <v>0</v>
      </c>
      <c r="V4284" s="324">
        <f>ROUND(SUMIF('DV-Bewegungsdaten'!B:B,Kategorien!A4284,'DV-Bewegungsdaten'!E:E),3)</f>
        <v>0</v>
      </c>
      <c r="AD4284" s="390">
        <f t="shared" si="901"/>
        <v>56.893999999999998</v>
      </c>
      <c r="AE4284" s="390">
        <f t="shared" si="902"/>
        <v>58.586999999999996</v>
      </c>
      <c r="AF4284" s="390">
        <f t="shared" si="903"/>
        <v>59.724999999999994</v>
      </c>
      <c r="AG4284" s="390">
        <f t="shared" si="904"/>
        <v>59.628</v>
      </c>
      <c r="AH4284" s="390">
        <f t="shared" si="905"/>
        <v>59.269999999999996</v>
      </c>
      <c r="AI4284" s="390">
        <f t="shared" si="906"/>
        <v>59.89</v>
      </c>
      <c r="AJ4284" s="390">
        <f t="shared" si="907"/>
        <v>58.882999999999996</v>
      </c>
      <c r="AK4284" s="390">
        <f t="shared" si="908"/>
        <v>59.423999999999999</v>
      </c>
      <c r="AL4284" s="390">
        <f t="shared" si="909"/>
        <v>59.454999999999998</v>
      </c>
      <c r="AM4284" s="390">
        <f t="shared" si="910"/>
        <v>59.012</v>
      </c>
      <c r="AN4284" s="390">
        <f t="shared" si="911"/>
        <v>58.416999999999994</v>
      </c>
      <c r="AO4284" s="390">
        <f t="shared" si="912"/>
        <v>59.103999999999999</v>
      </c>
    </row>
    <row r="4285" spans="1:41" ht="15" customHeight="1" x14ac:dyDescent="0.25">
      <c r="A4285" s="127" t="s">
        <v>1100</v>
      </c>
      <c r="B4285" s="125" t="s">
        <v>2080</v>
      </c>
      <c r="C4285" s="125" t="s">
        <v>4166</v>
      </c>
      <c r="D4285" s="125" t="s">
        <v>4727</v>
      </c>
      <c r="F4285" s="126">
        <v>59.6</v>
      </c>
      <c r="G4285" s="126">
        <v>60</v>
      </c>
      <c r="H4285" s="126">
        <v>47.68</v>
      </c>
      <c r="I4285" s="126"/>
      <c r="J4285" s="317"/>
      <c r="K4285" s="323">
        <f>ROUND(SUMIF('VGT-Bewegungsdaten'!B:B,A4285,'VGT-Bewegungsdaten'!C:C),3)</f>
        <v>0</v>
      </c>
      <c r="L4285" s="324">
        <f>ROUND(SUMIF('VGT-Bewegungsdaten'!B:B,$A4285,'VGT-Bewegungsdaten'!D:D),2)</f>
        <v>0</v>
      </c>
      <c r="N4285" s="376" t="s">
        <v>4930</v>
      </c>
      <c r="O4285" s="376" t="s">
        <v>4949</v>
      </c>
      <c r="P4285" s="326">
        <f>ROUND(SUMIF('AV-Bewegungsdaten'!B:B,A4285,'AV-Bewegungsdaten'!C:C),3)</f>
        <v>0</v>
      </c>
      <c r="Q4285" s="324">
        <f>ROUND(SUMIF('AV-Bewegungsdaten'!B:B,$A4285,'AV-Bewegungsdaten'!D:D),2)</f>
        <v>0</v>
      </c>
      <c r="T4285" s="327"/>
      <c r="U4285" s="326">
        <f>ROUND(SUMIF('DV-Bewegungsdaten'!B:B,Kategorien!A4285,'DV-Bewegungsdaten'!D:D),3)</f>
        <v>0</v>
      </c>
      <c r="V4285" s="324">
        <f>ROUND(SUMIF('DV-Bewegungsdaten'!B:B,Kategorien!A4285,'DV-Bewegungsdaten'!E:E),3)</f>
        <v>0</v>
      </c>
      <c r="AD4285" s="390">
        <f t="shared" si="901"/>
        <v>54.094000000000001</v>
      </c>
      <c r="AE4285" s="390">
        <f t="shared" si="902"/>
        <v>55.786999999999999</v>
      </c>
      <c r="AF4285" s="390">
        <f t="shared" si="903"/>
        <v>56.924999999999997</v>
      </c>
      <c r="AG4285" s="390">
        <f t="shared" si="904"/>
        <v>56.828000000000003</v>
      </c>
      <c r="AH4285" s="390">
        <f t="shared" si="905"/>
        <v>56.47</v>
      </c>
      <c r="AI4285" s="390">
        <f t="shared" si="906"/>
        <v>57.09</v>
      </c>
      <c r="AJ4285" s="390">
        <f t="shared" si="907"/>
        <v>56.082999999999998</v>
      </c>
      <c r="AK4285" s="390">
        <f t="shared" si="908"/>
        <v>56.624000000000002</v>
      </c>
      <c r="AL4285" s="390">
        <f t="shared" si="909"/>
        <v>56.655000000000001</v>
      </c>
      <c r="AM4285" s="390">
        <f t="shared" si="910"/>
        <v>56.212000000000003</v>
      </c>
      <c r="AN4285" s="390">
        <f t="shared" si="911"/>
        <v>55.616999999999997</v>
      </c>
      <c r="AO4285" s="390">
        <f t="shared" si="912"/>
        <v>56.304000000000002</v>
      </c>
    </row>
    <row r="4286" spans="1:41" ht="15" customHeight="1" x14ac:dyDescent="0.25">
      <c r="A4286" s="127" t="s">
        <v>1101</v>
      </c>
      <c r="B4286" s="125" t="s">
        <v>2080</v>
      </c>
      <c r="C4286" s="125" t="s">
        <v>4166</v>
      </c>
      <c r="D4286" s="125" t="s">
        <v>4728</v>
      </c>
      <c r="F4286" s="126">
        <v>59</v>
      </c>
      <c r="G4286" s="126">
        <v>59.4</v>
      </c>
      <c r="H4286" s="126">
        <v>47.2</v>
      </c>
      <c r="I4286" s="126"/>
      <c r="J4286" s="317"/>
      <c r="K4286" s="323">
        <f>ROUND(SUMIF('VGT-Bewegungsdaten'!B:B,A4286,'VGT-Bewegungsdaten'!C:C),3)</f>
        <v>0</v>
      </c>
      <c r="L4286" s="324">
        <f>ROUND(SUMIF('VGT-Bewegungsdaten'!B:B,$A4286,'VGT-Bewegungsdaten'!D:D),2)</f>
        <v>0</v>
      </c>
      <c r="N4286" s="376" t="s">
        <v>4930</v>
      </c>
      <c r="O4286" s="376" t="s">
        <v>4949</v>
      </c>
      <c r="P4286" s="326">
        <f>ROUND(SUMIF('AV-Bewegungsdaten'!B:B,A4286,'AV-Bewegungsdaten'!C:C),3)</f>
        <v>0</v>
      </c>
      <c r="Q4286" s="324">
        <f>ROUND(SUMIF('AV-Bewegungsdaten'!B:B,$A4286,'AV-Bewegungsdaten'!D:D),2)</f>
        <v>0</v>
      </c>
      <c r="T4286" s="327"/>
      <c r="U4286" s="326">
        <f>ROUND(SUMIF('DV-Bewegungsdaten'!B:B,Kategorien!A4286,'DV-Bewegungsdaten'!D:D),3)</f>
        <v>0</v>
      </c>
      <c r="V4286" s="324">
        <f>ROUND(SUMIF('DV-Bewegungsdaten'!B:B,Kategorien!A4286,'DV-Bewegungsdaten'!E:E),3)</f>
        <v>0</v>
      </c>
      <c r="AD4286" s="390">
        <f t="shared" si="901"/>
        <v>53.494</v>
      </c>
      <c r="AE4286" s="390">
        <f t="shared" si="902"/>
        <v>55.186999999999998</v>
      </c>
      <c r="AF4286" s="390">
        <f t="shared" si="903"/>
        <v>56.324999999999996</v>
      </c>
      <c r="AG4286" s="390">
        <f t="shared" si="904"/>
        <v>56.228000000000002</v>
      </c>
      <c r="AH4286" s="390">
        <f t="shared" si="905"/>
        <v>55.87</v>
      </c>
      <c r="AI4286" s="390">
        <f t="shared" si="906"/>
        <v>56.489999999999995</v>
      </c>
      <c r="AJ4286" s="390">
        <f t="shared" si="907"/>
        <v>55.482999999999997</v>
      </c>
      <c r="AK4286" s="390">
        <f t="shared" si="908"/>
        <v>56.024000000000001</v>
      </c>
      <c r="AL4286" s="390">
        <f t="shared" si="909"/>
        <v>56.055</v>
      </c>
      <c r="AM4286" s="390">
        <f t="shared" si="910"/>
        <v>55.612000000000002</v>
      </c>
      <c r="AN4286" s="390">
        <f t="shared" si="911"/>
        <v>55.016999999999996</v>
      </c>
      <c r="AO4286" s="390">
        <f t="shared" si="912"/>
        <v>55.704000000000001</v>
      </c>
    </row>
    <row r="4287" spans="1:41" ht="15" customHeight="1" x14ac:dyDescent="0.25">
      <c r="A4287" s="127" t="s">
        <v>1102</v>
      </c>
      <c r="B4287" s="125" t="s">
        <v>2080</v>
      </c>
      <c r="C4287" s="125" t="s">
        <v>4166</v>
      </c>
      <c r="D4287" s="125" t="s">
        <v>4729</v>
      </c>
      <c r="F4287" s="126">
        <v>45.7</v>
      </c>
      <c r="G4287" s="126">
        <v>46.1</v>
      </c>
      <c r="H4287" s="126">
        <v>36.56</v>
      </c>
      <c r="I4287" s="126"/>
      <c r="J4287" s="317"/>
      <c r="K4287" s="323">
        <f>ROUND(SUMIF('VGT-Bewegungsdaten'!B:B,A4287,'VGT-Bewegungsdaten'!C:C),3)</f>
        <v>0</v>
      </c>
      <c r="L4287" s="324">
        <f>ROUND(SUMIF('VGT-Bewegungsdaten'!B:B,$A4287,'VGT-Bewegungsdaten'!D:D),2)</f>
        <v>0</v>
      </c>
      <c r="N4287" s="376" t="s">
        <v>4930</v>
      </c>
      <c r="O4287" s="376" t="s">
        <v>4949</v>
      </c>
      <c r="P4287" s="326">
        <f>ROUND(SUMIF('AV-Bewegungsdaten'!B:B,A4287,'AV-Bewegungsdaten'!C:C),3)</f>
        <v>0</v>
      </c>
      <c r="Q4287" s="324">
        <f>ROUND(SUMIF('AV-Bewegungsdaten'!B:B,$A4287,'AV-Bewegungsdaten'!D:D),2)</f>
        <v>0</v>
      </c>
      <c r="T4287" s="327"/>
      <c r="U4287" s="326">
        <f>ROUND(SUMIF('DV-Bewegungsdaten'!B:B,Kategorien!A4287,'DV-Bewegungsdaten'!D:D),3)</f>
        <v>0</v>
      </c>
      <c r="V4287" s="324">
        <f>ROUND(SUMIF('DV-Bewegungsdaten'!B:B,Kategorien!A4287,'DV-Bewegungsdaten'!E:E),3)</f>
        <v>0</v>
      </c>
      <c r="AD4287" s="390">
        <f t="shared" si="901"/>
        <v>40.194000000000003</v>
      </c>
      <c r="AE4287" s="390">
        <f t="shared" si="902"/>
        <v>41.887</v>
      </c>
      <c r="AF4287" s="390">
        <f t="shared" si="903"/>
        <v>43.024999999999999</v>
      </c>
      <c r="AG4287" s="390">
        <f t="shared" si="904"/>
        <v>42.928000000000004</v>
      </c>
      <c r="AH4287" s="390">
        <f t="shared" si="905"/>
        <v>42.57</v>
      </c>
      <c r="AI4287" s="390">
        <f t="shared" si="906"/>
        <v>43.19</v>
      </c>
      <c r="AJ4287" s="390">
        <f t="shared" si="907"/>
        <v>42.183</v>
      </c>
      <c r="AK4287" s="390">
        <f t="shared" si="908"/>
        <v>42.724000000000004</v>
      </c>
      <c r="AL4287" s="390">
        <f t="shared" si="909"/>
        <v>42.755000000000003</v>
      </c>
      <c r="AM4287" s="390">
        <f t="shared" si="910"/>
        <v>42.312000000000005</v>
      </c>
      <c r="AN4287" s="390">
        <f t="shared" si="911"/>
        <v>41.716999999999999</v>
      </c>
      <c r="AO4287" s="390">
        <f t="shared" si="912"/>
        <v>42.404000000000003</v>
      </c>
    </row>
    <row r="4288" spans="1:41" ht="15" customHeight="1" x14ac:dyDescent="0.25">
      <c r="A4288" s="127" t="s">
        <v>1103</v>
      </c>
      <c r="B4288" s="125" t="s">
        <v>2080</v>
      </c>
      <c r="C4288" s="125" t="s">
        <v>4002</v>
      </c>
      <c r="D4288" s="125" t="s">
        <v>4723</v>
      </c>
      <c r="F4288" s="126">
        <v>54.53</v>
      </c>
      <c r="G4288" s="126">
        <v>54.93</v>
      </c>
      <c r="H4288" s="126">
        <v>43.62</v>
      </c>
      <c r="I4288" s="126"/>
      <c r="J4288" s="317"/>
      <c r="K4288" s="323">
        <f>ROUND(SUMIF('VGT-Bewegungsdaten'!B:B,A4288,'VGT-Bewegungsdaten'!C:C),3)</f>
        <v>0</v>
      </c>
      <c r="L4288" s="324">
        <f>ROUND(SUMIF('VGT-Bewegungsdaten'!B:B,$A4288,'VGT-Bewegungsdaten'!D:D),2)</f>
        <v>0</v>
      </c>
      <c r="N4288" s="376" t="s">
        <v>4930</v>
      </c>
      <c r="O4288" s="376" t="s">
        <v>4949</v>
      </c>
      <c r="P4288" s="326">
        <f>ROUND(SUMIF('AV-Bewegungsdaten'!B:B,A4288,'AV-Bewegungsdaten'!C:C),3)</f>
        <v>0</v>
      </c>
      <c r="Q4288" s="324">
        <f>ROUND(SUMIF('AV-Bewegungsdaten'!B:B,$A4288,'AV-Bewegungsdaten'!D:D),2)</f>
        <v>0</v>
      </c>
      <c r="T4288" s="327"/>
      <c r="U4288" s="326">
        <f>ROUND(SUMIF('DV-Bewegungsdaten'!B:B,Kategorien!A4288,'DV-Bewegungsdaten'!D:D),3)</f>
        <v>0</v>
      </c>
      <c r="V4288" s="324">
        <f>ROUND(SUMIF('DV-Bewegungsdaten'!B:B,Kategorien!A4288,'DV-Bewegungsdaten'!E:E),3)</f>
        <v>0</v>
      </c>
      <c r="AD4288" s="390">
        <f t="shared" si="901"/>
        <v>49.024000000000001</v>
      </c>
      <c r="AE4288" s="390">
        <f t="shared" si="902"/>
        <v>50.716999999999999</v>
      </c>
      <c r="AF4288" s="390">
        <f t="shared" si="903"/>
        <v>51.854999999999997</v>
      </c>
      <c r="AG4288" s="390">
        <f t="shared" si="904"/>
        <v>51.758000000000003</v>
      </c>
      <c r="AH4288" s="390">
        <f t="shared" si="905"/>
        <v>51.4</v>
      </c>
      <c r="AI4288" s="390">
        <f t="shared" si="906"/>
        <v>52.019999999999996</v>
      </c>
      <c r="AJ4288" s="390">
        <f t="shared" si="907"/>
        <v>51.012999999999998</v>
      </c>
      <c r="AK4288" s="390">
        <f t="shared" si="908"/>
        <v>51.554000000000002</v>
      </c>
      <c r="AL4288" s="390">
        <f t="shared" si="909"/>
        <v>51.585000000000001</v>
      </c>
      <c r="AM4288" s="390">
        <f t="shared" si="910"/>
        <v>51.142000000000003</v>
      </c>
      <c r="AN4288" s="390">
        <f t="shared" si="911"/>
        <v>50.546999999999997</v>
      </c>
      <c r="AO4288" s="390">
        <f t="shared" si="912"/>
        <v>51.234000000000002</v>
      </c>
    </row>
    <row r="4289" spans="1:41" ht="15" customHeight="1" x14ac:dyDescent="0.25">
      <c r="A4289" s="127" t="s">
        <v>1104</v>
      </c>
      <c r="B4289" s="125" t="s">
        <v>2080</v>
      </c>
      <c r="C4289" s="125" t="s">
        <v>4002</v>
      </c>
      <c r="D4289" s="125" t="s">
        <v>4724</v>
      </c>
      <c r="F4289" s="126">
        <v>51.87</v>
      </c>
      <c r="G4289" s="126">
        <v>52.269999999999996</v>
      </c>
      <c r="H4289" s="126">
        <v>41.5</v>
      </c>
      <c r="I4289" s="126"/>
      <c r="J4289" s="317"/>
      <c r="K4289" s="323">
        <f>ROUND(SUMIF('VGT-Bewegungsdaten'!B:B,A4289,'VGT-Bewegungsdaten'!C:C),3)</f>
        <v>0</v>
      </c>
      <c r="L4289" s="324">
        <f>ROUND(SUMIF('VGT-Bewegungsdaten'!B:B,$A4289,'VGT-Bewegungsdaten'!D:D),2)</f>
        <v>0</v>
      </c>
      <c r="N4289" s="376" t="s">
        <v>4930</v>
      </c>
      <c r="O4289" s="376" t="s">
        <v>4949</v>
      </c>
      <c r="P4289" s="326">
        <f>ROUND(SUMIF('AV-Bewegungsdaten'!B:B,A4289,'AV-Bewegungsdaten'!C:C),3)</f>
        <v>0</v>
      </c>
      <c r="Q4289" s="324">
        <f>ROUND(SUMIF('AV-Bewegungsdaten'!B:B,$A4289,'AV-Bewegungsdaten'!D:D),2)</f>
        <v>0</v>
      </c>
      <c r="T4289" s="327"/>
      <c r="U4289" s="326">
        <f>ROUND(SUMIF('DV-Bewegungsdaten'!B:B,Kategorien!A4289,'DV-Bewegungsdaten'!D:D),3)</f>
        <v>0</v>
      </c>
      <c r="V4289" s="324">
        <f>ROUND(SUMIF('DV-Bewegungsdaten'!B:B,Kategorien!A4289,'DV-Bewegungsdaten'!E:E),3)</f>
        <v>0</v>
      </c>
      <c r="AD4289" s="390">
        <f t="shared" si="901"/>
        <v>46.363999999999997</v>
      </c>
      <c r="AE4289" s="390">
        <f t="shared" si="902"/>
        <v>48.056999999999995</v>
      </c>
      <c r="AF4289" s="390">
        <f t="shared" si="903"/>
        <v>49.194999999999993</v>
      </c>
      <c r="AG4289" s="390">
        <f t="shared" si="904"/>
        <v>49.097999999999999</v>
      </c>
      <c r="AH4289" s="390">
        <f t="shared" si="905"/>
        <v>48.739999999999995</v>
      </c>
      <c r="AI4289" s="390">
        <f t="shared" si="906"/>
        <v>49.36</v>
      </c>
      <c r="AJ4289" s="390">
        <f t="shared" si="907"/>
        <v>48.352999999999994</v>
      </c>
      <c r="AK4289" s="390">
        <f t="shared" si="908"/>
        <v>48.893999999999998</v>
      </c>
      <c r="AL4289" s="390">
        <f t="shared" si="909"/>
        <v>48.924999999999997</v>
      </c>
      <c r="AM4289" s="390">
        <f t="shared" si="910"/>
        <v>48.481999999999999</v>
      </c>
      <c r="AN4289" s="390">
        <f t="shared" si="911"/>
        <v>47.886999999999993</v>
      </c>
      <c r="AO4289" s="390">
        <f t="shared" si="912"/>
        <v>48.573999999999998</v>
      </c>
    </row>
    <row r="4290" spans="1:41" ht="15" customHeight="1" x14ac:dyDescent="0.25">
      <c r="A4290" s="127" t="s">
        <v>1105</v>
      </c>
      <c r="B4290" s="125" t="s">
        <v>2080</v>
      </c>
      <c r="C4290" s="125" t="s">
        <v>4002</v>
      </c>
      <c r="D4290" s="125" t="s">
        <v>4725</v>
      </c>
      <c r="F4290" s="126">
        <v>51.3</v>
      </c>
      <c r="G4290" s="126">
        <v>51.699999999999996</v>
      </c>
      <c r="H4290" s="126">
        <v>41.04</v>
      </c>
      <c r="I4290" s="126"/>
      <c r="J4290" s="317"/>
      <c r="K4290" s="323">
        <f>ROUND(SUMIF('VGT-Bewegungsdaten'!B:B,A4290,'VGT-Bewegungsdaten'!C:C),3)</f>
        <v>0</v>
      </c>
      <c r="L4290" s="324">
        <f>ROUND(SUMIF('VGT-Bewegungsdaten'!B:B,$A4290,'VGT-Bewegungsdaten'!D:D),2)</f>
        <v>0</v>
      </c>
      <c r="N4290" s="376" t="s">
        <v>4930</v>
      </c>
      <c r="O4290" s="376" t="s">
        <v>4949</v>
      </c>
      <c r="P4290" s="326">
        <f>ROUND(SUMIF('AV-Bewegungsdaten'!B:B,A4290,'AV-Bewegungsdaten'!C:C),3)</f>
        <v>0</v>
      </c>
      <c r="Q4290" s="324">
        <f>ROUND(SUMIF('AV-Bewegungsdaten'!B:B,$A4290,'AV-Bewegungsdaten'!D:D),2)</f>
        <v>0</v>
      </c>
      <c r="T4290" s="327"/>
      <c r="U4290" s="326">
        <f>ROUND(SUMIF('DV-Bewegungsdaten'!B:B,Kategorien!A4290,'DV-Bewegungsdaten'!D:D),3)</f>
        <v>0</v>
      </c>
      <c r="V4290" s="324">
        <f>ROUND(SUMIF('DV-Bewegungsdaten'!B:B,Kategorien!A4290,'DV-Bewegungsdaten'!E:E),3)</f>
        <v>0</v>
      </c>
      <c r="AD4290" s="390">
        <f t="shared" si="901"/>
        <v>45.793999999999997</v>
      </c>
      <c r="AE4290" s="390">
        <f t="shared" si="902"/>
        <v>47.486999999999995</v>
      </c>
      <c r="AF4290" s="390">
        <f t="shared" si="903"/>
        <v>48.624999999999993</v>
      </c>
      <c r="AG4290" s="390">
        <f t="shared" si="904"/>
        <v>48.527999999999999</v>
      </c>
      <c r="AH4290" s="390">
        <f t="shared" si="905"/>
        <v>48.169999999999995</v>
      </c>
      <c r="AI4290" s="390">
        <f t="shared" si="906"/>
        <v>48.789999999999992</v>
      </c>
      <c r="AJ4290" s="390">
        <f t="shared" si="907"/>
        <v>47.782999999999994</v>
      </c>
      <c r="AK4290" s="390">
        <f t="shared" si="908"/>
        <v>48.323999999999998</v>
      </c>
      <c r="AL4290" s="390">
        <f t="shared" si="909"/>
        <v>48.354999999999997</v>
      </c>
      <c r="AM4290" s="390">
        <f t="shared" si="910"/>
        <v>47.911999999999999</v>
      </c>
      <c r="AN4290" s="390">
        <f t="shared" si="911"/>
        <v>47.316999999999993</v>
      </c>
      <c r="AO4290" s="390">
        <f t="shared" si="912"/>
        <v>48.003999999999998</v>
      </c>
    </row>
    <row r="4291" spans="1:41" ht="15" customHeight="1" x14ac:dyDescent="0.25">
      <c r="A4291" s="127" t="s">
        <v>1106</v>
      </c>
      <c r="B4291" s="125" t="s">
        <v>2080</v>
      </c>
      <c r="C4291" s="125" t="s">
        <v>4002</v>
      </c>
      <c r="D4291" s="125" t="s">
        <v>4726</v>
      </c>
      <c r="F4291" s="126">
        <v>59.53</v>
      </c>
      <c r="G4291" s="126">
        <v>59.93</v>
      </c>
      <c r="H4291" s="126">
        <v>47.62</v>
      </c>
      <c r="I4291" s="126"/>
      <c r="J4291" s="317"/>
      <c r="K4291" s="323">
        <f>ROUND(SUMIF('VGT-Bewegungsdaten'!B:B,A4291,'VGT-Bewegungsdaten'!C:C),3)</f>
        <v>0</v>
      </c>
      <c r="L4291" s="324">
        <f>ROUND(SUMIF('VGT-Bewegungsdaten'!B:B,$A4291,'VGT-Bewegungsdaten'!D:D),2)</f>
        <v>0</v>
      </c>
      <c r="N4291" s="376" t="s">
        <v>4930</v>
      </c>
      <c r="O4291" s="376" t="s">
        <v>4949</v>
      </c>
      <c r="P4291" s="326">
        <f>ROUND(SUMIF('AV-Bewegungsdaten'!B:B,A4291,'AV-Bewegungsdaten'!C:C),3)</f>
        <v>0</v>
      </c>
      <c r="Q4291" s="324">
        <f>ROUND(SUMIF('AV-Bewegungsdaten'!B:B,$A4291,'AV-Bewegungsdaten'!D:D),2)</f>
        <v>0</v>
      </c>
      <c r="T4291" s="327"/>
      <c r="U4291" s="326">
        <f>ROUND(SUMIF('DV-Bewegungsdaten'!B:B,Kategorien!A4291,'DV-Bewegungsdaten'!D:D),3)</f>
        <v>0</v>
      </c>
      <c r="V4291" s="324">
        <f>ROUND(SUMIF('DV-Bewegungsdaten'!B:B,Kategorien!A4291,'DV-Bewegungsdaten'!E:E),3)</f>
        <v>0</v>
      </c>
      <c r="AD4291" s="390">
        <f t="shared" si="901"/>
        <v>54.024000000000001</v>
      </c>
      <c r="AE4291" s="390">
        <f t="shared" si="902"/>
        <v>55.716999999999999</v>
      </c>
      <c r="AF4291" s="390">
        <f t="shared" si="903"/>
        <v>56.854999999999997</v>
      </c>
      <c r="AG4291" s="390">
        <f t="shared" si="904"/>
        <v>56.758000000000003</v>
      </c>
      <c r="AH4291" s="390">
        <f t="shared" si="905"/>
        <v>56.4</v>
      </c>
      <c r="AI4291" s="390">
        <f t="shared" si="906"/>
        <v>57.019999999999996</v>
      </c>
      <c r="AJ4291" s="390">
        <f t="shared" si="907"/>
        <v>56.012999999999998</v>
      </c>
      <c r="AK4291" s="390">
        <f t="shared" si="908"/>
        <v>56.554000000000002</v>
      </c>
      <c r="AL4291" s="390">
        <f t="shared" si="909"/>
        <v>56.585000000000001</v>
      </c>
      <c r="AM4291" s="390">
        <f t="shared" si="910"/>
        <v>56.142000000000003</v>
      </c>
      <c r="AN4291" s="390">
        <f t="shared" si="911"/>
        <v>55.546999999999997</v>
      </c>
      <c r="AO4291" s="390">
        <f t="shared" si="912"/>
        <v>56.234000000000002</v>
      </c>
    </row>
    <row r="4292" spans="1:41" ht="15" customHeight="1" x14ac:dyDescent="0.25">
      <c r="A4292" s="127" t="s">
        <v>1107</v>
      </c>
      <c r="B4292" s="125" t="s">
        <v>2080</v>
      </c>
      <c r="C4292" s="125" t="s">
        <v>4002</v>
      </c>
      <c r="D4292" s="125" t="s">
        <v>4727</v>
      </c>
      <c r="F4292" s="126">
        <v>56.87</v>
      </c>
      <c r="G4292" s="126">
        <v>57.269999999999996</v>
      </c>
      <c r="H4292" s="126">
        <v>45.5</v>
      </c>
      <c r="I4292" s="126"/>
      <c r="J4292" s="317"/>
      <c r="K4292" s="323">
        <f>ROUND(SUMIF('VGT-Bewegungsdaten'!B:B,A4292,'VGT-Bewegungsdaten'!C:C),3)</f>
        <v>0</v>
      </c>
      <c r="L4292" s="324">
        <f>ROUND(SUMIF('VGT-Bewegungsdaten'!B:B,$A4292,'VGT-Bewegungsdaten'!D:D),2)</f>
        <v>0</v>
      </c>
      <c r="N4292" s="376" t="s">
        <v>4930</v>
      </c>
      <c r="O4292" s="376" t="s">
        <v>4949</v>
      </c>
      <c r="P4292" s="326">
        <f>ROUND(SUMIF('AV-Bewegungsdaten'!B:B,A4292,'AV-Bewegungsdaten'!C:C),3)</f>
        <v>0</v>
      </c>
      <c r="Q4292" s="324">
        <f>ROUND(SUMIF('AV-Bewegungsdaten'!B:B,$A4292,'AV-Bewegungsdaten'!D:D),2)</f>
        <v>0</v>
      </c>
      <c r="T4292" s="327"/>
      <c r="U4292" s="326">
        <f>ROUND(SUMIF('DV-Bewegungsdaten'!B:B,Kategorien!A4292,'DV-Bewegungsdaten'!D:D),3)</f>
        <v>0</v>
      </c>
      <c r="V4292" s="324">
        <f>ROUND(SUMIF('DV-Bewegungsdaten'!B:B,Kategorien!A4292,'DV-Bewegungsdaten'!E:E),3)</f>
        <v>0</v>
      </c>
      <c r="AD4292" s="390">
        <f t="shared" si="901"/>
        <v>51.363999999999997</v>
      </c>
      <c r="AE4292" s="390">
        <f t="shared" si="902"/>
        <v>53.056999999999995</v>
      </c>
      <c r="AF4292" s="390">
        <f t="shared" si="903"/>
        <v>54.194999999999993</v>
      </c>
      <c r="AG4292" s="390">
        <f t="shared" si="904"/>
        <v>54.097999999999999</v>
      </c>
      <c r="AH4292" s="390">
        <f t="shared" si="905"/>
        <v>53.739999999999995</v>
      </c>
      <c r="AI4292" s="390">
        <f t="shared" si="906"/>
        <v>54.36</v>
      </c>
      <c r="AJ4292" s="390">
        <f t="shared" si="907"/>
        <v>53.352999999999994</v>
      </c>
      <c r="AK4292" s="390">
        <f t="shared" si="908"/>
        <v>53.893999999999998</v>
      </c>
      <c r="AL4292" s="390">
        <f t="shared" si="909"/>
        <v>53.924999999999997</v>
      </c>
      <c r="AM4292" s="390">
        <f t="shared" si="910"/>
        <v>53.481999999999999</v>
      </c>
      <c r="AN4292" s="390">
        <f t="shared" si="911"/>
        <v>52.886999999999993</v>
      </c>
      <c r="AO4292" s="390">
        <f t="shared" si="912"/>
        <v>53.573999999999998</v>
      </c>
    </row>
    <row r="4293" spans="1:41" ht="15" customHeight="1" x14ac:dyDescent="0.25">
      <c r="A4293" s="127" t="s">
        <v>1108</v>
      </c>
      <c r="B4293" s="125" t="s">
        <v>2080</v>
      </c>
      <c r="C4293" s="125" t="s">
        <v>4002</v>
      </c>
      <c r="D4293" s="125" t="s">
        <v>4728</v>
      </c>
      <c r="F4293" s="126">
        <v>56.3</v>
      </c>
      <c r="G4293" s="126">
        <v>56.699999999999996</v>
      </c>
      <c r="H4293" s="126">
        <v>45.04</v>
      </c>
      <c r="I4293" s="126"/>
      <c r="J4293" s="317"/>
      <c r="K4293" s="323">
        <f>ROUND(SUMIF('VGT-Bewegungsdaten'!B:B,A4293,'VGT-Bewegungsdaten'!C:C),3)</f>
        <v>0</v>
      </c>
      <c r="L4293" s="324">
        <f>ROUND(SUMIF('VGT-Bewegungsdaten'!B:B,$A4293,'VGT-Bewegungsdaten'!D:D),2)</f>
        <v>0</v>
      </c>
      <c r="N4293" s="376" t="s">
        <v>4930</v>
      </c>
      <c r="O4293" s="376" t="s">
        <v>4949</v>
      </c>
      <c r="P4293" s="326">
        <f>ROUND(SUMIF('AV-Bewegungsdaten'!B:B,A4293,'AV-Bewegungsdaten'!C:C),3)</f>
        <v>0</v>
      </c>
      <c r="Q4293" s="324">
        <f>ROUND(SUMIF('AV-Bewegungsdaten'!B:B,$A4293,'AV-Bewegungsdaten'!D:D),2)</f>
        <v>0</v>
      </c>
      <c r="T4293" s="327"/>
      <c r="U4293" s="326">
        <f>ROUND(SUMIF('DV-Bewegungsdaten'!B:B,Kategorien!A4293,'DV-Bewegungsdaten'!D:D),3)</f>
        <v>0</v>
      </c>
      <c r="V4293" s="324">
        <f>ROUND(SUMIF('DV-Bewegungsdaten'!B:B,Kategorien!A4293,'DV-Bewegungsdaten'!E:E),3)</f>
        <v>0</v>
      </c>
      <c r="AD4293" s="390">
        <f t="shared" si="901"/>
        <v>50.793999999999997</v>
      </c>
      <c r="AE4293" s="390">
        <f t="shared" si="902"/>
        <v>52.486999999999995</v>
      </c>
      <c r="AF4293" s="390">
        <f t="shared" si="903"/>
        <v>53.624999999999993</v>
      </c>
      <c r="AG4293" s="390">
        <f t="shared" si="904"/>
        <v>53.527999999999999</v>
      </c>
      <c r="AH4293" s="390">
        <f t="shared" si="905"/>
        <v>53.169999999999995</v>
      </c>
      <c r="AI4293" s="390">
        <f t="shared" si="906"/>
        <v>53.789999999999992</v>
      </c>
      <c r="AJ4293" s="390">
        <f t="shared" si="907"/>
        <v>52.782999999999994</v>
      </c>
      <c r="AK4293" s="390">
        <f t="shared" si="908"/>
        <v>53.323999999999998</v>
      </c>
      <c r="AL4293" s="390">
        <f t="shared" si="909"/>
        <v>53.354999999999997</v>
      </c>
      <c r="AM4293" s="390">
        <f t="shared" si="910"/>
        <v>52.911999999999999</v>
      </c>
      <c r="AN4293" s="390">
        <f t="shared" si="911"/>
        <v>52.316999999999993</v>
      </c>
      <c r="AO4293" s="390">
        <f t="shared" si="912"/>
        <v>53.003999999999998</v>
      </c>
    </row>
    <row r="4294" spans="1:41" ht="15" customHeight="1" x14ac:dyDescent="0.25">
      <c r="A4294" s="127" t="s">
        <v>1109</v>
      </c>
      <c r="B4294" s="125" t="s">
        <v>2080</v>
      </c>
      <c r="C4294" s="125" t="s">
        <v>4002</v>
      </c>
      <c r="D4294" s="125" t="s">
        <v>4729</v>
      </c>
      <c r="F4294" s="126">
        <v>43.42</v>
      </c>
      <c r="G4294" s="126">
        <v>43.82</v>
      </c>
      <c r="H4294" s="126">
        <v>34.74</v>
      </c>
      <c r="I4294" s="126"/>
      <c r="J4294" s="317"/>
      <c r="K4294" s="323">
        <f>ROUND(SUMIF('VGT-Bewegungsdaten'!B:B,A4294,'VGT-Bewegungsdaten'!C:C),3)</f>
        <v>0</v>
      </c>
      <c r="L4294" s="324">
        <f>ROUND(SUMIF('VGT-Bewegungsdaten'!B:B,$A4294,'VGT-Bewegungsdaten'!D:D),2)</f>
        <v>0</v>
      </c>
      <c r="N4294" s="376" t="s">
        <v>4930</v>
      </c>
      <c r="O4294" s="376" t="s">
        <v>4949</v>
      </c>
      <c r="P4294" s="326">
        <f>ROUND(SUMIF('AV-Bewegungsdaten'!B:B,A4294,'AV-Bewegungsdaten'!C:C),3)</f>
        <v>0</v>
      </c>
      <c r="Q4294" s="324">
        <f>ROUND(SUMIF('AV-Bewegungsdaten'!B:B,$A4294,'AV-Bewegungsdaten'!D:D),2)</f>
        <v>0</v>
      </c>
      <c r="T4294" s="327"/>
      <c r="U4294" s="326">
        <f>ROUND(SUMIF('DV-Bewegungsdaten'!B:B,Kategorien!A4294,'DV-Bewegungsdaten'!D:D),3)</f>
        <v>0</v>
      </c>
      <c r="V4294" s="324">
        <f>ROUND(SUMIF('DV-Bewegungsdaten'!B:B,Kategorien!A4294,'DV-Bewegungsdaten'!E:E),3)</f>
        <v>0</v>
      </c>
      <c r="AD4294" s="390">
        <f t="shared" si="901"/>
        <v>37.914000000000001</v>
      </c>
      <c r="AE4294" s="390">
        <f t="shared" si="902"/>
        <v>39.606999999999999</v>
      </c>
      <c r="AF4294" s="390">
        <f t="shared" si="903"/>
        <v>40.744999999999997</v>
      </c>
      <c r="AG4294" s="390">
        <f t="shared" si="904"/>
        <v>40.648000000000003</v>
      </c>
      <c r="AH4294" s="390">
        <f t="shared" si="905"/>
        <v>40.29</v>
      </c>
      <c r="AI4294" s="390">
        <f t="shared" si="906"/>
        <v>40.909999999999997</v>
      </c>
      <c r="AJ4294" s="390">
        <f t="shared" si="907"/>
        <v>39.902999999999999</v>
      </c>
      <c r="AK4294" s="390">
        <f t="shared" si="908"/>
        <v>40.444000000000003</v>
      </c>
      <c r="AL4294" s="390">
        <f t="shared" si="909"/>
        <v>40.475000000000001</v>
      </c>
      <c r="AM4294" s="390">
        <f t="shared" si="910"/>
        <v>40.032000000000004</v>
      </c>
      <c r="AN4294" s="390">
        <f t="shared" si="911"/>
        <v>39.436999999999998</v>
      </c>
      <c r="AO4294" s="390">
        <f t="shared" si="912"/>
        <v>40.124000000000002</v>
      </c>
    </row>
    <row r="4295" spans="1:41" ht="15" customHeight="1" x14ac:dyDescent="0.25">
      <c r="A4295" s="127" t="s">
        <v>1110</v>
      </c>
      <c r="B4295" s="125" t="s">
        <v>2080</v>
      </c>
      <c r="C4295" s="125" t="s">
        <v>4003</v>
      </c>
      <c r="D4295" s="125" t="s">
        <v>4723</v>
      </c>
      <c r="F4295" s="126">
        <v>51.8</v>
      </c>
      <c r="G4295" s="126">
        <v>52.199999999999996</v>
      </c>
      <c r="H4295" s="126">
        <v>41.44</v>
      </c>
      <c r="I4295" s="126"/>
      <c r="J4295" s="317"/>
      <c r="K4295" s="323">
        <f>ROUND(SUMIF('VGT-Bewegungsdaten'!B:B,A4295,'VGT-Bewegungsdaten'!C:C),3)</f>
        <v>0</v>
      </c>
      <c r="L4295" s="324">
        <f>ROUND(SUMIF('VGT-Bewegungsdaten'!B:B,$A4295,'VGT-Bewegungsdaten'!D:D),2)</f>
        <v>0</v>
      </c>
      <c r="N4295" s="376" t="s">
        <v>4930</v>
      </c>
      <c r="O4295" s="376" t="s">
        <v>4949</v>
      </c>
      <c r="P4295" s="326">
        <f>ROUND(SUMIF('AV-Bewegungsdaten'!B:B,A4295,'AV-Bewegungsdaten'!C:C),3)</f>
        <v>0</v>
      </c>
      <c r="Q4295" s="324">
        <f>ROUND(SUMIF('AV-Bewegungsdaten'!B:B,$A4295,'AV-Bewegungsdaten'!D:D),2)</f>
        <v>0</v>
      </c>
      <c r="T4295" s="327"/>
      <c r="U4295" s="326">
        <f>ROUND(SUMIF('DV-Bewegungsdaten'!B:B,Kategorien!A4295,'DV-Bewegungsdaten'!D:D),3)</f>
        <v>0</v>
      </c>
      <c r="V4295" s="324">
        <f>ROUND(SUMIF('DV-Bewegungsdaten'!B:B,Kategorien!A4295,'DV-Bewegungsdaten'!E:E),3)</f>
        <v>0</v>
      </c>
      <c r="AD4295" s="390">
        <f t="shared" si="901"/>
        <v>46.293999999999997</v>
      </c>
      <c r="AE4295" s="390">
        <f t="shared" si="902"/>
        <v>47.986999999999995</v>
      </c>
      <c r="AF4295" s="390">
        <f t="shared" si="903"/>
        <v>49.124999999999993</v>
      </c>
      <c r="AG4295" s="390">
        <f t="shared" si="904"/>
        <v>49.027999999999999</v>
      </c>
      <c r="AH4295" s="390">
        <f t="shared" si="905"/>
        <v>48.669999999999995</v>
      </c>
      <c r="AI4295" s="390">
        <f t="shared" si="906"/>
        <v>49.289999999999992</v>
      </c>
      <c r="AJ4295" s="390">
        <f t="shared" si="907"/>
        <v>48.282999999999994</v>
      </c>
      <c r="AK4295" s="390">
        <f t="shared" si="908"/>
        <v>48.823999999999998</v>
      </c>
      <c r="AL4295" s="390">
        <f t="shared" si="909"/>
        <v>48.854999999999997</v>
      </c>
      <c r="AM4295" s="390">
        <f t="shared" si="910"/>
        <v>48.411999999999999</v>
      </c>
      <c r="AN4295" s="390">
        <f t="shared" si="911"/>
        <v>47.816999999999993</v>
      </c>
      <c r="AO4295" s="390">
        <f t="shared" si="912"/>
        <v>48.503999999999998</v>
      </c>
    </row>
    <row r="4296" spans="1:41" ht="15" customHeight="1" x14ac:dyDescent="0.25">
      <c r="A4296" s="127" t="s">
        <v>1111</v>
      </c>
      <c r="B4296" s="125" t="s">
        <v>2080</v>
      </c>
      <c r="C4296" s="125" t="s">
        <v>4003</v>
      </c>
      <c r="D4296" s="125" t="s">
        <v>4724</v>
      </c>
      <c r="F4296" s="126">
        <v>49.28</v>
      </c>
      <c r="G4296" s="126">
        <v>49.68</v>
      </c>
      <c r="H4296" s="126">
        <v>39.42</v>
      </c>
      <c r="I4296" s="126"/>
      <c r="J4296" s="317"/>
      <c r="K4296" s="323">
        <f>ROUND(SUMIF('VGT-Bewegungsdaten'!B:B,A4296,'VGT-Bewegungsdaten'!C:C),3)</f>
        <v>0</v>
      </c>
      <c r="L4296" s="324">
        <f>ROUND(SUMIF('VGT-Bewegungsdaten'!B:B,$A4296,'VGT-Bewegungsdaten'!D:D),2)</f>
        <v>0</v>
      </c>
      <c r="N4296" s="376" t="s">
        <v>4930</v>
      </c>
      <c r="O4296" s="376" t="s">
        <v>4949</v>
      </c>
      <c r="P4296" s="326">
        <f>ROUND(SUMIF('AV-Bewegungsdaten'!B:B,A4296,'AV-Bewegungsdaten'!C:C),3)</f>
        <v>0</v>
      </c>
      <c r="Q4296" s="324">
        <f>ROUND(SUMIF('AV-Bewegungsdaten'!B:B,$A4296,'AV-Bewegungsdaten'!D:D),2)</f>
        <v>0</v>
      </c>
      <c r="T4296" s="327"/>
      <c r="U4296" s="326">
        <f>ROUND(SUMIF('DV-Bewegungsdaten'!B:B,Kategorien!A4296,'DV-Bewegungsdaten'!D:D),3)</f>
        <v>0</v>
      </c>
      <c r="V4296" s="324">
        <f>ROUND(SUMIF('DV-Bewegungsdaten'!B:B,Kategorien!A4296,'DV-Bewegungsdaten'!E:E),3)</f>
        <v>0</v>
      </c>
      <c r="AD4296" s="390">
        <f t="shared" si="901"/>
        <v>43.774000000000001</v>
      </c>
      <c r="AE4296" s="390">
        <f t="shared" si="902"/>
        <v>45.466999999999999</v>
      </c>
      <c r="AF4296" s="390">
        <f t="shared" si="903"/>
        <v>46.604999999999997</v>
      </c>
      <c r="AG4296" s="390">
        <f t="shared" si="904"/>
        <v>46.508000000000003</v>
      </c>
      <c r="AH4296" s="390">
        <f t="shared" si="905"/>
        <v>46.15</v>
      </c>
      <c r="AI4296" s="390">
        <f t="shared" si="906"/>
        <v>46.769999999999996</v>
      </c>
      <c r="AJ4296" s="390">
        <f t="shared" si="907"/>
        <v>45.762999999999998</v>
      </c>
      <c r="AK4296" s="390">
        <f t="shared" si="908"/>
        <v>46.304000000000002</v>
      </c>
      <c r="AL4296" s="390">
        <f t="shared" si="909"/>
        <v>46.335000000000001</v>
      </c>
      <c r="AM4296" s="390">
        <f t="shared" si="910"/>
        <v>45.892000000000003</v>
      </c>
      <c r="AN4296" s="390">
        <f t="shared" si="911"/>
        <v>45.296999999999997</v>
      </c>
      <c r="AO4296" s="390">
        <f t="shared" si="912"/>
        <v>45.984000000000002</v>
      </c>
    </row>
    <row r="4297" spans="1:41" ht="15" customHeight="1" x14ac:dyDescent="0.25">
      <c r="A4297" s="127" t="s">
        <v>1112</v>
      </c>
      <c r="B4297" s="125" t="s">
        <v>2080</v>
      </c>
      <c r="C4297" s="125" t="s">
        <v>4003</v>
      </c>
      <c r="D4297" s="125" t="s">
        <v>4725</v>
      </c>
      <c r="F4297" s="126">
        <v>48.74</v>
      </c>
      <c r="G4297" s="126">
        <v>49.14</v>
      </c>
      <c r="H4297" s="126">
        <v>38.99</v>
      </c>
      <c r="I4297" s="126"/>
      <c r="J4297" s="317"/>
      <c r="K4297" s="323">
        <f>ROUND(SUMIF('VGT-Bewegungsdaten'!B:B,A4297,'VGT-Bewegungsdaten'!C:C),3)</f>
        <v>0</v>
      </c>
      <c r="L4297" s="324">
        <f>ROUND(SUMIF('VGT-Bewegungsdaten'!B:B,$A4297,'VGT-Bewegungsdaten'!D:D),2)</f>
        <v>0</v>
      </c>
      <c r="N4297" s="376" t="s">
        <v>4930</v>
      </c>
      <c r="O4297" s="376" t="s">
        <v>4949</v>
      </c>
      <c r="P4297" s="326">
        <f>ROUND(SUMIF('AV-Bewegungsdaten'!B:B,A4297,'AV-Bewegungsdaten'!C:C),3)</f>
        <v>0</v>
      </c>
      <c r="Q4297" s="324">
        <f>ROUND(SUMIF('AV-Bewegungsdaten'!B:B,$A4297,'AV-Bewegungsdaten'!D:D),2)</f>
        <v>0</v>
      </c>
      <c r="T4297" s="327"/>
      <c r="U4297" s="326">
        <f>ROUND(SUMIF('DV-Bewegungsdaten'!B:B,Kategorien!A4297,'DV-Bewegungsdaten'!D:D),3)</f>
        <v>0</v>
      </c>
      <c r="V4297" s="324">
        <f>ROUND(SUMIF('DV-Bewegungsdaten'!B:B,Kategorien!A4297,'DV-Bewegungsdaten'!E:E),3)</f>
        <v>0</v>
      </c>
      <c r="AD4297" s="390">
        <f t="shared" si="901"/>
        <v>43.234000000000002</v>
      </c>
      <c r="AE4297" s="390">
        <f t="shared" si="902"/>
        <v>44.927</v>
      </c>
      <c r="AF4297" s="390">
        <f t="shared" si="903"/>
        <v>46.064999999999998</v>
      </c>
      <c r="AG4297" s="390">
        <f t="shared" si="904"/>
        <v>45.968000000000004</v>
      </c>
      <c r="AH4297" s="390">
        <f t="shared" si="905"/>
        <v>45.61</v>
      </c>
      <c r="AI4297" s="390">
        <f t="shared" si="906"/>
        <v>46.230000000000004</v>
      </c>
      <c r="AJ4297" s="390">
        <f t="shared" si="907"/>
        <v>45.222999999999999</v>
      </c>
      <c r="AK4297" s="390">
        <f t="shared" si="908"/>
        <v>45.764000000000003</v>
      </c>
      <c r="AL4297" s="390">
        <f t="shared" si="909"/>
        <v>45.795000000000002</v>
      </c>
      <c r="AM4297" s="390">
        <f t="shared" si="910"/>
        <v>45.352000000000004</v>
      </c>
      <c r="AN4297" s="390">
        <f t="shared" si="911"/>
        <v>44.756999999999998</v>
      </c>
      <c r="AO4297" s="390">
        <f t="shared" si="912"/>
        <v>45.444000000000003</v>
      </c>
    </row>
    <row r="4298" spans="1:41" ht="15" customHeight="1" x14ac:dyDescent="0.25">
      <c r="A4298" s="127" t="s">
        <v>1113</v>
      </c>
      <c r="B4298" s="125" t="s">
        <v>2080</v>
      </c>
      <c r="C4298" s="125" t="s">
        <v>4003</v>
      </c>
      <c r="D4298" s="125" t="s">
        <v>4726</v>
      </c>
      <c r="F4298" s="126">
        <v>56.8</v>
      </c>
      <c r="G4298" s="126">
        <v>57.199999999999996</v>
      </c>
      <c r="H4298" s="126">
        <v>45.44</v>
      </c>
      <c r="I4298" s="126"/>
      <c r="J4298" s="317"/>
      <c r="K4298" s="323">
        <f>ROUND(SUMIF('VGT-Bewegungsdaten'!B:B,A4298,'VGT-Bewegungsdaten'!C:C),3)</f>
        <v>0</v>
      </c>
      <c r="L4298" s="324">
        <f>ROUND(SUMIF('VGT-Bewegungsdaten'!B:B,$A4298,'VGT-Bewegungsdaten'!D:D),2)</f>
        <v>0</v>
      </c>
      <c r="N4298" s="376" t="s">
        <v>4930</v>
      </c>
      <c r="O4298" s="376" t="s">
        <v>4949</v>
      </c>
      <c r="P4298" s="326">
        <f>ROUND(SUMIF('AV-Bewegungsdaten'!B:B,A4298,'AV-Bewegungsdaten'!C:C),3)</f>
        <v>0</v>
      </c>
      <c r="Q4298" s="324">
        <f>ROUND(SUMIF('AV-Bewegungsdaten'!B:B,$A4298,'AV-Bewegungsdaten'!D:D),2)</f>
        <v>0</v>
      </c>
      <c r="T4298" s="327"/>
      <c r="U4298" s="326">
        <f>ROUND(SUMIF('DV-Bewegungsdaten'!B:B,Kategorien!A4298,'DV-Bewegungsdaten'!D:D),3)</f>
        <v>0</v>
      </c>
      <c r="V4298" s="324">
        <f>ROUND(SUMIF('DV-Bewegungsdaten'!B:B,Kategorien!A4298,'DV-Bewegungsdaten'!E:E),3)</f>
        <v>0</v>
      </c>
      <c r="AD4298" s="390">
        <f t="shared" si="901"/>
        <v>51.293999999999997</v>
      </c>
      <c r="AE4298" s="390">
        <f t="shared" si="902"/>
        <v>52.986999999999995</v>
      </c>
      <c r="AF4298" s="390">
        <f t="shared" si="903"/>
        <v>54.124999999999993</v>
      </c>
      <c r="AG4298" s="390">
        <f t="shared" si="904"/>
        <v>54.027999999999999</v>
      </c>
      <c r="AH4298" s="390">
        <f t="shared" si="905"/>
        <v>53.669999999999995</v>
      </c>
      <c r="AI4298" s="390">
        <f t="shared" si="906"/>
        <v>54.289999999999992</v>
      </c>
      <c r="AJ4298" s="390">
        <f t="shared" si="907"/>
        <v>53.282999999999994</v>
      </c>
      <c r="AK4298" s="390">
        <f t="shared" si="908"/>
        <v>53.823999999999998</v>
      </c>
      <c r="AL4298" s="390">
        <f t="shared" si="909"/>
        <v>53.854999999999997</v>
      </c>
      <c r="AM4298" s="390">
        <f t="shared" si="910"/>
        <v>53.411999999999999</v>
      </c>
      <c r="AN4298" s="390">
        <f t="shared" si="911"/>
        <v>52.816999999999993</v>
      </c>
      <c r="AO4298" s="390">
        <f t="shared" si="912"/>
        <v>53.503999999999998</v>
      </c>
    </row>
    <row r="4299" spans="1:41" ht="15" customHeight="1" x14ac:dyDescent="0.25">
      <c r="A4299" s="127" t="s">
        <v>1114</v>
      </c>
      <c r="B4299" s="125" t="s">
        <v>2080</v>
      </c>
      <c r="C4299" s="125" t="s">
        <v>4003</v>
      </c>
      <c r="D4299" s="125" t="s">
        <v>4727</v>
      </c>
      <c r="F4299" s="126">
        <v>54.28</v>
      </c>
      <c r="G4299" s="126">
        <v>54.68</v>
      </c>
      <c r="H4299" s="126">
        <v>43.42</v>
      </c>
      <c r="I4299" s="126"/>
      <c r="J4299" s="317"/>
      <c r="K4299" s="323">
        <f>ROUND(SUMIF('VGT-Bewegungsdaten'!B:B,A4299,'VGT-Bewegungsdaten'!C:C),3)</f>
        <v>0</v>
      </c>
      <c r="L4299" s="324">
        <f>ROUND(SUMIF('VGT-Bewegungsdaten'!B:B,$A4299,'VGT-Bewegungsdaten'!D:D),2)</f>
        <v>0</v>
      </c>
      <c r="N4299" s="376" t="s">
        <v>4930</v>
      </c>
      <c r="O4299" s="376" t="s">
        <v>4949</v>
      </c>
      <c r="P4299" s="326">
        <f>ROUND(SUMIF('AV-Bewegungsdaten'!B:B,A4299,'AV-Bewegungsdaten'!C:C),3)</f>
        <v>0</v>
      </c>
      <c r="Q4299" s="324">
        <f>ROUND(SUMIF('AV-Bewegungsdaten'!B:B,$A4299,'AV-Bewegungsdaten'!D:D),2)</f>
        <v>0</v>
      </c>
      <c r="T4299" s="327"/>
      <c r="U4299" s="326">
        <f>ROUND(SUMIF('DV-Bewegungsdaten'!B:B,Kategorien!A4299,'DV-Bewegungsdaten'!D:D),3)</f>
        <v>0</v>
      </c>
      <c r="V4299" s="324">
        <f>ROUND(SUMIF('DV-Bewegungsdaten'!B:B,Kategorien!A4299,'DV-Bewegungsdaten'!E:E),3)</f>
        <v>0</v>
      </c>
      <c r="AD4299" s="390">
        <f t="shared" si="901"/>
        <v>48.774000000000001</v>
      </c>
      <c r="AE4299" s="390">
        <f t="shared" si="902"/>
        <v>50.466999999999999</v>
      </c>
      <c r="AF4299" s="390">
        <f t="shared" si="903"/>
        <v>51.604999999999997</v>
      </c>
      <c r="AG4299" s="390">
        <f t="shared" si="904"/>
        <v>51.508000000000003</v>
      </c>
      <c r="AH4299" s="390">
        <f t="shared" si="905"/>
        <v>51.15</v>
      </c>
      <c r="AI4299" s="390">
        <f t="shared" si="906"/>
        <v>51.769999999999996</v>
      </c>
      <c r="AJ4299" s="390">
        <f t="shared" si="907"/>
        <v>50.762999999999998</v>
      </c>
      <c r="AK4299" s="390">
        <f t="shared" si="908"/>
        <v>51.304000000000002</v>
      </c>
      <c r="AL4299" s="390">
        <f t="shared" si="909"/>
        <v>51.335000000000001</v>
      </c>
      <c r="AM4299" s="390">
        <f t="shared" si="910"/>
        <v>50.892000000000003</v>
      </c>
      <c r="AN4299" s="390">
        <f t="shared" si="911"/>
        <v>50.296999999999997</v>
      </c>
      <c r="AO4299" s="390">
        <f t="shared" si="912"/>
        <v>50.984000000000002</v>
      </c>
    </row>
    <row r="4300" spans="1:41" ht="15" customHeight="1" x14ac:dyDescent="0.25">
      <c r="A4300" s="127" t="s">
        <v>1115</v>
      </c>
      <c r="B4300" s="125" t="s">
        <v>2080</v>
      </c>
      <c r="C4300" s="125" t="s">
        <v>4003</v>
      </c>
      <c r="D4300" s="125" t="s">
        <v>4728</v>
      </c>
      <c r="F4300" s="126">
        <v>53.74</v>
      </c>
      <c r="G4300" s="126">
        <v>54.14</v>
      </c>
      <c r="H4300" s="126">
        <v>42.99</v>
      </c>
      <c r="I4300" s="126"/>
      <c r="J4300" s="317"/>
      <c r="K4300" s="323">
        <f>ROUND(SUMIF('VGT-Bewegungsdaten'!B:B,A4300,'VGT-Bewegungsdaten'!C:C),3)</f>
        <v>0</v>
      </c>
      <c r="L4300" s="324">
        <f>ROUND(SUMIF('VGT-Bewegungsdaten'!B:B,$A4300,'VGT-Bewegungsdaten'!D:D),2)</f>
        <v>0</v>
      </c>
      <c r="N4300" s="376" t="s">
        <v>4930</v>
      </c>
      <c r="O4300" s="376" t="s">
        <v>4949</v>
      </c>
      <c r="P4300" s="326">
        <f>ROUND(SUMIF('AV-Bewegungsdaten'!B:B,A4300,'AV-Bewegungsdaten'!C:C),3)</f>
        <v>0</v>
      </c>
      <c r="Q4300" s="324">
        <f>ROUND(SUMIF('AV-Bewegungsdaten'!B:B,$A4300,'AV-Bewegungsdaten'!D:D),2)</f>
        <v>0</v>
      </c>
      <c r="T4300" s="327"/>
      <c r="U4300" s="326">
        <f>ROUND(SUMIF('DV-Bewegungsdaten'!B:B,Kategorien!A4300,'DV-Bewegungsdaten'!D:D),3)</f>
        <v>0</v>
      </c>
      <c r="V4300" s="324">
        <f>ROUND(SUMIF('DV-Bewegungsdaten'!B:B,Kategorien!A4300,'DV-Bewegungsdaten'!E:E),3)</f>
        <v>0</v>
      </c>
      <c r="AD4300" s="390">
        <f t="shared" si="901"/>
        <v>48.234000000000002</v>
      </c>
      <c r="AE4300" s="390">
        <f t="shared" si="902"/>
        <v>49.927</v>
      </c>
      <c r="AF4300" s="390">
        <f t="shared" si="903"/>
        <v>51.064999999999998</v>
      </c>
      <c r="AG4300" s="390">
        <f t="shared" si="904"/>
        <v>50.968000000000004</v>
      </c>
      <c r="AH4300" s="390">
        <f t="shared" si="905"/>
        <v>50.61</v>
      </c>
      <c r="AI4300" s="390">
        <f t="shared" si="906"/>
        <v>51.230000000000004</v>
      </c>
      <c r="AJ4300" s="390">
        <f t="shared" si="907"/>
        <v>50.222999999999999</v>
      </c>
      <c r="AK4300" s="390">
        <f t="shared" si="908"/>
        <v>50.764000000000003</v>
      </c>
      <c r="AL4300" s="390">
        <f t="shared" si="909"/>
        <v>50.795000000000002</v>
      </c>
      <c r="AM4300" s="390">
        <f t="shared" si="910"/>
        <v>50.352000000000004</v>
      </c>
      <c r="AN4300" s="390">
        <f t="shared" si="911"/>
        <v>49.756999999999998</v>
      </c>
      <c r="AO4300" s="390">
        <f t="shared" si="912"/>
        <v>50.444000000000003</v>
      </c>
    </row>
    <row r="4301" spans="1:41" ht="15" customHeight="1" x14ac:dyDescent="0.25">
      <c r="A4301" s="127" t="s">
        <v>1116</v>
      </c>
      <c r="B4301" s="125" t="s">
        <v>2080</v>
      </c>
      <c r="C4301" s="125" t="s">
        <v>4003</v>
      </c>
      <c r="D4301" s="125" t="s">
        <v>4729</v>
      </c>
      <c r="F4301" s="126">
        <v>40.6</v>
      </c>
      <c r="G4301" s="126">
        <v>41</v>
      </c>
      <c r="H4301" s="126">
        <v>32.479999999999997</v>
      </c>
      <c r="I4301" s="126"/>
      <c r="J4301" s="317"/>
      <c r="K4301" s="323">
        <f>ROUND(SUMIF('VGT-Bewegungsdaten'!B:B,A4301,'VGT-Bewegungsdaten'!C:C),3)</f>
        <v>0</v>
      </c>
      <c r="L4301" s="324">
        <f>ROUND(SUMIF('VGT-Bewegungsdaten'!B:B,$A4301,'VGT-Bewegungsdaten'!D:D),2)</f>
        <v>0</v>
      </c>
      <c r="N4301" s="376" t="s">
        <v>4930</v>
      </c>
      <c r="O4301" s="376" t="s">
        <v>4949</v>
      </c>
      <c r="P4301" s="326">
        <f>ROUND(SUMIF('AV-Bewegungsdaten'!B:B,A4301,'AV-Bewegungsdaten'!C:C),3)</f>
        <v>0</v>
      </c>
      <c r="Q4301" s="324">
        <f>ROUND(SUMIF('AV-Bewegungsdaten'!B:B,$A4301,'AV-Bewegungsdaten'!D:D),2)</f>
        <v>0</v>
      </c>
      <c r="T4301" s="327"/>
      <c r="U4301" s="326">
        <f>ROUND(SUMIF('DV-Bewegungsdaten'!B:B,Kategorien!A4301,'DV-Bewegungsdaten'!D:D),3)</f>
        <v>0</v>
      </c>
      <c r="V4301" s="324">
        <f>ROUND(SUMIF('DV-Bewegungsdaten'!B:B,Kategorien!A4301,'DV-Bewegungsdaten'!E:E),3)</f>
        <v>0</v>
      </c>
      <c r="AD4301" s="390">
        <f t="shared" si="901"/>
        <v>35.094000000000001</v>
      </c>
      <c r="AE4301" s="390">
        <f t="shared" si="902"/>
        <v>36.786999999999999</v>
      </c>
      <c r="AF4301" s="390">
        <f t="shared" si="903"/>
        <v>37.924999999999997</v>
      </c>
      <c r="AG4301" s="390">
        <f t="shared" si="904"/>
        <v>37.828000000000003</v>
      </c>
      <c r="AH4301" s="390">
        <f t="shared" si="905"/>
        <v>37.47</v>
      </c>
      <c r="AI4301" s="390">
        <f t="shared" si="906"/>
        <v>38.090000000000003</v>
      </c>
      <c r="AJ4301" s="390">
        <f t="shared" si="907"/>
        <v>37.082999999999998</v>
      </c>
      <c r="AK4301" s="390">
        <f t="shared" si="908"/>
        <v>37.624000000000002</v>
      </c>
      <c r="AL4301" s="390">
        <f t="shared" si="909"/>
        <v>37.655000000000001</v>
      </c>
      <c r="AM4301" s="390">
        <f t="shared" si="910"/>
        <v>37.212000000000003</v>
      </c>
      <c r="AN4301" s="390">
        <f t="shared" si="911"/>
        <v>36.616999999999997</v>
      </c>
      <c r="AO4301" s="390">
        <f t="shared" si="912"/>
        <v>37.304000000000002</v>
      </c>
    </row>
    <row r="4302" spans="1:41" ht="15" customHeight="1" x14ac:dyDescent="0.25">
      <c r="A4302" s="127" t="s">
        <v>1117</v>
      </c>
      <c r="B4302" s="125" t="s">
        <v>2080</v>
      </c>
      <c r="C4302" s="125" t="s">
        <v>4004</v>
      </c>
      <c r="D4302" s="125" t="s">
        <v>4723</v>
      </c>
      <c r="F4302" s="126">
        <v>49.21</v>
      </c>
      <c r="G4302" s="126">
        <v>49.61</v>
      </c>
      <c r="H4302" s="126">
        <v>39.369999999999997</v>
      </c>
      <c r="I4302" s="126"/>
      <c r="J4302" s="317"/>
      <c r="K4302" s="323">
        <f>ROUND(SUMIF('VGT-Bewegungsdaten'!B:B,A4302,'VGT-Bewegungsdaten'!C:C),3)</f>
        <v>0</v>
      </c>
      <c r="L4302" s="324">
        <f>ROUND(SUMIF('VGT-Bewegungsdaten'!B:B,$A4302,'VGT-Bewegungsdaten'!D:D),2)</f>
        <v>0</v>
      </c>
      <c r="N4302" s="376" t="s">
        <v>4930</v>
      </c>
      <c r="O4302" s="376" t="s">
        <v>4949</v>
      </c>
      <c r="P4302" s="326">
        <f>ROUND(SUMIF('AV-Bewegungsdaten'!B:B,A4302,'AV-Bewegungsdaten'!C:C),3)</f>
        <v>0</v>
      </c>
      <c r="Q4302" s="324">
        <f>ROUND(SUMIF('AV-Bewegungsdaten'!B:B,$A4302,'AV-Bewegungsdaten'!D:D),2)</f>
        <v>0</v>
      </c>
      <c r="T4302" s="327"/>
      <c r="U4302" s="326">
        <f>ROUND(SUMIF('DV-Bewegungsdaten'!B:B,Kategorien!A4302,'DV-Bewegungsdaten'!D:D),3)</f>
        <v>0</v>
      </c>
      <c r="V4302" s="324">
        <f>ROUND(SUMIF('DV-Bewegungsdaten'!B:B,Kategorien!A4302,'DV-Bewegungsdaten'!E:E),3)</f>
        <v>0</v>
      </c>
      <c r="AD4302" s="390">
        <f t="shared" si="901"/>
        <v>43.704000000000001</v>
      </c>
      <c r="AE4302" s="390">
        <f t="shared" si="902"/>
        <v>45.396999999999998</v>
      </c>
      <c r="AF4302" s="390">
        <f t="shared" si="903"/>
        <v>46.534999999999997</v>
      </c>
      <c r="AG4302" s="390">
        <f t="shared" si="904"/>
        <v>46.438000000000002</v>
      </c>
      <c r="AH4302" s="390">
        <f t="shared" si="905"/>
        <v>46.08</v>
      </c>
      <c r="AI4302" s="390">
        <f t="shared" si="906"/>
        <v>46.7</v>
      </c>
      <c r="AJ4302" s="390">
        <f t="shared" si="907"/>
        <v>45.692999999999998</v>
      </c>
      <c r="AK4302" s="390">
        <f t="shared" si="908"/>
        <v>46.234000000000002</v>
      </c>
      <c r="AL4302" s="390">
        <f t="shared" si="909"/>
        <v>46.265000000000001</v>
      </c>
      <c r="AM4302" s="390">
        <f t="shared" si="910"/>
        <v>45.822000000000003</v>
      </c>
      <c r="AN4302" s="390">
        <f t="shared" si="911"/>
        <v>45.226999999999997</v>
      </c>
      <c r="AO4302" s="390">
        <f t="shared" si="912"/>
        <v>45.914000000000001</v>
      </c>
    </row>
    <row r="4303" spans="1:41" ht="15" customHeight="1" x14ac:dyDescent="0.25">
      <c r="A4303" s="127" t="s">
        <v>1118</v>
      </c>
      <c r="B4303" s="125" t="s">
        <v>2080</v>
      </c>
      <c r="C4303" s="125" t="s">
        <v>4004</v>
      </c>
      <c r="D4303" s="125" t="s">
        <v>4724</v>
      </c>
      <c r="F4303" s="126">
        <v>46.82</v>
      </c>
      <c r="G4303" s="126">
        <v>47.22</v>
      </c>
      <c r="H4303" s="126">
        <v>37.46</v>
      </c>
      <c r="I4303" s="126"/>
      <c r="J4303" s="317"/>
      <c r="K4303" s="323">
        <f>ROUND(SUMIF('VGT-Bewegungsdaten'!B:B,A4303,'VGT-Bewegungsdaten'!C:C),3)</f>
        <v>0</v>
      </c>
      <c r="L4303" s="324">
        <f>ROUND(SUMIF('VGT-Bewegungsdaten'!B:B,$A4303,'VGT-Bewegungsdaten'!D:D),2)</f>
        <v>0</v>
      </c>
      <c r="N4303" s="376" t="s">
        <v>4930</v>
      </c>
      <c r="O4303" s="376" t="s">
        <v>4949</v>
      </c>
      <c r="P4303" s="326">
        <f>ROUND(SUMIF('AV-Bewegungsdaten'!B:B,A4303,'AV-Bewegungsdaten'!C:C),3)</f>
        <v>0</v>
      </c>
      <c r="Q4303" s="324">
        <f>ROUND(SUMIF('AV-Bewegungsdaten'!B:B,$A4303,'AV-Bewegungsdaten'!D:D),2)</f>
        <v>0</v>
      </c>
      <c r="T4303" s="327"/>
      <c r="U4303" s="326">
        <f>ROUND(SUMIF('DV-Bewegungsdaten'!B:B,Kategorien!A4303,'DV-Bewegungsdaten'!D:D),3)</f>
        <v>0</v>
      </c>
      <c r="V4303" s="324">
        <f>ROUND(SUMIF('DV-Bewegungsdaten'!B:B,Kategorien!A4303,'DV-Bewegungsdaten'!E:E),3)</f>
        <v>0</v>
      </c>
      <c r="AD4303" s="390">
        <f t="shared" si="901"/>
        <v>41.314</v>
      </c>
      <c r="AE4303" s="390">
        <f t="shared" si="902"/>
        <v>43.006999999999998</v>
      </c>
      <c r="AF4303" s="390">
        <f t="shared" si="903"/>
        <v>44.144999999999996</v>
      </c>
      <c r="AG4303" s="390">
        <f t="shared" si="904"/>
        <v>44.048000000000002</v>
      </c>
      <c r="AH4303" s="390">
        <f t="shared" si="905"/>
        <v>43.69</v>
      </c>
      <c r="AI4303" s="390">
        <f t="shared" si="906"/>
        <v>44.31</v>
      </c>
      <c r="AJ4303" s="390">
        <f t="shared" si="907"/>
        <v>43.302999999999997</v>
      </c>
      <c r="AK4303" s="390">
        <f t="shared" si="908"/>
        <v>43.844000000000001</v>
      </c>
      <c r="AL4303" s="390">
        <f t="shared" si="909"/>
        <v>43.875</v>
      </c>
      <c r="AM4303" s="390">
        <f t="shared" si="910"/>
        <v>43.432000000000002</v>
      </c>
      <c r="AN4303" s="390">
        <f t="shared" si="911"/>
        <v>42.836999999999996</v>
      </c>
      <c r="AO4303" s="390">
        <f t="shared" si="912"/>
        <v>43.524000000000001</v>
      </c>
    </row>
    <row r="4304" spans="1:41" ht="15" customHeight="1" x14ac:dyDescent="0.25">
      <c r="A4304" s="127" t="s">
        <v>1119</v>
      </c>
      <c r="B4304" s="125" t="s">
        <v>2080</v>
      </c>
      <c r="C4304" s="125" t="s">
        <v>4004</v>
      </c>
      <c r="D4304" s="125" t="s">
        <v>4725</v>
      </c>
      <c r="F4304" s="126">
        <v>46.3</v>
      </c>
      <c r="G4304" s="126">
        <v>46.699999999999996</v>
      </c>
      <c r="H4304" s="126">
        <v>37.04</v>
      </c>
      <c r="I4304" s="126"/>
      <c r="J4304" s="317"/>
      <c r="K4304" s="323">
        <f>ROUND(SUMIF('VGT-Bewegungsdaten'!B:B,A4304,'VGT-Bewegungsdaten'!C:C),3)</f>
        <v>0</v>
      </c>
      <c r="L4304" s="324">
        <f>ROUND(SUMIF('VGT-Bewegungsdaten'!B:B,$A4304,'VGT-Bewegungsdaten'!D:D),2)</f>
        <v>0</v>
      </c>
      <c r="N4304" s="376" t="s">
        <v>4930</v>
      </c>
      <c r="O4304" s="376" t="s">
        <v>4949</v>
      </c>
      <c r="P4304" s="326">
        <f>ROUND(SUMIF('AV-Bewegungsdaten'!B:B,A4304,'AV-Bewegungsdaten'!C:C),3)</f>
        <v>0</v>
      </c>
      <c r="Q4304" s="324">
        <f>ROUND(SUMIF('AV-Bewegungsdaten'!B:B,$A4304,'AV-Bewegungsdaten'!D:D),2)</f>
        <v>0</v>
      </c>
      <c r="T4304" s="327"/>
      <c r="U4304" s="326">
        <f>ROUND(SUMIF('DV-Bewegungsdaten'!B:B,Kategorien!A4304,'DV-Bewegungsdaten'!D:D),3)</f>
        <v>0</v>
      </c>
      <c r="V4304" s="324">
        <f>ROUND(SUMIF('DV-Bewegungsdaten'!B:B,Kategorien!A4304,'DV-Bewegungsdaten'!E:E),3)</f>
        <v>0</v>
      </c>
      <c r="AD4304" s="390">
        <f t="shared" si="901"/>
        <v>40.793999999999997</v>
      </c>
      <c r="AE4304" s="390">
        <f t="shared" si="902"/>
        <v>42.486999999999995</v>
      </c>
      <c r="AF4304" s="390">
        <f t="shared" si="903"/>
        <v>43.624999999999993</v>
      </c>
      <c r="AG4304" s="390">
        <f t="shared" si="904"/>
        <v>43.527999999999999</v>
      </c>
      <c r="AH4304" s="390">
        <f t="shared" si="905"/>
        <v>43.169999999999995</v>
      </c>
      <c r="AI4304" s="390">
        <f t="shared" si="906"/>
        <v>43.789999999999992</v>
      </c>
      <c r="AJ4304" s="390">
        <f t="shared" si="907"/>
        <v>42.782999999999994</v>
      </c>
      <c r="AK4304" s="390">
        <f t="shared" si="908"/>
        <v>43.323999999999998</v>
      </c>
      <c r="AL4304" s="390">
        <f t="shared" si="909"/>
        <v>43.354999999999997</v>
      </c>
      <c r="AM4304" s="390">
        <f t="shared" si="910"/>
        <v>42.911999999999999</v>
      </c>
      <c r="AN4304" s="390">
        <f t="shared" si="911"/>
        <v>42.316999999999993</v>
      </c>
      <c r="AO4304" s="390">
        <f t="shared" si="912"/>
        <v>43.003999999999998</v>
      </c>
    </row>
    <row r="4305" spans="1:41" ht="15" customHeight="1" x14ac:dyDescent="0.25">
      <c r="A4305" s="127" t="s">
        <v>1120</v>
      </c>
      <c r="B4305" s="125" t="s">
        <v>2080</v>
      </c>
      <c r="C4305" s="125" t="s">
        <v>4004</v>
      </c>
      <c r="D4305" s="125" t="s">
        <v>4726</v>
      </c>
      <c r="F4305" s="126">
        <v>54.21</v>
      </c>
      <c r="G4305" s="126">
        <v>54.61</v>
      </c>
      <c r="H4305" s="126">
        <v>43.37</v>
      </c>
      <c r="I4305" s="126"/>
      <c r="J4305" s="317"/>
      <c r="K4305" s="323">
        <f>ROUND(SUMIF('VGT-Bewegungsdaten'!B:B,A4305,'VGT-Bewegungsdaten'!C:C),3)</f>
        <v>0</v>
      </c>
      <c r="L4305" s="324">
        <f>ROUND(SUMIF('VGT-Bewegungsdaten'!B:B,$A4305,'VGT-Bewegungsdaten'!D:D),2)</f>
        <v>0</v>
      </c>
      <c r="N4305" s="376" t="s">
        <v>4930</v>
      </c>
      <c r="O4305" s="376" t="s">
        <v>4949</v>
      </c>
      <c r="P4305" s="326">
        <f>ROUND(SUMIF('AV-Bewegungsdaten'!B:B,A4305,'AV-Bewegungsdaten'!C:C),3)</f>
        <v>0</v>
      </c>
      <c r="Q4305" s="324">
        <f>ROUND(SUMIF('AV-Bewegungsdaten'!B:B,$A4305,'AV-Bewegungsdaten'!D:D),2)</f>
        <v>0</v>
      </c>
      <c r="T4305" s="327"/>
      <c r="U4305" s="326">
        <f>ROUND(SUMIF('DV-Bewegungsdaten'!B:B,Kategorien!A4305,'DV-Bewegungsdaten'!D:D),3)</f>
        <v>0</v>
      </c>
      <c r="V4305" s="324">
        <f>ROUND(SUMIF('DV-Bewegungsdaten'!B:B,Kategorien!A4305,'DV-Bewegungsdaten'!E:E),3)</f>
        <v>0</v>
      </c>
      <c r="AD4305" s="390">
        <f t="shared" si="901"/>
        <v>48.704000000000001</v>
      </c>
      <c r="AE4305" s="390">
        <f t="shared" si="902"/>
        <v>50.396999999999998</v>
      </c>
      <c r="AF4305" s="390">
        <f t="shared" si="903"/>
        <v>51.534999999999997</v>
      </c>
      <c r="AG4305" s="390">
        <f t="shared" si="904"/>
        <v>51.438000000000002</v>
      </c>
      <c r="AH4305" s="390">
        <f t="shared" si="905"/>
        <v>51.08</v>
      </c>
      <c r="AI4305" s="390">
        <f t="shared" si="906"/>
        <v>51.7</v>
      </c>
      <c r="AJ4305" s="390">
        <f t="shared" si="907"/>
        <v>50.692999999999998</v>
      </c>
      <c r="AK4305" s="390">
        <f t="shared" si="908"/>
        <v>51.234000000000002</v>
      </c>
      <c r="AL4305" s="390">
        <f t="shared" si="909"/>
        <v>51.265000000000001</v>
      </c>
      <c r="AM4305" s="390">
        <f t="shared" si="910"/>
        <v>50.822000000000003</v>
      </c>
      <c r="AN4305" s="390">
        <f t="shared" si="911"/>
        <v>50.226999999999997</v>
      </c>
      <c r="AO4305" s="390">
        <f t="shared" si="912"/>
        <v>50.914000000000001</v>
      </c>
    </row>
    <row r="4306" spans="1:41" ht="15" customHeight="1" x14ac:dyDescent="0.25">
      <c r="A4306" s="127" t="s">
        <v>1121</v>
      </c>
      <c r="B4306" s="125" t="s">
        <v>2080</v>
      </c>
      <c r="C4306" s="125" t="s">
        <v>4004</v>
      </c>
      <c r="D4306" s="125" t="s">
        <v>4727</v>
      </c>
      <c r="F4306" s="126">
        <v>51.82</v>
      </c>
      <c r="G4306" s="126">
        <v>52.22</v>
      </c>
      <c r="H4306" s="126">
        <v>41.46</v>
      </c>
      <c r="I4306" s="126"/>
      <c r="J4306" s="317"/>
      <c r="K4306" s="323">
        <f>ROUND(SUMIF('VGT-Bewegungsdaten'!B:B,A4306,'VGT-Bewegungsdaten'!C:C),3)</f>
        <v>0</v>
      </c>
      <c r="L4306" s="324">
        <f>ROUND(SUMIF('VGT-Bewegungsdaten'!B:B,$A4306,'VGT-Bewegungsdaten'!D:D),2)</f>
        <v>0</v>
      </c>
      <c r="N4306" s="376" t="s">
        <v>4930</v>
      </c>
      <c r="O4306" s="376" t="s">
        <v>4949</v>
      </c>
      <c r="P4306" s="326">
        <f>ROUND(SUMIF('AV-Bewegungsdaten'!B:B,A4306,'AV-Bewegungsdaten'!C:C),3)</f>
        <v>0</v>
      </c>
      <c r="Q4306" s="324">
        <f>ROUND(SUMIF('AV-Bewegungsdaten'!B:B,$A4306,'AV-Bewegungsdaten'!D:D),2)</f>
        <v>0</v>
      </c>
      <c r="T4306" s="327"/>
      <c r="U4306" s="326">
        <f>ROUND(SUMIF('DV-Bewegungsdaten'!B:B,Kategorien!A4306,'DV-Bewegungsdaten'!D:D),3)</f>
        <v>0</v>
      </c>
      <c r="V4306" s="324">
        <f>ROUND(SUMIF('DV-Bewegungsdaten'!B:B,Kategorien!A4306,'DV-Bewegungsdaten'!E:E),3)</f>
        <v>0</v>
      </c>
      <c r="AD4306" s="390">
        <f t="shared" si="901"/>
        <v>46.314</v>
      </c>
      <c r="AE4306" s="390">
        <f t="shared" si="902"/>
        <v>48.006999999999998</v>
      </c>
      <c r="AF4306" s="390">
        <f t="shared" si="903"/>
        <v>49.144999999999996</v>
      </c>
      <c r="AG4306" s="390">
        <f t="shared" si="904"/>
        <v>49.048000000000002</v>
      </c>
      <c r="AH4306" s="390">
        <f t="shared" si="905"/>
        <v>48.69</v>
      </c>
      <c r="AI4306" s="390">
        <f t="shared" si="906"/>
        <v>49.31</v>
      </c>
      <c r="AJ4306" s="390">
        <f t="shared" si="907"/>
        <v>48.302999999999997</v>
      </c>
      <c r="AK4306" s="390">
        <f t="shared" si="908"/>
        <v>48.844000000000001</v>
      </c>
      <c r="AL4306" s="390">
        <f t="shared" si="909"/>
        <v>48.875</v>
      </c>
      <c r="AM4306" s="390">
        <f t="shared" si="910"/>
        <v>48.432000000000002</v>
      </c>
      <c r="AN4306" s="390">
        <f t="shared" si="911"/>
        <v>47.836999999999996</v>
      </c>
      <c r="AO4306" s="390">
        <f t="shared" si="912"/>
        <v>48.524000000000001</v>
      </c>
    </row>
    <row r="4307" spans="1:41" ht="15" customHeight="1" x14ac:dyDescent="0.25">
      <c r="A4307" s="127" t="s">
        <v>1122</v>
      </c>
      <c r="B4307" s="125" t="s">
        <v>2080</v>
      </c>
      <c r="C4307" s="125" t="s">
        <v>4004</v>
      </c>
      <c r="D4307" s="125" t="s">
        <v>4728</v>
      </c>
      <c r="F4307" s="126">
        <v>51.3</v>
      </c>
      <c r="G4307" s="126">
        <v>51.699999999999996</v>
      </c>
      <c r="H4307" s="126">
        <v>41.04</v>
      </c>
      <c r="I4307" s="126"/>
      <c r="J4307" s="317"/>
      <c r="K4307" s="323">
        <f>ROUND(SUMIF('VGT-Bewegungsdaten'!B:B,A4307,'VGT-Bewegungsdaten'!C:C),3)</f>
        <v>0</v>
      </c>
      <c r="L4307" s="324">
        <f>ROUND(SUMIF('VGT-Bewegungsdaten'!B:B,$A4307,'VGT-Bewegungsdaten'!D:D),2)</f>
        <v>0</v>
      </c>
      <c r="N4307" s="376" t="s">
        <v>4930</v>
      </c>
      <c r="O4307" s="376" t="s">
        <v>4949</v>
      </c>
      <c r="P4307" s="326">
        <f>ROUND(SUMIF('AV-Bewegungsdaten'!B:B,A4307,'AV-Bewegungsdaten'!C:C),3)</f>
        <v>0</v>
      </c>
      <c r="Q4307" s="324">
        <f>ROUND(SUMIF('AV-Bewegungsdaten'!B:B,$A4307,'AV-Bewegungsdaten'!D:D),2)</f>
        <v>0</v>
      </c>
      <c r="T4307" s="327"/>
      <c r="U4307" s="326">
        <f>ROUND(SUMIF('DV-Bewegungsdaten'!B:B,Kategorien!A4307,'DV-Bewegungsdaten'!D:D),3)</f>
        <v>0</v>
      </c>
      <c r="V4307" s="324">
        <f>ROUND(SUMIF('DV-Bewegungsdaten'!B:B,Kategorien!A4307,'DV-Bewegungsdaten'!E:E),3)</f>
        <v>0</v>
      </c>
      <c r="AD4307" s="390">
        <f t="shared" si="901"/>
        <v>45.793999999999997</v>
      </c>
      <c r="AE4307" s="390">
        <f t="shared" si="902"/>
        <v>47.486999999999995</v>
      </c>
      <c r="AF4307" s="390">
        <f t="shared" si="903"/>
        <v>48.624999999999993</v>
      </c>
      <c r="AG4307" s="390">
        <f t="shared" si="904"/>
        <v>48.527999999999999</v>
      </c>
      <c r="AH4307" s="390">
        <f t="shared" si="905"/>
        <v>48.169999999999995</v>
      </c>
      <c r="AI4307" s="390">
        <f t="shared" si="906"/>
        <v>48.789999999999992</v>
      </c>
      <c r="AJ4307" s="390">
        <f t="shared" si="907"/>
        <v>47.782999999999994</v>
      </c>
      <c r="AK4307" s="390">
        <f t="shared" si="908"/>
        <v>48.323999999999998</v>
      </c>
      <c r="AL4307" s="390">
        <f t="shared" si="909"/>
        <v>48.354999999999997</v>
      </c>
      <c r="AM4307" s="390">
        <f t="shared" si="910"/>
        <v>47.911999999999999</v>
      </c>
      <c r="AN4307" s="390">
        <f t="shared" si="911"/>
        <v>47.316999999999993</v>
      </c>
      <c r="AO4307" s="390">
        <f t="shared" si="912"/>
        <v>48.003999999999998</v>
      </c>
    </row>
    <row r="4308" spans="1:41" ht="15" customHeight="1" x14ac:dyDescent="0.25">
      <c r="A4308" s="127" t="s">
        <v>1123</v>
      </c>
      <c r="B4308" s="125" t="s">
        <v>2080</v>
      </c>
      <c r="C4308" s="125" t="s">
        <v>4004</v>
      </c>
      <c r="D4308" s="125" t="s">
        <v>4729</v>
      </c>
      <c r="F4308" s="126">
        <v>37.96</v>
      </c>
      <c r="G4308" s="126">
        <v>38.36</v>
      </c>
      <c r="H4308" s="126">
        <v>30.37</v>
      </c>
      <c r="I4308" s="126"/>
      <c r="J4308" s="317"/>
      <c r="K4308" s="323">
        <f>ROUND(SUMIF('VGT-Bewegungsdaten'!B:B,A4308,'VGT-Bewegungsdaten'!C:C),3)</f>
        <v>0</v>
      </c>
      <c r="L4308" s="324">
        <f>ROUND(SUMIF('VGT-Bewegungsdaten'!B:B,$A4308,'VGT-Bewegungsdaten'!D:D),2)</f>
        <v>0</v>
      </c>
      <c r="N4308" s="376" t="s">
        <v>4930</v>
      </c>
      <c r="O4308" s="376" t="s">
        <v>4949</v>
      </c>
      <c r="P4308" s="326">
        <f>ROUND(SUMIF('AV-Bewegungsdaten'!B:B,A4308,'AV-Bewegungsdaten'!C:C),3)</f>
        <v>0</v>
      </c>
      <c r="Q4308" s="324">
        <f>ROUND(SUMIF('AV-Bewegungsdaten'!B:B,$A4308,'AV-Bewegungsdaten'!D:D),2)</f>
        <v>0</v>
      </c>
      <c r="T4308" s="327"/>
      <c r="U4308" s="326">
        <f>ROUND(SUMIF('DV-Bewegungsdaten'!B:B,Kategorien!A4308,'DV-Bewegungsdaten'!D:D),3)</f>
        <v>0</v>
      </c>
      <c r="V4308" s="324">
        <f>ROUND(SUMIF('DV-Bewegungsdaten'!B:B,Kategorien!A4308,'DV-Bewegungsdaten'!E:E),3)</f>
        <v>0</v>
      </c>
      <c r="AD4308" s="390">
        <f t="shared" si="901"/>
        <v>32.454000000000001</v>
      </c>
      <c r="AE4308" s="390">
        <f t="shared" si="902"/>
        <v>34.146999999999998</v>
      </c>
      <c r="AF4308" s="390">
        <f t="shared" si="903"/>
        <v>35.284999999999997</v>
      </c>
      <c r="AG4308" s="390">
        <f t="shared" si="904"/>
        <v>35.188000000000002</v>
      </c>
      <c r="AH4308" s="390">
        <f t="shared" si="905"/>
        <v>34.83</v>
      </c>
      <c r="AI4308" s="390">
        <f t="shared" si="906"/>
        <v>35.450000000000003</v>
      </c>
      <c r="AJ4308" s="390">
        <f t="shared" si="907"/>
        <v>34.442999999999998</v>
      </c>
      <c r="AK4308" s="390">
        <f t="shared" si="908"/>
        <v>34.984000000000002</v>
      </c>
      <c r="AL4308" s="390">
        <f t="shared" si="909"/>
        <v>35.015000000000001</v>
      </c>
      <c r="AM4308" s="390">
        <f t="shared" si="910"/>
        <v>34.572000000000003</v>
      </c>
      <c r="AN4308" s="390">
        <f t="shared" si="911"/>
        <v>33.976999999999997</v>
      </c>
      <c r="AO4308" s="390">
        <f t="shared" si="912"/>
        <v>34.664000000000001</v>
      </c>
    </row>
    <row r="4309" spans="1:41" ht="15" customHeight="1" x14ac:dyDescent="0.25">
      <c r="A4309" s="127" t="s">
        <v>1124</v>
      </c>
      <c r="B4309" s="125" t="s">
        <v>2080</v>
      </c>
      <c r="C4309" s="125" t="s">
        <v>4005</v>
      </c>
      <c r="D4309" s="125" t="s">
        <v>4723</v>
      </c>
      <c r="F4309" s="126">
        <v>46.75</v>
      </c>
      <c r="G4309" s="126">
        <v>47.15</v>
      </c>
      <c r="H4309" s="126">
        <v>37.4</v>
      </c>
      <c r="I4309" s="126"/>
      <c r="J4309" s="317"/>
      <c r="K4309" s="323">
        <f>ROUND(SUMIF('VGT-Bewegungsdaten'!B:B,A4309,'VGT-Bewegungsdaten'!C:C),3)</f>
        <v>0</v>
      </c>
      <c r="L4309" s="324">
        <f>ROUND(SUMIF('VGT-Bewegungsdaten'!B:B,$A4309,'VGT-Bewegungsdaten'!D:D),2)</f>
        <v>0</v>
      </c>
      <c r="N4309" s="376" t="s">
        <v>4930</v>
      </c>
      <c r="O4309" s="376" t="s">
        <v>4949</v>
      </c>
      <c r="P4309" s="326">
        <f>ROUND(SUMIF('AV-Bewegungsdaten'!B:B,A4309,'AV-Bewegungsdaten'!C:C),3)</f>
        <v>0</v>
      </c>
      <c r="Q4309" s="324">
        <f>ROUND(SUMIF('AV-Bewegungsdaten'!B:B,$A4309,'AV-Bewegungsdaten'!D:D),2)</f>
        <v>0</v>
      </c>
      <c r="T4309" s="327"/>
      <c r="U4309" s="326">
        <f>ROUND(SUMIF('DV-Bewegungsdaten'!B:B,Kategorien!A4309,'DV-Bewegungsdaten'!D:D),3)</f>
        <v>0</v>
      </c>
      <c r="V4309" s="324">
        <f>ROUND(SUMIF('DV-Bewegungsdaten'!B:B,Kategorien!A4309,'DV-Bewegungsdaten'!E:E),3)</f>
        <v>0</v>
      </c>
      <c r="AD4309" s="390">
        <f t="shared" si="901"/>
        <v>41.244</v>
      </c>
      <c r="AE4309" s="390">
        <f t="shared" si="902"/>
        <v>42.936999999999998</v>
      </c>
      <c r="AF4309" s="390">
        <f t="shared" si="903"/>
        <v>44.074999999999996</v>
      </c>
      <c r="AG4309" s="390">
        <f t="shared" si="904"/>
        <v>43.978000000000002</v>
      </c>
      <c r="AH4309" s="390">
        <f t="shared" si="905"/>
        <v>43.62</v>
      </c>
      <c r="AI4309" s="390">
        <f t="shared" si="906"/>
        <v>44.239999999999995</v>
      </c>
      <c r="AJ4309" s="390">
        <f t="shared" si="907"/>
        <v>43.232999999999997</v>
      </c>
      <c r="AK4309" s="390">
        <f t="shared" si="908"/>
        <v>43.774000000000001</v>
      </c>
      <c r="AL4309" s="390">
        <f t="shared" si="909"/>
        <v>43.805</v>
      </c>
      <c r="AM4309" s="390">
        <f t="shared" si="910"/>
        <v>43.362000000000002</v>
      </c>
      <c r="AN4309" s="390">
        <f t="shared" si="911"/>
        <v>42.766999999999996</v>
      </c>
      <c r="AO4309" s="390">
        <f t="shared" si="912"/>
        <v>43.454000000000001</v>
      </c>
    </row>
    <row r="4310" spans="1:41" ht="15" customHeight="1" x14ac:dyDescent="0.25">
      <c r="A4310" s="127" t="s">
        <v>1125</v>
      </c>
      <c r="B4310" s="125" t="s">
        <v>2080</v>
      </c>
      <c r="C4310" s="125" t="s">
        <v>4005</v>
      </c>
      <c r="D4310" s="125" t="s">
        <v>4724</v>
      </c>
      <c r="F4310" s="126">
        <v>44.48</v>
      </c>
      <c r="G4310" s="126">
        <v>44.879999999999995</v>
      </c>
      <c r="H4310" s="126">
        <v>35.58</v>
      </c>
      <c r="I4310" s="126"/>
      <c r="J4310" s="317"/>
      <c r="K4310" s="323">
        <f>ROUND(SUMIF('VGT-Bewegungsdaten'!B:B,A4310,'VGT-Bewegungsdaten'!C:C),3)</f>
        <v>0</v>
      </c>
      <c r="L4310" s="324">
        <f>ROUND(SUMIF('VGT-Bewegungsdaten'!B:B,$A4310,'VGT-Bewegungsdaten'!D:D),2)</f>
        <v>0</v>
      </c>
      <c r="N4310" s="376" t="s">
        <v>4930</v>
      </c>
      <c r="O4310" s="376" t="s">
        <v>4949</v>
      </c>
      <c r="P4310" s="326">
        <f>ROUND(SUMIF('AV-Bewegungsdaten'!B:B,A4310,'AV-Bewegungsdaten'!C:C),3)</f>
        <v>0</v>
      </c>
      <c r="Q4310" s="324">
        <f>ROUND(SUMIF('AV-Bewegungsdaten'!B:B,$A4310,'AV-Bewegungsdaten'!D:D),2)</f>
        <v>0</v>
      </c>
      <c r="T4310" s="327"/>
      <c r="U4310" s="326">
        <f>ROUND(SUMIF('DV-Bewegungsdaten'!B:B,Kategorien!A4310,'DV-Bewegungsdaten'!D:D),3)</f>
        <v>0</v>
      </c>
      <c r="V4310" s="324">
        <f>ROUND(SUMIF('DV-Bewegungsdaten'!B:B,Kategorien!A4310,'DV-Bewegungsdaten'!E:E),3)</f>
        <v>0</v>
      </c>
      <c r="AD4310" s="390">
        <f t="shared" si="901"/>
        <v>38.973999999999997</v>
      </c>
      <c r="AE4310" s="390">
        <f t="shared" si="902"/>
        <v>40.666999999999994</v>
      </c>
      <c r="AF4310" s="390">
        <f t="shared" si="903"/>
        <v>41.804999999999993</v>
      </c>
      <c r="AG4310" s="390">
        <f t="shared" si="904"/>
        <v>41.707999999999998</v>
      </c>
      <c r="AH4310" s="390">
        <f t="shared" si="905"/>
        <v>41.349999999999994</v>
      </c>
      <c r="AI4310" s="390">
        <f t="shared" si="906"/>
        <v>41.97</v>
      </c>
      <c r="AJ4310" s="390">
        <f t="shared" si="907"/>
        <v>40.962999999999994</v>
      </c>
      <c r="AK4310" s="390">
        <f t="shared" si="908"/>
        <v>41.503999999999998</v>
      </c>
      <c r="AL4310" s="390">
        <f t="shared" si="909"/>
        <v>41.534999999999997</v>
      </c>
      <c r="AM4310" s="390">
        <f t="shared" si="910"/>
        <v>41.091999999999999</v>
      </c>
      <c r="AN4310" s="390">
        <f t="shared" si="911"/>
        <v>40.496999999999993</v>
      </c>
      <c r="AO4310" s="390">
        <f t="shared" si="912"/>
        <v>41.183999999999997</v>
      </c>
    </row>
    <row r="4311" spans="1:41" ht="15" customHeight="1" x14ac:dyDescent="0.25">
      <c r="A4311" s="127" t="s">
        <v>1126</v>
      </c>
      <c r="B4311" s="125" t="s">
        <v>2080</v>
      </c>
      <c r="C4311" s="125" t="s">
        <v>4005</v>
      </c>
      <c r="D4311" s="125" t="s">
        <v>4725</v>
      </c>
      <c r="F4311" s="126">
        <v>43.99</v>
      </c>
      <c r="G4311" s="126">
        <v>44.39</v>
      </c>
      <c r="H4311" s="126">
        <v>35.19</v>
      </c>
      <c r="I4311" s="126"/>
      <c r="J4311" s="317"/>
      <c r="K4311" s="323">
        <f>ROUND(SUMIF('VGT-Bewegungsdaten'!B:B,A4311,'VGT-Bewegungsdaten'!C:C),3)</f>
        <v>0</v>
      </c>
      <c r="L4311" s="324">
        <f>ROUND(SUMIF('VGT-Bewegungsdaten'!B:B,$A4311,'VGT-Bewegungsdaten'!D:D),2)</f>
        <v>0</v>
      </c>
      <c r="N4311" s="376" t="s">
        <v>4930</v>
      </c>
      <c r="O4311" s="376" t="s">
        <v>4949</v>
      </c>
      <c r="P4311" s="326">
        <f>ROUND(SUMIF('AV-Bewegungsdaten'!B:B,A4311,'AV-Bewegungsdaten'!C:C),3)</f>
        <v>0</v>
      </c>
      <c r="Q4311" s="324">
        <f>ROUND(SUMIF('AV-Bewegungsdaten'!B:B,$A4311,'AV-Bewegungsdaten'!D:D),2)</f>
        <v>0</v>
      </c>
      <c r="T4311" s="327"/>
      <c r="U4311" s="326">
        <f>ROUND(SUMIF('DV-Bewegungsdaten'!B:B,Kategorien!A4311,'DV-Bewegungsdaten'!D:D),3)</f>
        <v>0</v>
      </c>
      <c r="V4311" s="324">
        <f>ROUND(SUMIF('DV-Bewegungsdaten'!B:B,Kategorien!A4311,'DV-Bewegungsdaten'!E:E),3)</f>
        <v>0</v>
      </c>
      <c r="AD4311" s="390">
        <f t="shared" si="901"/>
        <v>38.484000000000002</v>
      </c>
      <c r="AE4311" s="390">
        <f t="shared" si="902"/>
        <v>40.177</v>
      </c>
      <c r="AF4311" s="390">
        <f t="shared" si="903"/>
        <v>41.314999999999998</v>
      </c>
      <c r="AG4311" s="390">
        <f t="shared" si="904"/>
        <v>41.218000000000004</v>
      </c>
      <c r="AH4311" s="390">
        <f t="shared" si="905"/>
        <v>40.86</v>
      </c>
      <c r="AI4311" s="390">
        <f t="shared" si="906"/>
        <v>41.480000000000004</v>
      </c>
      <c r="AJ4311" s="390">
        <f t="shared" si="907"/>
        <v>40.472999999999999</v>
      </c>
      <c r="AK4311" s="390">
        <f t="shared" si="908"/>
        <v>41.014000000000003</v>
      </c>
      <c r="AL4311" s="390">
        <f t="shared" si="909"/>
        <v>41.045000000000002</v>
      </c>
      <c r="AM4311" s="390">
        <f t="shared" si="910"/>
        <v>40.602000000000004</v>
      </c>
      <c r="AN4311" s="390">
        <f t="shared" si="911"/>
        <v>40.006999999999998</v>
      </c>
      <c r="AO4311" s="390">
        <f t="shared" si="912"/>
        <v>40.694000000000003</v>
      </c>
    </row>
    <row r="4312" spans="1:41" ht="15" customHeight="1" x14ac:dyDescent="0.25">
      <c r="A4312" s="127" t="s">
        <v>1127</v>
      </c>
      <c r="B4312" s="125" t="s">
        <v>2080</v>
      </c>
      <c r="C4312" s="125" t="s">
        <v>4005</v>
      </c>
      <c r="D4312" s="125" t="s">
        <v>4726</v>
      </c>
      <c r="F4312" s="126">
        <v>51.75</v>
      </c>
      <c r="G4312" s="126">
        <v>52.15</v>
      </c>
      <c r="H4312" s="126">
        <v>41.4</v>
      </c>
      <c r="I4312" s="126"/>
      <c r="J4312" s="317"/>
      <c r="K4312" s="323">
        <f>ROUND(SUMIF('VGT-Bewegungsdaten'!B:B,A4312,'VGT-Bewegungsdaten'!C:C),3)</f>
        <v>0</v>
      </c>
      <c r="L4312" s="324">
        <f>ROUND(SUMIF('VGT-Bewegungsdaten'!B:B,$A4312,'VGT-Bewegungsdaten'!D:D),2)</f>
        <v>0</v>
      </c>
      <c r="N4312" s="376" t="s">
        <v>4930</v>
      </c>
      <c r="O4312" s="376" t="s">
        <v>4949</v>
      </c>
      <c r="P4312" s="326">
        <f>ROUND(SUMIF('AV-Bewegungsdaten'!B:B,A4312,'AV-Bewegungsdaten'!C:C),3)</f>
        <v>0</v>
      </c>
      <c r="Q4312" s="324">
        <f>ROUND(SUMIF('AV-Bewegungsdaten'!B:B,$A4312,'AV-Bewegungsdaten'!D:D),2)</f>
        <v>0</v>
      </c>
      <c r="T4312" s="327"/>
      <c r="U4312" s="326">
        <f>ROUND(SUMIF('DV-Bewegungsdaten'!B:B,Kategorien!A4312,'DV-Bewegungsdaten'!D:D),3)</f>
        <v>0</v>
      </c>
      <c r="V4312" s="324">
        <f>ROUND(SUMIF('DV-Bewegungsdaten'!B:B,Kategorien!A4312,'DV-Bewegungsdaten'!E:E),3)</f>
        <v>0</v>
      </c>
      <c r="AD4312" s="390">
        <f t="shared" si="901"/>
        <v>46.244</v>
      </c>
      <c r="AE4312" s="390">
        <f t="shared" si="902"/>
        <v>47.936999999999998</v>
      </c>
      <c r="AF4312" s="390">
        <f t="shared" si="903"/>
        <v>49.074999999999996</v>
      </c>
      <c r="AG4312" s="390">
        <f t="shared" si="904"/>
        <v>48.978000000000002</v>
      </c>
      <c r="AH4312" s="390">
        <f t="shared" si="905"/>
        <v>48.62</v>
      </c>
      <c r="AI4312" s="390">
        <f t="shared" si="906"/>
        <v>49.239999999999995</v>
      </c>
      <c r="AJ4312" s="390">
        <f t="shared" si="907"/>
        <v>48.232999999999997</v>
      </c>
      <c r="AK4312" s="390">
        <f t="shared" si="908"/>
        <v>48.774000000000001</v>
      </c>
      <c r="AL4312" s="390">
        <f t="shared" si="909"/>
        <v>48.805</v>
      </c>
      <c r="AM4312" s="390">
        <f t="shared" si="910"/>
        <v>48.362000000000002</v>
      </c>
      <c r="AN4312" s="390">
        <f t="shared" si="911"/>
        <v>47.766999999999996</v>
      </c>
      <c r="AO4312" s="390">
        <f t="shared" si="912"/>
        <v>48.454000000000001</v>
      </c>
    </row>
    <row r="4313" spans="1:41" ht="15" customHeight="1" x14ac:dyDescent="0.25">
      <c r="A4313" s="127" t="s">
        <v>1128</v>
      </c>
      <c r="B4313" s="125" t="s">
        <v>2080</v>
      </c>
      <c r="C4313" s="125" t="s">
        <v>4005</v>
      </c>
      <c r="D4313" s="125" t="s">
        <v>4727</v>
      </c>
      <c r="F4313" s="126">
        <v>49.48</v>
      </c>
      <c r="G4313" s="126">
        <v>49.879999999999995</v>
      </c>
      <c r="H4313" s="126">
        <v>39.58</v>
      </c>
      <c r="I4313" s="126"/>
      <c r="J4313" s="317"/>
      <c r="K4313" s="323">
        <f>ROUND(SUMIF('VGT-Bewegungsdaten'!B:B,A4313,'VGT-Bewegungsdaten'!C:C),3)</f>
        <v>0</v>
      </c>
      <c r="L4313" s="324">
        <f>ROUND(SUMIF('VGT-Bewegungsdaten'!B:B,$A4313,'VGT-Bewegungsdaten'!D:D),2)</f>
        <v>0</v>
      </c>
      <c r="N4313" s="376" t="s">
        <v>4930</v>
      </c>
      <c r="O4313" s="376" t="s">
        <v>4949</v>
      </c>
      <c r="P4313" s="326">
        <f>ROUND(SUMIF('AV-Bewegungsdaten'!B:B,A4313,'AV-Bewegungsdaten'!C:C),3)</f>
        <v>0</v>
      </c>
      <c r="Q4313" s="324">
        <f>ROUND(SUMIF('AV-Bewegungsdaten'!B:B,$A4313,'AV-Bewegungsdaten'!D:D),2)</f>
        <v>0</v>
      </c>
      <c r="T4313" s="327"/>
      <c r="U4313" s="326">
        <f>ROUND(SUMIF('DV-Bewegungsdaten'!B:B,Kategorien!A4313,'DV-Bewegungsdaten'!D:D),3)</f>
        <v>0</v>
      </c>
      <c r="V4313" s="324">
        <f>ROUND(SUMIF('DV-Bewegungsdaten'!B:B,Kategorien!A4313,'DV-Bewegungsdaten'!E:E),3)</f>
        <v>0</v>
      </c>
      <c r="AD4313" s="390">
        <f t="shared" si="901"/>
        <v>43.973999999999997</v>
      </c>
      <c r="AE4313" s="390">
        <f t="shared" si="902"/>
        <v>45.666999999999994</v>
      </c>
      <c r="AF4313" s="390">
        <f t="shared" si="903"/>
        <v>46.804999999999993</v>
      </c>
      <c r="AG4313" s="390">
        <f t="shared" si="904"/>
        <v>46.707999999999998</v>
      </c>
      <c r="AH4313" s="390">
        <f t="shared" si="905"/>
        <v>46.349999999999994</v>
      </c>
      <c r="AI4313" s="390">
        <f t="shared" si="906"/>
        <v>46.97</v>
      </c>
      <c r="AJ4313" s="390">
        <f t="shared" si="907"/>
        <v>45.962999999999994</v>
      </c>
      <c r="AK4313" s="390">
        <f t="shared" si="908"/>
        <v>46.503999999999998</v>
      </c>
      <c r="AL4313" s="390">
        <f t="shared" si="909"/>
        <v>46.534999999999997</v>
      </c>
      <c r="AM4313" s="390">
        <f t="shared" si="910"/>
        <v>46.091999999999999</v>
      </c>
      <c r="AN4313" s="390">
        <f t="shared" si="911"/>
        <v>45.496999999999993</v>
      </c>
      <c r="AO4313" s="390">
        <f t="shared" si="912"/>
        <v>46.183999999999997</v>
      </c>
    </row>
    <row r="4314" spans="1:41" ht="15" customHeight="1" x14ac:dyDescent="0.25">
      <c r="A4314" s="127" t="s">
        <v>1129</v>
      </c>
      <c r="B4314" s="125" t="s">
        <v>2080</v>
      </c>
      <c r="C4314" s="125" t="s">
        <v>4005</v>
      </c>
      <c r="D4314" s="125" t="s">
        <v>4728</v>
      </c>
      <c r="F4314" s="126">
        <v>48.99</v>
      </c>
      <c r="G4314" s="126">
        <v>49.39</v>
      </c>
      <c r="H4314" s="126">
        <v>39.19</v>
      </c>
      <c r="I4314" s="126"/>
      <c r="J4314" s="317"/>
      <c r="K4314" s="323">
        <f>ROUND(SUMIF('VGT-Bewegungsdaten'!B:B,A4314,'VGT-Bewegungsdaten'!C:C),3)</f>
        <v>0</v>
      </c>
      <c r="L4314" s="324">
        <f>ROUND(SUMIF('VGT-Bewegungsdaten'!B:B,$A4314,'VGT-Bewegungsdaten'!D:D),2)</f>
        <v>0</v>
      </c>
      <c r="N4314" s="376" t="s">
        <v>4930</v>
      </c>
      <c r="O4314" s="376" t="s">
        <v>4949</v>
      </c>
      <c r="P4314" s="326">
        <f>ROUND(SUMIF('AV-Bewegungsdaten'!B:B,A4314,'AV-Bewegungsdaten'!C:C),3)</f>
        <v>0</v>
      </c>
      <c r="Q4314" s="324">
        <f>ROUND(SUMIF('AV-Bewegungsdaten'!B:B,$A4314,'AV-Bewegungsdaten'!D:D),2)</f>
        <v>0</v>
      </c>
      <c r="T4314" s="327"/>
      <c r="U4314" s="326">
        <f>ROUND(SUMIF('DV-Bewegungsdaten'!B:B,Kategorien!A4314,'DV-Bewegungsdaten'!D:D),3)</f>
        <v>0</v>
      </c>
      <c r="V4314" s="324">
        <f>ROUND(SUMIF('DV-Bewegungsdaten'!B:B,Kategorien!A4314,'DV-Bewegungsdaten'!E:E),3)</f>
        <v>0</v>
      </c>
      <c r="AD4314" s="390">
        <f t="shared" si="901"/>
        <v>43.484000000000002</v>
      </c>
      <c r="AE4314" s="390">
        <f t="shared" si="902"/>
        <v>45.177</v>
      </c>
      <c r="AF4314" s="390">
        <f t="shared" si="903"/>
        <v>46.314999999999998</v>
      </c>
      <c r="AG4314" s="390">
        <f t="shared" si="904"/>
        <v>46.218000000000004</v>
      </c>
      <c r="AH4314" s="390">
        <f t="shared" si="905"/>
        <v>45.86</v>
      </c>
      <c r="AI4314" s="390">
        <f t="shared" si="906"/>
        <v>46.480000000000004</v>
      </c>
      <c r="AJ4314" s="390">
        <f t="shared" si="907"/>
        <v>45.472999999999999</v>
      </c>
      <c r="AK4314" s="390">
        <f t="shared" si="908"/>
        <v>46.014000000000003</v>
      </c>
      <c r="AL4314" s="390">
        <f t="shared" si="909"/>
        <v>46.045000000000002</v>
      </c>
      <c r="AM4314" s="390">
        <f t="shared" si="910"/>
        <v>45.602000000000004</v>
      </c>
      <c r="AN4314" s="390">
        <f t="shared" si="911"/>
        <v>45.006999999999998</v>
      </c>
      <c r="AO4314" s="390">
        <f t="shared" si="912"/>
        <v>45.694000000000003</v>
      </c>
    </row>
    <row r="4315" spans="1:41" ht="15" customHeight="1" x14ac:dyDescent="0.25">
      <c r="A4315" s="127" t="s">
        <v>1130</v>
      </c>
      <c r="B4315" s="125" t="s">
        <v>2080</v>
      </c>
      <c r="C4315" s="125" t="s">
        <v>4005</v>
      </c>
      <c r="D4315" s="125" t="s">
        <v>4729</v>
      </c>
      <c r="F4315" s="126">
        <v>35.49</v>
      </c>
      <c r="G4315" s="126">
        <v>35.89</v>
      </c>
      <c r="H4315" s="126">
        <v>28.39</v>
      </c>
      <c r="I4315" s="126"/>
      <c r="J4315" s="317"/>
      <c r="K4315" s="323">
        <f>ROUND(SUMIF('VGT-Bewegungsdaten'!B:B,A4315,'VGT-Bewegungsdaten'!C:C),3)</f>
        <v>0</v>
      </c>
      <c r="L4315" s="324">
        <f>ROUND(SUMIF('VGT-Bewegungsdaten'!B:B,$A4315,'VGT-Bewegungsdaten'!D:D),2)</f>
        <v>0</v>
      </c>
      <c r="N4315" s="376" t="s">
        <v>4930</v>
      </c>
      <c r="O4315" s="376" t="s">
        <v>4949</v>
      </c>
      <c r="P4315" s="326">
        <f>ROUND(SUMIF('AV-Bewegungsdaten'!B:B,A4315,'AV-Bewegungsdaten'!C:C),3)</f>
        <v>0</v>
      </c>
      <c r="Q4315" s="324">
        <f>ROUND(SUMIF('AV-Bewegungsdaten'!B:B,$A4315,'AV-Bewegungsdaten'!D:D),2)</f>
        <v>0</v>
      </c>
      <c r="T4315" s="327"/>
      <c r="U4315" s="326">
        <f>ROUND(SUMIF('DV-Bewegungsdaten'!B:B,Kategorien!A4315,'DV-Bewegungsdaten'!D:D),3)</f>
        <v>0</v>
      </c>
      <c r="V4315" s="324">
        <f>ROUND(SUMIF('DV-Bewegungsdaten'!B:B,Kategorien!A4315,'DV-Bewegungsdaten'!E:E),3)</f>
        <v>0</v>
      </c>
      <c r="AD4315" s="390">
        <f t="shared" si="901"/>
        <v>29.984000000000002</v>
      </c>
      <c r="AE4315" s="390">
        <f t="shared" si="902"/>
        <v>31.677</v>
      </c>
      <c r="AF4315" s="390">
        <f t="shared" si="903"/>
        <v>32.814999999999998</v>
      </c>
      <c r="AG4315" s="390">
        <f t="shared" si="904"/>
        <v>32.718000000000004</v>
      </c>
      <c r="AH4315" s="390">
        <f t="shared" si="905"/>
        <v>32.36</v>
      </c>
      <c r="AI4315" s="390">
        <f t="shared" si="906"/>
        <v>32.980000000000004</v>
      </c>
      <c r="AJ4315" s="390">
        <f t="shared" si="907"/>
        <v>31.972999999999999</v>
      </c>
      <c r="AK4315" s="390">
        <f t="shared" si="908"/>
        <v>32.514000000000003</v>
      </c>
      <c r="AL4315" s="390">
        <f t="shared" si="909"/>
        <v>32.545000000000002</v>
      </c>
      <c r="AM4315" s="390">
        <f t="shared" si="910"/>
        <v>32.102000000000004</v>
      </c>
      <c r="AN4315" s="390">
        <f t="shared" si="911"/>
        <v>31.507000000000001</v>
      </c>
      <c r="AO4315" s="390">
        <f t="shared" si="912"/>
        <v>32.194000000000003</v>
      </c>
    </row>
    <row r="4316" spans="1:41" ht="15" customHeight="1" x14ac:dyDescent="0.25">
      <c r="A4316" s="127" t="s">
        <v>167</v>
      </c>
      <c r="B4316" s="125" t="s">
        <v>2080</v>
      </c>
      <c r="C4316" s="125" t="s">
        <v>4006</v>
      </c>
      <c r="F4316" s="126">
        <v>31.94</v>
      </c>
      <c r="G4316" s="126">
        <v>32.340000000000003</v>
      </c>
      <c r="H4316" s="126">
        <v>25.55</v>
      </c>
      <c r="I4316" s="126"/>
      <c r="J4316" s="317"/>
      <c r="K4316" s="323">
        <f>ROUND(SUMIF('VGT-Bewegungsdaten'!B:B,A4316,'VGT-Bewegungsdaten'!C:C),3)</f>
        <v>0</v>
      </c>
      <c r="L4316" s="324">
        <f>ROUND(SUMIF('VGT-Bewegungsdaten'!B:B,$A4316,'VGT-Bewegungsdaten'!D:D),2)</f>
        <v>0</v>
      </c>
      <c r="N4316" s="376" t="s">
        <v>4930</v>
      </c>
      <c r="O4316" s="376" t="s">
        <v>4949</v>
      </c>
      <c r="P4316" s="326">
        <f>ROUND(SUMIF('AV-Bewegungsdaten'!B:B,A4316,'AV-Bewegungsdaten'!C:C),3)</f>
        <v>0</v>
      </c>
      <c r="Q4316" s="324">
        <f>ROUND(SUMIF('AV-Bewegungsdaten'!B:B,$A4316,'AV-Bewegungsdaten'!D:D),2)</f>
        <v>0</v>
      </c>
      <c r="T4316" s="327"/>
      <c r="U4316" s="326">
        <f>ROUND(SUMIF('DV-Bewegungsdaten'!B:B,Kategorien!A4316,'DV-Bewegungsdaten'!D:D),3)</f>
        <v>0</v>
      </c>
      <c r="V4316" s="324">
        <f>ROUND(SUMIF('DV-Bewegungsdaten'!B:B,Kategorien!A4316,'DV-Bewegungsdaten'!E:E),3)</f>
        <v>0</v>
      </c>
      <c r="AD4316" s="390">
        <f t="shared" si="901"/>
        <v>26.434000000000005</v>
      </c>
      <c r="AE4316" s="390">
        <f t="shared" si="902"/>
        <v>28.127000000000002</v>
      </c>
      <c r="AF4316" s="390">
        <f t="shared" si="903"/>
        <v>29.265000000000004</v>
      </c>
      <c r="AG4316" s="390">
        <f t="shared" si="904"/>
        <v>29.168000000000003</v>
      </c>
      <c r="AH4316" s="390">
        <f t="shared" si="905"/>
        <v>28.810000000000002</v>
      </c>
      <c r="AI4316" s="390">
        <f t="shared" si="906"/>
        <v>29.430000000000003</v>
      </c>
      <c r="AJ4316" s="390">
        <f t="shared" si="907"/>
        <v>28.423000000000002</v>
      </c>
      <c r="AK4316" s="390">
        <f t="shared" si="908"/>
        <v>28.964000000000002</v>
      </c>
      <c r="AL4316" s="390">
        <f t="shared" si="909"/>
        <v>28.995000000000005</v>
      </c>
      <c r="AM4316" s="390">
        <f t="shared" si="910"/>
        <v>28.552000000000003</v>
      </c>
      <c r="AN4316" s="390">
        <f t="shared" si="911"/>
        <v>27.957000000000004</v>
      </c>
      <c r="AO4316" s="390">
        <f t="shared" si="912"/>
        <v>28.644000000000002</v>
      </c>
    </row>
    <row r="4317" spans="1:41" ht="15" customHeight="1" x14ac:dyDescent="0.25">
      <c r="A4317" s="127" t="s">
        <v>3232</v>
      </c>
      <c r="B4317" s="125" t="s">
        <v>2080</v>
      </c>
      <c r="C4317" s="125" t="s">
        <v>4730</v>
      </c>
      <c r="F4317" s="126">
        <v>28.43</v>
      </c>
      <c r="G4317" s="126">
        <v>28.83</v>
      </c>
      <c r="H4317" s="126">
        <v>22.74</v>
      </c>
      <c r="I4317" s="126"/>
      <c r="J4317" s="317"/>
      <c r="K4317" s="323">
        <f>ROUND(SUMIF('VGT-Bewegungsdaten'!B:B,A4317,'VGT-Bewegungsdaten'!C:C),3)</f>
        <v>0</v>
      </c>
      <c r="L4317" s="324">
        <f>ROUND(SUMIF('VGT-Bewegungsdaten'!B:B,$A4317,'VGT-Bewegungsdaten'!D:D),2)</f>
        <v>0</v>
      </c>
      <c r="N4317" s="376" t="s">
        <v>4930</v>
      </c>
      <c r="O4317" s="376" t="s">
        <v>4949</v>
      </c>
      <c r="P4317" s="326">
        <f>ROUND(SUMIF('AV-Bewegungsdaten'!B:B,A4317,'AV-Bewegungsdaten'!C:C),3)</f>
        <v>0</v>
      </c>
      <c r="Q4317" s="324">
        <f>ROUND(SUMIF('AV-Bewegungsdaten'!B:B,$A4317,'AV-Bewegungsdaten'!D:D),2)</f>
        <v>0</v>
      </c>
      <c r="T4317" s="327"/>
      <c r="U4317" s="326">
        <f>ROUND(SUMIF('DV-Bewegungsdaten'!B:B,Kategorien!A4317,'DV-Bewegungsdaten'!D:D),3)</f>
        <v>0</v>
      </c>
      <c r="V4317" s="324">
        <f>ROUND(SUMIF('DV-Bewegungsdaten'!B:B,Kategorien!A4317,'DV-Bewegungsdaten'!E:E),3)</f>
        <v>0</v>
      </c>
      <c r="AD4317" s="390">
        <f t="shared" si="901"/>
        <v>22.923999999999999</v>
      </c>
      <c r="AE4317" s="390">
        <f t="shared" si="902"/>
        <v>24.616999999999997</v>
      </c>
      <c r="AF4317" s="390">
        <f t="shared" si="903"/>
        <v>25.754999999999999</v>
      </c>
      <c r="AG4317" s="390">
        <f t="shared" si="904"/>
        <v>25.657999999999998</v>
      </c>
      <c r="AH4317" s="390">
        <f t="shared" si="905"/>
        <v>25.299999999999997</v>
      </c>
      <c r="AI4317" s="390">
        <f t="shared" si="906"/>
        <v>25.919999999999998</v>
      </c>
      <c r="AJ4317" s="390">
        <f t="shared" si="907"/>
        <v>24.912999999999997</v>
      </c>
      <c r="AK4317" s="390">
        <f t="shared" si="908"/>
        <v>25.453999999999997</v>
      </c>
      <c r="AL4317" s="390">
        <f t="shared" si="909"/>
        <v>25.484999999999999</v>
      </c>
      <c r="AM4317" s="390">
        <f t="shared" si="910"/>
        <v>25.041999999999998</v>
      </c>
      <c r="AN4317" s="390">
        <f t="shared" si="911"/>
        <v>24.446999999999999</v>
      </c>
      <c r="AO4317" s="390">
        <f t="shared" si="912"/>
        <v>25.133999999999997</v>
      </c>
    </row>
    <row r="4318" spans="1:41" ht="15" customHeight="1" x14ac:dyDescent="0.25">
      <c r="A4318" s="127" t="s">
        <v>3239</v>
      </c>
      <c r="B4318" s="125" t="s">
        <v>2080</v>
      </c>
      <c r="C4318" s="125" t="s">
        <v>4731</v>
      </c>
      <c r="D4318" s="125" t="s">
        <v>3240</v>
      </c>
      <c r="F4318" s="126">
        <v>28.43</v>
      </c>
      <c r="G4318" s="126">
        <v>28.83</v>
      </c>
      <c r="H4318" s="126">
        <v>22.74</v>
      </c>
      <c r="I4318" s="126"/>
      <c r="J4318" s="317"/>
      <c r="K4318" s="323">
        <f>ROUND(SUMIF('VGT-Bewegungsdaten'!B:B,A4318,'VGT-Bewegungsdaten'!C:C),3)</f>
        <v>0</v>
      </c>
      <c r="L4318" s="324">
        <f>ROUND(SUMIF('VGT-Bewegungsdaten'!B:B,$A4318,'VGT-Bewegungsdaten'!D:D),2)</f>
        <v>0</v>
      </c>
      <c r="N4318" s="376" t="s">
        <v>4930</v>
      </c>
      <c r="O4318" s="376" t="s">
        <v>4949</v>
      </c>
      <c r="P4318" s="326">
        <f>ROUND(SUMIF('AV-Bewegungsdaten'!B:B,A4318,'AV-Bewegungsdaten'!C:C),3)</f>
        <v>0</v>
      </c>
      <c r="Q4318" s="324">
        <f>ROUND(SUMIF('AV-Bewegungsdaten'!B:B,$A4318,'AV-Bewegungsdaten'!D:D),2)</f>
        <v>0</v>
      </c>
      <c r="T4318" s="327"/>
      <c r="U4318" s="326">
        <f>ROUND(SUMIF('DV-Bewegungsdaten'!B:B,Kategorien!A4318,'DV-Bewegungsdaten'!D:D),3)</f>
        <v>0</v>
      </c>
      <c r="V4318" s="324">
        <f>ROUND(SUMIF('DV-Bewegungsdaten'!B:B,Kategorien!A4318,'DV-Bewegungsdaten'!E:E),3)</f>
        <v>0</v>
      </c>
      <c r="AD4318" s="390">
        <f t="shared" si="901"/>
        <v>22.923999999999999</v>
      </c>
      <c r="AE4318" s="390">
        <f t="shared" si="902"/>
        <v>24.616999999999997</v>
      </c>
      <c r="AF4318" s="390">
        <f t="shared" si="903"/>
        <v>25.754999999999999</v>
      </c>
      <c r="AG4318" s="390">
        <f t="shared" si="904"/>
        <v>25.657999999999998</v>
      </c>
      <c r="AH4318" s="390">
        <f t="shared" si="905"/>
        <v>25.299999999999997</v>
      </c>
      <c r="AI4318" s="390">
        <f t="shared" si="906"/>
        <v>25.919999999999998</v>
      </c>
      <c r="AJ4318" s="390">
        <f t="shared" si="907"/>
        <v>24.912999999999997</v>
      </c>
      <c r="AK4318" s="390">
        <f t="shared" si="908"/>
        <v>25.453999999999997</v>
      </c>
      <c r="AL4318" s="390">
        <f t="shared" si="909"/>
        <v>25.484999999999999</v>
      </c>
      <c r="AM4318" s="390">
        <f t="shared" si="910"/>
        <v>25.041999999999998</v>
      </c>
      <c r="AN4318" s="390">
        <f t="shared" si="911"/>
        <v>24.446999999999999</v>
      </c>
      <c r="AO4318" s="390">
        <f t="shared" si="912"/>
        <v>25.133999999999997</v>
      </c>
    </row>
    <row r="4319" spans="1:41" ht="15" customHeight="1" x14ac:dyDescent="0.25">
      <c r="A4319" s="127" t="s">
        <v>3241</v>
      </c>
      <c r="B4319" s="125" t="s">
        <v>2080</v>
      </c>
      <c r="C4319" s="125" t="s">
        <v>4731</v>
      </c>
      <c r="D4319" s="125" t="s">
        <v>4732</v>
      </c>
      <c r="F4319" s="126">
        <v>25.02</v>
      </c>
      <c r="G4319" s="126">
        <v>25.419999999999998</v>
      </c>
      <c r="H4319" s="126">
        <v>20.02</v>
      </c>
      <c r="I4319" s="126"/>
      <c r="J4319" s="317"/>
      <c r="K4319" s="323">
        <f>ROUND(SUMIF('VGT-Bewegungsdaten'!B:B,A4319,'VGT-Bewegungsdaten'!C:C),3)</f>
        <v>0</v>
      </c>
      <c r="L4319" s="324">
        <f>ROUND(SUMIF('VGT-Bewegungsdaten'!B:B,$A4319,'VGT-Bewegungsdaten'!D:D),2)</f>
        <v>0</v>
      </c>
      <c r="N4319" s="376" t="s">
        <v>4930</v>
      </c>
      <c r="O4319" s="376" t="s">
        <v>4949</v>
      </c>
      <c r="P4319" s="326">
        <f>ROUND(SUMIF('AV-Bewegungsdaten'!B:B,A4319,'AV-Bewegungsdaten'!C:C),3)</f>
        <v>0</v>
      </c>
      <c r="Q4319" s="324">
        <f>ROUND(SUMIF('AV-Bewegungsdaten'!B:B,$A4319,'AV-Bewegungsdaten'!D:D),2)</f>
        <v>0</v>
      </c>
      <c r="T4319" s="327"/>
      <c r="U4319" s="326">
        <f>ROUND(SUMIF('DV-Bewegungsdaten'!B:B,Kategorien!A4319,'DV-Bewegungsdaten'!D:D),3)</f>
        <v>0</v>
      </c>
      <c r="V4319" s="324">
        <f>ROUND(SUMIF('DV-Bewegungsdaten'!B:B,Kategorien!A4319,'DV-Bewegungsdaten'!E:E),3)</f>
        <v>0</v>
      </c>
      <c r="AD4319" s="390">
        <f t="shared" si="901"/>
        <v>19.513999999999999</v>
      </c>
      <c r="AE4319" s="390">
        <f t="shared" si="902"/>
        <v>21.206999999999997</v>
      </c>
      <c r="AF4319" s="390">
        <f t="shared" si="903"/>
        <v>22.344999999999999</v>
      </c>
      <c r="AG4319" s="390">
        <f t="shared" si="904"/>
        <v>22.247999999999998</v>
      </c>
      <c r="AH4319" s="390">
        <f t="shared" si="905"/>
        <v>21.889999999999997</v>
      </c>
      <c r="AI4319" s="390">
        <f t="shared" si="906"/>
        <v>22.509999999999998</v>
      </c>
      <c r="AJ4319" s="390">
        <f t="shared" si="907"/>
        <v>21.503</v>
      </c>
      <c r="AK4319" s="390">
        <f t="shared" si="908"/>
        <v>22.043999999999997</v>
      </c>
      <c r="AL4319" s="390">
        <f t="shared" si="909"/>
        <v>22.074999999999999</v>
      </c>
      <c r="AM4319" s="390">
        <f t="shared" si="910"/>
        <v>21.631999999999998</v>
      </c>
      <c r="AN4319" s="390">
        <f t="shared" si="911"/>
        <v>21.036999999999999</v>
      </c>
      <c r="AO4319" s="390">
        <f t="shared" si="912"/>
        <v>21.723999999999997</v>
      </c>
    </row>
    <row r="4320" spans="1:41" ht="15" customHeight="1" x14ac:dyDescent="0.25">
      <c r="A4320" s="127" t="s">
        <v>3242</v>
      </c>
      <c r="B4320" s="125" t="s">
        <v>2080</v>
      </c>
      <c r="C4320" s="125" t="s">
        <v>4731</v>
      </c>
      <c r="D4320" s="125" t="s">
        <v>3243</v>
      </c>
      <c r="F4320" s="126">
        <v>26.15</v>
      </c>
      <c r="G4320" s="126">
        <v>26.549999999999997</v>
      </c>
      <c r="H4320" s="126">
        <v>20.92</v>
      </c>
      <c r="I4320" s="126"/>
      <c r="J4320" s="317"/>
      <c r="K4320" s="323">
        <f>ROUND(SUMIF('VGT-Bewegungsdaten'!B:B,A4320,'VGT-Bewegungsdaten'!C:C),3)</f>
        <v>0</v>
      </c>
      <c r="L4320" s="324">
        <f>ROUND(SUMIF('VGT-Bewegungsdaten'!B:B,$A4320,'VGT-Bewegungsdaten'!D:D),2)</f>
        <v>0</v>
      </c>
      <c r="N4320" s="376" t="s">
        <v>4930</v>
      </c>
      <c r="O4320" s="376" t="s">
        <v>4949</v>
      </c>
      <c r="P4320" s="326">
        <f>ROUND(SUMIF('AV-Bewegungsdaten'!B:B,A4320,'AV-Bewegungsdaten'!C:C),3)</f>
        <v>0</v>
      </c>
      <c r="Q4320" s="324">
        <f>ROUND(SUMIF('AV-Bewegungsdaten'!B:B,$A4320,'AV-Bewegungsdaten'!D:D),2)</f>
        <v>0</v>
      </c>
      <c r="T4320" s="327"/>
      <c r="U4320" s="326">
        <f>ROUND(SUMIF('DV-Bewegungsdaten'!B:B,Kategorien!A4320,'DV-Bewegungsdaten'!D:D),3)</f>
        <v>0</v>
      </c>
      <c r="V4320" s="324">
        <f>ROUND(SUMIF('DV-Bewegungsdaten'!B:B,Kategorien!A4320,'DV-Bewegungsdaten'!E:E),3)</f>
        <v>0</v>
      </c>
      <c r="AD4320" s="390">
        <f t="shared" si="901"/>
        <v>20.643999999999998</v>
      </c>
      <c r="AE4320" s="390">
        <f t="shared" si="902"/>
        <v>22.336999999999996</v>
      </c>
      <c r="AF4320" s="390">
        <f t="shared" si="903"/>
        <v>23.474999999999998</v>
      </c>
      <c r="AG4320" s="390">
        <f t="shared" si="904"/>
        <v>23.377999999999997</v>
      </c>
      <c r="AH4320" s="390">
        <f t="shared" si="905"/>
        <v>23.019999999999996</v>
      </c>
      <c r="AI4320" s="390">
        <f t="shared" si="906"/>
        <v>23.639999999999997</v>
      </c>
      <c r="AJ4320" s="390">
        <f t="shared" si="907"/>
        <v>22.632999999999996</v>
      </c>
      <c r="AK4320" s="390">
        <f t="shared" si="908"/>
        <v>23.173999999999996</v>
      </c>
      <c r="AL4320" s="390">
        <f t="shared" si="909"/>
        <v>23.204999999999998</v>
      </c>
      <c r="AM4320" s="390">
        <f t="shared" si="910"/>
        <v>22.761999999999997</v>
      </c>
      <c r="AN4320" s="390">
        <f t="shared" si="911"/>
        <v>22.166999999999998</v>
      </c>
      <c r="AO4320" s="390">
        <f t="shared" si="912"/>
        <v>22.853999999999996</v>
      </c>
    </row>
    <row r="4321" spans="1:41" ht="15" customHeight="1" x14ac:dyDescent="0.25">
      <c r="A4321" s="127" t="s">
        <v>3257</v>
      </c>
      <c r="B4321" s="125" t="s">
        <v>2080</v>
      </c>
      <c r="C4321" s="125" t="s">
        <v>4733</v>
      </c>
      <c r="D4321" s="125" t="s">
        <v>3240</v>
      </c>
      <c r="F4321" s="126">
        <v>28.43</v>
      </c>
      <c r="G4321" s="126">
        <v>28.83</v>
      </c>
      <c r="H4321" s="126">
        <v>22.74</v>
      </c>
      <c r="I4321" s="126"/>
      <c r="J4321" s="317"/>
      <c r="K4321" s="323">
        <f>ROUND(SUMIF('VGT-Bewegungsdaten'!B:B,A4321,'VGT-Bewegungsdaten'!C:C),3)</f>
        <v>0</v>
      </c>
      <c r="L4321" s="324">
        <f>ROUND(SUMIF('VGT-Bewegungsdaten'!B:B,$A4321,'VGT-Bewegungsdaten'!D:D),2)</f>
        <v>0</v>
      </c>
      <c r="N4321" s="376" t="s">
        <v>4930</v>
      </c>
      <c r="O4321" s="376" t="s">
        <v>4949</v>
      </c>
      <c r="P4321" s="326">
        <f>ROUND(SUMIF('AV-Bewegungsdaten'!B:B,A4321,'AV-Bewegungsdaten'!C:C),3)</f>
        <v>0</v>
      </c>
      <c r="Q4321" s="324">
        <f>ROUND(SUMIF('AV-Bewegungsdaten'!B:B,$A4321,'AV-Bewegungsdaten'!D:D),2)</f>
        <v>0</v>
      </c>
      <c r="T4321" s="327"/>
      <c r="U4321" s="326">
        <f>ROUND(SUMIF('DV-Bewegungsdaten'!B:B,Kategorien!A4321,'DV-Bewegungsdaten'!D:D),3)</f>
        <v>0</v>
      </c>
      <c r="V4321" s="324">
        <f>ROUND(SUMIF('DV-Bewegungsdaten'!B:B,Kategorien!A4321,'DV-Bewegungsdaten'!E:E),3)</f>
        <v>0</v>
      </c>
      <c r="AD4321" s="390">
        <f t="shared" si="901"/>
        <v>22.923999999999999</v>
      </c>
      <c r="AE4321" s="390">
        <f t="shared" si="902"/>
        <v>24.616999999999997</v>
      </c>
      <c r="AF4321" s="390">
        <f t="shared" si="903"/>
        <v>25.754999999999999</v>
      </c>
      <c r="AG4321" s="390">
        <f t="shared" si="904"/>
        <v>25.657999999999998</v>
      </c>
      <c r="AH4321" s="390">
        <f t="shared" si="905"/>
        <v>25.299999999999997</v>
      </c>
      <c r="AI4321" s="390">
        <f t="shared" si="906"/>
        <v>25.919999999999998</v>
      </c>
      <c r="AJ4321" s="390">
        <f t="shared" si="907"/>
        <v>24.912999999999997</v>
      </c>
      <c r="AK4321" s="390">
        <f t="shared" si="908"/>
        <v>25.453999999999997</v>
      </c>
      <c r="AL4321" s="390">
        <f t="shared" si="909"/>
        <v>25.484999999999999</v>
      </c>
      <c r="AM4321" s="390">
        <f t="shared" si="910"/>
        <v>25.041999999999998</v>
      </c>
      <c r="AN4321" s="390">
        <f t="shared" si="911"/>
        <v>24.446999999999999</v>
      </c>
      <c r="AO4321" s="390">
        <f t="shared" si="912"/>
        <v>25.133999999999997</v>
      </c>
    </row>
    <row r="4322" spans="1:41" ht="15" customHeight="1" x14ac:dyDescent="0.25">
      <c r="A4322" s="127" t="s">
        <v>3258</v>
      </c>
      <c r="B4322" s="125" t="s">
        <v>2080</v>
      </c>
      <c r="C4322" s="125" t="s">
        <v>4733</v>
      </c>
      <c r="D4322" s="125" t="s">
        <v>4732</v>
      </c>
      <c r="F4322" s="126">
        <v>24.26</v>
      </c>
      <c r="G4322" s="126">
        <v>24.66</v>
      </c>
      <c r="H4322" s="126">
        <v>19.41</v>
      </c>
      <c r="I4322" s="126"/>
      <c r="J4322" s="317"/>
      <c r="K4322" s="323">
        <f>ROUND(SUMIF('VGT-Bewegungsdaten'!B:B,A4322,'VGT-Bewegungsdaten'!C:C),3)</f>
        <v>0</v>
      </c>
      <c r="L4322" s="324">
        <f>ROUND(SUMIF('VGT-Bewegungsdaten'!B:B,$A4322,'VGT-Bewegungsdaten'!D:D),2)</f>
        <v>0</v>
      </c>
      <c r="N4322" s="376" t="s">
        <v>4930</v>
      </c>
      <c r="O4322" s="376" t="s">
        <v>4949</v>
      </c>
      <c r="P4322" s="326">
        <f>ROUND(SUMIF('AV-Bewegungsdaten'!B:B,A4322,'AV-Bewegungsdaten'!C:C),3)</f>
        <v>0</v>
      </c>
      <c r="Q4322" s="324">
        <f>ROUND(SUMIF('AV-Bewegungsdaten'!B:B,$A4322,'AV-Bewegungsdaten'!D:D),2)</f>
        <v>0</v>
      </c>
      <c r="T4322" s="327"/>
      <c r="U4322" s="326">
        <f>ROUND(SUMIF('DV-Bewegungsdaten'!B:B,Kategorien!A4322,'DV-Bewegungsdaten'!D:D),3)</f>
        <v>0</v>
      </c>
      <c r="V4322" s="324">
        <f>ROUND(SUMIF('DV-Bewegungsdaten'!B:B,Kategorien!A4322,'DV-Bewegungsdaten'!E:E),3)</f>
        <v>0</v>
      </c>
      <c r="AD4322" s="390">
        <f t="shared" si="901"/>
        <v>18.754000000000001</v>
      </c>
      <c r="AE4322" s="390">
        <f t="shared" si="902"/>
        <v>20.446999999999999</v>
      </c>
      <c r="AF4322" s="390">
        <f t="shared" si="903"/>
        <v>21.585000000000001</v>
      </c>
      <c r="AG4322" s="390">
        <f t="shared" si="904"/>
        <v>21.488</v>
      </c>
      <c r="AH4322" s="390">
        <f t="shared" si="905"/>
        <v>21.13</v>
      </c>
      <c r="AI4322" s="390">
        <f t="shared" si="906"/>
        <v>21.75</v>
      </c>
      <c r="AJ4322" s="390">
        <f t="shared" si="907"/>
        <v>20.743000000000002</v>
      </c>
      <c r="AK4322" s="390">
        <f t="shared" si="908"/>
        <v>21.283999999999999</v>
      </c>
      <c r="AL4322" s="390">
        <f t="shared" si="909"/>
        <v>21.315000000000001</v>
      </c>
      <c r="AM4322" s="390">
        <f t="shared" si="910"/>
        <v>20.872</v>
      </c>
      <c r="AN4322" s="390">
        <f t="shared" si="911"/>
        <v>20.277000000000001</v>
      </c>
      <c r="AO4322" s="390">
        <f t="shared" si="912"/>
        <v>20.963999999999999</v>
      </c>
    </row>
    <row r="4323" spans="1:41" ht="15" customHeight="1" x14ac:dyDescent="0.25">
      <c r="A4323" s="127" t="s">
        <v>3259</v>
      </c>
      <c r="B4323" s="125" t="s">
        <v>2080</v>
      </c>
      <c r="C4323" s="125" t="s">
        <v>4734</v>
      </c>
      <c r="D4323" s="125" t="s">
        <v>3243</v>
      </c>
      <c r="F4323" s="126">
        <v>25.37</v>
      </c>
      <c r="G4323" s="126">
        <v>25.77</v>
      </c>
      <c r="H4323" s="126">
        <v>20.3</v>
      </c>
      <c r="I4323" s="126"/>
      <c r="J4323" s="317"/>
      <c r="K4323" s="323">
        <f>ROUND(SUMIF('VGT-Bewegungsdaten'!B:B,A4323,'VGT-Bewegungsdaten'!C:C),3)</f>
        <v>0</v>
      </c>
      <c r="L4323" s="324">
        <f>ROUND(SUMIF('VGT-Bewegungsdaten'!B:B,$A4323,'VGT-Bewegungsdaten'!D:D),2)</f>
        <v>0</v>
      </c>
      <c r="N4323" s="376" t="s">
        <v>4930</v>
      </c>
      <c r="O4323" s="376" t="s">
        <v>4949</v>
      </c>
      <c r="P4323" s="326">
        <f>ROUND(SUMIF('AV-Bewegungsdaten'!B:B,A4323,'AV-Bewegungsdaten'!C:C),3)</f>
        <v>0</v>
      </c>
      <c r="Q4323" s="324">
        <f>ROUND(SUMIF('AV-Bewegungsdaten'!B:B,$A4323,'AV-Bewegungsdaten'!D:D),2)</f>
        <v>0</v>
      </c>
      <c r="T4323" s="327"/>
      <c r="U4323" s="326">
        <f>ROUND(SUMIF('DV-Bewegungsdaten'!B:B,Kategorien!A4323,'DV-Bewegungsdaten'!D:D),3)</f>
        <v>0</v>
      </c>
      <c r="V4323" s="324">
        <f>ROUND(SUMIF('DV-Bewegungsdaten'!B:B,Kategorien!A4323,'DV-Bewegungsdaten'!E:E),3)</f>
        <v>0</v>
      </c>
      <c r="AD4323" s="390">
        <f t="shared" si="901"/>
        <v>19.864000000000001</v>
      </c>
      <c r="AE4323" s="390">
        <f t="shared" si="902"/>
        <v>21.556999999999999</v>
      </c>
      <c r="AF4323" s="390">
        <f t="shared" si="903"/>
        <v>22.695</v>
      </c>
      <c r="AG4323" s="390">
        <f t="shared" si="904"/>
        <v>22.597999999999999</v>
      </c>
      <c r="AH4323" s="390">
        <f t="shared" si="905"/>
        <v>22.24</v>
      </c>
      <c r="AI4323" s="390">
        <f t="shared" si="906"/>
        <v>22.86</v>
      </c>
      <c r="AJ4323" s="390">
        <f t="shared" si="907"/>
        <v>21.853000000000002</v>
      </c>
      <c r="AK4323" s="390">
        <f t="shared" si="908"/>
        <v>22.393999999999998</v>
      </c>
      <c r="AL4323" s="390">
        <f t="shared" si="909"/>
        <v>22.425000000000001</v>
      </c>
      <c r="AM4323" s="390">
        <f t="shared" si="910"/>
        <v>21.981999999999999</v>
      </c>
      <c r="AN4323" s="390">
        <f t="shared" si="911"/>
        <v>21.387</v>
      </c>
      <c r="AO4323" s="390">
        <f t="shared" si="912"/>
        <v>22.073999999999998</v>
      </c>
    </row>
    <row r="4324" spans="1:41" ht="15" customHeight="1" x14ac:dyDescent="0.25">
      <c r="A4324" s="127" t="s">
        <v>3974</v>
      </c>
      <c r="B4324" s="125" t="s">
        <v>2080</v>
      </c>
      <c r="C4324" s="125" t="s">
        <v>4008</v>
      </c>
      <c r="D4324" s="125" t="s">
        <v>3975</v>
      </c>
      <c r="F4324" s="126">
        <v>21.11</v>
      </c>
      <c r="G4324" s="126">
        <v>21.509999999999998</v>
      </c>
      <c r="H4324" s="126">
        <v>16.89</v>
      </c>
      <c r="I4324" s="126"/>
      <c r="J4324" s="317"/>
      <c r="K4324" s="323">
        <f>ROUND(SUMIF('VGT-Bewegungsdaten'!B:B,A4324,'VGT-Bewegungsdaten'!C:C),3)</f>
        <v>0</v>
      </c>
      <c r="L4324" s="324">
        <f>ROUND(SUMIF('VGT-Bewegungsdaten'!B:B,$A4324,'VGT-Bewegungsdaten'!D:D),2)</f>
        <v>0</v>
      </c>
      <c r="N4324" s="376" t="s">
        <v>4930</v>
      </c>
      <c r="O4324" s="376" t="s">
        <v>4949</v>
      </c>
      <c r="P4324" s="326">
        <f>ROUND(SUMIF('AV-Bewegungsdaten'!B:B,A4324,'AV-Bewegungsdaten'!C:C),3)</f>
        <v>0</v>
      </c>
      <c r="Q4324" s="324">
        <f>ROUND(SUMIF('AV-Bewegungsdaten'!B:B,$A4324,'AV-Bewegungsdaten'!D:D),2)</f>
        <v>0</v>
      </c>
      <c r="T4324" s="327"/>
      <c r="U4324" s="326">
        <f>ROUND(SUMIF('DV-Bewegungsdaten'!B:B,Kategorien!A4324,'DV-Bewegungsdaten'!D:D),3)</f>
        <v>0</v>
      </c>
      <c r="V4324" s="324">
        <f>ROUND(SUMIF('DV-Bewegungsdaten'!B:B,Kategorien!A4324,'DV-Bewegungsdaten'!E:E),3)</f>
        <v>0</v>
      </c>
      <c r="AD4324" s="390">
        <f t="shared" si="901"/>
        <v>15.603999999999999</v>
      </c>
      <c r="AE4324" s="390">
        <f t="shared" si="902"/>
        <v>17.296999999999997</v>
      </c>
      <c r="AF4324" s="390">
        <f t="shared" si="903"/>
        <v>18.434999999999999</v>
      </c>
      <c r="AG4324" s="390">
        <f t="shared" si="904"/>
        <v>18.337999999999997</v>
      </c>
      <c r="AH4324" s="390">
        <f t="shared" si="905"/>
        <v>17.979999999999997</v>
      </c>
      <c r="AI4324" s="390">
        <f t="shared" si="906"/>
        <v>18.599999999999998</v>
      </c>
      <c r="AJ4324" s="390">
        <f t="shared" si="907"/>
        <v>17.592999999999996</v>
      </c>
      <c r="AK4324" s="390">
        <f t="shared" si="908"/>
        <v>18.133999999999997</v>
      </c>
      <c r="AL4324" s="390">
        <f t="shared" si="909"/>
        <v>18.164999999999999</v>
      </c>
      <c r="AM4324" s="390">
        <f t="shared" si="910"/>
        <v>17.721999999999998</v>
      </c>
      <c r="AN4324" s="390">
        <f t="shared" si="911"/>
        <v>17.126999999999999</v>
      </c>
      <c r="AO4324" s="390">
        <f t="shared" si="912"/>
        <v>17.813999999999997</v>
      </c>
    </row>
    <row r="4325" spans="1:41" ht="15" customHeight="1" x14ac:dyDescent="0.25">
      <c r="A4325" s="127" t="s">
        <v>3976</v>
      </c>
      <c r="B4325" s="125" t="s">
        <v>2080</v>
      </c>
      <c r="C4325" s="125" t="s">
        <v>4008</v>
      </c>
      <c r="D4325" s="125" t="s">
        <v>3243</v>
      </c>
      <c r="F4325" s="126">
        <v>22.07</v>
      </c>
      <c r="G4325" s="126">
        <v>22.47</v>
      </c>
      <c r="H4325" s="126">
        <v>17.66</v>
      </c>
      <c r="I4325" s="126"/>
      <c r="J4325" s="317"/>
      <c r="K4325" s="323">
        <f>ROUND(SUMIF('VGT-Bewegungsdaten'!B:B,A4325,'VGT-Bewegungsdaten'!C:C),3)</f>
        <v>0</v>
      </c>
      <c r="L4325" s="324">
        <f>ROUND(SUMIF('VGT-Bewegungsdaten'!B:B,$A4325,'VGT-Bewegungsdaten'!D:D),2)</f>
        <v>0</v>
      </c>
      <c r="N4325" s="376" t="s">
        <v>4930</v>
      </c>
      <c r="O4325" s="376" t="s">
        <v>4949</v>
      </c>
      <c r="P4325" s="326">
        <f>ROUND(SUMIF('AV-Bewegungsdaten'!B:B,A4325,'AV-Bewegungsdaten'!C:C),3)</f>
        <v>0</v>
      </c>
      <c r="Q4325" s="324">
        <f>ROUND(SUMIF('AV-Bewegungsdaten'!B:B,$A4325,'AV-Bewegungsdaten'!D:D),2)</f>
        <v>0</v>
      </c>
      <c r="T4325" s="327"/>
      <c r="U4325" s="326">
        <f>ROUND(SUMIF('DV-Bewegungsdaten'!B:B,Kategorien!A4325,'DV-Bewegungsdaten'!D:D),3)</f>
        <v>0</v>
      </c>
      <c r="V4325" s="324">
        <f>ROUND(SUMIF('DV-Bewegungsdaten'!B:B,Kategorien!A4325,'DV-Bewegungsdaten'!E:E),3)</f>
        <v>0</v>
      </c>
      <c r="AD4325" s="390">
        <f t="shared" si="901"/>
        <v>16.564</v>
      </c>
      <c r="AE4325" s="390">
        <f t="shared" si="902"/>
        <v>18.256999999999998</v>
      </c>
      <c r="AF4325" s="390">
        <f t="shared" si="903"/>
        <v>19.395</v>
      </c>
      <c r="AG4325" s="390">
        <f t="shared" si="904"/>
        <v>19.297999999999998</v>
      </c>
      <c r="AH4325" s="390">
        <f t="shared" si="905"/>
        <v>18.939999999999998</v>
      </c>
      <c r="AI4325" s="390">
        <f t="shared" si="906"/>
        <v>19.559999999999999</v>
      </c>
      <c r="AJ4325" s="390">
        <f t="shared" si="907"/>
        <v>18.552999999999997</v>
      </c>
      <c r="AK4325" s="390">
        <f t="shared" si="908"/>
        <v>19.093999999999998</v>
      </c>
      <c r="AL4325" s="390">
        <f t="shared" si="909"/>
        <v>19.125</v>
      </c>
      <c r="AM4325" s="390">
        <f t="shared" si="910"/>
        <v>18.681999999999999</v>
      </c>
      <c r="AN4325" s="390">
        <f t="shared" si="911"/>
        <v>18.087</v>
      </c>
      <c r="AO4325" s="390">
        <f t="shared" si="912"/>
        <v>18.773999999999997</v>
      </c>
    </row>
    <row r="4326" spans="1:41" ht="15" customHeight="1" x14ac:dyDescent="0.25">
      <c r="A4326" s="127" t="s">
        <v>4735</v>
      </c>
      <c r="B4326" s="125" t="s">
        <v>2080</v>
      </c>
      <c r="C4326" s="125" t="s">
        <v>4777</v>
      </c>
      <c r="D4326" s="125" t="s">
        <v>4736</v>
      </c>
      <c r="F4326" s="126">
        <v>17.940000000000001</v>
      </c>
      <c r="G4326" s="126">
        <v>18.34</v>
      </c>
      <c r="H4326" s="126">
        <v>14.35</v>
      </c>
      <c r="I4326" s="126"/>
      <c r="J4326" s="317"/>
      <c r="K4326" s="323">
        <f>ROUND(SUMIF('VGT-Bewegungsdaten'!B:B,A4326,'VGT-Bewegungsdaten'!C:C),3)</f>
        <v>0</v>
      </c>
      <c r="L4326" s="324">
        <f>ROUND(SUMIF('VGT-Bewegungsdaten'!B:B,$A4326,'VGT-Bewegungsdaten'!D:D),2)</f>
        <v>0</v>
      </c>
      <c r="N4326" s="376" t="s">
        <v>4930</v>
      </c>
      <c r="O4326" s="376" t="s">
        <v>4949</v>
      </c>
      <c r="P4326" s="326">
        <f>ROUND(SUMIF('AV-Bewegungsdaten'!B:B,A4326,'AV-Bewegungsdaten'!C:C),3)</f>
        <v>0</v>
      </c>
      <c r="Q4326" s="324">
        <f>ROUND(SUMIF('AV-Bewegungsdaten'!B:B,$A4326,'AV-Bewegungsdaten'!D:D),2)</f>
        <v>0</v>
      </c>
      <c r="T4326" s="327"/>
      <c r="U4326" s="326">
        <f>ROUND(SUMIF('DV-Bewegungsdaten'!B:B,Kategorien!A4326,'DV-Bewegungsdaten'!D:D),3)</f>
        <v>0</v>
      </c>
      <c r="V4326" s="324">
        <f>ROUND(SUMIF('DV-Bewegungsdaten'!B:B,Kategorien!A4326,'DV-Bewegungsdaten'!E:E),3)</f>
        <v>0</v>
      </c>
      <c r="AD4326" s="390">
        <f t="shared" si="901"/>
        <v>12.434000000000001</v>
      </c>
      <c r="AE4326" s="390">
        <f t="shared" si="902"/>
        <v>14.126999999999999</v>
      </c>
      <c r="AF4326" s="390">
        <f t="shared" si="903"/>
        <v>15.265000000000001</v>
      </c>
      <c r="AG4326" s="390">
        <f t="shared" si="904"/>
        <v>15.167999999999999</v>
      </c>
      <c r="AH4326" s="390">
        <f t="shared" si="905"/>
        <v>14.81</v>
      </c>
      <c r="AI4326" s="390">
        <f t="shared" si="906"/>
        <v>15.43</v>
      </c>
      <c r="AJ4326" s="390">
        <f t="shared" si="907"/>
        <v>14.423</v>
      </c>
      <c r="AK4326" s="390">
        <f t="shared" si="908"/>
        <v>14.964</v>
      </c>
      <c r="AL4326" s="390">
        <f t="shared" si="909"/>
        <v>14.994999999999999</v>
      </c>
      <c r="AM4326" s="390">
        <f t="shared" si="910"/>
        <v>14.552</v>
      </c>
      <c r="AN4326" s="390">
        <f t="shared" si="911"/>
        <v>13.957000000000001</v>
      </c>
      <c r="AO4326" s="390">
        <f t="shared" si="912"/>
        <v>14.644</v>
      </c>
    </row>
    <row r="4327" spans="1:41" ht="15" customHeight="1" x14ac:dyDescent="0.25">
      <c r="A4327" s="127" t="s">
        <v>4737</v>
      </c>
      <c r="B4327" s="125" t="s">
        <v>2080</v>
      </c>
      <c r="C4327" s="125" t="s">
        <v>4777</v>
      </c>
      <c r="D4327" s="125" t="s">
        <v>4738</v>
      </c>
      <c r="F4327" s="126">
        <v>18.760000000000002</v>
      </c>
      <c r="G4327" s="126">
        <v>19.16</v>
      </c>
      <c r="H4327" s="126">
        <v>15.01</v>
      </c>
      <c r="I4327" s="126"/>
      <c r="J4327" s="317"/>
      <c r="K4327" s="323">
        <f>ROUND(SUMIF('VGT-Bewegungsdaten'!B:B,A4327,'VGT-Bewegungsdaten'!C:C),3)</f>
        <v>0</v>
      </c>
      <c r="L4327" s="324">
        <f>ROUND(SUMIF('VGT-Bewegungsdaten'!B:B,$A4327,'VGT-Bewegungsdaten'!D:D),2)</f>
        <v>0</v>
      </c>
      <c r="N4327" s="376" t="s">
        <v>4930</v>
      </c>
      <c r="O4327" s="376" t="s">
        <v>4949</v>
      </c>
      <c r="P4327" s="326">
        <f>ROUND(SUMIF('AV-Bewegungsdaten'!B:B,A4327,'AV-Bewegungsdaten'!C:C),3)</f>
        <v>0</v>
      </c>
      <c r="Q4327" s="324">
        <f>ROUND(SUMIF('AV-Bewegungsdaten'!B:B,$A4327,'AV-Bewegungsdaten'!D:D),2)</f>
        <v>0</v>
      </c>
      <c r="T4327" s="327"/>
      <c r="U4327" s="326">
        <f>ROUND(SUMIF('DV-Bewegungsdaten'!B:B,Kategorien!A4327,'DV-Bewegungsdaten'!D:D),3)</f>
        <v>0</v>
      </c>
      <c r="V4327" s="324">
        <f>ROUND(SUMIF('DV-Bewegungsdaten'!B:B,Kategorien!A4327,'DV-Bewegungsdaten'!E:E),3)</f>
        <v>0</v>
      </c>
      <c r="AD4327" s="390">
        <f t="shared" si="901"/>
        <v>13.254000000000001</v>
      </c>
      <c r="AE4327" s="390">
        <f t="shared" si="902"/>
        <v>14.946999999999999</v>
      </c>
      <c r="AF4327" s="390">
        <f t="shared" si="903"/>
        <v>16.085000000000001</v>
      </c>
      <c r="AG4327" s="390">
        <f t="shared" si="904"/>
        <v>15.988</v>
      </c>
      <c r="AH4327" s="390">
        <f t="shared" si="905"/>
        <v>15.63</v>
      </c>
      <c r="AI4327" s="390">
        <f t="shared" si="906"/>
        <v>16.25</v>
      </c>
      <c r="AJ4327" s="390">
        <f t="shared" si="907"/>
        <v>15.243</v>
      </c>
      <c r="AK4327" s="390">
        <f t="shared" si="908"/>
        <v>15.784000000000001</v>
      </c>
      <c r="AL4327" s="390">
        <f t="shared" si="909"/>
        <v>15.815</v>
      </c>
      <c r="AM4327" s="390">
        <f t="shared" si="910"/>
        <v>15.372</v>
      </c>
      <c r="AN4327" s="390">
        <f t="shared" si="911"/>
        <v>14.777000000000001</v>
      </c>
      <c r="AO4327" s="390">
        <f t="shared" si="912"/>
        <v>15.464</v>
      </c>
    </row>
    <row r="4328" spans="1:41" ht="15" customHeight="1" x14ac:dyDescent="0.25">
      <c r="A4328" s="127" t="s">
        <v>4739</v>
      </c>
      <c r="B4328" s="125" t="s">
        <v>2080</v>
      </c>
      <c r="C4328" s="125" t="s">
        <v>4791</v>
      </c>
      <c r="D4328" s="125" t="s">
        <v>4740</v>
      </c>
      <c r="F4328" s="126">
        <v>17.940000000000001</v>
      </c>
      <c r="G4328" s="126">
        <v>18.34</v>
      </c>
      <c r="H4328" s="126">
        <v>14.35</v>
      </c>
      <c r="I4328" s="126"/>
      <c r="J4328" s="317"/>
      <c r="K4328" s="323">
        <f>ROUND(SUMIF('VGT-Bewegungsdaten'!B:B,A4328,'VGT-Bewegungsdaten'!C:C),3)</f>
        <v>0</v>
      </c>
      <c r="L4328" s="324">
        <f>ROUND(SUMIF('VGT-Bewegungsdaten'!B:B,$A4328,'VGT-Bewegungsdaten'!D:D),2)</f>
        <v>0</v>
      </c>
      <c r="N4328" s="376" t="s">
        <v>4930</v>
      </c>
      <c r="O4328" s="376" t="s">
        <v>4949</v>
      </c>
      <c r="P4328" s="326">
        <f>ROUND(SUMIF('AV-Bewegungsdaten'!B:B,A4328,'AV-Bewegungsdaten'!C:C),3)</f>
        <v>0</v>
      </c>
      <c r="Q4328" s="324">
        <f>ROUND(SUMIF('AV-Bewegungsdaten'!B:B,$A4328,'AV-Bewegungsdaten'!D:D),2)</f>
        <v>0</v>
      </c>
      <c r="T4328" s="327"/>
      <c r="U4328" s="326">
        <f>ROUND(SUMIF('DV-Bewegungsdaten'!B:B,Kategorien!A4328,'DV-Bewegungsdaten'!D:D),3)</f>
        <v>0</v>
      </c>
      <c r="V4328" s="324">
        <f>ROUND(SUMIF('DV-Bewegungsdaten'!B:B,Kategorien!A4328,'DV-Bewegungsdaten'!E:E),3)</f>
        <v>0</v>
      </c>
      <c r="AD4328" s="390">
        <f t="shared" si="901"/>
        <v>12.434000000000001</v>
      </c>
      <c r="AE4328" s="390">
        <f t="shared" si="902"/>
        <v>14.126999999999999</v>
      </c>
      <c r="AF4328" s="390">
        <f t="shared" si="903"/>
        <v>15.265000000000001</v>
      </c>
      <c r="AG4328" s="390">
        <f t="shared" si="904"/>
        <v>15.167999999999999</v>
      </c>
      <c r="AH4328" s="390">
        <f t="shared" si="905"/>
        <v>14.81</v>
      </c>
      <c r="AI4328" s="390">
        <f t="shared" si="906"/>
        <v>15.43</v>
      </c>
      <c r="AJ4328" s="390">
        <f t="shared" si="907"/>
        <v>14.423</v>
      </c>
      <c r="AK4328" s="390">
        <f t="shared" si="908"/>
        <v>14.964</v>
      </c>
      <c r="AL4328" s="390">
        <f t="shared" si="909"/>
        <v>14.994999999999999</v>
      </c>
      <c r="AM4328" s="390">
        <f t="shared" si="910"/>
        <v>14.552</v>
      </c>
      <c r="AN4328" s="390">
        <f t="shared" si="911"/>
        <v>13.957000000000001</v>
      </c>
      <c r="AO4328" s="390">
        <f t="shared" si="912"/>
        <v>14.644</v>
      </c>
    </row>
    <row r="4329" spans="1:41" ht="15" customHeight="1" x14ac:dyDescent="0.25">
      <c r="A4329" s="127" t="s">
        <v>4741</v>
      </c>
      <c r="B4329" s="125" t="s">
        <v>2080</v>
      </c>
      <c r="C4329" s="125" t="s">
        <v>4791</v>
      </c>
      <c r="D4329" s="125" t="s">
        <v>4742</v>
      </c>
      <c r="F4329" s="126">
        <v>18.760000000000002</v>
      </c>
      <c r="G4329" s="126">
        <v>19.16</v>
      </c>
      <c r="H4329" s="126">
        <v>15.01</v>
      </c>
      <c r="I4329" s="126"/>
      <c r="J4329" s="317"/>
      <c r="K4329" s="323">
        <f>ROUND(SUMIF('VGT-Bewegungsdaten'!B:B,A4329,'VGT-Bewegungsdaten'!C:C),3)</f>
        <v>0</v>
      </c>
      <c r="L4329" s="324">
        <f>ROUND(SUMIF('VGT-Bewegungsdaten'!B:B,$A4329,'VGT-Bewegungsdaten'!D:D),2)</f>
        <v>0</v>
      </c>
      <c r="N4329" s="376" t="s">
        <v>4930</v>
      </c>
      <c r="O4329" s="376" t="s">
        <v>4949</v>
      </c>
      <c r="P4329" s="326">
        <f>ROUND(SUMIF('AV-Bewegungsdaten'!B:B,A4329,'AV-Bewegungsdaten'!C:C),3)</f>
        <v>0</v>
      </c>
      <c r="Q4329" s="324">
        <f>ROUND(SUMIF('AV-Bewegungsdaten'!B:B,$A4329,'AV-Bewegungsdaten'!D:D),2)</f>
        <v>0</v>
      </c>
      <c r="T4329" s="327"/>
      <c r="U4329" s="326">
        <f>ROUND(SUMIF('DV-Bewegungsdaten'!B:B,Kategorien!A4329,'DV-Bewegungsdaten'!D:D),3)</f>
        <v>0</v>
      </c>
      <c r="V4329" s="324">
        <f>ROUND(SUMIF('DV-Bewegungsdaten'!B:B,Kategorien!A4329,'DV-Bewegungsdaten'!E:E),3)</f>
        <v>0</v>
      </c>
      <c r="AD4329" s="390">
        <f t="shared" si="901"/>
        <v>13.254000000000001</v>
      </c>
      <c r="AE4329" s="390">
        <f t="shared" si="902"/>
        <v>14.946999999999999</v>
      </c>
      <c r="AF4329" s="390">
        <f t="shared" si="903"/>
        <v>16.085000000000001</v>
      </c>
      <c r="AG4329" s="390">
        <f t="shared" si="904"/>
        <v>15.988</v>
      </c>
      <c r="AH4329" s="390">
        <f t="shared" si="905"/>
        <v>15.63</v>
      </c>
      <c r="AI4329" s="390">
        <f t="shared" si="906"/>
        <v>16.25</v>
      </c>
      <c r="AJ4329" s="390">
        <f t="shared" si="907"/>
        <v>15.243</v>
      </c>
      <c r="AK4329" s="390">
        <f t="shared" si="908"/>
        <v>15.784000000000001</v>
      </c>
      <c r="AL4329" s="390">
        <f t="shared" si="909"/>
        <v>15.815</v>
      </c>
      <c r="AM4329" s="390">
        <f t="shared" si="910"/>
        <v>15.372</v>
      </c>
      <c r="AN4329" s="390">
        <f t="shared" si="911"/>
        <v>14.777000000000001</v>
      </c>
      <c r="AO4329" s="390">
        <f t="shared" si="912"/>
        <v>15.464</v>
      </c>
    </row>
    <row r="4330" spans="1:41" ht="15" customHeight="1" x14ac:dyDescent="0.25">
      <c r="A4330" s="127" t="s">
        <v>4743</v>
      </c>
      <c r="B4330" s="125" t="s">
        <v>2080</v>
      </c>
      <c r="C4330" s="125" t="s">
        <v>4921</v>
      </c>
      <c r="D4330" s="125" t="s">
        <v>4744</v>
      </c>
      <c r="F4330" s="126">
        <v>15.95</v>
      </c>
      <c r="G4330" s="126">
        <v>16.349999999999998</v>
      </c>
      <c r="H4330" s="126">
        <v>12.76</v>
      </c>
      <c r="I4330" s="126"/>
      <c r="J4330" s="317"/>
      <c r="K4330" s="323">
        <f>ROUND(SUMIF('VGT-Bewegungsdaten'!B:B,A4330,'VGT-Bewegungsdaten'!C:C),3)</f>
        <v>0</v>
      </c>
      <c r="L4330" s="324">
        <f>ROUND(SUMIF('VGT-Bewegungsdaten'!B:B,$A4330,'VGT-Bewegungsdaten'!D:D),2)</f>
        <v>0</v>
      </c>
      <c r="N4330" s="376" t="s">
        <v>4930</v>
      </c>
      <c r="O4330" s="376" t="s">
        <v>4949</v>
      </c>
      <c r="P4330" s="326">
        <f>ROUND(SUMIF('AV-Bewegungsdaten'!B:B,A4330,'AV-Bewegungsdaten'!C:C),3)</f>
        <v>0</v>
      </c>
      <c r="Q4330" s="324">
        <f>ROUND(SUMIF('AV-Bewegungsdaten'!B:B,$A4330,'AV-Bewegungsdaten'!D:D),2)</f>
        <v>0</v>
      </c>
      <c r="T4330" s="327"/>
      <c r="U4330" s="326">
        <f>ROUND(SUMIF('DV-Bewegungsdaten'!B:B,Kategorien!A4330,'DV-Bewegungsdaten'!D:D),3)</f>
        <v>0</v>
      </c>
      <c r="V4330" s="324">
        <f>ROUND(SUMIF('DV-Bewegungsdaten'!B:B,Kategorien!A4330,'DV-Bewegungsdaten'!E:E),3)</f>
        <v>0</v>
      </c>
      <c r="AD4330" s="390">
        <f t="shared" si="901"/>
        <v>10.443999999999999</v>
      </c>
      <c r="AE4330" s="390">
        <f t="shared" si="902"/>
        <v>12.136999999999997</v>
      </c>
      <c r="AF4330" s="390">
        <f t="shared" si="903"/>
        <v>13.274999999999999</v>
      </c>
      <c r="AG4330" s="390">
        <f t="shared" si="904"/>
        <v>13.177999999999997</v>
      </c>
      <c r="AH4330" s="390">
        <f t="shared" si="905"/>
        <v>12.819999999999999</v>
      </c>
      <c r="AI4330" s="390">
        <f t="shared" si="906"/>
        <v>13.439999999999998</v>
      </c>
      <c r="AJ4330" s="390">
        <f t="shared" si="907"/>
        <v>12.432999999999998</v>
      </c>
      <c r="AK4330" s="390">
        <f t="shared" si="908"/>
        <v>12.973999999999998</v>
      </c>
      <c r="AL4330" s="390">
        <f t="shared" si="909"/>
        <v>13.004999999999997</v>
      </c>
      <c r="AM4330" s="390">
        <f t="shared" si="910"/>
        <v>12.561999999999998</v>
      </c>
      <c r="AN4330" s="390">
        <f t="shared" si="911"/>
        <v>11.966999999999999</v>
      </c>
      <c r="AO4330" s="390">
        <f t="shared" si="912"/>
        <v>12.653999999999998</v>
      </c>
    </row>
    <row r="4331" spans="1:41" ht="15" customHeight="1" x14ac:dyDescent="0.25">
      <c r="A4331" s="127" t="s">
        <v>4746</v>
      </c>
      <c r="B4331" s="125" t="s">
        <v>2080</v>
      </c>
      <c r="C4331" s="125" t="s">
        <v>4747</v>
      </c>
      <c r="D4331" s="125" t="s">
        <v>4745</v>
      </c>
      <c r="F4331" s="126">
        <v>13.5</v>
      </c>
      <c r="G4331" s="126">
        <v>13.9</v>
      </c>
      <c r="H4331" s="126">
        <v>10.8</v>
      </c>
      <c r="I4331" s="126"/>
      <c r="J4331" s="317"/>
      <c r="K4331" s="323">
        <f>ROUND(SUMIF('VGT-Bewegungsdaten'!B:B,A4331,'VGT-Bewegungsdaten'!C:C),3)</f>
        <v>0</v>
      </c>
      <c r="L4331" s="324">
        <f>ROUND(SUMIF('VGT-Bewegungsdaten'!B:B,$A4331,'VGT-Bewegungsdaten'!D:D),2)</f>
        <v>0</v>
      </c>
      <c r="N4331" s="376" t="s">
        <v>4930</v>
      </c>
      <c r="O4331" s="376" t="s">
        <v>4949</v>
      </c>
      <c r="P4331" s="326">
        <f>ROUND(SUMIF('AV-Bewegungsdaten'!B:B,A4331,'AV-Bewegungsdaten'!C:C),3)</f>
        <v>0</v>
      </c>
      <c r="Q4331" s="324">
        <f>ROUND(SUMIF('AV-Bewegungsdaten'!B:B,$A4331,'AV-Bewegungsdaten'!D:D),2)</f>
        <v>0</v>
      </c>
      <c r="T4331" s="327"/>
      <c r="U4331" s="326">
        <f>ROUND(SUMIF('DV-Bewegungsdaten'!B:B,Kategorien!A4331,'DV-Bewegungsdaten'!D:D),3)</f>
        <v>0</v>
      </c>
      <c r="V4331" s="324">
        <f>ROUND(SUMIF('DV-Bewegungsdaten'!B:B,Kategorien!A4331,'DV-Bewegungsdaten'!E:E),3)</f>
        <v>0</v>
      </c>
      <c r="AD4331" s="390">
        <f t="shared" si="901"/>
        <v>7.9940000000000007</v>
      </c>
      <c r="AE4331" s="390">
        <f t="shared" si="902"/>
        <v>9.6870000000000012</v>
      </c>
      <c r="AF4331" s="390">
        <f t="shared" si="903"/>
        <v>10.824999999999999</v>
      </c>
      <c r="AG4331" s="390">
        <f t="shared" si="904"/>
        <v>10.728</v>
      </c>
      <c r="AH4331" s="390">
        <f t="shared" si="905"/>
        <v>10.370000000000001</v>
      </c>
      <c r="AI4331" s="390">
        <f t="shared" si="906"/>
        <v>10.99</v>
      </c>
      <c r="AJ4331" s="390">
        <f t="shared" si="907"/>
        <v>9.9830000000000005</v>
      </c>
      <c r="AK4331" s="390">
        <f t="shared" si="908"/>
        <v>10.524000000000001</v>
      </c>
      <c r="AL4331" s="390">
        <f t="shared" si="909"/>
        <v>10.555</v>
      </c>
      <c r="AM4331" s="390">
        <f t="shared" si="910"/>
        <v>10.112</v>
      </c>
      <c r="AN4331" s="390">
        <f t="shared" si="911"/>
        <v>9.5169999999999995</v>
      </c>
      <c r="AO4331" s="390">
        <f t="shared" si="912"/>
        <v>10.204000000000001</v>
      </c>
    </row>
    <row r="4332" spans="1:41" ht="15" customHeight="1" x14ac:dyDescent="0.25">
      <c r="A4332" s="127" t="s">
        <v>4748</v>
      </c>
      <c r="B4332" s="125" t="s">
        <v>2080</v>
      </c>
      <c r="C4332" s="125" t="s">
        <v>4749</v>
      </c>
      <c r="D4332" s="125" t="s">
        <v>4745</v>
      </c>
      <c r="F4332" s="126">
        <v>13.37</v>
      </c>
      <c r="G4332" s="126">
        <v>13.77</v>
      </c>
      <c r="H4332" s="126">
        <v>10.7</v>
      </c>
      <c r="I4332" s="126"/>
      <c r="J4332" s="317"/>
      <c r="K4332" s="323">
        <f>ROUND(SUMIF('VGT-Bewegungsdaten'!B:B,A4332,'VGT-Bewegungsdaten'!C:C),3)</f>
        <v>0</v>
      </c>
      <c r="L4332" s="324">
        <f>ROUND(SUMIF('VGT-Bewegungsdaten'!B:B,$A4332,'VGT-Bewegungsdaten'!D:D),2)</f>
        <v>0</v>
      </c>
      <c r="N4332" s="376" t="s">
        <v>4930</v>
      </c>
      <c r="O4332" s="376" t="s">
        <v>4949</v>
      </c>
      <c r="P4332" s="326">
        <f>ROUND(SUMIF('AV-Bewegungsdaten'!B:B,A4332,'AV-Bewegungsdaten'!C:C),3)</f>
        <v>0</v>
      </c>
      <c r="Q4332" s="324">
        <f>ROUND(SUMIF('AV-Bewegungsdaten'!B:B,$A4332,'AV-Bewegungsdaten'!D:D),2)</f>
        <v>0</v>
      </c>
      <c r="T4332" s="327"/>
      <c r="U4332" s="326">
        <f>ROUND(SUMIF('DV-Bewegungsdaten'!B:B,Kategorien!A4332,'DV-Bewegungsdaten'!D:D),3)</f>
        <v>0</v>
      </c>
      <c r="V4332" s="324">
        <f>ROUND(SUMIF('DV-Bewegungsdaten'!B:B,Kategorien!A4332,'DV-Bewegungsdaten'!E:E),3)</f>
        <v>0</v>
      </c>
      <c r="AD4332" s="390">
        <f t="shared" si="901"/>
        <v>7.8639999999999999</v>
      </c>
      <c r="AE4332" s="390">
        <f t="shared" si="902"/>
        <v>9.5569999999999986</v>
      </c>
      <c r="AF4332" s="390">
        <f t="shared" si="903"/>
        <v>10.695</v>
      </c>
      <c r="AG4332" s="390">
        <f t="shared" si="904"/>
        <v>10.597999999999999</v>
      </c>
      <c r="AH4332" s="390">
        <f t="shared" si="905"/>
        <v>10.24</v>
      </c>
      <c r="AI4332" s="390">
        <f t="shared" si="906"/>
        <v>10.86</v>
      </c>
      <c r="AJ4332" s="390">
        <f t="shared" si="907"/>
        <v>9.8529999999999998</v>
      </c>
      <c r="AK4332" s="390">
        <f t="shared" si="908"/>
        <v>10.394</v>
      </c>
      <c r="AL4332" s="390">
        <f t="shared" si="909"/>
        <v>10.424999999999999</v>
      </c>
      <c r="AM4332" s="390">
        <f t="shared" si="910"/>
        <v>9.9819999999999993</v>
      </c>
      <c r="AN4332" s="390">
        <f t="shared" si="911"/>
        <v>9.3870000000000005</v>
      </c>
      <c r="AO4332" s="390">
        <f t="shared" si="912"/>
        <v>10.074</v>
      </c>
    </row>
    <row r="4333" spans="1:41" ht="15" customHeight="1" x14ac:dyDescent="0.25">
      <c r="A4333" s="127" t="s">
        <v>4750</v>
      </c>
      <c r="B4333" s="125" t="s">
        <v>2080</v>
      </c>
      <c r="C4333" s="125" t="s">
        <v>4751</v>
      </c>
      <c r="D4333" s="125" t="s">
        <v>4745</v>
      </c>
      <c r="F4333" s="126">
        <v>13.23</v>
      </c>
      <c r="G4333" s="126">
        <v>13.63</v>
      </c>
      <c r="H4333" s="126">
        <v>10.58</v>
      </c>
      <c r="I4333" s="126"/>
      <c r="J4333" s="317"/>
      <c r="K4333" s="323">
        <f>ROUND(SUMIF('VGT-Bewegungsdaten'!B:B,A4333,'VGT-Bewegungsdaten'!C:C),3)</f>
        <v>0</v>
      </c>
      <c r="L4333" s="324">
        <f>ROUND(SUMIF('VGT-Bewegungsdaten'!B:B,$A4333,'VGT-Bewegungsdaten'!D:D),2)</f>
        <v>0</v>
      </c>
      <c r="N4333" s="376" t="s">
        <v>4930</v>
      </c>
      <c r="O4333" s="376" t="s">
        <v>4949</v>
      </c>
      <c r="P4333" s="326">
        <f>ROUND(SUMIF('AV-Bewegungsdaten'!B:B,A4333,'AV-Bewegungsdaten'!C:C),3)</f>
        <v>0</v>
      </c>
      <c r="Q4333" s="324">
        <f>ROUND(SUMIF('AV-Bewegungsdaten'!B:B,$A4333,'AV-Bewegungsdaten'!D:D),2)</f>
        <v>0</v>
      </c>
      <c r="T4333" s="327"/>
      <c r="U4333" s="326">
        <f>ROUND(SUMIF('DV-Bewegungsdaten'!B:B,Kategorien!A4333,'DV-Bewegungsdaten'!D:D),3)</f>
        <v>0</v>
      </c>
      <c r="V4333" s="324">
        <f>ROUND(SUMIF('DV-Bewegungsdaten'!B:B,Kategorien!A4333,'DV-Bewegungsdaten'!E:E),3)</f>
        <v>0</v>
      </c>
      <c r="AD4333" s="390">
        <f t="shared" si="901"/>
        <v>7.7240000000000011</v>
      </c>
      <c r="AE4333" s="390">
        <f t="shared" si="902"/>
        <v>9.4170000000000016</v>
      </c>
      <c r="AF4333" s="390">
        <f t="shared" si="903"/>
        <v>10.555</v>
      </c>
      <c r="AG4333" s="390">
        <f t="shared" si="904"/>
        <v>10.458</v>
      </c>
      <c r="AH4333" s="390">
        <f t="shared" si="905"/>
        <v>10.100000000000001</v>
      </c>
      <c r="AI4333" s="390">
        <f t="shared" si="906"/>
        <v>10.72</v>
      </c>
      <c r="AJ4333" s="390">
        <f t="shared" si="907"/>
        <v>9.713000000000001</v>
      </c>
      <c r="AK4333" s="390">
        <f t="shared" si="908"/>
        <v>10.254000000000001</v>
      </c>
      <c r="AL4333" s="390">
        <f t="shared" si="909"/>
        <v>10.285</v>
      </c>
      <c r="AM4333" s="390">
        <f t="shared" si="910"/>
        <v>9.8420000000000005</v>
      </c>
      <c r="AN4333" s="390">
        <f t="shared" si="911"/>
        <v>9.2469999999999999</v>
      </c>
      <c r="AO4333" s="390">
        <f t="shared" si="912"/>
        <v>9.9340000000000011</v>
      </c>
    </row>
    <row r="4334" spans="1:41" ht="15" customHeight="1" x14ac:dyDescent="0.25">
      <c r="A4334" s="127" t="s">
        <v>4752</v>
      </c>
      <c r="B4334" s="125" t="s">
        <v>2080</v>
      </c>
      <c r="C4334" s="125" t="s">
        <v>4753</v>
      </c>
      <c r="D4334" s="125" t="s">
        <v>4745</v>
      </c>
      <c r="F4334" s="126">
        <v>13.1</v>
      </c>
      <c r="G4334" s="126">
        <v>13.5</v>
      </c>
      <c r="H4334" s="126">
        <v>10.48</v>
      </c>
      <c r="I4334" s="126"/>
      <c r="J4334" s="317"/>
      <c r="K4334" s="323">
        <f>ROUND(SUMIF('VGT-Bewegungsdaten'!B:B,A4334,'VGT-Bewegungsdaten'!C:C),3)</f>
        <v>0</v>
      </c>
      <c r="L4334" s="324">
        <f>ROUND(SUMIF('VGT-Bewegungsdaten'!B:B,$A4334,'VGT-Bewegungsdaten'!D:D),2)</f>
        <v>0</v>
      </c>
      <c r="N4334" s="376" t="s">
        <v>4930</v>
      </c>
      <c r="O4334" s="376" t="s">
        <v>4949</v>
      </c>
      <c r="P4334" s="326">
        <f>ROUND(SUMIF('AV-Bewegungsdaten'!B:B,A4334,'AV-Bewegungsdaten'!C:C),3)</f>
        <v>0</v>
      </c>
      <c r="Q4334" s="324">
        <f>ROUND(SUMIF('AV-Bewegungsdaten'!B:B,$A4334,'AV-Bewegungsdaten'!D:D),2)</f>
        <v>0</v>
      </c>
      <c r="T4334" s="327"/>
      <c r="U4334" s="326">
        <f>ROUND(SUMIF('DV-Bewegungsdaten'!B:B,Kategorien!A4334,'DV-Bewegungsdaten'!D:D),3)</f>
        <v>0</v>
      </c>
      <c r="V4334" s="324">
        <f>ROUND(SUMIF('DV-Bewegungsdaten'!B:B,Kategorien!A4334,'DV-Bewegungsdaten'!E:E),3)</f>
        <v>0</v>
      </c>
      <c r="AD4334" s="390">
        <f t="shared" si="901"/>
        <v>7.5940000000000003</v>
      </c>
      <c r="AE4334" s="390">
        <f t="shared" si="902"/>
        <v>9.286999999999999</v>
      </c>
      <c r="AF4334" s="390">
        <f t="shared" si="903"/>
        <v>10.425000000000001</v>
      </c>
      <c r="AG4334" s="390">
        <f t="shared" si="904"/>
        <v>10.327999999999999</v>
      </c>
      <c r="AH4334" s="390">
        <f t="shared" si="905"/>
        <v>9.9700000000000006</v>
      </c>
      <c r="AI4334" s="390">
        <f t="shared" si="906"/>
        <v>10.59</v>
      </c>
      <c r="AJ4334" s="390">
        <f t="shared" si="907"/>
        <v>9.5830000000000002</v>
      </c>
      <c r="AK4334" s="390">
        <f t="shared" si="908"/>
        <v>10.124000000000001</v>
      </c>
      <c r="AL4334" s="390">
        <f t="shared" si="909"/>
        <v>10.154999999999999</v>
      </c>
      <c r="AM4334" s="390">
        <f t="shared" si="910"/>
        <v>9.7119999999999997</v>
      </c>
      <c r="AN4334" s="390">
        <f t="shared" si="911"/>
        <v>9.1170000000000009</v>
      </c>
      <c r="AO4334" s="390">
        <f t="shared" si="912"/>
        <v>9.8040000000000003</v>
      </c>
    </row>
    <row r="4335" spans="1:41" ht="15" customHeight="1" x14ac:dyDescent="0.25">
      <c r="A4335" s="127" t="s">
        <v>4754</v>
      </c>
      <c r="B4335" s="125" t="s">
        <v>2080</v>
      </c>
      <c r="C4335" s="125" t="s">
        <v>4755</v>
      </c>
      <c r="D4335" s="125" t="s">
        <v>4745</v>
      </c>
      <c r="F4335" s="126">
        <v>12.97</v>
      </c>
      <c r="G4335" s="126">
        <v>13.370000000000001</v>
      </c>
      <c r="H4335" s="126">
        <v>10.38</v>
      </c>
      <c r="I4335" s="126"/>
      <c r="J4335" s="317"/>
      <c r="K4335" s="323">
        <f>ROUND(SUMIF('VGT-Bewegungsdaten'!B:B,A4335,'VGT-Bewegungsdaten'!C:C),3)</f>
        <v>0</v>
      </c>
      <c r="L4335" s="324">
        <f>ROUND(SUMIF('VGT-Bewegungsdaten'!B:B,$A4335,'VGT-Bewegungsdaten'!D:D),2)</f>
        <v>0</v>
      </c>
      <c r="N4335" s="376" t="s">
        <v>4930</v>
      </c>
      <c r="O4335" s="376" t="s">
        <v>4949</v>
      </c>
      <c r="P4335" s="326">
        <f>ROUND(SUMIF('AV-Bewegungsdaten'!B:B,A4335,'AV-Bewegungsdaten'!C:C),3)</f>
        <v>0</v>
      </c>
      <c r="Q4335" s="324">
        <f>ROUND(SUMIF('AV-Bewegungsdaten'!B:B,$A4335,'AV-Bewegungsdaten'!D:D),2)</f>
        <v>0</v>
      </c>
      <c r="T4335" s="327"/>
      <c r="U4335" s="326">
        <f>ROUND(SUMIF('DV-Bewegungsdaten'!B:B,Kategorien!A4335,'DV-Bewegungsdaten'!D:D),3)</f>
        <v>0</v>
      </c>
      <c r="V4335" s="324">
        <f>ROUND(SUMIF('DV-Bewegungsdaten'!B:B,Kategorien!A4335,'DV-Bewegungsdaten'!E:E),3)</f>
        <v>0</v>
      </c>
      <c r="AD4335" s="390">
        <f t="shared" si="901"/>
        <v>7.4640000000000013</v>
      </c>
      <c r="AE4335" s="390">
        <f t="shared" si="902"/>
        <v>9.157</v>
      </c>
      <c r="AF4335" s="390">
        <f t="shared" si="903"/>
        <v>10.295000000000002</v>
      </c>
      <c r="AG4335" s="390">
        <f t="shared" si="904"/>
        <v>10.198</v>
      </c>
      <c r="AH4335" s="390">
        <f t="shared" si="905"/>
        <v>9.8400000000000016</v>
      </c>
      <c r="AI4335" s="390">
        <f t="shared" si="906"/>
        <v>10.46</v>
      </c>
      <c r="AJ4335" s="390">
        <f t="shared" si="907"/>
        <v>9.4530000000000012</v>
      </c>
      <c r="AK4335" s="390">
        <f t="shared" si="908"/>
        <v>9.9940000000000015</v>
      </c>
      <c r="AL4335" s="390">
        <f t="shared" si="909"/>
        <v>10.025</v>
      </c>
      <c r="AM4335" s="390">
        <f t="shared" si="910"/>
        <v>9.5820000000000007</v>
      </c>
      <c r="AN4335" s="390">
        <f t="shared" si="911"/>
        <v>8.9870000000000019</v>
      </c>
      <c r="AO4335" s="390">
        <f t="shared" si="912"/>
        <v>9.6740000000000013</v>
      </c>
    </row>
    <row r="4336" spans="1:41" ht="15" customHeight="1" x14ac:dyDescent="0.25">
      <c r="A4336" s="127" t="s">
        <v>4756</v>
      </c>
      <c r="B4336" s="125" t="s">
        <v>2080</v>
      </c>
      <c r="C4336" s="125" t="s">
        <v>4757</v>
      </c>
      <c r="D4336" s="125" t="s">
        <v>4745</v>
      </c>
      <c r="F4336" s="126">
        <v>12.84</v>
      </c>
      <c r="G4336" s="126">
        <v>13.24</v>
      </c>
      <c r="H4336" s="126">
        <v>10.27</v>
      </c>
      <c r="I4336" s="126"/>
      <c r="J4336" s="317"/>
      <c r="K4336" s="323">
        <f>ROUND(SUMIF('VGT-Bewegungsdaten'!B:B,A4336,'VGT-Bewegungsdaten'!C:C),3)</f>
        <v>0</v>
      </c>
      <c r="L4336" s="324">
        <f>ROUND(SUMIF('VGT-Bewegungsdaten'!B:B,$A4336,'VGT-Bewegungsdaten'!D:D),2)</f>
        <v>0</v>
      </c>
      <c r="N4336" s="376" t="s">
        <v>4930</v>
      </c>
      <c r="O4336" s="376" t="s">
        <v>4949</v>
      </c>
      <c r="P4336" s="326">
        <f>ROUND(SUMIF('AV-Bewegungsdaten'!B:B,A4336,'AV-Bewegungsdaten'!C:C),3)</f>
        <v>0</v>
      </c>
      <c r="Q4336" s="324">
        <f>ROUND(SUMIF('AV-Bewegungsdaten'!B:B,$A4336,'AV-Bewegungsdaten'!D:D),2)</f>
        <v>0</v>
      </c>
      <c r="T4336" s="327"/>
      <c r="U4336" s="326">
        <f>ROUND(SUMIF('DV-Bewegungsdaten'!B:B,Kategorien!A4336,'DV-Bewegungsdaten'!D:D),3)</f>
        <v>0</v>
      </c>
      <c r="V4336" s="324">
        <f>ROUND(SUMIF('DV-Bewegungsdaten'!B:B,Kategorien!A4336,'DV-Bewegungsdaten'!E:E),3)</f>
        <v>0</v>
      </c>
      <c r="AD4336" s="390">
        <f t="shared" si="901"/>
        <v>7.3340000000000005</v>
      </c>
      <c r="AE4336" s="390">
        <f t="shared" si="902"/>
        <v>9.027000000000001</v>
      </c>
      <c r="AF4336" s="390">
        <f t="shared" si="903"/>
        <v>10.164999999999999</v>
      </c>
      <c r="AG4336" s="390">
        <f t="shared" si="904"/>
        <v>10.068</v>
      </c>
      <c r="AH4336" s="390">
        <f t="shared" si="905"/>
        <v>9.7100000000000009</v>
      </c>
      <c r="AI4336" s="390">
        <f t="shared" si="906"/>
        <v>10.33</v>
      </c>
      <c r="AJ4336" s="390">
        <f t="shared" si="907"/>
        <v>9.3230000000000004</v>
      </c>
      <c r="AK4336" s="390">
        <f t="shared" si="908"/>
        <v>9.8640000000000008</v>
      </c>
      <c r="AL4336" s="390">
        <f t="shared" si="909"/>
        <v>9.8949999999999996</v>
      </c>
      <c r="AM4336" s="390">
        <f t="shared" si="910"/>
        <v>9.452</v>
      </c>
      <c r="AN4336" s="390">
        <f t="shared" si="911"/>
        <v>8.8569999999999993</v>
      </c>
      <c r="AO4336" s="390">
        <f t="shared" si="912"/>
        <v>9.5440000000000005</v>
      </c>
    </row>
    <row r="4337" spans="1:41" ht="15" customHeight="1" x14ac:dyDescent="0.25">
      <c r="A4337" s="127" t="s">
        <v>4758</v>
      </c>
      <c r="B4337" s="125" t="s">
        <v>2080</v>
      </c>
      <c r="C4337" s="125" t="s">
        <v>4759</v>
      </c>
      <c r="D4337" s="125" t="s">
        <v>4745</v>
      </c>
      <c r="F4337" s="126">
        <v>12.71</v>
      </c>
      <c r="G4337" s="126">
        <v>13.110000000000001</v>
      </c>
      <c r="H4337" s="126">
        <v>10.17</v>
      </c>
      <c r="I4337" s="126"/>
      <c r="J4337" s="317"/>
      <c r="K4337" s="323">
        <f>ROUND(SUMIF('VGT-Bewegungsdaten'!B:B,A4337,'VGT-Bewegungsdaten'!C:C),3)</f>
        <v>0</v>
      </c>
      <c r="L4337" s="324">
        <f>ROUND(SUMIF('VGT-Bewegungsdaten'!B:B,$A4337,'VGT-Bewegungsdaten'!D:D),2)</f>
        <v>0</v>
      </c>
      <c r="N4337" s="376" t="s">
        <v>4930</v>
      </c>
      <c r="O4337" s="376" t="s">
        <v>4949</v>
      </c>
      <c r="P4337" s="326">
        <f>ROUND(SUMIF('AV-Bewegungsdaten'!B:B,A4337,'AV-Bewegungsdaten'!C:C),3)</f>
        <v>0</v>
      </c>
      <c r="Q4337" s="324">
        <f>ROUND(SUMIF('AV-Bewegungsdaten'!B:B,$A4337,'AV-Bewegungsdaten'!D:D),2)</f>
        <v>0</v>
      </c>
      <c r="T4337" s="327"/>
      <c r="U4337" s="326">
        <f>ROUND(SUMIF('DV-Bewegungsdaten'!B:B,Kategorien!A4337,'DV-Bewegungsdaten'!D:D),3)</f>
        <v>0</v>
      </c>
      <c r="V4337" s="324">
        <f>ROUND(SUMIF('DV-Bewegungsdaten'!B:B,Kategorien!A4337,'DV-Bewegungsdaten'!E:E),3)</f>
        <v>0</v>
      </c>
      <c r="AD4337" s="390">
        <f t="shared" si="901"/>
        <v>7.2040000000000015</v>
      </c>
      <c r="AE4337" s="390">
        <f t="shared" si="902"/>
        <v>8.897000000000002</v>
      </c>
      <c r="AF4337" s="390">
        <f t="shared" si="903"/>
        <v>10.035</v>
      </c>
      <c r="AG4337" s="390">
        <f t="shared" si="904"/>
        <v>9.9380000000000006</v>
      </c>
      <c r="AH4337" s="390">
        <f t="shared" si="905"/>
        <v>9.5800000000000018</v>
      </c>
      <c r="AI4337" s="390">
        <f t="shared" si="906"/>
        <v>10.200000000000001</v>
      </c>
      <c r="AJ4337" s="390">
        <f t="shared" si="907"/>
        <v>9.1930000000000014</v>
      </c>
      <c r="AK4337" s="390">
        <f t="shared" si="908"/>
        <v>9.7340000000000018</v>
      </c>
      <c r="AL4337" s="390">
        <f t="shared" si="909"/>
        <v>9.7650000000000006</v>
      </c>
      <c r="AM4337" s="390">
        <f t="shared" si="910"/>
        <v>9.322000000000001</v>
      </c>
      <c r="AN4337" s="390">
        <f t="shared" si="911"/>
        <v>8.7270000000000003</v>
      </c>
      <c r="AO4337" s="390">
        <f t="shared" si="912"/>
        <v>9.4140000000000015</v>
      </c>
    </row>
    <row r="4338" spans="1:41" ht="15" customHeight="1" x14ac:dyDescent="0.25">
      <c r="A4338" s="127" t="s">
        <v>4760</v>
      </c>
      <c r="B4338" s="125" t="s">
        <v>2080</v>
      </c>
      <c r="C4338" s="125" t="s">
        <v>4761</v>
      </c>
      <c r="D4338" s="125" t="s">
        <v>4745</v>
      </c>
      <c r="F4338" s="126">
        <v>12.39</v>
      </c>
      <c r="G4338" s="126">
        <v>12.790000000000001</v>
      </c>
      <c r="H4338" s="126">
        <v>9.91</v>
      </c>
      <c r="I4338" s="126"/>
      <c r="J4338" s="317"/>
      <c r="K4338" s="323">
        <f>ROUND(SUMIF('VGT-Bewegungsdaten'!B:B,A4338,'VGT-Bewegungsdaten'!C:C),3)</f>
        <v>0</v>
      </c>
      <c r="L4338" s="324">
        <f>ROUND(SUMIF('VGT-Bewegungsdaten'!B:B,$A4338,'VGT-Bewegungsdaten'!D:D),2)</f>
        <v>0</v>
      </c>
      <c r="N4338" s="376" t="s">
        <v>4930</v>
      </c>
      <c r="O4338" s="376" t="s">
        <v>4949</v>
      </c>
      <c r="P4338" s="326">
        <f>ROUND(SUMIF('AV-Bewegungsdaten'!B:B,A4338,'AV-Bewegungsdaten'!C:C),3)</f>
        <v>0</v>
      </c>
      <c r="Q4338" s="324">
        <f>ROUND(SUMIF('AV-Bewegungsdaten'!B:B,$A4338,'AV-Bewegungsdaten'!D:D),2)</f>
        <v>0</v>
      </c>
      <c r="T4338" s="327"/>
      <c r="U4338" s="326">
        <f>ROUND(SUMIF('DV-Bewegungsdaten'!B:B,Kategorien!A4338,'DV-Bewegungsdaten'!D:D),3)</f>
        <v>0</v>
      </c>
      <c r="V4338" s="324">
        <f>ROUND(SUMIF('DV-Bewegungsdaten'!B:B,Kategorien!A4338,'DV-Bewegungsdaten'!E:E),3)</f>
        <v>0</v>
      </c>
      <c r="AD4338" s="390">
        <f t="shared" si="901"/>
        <v>6.8840000000000012</v>
      </c>
      <c r="AE4338" s="390">
        <f t="shared" si="902"/>
        <v>8.5770000000000017</v>
      </c>
      <c r="AF4338" s="390">
        <f t="shared" si="903"/>
        <v>9.7149999999999999</v>
      </c>
      <c r="AG4338" s="390">
        <f t="shared" si="904"/>
        <v>9.6180000000000003</v>
      </c>
      <c r="AH4338" s="390">
        <f t="shared" si="905"/>
        <v>9.2600000000000016</v>
      </c>
      <c r="AI4338" s="390">
        <f t="shared" si="906"/>
        <v>9.8800000000000008</v>
      </c>
      <c r="AJ4338" s="390">
        <f t="shared" si="907"/>
        <v>8.8730000000000011</v>
      </c>
      <c r="AK4338" s="390">
        <f t="shared" si="908"/>
        <v>9.4140000000000015</v>
      </c>
      <c r="AL4338" s="390">
        <f t="shared" si="909"/>
        <v>9.4450000000000003</v>
      </c>
      <c r="AM4338" s="390">
        <f t="shared" si="910"/>
        <v>9.0020000000000007</v>
      </c>
      <c r="AN4338" s="390">
        <f t="shared" si="911"/>
        <v>8.407</v>
      </c>
      <c r="AO4338" s="390">
        <f t="shared" si="912"/>
        <v>9.0940000000000012</v>
      </c>
    </row>
    <row r="4339" spans="1:41" ht="15" customHeight="1" x14ac:dyDescent="0.25">
      <c r="A4339" s="127" t="s">
        <v>4762</v>
      </c>
      <c r="B4339" s="125" t="s">
        <v>2080</v>
      </c>
      <c r="C4339" s="125" t="s">
        <v>4763</v>
      </c>
      <c r="D4339" s="125" t="s">
        <v>4745</v>
      </c>
      <c r="F4339" s="126">
        <v>12.08</v>
      </c>
      <c r="G4339" s="126">
        <v>12.48</v>
      </c>
      <c r="H4339" s="126">
        <v>9.66</v>
      </c>
      <c r="I4339" s="126"/>
      <c r="J4339" s="317"/>
      <c r="K4339" s="323">
        <f>ROUND(SUMIF('VGT-Bewegungsdaten'!B:B,A4339,'VGT-Bewegungsdaten'!C:C),3)</f>
        <v>0</v>
      </c>
      <c r="L4339" s="324">
        <f>ROUND(SUMIF('VGT-Bewegungsdaten'!B:B,$A4339,'VGT-Bewegungsdaten'!D:D),2)</f>
        <v>0</v>
      </c>
      <c r="N4339" s="376" t="s">
        <v>4930</v>
      </c>
      <c r="O4339" s="376" t="s">
        <v>4949</v>
      </c>
      <c r="P4339" s="326">
        <f>ROUND(SUMIF('AV-Bewegungsdaten'!B:B,A4339,'AV-Bewegungsdaten'!C:C),3)</f>
        <v>0</v>
      </c>
      <c r="Q4339" s="324">
        <f>ROUND(SUMIF('AV-Bewegungsdaten'!B:B,$A4339,'AV-Bewegungsdaten'!D:D),2)</f>
        <v>0</v>
      </c>
      <c r="T4339" s="327"/>
      <c r="U4339" s="326">
        <f>ROUND(SUMIF('DV-Bewegungsdaten'!B:B,Kategorien!A4339,'DV-Bewegungsdaten'!D:D),3)</f>
        <v>0</v>
      </c>
      <c r="V4339" s="324">
        <f>ROUND(SUMIF('DV-Bewegungsdaten'!B:B,Kategorien!A4339,'DV-Bewegungsdaten'!E:E),3)</f>
        <v>0</v>
      </c>
      <c r="AD4339" s="390">
        <f t="shared" si="901"/>
        <v>6.5740000000000007</v>
      </c>
      <c r="AE4339" s="390">
        <f t="shared" si="902"/>
        <v>8.2669999999999995</v>
      </c>
      <c r="AF4339" s="390">
        <f t="shared" si="903"/>
        <v>9.4050000000000011</v>
      </c>
      <c r="AG4339" s="390">
        <f t="shared" si="904"/>
        <v>9.3079999999999998</v>
      </c>
      <c r="AH4339" s="390">
        <f t="shared" si="905"/>
        <v>8.9500000000000011</v>
      </c>
      <c r="AI4339" s="390">
        <f t="shared" si="906"/>
        <v>9.57</v>
      </c>
      <c r="AJ4339" s="390">
        <f t="shared" si="907"/>
        <v>8.5630000000000006</v>
      </c>
      <c r="AK4339" s="390">
        <f t="shared" si="908"/>
        <v>9.104000000000001</v>
      </c>
      <c r="AL4339" s="390">
        <f t="shared" si="909"/>
        <v>9.1349999999999998</v>
      </c>
      <c r="AM4339" s="390">
        <f t="shared" si="910"/>
        <v>8.6920000000000002</v>
      </c>
      <c r="AN4339" s="390">
        <f t="shared" si="911"/>
        <v>8.0970000000000013</v>
      </c>
      <c r="AO4339" s="390">
        <f t="shared" si="912"/>
        <v>8.7840000000000007</v>
      </c>
    </row>
    <row r="4340" spans="1:41" ht="15" customHeight="1" x14ac:dyDescent="0.25">
      <c r="A4340" s="127" t="s">
        <v>5123</v>
      </c>
      <c r="B4340" s="125" t="s">
        <v>2080</v>
      </c>
      <c r="C4340" s="125" t="s">
        <v>5135</v>
      </c>
      <c r="D4340" s="125" t="s">
        <v>4745</v>
      </c>
      <c r="F4340" s="126">
        <v>11.78</v>
      </c>
      <c r="G4340" s="126">
        <v>12.18</v>
      </c>
      <c r="H4340" s="126">
        <v>9.42</v>
      </c>
      <c r="I4340" s="126"/>
      <c r="J4340" s="317"/>
      <c r="K4340" s="323">
        <f>ROUND(SUMIF('VGT-Bewegungsdaten'!B:B,A4340,'VGT-Bewegungsdaten'!C:C),3)</f>
        <v>0</v>
      </c>
      <c r="L4340" s="324">
        <f>ROUND(SUMIF('VGT-Bewegungsdaten'!B:B,$A4340,'VGT-Bewegungsdaten'!D:D),2)</f>
        <v>0</v>
      </c>
      <c r="N4340" s="376" t="s">
        <v>4930</v>
      </c>
      <c r="O4340" s="376" t="s">
        <v>4949</v>
      </c>
      <c r="P4340" s="326">
        <f>ROUND(SUMIF('AV-Bewegungsdaten'!B:B,A4340,'AV-Bewegungsdaten'!C:C),3)</f>
        <v>0</v>
      </c>
      <c r="Q4340" s="324">
        <f>ROUND(SUMIF('AV-Bewegungsdaten'!B:B,$A4340,'AV-Bewegungsdaten'!D:D),2)</f>
        <v>0</v>
      </c>
      <c r="T4340" s="327"/>
      <c r="U4340" s="326">
        <f>ROUND(SUMIF('DV-Bewegungsdaten'!B:B,Kategorien!A4340,'DV-Bewegungsdaten'!D:D),3)</f>
        <v>0</v>
      </c>
      <c r="V4340" s="324">
        <f>ROUND(SUMIF('DV-Bewegungsdaten'!B:B,Kategorien!A4340,'DV-Bewegungsdaten'!E:E),3)</f>
        <v>0</v>
      </c>
      <c r="AD4340" s="390">
        <f t="shared" si="901"/>
        <v>6.274</v>
      </c>
      <c r="AE4340" s="390">
        <f t="shared" si="902"/>
        <v>7.9669999999999996</v>
      </c>
      <c r="AF4340" s="390">
        <f t="shared" si="903"/>
        <v>9.1050000000000004</v>
      </c>
      <c r="AG4340" s="390">
        <f t="shared" si="904"/>
        <v>9.0079999999999991</v>
      </c>
      <c r="AH4340" s="390">
        <f t="shared" si="905"/>
        <v>8.65</v>
      </c>
      <c r="AI4340" s="390">
        <f t="shared" si="906"/>
        <v>9.27</v>
      </c>
      <c r="AJ4340" s="390">
        <f t="shared" si="907"/>
        <v>8.2629999999999999</v>
      </c>
      <c r="AK4340" s="390">
        <f t="shared" si="908"/>
        <v>8.8040000000000003</v>
      </c>
      <c r="AL4340" s="390">
        <f t="shared" si="909"/>
        <v>8.8349999999999991</v>
      </c>
      <c r="AM4340" s="390">
        <f t="shared" si="910"/>
        <v>8.3919999999999995</v>
      </c>
      <c r="AN4340" s="390">
        <f t="shared" si="911"/>
        <v>7.7969999999999997</v>
      </c>
      <c r="AO4340" s="390">
        <f t="shared" si="912"/>
        <v>8.484</v>
      </c>
    </row>
    <row r="4341" spans="1:41" ht="15" customHeight="1" x14ac:dyDescent="0.25">
      <c r="A4341" s="127" t="s">
        <v>5124</v>
      </c>
      <c r="B4341" s="125" t="s">
        <v>2080</v>
      </c>
      <c r="C4341" s="125" t="s">
        <v>5136</v>
      </c>
      <c r="D4341" s="125" t="s">
        <v>4745</v>
      </c>
      <c r="F4341" s="126">
        <v>11.52</v>
      </c>
      <c r="G4341" s="126">
        <v>11.92</v>
      </c>
      <c r="H4341" s="126">
        <v>9.2200000000000006</v>
      </c>
      <c r="I4341" s="126"/>
      <c r="J4341" s="317"/>
      <c r="K4341" s="323">
        <f>ROUND(SUMIF('VGT-Bewegungsdaten'!B:B,A4341,'VGT-Bewegungsdaten'!C:C),3)</f>
        <v>0</v>
      </c>
      <c r="L4341" s="324">
        <f>ROUND(SUMIF('VGT-Bewegungsdaten'!B:B,$A4341,'VGT-Bewegungsdaten'!D:D),2)</f>
        <v>0</v>
      </c>
      <c r="N4341" s="376" t="s">
        <v>4930</v>
      </c>
      <c r="O4341" s="376" t="s">
        <v>4949</v>
      </c>
      <c r="P4341" s="326">
        <f>ROUND(SUMIF('AV-Bewegungsdaten'!B:B,A4341,'AV-Bewegungsdaten'!C:C),3)</f>
        <v>0</v>
      </c>
      <c r="Q4341" s="324">
        <f>ROUND(SUMIF('AV-Bewegungsdaten'!B:B,$A4341,'AV-Bewegungsdaten'!D:D),2)</f>
        <v>0</v>
      </c>
      <c r="T4341" s="327"/>
      <c r="U4341" s="326">
        <f>ROUND(SUMIF('DV-Bewegungsdaten'!B:B,Kategorien!A4341,'DV-Bewegungsdaten'!D:D),3)</f>
        <v>0</v>
      </c>
      <c r="V4341" s="324">
        <f>ROUND(SUMIF('DV-Bewegungsdaten'!B:B,Kategorien!A4341,'DV-Bewegungsdaten'!E:E),3)</f>
        <v>0</v>
      </c>
      <c r="AD4341" s="390">
        <f t="shared" si="901"/>
        <v>6.0140000000000002</v>
      </c>
      <c r="AE4341" s="390">
        <f t="shared" si="902"/>
        <v>7.7069999999999999</v>
      </c>
      <c r="AF4341" s="390">
        <f t="shared" si="903"/>
        <v>8.8449999999999989</v>
      </c>
      <c r="AG4341" s="390">
        <f t="shared" si="904"/>
        <v>8.7479999999999993</v>
      </c>
      <c r="AH4341" s="390">
        <f t="shared" si="905"/>
        <v>8.39</v>
      </c>
      <c r="AI4341" s="390">
        <f t="shared" si="906"/>
        <v>9.01</v>
      </c>
      <c r="AJ4341" s="390">
        <f t="shared" si="907"/>
        <v>8.0030000000000001</v>
      </c>
      <c r="AK4341" s="390">
        <f t="shared" si="908"/>
        <v>8.5440000000000005</v>
      </c>
      <c r="AL4341" s="390">
        <f t="shared" si="909"/>
        <v>8.5749999999999993</v>
      </c>
      <c r="AM4341" s="390">
        <f t="shared" si="910"/>
        <v>8.1319999999999997</v>
      </c>
      <c r="AN4341" s="390">
        <f t="shared" si="911"/>
        <v>7.5369999999999999</v>
      </c>
      <c r="AO4341" s="390">
        <f t="shared" si="912"/>
        <v>8.2240000000000002</v>
      </c>
    </row>
    <row r="4342" spans="1:41" ht="15" customHeight="1" x14ac:dyDescent="0.25">
      <c r="A4342" s="127" t="s">
        <v>5125</v>
      </c>
      <c r="B4342" s="125" t="s">
        <v>2080</v>
      </c>
      <c r="C4342" s="125" t="s">
        <v>5137</v>
      </c>
      <c r="D4342" s="125" t="s">
        <v>4745</v>
      </c>
      <c r="F4342" s="126">
        <v>11.27</v>
      </c>
      <c r="G4342" s="126">
        <v>11.67</v>
      </c>
      <c r="H4342" s="126">
        <v>9.02</v>
      </c>
      <c r="I4342" s="126"/>
      <c r="J4342" s="317"/>
      <c r="K4342" s="323">
        <f>ROUND(SUMIF('VGT-Bewegungsdaten'!B:B,A4342,'VGT-Bewegungsdaten'!C:C),3)</f>
        <v>0</v>
      </c>
      <c r="L4342" s="324">
        <f>ROUND(SUMIF('VGT-Bewegungsdaten'!B:B,$A4342,'VGT-Bewegungsdaten'!D:D),2)</f>
        <v>0</v>
      </c>
      <c r="N4342" s="376" t="s">
        <v>4930</v>
      </c>
      <c r="O4342" s="376" t="s">
        <v>4949</v>
      </c>
      <c r="P4342" s="326">
        <f>ROUND(SUMIF('AV-Bewegungsdaten'!B:B,A4342,'AV-Bewegungsdaten'!C:C),3)</f>
        <v>0</v>
      </c>
      <c r="Q4342" s="324">
        <f>ROUND(SUMIF('AV-Bewegungsdaten'!B:B,$A4342,'AV-Bewegungsdaten'!D:D),2)</f>
        <v>0</v>
      </c>
      <c r="T4342" s="327"/>
      <c r="U4342" s="326">
        <f>ROUND(SUMIF('DV-Bewegungsdaten'!B:B,Kategorien!A4342,'DV-Bewegungsdaten'!D:D),3)</f>
        <v>0</v>
      </c>
      <c r="V4342" s="324">
        <f>ROUND(SUMIF('DV-Bewegungsdaten'!B:B,Kategorien!A4342,'DV-Bewegungsdaten'!E:E),3)</f>
        <v>0</v>
      </c>
      <c r="AD4342" s="390">
        <f t="shared" ref="AD4342:AD4405" si="913">MAX(0,$G4342-AR$7)</f>
        <v>5.7640000000000002</v>
      </c>
      <c r="AE4342" s="390">
        <f t="shared" ref="AE4342:AE4405" si="914">MAX(0,$G4342-AS$7)</f>
        <v>7.4569999999999999</v>
      </c>
      <c r="AF4342" s="390">
        <f t="shared" ref="AF4342:AF4405" si="915">MAX(0,$G4342-AT$7)</f>
        <v>8.5949999999999989</v>
      </c>
      <c r="AG4342" s="390">
        <f t="shared" ref="AG4342:AG4405" si="916">MAX(0,$G4342-AU$7)</f>
        <v>8.4979999999999993</v>
      </c>
      <c r="AH4342" s="390">
        <f t="shared" ref="AH4342:AH4405" si="917">MAX(0,$G4342-AV$7)</f>
        <v>8.14</v>
      </c>
      <c r="AI4342" s="390">
        <f t="shared" ref="AI4342:AI4405" si="918">MAX(0,$G4342-AW$7)</f>
        <v>8.76</v>
      </c>
      <c r="AJ4342" s="390">
        <f t="shared" ref="AJ4342:AJ4405" si="919">MAX(0,$G4342-AX$7)</f>
        <v>7.7530000000000001</v>
      </c>
      <c r="AK4342" s="390">
        <f t="shared" ref="AK4342:AK4405" si="920">MAX(0,$G4342-AY$7)</f>
        <v>8.2940000000000005</v>
      </c>
      <c r="AL4342" s="390">
        <f t="shared" ref="AL4342:AL4405" si="921">MAX(0,$G4342-AZ$7)</f>
        <v>8.3249999999999993</v>
      </c>
      <c r="AM4342" s="390">
        <f t="shared" ref="AM4342:AM4405" si="922">MAX(0,$G4342-BA$7)</f>
        <v>7.8819999999999997</v>
      </c>
      <c r="AN4342" s="390">
        <f t="shared" ref="AN4342:AN4405" si="923">MAX(0,$G4342-BB$7)</f>
        <v>7.2869999999999999</v>
      </c>
      <c r="AO4342" s="390">
        <f t="shared" ref="AO4342:AO4405" si="924">MAX(0,$G4342-BC$7)</f>
        <v>7.9740000000000002</v>
      </c>
    </row>
    <row r="4343" spans="1:41" ht="15" customHeight="1" x14ac:dyDescent="0.25">
      <c r="A4343" s="127" t="s">
        <v>5126</v>
      </c>
      <c r="B4343" s="125" t="s">
        <v>2080</v>
      </c>
      <c r="C4343" s="125" t="s">
        <v>5138</v>
      </c>
      <c r="D4343" s="125" t="s">
        <v>4745</v>
      </c>
      <c r="F4343" s="126">
        <v>11.02</v>
      </c>
      <c r="G4343" s="126">
        <v>11.42</v>
      </c>
      <c r="H4343" s="126">
        <v>8.82</v>
      </c>
      <c r="I4343" s="126"/>
      <c r="J4343" s="317"/>
      <c r="K4343" s="323">
        <f>ROUND(SUMIF('VGT-Bewegungsdaten'!B:B,A4343,'VGT-Bewegungsdaten'!C:C),3)</f>
        <v>0</v>
      </c>
      <c r="L4343" s="324">
        <f>ROUND(SUMIF('VGT-Bewegungsdaten'!B:B,$A4343,'VGT-Bewegungsdaten'!D:D),2)</f>
        <v>0</v>
      </c>
      <c r="N4343" s="376" t="s">
        <v>4930</v>
      </c>
      <c r="O4343" s="376" t="s">
        <v>4949</v>
      </c>
      <c r="P4343" s="326">
        <f>ROUND(SUMIF('AV-Bewegungsdaten'!B:B,A4343,'AV-Bewegungsdaten'!C:C),3)</f>
        <v>0</v>
      </c>
      <c r="Q4343" s="324">
        <f>ROUND(SUMIF('AV-Bewegungsdaten'!B:B,$A4343,'AV-Bewegungsdaten'!D:D),2)</f>
        <v>0</v>
      </c>
      <c r="T4343" s="327"/>
      <c r="U4343" s="326">
        <f>ROUND(SUMIF('DV-Bewegungsdaten'!B:B,Kategorien!A4343,'DV-Bewegungsdaten'!D:D),3)</f>
        <v>0</v>
      </c>
      <c r="V4343" s="324">
        <f>ROUND(SUMIF('DV-Bewegungsdaten'!B:B,Kategorien!A4343,'DV-Bewegungsdaten'!E:E),3)</f>
        <v>0</v>
      </c>
      <c r="AD4343" s="390">
        <f t="shared" si="913"/>
        <v>5.5140000000000002</v>
      </c>
      <c r="AE4343" s="390">
        <f t="shared" si="914"/>
        <v>7.2069999999999999</v>
      </c>
      <c r="AF4343" s="390">
        <f t="shared" si="915"/>
        <v>8.3449999999999989</v>
      </c>
      <c r="AG4343" s="390">
        <f t="shared" si="916"/>
        <v>8.2479999999999993</v>
      </c>
      <c r="AH4343" s="390">
        <f t="shared" si="917"/>
        <v>7.8900000000000006</v>
      </c>
      <c r="AI4343" s="390">
        <f t="shared" si="918"/>
        <v>8.51</v>
      </c>
      <c r="AJ4343" s="390">
        <f t="shared" si="919"/>
        <v>7.5030000000000001</v>
      </c>
      <c r="AK4343" s="390">
        <f t="shared" si="920"/>
        <v>8.0440000000000005</v>
      </c>
      <c r="AL4343" s="390">
        <f t="shared" si="921"/>
        <v>8.0749999999999993</v>
      </c>
      <c r="AM4343" s="390">
        <f t="shared" si="922"/>
        <v>7.6319999999999997</v>
      </c>
      <c r="AN4343" s="390">
        <f t="shared" si="923"/>
        <v>7.0369999999999999</v>
      </c>
      <c r="AO4343" s="390">
        <f t="shared" si="924"/>
        <v>7.7240000000000002</v>
      </c>
    </row>
    <row r="4344" spans="1:41" ht="15" customHeight="1" x14ac:dyDescent="0.25">
      <c r="A4344" s="127" t="s">
        <v>5127</v>
      </c>
      <c r="B4344" s="125" t="s">
        <v>2080</v>
      </c>
      <c r="C4344" s="125" t="s">
        <v>5139</v>
      </c>
      <c r="D4344" s="125" t="s">
        <v>4745</v>
      </c>
      <c r="F4344" s="126">
        <v>10.82</v>
      </c>
      <c r="G4344" s="126">
        <v>11.22</v>
      </c>
      <c r="H4344" s="126">
        <v>8.66</v>
      </c>
      <c r="I4344" s="126"/>
      <c r="J4344" s="317"/>
      <c r="K4344" s="323">
        <f>ROUND(SUMIF('VGT-Bewegungsdaten'!B:B,A4344,'VGT-Bewegungsdaten'!C:C),3)</f>
        <v>0</v>
      </c>
      <c r="L4344" s="324">
        <f>ROUND(SUMIF('VGT-Bewegungsdaten'!B:B,$A4344,'VGT-Bewegungsdaten'!D:D),2)</f>
        <v>0</v>
      </c>
      <c r="N4344" s="376" t="s">
        <v>4930</v>
      </c>
      <c r="O4344" s="376" t="s">
        <v>4949</v>
      </c>
      <c r="P4344" s="326">
        <f>ROUND(SUMIF('AV-Bewegungsdaten'!B:B,A4344,'AV-Bewegungsdaten'!C:C),3)</f>
        <v>0</v>
      </c>
      <c r="Q4344" s="324">
        <f>ROUND(SUMIF('AV-Bewegungsdaten'!B:B,$A4344,'AV-Bewegungsdaten'!D:D),2)</f>
        <v>0</v>
      </c>
      <c r="T4344" s="327"/>
      <c r="U4344" s="326">
        <f>ROUND(SUMIF('DV-Bewegungsdaten'!B:B,Kategorien!A4344,'DV-Bewegungsdaten'!D:D),3)</f>
        <v>0</v>
      </c>
      <c r="V4344" s="324">
        <f>ROUND(SUMIF('DV-Bewegungsdaten'!B:B,Kategorien!A4344,'DV-Bewegungsdaten'!E:E),3)</f>
        <v>0</v>
      </c>
      <c r="AD4344" s="390">
        <f t="shared" si="913"/>
        <v>5.3140000000000009</v>
      </c>
      <c r="AE4344" s="390">
        <f t="shared" si="914"/>
        <v>7.0070000000000006</v>
      </c>
      <c r="AF4344" s="390">
        <f t="shared" si="915"/>
        <v>8.1449999999999996</v>
      </c>
      <c r="AG4344" s="390">
        <f t="shared" si="916"/>
        <v>8.048</v>
      </c>
      <c r="AH4344" s="390">
        <f t="shared" si="917"/>
        <v>7.6900000000000013</v>
      </c>
      <c r="AI4344" s="390">
        <f t="shared" si="918"/>
        <v>8.31</v>
      </c>
      <c r="AJ4344" s="390">
        <f t="shared" si="919"/>
        <v>7.3030000000000008</v>
      </c>
      <c r="AK4344" s="390">
        <f t="shared" si="920"/>
        <v>7.8440000000000012</v>
      </c>
      <c r="AL4344" s="390">
        <f t="shared" si="921"/>
        <v>7.875</v>
      </c>
      <c r="AM4344" s="390">
        <f t="shared" si="922"/>
        <v>7.4320000000000004</v>
      </c>
      <c r="AN4344" s="390">
        <f t="shared" si="923"/>
        <v>6.8370000000000006</v>
      </c>
      <c r="AO4344" s="390">
        <f t="shared" si="924"/>
        <v>7.5240000000000009</v>
      </c>
    </row>
    <row r="4345" spans="1:41" ht="15" customHeight="1" x14ac:dyDescent="0.25">
      <c r="A4345" s="127" t="s">
        <v>5128</v>
      </c>
      <c r="B4345" s="125" t="s">
        <v>2080</v>
      </c>
      <c r="C4345" s="125" t="s">
        <v>5140</v>
      </c>
      <c r="D4345" s="125" t="s">
        <v>4745</v>
      </c>
      <c r="F4345" s="126">
        <v>10.63</v>
      </c>
      <c r="G4345" s="126">
        <v>11.030000000000001</v>
      </c>
      <c r="H4345" s="126">
        <v>8.5</v>
      </c>
      <c r="I4345" s="126"/>
      <c r="J4345" s="317"/>
      <c r="K4345" s="323">
        <f>ROUND(SUMIF('VGT-Bewegungsdaten'!B:B,A4345,'VGT-Bewegungsdaten'!C:C),3)</f>
        <v>0</v>
      </c>
      <c r="L4345" s="324">
        <f>ROUND(SUMIF('VGT-Bewegungsdaten'!B:B,$A4345,'VGT-Bewegungsdaten'!D:D),2)</f>
        <v>0</v>
      </c>
      <c r="N4345" s="376" t="s">
        <v>4930</v>
      </c>
      <c r="O4345" s="376" t="s">
        <v>4949</v>
      </c>
      <c r="P4345" s="326">
        <f>ROUND(SUMIF('AV-Bewegungsdaten'!B:B,A4345,'AV-Bewegungsdaten'!C:C),3)</f>
        <v>0</v>
      </c>
      <c r="Q4345" s="324">
        <f>ROUND(SUMIF('AV-Bewegungsdaten'!B:B,$A4345,'AV-Bewegungsdaten'!D:D),2)</f>
        <v>0</v>
      </c>
      <c r="T4345" s="327"/>
      <c r="U4345" s="326">
        <f>ROUND(SUMIF('DV-Bewegungsdaten'!B:B,Kategorien!A4345,'DV-Bewegungsdaten'!D:D),3)</f>
        <v>0</v>
      </c>
      <c r="V4345" s="324">
        <f>ROUND(SUMIF('DV-Bewegungsdaten'!B:B,Kategorien!A4345,'DV-Bewegungsdaten'!E:E),3)</f>
        <v>0</v>
      </c>
      <c r="AD4345" s="390">
        <f t="shared" si="913"/>
        <v>5.1240000000000014</v>
      </c>
      <c r="AE4345" s="390">
        <f t="shared" si="914"/>
        <v>6.8170000000000011</v>
      </c>
      <c r="AF4345" s="390">
        <f t="shared" si="915"/>
        <v>7.955000000000001</v>
      </c>
      <c r="AG4345" s="390">
        <f t="shared" si="916"/>
        <v>7.8580000000000005</v>
      </c>
      <c r="AH4345" s="390">
        <f t="shared" si="917"/>
        <v>7.5000000000000018</v>
      </c>
      <c r="AI4345" s="390">
        <f t="shared" si="918"/>
        <v>8.120000000000001</v>
      </c>
      <c r="AJ4345" s="390">
        <f t="shared" si="919"/>
        <v>7.1130000000000013</v>
      </c>
      <c r="AK4345" s="390">
        <f t="shared" si="920"/>
        <v>7.6540000000000017</v>
      </c>
      <c r="AL4345" s="390">
        <f t="shared" si="921"/>
        <v>7.6850000000000005</v>
      </c>
      <c r="AM4345" s="390">
        <f t="shared" si="922"/>
        <v>7.2420000000000009</v>
      </c>
      <c r="AN4345" s="390">
        <f t="shared" si="923"/>
        <v>6.6470000000000011</v>
      </c>
      <c r="AO4345" s="390">
        <f t="shared" si="924"/>
        <v>7.3340000000000014</v>
      </c>
    </row>
    <row r="4346" spans="1:41" ht="15" customHeight="1" x14ac:dyDescent="0.25">
      <c r="A4346" s="127" t="s">
        <v>5129</v>
      </c>
      <c r="B4346" s="125" t="s">
        <v>2080</v>
      </c>
      <c r="C4346" s="125" t="s">
        <v>5141</v>
      </c>
      <c r="D4346" s="125" t="s">
        <v>4745</v>
      </c>
      <c r="F4346" s="126">
        <v>10.44</v>
      </c>
      <c r="G4346" s="126">
        <v>10.84</v>
      </c>
      <c r="H4346" s="126">
        <v>8.35</v>
      </c>
      <c r="I4346" s="126"/>
      <c r="J4346" s="317"/>
      <c r="K4346" s="323">
        <f>ROUND(SUMIF('VGT-Bewegungsdaten'!B:B,A4346,'VGT-Bewegungsdaten'!C:C),3)</f>
        <v>0</v>
      </c>
      <c r="L4346" s="324">
        <f>ROUND(SUMIF('VGT-Bewegungsdaten'!B:B,$A4346,'VGT-Bewegungsdaten'!D:D),2)</f>
        <v>0</v>
      </c>
      <c r="N4346" s="376" t="s">
        <v>4930</v>
      </c>
      <c r="O4346" s="376" t="s">
        <v>4949</v>
      </c>
      <c r="P4346" s="326">
        <f>ROUND(SUMIF('AV-Bewegungsdaten'!B:B,A4346,'AV-Bewegungsdaten'!C:C),3)</f>
        <v>0</v>
      </c>
      <c r="Q4346" s="324">
        <f>ROUND(SUMIF('AV-Bewegungsdaten'!B:B,$A4346,'AV-Bewegungsdaten'!D:D),2)</f>
        <v>0</v>
      </c>
      <c r="T4346" s="327"/>
      <c r="U4346" s="326">
        <f>ROUND(SUMIF('DV-Bewegungsdaten'!B:B,Kategorien!A4346,'DV-Bewegungsdaten'!D:D),3)</f>
        <v>0</v>
      </c>
      <c r="V4346" s="324">
        <f>ROUND(SUMIF('DV-Bewegungsdaten'!B:B,Kategorien!A4346,'DV-Bewegungsdaten'!E:E),3)</f>
        <v>0</v>
      </c>
      <c r="AD4346" s="390">
        <f t="shared" si="913"/>
        <v>4.9340000000000002</v>
      </c>
      <c r="AE4346" s="390">
        <f t="shared" si="914"/>
        <v>6.6269999999999998</v>
      </c>
      <c r="AF4346" s="390">
        <f t="shared" si="915"/>
        <v>7.7649999999999997</v>
      </c>
      <c r="AG4346" s="390">
        <f t="shared" si="916"/>
        <v>7.6679999999999993</v>
      </c>
      <c r="AH4346" s="390">
        <f t="shared" si="917"/>
        <v>7.3100000000000005</v>
      </c>
      <c r="AI4346" s="390">
        <f t="shared" si="918"/>
        <v>7.93</v>
      </c>
      <c r="AJ4346" s="390">
        <f t="shared" si="919"/>
        <v>6.923</v>
      </c>
      <c r="AK4346" s="390">
        <f t="shared" si="920"/>
        <v>7.4640000000000004</v>
      </c>
      <c r="AL4346" s="390">
        <f t="shared" si="921"/>
        <v>7.4949999999999992</v>
      </c>
      <c r="AM4346" s="390">
        <f t="shared" si="922"/>
        <v>7.0519999999999996</v>
      </c>
      <c r="AN4346" s="390">
        <f t="shared" si="923"/>
        <v>6.4569999999999999</v>
      </c>
      <c r="AO4346" s="390">
        <f t="shared" si="924"/>
        <v>7.1440000000000001</v>
      </c>
    </row>
    <row r="4347" spans="1:41" ht="15" customHeight="1" x14ac:dyDescent="0.25">
      <c r="A4347" s="127" t="s">
        <v>5130</v>
      </c>
      <c r="B4347" s="125" t="s">
        <v>2080</v>
      </c>
      <c r="C4347" s="125" t="s">
        <v>5142</v>
      </c>
      <c r="D4347" s="125" t="s">
        <v>4745</v>
      </c>
      <c r="F4347" s="126">
        <v>10.25</v>
      </c>
      <c r="G4347" s="126">
        <v>10.65</v>
      </c>
      <c r="H4347" s="126">
        <v>8.1999999999999993</v>
      </c>
      <c r="I4347" s="126"/>
      <c r="J4347" s="317"/>
      <c r="K4347" s="323">
        <f>ROUND(SUMIF('VGT-Bewegungsdaten'!B:B,A4347,'VGT-Bewegungsdaten'!C:C),3)</f>
        <v>0</v>
      </c>
      <c r="L4347" s="324">
        <f>ROUND(SUMIF('VGT-Bewegungsdaten'!B:B,$A4347,'VGT-Bewegungsdaten'!D:D),2)</f>
        <v>0</v>
      </c>
      <c r="N4347" s="376" t="s">
        <v>4930</v>
      </c>
      <c r="O4347" s="376" t="s">
        <v>4949</v>
      </c>
      <c r="P4347" s="326">
        <f>ROUND(SUMIF('AV-Bewegungsdaten'!B:B,A4347,'AV-Bewegungsdaten'!C:C),3)</f>
        <v>0</v>
      </c>
      <c r="Q4347" s="324">
        <f>ROUND(SUMIF('AV-Bewegungsdaten'!B:B,$A4347,'AV-Bewegungsdaten'!D:D),2)</f>
        <v>0</v>
      </c>
      <c r="T4347" s="327"/>
      <c r="U4347" s="326">
        <f>ROUND(SUMIF('DV-Bewegungsdaten'!B:B,Kategorien!A4347,'DV-Bewegungsdaten'!D:D),3)</f>
        <v>0</v>
      </c>
      <c r="V4347" s="324">
        <f>ROUND(SUMIF('DV-Bewegungsdaten'!B:B,Kategorien!A4347,'DV-Bewegungsdaten'!E:E),3)</f>
        <v>0</v>
      </c>
      <c r="AD4347" s="390">
        <f t="shared" si="913"/>
        <v>4.7440000000000007</v>
      </c>
      <c r="AE4347" s="390">
        <f t="shared" si="914"/>
        <v>6.4370000000000003</v>
      </c>
      <c r="AF4347" s="390">
        <f t="shared" si="915"/>
        <v>7.5750000000000002</v>
      </c>
      <c r="AG4347" s="390">
        <f t="shared" si="916"/>
        <v>7.4779999999999998</v>
      </c>
      <c r="AH4347" s="390">
        <f t="shared" si="917"/>
        <v>7.120000000000001</v>
      </c>
      <c r="AI4347" s="390">
        <f t="shared" si="918"/>
        <v>7.74</v>
      </c>
      <c r="AJ4347" s="390">
        <f t="shared" si="919"/>
        <v>6.7330000000000005</v>
      </c>
      <c r="AK4347" s="390">
        <f t="shared" si="920"/>
        <v>7.2740000000000009</v>
      </c>
      <c r="AL4347" s="390">
        <f t="shared" si="921"/>
        <v>7.3049999999999997</v>
      </c>
      <c r="AM4347" s="390">
        <f t="shared" si="922"/>
        <v>6.8620000000000001</v>
      </c>
      <c r="AN4347" s="390">
        <f t="shared" si="923"/>
        <v>6.2670000000000003</v>
      </c>
      <c r="AO4347" s="390">
        <f t="shared" si="924"/>
        <v>6.9540000000000006</v>
      </c>
    </row>
    <row r="4348" spans="1:41" ht="15" customHeight="1" x14ac:dyDescent="0.25">
      <c r="A4348" s="127" t="s">
        <v>5131</v>
      </c>
      <c r="B4348" s="125" t="s">
        <v>2080</v>
      </c>
      <c r="C4348" s="125" t="s">
        <v>5143</v>
      </c>
      <c r="D4348" s="125" t="s">
        <v>4745</v>
      </c>
      <c r="F4348" s="126">
        <v>10.06</v>
      </c>
      <c r="G4348" s="126">
        <v>10.46</v>
      </c>
      <c r="H4348" s="126">
        <v>8.0500000000000007</v>
      </c>
      <c r="I4348" s="126"/>
      <c r="J4348" s="317"/>
      <c r="K4348" s="323">
        <f>ROUND(SUMIF('VGT-Bewegungsdaten'!B:B,A4348,'VGT-Bewegungsdaten'!C:C),3)</f>
        <v>0</v>
      </c>
      <c r="L4348" s="324">
        <f>ROUND(SUMIF('VGT-Bewegungsdaten'!B:B,$A4348,'VGT-Bewegungsdaten'!D:D),2)</f>
        <v>0</v>
      </c>
      <c r="N4348" s="376" t="s">
        <v>4930</v>
      </c>
      <c r="O4348" s="376" t="s">
        <v>4949</v>
      </c>
      <c r="P4348" s="326">
        <f>ROUND(SUMIF('AV-Bewegungsdaten'!B:B,A4348,'AV-Bewegungsdaten'!C:C),3)</f>
        <v>0</v>
      </c>
      <c r="Q4348" s="324">
        <f>ROUND(SUMIF('AV-Bewegungsdaten'!B:B,$A4348,'AV-Bewegungsdaten'!D:D),2)</f>
        <v>0</v>
      </c>
      <c r="T4348" s="327"/>
      <c r="U4348" s="326">
        <f>ROUND(SUMIF('DV-Bewegungsdaten'!B:B,Kategorien!A4348,'DV-Bewegungsdaten'!D:D),3)</f>
        <v>0</v>
      </c>
      <c r="V4348" s="324">
        <f>ROUND(SUMIF('DV-Bewegungsdaten'!B:B,Kategorien!A4348,'DV-Bewegungsdaten'!E:E),3)</f>
        <v>0</v>
      </c>
      <c r="AD4348" s="390">
        <f t="shared" si="913"/>
        <v>4.5540000000000012</v>
      </c>
      <c r="AE4348" s="390">
        <f t="shared" si="914"/>
        <v>6.2470000000000008</v>
      </c>
      <c r="AF4348" s="390">
        <f t="shared" si="915"/>
        <v>7.3850000000000007</v>
      </c>
      <c r="AG4348" s="390">
        <f t="shared" si="916"/>
        <v>7.2880000000000003</v>
      </c>
      <c r="AH4348" s="390">
        <f t="shared" si="917"/>
        <v>6.9300000000000015</v>
      </c>
      <c r="AI4348" s="390">
        <f t="shared" si="918"/>
        <v>7.5500000000000007</v>
      </c>
      <c r="AJ4348" s="390">
        <f t="shared" si="919"/>
        <v>6.543000000000001</v>
      </c>
      <c r="AK4348" s="390">
        <f t="shared" si="920"/>
        <v>7.0840000000000014</v>
      </c>
      <c r="AL4348" s="390">
        <f t="shared" si="921"/>
        <v>7.1150000000000002</v>
      </c>
      <c r="AM4348" s="390">
        <f t="shared" si="922"/>
        <v>6.6720000000000006</v>
      </c>
      <c r="AN4348" s="390">
        <f t="shared" si="923"/>
        <v>6.0770000000000008</v>
      </c>
      <c r="AO4348" s="390">
        <f t="shared" si="924"/>
        <v>6.7640000000000011</v>
      </c>
    </row>
    <row r="4349" spans="1:41" ht="15" customHeight="1" x14ac:dyDescent="0.25">
      <c r="A4349" s="127" t="s">
        <v>5132</v>
      </c>
      <c r="B4349" s="125" t="s">
        <v>2080</v>
      </c>
      <c r="C4349" s="125" t="s">
        <v>5144</v>
      </c>
      <c r="D4349" s="125" t="s">
        <v>4745</v>
      </c>
      <c r="F4349" s="126">
        <v>9.8800000000000008</v>
      </c>
      <c r="G4349" s="126">
        <v>10.280000000000001</v>
      </c>
      <c r="H4349" s="126">
        <v>7.9</v>
      </c>
      <c r="I4349" s="126"/>
      <c r="J4349" s="317"/>
      <c r="K4349" s="323">
        <f>ROUND(SUMIF('VGT-Bewegungsdaten'!B:B,A4349,'VGT-Bewegungsdaten'!C:C),3)</f>
        <v>0</v>
      </c>
      <c r="L4349" s="324">
        <f>ROUND(SUMIF('VGT-Bewegungsdaten'!B:B,$A4349,'VGT-Bewegungsdaten'!D:D),2)</f>
        <v>0</v>
      </c>
      <c r="N4349" s="376" t="s">
        <v>4930</v>
      </c>
      <c r="O4349" s="376" t="s">
        <v>4949</v>
      </c>
      <c r="P4349" s="326">
        <f>ROUND(SUMIF('AV-Bewegungsdaten'!B:B,A4349,'AV-Bewegungsdaten'!C:C),3)</f>
        <v>0</v>
      </c>
      <c r="Q4349" s="324">
        <f>ROUND(SUMIF('AV-Bewegungsdaten'!B:B,$A4349,'AV-Bewegungsdaten'!D:D),2)</f>
        <v>0</v>
      </c>
      <c r="T4349" s="327"/>
      <c r="U4349" s="326">
        <f>ROUND(SUMIF('DV-Bewegungsdaten'!B:B,Kategorien!A4349,'DV-Bewegungsdaten'!D:D),3)</f>
        <v>0</v>
      </c>
      <c r="V4349" s="324">
        <f>ROUND(SUMIF('DV-Bewegungsdaten'!B:B,Kategorien!A4349,'DV-Bewegungsdaten'!E:E),3)</f>
        <v>0</v>
      </c>
      <c r="AD4349" s="390">
        <f t="shared" si="913"/>
        <v>4.3740000000000014</v>
      </c>
      <c r="AE4349" s="390">
        <f t="shared" si="914"/>
        <v>6.0670000000000011</v>
      </c>
      <c r="AF4349" s="390">
        <f t="shared" si="915"/>
        <v>7.205000000000001</v>
      </c>
      <c r="AG4349" s="390">
        <f t="shared" si="916"/>
        <v>7.1080000000000005</v>
      </c>
      <c r="AH4349" s="390">
        <f t="shared" si="917"/>
        <v>6.7500000000000018</v>
      </c>
      <c r="AI4349" s="390">
        <f t="shared" si="918"/>
        <v>7.370000000000001</v>
      </c>
      <c r="AJ4349" s="390">
        <f t="shared" si="919"/>
        <v>6.3630000000000013</v>
      </c>
      <c r="AK4349" s="390">
        <f t="shared" si="920"/>
        <v>6.9040000000000017</v>
      </c>
      <c r="AL4349" s="390">
        <f t="shared" si="921"/>
        <v>6.9350000000000005</v>
      </c>
      <c r="AM4349" s="390">
        <f t="shared" si="922"/>
        <v>6.4920000000000009</v>
      </c>
      <c r="AN4349" s="390">
        <f t="shared" si="923"/>
        <v>5.8970000000000011</v>
      </c>
      <c r="AO4349" s="390">
        <f t="shared" si="924"/>
        <v>6.5840000000000014</v>
      </c>
    </row>
    <row r="4350" spans="1:41" ht="15" customHeight="1" x14ac:dyDescent="0.25">
      <c r="A4350" s="127" t="s">
        <v>5133</v>
      </c>
      <c r="B4350" s="125" t="s">
        <v>2080</v>
      </c>
      <c r="C4350" s="125" t="s">
        <v>5145</v>
      </c>
      <c r="D4350" s="125" t="s">
        <v>4745</v>
      </c>
      <c r="F4350" s="126">
        <v>9.74</v>
      </c>
      <c r="G4350" s="126">
        <v>10.14</v>
      </c>
      <c r="H4350" s="126">
        <v>7.79</v>
      </c>
      <c r="I4350" s="126"/>
      <c r="J4350" s="317"/>
      <c r="K4350" s="323">
        <f>ROUND(SUMIF('VGT-Bewegungsdaten'!B:B,A4350,'VGT-Bewegungsdaten'!C:C),3)</f>
        <v>0</v>
      </c>
      <c r="L4350" s="324">
        <f>ROUND(SUMIF('VGT-Bewegungsdaten'!B:B,$A4350,'VGT-Bewegungsdaten'!D:D),2)</f>
        <v>0</v>
      </c>
      <c r="N4350" s="376" t="s">
        <v>4930</v>
      </c>
      <c r="O4350" s="376" t="s">
        <v>4949</v>
      </c>
      <c r="P4350" s="326">
        <f>ROUND(SUMIF('AV-Bewegungsdaten'!B:B,A4350,'AV-Bewegungsdaten'!C:C),3)</f>
        <v>0</v>
      </c>
      <c r="Q4350" s="324">
        <f>ROUND(SUMIF('AV-Bewegungsdaten'!B:B,$A4350,'AV-Bewegungsdaten'!D:D),2)</f>
        <v>0</v>
      </c>
      <c r="T4350" s="327"/>
      <c r="U4350" s="326">
        <f>ROUND(SUMIF('DV-Bewegungsdaten'!B:B,Kategorien!A4350,'DV-Bewegungsdaten'!D:D),3)</f>
        <v>0</v>
      </c>
      <c r="V4350" s="324">
        <f>ROUND(SUMIF('DV-Bewegungsdaten'!B:B,Kategorien!A4350,'DV-Bewegungsdaten'!E:E),3)</f>
        <v>0</v>
      </c>
      <c r="AD4350" s="390">
        <f t="shared" si="913"/>
        <v>4.2340000000000009</v>
      </c>
      <c r="AE4350" s="390">
        <f t="shared" si="914"/>
        <v>5.9270000000000005</v>
      </c>
      <c r="AF4350" s="390">
        <f t="shared" si="915"/>
        <v>7.0650000000000004</v>
      </c>
      <c r="AG4350" s="390">
        <f t="shared" si="916"/>
        <v>6.968</v>
      </c>
      <c r="AH4350" s="390">
        <f t="shared" si="917"/>
        <v>6.6100000000000012</v>
      </c>
      <c r="AI4350" s="390">
        <f t="shared" si="918"/>
        <v>7.23</v>
      </c>
      <c r="AJ4350" s="390">
        <f t="shared" si="919"/>
        <v>6.2230000000000008</v>
      </c>
      <c r="AK4350" s="390">
        <f t="shared" si="920"/>
        <v>6.7640000000000011</v>
      </c>
      <c r="AL4350" s="390">
        <f t="shared" si="921"/>
        <v>6.7949999999999999</v>
      </c>
      <c r="AM4350" s="390">
        <f t="shared" si="922"/>
        <v>6.3520000000000003</v>
      </c>
      <c r="AN4350" s="390">
        <f t="shared" si="923"/>
        <v>5.7570000000000006</v>
      </c>
      <c r="AO4350" s="390">
        <f t="shared" si="924"/>
        <v>6.4440000000000008</v>
      </c>
    </row>
    <row r="4351" spans="1:41" ht="15" customHeight="1" x14ac:dyDescent="0.25">
      <c r="A4351" s="127" t="s">
        <v>5134</v>
      </c>
      <c r="B4351" s="125" t="s">
        <v>2080</v>
      </c>
      <c r="C4351" s="125" t="s">
        <v>5146</v>
      </c>
      <c r="D4351" s="125" t="s">
        <v>4745</v>
      </c>
      <c r="F4351" s="126">
        <v>9.61</v>
      </c>
      <c r="G4351" s="126">
        <v>10.01</v>
      </c>
      <c r="H4351" s="126">
        <v>7.69</v>
      </c>
      <c r="I4351" s="126"/>
      <c r="J4351" s="317"/>
      <c r="K4351" s="323">
        <f>ROUND(SUMIF('VGT-Bewegungsdaten'!B:B,A4351,'VGT-Bewegungsdaten'!C:C),3)</f>
        <v>0</v>
      </c>
      <c r="L4351" s="324">
        <f>ROUND(SUMIF('VGT-Bewegungsdaten'!B:B,$A4351,'VGT-Bewegungsdaten'!D:D),2)</f>
        <v>0</v>
      </c>
      <c r="N4351" s="376" t="s">
        <v>4930</v>
      </c>
      <c r="O4351" s="376" t="s">
        <v>4949</v>
      </c>
      <c r="P4351" s="326">
        <f>ROUND(SUMIF('AV-Bewegungsdaten'!B:B,A4351,'AV-Bewegungsdaten'!C:C),3)</f>
        <v>0</v>
      </c>
      <c r="Q4351" s="324">
        <f>ROUND(SUMIF('AV-Bewegungsdaten'!B:B,$A4351,'AV-Bewegungsdaten'!D:D),2)</f>
        <v>0</v>
      </c>
      <c r="T4351" s="327"/>
      <c r="U4351" s="326">
        <f>ROUND(SUMIF('DV-Bewegungsdaten'!B:B,Kategorien!A4351,'DV-Bewegungsdaten'!D:D),3)</f>
        <v>0</v>
      </c>
      <c r="V4351" s="324">
        <f>ROUND(SUMIF('DV-Bewegungsdaten'!B:B,Kategorien!A4351,'DV-Bewegungsdaten'!E:E),3)</f>
        <v>0</v>
      </c>
      <c r="AD4351" s="390">
        <f t="shared" si="913"/>
        <v>4.1040000000000001</v>
      </c>
      <c r="AE4351" s="390">
        <f t="shared" si="914"/>
        <v>5.7969999999999997</v>
      </c>
      <c r="AF4351" s="390">
        <f t="shared" si="915"/>
        <v>6.9349999999999996</v>
      </c>
      <c r="AG4351" s="390">
        <f t="shared" si="916"/>
        <v>6.8379999999999992</v>
      </c>
      <c r="AH4351" s="390">
        <f t="shared" si="917"/>
        <v>6.48</v>
      </c>
      <c r="AI4351" s="390">
        <f t="shared" si="918"/>
        <v>7.1</v>
      </c>
      <c r="AJ4351" s="390">
        <f t="shared" si="919"/>
        <v>6.093</v>
      </c>
      <c r="AK4351" s="390">
        <f t="shared" si="920"/>
        <v>6.6340000000000003</v>
      </c>
      <c r="AL4351" s="390">
        <f t="shared" si="921"/>
        <v>6.6649999999999991</v>
      </c>
      <c r="AM4351" s="390">
        <f t="shared" si="922"/>
        <v>6.2219999999999995</v>
      </c>
      <c r="AN4351" s="390">
        <f t="shared" si="923"/>
        <v>5.6269999999999998</v>
      </c>
      <c r="AO4351" s="390">
        <f t="shared" si="924"/>
        <v>6.3140000000000001</v>
      </c>
    </row>
    <row r="4352" spans="1:41" ht="15" customHeight="1" x14ac:dyDescent="0.25">
      <c r="A4352" s="127" t="s">
        <v>5451</v>
      </c>
      <c r="B4352" s="125" t="s">
        <v>2080</v>
      </c>
      <c r="C4352" s="125" t="s">
        <v>5452</v>
      </c>
      <c r="D4352" s="125" t="s">
        <v>4745</v>
      </c>
      <c r="F4352" s="126">
        <v>9.4700000000000006</v>
      </c>
      <c r="G4352" s="126">
        <v>9.870000000000001</v>
      </c>
      <c r="H4352" s="126">
        <v>7.58</v>
      </c>
      <c r="I4352" s="126"/>
      <c r="J4352" s="317"/>
      <c r="K4352" s="323">
        <f>ROUND(SUMIF('VGT-Bewegungsdaten'!B:B,A4352,'VGT-Bewegungsdaten'!C:C),3)</f>
        <v>0</v>
      </c>
      <c r="L4352" s="324">
        <f>ROUND(SUMIF('VGT-Bewegungsdaten'!B:B,$A4352,'VGT-Bewegungsdaten'!D:D),2)</f>
        <v>0</v>
      </c>
      <c r="N4352" s="376" t="s">
        <v>4930</v>
      </c>
      <c r="O4352" s="376" t="s">
        <v>4949</v>
      </c>
      <c r="P4352" s="326">
        <f>ROUND(SUMIF('AV-Bewegungsdaten'!B:B,A4352,'AV-Bewegungsdaten'!C:C),3)</f>
        <v>0</v>
      </c>
      <c r="Q4352" s="324">
        <f>ROUND(SUMIF('AV-Bewegungsdaten'!B:B,$A4352,'AV-Bewegungsdaten'!D:D),2)</f>
        <v>0</v>
      </c>
      <c r="T4352" s="327"/>
      <c r="U4352" s="326">
        <f>ROUND(SUMIF('DV-Bewegungsdaten'!B:B,Kategorien!A4352,'DV-Bewegungsdaten'!D:D),3)</f>
        <v>0</v>
      </c>
      <c r="V4352" s="324">
        <f>ROUND(SUMIF('DV-Bewegungsdaten'!B:B,Kategorien!A4352,'DV-Bewegungsdaten'!E:E),3)</f>
        <v>0</v>
      </c>
      <c r="AD4352" s="390">
        <f t="shared" si="913"/>
        <v>3.9640000000000013</v>
      </c>
      <c r="AE4352" s="390">
        <f t="shared" si="914"/>
        <v>5.6570000000000009</v>
      </c>
      <c r="AF4352" s="390">
        <f t="shared" si="915"/>
        <v>6.7950000000000008</v>
      </c>
      <c r="AG4352" s="390">
        <f t="shared" si="916"/>
        <v>6.6980000000000004</v>
      </c>
      <c r="AH4352" s="390">
        <f t="shared" si="917"/>
        <v>6.3400000000000016</v>
      </c>
      <c r="AI4352" s="390">
        <f t="shared" si="918"/>
        <v>6.9600000000000009</v>
      </c>
      <c r="AJ4352" s="390">
        <f t="shared" si="919"/>
        <v>5.9530000000000012</v>
      </c>
      <c r="AK4352" s="390">
        <f t="shared" si="920"/>
        <v>6.4940000000000015</v>
      </c>
      <c r="AL4352" s="390">
        <f t="shared" si="921"/>
        <v>6.5250000000000004</v>
      </c>
      <c r="AM4352" s="390">
        <f t="shared" si="922"/>
        <v>6.0820000000000007</v>
      </c>
      <c r="AN4352" s="390">
        <f t="shared" si="923"/>
        <v>5.487000000000001</v>
      </c>
      <c r="AO4352" s="390">
        <f t="shared" si="924"/>
        <v>6.1740000000000013</v>
      </c>
    </row>
    <row r="4353" spans="1:41" ht="15" customHeight="1" x14ac:dyDescent="0.25">
      <c r="A4353" s="127" t="s">
        <v>5453</v>
      </c>
      <c r="B4353" s="125" t="s">
        <v>2080</v>
      </c>
      <c r="C4353" s="125" t="s">
        <v>5454</v>
      </c>
      <c r="D4353" s="125" t="s">
        <v>4745</v>
      </c>
      <c r="F4353" s="126">
        <v>9.3800000000000008</v>
      </c>
      <c r="G4353" s="126">
        <v>9.7800000000000011</v>
      </c>
      <c r="H4353" s="126">
        <v>7.5</v>
      </c>
      <c r="I4353" s="126"/>
      <c r="J4353" s="317"/>
      <c r="K4353" s="323">
        <f>ROUND(SUMIF('VGT-Bewegungsdaten'!B:B,A4353,'VGT-Bewegungsdaten'!C:C),3)</f>
        <v>0</v>
      </c>
      <c r="L4353" s="324">
        <f>ROUND(SUMIF('VGT-Bewegungsdaten'!B:B,$A4353,'VGT-Bewegungsdaten'!D:D),2)</f>
        <v>0</v>
      </c>
      <c r="N4353" s="376" t="s">
        <v>4930</v>
      </c>
      <c r="O4353" s="376" t="s">
        <v>4949</v>
      </c>
      <c r="P4353" s="326">
        <f>ROUND(SUMIF('AV-Bewegungsdaten'!B:B,A4353,'AV-Bewegungsdaten'!C:C),3)</f>
        <v>0</v>
      </c>
      <c r="Q4353" s="324">
        <f>ROUND(SUMIF('AV-Bewegungsdaten'!B:B,$A4353,'AV-Bewegungsdaten'!D:D),2)</f>
        <v>0</v>
      </c>
      <c r="T4353" s="327"/>
      <c r="U4353" s="326">
        <f>ROUND(SUMIF('DV-Bewegungsdaten'!B:B,Kategorien!A4353,'DV-Bewegungsdaten'!D:D),3)</f>
        <v>0</v>
      </c>
      <c r="V4353" s="324">
        <f>ROUND(SUMIF('DV-Bewegungsdaten'!B:B,Kategorien!A4353,'DV-Bewegungsdaten'!E:E),3)</f>
        <v>0</v>
      </c>
      <c r="AD4353" s="390">
        <f t="shared" si="913"/>
        <v>3.8740000000000014</v>
      </c>
      <c r="AE4353" s="390">
        <f t="shared" si="914"/>
        <v>5.5670000000000011</v>
      </c>
      <c r="AF4353" s="390">
        <f t="shared" si="915"/>
        <v>6.705000000000001</v>
      </c>
      <c r="AG4353" s="390">
        <f t="shared" si="916"/>
        <v>6.6080000000000005</v>
      </c>
      <c r="AH4353" s="390">
        <f t="shared" si="917"/>
        <v>6.2500000000000018</v>
      </c>
      <c r="AI4353" s="390">
        <f t="shared" si="918"/>
        <v>6.870000000000001</v>
      </c>
      <c r="AJ4353" s="390">
        <f t="shared" si="919"/>
        <v>5.8630000000000013</v>
      </c>
      <c r="AK4353" s="390">
        <f t="shared" si="920"/>
        <v>6.4040000000000017</v>
      </c>
      <c r="AL4353" s="390">
        <f t="shared" si="921"/>
        <v>6.4350000000000005</v>
      </c>
      <c r="AM4353" s="390">
        <f t="shared" si="922"/>
        <v>5.9920000000000009</v>
      </c>
      <c r="AN4353" s="390">
        <f t="shared" si="923"/>
        <v>5.3970000000000011</v>
      </c>
      <c r="AO4353" s="390">
        <f t="shared" si="924"/>
        <v>6.0840000000000014</v>
      </c>
    </row>
    <row r="4354" spans="1:41" ht="15" customHeight="1" x14ac:dyDescent="0.25">
      <c r="A4354" s="127" t="s">
        <v>5455</v>
      </c>
      <c r="B4354" s="125" t="s">
        <v>2080</v>
      </c>
      <c r="C4354" s="125" t="s">
        <v>5456</v>
      </c>
      <c r="D4354" s="125" t="s">
        <v>4745</v>
      </c>
      <c r="F4354" s="126">
        <v>9.2799999999999994</v>
      </c>
      <c r="G4354" s="126">
        <v>9.68</v>
      </c>
      <c r="H4354" s="126">
        <v>7.42</v>
      </c>
      <c r="I4354" s="126"/>
      <c r="J4354" s="317"/>
      <c r="K4354" s="323">
        <f>ROUND(SUMIF('VGT-Bewegungsdaten'!B:B,A4354,'VGT-Bewegungsdaten'!C:C),3)</f>
        <v>0</v>
      </c>
      <c r="L4354" s="324">
        <f>ROUND(SUMIF('VGT-Bewegungsdaten'!B:B,$A4354,'VGT-Bewegungsdaten'!D:D),2)</f>
        <v>0</v>
      </c>
      <c r="N4354" s="376" t="s">
        <v>4930</v>
      </c>
      <c r="O4354" s="376" t="s">
        <v>4949</v>
      </c>
      <c r="P4354" s="326">
        <f>ROUND(SUMIF('AV-Bewegungsdaten'!B:B,A4354,'AV-Bewegungsdaten'!C:C),3)</f>
        <v>0</v>
      </c>
      <c r="Q4354" s="324">
        <f>ROUND(SUMIF('AV-Bewegungsdaten'!B:B,$A4354,'AV-Bewegungsdaten'!D:D),2)</f>
        <v>0</v>
      </c>
      <c r="T4354" s="327"/>
      <c r="U4354" s="326">
        <f>ROUND(SUMIF('DV-Bewegungsdaten'!B:B,Kategorien!A4354,'DV-Bewegungsdaten'!D:D),3)</f>
        <v>0</v>
      </c>
      <c r="V4354" s="324">
        <f>ROUND(SUMIF('DV-Bewegungsdaten'!B:B,Kategorien!A4354,'DV-Bewegungsdaten'!E:E),3)</f>
        <v>0</v>
      </c>
      <c r="AD4354" s="390">
        <f t="shared" si="913"/>
        <v>3.774</v>
      </c>
      <c r="AE4354" s="390">
        <f t="shared" si="914"/>
        <v>5.4669999999999996</v>
      </c>
      <c r="AF4354" s="390">
        <f t="shared" si="915"/>
        <v>6.6049999999999995</v>
      </c>
      <c r="AG4354" s="390">
        <f t="shared" si="916"/>
        <v>6.5079999999999991</v>
      </c>
      <c r="AH4354" s="390">
        <f t="shared" si="917"/>
        <v>6.15</v>
      </c>
      <c r="AI4354" s="390">
        <f t="shared" si="918"/>
        <v>6.77</v>
      </c>
      <c r="AJ4354" s="390">
        <f t="shared" si="919"/>
        <v>5.7629999999999999</v>
      </c>
      <c r="AK4354" s="390">
        <f t="shared" si="920"/>
        <v>6.3040000000000003</v>
      </c>
      <c r="AL4354" s="390">
        <f t="shared" si="921"/>
        <v>6.3349999999999991</v>
      </c>
      <c r="AM4354" s="390">
        <f t="shared" si="922"/>
        <v>5.8919999999999995</v>
      </c>
      <c r="AN4354" s="390">
        <f t="shared" si="923"/>
        <v>5.2969999999999997</v>
      </c>
      <c r="AO4354" s="390">
        <f t="shared" si="924"/>
        <v>5.984</v>
      </c>
    </row>
    <row r="4355" spans="1:41" ht="15" customHeight="1" x14ac:dyDescent="0.25">
      <c r="A4355" s="127" t="s">
        <v>5457</v>
      </c>
      <c r="B4355" s="125" t="s">
        <v>2080</v>
      </c>
      <c r="C4355" s="125" t="s">
        <v>5458</v>
      </c>
      <c r="D4355" s="125" t="s">
        <v>4745</v>
      </c>
      <c r="F4355" s="126">
        <v>9.19</v>
      </c>
      <c r="G4355" s="126">
        <v>9.59</v>
      </c>
      <c r="H4355" s="126">
        <v>7.35</v>
      </c>
      <c r="I4355" s="126"/>
      <c r="J4355" s="317"/>
      <c r="K4355" s="323">
        <f>ROUND(SUMIF('VGT-Bewegungsdaten'!B:B,A4355,'VGT-Bewegungsdaten'!C:C),3)</f>
        <v>0</v>
      </c>
      <c r="L4355" s="324">
        <f>ROUND(SUMIF('VGT-Bewegungsdaten'!B:B,$A4355,'VGT-Bewegungsdaten'!D:D),2)</f>
        <v>0</v>
      </c>
      <c r="N4355" s="376" t="s">
        <v>4930</v>
      </c>
      <c r="O4355" s="376" t="s">
        <v>4949</v>
      </c>
      <c r="P4355" s="326">
        <f>ROUND(SUMIF('AV-Bewegungsdaten'!B:B,A4355,'AV-Bewegungsdaten'!C:C),3)</f>
        <v>0</v>
      </c>
      <c r="Q4355" s="324">
        <f>ROUND(SUMIF('AV-Bewegungsdaten'!B:B,$A4355,'AV-Bewegungsdaten'!D:D),2)</f>
        <v>0</v>
      </c>
      <c r="T4355" s="327"/>
      <c r="U4355" s="326">
        <f>ROUND(SUMIF('DV-Bewegungsdaten'!B:B,Kategorien!A4355,'DV-Bewegungsdaten'!D:D),3)</f>
        <v>0</v>
      </c>
      <c r="V4355" s="324">
        <f>ROUND(SUMIF('DV-Bewegungsdaten'!B:B,Kategorien!A4355,'DV-Bewegungsdaten'!E:E),3)</f>
        <v>0</v>
      </c>
      <c r="AD4355" s="390">
        <f t="shared" si="913"/>
        <v>3.6840000000000002</v>
      </c>
      <c r="AE4355" s="390">
        <f t="shared" si="914"/>
        <v>5.3769999999999998</v>
      </c>
      <c r="AF4355" s="390">
        <f t="shared" si="915"/>
        <v>6.5149999999999997</v>
      </c>
      <c r="AG4355" s="390">
        <f t="shared" si="916"/>
        <v>6.4179999999999993</v>
      </c>
      <c r="AH4355" s="390">
        <f t="shared" si="917"/>
        <v>6.0600000000000005</v>
      </c>
      <c r="AI4355" s="390">
        <f t="shared" si="918"/>
        <v>6.68</v>
      </c>
      <c r="AJ4355" s="390">
        <f t="shared" si="919"/>
        <v>5.673</v>
      </c>
      <c r="AK4355" s="390">
        <f t="shared" si="920"/>
        <v>6.2140000000000004</v>
      </c>
      <c r="AL4355" s="390">
        <f t="shared" si="921"/>
        <v>6.2449999999999992</v>
      </c>
      <c r="AM4355" s="390">
        <f t="shared" si="922"/>
        <v>5.8019999999999996</v>
      </c>
      <c r="AN4355" s="390">
        <f t="shared" si="923"/>
        <v>5.2069999999999999</v>
      </c>
      <c r="AO4355" s="390">
        <f t="shared" si="924"/>
        <v>5.8940000000000001</v>
      </c>
    </row>
    <row r="4356" spans="1:41" ht="15" customHeight="1" x14ac:dyDescent="0.25">
      <c r="A4356" s="127" t="s">
        <v>5459</v>
      </c>
      <c r="B4356" s="125" t="s">
        <v>2080</v>
      </c>
      <c r="C4356" s="125" t="s">
        <v>5460</v>
      </c>
      <c r="D4356" s="125" t="s">
        <v>4745</v>
      </c>
      <c r="F4356" s="126">
        <v>9.1</v>
      </c>
      <c r="G4356" s="126">
        <v>9.5</v>
      </c>
      <c r="H4356" s="126">
        <v>7.28</v>
      </c>
      <c r="I4356" s="126"/>
      <c r="J4356" s="317"/>
      <c r="K4356" s="323">
        <f>ROUND(SUMIF('VGT-Bewegungsdaten'!B:B,A4356,'VGT-Bewegungsdaten'!C:C),3)</f>
        <v>0</v>
      </c>
      <c r="L4356" s="324">
        <f>ROUND(SUMIF('VGT-Bewegungsdaten'!B:B,$A4356,'VGT-Bewegungsdaten'!D:D),2)</f>
        <v>0</v>
      </c>
      <c r="N4356" s="376" t="s">
        <v>4930</v>
      </c>
      <c r="O4356" s="376" t="s">
        <v>4949</v>
      </c>
      <c r="P4356" s="326">
        <f>ROUND(SUMIF('AV-Bewegungsdaten'!B:B,A4356,'AV-Bewegungsdaten'!C:C),3)</f>
        <v>0</v>
      </c>
      <c r="Q4356" s="324">
        <f>ROUND(SUMIF('AV-Bewegungsdaten'!B:B,$A4356,'AV-Bewegungsdaten'!D:D),2)</f>
        <v>0</v>
      </c>
      <c r="T4356" s="327"/>
      <c r="U4356" s="326">
        <f>ROUND(SUMIF('DV-Bewegungsdaten'!B:B,Kategorien!A4356,'DV-Bewegungsdaten'!D:D),3)</f>
        <v>0</v>
      </c>
      <c r="V4356" s="324">
        <f>ROUND(SUMIF('DV-Bewegungsdaten'!B:B,Kategorien!A4356,'DV-Bewegungsdaten'!E:E),3)</f>
        <v>0</v>
      </c>
      <c r="AD4356" s="390">
        <f t="shared" si="913"/>
        <v>3.5940000000000003</v>
      </c>
      <c r="AE4356" s="390">
        <f t="shared" si="914"/>
        <v>5.2869999999999999</v>
      </c>
      <c r="AF4356" s="390">
        <f t="shared" si="915"/>
        <v>6.4249999999999998</v>
      </c>
      <c r="AG4356" s="390">
        <f t="shared" si="916"/>
        <v>6.3279999999999994</v>
      </c>
      <c r="AH4356" s="390">
        <f t="shared" si="917"/>
        <v>5.9700000000000006</v>
      </c>
      <c r="AI4356" s="390">
        <f t="shared" si="918"/>
        <v>6.59</v>
      </c>
      <c r="AJ4356" s="390">
        <f t="shared" si="919"/>
        <v>5.5830000000000002</v>
      </c>
      <c r="AK4356" s="390">
        <f t="shared" si="920"/>
        <v>6.1240000000000006</v>
      </c>
      <c r="AL4356" s="390">
        <f t="shared" si="921"/>
        <v>6.1549999999999994</v>
      </c>
      <c r="AM4356" s="390">
        <f t="shared" si="922"/>
        <v>5.7119999999999997</v>
      </c>
      <c r="AN4356" s="390">
        <f t="shared" si="923"/>
        <v>5.117</v>
      </c>
      <c r="AO4356" s="390">
        <f t="shared" si="924"/>
        <v>5.8040000000000003</v>
      </c>
    </row>
    <row r="4357" spans="1:41" ht="15" customHeight="1" x14ac:dyDescent="0.25">
      <c r="A4357" s="127" t="s">
        <v>5461</v>
      </c>
      <c r="B4357" s="125" t="s">
        <v>2080</v>
      </c>
      <c r="C4357" s="125" t="s">
        <v>5462</v>
      </c>
      <c r="D4357" s="125" t="s">
        <v>4745</v>
      </c>
      <c r="F4357" s="126">
        <v>9.01</v>
      </c>
      <c r="G4357" s="126">
        <v>9.41</v>
      </c>
      <c r="H4357" s="126">
        <v>7.21</v>
      </c>
      <c r="I4357" s="126"/>
      <c r="J4357" s="317"/>
      <c r="K4357" s="323">
        <f>ROUND(SUMIF('VGT-Bewegungsdaten'!B:B,A4357,'VGT-Bewegungsdaten'!C:C),3)</f>
        <v>0</v>
      </c>
      <c r="L4357" s="324">
        <f>ROUND(SUMIF('VGT-Bewegungsdaten'!B:B,$A4357,'VGT-Bewegungsdaten'!D:D),2)</f>
        <v>0</v>
      </c>
      <c r="N4357" s="376" t="s">
        <v>4930</v>
      </c>
      <c r="O4357" s="376" t="s">
        <v>4949</v>
      </c>
      <c r="P4357" s="326">
        <f>ROUND(SUMIF('AV-Bewegungsdaten'!B:B,A4357,'AV-Bewegungsdaten'!C:C),3)</f>
        <v>0</v>
      </c>
      <c r="Q4357" s="324">
        <f>ROUND(SUMIF('AV-Bewegungsdaten'!B:B,$A4357,'AV-Bewegungsdaten'!D:D),2)</f>
        <v>0</v>
      </c>
      <c r="T4357" s="327"/>
      <c r="U4357" s="326">
        <f>ROUND(SUMIF('DV-Bewegungsdaten'!B:B,Kategorien!A4357,'DV-Bewegungsdaten'!D:D),3)</f>
        <v>0</v>
      </c>
      <c r="V4357" s="324">
        <f>ROUND(SUMIF('DV-Bewegungsdaten'!B:B,Kategorien!A4357,'DV-Bewegungsdaten'!E:E),3)</f>
        <v>0</v>
      </c>
      <c r="AD4357" s="390">
        <f t="shared" si="913"/>
        <v>3.5040000000000004</v>
      </c>
      <c r="AE4357" s="390">
        <f t="shared" si="914"/>
        <v>5.1970000000000001</v>
      </c>
      <c r="AF4357" s="390">
        <f t="shared" si="915"/>
        <v>6.335</v>
      </c>
      <c r="AG4357" s="390">
        <f t="shared" si="916"/>
        <v>6.2379999999999995</v>
      </c>
      <c r="AH4357" s="390">
        <f t="shared" si="917"/>
        <v>5.8800000000000008</v>
      </c>
      <c r="AI4357" s="390">
        <f t="shared" si="918"/>
        <v>6.5</v>
      </c>
      <c r="AJ4357" s="390">
        <f t="shared" si="919"/>
        <v>5.4930000000000003</v>
      </c>
      <c r="AK4357" s="390">
        <f t="shared" si="920"/>
        <v>6.0340000000000007</v>
      </c>
      <c r="AL4357" s="390">
        <f t="shared" si="921"/>
        <v>6.0649999999999995</v>
      </c>
      <c r="AM4357" s="390">
        <f t="shared" si="922"/>
        <v>5.6219999999999999</v>
      </c>
      <c r="AN4357" s="390">
        <f t="shared" si="923"/>
        <v>5.0270000000000001</v>
      </c>
      <c r="AO4357" s="390">
        <f t="shared" si="924"/>
        <v>5.7140000000000004</v>
      </c>
    </row>
    <row r="4358" spans="1:41" ht="15" customHeight="1" x14ac:dyDescent="0.25">
      <c r="A4358" s="127" t="s">
        <v>5463</v>
      </c>
      <c r="B4358" s="125" t="s">
        <v>2080</v>
      </c>
      <c r="C4358" s="125" t="s">
        <v>5464</v>
      </c>
      <c r="D4358" s="125" t="s">
        <v>4745</v>
      </c>
      <c r="F4358" s="126">
        <v>8.92</v>
      </c>
      <c r="G4358" s="126">
        <v>9.32</v>
      </c>
      <c r="H4358" s="126">
        <v>7.14</v>
      </c>
      <c r="I4358" s="126"/>
      <c r="J4358" s="317"/>
      <c r="K4358" s="323">
        <f>ROUND(SUMIF('VGT-Bewegungsdaten'!B:B,A4358,'VGT-Bewegungsdaten'!C:C),3)</f>
        <v>0</v>
      </c>
      <c r="L4358" s="324">
        <f>ROUND(SUMIF('VGT-Bewegungsdaten'!B:B,$A4358,'VGT-Bewegungsdaten'!D:D),2)</f>
        <v>0</v>
      </c>
      <c r="N4358" s="376" t="s">
        <v>4930</v>
      </c>
      <c r="O4358" s="376" t="s">
        <v>4949</v>
      </c>
      <c r="P4358" s="326">
        <f>ROUND(SUMIF('AV-Bewegungsdaten'!B:B,A4358,'AV-Bewegungsdaten'!C:C),3)</f>
        <v>0</v>
      </c>
      <c r="Q4358" s="324">
        <f>ROUND(SUMIF('AV-Bewegungsdaten'!B:B,$A4358,'AV-Bewegungsdaten'!D:D),2)</f>
        <v>0</v>
      </c>
      <c r="T4358" s="327"/>
      <c r="U4358" s="326">
        <f>ROUND(SUMIF('DV-Bewegungsdaten'!B:B,Kategorien!A4358,'DV-Bewegungsdaten'!D:D),3)</f>
        <v>0</v>
      </c>
      <c r="V4358" s="324">
        <f>ROUND(SUMIF('DV-Bewegungsdaten'!B:B,Kategorien!A4358,'DV-Bewegungsdaten'!E:E),3)</f>
        <v>0</v>
      </c>
      <c r="AD4358" s="390">
        <f t="shared" si="913"/>
        <v>3.4140000000000006</v>
      </c>
      <c r="AE4358" s="390">
        <f t="shared" si="914"/>
        <v>5.1070000000000002</v>
      </c>
      <c r="AF4358" s="390">
        <f t="shared" si="915"/>
        <v>6.2450000000000001</v>
      </c>
      <c r="AG4358" s="390">
        <f t="shared" si="916"/>
        <v>6.1479999999999997</v>
      </c>
      <c r="AH4358" s="390">
        <f t="shared" si="917"/>
        <v>5.7900000000000009</v>
      </c>
      <c r="AI4358" s="390">
        <f t="shared" si="918"/>
        <v>6.41</v>
      </c>
      <c r="AJ4358" s="390">
        <f t="shared" si="919"/>
        <v>5.4030000000000005</v>
      </c>
      <c r="AK4358" s="390">
        <f t="shared" si="920"/>
        <v>5.9440000000000008</v>
      </c>
      <c r="AL4358" s="390">
        <f t="shared" si="921"/>
        <v>5.9749999999999996</v>
      </c>
      <c r="AM4358" s="390">
        <f t="shared" si="922"/>
        <v>5.532</v>
      </c>
      <c r="AN4358" s="390">
        <f t="shared" si="923"/>
        <v>4.9370000000000003</v>
      </c>
      <c r="AO4358" s="390">
        <f t="shared" si="924"/>
        <v>5.6240000000000006</v>
      </c>
    </row>
    <row r="4359" spans="1:41" ht="15" customHeight="1" x14ac:dyDescent="0.25">
      <c r="A4359" s="127" t="s">
        <v>5465</v>
      </c>
      <c r="B4359" s="125" t="s">
        <v>2080</v>
      </c>
      <c r="C4359" s="125" t="s">
        <v>5466</v>
      </c>
      <c r="D4359" s="125" t="s">
        <v>4745</v>
      </c>
      <c r="F4359" s="126">
        <v>8.83</v>
      </c>
      <c r="G4359" s="126">
        <v>9.23</v>
      </c>
      <c r="H4359" s="126">
        <v>7.38</v>
      </c>
      <c r="I4359" s="126"/>
      <c r="J4359" s="317"/>
      <c r="K4359" s="323">
        <f>ROUND(SUMIF('VGT-Bewegungsdaten'!B:B,A4359,'VGT-Bewegungsdaten'!C:C),3)</f>
        <v>0</v>
      </c>
      <c r="L4359" s="324">
        <f>ROUND(SUMIF('VGT-Bewegungsdaten'!B:B,$A4359,'VGT-Bewegungsdaten'!D:D),2)</f>
        <v>0</v>
      </c>
      <c r="N4359" s="376" t="s">
        <v>4930</v>
      </c>
      <c r="O4359" s="376" t="s">
        <v>4949</v>
      </c>
      <c r="P4359" s="326">
        <f>ROUND(SUMIF('AV-Bewegungsdaten'!B:B,A4359,'AV-Bewegungsdaten'!C:C),3)</f>
        <v>0</v>
      </c>
      <c r="Q4359" s="324">
        <f>ROUND(SUMIF('AV-Bewegungsdaten'!B:B,$A4359,'AV-Bewegungsdaten'!D:D),2)</f>
        <v>0</v>
      </c>
      <c r="T4359" s="327"/>
      <c r="U4359" s="326">
        <f>ROUND(SUMIF('DV-Bewegungsdaten'!B:B,Kategorien!A4359,'DV-Bewegungsdaten'!D:D),3)</f>
        <v>0</v>
      </c>
      <c r="V4359" s="324">
        <f>ROUND(SUMIF('DV-Bewegungsdaten'!B:B,Kategorien!A4359,'DV-Bewegungsdaten'!E:E),3)</f>
        <v>0</v>
      </c>
      <c r="AD4359" s="390">
        <f t="shared" si="913"/>
        <v>3.3240000000000007</v>
      </c>
      <c r="AE4359" s="390">
        <f t="shared" si="914"/>
        <v>5.0170000000000003</v>
      </c>
      <c r="AF4359" s="390">
        <f t="shared" si="915"/>
        <v>6.1550000000000002</v>
      </c>
      <c r="AG4359" s="390">
        <f t="shared" si="916"/>
        <v>6.0579999999999998</v>
      </c>
      <c r="AH4359" s="390">
        <f t="shared" si="917"/>
        <v>5.7000000000000011</v>
      </c>
      <c r="AI4359" s="390">
        <f t="shared" si="918"/>
        <v>6.32</v>
      </c>
      <c r="AJ4359" s="390">
        <f t="shared" si="919"/>
        <v>5.3130000000000006</v>
      </c>
      <c r="AK4359" s="390">
        <f t="shared" si="920"/>
        <v>5.854000000000001</v>
      </c>
      <c r="AL4359" s="390">
        <f t="shared" si="921"/>
        <v>5.8849999999999998</v>
      </c>
      <c r="AM4359" s="390">
        <f t="shared" si="922"/>
        <v>5.4420000000000002</v>
      </c>
      <c r="AN4359" s="390">
        <f t="shared" si="923"/>
        <v>4.8470000000000004</v>
      </c>
      <c r="AO4359" s="390">
        <f t="shared" si="924"/>
        <v>5.5340000000000007</v>
      </c>
    </row>
    <row r="4360" spans="1:41" ht="15" customHeight="1" x14ac:dyDescent="0.25">
      <c r="A4360" s="127" t="s">
        <v>5467</v>
      </c>
      <c r="B4360" s="125" t="s">
        <v>2080</v>
      </c>
      <c r="C4360" s="125" t="s">
        <v>5468</v>
      </c>
      <c r="D4360" s="125" t="s">
        <v>4745</v>
      </c>
      <c r="F4360" s="126">
        <v>8.7899999999999991</v>
      </c>
      <c r="G4360" s="126">
        <v>9.18</v>
      </c>
      <c r="H4360" s="126">
        <v>7.34</v>
      </c>
      <c r="I4360" s="126"/>
      <c r="J4360" s="317"/>
      <c r="K4360" s="323">
        <f>ROUND(SUMIF('VGT-Bewegungsdaten'!B:B,A4360,'VGT-Bewegungsdaten'!C:C),3)</f>
        <v>0</v>
      </c>
      <c r="L4360" s="324">
        <f>ROUND(SUMIF('VGT-Bewegungsdaten'!B:B,$A4360,'VGT-Bewegungsdaten'!D:D),2)</f>
        <v>0</v>
      </c>
      <c r="N4360" s="376" t="s">
        <v>4930</v>
      </c>
      <c r="O4360" s="376" t="s">
        <v>4949</v>
      </c>
      <c r="P4360" s="326">
        <f>ROUND(SUMIF('AV-Bewegungsdaten'!B:B,A4360,'AV-Bewegungsdaten'!C:C),3)</f>
        <v>0</v>
      </c>
      <c r="Q4360" s="324">
        <f>ROUND(SUMIF('AV-Bewegungsdaten'!B:B,$A4360,'AV-Bewegungsdaten'!D:D),2)</f>
        <v>0</v>
      </c>
      <c r="T4360" s="327"/>
      <c r="U4360" s="326">
        <f>ROUND(SUMIF('DV-Bewegungsdaten'!B:B,Kategorien!A4360,'DV-Bewegungsdaten'!D:D),3)</f>
        <v>0</v>
      </c>
      <c r="V4360" s="324">
        <f>ROUND(SUMIF('DV-Bewegungsdaten'!B:B,Kategorien!A4360,'DV-Bewegungsdaten'!E:E),3)</f>
        <v>0</v>
      </c>
      <c r="AD4360" s="390">
        <f t="shared" si="913"/>
        <v>3.274</v>
      </c>
      <c r="AE4360" s="390">
        <f t="shared" si="914"/>
        <v>4.9669999999999996</v>
      </c>
      <c r="AF4360" s="390">
        <f t="shared" si="915"/>
        <v>6.1049999999999995</v>
      </c>
      <c r="AG4360" s="390">
        <f t="shared" si="916"/>
        <v>6.0079999999999991</v>
      </c>
      <c r="AH4360" s="390">
        <f t="shared" si="917"/>
        <v>5.65</v>
      </c>
      <c r="AI4360" s="390">
        <f t="shared" si="918"/>
        <v>6.27</v>
      </c>
      <c r="AJ4360" s="390">
        <f t="shared" si="919"/>
        <v>5.2629999999999999</v>
      </c>
      <c r="AK4360" s="390">
        <f t="shared" si="920"/>
        <v>5.8040000000000003</v>
      </c>
      <c r="AL4360" s="390">
        <f t="shared" si="921"/>
        <v>5.8349999999999991</v>
      </c>
      <c r="AM4360" s="390">
        <f t="shared" si="922"/>
        <v>5.3919999999999995</v>
      </c>
      <c r="AN4360" s="390">
        <f t="shared" si="923"/>
        <v>4.7969999999999997</v>
      </c>
      <c r="AO4360" s="390">
        <f t="shared" si="924"/>
        <v>5.484</v>
      </c>
    </row>
    <row r="4361" spans="1:41" ht="15" customHeight="1" x14ac:dyDescent="0.25">
      <c r="A4361" s="127" t="s">
        <v>5469</v>
      </c>
      <c r="B4361" s="125" t="s">
        <v>2080</v>
      </c>
      <c r="C4361" s="125" t="s">
        <v>5470</v>
      </c>
      <c r="D4361" s="125" t="s">
        <v>4745</v>
      </c>
      <c r="F4361" s="126">
        <v>8.76</v>
      </c>
      <c r="G4361" s="126">
        <v>9.16</v>
      </c>
      <c r="H4361" s="126">
        <v>7.33</v>
      </c>
      <c r="I4361" s="126"/>
      <c r="J4361" s="317"/>
      <c r="K4361" s="323">
        <f>ROUND(SUMIF('VGT-Bewegungsdaten'!B:B,A4361,'VGT-Bewegungsdaten'!C:C),3)</f>
        <v>0</v>
      </c>
      <c r="L4361" s="324">
        <f>ROUND(SUMIF('VGT-Bewegungsdaten'!B:B,$A4361,'VGT-Bewegungsdaten'!D:D),2)</f>
        <v>0</v>
      </c>
      <c r="N4361" s="376" t="s">
        <v>4930</v>
      </c>
      <c r="O4361" s="376" t="s">
        <v>4949</v>
      </c>
      <c r="P4361" s="326">
        <f>ROUND(SUMIF('AV-Bewegungsdaten'!B:B,A4361,'AV-Bewegungsdaten'!C:C),3)</f>
        <v>0</v>
      </c>
      <c r="Q4361" s="324">
        <f>ROUND(SUMIF('AV-Bewegungsdaten'!B:B,$A4361,'AV-Bewegungsdaten'!D:D),2)</f>
        <v>0</v>
      </c>
      <c r="T4361" s="327"/>
      <c r="U4361" s="326">
        <f>ROUND(SUMIF('DV-Bewegungsdaten'!B:B,Kategorien!A4361,'DV-Bewegungsdaten'!D:D),3)</f>
        <v>0</v>
      </c>
      <c r="V4361" s="324">
        <f>ROUND(SUMIF('DV-Bewegungsdaten'!B:B,Kategorien!A4361,'DV-Bewegungsdaten'!E:E),3)</f>
        <v>0</v>
      </c>
      <c r="AD4361" s="390">
        <f t="shared" si="913"/>
        <v>3.2540000000000004</v>
      </c>
      <c r="AE4361" s="390">
        <f t="shared" si="914"/>
        <v>4.9470000000000001</v>
      </c>
      <c r="AF4361" s="390">
        <f t="shared" si="915"/>
        <v>6.085</v>
      </c>
      <c r="AG4361" s="390">
        <f t="shared" si="916"/>
        <v>5.9879999999999995</v>
      </c>
      <c r="AH4361" s="390">
        <f t="shared" si="917"/>
        <v>5.6300000000000008</v>
      </c>
      <c r="AI4361" s="390">
        <f t="shared" si="918"/>
        <v>6.25</v>
      </c>
      <c r="AJ4361" s="390">
        <f t="shared" si="919"/>
        <v>5.2430000000000003</v>
      </c>
      <c r="AK4361" s="390">
        <f t="shared" si="920"/>
        <v>5.7840000000000007</v>
      </c>
      <c r="AL4361" s="390">
        <f t="shared" si="921"/>
        <v>5.8149999999999995</v>
      </c>
      <c r="AM4361" s="390">
        <f t="shared" si="922"/>
        <v>5.3719999999999999</v>
      </c>
      <c r="AN4361" s="390">
        <f t="shared" si="923"/>
        <v>4.7770000000000001</v>
      </c>
      <c r="AO4361" s="390">
        <f t="shared" si="924"/>
        <v>5.4640000000000004</v>
      </c>
    </row>
    <row r="4362" spans="1:41" ht="15" customHeight="1" x14ac:dyDescent="0.25">
      <c r="A4362" s="127" t="s">
        <v>5471</v>
      </c>
      <c r="B4362" s="125" t="s">
        <v>2080</v>
      </c>
      <c r="C4362" s="125" t="s">
        <v>5472</v>
      </c>
      <c r="D4362" s="125" t="s">
        <v>4745</v>
      </c>
      <c r="F4362" s="126">
        <v>8.74</v>
      </c>
      <c r="G4362" s="126">
        <v>9.14</v>
      </c>
      <c r="H4362" s="126">
        <v>7.31</v>
      </c>
      <c r="I4362" s="126"/>
      <c r="J4362" s="317"/>
      <c r="K4362" s="323">
        <f>ROUND(SUMIF('VGT-Bewegungsdaten'!B:B,A4362,'VGT-Bewegungsdaten'!C:C),3)</f>
        <v>0</v>
      </c>
      <c r="L4362" s="324">
        <f>ROUND(SUMIF('VGT-Bewegungsdaten'!B:B,$A4362,'VGT-Bewegungsdaten'!D:D),2)</f>
        <v>0</v>
      </c>
      <c r="N4362" s="376" t="s">
        <v>4930</v>
      </c>
      <c r="O4362" s="376" t="s">
        <v>4949</v>
      </c>
      <c r="P4362" s="326">
        <f>ROUND(SUMIF('AV-Bewegungsdaten'!B:B,A4362,'AV-Bewegungsdaten'!C:C),3)</f>
        <v>0</v>
      </c>
      <c r="Q4362" s="324">
        <f>ROUND(SUMIF('AV-Bewegungsdaten'!B:B,$A4362,'AV-Bewegungsdaten'!D:D),2)</f>
        <v>0</v>
      </c>
      <c r="T4362" s="327"/>
      <c r="U4362" s="326">
        <f>ROUND(SUMIF('DV-Bewegungsdaten'!B:B,Kategorien!A4362,'DV-Bewegungsdaten'!D:D),3)</f>
        <v>0</v>
      </c>
      <c r="V4362" s="324">
        <f>ROUND(SUMIF('DV-Bewegungsdaten'!B:B,Kategorien!A4362,'DV-Bewegungsdaten'!E:E),3)</f>
        <v>0</v>
      </c>
      <c r="AD4362" s="390">
        <f t="shared" si="913"/>
        <v>3.2340000000000009</v>
      </c>
      <c r="AE4362" s="390">
        <f t="shared" si="914"/>
        <v>4.9270000000000005</v>
      </c>
      <c r="AF4362" s="390">
        <f t="shared" si="915"/>
        <v>6.0650000000000004</v>
      </c>
      <c r="AG4362" s="390">
        <f t="shared" si="916"/>
        <v>5.968</v>
      </c>
      <c r="AH4362" s="390">
        <f t="shared" si="917"/>
        <v>5.6100000000000012</v>
      </c>
      <c r="AI4362" s="390">
        <f t="shared" si="918"/>
        <v>6.23</v>
      </c>
      <c r="AJ4362" s="390">
        <f t="shared" si="919"/>
        <v>5.2230000000000008</v>
      </c>
      <c r="AK4362" s="390">
        <f t="shared" si="920"/>
        <v>5.7640000000000011</v>
      </c>
      <c r="AL4362" s="390">
        <f t="shared" si="921"/>
        <v>5.7949999999999999</v>
      </c>
      <c r="AM4362" s="390">
        <f t="shared" si="922"/>
        <v>5.3520000000000003</v>
      </c>
      <c r="AN4362" s="390">
        <f t="shared" si="923"/>
        <v>4.7570000000000006</v>
      </c>
      <c r="AO4362" s="390">
        <f t="shared" si="924"/>
        <v>5.4440000000000008</v>
      </c>
    </row>
    <row r="4363" spans="1:41" ht="15" customHeight="1" x14ac:dyDescent="0.25">
      <c r="A4363" s="127" t="s">
        <v>5473</v>
      </c>
      <c r="B4363" s="125" t="s">
        <v>2080</v>
      </c>
      <c r="C4363" s="125" t="s">
        <v>5474</v>
      </c>
      <c r="D4363" s="125" t="s">
        <v>4745</v>
      </c>
      <c r="F4363" s="126">
        <v>8.7200000000000006</v>
      </c>
      <c r="G4363" s="126">
        <v>9.1199999999999992</v>
      </c>
      <c r="H4363" s="126">
        <v>7.3</v>
      </c>
      <c r="I4363" s="126"/>
      <c r="J4363" s="317"/>
      <c r="K4363" s="323">
        <f>ROUND(SUMIF('VGT-Bewegungsdaten'!B:B,A4363,'VGT-Bewegungsdaten'!C:C),3)</f>
        <v>0</v>
      </c>
      <c r="L4363" s="324">
        <f>ROUND(SUMIF('VGT-Bewegungsdaten'!B:B,$A4363,'VGT-Bewegungsdaten'!D:D),2)</f>
        <v>0</v>
      </c>
      <c r="N4363" s="376" t="s">
        <v>4930</v>
      </c>
      <c r="O4363" s="376" t="s">
        <v>4949</v>
      </c>
      <c r="P4363" s="326">
        <f>ROUND(SUMIF('AV-Bewegungsdaten'!B:B,A4363,'AV-Bewegungsdaten'!C:C),3)</f>
        <v>0</v>
      </c>
      <c r="Q4363" s="324">
        <f>ROUND(SUMIF('AV-Bewegungsdaten'!B:B,$A4363,'AV-Bewegungsdaten'!D:D),2)</f>
        <v>0</v>
      </c>
      <c r="T4363" s="327"/>
      <c r="U4363" s="326">
        <f>ROUND(SUMIF('DV-Bewegungsdaten'!B:B,Kategorien!A4363,'DV-Bewegungsdaten'!D:D),3)</f>
        <v>0</v>
      </c>
      <c r="V4363" s="324">
        <f>ROUND(SUMIF('DV-Bewegungsdaten'!B:B,Kategorien!A4363,'DV-Bewegungsdaten'!E:E),3)</f>
        <v>0</v>
      </c>
      <c r="AD4363" s="390">
        <f t="shared" si="913"/>
        <v>3.2139999999999995</v>
      </c>
      <c r="AE4363" s="390">
        <f t="shared" si="914"/>
        <v>4.9069999999999991</v>
      </c>
      <c r="AF4363" s="390">
        <f t="shared" si="915"/>
        <v>6.044999999999999</v>
      </c>
      <c r="AG4363" s="390">
        <f t="shared" si="916"/>
        <v>5.9479999999999986</v>
      </c>
      <c r="AH4363" s="390">
        <f t="shared" si="917"/>
        <v>5.59</v>
      </c>
      <c r="AI4363" s="390">
        <f t="shared" si="918"/>
        <v>6.2099999999999991</v>
      </c>
      <c r="AJ4363" s="390">
        <f t="shared" si="919"/>
        <v>5.2029999999999994</v>
      </c>
      <c r="AK4363" s="390">
        <f t="shared" si="920"/>
        <v>5.7439999999999998</v>
      </c>
      <c r="AL4363" s="390">
        <f t="shared" si="921"/>
        <v>5.7749999999999986</v>
      </c>
      <c r="AM4363" s="390">
        <f t="shared" si="922"/>
        <v>5.331999999999999</v>
      </c>
      <c r="AN4363" s="390">
        <f t="shared" si="923"/>
        <v>4.7369999999999992</v>
      </c>
      <c r="AO4363" s="390">
        <f t="shared" si="924"/>
        <v>5.4239999999999995</v>
      </c>
    </row>
    <row r="4364" spans="1:41" ht="15" customHeight="1" x14ac:dyDescent="0.25">
      <c r="A4364" s="127" t="s">
        <v>5758</v>
      </c>
      <c r="B4364" s="125" t="s">
        <v>2080</v>
      </c>
      <c r="C4364" s="125" t="s">
        <v>5759</v>
      </c>
      <c r="D4364" s="125" t="s">
        <v>4745</v>
      </c>
      <c r="F4364" s="126">
        <v>8.6999999999999993</v>
      </c>
      <c r="G4364" s="126">
        <v>9.09</v>
      </c>
      <c r="H4364" s="126">
        <v>7.27</v>
      </c>
      <c r="I4364" s="126"/>
      <c r="J4364" s="317"/>
      <c r="K4364" s="323">
        <f>ROUND(SUMIF('VGT-Bewegungsdaten'!B:B,A4364,'VGT-Bewegungsdaten'!C:C),3)</f>
        <v>0</v>
      </c>
      <c r="L4364" s="324">
        <f>ROUND(SUMIF('VGT-Bewegungsdaten'!B:B,$A4364,'VGT-Bewegungsdaten'!D:D),2)</f>
        <v>0</v>
      </c>
      <c r="N4364" s="376" t="s">
        <v>4930</v>
      </c>
      <c r="O4364" s="376" t="s">
        <v>4949</v>
      </c>
      <c r="P4364" s="326">
        <f>ROUND(SUMIF('AV-Bewegungsdaten'!B:B,A4364,'AV-Bewegungsdaten'!C:C),3)</f>
        <v>0</v>
      </c>
      <c r="Q4364" s="324">
        <f>ROUND(SUMIF('AV-Bewegungsdaten'!B:B,$A4364,'AV-Bewegungsdaten'!D:D),2)</f>
        <v>0</v>
      </c>
      <c r="T4364" s="327"/>
      <c r="U4364" s="326">
        <f>ROUND(SUMIF('DV-Bewegungsdaten'!B:B,Kategorien!A4364,'DV-Bewegungsdaten'!D:D),3)</f>
        <v>0</v>
      </c>
      <c r="V4364" s="324">
        <f>ROUND(SUMIF('DV-Bewegungsdaten'!B:B,Kategorien!A4364,'DV-Bewegungsdaten'!E:E),3)</f>
        <v>0</v>
      </c>
      <c r="AD4364" s="390">
        <f t="shared" si="913"/>
        <v>3.1840000000000002</v>
      </c>
      <c r="AE4364" s="390">
        <f t="shared" si="914"/>
        <v>4.8769999999999998</v>
      </c>
      <c r="AF4364" s="390">
        <f t="shared" si="915"/>
        <v>6.0149999999999997</v>
      </c>
      <c r="AG4364" s="390">
        <f t="shared" si="916"/>
        <v>5.9179999999999993</v>
      </c>
      <c r="AH4364" s="390">
        <f t="shared" si="917"/>
        <v>5.5600000000000005</v>
      </c>
      <c r="AI4364" s="390">
        <f t="shared" si="918"/>
        <v>6.18</v>
      </c>
      <c r="AJ4364" s="390">
        <f t="shared" si="919"/>
        <v>5.173</v>
      </c>
      <c r="AK4364" s="390">
        <f t="shared" si="920"/>
        <v>5.7140000000000004</v>
      </c>
      <c r="AL4364" s="390">
        <f t="shared" si="921"/>
        <v>5.7449999999999992</v>
      </c>
      <c r="AM4364" s="390">
        <f t="shared" si="922"/>
        <v>5.3019999999999996</v>
      </c>
      <c r="AN4364" s="390">
        <f t="shared" si="923"/>
        <v>4.7069999999999999</v>
      </c>
      <c r="AO4364" s="390">
        <f t="shared" si="924"/>
        <v>5.3940000000000001</v>
      </c>
    </row>
    <row r="4365" spans="1:41" ht="15" customHeight="1" x14ac:dyDescent="0.25">
      <c r="A4365" s="127" t="s">
        <v>5760</v>
      </c>
      <c r="B4365" s="125" t="s">
        <v>2080</v>
      </c>
      <c r="C4365" s="125" t="s">
        <v>5761</v>
      </c>
      <c r="D4365" s="125" t="s">
        <v>4745</v>
      </c>
      <c r="F4365" s="126">
        <v>8.68</v>
      </c>
      <c r="G4365" s="126">
        <v>9.07</v>
      </c>
      <c r="H4365" s="126">
        <v>7.26</v>
      </c>
      <c r="I4365" s="126"/>
      <c r="J4365" s="317"/>
      <c r="K4365" s="323">
        <f>ROUND(SUMIF('VGT-Bewegungsdaten'!B:B,A4365,'VGT-Bewegungsdaten'!C:C),3)</f>
        <v>0</v>
      </c>
      <c r="L4365" s="324">
        <f>ROUND(SUMIF('VGT-Bewegungsdaten'!B:B,$A4365,'VGT-Bewegungsdaten'!D:D),2)</f>
        <v>0</v>
      </c>
      <c r="N4365" s="376" t="s">
        <v>4930</v>
      </c>
      <c r="O4365" s="376" t="s">
        <v>4949</v>
      </c>
      <c r="P4365" s="326">
        <f>ROUND(SUMIF('AV-Bewegungsdaten'!B:B,A4365,'AV-Bewegungsdaten'!C:C),3)</f>
        <v>0</v>
      </c>
      <c r="Q4365" s="324">
        <f>ROUND(SUMIF('AV-Bewegungsdaten'!B:B,$A4365,'AV-Bewegungsdaten'!D:D),2)</f>
        <v>0</v>
      </c>
      <c r="T4365" s="327"/>
      <c r="U4365" s="326">
        <f>ROUND(SUMIF('DV-Bewegungsdaten'!B:B,Kategorien!A4365,'DV-Bewegungsdaten'!D:D),3)</f>
        <v>0</v>
      </c>
      <c r="V4365" s="324">
        <f>ROUND(SUMIF('DV-Bewegungsdaten'!B:B,Kategorien!A4365,'DV-Bewegungsdaten'!E:E),3)</f>
        <v>0</v>
      </c>
      <c r="AD4365" s="390">
        <f t="shared" si="913"/>
        <v>3.1640000000000006</v>
      </c>
      <c r="AE4365" s="390">
        <f t="shared" si="914"/>
        <v>4.8570000000000002</v>
      </c>
      <c r="AF4365" s="390">
        <f t="shared" si="915"/>
        <v>5.9950000000000001</v>
      </c>
      <c r="AG4365" s="390">
        <f t="shared" si="916"/>
        <v>5.8979999999999997</v>
      </c>
      <c r="AH4365" s="390">
        <f t="shared" si="917"/>
        <v>5.5400000000000009</v>
      </c>
      <c r="AI4365" s="390">
        <f t="shared" si="918"/>
        <v>6.16</v>
      </c>
      <c r="AJ4365" s="390">
        <f t="shared" si="919"/>
        <v>5.1530000000000005</v>
      </c>
      <c r="AK4365" s="390">
        <f t="shared" si="920"/>
        <v>5.6940000000000008</v>
      </c>
      <c r="AL4365" s="390">
        <f t="shared" si="921"/>
        <v>5.7249999999999996</v>
      </c>
      <c r="AM4365" s="390">
        <f t="shared" si="922"/>
        <v>5.282</v>
      </c>
      <c r="AN4365" s="390">
        <f t="shared" si="923"/>
        <v>4.6870000000000003</v>
      </c>
      <c r="AO4365" s="390">
        <f t="shared" si="924"/>
        <v>5.3740000000000006</v>
      </c>
    </row>
    <row r="4366" spans="1:41" ht="15" customHeight="1" x14ac:dyDescent="0.25">
      <c r="A4366" s="127" t="s">
        <v>5762</v>
      </c>
      <c r="B4366" s="125" t="s">
        <v>2080</v>
      </c>
      <c r="C4366" s="125" t="s">
        <v>5763</v>
      </c>
      <c r="D4366" s="125" t="s">
        <v>4745</v>
      </c>
      <c r="F4366" s="126">
        <v>8.65</v>
      </c>
      <c r="G4366" s="126">
        <v>9.0500000000000007</v>
      </c>
      <c r="H4366" s="126">
        <v>7.24</v>
      </c>
      <c r="I4366" s="126"/>
      <c r="J4366" s="317"/>
      <c r="K4366" s="323">
        <f>ROUND(SUMIF('VGT-Bewegungsdaten'!B:B,A4366,'VGT-Bewegungsdaten'!C:C),3)</f>
        <v>0</v>
      </c>
      <c r="L4366" s="324">
        <f>ROUND(SUMIF('VGT-Bewegungsdaten'!B:B,$A4366,'VGT-Bewegungsdaten'!D:D),2)</f>
        <v>0</v>
      </c>
      <c r="N4366" s="376" t="s">
        <v>4930</v>
      </c>
      <c r="O4366" s="376" t="s">
        <v>4949</v>
      </c>
      <c r="P4366" s="326">
        <f>ROUND(SUMIF('AV-Bewegungsdaten'!B:B,A4366,'AV-Bewegungsdaten'!C:C),3)</f>
        <v>0</v>
      </c>
      <c r="Q4366" s="324">
        <f>ROUND(SUMIF('AV-Bewegungsdaten'!B:B,$A4366,'AV-Bewegungsdaten'!D:D),2)</f>
        <v>0</v>
      </c>
      <c r="T4366" s="327"/>
      <c r="U4366" s="326">
        <f>ROUND(SUMIF('DV-Bewegungsdaten'!B:B,Kategorien!A4366,'DV-Bewegungsdaten'!D:D),3)</f>
        <v>0</v>
      </c>
      <c r="V4366" s="324">
        <f>ROUND(SUMIF('DV-Bewegungsdaten'!B:B,Kategorien!A4366,'DV-Bewegungsdaten'!E:E),3)</f>
        <v>0</v>
      </c>
      <c r="AD4366" s="390">
        <f t="shared" si="913"/>
        <v>3.144000000000001</v>
      </c>
      <c r="AE4366" s="390">
        <f t="shared" si="914"/>
        <v>4.8370000000000006</v>
      </c>
      <c r="AF4366" s="390">
        <f t="shared" si="915"/>
        <v>5.9750000000000005</v>
      </c>
      <c r="AG4366" s="390">
        <f t="shared" si="916"/>
        <v>5.8780000000000001</v>
      </c>
      <c r="AH4366" s="390">
        <f t="shared" si="917"/>
        <v>5.5200000000000014</v>
      </c>
      <c r="AI4366" s="390">
        <f t="shared" si="918"/>
        <v>6.1400000000000006</v>
      </c>
      <c r="AJ4366" s="390">
        <f t="shared" si="919"/>
        <v>5.1330000000000009</v>
      </c>
      <c r="AK4366" s="390">
        <f t="shared" si="920"/>
        <v>5.6740000000000013</v>
      </c>
      <c r="AL4366" s="390">
        <f t="shared" si="921"/>
        <v>5.7050000000000001</v>
      </c>
      <c r="AM4366" s="390">
        <f t="shared" si="922"/>
        <v>5.2620000000000005</v>
      </c>
      <c r="AN4366" s="390">
        <f t="shared" si="923"/>
        <v>4.6670000000000007</v>
      </c>
      <c r="AO4366" s="390">
        <f t="shared" si="924"/>
        <v>5.354000000000001</v>
      </c>
    </row>
    <row r="4367" spans="1:41" ht="15" customHeight="1" x14ac:dyDescent="0.25">
      <c r="A4367" s="127" t="s">
        <v>5764</v>
      </c>
      <c r="B4367" s="125" t="s">
        <v>2080</v>
      </c>
      <c r="C4367" s="125" t="s">
        <v>5765</v>
      </c>
      <c r="D4367" s="125" t="s">
        <v>4745</v>
      </c>
      <c r="F4367" s="126">
        <v>8.6300000000000008</v>
      </c>
      <c r="G4367" s="126">
        <v>9.02</v>
      </c>
      <c r="H4367" s="126">
        <v>7.22</v>
      </c>
      <c r="I4367" s="126"/>
      <c r="J4367" s="317"/>
      <c r="K4367" s="323">
        <f>ROUND(SUMIF('VGT-Bewegungsdaten'!B:B,A4367,'VGT-Bewegungsdaten'!C:C),3)</f>
        <v>0</v>
      </c>
      <c r="L4367" s="324">
        <f>ROUND(SUMIF('VGT-Bewegungsdaten'!B:B,$A4367,'VGT-Bewegungsdaten'!D:D),2)</f>
        <v>0</v>
      </c>
      <c r="N4367" s="376" t="s">
        <v>4930</v>
      </c>
      <c r="O4367" s="376" t="s">
        <v>4949</v>
      </c>
      <c r="P4367" s="326">
        <f>ROUND(SUMIF('AV-Bewegungsdaten'!B:B,A4367,'AV-Bewegungsdaten'!C:C),3)</f>
        <v>0</v>
      </c>
      <c r="Q4367" s="324">
        <f>ROUND(SUMIF('AV-Bewegungsdaten'!B:B,$A4367,'AV-Bewegungsdaten'!D:D),2)</f>
        <v>0</v>
      </c>
      <c r="T4367" s="327"/>
      <c r="U4367" s="326">
        <f>ROUND(SUMIF('DV-Bewegungsdaten'!B:B,Kategorien!A4367,'DV-Bewegungsdaten'!D:D),3)</f>
        <v>0</v>
      </c>
      <c r="V4367" s="324">
        <f>ROUND(SUMIF('DV-Bewegungsdaten'!B:B,Kategorien!A4367,'DV-Bewegungsdaten'!E:E),3)</f>
        <v>0</v>
      </c>
      <c r="AD4367" s="390">
        <f t="shared" si="913"/>
        <v>3.1139999999999999</v>
      </c>
      <c r="AE4367" s="390">
        <f t="shared" si="914"/>
        <v>4.8069999999999995</v>
      </c>
      <c r="AF4367" s="390">
        <f t="shared" si="915"/>
        <v>5.9449999999999994</v>
      </c>
      <c r="AG4367" s="390">
        <f t="shared" si="916"/>
        <v>5.847999999999999</v>
      </c>
      <c r="AH4367" s="390">
        <f t="shared" si="917"/>
        <v>5.49</v>
      </c>
      <c r="AI4367" s="390">
        <f t="shared" si="918"/>
        <v>6.1099999999999994</v>
      </c>
      <c r="AJ4367" s="390">
        <f t="shared" si="919"/>
        <v>5.1029999999999998</v>
      </c>
      <c r="AK4367" s="390">
        <f t="shared" si="920"/>
        <v>5.6440000000000001</v>
      </c>
      <c r="AL4367" s="390">
        <f t="shared" si="921"/>
        <v>5.6749999999999989</v>
      </c>
      <c r="AM4367" s="390">
        <f t="shared" si="922"/>
        <v>5.2319999999999993</v>
      </c>
      <c r="AN4367" s="390">
        <f t="shared" si="923"/>
        <v>4.6369999999999996</v>
      </c>
      <c r="AO4367" s="390">
        <f t="shared" si="924"/>
        <v>5.3239999999999998</v>
      </c>
    </row>
    <row r="4368" spans="1:41" ht="15" customHeight="1" x14ac:dyDescent="0.25">
      <c r="A4368" s="127" t="s">
        <v>5766</v>
      </c>
      <c r="B4368" s="125" t="s">
        <v>2080</v>
      </c>
      <c r="C4368" s="125" t="s">
        <v>5767</v>
      </c>
      <c r="D4368" s="125" t="s">
        <v>4745</v>
      </c>
      <c r="F4368" s="126">
        <v>8.61</v>
      </c>
      <c r="G4368" s="126">
        <v>9</v>
      </c>
      <c r="H4368" s="126">
        <v>7.2</v>
      </c>
      <c r="I4368" s="126"/>
      <c r="J4368" s="317"/>
      <c r="K4368" s="323">
        <f>ROUND(SUMIF('VGT-Bewegungsdaten'!B:B,A4368,'VGT-Bewegungsdaten'!C:C),3)</f>
        <v>0</v>
      </c>
      <c r="L4368" s="324">
        <f>ROUND(SUMIF('VGT-Bewegungsdaten'!B:B,$A4368,'VGT-Bewegungsdaten'!D:D),2)</f>
        <v>0</v>
      </c>
      <c r="N4368" s="376" t="s">
        <v>4930</v>
      </c>
      <c r="O4368" s="376" t="s">
        <v>4949</v>
      </c>
      <c r="P4368" s="326">
        <f>ROUND(SUMIF('AV-Bewegungsdaten'!B:B,A4368,'AV-Bewegungsdaten'!C:C),3)</f>
        <v>0</v>
      </c>
      <c r="Q4368" s="324">
        <f>ROUND(SUMIF('AV-Bewegungsdaten'!B:B,$A4368,'AV-Bewegungsdaten'!D:D),2)</f>
        <v>0</v>
      </c>
      <c r="T4368" s="327"/>
      <c r="U4368" s="326">
        <f>ROUND(SUMIF('DV-Bewegungsdaten'!B:B,Kategorien!A4368,'DV-Bewegungsdaten'!D:D),3)</f>
        <v>0</v>
      </c>
      <c r="V4368" s="324">
        <f>ROUND(SUMIF('DV-Bewegungsdaten'!B:B,Kategorien!A4368,'DV-Bewegungsdaten'!E:E),3)</f>
        <v>0</v>
      </c>
      <c r="AD4368" s="390">
        <f t="shared" si="913"/>
        <v>3.0940000000000003</v>
      </c>
      <c r="AE4368" s="390">
        <f t="shared" si="914"/>
        <v>4.7869999999999999</v>
      </c>
      <c r="AF4368" s="390">
        <f t="shared" si="915"/>
        <v>5.9249999999999998</v>
      </c>
      <c r="AG4368" s="390">
        <f t="shared" si="916"/>
        <v>5.8279999999999994</v>
      </c>
      <c r="AH4368" s="390">
        <f t="shared" si="917"/>
        <v>5.4700000000000006</v>
      </c>
      <c r="AI4368" s="390">
        <f t="shared" si="918"/>
        <v>6.09</v>
      </c>
      <c r="AJ4368" s="390">
        <f t="shared" si="919"/>
        <v>5.0830000000000002</v>
      </c>
      <c r="AK4368" s="390">
        <f t="shared" si="920"/>
        <v>5.6240000000000006</v>
      </c>
      <c r="AL4368" s="390">
        <f t="shared" si="921"/>
        <v>5.6549999999999994</v>
      </c>
      <c r="AM4368" s="390">
        <f t="shared" si="922"/>
        <v>5.2119999999999997</v>
      </c>
      <c r="AN4368" s="390">
        <f t="shared" si="923"/>
        <v>4.617</v>
      </c>
      <c r="AO4368" s="390">
        <f t="shared" si="924"/>
        <v>5.3040000000000003</v>
      </c>
    </row>
    <row r="4369" spans="1:41" ht="15" customHeight="1" x14ac:dyDescent="0.25">
      <c r="A4369" s="127" t="s">
        <v>5768</v>
      </c>
      <c r="B4369" s="125" t="s">
        <v>2080</v>
      </c>
      <c r="C4369" s="125" t="s">
        <v>5769</v>
      </c>
      <c r="D4369" s="125" t="s">
        <v>4745</v>
      </c>
      <c r="F4369" s="126">
        <v>8.59</v>
      </c>
      <c r="G4369" s="126">
        <v>8.98</v>
      </c>
      <c r="H4369" s="126">
        <v>7.18</v>
      </c>
      <c r="I4369" s="126"/>
      <c r="J4369" s="317"/>
      <c r="K4369" s="323">
        <f>ROUND(SUMIF('VGT-Bewegungsdaten'!B:B,A4369,'VGT-Bewegungsdaten'!C:C),3)</f>
        <v>0</v>
      </c>
      <c r="L4369" s="324">
        <f>ROUND(SUMIF('VGT-Bewegungsdaten'!B:B,$A4369,'VGT-Bewegungsdaten'!D:D),2)</f>
        <v>0</v>
      </c>
      <c r="N4369" s="376" t="s">
        <v>4930</v>
      </c>
      <c r="O4369" s="376" t="s">
        <v>4949</v>
      </c>
      <c r="P4369" s="326">
        <f>ROUND(SUMIF('AV-Bewegungsdaten'!B:B,A4369,'AV-Bewegungsdaten'!C:C),3)</f>
        <v>0</v>
      </c>
      <c r="Q4369" s="324">
        <f>ROUND(SUMIF('AV-Bewegungsdaten'!B:B,$A4369,'AV-Bewegungsdaten'!D:D),2)</f>
        <v>0</v>
      </c>
      <c r="T4369" s="327"/>
      <c r="U4369" s="326">
        <f>ROUND(SUMIF('DV-Bewegungsdaten'!B:B,Kategorien!A4369,'DV-Bewegungsdaten'!D:D),3)</f>
        <v>0</v>
      </c>
      <c r="V4369" s="324">
        <f>ROUND(SUMIF('DV-Bewegungsdaten'!B:B,Kategorien!A4369,'DV-Bewegungsdaten'!E:E),3)</f>
        <v>0</v>
      </c>
      <c r="AD4369" s="390">
        <f t="shared" si="913"/>
        <v>3.0740000000000007</v>
      </c>
      <c r="AE4369" s="390">
        <f t="shared" si="914"/>
        <v>4.7670000000000003</v>
      </c>
      <c r="AF4369" s="390">
        <f t="shared" si="915"/>
        <v>5.9050000000000002</v>
      </c>
      <c r="AG4369" s="390">
        <f t="shared" si="916"/>
        <v>5.8079999999999998</v>
      </c>
      <c r="AH4369" s="390">
        <f t="shared" si="917"/>
        <v>5.4500000000000011</v>
      </c>
      <c r="AI4369" s="390">
        <f t="shared" si="918"/>
        <v>6.07</v>
      </c>
      <c r="AJ4369" s="390">
        <f t="shared" si="919"/>
        <v>5.0630000000000006</v>
      </c>
      <c r="AK4369" s="390">
        <f t="shared" si="920"/>
        <v>5.604000000000001</v>
      </c>
      <c r="AL4369" s="390">
        <f t="shared" si="921"/>
        <v>5.6349999999999998</v>
      </c>
      <c r="AM4369" s="390">
        <f t="shared" si="922"/>
        <v>5.1920000000000002</v>
      </c>
      <c r="AN4369" s="390">
        <f t="shared" si="923"/>
        <v>4.5970000000000004</v>
      </c>
      <c r="AO4369" s="390">
        <f t="shared" si="924"/>
        <v>5.2840000000000007</v>
      </c>
    </row>
    <row r="4370" spans="1:41" ht="15" customHeight="1" x14ac:dyDescent="0.25">
      <c r="A4370" s="127" t="s">
        <v>5770</v>
      </c>
      <c r="B4370" s="125" t="s">
        <v>2080</v>
      </c>
      <c r="C4370" s="125" t="s">
        <v>5771</v>
      </c>
      <c r="D4370" s="125" t="s">
        <v>4745</v>
      </c>
      <c r="F4370" s="126">
        <v>8.57</v>
      </c>
      <c r="G4370" s="126">
        <v>8.9600000000000009</v>
      </c>
      <c r="H4370" s="126">
        <v>7.17</v>
      </c>
      <c r="I4370" s="126"/>
      <c r="J4370" s="317"/>
      <c r="K4370" s="323">
        <f>ROUND(SUMIF('VGT-Bewegungsdaten'!B:B,A4370,'VGT-Bewegungsdaten'!C:C),3)</f>
        <v>0</v>
      </c>
      <c r="L4370" s="324">
        <f>ROUND(SUMIF('VGT-Bewegungsdaten'!B:B,$A4370,'VGT-Bewegungsdaten'!D:D),2)</f>
        <v>0</v>
      </c>
      <c r="N4370" s="376" t="s">
        <v>4930</v>
      </c>
      <c r="O4370" s="376" t="s">
        <v>4949</v>
      </c>
      <c r="P4370" s="326">
        <f>ROUND(SUMIF('AV-Bewegungsdaten'!B:B,A4370,'AV-Bewegungsdaten'!C:C),3)</f>
        <v>0</v>
      </c>
      <c r="Q4370" s="324">
        <f>ROUND(SUMIF('AV-Bewegungsdaten'!B:B,$A4370,'AV-Bewegungsdaten'!D:D),2)</f>
        <v>0</v>
      </c>
      <c r="T4370" s="327"/>
      <c r="U4370" s="326">
        <f>ROUND(SUMIF('DV-Bewegungsdaten'!B:B,Kategorien!A4370,'DV-Bewegungsdaten'!D:D),3)</f>
        <v>0</v>
      </c>
      <c r="V4370" s="324">
        <f>ROUND(SUMIF('DV-Bewegungsdaten'!B:B,Kategorien!A4370,'DV-Bewegungsdaten'!E:E),3)</f>
        <v>0</v>
      </c>
      <c r="AD4370" s="390">
        <f t="shared" si="913"/>
        <v>3.0540000000000012</v>
      </c>
      <c r="AE4370" s="390">
        <f t="shared" si="914"/>
        <v>4.7470000000000008</v>
      </c>
      <c r="AF4370" s="390">
        <f t="shared" si="915"/>
        <v>5.8850000000000007</v>
      </c>
      <c r="AG4370" s="390">
        <f t="shared" si="916"/>
        <v>5.7880000000000003</v>
      </c>
      <c r="AH4370" s="390">
        <f t="shared" si="917"/>
        <v>5.4300000000000015</v>
      </c>
      <c r="AI4370" s="390">
        <f t="shared" si="918"/>
        <v>6.0500000000000007</v>
      </c>
      <c r="AJ4370" s="390">
        <f t="shared" si="919"/>
        <v>5.043000000000001</v>
      </c>
      <c r="AK4370" s="390">
        <f t="shared" si="920"/>
        <v>5.5840000000000014</v>
      </c>
      <c r="AL4370" s="390">
        <f t="shared" si="921"/>
        <v>5.6150000000000002</v>
      </c>
      <c r="AM4370" s="390">
        <f t="shared" si="922"/>
        <v>5.1720000000000006</v>
      </c>
      <c r="AN4370" s="390">
        <f t="shared" si="923"/>
        <v>4.5770000000000008</v>
      </c>
      <c r="AO4370" s="390">
        <f t="shared" si="924"/>
        <v>5.2640000000000011</v>
      </c>
    </row>
    <row r="4371" spans="1:41" ht="15" customHeight="1" x14ac:dyDescent="0.25">
      <c r="A4371" s="127" t="s">
        <v>5772</v>
      </c>
      <c r="B4371" s="125" t="s">
        <v>2080</v>
      </c>
      <c r="C4371" s="125" t="s">
        <v>5773</v>
      </c>
      <c r="D4371" s="125" t="s">
        <v>4745</v>
      </c>
      <c r="F4371" s="126">
        <v>8.5500000000000007</v>
      </c>
      <c r="G4371" s="126">
        <v>8.93</v>
      </c>
      <c r="H4371" s="126">
        <v>7.14</v>
      </c>
      <c r="I4371" s="126"/>
      <c r="J4371" s="317"/>
      <c r="K4371" s="323">
        <f>ROUND(SUMIF('VGT-Bewegungsdaten'!B:B,A4371,'VGT-Bewegungsdaten'!C:C),3)</f>
        <v>0</v>
      </c>
      <c r="L4371" s="324">
        <f>ROUND(SUMIF('VGT-Bewegungsdaten'!B:B,$A4371,'VGT-Bewegungsdaten'!D:D),2)</f>
        <v>0</v>
      </c>
      <c r="N4371" s="376" t="s">
        <v>4930</v>
      </c>
      <c r="O4371" s="376" t="s">
        <v>4949</v>
      </c>
      <c r="P4371" s="326">
        <f>ROUND(SUMIF('AV-Bewegungsdaten'!B:B,A4371,'AV-Bewegungsdaten'!C:C),3)</f>
        <v>0</v>
      </c>
      <c r="Q4371" s="324">
        <f>ROUND(SUMIF('AV-Bewegungsdaten'!B:B,$A4371,'AV-Bewegungsdaten'!D:D),2)</f>
        <v>0</v>
      </c>
      <c r="T4371" s="327"/>
      <c r="U4371" s="326">
        <f>ROUND(SUMIF('DV-Bewegungsdaten'!B:B,Kategorien!A4371,'DV-Bewegungsdaten'!D:D),3)</f>
        <v>0</v>
      </c>
      <c r="V4371" s="324">
        <f>ROUND(SUMIF('DV-Bewegungsdaten'!B:B,Kategorien!A4371,'DV-Bewegungsdaten'!E:E),3)</f>
        <v>0</v>
      </c>
      <c r="AD4371" s="390">
        <f t="shared" si="913"/>
        <v>3.024</v>
      </c>
      <c r="AE4371" s="390">
        <f t="shared" si="914"/>
        <v>4.7169999999999996</v>
      </c>
      <c r="AF4371" s="390">
        <f t="shared" si="915"/>
        <v>5.8549999999999995</v>
      </c>
      <c r="AG4371" s="390">
        <f t="shared" si="916"/>
        <v>5.7579999999999991</v>
      </c>
      <c r="AH4371" s="390">
        <f t="shared" si="917"/>
        <v>5.4</v>
      </c>
      <c r="AI4371" s="390">
        <f t="shared" si="918"/>
        <v>6.02</v>
      </c>
      <c r="AJ4371" s="390">
        <f t="shared" si="919"/>
        <v>5.0129999999999999</v>
      </c>
      <c r="AK4371" s="390">
        <f t="shared" si="920"/>
        <v>5.5540000000000003</v>
      </c>
      <c r="AL4371" s="390">
        <f t="shared" si="921"/>
        <v>5.5849999999999991</v>
      </c>
      <c r="AM4371" s="390">
        <f t="shared" si="922"/>
        <v>5.1419999999999995</v>
      </c>
      <c r="AN4371" s="390">
        <f t="shared" si="923"/>
        <v>4.5469999999999997</v>
      </c>
      <c r="AO4371" s="390">
        <f t="shared" si="924"/>
        <v>5.234</v>
      </c>
    </row>
    <row r="4372" spans="1:41" ht="15" customHeight="1" x14ac:dyDescent="0.25">
      <c r="A4372" s="127" t="s">
        <v>5774</v>
      </c>
      <c r="B4372" s="125" t="s">
        <v>2080</v>
      </c>
      <c r="C4372" s="125" t="s">
        <v>5775</v>
      </c>
      <c r="D4372" s="125" t="s">
        <v>5776</v>
      </c>
      <c r="F4372" s="126">
        <v>8.5299999999999994</v>
      </c>
      <c r="G4372" s="126">
        <v>8.91</v>
      </c>
      <c r="H4372" s="126">
        <v>7.13</v>
      </c>
      <c r="I4372" s="126"/>
      <c r="J4372" s="317"/>
      <c r="K4372" s="323">
        <f>ROUND(SUMIF('VGT-Bewegungsdaten'!B:B,A4372,'VGT-Bewegungsdaten'!C:C),3)</f>
        <v>0</v>
      </c>
      <c r="L4372" s="324">
        <f>ROUND(SUMIF('VGT-Bewegungsdaten'!B:B,$A4372,'VGT-Bewegungsdaten'!D:D),2)</f>
        <v>0</v>
      </c>
      <c r="N4372" s="376" t="s">
        <v>4930</v>
      </c>
      <c r="O4372" s="376" t="s">
        <v>4949</v>
      </c>
      <c r="P4372" s="326">
        <f>ROUND(SUMIF('AV-Bewegungsdaten'!B:B,A4372,'AV-Bewegungsdaten'!C:C),3)</f>
        <v>0</v>
      </c>
      <c r="Q4372" s="324">
        <f>ROUND(SUMIF('AV-Bewegungsdaten'!B:B,$A4372,'AV-Bewegungsdaten'!D:D),2)</f>
        <v>0</v>
      </c>
      <c r="T4372" s="327"/>
      <c r="U4372" s="326">
        <f>ROUND(SUMIF('DV-Bewegungsdaten'!B:B,Kategorien!A4372,'DV-Bewegungsdaten'!D:D),3)</f>
        <v>0</v>
      </c>
      <c r="V4372" s="324">
        <f>ROUND(SUMIF('DV-Bewegungsdaten'!B:B,Kategorien!A4372,'DV-Bewegungsdaten'!E:E),3)</f>
        <v>0</v>
      </c>
      <c r="AD4372" s="390">
        <f t="shared" si="913"/>
        <v>3.0040000000000004</v>
      </c>
      <c r="AE4372" s="390">
        <f t="shared" si="914"/>
        <v>4.6970000000000001</v>
      </c>
      <c r="AF4372" s="390">
        <f t="shared" si="915"/>
        <v>5.835</v>
      </c>
      <c r="AG4372" s="390">
        <f t="shared" si="916"/>
        <v>5.7379999999999995</v>
      </c>
      <c r="AH4372" s="390">
        <f t="shared" si="917"/>
        <v>5.3800000000000008</v>
      </c>
      <c r="AI4372" s="390">
        <f t="shared" si="918"/>
        <v>6</v>
      </c>
      <c r="AJ4372" s="390">
        <f t="shared" si="919"/>
        <v>4.9930000000000003</v>
      </c>
      <c r="AK4372" s="390">
        <f t="shared" si="920"/>
        <v>5.5340000000000007</v>
      </c>
      <c r="AL4372" s="390">
        <f t="shared" si="921"/>
        <v>5.5649999999999995</v>
      </c>
      <c r="AM4372" s="390">
        <f t="shared" si="922"/>
        <v>5.1219999999999999</v>
      </c>
      <c r="AN4372" s="390">
        <f t="shared" si="923"/>
        <v>4.5270000000000001</v>
      </c>
      <c r="AO4372" s="390">
        <f t="shared" si="924"/>
        <v>5.2140000000000004</v>
      </c>
    </row>
    <row r="4373" spans="1:41" ht="15" customHeight="1" x14ac:dyDescent="0.25">
      <c r="A4373" s="127" t="s">
        <v>5777</v>
      </c>
      <c r="B4373" s="125" t="s">
        <v>2080</v>
      </c>
      <c r="C4373" s="125" t="s">
        <v>5778</v>
      </c>
      <c r="D4373" s="125" t="s">
        <v>5776</v>
      </c>
      <c r="F4373" s="126">
        <v>8.5299999999999994</v>
      </c>
      <c r="G4373" s="126">
        <v>8.91</v>
      </c>
      <c r="H4373" s="126">
        <v>7.13</v>
      </c>
      <c r="I4373" s="126"/>
      <c r="J4373" s="317"/>
      <c r="K4373" s="323">
        <f>ROUND(SUMIF('VGT-Bewegungsdaten'!B:B,A4373,'VGT-Bewegungsdaten'!C:C),3)</f>
        <v>0</v>
      </c>
      <c r="L4373" s="324">
        <f>ROUND(SUMIF('VGT-Bewegungsdaten'!B:B,$A4373,'VGT-Bewegungsdaten'!D:D),2)</f>
        <v>0</v>
      </c>
      <c r="N4373" s="376" t="s">
        <v>4930</v>
      </c>
      <c r="O4373" s="376" t="s">
        <v>4949</v>
      </c>
      <c r="P4373" s="326">
        <f>ROUND(SUMIF('AV-Bewegungsdaten'!B:B,A4373,'AV-Bewegungsdaten'!C:C),3)</f>
        <v>0</v>
      </c>
      <c r="Q4373" s="324">
        <f>ROUND(SUMIF('AV-Bewegungsdaten'!B:B,$A4373,'AV-Bewegungsdaten'!D:D),2)</f>
        <v>0</v>
      </c>
      <c r="T4373" s="327"/>
      <c r="U4373" s="326">
        <f>ROUND(SUMIF('DV-Bewegungsdaten'!B:B,Kategorien!A4373,'DV-Bewegungsdaten'!D:D),3)</f>
        <v>0</v>
      </c>
      <c r="V4373" s="324">
        <f>ROUND(SUMIF('DV-Bewegungsdaten'!B:B,Kategorien!A4373,'DV-Bewegungsdaten'!E:E),3)</f>
        <v>0</v>
      </c>
      <c r="AD4373" s="390">
        <f t="shared" si="913"/>
        <v>3.0040000000000004</v>
      </c>
      <c r="AE4373" s="390">
        <f t="shared" si="914"/>
        <v>4.6970000000000001</v>
      </c>
      <c r="AF4373" s="390">
        <f t="shared" si="915"/>
        <v>5.835</v>
      </c>
      <c r="AG4373" s="390">
        <f t="shared" si="916"/>
        <v>5.7379999999999995</v>
      </c>
      <c r="AH4373" s="390">
        <f t="shared" si="917"/>
        <v>5.3800000000000008</v>
      </c>
      <c r="AI4373" s="390">
        <f t="shared" si="918"/>
        <v>6</v>
      </c>
      <c r="AJ4373" s="390">
        <f t="shared" si="919"/>
        <v>4.9930000000000003</v>
      </c>
      <c r="AK4373" s="390">
        <f t="shared" si="920"/>
        <v>5.5340000000000007</v>
      </c>
      <c r="AL4373" s="390">
        <f t="shared" si="921"/>
        <v>5.5649999999999995</v>
      </c>
      <c r="AM4373" s="390">
        <f t="shared" si="922"/>
        <v>5.1219999999999999</v>
      </c>
      <c r="AN4373" s="390">
        <f t="shared" si="923"/>
        <v>4.5270000000000001</v>
      </c>
      <c r="AO4373" s="390">
        <f t="shared" si="924"/>
        <v>5.2140000000000004</v>
      </c>
    </row>
    <row r="4374" spans="1:41" ht="15" customHeight="1" x14ac:dyDescent="0.25">
      <c r="A4374" s="127" t="s">
        <v>5779</v>
      </c>
      <c r="B4374" s="125" t="s">
        <v>2080</v>
      </c>
      <c r="C4374" s="125" t="s">
        <v>5780</v>
      </c>
      <c r="D4374" s="125" t="s">
        <v>5776</v>
      </c>
      <c r="F4374" s="126">
        <v>8.5299999999999994</v>
      </c>
      <c r="G4374" s="126">
        <v>8.91</v>
      </c>
      <c r="H4374" s="126">
        <v>7.13</v>
      </c>
      <c r="I4374" s="126"/>
      <c r="J4374" s="317"/>
      <c r="K4374" s="323">
        <f>ROUND(SUMIF('VGT-Bewegungsdaten'!B:B,A4374,'VGT-Bewegungsdaten'!C:C),3)</f>
        <v>0</v>
      </c>
      <c r="L4374" s="324">
        <f>ROUND(SUMIF('VGT-Bewegungsdaten'!B:B,$A4374,'VGT-Bewegungsdaten'!D:D),2)</f>
        <v>0</v>
      </c>
      <c r="N4374" s="376" t="s">
        <v>4930</v>
      </c>
      <c r="O4374" s="376" t="s">
        <v>4949</v>
      </c>
      <c r="P4374" s="326">
        <f>ROUND(SUMIF('AV-Bewegungsdaten'!B:B,A4374,'AV-Bewegungsdaten'!C:C),3)</f>
        <v>0</v>
      </c>
      <c r="Q4374" s="324">
        <f>ROUND(SUMIF('AV-Bewegungsdaten'!B:B,$A4374,'AV-Bewegungsdaten'!D:D),2)</f>
        <v>0</v>
      </c>
      <c r="T4374" s="327"/>
      <c r="U4374" s="326">
        <f>ROUND(SUMIF('DV-Bewegungsdaten'!B:B,Kategorien!A4374,'DV-Bewegungsdaten'!D:D),3)</f>
        <v>0</v>
      </c>
      <c r="V4374" s="324">
        <f>ROUND(SUMIF('DV-Bewegungsdaten'!B:B,Kategorien!A4374,'DV-Bewegungsdaten'!E:E),3)</f>
        <v>0</v>
      </c>
      <c r="AD4374" s="390">
        <f t="shared" si="913"/>
        <v>3.0040000000000004</v>
      </c>
      <c r="AE4374" s="390">
        <f t="shared" si="914"/>
        <v>4.6970000000000001</v>
      </c>
      <c r="AF4374" s="390">
        <f t="shared" si="915"/>
        <v>5.835</v>
      </c>
      <c r="AG4374" s="390">
        <f t="shared" si="916"/>
        <v>5.7379999999999995</v>
      </c>
      <c r="AH4374" s="390">
        <f t="shared" si="917"/>
        <v>5.3800000000000008</v>
      </c>
      <c r="AI4374" s="390">
        <f t="shared" si="918"/>
        <v>6</v>
      </c>
      <c r="AJ4374" s="390">
        <f t="shared" si="919"/>
        <v>4.9930000000000003</v>
      </c>
      <c r="AK4374" s="390">
        <f t="shared" si="920"/>
        <v>5.5340000000000007</v>
      </c>
      <c r="AL4374" s="390">
        <f t="shared" si="921"/>
        <v>5.5649999999999995</v>
      </c>
      <c r="AM4374" s="390">
        <f t="shared" si="922"/>
        <v>5.1219999999999999</v>
      </c>
      <c r="AN4374" s="390">
        <f t="shared" si="923"/>
        <v>4.5270000000000001</v>
      </c>
      <c r="AO4374" s="390">
        <f t="shared" si="924"/>
        <v>5.2140000000000004</v>
      </c>
    </row>
    <row r="4375" spans="1:41" ht="15" customHeight="1" x14ac:dyDescent="0.25">
      <c r="A4375" s="127" t="s">
        <v>5781</v>
      </c>
      <c r="B4375" s="125" t="s">
        <v>2080</v>
      </c>
      <c r="C4375" s="125" t="s">
        <v>5782</v>
      </c>
      <c r="D4375" s="125" t="s">
        <v>5776</v>
      </c>
      <c r="F4375" s="126">
        <v>8.5299999999999994</v>
      </c>
      <c r="G4375" s="126">
        <v>8.91</v>
      </c>
      <c r="H4375" s="126">
        <v>7.13</v>
      </c>
      <c r="I4375" s="126"/>
      <c r="J4375" s="317"/>
      <c r="K4375" s="323">
        <f>ROUND(SUMIF('VGT-Bewegungsdaten'!B:B,A4375,'VGT-Bewegungsdaten'!C:C),3)</f>
        <v>0</v>
      </c>
      <c r="L4375" s="324">
        <f>ROUND(SUMIF('VGT-Bewegungsdaten'!B:B,$A4375,'VGT-Bewegungsdaten'!D:D),2)</f>
        <v>0</v>
      </c>
      <c r="N4375" s="376" t="s">
        <v>4930</v>
      </c>
      <c r="O4375" s="376" t="s">
        <v>4949</v>
      </c>
      <c r="P4375" s="326">
        <f>ROUND(SUMIF('AV-Bewegungsdaten'!B:B,A4375,'AV-Bewegungsdaten'!C:C),3)</f>
        <v>0</v>
      </c>
      <c r="Q4375" s="324">
        <f>ROUND(SUMIF('AV-Bewegungsdaten'!B:B,$A4375,'AV-Bewegungsdaten'!D:D),2)</f>
        <v>0</v>
      </c>
      <c r="T4375" s="327"/>
      <c r="U4375" s="326">
        <f>ROUND(SUMIF('DV-Bewegungsdaten'!B:B,Kategorien!A4375,'DV-Bewegungsdaten'!D:D),3)</f>
        <v>0</v>
      </c>
      <c r="V4375" s="324">
        <f>ROUND(SUMIF('DV-Bewegungsdaten'!B:B,Kategorien!A4375,'DV-Bewegungsdaten'!E:E),3)</f>
        <v>0</v>
      </c>
      <c r="AD4375" s="390">
        <f t="shared" si="913"/>
        <v>3.0040000000000004</v>
      </c>
      <c r="AE4375" s="390">
        <f t="shared" si="914"/>
        <v>4.6970000000000001</v>
      </c>
      <c r="AF4375" s="390">
        <f t="shared" si="915"/>
        <v>5.835</v>
      </c>
      <c r="AG4375" s="390">
        <f t="shared" si="916"/>
        <v>5.7379999999999995</v>
      </c>
      <c r="AH4375" s="390">
        <f t="shared" si="917"/>
        <v>5.3800000000000008</v>
      </c>
      <c r="AI4375" s="390">
        <f t="shared" si="918"/>
        <v>6</v>
      </c>
      <c r="AJ4375" s="390">
        <f t="shared" si="919"/>
        <v>4.9930000000000003</v>
      </c>
      <c r="AK4375" s="390">
        <f t="shared" si="920"/>
        <v>5.5340000000000007</v>
      </c>
      <c r="AL4375" s="390">
        <f t="shared" si="921"/>
        <v>5.5649999999999995</v>
      </c>
      <c r="AM4375" s="390">
        <f t="shared" si="922"/>
        <v>5.1219999999999999</v>
      </c>
      <c r="AN4375" s="390">
        <f t="shared" si="923"/>
        <v>4.5270000000000001</v>
      </c>
      <c r="AO4375" s="390">
        <f t="shared" si="924"/>
        <v>5.2140000000000004</v>
      </c>
    </row>
    <row r="4376" spans="1:41" ht="15" customHeight="1" x14ac:dyDescent="0.25">
      <c r="A4376" s="127" t="s">
        <v>6158</v>
      </c>
      <c r="B4376" s="125" t="s">
        <v>2080</v>
      </c>
      <c r="C4376" s="125" t="s">
        <v>6159</v>
      </c>
      <c r="D4376" s="125" t="s">
        <v>5776</v>
      </c>
      <c r="F4376" s="126">
        <v>8.5299999999999994</v>
      </c>
      <c r="G4376" s="126">
        <v>8.91</v>
      </c>
      <c r="H4376" s="126">
        <v>7.13</v>
      </c>
      <c r="I4376" s="126"/>
      <c r="J4376" s="317"/>
      <c r="K4376" s="323">
        <f>ROUND(SUMIF('VGT-Bewegungsdaten'!B:B,A4376,'VGT-Bewegungsdaten'!C:C),3)</f>
        <v>0</v>
      </c>
      <c r="L4376" s="324">
        <f>ROUND(SUMIF('VGT-Bewegungsdaten'!B:B,$A4376,'VGT-Bewegungsdaten'!D:D),2)</f>
        <v>0</v>
      </c>
      <c r="N4376" s="376" t="s">
        <v>4930</v>
      </c>
      <c r="O4376" s="376" t="s">
        <v>4949</v>
      </c>
      <c r="P4376" s="326">
        <f>ROUND(SUMIF('AV-Bewegungsdaten'!B:B,A4376,'AV-Bewegungsdaten'!C:C),3)</f>
        <v>0</v>
      </c>
      <c r="Q4376" s="324">
        <f>ROUND(SUMIF('AV-Bewegungsdaten'!B:B,$A4376,'AV-Bewegungsdaten'!D:D),2)</f>
        <v>0</v>
      </c>
      <c r="T4376" s="327"/>
      <c r="U4376" s="326">
        <f>ROUND(SUMIF('DV-Bewegungsdaten'!B:B,Kategorien!A4376,'DV-Bewegungsdaten'!D:D),3)</f>
        <v>0</v>
      </c>
      <c r="V4376" s="324">
        <f>ROUND(SUMIF('DV-Bewegungsdaten'!B:B,Kategorien!A4376,'DV-Bewegungsdaten'!E:E),3)</f>
        <v>0</v>
      </c>
      <c r="AD4376" s="390">
        <f t="shared" si="913"/>
        <v>3.0040000000000004</v>
      </c>
      <c r="AE4376" s="390">
        <f t="shared" si="914"/>
        <v>4.6970000000000001</v>
      </c>
      <c r="AF4376" s="390">
        <f t="shared" si="915"/>
        <v>5.835</v>
      </c>
      <c r="AG4376" s="390">
        <f t="shared" si="916"/>
        <v>5.7379999999999995</v>
      </c>
      <c r="AH4376" s="390">
        <f t="shared" si="917"/>
        <v>5.3800000000000008</v>
      </c>
      <c r="AI4376" s="390">
        <f t="shared" si="918"/>
        <v>6</v>
      </c>
      <c r="AJ4376" s="390">
        <f t="shared" si="919"/>
        <v>4.9930000000000003</v>
      </c>
      <c r="AK4376" s="390">
        <f t="shared" si="920"/>
        <v>5.5340000000000007</v>
      </c>
      <c r="AL4376" s="390">
        <f t="shared" si="921"/>
        <v>5.5649999999999995</v>
      </c>
      <c r="AM4376" s="390">
        <f t="shared" si="922"/>
        <v>5.1219999999999999</v>
      </c>
      <c r="AN4376" s="390">
        <f t="shared" si="923"/>
        <v>4.5270000000000001</v>
      </c>
      <c r="AO4376" s="390">
        <f t="shared" si="924"/>
        <v>5.2140000000000004</v>
      </c>
    </row>
    <row r="4377" spans="1:41" ht="15" customHeight="1" x14ac:dyDescent="0.25">
      <c r="A4377" s="127" t="s">
        <v>6160</v>
      </c>
      <c r="B4377" s="125" t="s">
        <v>2080</v>
      </c>
      <c r="C4377" s="125" t="s">
        <v>6161</v>
      </c>
      <c r="D4377" s="125" t="s">
        <v>5776</v>
      </c>
      <c r="F4377" s="126">
        <v>8.5299999999999994</v>
      </c>
      <c r="G4377" s="126">
        <v>8.91</v>
      </c>
      <c r="H4377" s="126">
        <v>7.13</v>
      </c>
      <c r="I4377" s="126"/>
      <c r="J4377" s="317"/>
      <c r="K4377" s="323">
        <f>ROUND(SUMIF('VGT-Bewegungsdaten'!B:B,A4377,'VGT-Bewegungsdaten'!C:C),3)</f>
        <v>0</v>
      </c>
      <c r="L4377" s="324">
        <f>ROUND(SUMIF('VGT-Bewegungsdaten'!B:B,$A4377,'VGT-Bewegungsdaten'!D:D),2)</f>
        <v>0</v>
      </c>
      <c r="N4377" s="376" t="s">
        <v>4930</v>
      </c>
      <c r="O4377" s="376" t="s">
        <v>4949</v>
      </c>
      <c r="P4377" s="326">
        <f>ROUND(SUMIF('AV-Bewegungsdaten'!B:B,A4377,'AV-Bewegungsdaten'!C:C),3)</f>
        <v>0</v>
      </c>
      <c r="Q4377" s="324">
        <f>ROUND(SUMIF('AV-Bewegungsdaten'!B:B,$A4377,'AV-Bewegungsdaten'!D:D),2)</f>
        <v>0</v>
      </c>
      <c r="T4377" s="327"/>
      <c r="U4377" s="326">
        <f>ROUND(SUMIF('DV-Bewegungsdaten'!B:B,Kategorien!A4377,'DV-Bewegungsdaten'!D:D),3)</f>
        <v>0</v>
      </c>
      <c r="V4377" s="324">
        <f>ROUND(SUMIF('DV-Bewegungsdaten'!B:B,Kategorien!A4377,'DV-Bewegungsdaten'!E:E),3)</f>
        <v>0</v>
      </c>
      <c r="AD4377" s="390">
        <f t="shared" si="913"/>
        <v>3.0040000000000004</v>
      </c>
      <c r="AE4377" s="390">
        <f t="shared" si="914"/>
        <v>4.6970000000000001</v>
      </c>
      <c r="AF4377" s="390">
        <f t="shared" si="915"/>
        <v>5.835</v>
      </c>
      <c r="AG4377" s="390">
        <f t="shared" si="916"/>
        <v>5.7379999999999995</v>
      </c>
      <c r="AH4377" s="390">
        <f t="shared" si="917"/>
        <v>5.3800000000000008</v>
      </c>
      <c r="AI4377" s="390">
        <f t="shared" si="918"/>
        <v>6</v>
      </c>
      <c r="AJ4377" s="390">
        <f t="shared" si="919"/>
        <v>4.9930000000000003</v>
      </c>
      <c r="AK4377" s="390">
        <f t="shared" si="920"/>
        <v>5.5340000000000007</v>
      </c>
      <c r="AL4377" s="390">
        <f t="shared" si="921"/>
        <v>5.5649999999999995</v>
      </c>
      <c r="AM4377" s="390">
        <f t="shared" si="922"/>
        <v>5.1219999999999999</v>
      </c>
      <c r="AN4377" s="390">
        <f t="shared" si="923"/>
        <v>4.5270000000000001</v>
      </c>
      <c r="AO4377" s="390">
        <f t="shared" si="924"/>
        <v>5.2140000000000004</v>
      </c>
    </row>
    <row r="4378" spans="1:41" ht="15" customHeight="1" x14ac:dyDescent="0.25">
      <c r="A4378" s="127" t="s">
        <v>6162</v>
      </c>
      <c r="B4378" s="125" t="s">
        <v>2080</v>
      </c>
      <c r="C4378" s="125" t="s">
        <v>6163</v>
      </c>
      <c r="D4378" s="125" t="s">
        <v>5776</v>
      </c>
      <c r="F4378" s="126">
        <v>8.5299999999999994</v>
      </c>
      <c r="G4378" s="126">
        <v>8.91</v>
      </c>
      <c r="H4378" s="126">
        <v>7.13</v>
      </c>
      <c r="I4378" s="126"/>
      <c r="J4378" s="317"/>
      <c r="K4378" s="323">
        <f>ROUND(SUMIF('VGT-Bewegungsdaten'!B:B,A4378,'VGT-Bewegungsdaten'!C:C),3)</f>
        <v>0</v>
      </c>
      <c r="L4378" s="324">
        <f>ROUND(SUMIF('VGT-Bewegungsdaten'!B:B,$A4378,'VGT-Bewegungsdaten'!D:D),2)</f>
        <v>0</v>
      </c>
      <c r="N4378" s="376" t="s">
        <v>4930</v>
      </c>
      <c r="O4378" s="376" t="s">
        <v>4949</v>
      </c>
      <c r="P4378" s="326">
        <f>ROUND(SUMIF('AV-Bewegungsdaten'!B:B,A4378,'AV-Bewegungsdaten'!C:C),3)</f>
        <v>0</v>
      </c>
      <c r="Q4378" s="324">
        <f>ROUND(SUMIF('AV-Bewegungsdaten'!B:B,$A4378,'AV-Bewegungsdaten'!D:D),2)</f>
        <v>0</v>
      </c>
      <c r="T4378" s="327"/>
      <c r="U4378" s="326">
        <f>ROUND(SUMIF('DV-Bewegungsdaten'!B:B,Kategorien!A4378,'DV-Bewegungsdaten'!D:D),3)</f>
        <v>0</v>
      </c>
      <c r="V4378" s="324">
        <f>ROUND(SUMIF('DV-Bewegungsdaten'!B:B,Kategorien!A4378,'DV-Bewegungsdaten'!E:E),3)</f>
        <v>0</v>
      </c>
      <c r="AD4378" s="390">
        <f t="shared" si="913"/>
        <v>3.0040000000000004</v>
      </c>
      <c r="AE4378" s="390">
        <f t="shared" si="914"/>
        <v>4.6970000000000001</v>
      </c>
      <c r="AF4378" s="390">
        <f t="shared" si="915"/>
        <v>5.835</v>
      </c>
      <c r="AG4378" s="390">
        <f t="shared" si="916"/>
        <v>5.7379999999999995</v>
      </c>
      <c r="AH4378" s="390">
        <f t="shared" si="917"/>
        <v>5.3800000000000008</v>
      </c>
      <c r="AI4378" s="390">
        <f t="shared" si="918"/>
        <v>6</v>
      </c>
      <c r="AJ4378" s="390">
        <f t="shared" si="919"/>
        <v>4.9930000000000003</v>
      </c>
      <c r="AK4378" s="390">
        <f t="shared" si="920"/>
        <v>5.5340000000000007</v>
      </c>
      <c r="AL4378" s="390">
        <f t="shared" si="921"/>
        <v>5.5649999999999995</v>
      </c>
      <c r="AM4378" s="390">
        <f t="shared" si="922"/>
        <v>5.1219999999999999</v>
      </c>
      <c r="AN4378" s="390">
        <f t="shared" si="923"/>
        <v>4.5270000000000001</v>
      </c>
      <c r="AO4378" s="390">
        <f t="shared" si="924"/>
        <v>5.2140000000000004</v>
      </c>
    </row>
    <row r="4379" spans="1:41" ht="15" customHeight="1" x14ac:dyDescent="0.25">
      <c r="A4379" s="127" t="s">
        <v>6164</v>
      </c>
      <c r="B4379" s="125" t="s">
        <v>2080</v>
      </c>
      <c r="C4379" s="125" t="s">
        <v>6165</v>
      </c>
      <c r="D4379" s="125" t="s">
        <v>5776</v>
      </c>
      <c r="F4379" s="126">
        <v>8.5299999999999994</v>
      </c>
      <c r="G4379" s="126">
        <v>8.91</v>
      </c>
      <c r="H4379" s="126">
        <v>7.13</v>
      </c>
      <c r="I4379" s="126"/>
      <c r="J4379" s="317"/>
      <c r="K4379" s="323">
        <f>ROUND(SUMIF('VGT-Bewegungsdaten'!B:B,A4379,'VGT-Bewegungsdaten'!C:C),3)</f>
        <v>0</v>
      </c>
      <c r="L4379" s="324">
        <f>ROUND(SUMIF('VGT-Bewegungsdaten'!B:B,$A4379,'VGT-Bewegungsdaten'!D:D),2)</f>
        <v>0</v>
      </c>
      <c r="N4379" s="376" t="s">
        <v>4930</v>
      </c>
      <c r="O4379" s="376" t="s">
        <v>4949</v>
      </c>
      <c r="P4379" s="326">
        <f>ROUND(SUMIF('AV-Bewegungsdaten'!B:B,A4379,'AV-Bewegungsdaten'!C:C),3)</f>
        <v>0</v>
      </c>
      <c r="Q4379" s="324">
        <f>ROUND(SUMIF('AV-Bewegungsdaten'!B:B,$A4379,'AV-Bewegungsdaten'!D:D),2)</f>
        <v>0</v>
      </c>
      <c r="T4379" s="327"/>
      <c r="U4379" s="326">
        <f>ROUND(SUMIF('DV-Bewegungsdaten'!B:B,Kategorien!A4379,'DV-Bewegungsdaten'!D:D),3)</f>
        <v>0</v>
      </c>
      <c r="V4379" s="324">
        <f>ROUND(SUMIF('DV-Bewegungsdaten'!B:B,Kategorien!A4379,'DV-Bewegungsdaten'!E:E),3)</f>
        <v>0</v>
      </c>
      <c r="AD4379" s="390">
        <f t="shared" si="913"/>
        <v>3.0040000000000004</v>
      </c>
      <c r="AE4379" s="390">
        <f t="shared" si="914"/>
        <v>4.6970000000000001</v>
      </c>
      <c r="AF4379" s="390">
        <f t="shared" si="915"/>
        <v>5.835</v>
      </c>
      <c r="AG4379" s="390">
        <f t="shared" si="916"/>
        <v>5.7379999999999995</v>
      </c>
      <c r="AH4379" s="390">
        <f t="shared" si="917"/>
        <v>5.3800000000000008</v>
      </c>
      <c r="AI4379" s="390">
        <f t="shared" si="918"/>
        <v>6</v>
      </c>
      <c r="AJ4379" s="390">
        <f t="shared" si="919"/>
        <v>4.9930000000000003</v>
      </c>
      <c r="AK4379" s="390">
        <f t="shared" si="920"/>
        <v>5.5340000000000007</v>
      </c>
      <c r="AL4379" s="390">
        <f t="shared" si="921"/>
        <v>5.5649999999999995</v>
      </c>
      <c r="AM4379" s="390">
        <f t="shared" si="922"/>
        <v>5.1219999999999999</v>
      </c>
      <c r="AN4379" s="390">
        <f t="shared" si="923"/>
        <v>4.5270000000000001</v>
      </c>
      <c r="AO4379" s="390">
        <f t="shared" si="924"/>
        <v>5.2140000000000004</v>
      </c>
    </row>
    <row r="4380" spans="1:41" ht="15" customHeight="1" x14ac:dyDescent="0.25">
      <c r="A4380" s="127" t="s">
        <v>6166</v>
      </c>
      <c r="B4380" s="125" t="s">
        <v>2080</v>
      </c>
      <c r="C4380" s="125" t="s">
        <v>6167</v>
      </c>
      <c r="D4380" s="125" t="s">
        <v>5776</v>
      </c>
      <c r="F4380" s="126">
        <v>8.5299999999999994</v>
      </c>
      <c r="G4380" s="126">
        <v>8.91</v>
      </c>
      <c r="H4380" s="126">
        <v>7.13</v>
      </c>
      <c r="I4380" s="126"/>
      <c r="J4380" s="317"/>
      <c r="K4380" s="323">
        <f>ROUND(SUMIF('VGT-Bewegungsdaten'!B:B,A4380,'VGT-Bewegungsdaten'!C:C),3)</f>
        <v>0</v>
      </c>
      <c r="L4380" s="324">
        <f>ROUND(SUMIF('VGT-Bewegungsdaten'!B:B,$A4380,'VGT-Bewegungsdaten'!D:D),2)</f>
        <v>0</v>
      </c>
      <c r="N4380" s="376" t="s">
        <v>4930</v>
      </c>
      <c r="O4380" s="376" t="s">
        <v>4949</v>
      </c>
      <c r="P4380" s="326">
        <f>ROUND(SUMIF('AV-Bewegungsdaten'!B:B,A4380,'AV-Bewegungsdaten'!C:C),3)</f>
        <v>0</v>
      </c>
      <c r="Q4380" s="324">
        <f>ROUND(SUMIF('AV-Bewegungsdaten'!B:B,$A4380,'AV-Bewegungsdaten'!D:D),2)</f>
        <v>0</v>
      </c>
      <c r="T4380" s="327"/>
      <c r="U4380" s="326">
        <f>ROUND(SUMIF('DV-Bewegungsdaten'!B:B,Kategorien!A4380,'DV-Bewegungsdaten'!D:D),3)</f>
        <v>0</v>
      </c>
      <c r="V4380" s="324">
        <f>ROUND(SUMIF('DV-Bewegungsdaten'!B:B,Kategorien!A4380,'DV-Bewegungsdaten'!E:E),3)</f>
        <v>0</v>
      </c>
      <c r="AD4380" s="390">
        <f t="shared" si="913"/>
        <v>3.0040000000000004</v>
      </c>
      <c r="AE4380" s="390">
        <f t="shared" si="914"/>
        <v>4.6970000000000001</v>
      </c>
      <c r="AF4380" s="390">
        <f t="shared" si="915"/>
        <v>5.835</v>
      </c>
      <c r="AG4380" s="390">
        <f t="shared" si="916"/>
        <v>5.7379999999999995</v>
      </c>
      <c r="AH4380" s="390">
        <f t="shared" si="917"/>
        <v>5.3800000000000008</v>
      </c>
      <c r="AI4380" s="390">
        <f t="shared" si="918"/>
        <v>6</v>
      </c>
      <c r="AJ4380" s="390">
        <f t="shared" si="919"/>
        <v>4.9930000000000003</v>
      </c>
      <c r="AK4380" s="390">
        <f t="shared" si="920"/>
        <v>5.5340000000000007</v>
      </c>
      <c r="AL4380" s="390">
        <f t="shared" si="921"/>
        <v>5.5649999999999995</v>
      </c>
      <c r="AM4380" s="390">
        <f t="shared" si="922"/>
        <v>5.1219999999999999</v>
      </c>
      <c r="AN4380" s="390">
        <f t="shared" si="923"/>
        <v>4.5270000000000001</v>
      </c>
      <c r="AO4380" s="390">
        <f t="shared" si="924"/>
        <v>5.2140000000000004</v>
      </c>
    </row>
    <row r="4381" spans="1:41" ht="15" customHeight="1" x14ac:dyDescent="0.25">
      <c r="A4381" s="127" t="s">
        <v>6168</v>
      </c>
      <c r="B4381" s="125" t="s">
        <v>2080</v>
      </c>
      <c r="C4381" s="125" t="s">
        <v>6169</v>
      </c>
      <c r="D4381" s="125" t="s">
        <v>5776</v>
      </c>
      <c r="F4381" s="126">
        <v>8.5299999999999994</v>
      </c>
      <c r="G4381" s="126">
        <v>8.91</v>
      </c>
      <c r="H4381" s="126">
        <v>7.13</v>
      </c>
      <c r="I4381" s="126"/>
      <c r="J4381" s="317"/>
      <c r="K4381" s="323">
        <f>ROUND(SUMIF('VGT-Bewegungsdaten'!B:B,A4381,'VGT-Bewegungsdaten'!C:C),3)</f>
        <v>0</v>
      </c>
      <c r="L4381" s="324">
        <f>ROUND(SUMIF('VGT-Bewegungsdaten'!B:B,$A4381,'VGT-Bewegungsdaten'!D:D),2)</f>
        <v>0</v>
      </c>
      <c r="N4381" s="376" t="s">
        <v>4930</v>
      </c>
      <c r="O4381" s="376" t="s">
        <v>4949</v>
      </c>
      <c r="P4381" s="326">
        <f>ROUND(SUMIF('AV-Bewegungsdaten'!B:B,A4381,'AV-Bewegungsdaten'!C:C),3)</f>
        <v>0</v>
      </c>
      <c r="Q4381" s="324">
        <f>ROUND(SUMIF('AV-Bewegungsdaten'!B:B,$A4381,'AV-Bewegungsdaten'!D:D),2)</f>
        <v>0</v>
      </c>
      <c r="T4381" s="327"/>
      <c r="U4381" s="326">
        <f>ROUND(SUMIF('DV-Bewegungsdaten'!B:B,Kategorien!A4381,'DV-Bewegungsdaten'!D:D),3)</f>
        <v>0</v>
      </c>
      <c r="V4381" s="324">
        <f>ROUND(SUMIF('DV-Bewegungsdaten'!B:B,Kategorien!A4381,'DV-Bewegungsdaten'!E:E),3)</f>
        <v>0</v>
      </c>
      <c r="AD4381" s="390">
        <f t="shared" si="913"/>
        <v>3.0040000000000004</v>
      </c>
      <c r="AE4381" s="390">
        <f t="shared" si="914"/>
        <v>4.6970000000000001</v>
      </c>
      <c r="AF4381" s="390">
        <f t="shared" si="915"/>
        <v>5.835</v>
      </c>
      <c r="AG4381" s="390">
        <f t="shared" si="916"/>
        <v>5.7379999999999995</v>
      </c>
      <c r="AH4381" s="390">
        <f t="shared" si="917"/>
        <v>5.3800000000000008</v>
      </c>
      <c r="AI4381" s="390">
        <f t="shared" si="918"/>
        <v>6</v>
      </c>
      <c r="AJ4381" s="390">
        <f t="shared" si="919"/>
        <v>4.9930000000000003</v>
      </c>
      <c r="AK4381" s="390">
        <f t="shared" si="920"/>
        <v>5.5340000000000007</v>
      </c>
      <c r="AL4381" s="390">
        <f t="shared" si="921"/>
        <v>5.5649999999999995</v>
      </c>
      <c r="AM4381" s="390">
        <f t="shared" si="922"/>
        <v>5.1219999999999999</v>
      </c>
      <c r="AN4381" s="390">
        <f t="shared" si="923"/>
        <v>4.5270000000000001</v>
      </c>
      <c r="AO4381" s="390">
        <f t="shared" si="924"/>
        <v>5.2140000000000004</v>
      </c>
    </row>
    <row r="4382" spans="1:41" ht="15" customHeight="1" x14ac:dyDescent="0.25">
      <c r="A4382" s="127" t="s">
        <v>6170</v>
      </c>
      <c r="B4382" s="125" t="s">
        <v>2080</v>
      </c>
      <c r="C4382" s="125" t="s">
        <v>6171</v>
      </c>
      <c r="D4382" s="125" t="s">
        <v>5776</v>
      </c>
      <c r="F4382" s="126">
        <v>8.5299999999999994</v>
      </c>
      <c r="G4382" s="126">
        <v>8.91</v>
      </c>
      <c r="H4382" s="126">
        <v>7.13</v>
      </c>
      <c r="I4382" s="126"/>
      <c r="J4382" s="317"/>
      <c r="K4382" s="323">
        <f>ROUND(SUMIF('VGT-Bewegungsdaten'!B:B,A4382,'VGT-Bewegungsdaten'!C:C),3)</f>
        <v>0</v>
      </c>
      <c r="L4382" s="324">
        <f>ROUND(SUMIF('VGT-Bewegungsdaten'!B:B,$A4382,'VGT-Bewegungsdaten'!D:D),2)</f>
        <v>0</v>
      </c>
      <c r="N4382" s="376" t="s">
        <v>4930</v>
      </c>
      <c r="O4382" s="376" t="s">
        <v>4949</v>
      </c>
      <c r="P4382" s="326">
        <f>ROUND(SUMIF('AV-Bewegungsdaten'!B:B,A4382,'AV-Bewegungsdaten'!C:C),3)</f>
        <v>0</v>
      </c>
      <c r="Q4382" s="324">
        <f>ROUND(SUMIF('AV-Bewegungsdaten'!B:B,$A4382,'AV-Bewegungsdaten'!D:D),2)</f>
        <v>0</v>
      </c>
      <c r="T4382" s="327"/>
      <c r="U4382" s="326">
        <f>ROUND(SUMIF('DV-Bewegungsdaten'!B:B,Kategorien!A4382,'DV-Bewegungsdaten'!D:D),3)</f>
        <v>0</v>
      </c>
      <c r="V4382" s="324">
        <f>ROUND(SUMIF('DV-Bewegungsdaten'!B:B,Kategorien!A4382,'DV-Bewegungsdaten'!E:E),3)</f>
        <v>0</v>
      </c>
      <c r="AD4382" s="390">
        <f t="shared" si="913"/>
        <v>3.0040000000000004</v>
      </c>
      <c r="AE4382" s="390">
        <f t="shared" si="914"/>
        <v>4.6970000000000001</v>
      </c>
      <c r="AF4382" s="390">
        <f t="shared" si="915"/>
        <v>5.835</v>
      </c>
      <c r="AG4382" s="390">
        <f t="shared" si="916"/>
        <v>5.7379999999999995</v>
      </c>
      <c r="AH4382" s="390">
        <f t="shared" si="917"/>
        <v>5.3800000000000008</v>
      </c>
      <c r="AI4382" s="390">
        <f t="shared" si="918"/>
        <v>6</v>
      </c>
      <c r="AJ4382" s="390">
        <f t="shared" si="919"/>
        <v>4.9930000000000003</v>
      </c>
      <c r="AK4382" s="390">
        <f t="shared" si="920"/>
        <v>5.5340000000000007</v>
      </c>
      <c r="AL4382" s="390">
        <f t="shared" si="921"/>
        <v>5.5649999999999995</v>
      </c>
      <c r="AM4382" s="390">
        <f t="shared" si="922"/>
        <v>5.1219999999999999</v>
      </c>
      <c r="AN4382" s="390">
        <f t="shared" si="923"/>
        <v>4.5270000000000001</v>
      </c>
      <c r="AO4382" s="390">
        <f t="shared" si="924"/>
        <v>5.2140000000000004</v>
      </c>
    </row>
    <row r="4383" spans="1:41" ht="15" customHeight="1" x14ac:dyDescent="0.25">
      <c r="A4383" s="127" t="s">
        <v>6172</v>
      </c>
      <c r="B4383" s="125" t="s">
        <v>2080</v>
      </c>
      <c r="C4383" s="125" t="s">
        <v>6173</v>
      </c>
      <c r="D4383" s="125" t="s">
        <v>5776</v>
      </c>
      <c r="F4383" s="126">
        <v>8.5299999999999994</v>
      </c>
      <c r="G4383" s="126">
        <v>8.91</v>
      </c>
      <c r="H4383" s="126">
        <v>7.13</v>
      </c>
      <c r="I4383" s="126"/>
      <c r="J4383" s="317"/>
      <c r="K4383" s="323">
        <f>ROUND(SUMIF('VGT-Bewegungsdaten'!B:B,A4383,'VGT-Bewegungsdaten'!C:C),3)</f>
        <v>0</v>
      </c>
      <c r="L4383" s="324">
        <f>ROUND(SUMIF('VGT-Bewegungsdaten'!B:B,$A4383,'VGT-Bewegungsdaten'!D:D),2)</f>
        <v>0</v>
      </c>
      <c r="N4383" s="376" t="s">
        <v>4930</v>
      </c>
      <c r="O4383" s="376" t="s">
        <v>4949</v>
      </c>
      <c r="P4383" s="326">
        <f>ROUND(SUMIF('AV-Bewegungsdaten'!B:B,A4383,'AV-Bewegungsdaten'!C:C),3)</f>
        <v>0</v>
      </c>
      <c r="Q4383" s="324">
        <f>ROUND(SUMIF('AV-Bewegungsdaten'!B:B,$A4383,'AV-Bewegungsdaten'!D:D),2)</f>
        <v>0</v>
      </c>
      <c r="T4383" s="327"/>
      <c r="U4383" s="326">
        <f>ROUND(SUMIF('DV-Bewegungsdaten'!B:B,Kategorien!A4383,'DV-Bewegungsdaten'!D:D),3)</f>
        <v>0</v>
      </c>
      <c r="V4383" s="324">
        <f>ROUND(SUMIF('DV-Bewegungsdaten'!B:B,Kategorien!A4383,'DV-Bewegungsdaten'!E:E),3)</f>
        <v>0</v>
      </c>
      <c r="AD4383" s="390">
        <f t="shared" si="913"/>
        <v>3.0040000000000004</v>
      </c>
      <c r="AE4383" s="390">
        <f t="shared" si="914"/>
        <v>4.6970000000000001</v>
      </c>
      <c r="AF4383" s="390">
        <f t="shared" si="915"/>
        <v>5.835</v>
      </c>
      <c r="AG4383" s="390">
        <f t="shared" si="916"/>
        <v>5.7379999999999995</v>
      </c>
      <c r="AH4383" s="390">
        <f t="shared" si="917"/>
        <v>5.3800000000000008</v>
      </c>
      <c r="AI4383" s="390">
        <f t="shared" si="918"/>
        <v>6</v>
      </c>
      <c r="AJ4383" s="390">
        <f t="shared" si="919"/>
        <v>4.9930000000000003</v>
      </c>
      <c r="AK4383" s="390">
        <f t="shared" si="920"/>
        <v>5.5340000000000007</v>
      </c>
      <c r="AL4383" s="390">
        <f t="shared" si="921"/>
        <v>5.5649999999999995</v>
      </c>
      <c r="AM4383" s="390">
        <f t="shared" si="922"/>
        <v>5.1219999999999999</v>
      </c>
      <c r="AN4383" s="390">
        <f t="shared" si="923"/>
        <v>4.5270000000000001</v>
      </c>
      <c r="AO4383" s="390">
        <f t="shared" si="924"/>
        <v>5.2140000000000004</v>
      </c>
    </row>
    <row r="4384" spans="1:41" ht="15" customHeight="1" x14ac:dyDescent="0.25">
      <c r="A4384" s="127" t="s">
        <v>6174</v>
      </c>
      <c r="B4384" s="125" t="s">
        <v>2080</v>
      </c>
      <c r="C4384" s="125" t="s">
        <v>6175</v>
      </c>
      <c r="D4384" s="125" t="s">
        <v>5776</v>
      </c>
      <c r="F4384" s="126">
        <v>8.5299999999999994</v>
      </c>
      <c r="G4384" s="126">
        <v>8.91</v>
      </c>
      <c r="H4384" s="126">
        <v>7.13</v>
      </c>
      <c r="I4384" s="126"/>
      <c r="J4384" s="317"/>
      <c r="K4384" s="323">
        <f>ROUND(SUMIF('VGT-Bewegungsdaten'!B:B,A4384,'VGT-Bewegungsdaten'!C:C),3)</f>
        <v>0</v>
      </c>
      <c r="L4384" s="324">
        <f>ROUND(SUMIF('VGT-Bewegungsdaten'!B:B,$A4384,'VGT-Bewegungsdaten'!D:D),2)</f>
        <v>0</v>
      </c>
      <c r="N4384" s="376" t="s">
        <v>4930</v>
      </c>
      <c r="O4384" s="376" t="s">
        <v>4949</v>
      </c>
      <c r="P4384" s="326">
        <f>ROUND(SUMIF('AV-Bewegungsdaten'!B:B,A4384,'AV-Bewegungsdaten'!C:C),3)</f>
        <v>0</v>
      </c>
      <c r="Q4384" s="324">
        <f>ROUND(SUMIF('AV-Bewegungsdaten'!B:B,$A4384,'AV-Bewegungsdaten'!D:D),2)</f>
        <v>0</v>
      </c>
      <c r="T4384" s="327"/>
      <c r="U4384" s="326">
        <f>ROUND(SUMIF('DV-Bewegungsdaten'!B:B,Kategorien!A4384,'DV-Bewegungsdaten'!D:D),3)</f>
        <v>0</v>
      </c>
      <c r="V4384" s="324">
        <f>ROUND(SUMIF('DV-Bewegungsdaten'!B:B,Kategorien!A4384,'DV-Bewegungsdaten'!E:E),3)</f>
        <v>0</v>
      </c>
      <c r="AD4384" s="390">
        <f t="shared" si="913"/>
        <v>3.0040000000000004</v>
      </c>
      <c r="AE4384" s="390">
        <f t="shared" si="914"/>
        <v>4.6970000000000001</v>
      </c>
      <c r="AF4384" s="390">
        <f t="shared" si="915"/>
        <v>5.835</v>
      </c>
      <c r="AG4384" s="390">
        <f t="shared" si="916"/>
        <v>5.7379999999999995</v>
      </c>
      <c r="AH4384" s="390">
        <f t="shared" si="917"/>
        <v>5.3800000000000008</v>
      </c>
      <c r="AI4384" s="390">
        <f t="shared" si="918"/>
        <v>6</v>
      </c>
      <c r="AJ4384" s="390">
        <f t="shared" si="919"/>
        <v>4.9930000000000003</v>
      </c>
      <c r="AK4384" s="390">
        <f t="shared" si="920"/>
        <v>5.5340000000000007</v>
      </c>
      <c r="AL4384" s="390">
        <f t="shared" si="921"/>
        <v>5.5649999999999995</v>
      </c>
      <c r="AM4384" s="390">
        <f t="shared" si="922"/>
        <v>5.1219999999999999</v>
      </c>
      <c r="AN4384" s="390">
        <f t="shared" si="923"/>
        <v>4.5270000000000001</v>
      </c>
      <c r="AO4384" s="390">
        <f t="shared" si="924"/>
        <v>5.2140000000000004</v>
      </c>
    </row>
    <row r="4385" spans="1:41" ht="15" customHeight="1" x14ac:dyDescent="0.25">
      <c r="A4385" s="127" t="s">
        <v>6176</v>
      </c>
      <c r="B4385" s="125" t="s">
        <v>2080</v>
      </c>
      <c r="C4385" s="125" t="s">
        <v>6177</v>
      </c>
      <c r="D4385" s="125" t="s">
        <v>5776</v>
      </c>
      <c r="F4385" s="126">
        <v>8.5299999999999994</v>
      </c>
      <c r="G4385" s="126">
        <v>8.91</v>
      </c>
      <c r="H4385" s="126">
        <v>7.13</v>
      </c>
      <c r="I4385" s="126"/>
      <c r="J4385" s="317"/>
      <c r="K4385" s="323">
        <f>ROUND(SUMIF('VGT-Bewegungsdaten'!B:B,A4385,'VGT-Bewegungsdaten'!C:C),3)</f>
        <v>0</v>
      </c>
      <c r="L4385" s="324">
        <f>ROUND(SUMIF('VGT-Bewegungsdaten'!B:B,$A4385,'VGT-Bewegungsdaten'!D:D),2)</f>
        <v>0</v>
      </c>
      <c r="N4385" s="376" t="s">
        <v>4930</v>
      </c>
      <c r="O4385" s="376" t="s">
        <v>4949</v>
      </c>
      <c r="P4385" s="326">
        <f>ROUND(SUMIF('AV-Bewegungsdaten'!B:B,A4385,'AV-Bewegungsdaten'!C:C),3)</f>
        <v>0</v>
      </c>
      <c r="Q4385" s="324">
        <f>ROUND(SUMIF('AV-Bewegungsdaten'!B:B,$A4385,'AV-Bewegungsdaten'!D:D),2)</f>
        <v>0</v>
      </c>
      <c r="T4385" s="327"/>
      <c r="U4385" s="326">
        <f>ROUND(SUMIF('DV-Bewegungsdaten'!B:B,Kategorien!A4385,'DV-Bewegungsdaten'!D:D),3)</f>
        <v>0</v>
      </c>
      <c r="V4385" s="324">
        <f>ROUND(SUMIF('DV-Bewegungsdaten'!B:B,Kategorien!A4385,'DV-Bewegungsdaten'!E:E),3)</f>
        <v>0</v>
      </c>
      <c r="AD4385" s="390">
        <f t="shared" si="913"/>
        <v>3.0040000000000004</v>
      </c>
      <c r="AE4385" s="390">
        <f t="shared" si="914"/>
        <v>4.6970000000000001</v>
      </c>
      <c r="AF4385" s="390">
        <f t="shared" si="915"/>
        <v>5.835</v>
      </c>
      <c r="AG4385" s="390">
        <f t="shared" si="916"/>
        <v>5.7379999999999995</v>
      </c>
      <c r="AH4385" s="390">
        <f t="shared" si="917"/>
        <v>5.3800000000000008</v>
      </c>
      <c r="AI4385" s="390">
        <f t="shared" si="918"/>
        <v>6</v>
      </c>
      <c r="AJ4385" s="390">
        <f t="shared" si="919"/>
        <v>4.9930000000000003</v>
      </c>
      <c r="AK4385" s="390">
        <f t="shared" si="920"/>
        <v>5.5340000000000007</v>
      </c>
      <c r="AL4385" s="390">
        <f t="shared" si="921"/>
        <v>5.5649999999999995</v>
      </c>
      <c r="AM4385" s="390">
        <f t="shared" si="922"/>
        <v>5.1219999999999999</v>
      </c>
      <c r="AN4385" s="390">
        <f t="shared" si="923"/>
        <v>4.5270000000000001</v>
      </c>
      <c r="AO4385" s="390">
        <f t="shared" si="924"/>
        <v>5.2140000000000004</v>
      </c>
    </row>
    <row r="4386" spans="1:41" ht="15" customHeight="1" x14ac:dyDescent="0.25">
      <c r="A4386" s="127" t="s">
        <v>6178</v>
      </c>
      <c r="B4386" s="125" t="s">
        <v>2080</v>
      </c>
      <c r="C4386" s="125" t="s">
        <v>6179</v>
      </c>
      <c r="D4386" s="125" t="s">
        <v>5776</v>
      </c>
      <c r="F4386" s="126">
        <v>8.5299999999999994</v>
      </c>
      <c r="G4386" s="126">
        <v>8.91</v>
      </c>
      <c r="H4386" s="126">
        <v>7.13</v>
      </c>
      <c r="I4386" s="126"/>
      <c r="J4386" s="317"/>
      <c r="K4386" s="323">
        <f>ROUND(SUMIF('VGT-Bewegungsdaten'!B:B,A4386,'VGT-Bewegungsdaten'!C:C),3)</f>
        <v>0</v>
      </c>
      <c r="L4386" s="324">
        <f>ROUND(SUMIF('VGT-Bewegungsdaten'!B:B,$A4386,'VGT-Bewegungsdaten'!D:D),2)</f>
        <v>0</v>
      </c>
      <c r="N4386" s="376" t="s">
        <v>4930</v>
      </c>
      <c r="O4386" s="376" t="s">
        <v>4949</v>
      </c>
      <c r="P4386" s="326">
        <f>ROUND(SUMIF('AV-Bewegungsdaten'!B:B,A4386,'AV-Bewegungsdaten'!C:C),3)</f>
        <v>0</v>
      </c>
      <c r="Q4386" s="324">
        <f>ROUND(SUMIF('AV-Bewegungsdaten'!B:B,$A4386,'AV-Bewegungsdaten'!D:D),2)</f>
        <v>0</v>
      </c>
      <c r="T4386" s="327"/>
      <c r="U4386" s="326">
        <f>ROUND(SUMIF('DV-Bewegungsdaten'!B:B,Kategorien!A4386,'DV-Bewegungsdaten'!D:D),3)</f>
        <v>0</v>
      </c>
      <c r="V4386" s="324">
        <f>ROUND(SUMIF('DV-Bewegungsdaten'!B:B,Kategorien!A4386,'DV-Bewegungsdaten'!E:E),3)</f>
        <v>0</v>
      </c>
      <c r="AD4386" s="390">
        <f t="shared" si="913"/>
        <v>3.0040000000000004</v>
      </c>
      <c r="AE4386" s="390">
        <f t="shared" si="914"/>
        <v>4.6970000000000001</v>
      </c>
      <c r="AF4386" s="390">
        <f t="shared" si="915"/>
        <v>5.835</v>
      </c>
      <c r="AG4386" s="390">
        <f t="shared" si="916"/>
        <v>5.7379999999999995</v>
      </c>
      <c r="AH4386" s="390">
        <f t="shared" si="917"/>
        <v>5.3800000000000008</v>
      </c>
      <c r="AI4386" s="390">
        <f t="shared" si="918"/>
        <v>6</v>
      </c>
      <c r="AJ4386" s="390">
        <f t="shared" si="919"/>
        <v>4.9930000000000003</v>
      </c>
      <c r="AK4386" s="390">
        <f t="shared" si="920"/>
        <v>5.5340000000000007</v>
      </c>
      <c r="AL4386" s="390">
        <f t="shared" si="921"/>
        <v>5.5649999999999995</v>
      </c>
      <c r="AM4386" s="390">
        <f t="shared" si="922"/>
        <v>5.1219999999999999</v>
      </c>
      <c r="AN4386" s="390">
        <f t="shared" si="923"/>
        <v>4.5270000000000001</v>
      </c>
      <c r="AO4386" s="390">
        <f t="shared" si="924"/>
        <v>5.2140000000000004</v>
      </c>
    </row>
    <row r="4387" spans="1:41" ht="15" customHeight="1" x14ac:dyDescent="0.25">
      <c r="A4387" s="127" t="s">
        <v>6180</v>
      </c>
      <c r="B4387" s="125" t="s">
        <v>2080</v>
      </c>
      <c r="C4387" s="125" t="s">
        <v>6181</v>
      </c>
      <c r="D4387" s="125" t="s">
        <v>5776</v>
      </c>
      <c r="F4387" s="126">
        <v>8.5299999999999994</v>
      </c>
      <c r="G4387" s="126">
        <v>8.91</v>
      </c>
      <c r="H4387" s="126">
        <v>7.13</v>
      </c>
      <c r="I4387" s="126"/>
      <c r="J4387" s="317"/>
      <c r="K4387" s="323">
        <f>ROUND(SUMIF('VGT-Bewegungsdaten'!B:B,A4387,'VGT-Bewegungsdaten'!C:C),3)</f>
        <v>0</v>
      </c>
      <c r="L4387" s="324">
        <f>ROUND(SUMIF('VGT-Bewegungsdaten'!B:B,$A4387,'VGT-Bewegungsdaten'!D:D),2)</f>
        <v>0</v>
      </c>
      <c r="N4387" s="376" t="s">
        <v>4930</v>
      </c>
      <c r="O4387" s="376" t="s">
        <v>4949</v>
      </c>
      <c r="P4387" s="326">
        <f>ROUND(SUMIF('AV-Bewegungsdaten'!B:B,A4387,'AV-Bewegungsdaten'!C:C),3)</f>
        <v>0</v>
      </c>
      <c r="Q4387" s="324">
        <f>ROUND(SUMIF('AV-Bewegungsdaten'!B:B,$A4387,'AV-Bewegungsdaten'!D:D),2)</f>
        <v>0</v>
      </c>
      <c r="T4387" s="327"/>
      <c r="U4387" s="326">
        <f>ROUND(SUMIF('DV-Bewegungsdaten'!B:B,Kategorien!A4387,'DV-Bewegungsdaten'!D:D),3)</f>
        <v>0</v>
      </c>
      <c r="V4387" s="324">
        <f>ROUND(SUMIF('DV-Bewegungsdaten'!B:B,Kategorien!A4387,'DV-Bewegungsdaten'!E:E),3)</f>
        <v>0</v>
      </c>
      <c r="AD4387" s="390">
        <f t="shared" si="913"/>
        <v>3.0040000000000004</v>
      </c>
      <c r="AE4387" s="390">
        <f t="shared" si="914"/>
        <v>4.6970000000000001</v>
      </c>
      <c r="AF4387" s="390">
        <f t="shared" si="915"/>
        <v>5.835</v>
      </c>
      <c r="AG4387" s="390">
        <f t="shared" si="916"/>
        <v>5.7379999999999995</v>
      </c>
      <c r="AH4387" s="390">
        <f t="shared" si="917"/>
        <v>5.3800000000000008</v>
      </c>
      <c r="AI4387" s="390">
        <f t="shared" si="918"/>
        <v>6</v>
      </c>
      <c r="AJ4387" s="390">
        <f t="shared" si="919"/>
        <v>4.9930000000000003</v>
      </c>
      <c r="AK4387" s="390">
        <f t="shared" si="920"/>
        <v>5.5340000000000007</v>
      </c>
      <c r="AL4387" s="390">
        <f t="shared" si="921"/>
        <v>5.5649999999999995</v>
      </c>
      <c r="AM4387" s="390">
        <f t="shared" si="922"/>
        <v>5.1219999999999999</v>
      </c>
      <c r="AN4387" s="390">
        <f t="shared" si="923"/>
        <v>4.5270000000000001</v>
      </c>
      <c r="AO4387" s="390">
        <f t="shared" si="924"/>
        <v>5.2140000000000004</v>
      </c>
    </row>
    <row r="4388" spans="1:41" ht="15" customHeight="1" x14ac:dyDescent="0.25">
      <c r="A4388" s="127" t="s">
        <v>6182</v>
      </c>
      <c r="B4388" s="125" t="s">
        <v>2080</v>
      </c>
      <c r="C4388" s="125" t="s">
        <v>6123</v>
      </c>
      <c r="D4388" s="125" t="s">
        <v>6183</v>
      </c>
      <c r="F4388" s="126">
        <v>8.51</v>
      </c>
      <c r="G4388" s="126">
        <v>8.91</v>
      </c>
      <c r="H4388" s="126">
        <v>7.13</v>
      </c>
      <c r="I4388" s="126"/>
      <c r="J4388" s="317"/>
      <c r="K4388" s="323">
        <f>ROUND(SUMIF('VGT-Bewegungsdaten'!B:B,A4388,'VGT-Bewegungsdaten'!C:C),3)</f>
        <v>0</v>
      </c>
      <c r="L4388" s="324">
        <f>ROUND(SUMIF('VGT-Bewegungsdaten'!B:B,$A4388,'VGT-Bewegungsdaten'!D:D),2)</f>
        <v>0</v>
      </c>
      <c r="N4388" s="376" t="s">
        <v>4930</v>
      </c>
      <c r="O4388" s="376" t="s">
        <v>4949</v>
      </c>
      <c r="P4388" s="326">
        <f>ROUND(SUMIF('AV-Bewegungsdaten'!B:B,A4388,'AV-Bewegungsdaten'!C:C),3)</f>
        <v>0</v>
      </c>
      <c r="Q4388" s="324">
        <f>ROUND(SUMIF('AV-Bewegungsdaten'!B:B,$A4388,'AV-Bewegungsdaten'!D:D),2)</f>
        <v>0</v>
      </c>
      <c r="T4388" s="327"/>
      <c r="U4388" s="326">
        <f>ROUND(SUMIF('DV-Bewegungsdaten'!B:B,Kategorien!A4388,'DV-Bewegungsdaten'!D:D),3)</f>
        <v>0</v>
      </c>
      <c r="V4388" s="324">
        <f>ROUND(SUMIF('DV-Bewegungsdaten'!B:B,Kategorien!A4388,'DV-Bewegungsdaten'!E:E),3)</f>
        <v>0</v>
      </c>
      <c r="AD4388" s="390">
        <f t="shared" si="913"/>
        <v>3.0040000000000004</v>
      </c>
      <c r="AE4388" s="390">
        <f t="shared" si="914"/>
        <v>4.6970000000000001</v>
      </c>
      <c r="AF4388" s="390">
        <f t="shared" si="915"/>
        <v>5.835</v>
      </c>
      <c r="AG4388" s="390">
        <f t="shared" si="916"/>
        <v>5.7379999999999995</v>
      </c>
      <c r="AH4388" s="390">
        <f t="shared" si="917"/>
        <v>5.3800000000000008</v>
      </c>
      <c r="AI4388" s="390">
        <f t="shared" si="918"/>
        <v>6</v>
      </c>
      <c r="AJ4388" s="390">
        <f t="shared" si="919"/>
        <v>4.9930000000000003</v>
      </c>
      <c r="AK4388" s="390">
        <f t="shared" si="920"/>
        <v>5.5340000000000007</v>
      </c>
      <c r="AL4388" s="390">
        <f t="shared" si="921"/>
        <v>5.5649999999999995</v>
      </c>
      <c r="AM4388" s="390">
        <f t="shared" si="922"/>
        <v>5.1219999999999999</v>
      </c>
      <c r="AN4388" s="390">
        <f t="shared" si="923"/>
        <v>4.5270000000000001</v>
      </c>
      <c r="AO4388" s="390">
        <f t="shared" si="924"/>
        <v>5.2140000000000004</v>
      </c>
    </row>
    <row r="4389" spans="1:41" ht="15" customHeight="1" x14ac:dyDescent="0.25">
      <c r="A4389" s="127" t="s">
        <v>6184</v>
      </c>
      <c r="B4389" s="125" t="s">
        <v>2080</v>
      </c>
      <c r="C4389" s="125" t="s">
        <v>6126</v>
      </c>
      <c r="D4389" s="125" t="s">
        <v>6183</v>
      </c>
      <c r="F4389" s="126">
        <v>8.51</v>
      </c>
      <c r="G4389" s="126">
        <v>8.91</v>
      </c>
      <c r="H4389" s="126">
        <v>7.13</v>
      </c>
      <c r="I4389" s="126"/>
      <c r="J4389" s="317"/>
      <c r="K4389" s="323">
        <f>ROUND(SUMIF('VGT-Bewegungsdaten'!B:B,A4389,'VGT-Bewegungsdaten'!C:C),3)</f>
        <v>0</v>
      </c>
      <c r="L4389" s="324">
        <f>ROUND(SUMIF('VGT-Bewegungsdaten'!B:B,$A4389,'VGT-Bewegungsdaten'!D:D),2)</f>
        <v>0</v>
      </c>
      <c r="N4389" s="376" t="s">
        <v>4930</v>
      </c>
      <c r="O4389" s="376" t="s">
        <v>4949</v>
      </c>
      <c r="P4389" s="326">
        <f>ROUND(SUMIF('AV-Bewegungsdaten'!B:B,A4389,'AV-Bewegungsdaten'!C:C),3)</f>
        <v>0</v>
      </c>
      <c r="Q4389" s="324">
        <f>ROUND(SUMIF('AV-Bewegungsdaten'!B:B,$A4389,'AV-Bewegungsdaten'!D:D),2)</f>
        <v>0</v>
      </c>
      <c r="T4389" s="327"/>
      <c r="U4389" s="326">
        <f>ROUND(SUMIF('DV-Bewegungsdaten'!B:B,Kategorien!A4389,'DV-Bewegungsdaten'!D:D),3)</f>
        <v>0</v>
      </c>
      <c r="V4389" s="324">
        <f>ROUND(SUMIF('DV-Bewegungsdaten'!B:B,Kategorien!A4389,'DV-Bewegungsdaten'!E:E),3)</f>
        <v>0</v>
      </c>
      <c r="AD4389" s="390">
        <f t="shared" si="913"/>
        <v>3.0040000000000004</v>
      </c>
      <c r="AE4389" s="390">
        <f t="shared" si="914"/>
        <v>4.6970000000000001</v>
      </c>
      <c r="AF4389" s="390">
        <f t="shared" si="915"/>
        <v>5.835</v>
      </c>
      <c r="AG4389" s="390">
        <f t="shared" si="916"/>
        <v>5.7379999999999995</v>
      </c>
      <c r="AH4389" s="390">
        <f t="shared" si="917"/>
        <v>5.3800000000000008</v>
      </c>
      <c r="AI4389" s="390">
        <f t="shared" si="918"/>
        <v>6</v>
      </c>
      <c r="AJ4389" s="390">
        <f t="shared" si="919"/>
        <v>4.9930000000000003</v>
      </c>
      <c r="AK4389" s="390">
        <f t="shared" si="920"/>
        <v>5.5340000000000007</v>
      </c>
      <c r="AL4389" s="390">
        <f t="shared" si="921"/>
        <v>5.5649999999999995</v>
      </c>
      <c r="AM4389" s="390">
        <f t="shared" si="922"/>
        <v>5.1219999999999999</v>
      </c>
      <c r="AN4389" s="390">
        <f t="shared" si="923"/>
        <v>4.5270000000000001</v>
      </c>
      <c r="AO4389" s="390">
        <f t="shared" si="924"/>
        <v>5.2140000000000004</v>
      </c>
    </row>
    <row r="4390" spans="1:41" ht="15" customHeight="1" x14ac:dyDescent="0.25">
      <c r="A4390" s="127" t="s">
        <v>6185</v>
      </c>
      <c r="B4390" s="125" t="s">
        <v>2080</v>
      </c>
      <c r="C4390" s="125" t="s">
        <v>6129</v>
      </c>
      <c r="D4390" s="125" t="s">
        <v>6183</v>
      </c>
      <c r="F4390" s="126">
        <v>8.51</v>
      </c>
      <c r="G4390" s="126">
        <v>8.91</v>
      </c>
      <c r="H4390" s="126">
        <v>7.13</v>
      </c>
      <c r="I4390" s="126"/>
      <c r="J4390" s="317"/>
      <c r="K4390" s="323">
        <f>ROUND(SUMIF('VGT-Bewegungsdaten'!B:B,A4390,'VGT-Bewegungsdaten'!C:C),3)</f>
        <v>0</v>
      </c>
      <c r="L4390" s="324">
        <f>ROUND(SUMIF('VGT-Bewegungsdaten'!B:B,$A4390,'VGT-Bewegungsdaten'!D:D),2)</f>
        <v>0</v>
      </c>
      <c r="N4390" s="376" t="s">
        <v>4930</v>
      </c>
      <c r="O4390" s="376" t="s">
        <v>4949</v>
      </c>
      <c r="P4390" s="326">
        <f>ROUND(SUMIF('AV-Bewegungsdaten'!B:B,A4390,'AV-Bewegungsdaten'!C:C),3)</f>
        <v>0</v>
      </c>
      <c r="Q4390" s="324">
        <f>ROUND(SUMIF('AV-Bewegungsdaten'!B:B,$A4390,'AV-Bewegungsdaten'!D:D),2)</f>
        <v>0</v>
      </c>
      <c r="T4390" s="327"/>
      <c r="U4390" s="326">
        <f>ROUND(SUMIF('DV-Bewegungsdaten'!B:B,Kategorien!A4390,'DV-Bewegungsdaten'!D:D),3)</f>
        <v>0</v>
      </c>
      <c r="V4390" s="324">
        <f>ROUND(SUMIF('DV-Bewegungsdaten'!B:B,Kategorien!A4390,'DV-Bewegungsdaten'!E:E),3)</f>
        <v>0</v>
      </c>
      <c r="AD4390" s="390">
        <f t="shared" si="913"/>
        <v>3.0040000000000004</v>
      </c>
      <c r="AE4390" s="390">
        <f t="shared" si="914"/>
        <v>4.6970000000000001</v>
      </c>
      <c r="AF4390" s="390">
        <f t="shared" si="915"/>
        <v>5.835</v>
      </c>
      <c r="AG4390" s="390">
        <f t="shared" si="916"/>
        <v>5.7379999999999995</v>
      </c>
      <c r="AH4390" s="390">
        <f t="shared" si="917"/>
        <v>5.3800000000000008</v>
      </c>
      <c r="AI4390" s="390">
        <f t="shared" si="918"/>
        <v>6</v>
      </c>
      <c r="AJ4390" s="390">
        <f t="shared" si="919"/>
        <v>4.9930000000000003</v>
      </c>
      <c r="AK4390" s="390">
        <f t="shared" si="920"/>
        <v>5.5340000000000007</v>
      </c>
      <c r="AL4390" s="390">
        <f t="shared" si="921"/>
        <v>5.5649999999999995</v>
      </c>
      <c r="AM4390" s="390">
        <f t="shared" si="922"/>
        <v>5.1219999999999999</v>
      </c>
      <c r="AN4390" s="390">
        <f t="shared" si="923"/>
        <v>4.5270000000000001</v>
      </c>
      <c r="AO4390" s="390">
        <f t="shared" si="924"/>
        <v>5.2140000000000004</v>
      </c>
    </row>
    <row r="4391" spans="1:41" ht="15" customHeight="1" x14ac:dyDescent="0.25">
      <c r="A4391" s="127" t="s">
        <v>6186</v>
      </c>
      <c r="B4391" s="125" t="s">
        <v>2080</v>
      </c>
      <c r="C4391" s="125" t="s">
        <v>6132</v>
      </c>
      <c r="D4391" s="125" t="s">
        <v>6183</v>
      </c>
      <c r="F4391" s="126">
        <v>8.51</v>
      </c>
      <c r="G4391" s="126">
        <v>8.91</v>
      </c>
      <c r="H4391" s="126">
        <v>7.13</v>
      </c>
      <c r="I4391" s="126"/>
      <c r="J4391" s="317"/>
      <c r="K4391" s="323">
        <f>ROUND(SUMIF('VGT-Bewegungsdaten'!B:B,A4391,'VGT-Bewegungsdaten'!C:C),3)</f>
        <v>0</v>
      </c>
      <c r="L4391" s="324">
        <f>ROUND(SUMIF('VGT-Bewegungsdaten'!B:B,$A4391,'VGT-Bewegungsdaten'!D:D),2)</f>
        <v>0</v>
      </c>
      <c r="N4391" s="376" t="s">
        <v>4930</v>
      </c>
      <c r="O4391" s="376" t="s">
        <v>4949</v>
      </c>
      <c r="P4391" s="326">
        <f>ROUND(SUMIF('AV-Bewegungsdaten'!B:B,A4391,'AV-Bewegungsdaten'!C:C),3)</f>
        <v>0</v>
      </c>
      <c r="Q4391" s="324">
        <f>ROUND(SUMIF('AV-Bewegungsdaten'!B:B,$A4391,'AV-Bewegungsdaten'!D:D),2)</f>
        <v>0</v>
      </c>
      <c r="T4391" s="327"/>
      <c r="U4391" s="326">
        <f>ROUND(SUMIF('DV-Bewegungsdaten'!B:B,Kategorien!A4391,'DV-Bewegungsdaten'!D:D),3)</f>
        <v>0</v>
      </c>
      <c r="V4391" s="324">
        <f>ROUND(SUMIF('DV-Bewegungsdaten'!B:B,Kategorien!A4391,'DV-Bewegungsdaten'!E:E),3)</f>
        <v>0</v>
      </c>
      <c r="AD4391" s="390">
        <f t="shared" si="913"/>
        <v>3.0040000000000004</v>
      </c>
      <c r="AE4391" s="390">
        <f t="shared" si="914"/>
        <v>4.6970000000000001</v>
      </c>
      <c r="AF4391" s="390">
        <f t="shared" si="915"/>
        <v>5.835</v>
      </c>
      <c r="AG4391" s="390">
        <f t="shared" si="916"/>
        <v>5.7379999999999995</v>
      </c>
      <c r="AH4391" s="390">
        <f t="shared" si="917"/>
        <v>5.3800000000000008</v>
      </c>
      <c r="AI4391" s="390">
        <f t="shared" si="918"/>
        <v>6</v>
      </c>
      <c r="AJ4391" s="390">
        <f t="shared" si="919"/>
        <v>4.9930000000000003</v>
      </c>
      <c r="AK4391" s="390">
        <f t="shared" si="920"/>
        <v>5.5340000000000007</v>
      </c>
      <c r="AL4391" s="390">
        <f t="shared" si="921"/>
        <v>5.5649999999999995</v>
      </c>
      <c r="AM4391" s="390">
        <f t="shared" si="922"/>
        <v>5.1219999999999999</v>
      </c>
      <c r="AN4391" s="390">
        <f t="shared" si="923"/>
        <v>4.5270000000000001</v>
      </c>
      <c r="AO4391" s="390">
        <f t="shared" si="924"/>
        <v>5.2140000000000004</v>
      </c>
    </row>
    <row r="4392" spans="1:41" ht="15" customHeight="1" x14ac:dyDescent="0.25">
      <c r="A4392" s="127" t="s">
        <v>6187</v>
      </c>
      <c r="B4392" s="125" t="s">
        <v>2080</v>
      </c>
      <c r="C4392" s="125" t="s">
        <v>6135</v>
      </c>
      <c r="D4392" s="125" t="s">
        <v>6183</v>
      </c>
      <c r="F4392" s="126">
        <v>8.49</v>
      </c>
      <c r="G4392" s="126">
        <v>8.89</v>
      </c>
      <c r="H4392" s="126">
        <v>7.11</v>
      </c>
      <c r="I4392" s="126"/>
      <c r="J4392" s="317"/>
      <c r="K4392" s="323">
        <f>ROUND(SUMIF('VGT-Bewegungsdaten'!B:B,A4392,'VGT-Bewegungsdaten'!C:C),3)</f>
        <v>0</v>
      </c>
      <c r="L4392" s="324">
        <f>ROUND(SUMIF('VGT-Bewegungsdaten'!B:B,$A4392,'VGT-Bewegungsdaten'!D:D),2)</f>
        <v>0</v>
      </c>
      <c r="N4392" s="376" t="s">
        <v>4930</v>
      </c>
      <c r="O4392" s="376" t="s">
        <v>4949</v>
      </c>
      <c r="P4392" s="326">
        <f>ROUND(SUMIF('AV-Bewegungsdaten'!B:B,A4392,'AV-Bewegungsdaten'!C:C),3)</f>
        <v>0</v>
      </c>
      <c r="Q4392" s="324">
        <f>ROUND(SUMIF('AV-Bewegungsdaten'!B:B,$A4392,'AV-Bewegungsdaten'!D:D),2)</f>
        <v>0</v>
      </c>
      <c r="T4392" s="327"/>
      <c r="U4392" s="326">
        <f>ROUND(SUMIF('DV-Bewegungsdaten'!B:B,Kategorien!A4392,'DV-Bewegungsdaten'!D:D),3)</f>
        <v>0</v>
      </c>
      <c r="V4392" s="324">
        <f>ROUND(SUMIF('DV-Bewegungsdaten'!B:B,Kategorien!A4392,'DV-Bewegungsdaten'!E:E),3)</f>
        <v>0</v>
      </c>
      <c r="AD4392" s="390">
        <f t="shared" si="913"/>
        <v>2.9840000000000009</v>
      </c>
      <c r="AE4392" s="390">
        <f t="shared" si="914"/>
        <v>4.6770000000000005</v>
      </c>
      <c r="AF4392" s="390">
        <f t="shared" si="915"/>
        <v>5.8150000000000004</v>
      </c>
      <c r="AG4392" s="390">
        <f t="shared" si="916"/>
        <v>5.718</v>
      </c>
      <c r="AH4392" s="390">
        <f t="shared" si="917"/>
        <v>5.3600000000000012</v>
      </c>
      <c r="AI4392" s="390">
        <f t="shared" si="918"/>
        <v>5.98</v>
      </c>
      <c r="AJ4392" s="390">
        <f t="shared" si="919"/>
        <v>4.9730000000000008</v>
      </c>
      <c r="AK4392" s="390">
        <f t="shared" si="920"/>
        <v>5.5140000000000011</v>
      </c>
      <c r="AL4392" s="390">
        <f t="shared" si="921"/>
        <v>5.5449999999999999</v>
      </c>
      <c r="AM4392" s="390">
        <f t="shared" si="922"/>
        <v>5.1020000000000003</v>
      </c>
      <c r="AN4392" s="390">
        <f t="shared" si="923"/>
        <v>4.5070000000000006</v>
      </c>
      <c r="AO4392" s="390">
        <f t="shared" si="924"/>
        <v>5.1940000000000008</v>
      </c>
    </row>
    <row r="4393" spans="1:41" ht="15" customHeight="1" x14ac:dyDescent="0.25">
      <c r="A4393" s="127" t="s">
        <v>6188</v>
      </c>
      <c r="B4393" s="125" t="s">
        <v>2080</v>
      </c>
      <c r="C4393" s="125" t="s">
        <v>6138</v>
      </c>
      <c r="D4393" s="125" t="s">
        <v>6183</v>
      </c>
      <c r="F4393" s="126">
        <v>8.4700000000000006</v>
      </c>
      <c r="G4393" s="126">
        <v>8.8699999999999992</v>
      </c>
      <c r="H4393" s="126">
        <v>7.1</v>
      </c>
      <c r="I4393" s="126"/>
      <c r="J4393" s="317"/>
      <c r="K4393" s="323">
        <f>ROUND(SUMIF('VGT-Bewegungsdaten'!B:B,A4393,'VGT-Bewegungsdaten'!C:C),3)</f>
        <v>0</v>
      </c>
      <c r="L4393" s="324">
        <f>ROUND(SUMIF('VGT-Bewegungsdaten'!B:B,$A4393,'VGT-Bewegungsdaten'!D:D),2)</f>
        <v>0</v>
      </c>
      <c r="N4393" s="376" t="s">
        <v>4930</v>
      </c>
      <c r="O4393" s="376" t="s">
        <v>4949</v>
      </c>
      <c r="P4393" s="326">
        <f>ROUND(SUMIF('AV-Bewegungsdaten'!B:B,A4393,'AV-Bewegungsdaten'!C:C),3)</f>
        <v>0</v>
      </c>
      <c r="Q4393" s="324">
        <f>ROUND(SUMIF('AV-Bewegungsdaten'!B:B,$A4393,'AV-Bewegungsdaten'!D:D),2)</f>
        <v>0</v>
      </c>
      <c r="T4393" s="327"/>
      <c r="U4393" s="326">
        <f>ROUND(SUMIF('DV-Bewegungsdaten'!B:B,Kategorien!A4393,'DV-Bewegungsdaten'!D:D),3)</f>
        <v>0</v>
      </c>
      <c r="V4393" s="324">
        <f>ROUND(SUMIF('DV-Bewegungsdaten'!B:B,Kategorien!A4393,'DV-Bewegungsdaten'!E:E),3)</f>
        <v>0</v>
      </c>
      <c r="AD4393" s="390">
        <f t="shared" si="913"/>
        <v>2.9639999999999995</v>
      </c>
      <c r="AE4393" s="390">
        <f t="shared" si="914"/>
        <v>4.6569999999999991</v>
      </c>
      <c r="AF4393" s="390">
        <f t="shared" si="915"/>
        <v>5.794999999999999</v>
      </c>
      <c r="AG4393" s="390">
        <f t="shared" si="916"/>
        <v>5.6979999999999986</v>
      </c>
      <c r="AH4393" s="390">
        <f t="shared" si="917"/>
        <v>5.34</v>
      </c>
      <c r="AI4393" s="390">
        <f t="shared" si="918"/>
        <v>5.9599999999999991</v>
      </c>
      <c r="AJ4393" s="390">
        <f t="shared" si="919"/>
        <v>4.9529999999999994</v>
      </c>
      <c r="AK4393" s="390">
        <f t="shared" si="920"/>
        <v>5.4939999999999998</v>
      </c>
      <c r="AL4393" s="390">
        <f t="shared" si="921"/>
        <v>5.5249999999999986</v>
      </c>
      <c r="AM4393" s="390">
        <f t="shared" si="922"/>
        <v>5.081999999999999</v>
      </c>
      <c r="AN4393" s="390">
        <f t="shared" si="923"/>
        <v>4.4869999999999992</v>
      </c>
      <c r="AO4393" s="390">
        <f t="shared" si="924"/>
        <v>5.1739999999999995</v>
      </c>
    </row>
    <row r="4394" spans="1:41" ht="15" customHeight="1" x14ac:dyDescent="0.25">
      <c r="A4394" s="127" t="s">
        <v>6189</v>
      </c>
      <c r="B4394" s="125" t="s">
        <v>2080</v>
      </c>
      <c r="C4394" s="125" t="s">
        <v>6141</v>
      </c>
      <c r="D4394" s="125" t="s">
        <v>6183</v>
      </c>
      <c r="F4394" s="126">
        <v>8.44</v>
      </c>
      <c r="G4394" s="126">
        <v>8.84</v>
      </c>
      <c r="H4394" s="126">
        <v>7.07</v>
      </c>
      <c r="I4394" s="126"/>
      <c r="J4394" s="317"/>
      <c r="K4394" s="323">
        <f>ROUND(SUMIF('VGT-Bewegungsdaten'!B:B,A4394,'VGT-Bewegungsdaten'!C:C),3)</f>
        <v>0</v>
      </c>
      <c r="L4394" s="324">
        <f>ROUND(SUMIF('VGT-Bewegungsdaten'!B:B,$A4394,'VGT-Bewegungsdaten'!D:D),2)</f>
        <v>0</v>
      </c>
      <c r="N4394" s="376" t="s">
        <v>4930</v>
      </c>
      <c r="O4394" s="376" t="s">
        <v>4949</v>
      </c>
      <c r="P4394" s="326">
        <f>ROUND(SUMIF('AV-Bewegungsdaten'!B:B,A4394,'AV-Bewegungsdaten'!C:C),3)</f>
        <v>0</v>
      </c>
      <c r="Q4394" s="324">
        <f>ROUND(SUMIF('AV-Bewegungsdaten'!B:B,$A4394,'AV-Bewegungsdaten'!D:D),2)</f>
        <v>0</v>
      </c>
      <c r="T4394" s="327"/>
      <c r="U4394" s="326">
        <f>ROUND(SUMIF('DV-Bewegungsdaten'!B:B,Kategorien!A4394,'DV-Bewegungsdaten'!D:D),3)</f>
        <v>0</v>
      </c>
      <c r="V4394" s="324">
        <f>ROUND(SUMIF('DV-Bewegungsdaten'!B:B,Kategorien!A4394,'DV-Bewegungsdaten'!E:E),3)</f>
        <v>0</v>
      </c>
      <c r="AD4394" s="390">
        <f t="shared" si="913"/>
        <v>2.9340000000000002</v>
      </c>
      <c r="AE4394" s="390">
        <f t="shared" si="914"/>
        <v>4.6269999999999998</v>
      </c>
      <c r="AF4394" s="390">
        <f t="shared" si="915"/>
        <v>5.7649999999999997</v>
      </c>
      <c r="AG4394" s="390">
        <f t="shared" si="916"/>
        <v>5.6679999999999993</v>
      </c>
      <c r="AH4394" s="390">
        <f t="shared" si="917"/>
        <v>5.3100000000000005</v>
      </c>
      <c r="AI4394" s="390">
        <f t="shared" si="918"/>
        <v>5.93</v>
      </c>
      <c r="AJ4394" s="390">
        <f t="shared" si="919"/>
        <v>4.923</v>
      </c>
      <c r="AK4394" s="390">
        <f t="shared" si="920"/>
        <v>5.4640000000000004</v>
      </c>
      <c r="AL4394" s="390">
        <f t="shared" si="921"/>
        <v>5.4949999999999992</v>
      </c>
      <c r="AM4394" s="390">
        <f t="shared" si="922"/>
        <v>5.0519999999999996</v>
      </c>
      <c r="AN4394" s="390">
        <f t="shared" si="923"/>
        <v>4.4569999999999999</v>
      </c>
      <c r="AO4394" s="390">
        <f t="shared" si="924"/>
        <v>5.1440000000000001</v>
      </c>
    </row>
    <row r="4395" spans="1:41" ht="15" customHeight="1" x14ac:dyDescent="0.25">
      <c r="A4395" s="127" t="s">
        <v>6190</v>
      </c>
      <c r="B4395" s="125" t="s">
        <v>2080</v>
      </c>
      <c r="C4395" s="125" t="s">
        <v>6144</v>
      </c>
      <c r="D4395" s="125" t="s">
        <v>6183</v>
      </c>
      <c r="F4395" s="126">
        <v>8.44</v>
      </c>
      <c r="G4395" s="126">
        <v>8.84</v>
      </c>
      <c r="H4395" s="126">
        <v>7.07</v>
      </c>
      <c r="I4395" s="126"/>
      <c r="J4395" s="317"/>
      <c r="K4395" s="323">
        <f>ROUND(SUMIF('VGT-Bewegungsdaten'!B:B,A4395,'VGT-Bewegungsdaten'!C:C),3)</f>
        <v>0</v>
      </c>
      <c r="L4395" s="324">
        <f>ROUND(SUMIF('VGT-Bewegungsdaten'!B:B,$A4395,'VGT-Bewegungsdaten'!D:D),2)</f>
        <v>0</v>
      </c>
      <c r="N4395" s="376" t="s">
        <v>4930</v>
      </c>
      <c r="O4395" s="376" t="s">
        <v>4949</v>
      </c>
      <c r="P4395" s="326">
        <f>ROUND(SUMIF('AV-Bewegungsdaten'!B:B,A4395,'AV-Bewegungsdaten'!C:C),3)</f>
        <v>0</v>
      </c>
      <c r="Q4395" s="324">
        <f>ROUND(SUMIF('AV-Bewegungsdaten'!B:B,$A4395,'AV-Bewegungsdaten'!D:D),2)</f>
        <v>0</v>
      </c>
      <c r="T4395" s="327"/>
      <c r="U4395" s="326">
        <f>ROUND(SUMIF('DV-Bewegungsdaten'!B:B,Kategorien!A4395,'DV-Bewegungsdaten'!D:D),3)</f>
        <v>0</v>
      </c>
      <c r="V4395" s="324">
        <f>ROUND(SUMIF('DV-Bewegungsdaten'!B:B,Kategorien!A4395,'DV-Bewegungsdaten'!E:E),3)</f>
        <v>0</v>
      </c>
      <c r="AD4395" s="390">
        <f t="shared" si="913"/>
        <v>2.9340000000000002</v>
      </c>
      <c r="AE4395" s="390">
        <f t="shared" si="914"/>
        <v>4.6269999999999998</v>
      </c>
      <c r="AF4395" s="390">
        <f t="shared" si="915"/>
        <v>5.7649999999999997</v>
      </c>
      <c r="AG4395" s="390">
        <f t="shared" si="916"/>
        <v>5.6679999999999993</v>
      </c>
      <c r="AH4395" s="390">
        <f t="shared" si="917"/>
        <v>5.3100000000000005</v>
      </c>
      <c r="AI4395" s="390">
        <f t="shared" si="918"/>
        <v>5.93</v>
      </c>
      <c r="AJ4395" s="390">
        <f t="shared" si="919"/>
        <v>4.923</v>
      </c>
      <c r="AK4395" s="390">
        <f t="shared" si="920"/>
        <v>5.4640000000000004</v>
      </c>
      <c r="AL4395" s="390">
        <f t="shared" si="921"/>
        <v>5.4949999999999992</v>
      </c>
      <c r="AM4395" s="390">
        <f t="shared" si="922"/>
        <v>5.0519999999999996</v>
      </c>
      <c r="AN4395" s="390">
        <f t="shared" si="923"/>
        <v>4.4569999999999999</v>
      </c>
      <c r="AO4395" s="390">
        <f t="shared" si="924"/>
        <v>5.1440000000000001</v>
      </c>
    </row>
    <row r="4396" spans="1:41" ht="15" customHeight="1" x14ac:dyDescent="0.25">
      <c r="A4396" s="127" t="s">
        <v>6191</v>
      </c>
      <c r="B4396" s="125" t="s">
        <v>2080</v>
      </c>
      <c r="C4396" s="125" t="s">
        <v>6147</v>
      </c>
      <c r="D4396" s="125" t="s">
        <v>6183</v>
      </c>
      <c r="F4396" s="126">
        <v>8.44</v>
      </c>
      <c r="G4396" s="126">
        <v>8.84</v>
      </c>
      <c r="H4396" s="126">
        <v>7.07</v>
      </c>
      <c r="I4396" s="126"/>
      <c r="J4396" s="317"/>
      <c r="K4396" s="323">
        <f>ROUND(SUMIF('VGT-Bewegungsdaten'!B:B,A4396,'VGT-Bewegungsdaten'!C:C),3)</f>
        <v>0</v>
      </c>
      <c r="L4396" s="324">
        <f>ROUND(SUMIF('VGT-Bewegungsdaten'!B:B,$A4396,'VGT-Bewegungsdaten'!D:D),2)</f>
        <v>0</v>
      </c>
      <c r="N4396" s="376" t="s">
        <v>4930</v>
      </c>
      <c r="O4396" s="376" t="s">
        <v>4949</v>
      </c>
      <c r="P4396" s="326">
        <f>ROUND(SUMIF('AV-Bewegungsdaten'!B:B,A4396,'AV-Bewegungsdaten'!C:C),3)</f>
        <v>0</v>
      </c>
      <c r="Q4396" s="324">
        <f>ROUND(SUMIF('AV-Bewegungsdaten'!B:B,$A4396,'AV-Bewegungsdaten'!D:D),2)</f>
        <v>0</v>
      </c>
      <c r="T4396" s="327"/>
      <c r="U4396" s="326">
        <f>ROUND(SUMIF('DV-Bewegungsdaten'!B:B,Kategorien!A4396,'DV-Bewegungsdaten'!D:D),3)</f>
        <v>0</v>
      </c>
      <c r="V4396" s="324">
        <f>ROUND(SUMIF('DV-Bewegungsdaten'!B:B,Kategorien!A4396,'DV-Bewegungsdaten'!E:E),3)</f>
        <v>0</v>
      </c>
      <c r="AD4396" s="390">
        <f t="shared" si="913"/>
        <v>2.9340000000000002</v>
      </c>
      <c r="AE4396" s="390">
        <f t="shared" si="914"/>
        <v>4.6269999999999998</v>
      </c>
      <c r="AF4396" s="390">
        <f t="shared" si="915"/>
        <v>5.7649999999999997</v>
      </c>
      <c r="AG4396" s="390">
        <f t="shared" si="916"/>
        <v>5.6679999999999993</v>
      </c>
      <c r="AH4396" s="390">
        <f t="shared" si="917"/>
        <v>5.3100000000000005</v>
      </c>
      <c r="AI4396" s="390">
        <f t="shared" si="918"/>
        <v>5.93</v>
      </c>
      <c r="AJ4396" s="390">
        <f t="shared" si="919"/>
        <v>4.923</v>
      </c>
      <c r="AK4396" s="390">
        <f t="shared" si="920"/>
        <v>5.4640000000000004</v>
      </c>
      <c r="AL4396" s="390">
        <f t="shared" si="921"/>
        <v>5.4949999999999992</v>
      </c>
      <c r="AM4396" s="390">
        <f t="shared" si="922"/>
        <v>5.0519999999999996</v>
      </c>
      <c r="AN4396" s="390">
        <f t="shared" si="923"/>
        <v>4.4569999999999999</v>
      </c>
      <c r="AO4396" s="390">
        <f t="shared" si="924"/>
        <v>5.1440000000000001</v>
      </c>
    </row>
    <row r="4397" spans="1:41" ht="15" customHeight="1" x14ac:dyDescent="0.25">
      <c r="A4397" s="127" t="s">
        <v>6192</v>
      </c>
      <c r="B4397" s="125" t="s">
        <v>2080</v>
      </c>
      <c r="C4397" s="125" t="s">
        <v>6150</v>
      </c>
      <c r="D4397" s="125" t="s">
        <v>6183</v>
      </c>
      <c r="F4397" s="126">
        <v>8.44</v>
      </c>
      <c r="G4397" s="126">
        <v>8.84</v>
      </c>
      <c r="H4397" s="126">
        <v>7.07</v>
      </c>
      <c r="I4397" s="126"/>
      <c r="J4397" s="317"/>
      <c r="K4397" s="323">
        <f>ROUND(SUMIF('VGT-Bewegungsdaten'!B:B,A4397,'VGT-Bewegungsdaten'!C:C),3)</f>
        <v>0</v>
      </c>
      <c r="L4397" s="324">
        <f>ROUND(SUMIF('VGT-Bewegungsdaten'!B:B,$A4397,'VGT-Bewegungsdaten'!D:D),2)</f>
        <v>0</v>
      </c>
      <c r="N4397" s="376" t="s">
        <v>4930</v>
      </c>
      <c r="O4397" s="376" t="s">
        <v>4949</v>
      </c>
      <c r="P4397" s="326">
        <f>ROUND(SUMIF('AV-Bewegungsdaten'!B:B,A4397,'AV-Bewegungsdaten'!C:C),3)</f>
        <v>0</v>
      </c>
      <c r="Q4397" s="324">
        <f>ROUND(SUMIF('AV-Bewegungsdaten'!B:B,$A4397,'AV-Bewegungsdaten'!D:D),2)</f>
        <v>0</v>
      </c>
      <c r="T4397" s="327"/>
      <c r="U4397" s="326">
        <f>ROUND(SUMIF('DV-Bewegungsdaten'!B:B,Kategorien!A4397,'DV-Bewegungsdaten'!D:D),3)</f>
        <v>0</v>
      </c>
      <c r="V4397" s="324">
        <f>ROUND(SUMIF('DV-Bewegungsdaten'!B:B,Kategorien!A4397,'DV-Bewegungsdaten'!E:E),3)</f>
        <v>0</v>
      </c>
      <c r="AD4397" s="390">
        <f t="shared" si="913"/>
        <v>2.9340000000000002</v>
      </c>
      <c r="AE4397" s="390">
        <f t="shared" si="914"/>
        <v>4.6269999999999998</v>
      </c>
      <c r="AF4397" s="390">
        <f t="shared" si="915"/>
        <v>5.7649999999999997</v>
      </c>
      <c r="AG4397" s="390">
        <f t="shared" si="916"/>
        <v>5.6679999999999993</v>
      </c>
      <c r="AH4397" s="390">
        <f t="shared" si="917"/>
        <v>5.3100000000000005</v>
      </c>
      <c r="AI4397" s="390">
        <f t="shared" si="918"/>
        <v>5.93</v>
      </c>
      <c r="AJ4397" s="390">
        <f t="shared" si="919"/>
        <v>4.923</v>
      </c>
      <c r="AK4397" s="390">
        <f t="shared" si="920"/>
        <v>5.4640000000000004</v>
      </c>
      <c r="AL4397" s="390">
        <f t="shared" si="921"/>
        <v>5.4949999999999992</v>
      </c>
      <c r="AM4397" s="390">
        <f t="shared" si="922"/>
        <v>5.0519999999999996</v>
      </c>
      <c r="AN4397" s="390">
        <f t="shared" si="923"/>
        <v>4.4569999999999999</v>
      </c>
      <c r="AO4397" s="390">
        <f t="shared" si="924"/>
        <v>5.1440000000000001</v>
      </c>
    </row>
    <row r="4398" spans="1:41" ht="15" customHeight="1" x14ac:dyDescent="0.25">
      <c r="A4398" s="127" t="s">
        <v>6193</v>
      </c>
      <c r="B4398" s="125" t="s">
        <v>2080</v>
      </c>
      <c r="C4398" s="125" t="s">
        <v>6153</v>
      </c>
      <c r="D4398" s="125" t="s">
        <v>6183</v>
      </c>
      <c r="F4398" s="126">
        <v>8.44</v>
      </c>
      <c r="G4398" s="126">
        <v>8.84</v>
      </c>
      <c r="H4398" s="126">
        <v>7.07</v>
      </c>
      <c r="I4398" s="126"/>
      <c r="J4398" s="317"/>
      <c r="K4398" s="323">
        <f>ROUND(SUMIF('VGT-Bewegungsdaten'!B:B,A4398,'VGT-Bewegungsdaten'!C:C),3)</f>
        <v>0</v>
      </c>
      <c r="L4398" s="324">
        <f>ROUND(SUMIF('VGT-Bewegungsdaten'!B:B,$A4398,'VGT-Bewegungsdaten'!D:D),2)</f>
        <v>0</v>
      </c>
      <c r="N4398" s="376" t="s">
        <v>4930</v>
      </c>
      <c r="O4398" s="376" t="s">
        <v>4949</v>
      </c>
      <c r="P4398" s="326">
        <f>ROUND(SUMIF('AV-Bewegungsdaten'!B:B,A4398,'AV-Bewegungsdaten'!C:C),3)</f>
        <v>0</v>
      </c>
      <c r="Q4398" s="324">
        <f>ROUND(SUMIF('AV-Bewegungsdaten'!B:B,$A4398,'AV-Bewegungsdaten'!D:D),2)</f>
        <v>0</v>
      </c>
      <c r="T4398" s="327"/>
      <c r="U4398" s="326">
        <f>ROUND(SUMIF('DV-Bewegungsdaten'!B:B,Kategorien!A4398,'DV-Bewegungsdaten'!D:D),3)</f>
        <v>0</v>
      </c>
      <c r="V4398" s="324">
        <f>ROUND(SUMIF('DV-Bewegungsdaten'!B:B,Kategorien!A4398,'DV-Bewegungsdaten'!E:E),3)</f>
        <v>0</v>
      </c>
      <c r="AD4398" s="390">
        <f t="shared" si="913"/>
        <v>2.9340000000000002</v>
      </c>
      <c r="AE4398" s="390">
        <f t="shared" si="914"/>
        <v>4.6269999999999998</v>
      </c>
      <c r="AF4398" s="390">
        <f t="shared" si="915"/>
        <v>5.7649999999999997</v>
      </c>
      <c r="AG4398" s="390">
        <f t="shared" si="916"/>
        <v>5.6679999999999993</v>
      </c>
      <c r="AH4398" s="390">
        <f t="shared" si="917"/>
        <v>5.3100000000000005</v>
      </c>
      <c r="AI4398" s="390">
        <f t="shared" si="918"/>
        <v>5.93</v>
      </c>
      <c r="AJ4398" s="390">
        <f t="shared" si="919"/>
        <v>4.923</v>
      </c>
      <c r="AK4398" s="390">
        <f t="shared" si="920"/>
        <v>5.4640000000000004</v>
      </c>
      <c r="AL4398" s="390">
        <f t="shared" si="921"/>
        <v>5.4949999999999992</v>
      </c>
      <c r="AM4398" s="390">
        <f t="shared" si="922"/>
        <v>5.0519999999999996</v>
      </c>
      <c r="AN4398" s="390">
        <f t="shared" si="923"/>
        <v>4.4569999999999999</v>
      </c>
      <c r="AO4398" s="390">
        <f t="shared" si="924"/>
        <v>5.1440000000000001</v>
      </c>
    </row>
    <row r="4399" spans="1:41" ht="15" customHeight="1" x14ac:dyDescent="0.25">
      <c r="A4399" s="127" t="s">
        <v>6194</v>
      </c>
      <c r="B4399" s="125" t="s">
        <v>2080</v>
      </c>
      <c r="C4399" s="125" t="s">
        <v>6156</v>
      </c>
      <c r="D4399" s="125" t="s">
        <v>6183</v>
      </c>
      <c r="F4399" s="126">
        <v>8.44</v>
      </c>
      <c r="G4399" s="126">
        <v>8.84</v>
      </c>
      <c r="H4399" s="126">
        <v>7.07</v>
      </c>
      <c r="I4399" s="126"/>
      <c r="J4399" s="317"/>
      <c r="K4399" s="323">
        <f>ROUND(SUMIF('VGT-Bewegungsdaten'!B:B,A4399,'VGT-Bewegungsdaten'!C:C),3)</f>
        <v>0</v>
      </c>
      <c r="L4399" s="324">
        <f>ROUND(SUMIF('VGT-Bewegungsdaten'!B:B,$A4399,'VGT-Bewegungsdaten'!D:D),2)</f>
        <v>0</v>
      </c>
      <c r="N4399" s="376" t="s">
        <v>4930</v>
      </c>
      <c r="O4399" s="376" t="s">
        <v>4949</v>
      </c>
      <c r="P4399" s="326">
        <f>ROUND(SUMIF('AV-Bewegungsdaten'!B:B,A4399,'AV-Bewegungsdaten'!C:C),3)</f>
        <v>0</v>
      </c>
      <c r="Q4399" s="324">
        <f>ROUND(SUMIF('AV-Bewegungsdaten'!B:B,$A4399,'AV-Bewegungsdaten'!D:D),2)</f>
        <v>0</v>
      </c>
      <c r="T4399" s="327"/>
      <c r="U4399" s="326">
        <f>ROUND(SUMIF('DV-Bewegungsdaten'!B:B,Kategorien!A4399,'DV-Bewegungsdaten'!D:D),3)</f>
        <v>0</v>
      </c>
      <c r="V4399" s="324">
        <f>ROUND(SUMIF('DV-Bewegungsdaten'!B:B,Kategorien!A4399,'DV-Bewegungsdaten'!E:E),3)</f>
        <v>0</v>
      </c>
      <c r="AD4399" s="390">
        <f t="shared" si="913"/>
        <v>2.9340000000000002</v>
      </c>
      <c r="AE4399" s="390">
        <f t="shared" si="914"/>
        <v>4.6269999999999998</v>
      </c>
      <c r="AF4399" s="390">
        <f t="shared" si="915"/>
        <v>5.7649999999999997</v>
      </c>
      <c r="AG4399" s="390">
        <f t="shared" si="916"/>
        <v>5.6679999999999993</v>
      </c>
      <c r="AH4399" s="390">
        <f t="shared" si="917"/>
        <v>5.3100000000000005</v>
      </c>
      <c r="AI4399" s="390">
        <f t="shared" si="918"/>
        <v>5.93</v>
      </c>
      <c r="AJ4399" s="390">
        <f t="shared" si="919"/>
        <v>4.923</v>
      </c>
      <c r="AK4399" s="390">
        <f t="shared" si="920"/>
        <v>5.4640000000000004</v>
      </c>
      <c r="AL4399" s="390">
        <f t="shared" si="921"/>
        <v>5.4949999999999992</v>
      </c>
      <c r="AM4399" s="390">
        <f t="shared" si="922"/>
        <v>5.0519999999999996</v>
      </c>
      <c r="AN4399" s="390">
        <f t="shared" si="923"/>
        <v>4.4569999999999999</v>
      </c>
      <c r="AO4399" s="390">
        <f t="shared" si="924"/>
        <v>5.1440000000000001</v>
      </c>
    </row>
    <row r="4400" spans="1:41" ht="15" customHeight="1" x14ac:dyDescent="0.25">
      <c r="A4400" s="127" t="s">
        <v>6625</v>
      </c>
      <c r="B4400" s="125" t="s">
        <v>2080</v>
      </c>
      <c r="C4400" s="125" t="s">
        <v>6590</v>
      </c>
      <c r="D4400" s="125" t="s">
        <v>6626</v>
      </c>
      <c r="F4400" s="126">
        <v>8.44</v>
      </c>
      <c r="G4400" s="126">
        <v>8.84</v>
      </c>
      <c r="H4400" s="126">
        <v>7.07</v>
      </c>
      <c r="I4400" s="126"/>
      <c r="J4400" s="317"/>
      <c r="K4400" s="323">
        <f>ROUND(SUMIF('VGT-Bewegungsdaten'!B:B,A4400,'VGT-Bewegungsdaten'!C:C),3)</f>
        <v>0</v>
      </c>
      <c r="L4400" s="324">
        <f>ROUND(SUMIF('VGT-Bewegungsdaten'!B:B,$A4400,'VGT-Bewegungsdaten'!D:D),2)</f>
        <v>0</v>
      </c>
      <c r="N4400" s="376" t="s">
        <v>4930</v>
      </c>
      <c r="O4400" s="376" t="s">
        <v>4949</v>
      </c>
      <c r="P4400" s="326">
        <f>ROUND(SUMIF('AV-Bewegungsdaten'!B:B,A4400,'AV-Bewegungsdaten'!C:C),3)</f>
        <v>0</v>
      </c>
      <c r="Q4400" s="324">
        <f>ROUND(SUMIF('AV-Bewegungsdaten'!B:B,$A4400,'AV-Bewegungsdaten'!D:D),2)</f>
        <v>0</v>
      </c>
      <c r="T4400" s="327"/>
      <c r="U4400" s="326">
        <f>ROUND(SUMIF('DV-Bewegungsdaten'!B:B,Kategorien!A4400,'DV-Bewegungsdaten'!D:D),3)</f>
        <v>0</v>
      </c>
      <c r="V4400" s="324">
        <f>ROUND(SUMIF('DV-Bewegungsdaten'!B:B,Kategorien!A4400,'DV-Bewegungsdaten'!E:E),3)</f>
        <v>0</v>
      </c>
      <c r="AD4400" s="390">
        <f t="shared" si="913"/>
        <v>2.9340000000000002</v>
      </c>
      <c r="AE4400" s="390">
        <f t="shared" si="914"/>
        <v>4.6269999999999998</v>
      </c>
      <c r="AF4400" s="390">
        <f t="shared" si="915"/>
        <v>5.7649999999999997</v>
      </c>
      <c r="AG4400" s="390">
        <f t="shared" si="916"/>
        <v>5.6679999999999993</v>
      </c>
      <c r="AH4400" s="390">
        <f t="shared" si="917"/>
        <v>5.3100000000000005</v>
      </c>
      <c r="AI4400" s="390">
        <f t="shared" si="918"/>
        <v>5.93</v>
      </c>
      <c r="AJ4400" s="390">
        <f t="shared" si="919"/>
        <v>4.923</v>
      </c>
      <c r="AK4400" s="390">
        <f t="shared" si="920"/>
        <v>5.4640000000000004</v>
      </c>
      <c r="AL4400" s="390">
        <f t="shared" si="921"/>
        <v>5.4949999999999992</v>
      </c>
      <c r="AM4400" s="390">
        <f t="shared" si="922"/>
        <v>5.0519999999999996</v>
      </c>
      <c r="AN4400" s="390">
        <f t="shared" si="923"/>
        <v>4.4569999999999999</v>
      </c>
      <c r="AO4400" s="390">
        <f t="shared" si="924"/>
        <v>5.1440000000000001</v>
      </c>
    </row>
    <row r="4401" spans="1:41" ht="15" customHeight="1" x14ac:dyDescent="0.25">
      <c r="A4401" s="127" t="s">
        <v>6627</v>
      </c>
      <c r="B4401" s="125" t="s">
        <v>2080</v>
      </c>
      <c r="C4401" s="125" t="s">
        <v>6593</v>
      </c>
      <c r="D4401" s="125" t="s">
        <v>6626</v>
      </c>
      <c r="F4401" s="126">
        <v>8.44</v>
      </c>
      <c r="G4401" s="126">
        <v>8.84</v>
      </c>
      <c r="H4401" s="126">
        <v>7.07</v>
      </c>
      <c r="I4401" s="126"/>
      <c r="J4401" s="317"/>
      <c r="K4401" s="323">
        <f>ROUND(SUMIF('VGT-Bewegungsdaten'!B:B,A4401,'VGT-Bewegungsdaten'!C:C),3)</f>
        <v>0</v>
      </c>
      <c r="L4401" s="324">
        <f>ROUND(SUMIF('VGT-Bewegungsdaten'!B:B,$A4401,'VGT-Bewegungsdaten'!D:D),2)</f>
        <v>0</v>
      </c>
      <c r="N4401" s="376" t="s">
        <v>4930</v>
      </c>
      <c r="O4401" s="376" t="s">
        <v>4949</v>
      </c>
      <c r="P4401" s="326">
        <f>ROUND(SUMIF('AV-Bewegungsdaten'!B:B,A4401,'AV-Bewegungsdaten'!C:C),3)</f>
        <v>0</v>
      </c>
      <c r="Q4401" s="324">
        <f>ROUND(SUMIF('AV-Bewegungsdaten'!B:B,$A4401,'AV-Bewegungsdaten'!D:D),2)</f>
        <v>0</v>
      </c>
      <c r="T4401" s="327"/>
      <c r="U4401" s="326">
        <f>ROUND(SUMIF('DV-Bewegungsdaten'!B:B,Kategorien!A4401,'DV-Bewegungsdaten'!D:D),3)</f>
        <v>0</v>
      </c>
      <c r="V4401" s="324">
        <f>ROUND(SUMIF('DV-Bewegungsdaten'!B:B,Kategorien!A4401,'DV-Bewegungsdaten'!E:E),3)</f>
        <v>0</v>
      </c>
      <c r="AD4401" s="390">
        <f t="shared" si="913"/>
        <v>2.9340000000000002</v>
      </c>
      <c r="AE4401" s="390">
        <f t="shared" si="914"/>
        <v>4.6269999999999998</v>
      </c>
      <c r="AF4401" s="390">
        <f t="shared" si="915"/>
        <v>5.7649999999999997</v>
      </c>
      <c r="AG4401" s="390">
        <f t="shared" si="916"/>
        <v>5.6679999999999993</v>
      </c>
      <c r="AH4401" s="390">
        <f t="shared" si="917"/>
        <v>5.3100000000000005</v>
      </c>
      <c r="AI4401" s="390">
        <f t="shared" si="918"/>
        <v>5.93</v>
      </c>
      <c r="AJ4401" s="390">
        <f t="shared" si="919"/>
        <v>4.923</v>
      </c>
      <c r="AK4401" s="390">
        <f t="shared" si="920"/>
        <v>5.4640000000000004</v>
      </c>
      <c r="AL4401" s="390">
        <f t="shared" si="921"/>
        <v>5.4949999999999992</v>
      </c>
      <c r="AM4401" s="390">
        <f t="shared" si="922"/>
        <v>5.0519999999999996</v>
      </c>
      <c r="AN4401" s="390">
        <f t="shared" si="923"/>
        <v>4.4569999999999999</v>
      </c>
      <c r="AO4401" s="390">
        <f t="shared" si="924"/>
        <v>5.1440000000000001</v>
      </c>
    </row>
    <row r="4402" spans="1:41" ht="15" customHeight="1" x14ac:dyDescent="0.25">
      <c r="A4402" s="127" t="s">
        <v>6628</v>
      </c>
      <c r="B4402" s="125" t="s">
        <v>2080</v>
      </c>
      <c r="C4402" s="125" t="s">
        <v>6596</v>
      </c>
      <c r="D4402" s="125" t="s">
        <v>6626</v>
      </c>
      <c r="F4402" s="126">
        <v>8.44</v>
      </c>
      <c r="G4402" s="126">
        <v>8.84</v>
      </c>
      <c r="H4402" s="126">
        <v>7.07</v>
      </c>
      <c r="I4402" s="126"/>
      <c r="J4402" s="317"/>
      <c r="K4402" s="323">
        <f>ROUND(SUMIF('VGT-Bewegungsdaten'!B:B,A4402,'VGT-Bewegungsdaten'!C:C),3)</f>
        <v>0</v>
      </c>
      <c r="L4402" s="324">
        <f>ROUND(SUMIF('VGT-Bewegungsdaten'!B:B,$A4402,'VGT-Bewegungsdaten'!D:D),2)</f>
        <v>0</v>
      </c>
      <c r="N4402" s="376" t="s">
        <v>4930</v>
      </c>
      <c r="O4402" s="376" t="s">
        <v>4949</v>
      </c>
      <c r="P4402" s="326">
        <f>ROUND(SUMIF('AV-Bewegungsdaten'!B:B,A4402,'AV-Bewegungsdaten'!C:C),3)</f>
        <v>0</v>
      </c>
      <c r="Q4402" s="324">
        <f>ROUND(SUMIF('AV-Bewegungsdaten'!B:B,$A4402,'AV-Bewegungsdaten'!D:D),2)</f>
        <v>0</v>
      </c>
      <c r="T4402" s="327"/>
      <c r="U4402" s="326">
        <f>ROUND(SUMIF('DV-Bewegungsdaten'!B:B,Kategorien!A4402,'DV-Bewegungsdaten'!D:D),3)</f>
        <v>0</v>
      </c>
      <c r="V4402" s="324">
        <f>ROUND(SUMIF('DV-Bewegungsdaten'!B:B,Kategorien!A4402,'DV-Bewegungsdaten'!E:E),3)</f>
        <v>0</v>
      </c>
      <c r="AD4402" s="390">
        <f t="shared" si="913"/>
        <v>2.9340000000000002</v>
      </c>
      <c r="AE4402" s="390">
        <f t="shared" si="914"/>
        <v>4.6269999999999998</v>
      </c>
      <c r="AF4402" s="390">
        <f t="shared" si="915"/>
        <v>5.7649999999999997</v>
      </c>
      <c r="AG4402" s="390">
        <f t="shared" si="916"/>
        <v>5.6679999999999993</v>
      </c>
      <c r="AH4402" s="390">
        <f t="shared" si="917"/>
        <v>5.3100000000000005</v>
      </c>
      <c r="AI4402" s="390">
        <f t="shared" si="918"/>
        <v>5.93</v>
      </c>
      <c r="AJ4402" s="390">
        <f t="shared" si="919"/>
        <v>4.923</v>
      </c>
      <c r="AK4402" s="390">
        <f t="shared" si="920"/>
        <v>5.4640000000000004</v>
      </c>
      <c r="AL4402" s="390">
        <f t="shared" si="921"/>
        <v>5.4949999999999992</v>
      </c>
      <c r="AM4402" s="390">
        <f t="shared" si="922"/>
        <v>5.0519999999999996</v>
      </c>
      <c r="AN4402" s="390">
        <f t="shared" si="923"/>
        <v>4.4569999999999999</v>
      </c>
      <c r="AO4402" s="390">
        <f t="shared" si="924"/>
        <v>5.1440000000000001</v>
      </c>
    </row>
    <row r="4403" spans="1:41" ht="15" customHeight="1" x14ac:dyDescent="0.25">
      <c r="A4403" s="127" t="s">
        <v>6629</v>
      </c>
      <c r="B4403" s="125" t="s">
        <v>2080</v>
      </c>
      <c r="C4403" s="125" t="s">
        <v>6599</v>
      </c>
      <c r="D4403" s="125" t="s">
        <v>6626</v>
      </c>
      <c r="F4403" s="126">
        <v>8.44</v>
      </c>
      <c r="G4403" s="126">
        <v>8.84</v>
      </c>
      <c r="H4403" s="126">
        <v>7.07</v>
      </c>
      <c r="I4403" s="126"/>
      <c r="J4403" s="317"/>
      <c r="K4403" s="323">
        <f>ROUND(SUMIF('VGT-Bewegungsdaten'!B:B,A4403,'VGT-Bewegungsdaten'!C:C),3)</f>
        <v>0</v>
      </c>
      <c r="L4403" s="324">
        <f>ROUND(SUMIF('VGT-Bewegungsdaten'!B:B,$A4403,'VGT-Bewegungsdaten'!D:D),2)</f>
        <v>0</v>
      </c>
      <c r="N4403" s="376" t="s">
        <v>4930</v>
      </c>
      <c r="O4403" s="376" t="s">
        <v>4949</v>
      </c>
      <c r="P4403" s="326">
        <f>ROUND(SUMIF('AV-Bewegungsdaten'!B:B,A4403,'AV-Bewegungsdaten'!C:C),3)</f>
        <v>0</v>
      </c>
      <c r="Q4403" s="324">
        <f>ROUND(SUMIF('AV-Bewegungsdaten'!B:B,$A4403,'AV-Bewegungsdaten'!D:D),2)</f>
        <v>0</v>
      </c>
      <c r="T4403" s="327"/>
      <c r="U4403" s="326">
        <f>ROUND(SUMIF('DV-Bewegungsdaten'!B:B,Kategorien!A4403,'DV-Bewegungsdaten'!D:D),3)</f>
        <v>0</v>
      </c>
      <c r="V4403" s="324">
        <f>ROUND(SUMIF('DV-Bewegungsdaten'!B:B,Kategorien!A4403,'DV-Bewegungsdaten'!E:E),3)</f>
        <v>0</v>
      </c>
      <c r="AD4403" s="390">
        <f t="shared" si="913"/>
        <v>2.9340000000000002</v>
      </c>
      <c r="AE4403" s="390">
        <f t="shared" si="914"/>
        <v>4.6269999999999998</v>
      </c>
      <c r="AF4403" s="390">
        <f t="shared" si="915"/>
        <v>5.7649999999999997</v>
      </c>
      <c r="AG4403" s="390">
        <f t="shared" si="916"/>
        <v>5.6679999999999993</v>
      </c>
      <c r="AH4403" s="390">
        <f t="shared" si="917"/>
        <v>5.3100000000000005</v>
      </c>
      <c r="AI4403" s="390">
        <f t="shared" si="918"/>
        <v>5.93</v>
      </c>
      <c r="AJ4403" s="390">
        <f t="shared" si="919"/>
        <v>4.923</v>
      </c>
      <c r="AK4403" s="390">
        <f t="shared" si="920"/>
        <v>5.4640000000000004</v>
      </c>
      <c r="AL4403" s="390">
        <f t="shared" si="921"/>
        <v>5.4949999999999992</v>
      </c>
      <c r="AM4403" s="390">
        <f t="shared" si="922"/>
        <v>5.0519999999999996</v>
      </c>
      <c r="AN4403" s="390">
        <f t="shared" si="923"/>
        <v>4.4569999999999999</v>
      </c>
      <c r="AO4403" s="390">
        <f t="shared" si="924"/>
        <v>5.1440000000000001</v>
      </c>
    </row>
    <row r="4404" spans="1:41" ht="15" customHeight="1" x14ac:dyDescent="0.25">
      <c r="A4404" s="127" t="s">
        <v>6630</v>
      </c>
      <c r="B4404" s="125" t="s">
        <v>2080</v>
      </c>
      <c r="C4404" s="125" t="s">
        <v>6602</v>
      </c>
      <c r="D4404" s="125" t="s">
        <v>6626</v>
      </c>
      <c r="F4404" s="126">
        <v>8.44</v>
      </c>
      <c r="G4404" s="126">
        <v>8.84</v>
      </c>
      <c r="H4404" s="126">
        <v>7.07</v>
      </c>
      <c r="I4404" s="126"/>
      <c r="J4404" s="317"/>
      <c r="K4404" s="323">
        <f>ROUND(SUMIF('VGT-Bewegungsdaten'!B:B,A4404,'VGT-Bewegungsdaten'!C:C),3)</f>
        <v>0</v>
      </c>
      <c r="L4404" s="324">
        <f>ROUND(SUMIF('VGT-Bewegungsdaten'!B:B,$A4404,'VGT-Bewegungsdaten'!D:D),2)</f>
        <v>0</v>
      </c>
      <c r="N4404" s="376" t="s">
        <v>4930</v>
      </c>
      <c r="O4404" s="376" t="s">
        <v>4949</v>
      </c>
      <c r="P4404" s="326">
        <f>ROUND(SUMIF('AV-Bewegungsdaten'!B:B,A4404,'AV-Bewegungsdaten'!C:C),3)</f>
        <v>0</v>
      </c>
      <c r="Q4404" s="324">
        <f>ROUND(SUMIF('AV-Bewegungsdaten'!B:B,$A4404,'AV-Bewegungsdaten'!D:D),2)</f>
        <v>0</v>
      </c>
      <c r="T4404" s="327"/>
      <c r="U4404" s="326">
        <f>ROUND(SUMIF('DV-Bewegungsdaten'!B:B,Kategorien!A4404,'DV-Bewegungsdaten'!D:D),3)</f>
        <v>0</v>
      </c>
      <c r="V4404" s="324">
        <f>ROUND(SUMIF('DV-Bewegungsdaten'!B:B,Kategorien!A4404,'DV-Bewegungsdaten'!E:E),3)</f>
        <v>0</v>
      </c>
      <c r="AD4404" s="390">
        <f t="shared" si="913"/>
        <v>2.9340000000000002</v>
      </c>
      <c r="AE4404" s="390">
        <f t="shared" si="914"/>
        <v>4.6269999999999998</v>
      </c>
      <c r="AF4404" s="390">
        <f t="shared" si="915"/>
        <v>5.7649999999999997</v>
      </c>
      <c r="AG4404" s="390">
        <f t="shared" si="916"/>
        <v>5.6679999999999993</v>
      </c>
      <c r="AH4404" s="390">
        <f t="shared" si="917"/>
        <v>5.3100000000000005</v>
      </c>
      <c r="AI4404" s="390">
        <f t="shared" si="918"/>
        <v>5.93</v>
      </c>
      <c r="AJ4404" s="390">
        <f t="shared" si="919"/>
        <v>4.923</v>
      </c>
      <c r="AK4404" s="390">
        <f t="shared" si="920"/>
        <v>5.4640000000000004</v>
      </c>
      <c r="AL4404" s="390">
        <f t="shared" si="921"/>
        <v>5.4949999999999992</v>
      </c>
      <c r="AM4404" s="390">
        <f t="shared" si="922"/>
        <v>5.0519999999999996</v>
      </c>
      <c r="AN4404" s="390">
        <f t="shared" si="923"/>
        <v>4.4569999999999999</v>
      </c>
      <c r="AO4404" s="390">
        <f t="shared" si="924"/>
        <v>5.1440000000000001</v>
      </c>
    </row>
    <row r="4405" spans="1:41" ht="15" customHeight="1" x14ac:dyDescent="0.25">
      <c r="A4405" s="127" t="s">
        <v>6631</v>
      </c>
      <c r="B4405" s="125" t="s">
        <v>2080</v>
      </c>
      <c r="C4405" s="125" t="s">
        <v>6605</v>
      </c>
      <c r="D4405" s="125" t="s">
        <v>6626</v>
      </c>
      <c r="F4405" s="126">
        <v>8.44</v>
      </c>
      <c r="G4405" s="126">
        <v>8.84</v>
      </c>
      <c r="H4405" s="126">
        <v>7.07</v>
      </c>
      <c r="I4405" s="126"/>
      <c r="J4405" s="317"/>
      <c r="K4405" s="323">
        <f>ROUND(SUMIF('VGT-Bewegungsdaten'!B:B,A4405,'VGT-Bewegungsdaten'!C:C),3)</f>
        <v>0</v>
      </c>
      <c r="L4405" s="324">
        <f>ROUND(SUMIF('VGT-Bewegungsdaten'!B:B,$A4405,'VGT-Bewegungsdaten'!D:D),2)</f>
        <v>0</v>
      </c>
      <c r="N4405" s="376" t="s">
        <v>4930</v>
      </c>
      <c r="O4405" s="376" t="s">
        <v>4949</v>
      </c>
      <c r="P4405" s="326">
        <f>ROUND(SUMIF('AV-Bewegungsdaten'!B:B,A4405,'AV-Bewegungsdaten'!C:C),3)</f>
        <v>0</v>
      </c>
      <c r="Q4405" s="324">
        <f>ROUND(SUMIF('AV-Bewegungsdaten'!B:B,$A4405,'AV-Bewegungsdaten'!D:D),2)</f>
        <v>0</v>
      </c>
      <c r="T4405" s="327"/>
      <c r="U4405" s="326">
        <f>ROUND(SUMIF('DV-Bewegungsdaten'!B:B,Kategorien!A4405,'DV-Bewegungsdaten'!D:D),3)</f>
        <v>0</v>
      </c>
      <c r="V4405" s="324">
        <f>ROUND(SUMIF('DV-Bewegungsdaten'!B:B,Kategorien!A4405,'DV-Bewegungsdaten'!E:E),3)</f>
        <v>0</v>
      </c>
      <c r="AD4405" s="390">
        <f t="shared" si="913"/>
        <v>2.9340000000000002</v>
      </c>
      <c r="AE4405" s="390">
        <f t="shared" si="914"/>
        <v>4.6269999999999998</v>
      </c>
      <c r="AF4405" s="390">
        <f t="shared" si="915"/>
        <v>5.7649999999999997</v>
      </c>
      <c r="AG4405" s="390">
        <f t="shared" si="916"/>
        <v>5.6679999999999993</v>
      </c>
      <c r="AH4405" s="390">
        <f t="shared" si="917"/>
        <v>5.3100000000000005</v>
      </c>
      <c r="AI4405" s="390">
        <f t="shared" si="918"/>
        <v>5.93</v>
      </c>
      <c r="AJ4405" s="390">
        <f t="shared" si="919"/>
        <v>4.923</v>
      </c>
      <c r="AK4405" s="390">
        <f t="shared" si="920"/>
        <v>5.4640000000000004</v>
      </c>
      <c r="AL4405" s="390">
        <f t="shared" si="921"/>
        <v>5.4949999999999992</v>
      </c>
      <c r="AM4405" s="390">
        <f t="shared" si="922"/>
        <v>5.0519999999999996</v>
      </c>
      <c r="AN4405" s="390">
        <f t="shared" si="923"/>
        <v>4.4569999999999999</v>
      </c>
      <c r="AO4405" s="390">
        <f t="shared" si="924"/>
        <v>5.1440000000000001</v>
      </c>
    </row>
    <row r="4406" spans="1:41" ht="15" customHeight="1" x14ac:dyDescent="0.25">
      <c r="A4406" s="127" t="s">
        <v>6632</v>
      </c>
      <c r="B4406" s="125" t="s">
        <v>2080</v>
      </c>
      <c r="C4406" s="125" t="s">
        <v>6608</v>
      </c>
      <c r="D4406" s="125" t="s">
        <v>6626</v>
      </c>
      <c r="F4406" s="126">
        <v>8.44</v>
      </c>
      <c r="G4406" s="126">
        <v>8.84</v>
      </c>
      <c r="H4406" s="126">
        <v>7.07</v>
      </c>
      <c r="I4406" s="126"/>
      <c r="J4406" s="317"/>
      <c r="K4406" s="323">
        <f>ROUND(SUMIF('VGT-Bewegungsdaten'!B:B,A4406,'VGT-Bewegungsdaten'!C:C),3)</f>
        <v>0</v>
      </c>
      <c r="L4406" s="324">
        <f>ROUND(SUMIF('VGT-Bewegungsdaten'!B:B,$A4406,'VGT-Bewegungsdaten'!D:D),2)</f>
        <v>0</v>
      </c>
      <c r="N4406" s="376" t="s">
        <v>4930</v>
      </c>
      <c r="O4406" s="376" t="s">
        <v>4949</v>
      </c>
      <c r="P4406" s="326">
        <f>ROUND(SUMIF('AV-Bewegungsdaten'!B:B,A4406,'AV-Bewegungsdaten'!C:C),3)</f>
        <v>0</v>
      </c>
      <c r="Q4406" s="324">
        <f>ROUND(SUMIF('AV-Bewegungsdaten'!B:B,$A4406,'AV-Bewegungsdaten'!D:D),2)</f>
        <v>0</v>
      </c>
      <c r="T4406" s="327"/>
      <c r="U4406" s="326">
        <f>ROUND(SUMIF('DV-Bewegungsdaten'!B:B,Kategorien!A4406,'DV-Bewegungsdaten'!D:D),3)</f>
        <v>0</v>
      </c>
      <c r="V4406" s="324">
        <f>ROUND(SUMIF('DV-Bewegungsdaten'!B:B,Kategorien!A4406,'DV-Bewegungsdaten'!E:E),3)</f>
        <v>0</v>
      </c>
      <c r="AD4406" s="390">
        <f t="shared" ref="AD4406:AD4469" si="925">MAX(0,$G4406-AR$7)</f>
        <v>2.9340000000000002</v>
      </c>
      <c r="AE4406" s="390">
        <f t="shared" ref="AE4406:AE4469" si="926">MAX(0,$G4406-AS$7)</f>
        <v>4.6269999999999998</v>
      </c>
      <c r="AF4406" s="390">
        <f t="shared" ref="AF4406:AF4469" si="927">MAX(0,$G4406-AT$7)</f>
        <v>5.7649999999999997</v>
      </c>
      <c r="AG4406" s="390">
        <f t="shared" ref="AG4406:AG4469" si="928">MAX(0,$G4406-AU$7)</f>
        <v>5.6679999999999993</v>
      </c>
      <c r="AH4406" s="390">
        <f t="shared" ref="AH4406:AH4469" si="929">MAX(0,$G4406-AV$7)</f>
        <v>5.3100000000000005</v>
      </c>
      <c r="AI4406" s="390">
        <f t="shared" ref="AI4406:AI4469" si="930">MAX(0,$G4406-AW$7)</f>
        <v>5.93</v>
      </c>
      <c r="AJ4406" s="390">
        <f t="shared" ref="AJ4406:AJ4469" si="931">MAX(0,$G4406-AX$7)</f>
        <v>4.923</v>
      </c>
      <c r="AK4406" s="390">
        <f t="shared" ref="AK4406:AK4469" si="932">MAX(0,$G4406-AY$7)</f>
        <v>5.4640000000000004</v>
      </c>
      <c r="AL4406" s="390">
        <f t="shared" ref="AL4406:AL4469" si="933">MAX(0,$G4406-AZ$7)</f>
        <v>5.4949999999999992</v>
      </c>
      <c r="AM4406" s="390">
        <f t="shared" ref="AM4406:AM4469" si="934">MAX(0,$G4406-BA$7)</f>
        <v>5.0519999999999996</v>
      </c>
      <c r="AN4406" s="390">
        <f t="shared" ref="AN4406:AN4469" si="935">MAX(0,$G4406-BB$7)</f>
        <v>4.4569999999999999</v>
      </c>
      <c r="AO4406" s="390">
        <f t="shared" ref="AO4406:AO4469" si="936">MAX(0,$G4406-BC$7)</f>
        <v>5.1440000000000001</v>
      </c>
    </row>
    <row r="4407" spans="1:41" ht="15" customHeight="1" x14ac:dyDescent="0.25">
      <c r="A4407" s="127" t="s">
        <v>6633</v>
      </c>
      <c r="B4407" s="125" t="s">
        <v>2080</v>
      </c>
      <c r="C4407" s="125" t="s">
        <v>6611</v>
      </c>
      <c r="D4407" s="125" t="s">
        <v>6626</v>
      </c>
      <c r="F4407" s="126">
        <v>8.35</v>
      </c>
      <c r="G4407" s="126">
        <v>8.75</v>
      </c>
      <c r="H4407" s="126">
        <v>7</v>
      </c>
      <c r="I4407" s="126"/>
      <c r="J4407" s="317"/>
      <c r="K4407" s="323">
        <f>ROUND(SUMIF('VGT-Bewegungsdaten'!B:B,A4407,'VGT-Bewegungsdaten'!C:C),3)</f>
        <v>0</v>
      </c>
      <c r="L4407" s="324">
        <f>ROUND(SUMIF('VGT-Bewegungsdaten'!B:B,$A4407,'VGT-Bewegungsdaten'!D:D),2)</f>
        <v>0</v>
      </c>
      <c r="N4407" s="376" t="s">
        <v>4930</v>
      </c>
      <c r="O4407" s="376" t="s">
        <v>4949</v>
      </c>
      <c r="P4407" s="326">
        <f>ROUND(SUMIF('AV-Bewegungsdaten'!B:B,A4407,'AV-Bewegungsdaten'!C:C),3)</f>
        <v>0</v>
      </c>
      <c r="Q4407" s="324">
        <f>ROUND(SUMIF('AV-Bewegungsdaten'!B:B,$A4407,'AV-Bewegungsdaten'!D:D),2)</f>
        <v>0</v>
      </c>
      <c r="T4407" s="327"/>
      <c r="U4407" s="326">
        <f>ROUND(SUMIF('DV-Bewegungsdaten'!B:B,Kategorien!A4407,'DV-Bewegungsdaten'!D:D),3)</f>
        <v>0</v>
      </c>
      <c r="V4407" s="324">
        <f>ROUND(SUMIF('DV-Bewegungsdaten'!B:B,Kategorien!A4407,'DV-Bewegungsdaten'!E:E),3)</f>
        <v>0</v>
      </c>
      <c r="AD4407" s="390">
        <f t="shared" si="925"/>
        <v>2.8440000000000003</v>
      </c>
      <c r="AE4407" s="390">
        <f t="shared" si="926"/>
        <v>4.5369999999999999</v>
      </c>
      <c r="AF4407" s="390">
        <f t="shared" si="927"/>
        <v>5.6749999999999998</v>
      </c>
      <c r="AG4407" s="390">
        <f t="shared" si="928"/>
        <v>5.5779999999999994</v>
      </c>
      <c r="AH4407" s="390">
        <f t="shared" si="929"/>
        <v>5.2200000000000006</v>
      </c>
      <c r="AI4407" s="390">
        <f t="shared" si="930"/>
        <v>5.84</v>
      </c>
      <c r="AJ4407" s="390">
        <f t="shared" si="931"/>
        <v>4.8330000000000002</v>
      </c>
      <c r="AK4407" s="390">
        <f t="shared" si="932"/>
        <v>5.3740000000000006</v>
      </c>
      <c r="AL4407" s="390">
        <f t="shared" si="933"/>
        <v>5.4049999999999994</v>
      </c>
      <c r="AM4407" s="390">
        <f t="shared" si="934"/>
        <v>4.9619999999999997</v>
      </c>
      <c r="AN4407" s="390">
        <f t="shared" si="935"/>
        <v>4.367</v>
      </c>
      <c r="AO4407" s="390">
        <f t="shared" si="936"/>
        <v>5.0540000000000003</v>
      </c>
    </row>
    <row r="4408" spans="1:41" ht="15" customHeight="1" x14ac:dyDescent="0.25">
      <c r="A4408" s="127" t="s">
        <v>6634</v>
      </c>
      <c r="B4408" s="125" t="s">
        <v>2080</v>
      </c>
      <c r="C4408" s="125" t="s">
        <v>6614</v>
      </c>
      <c r="D4408" s="125" t="s">
        <v>6626</v>
      </c>
      <c r="F4408" s="126">
        <v>8.27</v>
      </c>
      <c r="G4408" s="126">
        <v>8.67</v>
      </c>
      <c r="H4408" s="126">
        <v>6.94</v>
      </c>
      <c r="I4408" s="126"/>
      <c r="J4408" s="317"/>
      <c r="K4408" s="323">
        <f>ROUND(SUMIF('VGT-Bewegungsdaten'!B:B,A4408,'VGT-Bewegungsdaten'!C:C),3)</f>
        <v>0</v>
      </c>
      <c r="L4408" s="324">
        <f>ROUND(SUMIF('VGT-Bewegungsdaten'!B:B,$A4408,'VGT-Bewegungsdaten'!D:D),2)</f>
        <v>0</v>
      </c>
      <c r="N4408" s="376" t="s">
        <v>4930</v>
      </c>
      <c r="O4408" s="376" t="s">
        <v>4949</v>
      </c>
      <c r="P4408" s="326">
        <f>ROUND(SUMIF('AV-Bewegungsdaten'!B:B,A4408,'AV-Bewegungsdaten'!C:C),3)</f>
        <v>0</v>
      </c>
      <c r="Q4408" s="324">
        <f>ROUND(SUMIF('AV-Bewegungsdaten'!B:B,$A4408,'AV-Bewegungsdaten'!D:D),2)</f>
        <v>0</v>
      </c>
      <c r="T4408" s="327"/>
      <c r="U4408" s="326">
        <f>ROUND(SUMIF('DV-Bewegungsdaten'!B:B,Kategorien!A4408,'DV-Bewegungsdaten'!D:D),3)</f>
        <v>0</v>
      </c>
      <c r="V4408" s="324">
        <f>ROUND(SUMIF('DV-Bewegungsdaten'!B:B,Kategorien!A4408,'DV-Bewegungsdaten'!E:E),3)</f>
        <v>0</v>
      </c>
      <c r="AD4408" s="390">
        <f t="shared" si="925"/>
        <v>2.7640000000000002</v>
      </c>
      <c r="AE4408" s="390">
        <f t="shared" si="926"/>
        <v>4.4569999999999999</v>
      </c>
      <c r="AF4408" s="390">
        <f t="shared" si="927"/>
        <v>5.5949999999999998</v>
      </c>
      <c r="AG4408" s="390">
        <f t="shared" si="928"/>
        <v>5.4979999999999993</v>
      </c>
      <c r="AH4408" s="390">
        <f t="shared" si="929"/>
        <v>5.1400000000000006</v>
      </c>
      <c r="AI4408" s="390">
        <f t="shared" si="930"/>
        <v>5.76</v>
      </c>
      <c r="AJ4408" s="390">
        <f t="shared" si="931"/>
        <v>4.7530000000000001</v>
      </c>
      <c r="AK4408" s="390">
        <f t="shared" si="932"/>
        <v>5.2940000000000005</v>
      </c>
      <c r="AL4408" s="390">
        <f t="shared" si="933"/>
        <v>5.3249999999999993</v>
      </c>
      <c r="AM4408" s="390">
        <f t="shared" si="934"/>
        <v>4.8819999999999997</v>
      </c>
      <c r="AN4408" s="390">
        <f t="shared" si="935"/>
        <v>4.2869999999999999</v>
      </c>
      <c r="AO4408" s="390">
        <f t="shared" si="936"/>
        <v>4.9740000000000002</v>
      </c>
    </row>
    <row r="4409" spans="1:41" ht="15" customHeight="1" x14ac:dyDescent="0.25">
      <c r="A4409" s="127" t="s">
        <v>6635</v>
      </c>
      <c r="B4409" s="125" t="s">
        <v>2080</v>
      </c>
      <c r="C4409" s="125" t="s">
        <v>6617</v>
      </c>
      <c r="D4409" s="125" t="s">
        <v>6626</v>
      </c>
      <c r="F4409" s="126">
        <v>8.18</v>
      </c>
      <c r="G4409" s="126">
        <v>8.58</v>
      </c>
      <c r="H4409" s="126">
        <v>6.86</v>
      </c>
      <c r="I4409" s="126"/>
      <c r="J4409" s="317"/>
      <c r="K4409" s="323">
        <f>ROUND(SUMIF('VGT-Bewegungsdaten'!B:B,A4409,'VGT-Bewegungsdaten'!C:C),3)</f>
        <v>0</v>
      </c>
      <c r="L4409" s="324">
        <f>ROUND(SUMIF('VGT-Bewegungsdaten'!B:B,$A4409,'VGT-Bewegungsdaten'!D:D),2)</f>
        <v>0</v>
      </c>
      <c r="N4409" s="376" t="s">
        <v>4930</v>
      </c>
      <c r="O4409" s="376" t="s">
        <v>4949</v>
      </c>
      <c r="P4409" s="326">
        <f>ROUND(SUMIF('AV-Bewegungsdaten'!B:B,A4409,'AV-Bewegungsdaten'!C:C),3)</f>
        <v>0</v>
      </c>
      <c r="Q4409" s="324">
        <f>ROUND(SUMIF('AV-Bewegungsdaten'!B:B,$A4409,'AV-Bewegungsdaten'!D:D),2)</f>
        <v>0</v>
      </c>
      <c r="T4409" s="327"/>
      <c r="U4409" s="326">
        <f>ROUND(SUMIF('DV-Bewegungsdaten'!B:B,Kategorien!A4409,'DV-Bewegungsdaten'!D:D),3)</f>
        <v>0</v>
      </c>
      <c r="V4409" s="324">
        <f>ROUND(SUMIF('DV-Bewegungsdaten'!B:B,Kategorien!A4409,'DV-Bewegungsdaten'!E:E),3)</f>
        <v>0</v>
      </c>
      <c r="AD4409" s="390">
        <f t="shared" si="925"/>
        <v>2.6740000000000004</v>
      </c>
      <c r="AE4409" s="390">
        <f t="shared" si="926"/>
        <v>4.367</v>
      </c>
      <c r="AF4409" s="390">
        <f t="shared" si="927"/>
        <v>5.5049999999999999</v>
      </c>
      <c r="AG4409" s="390">
        <f t="shared" si="928"/>
        <v>5.4079999999999995</v>
      </c>
      <c r="AH4409" s="390">
        <f t="shared" si="929"/>
        <v>5.0500000000000007</v>
      </c>
      <c r="AI4409" s="390">
        <f t="shared" si="930"/>
        <v>5.67</v>
      </c>
      <c r="AJ4409" s="390">
        <f t="shared" si="931"/>
        <v>4.6630000000000003</v>
      </c>
      <c r="AK4409" s="390">
        <f t="shared" si="932"/>
        <v>5.2040000000000006</v>
      </c>
      <c r="AL4409" s="390">
        <f t="shared" si="933"/>
        <v>5.2349999999999994</v>
      </c>
      <c r="AM4409" s="390">
        <f t="shared" si="934"/>
        <v>4.7919999999999998</v>
      </c>
      <c r="AN4409" s="390">
        <f t="shared" si="935"/>
        <v>4.1970000000000001</v>
      </c>
      <c r="AO4409" s="390">
        <f t="shared" si="936"/>
        <v>4.8840000000000003</v>
      </c>
    </row>
    <row r="4410" spans="1:41" ht="15" customHeight="1" x14ac:dyDescent="0.25">
      <c r="A4410" s="127" t="s">
        <v>6636</v>
      </c>
      <c r="B4410" s="125" t="s">
        <v>2080</v>
      </c>
      <c r="C4410" s="125" t="s">
        <v>6620</v>
      </c>
      <c r="D4410" s="125" t="s">
        <v>6626</v>
      </c>
      <c r="F4410" s="126">
        <v>8.09</v>
      </c>
      <c r="G4410" s="126">
        <v>8.49</v>
      </c>
      <c r="H4410" s="126">
        <v>6.79</v>
      </c>
      <c r="I4410" s="126"/>
      <c r="J4410" s="317"/>
      <c r="K4410" s="323">
        <f>ROUND(SUMIF('VGT-Bewegungsdaten'!B:B,A4410,'VGT-Bewegungsdaten'!C:C),3)</f>
        <v>0</v>
      </c>
      <c r="L4410" s="324">
        <f>ROUND(SUMIF('VGT-Bewegungsdaten'!B:B,$A4410,'VGT-Bewegungsdaten'!D:D),2)</f>
        <v>0</v>
      </c>
      <c r="N4410" s="376" t="s">
        <v>4930</v>
      </c>
      <c r="O4410" s="376" t="s">
        <v>4949</v>
      </c>
      <c r="P4410" s="326">
        <f>ROUND(SUMIF('AV-Bewegungsdaten'!B:B,A4410,'AV-Bewegungsdaten'!C:C),3)</f>
        <v>0</v>
      </c>
      <c r="Q4410" s="324">
        <f>ROUND(SUMIF('AV-Bewegungsdaten'!B:B,$A4410,'AV-Bewegungsdaten'!D:D),2)</f>
        <v>0</v>
      </c>
      <c r="T4410" s="327"/>
      <c r="U4410" s="326">
        <f>ROUND(SUMIF('DV-Bewegungsdaten'!B:B,Kategorien!A4410,'DV-Bewegungsdaten'!D:D),3)</f>
        <v>0</v>
      </c>
      <c r="V4410" s="324">
        <f>ROUND(SUMIF('DV-Bewegungsdaten'!B:B,Kategorien!A4410,'DV-Bewegungsdaten'!E:E),3)</f>
        <v>0</v>
      </c>
      <c r="AD4410" s="390">
        <f t="shared" si="925"/>
        <v>2.5840000000000005</v>
      </c>
      <c r="AE4410" s="390">
        <f t="shared" si="926"/>
        <v>4.2770000000000001</v>
      </c>
      <c r="AF4410" s="390">
        <f t="shared" si="927"/>
        <v>5.415</v>
      </c>
      <c r="AG4410" s="390">
        <f t="shared" si="928"/>
        <v>5.3179999999999996</v>
      </c>
      <c r="AH4410" s="390">
        <f t="shared" si="929"/>
        <v>4.9600000000000009</v>
      </c>
      <c r="AI4410" s="390">
        <f t="shared" si="930"/>
        <v>5.58</v>
      </c>
      <c r="AJ4410" s="390">
        <f t="shared" si="931"/>
        <v>4.5730000000000004</v>
      </c>
      <c r="AK4410" s="390">
        <f t="shared" si="932"/>
        <v>5.1140000000000008</v>
      </c>
      <c r="AL4410" s="390">
        <f t="shared" si="933"/>
        <v>5.1449999999999996</v>
      </c>
      <c r="AM4410" s="390">
        <f t="shared" si="934"/>
        <v>4.702</v>
      </c>
      <c r="AN4410" s="390">
        <f t="shared" si="935"/>
        <v>4.1070000000000002</v>
      </c>
      <c r="AO4410" s="390">
        <f t="shared" si="936"/>
        <v>4.7940000000000005</v>
      </c>
    </row>
    <row r="4411" spans="1:41" ht="15" customHeight="1" x14ac:dyDescent="0.25">
      <c r="A4411" s="127" t="s">
        <v>6637</v>
      </c>
      <c r="B4411" s="125" t="s">
        <v>2080</v>
      </c>
      <c r="C4411" s="125" t="s">
        <v>6623</v>
      </c>
      <c r="D4411" s="125" t="s">
        <v>6626</v>
      </c>
      <c r="F4411" s="126">
        <v>8.01</v>
      </c>
      <c r="G4411" s="126">
        <v>8.41</v>
      </c>
      <c r="H4411" s="126">
        <v>6.73</v>
      </c>
      <c r="I4411" s="126"/>
      <c r="J4411" s="317"/>
      <c r="K4411" s="323">
        <f>ROUND(SUMIF('VGT-Bewegungsdaten'!B:B,A4411,'VGT-Bewegungsdaten'!C:C),3)</f>
        <v>0</v>
      </c>
      <c r="L4411" s="324">
        <f>ROUND(SUMIF('VGT-Bewegungsdaten'!B:B,$A4411,'VGT-Bewegungsdaten'!D:D),2)</f>
        <v>0</v>
      </c>
      <c r="N4411" s="376" t="s">
        <v>4930</v>
      </c>
      <c r="O4411" s="376" t="s">
        <v>4949</v>
      </c>
      <c r="P4411" s="326">
        <f>ROUND(SUMIF('AV-Bewegungsdaten'!B:B,A4411,'AV-Bewegungsdaten'!C:C),3)</f>
        <v>0</v>
      </c>
      <c r="Q4411" s="324">
        <f>ROUND(SUMIF('AV-Bewegungsdaten'!B:B,$A4411,'AV-Bewegungsdaten'!D:D),2)</f>
        <v>0</v>
      </c>
      <c r="T4411" s="327"/>
      <c r="U4411" s="326">
        <f>ROUND(SUMIF('DV-Bewegungsdaten'!B:B,Kategorien!A4411,'DV-Bewegungsdaten'!D:D),3)</f>
        <v>0</v>
      </c>
      <c r="V4411" s="324">
        <f>ROUND(SUMIF('DV-Bewegungsdaten'!B:B,Kategorien!A4411,'DV-Bewegungsdaten'!E:E),3)</f>
        <v>0</v>
      </c>
      <c r="AD4411" s="390">
        <f t="shared" si="925"/>
        <v>2.5040000000000004</v>
      </c>
      <c r="AE4411" s="390">
        <f t="shared" si="926"/>
        <v>4.1970000000000001</v>
      </c>
      <c r="AF4411" s="390">
        <f t="shared" si="927"/>
        <v>5.335</v>
      </c>
      <c r="AG4411" s="390">
        <f t="shared" si="928"/>
        <v>5.2379999999999995</v>
      </c>
      <c r="AH4411" s="390">
        <f t="shared" si="929"/>
        <v>4.8800000000000008</v>
      </c>
      <c r="AI4411" s="390">
        <f t="shared" si="930"/>
        <v>5.5</v>
      </c>
      <c r="AJ4411" s="390">
        <f t="shared" si="931"/>
        <v>4.4930000000000003</v>
      </c>
      <c r="AK4411" s="390">
        <f t="shared" si="932"/>
        <v>5.0340000000000007</v>
      </c>
      <c r="AL4411" s="390">
        <f t="shared" si="933"/>
        <v>5.0649999999999995</v>
      </c>
      <c r="AM4411" s="390">
        <f t="shared" si="934"/>
        <v>4.6219999999999999</v>
      </c>
      <c r="AN4411" s="390">
        <f t="shared" si="935"/>
        <v>4.0270000000000001</v>
      </c>
      <c r="AO4411" s="390">
        <f t="shared" si="936"/>
        <v>4.7140000000000004</v>
      </c>
    </row>
    <row r="4412" spans="1:41" ht="15" customHeight="1" x14ac:dyDescent="0.25">
      <c r="A4412" s="127" t="s">
        <v>6995</v>
      </c>
      <c r="B4412" s="125" t="s">
        <v>2080</v>
      </c>
      <c r="C4412" s="125" t="s">
        <v>7007</v>
      </c>
      <c r="D4412" s="125" t="s">
        <v>6626</v>
      </c>
      <c r="F4412" s="126">
        <v>7.93</v>
      </c>
      <c r="G4412" s="126">
        <v>8.33</v>
      </c>
      <c r="H4412" s="126">
        <v>6.66</v>
      </c>
      <c r="I4412" s="126"/>
      <c r="J4412" s="317"/>
      <c r="K4412" s="323">
        <f>ROUND(SUMIF('VGT-Bewegungsdaten'!B:B,A4412,'VGT-Bewegungsdaten'!C:C),3)</f>
        <v>0</v>
      </c>
      <c r="L4412" s="324">
        <f>ROUND(SUMIF('VGT-Bewegungsdaten'!B:B,$A4412,'VGT-Bewegungsdaten'!D:D),2)</f>
        <v>0</v>
      </c>
      <c r="N4412" s="376" t="s">
        <v>4930</v>
      </c>
      <c r="O4412" s="376" t="s">
        <v>4949</v>
      </c>
      <c r="P4412" s="326">
        <f>ROUND(SUMIF('AV-Bewegungsdaten'!B:B,A4412,'AV-Bewegungsdaten'!C:C),3)</f>
        <v>0</v>
      </c>
      <c r="Q4412" s="324">
        <f>ROUND(SUMIF('AV-Bewegungsdaten'!B:B,$A4412,'AV-Bewegungsdaten'!D:D),2)</f>
        <v>0</v>
      </c>
      <c r="T4412" s="327"/>
      <c r="U4412" s="326">
        <f>ROUND(SUMIF('DV-Bewegungsdaten'!B:B,Kategorien!A4412,'DV-Bewegungsdaten'!D:D),3)</f>
        <v>0</v>
      </c>
      <c r="V4412" s="324">
        <f>ROUND(SUMIF('DV-Bewegungsdaten'!B:B,Kategorien!A4412,'DV-Bewegungsdaten'!E:E),3)</f>
        <v>0</v>
      </c>
      <c r="AD4412" s="390">
        <f t="shared" si="925"/>
        <v>2.4240000000000004</v>
      </c>
      <c r="AE4412" s="390">
        <f t="shared" si="926"/>
        <v>4.117</v>
      </c>
      <c r="AF4412" s="390">
        <f t="shared" si="927"/>
        <v>5.2549999999999999</v>
      </c>
      <c r="AG4412" s="390">
        <f t="shared" si="928"/>
        <v>5.1579999999999995</v>
      </c>
      <c r="AH4412" s="390">
        <f t="shared" si="929"/>
        <v>4.8000000000000007</v>
      </c>
      <c r="AI4412" s="390">
        <f t="shared" si="930"/>
        <v>5.42</v>
      </c>
      <c r="AJ4412" s="390">
        <f t="shared" si="931"/>
        <v>4.4130000000000003</v>
      </c>
      <c r="AK4412" s="390">
        <f t="shared" si="932"/>
        <v>4.9540000000000006</v>
      </c>
      <c r="AL4412" s="390">
        <f t="shared" si="933"/>
        <v>4.9849999999999994</v>
      </c>
      <c r="AM4412" s="390">
        <f t="shared" si="934"/>
        <v>4.5419999999999998</v>
      </c>
      <c r="AN4412" s="390">
        <f t="shared" si="935"/>
        <v>3.9470000000000001</v>
      </c>
      <c r="AO4412" s="390">
        <f t="shared" si="936"/>
        <v>4.6340000000000003</v>
      </c>
    </row>
    <row r="4413" spans="1:41" ht="15" customHeight="1" x14ac:dyDescent="0.25">
      <c r="A4413" s="127" t="s">
        <v>6996</v>
      </c>
      <c r="B4413" s="125" t="s">
        <v>2080</v>
      </c>
      <c r="C4413" s="125" t="s">
        <v>7008</v>
      </c>
      <c r="D4413" s="125" t="s">
        <v>6626</v>
      </c>
      <c r="F4413" s="126">
        <v>7.84</v>
      </c>
      <c r="G4413" s="126">
        <v>8.24</v>
      </c>
      <c r="H4413" s="126">
        <v>6.59</v>
      </c>
      <c r="I4413" s="126"/>
      <c r="J4413" s="317"/>
      <c r="K4413" s="323">
        <f>ROUND(SUMIF('VGT-Bewegungsdaten'!B:B,A4413,'VGT-Bewegungsdaten'!C:C),3)</f>
        <v>0</v>
      </c>
      <c r="L4413" s="324">
        <f>ROUND(SUMIF('VGT-Bewegungsdaten'!B:B,$A4413,'VGT-Bewegungsdaten'!D:D),2)</f>
        <v>0</v>
      </c>
      <c r="N4413" s="376" t="s">
        <v>4930</v>
      </c>
      <c r="O4413" s="376" t="s">
        <v>4949</v>
      </c>
      <c r="P4413" s="326">
        <f>ROUND(SUMIF('AV-Bewegungsdaten'!B:B,A4413,'AV-Bewegungsdaten'!C:C),3)</f>
        <v>0</v>
      </c>
      <c r="Q4413" s="324">
        <f>ROUND(SUMIF('AV-Bewegungsdaten'!B:B,$A4413,'AV-Bewegungsdaten'!D:D),2)</f>
        <v>0</v>
      </c>
      <c r="T4413" s="327"/>
      <c r="U4413" s="326">
        <f>ROUND(SUMIF('DV-Bewegungsdaten'!B:B,Kategorien!A4413,'DV-Bewegungsdaten'!D:D),3)</f>
        <v>0</v>
      </c>
      <c r="V4413" s="324">
        <f>ROUND(SUMIF('DV-Bewegungsdaten'!B:B,Kategorien!A4413,'DV-Bewegungsdaten'!E:E),3)</f>
        <v>0</v>
      </c>
      <c r="AD4413" s="390">
        <f t="shared" si="925"/>
        <v>2.3340000000000005</v>
      </c>
      <c r="AE4413" s="390">
        <f t="shared" si="926"/>
        <v>4.0270000000000001</v>
      </c>
      <c r="AF4413" s="390">
        <f t="shared" si="927"/>
        <v>5.165</v>
      </c>
      <c r="AG4413" s="390">
        <f t="shared" si="928"/>
        <v>5.0679999999999996</v>
      </c>
      <c r="AH4413" s="390">
        <f t="shared" si="929"/>
        <v>4.7100000000000009</v>
      </c>
      <c r="AI4413" s="390">
        <f t="shared" si="930"/>
        <v>5.33</v>
      </c>
      <c r="AJ4413" s="390">
        <f t="shared" si="931"/>
        <v>4.3230000000000004</v>
      </c>
      <c r="AK4413" s="390">
        <f t="shared" si="932"/>
        <v>4.8640000000000008</v>
      </c>
      <c r="AL4413" s="390">
        <f t="shared" si="933"/>
        <v>4.8949999999999996</v>
      </c>
      <c r="AM4413" s="390">
        <f t="shared" si="934"/>
        <v>4.452</v>
      </c>
      <c r="AN4413" s="390">
        <f t="shared" si="935"/>
        <v>3.8570000000000002</v>
      </c>
      <c r="AO4413" s="390">
        <f t="shared" si="936"/>
        <v>4.5440000000000005</v>
      </c>
    </row>
    <row r="4414" spans="1:41" ht="15" customHeight="1" x14ac:dyDescent="0.25">
      <c r="A4414" s="127" t="s">
        <v>6997</v>
      </c>
      <c r="B4414" s="125" t="s">
        <v>2080</v>
      </c>
      <c r="C4414" s="125" t="s">
        <v>7009</v>
      </c>
      <c r="D4414" s="125" t="s">
        <v>6626</v>
      </c>
      <c r="F4414" s="126">
        <v>7.76</v>
      </c>
      <c r="G4414" s="126">
        <v>8.16</v>
      </c>
      <c r="H4414" s="126">
        <v>6.53</v>
      </c>
      <c r="I4414" s="126"/>
      <c r="J4414" s="317"/>
      <c r="K4414" s="323">
        <f>ROUND(SUMIF('VGT-Bewegungsdaten'!B:B,A4414,'VGT-Bewegungsdaten'!C:C),3)</f>
        <v>0</v>
      </c>
      <c r="L4414" s="324">
        <f>ROUND(SUMIF('VGT-Bewegungsdaten'!B:B,$A4414,'VGT-Bewegungsdaten'!D:D),2)</f>
        <v>0</v>
      </c>
      <c r="N4414" s="376" t="s">
        <v>4930</v>
      </c>
      <c r="O4414" s="376" t="s">
        <v>4949</v>
      </c>
      <c r="P4414" s="326">
        <f>ROUND(SUMIF('AV-Bewegungsdaten'!B:B,A4414,'AV-Bewegungsdaten'!C:C),3)</f>
        <v>0</v>
      </c>
      <c r="Q4414" s="324">
        <f>ROUND(SUMIF('AV-Bewegungsdaten'!B:B,$A4414,'AV-Bewegungsdaten'!D:D),2)</f>
        <v>0</v>
      </c>
      <c r="T4414" s="327"/>
      <c r="U4414" s="326">
        <f>ROUND(SUMIF('DV-Bewegungsdaten'!B:B,Kategorien!A4414,'DV-Bewegungsdaten'!D:D),3)</f>
        <v>0</v>
      </c>
      <c r="V4414" s="324">
        <f>ROUND(SUMIF('DV-Bewegungsdaten'!B:B,Kategorien!A4414,'DV-Bewegungsdaten'!E:E),3)</f>
        <v>0</v>
      </c>
      <c r="AD4414" s="390">
        <f t="shared" si="925"/>
        <v>2.2540000000000004</v>
      </c>
      <c r="AE4414" s="390">
        <f t="shared" si="926"/>
        <v>3.9470000000000001</v>
      </c>
      <c r="AF4414" s="390">
        <f t="shared" si="927"/>
        <v>5.085</v>
      </c>
      <c r="AG4414" s="390">
        <f t="shared" si="928"/>
        <v>4.9879999999999995</v>
      </c>
      <c r="AH4414" s="390">
        <f t="shared" si="929"/>
        <v>4.6300000000000008</v>
      </c>
      <c r="AI4414" s="390">
        <f t="shared" si="930"/>
        <v>5.25</v>
      </c>
      <c r="AJ4414" s="390">
        <f t="shared" si="931"/>
        <v>4.2430000000000003</v>
      </c>
      <c r="AK4414" s="390">
        <f t="shared" si="932"/>
        <v>4.7840000000000007</v>
      </c>
      <c r="AL4414" s="390">
        <f t="shared" si="933"/>
        <v>4.8149999999999995</v>
      </c>
      <c r="AM4414" s="390">
        <f t="shared" si="934"/>
        <v>4.3719999999999999</v>
      </c>
      <c r="AN4414" s="390">
        <f t="shared" si="935"/>
        <v>3.7770000000000001</v>
      </c>
      <c r="AO4414" s="390">
        <f t="shared" si="936"/>
        <v>4.4640000000000004</v>
      </c>
    </row>
    <row r="4415" spans="1:41" ht="15" customHeight="1" x14ac:dyDescent="0.25">
      <c r="A4415" s="127" t="s">
        <v>6998</v>
      </c>
      <c r="B4415" s="125" t="s">
        <v>2080</v>
      </c>
      <c r="C4415" s="125" t="s">
        <v>7010</v>
      </c>
      <c r="D4415" s="125" t="s">
        <v>6626</v>
      </c>
      <c r="F4415" s="126">
        <v>7.68</v>
      </c>
      <c r="G4415" s="126">
        <v>8.08</v>
      </c>
      <c r="H4415" s="126">
        <v>6.46</v>
      </c>
      <c r="I4415" s="126"/>
      <c r="J4415" s="317"/>
      <c r="K4415" s="323">
        <f>ROUND(SUMIF('VGT-Bewegungsdaten'!B:B,A4415,'VGT-Bewegungsdaten'!C:C),3)</f>
        <v>0</v>
      </c>
      <c r="L4415" s="324">
        <f>ROUND(SUMIF('VGT-Bewegungsdaten'!B:B,$A4415,'VGT-Bewegungsdaten'!D:D),2)</f>
        <v>0</v>
      </c>
      <c r="N4415" s="376" t="s">
        <v>4930</v>
      </c>
      <c r="O4415" s="376" t="s">
        <v>4949</v>
      </c>
      <c r="P4415" s="326">
        <f>ROUND(SUMIF('AV-Bewegungsdaten'!B:B,A4415,'AV-Bewegungsdaten'!C:C),3)</f>
        <v>0</v>
      </c>
      <c r="Q4415" s="324">
        <f>ROUND(SUMIF('AV-Bewegungsdaten'!B:B,$A4415,'AV-Bewegungsdaten'!D:D),2)</f>
        <v>0</v>
      </c>
      <c r="T4415" s="327"/>
      <c r="U4415" s="326">
        <f>ROUND(SUMIF('DV-Bewegungsdaten'!B:B,Kategorien!A4415,'DV-Bewegungsdaten'!D:D),3)</f>
        <v>0</v>
      </c>
      <c r="V4415" s="324">
        <f>ROUND(SUMIF('DV-Bewegungsdaten'!B:B,Kategorien!A4415,'DV-Bewegungsdaten'!E:E),3)</f>
        <v>0</v>
      </c>
      <c r="AD4415" s="390">
        <f t="shared" si="925"/>
        <v>2.1740000000000004</v>
      </c>
      <c r="AE4415" s="390">
        <f t="shared" si="926"/>
        <v>3.867</v>
      </c>
      <c r="AF4415" s="390">
        <f t="shared" si="927"/>
        <v>5.0049999999999999</v>
      </c>
      <c r="AG4415" s="390">
        <f t="shared" si="928"/>
        <v>4.9079999999999995</v>
      </c>
      <c r="AH4415" s="390">
        <f t="shared" si="929"/>
        <v>4.5500000000000007</v>
      </c>
      <c r="AI4415" s="390">
        <f t="shared" si="930"/>
        <v>5.17</v>
      </c>
      <c r="AJ4415" s="390">
        <f t="shared" si="931"/>
        <v>4.1630000000000003</v>
      </c>
      <c r="AK4415" s="390">
        <f t="shared" si="932"/>
        <v>4.7040000000000006</v>
      </c>
      <c r="AL4415" s="390">
        <f t="shared" si="933"/>
        <v>4.7349999999999994</v>
      </c>
      <c r="AM4415" s="390">
        <f t="shared" si="934"/>
        <v>4.2919999999999998</v>
      </c>
      <c r="AN4415" s="390">
        <f t="shared" si="935"/>
        <v>3.6970000000000001</v>
      </c>
      <c r="AO4415" s="390">
        <f t="shared" si="936"/>
        <v>4.3840000000000003</v>
      </c>
    </row>
    <row r="4416" spans="1:41" ht="15" customHeight="1" x14ac:dyDescent="0.25">
      <c r="A4416" s="127" t="s">
        <v>6999</v>
      </c>
      <c r="B4416" s="125" t="s">
        <v>2080</v>
      </c>
      <c r="C4416" s="125" t="s">
        <v>7011</v>
      </c>
      <c r="D4416" s="125" t="s">
        <v>6626</v>
      </c>
      <c r="F4416" s="126">
        <v>7.57</v>
      </c>
      <c r="G4416" s="126">
        <v>7.97</v>
      </c>
      <c r="H4416" s="126">
        <v>6.38</v>
      </c>
      <c r="I4416" s="126"/>
      <c r="J4416" s="317"/>
      <c r="K4416" s="323">
        <f>ROUND(SUMIF('VGT-Bewegungsdaten'!B:B,A4416,'VGT-Bewegungsdaten'!C:C),3)</f>
        <v>0</v>
      </c>
      <c r="L4416" s="324">
        <f>ROUND(SUMIF('VGT-Bewegungsdaten'!B:B,$A4416,'VGT-Bewegungsdaten'!D:D),2)</f>
        <v>0</v>
      </c>
      <c r="N4416" s="376" t="s">
        <v>4930</v>
      </c>
      <c r="O4416" s="376" t="s">
        <v>4949</v>
      </c>
      <c r="P4416" s="326">
        <f>ROUND(SUMIF('AV-Bewegungsdaten'!B:B,A4416,'AV-Bewegungsdaten'!C:C),3)</f>
        <v>0</v>
      </c>
      <c r="Q4416" s="324">
        <f>ROUND(SUMIF('AV-Bewegungsdaten'!B:B,$A4416,'AV-Bewegungsdaten'!D:D),2)</f>
        <v>0</v>
      </c>
      <c r="T4416" s="327"/>
      <c r="U4416" s="326">
        <f>ROUND(SUMIF('DV-Bewegungsdaten'!B:B,Kategorien!A4416,'DV-Bewegungsdaten'!D:D),3)</f>
        <v>0</v>
      </c>
      <c r="V4416" s="324">
        <f>ROUND(SUMIF('DV-Bewegungsdaten'!B:B,Kategorien!A4416,'DV-Bewegungsdaten'!E:E),3)</f>
        <v>0</v>
      </c>
      <c r="AD4416" s="390">
        <f t="shared" si="925"/>
        <v>2.0640000000000001</v>
      </c>
      <c r="AE4416" s="390">
        <f t="shared" si="926"/>
        <v>3.7569999999999997</v>
      </c>
      <c r="AF4416" s="390">
        <f t="shared" si="927"/>
        <v>4.8949999999999996</v>
      </c>
      <c r="AG4416" s="390">
        <f t="shared" si="928"/>
        <v>4.798</v>
      </c>
      <c r="AH4416" s="390">
        <f t="shared" si="929"/>
        <v>4.4399999999999995</v>
      </c>
      <c r="AI4416" s="390">
        <f t="shared" si="930"/>
        <v>5.0599999999999996</v>
      </c>
      <c r="AJ4416" s="390">
        <f t="shared" si="931"/>
        <v>4.0529999999999999</v>
      </c>
      <c r="AK4416" s="390">
        <f t="shared" si="932"/>
        <v>4.5939999999999994</v>
      </c>
      <c r="AL4416" s="390">
        <f t="shared" si="933"/>
        <v>4.625</v>
      </c>
      <c r="AM4416" s="390">
        <f t="shared" si="934"/>
        <v>4.1820000000000004</v>
      </c>
      <c r="AN4416" s="390">
        <f t="shared" si="935"/>
        <v>3.5869999999999997</v>
      </c>
      <c r="AO4416" s="390">
        <f t="shared" si="936"/>
        <v>4.2739999999999991</v>
      </c>
    </row>
    <row r="4417" spans="1:41" ht="15" customHeight="1" x14ac:dyDescent="0.25">
      <c r="A4417" s="127" t="s">
        <v>7000</v>
      </c>
      <c r="B4417" s="125" t="s">
        <v>2080</v>
      </c>
      <c r="C4417" s="125" t="s">
        <v>7012</v>
      </c>
      <c r="D4417" s="125" t="s">
        <v>6626</v>
      </c>
      <c r="F4417" s="126">
        <v>7.45</v>
      </c>
      <c r="G4417" s="126">
        <v>7.85</v>
      </c>
      <c r="H4417" s="126">
        <v>6.28</v>
      </c>
      <c r="I4417" s="126"/>
      <c r="J4417" s="317"/>
      <c r="K4417" s="323">
        <f>ROUND(SUMIF('VGT-Bewegungsdaten'!B:B,A4417,'VGT-Bewegungsdaten'!C:C),3)</f>
        <v>0</v>
      </c>
      <c r="L4417" s="324">
        <f>ROUND(SUMIF('VGT-Bewegungsdaten'!B:B,$A4417,'VGT-Bewegungsdaten'!D:D),2)</f>
        <v>0</v>
      </c>
      <c r="N4417" s="376" t="s">
        <v>4930</v>
      </c>
      <c r="O4417" s="376" t="s">
        <v>4949</v>
      </c>
      <c r="P4417" s="326">
        <f>ROUND(SUMIF('AV-Bewegungsdaten'!B:B,A4417,'AV-Bewegungsdaten'!C:C),3)</f>
        <v>0</v>
      </c>
      <c r="Q4417" s="324">
        <f>ROUND(SUMIF('AV-Bewegungsdaten'!B:B,$A4417,'AV-Bewegungsdaten'!D:D),2)</f>
        <v>0</v>
      </c>
      <c r="T4417" s="327"/>
      <c r="U4417" s="326">
        <f>ROUND(SUMIF('DV-Bewegungsdaten'!B:B,Kategorien!A4417,'DV-Bewegungsdaten'!D:D),3)</f>
        <v>0</v>
      </c>
      <c r="V4417" s="324">
        <f>ROUND(SUMIF('DV-Bewegungsdaten'!B:B,Kategorien!A4417,'DV-Bewegungsdaten'!E:E),3)</f>
        <v>0</v>
      </c>
      <c r="AD4417" s="390">
        <f t="shared" si="925"/>
        <v>1.944</v>
      </c>
      <c r="AE4417" s="390">
        <f t="shared" si="926"/>
        <v>3.6369999999999996</v>
      </c>
      <c r="AF4417" s="390">
        <f t="shared" si="927"/>
        <v>4.7749999999999995</v>
      </c>
      <c r="AG4417" s="390">
        <f t="shared" si="928"/>
        <v>4.677999999999999</v>
      </c>
      <c r="AH4417" s="390">
        <f t="shared" si="929"/>
        <v>4.32</v>
      </c>
      <c r="AI4417" s="390">
        <f t="shared" si="930"/>
        <v>4.9399999999999995</v>
      </c>
      <c r="AJ4417" s="390">
        <f t="shared" si="931"/>
        <v>3.9329999999999998</v>
      </c>
      <c r="AK4417" s="390">
        <f t="shared" si="932"/>
        <v>4.4740000000000002</v>
      </c>
      <c r="AL4417" s="390">
        <f t="shared" si="933"/>
        <v>4.504999999999999</v>
      </c>
      <c r="AM4417" s="390">
        <f t="shared" si="934"/>
        <v>4.0619999999999994</v>
      </c>
      <c r="AN4417" s="390">
        <f t="shared" si="935"/>
        <v>3.4669999999999996</v>
      </c>
      <c r="AO4417" s="390">
        <f t="shared" si="936"/>
        <v>4.1539999999999999</v>
      </c>
    </row>
    <row r="4418" spans="1:41" ht="15" customHeight="1" x14ac:dyDescent="0.25">
      <c r="A4418" s="127" t="s">
        <v>7001</v>
      </c>
      <c r="B4418" s="125" t="s">
        <v>2080</v>
      </c>
      <c r="C4418" s="125" t="s">
        <v>7013</v>
      </c>
      <c r="D4418" s="125" t="s">
        <v>6626</v>
      </c>
      <c r="F4418" s="126">
        <v>7.34</v>
      </c>
      <c r="G4418" s="126">
        <v>7.74</v>
      </c>
      <c r="H4418" s="126">
        <v>6.19</v>
      </c>
      <c r="I4418" s="126"/>
      <c r="J4418" s="317"/>
      <c r="K4418" s="323">
        <f>ROUND(SUMIF('VGT-Bewegungsdaten'!B:B,A4418,'VGT-Bewegungsdaten'!C:C),3)</f>
        <v>0</v>
      </c>
      <c r="L4418" s="324">
        <f>ROUND(SUMIF('VGT-Bewegungsdaten'!B:B,$A4418,'VGT-Bewegungsdaten'!D:D),2)</f>
        <v>0</v>
      </c>
      <c r="N4418" s="376" t="s">
        <v>4930</v>
      </c>
      <c r="O4418" s="376" t="s">
        <v>4949</v>
      </c>
      <c r="P4418" s="326">
        <f>ROUND(SUMIF('AV-Bewegungsdaten'!B:B,A4418,'AV-Bewegungsdaten'!C:C),3)</f>
        <v>0</v>
      </c>
      <c r="Q4418" s="324">
        <f>ROUND(SUMIF('AV-Bewegungsdaten'!B:B,$A4418,'AV-Bewegungsdaten'!D:D),2)</f>
        <v>0</v>
      </c>
      <c r="T4418" s="327"/>
      <c r="U4418" s="326">
        <f>ROUND(SUMIF('DV-Bewegungsdaten'!B:B,Kategorien!A4418,'DV-Bewegungsdaten'!D:D),3)</f>
        <v>0</v>
      </c>
      <c r="V4418" s="324">
        <f>ROUND(SUMIF('DV-Bewegungsdaten'!B:B,Kategorien!A4418,'DV-Bewegungsdaten'!E:E),3)</f>
        <v>0</v>
      </c>
      <c r="AD4418" s="390">
        <f t="shared" si="925"/>
        <v>1.8340000000000005</v>
      </c>
      <c r="AE4418" s="390">
        <f t="shared" si="926"/>
        <v>3.5270000000000001</v>
      </c>
      <c r="AF4418" s="390">
        <f t="shared" si="927"/>
        <v>4.665</v>
      </c>
      <c r="AG4418" s="390">
        <f t="shared" si="928"/>
        <v>4.5679999999999996</v>
      </c>
      <c r="AH4418" s="390">
        <f t="shared" si="929"/>
        <v>4.2100000000000009</v>
      </c>
      <c r="AI4418" s="390">
        <f t="shared" si="930"/>
        <v>4.83</v>
      </c>
      <c r="AJ4418" s="390">
        <f t="shared" si="931"/>
        <v>3.8230000000000004</v>
      </c>
      <c r="AK4418" s="390">
        <f t="shared" si="932"/>
        <v>4.3640000000000008</v>
      </c>
      <c r="AL4418" s="390">
        <f t="shared" si="933"/>
        <v>4.3949999999999996</v>
      </c>
      <c r="AM4418" s="390">
        <f t="shared" si="934"/>
        <v>3.9520000000000004</v>
      </c>
      <c r="AN4418" s="390">
        <f t="shared" si="935"/>
        <v>3.3570000000000002</v>
      </c>
      <c r="AO4418" s="390">
        <f t="shared" si="936"/>
        <v>4.0440000000000005</v>
      </c>
    </row>
    <row r="4419" spans="1:41" ht="15" customHeight="1" x14ac:dyDescent="0.25">
      <c r="A4419" s="127" t="s">
        <v>7002</v>
      </c>
      <c r="B4419" s="125" t="s">
        <v>2080</v>
      </c>
      <c r="C4419" s="125" t="s">
        <v>7014</v>
      </c>
      <c r="D4419" s="125" t="s">
        <v>6626</v>
      </c>
      <c r="F4419" s="126">
        <v>7.24</v>
      </c>
      <c r="G4419" s="126">
        <v>7.64</v>
      </c>
      <c r="H4419" s="126">
        <v>6.11</v>
      </c>
      <c r="I4419" s="126"/>
      <c r="J4419" s="317"/>
      <c r="K4419" s="323">
        <f>ROUND(SUMIF('VGT-Bewegungsdaten'!B:B,A4419,'VGT-Bewegungsdaten'!C:C),3)</f>
        <v>0</v>
      </c>
      <c r="L4419" s="324">
        <f>ROUND(SUMIF('VGT-Bewegungsdaten'!B:B,$A4419,'VGT-Bewegungsdaten'!D:D),2)</f>
        <v>0</v>
      </c>
      <c r="N4419" s="376" t="s">
        <v>4930</v>
      </c>
      <c r="O4419" s="376" t="s">
        <v>4949</v>
      </c>
      <c r="P4419" s="326">
        <f>ROUND(SUMIF('AV-Bewegungsdaten'!B:B,A4419,'AV-Bewegungsdaten'!C:C),3)</f>
        <v>0</v>
      </c>
      <c r="Q4419" s="324">
        <f>ROUND(SUMIF('AV-Bewegungsdaten'!B:B,$A4419,'AV-Bewegungsdaten'!D:D),2)</f>
        <v>0</v>
      </c>
      <c r="T4419" s="327"/>
      <c r="U4419" s="326">
        <f>ROUND(SUMIF('DV-Bewegungsdaten'!B:B,Kategorien!A4419,'DV-Bewegungsdaten'!D:D),3)</f>
        <v>0</v>
      </c>
      <c r="V4419" s="324">
        <f>ROUND(SUMIF('DV-Bewegungsdaten'!B:B,Kategorien!A4419,'DV-Bewegungsdaten'!E:E),3)</f>
        <v>0</v>
      </c>
      <c r="AD4419" s="390">
        <f t="shared" si="925"/>
        <v>1.734</v>
      </c>
      <c r="AE4419" s="390">
        <f t="shared" si="926"/>
        <v>3.4269999999999996</v>
      </c>
      <c r="AF4419" s="390">
        <f t="shared" si="927"/>
        <v>4.5649999999999995</v>
      </c>
      <c r="AG4419" s="390">
        <f t="shared" si="928"/>
        <v>4.468</v>
      </c>
      <c r="AH4419" s="390">
        <f t="shared" si="929"/>
        <v>4.1099999999999994</v>
      </c>
      <c r="AI4419" s="390">
        <f t="shared" si="930"/>
        <v>4.7299999999999995</v>
      </c>
      <c r="AJ4419" s="390">
        <f t="shared" si="931"/>
        <v>3.7229999999999999</v>
      </c>
      <c r="AK4419" s="390">
        <f t="shared" si="932"/>
        <v>4.2639999999999993</v>
      </c>
      <c r="AL4419" s="390">
        <f t="shared" si="933"/>
        <v>4.2949999999999999</v>
      </c>
      <c r="AM4419" s="390">
        <f t="shared" si="934"/>
        <v>3.8519999999999999</v>
      </c>
      <c r="AN4419" s="390">
        <f t="shared" si="935"/>
        <v>3.2569999999999997</v>
      </c>
      <c r="AO4419" s="390">
        <f t="shared" si="936"/>
        <v>3.9439999999999995</v>
      </c>
    </row>
    <row r="4420" spans="1:41" ht="15" customHeight="1" x14ac:dyDescent="0.25">
      <c r="A4420" s="127" t="s">
        <v>7003</v>
      </c>
      <c r="B4420" s="125" t="s">
        <v>2080</v>
      </c>
      <c r="C4420" s="125" t="s">
        <v>7015</v>
      </c>
      <c r="D4420" s="125" t="s">
        <v>6626</v>
      </c>
      <c r="F4420" s="126">
        <v>7.13</v>
      </c>
      <c r="G4420" s="126">
        <v>7.53</v>
      </c>
      <c r="H4420" s="126">
        <v>6.02</v>
      </c>
      <c r="I4420" s="126"/>
      <c r="J4420" s="317"/>
      <c r="K4420" s="323">
        <f>ROUND(SUMIF('VGT-Bewegungsdaten'!B:B,A4420,'VGT-Bewegungsdaten'!C:C),3)</f>
        <v>0</v>
      </c>
      <c r="L4420" s="324">
        <f>ROUND(SUMIF('VGT-Bewegungsdaten'!B:B,$A4420,'VGT-Bewegungsdaten'!D:D),2)</f>
        <v>0</v>
      </c>
      <c r="N4420" s="376" t="s">
        <v>4930</v>
      </c>
      <c r="O4420" s="376" t="s">
        <v>4949</v>
      </c>
      <c r="P4420" s="326">
        <f>ROUND(SUMIF('AV-Bewegungsdaten'!B:B,A4420,'AV-Bewegungsdaten'!C:C),3)</f>
        <v>0</v>
      </c>
      <c r="Q4420" s="324">
        <f>ROUND(SUMIF('AV-Bewegungsdaten'!B:B,$A4420,'AV-Bewegungsdaten'!D:D),2)</f>
        <v>0</v>
      </c>
      <c r="T4420" s="327"/>
      <c r="U4420" s="326">
        <f>ROUND(SUMIF('DV-Bewegungsdaten'!B:B,Kategorien!A4420,'DV-Bewegungsdaten'!D:D),3)</f>
        <v>0</v>
      </c>
      <c r="V4420" s="324">
        <f>ROUND(SUMIF('DV-Bewegungsdaten'!B:B,Kategorien!A4420,'DV-Bewegungsdaten'!E:E),3)</f>
        <v>0</v>
      </c>
      <c r="AD4420" s="390">
        <f t="shared" si="925"/>
        <v>1.6240000000000006</v>
      </c>
      <c r="AE4420" s="390">
        <f t="shared" si="926"/>
        <v>3.3170000000000002</v>
      </c>
      <c r="AF4420" s="390">
        <f t="shared" si="927"/>
        <v>4.4550000000000001</v>
      </c>
      <c r="AG4420" s="390">
        <f t="shared" si="928"/>
        <v>4.3580000000000005</v>
      </c>
      <c r="AH4420" s="390">
        <f t="shared" si="929"/>
        <v>4</v>
      </c>
      <c r="AI4420" s="390">
        <f t="shared" si="930"/>
        <v>4.62</v>
      </c>
      <c r="AJ4420" s="390">
        <f t="shared" si="931"/>
        <v>3.6130000000000004</v>
      </c>
      <c r="AK4420" s="390">
        <f t="shared" si="932"/>
        <v>4.1539999999999999</v>
      </c>
      <c r="AL4420" s="390">
        <f t="shared" si="933"/>
        <v>4.1850000000000005</v>
      </c>
      <c r="AM4420" s="390">
        <f t="shared" si="934"/>
        <v>3.7420000000000004</v>
      </c>
      <c r="AN4420" s="390">
        <f t="shared" si="935"/>
        <v>3.1470000000000002</v>
      </c>
      <c r="AO4420" s="390">
        <f t="shared" si="936"/>
        <v>3.8340000000000001</v>
      </c>
    </row>
    <row r="4421" spans="1:41" ht="15" customHeight="1" x14ac:dyDescent="0.25">
      <c r="A4421" s="127" t="s">
        <v>7004</v>
      </c>
      <c r="B4421" s="125" t="s">
        <v>2080</v>
      </c>
      <c r="C4421" s="125" t="s">
        <v>7016</v>
      </c>
      <c r="D4421" s="125" t="s">
        <v>6626</v>
      </c>
      <c r="F4421" s="126">
        <v>7.02</v>
      </c>
      <c r="G4421" s="126">
        <v>7.42</v>
      </c>
      <c r="H4421" s="126">
        <v>5.94</v>
      </c>
      <c r="I4421" s="126"/>
      <c r="J4421" s="317"/>
      <c r="K4421" s="323">
        <f>ROUND(SUMIF('VGT-Bewegungsdaten'!B:B,A4421,'VGT-Bewegungsdaten'!C:C),3)</f>
        <v>0</v>
      </c>
      <c r="L4421" s="324">
        <f>ROUND(SUMIF('VGT-Bewegungsdaten'!B:B,$A4421,'VGT-Bewegungsdaten'!D:D),2)</f>
        <v>0</v>
      </c>
      <c r="N4421" s="376" t="s">
        <v>4930</v>
      </c>
      <c r="O4421" s="376" t="s">
        <v>4949</v>
      </c>
      <c r="P4421" s="326">
        <f>ROUND(SUMIF('AV-Bewegungsdaten'!B:B,A4421,'AV-Bewegungsdaten'!C:C),3)</f>
        <v>0</v>
      </c>
      <c r="Q4421" s="324">
        <f>ROUND(SUMIF('AV-Bewegungsdaten'!B:B,$A4421,'AV-Bewegungsdaten'!D:D),2)</f>
        <v>0</v>
      </c>
      <c r="T4421" s="327"/>
      <c r="U4421" s="326">
        <f>ROUND(SUMIF('DV-Bewegungsdaten'!B:B,Kategorien!A4421,'DV-Bewegungsdaten'!D:D),3)</f>
        <v>0</v>
      </c>
      <c r="V4421" s="324">
        <f>ROUND(SUMIF('DV-Bewegungsdaten'!B:B,Kategorien!A4421,'DV-Bewegungsdaten'!E:E),3)</f>
        <v>0</v>
      </c>
      <c r="AD4421" s="390">
        <f t="shared" si="925"/>
        <v>1.5140000000000002</v>
      </c>
      <c r="AE4421" s="390">
        <f t="shared" si="926"/>
        <v>3.2069999999999999</v>
      </c>
      <c r="AF4421" s="390">
        <f t="shared" si="927"/>
        <v>4.3449999999999998</v>
      </c>
      <c r="AG4421" s="390">
        <f t="shared" si="928"/>
        <v>4.2479999999999993</v>
      </c>
      <c r="AH4421" s="390">
        <f t="shared" si="929"/>
        <v>3.89</v>
      </c>
      <c r="AI4421" s="390">
        <f t="shared" si="930"/>
        <v>4.51</v>
      </c>
      <c r="AJ4421" s="390">
        <f t="shared" si="931"/>
        <v>3.5030000000000001</v>
      </c>
      <c r="AK4421" s="390">
        <f t="shared" si="932"/>
        <v>4.0440000000000005</v>
      </c>
      <c r="AL4421" s="390">
        <f t="shared" si="933"/>
        <v>4.0749999999999993</v>
      </c>
      <c r="AM4421" s="390">
        <f t="shared" si="934"/>
        <v>3.6320000000000001</v>
      </c>
      <c r="AN4421" s="390">
        <f t="shared" si="935"/>
        <v>3.0369999999999999</v>
      </c>
      <c r="AO4421" s="390">
        <f t="shared" si="936"/>
        <v>3.7239999999999998</v>
      </c>
    </row>
    <row r="4422" spans="1:41" ht="15" customHeight="1" x14ac:dyDescent="0.25">
      <c r="A4422" s="127" t="s">
        <v>7005</v>
      </c>
      <c r="B4422" s="125" t="s">
        <v>2080</v>
      </c>
      <c r="C4422" s="125" t="s">
        <v>7017</v>
      </c>
      <c r="D4422" s="125" t="s">
        <v>6626</v>
      </c>
      <c r="F4422" s="126">
        <v>6.95</v>
      </c>
      <c r="G4422" s="126">
        <v>7.35</v>
      </c>
      <c r="H4422" s="126">
        <v>5.88</v>
      </c>
      <c r="I4422" s="126"/>
      <c r="J4422" s="317"/>
      <c r="K4422" s="323">
        <f>ROUND(SUMIF('VGT-Bewegungsdaten'!B:B,A4422,'VGT-Bewegungsdaten'!C:C),3)</f>
        <v>0</v>
      </c>
      <c r="L4422" s="324">
        <f>ROUND(SUMIF('VGT-Bewegungsdaten'!B:B,$A4422,'VGT-Bewegungsdaten'!D:D),2)</f>
        <v>0</v>
      </c>
      <c r="N4422" s="376" t="s">
        <v>4930</v>
      </c>
      <c r="O4422" s="376" t="s">
        <v>4949</v>
      </c>
      <c r="P4422" s="326">
        <f>ROUND(SUMIF('AV-Bewegungsdaten'!B:B,A4422,'AV-Bewegungsdaten'!C:C),3)</f>
        <v>0</v>
      </c>
      <c r="Q4422" s="324">
        <f>ROUND(SUMIF('AV-Bewegungsdaten'!B:B,$A4422,'AV-Bewegungsdaten'!D:D),2)</f>
        <v>0</v>
      </c>
      <c r="T4422" s="327"/>
      <c r="U4422" s="326">
        <f>ROUND(SUMIF('DV-Bewegungsdaten'!B:B,Kategorien!A4422,'DV-Bewegungsdaten'!D:D),3)</f>
        <v>0</v>
      </c>
      <c r="V4422" s="324">
        <f>ROUND(SUMIF('DV-Bewegungsdaten'!B:B,Kategorien!A4422,'DV-Bewegungsdaten'!E:E),3)</f>
        <v>0</v>
      </c>
      <c r="AD4422" s="390">
        <f t="shared" si="925"/>
        <v>1.444</v>
      </c>
      <c r="AE4422" s="390">
        <f t="shared" si="926"/>
        <v>3.1369999999999996</v>
      </c>
      <c r="AF4422" s="390">
        <f t="shared" si="927"/>
        <v>4.2749999999999995</v>
      </c>
      <c r="AG4422" s="390">
        <f t="shared" si="928"/>
        <v>4.177999999999999</v>
      </c>
      <c r="AH4422" s="390">
        <f t="shared" si="929"/>
        <v>3.82</v>
      </c>
      <c r="AI4422" s="390">
        <f t="shared" si="930"/>
        <v>4.4399999999999995</v>
      </c>
      <c r="AJ4422" s="390">
        <f t="shared" si="931"/>
        <v>3.4329999999999998</v>
      </c>
      <c r="AK4422" s="390">
        <f t="shared" si="932"/>
        <v>3.9739999999999998</v>
      </c>
      <c r="AL4422" s="390">
        <f t="shared" si="933"/>
        <v>4.004999999999999</v>
      </c>
      <c r="AM4422" s="390">
        <f t="shared" si="934"/>
        <v>3.5619999999999998</v>
      </c>
      <c r="AN4422" s="390">
        <f t="shared" si="935"/>
        <v>2.9669999999999996</v>
      </c>
      <c r="AO4422" s="390">
        <f t="shared" si="936"/>
        <v>3.6539999999999995</v>
      </c>
    </row>
    <row r="4423" spans="1:41" ht="15" customHeight="1" x14ac:dyDescent="0.25">
      <c r="A4423" s="127" t="s">
        <v>7006</v>
      </c>
      <c r="B4423" s="125" t="s">
        <v>2080</v>
      </c>
      <c r="C4423" s="125" t="s">
        <v>7018</v>
      </c>
      <c r="D4423" s="125" t="s">
        <v>6626</v>
      </c>
      <c r="F4423" s="126">
        <v>6.88</v>
      </c>
      <c r="G4423" s="126">
        <v>7.28</v>
      </c>
      <c r="H4423" s="126">
        <v>5.82</v>
      </c>
      <c r="I4423" s="126"/>
      <c r="J4423" s="317"/>
      <c r="K4423" s="323">
        <f>ROUND(SUMIF('VGT-Bewegungsdaten'!B:B,A4423,'VGT-Bewegungsdaten'!C:C),3)</f>
        <v>0</v>
      </c>
      <c r="L4423" s="324">
        <f>ROUND(SUMIF('VGT-Bewegungsdaten'!B:B,$A4423,'VGT-Bewegungsdaten'!D:D),2)</f>
        <v>0</v>
      </c>
      <c r="N4423" s="376" t="s">
        <v>4930</v>
      </c>
      <c r="O4423" s="376" t="s">
        <v>4949</v>
      </c>
      <c r="P4423" s="326">
        <f>ROUND(SUMIF('AV-Bewegungsdaten'!B:B,A4423,'AV-Bewegungsdaten'!C:C),3)</f>
        <v>0</v>
      </c>
      <c r="Q4423" s="324">
        <f>ROUND(SUMIF('AV-Bewegungsdaten'!B:B,$A4423,'AV-Bewegungsdaten'!D:D),2)</f>
        <v>0</v>
      </c>
      <c r="T4423" s="327"/>
      <c r="U4423" s="326">
        <f>ROUND(SUMIF('DV-Bewegungsdaten'!B:B,Kategorien!A4423,'DV-Bewegungsdaten'!D:D),3)</f>
        <v>0</v>
      </c>
      <c r="V4423" s="324">
        <f>ROUND(SUMIF('DV-Bewegungsdaten'!B:B,Kategorien!A4423,'DV-Bewegungsdaten'!E:E),3)</f>
        <v>0</v>
      </c>
      <c r="AD4423" s="390">
        <f t="shared" si="925"/>
        <v>1.3740000000000006</v>
      </c>
      <c r="AE4423" s="390">
        <f t="shared" si="926"/>
        <v>3.0670000000000002</v>
      </c>
      <c r="AF4423" s="390">
        <f t="shared" si="927"/>
        <v>4.2050000000000001</v>
      </c>
      <c r="AG4423" s="390">
        <f t="shared" si="928"/>
        <v>4.1080000000000005</v>
      </c>
      <c r="AH4423" s="390">
        <f t="shared" si="929"/>
        <v>3.7500000000000004</v>
      </c>
      <c r="AI4423" s="390">
        <f t="shared" si="930"/>
        <v>4.37</v>
      </c>
      <c r="AJ4423" s="390">
        <f t="shared" si="931"/>
        <v>3.3630000000000004</v>
      </c>
      <c r="AK4423" s="390">
        <f t="shared" si="932"/>
        <v>3.9040000000000004</v>
      </c>
      <c r="AL4423" s="390">
        <f t="shared" si="933"/>
        <v>3.9350000000000001</v>
      </c>
      <c r="AM4423" s="390">
        <f t="shared" si="934"/>
        <v>3.4920000000000004</v>
      </c>
      <c r="AN4423" s="390">
        <f t="shared" si="935"/>
        <v>2.8970000000000002</v>
      </c>
      <c r="AO4423" s="390">
        <f t="shared" si="936"/>
        <v>3.5840000000000001</v>
      </c>
    </row>
    <row r="4424" spans="1:41" ht="15" customHeight="1" x14ac:dyDescent="0.25">
      <c r="A4424" s="127" t="s">
        <v>168</v>
      </c>
      <c r="B4424" s="125" t="s">
        <v>169</v>
      </c>
      <c r="C4424" s="125" t="s">
        <v>4006</v>
      </c>
      <c r="D4424" s="125" t="s">
        <v>4723</v>
      </c>
      <c r="F4424" s="126">
        <v>43.01</v>
      </c>
      <c r="G4424" s="126">
        <v>43.41</v>
      </c>
      <c r="H4424" s="126">
        <v>34.409999999999997</v>
      </c>
      <c r="I4424" s="126"/>
      <c r="J4424" s="317"/>
      <c r="K4424" s="323">
        <f>ROUND(SUMIF('VGT-Bewegungsdaten'!B:B,A4424,'VGT-Bewegungsdaten'!C:C),3)</f>
        <v>0</v>
      </c>
      <c r="L4424" s="324">
        <f>ROUND(SUMIF('VGT-Bewegungsdaten'!B:B,$A4424,'VGT-Bewegungsdaten'!D:D),2)</f>
        <v>0</v>
      </c>
      <c r="N4424" s="376" t="s">
        <v>4930</v>
      </c>
      <c r="O4424" s="376" t="s">
        <v>4950</v>
      </c>
      <c r="P4424" s="326">
        <f>ROUND(SUMIF('AV-Bewegungsdaten'!B:B,A4424,'AV-Bewegungsdaten'!C:C),3)</f>
        <v>0</v>
      </c>
      <c r="Q4424" s="324">
        <f>ROUND(SUMIF('AV-Bewegungsdaten'!B:B,$A4424,'AV-Bewegungsdaten'!D:D),2)</f>
        <v>0</v>
      </c>
      <c r="T4424" s="327"/>
      <c r="U4424" s="326">
        <f>ROUND(SUMIF('DV-Bewegungsdaten'!B:B,Kategorien!A4424,'DV-Bewegungsdaten'!D:D),3)</f>
        <v>0</v>
      </c>
      <c r="V4424" s="324">
        <f>ROUND(SUMIF('DV-Bewegungsdaten'!B:B,Kategorien!A4424,'DV-Bewegungsdaten'!E:E),3)</f>
        <v>0</v>
      </c>
      <c r="AD4424" s="390">
        <f t="shared" si="925"/>
        <v>37.503999999999998</v>
      </c>
      <c r="AE4424" s="390">
        <f t="shared" si="926"/>
        <v>39.196999999999996</v>
      </c>
      <c r="AF4424" s="390">
        <f t="shared" si="927"/>
        <v>40.334999999999994</v>
      </c>
      <c r="AG4424" s="390">
        <f t="shared" si="928"/>
        <v>40.238</v>
      </c>
      <c r="AH4424" s="390">
        <f t="shared" si="929"/>
        <v>39.879999999999995</v>
      </c>
      <c r="AI4424" s="390">
        <f t="shared" si="930"/>
        <v>40.5</v>
      </c>
      <c r="AJ4424" s="390">
        <f t="shared" si="931"/>
        <v>39.492999999999995</v>
      </c>
      <c r="AK4424" s="390">
        <f t="shared" si="932"/>
        <v>40.033999999999999</v>
      </c>
      <c r="AL4424" s="390">
        <f t="shared" si="933"/>
        <v>40.064999999999998</v>
      </c>
      <c r="AM4424" s="390">
        <f t="shared" si="934"/>
        <v>39.622</v>
      </c>
      <c r="AN4424" s="390">
        <f t="shared" si="935"/>
        <v>39.026999999999994</v>
      </c>
      <c r="AO4424" s="390">
        <f t="shared" si="936"/>
        <v>39.713999999999999</v>
      </c>
    </row>
    <row r="4425" spans="1:41" ht="15" customHeight="1" x14ac:dyDescent="0.25">
      <c r="A4425" s="127" t="s">
        <v>170</v>
      </c>
      <c r="B4425" s="125" t="s">
        <v>169</v>
      </c>
      <c r="C4425" s="125" t="s">
        <v>4006</v>
      </c>
      <c r="D4425" s="125" t="s">
        <v>4724</v>
      </c>
      <c r="F4425" s="126">
        <v>40.909999999999997</v>
      </c>
      <c r="G4425" s="126">
        <v>41.309999999999995</v>
      </c>
      <c r="H4425" s="126">
        <v>32.729999999999997</v>
      </c>
      <c r="I4425" s="126"/>
      <c r="J4425" s="317"/>
      <c r="K4425" s="323">
        <f>ROUND(SUMIF('VGT-Bewegungsdaten'!B:B,A4425,'VGT-Bewegungsdaten'!C:C),3)</f>
        <v>0</v>
      </c>
      <c r="L4425" s="324">
        <f>ROUND(SUMIF('VGT-Bewegungsdaten'!B:B,$A4425,'VGT-Bewegungsdaten'!D:D),2)</f>
        <v>0</v>
      </c>
      <c r="N4425" s="376" t="s">
        <v>4930</v>
      </c>
      <c r="O4425" s="376" t="s">
        <v>4950</v>
      </c>
      <c r="P4425" s="326">
        <f>ROUND(SUMIF('AV-Bewegungsdaten'!B:B,A4425,'AV-Bewegungsdaten'!C:C),3)</f>
        <v>0</v>
      </c>
      <c r="Q4425" s="324">
        <f>ROUND(SUMIF('AV-Bewegungsdaten'!B:B,$A4425,'AV-Bewegungsdaten'!D:D),2)</f>
        <v>0</v>
      </c>
      <c r="T4425" s="327"/>
      <c r="U4425" s="326">
        <f>ROUND(SUMIF('DV-Bewegungsdaten'!B:B,Kategorien!A4425,'DV-Bewegungsdaten'!D:D),3)</f>
        <v>0</v>
      </c>
      <c r="V4425" s="324">
        <f>ROUND(SUMIF('DV-Bewegungsdaten'!B:B,Kategorien!A4425,'DV-Bewegungsdaten'!E:E),3)</f>
        <v>0</v>
      </c>
      <c r="AD4425" s="390">
        <f t="shared" si="925"/>
        <v>35.403999999999996</v>
      </c>
      <c r="AE4425" s="390">
        <f t="shared" si="926"/>
        <v>37.096999999999994</v>
      </c>
      <c r="AF4425" s="390">
        <f t="shared" si="927"/>
        <v>38.234999999999992</v>
      </c>
      <c r="AG4425" s="390">
        <f t="shared" si="928"/>
        <v>38.137999999999998</v>
      </c>
      <c r="AH4425" s="390">
        <f t="shared" si="929"/>
        <v>37.779999999999994</v>
      </c>
      <c r="AI4425" s="390">
        <f t="shared" si="930"/>
        <v>38.399999999999991</v>
      </c>
      <c r="AJ4425" s="390">
        <f t="shared" si="931"/>
        <v>37.392999999999994</v>
      </c>
      <c r="AK4425" s="390">
        <f t="shared" si="932"/>
        <v>37.933999999999997</v>
      </c>
      <c r="AL4425" s="390">
        <f t="shared" si="933"/>
        <v>37.964999999999996</v>
      </c>
      <c r="AM4425" s="390">
        <f t="shared" si="934"/>
        <v>37.521999999999998</v>
      </c>
      <c r="AN4425" s="390">
        <f t="shared" si="935"/>
        <v>36.926999999999992</v>
      </c>
      <c r="AO4425" s="390">
        <f t="shared" si="936"/>
        <v>37.613999999999997</v>
      </c>
    </row>
    <row r="4426" spans="1:41" ht="15" customHeight="1" x14ac:dyDescent="0.25">
      <c r="A4426" s="127" t="s">
        <v>171</v>
      </c>
      <c r="B4426" s="125" t="s">
        <v>169</v>
      </c>
      <c r="C4426" s="125" t="s">
        <v>4006</v>
      </c>
      <c r="D4426" s="125" t="s">
        <v>4764</v>
      </c>
      <c r="F4426" s="126">
        <v>39.58</v>
      </c>
      <c r="G4426" s="126">
        <v>39.979999999999997</v>
      </c>
      <c r="H4426" s="126">
        <v>31.66</v>
      </c>
      <c r="I4426" s="126"/>
      <c r="J4426" s="317"/>
      <c r="K4426" s="323">
        <f>ROUND(SUMIF('VGT-Bewegungsdaten'!B:B,A4426,'VGT-Bewegungsdaten'!C:C),3)</f>
        <v>0</v>
      </c>
      <c r="L4426" s="324">
        <f>ROUND(SUMIF('VGT-Bewegungsdaten'!B:B,$A4426,'VGT-Bewegungsdaten'!D:D),2)</f>
        <v>0</v>
      </c>
      <c r="N4426" s="376" t="s">
        <v>4930</v>
      </c>
      <c r="O4426" s="376" t="s">
        <v>4950</v>
      </c>
      <c r="P4426" s="326">
        <f>ROUND(SUMIF('AV-Bewegungsdaten'!B:B,A4426,'AV-Bewegungsdaten'!C:C),3)</f>
        <v>0</v>
      </c>
      <c r="Q4426" s="324">
        <f>ROUND(SUMIF('AV-Bewegungsdaten'!B:B,$A4426,'AV-Bewegungsdaten'!D:D),2)</f>
        <v>0</v>
      </c>
      <c r="T4426" s="327"/>
      <c r="U4426" s="326">
        <f>ROUND(SUMIF('DV-Bewegungsdaten'!B:B,Kategorien!A4426,'DV-Bewegungsdaten'!D:D),3)</f>
        <v>0</v>
      </c>
      <c r="V4426" s="324">
        <f>ROUND(SUMIF('DV-Bewegungsdaten'!B:B,Kategorien!A4426,'DV-Bewegungsdaten'!E:E),3)</f>
        <v>0</v>
      </c>
      <c r="AD4426" s="390">
        <f t="shared" si="925"/>
        <v>34.073999999999998</v>
      </c>
      <c r="AE4426" s="390">
        <f t="shared" si="926"/>
        <v>35.766999999999996</v>
      </c>
      <c r="AF4426" s="390">
        <f t="shared" si="927"/>
        <v>36.904999999999994</v>
      </c>
      <c r="AG4426" s="390">
        <f t="shared" si="928"/>
        <v>36.808</v>
      </c>
      <c r="AH4426" s="390">
        <f t="shared" si="929"/>
        <v>36.449999999999996</v>
      </c>
      <c r="AI4426" s="390">
        <f t="shared" si="930"/>
        <v>37.069999999999993</v>
      </c>
      <c r="AJ4426" s="390">
        <f t="shared" si="931"/>
        <v>36.062999999999995</v>
      </c>
      <c r="AK4426" s="390">
        <f t="shared" si="932"/>
        <v>36.603999999999999</v>
      </c>
      <c r="AL4426" s="390">
        <f t="shared" si="933"/>
        <v>36.634999999999998</v>
      </c>
      <c r="AM4426" s="390">
        <f t="shared" si="934"/>
        <v>36.192</v>
      </c>
      <c r="AN4426" s="390">
        <f t="shared" si="935"/>
        <v>35.596999999999994</v>
      </c>
      <c r="AO4426" s="390">
        <f t="shared" si="936"/>
        <v>36.283999999999999</v>
      </c>
    </row>
    <row r="4427" spans="1:41" ht="15" customHeight="1" x14ac:dyDescent="0.25">
      <c r="A4427" s="127" t="s">
        <v>172</v>
      </c>
      <c r="B4427" s="125" t="s">
        <v>169</v>
      </c>
      <c r="C4427" s="125" t="s">
        <v>4006</v>
      </c>
      <c r="D4427" s="125" t="s">
        <v>4765</v>
      </c>
      <c r="F4427" s="126">
        <v>33</v>
      </c>
      <c r="G4427" s="126">
        <v>33.4</v>
      </c>
      <c r="H4427" s="126">
        <v>26.4</v>
      </c>
      <c r="I4427" s="126"/>
      <c r="J4427" s="317"/>
      <c r="K4427" s="323">
        <f>ROUND(SUMIF('VGT-Bewegungsdaten'!B:B,A4427,'VGT-Bewegungsdaten'!C:C),3)</f>
        <v>0</v>
      </c>
      <c r="L4427" s="324">
        <f>ROUND(SUMIF('VGT-Bewegungsdaten'!B:B,$A4427,'VGT-Bewegungsdaten'!D:D),2)</f>
        <v>0</v>
      </c>
      <c r="N4427" s="376" t="s">
        <v>4930</v>
      </c>
      <c r="O4427" s="376" t="s">
        <v>4950</v>
      </c>
      <c r="P4427" s="326">
        <f>ROUND(SUMIF('AV-Bewegungsdaten'!B:B,A4427,'AV-Bewegungsdaten'!C:C),3)</f>
        <v>0</v>
      </c>
      <c r="Q4427" s="324">
        <f>ROUND(SUMIF('AV-Bewegungsdaten'!B:B,$A4427,'AV-Bewegungsdaten'!D:D),2)</f>
        <v>0</v>
      </c>
      <c r="T4427" s="327"/>
      <c r="U4427" s="326">
        <f>ROUND(SUMIF('DV-Bewegungsdaten'!B:B,Kategorien!A4427,'DV-Bewegungsdaten'!D:D),3)</f>
        <v>0</v>
      </c>
      <c r="V4427" s="324">
        <f>ROUND(SUMIF('DV-Bewegungsdaten'!B:B,Kategorien!A4427,'DV-Bewegungsdaten'!E:E),3)</f>
        <v>0</v>
      </c>
      <c r="AD4427" s="390">
        <f t="shared" si="925"/>
        <v>27.494</v>
      </c>
      <c r="AE4427" s="390">
        <f t="shared" si="926"/>
        <v>29.186999999999998</v>
      </c>
      <c r="AF4427" s="390">
        <f t="shared" si="927"/>
        <v>30.324999999999999</v>
      </c>
      <c r="AG4427" s="390">
        <f t="shared" si="928"/>
        <v>30.227999999999998</v>
      </c>
      <c r="AH4427" s="390">
        <f t="shared" si="929"/>
        <v>29.869999999999997</v>
      </c>
      <c r="AI4427" s="390">
        <f t="shared" si="930"/>
        <v>30.49</v>
      </c>
      <c r="AJ4427" s="390">
        <f t="shared" si="931"/>
        <v>29.482999999999997</v>
      </c>
      <c r="AK4427" s="390">
        <f t="shared" si="932"/>
        <v>30.023999999999997</v>
      </c>
      <c r="AL4427" s="390">
        <f t="shared" si="933"/>
        <v>30.055</v>
      </c>
      <c r="AM4427" s="390">
        <f t="shared" si="934"/>
        <v>29.611999999999998</v>
      </c>
      <c r="AN4427" s="390">
        <f t="shared" si="935"/>
        <v>29.016999999999999</v>
      </c>
      <c r="AO4427" s="390">
        <f t="shared" si="936"/>
        <v>29.703999999999997</v>
      </c>
    </row>
    <row r="4428" spans="1:41" ht="15" customHeight="1" x14ac:dyDescent="0.25">
      <c r="A4428" s="127" t="s">
        <v>173</v>
      </c>
      <c r="B4428" s="125" t="s">
        <v>169</v>
      </c>
      <c r="C4428" s="125" t="s">
        <v>4006</v>
      </c>
      <c r="D4428" s="125" t="s">
        <v>4766</v>
      </c>
      <c r="F4428" s="126">
        <v>43.01</v>
      </c>
      <c r="G4428" s="126">
        <v>43.41</v>
      </c>
      <c r="H4428" s="126">
        <v>0</v>
      </c>
      <c r="I4428" s="126"/>
      <c r="J4428" s="317"/>
      <c r="K4428" s="323">
        <f>ROUND(SUMIF('VGT-Bewegungsdaten'!B:B,A4428,'VGT-Bewegungsdaten'!C:C),3)</f>
        <v>0</v>
      </c>
      <c r="L4428" s="324">
        <f>ROUND(SUMIF('VGT-Bewegungsdaten'!B:B,$A4428,'VGT-Bewegungsdaten'!D:D),2)</f>
        <v>0</v>
      </c>
      <c r="N4428" s="376" t="s">
        <v>4936</v>
      </c>
      <c r="O4428" s="376" t="s">
        <v>4950</v>
      </c>
      <c r="P4428" s="326">
        <f>ROUND(SUMIF('AV-Bewegungsdaten'!B:B,A4428,'AV-Bewegungsdaten'!C:C),3)</f>
        <v>0</v>
      </c>
      <c r="Q4428" s="324">
        <f>ROUND(SUMIF('AV-Bewegungsdaten'!B:B,$A4428,'AV-Bewegungsdaten'!D:D),2)</f>
        <v>0</v>
      </c>
      <c r="T4428" s="327"/>
      <c r="U4428" s="326">
        <f>ROUND(SUMIF('DV-Bewegungsdaten'!B:B,Kategorien!A4428,'DV-Bewegungsdaten'!D:D),3)</f>
        <v>0</v>
      </c>
      <c r="V4428" s="324">
        <f>ROUND(SUMIF('DV-Bewegungsdaten'!B:B,Kategorien!A4428,'DV-Bewegungsdaten'!E:E),3)</f>
        <v>0</v>
      </c>
      <c r="AD4428" s="390">
        <f t="shared" si="925"/>
        <v>37.503999999999998</v>
      </c>
      <c r="AE4428" s="390">
        <f t="shared" si="926"/>
        <v>39.196999999999996</v>
      </c>
      <c r="AF4428" s="390">
        <f t="shared" si="927"/>
        <v>40.334999999999994</v>
      </c>
      <c r="AG4428" s="390">
        <f t="shared" si="928"/>
        <v>40.238</v>
      </c>
      <c r="AH4428" s="390">
        <f t="shared" si="929"/>
        <v>39.879999999999995</v>
      </c>
      <c r="AI4428" s="390">
        <f t="shared" si="930"/>
        <v>40.5</v>
      </c>
      <c r="AJ4428" s="390">
        <f t="shared" si="931"/>
        <v>39.492999999999995</v>
      </c>
      <c r="AK4428" s="390">
        <f t="shared" si="932"/>
        <v>40.033999999999999</v>
      </c>
      <c r="AL4428" s="390">
        <f t="shared" si="933"/>
        <v>40.064999999999998</v>
      </c>
      <c r="AM4428" s="390">
        <f t="shared" si="934"/>
        <v>39.622</v>
      </c>
      <c r="AN4428" s="390">
        <f t="shared" si="935"/>
        <v>39.026999999999994</v>
      </c>
      <c r="AO4428" s="390">
        <f t="shared" si="936"/>
        <v>39.713999999999999</v>
      </c>
    </row>
    <row r="4429" spans="1:41" ht="15" customHeight="1" x14ac:dyDescent="0.25">
      <c r="A4429" s="127" t="s">
        <v>174</v>
      </c>
      <c r="B4429" s="125" t="s">
        <v>169</v>
      </c>
      <c r="C4429" s="125" t="s">
        <v>4006</v>
      </c>
      <c r="D4429" s="125" t="s">
        <v>4767</v>
      </c>
      <c r="F4429" s="126">
        <v>17.999999999999996</v>
      </c>
      <c r="G4429" s="126">
        <v>18.399999999999995</v>
      </c>
      <c r="H4429" s="126">
        <v>0</v>
      </c>
      <c r="I4429" s="126"/>
      <c r="J4429" s="317"/>
      <c r="K4429" s="323">
        <f>ROUND(SUMIF('VGT-Bewegungsdaten'!B:B,A4429,'VGT-Bewegungsdaten'!C:C),3)</f>
        <v>0</v>
      </c>
      <c r="L4429" s="324">
        <f>ROUND(SUMIF('VGT-Bewegungsdaten'!B:B,$A4429,'VGT-Bewegungsdaten'!D:D),2)</f>
        <v>0</v>
      </c>
      <c r="N4429" s="376" t="s">
        <v>4936</v>
      </c>
      <c r="O4429" s="376" t="s">
        <v>4950</v>
      </c>
      <c r="P4429" s="326">
        <f>ROUND(SUMIF('AV-Bewegungsdaten'!B:B,A4429,'AV-Bewegungsdaten'!C:C),3)</f>
        <v>0</v>
      </c>
      <c r="Q4429" s="324">
        <f>ROUND(SUMIF('AV-Bewegungsdaten'!B:B,$A4429,'AV-Bewegungsdaten'!D:D),2)</f>
        <v>0</v>
      </c>
      <c r="T4429" s="327"/>
      <c r="U4429" s="326">
        <f>ROUND(SUMIF('DV-Bewegungsdaten'!B:B,Kategorien!A4429,'DV-Bewegungsdaten'!D:D),3)</f>
        <v>0</v>
      </c>
      <c r="V4429" s="324">
        <f>ROUND(SUMIF('DV-Bewegungsdaten'!B:B,Kategorien!A4429,'DV-Bewegungsdaten'!E:E),3)</f>
        <v>0</v>
      </c>
      <c r="AD4429" s="390">
        <f t="shared" si="925"/>
        <v>12.493999999999996</v>
      </c>
      <c r="AE4429" s="390">
        <f t="shared" si="926"/>
        <v>14.186999999999994</v>
      </c>
      <c r="AF4429" s="390">
        <f t="shared" si="927"/>
        <v>15.324999999999996</v>
      </c>
      <c r="AG4429" s="390">
        <f t="shared" si="928"/>
        <v>15.227999999999994</v>
      </c>
      <c r="AH4429" s="390">
        <f t="shared" si="929"/>
        <v>14.869999999999996</v>
      </c>
      <c r="AI4429" s="390">
        <f t="shared" si="930"/>
        <v>15.489999999999995</v>
      </c>
      <c r="AJ4429" s="390">
        <f t="shared" si="931"/>
        <v>14.482999999999995</v>
      </c>
      <c r="AK4429" s="390">
        <f t="shared" si="932"/>
        <v>15.023999999999996</v>
      </c>
      <c r="AL4429" s="390">
        <f t="shared" si="933"/>
        <v>15.054999999999994</v>
      </c>
      <c r="AM4429" s="390">
        <f t="shared" si="934"/>
        <v>14.611999999999995</v>
      </c>
      <c r="AN4429" s="390">
        <f t="shared" si="935"/>
        <v>14.016999999999996</v>
      </c>
      <c r="AO4429" s="390">
        <f t="shared" si="936"/>
        <v>14.703999999999995</v>
      </c>
    </row>
    <row r="4430" spans="1:41" ht="15" customHeight="1" x14ac:dyDescent="0.25">
      <c r="A4430" s="127" t="s">
        <v>3233</v>
      </c>
      <c r="B4430" s="125" t="s">
        <v>169</v>
      </c>
      <c r="C4430" s="125" t="s">
        <v>4730</v>
      </c>
      <c r="D4430" s="125" t="s">
        <v>4723</v>
      </c>
      <c r="F4430" s="126">
        <v>39.14</v>
      </c>
      <c r="G4430" s="126">
        <v>39.54</v>
      </c>
      <c r="H4430" s="126">
        <v>31.31</v>
      </c>
      <c r="I4430" s="126"/>
      <c r="J4430" s="317"/>
      <c r="K4430" s="323">
        <f>ROUND(SUMIF('VGT-Bewegungsdaten'!B:B,A4430,'VGT-Bewegungsdaten'!C:C),3)</f>
        <v>0</v>
      </c>
      <c r="L4430" s="324">
        <f>ROUND(SUMIF('VGT-Bewegungsdaten'!B:B,$A4430,'VGT-Bewegungsdaten'!D:D),2)</f>
        <v>0</v>
      </c>
      <c r="N4430" s="376" t="s">
        <v>4930</v>
      </c>
      <c r="O4430" s="376" t="s">
        <v>4950</v>
      </c>
      <c r="P4430" s="326">
        <f>ROUND(SUMIF('AV-Bewegungsdaten'!B:B,A4430,'AV-Bewegungsdaten'!C:C),3)</f>
        <v>0</v>
      </c>
      <c r="Q4430" s="324">
        <f>ROUND(SUMIF('AV-Bewegungsdaten'!B:B,$A4430,'AV-Bewegungsdaten'!D:D),2)</f>
        <v>0</v>
      </c>
      <c r="T4430" s="327"/>
      <c r="U4430" s="326">
        <f>ROUND(SUMIF('DV-Bewegungsdaten'!B:B,Kategorien!A4430,'DV-Bewegungsdaten'!D:D),3)</f>
        <v>0</v>
      </c>
      <c r="V4430" s="324">
        <f>ROUND(SUMIF('DV-Bewegungsdaten'!B:B,Kategorien!A4430,'DV-Bewegungsdaten'!E:E),3)</f>
        <v>0</v>
      </c>
      <c r="AD4430" s="390">
        <f t="shared" si="925"/>
        <v>33.634</v>
      </c>
      <c r="AE4430" s="390">
        <f t="shared" si="926"/>
        <v>35.326999999999998</v>
      </c>
      <c r="AF4430" s="390">
        <f t="shared" si="927"/>
        <v>36.464999999999996</v>
      </c>
      <c r="AG4430" s="390">
        <f t="shared" si="928"/>
        <v>36.368000000000002</v>
      </c>
      <c r="AH4430" s="390">
        <f t="shared" si="929"/>
        <v>36.01</v>
      </c>
      <c r="AI4430" s="390">
        <f t="shared" si="930"/>
        <v>36.629999999999995</v>
      </c>
      <c r="AJ4430" s="390">
        <f t="shared" si="931"/>
        <v>35.622999999999998</v>
      </c>
      <c r="AK4430" s="390">
        <f t="shared" si="932"/>
        <v>36.164000000000001</v>
      </c>
      <c r="AL4430" s="390">
        <f t="shared" si="933"/>
        <v>36.195</v>
      </c>
      <c r="AM4430" s="390">
        <f t="shared" si="934"/>
        <v>35.752000000000002</v>
      </c>
      <c r="AN4430" s="390">
        <f t="shared" si="935"/>
        <v>35.156999999999996</v>
      </c>
      <c r="AO4430" s="390">
        <f t="shared" si="936"/>
        <v>35.844000000000001</v>
      </c>
    </row>
    <row r="4431" spans="1:41" ht="15" customHeight="1" x14ac:dyDescent="0.25">
      <c r="A4431" s="127" t="s">
        <v>3234</v>
      </c>
      <c r="B4431" s="125" t="s">
        <v>169</v>
      </c>
      <c r="C4431" s="125" t="s">
        <v>4730</v>
      </c>
      <c r="D4431" s="125" t="s">
        <v>4724</v>
      </c>
      <c r="F4431" s="126">
        <v>37.229999999999997</v>
      </c>
      <c r="G4431" s="126">
        <v>37.629999999999995</v>
      </c>
      <c r="H4431" s="126">
        <v>29.78</v>
      </c>
      <c r="I4431" s="126"/>
      <c r="J4431" s="317"/>
      <c r="K4431" s="323">
        <f>ROUND(SUMIF('VGT-Bewegungsdaten'!B:B,A4431,'VGT-Bewegungsdaten'!C:C),3)</f>
        <v>0</v>
      </c>
      <c r="L4431" s="324">
        <f>ROUND(SUMIF('VGT-Bewegungsdaten'!B:B,$A4431,'VGT-Bewegungsdaten'!D:D),2)</f>
        <v>0</v>
      </c>
      <c r="N4431" s="376" t="s">
        <v>4930</v>
      </c>
      <c r="O4431" s="376" t="s">
        <v>4950</v>
      </c>
      <c r="P4431" s="326">
        <f>ROUND(SUMIF('AV-Bewegungsdaten'!B:B,A4431,'AV-Bewegungsdaten'!C:C),3)</f>
        <v>0</v>
      </c>
      <c r="Q4431" s="324">
        <f>ROUND(SUMIF('AV-Bewegungsdaten'!B:B,$A4431,'AV-Bewegungsdaten'!D:D),2)</f>
        <v>0</v>
      </c>
      <c r="T4431" s="327"/>
      <c r="U4431" s="326">
        <f>ROUND(SUMIF('DV-Bewegungsdaten'!B:B,Kategorien!A4431,'DV-Bewegungsdaten'!D:D),3)</f>
        <v>0</v>
      </c>
      <c r="V4431" s="324">
        <f>ROUND(SUMIF('DV-Bewegungsdaten'!B:B,Kategorien!A4431,'DV-Bewegungsdaten'!E:E),3)</f>
        <v>0</v>
      </c>
      <c r="AD4431" s="390">
        <f t="shared" si="925"/>
        <v>31.723999999999997</v>
      </c>
      <c r="AE4431" s="390">
        <f t="shared" si="926"/>
        <v>33.416999999999994</v>
      </c>
      <c r="AF4431" s="390">
        <f t="shared" si="927"/>
        <v>34.554999999999993</v>
      </c>
      <c r="AG4431" s="390">
        <f t="shared" si="928"/>
        <v>34.457999999999998</v>
      </c>
      <c r="AH4431" s="390">
        <f t="shared" si="929"/>
        <v>34.099999999999994</v>
      </c>
      <c r="AI4431" s="390">
        <f t="shared" si="930"/>
        <v>34.72</v>
      </c>
      <c r="AJ4431" s="390">
        <f t="shared" si="931"/>
        <v>33.712999999999994</v>
      </c>
      <c r="AK4431" s="390">
        <f t="shared" si="932"/>
        <v>34.253999999999998</v>
      </c>
      <c r="AL4431" s="390">
        <f t="shared" si="933"/>
        <v>34.284999999999997</v>
      </c>
      <c r="AM4431" s="390">
        <f t="shared" si="934"/>
        <v>33.841999999999999</v>
      </c>
      <c r="AN4431" s="390">
        <f t="shared" si="935"/>
        <v>33.246999999999993</v>
      </c>
      <c r="AO4431" s="390">
        <f t="shared" si="936"/>
        <v>33.933999999999997</v>
      </c>
    </row>
    <row r="4432" spans="1:41" ht="15" customHeight="1" x14ac:dyDescent="0.25">
      <c r="A4432" s="127" t="s">
        <v>3235</v>
      </c>
      <c r="B4432" s="125" t="s">
        <v>169</v>
      </c>
      <c r="C4432" s="125" t="s">
        <v>4730</v>
      </c>
      <c r="D4432" s="125" t="s">
        <v>4764</v>
      </c>
      <c r="F4432" s="126">
        <v>35.229999999999997</v>
      </c>
      <c r="G4432" s="126">
        <v>35.629999999999995</v>
      </c>
      <c r="H4432" s="126">
        <v>28.18</v>
      </c>
      <c r="I4432" s="126"/>
      <c r="J4432" s="317"/>
      <c r="K4432" s="323">
        <f>ROUND(SUMIF('VGT-Bewegungsdaten'!B:B,A4432,'VGT-Bewegungsdaten'!C:C),3)</f>
        <v>0</v>
      </c>
      <c r="L4432" s="324">
        <f>ROUND(SUMIF('VGT-Bewegungsdaten'!B:B,$A4432,'VGT-Bewegungsdaten'!D:D),2)</f>
        <v>0</v>
      </c>
      <c r="N4432" s="376" t="s">
        <v>4930</v>
      </c>
      <c r="O4432" s="376" t="s">
        <v>4950</v>
      </c>
      <c r="P4432" s="326">
        <f>ROUND(SUMIF('AV-Bewegungsdaten'!B:B,A4432,'AV-Bewegungsdaten'!C:C),3)</f>
        <v>0</v>
      </c>
      <c r="Q4432" s="324">
        <f>ROUND(SUMIF('AV-Bewegungsdaten'!B:B,$A4432,'AV-Bewegungsdaten'!D:D),2)</f>
        <v>0</v>
      </c>
      <c r="T4432" s="327"/>
      <c r="U4432" s="326">
        <f>ROUND(SUMIF('DV-Bewegungsdaten'!B:B,Kategorien!A4432,'DV-Bewegungsdaten'!D:D),3)</f>
        <v>0</v>
      </c>
      <c r="V4432" s="324">
        <f>ROUND(SUMIF('DV-Bewegungsdaten'!B:B,Kategorien!A4432,'DV-Bewegungsdaten'!E:E),3)</f>
        <v>0</v>
      </c>
      <c r="AD4432" s="390">
        <f t="shared" si="925"/>
        <v>29.723999999999997</v>
      </c>
      <c r="AE4432" s="390">
        <f t="shared" si="926"/>
        <v>31.416999999999994</v>
      </c>
      <c r="AF4432" s="390">
        <f t="shared" si="927"/>
        <v>32.554999999999993</v>
      </c>
      <c r="AG4432" s="390">
        <f t="shared" si="928"/>
        <v>32.457999999999998</v>
      </c>
      <c r="AH4432" s="390">
        <f t="shared" si="929"/>
        <v>32.099999999999994</v>
      </c>
      <c r="AI4432" s="390">
        <f t="shared" si="930"/>
        <v>32.72</v>
      </c>
      <c r="AJ4432" s="390">
        <f t="shared" si="931"/>
        <v>31.712999999999994</v>
      </c>
      <c r="AK4432" s="390">
        <f t="shared" si="932"/>
        <v>32.253999999999998</v>
      </c>
      <c r="AL4432" s="390">
        <f t="shared" si="933"/>
        <v>32.284999999999997</v>
      </c>
      <c r="AM4432" s="390">
        <f t="shared" si="934"/>
        <v>31.841999999999995</v>
      </c>
      <c r="AN4432" s="390">
        <f t="shared" si="935"/>
        <v>31.246999999999996</v>
      </c>
      <c r="AO4432" s="390">
        <f t="shared" si="936"/>
        <v>31.933999999999994</v>
      </c>
    </row>
    <row r="4433" spans="1:41" ht="15" customHeight="1" x14ac:dyDescent="0.25">
      <c r="A4433" s="127" t="s">
        <v>3236</v>
      </c>
      <c r="B4433" s="125" t="s">
        <v>169</v>
      </c>
      <c r="C4433" s="125" t="s">
        <v>4730</v>
      </c>
      <c r="D4433" s="125" t="s">
        <v>4765</v>
      </c>
      <c r="F4433" s="126">
        <v>29.37</v>
      </c>
      <c r="G4433" s="126">
        <v>29.77</v>
      </c>
      <c r="H4433" s="126">
        <v>23.5</v>
      </c>
      <c r="I4433" s="126"/>
      <c r="J4433" s="317"/>
      <c r="K4433" s="323">
        <f>ROUND(SUMIF('VGT-Bewegungsdaten'!B:B,A4433,'VGT-Bewegungsdaten'!C:C),3)</f>
        <v>0</v>
      </c>
      <c r="L4433" s="324">
        <f>ROUND(SUMIF('VGT-Bewegungsdaten'!B:B,$A4433,'VGT-Bewegungsdaten'!D:D),2)</f>
        <v>0</v>
      </c>
      <c r="N4433" s="376" t="s">
        <v>4930</v>
      </c>
      <c r="O4433" s="376" t="s">
        <v>4950</v>
      </c>
      <c r="P4433" s="326">
        <f>ROUND(SUMIF('AV-Bewegungsdaten'!B:B,A4433,'AV-Bewegungsdaten'!C:C),3)</f>
        <v>0</v>
      </c>
      <c r="Q4433" s="324">
        <f>ROUND(SUMIF('AV-Bewegungsdaten'!B:B,$A4433,'AV-Bewegungsdaten'!D:D),2)</f>
        <v>0</v>
      </c>
      <c r="T4433" s="327"/>
      <c r="U4433" s="326">
        <f>ROUND(SUMIF('DV-Bewegungsdaten'!B:B,Kategorien!A4433,'DV-Bewegungsdaten'!D:D),3)</f>
        <v>0</v>
      </c>
      <c r="V4433" s="324">
        <f>ROUND(SUMIF('DV-Bewegungsdaten'!B:B,Kategorien!A4433,'DV-Bewegungsdaten'!E:E),3)</f>
        <v>0</v>
      </c>
      <c r="AD4433" s="390">
        <f t="shared" si="925"/>
        <v>23.864000000000001</v>
      </c>
      <c r="AE4433" s="390">
        <f t="shared" si="926"/>
        <v>25.556999999999999</v>
      </c>
      <c r="AF4433" s="390">
        <f t="shared" si="927"/>
        <v>26.695</v>
      </c>
      <c r="AG4433" s="390">
        <f t="shared" si="928"/>
        <v>26.597999999999999</v>
      </c>
      <c r="AH4433" s="390">
        <f t="shared" si="929"/>
        <v>26.24</v>
      </c>
      <c r="AI4433" s="390">
        <f t="shared" si="930"/>
        <v>26.86</v>
      </c>
      <c r="AJ4433" s="390">
        <f t="shared" si="931"/>
        <v>25.853000000000002</v>
      </c>
      <c r="AK4433" s="390">
        <f t="shared" si="932"/>
        <v>26.393999999999998</v>
      </c>
      <c r="AL4433" s="390">
        <f t="shared" si="933"/>
        <v>26.425000000000001</v>
      </c>
      <c r="AM4433" s="390">
        <f t="shared" si="934"/>
        <v>25.981999999999999</v>
      </c>
      <c r="AN4433" s="390">
        <f t="shared" si="935"/>
        <v>25.387</v>
      </c>
      <c r="AO4433" s="390">
        <f t="shared" si="936"/>
        <v>26.073999999999998</v>
      </c>
    </row>
    <row r="4434" spans="1:41" ht="15" customHeight="1" x14ac:dyDescent="0.25">
      <c r="A4434" s="127" t="s">
        <v>3237</v>
      </c>
      <c r="B4434" s="125" t="s">
        <v>169</v>
      </c>
      <c r="C4434" s="125" t="s">
        <v>4730</v>
      </c>
      <c r="D4434" s="125" t="s">
        <v>4766</v>
      </c>
      <c r="F4434" s="126">
        <v>39.14</v>
      </c>
      <c r="G4434" s="126">
        <v>39.54</v>
      </c>
      <c r="H4434" s="126">
        <v>0</v>
      </c>
      <c r="I4434" s="126"/>
      <c r="J4434" s="317"/>
      <c r="K4434" s="323">
        <f>ROUND(SUMIF('VGT-Bewegungsdaten'!B:B,A4434,'VGT-Bewegungsdaten'!C:C),3)</f>
        <v>0</v>
      </c>
      <c r="L4434" s="324">
        <f>ROUND(SUMIF('VGT-Bewegungsdaten'!B:B,$A4434,'VGT-Bewegungsdaten'!D:D),2)</f>
        <v>0</v>
      </c>
      <c r="N4434" s="376" t="s">
        <v>4936</v>
      </c>
      <c r="O4434" s="376" t="s">
        <v>4950</v>
      </c>
      <c r="P4434" s="326">
        <f>ROUND(SUMIF('AV-Bewegungsdaten'!B:B,A4434,'AV-Bewegungsdaten'!C:C),3)</f>
        <v>0</v>
      </c>
      <c r="Q4434" s="324">
        <f>ROUND(SUMIF('AV-Bewegungsdaten'!B:B,$A4434,'AV-Bewegungsdaten'!D:D),2)</f>
        <v>0</v>
      </c>
      <c r="T4434" s="327"/>
      <c r="U4434" s="326">
        <f>ROUND(SUMIF('DV-Bewegungsdaten'!B:B,Kategorien!A4434,'DV-Bewegungsdaten'!D:D),3)</f>
        <v>0</v>
      </c>
      <c r="V4434" s="324">
        <f>ROUND(SUMIF('DV-Bewegungsdaten'!B:B,Kategorien!A4434,'DV-Bewegungsdaten'!E:E),3)</f>
        <v>0</v>
      </c>
      <c r="AD4434" s="390">
        <f t="shared" si="925"/>
        <v>33.634</v>
      </c>
      <c r="AE4434" s="390">
        <f t="shared" si="926"/>
        <v>35.326999999999998</v>
      </c>
      <c r="AF4434" s="390">
        <f t="shared" si="927"/>
        <v>36.464999999999996</v>
      </c>
      <c r="AG4434" s="390">
        <f t="shared" si="928"/>
        <v>36.368000000000002</v>
      </c>
      <c r="AH4434" s="390">
        <f t="shared" si="929"/>
        <v>36.01</v>
      </c>
      <c r="AI4434" s="390">
        <f t="shared" si="930"/>
        <v>36.629999999999995</v>
      </c>
      <c r="AJ4434" s="390">
        <f t="shared" si="931"/>
        <v>35.622999999999998</v>
      </c>
      <c r="AK4434" s="390">
        <f t="shared" si="932"/>
        <v>36.164000000000001</v>
      </c>
      <c r="AL4434" s="390">
        <f t="shared" si="933"/>
        <v>36.195</v>
      </c>
      <c r="AM4434" s="390">
        <f t="shared" si="934"/>
        <v>35.752000000000002</v>
      </c>
      <c r="AN4434" s="390">
        <f t="shared" si="935"/>
        <v>35.156999999999996</v>
      </c>
      <c r="AO4434" s="390">
        <f t="shared" si="936"/>
        <v>35.844000000000001</v>
      </c>
    </row>
    <row r="4435" spans="1:41" ht="15" customHeight="1" x14ac:dyDescent="0.25">
      <c r="A4435" s="127" t="s">
        <v>3238</v>
      </c>
      <c r="B4435" s="125" t="s">
        <v>169</v>
      </c>
      <c r="C4435" s="125" t="s">
        <v>4730</v>
      </c>
      <c r="D4435" s="125" t="s">
        <v>4767</v>
      </c>
      <c r="F4435" s="126">
        <v>16.38</v>
      </c>
      <c r="G4435" s="126">
        <v>16.779999999999998</v>
      </c>
      <c r="H4435" s="126">
        <v>0</v>
      </c>
      <c r="I4435" s="126"/>
      <c r="J4435" s="317"/>
      <c r="K4435" s="323">
        <f>ROUND(SUMIF('VGT-Bewegungsdaten'!B:B,A4435,'VGT-Bewegungsdaten'!C:C),3)</f>
        <v>0</v>
      </c>
      <c r="L4435" s="324">
        <f>ROUND(SUMIF('VGT-Bewegungsdaten'!B:B,$A4435,'VGT-Bewegungsdaten'!D:D),2)</f>
        <v>0</v>
      </c>
      <c r="N4435" s="376" t="s">
        <v>4936</v>
      </c>
      <c r="O4435" s="376" t="s">
        <v>4950</v>
      </c>
      <c r="P4435" s="326">
        <f>ROUND(SUMIF('AV-Bewegungsdaten'!B:B,A4435,'AV-Bewegungsdaten'!C:C),3)</f>
        <v>0</v>
      </c>
      <c r="Q4435" s="324">
        <f>ROUND(SUMIF('AV-Bewegungsdaten'!B:B,$A4435,'AV-Bewegungsdaten'!D:D),2)</f>
        <v>0</v>
      </c>
      <c r="T4435" s="327"/>
      <c r="U4435" s="326">
        <f>ROUND(SUMIF('DV-Bewegungsdaten'!B:B,Kategorien!A4435,'DV-Bewegungsdaten'!D:D),3)</f>
        <v>0</v>
      </c>
      <c r="V4435" s="324">
        <f>ROUND(SUMIF('DV-Bewegungsdaten'!B:B,Kategorien!A4435,'DV-Bewegungsdaten'!E:E),3)</f>
        <v>0</v>
      </c>
      <c r="AD4435" s="390">
        <f t="shared" si="925"/>
        <v>10.873999999999999</v>
      </c>
      <c r="AE4435" s="390">
        <f t="shared" si="926"/>
        <v>12.566999999999997</v>
      </c>
      <c r="AF4435" s="390">
        <f t="shared" si="927"/>
        <v>13.704999999999998</v>
      </c>
      <c r="AG4435" s="390">
        <f t="shared" si="928"/>
        <v>13.607999999999997</v>
      </c>
      <c r="AH4435" s="390">
        <f t="shared" si="929"/>
        <v>13.249999999999998</v>
      </c>
      <c r="AI4435" s="390">
        <f t="shared" si="930"/>
        <v>13.869999999999997</v>
      </c>
      <c r="AJ4435" s="390">
        <f t="shared" si="931"/>
        <v>12.862999999999998</v>
      </c>
      <c r="AK4435" s="390">
        <f t="shared" si="932"/>
        <v>13.403999999999998</v>
      </c>
      <c r="AL4435" s="390">
        <f t="shared" si="933"/>
        <v>13.434999999999997</v>
      </c>
      <c r="AM4435" s="390">
        <f t="shared" si="934"/>
        <v>12.991999999999997</v>
      </c>
      <c r="AN4435" s="390">
        <f t="shared" si="935"/>
        <v>12.396999999999998</v>
      </c>
      <c r="AO4435" s="390">
        <f t="shared" si="936"/>
        <v>13.083999999999998</v>
      </c>
    </row>
    <row r="4436" spans="1:41" ht="15" customHeight="1" x14ac:dyDescent="0.25">
      <c r="A4436" s="127" t="s">
        <v>3244</v>
      </c>
      <c r="B4436" s="125" t="s">
        <v>169</v>
      </c>
      <c r="C4436" s="125" t="s">
        <v>4731</v>
      </c>
      <c r="D4436" s="125" t="s">
        <v>4723</v>
      </c>
      <c r="F4436" s="126">
        <v>34.049999999999997</v>
      </c>
      <c r="G4436" s="126">
        <v>34.449999999999996</v>
      </c>
      <c r="H4436" s="126">
        <v>27.24</v>
      </c>
      <c r="I4436" s="126"/>
      <c r="J4436" s="317"/>
      <c r="K4436" s="323">
        <f>ROUND(SUMIF('VGT-Bewegungsdaten'!B:B,A4436,'VGT-Bewegungsdaten'!C:C),3)</f>
        <v>0</v>
      </c>
      <c r="L4436" s="324">
        <f>ROUND(SUMIF('VGT-Bewegungsdaten'!B:B,$A4436,'VGT-Bewegungsdaten'!D:D),2)</f>
        <v>0</v>
      </c>
      <c r="N4436" s="376" t="s">
        <v>4930</v>
      </c>
      <c r="O4436" s="376" t="s">
        <v>4950</v>
      </c>
      <c r="P4436" s="326">
        <f>ROUND(SUMIF('AV-Bewegungsdaten'!B:B,A4436,'AV-Bewegungsdaten'!C:C),3)</f>
        <v>0</v>
      </c>
      <c r="Q4436" s="324">
        <f>ROUND(SUMIF('AV-Bewegungsdaten'!B:B,$A4436,'AV-Bewegungsdaten'!D:D),2)</f>
        <v>0</v>
      </c>
      <c r="T4436" s="327"/>
      <c r="U4436" s="326">
        <f>ROUND(SUMIF('DV-Bewegungsdaten'!B:B,Kategorien!A4436,'DV-Bewegungsdaten'!D:D),3)</f>
        <v>0</v>
      </c>
      <c r="V4436" s="324">
        <f>ROUND(SUMIF('DV-Bewegungsdaten'!B:B,Kategorien!A4436,'DV-Bewegungsdaten'!E:E),3)</f>
        <v>0</v>
      </c>
      <c r="AD4436" s="390">
        <f t="shared" si="925"/>
        <v>28.543999999999997</v>
      </c>
      <c r="AE4436" s="390">
        <f t="shared" si="926"/>
        <v>30.236999999999995</v>
      </c>
      <c r="AF4436" s="390">
        <f t="shared" si="927"/>
        <v>31.374999999999996</v>
      </c>
      <c r="AG4436" s="390">
        <f t="shared" si="928"/>
        <v>31.277999999999995</v>
      </c>
      <c r="AH4436" s="390">
        <f t="shared" si="929"/>
        <v>30.919999999999995</v>
      </c>
      <c r="AI4436" s="390">
        <f t="shared" si="930"/>
        <v>31.539999999999996</v>
      </c>
      <c r="AJ4436" s="390">
        <f t="shared" si="931"/>
        <v>30.532999999999994</v>
      </c>
      <c r="AK4436" s="390">
        <f t="shared" si="932"/>
        <v>31.073999999999995</v>
      </c>
      <c r="AL4436" s="390">
        <f t="shared" si="933"/>
        <v>31.104999999999997</v>
      </c>
      <c r="AM4436" s="390">
        <f t="shared" si="934"/>
        <v>30.661999999999995</v>
      </c>
      <c r="AN4436" s="390">
        <f t="shared" si="935"/>
        <v>30.066999999999997</v>
      </c>
      <c r="AO4436" s="390">
        <f t="shared" si="936"/>
        <v>30.753999999999994</v>
      </c>
    </row>
    <row r="4437" spans="1:41" ht="15" customHeight="1" x14ac:dyDescent="0.25">
      <c r="A4437" s="127" t="s">
        <v>3245</v>
      </c>
      <c r="B4437" s="125" t="s">
        <v>169</v>
      </c>
      <c r="C4437" s="125" t="s">
        <v>4731</v>
      </c>
      <c r="D4437" s="125" t="s">
        <v>4724</v>
      </c>
      <c r="F4437" s="126">
        <v>32.39</v>
      </c>
      <c r="G4437" s="126">
        <v>32.79</v>
      </c>
      <c r="H4437" s="126">
        <v>25.91</v>
      </c>
      <c r="I4437" s="126"/>
      <c r="J4437" s="317"/>
      <c r="K4437" s="323">
        <f>ROUND(SUMIF('VGT-Bewegungsdaten'!B:B,A4437,'VGT-Bewegungsdaten'!C:C),3)</f>
        <v>0</v>
      </c>
      <c r="L4437" s="324">
        <f>ROUND(SUMIF('VGT-Bewegungsdaten'!B:B,$A4437,'VGT-Bewegungsdaten'!D:D),2)</f>
        <v>0</v>
      </c>
      <c r="N4437" s="376" t="s">
        <v>4930</v>
      </c>
      <c r="O4437" s="376" t="s">
        <v>4950</v>
      </c>
      <c r="P4437" s="326">
        <f>ROUND(SUMIF('AV-Bewegungsdaten'!B:B,A4437,'AV-Bewegungsdaten'!C:C),3)</f>
        <v>0</v>
      </c>
      <c r="Q4437" s="324">
        <f>ROUND(SUMIF('AV-Bewegungsdaten'!B:B,$A4437,'AV-Bewegungsdaten'!D:D),2)</f>
        <v>0</v>
      </c>
      <c r="T4437" s="327"/>
      <c r="U4437" s="326">
        <f>ROUND(SUMIF('DV-Bewegungsdaten'!B:B,Kategorien!A4437,'DV-Bewegungsdaten'!D:D),3)</f>
        <v>0</v>
      </c>
      <c r="V4437" s="324">
        <f>ROUND(SUMIF('DV-Bewegungsdaten'!B:B,Kategorien!A4437,'DV-Bewegungsdaten'!E:E),3)</f>
        <v>0</v>
      </c>
      <c r="AD4437" s="390">
        <f t="shared" si="925"/>
        <v>26.884</v>
      </c>
      <c r="AE4437" s="390">
        <f t="shared" si="926"/>
        <v>28.576999999999998</v>
      </c>
      <c r="AF4437" s="390">
        <f t="shared" si="927"/>
        <v>29.715</v>
      </c>
      <c r="AG4437" s="390">
        <f t="shared" si="928"/>
        <v>29.617999999999999</v>
      </c>
      <c r="AH4437" s="390">
        <f t="shared" si="929"/>
        <v>29.259999999999998</v>
      </c>
      <c r="AI4437" s="390">
        <f t="shared" si="930"/>
        <v>29.88</v>
      </c>
      <c r="AJ4437" s="390">
        <f t="shared" si="931"/>
        <v>28.872999999999998</v>
      </c>
      <c r="AK4437" s="390">
        <f t="shared" si="932"/>
        <v>29.413999999999998</v>
      </c>
      <c r="AL4437" s="390">
        <f t="shared" si="933"/>
        <v>29.445</v>
      </c>
      <c r="AM4437" s="390">
        <f t="shared" si="934"/>
        <v>29.001999999999999</v>
      </c>
      <c r="AN4437" s="390">
        <f t="shared" si="935"/>
        <v>28.407</v>
      </c>
      <c r="AO4437" s="390">
        <f t="shared" si="936"/>
        <v>29.093999999999998</v>
      </c>
    </row>
    <row r="4438" spans="1:41" ht="15" customHeight="1" x14ac:dyDescent="0.25">
      <c r="A4438" s="127" t="s">
        <v>3246</v>
      </c>
      <c r="B4438" s="125" t="s">
        <v>169</v>
      </c>
      <c r="C4438" s="125" t="s">
        <v>4731</v>
      </c>
      <c r="D4438" s="125" t="s">
        <v>4764</v>
      </c>
      <c r="F4438" s="126">
        <v>30.65</v>
      </c>
      <c r="G4438" s="126">
        <v>31.049999999999997</v>
      </c>
      <c r="H4438" s="126">
        <v>24.52</v>
      </c>
      <c r="I4438" s="126"/>
      <c r="J4438" s="317"/>
      <c r="K4438" s="323">
        <f>ROUND(SUMIF('VGT-Bewegungsdaten'!B:B,A4438,'VGT-Bewegungsdaten'!C:C),3)</f>
        <v>0</v>
      </c>
      <c r="L4438" s="324">
        <f>ROUND(SUMIF('VGT-Bewegungsdaten'!B:B,$A4438,'VGT-Bewegungsdaten'!D:D),2)</f>
        <v>0</v>
      </c>
      <c r="N4438" s="376" t="s">
        <v>4930</v>
      </c>
      <c r="O4438" s="376" t="s">
        <v>4950</v>
      </c>
      <c r="P4438" s="326">
        <f>ROUND(SUMIF('AV-Bewegungsdaten'!B:B,A4438,'AV-Bewegungsdaten'!C:C),3)</f>
        <v>0</v>
      </c>
      <c r="Q4438" s="324">
        <f>ROUND(SUMIF('AV-Bewegungsdaten'!B:B,$A4438,'AV-Bewegungsdaten'!D:D),2)</f>
        <v>0</v>
      </c>
      <c r="T4438" s="327"/>
      <c r="U4438" s="326">
        <f>ROUND(SUMIF('DV-Bewegungsdaten'!B:B,Kategorien!A4438,'DV-Bewegungsdaten'!D:D),3)</f>
        <v>0</v>
      </c>
      <c r="V4438" s="324">
        <f>ROUND(SUMIF('DV-Bewegungsdaten'!B:B,Kategorien!A4438,'DV-Bewegungsdaten'!E:E),3)</f>
        <v>0</v>
      </c>
      <c r="AD4438" s="390">
        <f t="shared" si="925"/>
        <v>25.143999999999998</v>
      </c>
      <c r="AE4438" s="390">
        <f t="shared" si="926"/>
        <v>26.836999999999996</v>
      </c>
      <c r="AF4438" s="390">
        <f t="shared" si="927"/>
        <v>27.974999999999998</v>
      </c>
      <c r="AG4438" s="390">
        <f t="shared" si="928"/>
        <v>27.877999999999997</v>
      </c>
      <c r="AH4438" s="390">
        <f t="shared" si="929"/>
        <v>27.519999999999996</v>
      </c>
      <c r="AI4438" s="390">
        <f t="shared" si="930"/>
        <v>28.139999999999997</v>
      </c>
      <c r="AJ4438" s="390">
        <f t="shared" si="931"/>
        <v>27.132999999999996</v>
      </c>
      <c r="AK4438" s="390">
        <f t="shared" si="932"/>
        <v>27.673999999999996</v>
      </c>
      <c r="AL4438" s="390">
        <f t="shared" si="933"/>
        <v>27.704999999999998</v>
      </c>
      <c r="AM4438" s="390">
        <f t="shared" si="934"/>
        <v>27.261999999999997</v>
      </c>
      <c r="AN4438" s="390">
        <f t="shared" si="935"/>
        <v>26.666999999999998</v>
      </c>
      <c r="AO4438" s="390">
        <f t="shared" si="936"/>
        <v>27.353999999999996</v>
      </c>
    </row>
    <row r="4439" spans="1:41" ht="15" customHeight="1" x14ac:dyDescent="0.25">
      <c r="A4439" s="127" t="s">
        <v>3247</v>
      </c>
      <c r="B4439" s="125" t="s">
        <v>169</v>
      </c>
      <c r="C4439" s="125" t="s">
        <v>4731</v>
      </c>
      <c r="D4439" s="125" t="s">
        <v>4765</v>
      </c>
      <c r="F4439" s="126">
        <v>25.55</v>
      </c>
      <c r="G4439" s="126">
        <v>25.95</v>
      </c>
      <c r="H4439" s="126">
        <v>20.440000000000001</v>
      </c>
      <c r="I4439" s="126"/>
      <c r="J4439" s="317"/>
      <c r="K4439" s="323">
        <f>ROUND(SUMIF('VGT-Bewegungsdaten'!B:B,A4439,'VGT-Bewegungsdaten'!C:C),3)</f>
        <v>0</v>
      </c>
      <c r="L4439" s="324">
        <f>ROUND(SUMIF('VGT-Bewegungsdaten'!B:B,$A4439,'VGT-Bewegungsdaten'!D:D),2)</f>
        <v>0</v>
      </c>
      <c r="N4439" s="376" t="s">
        <v>4930</v>
      </c>
      <c r="O4439" s="376" t="s">
        <v>4950</v>
      </c>
      <c r="P4439" s="326">
        <f>ROUND(SUMIF('AV-Bewegungsdaten'!B:B,A4439,'AV-Bewegungsdaten'!C:C),3)</f>
        <v>0</v>
      </c>
      <c r="Q4439" s="324">
        <f>ROUND(SUMIF('AV-Bewegungsdaten'!B:B,$A4439,'AV-Bewegungsdaten'!D:D),2)</f>
        <v>0</v>
      </c>
      <c r="T4439" s="327"/>
      <c r="U4439" s="326">
        <f>ROUND(SUMIF('DV-Bewegungsdaten'!B:B,Kategorien!A4439,'DV-Bewegungsdaten'!D:D),3)</f>
        <v>0</v>
      </c>
      <c r="V4439" s="324">
        <f>ROUND(SUMIF('DV-Bewegungsdaten'!B:B,Kategorien!A4439,'DV-Bewegungsdaten'!E:E),3)</f>
        <v>0</v>
      </c>
      <c r="AD4439" s="390">
        <f t="shared" si="925"/>
        <v>20.044</v>
      </c>
      <c r="AE4439" s="390">
        <f t="shared" si="926"/>
        <v>21.736999999999998</v>
      </c>
      <c r="AF4439" s="390">
        <f t="shared" si="927"/>
        <v>22.875</v>
      </c>
      <c r="AG4439" s="390">
        <f t="shared" si="928"/>
        <v>22.777999999999999</v>
      </c>
      <c r="AH4439" s="390">
        <f t="shared" si="929"/>
        <v>22.419999999999998</v>
      </c>
      <c r="AI4439" s="390">
        <f t="shared" si="930"/>
        <v>23.04</v>
      </c>
      <c r="AJ4439" s="390">
        <f t="shared" si="931"/>
        <v>22.033000000000001</v>
      </c>
      <c r="AK4439" s="390">
        <f t="shared" si="932"/>
        <v>22.573999999999998</v>
      </c>
      <c r="AL4439" s="390">
        <f t="shared" si="933"/>
        <v>22.605</v>
      </c>
      <c r="AM4439" s="390">
        <f t="shared" si="934"/>
        <v>22.161999999999999</v>
      </c>
      <c r="AN4439" s="390">
        <f t="shared" si="935"/>
        <v>21.567</v>
      </c>
      <c r="AO4439" s="390">
        <f t="shared" si="936"/>
        <v>22.253999999999998</v>
      </c>
    </row>
    <row r="4440" spans="1:41" ht="15" customHeight="1" x14ac:dyDescent="0.25">
      <c r="A4440" s="127" t="s">
        <v>3248</v>
      </c>
      <c r="B4440" s="125" t="s">
        <v>169</v>
      </c>
      <c r="C4440" s="125" t="s">
        <v>4731</v>
      </c>
      <c r="D4440" s="125" t="s">
        <v>4766</v>
      </c>
      <c r="F4440" s="126">
        <v>34.049999999999997</v>
      </c>
      <c r="G4440" s="126">
        <v>34.449999999999996</v>
      </c>
      <c r="H4440" s="126">
        <v>0</v>
      </c>
      <c r="I4440" s="126"/>
      <c r="J4440" s="317"/>
      <c r="K4440" s="323">
        <f>ROUND(SUMIF('VGT-Bewegungsdaten'!B:B,A4440,'VGT-Bewegungsdaten'!C:C),3)</f>
        <v>0</v>
      </c>
      <c r="L4440" s="324">
        <f>ROUND(SUMIF('VGT-Bewegungsdaten'!B:B,$A4440,'VGT-Bewegungsdaten'!D:D),2)</f>
        <v>0</v>
      </c>
      <c r="N4440" s="376" t="s">
        <v>4936</v>
      </c>
      <c r="O4440" s="376" t="s">
        <v>4950</v>
      </c>
      <c r="P4440" s="326">
        <f>ROUND(SUMIF('AV-Bewegungsdaten'!B:B,A4440,'AV-Bewegungsdaten'!C:C),3)</f>
        <v>0</v>
      </c>
      <c r="Q4440" s="324">
        <f>ROUND(SUMIF('AV-Bewegungsdaten'!B:B,$A4440,'AV-Bewegungsdaten'!D:D),2)</f>
        <v>0</v>
      </c>
      <c r="T4440" s="327"/>
      <c r="U4440" s="326">
        <f>ROUND(SUMIF('DV-Bewegungsdaten'!B:B,Kategorien!A4440,'DV-Bewegungsdaten'!D:D),3)</f>
        <v>0</v>
      </c>
      <c r="V4440" s="324">
        <f>ROUND(SUMIF('DV-Bewegungsdaten'!B:B,Kategorien!A4440,'DV-Bewegungsdaten'!E:E),3)</f>
        <v>0</v>
      </c>
      <c r="AD4440" s="390">
        <f t="shared" si="925"/>
        <v>28.543999999999997</v>
      </c>
      <c r="AE4440" s="390">
        <f t="shared" si="926"/>
        <v>30.236999999999995</v>
      </c>
      <c r="AF4440" s="390">
        <f t="shared" si="927"/>
        <v>31.374999999999996</v>
      </c>
      <c r="AG4440" s="390">
        <f t="shared" si="928"/>
        <v>31.277999999999995</v>
      </c>
      <c r="AH4440" s="390">
        <f t="shared" si="929"/>
        <v>30.919999999999995</v>
      </c>
      <c r="AI4440" s="390">
        <f t="shared" si="930"/>
        <v>31.539999999999996</v>
      </c>
      <c r="AJ4440" s="390">
        <f t="shared" si="931"/>
        <v>30.532999999999994</v>
      </c>
      <c r="AK4440" s="390">
        <f t="shared" si="932"/>
        <v>31.073999999999995</v>
      </c>
      <c r="AL4440" s="390">
        <f t="shared" si="933"/>
        <v>31.104999999999997</v>
      </c>
      <c r="AM4440" s="390">
        <f t="shared" si="934"/>
        <v>30.661999999999995</v>
      </c>
      <c r="AN4440" s="390">
        <f t="shared" si="935"/>
        <v>30.066999999999997</v>
      </c>
      <c r="AO4440" s="390">
        <f t="shared" si="936"/>
        <v>30.753999999999994</v>
      </c>
    </row>
    <row r="4441" spans="1:41" ht="15" customHeight="1" x14ac:dyDescent="0.25">
      <c r="A4441" s="127" t="s">
        <v>3249</v>
      </c>
      <c r="B4441" s="125" t="s">
        <v>169</v>
      </c>
      <c r="C4441" s="125" t="s">
        <v>4731</v>
      </c>
      <c r="D4441" s="125" t="s">
        <v>4768</v>
      </c>
      <c r="F4441" s="126">
        <v>16.38</v>
      </c>
      <c r="G4441" s="126">
        <v>16.779999999999998</v>
      </c>
      <c r="H4441" s="126">
        <v>0</v>
      </c>
      <c r="I4441" s="126"/>
      <c r="J4441" s="317"/>
      <c r="K4441" s="323">
        <f>ROUND(SUMIF('VGT-Bewegungsdaten'!B:B,A4441,'VGT-Bewegungsdaten'!C:C),3)</f>
        <v>0</v>
      </c>
      <c r="L4441" s="324">
        <f>ROUND(SUMIF('VGT-Bewegungsdaten'!B:B,$A4441,'VGT-Bewegungsdaten'!D:D),2)</f>
        <v>0</v>
      </c>
      <c r="N4441" s="376" t="s">
        <v>4936</v>
      </c>
      <c r="O4441" s="376" t="s">
        <v>4950</v>
      </c>
      <c r="P4441" s="326">
        <f>ROUND(SUMIF('AV-Bewegungsdaten'!B:B,A4441,'AV-Bewegungsdaten'!C:C),3)</f>
        <v>0</v>
      </c>
      <c r="Q4441" s="324">
        <f>ROUND(SUMIF('AV-Bewegungsdaten'!B:B,$A4441,'AV-Bewegungsdaten'!D:D),2)</f>
        <v>0</v>
      </c>
      <c r="T4441" s="327"/>
      <c r="U4441" s="326">
        <f>ROUND(SUMIF('DV-Bewegungsdaten'!B:B,Kategorien!A4441,'DV-Bewegungsdaten'!D:D),3)</f>
        <v>0</v>
      </c>
      <c r="V4441" s="324">
        <f>ROUND(SUMIF('DV-Bewegungsdaten'!B:B,Kategorien!A4441,'DV-Bewegungsdaten'!E:E),3)</f>
        <v>0</v>
      </c>
      <c r="AD4441" s="390">
        <f t="shared" si="925"/>
        <v>10.873999999999999</v>
      </c>
      <c r="AE4441" s="390">
        <f t="shared" si="926"/>
        <v>12.566999999999997</v>
      </c>
      <c r="AF4441" s="390">
        <f t="shared" si="927"/>
        <v>13.704999999999998</v>
      </c>
      <c r="AG4441" s="390">
        <f t="shared" si="928"/>
        <v>13.607999999999997</v>
      </c>
      <c r="AH4441" s="390">
        <f t="shared" si="929"/>
        <v>13.249999999999998</v>
      </c>
      <c r="AI4441" s="390">
        <f t="shared" si="930"/>
        <v>13.869999999999997</v>
      </c>
      <c r="AJ4441" s="390">
        <f t="shared" si="931"/>
        <v>12.862999999999998</v>
      </c>
      <c r="AK4441" s="390">
        <f t="shared" si="932"/>
        <v>13.403999999999998</v>
      </c>
      <c r="AL4441" s="390">
        <f t="shared" si="933"/>
        <v>13.434999999999997</v>
      </c>
      <c r="AM4441" s="390">
        <f t="shared" si="934"/>
        <v>12.991999999999997</v>
      </c>
      <c r="AN4441" s="390">
        <f t="shared" si="935"/>
        <v>12.396999999999998</v>
      </c>
      <c r="AO4441" s="390">
        <f t="shared" si="936"/>
        <v>13.083999999999998</v>
      </c>
    </row>
    <row r="4442" spans="1:41" ht="15" customHeight="1" x14ac:dyDescent="0.25">
      <c r="A4442" s="127" t="s">
        <v>3250</v>
      </c>
      <c r="B4442" s="125" t="s">
        <v>169</v>
      </c>
      <c r="C4442" s="125" t="s">
        <v>4731</v>
      </c>
      <c r="D4442" s="125" t="s">
        <v>4769</v>
      </c>
      <c r="F4442" s="126">
        <v>12</v>
      </c>
      <c r="G4442" s="126">
        <v>12.4</v>
      </c>
      <c r="H4442" s="126">
        <v>0</v>
      </c>
      <c r="I4442" s="126"/>
      <c r="J4442" s="317"/>
      <c r="K4442" s="323">
        <f>ROUND(SUMIF('VGT-Bewegungsdaten'!B:B,A4442,'VGT-Bewegungsdaten'!C:C),3)</f>
        <v>0</v>
      </c>
      <c r="L4442" s="324">
        <f>ROUND(SUMIF('VGT-Bewegungsdaten'!B:B,$A4442,'VGT-Bewegungsdaten'!D:D),2)</f>
        <v>0</v>
      </c>
      <c r="N4442" s="376" t="s">
        <v>4936</v>
      </c>
      <c r="O4442" s="376" t="s">
        <v>4950</v>
      </c>
      <c r="P4442" s="326">
        <f>ROUND(SUMIF('AV-Bewegungsdaten'!B:B,A4442,'AV-Bewegungsdaten'!C:C),3)</f>
        <v>0</v>
      </c>
      <c r="Q4442" s="324">
        <f>ROUND(SUMIF('AV-Bewegungsdaten'!B:B,$A4442,'AV-Bewegungsdaten'!D:D),2)</f>
        <v>0</v>
      </c>
      <c r="T4442" s="327"/>
      <c r="U4442" s="326">
        <f>ROUND(SUMIF('DV-Bewegungsdaten'!B:B,Kategorien!A4442,'DV-Bewegungsdaten'!D:D),3)</f>
        <v>0</v>
      </c>
      <c r="V4442" s="324">
        <f>ROUND(SUMIF('DV-Bewegungsdaten'!B:B,Kategorien!A4442,'DV-Bewegungsdaten'!E:E),3)</f>
        <v>0</v>
      </c>
      <c r="AD4442" s="390">
        <f t="shared" si="925"/>
        <v>6.4940000000000007</v>
      </c>
      <c r="AE4442" s="390">
        <f t="shared" si="926"/>
        <v>8.1870000000000012</v>
      </c>
      <c r="AF4442" s="390">
        <f t="shared" si="927"/>
        <v>9.3249999999999993</v>
      </c>
      <c r="AG4442" s="390">
        <f t="shared" si="928"/>
        <v>9.2279999999999998</v>
      </c>
      <c r="AH4442" s="390">
        <f t="shared" si="929"/>
        <v>8.870000000000001</v>
      </c>
      <c r="AI4442" s="390">
        <f t="shared" si="930"/>
        <v>9.49</v>
      </c>
      <c r="AJ4442" s="390">
        <f t="shared" si="931"/>
        <v>8.4830000000000005</v>
      </c>
      <c r="AK4442" s="390">
        <f t="shared" si="932"/>
        <v>9.0240000000000009</v>
      </c>
      <c r="AL4442" s="390">
        <f t="shared" si="933"/>
        <v>9.0549999999999997</v>
      </c>
      <c r="AM4442" s="390">
        <f t="shared" si="934"/>
        <v>8.6120000000000001</v>
      </c>
      <c r="AN4442" s="390">
        <f t="shared" si="935"/>
        <v>8.0169999999999995</v>
      </c>
      <c r="AO4442" s="390">
        <f t="shared" si="936"/>
        <v>8.7040000000000006</v>
      </c>
    </row>
    <row r="4443" spans="1:41" ht="15" customHeight="1" x14ac:dyDescent="0.25">
      <c r="A4443" s="127" t="s">
        <v>3251</v>
      </c>
      <c r="B4443" s="125" t="s">
        <v>169</v>
      </c>
      <c r="C4443" s="125" t="s">
        <v>4731</v>
      </c>
      <c r="D4443" s="125" t="s">
        <v>4770</v>
      </c>
      <c r="F4443" s="126">
        <v>32.39</v>
      </c>
      <c r="G4443" s="126">
        <v>32.79</v>
      </c>
      <c r="H4443" s="126">
        <v>0</v>
      </c>
      <c r="I4443" s="126"/>
      <c r="J4443" s="317"/>
      <c r="K4443" s="323">
        <f>ROUND(SUMIF('VGT-Bewegungsdaten'!B:B,A4443,'VGT-Bewegungsdaten'!C:C),3)</f>
        <v>0</v>
      </c>
      <c r="L4443" s="324">
        <f>ROUND(SUMIF('VGT-Bewegungsdaten'!B:B,$A4443,'VGT-Bewegungsdaten'!D:D),2)</f>
        <v>0</v>
      </c>
      <c r="N4443" s="376" t="s">
        <v>4936</v>
      </c>
      <c r="O4443" s="376" t="s">
        <v>4950</v>
      </c>
      <c r="P4443" s="326">
        <f>ROUND(SUMIF('AV-Bewegungsdaten'!B:B,A4443,'AV-Bewegungsdaten'!C:C),3)</f>
        <v>0</v>
      </c>
      <c r="Q4443" s="324">
        <f>ROUND(SUMIF('AV-Bewegungsdaten'!B:B,$A4443,'AV-Bewegungsdaten'!D:D),2)</f>
        <v>0</v>
      </c>
      <c r="T4443" s="327"/>
      <c r="U4443" s="326">
        <f>ROUND(SUMIF('DV-Bewegungsdaten'!B:B,Kategorien!A4443,'DV-Bewegungsdaten'!D:D),3)</f>
        <v>0</v>
      </c>
      <c r="V4443" s="324">
        <f>ROUND(SUMIF('DV-Bewegungsdaten'!B:B,Kategorien!A4443,'DV-Bewegungsdaten'!E:E),3)</f>
        <v>0</v>
      </c>
      <c r="AD4443" s="390">
        <f t="shared" si="925"/>
        <v>26.884</v>
      </c>
      <c r="AE4443" s="390">
        <f t="shared" si="926"/>
        <v>28.576999999999998</v>
      </c>
      <c r="AF4443" s="390">
        <f t="shared" si="927"/>
        <v>29.715</v>
      </c>
      <c r="AG4443" s="390">
        <f t="shared" si="928"/>
        <v>29.617999999999999</v>
      </c>
      <c r="AH4443" s="390">
        <f t="shared" si="929"/>
        <v>29.259999999999998</v>
      </c>
      <c r="AI4443" s="390">
        <f t="shared" si="930"/>
        <v>29.88</v>
      </c>
      <c r="AJ4443" s="390">
        <f t="shared" si="931"/>
        <v>28.872999999999998</v>
      </c>
      <c r="AK4443" s="390">
        <f t="shared" si="932"/>
        <v>29.413999999999998</v>
      </c>
      <c r="AL4443" s="390">
        <f t="shared" si="933"/>
        <v>29.445</v>
      </c>
      <c r="AM4443" s="390">
        <f t="shared" si="934"/>
        <v>29.001999999999999</v>
      </c>
      <c r="AN4443" s="390">
        <f t="shared" si="935"/>
        <v>28.407</v>
      </c>
      <c r="AO4443" s="390">
        <f t="shared" si="936"/>
        <v>29.093999999999998</v>
      </c>
    </row>
    <row r="4444" spans="1:41" ht="15" customHeight="1" x14ac:dyDescent="0.25">
      <c r="A4444" s="127" t="s">
        <v>3252</v>
      </c>
      <c r="B4444" s="125" t="s">
        <v>169</v>
      </c>
      <c r="C4444" s="125" t="s">
        <v>4731</v>
      </c>
      <c r="D4444" s="125" t="s">
        <v>4771</v>
      </c>
      <c r="F4444" s="126">
        <v>16.38</v>
      </c>
      <c r="G4444" s="126">
        <v>16.779999999999998</v>
      </c>
      <c r="H4444" s="126">
        <v>0</v>
      </c>
      <c r="I4444" s="126"/>
      <c r="J4444" s="317"/>
      <c r="K4444" s="323">
        <f>ROUND(SUMIF('VGT-Bewegungsdaten'!B:B,A4444,'VGT-Bewegungsdaten'!C:C),3)</f>
        <v>0</v>
      </c>
      <c r="L4444" s="324">
        <f>ROUND(SUMIF('VGT-Bewegungsdaten'!B:B,$A4444,'VGT-Bewegungsdaten'!D:D),2)</f>
        <v>0</v>
      </c>
      <c r="N4444" s="376" t="s">
        <v>4936</v>
      </c>
      <c r="O4444" s="376" t="s">
        <v>4950</v>
      </c>
      <c r="P4444" s="326">
        <f>ROUND(SUMIF('AV-Bewegungsdaten'!B:B,A4444,'AV-Bewegungsdaten'!C:C),3)</f>
        <v>0</v>
      </c>
      <c r="Q4444" s="324">
        <f>ROUND(SUMIF('AV-Bewegungsdaten'!B:B,$A4444,'AV-Bewegungsdaten'!D:D),2)</f>
        <v>0</v>
      </c>
      <c r="T4444" s="327"/>
      <c r="U4444" s="326">
        <f>ROUND(SUMIF('DV-Bewegungsdaten'!B:B,Kategorien!A4444,'DV-Bewegungsdaten'!D:D),3)</f>
        <v>0</v>
      </c>
      <c r="V4444" s="324">
        <f>ROUND(SUMIF('DV-Bewegungsdaten'!B:B,Kategorien!A4444,'DV-Bewegungsdaten'!E:E),3)</f>
        <v>0</v>
      </c>
      <c r="AD4444" s="390">
        <f t="shared" si="925"/>
        <v>10.873999999999999</v>
      </c>
      <c r="AE4444" s="390">
        <f t="shared" si="926"/>
        <v>12.566999999999997</v>
      </c>
      <c r="AF4444" s="390">
        <f t="shared" si="927"/>
        <v>13.704999999999998</v>
      </c>
      <c r="AG4444" s="390">
        <f t="shared" si="928"/>
        <v>13.607999999999997</v>
      </c>
      <c r="AH4444" s="390">
        <f t="shared" si="929"/>
        <v>13.249999999999998</v>
      </c>
      <c r="AI4444" s="390">
        <f t="shared" si="930"/>
        <v>13.869999999999997</v>
      </c>
      <c r="AJ4444" s="390">
        <f t="shared" si="931"/>
        <v>12.862999999999998</v>
      </c>
      <c r="AK4444" s="390">
        <f t="shared" si="932"/>
        <v>13.403999999999998</v>
      </c>
      <c r="AL4444" s="390">
        <f t="shared" si="933"/>
        <v>13.434999999999997</v>
      </c>
      <c r="AM4444" s="390">
        <f t="shared" si="934"/>
        <v>12.991999999999997</v>
      </c>
      <c r="AN4444" s="390">
        <f t="shared" si="935"/>
        <v>12.396999999999998</v>
      </c>
      <c r="AO4444" s="390">
        <f t="shared" si="936"/>
        <v>13.083999999999998</v>
      </c>
    </row>
    <row r="4445" spans="1:41" ht="15" customHeight="1" x14ac:dyDescent="0.25">
      <c r="A4445" s="127" t="s">
        <v>3253</v>
      </c>
      <c r="B4445" s="125" t="s">
        <v>169</v>
      </c>
      <c r="C4445" s="125" t="s">
        <v>4731</v>
      </c>
      <c r="D4445" s="125" t="s">
        <v>4772</v>
      </c>
      <c r="F4445" s="126">
        <v>12</v>
      </c>
      <c r="G4445" s="126">
        <v>12.4</v>
      </c>
      <c r="H4445" s="126">
        <v>0</v>
      </c>
      <c r="I4445" s="126"/>
      <c r="J4445" s="317"/>
      <c r="K4445" s="323">
        <f>ROUND(SUMIF('VGT-Bewegungsdaten'!B:B,A4445,'VGT-Bewegungsdaten'!C:C),3)</f>
        <v>0</v>
      </c>
      <c r="L4445" s="324">
        <f>ROUND(SUMIF('VGT-Bewegungsdaten'!B:B,$A4445,'VGT-Bewegungsdaten'!D:D),2)</f>
        <v>0</v>
      </c>
      <c r="N4445" s="376" t="s">
        <v>4936</v>
      </c>
      <c r="O4445" s="376" t="s">
        <v>4950</v>
      </c>
      <c r="P4445" s="326">
        <f>ROUND(SUMIF('AV-Bewegungsdaten'!B:B,A4445,'AV-Bewegungsdaten'!C:C),3)</f>
        <v>0</v>
      </c>
      <c r="Q4445" s="324">
        <f>ROUND(SUMIF('AV-Bewegungsdaten'!B:B,$A4445,'AV-Bewegungsdaten'!D:D),2)</f>
        <v>0</v>
      </c>
      <c r="T4445" s="327"/>
      <c r="U4445" s="326">
        <f>ROUND(SUMIF('DV-Bewegungsdaten'!B:B,Kategorien!A4445,'DV-Bewegungsdaten'!D:D),3)</f>
        <v>0</v>
      </c>
      <c r="V4445" s="324">
        <f>ROUND(SUMIF('DV-Bewegungsdaten'!B:B,Kategorien!A4445,'DV-Bewegungsdaten'!E:E),3)</f>
        <v>0</v>
      </c>
      <c r="AD4445" s="390">
        <f t="shared" si="925"/>
        <v>6.4940000000000007</v>
      </c>
      <c r="AE4445" s="390">
        <f t="shared" si="926"/>
        <v>8.1870000000000012</v>
      </c>
      <c r="AF4445" s="390">
        <f t="shared" si="927"/>
        <v>9.3249999999999993</v>
      </c>
      <c r="AG4445" s="390">
        <f t="shared" si="928"/>
        <v>9.2279999999999998</v>
      </c>
      <c r="AH4445" s="390">
        <f t="shared" si="929"/>
        <v>8.870000000000001</v>
      </c>
      <c r="AI4445" s="390">
        <f t="shared" si="930"/>
        <v>9.49</v>
      </c>
      <c r="AJ4445" s="390">
        <f t="shared" si="931"/>
        <v>8.4830000000000005</v>
      </c>
      <c r="AK4445" s="390">
        <f t="shared" si="932"/>
        <v>9.0240000000000009</v>
      </c>
      <c r="AL4445" s="390">
        <f t="shared" si="933"/>
        <v>9.0549999999999997</v>
      </c>
      <c r="AM4445" s="390">
        <f t="shared" si="934"/>
        <v>8.6120000000000001</v>
      </c>
      <c r="AN4445" s="390">
        <f t="shared" si="935"/>
        <v>8.0169999999999995</v>
      </c>
      <c r="AO4445" s="390">
        <f t="shared" si="936"/>
        <v>8.7040000000000006</v>
      </c>
    </row>
    <row r="4446" spans="1:41" ht="15" customHeight="1" x14ac:dyDescent="0.25">
      <c r="A4446" s="127" t="s">
        <v>3254</v>
      </c>
      <c r="B4446" s="125" t="s">
        <v>169</v>
      </c>
      <c r="C4446" s="125" t="s">
        <v>4731</v>
      </c>
      <c r="D4446" s="125" t="s">
        <v>4773</v>
      </c>
      <c r="F4446" s="126">
        <v>30.65</v>
      </c>
      <c r="G4446" s="126">
        <v>31.049999999999997</v>
      </c>
      <c r="H4446" s="126">
        <v>0</v>
      </c>
      <c r="I4446" s="126"/>
      <c r="J4446" s="317"/>
      <c r="K4446" s="323">
        <f>ROUND(SUMIF('VGT-Bewegungsdaten'!B:B,A4446,'VGT-Bewegungsdaten'!C:C),3)</f>
        <v>0</v>
      </c>
      <c r="L4446" s="324">
        <f>ROUND(SUMIF('VGT-Bewegungsdaten'!B:B,$A4446,'VGT-Bewegungsdaten'!D:D),2)</f>
        <v>0</v>
      </c>
      <c r="N4446" s="376" t="s">
        <v>4936</v>
      </c>
      <c r="O4446" s="376" t="s">
        <v>4950</v>
      </c>
      <c r="P4446" s="326">
        <f>ROUND(SUMIF('AV-Bewegungsdaten'!B:B,A4446,'AV-Bewegungsdaten'!C:C),3)</f>
        <v>0</v>
      </c>
      <c r="Q4446" s="324">
        <f>ROUND(SUMIF('AV-Bewegungsdaten'!B:B,$A4446,'AV-Bewegungsdaten'!D:D),2)</f>
        <v>0</v>
      </c>
      <c r="T4446" s="327"/>
      <c r="U4446" s="326">
        <f>ROUND(SUMIF('DV-Bewegungsdaten'!B:B,Kategorien!A4446,'DV-Bewegungsdaten'!D:D),3)</f>
        <v>0</v>
      </c>
      <c r="V4446" s="324">
        <f>ROUND(SUMIF('DV-Bewegungsdaten'!B:B,Kategorien!A4446,'DV-Bewegungsdaten'!E:E),3)</f>
        <v>0</v>
      </c>
      <c r="AD4446" s="390">
        <f t="shared" si="925"/>
        <v>25.143999999999998</v>
      </c>
      <c r="AE4446" s="390">
        <f t="shared" si="926"/>
        <v>26.836999999999996</v>
      </c>
      <c r="AF4446" s="390">
        <f t="shared" si="927"/>
        <v>27.974999999999998</v>
      </c>
      <c r="AG4446" s="390">
        <f t="shared" si="928"/>
        <v>27.877999999999997</v>
      </c>
      <c r="AH4446" s="390">
        <f t="shared" si="929"/>
        <v>27.519999999999996</v>
      </c>
      <c r="AI4446" s="390">
        <f t="shared" si="930"/>
        <v>28.139999999999997</v>
      </c>
      <c r="AJ4446" s="390">
        <f t="shared" si="931"/>
        <v>27.132999999999996</v>
      </c>
      <c r="AK4446" s="390">
        <f t="shared" si="932"/>
        <v>27.673999999999996</v>
      </c>
      <c r="AL4446" s="390">
        <f t="shared" si="933"/>
        <v>27.704999999999998</v>
      </c>
      <c r="AM4446" s="390">
        <f t="shared" si="934"/>
        <v>27.261999999999997</v>
      </c>
      <c r="AN4446" s="390">
        <f t="shared" si="935"/>
        <v>26.666999999999998</v>
      </c>
      <c r="AO4446" s="390">
        <f t="shared" si="936"/>
        <v>27.353999999999996</v>
      </c>
    </row>
    <row r="4447" spans="1:41" ht="15" customHeight="1" x14ac:dyDescent="0.25">
      <c r="A4447" s="127" t="s">
        <v>3255</v>
      </c>
      <c r="B4447" s="125" t="s">
        <v>169</v>
      </c>
      <c r="C4447" s="125" t="s">
        <v>4731</v>
      </c>
      <c r="D4447" s="125" t="s">
        <v>4774</v>
      </c>
      <c r="F4447" s="126">
        <v>16.38</v>
      </c>
      <c r="G4447" s="126">
        <v>16.779999999999998</v>
      </c>
      <c r="H4447" s="126">
        <v>0</v>
      </c>
      <c r="I4447" s="126"/>
      <c r="J4447" s="317"/>
      <c r="K4447" s="323">
        <f>ROUND(SUMIF('VGT-Bewegungsdaten'!B:B,A4447,'VGT-Bewegungsdaten'!C:C),3)</f>
        <v>0</v>
      </c>
      <c r="L4447" s="324">
        <f>ROUND(SUMIF('VGT-Bewegungsdaten'!B:B,$A4447,'VGT-Bewegungsdaten'!D:D),2)</f>
        <v>0</v>
      </c>
      <c r="N4447" s="376" t="s">
        <v>4936</v>
      </c>
      <c r="O4447" s="376" t="s">
        <v>4950</v>
      </c>
      <c r="P4447" s="326">
        <f>ROUND(SUMIF('AV-Bewegungsdaten'!B:B,A4447,'AV-Bewegungsdaten'!C:C),3)</f>
        <v>0</v>
      </c>
      <c r="Q4447" s="324">
        <f>ROUND(SUMIF('AV-Bewegungsdaten'!B:B,$A4447,'AV-Bewegungsdaten'!D:D),2)</f>
        <v>0</v>
      </c>
      <c r="T4447" s="327"/>
      <c r="U4447" s="326">
        <f>ROUND(SUMIF('DV-Bewegungsdaten'!B:B,Kategorien!A4447,'DV-Bewegungsdaten'!D:D),3)</f>
        <v>0</v>
      </c>
      <c r="V4447" s="324">
        <f>ROUND(SUMIF('DV-Bewegungsdaten'!B:B,Kategorien!A4447,'DV-Bewegungsdaten'!E:E),3)</f>
        <v>0</v>
      </c>
      <c r="AD4447" s="390">
        <f t="shared" si="925"/>
        <v>10.873999999999999</v>
      </c>
      <c r="AE4447" s="390">
        <f t="shared" si="926"/>
        <v>12.566999999999997</v>
      </c>
      <c r="AF4447" s="390">
        <f t="shared" si="927"/>
        <v>13.704999999999998</v>
      </c>
      <c r="AG4447" s="390">
        <f t="shared" si="928"/>
        <v>13.607999999999997</v>
      </c>
      <c r="AH4447" s="390">
        <f t="shared" si="929"/>
        <v>13.249999999999998</v>
      </c>
      <c r="AI4447" s="390">
        <f t="shared" si="930"/>
        <v>13.869999999999997</v>
      </c>
      <c r="AJ4447" s="390">
        <f t="shared" si="931"/>
        <v>12.862999999999998</v>
      </c>
      <c r="AK4447" s="390">
        <f t="shared" si="932"/>
        <v>13.403999999999998</v>
      </c>
      <c r="AL4447" s="390">
        <f t="shared" si="933"/>
        <v>13.434999999999997</v>
      </c>
      <c r="AM4447" s="390">
        <f t="shared" si="934"/>
        <v>12.991999999999997</v>
      </c>
      <c r="AN4447" s="390">
        <f t="shared" si="935"/>
        <v>12.396999999999998</v>
      </c>
      <c r="AO4447" s="390">
        <f t="shared" si="936"/>
        <v>13.083999999999998</v>
      </c>
    </row>
    <row r="4448" spans="1:41" ht="15" customHeight="1" x14ac:dyDescent="0.25">
      <c r="A4448" s="127" t="s">
        <v>3256</v>
      </c>
      <c r="B4448" s="125" t="s">
        <v>169</v>
      </c>
      <c r="C4448" s="125" t="s">
        <v>4731</v>
      </c>
      <c r="D4448" s="125" t="s">
        <v>4775</v>
      </c>
      <c r="F4448" s="126">
        <v>12</v>
      </c>
      <c r="G4448" s="126">
        <v>12.4</v>
      </c>
      <c r="H4448" s="126">
        <v>0</v>
      </c>
      <c r="I4448" s="126"/>
      <c r="J4448" s="317"/>
      <c r="K4448" s="323">
        <f>ROUND(SUMIF('VGT-Bewegungsdaten'!B:B,A4448,'VGT-Bewegungsdaten'!C:C),3)</f>
        <v>0</v>
      </c>
      <c r="L4448" s="324">
        <f>ROUND(SUMIF('VGT-Bewegungsdaten'!B:B,$A4448,'VGT-Bewegungsdaten'!D:D),2)</f>
        <v>0</v>
      </c>
      <c r="N4448" s="376" t="s">
        <v>4936</v>
      </c>
      <c r="O4448" s="376" t="s">
        <v>4950</v>
      </c>
      <c r="P4448" s="326">
        <f>ROUND(SUMIF('AV-Bewegungsdaten'!B:B,A4448,'AV-Bewegungsdaten'!C:C),3)</f>
        <v>0</v>
      </c>
      <c r="Q4448" s="324">
        <f>ROUND(SUMIF('AV-Bewegungsdaten'!B:B,$A4448,'AV-Bewegungsdaten'!D:D),2)</f>
        <v>0</v>
      </c>
      <c r="T4448" s="327"/>
      <c r="U4448" s="326">
        <f>ROUND(SUMIF('DV-Bewegungsdaten'!B:B,Kategorien!A4448,'DV-Bewegungsdaten'!D:D),3)</f>
        <v>0</v>
      </c>
      <c r="V4448" s="324">
        <f>ROUND(SUMIF('DV-Bewegungsdaten'!B:B,Kategorien!A4448,'DV-Bewegungsdaten'!E:E),3)</f>
        <v>0</v>
      </c>
      <c r="AD4448" s="390">
        <f t="shared" si="925"/>
        <v>6.4940000000000007</v>
      </c>
      <c r="AE4448" s="390">
        <f t="shared" si="926"/>
        <v>8.1870000000000012</v>
      </c>
      <c r="AF4448" s="390">
        <f t="shared" si="927"/>
        <v>9.3249999999999993</v>
      </c>
      <c r="AG4448" s="390">
        <f t="shared" si="928"/>
        <v>9.2279999999999998</v>
      </c>
      <c r="AH4448" s="390">
        <f t="shared" si="929"/>
        <v>8.870000000000001</v>
      </c>
      <c r="AI4448" s="390">
        <f t="shared" si="930"/>
        <v>9.49</v>
      </c>
      <c r="AJ4448" s="390">
        <f t="shared" si="931"/>
        <v>8.4830000000000005</v>
      </c>
      <c r="AK4448" s="390">
        <f t="shared" si="932"/>
        <v>9.0240000000000009</v>
      </c>
      <c r="AL4448" s="390">
        <f t="shared" si="933"/>
        <v>9.0549999999999997</v>
      </c>
      <c r="AM4448" s="390">
        <f t="shared" si="934"/>
        <v>8.6120000000000001</v>
      </c>
      <c r="AN4448" s="390">
        <f t="shared" si="935"/>
        <v>8.0169999999999995</v>
      </c>
      <c r="AO4448" s="390">
        <f t="shared" si="936"/>
        <v>8.7040000000000006</v>
      </c>
    </row>
    <row r="4449" spans="1:41" ht="15" customHeight="1" x14ac:dyDescent="0.25">
      <c r="A4449" s="127" t="s">
        <v>3260</v>
      </c>
      <c r="B4449" s="125" t="s">
        <v>169</v>
      </c>
      <c r="C4449" s="125" t="s">
        <v>4734</v>
      </c>
      <c r="D4449" s="125" t="s">
        <v>4723</v>
      </c>
      <c r="F4449" s="126">
        <v>33.03</v>
      </c>
      <c r="G4449" s="126">
        <v>33.43</v>
      </c>
      <c r="H4449" s="126">
        <v>26.42</v>
      </c>
      <c r="I4449" s="126"/>
      <c r="J4449" s="317"/>
      <c r="K4449" s="323">
        <f>ROUND(SUMIF('VGT-Bewegungsdaten'!B:B,A4449,'VGT-Bewegungsdaten'!C:C),3)</f>
        <v>0</v>
      </c>
      <c r="L4449" s="324">
        <f>ROUND(SUMIF('VGT-Bewegungsdaten'!B:B,$A4449,'VGT-Bewegungsdaten'!D:D),2)</f>
        <v>0</v>
      </c>
      <c r="N4449" s="376" t="s">
        <v>4930</v>
      </c>
      <c r="O4449" s="376" t="s">
        <v>4950</v>
      </c>
      <c r="P4449" s="326">
        <f>ROUND(SUMIF('AV-Bewegungsdaten'!B:B,A4449,'AV-Bewegungsdaten'!C:C),3)</f>
        <v>0</v>
      </c>
      <c r="Q4449" s="324">
        <f>ROUND(SUMIF('AV-Bewegungsdaten'!B:B,$A4449,'AV-Bewegungsdaten'!D:D),2)</f>
        <v>0</v>
      </c>
      <c r="T4449" s="327"/>
      <c r="U4449" s="326">
        <f>ROUND(SUMIF('DV-Bewegungsdaten'!B:B,Kategorien!A4449,'DV-Bewegungsdaten'!D:D),3)</f>
        <v>0</v>
      </c>
      <c r="V4449" s="324">
        <f>ROUND(SUMIF('DV-Bewegungsdaten'!B:B,Kategorien!A4449,'DV-Bewegungsdaten'!E:E),3)</f>
        <v>0</v>
      </c>
      <c r="AD4449" s="390">
        <f t="shared" si="925"/>
        <v>27.524000000000001</v>
      </c>
      <c r="AE4449" s="390">
        <f t="shared" si="926"/>
        <v>29.216999999999999</v>
      </c>
      <c r="AF4449" s="390">
        <f t="shared" si="927"/>
        <v>30.355</v>
      </c>
      <c r="AG4449" s="390">
        <f t="shared" si="928"/>
        <v>30.257999999999999</v>
      </c>
      <c r="AH4449" s="390">
        <f t="shared" si="929"/>
        <v>29.9</v>
      </c>
      <c r="AI4449" s="390">
        <f t="shared" si="930"/>
        <v>30.52</v>
      </c>
      <c r="AJ4449" s="390">
        <f t="shared" si="931"/>
        <v>29.512999999999998</v>
      </c>
      <c r="AK4449" s="390">
        <f t="shared" si="932"/>
        <v>30.053999999999998</v>
      </c>
      <c r="AL4449" s="390">
        <f t="shared" si="933"/>
        <v>30.085000000000001</v>
      </c>
      <c r="AM4449" s="390">
        <f t="shared" si="934"/>
        <v>29.641999999999999</v>
      </c>
      <c r="AN4449" s="390">
        <f t="shared" si="935"/>
        <v>29.047000000000001</v>
      </c>
      <c r="AO4449" s="390">
        <f t="shared" si="936"/>
        <v>29.733999999999998</v>
      </c>
    </row>
    <row r="4450" spans="1:41" ht="15" customHeight="1" x14ac:dyDescent="0.25">
      <c r="A4450" s="127" t="s">
        <v>3261</v>
      </c>
      <c r="B4450" s="125" t="s">
        <v>169</v>
      </c>
      <c r="C4450" s="125" t="s">
        <v>4734</v>
      </c>
      <c r="D4450" s="125" t="s">
        <v>4724</v>
      </c>
      <c r="F4450" s="126">
        <v>31.42</v>
      </c>
      <c r="G4450" s="126">
        <v>31.82</v>
      </c>
      <c r="H4450" s="126">
        <v>25.14</v>
      </c>
      <c r="I4450" s="126"/>
      <c r="J4450" s="317"/>
      <c r="K4450" s="323">
        <f>ROUND(SUMIF('VGT-Bewegungsdaten'!B:B,A4450,'VGT-Bewegungsdaten'!C:C),3)</f>
        <v>0</v>
      </c>
      <c r="L4450" s="324">
        <f>ROUND(SUMIF('VGT-Bewegungsdaten'!B:B,$A4450,'VGT-Bewegungsdaten'!D:D),2)</f>
        <v>0</v>
      </c>
      <c r="N4450" s="376" t="s">
        <v>4930</v>
      </c>
      <c r="O4450" s="376" t="s">
        <v>4950</v>
      </c>
      <c r="P4450" s="326">
        <f>ROUND(SUMIF('AV-Bewegungsdaten'!B:B,A4450,'AV-Bewegungsdaten'!C:C),3)</f>
        <v>0</v>
      </c>
      <c r="Q4450" s="324">
        <f>ROUND(SUMIF('AV-Bewegungsdaten'!B:B,$A4450,'AV-Bewegungsdaten'!D:D),2)</f>
        <v>0</v>
      </c>
      <c r="T4450" s="327"/>
      <c r="U4450" s="326">
        <f>ROUND(SUMIF('DV-Bewegungsdaten'!B:B,Kategorien!A4450,'DV-Bewegungsdaten'!D:D),3)</f>
        <v>0</v>
      </c>
      <c r="V4450" s="324">
        <f>ROUND(SUMIF('DV-Bewegungsdaten'!B:B,Kategorien!A4450,'DV-Bewegungsdaten'!E:E),3)</f>
        <v>0</v>
      </c>
      <c r="AD4450" s="390">
        <f t="shared" si="925"/>
        <v>25.914000000000001</v>
      </c>
      <c r="AE4450" s="390">
        <f t="shared" si="926"/>
        <v>27.606999999999999</v>
      </c>
      <c r="AF4450" s="390">
        <f t="shared" si="927"/>
        <v>28.745000000000001</v>
      </c>
      <c r="AG4450" s="390">
        <f t="shared" si="928"/>
        <v>28.648</v>
      </c>
      <c r="AH4450" s="390">
        <f t="shared" si="929"/>
        <v>28.29</v>
      </c>
      <c r="AI4450" s="390">
        <f t="shared" si="930"/>
        <v>28.91</v>
      </c>
      <c r="AJ4450" s="390">
        <f t="shared" si="931"/>
        <v>27.902999999999999</v>
      </c>
      <c r="AK4450" s="390">
        <f t="shared" si="932"/>
        <v>28.443999999999999</v>
      </c>
      <c r="AL4450" s="390">
        <f t="shared" si="933"/>
        <v>28.475000000000001</v>
      </c>
      <c r="AM4450" s="390">
        <f t="shared" si="934"/>
        <v>28.032</v>
      </c>
      <c r="AN4450" s="390">
        <f t="shared" si="935"/>
        <v>27.437000000000001</v>
      </c>
      <c r="AO4450" s="390">
        <f t="shared" si="936"/>
        <v>28.123999999999999</v>
      </c>
    </row>
    <row r="4451" spans="1:41" ht="15" customHeight="1" x14ac:dyDescent="0.25">
      <c r="A4451" s="127" t="s">
        <v>3262</v>
      </c>
      <c r="B4451" s="125" t="s">
        <v>169</v>
      </c>
      <c r="C4451" s="125" t="s">
        <v>4734</v>
      </c>
      <c r="D4451" s="125" t="s">
        <v>4764</v>
      </c>
      <c r="F4451" s="126">
        <v>29.73</v>
      </c>
      <c r="G4451" s="126">
        <v>30.13</v>
      </c>
      <c r="H4451" s="126">
        <v>23.78</v>
      </c>
      <c r="I4451" s="126"/>
      <c r="J4451" s="317"/>
      <c r="K4451" s="323">
        <f>ROUND(SUMIF('VGT-Bewegungsdaten'!B:B,A4451,'VGT-Bewegungsdaten'!C:C),3)</f>
        <v>0</v>
      </c>
      <c r="L4451" s="324">
        <f>ROUND(SUMIF('VGT-Bewegungsdaten'!B:B,$A4451,'VGT-Bewegungsdaten'!D:D),2)</f>
        <v>0</v>
      </c>
      <c r="N4451" s="376" t="s">
        <v>4930</v>
      </c>
      <c r="O4451" s="376" t="s">
        <v>4950</v>
      </c>
      <c r="P4451" s="326">
        <f>ROUND(SUMIF('AV-Bewegungsdaten'!B:B,A4451,'AV-Bewegungsdaten'!C:C),3)</f>
        <v>0</v>
      </c>
      <c r="Q4451" s="324">
        <f>ROUND(SUMIF('AV-Bewegungsdaten'!B:B,$A4451,'AV-Bewegungsdaten'!D:D),2)</f>
        <v>0</v>
      </c>
      <c r="T4451" s="327"/>
      <c r="U4451" s="326">
        <f>ROUND(SUMIF('DV-Bewegungsdaten'!B:B,Kategorien!A4451,'DV-Bewegungsdaten'!D:D),3)</f>
        <v>0</v>
      </c>
      <c r="V4451" s="324">
        <f>ROUND(SUMIF('DV-Bewegungsdaten'!B:B,Kategorien!A4451,'DV-Bewegungsdaten'!E:E),3)</f>
        <v>0</v>
      </c>
      <c r="AD4451" s="390">
        <f t="shared" si="925"/>
        <v>24.224</v>
      </c>
      <c r="AE4451" s="390">
        <f t="shared" si="926"/>
        <v>25.916999999999998</v>
      </c>
      <c r="AF4451" s="390">
        <f t="shared" si="927"/>
        <v>27.055</v>
      </c>
      <c r="AG4451" s="390">
        <f t="shared" si="928"/>
        <v>26.957999999999998</v>
      </c>
      <c r="AH4451" s="390">
        <f t="shared" si="929"/>
        <v>26.599999999999998</v>
      </c>
      <c r="AI4451" s="390">
        <f t="shared" si="930"/>
        <v>27.22</v>
      </c>
      <c r="AJ4451" s="390">
        <f t="shared" si="931"/>
        <v>26.213000000000001</v>
      </c>
      <c r="AK4451" s="390">
        <f t="shared" si="932"/>
        <v>26.753999999999998</v>
      </c>
      <c r="AL4451" s="390">
        <f t="shared" si="933"/>
        <v>26.785</v>
      </c>
      <c r="AM4451" s="390">
        <f t="shared" si="934"/>
        <v>26.341999999999999</v>
      </c>
      <c r="AN4451" s="390">
        <f t="shared" si="935"/>
        <v>25.747</v>
      </c>
      <c r="AO4451" s="390">
        <f t="shared" si="936"/>
        <v>26.433999999999997</v>
      </c>
    </row>
    <row r="4452" spans="1:41" ht="15" customHeight="1" x14ac:dyDescent="0.25">
      <c r="A4452" s="127" t="s">
        <v>3263</v>
      </c>
      <c r="B4452" s="125" t="s">
        <v>169</v>
      </c>
      <c r="C4452" s="125" t="s">
        <v>4734</v>
      </c>
      <c r="D4452" s="125" t="s">
        <v>4765</v>
      </c>
      <c r="F4452" s="126">
        <v>24.79</v>
      </c>
      <c r="G4452" s="126">
        <v>25.189999999999998</v>
      </c>
      <c r="H4452" s="126">
        <v>19.829999999999998</v>
      </c>
      <c r="I4452" s="126"/>
      <c r="J4452" s="317"/>
      <c r="K4452" s="323">
        <f>ROUND(SUMIF('VGT-Bewegungsdaten'!B:B,A4452,'VGT-Bewegungsdaten'!C:C),3)</f>
        <v>0</v>
      </c>
      <c r="L4452" s="324">
        <f>ROUND(SUMIF('VGT-Bewegungsdaten'!B:B,$A4452,'VGT-Bewegungsdaten'!D:D),2)</f>
        <v>0</v>
      </c>
      <c r="N4452" s="376" t="s">
        <v>4930</v>
      </c>
      <c r="O4452" s="376" t="s">
        <v>4950</v>
      </c>
      <c r="P4452" s="326">
        <f>ROUND(SUMIF('AV-Bewegungsdaten'!B:B,A4452,'AV-Bewegungsdaten'!C:C),3)</f>
        <v>0</v>
      </c>
      <c r="Q4452" s="324">
        <f>ROUND(SUMIF('AV-Bewegungsdaten'!B:B,$A4452,'AV-Bewegungsdaten'!D:D),2)</f>
        <v>0</v>
      </c>
      <c r="T4452" s="327"/>
      <c r="U4452" s="326">
        <f>ROUND(SUMIF('DV-Bewegungsdaten'!B:B,Kategorien!A4452,'DV-Bewegungsdaten'!D:D),3)</f>
        <v>0</v>
      </c>
      <c r="V4452" s="324">
        <f>ROUND(SUMIF('DV-Bewegungsdaten'!B:B,Kategorien!A4452,'DV-Bewegungsdaten'!E:E),3)</f>
        <v>0</v>
      </c>
      <c r="AD4452" s="390">
        <f t="shared" si="925"/>
        <v>19.283999999999999</v>
      </c>
      <c r="AE4452" s="390">
        <f t="shared" si="926"/>
        <v>20.976999999999997</v>
      </c>
      <c r="AF4452" s="390">
        <f t="shared" si="927"/>
        <v>22.114999999999998</v>
      </c>
      <c r="AG4452" s="390">
        <f t="shared" si="928"/>
        <v>22.017999999999997</v>
      </c>
      <c r="AH4452" s="390">
        <f t="shared" si="929"/>
        <v>21.659999999999997</v>
      </c>
      <c r="AI4452" s="390">
        <f t="shared" si="930"/>
        <v>22.279999999999998</v>
      </c>
      <c r="AJ4452" s="390">
        <f t="shared" si="931"/>
        <v>21.272999999999996</v>
      </c>
      <c r="AK4452" s="390">
        <f t="shared" si="932"/>
        <v>21.813999999999997</v>
      </c>
      <c r="AL4452" s="390">
        <f t="shared" si="933"/>
        <v>21.844999999999999</v>
      </c>
      <c r="AM4452" s="390">
        <f t="shared" si="934"/>
        <v>21.401999999999997</v>
      </c>
      <c r="AN4452" s="390">
        <f t="shared" si="935"/>
        <v>20.806999999999999</v>
      </c>
      <c r="AO4452" s="390">
        <f t="shared" si="936"/>
        <v>21.493999999999996</v>
      </c>
    </row>
    <row r="4453" spans="1:41" ht="15" customHeight="1" x14ac:dyDescent="0.25">
      <c r="A4453" s="127" t="s">
        <v>3264</v>
      </c>
      <c r="B4453" s="125" t="s">
        <v>169</v>
      </c>
      <c r="C4453" s="125" t="s">
        <v>4734</v>
      </c>
      <c r="D4453" s="125" t="s">
        <v>4766</v>
      </c>
      <c r="F4453" s="126">
        <v>33.03</v>
      </c>
      <c r="G4453" s="126">
        <v>33.43</v>
      </c>
      <c r="H4453" s="126">
        <v>0</v>
      </c>
      <c r="I4453" s="126"/>
      <c r="J4453" s="317"/>
      <c r="K4453" s="323">
        <f>ROUND(SUMIF('VGT-Bewegungsdaten'!B:B,A4453,'VGT-Bewegungsdaten'!C:C),3)</f>
        <v>0</v>
      </c>
      <c r="L4453" s="324">
        <f>ROUND(SUMIF('VGT-Bewegungsdaten'!B:B,$A4453,'VGT-Bewegungsdaten'!D:D),2)</f>
        <v>0</v>
      </c>
      <c r="N4453" s="376" t="s">
        <v>4936</v>
      </c>
      <c r="O4453" s="376" t="s">
        <v>4950</v>
      </c>
      <c r="P4453" s="326">
        <f>ROUND(SUMIF('AV-Bewegungsdaten'!B:B,A4453,'AV-Bewegungsdaten'!C:C),3)</f>
        <v>0</v>
      </c>
      <c r="Q4453" s="324">
        <f>ROUND(SUMIF('AV-Bewegungsdaten'!B:B,$A4453,'AV-Bewegungsdaten'!D:D),2)</f>
        <v>0</v>
      </c>
      <c r="T4453" s="327"/>
      <c r="U4453" s="326">
        <f>ROUND(SUMIF('DV-Bewegungsdaten'!B:B,Kategorien!A4453,'DV-Bewegungsdaten'!D:D),3)</f>
        <v>0</v>
      </c>
      <c r="V4453" s="324">
        <f>ROUND(SUMIF('DV-Bewegungsdaten'!B:B,Kategorien!A4453,'DV-Bewegungsdaten'!E:E),3)</f>
        <v>0</v>
      </c>
      <c r="AD4453" s="390">
        <f t="shared" si="925"/>
        <v>27.524000000000001</v>
      </c>
      <c r="AE4453" s="390">
        <f t="shared" si="926"/>
        <v>29.216999999999999</v>
      </c>
      <c r="AF4453" s="390">
        <f t="shared" si="927"/>
        <v>30.355</v>
      </c>
      <c r="AG4453" s="390">
        <f t="shared" si="928"/>
        <v>30.257999999999999</v>
      </c>
      <c r="AH4453" s="390">
        <f t="shared" si="929"/>
        <v>29.9</v>
      </c>
      <c r="AI4453" s="390">
        <f t="shared" si="930"/>
        <v>30.52</v>
      </c>
      <c r="AJ4453" s="390">
        <f t="shared" si="931"/>
        <v>29.512999999999998</v>
      </c>
      <c r="AK4453" s="390">
        <f t="shared" si="932"/>
        <v>30.053999999999998</v>
      </c>
      <c r="AL4453" s="390">
        <f t="shared" si="933"/>
        <v>30.085000000000001</v>
      </c>
      <c r="AM4453" s="390">
        <f t="shared" si="934"/>
        <v>29.641999999999999</v>
      </c>
      <c r="AN4453" s="390">
        <f t="shared" si="935"/>
        <v>29.047000000000001</v>
      </c>
      <c r="AO4453" s="390">
        <f t="shared" si="936"/>
        <v>29.733999999999998</v>
      </c>
    </row>
    <row r="4454" spans="1:41" ht="15" customHeight="1" x14ac:dyDescent="0.25">
      <c r="A4454" s="127" t="s">
        <v>3265</v>
      </c>
      <c r="B4454" s="125" t="s">
        <v>169</v>
      </c>
      <c r="C4454" s="125" t="s">
        <v>4733</v>
      </c>
      <c r="D4454" s="125" t="s">
        <v>4768</v>
      </c>
      <c r="F4454" s="126">
        <v>16.38</v>
      </c>
      <c r="G4454" s="126">
        <v>16.779999999999998</v>
      </c>
      <c r="H4454" s="126">
        <v>0</v>
      </c>
      <c r="I4454" s="126"/>
      <c r="J4454" s="317"/>
      <c r="K4454" s="323">
        <f>ROUND(SUMIF('VGT-Bewegungsdaten'!B:B,A4454,'VGT-Bewegungsdaten'!C:C),3)</f>
        <v>0</v>
      </c>
      <c r="L4454" s="324">
        <f>ROUND(SUMIF('VGT-Bewegungsdaten'!B:B,$A4454,'VGT-Bewegungsdaten'!D:D),2)</f>
        <v>0</v>
      </c>
      <c r="N4454" s="376" t="s">
        <v>4936</v>
      </c>
      <c r="O4454" s="376" t="s">
        <v>4950</v>
      </c>
      <c r="P4454" s="326">
        <f>ROUND(SUMIF('AV-Bewegungsdaten'!B:B,A4454,'AV-Bewegungsdaten'!C:C),3)</f>
        <v>0</v>
      </c>
      <c r="Q4454" s="324">
        <f>ROUND(SUMIF('AV-Bewegungsdaten'!B:B,$A4454,'AV-Bewegungsdaten'!D:D),2)</f>
        <v>0</v>
      </c>
      <c r="T4454" s="327"/>
      <c r="U4454" s="326">
        <f>ROUND(SUMIF('DV-Bewegungsdaten'!B:B,Kategorien!A4454,'DV-Bewegungsdaten'!D:D),3)</f>
        <v>0</v>
      </c>
      <c r="V4454" s="324">
        <f>ROUND(SUMIF('DV-Bewegungsdaten'!B:B,Kategorien!A4454,'DV-Bewegungsdaten'!E:E),3)</f>
        <v>0</v>
      </c>
      <c r="AD4454" s="390">
        <f t="shared" si="925"/>
        <v>10.873999999999999</v>
      </c>
      <c r="AE4454" s="390">
        <f t="shared" si="926"/>
        <v>12.566999999999997</v>
      </c>
      <c r="AF4454" s="390">
        <f t="shared" si="927"/>
        <v>13.704999999999998</v>
      </c>
      <c r="AG4454" s="390">
        <f t="shared" si="928"/>
        <v>13.607999999999997</v>
      </c>
      <c r="AH4454" s="390">
        <f t="shared" si="929"/>
        <v>13.249999999999998</v>
      </c>
      <c r="AI4454" s="390">
        <f t="shared" si="930"/>
        <v>13.869999999999997</v>
      </c>
      <c r="AJ4454" s="390">
        <f t="shared" si="931"/>
        <v>12.862999999999998</v>
      </c>
      <c r="AK4454" s="390">
        <f t="shared" si="932"/>
        <v>13.403999999999998</v>
      </c>
      <c r="AL4454" s="390">
        <f t="shared" si="933"/>
        <v>13.434999999999997</v>
      </c>
      <c r="AM4454" s="390">
        <f t="shared" si="934"/>
        <v>12.991999999999997</v>
      </c>
      <c r="AN4454" s="390">
        <f t="shared" si="935"/>
        <v>12.396999999999998</v>
      </c>
      <c r="AO4454" s="390">
        <f t="shared" si="936"/>
        <v>13.083999999999998</v>
      </c>
    </row>
    <row r="4455" spans="1:41" ht="15" customHeight="1" x14ac:dyDescent="0.25">
      <c r="A4455" s="127" t="s">
        <v>3266</v>
      </c>
      <c r="B4455" s="125" t="s">
        <v>169</v>
      </c>
      <c r="C4455" s="125" t="s">
        <v>4733</v>
      </c>
      <c r="D4455" s="125" t="s">
        <v>4769</v>
      </c>
      <c r="F4455" s="126">
        <v>12</v>
      </c>
      <c r="G4455" s="126">
        <v>12.4</v>
      </c>
      <c r="H4455" s="126">
        <v>0</v>
      </c>
      <c r="I4455" s="126"/>
      <c r="J4455" s="317"/>
      <c r="K4455" s="323">
        <f>ROUND(SUMIF('VGT-Bewegungsdaten'!B:B,A4455,'VGT-Bewegungsdaten'!C:C),3)</f>
        <v>0</v>
      </c>
      <c r="L4455" s="324">
        <f>ROUND(SUMIF('VGT-Bewegungsdaten'!B:B,$A4455,'VGT-Bewegungsdaten'!D:D),2)</f>
        <v>0</v>
      </c>
      <c r="N4455" s="376" t="s">
        <v>4936</v>
      </c>
      <c r="O4455" s="376" t="s">
        <v>4950</v>
      </c>
      <c r="P4455" s="326">
        <f>ROUND(SUMIF('AV-Bewegungsdaten'!B:B,A4455,'AV-Bewegungsdaten'!C:C),3)</f>
        <v>0</v>
      </c>
      <c r="Q4455" s="324">
        <f>ROUND(SUMIF('AV-Bewegungsdaten'!B:B,$A4455,'AV-Bewegungsdaten'!D:D),2)</f>
        <v>0</v>
      </c>
      <c r="T4455" s="327"/>
      <c r="U4455" s="326">
        <f>ROUND(SUMIF('DV-Bewegungsdaten'!B:B,Kategorien!A4455,'DV-Bewegungsdaten'!D:D),3)</f>
        <v>0</v>
      </c>
      <c r="V4455" s="324">
        <f>ROUND(SUMIF('DV-Bewegungsdaten'!B:B,Kategorien!A4455,'DV-Bewegungsdaten'!E:E),3)</f>
        <v>0</v>
      </c>
      <c r="AD4455" s="390">
        <f t="shared" si="925"/>
        <v>6.4940000000000007</v>
      </c>
      <c r="AE4455" s="390">
        <f t="shared" si="926"/>
        <v>8.1870000000000012</v>
      </c>
      <c r="AF4455" s="390">
        <f t="shared" si="927"/>
        <v>9.3249999999999993</v>
      </c>
      <c r="AG4455" s="390">
        <f t="shared" si="928"/>
        <v>9.2279999999999998</v>
      </c>
      <c r="AH4455" s="390">
        <f t="shared" si="929"/>
        <v>8.870000000000001</v>
      </c>
      <c r="AI4455" s="390">
        <f t="shared" si="930"/>
        <v>9.49</v>
      </c>
      <c r="AJ4455" s="390">
        <f t="shared" si="931"/>
        <v>8.4830000000000005</v>
      </c>
      <c r="AK4455" s="390">
        <f t="shared" si="932"/>
        <v>9.0240000000000009</v>
      </c>
      <c r="AL4455" s="390">
        <f t="shared" si="933"/>
        <v>9.0549999999999997</v>
      </c>
      <c r="AM4455" s="390">
        <f t="shared" si="934"/>
        <v>8.6120000000000001</v>
      </c>
      <c r="AN4455" s="390">
        <f t="shared" si="935"/>
        <v>8.0169999999999995</v>
      </c>
      <c r="AO4455" s="390">
        <f t="shared" si="936"/>
        <v>8.7040000000000006</v>
      </c>
    </row>
    <row r="4456" spans="1:41" ht="15" customHeight="1" x14ac:dyDescent="0.25">
      <c r="A4456" s="127" t="s">
        <v>3267</v>
      </c>
      <c r="B4456" s="125" t="s">
        <v>169</v>
      </c>
      <c r="C4456" s="125" t="s">
        <v>4734</v>
      </c>
      <c r="D4456" s="125" t="s">
        <v>4770</v>
      </c>
      <c r="F4456" s="126">
        <v>31.42</v>
      </c>
      <c r="G4456" s="126">
        <v>31.82</v>
      </c>
      <c r="H4456" s="126">
        <v>0</v>
      </c>
      <c r="I4456" s="126"/>
      <c r="J4456" s="317"/>
      <c r="K4456" s="323">
        <f>ROUND(SUMIF('VGT-Bewegungsdaten'!B:B,A4456,'VGT-Bewegungsdaten'!C:C),3)</f>
        <v>0</v>
      </c>
      <c r="L4456" s="324">
        <f>ROUND(SUMIF('VGT-Bewegungsdaten'!B:B,$A4456,'VGT-Bewegungsdaten'!D:D),2)</f>
        <v>0</v>
      </c>
      <c r="N4456" s="376" t="s">
        <v>4936</v>
      </c>
      <c r="O4456" s="376" t="s">
        <v>4950</v>
      </c>
      <c r="P4456" s="326">
        <f>ROUND(SUMIF('AV-Bewegungsdaten'!B:B,A4456,'AV-Bewegungsdaten'!C:C),3)</f>
        <v>0</v>
      </c>
      <c r="Q4456" s="324">
        <f>ROUND(SUMIF('AV-Bewegungsdaten'!B:B,$A4456,'AV-Bewegungsdaten'!D:D),2)</f>
        <v>0</v>
      </c>
      <c r="T4456" s="327"/>
      <c r="U4456" s="326">
        <f>ROUND(SUMIF('DV-Bewegungsdaten'!B:B,Kategorien!A4456,'DV-Bewegungsdaten'!D:D),3)</f>
        <v>0</v>
      </c>
      <c r="V4456" s="324">
        <f>ROUND(SUMIF('DV-Bewegungsdaten'!B:B,Kategorien!A4456,'DV-Bewegungsdaten'!E:E),3)</f>
        <v>0</v>
      </c>
      <c r="AD4456" s="390">
        <f t="shared" si="925"/>
        <v>25.914000000000001</v>
      </c>
      <c r="AE4456" s="390">
        <f t="shared" si="926"/>
        <v>27.606999999999999</v>
      </c>
      <c r="AF4456" s="390">
        <f t="shared" si="927"/>
        <v>28.745000000000001</v>
      </c>
      <c r="AG4456" s="390">
        <f t="shared" si="928"/>
        <v>28.648</v>
      </c>
      <c r="AH4456" s="390">
        <f t="shared" si="929"/>
        <v>28.29</v>
      </c>
      <c r="AI4456" s="390">
        <f t="shared" si="930"/>
        <v>28.91</v>
      </c>
      <c r="AJ4456" s="390">
        <f t="shared" si="931"/>
        <v>27.902999999999999</v>
      </c>
      <c r="AK4456" s="390">
        <f t="shared" si="932"/>
        <v>28.443999999999999</v>
      </c>
      <c r="AL4456" s="390">
        <f t="shared" si="933"/>
        <v>28.475000000000001</v>
      </c>
      <c r="AM4456" s="390">
        <f t="shared" si="934"/>
        <v>28.032</v>
      </c>
      <c r="AN4456" s="390">
        <f t="shared" si="935"/>
        <v>27.437000000000001</v>
      </c>
      <c r="AO4456" s="390">
        <f t="shared" si="936"/>
        <v>28.123999999999999</v>
      </c>
    </row>
    <row r="4457" spans="1:41" ht="15" customHeight="1" x14ac:dyDescent="0.25">
      <c r="A4457" s="127" t="s">
        <v>3268</v>
      </c>
      <c r="B4457" s="125" t="s">
        <v>169</v>
      </c>
      <c r="C4457" s="125" t="s">
        <v>4733</v>
      </c>
      <c r="D4457" s="125" t="s">
        <v>4771</v>
      </c>
      <c r="F4457" s="126">
        <v>16.38</v>
      </c>
      <c r="G4457" s="126">
        <v>16.779999999999998</v>
      </c>
      <c r="H4457" s="126">
        <v>0</v>
      </c>
      <c r="I4457" s="126"/>
      <c r="J4457" s="317"/>
      <c r="K4457" s="323">
        <f>ROUND(SUMIF('VGT-Bewegungsdaten'!B:B,A4457,'VGT-Bewegungsdaten'!C:C),3)</f>
        <v>0</v>
      </c>
      <c r="L4457" s="324">
        <f>ROUND(SUMIF('VGT-Bewegungsdaten'!B:B,$A4457,'VGT-Bewegungsdaten'!D:D),2)</f>
        <v>0</v>
      </c>
      <c r="N4457" s="376" t="s">
        <v>4936</v>
      </c>
      <c r="O4457" s="376" t="s">
        <v>4950</v>
      </c>
      <c r="P4457" s="326">
        <f>ROUND(SUMIF('AV-Bewegungsdaten'!B:B,A4457,'AV-Bewegungsdaten'!C:C),3)</f>
        <v>0</v>
      </c>
      <c r="Q4457" s="324">
        <f>ROUND(SUMIF('AV-Bewegungsdaten'!B:B,$A4457,'AV-Bewegungsdaten'!D:D),2)</f>
        <v>0</v>
      </c>
      <c r="T4457" s="327"/>
      <c r="U4457" s="326">
        <f>ROUND(SUMIF('DV-Bewegungsdaten'!B:B,Kategorien!A4457,'DV-Bewegungsdaten'!D:D),3)</f>
        <v>0</v>
      </c>
      <c r="V4457" s="324">
        <f>ROUND(SUMIF('DV-Bewegungsdaten'!B:B,Kategorien!A4457,'DV-Bewegungsdaten'!E:E),3)</f>
        <v>0</v>
      </c>
      <c r="AD4457" s="390">
        <f t="shared" si="925"/>
        <v>10.873999999999999</v>
      </c>
      <c r="AE4457" s="390">
        <f t="shared" si="926"/>
        <v>12.566999999999997</v>
      </c>
      <c r="AF4457" s="390">
        <f t="shared" si="927"/>
        <v>13.704999999999998</v>
      </c>
      <c r="AG4457" s="390">
        <f t="shared" si="928"/>
        <v>13.607999999999997</v>
      </c>
      <c r="AH4457" s="390">
        <f t="shared" si="929"/>
        <v>13.249999999999998</v>
      </c>
      <c r="AI4457" s="390">
        <f t="shared" si="930"/>
        <v>13.869999999999997</v>
      </c>
      <c r="AJ4457" s="390">
        <f t="shared" si="931"/>
        <v>12.862999999999998</v>
      </c>
      <c r="AK4457" s="390">
        <f t="shared" si="932"/>
        <v>13.403999999999998</v>
      </c>
      <c r="AL4457" s="390">
        <f t="shared" si="933"/>
        <v>13.434999999999997</v>
      </c>
      <c r="AM4457" s="390">
        <f t="shared" si="934"/>
        <v>12.991999999999997</v>
      </c>
      <c r="AN4457" s="390">
        <f t="shared" si="935"/>
        <v>12.396999999999998</v>
      </c>
      <c r="AO4457" s="390">
        <f t="shared" si="936"/>
        <v>13.083999999999998</v>
      </c>
    </row>
    <row r="4458" spans="1:41" ht="15" customHeight="1" x14ac:dyDescent="0.25">
      <c r="A4458" s="127" t="s">
        <v>3269</v>
      </c>
      <c r="B4458" s="125" t="s">
        <v>169</v>
      </c>
      <c r="C4458" s="125" t="s">
        <v>4733</v>
      </c>
      <c r="D4458" s="125" t="s">
        <v>4772</v>
      </c>
      <c r="F4458" s="126">
        <v>12</v>
      </c>
      <c r="G4458" s="126">
        <v>12.4</v>
      </c>
      <c r="H4458" s="126">
        <v>0</v>
      </c>
      <c r="I4458" s="126"/>
      <c r="J4458" s="317"/>
      <c r="K4458" s="323">
        <f>ROUND(SUMIF('VGT-Bewegungsdaten'!B:B,A4458,'VGT-Bewegungsdaten'!C:C),3)</f>
        <v>0</v>
      </c>
      <c r="L4458" s="324">
        <f>ROUND(SUMIF('VGT-Bewegungsdaten'!B:B,$A4458,'VGT-Bewegungsdaten'!D:D),2)</f>
        <v>0</v>
      </c>
      <c r="N4458" s="376" t="s">
        <v>4936</v>
      </c>
      <c r="O4458" s="376" t="s">
        <v>4950</v>
      </c>
      <c r="P4458" s="326">
        <f>ROUND(SUMIF('AV-Bewegungsdaten'!B:B,A4458,'AV-Bewegungsdaten'!C:C),3)</f>
        <v>0</v>
      </c>
      <c r="Q4458" s="324">
        <f>ROUND(SUMIF('AV-Bewegungsdaten'!B:B,$A4458,'AV-Bewegungsdaten'!D:D),2)</f>
        <v>0</v>
      </c>
      <c r="T4458" s="327"/>
      <c r="U4458" s="326">
        <f>ROUND(SUMIF('DV-Bewegungsdaten'!B:B,Kategorien!A4458,'DV-Bewegungsdaten'!D:D),3)</f>
        <v>0</v>
      </c>
      <c r="V4458" s="324">
        <f>ROUND(SUMIF('DV-Bewegungsdaten'!B:B,Kategorien!A4458,'DV-Bewegungsdaten'!E:E),3)</f>
        <v>0</v>
      </c>
      <c r="AD4458" s="390">
        <f t="shared" si="925"/>
        <v>6.4940000000000007</v>
      </c>
      <c r="AE4458" s="390">
        <f t="shared" si="926"/>
        <v>8.1870000000000012</v>
      </c>
      <c r="AF4458" s="390">
        <f t="shared" si="927"/>
        <v>9.3249999999999993</v>
      </c>
      <c r="AG4458" s="390">
        <f t="shared" si="928"/>
        <v>9.2279999999999998</v>
      </c>
      <c r="AH4458" s="390">
        <f t="shared" si="929"/>
        <v>8.870000000000001</v>
      </c>
      <c r="AI4458" s="390">
        <f t="shared" si="930"/>
        <v>9.49</v>
      </c>
      <c r="AJ4458" s="390">
        <f t="shared" si="931"/>
        <v>8.4830000000000005</v>
      </c>
      <c r="AK4458" s="390">
        <f t="shared" si="932"/>
        <v>9.0240000000000009</v>
      </c>
      <c r="AL4458" s="390">
        <f t="shared" si="933"/>
        <v>9.0549999999999997</v>
      </c>
      <c r="AM4458" s="390">
        <f t="shared" si="934"/>
        <v>8.6120000000000001</v>
      </c>
      <c r="AN4458" s="390">
        <f t="shared" si="935"/>
        <v>8.0169999999999995</v>
      </c>
      <c r="AO4458" s="390">
        <f t="shared" si="936"/>
        <v>8.7040000000000006</v>
      </c>
    </row>
    <row r="4459" spans="1:41" ht="15" customHeight="1" x14ac:dyDescent="0.25">
      <c r="A4459" s="127" t="s">
        <v>3270</v>
      </c>
      <c r="B4459" s="125" t="s">
        <v>169</v>
      </c>
      <c r="C4459" s="125" t="s">
        <v>4734</v>
      </c>
      <c r="D4459" s="125" t="s">
        <v>4773</v>
      </c>
      <c r="F4459" s="126">
        <v>29.73</v>
      </c>
      <c r="G4459" s="126">
        <v>30.13</v>
      </c>
      <c r="H4459" s="126">
        <v>0</v>
      </c>
      <c r="I4459" s="126"/>
      <c r="J4459" s="317"/>
      <c r="K4459" s="323">
        <f>ROUND(SUMIF('VGT-Bewegungsdaten'!B:B,A4459,'VGT-Bewegungsdaten'!C:C),3)</f>
        <v>0</v>
      </c>
      <c r="L4459" s="324">
        <f>ROUND(SUMIF('VGT-Bewegungsdaten'!B:B,$A4459,'VGT-Bewegungsdaten'!D:D),2)</f>
        <v>0</v>
      </c>
      <c r="N4459" s="376" t="s">
        <v>4936</v>
      </c>
      <c r="O4459" s="376" t="s">
        <v>4950</v>
      </c>
      <c r="P4459" s="326">
        <f>ROUND(SUMIF('AV-Bewegungsdaten'!B:B,A4459,'AV-Bewegungsdaten'!C:C),3)</f>
        <v>0</v>
      </c>
      <c r="Q4459" s="324">
        <f>ROUND(SUMIF('AV-Bewegungsdaten'!B:B,$A4459,'AV-Bewegungsdaten'!D:D),2)</f>
        <v>0</v>
      </c>
      <c r="T4459" s="327"/>
      <c r="U4459" s="326">
        <f>ROUND(SUMIF('DV-Bewegungsdaten'!B:B,Kategorien!A4459,'DV-Bewegungsdaten'!D:D),3)</f>
        <v>0</v>
      </c>
      <c r="V4459" s="324">
        <f>ROUND(SUMIF('DV-Bewegungsdaten'!B:B,Kategorien!A4459,'DV-Bewegungsdaten'!E:E),3)</f>
        <v>0</v>
      </c>
      <c r="AD4459" s="390">
        <f t="shared" si="925"/>
        <v>24.224</v>
      </c>
      <c r="AE4459" s="390">
        <f t="shared" si="926"/>
        <v>25.916999999999998</v>
      </c>
      <c r="AF4459" s="390">
        <f t="shared" si="927"/>
        <v>27.055</v>
      </c>
      <c r="AG4459" s="390">
        <f t="shared" si="928"/>
        <v>26.957999999999998</v>
      </c>
      <c r="AH4459" s="390">
        <f t="shared" si="929"/>
        <v>26.599999999999998</v>
      </c>
      <c r="AI4459" s="390">
        <f t="shared" si="930"/>
        <v>27.22</v>
      </c>
      <c r="AJ4459" s="390">
        <f t="shared" si="931"/>
        <v>26.213000000000001</v>
      </c>
      <c r="AK4459" s="390">
        <f t="shared" si="932"/>
        <v>26.753999999999998</v>
      </c>
      <c r="AL4459" s="390">
        <f t="shared" si="933"/>
        <v>26.785</v>
      </c>
      <c r="AM4459" s="390">
        <f t="shared" si="934"/>
        <v>26.341999999999999</v>
      </c>
      <c r="AN4459" s="390">
        <f t="shared" si="935"/>
        <v>25.747</v>
      </c>
      <c r="AO4459" s="390">
        <f t="shared" si="936"/>
        <v>26.433999999999997</v>
      </c>
    </row>
    <row r="4460" spans="1:41" ht="15" customHeight="1" x14ac:dyDescent="0.25">
      <c r="A4460" s="127" t="s">
        <v>3271</v>
      </c>
      <c r="B4460" s="125" t="s">
        <v>169</v>
      </c>
      <c r="C4460" s="125" t="s">
        <v>4733</v>
      </c>
      <c r="D4460" s="125" t="s">
        <v>4774</v>
      </c>
      <c r="F4460" s="126">
        <v>16.38</v>
      </c>
      <c r="G4460" s="126">
        <v>16.779999999999998</v>
      </c>
      <c r="H4460" s="126">
        <v>0</v>
      </c>
      <c r="I4460" s="126"/>
      <c r="J4460" s="317"/>
      <c r="K4460" s="323">
        <f>ROUND(SUMIF('VGT-Bewegungsdaten'!B:B,A4460,'VGT-Bewegungsdaten'!C:C),3)</f>
        <v>0</v>
      </c>
      <c r="L4460" s="324">
        <f>ROUND(SUMIF('VGT-Bewegungsdaten'!B:B,$A4460,'VGT-Bewegungsdaten'!D:D),2)</f>
        <v>0</v>
      </c>
      <c r="N4460" s="376" t="s">
        <v>4936</v>
      </c>
      <c r="O4460" s="376" t="s">
        <v>4950</v>
      </c>
      <c r="P4460" s="326">
        <f>ROUND(SUMIF('AV-Bewegungsdaten'!B:B,A4460,'AV-Bewegungsdaten'!C:C),3)</f>
        <v>0</v>
      </c>
      <c r="Q4460" s="324">
        <f>ROUND(SUMIF('AV-Bewegungsdaten'!B:B,$A4460,'AV-Bewegungsdaten'!D:D),2)</f>
        <v>0</v>
      </c>
      <c r="T4460" s="327"/>
      <c r="U4460" s="326">
        <f>ROUND(SUMIF('DV-Bewegungsdaten'!B:B,Kategorien!A4460,'DV-Bewegungsdaten'!D:D),3)</f>
        <v>0</v>
      </c>
      <c r="V4460" s="324">
        <f>ROUND(SUMIF('DV-Bewegungsdaten'!B:B,Kategorien!A4460,'DV-Bewegungsdaten'!E:E),3)</f>
        <v>0</v>
      </c>
      <c r="AD4460" s="390">
        <f t="shared" si="925"/>
        <v>10.873999999999999</v>
      </c>
      <c r="AE4460" s="390">
        <f t="shared" si="926"/>
        <v>12.566999999999997</v>
      </c>
      <c r="AF4460" s="390">
        <f t="shared" si="927"/>
        <v>13.704999999999998</v>
      </c>
      <c r="AG4460" s="390">
        <f t="shared" si="928"/>
        <v>13.607999999999997</v>
      </c>
      <c r="AH4460" s="390">
        <f t="shared" si="929"/>
        <v>13.249999999999998</v>
      </c>
      <c r="AI4460" s="390">
        <f t="shared" si="930"/>
        <v>13.869999999999997</v>
      </c>
      <c r="AJ4460" s="390">
        <f t="shared" si="931"/>
        <v>12.862999999999998</v>
      </c>
      <c r="AK4460" s="390">
        <f t="shared" si="932"/>
        <v>13.403999999999998</v>
      </c>
      <c r="AL4460" s="390">
        <f t="shared" si="933"/>
        <v>13.434999999999997</v>
      </c>
      <c r="AM4460" s="390">
        <f t="shared" si="934"/>
        <v>12.991999999999997</v>
      </c>
      <c r="AN4460" s="390">
        <f t="shared" si="935"/>
        <v>12.396999999999998</v>
      </c>
      <c r="AO4460" s="390">
        <f t="shared" si="936"/>
        <v>13.083999999999998</v>
      </c>
    </row>
    <row r="4461" spans="1:41" ht="15" customHeight="1" x14ac:dyDescent="0.25">
      <c r="A4461" s="127" t="s">
        <v>3272</v>
      </c>
      <c r="B4461" s="125" t="s">
        <v>169</v>
      </c>
      <c r="C4461" s="125" t="s">
        <v>4733</v>
      </c>
      <c r="D4461" s="125" t="s">
        <v>4775</v>
      </c>
      <c r="F4461" s="126">
        <v>12</v>
      </c>
      <c r="G4461" s="126">
        <v>12.4</v>
      </c>
      <c r="H4461" s="126">
        <v>0</v>
      </c>
      <c r="I4461" s="126"/>
      <c r="J4461" s="317"/>
      <c r="K4461" s="323">
        <f>ROUND(SUMIF('VGT-Bewegungsdaten'!B:B,A4461,'VGT-Bewegungsdaten'!C:C),3)</f>
        <v>0</v>
      </c>
      <c r="L4461" s="324">
        <f>ROUND(SUMIF('VGT-Bewegungsdaten'!B:B,$A4461,'VGT-Bewegungsdaten'!D:D),2)</f>
        <v>0</v>
      </c>
      <c r="N4461" s="376" t="s">
        <v>4936</v>
      </c>
      <c r="O4461" s="376" t="s">
        <v>4950</v>
      </c>
      <c r="P4461" s="326">
        <f>ROUND(SUMIF('AV-Bewegungsdaten'!B:B,A4461,'AV-Bewegungsdaten'!C:C),3)</f>
        <v>0</v>
      </c>
      <c r="Q4461" s="324">
        <f>ROUND(SUMIF('AV-Bewegungsdaten'!B:B,$A4461,'AV-Bewegungsdaten'!D:D),2)</f>
        <v>0</v>
      </c>
      <c r="T4461" s="327"/>
      <c r="U4461" s="326">
        <f>ROUND(SUMIF('DV-Bewegungsdaten'!B:B,Kategorien!A4461,'DV-Bewegungsdaten'!D:D),3)</f>
        <v>0</v>
      </c>
      <c r="V4461" s="324">
        <f>ROUND(SUMIF('DV-Bewegungsdaten'!B:B,Kategorien!A4461,'DV-Bewegungsdaten'!E:E),3)</f>
        <v>0</v>
      </c>
      <c r="AD4461" s="390">
        <f t="shared" si="925"/>
        <v>6.4940000000000007</v>
      </c>
      <c r="AE4461" s="390">
        <f t="shared" si="926"/>
        <v>8.1870000000000012</v>
      </c>
      <c r="AF4461" s="390">
        <f t="shared" si="927"/>
        <v>9.3249999999999993</v>
      </c>
      <c r="AG4461" s="390">
        <f t="shared" si="928"/>
        <v>9.2279999999999998</v>
      </c>
      <c r="AH4461" s="390">
        <f t="shared" si="929"/>
        <v>8.870000000000001</v>
      </c>
      <c r="AI4461" s="390">
        <f t="shared" si="930"/>
        <v>9.49</v>
      </c>
      <c r="AJ4461" s="390">
        <f t="shared" si="931"/>
        <v>8.4830000000000005</v>
      </c>
      <c r="AK4461" s="390">
        <f t="shared" si="932"/>
        <v>9.0240000000000009</v>
      </c>
      <c r="AL4461" s="390">
        <f t="shared" si="933"/>
        <v>9.0549999999999997</v>
      </c>
      <c r="AM4461" s="390">
        <f t="shared" si="934"/>
        <v>8.6120000000000001</v>
      </c>
      <c r="AN4461" s="390">
        <f t="shared" si="935"/>
        <v>8.0169999999999995</v>
      </c>
      <c r="AO4461" s="390">
        <f t="shared" si="936"/>
        <v>8.7040000000000006</v>
      </c>
    </row>
    <row r="4462" spans="1:41" ht="15" customHeight="1" x14ac:dyDescent="0.25">
      <c r="A4462" s="127" t="s">
        <v>3977</v>
      </c>
      <c r="B4462" s="125" t="s">
        <v>169</v>
      </c>
      <c r="C4462" s="125" t="s">
        <v>4008</v>
      </c>
      <c r="D4462" s="125" t="s">
        <v>4723</v>
      </c>
      <c r="F4462" s="126">
        <v>28.74</v>
      </c>
      <c r="G4462" s="126">
        <v>29.139999999999997</v>
      </c>
      <c r="H4462" s="126">
        <v>22.99</v>
      </c>
      <c r="I4462" s="126"/>
      <c r="J4462" s="317"/>
      <c r="K4462" s="323">
        <f>ROUND(SUMIF('VGT-Bewegungsdaten'!B:B,A4462,'VGT-Bewegungsdaten'!C:C),3)</f>
        <v>0</v>
      </c>
      <c r="L4462" s="324">
        <f>ROUND(SUMIF('VGT-Bewegungsdaten'!B:B,$A4462,'VGT-Bewegungsdaten'!D:D),2)</f>
        <v>0</v>
      </c>
      <c r="N4462" s="376" t="s">
        <v>4930</v>
      </c>
      <c r="O4462" s="376" t="s">
        <v>4950</v>
      </c>
      <c r="P4462" s="326">
        <f>ROUND(SUMIF('AV-Bewegungsdaten'!B:B,A4462,'AV-Bewegungsdaten'!C:C),3)</f>
        <v>0</v>
      </c>
      <c r="Q4462" s="324">
        <f>ROUND(SUMIF('AV-Bewegungsdaten'!B:B,$A4462,'AV-Bewegungsdaten'!D:D),2)</f>
        <v>0</v>
      </c>
      <c r="T4462" s="327"/>
      <c r="U4462" s="326">
        <f>ROUND(SUMIF('DV-Bewegungsdaten'!B:B,Kategorien!A4462,'DV-Bewegungsdaten'!D:D),3)</f>
        <v>0</v>
      </c>
      <c r="V4462" s="324">
        <f>ROUND(SUMIF('DV-Bewegungsdaten'!B:B,Kategorien!A4462,'DV-Bewegungsdaten'!E:E),3)</f>
        <v>0</v>
      </c>
      <c r="AD4462" s="390">
        <f t="shared" si="925"/>
        <v>23.233999999999998</v>
      </c>
      <c r="AE4462" s="390">
        <f t="shared" si="926"/>
        <v>24.926999999999996</v>
      </c>
      <c r="AF4462" s="390">
        <f t="shared" si="927"/>
        <v>26.064999999999998</v>
      </c>
      <c r="AG4462" s="390">
        <f t="shared" si="928"/>
        <v>25.967999999999996</v>
      </c>
      <c r="AH4462" s="390">
        <f t="shared" si="929"/>
        <v>25.609999999999996</v>
      </c>
      <c r="AI4462" s="390">
        <f t="shared" si="930"/>
        <v>26.229999999999997</v>
      </c>
      <c r="AJ4462" s="390">
        <f t="shared" si="931"/>
        <v>25.222999999999999</v>
      </c>
      <c r="AK4462" s="390">
        <f t="shared" si="932"/>
        <v>25.763999999999996</v>
      </c>
      <c r="AL4462" s="390">
        <f t="shared" si="933"/>
        <v>25.794999999999998</v>
      </c>
      <c r="AM4462" s="390">
        <f t="shared" si="934"/>
        <v>25.351999999999997</v>
      </c>
      <c r="AN4462" s="390">
        <f t="shared" si="935"/>
        <v>24.756999999999998</v>
      </c>
      <c r="AO4462" s="390">
        <f t="shared" si="936"/>
        <v>25.443999999999996</v>
      </c>
    </row>
    <row r="4463" spans="1:41" ht="15" customHeight="1" x14ac:dyDescent="0.25">
      <c r="A4463" s="127" t="s">
        <v>3978</v>
      </c>
      <c r="B4463" s="125" t="s">
        <v>169</v>
      </c>
      <c r="C4463" s="125" t="s">
        <v>4008</v>
      </c>
      <c r="D4463" s="125" t="s">
        <v>4724</v>
      </c>
      <c r="F4463" s="126">
        <v>27.33</v>
      </c>
      <c r="G4463" s="126">
        <v>27.729999999999997</v>
      </c>
      <c r="H4463" s="126">
        <v>21.86</v>
      </c>
      <c r="I4463" s="126"/>
      <c r="J4463" s="317"/>
      <c r="K4463" s="323">
        <f>ROUND(SUMIF('VGT-Bewegungsdaten'!B:B,A4463,'VGT-Bewegungsdaten'!C:C),3)</f>
        <v>0</v>
      </c>
      <c r="L4463" s="324">
        <f>ROUND(SUMIF('VGT-Bewegungsdaten'!B:B,$A4463,'VGT-Bewegungsdaten'!D:D),2)</f>
        <v>0</v>
      </c>
      <c r="N4463" s="376" t="s">
        <v>4930</v>
      </c>
      <c r="O4463" s="376" t="s">
        <v>4950</v>
      </c>
      <c r="P4463" s="326">
        <f>ROUND(SUMIF('AV-Bewegungsdaten'!B:B,A4463,'AV-Bewegungsdaten'!C:C),3)</f>
        <v>0</v>
      </c>
      <c r="Q4463" s="324">
        <f>ROUND(SUMIF('AV-Bewegungsdaten'!B:B,$A4463,'AV-Bewegungsdaten'!D:D),2)</f>
        <v>0</v>
      </c>
      <c r="T4463" s="327"/>
      <c r="U4463" s="326">
        <f>ROUND(SUMIF('DV-Bewegungsdaten'!B:B,Kategorien!A4463,'DV-Bewegungsdaten'!D:D),3)</f>
        <v>0</v>
      </c>
      <c r="V4463" s="324">
        <f>ROUND(SUMIF('DV-Bewegungsdaten'!B:B,Kategorien!A4463,'DV-Bewegungsdaten'!E:E),3)</f>
        <v>0</v>
      </c>
      <c r="AD4463" s="390">
        <f t="shared" si="925"/>
        <v>21.823999999999998</v>
      </c>
      <c r="AE4463" s="390">
        <f t="shared" si="926"/>
        <v>23.516999999999996</v>
      </c>
      <c r="AF4463" s="390">
        <f t="shared" si="927"/>
        <v>24.654999999999998</v>
      </c>
      <c r="AG4463" s="390">
        <f t="shared" si="928"/>
        <v>24.557999999999996</v>
      </c>
      <c r="AH4463" s="390">
        <f t="shared" si="929"/>
        <v>24.199999999999996</v>
      </c>
      <c r="AI4463" s="390">
        <f t="shared" si="930"/>
        <v>24.819999999999997</v>
      </c>
      <c r="AJ4463" s="390">
        <f t="shared" si="931"/>
        <v>23.812999999999995</v>
      </c>
      <c r="AK4463" s="390">
        <f t="shared" si="932"/>
        <v>24.353999999999996</v>
      </c>
      <c r="AL4463" s="390">
        <f t="shared" si="933"/>
        <v>24.384999999999998</v>
      </c>
      <c r="AM4463" s="390">
        <f t="shared" si="934"/>
        <v>23.941999999999997</v>
      </c>
      <c r="AN4463" s="390">
        <f t="shared" si="935"/>
        <v>23.346999999999998</v>
      </c>
      <c r="AO4463" s="390">
        <f t="shared" si="936"/>
        <v>24.033999999999995</v>
      </c>
    </row>
    <row r="4464" spans="1:41" ht="15" customHeight="1" x14ac:dyDescent="0.25">
      <c r="A4464" s="127" t="s">
        <v>3979</v>
      </c>
      <c r="B4464" s="125" t="s">
        <v>169</v>
      </c>
      <c r="C4464" s="125" t="s">
        <v>4008</v>
      </c>
      <c r="D4464" s="125" t="s">
        <v>4764</v>
      </c>
      <c r="F4464" s="126">
        <v>25.86</v>
      </c>
      <c r="G4464" s="126">
        <v>26.259999999999998</v>
      </c>
      <c r="H4464" s="126">
        <v>20.69</v>
      </c>
      <c r="I4464" s="126"/>
      <c r="J4464" s="317"/>
      <c r="K4464" s="323">
        <f>ROUND(SUMIF('VGT-Bewegungsdaten'!B:B,A4464,'VGT-Bewegungsdaten'!C:C),3)</f>
        <v>0</v>
      </c>
      <c r="L4464" s="324">
        <f>ROUND(SUMIF('VGT-Bewegungsdaten'!B:B,$A4464,'VGT-Bewegungsdaten'!D:D),2)</f>
        <v>0</v>
      </c>
      <c r="N4464" s="376" t="s">
        <v>4930</v>
      </c>
      <c r="O4464" s="376" t="s">
        <v>4950</v>
      </c>
      <c r="P4464" s="326">
        <f>ROUND(SUMIF('AV-Bewegungsdaten'!B:B,A4464,'AV-Bewegungsdaten'!C:C),3)</f>
        <v>0</v>
      </c>
      <c r="Q4464" s="324">
        <f>ROUND(SUMIF('AV-Bewegungsdaten'!B:B,$A4464,'AV-Bewegungsdaten'!D:D),2)</f>
        <v>0</v>
      </c>
      <c r="T4464" s="327"/>
      <c r="U4464" s="326">
        <f>ROUND(SUMIF('DV-Bewegungsdaten'!B:B,Kategorien!A4464,'DV-Bewegungsdaten'!D:D),3)</f>
        <v>0</v>
      </c>
      <c r="V4464" s="324">
        <f>ROUND(SUMIF('DV-Bewegungsdaten'!B:B,Kategorien!A4464,'DV-Bewegungsdaten'!E:E),3)</f>
        <v>0</v>
      </c>
      <c r="AD4464" s="390">
        <f t="shared" si="925"/>
        <v>20.353999999999999</v>
      </c>
      <c r="AE4464" s="390">
        <f t="shared" si="926"/>
        <v>22.046999999999997</v>
      </c>
      <c r="AF4464" s="390">
        <f t="shared" si="927"/>
        <v>23.184999999999999</v>
      </c>
      <c r="AG4464" s="390">
        <f t="shared" si="928"/>
        <v>23.087999999999997</v>
      </c>
      <c r="AH4464" s="390">
        <f t="shared" si="929"/>
        <v>22.729999999999997</v>
      </c>
      <c r="AI4464" s="390">
        <f t="shared" si="930"/>
        <v>23.349999999999998</v>
      </c>
      <c r="AJ4464" s="390">
        <f t="shared" si="931"/>
        <v>22.342999999999996</v>
      </c>
      <c r="AK4464" s="390">
        <f t="shared" si="932"/>
        <v>22.883999999999997</v>
      </c>
      <c r="AL4464" s="390">
        <f t="shared" si="933"/>
        <v>22.914999999999999</v>
      </c>
      <c r="AM4464" s="390">
        <f t="shared" si="934"/>
        <v>22.471999999999998</v>
      </c>
      <c r="AN4464" s="390">
        <f t="shared" si="935"/>
        <v>21.876999999999999</v>
      </c>
      <c r="AO4464" s="390">
        <f t="shared" si="936"/>
        <v>22.563999999999997</v>
      </c>
    </row>
    <row r="4465" spans="1:41" ht="15" customHeight="1" x14ac:dyDescent="0.25">
      <c r="A4465" s="127" t="s">
        <v>3980</v>
      </c>
      <c r="B4465" s="125" t="s">
        <v>169</v>
      </c>
      <c r="C4465" s="125" t="s">
        <v>4008</v>
      </c>
      <c r="D4465" s="125" t="s">
        <v>4765</v>
      </c>
      <c r="F4465" s="126">
        <v>21.56</v>
      </c>
      <c r="G4465" s="126">
        <v>21.959999999999997</v>
      </c>
      <c r="H4465" s="126">
        <v>17.25</v>
      </c>
      <c r="I4465" s="126"/>
      <c r="J4465" s="317"/>
      <c r="K4465" s="323">
        <f>ROUND(SUMIF('VGT-Bewegungsdaten'!B:B,A4465,'VGT-Bewegungsdaten'!C:C),3)</f>
        <v>0</v>
      </c>
      <c r="L4465" s="324">
        <f>ROUND(SUMIF('VGT-Bewegungsdaten'!B:B,$A4465,'VGT-Bewegungsdaten'!D:D),2)</f>
        <v>0</v>
      </c>
      <c r="N4465" s="376" t="s">
        <v>4930</v>
      </c>
      <c r="O4465" s="376" t="s">
        <v>4950</v>
      </c>
      <c r="P4465" s="326">
        <f>ROUND(SUMIF('AV-Bewegungsdaten'!B:B,A4465,'AV-Bewegungsdaten'!C:C),3)</f>
        <v>0</v>
      </c>
      <c r="Q4465" s="324">
        <f>ROUND(SUMIF('AV-Bewegungsdaten'!B:B,$A4465,'AV-Bewegungsdaten'!D:D),2)</f>
        <v>0</v>
      </c>
      <c r="T4465" s="327"/>
      <c r="U4465" s="326">
        <f>ROUND(SUMIF('DV-Bewegungsdaten'!B:B,Kategorien!A4465,'DV-Bewegungsdaten'!D:D),3)</f>
        <v>0</v>
      </c>
      <c r="V4465" s="324">
        <f>ROUND(SUMIF('DV-Bewegungsdaten'!B:B,Kategorien!A4465,'DV-Bewegungsdaten'!E:E),3)</f>
        <v>0</v>
      </c>
      <c r="AD4465" s="390">
        <f t="shared" si="925"/>
        <v>16.053999999999998</v>
      </c>
      <c r="AE4465" s="390">
        <f t="shared" si="926"/>
        <v>17.746999999999996</v>
      </c>
      <c r="AF4465" s="390">
        <f t="shared" si="927"/>
        <v>18.884999999999998</v>
      </c>
      <c r="AG4465" s="390">
        <f t="shared" si="928"/>
        <v>18.787999999999997</v>
      </c>
      <c r="AH4465" s="390">
        <f t="shared" si="929"/>
        <v>18.429999999999996</v>
      </c>
      <c r="AI4465" s="390">
        <f t="shared" si="930"/>
        <v>19.049999999999997</v>
      </c>
      <c r="AJ4465" s="390">
        <f t="shared" si="931"/>
        <v>18.042999999999999</v>
      </c>
      <c r="AK4465" s="390">
        <f t="shared" si="932"/>
        <v>18.583999999999996</v>
      </c>
      <c r="AL4465" s="390">
        <f t="shared" si="933"/>
        <v>18.614999999999998</v>
      </c>
      <c r="AM4465" s="390">
        <f t="shared" si="934"/>
        <v>18.171999999999997</v>
      </c>
      <c r="AN4465" s="390">
        <f t="shared" si="935"/>
        <v>17.576999999999998</v>
      </c>
      <c r="AO4465" s="390">
        <f t="shared" si="936"/>
        <v>18.263999999999996</v>
      </c>
    </row>
    <row r="4466" spans="1:41" ht="15" customHeight="1" x14ac:dyDescent="0.25">
      <c r="A4466" s="127" t="s">
        <v>3981</v>
      </c>
      <c r="B4466" s="125" t="s">
        <v>169</v>
      </c>
      <c r="C4466" s="125" t="s">
        <v>4008</v>
      </c>
      <c r="D4466" s="125" t="s">
        <v>4766</v>
      </c>
      <c r="F4466" s="126">
        <v>28.74</v>
      </c>
      <c r="G4466" s="126">
        <v>29.139999999999997</v>
      </c>
      <c r="H4466" s="126">
        <v>0</v>
      </c>
      <c r="I4466" s="126"/>
      <c r="J4466" s="317"/>
      <c r="K4466" s="323">
        <f>ROUND(SUMIF('VGT-Bewegungsdaten'!B:B,A4466,'VGT-Bewegungsdaten'!C:C),3)</f>
        <v>0</v>
      </c>
      <c r="L4466" s="324">
        <f>ROUND(SUMIF('VGT-Bewegungsdaten'!B:B,$A4466,'VGT-Bewegungsdaten'!D:D),2)</f>
        <v>0</v>
      </c>
      <c r="N4466" s="376" t="s">
        <v>4936</v>
      </c>
      <c r="O4466" s="376" t="s">
        <v>4950</v>
      </c>
      <c r="P4466" s="326">
        <f>ROUND(SUMIF('AV-Bewegungsdaten'!B:B,A4466,'AV-Bewegungsdaten'!C:C),3)</f>
        <v>0</v>
      </c>
      <c r="Q4466" s="324">
        <f>ROUND(SUMIF('AV-Bewegungsdaten'!B:B,$A4466,'AV-Bewegungsdaten'!D:D),2)</f>
        <v>0</v>
      </c>
      <c r="T4466" s="327"/>
      <c r="U4466" s="326">
        <f>ROUND(SUMIF('DV-Bewegungsdaten'!B:B,Kategorien!A4466,'DV-Bewegungsdaten'!D:D),3)</f>
        <v>0</v>
      </c>
      <c r="V4466" s="324">
        <f>ROUND(SUMIF('DV-Bewegungsdaten'!B:B,Kategorien!A4466,'DV-Bewegungsdaten'!E:E),3)</f>
        <v>0</v>
      </c>
      <c r="AD4466" s="390">
        <f t="shared" si="925"/>
        <v>23.233999999999998</v>
      </c>
      <c r="AE4466" s="390">
        <f t="shared" si="926"/>
        <v>24.926999999999996</v>
      </c>
      <c r="AF4466" s="390">
        <f t="shared" si="927"/>
        <v>26.064999999999998</v>
      </c>
      <c r="AG4466" s="390">
        <f t="shared" si="928"/>
        <v>25.967999999999996</v>
      </c>
      <c r="AH4466" s="390">
        <f t="shared" si="929"/>
        <v>25.609999999999996</v>
      </c>
      <c r="AI4466" s="390">
        <f t="shared" si="930"/>
        <v>26.229999999999997</v>
      </c>
      <c r="AJ4466" s="390">
        <f t="shared" si="931"/>
        <v>25.222999999999999</v>
      </c>
      <c r="AK4466" s="390">
        <f t="shared" si="932"/>
        <v>25.763999999999996</v>
      </c>
      <c r="AL4466" s="390">
        <f t="shared" si="933"/>
        <v>25.794999999999998</v>
      </c>
      <c r="AM4466" s="390">
        <f t="shared" si="934"/>
        <v>25.351999999999997</v>
      </c>
      <c r="AN4466" s="390">
        <f t="shared" si="935"/>
        <v>24.756999999999998</v>
      </c>
      <c r="AO4466" s="390">
        <f t="shared" si="936"/>
        <v>25.443999999999996</v>
      </c>
    </row>
    <row r="4467" spans="1:41" ht="15" customHeight="1" x14ac:dyDescent="0.25">
      <c r="A4467" s="127" t="s">
        <v>3982</v>
      </c>
      <c r="B4467" s="125" t="s">
        <v>169</v>
      </c>
      <c r="C4467" s="125" t="s">
        <v>4008</v>
      </c>
      <c r="D4467" s="125" t="s">
        <v>4768</v>
      </c>
      <c r="F4467" s="126">
        <v>16.38</v>
      </c>
      <c r="G4467" s="126">
        <v>16.779999999999998</v>
      </c>
      <c r="H4467" s="126">
        <v>0</v>
      </c>
      <c r="I4467" s="126"/>
      <c r="J4467" s="317"/>
      <c r="K4467" s="323">
        <f>ROUND(SUMIF('VGT-Bewegungsdaten'!B:B,A4467,'VGT-Bewegungsdaten'!C:C),3)</f>
        <v>0</v>
      </c>
      <c r="L4467" s="324">
        <f>ROUND(SUMIF('VGT-Bewegungsdaten'!B:B,$A4467,'VGT-Bewegungsdaten'!D:D),2)</f>
        <v>0</v>
      </c>
      <c r="N4467" s="376" t="s">
        <v>4936</v>
      </c>
      <c r="O4467" s="376" t="s">
        <v>4950</v>
      </c>
      <c r="P4467" s="326">
        <f>ROUND(SUMIF('AV-Bewegungsdaten'!B:B,A4467,'AV-Bewegungsdaten'!C:C),3)</f>
        <v>0</v>
      </c>
      <c r="Q4467" s="324">
        <f>ROUND(SUMIF('AV-Bewegungsdaten'!B:B,$A4467,'AV-Bewegungsdaten'!D:D),2)</f>
        <v>0</v>
      </c>
      <c r="T4467" s="327"/>
      <c r="U4467" s="326">
        <f>ROUND(SUMIF('DV-Bewegungsdaten'!B:B,Kategorien!A4467,'DV-Bewegungsdaten'!D:D),3)</f>
        <v>0</v>
      </c>
      <c r="V4467" s="324">
        <f>ROUND(SUMIF('DV-Bewegungsdaten'!B:B,Kategorien!A4467,'DV-Bewegungsdaten'!E:E),3)</f>
        <v>0</v>
      </c>
      <c r="AD4467" s="390">
        <f t="shared" si="925"/>
        <v>10.873999999999999</v>
      </c>
      <c r="AE4467" s="390">
        <f t="shared" si="926"/>
        <v>12.566999999999997</v>
      </c>
      <c r="AF4467" s="390">
        <f t="shared" si="927"/>
        <v>13.704999999999998</v>
      </c>
      <c r="AG4467" s="390">
        <f t="shared" si="928"/>
        <v>13.607999999999997</v>
      </c>
      <c r="AH4467" s="390">
        <f t="shared" si="929"/>
        <v>13.249999999999998</v>
      </c>
      <c r="AI4467" s="390">
        <f t="shared" si="930"/>
        <v>13.869999999999997</v>
      </c>
      <c r="AJ4467" s="390">
        <f t="shared" si="931"/>
        <v>12.862999999999998</v>
      </c>
      <c r="AK4467" s="390">
        <f t="shared" si="932"/>
        <v>13.403999999999998</v>
      </c>
      <c r="AL4467" s="390">
        <f t="shared" si="933"/>
        <v>13.434999999999997</v>
      </c>
      <c r="AM4467" s="390">
        <f t="shared" si="934"/>
        <v>12.991999999999997</v>
      </c>
      <c r="AN4467" s="390">
        <f t="shared" si="935"/>
        <v>12.396999999999998</v>
      </c>
      <c r="AO4467" s="390">
        <f t="shared" si="936"/>
        <v>13.083999999999998</v>
      </c>
    </row>
    <row r="4468" spans="1:41" ht="15" customHeight="1" x14ac:dyDescent="0.25">
      <c r="A4468" s="127" t="s">
        <v>3983</v>
      </c>
      <c r="B4468" s="125" t="s">
        <v>169</v>
      </c>
      <c r="C4468" s="125" t="s">
        <v>4008</v>
      </c>
      <c r="D4468" s="125" t="s">
        <v>4769</v>
      </c>
      <c r="F4468" s="126">
        <v>12</v>
      </c>
      <c r="G4468" s="126">
        <v>12.4</v>
      </c>
      <c r="H4468" s="126">
        <v>0</v>
      </c>
      <c r="I4468" s="126"/>
      <c r="J4468" s="317"/>
      <c r="K4468" s="323">
        <f>ROUND(SUMIF('VGT-Bewegungsdaten'!B:B,A4468,'VGT-Bewegungsdaten'!C:C),3)</f>
        <v>0</v>
      </c>
      <c r="L4468" s="324">
        <f>ROUND(SUMIF('VGT-Bewegungsdaten'!B:B,$A4468,'VGT-Bewegungsdaten'!D:D),2)</f>
        <v>0</v>
      </c>
      <c r="N4468" s="376" t="s">
        <v>4936</v>
      </c>
      <c r="O4468" s="376" t="s">
        <v>4950</v>
      </c>
      <c r="P4468" s="326">
        <f>ROUND(SUMIF('AV-Bewegungsdaten'!B:B,A4468,'AV-Bewegungsdaten'!C:C),3)</f>
        <v>0</v>
      </c>
      <c r="Q4468" s="324">
        <f>ROUND(SUMIF('AV-Bewegungsdaten'!B:B,$A4468,'AV-Bewegungsdaten'!D:D),2)</f>
        <v>0</v>
      </c>
      <c r="T4468" s="327"/>
      <c r="U4468" s="326">
        <f>ROUND(SUMIF('DV-Bewegungsdaten'!B:B,Kategorien!A4468,'DV-Bewegungsdaten'!D:D),3)</f>
        <v>0</v>
      </c>
      <c r="V4468" s="324">
        <f>ROUND(SUMIF('DV-Bewegungsdaten'!B:B,Kategorien!A4468,'DV-Bewegungsdaten'!E:E),3)</f>
        <v>0</v>
      </c>
      <c r="AD4468" s="390">
        <f t="shared" si="925"/>
        <v>6.4940000000000007</v>
      </c>
      <c r="AE4468" s="390">
        <f t="shared" si="926"/>
        <v>8.1870000000000012</v>
      </c>
      <c r="AF4468" s="390">
        <f t="shared" si="927"/>
        <v>9.3249999999999993</v>
      </c>
      <c r="AG4468" s="390">
        <f t="shared" si="928"/>
        <v>9.2279999999999998</v>
      </c>
      <c r="AH4468" s="390">
        <f t="shared" si="929"/>
        <v>8.870000000000001</v>
      </c>
      <c r="AI4468" s="390">
        <f t="shared" si="930"/>
        <v>9.49</v>
      </c>
      <c r="AJ4468" s="390">
        <f t="shared" si="931"/>
        <v>8.4830000000000005</v>
      </c>
      <c r="AK4468" s="390">
        <f t="shared" si="932"/>
        <v>9.0240000000000009</v>
      </c>
      <c r="AL4468" s="390">
        <f t="shared" si="933"/>
        <v>9.0549999999999997</v>
      </c>
      <c r="AM4468" s="390">
        <f t="shared" si="934"/>
        <v>8.6120000000000001</v>
      </c>
      <c r="AN4468" s="390">
        <f t="shared" si="935"/>
        <v>8.0169999999999995</v>
      </c>
      <c r="AO4468" s="390">
        <f t="shared" si="936"/>
        <v>8.7040000000000006</v>
      </c>
    </row>
    <row r="4469" spans="1:41" ht="15" customHeight="1" x14ac:dyDescent="0.25">
      <c r="A4469" s="127" t="s">
        <v>3984</v>
      </c>
      <c r="B4469" s="125" t="s">
        <v>169</v>
      </c>
      <c r="C4469" s="125" t="s">
        <v>4008</v>
      </c>
      <c r="D4469" s="125" t="s">
        <v>4770</v>
      </c>
      <c r="F4469" s="126">
        <v>27.33</v>
      </c>
      <c r="G4469" s="126">
        <v>27.729999999999997</v>
      </c>
      <c r="H4469" s="126">
        <v>0</v>
      </c>
      <c r="I4469" s="126"/>
      <c r="J4469" s="317"/>
      <c r="K4469" s="323">
        <f>ROUND(SUMIF('VGT-Bewegungsdaten'!B:B,A4469,'VGT-Bewegungsdaten'!C:C),3)</f>
        <v>0</v>
      </c>
      <c r="L4469" s="324">
        <f>ROUND(SUMIF('VGT-Bewegungsdaten'!B:B,$A4469,'VGT-Bewegungsdaten'!D:D),2)</f>
        <v>0</v>
      </c>
      <c r="N4469" s="376" t="s">
        <v>4936</v>
      </c>
      <c r="O4469" s="376" t="s">
        <v>4950</v>
      </c>
      <c r="P4469" s="326">
        <f>ROUND(SUMIF('AV-Bewegungsdaten'!B:B,A4469,'AV-Bewegungsdaten'!C:C),3)</f>
        <v>0</v>
      </c>
      <c r="Q4469" s="324">
        <f>ROUND(SUMIF('AV-Bewegungsdaten'!B:B,$A4469,'AV-Bewegungsdaten'!D:D),2)</f>
        <v>0</v>
      </c>
      <c r="T4469" s="327"/>
      <c r="U4469" s="326">
        <f>ROUND(SUMIF('DV-Bewegungsdaten'!B:B,Kategorien!A4469,'DV-Bewegungsdaten'!D:D),3)</f>
        <v>0</v>
      </c>
      <c r="V4469" s="324">
        <f>ROUND(SUMIF('DV-Bewegungsdaten'!B:B,Kategorien!A4469,'DV-Bewegungsdaten'!E:E),3)</f>
        <v>0</v>
      </c>
      <c r="AD4469" s="390">
        <f t="shared" si="925"/>
        <v>21.823999999999998</v>
      </c>
      <c r="AE4469" s="390">
        <f t="shared" si="926"/>
        <v>23.516999999999996</v>
      </c>
      <c r="AF4469" s="390">
        <f t="shared" si="927"/>
        <v>24.654999999999998</v>
      </c>
      <c r="AG4469" s="390">
        <f t="shared" si="928"/>
        <v>24.557999999999996</v>
      </c>
      <c r="AH4469" s="390">
        <f t="shared" si="929"/>
        <v>24.199999999999996</v>
      </c>
      <c r="AI4469" s="390">
        <f t="shared" si="930"/>
        <v>24.819999999999997</v>
      </c>
      <c r="AJ4469" s="390">
        <f t="shared" si="931"/>
        <v>23.812999999999995</v>
      </c>
      <c r="AK4469" s="390">
        <f t="shared" si="932"/>
        <v>24.353999999999996</v>
      </c>
      <c r="AL4469" s="390">
        <f t="shared" si="933"/>
        <v>24.384999999999998</v>
      </c>
      <c r="AM4469" s="390">
        <f t="shared" si="934"/>
        <v>23.941999999999997</v>
      </c>
      <c r="AN4469" s="390">
        <f t="shared" si="935"/>
        <v>23.346999999999998</v>
      </c>
      <c r="AO4469" s="390">
        <f t="shared" si="936"/>
        <v>24.033999999999995</v>
      </c>
    </row>
    <row r="4470" spans="1:41" ht="15" customHeight="1" x14ac:dyDescent="0.25">
      <c r="A4470" s="127" t="s">
        <v>3985</v>
      </c>
      <c r="B4470" s="125" t="s">
        <v>169</v>
      </c>
      <c r="C4470" s="125" t="s">
        <v>4008</v>
      </c>
      <c r="D4470" s="125" t="s">
        <v>4771</v>
      </c>
      <c r="F4470" s="126">
        <v>16.38</v>
      </c>
      <c r="G4470" s="126">
        <v>16.779999999999998</v>
      </c>
      <c r="H4470" s="126">
        <v>0</v>
      </c>
      <c r="I4470" s="126"/>
      <c r="J4470" s="317"/>
      <c r="K4470" s="323">
        <f>ROUND(SUMIF('VGT-Bewegungsdaten'!B:B,A4470,'VGT-Bewegungsdaten'!C:C),3)</f>
        <v>0</v>
      </c>
      <c r="L4470" s="324">
        <f>ROUND(SUMIF('VGT-Bewegungsdaten'!B:B,$A4470,'VGT-Bewegungsdaten'!D:D),2)</f>
        <v>0</v>
      </c>
      <c r="N4470" s="376" t="s">
        <v>4936</v>
      </c>
      <c r="O4470" s="376" t="s">
        <v>4950</v>
      </c>
      <c r="P4470" s="326">
        <f>ROUND(SUMIF('AV-Bewegungsdaten'!B:B,A4470,'AV-Bewegungsdaten'!C:C),3)</f>
        <v>0</v>
      </c>
      <c r="Q4470" s="324">
        <f>ROUND(SUMIF('AV-Bewegungsdaten'!B:B,$A4470,'AV-Bewegungsdaten'!D:D),2)</f>
        <v>0</v>
      </c>
      <c r="T4470" s="327"/>
      <c r="U4470" s="326">
        <f>ROUND(SUMIF('DV-Bewegungsdaten'!B:B,Kategorien!A4470,'DV-Bewegungsdaten'!D:D),3)</f>
        <v>0</v>
      </c>
      <c r="V4470" s="324">
        <f>ROUND(SUMIF('DV-Bewegungsdaten'!B:B,Kategorien!A4470,'DV-Bewegungsdaten'!E:E),3)</f>
        <v>0</v>
      </c>
      <c r="AD4470" s="390">
        <f t="shared" ref="AD4470:AD4533" si="937">MAX(0,$G4470-AR$7)</f>
        <v>10.873999999999999</v>
      </c>
      <c r="AE4470" s="390">
        <f t="shared" ref="AE4470:AE4533" si="938">MAX(0,$G4470-AS$7)</f>
        <v>12.566999999999997</v>
      </c>
      <c r="AF4470" s="390">
        <f t="shared" ref="AF4470:AF4533" si="939">MAX(0,$G4470-AT$7)</f>
        <v>13.704999999999998</v>
      </c>
      <c r="AG4470" s="390">
        <f t="shared" ref="AG4470:AG4533" si="940">MAX(0,$G4470-AU$7)</f>
        <v>13.607999999999997</v>
      </c>
      <c r="AH4470" s="390">
        <f t="shared" ref="AH4470:AH4533" si="941">MAX(0,$G4470-AV$7)</f>
        <v>13.249999999999998</v>
      </c>
      <c r="AI4470" s="390">
        <f t="shared" ref="AI4470:AI4533" si="942">MAX(0,$G4470-AW$7)</f>
        <v>13.869999999999997</v>
      </c>
      <c r="AJ4470" s="390">
        <f t="shared" ref="AJ4470:AJ4533" si="943">MAX(0,$G4470-AX$7)</f>
        <v>12.862999999999998</v>
      </c>
      <c r="AK4470" s="390">
        <f t="shared" ref="AK4470:AK4533" si="944">MAX(0,$G4470-AY$7)</f>
        <v>13.403999999999998</v>
      </c>
      <c r="AL4470" s="390">
        <f t="shared" ref="AL4470:AL4533" si="945">MAX(0,$G4470-AZ$7)</f>
        <v>13.434999999999997</v>
      </c>
      <c r="AM4470" s="390">
        <f t="shared" ref="AM4470:AM4533" si="946">MAX(0,$G4470-BA$7)</f>
        <v>12.991999999999997</v>
      </c>
      <c r="AN4470" s="390">
        <f t="shared" ref="AN4470:AN4533" si="947">MAX(0,$G4470-BB$7)</f>
        <v>12.396999999999998</v>
      </c>
      <c r="AO4470" s="390">
        <f t="shared" ref="AO4470:AO4533" si="948">MAX(0,$G4470-BC$7)</f>
        <v>13.083999999999998</v>
      </c>
    </row>
    <row r="4471" spans="1:41" ht="15" customHeight="1" x14ac:dyDescent="0.25">
      <c r="A4471" s="127" t="s">
        <v>3986</v>
      </c>
      <c r="B4471" s="125" t="s">
        <v>169</v>
      </c>
      <c r="C4471" s="125" t="s">
        <v>4008</v>
      </c>
      <c r="D4471" s="125" t="s">
        <v>4772</v>
      </c>
      <c r="F4471" s="126">
        <v>12</v>
      </c>
      <c r="G4471" s="126">
        <v>12.4</v>
      </c>
      <c r="H4471" s="126">
        <v>0</v>
      </c>
      <c r="I4471" s="126"/>
      <c r="J4471" s="317"/>
      <c r="K4471" s="323">
        <f>ROUND(SUMIF('VGT-Bewegungsdaten'!B:B,A4471,'VGT-Bewegungsdaten'!C:C),3)</f>
        <v>0</v>
      </c>
      <c r="L4471" s="324">
        <f>ROUND(SUMIF('VGT-Bewegungsdaten'!B:B,$A4471,'VGT-Bewegungsdaten'!D:D),2)</f>
        <v>0</v>
      </c>
      <c r="N4471" s="376" t="s">
        <v>4936</v>
      </c>
      <c r="O4471" s="376" t="s">
        <v>4950</v>
      </c>
      <c r="P4471" s="326">
        <f>ROUND(SUMIF('AV-Bewegungsdaten'!B:B,A4471,'AV-Bewegungsdaten'!C:C),3)</f>
        <v>0</v>
      </c>
      <c r="Q4471" s="324">
        <f>ROUND(SUMIF('AV-Bewegungsdaten'!B:B,$A4471,'AV-Bewegungsdaten'!D:D),2)</f>
        <v>0</v>
      </c>
      <c r="T4471" s="327"/>
      <c r="U4471" s="326">
        <f>ROUND(SUMIF('DV-Bewegungsdaten'!B:B,Kategorien!A4471,'DV-Bewegungsdaten'!D:D),3)</f>
        <v>0</v>
      </c>
      <c r="V4471" s="324">
        <f>ROUND(SUMIF('DV-Bewegungsdaten'!B:B,Kategorien!A4471,'DV-Bewegungsdaten'!E:E),3)</f>
        <v>0</v>
      </c>
      <c r="AD4471" s="390">
        <f t="shared" si="937"/>
        <v>6.4940000000000007</v>
      </c>
      <c r="AE4471" s="390">
        <f t="shared" si="938"/>
        <v>8.1870000000000012</v>
      </c>
      <c r="AF4471" s="390">
        <f t="shared" si="939"/>
        <v>9.3249999999999993</v>
      </c>
      <c r="AG4471" s="390">
        <f t="shared" si="940"/>
        <v>9.2279999999999998</v>
      </c>
      <c r="AH4471" s="390">
        <f t="shared" si="941"/>
        <v>8.870000000000001</v>
      </c>
      <c r="AI4471" s="390">
        <f t="shared" si="942"/>
        <v>9.49</v>
      </c>
      <c r="AJ4471" s="390">
        <f t="shared" si="943"/>
        <v>8.4830000000000005</v>
      </c>
      <c r="AK4471" s="390">
        <f t="shared" si="944"/>
        <v>9.0240000000000009</v>
      </c>
      <c r="AL4471" s="390">
        <f t="shared" si="945"/>
        <v>9.0549999999999997</v>
      </c>
      <c r="AM4471" s="390">
        <f t="shared" si="946"/>
        <v>8.6120000000000001</v>
      </c>
      <c r="AN4471" s="390">
        <f t="shared" si="947"/>
        <v>8.0169999999999995</v>
      </c>
      <c r="AO4471" s="390">
        <f t="shared" si="948"/>
        <v>8.7040000000000006</v>
      </c>
    </row>
    <row r="4472" spans="1:41" ht="15" customHeight="1" x14ac:dyDescent="0.25">
      <c r="A4472" s="127" t="s">
        <v>3987</v>
      </c>
      <c r="B4472" s="125" t="s">
        <v>169</v>
      </c>
      <c r="C4472" s="125" t="s">
        <v>4008</v>
      </c>
      <c r="D4472" s="125" t="s">
        <v>4773</v>
      </c>
      <c r="F4472" s="126">
        <v>25.86</v>
      </c>
      <c r="G4472" s="126">
        <v>26.259999999999998</v>
      </c>
      <c r="H4472" s="126">
        <v>0</v>
      </c>
      <c r="I4472" s="126"/>
      <c r="J4472" s="317"/>
      <c r="K4472" s="323">
        <f>ROUND(SUMIF('VGT-Bewegungsdaten'!B:B,A4472,'VGT-Bewegungsdaten'!C:C),3)</f>
        <v>0</v>
      </c>
      <c r="L4472" s="324">
        <f>ROUND(SUMIF('VGT-Bewegungsdaten'!B:B,$A4472,'VGT-Bewegungsdaten'!D:D),2)</f>
        <v>0</v>
      </c>
      <c r="N4472" s="376" t="s">
        <v>4936</v>
      </c>
      <c r="O4472" s="376" t="s">
        <v>4950</v>
      </c>
      <c r="P4472" s="326">
        <f>ROUND(SUMIF('AV-Bewegungsdaten'!B:B,A4472,'AV-Bewegungsdaten'!C:C),3)</f>
        <v>0</v>
      </c>
      <c r="Q4472" s="324">
        <f>ROUND(SUMIF('AV-Bewegungsdaten'!B:B,$A4472,'AV-Bewegungsdaten'!D:D),2)</f>
        <v>0</v>
      </c>
      <c r="T4472" s="327"/>
      <c r="U4472" s="326">
        <f>ROUND(SUMIF('DV-Bewegungsdaten'!B:B,Kategorien!A4472,'DV-Bewegungsdaten'!D:D),3)</f>
        <v>0</v>
      </c>
      <c r="V4472" s="324">
        <f>ROUND(SUMIF('DV-Bewegungsdaten'!B:B,Kategorien!A4472,'DV-Bewegungsdaten'!E:E),3)</f>
        <v>0</v>
      </c>
      <c r="AD4472" s="390">
        <f t="shared" si="937"/>
        <v>20.353999999999999</v>
      </c>
      <c r="AE4472" s="390">
        <f t="shared" si="938"/>
        <v>22.046999999999997</v>
      </c>
      <c r="AF4472" s="390">
        <f t="shared" si="939"/>
        <v>23.184999999999999</v>
      </c>
      <c r="AG4472" s="390">
        <f t="shared" si="940"/>
        <v>23.087999999999997</v>
      </c>
      <c r="AH4472" s="390">
        <f t="shared" si="941"/>
        <v>22.729999999999997</v>
      </c>
      <c r="AI4472" s="390">
        <f t="shared" si="942"/>
        <v>23.349999999999998</v>
      </c>
      <c r="AJ4472" s="390">
        <f t="shared" si="943"/>
        <v>22.342999999999996</v>
      </c>
      <c r="AK4472" s="390">
        <f t="shared" si="944"/>
        <v>22.883999999999997</v>
      </c>
      <c r="AL4472" s="390">
        <f t="shared" si="945"/>
        <v>22.914999999999999</v>
      </c>
      <c r="AM4472" s="390">
        <f t="shared" si="946"/>
        <v>22.471999999999998</v>
      </c>
      <c r="AN4472" s="390">
        <f t="shared" si="947"/>
        <v>21.876999999999999</v>
      </c>
      <c r="AO4472" s="390">
        <f t="shared" si="948"/>
        <v>22.563999999999997</v>
      </c>
    </row>
    <row r="4473" spans="1:41" ht="15" customHeight="1" x14ac:dyDescent="0.25">
      <c r="A4473" s="127" t="s">
        <v>3988</v>
      </c>
      <c r="B4473" s="125" t="s">
        <v>169</v>
      </c>
      <c r="C4473" s="125" t="s">
        <v>4008</v>
      </c>
      <c r="D4473" s="125" t="s">
        <v>4774</v>
      </c>
      <c r="F4473" s="126">
        <v>16.38</v>
      </c>
      <c r="G4473" s="126">
        <v>16.779999999999998</v>
      </c>
      <c r="H4473" s="126">
        <v>0</v>
      </c>
      <c r="I4473" s="126"/>
      <c r="J4473" s="317"/>
      <c r="K4473" s="323">
        <f>ROUND(SUMIF('VGT-Bewegungsdaten'!B:B,A4473,'VGT-Bewegungsdaten'!C:C),3)</f>
        <v>0</v>
      </c>
      <c r="L4473" s="324">
        <f>ROUND(SUMIF('VGT-Bewegungsdaten'!B:B,$A4473,'VGT-Bewegungsdaten'!D:D),2)</f>
        <v>0</v>
      </c>
      <c r="N4473" s="376" t="s">
        <v>4936</v>
      </c>
      <c r="O4473" s="376" t="s">
        <v>4950</v>
      </c>
      <c r="P4473" s="326">
        <f>ROUND(SUMIF('AV-Bewegungsdaten'!B:B,A4473,'AV-Bewegungsdaten'!C:C),3)</f>
        <v>0</v>
      </c>
      <c r="Q4473" s="324">
        <f>ROUND(SUMIF('AV-Bewegungsdaten'!B:B,$A4473,'AV-Bewegungsdaten'!D:D),2)</f>
        <v>0</v>
      </c>
      <c r="T4473" s="327"/>
      <c r="U4473" s="326">
        <f>ROUND(SUMIF('DV-Bewegungsdaten'!B:B,Kategorien!A4473,'DV-Bewegungsdaten'!D:D),3)</f>
        <v>0</v>
      </c>
      <c r="V4473" s="324">
        <f>ROUND(SUMIF('DV-Bewegungsdaten'!B:B,Kategorien!A4473,'DV-Bewegungsdaten'!E:E),3)</f>
        <v>0</v>
      </c>
      <c r="AD4473" s="390">
        <f t="shared" si="937"/>
        <v>10.873999999999999</v>
      </c>
      <c r="AE4473" s="390">
        <f t="shared" si="938"/>
        <v>12.566999999999997</v>
      </c>
      <c r="AF4473" s="390">
        <f t="shared" si="939"/>
        <v>13.704999999999998</v>
      </c>
      <c r="AG4473" s="390">
        <f t="shared" si="940"/>
        <v>13.607999999999997</v>
      </c>
      <c r="AH4473" s="390">
        <f t="shared" si="941"/>
        <v>13.249999999999998</v>
      </c>
      <c r="AI4473" s="390">
        <f t="shared" si="942"/>
        <v>13.869999999999997</v>
      </c>
      <c r="AJ4473" s="390">
        <f t="shared" si="943"/>
        <v>12.862999999999998</v>
      </c>
      <c r="AK4473" s="390">
        <f t="shared" si="944"/>
        <v>13.403999999999998</v>
      </c>
      <c r="AL4473" s="390">
        <f t="shared" si="945"/>
        <v>13.434999999999997</v>
      </c>
      <c r="AM4473" s="390">
        <f t="shared" si="946"/>
        <v>12.991999999999997</v>
      </c>
      <c r="AN4473" s="390">
        <f t="shared" si="947"/>
        <v>12.396999999999998</v>
      </c>
      <c r="AO4473" s="390">
        <f t="shared" si="948"/>
        <v>13.083999999999998</v>
      </c>
    </row>
    <row r="4474" spans="1:41" ht="15" customHeight="1" x14ac:dyDescent="0.25">
      <c r="A4474" s="127" t="s">
        <v>3989</v>
      </c>
      <c r="B4474" s="125" t="s">
        <v>169</v>
      </c>
      <c r="C4474" s="125" t="s">
        <v>4008</v>
      </c>
      <c r="D4474" s="125" t="s">
        <v>4775</v>
      </c>
      <c r="F4474" s="126">
        <v>12</v>
      </c>
      <c r="G4474" s="126">
        <v>12.4</v>
      </c>
      <c r="H4474" s="126">
        <v>0</v>
      </c>
      <c r="I4474" s="126"/>
      <c r="J4474" s="317"/>
      <c r="K4474" s="323">
        <f>ROUND(SUMIF('VGT-Bewegungsdaten'!B:B,A4474,'VGT-Bewegungsdaten'!C:C),3)</f>
        <v>0</v>
      </c>
      <c r="L4474" s="324">
        <f>ROUND(SUMIF('VGT-Bewegungsdaten'!B:B,$A4474,'VGT-Bewegungsdaten'!D:D),2)</f>
        <v>0</v>
      </c>
      <c r="N4474" s="376" t="s">
        <v>4936</v>
      </c>
      <c r="O4474" s="376" t="s">
        <v>4950</v>
      </c>
      <c r="P4474" s="326">
        <f>ROUND(SUMIF('AV-Bewegungsdaten'!B:B,A4474,'AV-Bewegungsdaten'!C:C),3)</f>
        <v>0</v>
      </c>
      <c r="Q4474" s="324">
        <f>ROUND(SUMIF('AV-Bewegungsdaten'!B:B,$A4474,'AV-Bewegungsdaten'!D:D),2)</f>
        <v>0</v>
      </c>
      <c r="T4474" s="327"/>
      <c r="U4474" s="326">
        <f>ROUND(SUMIF('DV-Bewegungsdaten'!B:B,Kategorien!A4474,'DV-Bewegungsdaten'!D:D),3)</f>
        <v>0</v>
      </c>
      <c r="V4474" s="324">
        <f>ROUND(SUMIF('DV-Bewegungsdaten'!B:B,Kategorien!A4474,'DV-Bewegungsdaten'!E:E),3)</f>
        <v>0</v>
      </c>
      <c r="AD4474" s="390">
        <f t="shared" si="937"/>
        <v>6.4940000000000007</v>
      </c>
      <c r="AE4474" s="390">
        <f t="shared" si="938"/>
        <v>8.1870000000000012</v>
      </c>
      <c r="AF4474" s="390">
        <f t="shared" si="939"/>
        <v>9.3249999999999993</v>
      </c>
      <c r="AG4474" s="390">
        <f t="shared" si="940"/>
        <v>9.2279999999999998</v>
      </c>
      <c r="AH4474" s="390">
        <f t="shared" si="941"/>
        <v>8.870000000000001</v>
      </c>
      <c r="AI4474" s="390">
        <f t="shared" si="942"/>
        <v>9.49</v>
      </c>
      <c r="AJ4474" s="390">
        <f t="shared" si="943"/>
        <v>8.4830000000000005</v>
      </c>
      <c r="AK4474" s="390">
        <f t="shared" si="944"/>
        <v>9.0240000000000009</v>
      </c>
      <c r="AL4474" s="390">
        <f t="shared" si="945"/>
        <v>9.0549999999999997</v>
      </c>
      <c r="AM4474" s="390">
        <f t="shared" si="946"/>
        <v>8.6120000000000001</v>
      </c>
      <c r="AN4474" s="390">
        <f t="shared" si="947"/>
        <v>8.0169999999999995</v>
      </c>
      <c r="AO4474" s="390">
        <f t="shared" si="948"/>
        <v>8.7040000000000006</v>
      </c>
    </row>
    <row r="4475" spans="1:41" ht="15" customHeight="1" x14ac:dyDescent="0.25">
      <c r="A4475" s="127" t="s">
        <v>4776</v>
      </c>
      <c r="B4475" s="125" t="s">
        <v>169</v>
      </c>
      <c r="C4475" s="125" t="s">
        <v>4777</v>
      </c>
      <c r="D4475" s="125" t="s">
        <v>4723</v>
      </c>
      <c r="F4475" s="126">
        <v>24.43</v>
      </c>
      <c r="G4475" s="126">
        <v>24.83</v>
      </c>
      <c r="H4475" s="126">
        <v>19.54</v>
      </c>
      <c r="I4475" s="126"/>
      <c r="J4475" s="317"/>
      <c r="K4475" s="323">
        <f>ROUND(SUMIF('VGT-Bewegungsdaten'!B:B,A4475,'VGT-Bewegungsdaten'!C:C),3)</f>
        <v>0</v>
      </c>
      <c r="L4475" s="324">
        <f>ROUND(SUMIF('VGT-Bewegungsdaten'!B:B,$A4475,'VGT-Bewegungsdaten'!D:D),2)</f>
        <v>0</v>
      </c>
      <c r="N4475" s="376" t="s">
        <v>4930</v>
      </c>
      <c r="O4475" s="376" t="s">
        <v>4950</v>
      </c>
      <c r="P4475" s="326">
        <f>ROUND(SUMIF('AV-Bewegungsdaten'!B:B,A4475,'AV-Bewegungsdaten'!C:C),3)</f>
        <v>0</v>
      </c>
      <c r="Q4475" s="324">
        <f>ROUND(SUMIF('AV-Bewegungsdaten'!B:B,$A4475,'AV-Bewegungsdaten'!D:D),2)</f>
        <v>0</v>
      </c>
      <c r="T4475" s="327"/>
      <c r="U4475" s="326">
        <f>ROUND(SUMIF('DV-Bewegungsdaten'!B:B,Kategorien!A4475,'DV-Bewegungsdaten'!D:D),3)</f>
        <v>0</v>
      </c>
      <c r="V4475" s="324">
        <f>ROUND(SUMIF('DV-Bewegungsdaten'!B:B,Kategorien!A4475,'DV-Bewegungsdaten'!E:E),3)</f>
        <v>0</v>
      </c>
      <c r="AD4475" s="390">
        <f t="shared" si="937"/>
        <v>18.923999999999999</v>
      </c>
      <c r="AE4475" s="390">
        <f t="shared" si="938"/>
        <v>20.616999999999997</v>
      </c>
      <c r="AF4475" s="390">
        <f t="shared" si="939"/>
        <v>21.754999999999999</v>
      </c>
      <c r="AG4475" s="390">
        <f t="shared" si="940"/>
        <v>21.657999999999998</v>
      </c>
      <c r="AH4475" s="390">
        <f t="shared" si="941"/>
        <v>21.299999999999997</v>
      </c>
      <c r="AI4475" s="390">
        <f t="shared" si="942"/>
        <v>21.919999999999998</v>
      </c>
      <c r="AJ4475" s="390">
        <f t="shared" si="943"/>
        <v>20.912999999999997</v>
      </c>
      <c r="AK4475" s="390">
        <f t="shared" si="944"/>
        <v>21.453999999999997</v>
      </c>
      <c r="AL4475" s="390">
        <f t="shared" si="945"/>
        <v>21.484999999999999</v>
      </c>
      <c r="AM4475" s="390">
        <f t="shared" si="946"/>
        <v>21.041999999999998</v>
      </c>
      <c r="AN4475" s="390">
        <f t="shared" si="947"/>
        <v>20.446999999999999</v>
      </c>
      <c r="AO4475" s="390">
        <f t="shared" si="948"/>
        <v>21.133999999999997</v>
      </c>
    </row>
    <row r="4476" spans="1:41" ht="15" customHeight="1" x14ac:dyDescent="0.25">
      <c r="A4476" s="127" t="s">
        <v>4778</v>
      </c>
      <c r="B4476" s="125" t="s">
        <v>169</v>
      </c>
      <c r="C4476" s="125" t="s">
        <v>4777</v>
      </c>
      <c r="D4476" s="125" t="s">
        <v>4724</v>
      </c>
      <c r="F4476" s="126">
        <v>23.23</v>
      </c>
      <c r="G4476" s="126">
        <v>23.63</v>
      </c>
      <c r="H4476" s="126">
        <v>18.579999999999998</v>
      </c>
      <c r="I4476" s="126"/>
      <c r="J4476" s="317"/>
      <c r="K4476" s="323">
        <f>ROUND(SUMIF('VGT-Bewegungsdaten'!B:B,A4476,'VGT-Bewegungsdaten'!C:C),3)</f>
        <v>0</v>
      </c>
      <c r="L4476" s="324">
        <f>ROUND(SUMIF('VGT-Bewegungsdaten'!B:B,$A4476,'VGT-Bewegungsdaten'!D:D),2)</f>
        <v>0</v>
      </c>
      <c r="N4476" s="376" t="s">
        <v>4930</v>
      </c>
      <c r="O4476" s="376" t="s">
        <v>4950</v>
      </c>
      <c r="P4476" s="326">
        <f>ROUND(SUMIF('AV-Bewegungsdaten'!B:B,A4476,'AV-Bewegungsdaten'!C:C),3)</f>
        <v>0</v>
      </c>
      <c r="Q4476" s="324">
        <f>ROUND(SUMIF('AV-Bewegungsdaten'!B:B,$A4476,'AV-Bewegungsdaten'!D:D),2)</f>
        <v>0</v>
      </c>
      <c r="T4476" s="327"/>
      <c r="U4476" s="326">
        <f>ROUND(SUMIF('DV-Bewegungsdaten'!B:B,Kategorien!A4476,'DV-Bewegungsdaten'!D:D),3)</f>
        <v>0</v>
      </c>
      <c r="V4476" s="324">
        <f>ROUND(SUMIF('DV-Bewegungsdaten'!B:B,Kategorien!A4476,'DV-Bewegungsdaten'!E:E),3)</f>
        <v>0</v>
      </c>
      <c r="AD4476" s="390">
        <f t="shared" si="937"/>
        <v>17.724</v>
      </c>
      <c r="AE4476" s="390">
        <f t="shared" si="938"/>
        <v>19.416999999999998</v>
      </c>
      <c r="AF4476" s="390">
        <f t="shared" si="939"/>
        <v>20.555</v>
      </c>
      <c r="AG4476" s="390">
        <f t="shared" si="940"/>
        <v>20.457999999999998</v>
      </c>
      <c r="AH4476" s="390">
        <f t="shared" si="941"/>
        <v>20.099999999999998</v>
      </c>
      <c r="AI4476" s="390">
        <f t="shared" si="942"/>
        <v>20.72</v>
      </c>
      <c r="AJ4476" s="390">
        <f t="shared" si="943"/>
        <v>19.713000000000001</v>
      </c>
      <c r="AK4476" s="390">
        <f t="shared" si="944"/>
        <v>20.253999999999998</v>
      </c>
      <c r="AL4476" s="390">
        <f t="shared" si="945"/>
        <v>20.285</v>
      </c>
      <c r="AM4476" s="390">
        <f t="shared" si="946"/>
        <v>19.841999999999999</v>
      </c>
      <c r="AN4476" s="390">
        <f t="shared" si="947"/>
        <v>19.247</v>
      </c>
      <c r="AO4476" s="390">
        <f t="shared" si="948"/>
        <v>19.933999999999997</v>
      </c>
    </row>
    <row r="4477" spans="1:41" ht="15" customHeight="1" x14ac:dyDescent="0.25">
      <c r="A4477" s="127" t="s">
        <v>4779</v>
      </c>
      <c r="B4477" s="125" t="s">
        <v>169</v>
      </c>
      <c r="C4477" s="125" t="s">
        <v>4777</v>
      </c>
      <c r="D4477" s="125" t="s">
        <v>4764</v>
      </c>
      <c r="F4477" s="126">
        <v>21.98</v>
      </c>
      <c r="G4477" s="126">
        <v>22.38</v>
      </c>
      <c r="H4477" s="126">
        <v>17.579999999999998</v>
      </c>
      <c r="I4477" s="126"/>
      <c r="J4477" s="317"/>
      <c r="K4477" s="323">
        <f>ROUND(SUMIF('VGT-Bewegungsdaten'!B:B,A4477,'VGT-Bewegungsdaten'!C:C),3)</f>
        <v>0</v>
      </c>
      <c r="L4477" s="324">
        <f>ROUND(SUMIF('VGT-Bewegungsdaten'!B:B,$A4477,'VGT-Bewegungsdaten'!D:D),2)</f>
        <v>0</v>
      </c>
      <c r="N4477" s="376" t="s">
        <v>4930</v>
      </c>
      <c r="O4477" s="376" t="s">
        <v>4950</v>
      </c>
      <c r="P4477" s="326">
        <f>ROUND(SUMIF('AV-Bewegungsdaten'!B:B,A4477,'AV-Bewegungsdaten'!C:C),3)</f>
        <v>0</v>
      </c>
      <c r="Q4477" s="324">
        <f>ROUND(SUMIF('AV-Bewegungsdaten'!B:B,$A4477,'AV-Bewegungsdaten'!D:D),2)</f>
        <v>0</v>
      </c>
      <c r="T4477" s="327"/>
      <c r="U4477" s="326">
        <f>ROUND(SUMIF('DV-Bewegungsdaten'!B:B,Kategorien!A4477,'DV-Bewegungsdaten'!D:D),3)</f>
        <v>0</v>
      </c>
      <c r="V4477" s="324">
        <f>ROUND(SUMIF('DV-Bewegungsdaten'!B:B,Kategorien!A4477,'DV-Bewegungsdaten'!E:E),3)</f>
        <v>0</v>
      </c>
      <c r="AD4477" s="390">
        <f t="shared" si="937"/>
        <v>16.474</v>
      </c>
      <c r="AE4477" s="390">
        <f t="shared" si="938"/>
        <v>18.166999999999998</v>
      </c>
      <c r="AF4477" s="390">
        <f t="shared" si="939"/>
        <v>19.305</v>
      </c>
      <c r="AG4477" s="390">
        <f t="shared" si="940"/>
        <v>19.207999999999998</v>
      </c>
      <c r="AH4477" s="390">
        <f t="shared" si="941"/>
        <v>18.849999999999998</v>
      </c>
      <c r="AI4477" s="390">
        <f t="shared" si="942"/>
        <v>19.47</v>
      </c>
      <c r="AJ4477" s="390">
        <f t="shared" si="943"/>
        <v>18.463000000000001</v>
      </c>
      <c r="AK4477" s="390">
        <f t="shared" si="944"/>
        <v>19.003999999999998</v>
      </c>
      <c r="AL4477" s="390">
        <f t="shared" si="945"/>
        <v>19.035</v>
      </c>
      <c r="AM4477" s="390">
        <f t="shared" si="946"/>
        <v>18.591999999999999</v>
      </c>
      <c r="AN4477" s="390">
        <f t="shared" si="947"/>
        <v>17.997</v>
      </c>
      <c r="AO4477" s="390">
        <f t="shared" si="948"/>
        <v>18.683999999999997</v>
      </c>
    </row>
    <row r="4478" spans="1:41" ht="15" customHeight="1" x14ac:dyDescent="0.25">
      <c r="A4478" s="127" t="s">
        <v>4780</v>
      </c>
      <c r="B4478" s="125" t="s">
        <v>169</v>
      </c>
      <c r="C4478" s="125" t="s">
        <v>4777</v>
      </c>
      <c r="D4478" s="125" t="s">
        <v>4765</v>
      </c>
      <c r="F4478" s="126">
        <v>18.329999999999998</v>
      </c>
      <c r="G4478" s="126">
        <v>18.729999999999997</v>
      </c>
      <c r="H4478" s="126">
        <v>14.66</v>
      </c>
      <c r="I4478" s="126"/>
      <c r="J4478" s="317"/>
      <c r="K4478" s="323">
        <f>ROUND(SUMIF('VGT-Bewegungsdaten'!B:B,A4478,'VGT-Bewegungsdaten'!C:C),3)</f>
        <v>0</v>
      </c>
      <c r="L4478" s="324">
        <f>ROUND(SUMIF('VGT-Bewegungsdaten'!B:B,$A4478,'VGT-Bewegungsdaten'!D:D),2)</f>
        <v>0</v>
      </c>
      <c r="N4478" s="376" t="s">
        <v>4930</v>
      </c>
      <c r="O4478" s="376" t="s">
        <v>4950</v>
      </c>
      <c r="P4478" s="326">
        <f>ROUND(SUMIF('AV-Bewegungsdaten'!B:B,A4478,'AV-Bewegungsdaten'!C:C),3)</f>
        <v>0</v>
      </c>
      <c r="Q4478" s="324">
        <f>ROUND(SUMIF('AV-Bewegungsdaten'!B:B,$A4478,'AV-Bewegungsdaten'!D:D),2)</f>
        <v>0</v>
      </c>
      <c r="T4478" s="327"/>
      <c r="U4478" s="326">
        <f>ROUND(SUMIF('DV-Bewegungsdaten'!B:B,Kategorien!A4478,'DV-Bewegungsdaten'!D:D),3)</f>
        <v>0</v>
      </c>
      <c r="V4478" s="324">
        <f>ROUND(SUMIF('DV-Bewegungsdaten'!B:B,Kategorien!A4478,'DV-Bewegungsdaten'!E:E),3)</f>
        <v>0</v>
      </c>
      <c r="AD4478" s="390">
        <f t="shared" si="937"/>
        <v>12.823999999999998</v>
      </c>
      <c r="AE4478" s="390">
        <f t="shared" si="938"/>
        <v>14.516999999999996</v>
      </c>
      <c r="AF4478" s="390">
        <f t="shared" si="939"/>
        <v>15.654999999999998</v>
      </c>
      <c r="AG4478" s="390">
        <f t="shared" si="940"/>
        <v>15.557999999999996</v>
      </c>
      <c r="AH4478" s="390">
        <f t="shared" si="941"/>
        <v>15.199999999999998</v>
      </c>
      <c r="AI4478" s="390">
        <f t="shared" si="942"/>
        <v>15.819999999999997</v>
      </c>
      <c r="AJ4478" s="390">
        <f t="shared" si="943"/>
        <v>14.812999999999997</v>
      </c>
      <c r="AK4478" s="390">
        <f t="shared" si="944"/>
        <v>15.353999999999997</v>
      </c>
      <c r="AL4478" s="390">
        <f t="shared" si="945"/>
        <v>15.384999999999996</v>
      </c>
      <c r="AM4478" s="390">
        <f t="shared" si="946"/>
        <v>14.941999999999997</v>
      </c>
      <c r="AN4478" s="390">
        <f t="shared" si="947"/>
        <v>14.346999999999998</v>
      </c>
      <c r="AO4478" s="390">
        <f t="shared" si="948"/>
        <v>15.033999999999997</v>
      </c>
    </row>
    <row r="4479" spans="1:41" ht="15" customHeight="1" x14ac:dyDescent="0.25">
      <c r="A4479" s="127" t="s">
        <v>4781</v>
      </c>
      <c r="B4479" s="125" t="s">
        <v>169</v>
      </c>
      <c r="C4479" s="125" t="s">
        <v>4777</v>
      </c>
      <c r="D4479" s="125" t="s">
        <v>4766</v>
      </c>
      <c r="F4479" s="126">
        <v>24.43</v>
      </c>
      <c r="G4479" s="126">
        <v>24.83</v>
      </c>
      <c r="H4479" s="126">
        <v>0</v>
      </c>
      <c r="I4479" s="126"/>
      <c r="J4479" s="317"/>
      <c r="K4479" s="323">
        <f>ROUND(SUMIF('VGT-Bewegungsdaten'!B:B,A4479,'VGT-Bewegungsdaten'!C:C),3)</f>
        <v>0</v>
      </c>
      <c r="L4479" s="324">
        <f>ROUND(SUMIF('VGT-Bewegungsdaten'!B:B,$A4479,'VGT-Bewegungsdaten'!D:D),2)</f>
        <v>0</v>
      </c>
      <c r="N4479" s="376" t="s">
        <v>4936</v>
      </c>
      <c r="O4479" s="376" t="s">
        <v>4950</v>
      </c>
      <c r="P4479" s="326">
        <f>ROUND(SUMIF('AV-Bewegungsdaten'!B:B,A4479,'AV-Bewegungsdaten'!C:C),3)</f>
        <v>0</v>
      </c>
      <c r="Q4479" s="324">
        <f>ROUND(SUMIF('AV-Bewegungsdaten'!B:B,$A4479,'AV-Bewegungsdaten'!D:D),2)</f>
        <v>0</v>
      </c>
      <c r="T4479" s="327"/>
      <c r="U4479" s="326">
        <f>ROUND(SUMIF('DV-Bewegungsdaten'!B:B,Kategorien!A4479,'DV-Bewegungsdaten'!D:D),3)</f>
        <v>0</v>
      </c>
      <c r="V4479" s="324">
        <f>ROUND(SUMIF('DV-Bewegungsdaten'!B:B,Kategorien!A4479,'DV-Bewegungsdaten'!E:E),3)</f>
        <v>0</v>
      </c>
      <c r="AD4479" s="390">
        <f t="shared" si="937"/>
        <v>18.923999999999999</v>
      </c>
      <c r="AE4479" s="390">
        <f t="shared" si="938"/>
        <v>20.616999999999997</v>
      </c>
      <c r="AF4479" s="390">
        <f t="shared" si="939"/>
        <v>21.754999999999999</v>
      </c>
      <c r="AG4479" s="390">
        <f t="shared" si="940"/>
        <v>21.657999999999998</v>
      </c>
      <c r="AH4479" s="390">
        <f t="shared" si="941"/>
        <v>21.299999999999997</v>
      </c>
      <c r="AI4479" s="390">
        <f t="shared" si="942"/>
        <v>21.919999999999998</v>
      </c>
      <c r="AJ4479" s="390">
        <f t="shared" si="943"/>
        <v>20.912999999999997</v>
      </c>
      <c r="AK4479" s="390">
        <f t="shared" si="944"/>
        <v>21.453999999999997</v>
      </c>
      <c r="AL4479" s="390">
        <f t="shared" si="945"/>
        <v>21.484999999999999</v>
      </c>
      <c r="AM4479" s="390">
        <f t="shared" si="946"/>
        <v>21.041999999999998</v>
      </c>
      <c r="AN4479" s="390">
        <f t="shared" si="947"/>
        <v>20.446999999999999</v>
      </c>
      <c r="AO4479" s="390">
        <f t="shared" si="948"/>
        <v>21.133999999999997</v>
      </c>
    </row>
    <row r="4480" spans="1:41" ht="15" customHeight="1" x14ac:dyDescent="0.25">
      <c r="A4480" s="127" t="s">
        <v>4782</v>
      </c>
      <c r="B4480" s="125" t="s">
        <v>169</v>
      </c>
      <c r="C4480" s="125" t="s">
        <v>4777</v>
      </c>
      <c r="D4480" s="125" t="s">
        <v>4768</v>
      </c>
      <c r="F4480" s="126">
        <v>16.38</v>
      </c>
      <c r="G4480" s="126">
        <v>16.779999999999998</v>
      </c>
      <c r="H4480" s="126">
        <v>0</v>
      </c>
      <c r="I4480" s="126"/>
      <c r="J4480" s="317"/>
      <c r="K4480" s="323">
        <f>ROUND(SUMIF('VGT-Bewegungsdaten'!B:B,A4480,'VGT-Bewegungsdaten'!C:C),3)</f>
        <v>0</v>
      </c>
      <c r="L4480" s="324">
        <f>ROUND(SUMIF('VGT-Bewegungsdaten'!B:B,$A4480,'VGT-Bewegungsdaten'!D:D),2)</f>
        <v>0</v>
      </c>
      <c r="N4480" s="376" t="s">
        <v>4936</v>
      </c>
      <c r="O4480" s="376" t="s">
        <v>4950</v>
      </c>
      <c r="P4480" s="326">
        <f>ROUND(SUMIF('AV-Bewegungsdaten'!B:B,A4480,'AV-Bewegungsdaten'!C:C),3)</f>
        <v>0</v>
      </c>
      <c r="Q4480" s="324">
        <f>ROUND(SUMIF('AV-Bewegungsdaten'!B:B,$A4480,'AV-Bewegungsdaten'!D:D),2)</f>
        <v>0</v>
      </c>
      <c r="T4480" s="327"/>
      <c r="U4480" s="326">
        <f>ROUND(SUMIF('DV-Bewegungsdaten'!B:B,Kategorien!A4480,'DV-Bewegungsdaten'!D:D),3)</f>
        <v>0</v>
      </c>
      <c r="V4480" s="324">
        <f>ROUND(SUMIF('DV-Bewegungsdaten'!B:B,Kategorien!A4480,'DV-Bewegungsdaten'!E:E),3)</f>
        <v>0</v>
      </c>
      <c r="AD4480" s="390">
        <f t="shared" si="937"/>
        <v>10.873999999999999</v>
      </c>
      <c r="AE4480" s="390">
        <f t="shared" si="938"/>
        <v>12.566999999999997</v>
      </c>
      <c r="AF4480" s="390">
        <f t="shared" si="939"/>
        <v>13.704999999999998</v>
      </c>
      <c r="AG4480" s="390">
        <f t="shared" si="940"/>
        <v>13.607999999999997</v>
      </c>
      <c r="AH4480" s="390">
        <f t="shared" si="941"/>
        <v>13.249999999999998</v>
      </c>
      <c r="AI4480" s="390">
        <f t="shared" si="942"/>
        <v>13.869999999999997</v>
      </c>
      <c r="AJ4480" s="390">
        <f t="shared" si="943"/>
        <v>12.862999999999998</v>
      </c>
      <c r="AK4480" s="390">
        <f t="shared" si="944"/>
        <v>13.403999999999998</v>
      </c>
      <c r="AL4480" s="390">
        <f t="shared" si="945"/>
        <v>13.434999999999997</v>
      </c>
      <c r="AM4480" s="390">
        <f t="shared" si="946"/>
        <v>12.991999999999997</v>
      </c>
      <c r="AN4480" s="390">
        <f t="shared" si="947"/>
        <v>12.396999999999998</v>
      </c>
      <c r="AO4480" s="390">
        <f t="shared" si="948"/>
        <v>13.083999999999998</v>
      </c>
    </row>
    <row r="4481" spans="1:41" ht="15" customHeight="1" x14ac:dyDescent="0.25">
      <c r="A4481" s="127" t="s">
        <v>4783</v>
      </c>
      <c r="B4481" s="125" t="s">
        <v>169</v>
      </c>
      <c r="C4481" s="125" t="s">
        <v>4777</v>
      </c>
      <c r="D4481" s="125" t="s">
        <v>4769</v>
      </c>
      <c r="F4481" s="126">
        <v>12</v>
      </c>
      <c r="G4481" s="126">
        <v>12.4</v>
      </c>
      <c r="H4481" s="126">
        <v>0</v>
      </c>
      <c r="I4481" s="126"/>
      <c r="J4481" s="317"/>
      <c r="K4481" s="323">
        <f>ROUND(SUMIF('VGT-Bewegungsdaten'!B:B,A4481,'VGT-Bewegungsdaten'!C:C),3)</f>
        <v>0</v>
      </c>
      <c r="L4481" s="324">
        <f>ROUND(SUMIF('VGT-Bewegungsdaten'!B:B,$A4481,'VGT-Bewegungsdaten'!D:D),2)</f>
        <v>0</v>
      </c>
      <c r="N4481" s="376" t="s">
        <v>4936</v>
      </c>
      <c r="O4481" s="376" t="s">
        <v>4950</v>
      </c>
      <c r="P4481" s="326">
        <f>ROUND(SUMIF('AV-Bewegungsdaten'!B:B,A4481,'AV-Bewegungsdaten'!C:C),3)</f>
        <v>0</v>
      </c>
      <c r="Q4481" s="324">
        <f>ROUND(SUMIF('AV-Bewegungsdaten'!B:B,$A4481,'AV-Bewegungsdaten'!D:D),2)</f>
        <v>0</v>
      </c>
      <c r="T4481" s="327"/>
      <c r="U4481" s="326">
        <f>ROUND(SUMIF('DV-Bewegungsdaten'!B:B,Kategorien!A4481,'DV-Bewegungsdaten'!D:D),3)</f>
        <v>0</v>
      </c>
      <c r="V4481" s="324">
        <f>ROUND(SUMIF('DV-Bewegungsdaten'!B:B,Kategorien!A4481,'DV-Bewegungsdaten'!E:E),3)</f>
        <v>0</v>
      </c>
      <c r="AD4481" s="390">
        <f t="shared" si="937"/>
        <v>6.4940000000000007</v>
      </c>
      <c r="AE4481" s="390">
        <f t="shared" si="938"/>
        <v>8.1870000000000012</v>
      </c>
      <c r="AF4481" s="390">
        <f t="shared" si="939"/>
        <v>9.3249999999999993</v>
      </c>
      <c r="AG4481" s="390">
        <f t="shared" si="940"/>
        <v>9.2279999999999998</v>
      </c>
      <c r="AH4481" s="390">
        <f t="shared" si="941"/>
        <v>8.870000000000001</v>
      </c>
      <c r="AI4481" s="390">
        <f t="shared" si="942"/>
        <v>9.49</v>
      </c>
      <c r="AJ4481" s="390">
        <f t="shared" si="943"/>
        <v>8.4830000000000005</v>
      </c>
      <c r="AK4481" s="390">
        <f t="shared" si="944"/>
        <v>9.0240000000000009</v>
      </c>
      <c r="AL4481" s="390">
        <f t="shared" si="945"/>
        <v>9.0549999999999997</v>
      </c>
      <c r="AM4481" s="390">
        <f t="shared" si="946"/>
        <v>8.6120000000000001</v>
      </c>
      <c r="AN4481" s="390">
        <f t="shared" si="947"/>
        <v>8.0169999999999995</v>
      </c>
      <c r="AO4481" s="390">
        <f t="shared" si="948"/>
        <v>8.7040000000000006</v>
      </c>
    </row>
    <row r="4482" spans="1:41" ht="15" customHeight="1" x14ac:dyDescent="0.25">
      <c r="A4482" s="127" t="s">
        <v>4784</v>
      </c>
      <c r="B4482" s="125" t="s">
        <v>169</v>
      </c>
      <c r="C4482" s="125" t="s">
        <v>4777</v>
      </c>
      <c r="D4482" s="125" t="s">
        <v>4770</v>
      </c>
      <c r="F4482" s="126">
        <v>23.23</v>
      </c>
      <c r="G4482" s="126">
        <v>23.63</v>
      </c>
      <c r="H4482" s="126">
        <v>0</v>
      </c>
      <c r="I4482" s="126"/>
      <c r="J4482" s="317"/>
      <c r="K4482" s="323">
        <f>ROUND(SUMIF('VGT-Bewegungsdaten'!B:B,A4482,'VGT-Bewegungsdaten'!C:C),3)</f>
        <v>0</v>
      </c>
      <c r="L4482" s="324">
        <f>ROUND(SUMIF('VGT-Bewegungsdaten'!B:B,$A4482,'VGT-Bewegungsdaten'!D:D),2)</f>
        <v>0</v>
      </c>
      <c r="N4482" s="376" t="s">
        <v>4936</v>
      </c>
      <c r="O4482" s="376" t="s">
        <v>4950</v>
      </c>
      <c r="P4482" s="326">
        <f>ROUND(SUMIF('AV-Bewegungsdaten'!B:B,A4482,'AV-Bewegungsdaten'!C:C),3)</f>
        <v>0</v>
      </c>
      <c r="Q4482" s="324">
        <f>ROUND(SUMIF('AV-Bewegungsdaten'!B:B,$A4482,'AV-Bewegungsdaten'!D:D),2)</f>
        <v>0</v>
      </c>
      <c r="T4482" s="327"/>
      <c r="U4482" s="326">
        <f>ROUND(SUMIF('DV-Bewegungsdaten'!B:B,Kategorien!A4482,'DV-Bewegungsdaten'!D:D),3)</f>
        <v>0</v>
      </c>
      <c r="V4482" s="324">
        <f>ROUND(SUMIF('DV-Bewegungsdaten'!B:B,Kategorien!A4482,'DV-Bewegungsdaten'!E:E),3)</f>
        <v>0</v>
      </c>
      <c r="AD4482" s="390">
        <f t="shared" si="937"/>
        <v>17.724</v>
      </c>
      <c r="AE4482" s="390">
        <f t="shared" si="938"/>
        <v>19.416999999999998</v>
      </c>
      <c r="AF4482" s="390">
        <f t="shared" si="939"/>
        <v>20.555</v>
      </c>
      <c r="AG4482" s="390">
        <f t="shared" si="940"/>
        <v>20.457999999999998</v>
      </c>
      <c r="AH4482" s="390">
        <f t="shared" si="941"/>
        <v>20.099999999999998</v>
      </c>
      <c r="AI4482" s="390">
        <f t="shared" si="942"/>
        <v>20.72</v>
      </c>
      <c r="AJ4482" s="390">
        <f t="shared" si="943"/>
        <v>19.713000000000001</v>
      </c>
      <c r="AK4482" s="390">
        <f t="shared" si="944"/>
        <v>20.253999999999998</v>
      </c>
      <c r="AL4482" s="390">
        <f t="shared" si="945"/>
        <v>20.285</v>
      </c>
      <c r="AM4482" s="390">
        <f t="shared" si="946"/>
        <v>19.841999999999999</v>
      </c>
      <c r="AN4482" s="390">
        <f t="shared" si="947"/>
        <v>19.247</v>
      </c>
      <c r="AO4482" s="390">
        <f t="shared" si="948"/>
        <v>19.933999999999997</v>
      </c>
    </row>
    <row r="4483" spans="1:41" ht="15" customHeight="1" x14ac:dyDescent="0.25">
      <c r="A4483" s="127" t="s">
        <v>4785</v>
      </c>
      <c r="B4483" s="125" t="s">
        <v>169</v>
      </c>
      <c r="C4483" s="125" t="s">
        <v>4777</v>
      </c>
      <c r="D4483" s="125" t="s">
        <v>4771</v>
      </c>
      <c r="F4483" s="126">
        <v>16.38</v>
      </c>
      <c r="G4483" s="126">
        <v>16.779999999999998</v>
      </c>
      <c r="H4483" s="126">
        <v>0</v>
      </c>
      <c r="I4483" s="126"/>
      <c r="J4483" s="317"/>
      <c r="K4483" s="323">
        <f>ROUND(SUMIF('VGT-Bewegungsdaten'!B:B,A4483,'VGT-Bewegungsdaten'!C:C),3)</f>
        <v>0</v>
      </c>
      <c r="L4483" s="324">
        <f>ROUND(SUMIF('VGT-Bewegungsdaten'!B:B,$A4483,'VGT-Bewegungsdaten'!D:D),2)</f>
        <v>0</v>
      </c>
      <c r="N4483" s="376" t="s">
        <v>4936</v>
      </c>
      <c r="O4483" s="376" t="s">
        <v>4950</v>
      </c>
      <c r="P4483" s="326">
        <f>ROUND(SUMIF('AV-Bewegungsdaten'!B:B,A4483,'AV-Bewegungsdaten'!C:C),3)</f>
        <v>0</v>
      </c>
      <c r="Q4483" s="324">
        <f>ROUND(SUMIF('AV-Bewegungsdaten'!B:B,$A4483,'AV-Bewegungsdaten'!D:D),2)</f>
        <v>0</v>
      </c>
      <c r="T4483" s="327"/>
      <c r="U4483" s="326">
        <f>ROUND(SUMIF('DV-Bewegungsdaten'!B:B,Kategorien!A4483,'DV-Bewegungsdaten'!D:D),3)</f>
        <v>0</v>
      </c>
      <c r="V4483" s="324">
        <f>ROUND(SUMIF('DV-Bewegungsdaten'!B:B,Kategorien!A4483,'DV-Bewegungsdaten'!E:E),3)</f>
        <v>0</v>
      </c>
      <c r="AD4483" s="390">
        <f t="shared" si="937"/>
        <v>10.873999999999999</v>
      </c>
      <c r="AE4483" s="390">
        <f t="shared" si="938"/>
        <v>12.566999999999997</v>
      </c>
      <c r="AF4483" s="390">
        <f t="shared" si="939"/>
        <v>13.704999999999998</v>
      </c>
      <c r="AG4483" s="390">
        <f t="shared" si="940"/>
        <v>13.607999999999997</v>
      </c>
      <c r="AH4483" s="390">
        <f t="shared" si="941"/>
        <v>13.249999999999998</v>
      </c>
      <c r="AI4483" s="390">
        <f t="shared" si="942"/>
        <v>13.869999999999997</v>
      </c>
      <c r="AJ4483" s="390">
        <f t="shared" si="943"/>
        <v>12.862999999999998</v>
      </c>
      <c r="AK4483" s="390">
        <f t="shared" si="944"/>
        <v>13.403999999999998</v>
      </c>
      <c r="AL4483" s="390">
        <f t="shared" si="945"/>
        <v>13.434999999999997</v>
      </c>
      <c r="AM4483" s="390">
        <f t="shared" si="946"/>
        <v>12.991999999999997</v>
      </c>
      <c r="AN4483" s="390">
        <f t="shared" si="947"/>
        <v>12.396999999999998</v>
      </c>
      <c r="AO4483" s="390">
        <f t="shared" si="948"/>
        <v>13.083999999999998</v>
      </c>
    </row>
    <row r="4484" spans="1:41" ht="15" customHeight="1" x14ac:dyDescent="0.25">
      <c r="A4484" s="127" t="s">
        <v>4786</v>
      </c>
      <c r="B4484" s="125" t="s">
        <v>169</v>
      </c>
      <c r="C4484" s="125" t="s">
        <v>4777</v>
      </c>
      <c r="D4484" s="125" t="s">
        <v>4772</v>
      </c>
      <c r="F4484" s="126">
        <v>12</v>
      </c>
      <c r="G4484" s="126">
        <v>12.4</v>
      </c>
      <c r="H4484" s="126">
        <v>0</v>
      </c>
      <c r="I4484" s="126"/>
      <c r="J4484" s="317"/>
      <c r="K4484" s="323">
        <f>ROUND(SUMIF('VGT-Bewegungsdaten'!B:B,A4484,'VGT-Bewegungsdaten'!C:C),3)</f>
        <v>0</v>
      </c>
      <c r="L4484" s="324">
        <f>ROUND(SUMIF('VGT-Bewegungsdaten'!B:B,$A4484,'VGT-Bewegungsdaten'!D:D),2)</f>
        <v>0</v>
      </c>
      <c r="N4484" s="376" t="s">
        <v>4936</v>
      </c>
      <c r="O4484" s="376" t="s">
        <v>4950</v>
      </c>
      <c r="P4484" s="326">
        <f>ROUND(SUMIF('AV-Bewegungsdaten'!B:B,A4484,'AV-Bewegungsdaten'!C:C),3)</f>
        <v>0</v>
      </c>
      <c r="Q4484" s="324">
        <f>ROUND(SUMIF('AV-Bewegungsdaten'!B:B,$A4484,'AV-Bewegungsdaten'!D:D),2)</f>
        <v>0</v>
      </c>
      <c r="T4484" s="327"/>
      <c r="U4484" s="326">
        <f>ROUND(SUMIF('DV-Bewegungsdaten'!B:B,Kategorien!A4484,'DV-Bewegungsdaten'!D:D),3)</f>
        <v>0</v>
      </c>
      <c r="V4484" s="324">
        <f>ROUND(SUMIF('DV-Bewegungsdaten'!B:B,Kategorien!A4484,'DV-Bewegungsdaten'!E:E),3)</f>
        <v>0</v>
      </c>
      <c r="AD4484" s="390">
        <f t="shared" si="937"/>
        <v>6.4940000000000007</v>
      </c>
      <c r="AE4484" s="390">
        <f t="shared" si="938"/>
        <v>8.1870000000000012</v>
      </c>
      <c r="AF4484" s="390">
        <f t="shared" si="939"/>
        <v>9.3249999999999993</v>
      </c>
      <c r="AG4484" s="390">
        <f t="shared" si="940"/>
        <v>9.2279999999999998</v>
      </c>
      <c r="AH4484" s="390">
        <f t="shared" si="941"/>
        <v>8.870000000000001</v>
      </c>
      <c r="AI4484" s="390">
        <f t="shared" si="942"/>
        <v>9.49</v>
      </c>
      <c r="AJ4484" s="390">
        <f t="shared" si="943"/>
        <v>8.4830000000000005</v>
      </c>
      <c r="AK4484" s="390">
        <f t="shared" si="944"/>
        <v>9.0240000000000009</v>
      </c>
      <c r="AL4484" s="390">
        <f t="shared" si="945"/>
        <v>9.0549999999999997</v>
      </c>
      <c r="AM4484" s="390">
        <f t="shared" si="946"/>
        <v>8.6120000000000001</v>
      </c>
      <c r="AN4484" s="390">
        <f t="shared" si="947"/>
        <v>8.0169999999999995</v>
      </c>
      <c r="AO4484" s="390">
        <f t="shared" si="948"/>
        <v>8.7040000000000006</v>
      </c>
    </row>
    <row r="4485" spans="1:41" ht="15" customHeight="1" x14ac:dyDescent="0.25">
      <c r="A4485" s="127" t="s">
        <v>4787</v>
      </c>
      <c r="B4485" s="125" t="s">
        <v>169</v>
      </c>
      <c r="C4485" s="125" t="s">
        <v>4777</v>
      </c>
      <c r="D4485" s="125" t="s">
        <v>4773</v>
      </c>
      <c r="F4485" s="126">
        <v>21.98</v>
      </c>
      <c r="G4485" s="126">
        <v>22.38</v>
      </c>
      <c r="H4485" s="126">
        <v>0</v>
      </c>
      <c r="I4485" s="126"/>
      <c r="J4485" s="317"/>
      <c r="K4485" s="323">
        <f>ROUND(SUMIF('VGT-Bewegungsdaten'!B:B,A4485,'VGT-Bewegungsdaten'!C:C),3)</f>
        <v>0</v>
      </c>
      <c r="L4485" s="324">
        <f>ROUND(SUMIF('VGT-Bewegungsdaten'!B:B,$A4485,'VGT-Bewegungsdaten'!D:D),2)</f>
        <v>0</v>
      </c>
      <c r="N4485" s="376" t="s">
        <v>4936</v>
      </c>
      <c r="O4485" s="376" t="s">
        <v>4950</v>
      </c>
      <c r="P4485" s="326">
        <f>ROUND(SUMIF('AV-Bewegungsdaten'!B:B,A4485,'AV-Bewegungsdaten'!C:C),3)</f>
        <v>0</v>
      </c>
      <c r="Q4485" s="324">
        <f>ROUND(SUMIF('AV-Bewegungsdaten'!B:B,$A4485,'AV-Bewegungsdaten'!D:D),2)</f>
        <v>0</v>
      </c>
      <c r="T4485" s="327"/>
      <c r="U4485" s="326">
        <f>ROUND(SUMIF('DV-Bewegungsdaten'!B:B,Kategorien!A4485,'DV-Bewegungsdaten'!D:D),3)</f>
        <v>0</v>
      </c>
      <c r="V4485" s="324">
        <f>ROUND(SUMIF('DV-Bewegungsdaten'!B:B,Kategorien!A4485,'DV-Bewegungsdaten'!E:E),3)</f>
        <v>0</v>
      </c>
      <c r="AD4485" s="390">
        <f t="shared" si="937"/>
        <v>16.474</v>
      </c>
      <c r="AE4485" s="390">
        <f t="shared" si="938"/>
        <v>18.166999999999998</v>
      </c>
      <c r="AF4485" s="390">
        <f t="shared" si="939"/>
        <v>19.305</v>
      </c>
      <c r="AG4485" s="390">
        <f t="shared" si="940"/>
        <v>19.207999999999998</v>
      </c>
      <c r="AH4485" s="390">
        <f t="shared" si="941"/>
        <v>18.849999999999998</v>
      </c>
      <c r="AI4485" s="390">
        <f t="shared" si="942"/>
        <v>19.47</v>
      </c>
      <c r="AJ4485" s="390">
        <f t="shared" si="943"/>
        <v>18.463000000000001</v>
      </c>
      <c r="AK4485" s="390">
        <f t="shared" si="944"/>
        <v>19.003999999999998</v>
      </c>
      <c r="AL4485" s="390">
        <f t="shared" si="945"/>
        <v>19.035</v>
      </c>
      <c r="AM4485" s="390">
        <f t="shared" si="946"/>
        <v>18.591999999999999</v>
      </c>
      <c r="AN4485" s="390">
        <f t="shared" si="947"/>
        <v>17.997</v>
      </c>
      <c r="AO4485" s="390">
        <f t="shared" si="948"/>
        <v>18.683999999999997</v>
      </c>
    </row>
    <row r="4486" spans="1:41" ht="15" customHeight="1" x14ac:dyDescent="0.25">
      <c r="A4486" s="127" t="s">
        <v>4788</v>
      </c>
      <c r="B4486" s="125" t="s">
        <v>169</v>
      </c>
      <c r="C4486" s="125" t="s">
        <v>4777</v>
      </c>
      <c r="D4486" s="125" t="s">
        <v>4774</v>
      </c>
      <c r="F4486" s="126">
        <v>16.38</v>
      </c>
      <c r="G4486" s="126">
        <v>16.779999999999998</v>
      </c>
      <c r="H4486" s="126">
        <v>0</v>
      </c>
      <c r="I4486" s="126"/>
      <c r="J4486" s="317"/>
      <c r="K4486" s="323">
        <f>ROUND(SUMIF('VGT-Bewegungsdaten'!B:B,A4486,'VGT-Bewegungsdaten'!C:C),3)</f>
        <v>0</v>
      </c>
      <c r="L4486" s="324">
        <f>ROUND(SUMIF('VGT-Bewegungsdaten'!B:B,$A4486,'VGT-Bewegungsdaten'!D:D),2)</f>
        <v>0</v>
      </c>
      <c r="N4486" s="376" t="s">
        <v>4936</v>
      </c>
      <c r="O4486" s="376" t="s">
        <v>4950</v>
      </c>
      <c r="P4486" s="326">
        <f>ROUND(SUMIF('AV-Bewegungsdaten'!B:B,A4486,'AV-Bewegungsdaten'!C:C),3)</f>
        <v>0</v>
      </c>
      <c r="Q4486" s="324">
        <f>ROUND(SUMIF('AV-Bewegungsdaten'!B:B,$A4486,'AV-Bewegungsdaten'!D:D),2)</f>
        <v>0</v>
      </c>
      <c r="T4486" s="327"/>
      <c r="U4486" s="326">
        <f>ROUND(SUMIF('DV-Bewegungsdaten'!B:B,Kategorien!A4486,'DV-Bewegungsdaten'!D:D),3)</f>
        <v>0</v>
      </c>
      <c r="V4486" s="324">
        <f>ROUND(SUMIF('DV-Bewegungsdaten'!B:B,Kategorien!A4486,'DV-Bewegungsdaten'!E:E),3)</f>
        <v>0</v>
      </c>
      <c r="AD4486" s="390">
        <f t="shared" si="937"/>
        <v>10.873999999999999</v>
      </c>
      <c r="AE4486" s="390">
        <f t="shared" si="938"/>
        <v>12.566999999999997</v>
      </c>
      <c r="AF4486" s="390">
        <f t="shared" si="939"/>
        <v>13.704999999999998</v>
      </c>
      <c r="AG4486" s="390">
        <f t="shared" si="940"/>
        <v>13.607999999999997</v>
      </c>
      <c r="AH4486" s="390">
        <f t="shared" si="941"/>
        <v>13.249999999999998</v>
      </c>
      <c r="AI4486" s="390">
        <f t="shared" si="942"/>
        <v>13.869999999999997</v>
      </c>
      <c r="AJ4486" s="390">
        <f t="shared" si="943"/>
        <v>12.862999999999998</v>
      </c>
      <c r="AK4486" s="390">
        <f t="shared" si="944"/>
        <v>13.403999999999998</v>
      </c>
      <c r="AL4486" s="390">
        <f t="shared" si="945"/>
        <v>13.434999999999997</v>
      </c>
      <c r="AM4486" s="390">
        <f t="shared" si="946"/>
        <v>12.991999999999997</v>
      </c>
      <c r="AN4486" s="390">
        <f t="shared" si="947"/>
        <v>12.396999999999998</v>
      </c>
      <c r="AO4486" s="390">
        <f t="shared" si="948"/>
        <v>13.083999999999998</v>
      </c>
    </row>
    <row r="4487" spans="1:41" ht="15" customHeight="1" x14ac:dyDescent="0.25">
      <c r="A4487" s="127" t="s">
        <v>4789</v>
      </c>
      <c r="B4487" s="125" t="s">
        <v>169</v>
      </c>
      <c r="C4487" s="125" t="s">
        <v>4777</v>
      </c>
      <c r="D4487" s="125" t="s">
        <v>4775</v>
      </c>
      <c r="F4487" s="126">
        <v>12</v>
      </c>
      <c r="G4487" s="126">
        <v>12.4</v>
      </c>
      <c r="H4487" s="126">
        <v>0</v>
      </c>
      <c r="I4487" s="126"/>
      <c r="J4487" s="317"/>
      <c r="K4487" s="323">
        <f>ROUND(SUMIF('VGT-Bewegungsdaten'!B:B,A4487,'VGT-Bewegungsdaten'!C:C),3)</f>
        <v>0</v>
      </c>
      <c r="L4487" s="324">
        <f>ROUND(SUMIF('VGT-Bewegungsdaten'!B:B,$A4487,'VGT-Bewegungsdaten'!D:D),2)</f>
        <v>0</v>
      </c>
      <c r="N4487" s="376" t="s">
        <v>4936</v>
      </c>
      <c r="O4487" s="376" t="s">
        <v>4950</v>
      </c>
      <c r="P4487" s="326">
        <f>ROUND(SUMIF('AV-Bewegungsdaten'!B:B,A4487,'AV-Bewegungsdaten'!C:C),3)</f>
        <v>0</v>
      </c>
      <c r="Q4487" s="324">
        <f>ROUND(SUMIF('AV-Bewegungsdaten'!B:B,$A4487,'AV-Bewegungsdaten'!D:D),2)</f>
        <v>0</v>
      </c>
      <c r="T4487" s="327"/>
      <c r="U4487" s="326">
        <f>ROUND(SUMIF('DV-Bewegungsdaten'!B:B,Kategorien!A4487,'DV-Bewegungsdaten'!D:D),3)</f>
        <v>0</v>
      </c>
      <c r="V4487" s="324">
        <f>ROUND(SUMIF('DV-Bewegungsdaten'!B:B,Kategorien!A4487,'DV-Bewegungsdaten'!E:E),3)</f>
        <v>0</v>
      </c>
      <c r="AD4487" s="390">
        <f t="shared" si="937"/>
        <v>6.4940000000000007</v>
      </c>
      <c r="AE4487" s="390">
        <f t="shared" si="938"/>
        <v>8.1870000000000012</v>
      </c>
      <c r="AF4487" s="390">
        <f t="shared" si="939"/>
        <v>9.3249999999999993</v>
      </c>
      <c r="AG4487" s="390">
        <f t="shared" si="940"/>
        <v>9.2279999999999998</v>
      </c>
      <c r="AH4487" s="390">
        <f t="shared" si="941"/>
        <v>8.870000000000001</v>
      </c>
      <c r="AI4487" s="390">
        <f t="shared" si="942"/>
        <v>9.49</v>
      </c>
      <c r="AJ4487" s="390">
        <f t="shared" si="943"/>
        <v>8.4830000000000005</v>
      </c>
      <c r="AK4487" s="390">
        <f t="shared" si="944"/>
        <v>9.0240000000000009</v>
      </c>
      <c r="AL4487" s="390">
        <f t="shared" si="945"/>
        <v>9.0549999999999997</v>
      </c>
      <c r="AM4487" s="390">
        <f t="shared" si="946"/>
        <v>8.6120000000000001</v>
      </c>
      <c r="AN4487" s="390">
        <f t="shared" si="947"/>
        <v>8.0169999999999995</v>
      </c>
      <c r="AO4487" s="390">
        <f t="shared" si="948"/>
        <v>8.7040000000000006</v>
      </c>
    </row>
    <row r="4488" spans="1:41" ht="15" customHeight="1" x14ac:dyDescent="0.25">
      <c r="A4488" s="127" t="s">
        <v>4790</v>
      </c>
      <c r="B4488" s="125" t="s">
        <v>169</v>
      </c>
      <c r="C4488" s="125" t="s">
        <v>4791</v>
      </c>
      <c r="D4488" s="125" t="s">
        <v>4792</v>
      </c>
      <c r="F4488" s="126">
        <v>24.43</v>
      </c>
      <c r="G4488" s="126">
        <v>24.83</v>
      </c>
      <c r="H4488" s="126">
        <v>19.54</v>
      </c>
      <c r="I4488" s="126"/>
      <c r="J4488" s="317"/>
      <c r="K4488" s="323">
        <f>ROUND(SUMIF('VGT-Bewegungsdaten'!B:B,A4488,'VGT-Bewegungsdaten'!C:C),3)</f>
        <v>0</v>
      </c>
      <c r="L4488" s="324">
        <f>ROUND(SUMIF('VGT-Bewegungsdaten'!B:B,$A4488,'VGT-Bewegungsdaten'!D:D),2)</f>
        <v>0</v>
      </c>
      <c r="N4488" s="376" t="s">
        <v>4930</v>
      </c>
      <c r="O4488" s="376" t="s">
        <v>4950</v>
      </c>
      <c r="P4488" s="326">
        <f>ROUND(SUMIF('AV-Bewegungsdaten'!B:B,A4488,'AV-Bewegungsdaten'!C:C),3)</f>
        <v>0</v>
      </c>
      <c r="Q4488" s="324">
        <f>ROUND(SUMIF('AV-Bewegungsdaten'!B:B,$A4488,'AV-Bewegungsdaten'!D:D),2)</f>
        <v>0</v>
      </c>
      <c r="T4488" s="327"/>
      <c r="U4488" s="326">
        <f>ROUND(SUMIF('DV-Bewegungsdaten'!B:B,Kategorien!A4488,'DV-Bewegungsdaten'!D:D),3)</f>
        <v>0</v>
      </c>
      <c r="V4488" s="324">
        <f>ROUND(SUMIF('DV-Bewegungsdaten'!B:B,Kategorien!A4488,'DV-Bewegungsdaten'!E:E),3)</f>
        <v>0</v>
      </c>
      <c r="AD4488" s="390">
        <f t="shared" si="937"/>
        <v>18.923999999999999</v>
      </c>
      <c r="AE4488" s="390">
        <f t="shared" si="938"/>
        <v>20.616999999999997</v>
      </c>
      <c r="AF4488" s="390">
        <f t="shared" si="939"/>
        <v>21.754999999999999</v>
      </c>
      <c r="AG4488" s="390">
        <f t="shared" si="940"/>
        <v>21.657999999999998</v>
      </c>
      <c r="AH4488" s="390">
        <f t="shared" si="941"/>
        <v>21.299999999999997</v>
      </c>
      <c r="AI4488" s="390">
        <f t="shared" si="942"/>
        <v>21.919999999999998</v>
      </c>
      <c r="AJ4488" s="390">
        <f t="shared" si="943"/>
        <v>20.912999999999997</v>
      </c>
      <c r="AK4488" s="390">
        <f t="shared" si="944"/>
        <v>21.453999999999997</v>
      </c>
      <c r="AL4488" s="390">
        <f t="shared" si="945"/>
        <v>21.484999999999999</v>
      </c>
      <c r="AM4488" s="390">
        <f t="shared" si="946"/>
        <v>21.041999999999998</v>
      </c>
      <c r="AN4488" s="390">
        <f t="shared" si="947"/>
        <v>20.446999999999999</v>
      </c>
      <c r="AO4488" s="390">
        <f t="shared" si="948"/>
        <v>21.133999999999997</v>
      </c>
    </row>
    <row r="4489" spans="1:41" ht="15" customHeight="1" x14ac:dyDescent="0.25">
      <c r="A4489" s="127" t="s">
        <v>4793</v>
      </c>
      <c r="B4489" s="125" t="s">
        <v>169</v>
      </c>
      <c r="C4489" s="125" t="s">
        <v>4791</v>
      </c>
      <c r="D4489" s="125" t="s">
        <v>4794</v>
      </c>
      <c r="F4489" s="126">
        <v>23.23</v>
      </c>
      <c r="G4489" s="126">
        <v>23.63</v>
      </c>
      <c r="H4489" s="126">
        <v>18.579999999999998</v>
      </c>
      <c r="I4489" s="126"/>
      <c r="J4489" s="317"/>
      <c r="K4489" s="323">
        <f>ROUND(SUMIF('VGT-Bewegungsdaten'!B:B,A4489,'VGT-Bewegungsdaten'!C:C),3)</f>
        <v>0</v>
      </c>
      <c r="L4489" s="324">
        <f>ROUND(SUMIF('VGT-Bewegungsdaten'!B:B,$A4489,'VGT-Bewegungsdaten'!D:D),2)</f>
        <v>0</v>
      </c>
      <c r="N4489" s="376" t="s">
        <v>4930</v>
      </c>
      <c r="O4489" s="376" t="s">
        <v>4950</v>
      </c>
      <c r="P4489" s="326">
        <f>ROUND(SUMIF('AV-Bewegungsdaten'!B:B,A4489,'AV-Bewegungsdaten'!C:C),3)</f>
        <v>0</v>
      </c>
      <c r="Q4489" s="324">
        <f>ROUND(SUMIF('AV-Bewegungsdaten'!B:B,$A4489,'AV-Bewegungsdaten'!D:D),2)</f>
        <v>0</v>
      </c>
      <c r="T4489" s="327"/>
      <c r="U4489" s="326">
        <f>ROUND(SUMIF('DV-Bewegungsdaten'!B:B,Kategorien!A4489,'DV-Bewegungsdaten'!D:D),3)</f>
        <v>0</v>
      </c>
      <c r="V4489" s="324">
        <f>ROUND(SUMIF('DV-Bewegungsdaten'!B:B,Kategorien!A4489,'DV-Bewegungsdaten'!E:E),3)</f>
        <v>0</v>
      </c>
      <c r="AD4489" s="390">
        <f t="shared" si="937"/>
        <v>17.724</v>
      </c>
      <c r="AE4489" s="390">
        <f t="shared" si="938"/>
        <v>19.416999999999998</v>
      </c>
      <c r="AF4489" s="390">
        <f t="shared" si="939"/>
        <v>20.555</v>
      </c>
      <c r="AG4489" s="390">
        <f t="shared" si="940"/>
        <v>20.457999999999998</v>
      </c>
      <c r="AH4489" s="390">
        <f t="shared" si="941"/>
        <v>20.099999999999998</v>
      </c>
      <c r="AI4489" s="390">
        <f t="shared" si="942"/>
        <v>20.72</v>
      </c>
      <c r="AJ4489" s="390">
        <f t="shared" si="943"/>
        <v>19.713000000000001</v>
      </c>
      <c r="AK4489" s="390">
        <f t="shared" si="944"/>
        <v>20.253999999999998</v>
      </c>
      <c r="AL4489" s="390">
        <f t="shared" si="945"/>
        <v>20.285</v>
      </c>
      <c r="AM4489" s="390">
        <f t="shared" si="946"/>
        <v>19.841999999999999</v>
      </c>
      <c r="AN4489" s="390">
        <f t="shared" si="947"/>
        <v>19.247</v>
      </c>
      <c r="AO4489" s="390">
        <f t="shared" si="948"/>
        <v>19.933999999999997</v>
      </c>
    </row>
    <row r="4490" spans="1:41" ht="15" customHeight="1" x14ac:dyDescent="0.25">
      <c r="A4490" s="127" t="s">
        <v>4795</v>
      </c>
      <c r="B4490" s="125" t="s">
        <v>169</v>
      </c>
      <c r="C4490" s="125" t="s">
        <v>4791</v>
      </c>
      <c r="D4490" s="125" t="s">
        <v>4796</v>
      </c>
      <c r="F4490" s="126">
        <v>21.98</v>
      </c>
      <c r="G4490" s="126">
        <v>22.38</v>
      </c>
      <c r="H4490" s="126">
        <v>17.579999999999998</v>
      </c>
      <c r="I4490" s="126"/>
      <c r="J4490" s="317"/>
      <c r="K4490" s="323">
        <f>ROUND(SUMIF('VGT-Bewegungsdaten'!B:B,A4490,'VGT-Bewegungsdaten'!C:C),3)</f>
        <v>0</v>
      </c>
      <c r="L4490" s="324">
        <f>ROUND(SUMIF('VGT-Bewegungsdaten'!B:B,$A4490,'VGT-Bewegungsdaten'!D:D),2)</f>
        <v>0</v>
      </c>
      <c r="N4490" s="376" t="s">
        <v>4930</v>
      </c>
      <c r="O4490" s="376" t="s">
        <v>4950</v>
      </c>
      <c r="P4490" s="326">
        <f>ROUND(SUMIF('AV-Bewegungsdaten'!B:B,A4490,'AV-Bewegungsdaten'!C:C),3)</f>
        <v>0</v>
      </c>
      <c r="Q4490" s="324">
        <f>ROUND(SUMIF('AV-Bewegungsdaten'!B:B,$A4490,'AV-Bewegungsdaten'!D:D),2)</f>
        <v>0</v>
      </c>
      <c r="T4490" s="327"/>
      <c r="U4490" s="326">
        <f>ROUND(SUMIF('DV-Bewegungsdaten'!B:B,Kategorien!A4490,'DV-Bewegungsdaten'!D:D),3)</f>
        <v>0</v>
      </c>
      <c r="V4490" s="324">
        <f>ROUND(SUMIF('DV-Bewegungsdaten'!B:B,Kategorien!A4490,'DV-Bewegungsdaten'!E:E),3)</f>
        <v>0</v>
      </c>
      <c r="AD4490" s="390">
        <f t="shared" si="937"/>
        <v>16.474</v>
      </c>
      <c r="AE4490" s="390">
        <f t="shared" si="938"/>
        <v>18.166999999999998</v>
      </c>
      <c r="AF4490" s="390">
        <f t="shared" si="939"/>
        <v>19.305</v>
      </c>
      <c r="AG4490" s="390">
        <f t="shared" si="940"/>
        <v>19.207999999999998</v>
      </c>
      <c r="AH4490" s="390">
        <f t="shared" si="941"/>
        <v>18.849999999999998</v>
      </c>
      <c r="AI4490" s="390">
        <f t="shared" si="942"/>
        <v>19.47</v>
      </c>
      <c r="AJ4490" s="390">
        <f t="shared" si="943"/>
        <v>18.463000000000001</v>
      </c>
      <c r="AK4490" s="390">
        <f t="shared" si="944"/>
        <v>19.003999999999998</v>
      </c>
      <c r="AL4490" s="390">
        <f t="shared" si="945"/>
        <v>19.035</v>
      </c>
      <c r="AM4490" s="390">
        <f t="shared" si="946"/>
        <v>18.591999999999999</v>
      </c>
      <c r="AN4490" s="390">
        <f t="shared" si="947"/>
        <v>17.997</v>
      </c>
      <c r="AO4490" s="390">
        <f t="shared" si="948"/>
        <v>18.683999999999997</v>
      </c>
    </row>
    <row r="4491" spans="1:41" ht="15" customHeight="1" x14ac:dyDescent="0.25">
      <c r="A4491" s="127" t="s">
        <v>4797</v>
      </c>
      <c r="B4491" s="125" t="s">
        <v>169</v>
      </c>
      <c r="C4491" s="125" t="s">
        <v>4791</v>
      </c>
      <c r="D4491" s="125" t="s">
        <v>4798</v>
      </c>
      <c r="F4491" s="126">
        <v>18.329999999999998</v>
      </c>
      <c r="G4491" s="126">
        <v>18.729999999999997</v>
      </c>
      <c r="H4491" s="126">
        <v>14.66</v>
      </c>
      <c r="I4491" s="126"/>
      <c r="J4491" s="317"/>
      <c r="K4491" s="323">
        <f>ROUND(SUMIF('VGT-Bewegungsdaten'!B:B,A4491,'VGT-Bewegungsdaten'!C:C),3)</f>
        <v>0</v>
      </c>
      <c r="L4491" s="324">
        <f>ROUND(SUMIF('VGT-Bewegungsdaten'!B:B,$A4491,'VGT-Bewegungsdaten'!D:D),2)</f>
        <v>0</v>
      </c>
      <c r="N4491" s="376" t="s">
        <v>4930</v>
      </c>
      <c r="O4491" s="376" t="s">
        <v>4950</v>
      </c>
      <c r="P4491" s="326">
        <f>ROUND(SUMIF('AV-Bewegungsdaten'!B:B,A4491,'AV-Bewegungsdaten'!C:C),3)</f>
        <v>0</v>
      </c>
      <c r="Q4491" s="324">
        <f>ROUND(SUMIF('AV-Bewegungsdaten'!B:B,$A4491,'AV-Bewegungsdaten'!D:D),2)</f>
        <v>0</v>
      </c>
      <c r="T4491" s="327"/>
      <c r="U4491" s="326">
        <f>ROUND(SUMIF('DV-Bewegungsdaten'!B:B,Kategorien!A4491,'DV-Bewegungsdaten'!D:D),3)</f>
        <v>0</v>
      </c>
      <c r="V4491" s="324">
        <f>ROUND(SUMIF('DV-Bewegungsdaten'!B:B,Kategorien!A4491,'DV-Bewegungsdaten'!E:E),3)</f>
        <v>0</v>
      </c>
      <c r="AD4491" s="390">
        <f t="shared" si="937"/>
        <v>12.823999999999998</v>
      </c>
      <c r="AE4491" s="390">
        <f t="shared" si="938"/>
        <v>14.516999999999996</v>
      </c>
      <c r="AF4491" s="390">
        <f t="shared" si="939"/>
        <v>15.654999999999998</v>
      </c>
      <c r="AG4491" s="390">
        <f t="shared" si="940"/>
        <v>15.557999999999996</v>
      </c>
      <c r="AH4491" s="390">
        <f t="shared" si="941"/>
        <v>15.199999999999998</v>
      </c>
      <c r="AI4491" s="390">
        <f t="shared" si="942"/>
        <v>15.819999999999997</v>
      </c>
      <c r="AJ4491" s="390">
        <f t="shared" si="943"/>
        <v>14.812999999999997</v>
      </c>
      <c r="AK4491" s="390">
        <f t="shared" si="944"/>
        <v>15.353999999999997</v>
      </c>
      <c r="AL4491" s="390">
        <f t="shared" si="945"/>
        <v>15.384999999999996</v>
      </c>
      <c r="AM4491" s="390">
        <f t="shared" si="946"/>
        <v>14.941999999999997</v>
      </c>
      <c r="AN4491" s="390">
        <f t="shared" si="947"/>
        <v>14.346999999999998</v>
      </c>
      <c r="AO4491" s="390">
        <f t="shared" si="948"/>
        <v>15.033999999999997</v>
      </c>
    </row>
    <row r="4492" spans="1:41" ht="15" customHeight="1" x14ac:dyDescent="0.25">
      <c r="A4492" s="127" t="s">
        <v>4799</v>
      </c>
      <c r="B4492" s="125" t="s">
        <v>169</v>
      </c>
      <c r="C4492" s="125" t="s">
        <v>4791</v>
      </c>
      <c r="D4492" s="125" t="s">
        <v>4800</v>
      </c>
      <c r="F4492" s="126">
        <v>24.43</v>
      </c>
      <c r="G4492" s="126">
        <v>24.83</v>
      </c>
      <c r="H4492" s="126">
        <v>0</v>
      </c>
      <c r="I4492" s="126"/>
      <c r="J4492" s="317"/>
      <c r="K4492" s="323">
        <f>ROUND(SUMIF('VGT-Bewegungsdaten'!B:B,A4492,'VGT-Bewegungsdaten'!C:C),3)</f>
        <v>0</v>
      </c>
      <c r="L4492" s="324">
        <f>ROUND(SUMIF('VGT-Bewegungsdaten'!B:B,$A4492,'VGT-Bewegungsdaten'!D:D),2)</f>
        <v>0</v>
      </c>
      <c r="N4492" s="376" t="s">
        <v>4936</v>
      </c>
      <c r="O4492" s="376" t="s">
        <v>4950</v>
      </c>
      <c r="P4492" s="326">
        <f>ROUND(SUMIF('AV-Bewegungsdaten'!B:B,A4492,'AV-Bewegungsdaten'!C:C),3)</f>
        <v>0</v>
      </c>
      <c r="Q4492" s="324">
        <f>ROUND(SUMIF('AV-Bewegungsdaten'!B:B,$A4492,'AV-Bewegungsdaten'!D:D),2)</f>
        <v>0</v>
      </c>
      <c r="T4492" s="327"/>
      <c r="U4492" s="326">
        <f>ROUND(SUMIF('DV-Bewegungsdaten'!B:B,Kategorien!A4492,'DV-Bewegungsdaten'!D:D),3)</f>
        <v>0</v>
      </c>
      <c r="V4492" s="324">
        <f>ROUND(SUMIF('DV-Bewegungsdaten'!B:B,Kategorien!A4492,'DV-Bewegungsdaten'!E:E),3)</f>
        <v>0</v>
      </c>
      <c r="AD4492" s="390">
        <f t="shared" si="937"/>
        <v>18.923999999999999</v>
      </c>
      <c r="AE4492" s="390">
        <f t="shared" si="938"/>
        <v>20.616999999999997</v>
      </c>
      <c r="AF4492" s="390">
        <f t="shared" si="939"/>
        <v>21.754999999999999</v>
      </c>
      <c r="AG4492" s="390">
        <f t="shared" si="940"/>
        <v>21.657999999999998</v>
      </c>
      <c r="AH4492" s="390">
        <f t="shared" si="941"/>
        <v>21.299999999999997</v>
      </c>
      <c r="AI4492" s="390">
        <f t="shared" si="942"/>
        <v>21.919999999999998</v>
      </c>
      <c r="AJ4492" s="390">
        <f t="shared" si="943"/>
        <v>20.912999999999997</v>
      </c>
      <c r="AK4492" s="390">
        <f t="shared" si="944"/>
        <v>21.453999999999997</v>
      </c>
      <c r="AL4492" s="390">
        <f t="shared" si="945"/>
        <v>21.484999999999999</v>
      </c>
      <c r="AM4492" s="390">
        <f t="shared" si="946"/>
        <v>21.041999999999998</v>
      </c>
      <c r="AN4492" s="390">
        <f t="shared" si="947"/>
        <v>20.446999999999999</v>
      </c>
      <c r="AO4492" s="390">
        <f t="shared" si="948"/>
        <v>21.133999999999997</v>
      </c>
    </row>
    <row r="4493" spans="1:41" ht="15" customHeight="1" x14ac:dyDescent="0.25">
      <c r="A4493" s="127" t="s">
        <v>4801</v>
      </c>
      <c r="B4493" s="125" t="s">
        <v>169</v>
      </c>
      <c r="C4493" s="125" t="s">
        <v>4791</v>
      </c>
      <c r="D4493" s="125" t="s">
        <v>4802</v>
      </c>
      <c r="F4493" s="126">
        <v>16.38</v>
      </c>
      <c r="G4493" s="126">
        <v>16.779999999999998</v>
      </c>
      <c r="H4493" s="126">
        <v>0</v>
      </c>
      <c r="I4493" s="126"/>
      <c r="J4493" s="317"/>
      <c r="K4493" s="323">
        <f>ROUND(SUMIF('VGT-Bewegungsdaten'!B:B,A4493,'VGT-Bewegungsdaten'!C:C),3)</f>
        <v>0</v>
      </c>
      <c r="L4493" s="324">
        <f>ROUND(SUMIF('VGT-Bewegungsdaten'!B:B,$A4493,'VGT-Bewegungsdaten'!D:D),2)</f>
        <v>0</v>
      </c>
      <c r="N4493" s="376" t="s">
        <v>4936</v>
      </c>
      <c r="O4493" s="376" t="s">
        <v>4950</v>
      </c>
      <c r="P4493" s="326">
        <f>ROUND(SUMIF('AV-Bewegungsdaten'!B:B,A4493,'AV-Bewegungsdaten'!C:C),3)</f>
        <v>0</v>
      </c>
      <c r="Q4493" s="324">
        <f>ROUND(SUMIF('AV-Bewegungsdaten'!B:B,$A4493,'AV-Bewegungsdaten'!D:D),2)</f>
        <v>0</v>
      </c>
      <c r="T4493" s="327"/>
      <c r="U4493" s="326">
        <f>ROUND(SUMIF('DV-Bewegungsdaten'!B:B,Kategorien!A4493,'DV-Bewegungsdaten'!D:D),3)</f>
        <v>0</v>
      </c>
      <c r="V4493" s="324">
        <f>ROUND(SUMIF('DV-Bewegungsdaten'!B:B,Kategorien!A4493,'DV-Bewegungsdaten'!E:E),3)</f>
        <v>0</v>
      </c>
      <c r="AD4493" s="390">
        <f t="shared" si="937"/>
        <v>10.873999999999999</v>
      </c>
      <c r="AE4493" s="390">
        <f t="shared" si="938"/>
        <v>12.566999999999997</v>
      </c>
      <c r="AF4493" s="390">
        <f t="shared" si="939"/>
        <v>13.704999999999998</v>
      </c>
      <c r="AG4493" s="390">
        <f t="shared" si="940"/>
        <v>13.607999999999997</v>
      </c>
      <c r="AH4493" s="390">
        <f t="shared" si="941"/>
        <v>13.249999999999998</v>
      </c>
      <c r="AI4493" s="390">
        <f t="shared" si="942"/>
        <v>13.869999999999997</v>
      </c>
      <c r="AJ4493" s="390">
        <f t="shared" si="943"/>
        <v>12.862999999999998</v>
      </c>
      <c r="AK4493" s="390">
        <f t="shared" si="944"/>
        <v>13.403999999999998</v>
      </c>
      <c r="AL4493" s="390">
        <f t="shared" si="945"/>
        <v>13.434999999999997</v>
      </c>
      <c r="AM4493" s="390">
        <f t="shared" si="946"/>
        <v>12.991999999999997</v>
      </c>
      <c r="AN4493" s="390">
        <f t="shared" si="947"/>
        <v>12.396999999999998</v>
      </c>
      <c r="AO4493" s="390">
        <f t="shared" si="948"/>
        <v>13.083999999999998</v>
      </c>
    </row>
    <row r="4494" spans="1:41" ht="15" customHeight="1" x14ac:dyDescent="0.25">
      <c r="A4494" s="127" t="s">
        <v>4803</v>
      </c>
      <c r="B4494" s="125" t="s">
        <v>169</v>
      </c>
      <c r="C4494" s="125" t="s">
        <v>4791</v>
      </c>
      <c r="D4494" s="125" t="s">
        <v>4804</v>
      </c>
      <c r="F4494" s="126">
        <v>12</v>
      </c>
      <c r="G4494" s="126">
        <v>12.4</v>
      </c>
      <c r="H4494" s="126">
        <v>0</v>
      </c>
      <c r="I4494" s="126"/>
      <c r="J4494" s="317"/>
      <c r="K4494" s="323">
        <f>ROUND(SUMIF('VGT-Bewegungsdaten'!B:B,A4494,'VGT-Bewegungsdaten'!C:C),3)</f>
        <v>0</v>
      </c>
      <c r="L4494" s="324">
        <f>ROUND(SUMIF('VGT-Bewegungsdaten'!B:B,$A4494,'VGT-Bewegungsdaten'!D:D),2)</f>
        <v>0</v>
      </c>
      <c r="N4494" s="376" t="s">
        <v>4936</v>
      </c>
      <c r="O4494" s="376" t="s">
        <v>4950</v>
      </c>
      <c r="P4494" s="326">
        <f>ROUND(SUMIF('AV-Bewegungsdaten'!B:B,A4494,'AV-Bewegungsdaten'!C:C),3)</f>
        <v>0</v>
      </c>
      <c r="Q4494" s="324">
        <f>ROUND(SUMIF('AV-Bewegungsdaten'!B:B,$A4494,'AV-Bewegungsdaten'!D:D),2)</f>
        <v>0</v>
      </c>
      <c r="T4494" s="327"/>
      <c r="U4494" s="326">
        <f>ROUND(SUMIF('DV-Bewegungsdaten'!B:B,Kategorien!A4494,'DV-Bewegungsdaten'!D:D),3)</f>
        <v>0</v>
      </c>
      <c r="V4494" s="324">
        <f>ROUND(SUMIF('DV-Bewegungsdaten'!B:B,Kategorien!A4494,'DV-Bewegungsdaten'!E:E),3)</f>
        <v>0</v>
      </c>
      <c r="AD4494" s="390">
        <f t="shared" si="937"/>
        <v>6.4940000000000007</v>
      </c>
      <c r="AE4494" s="390">
        <f t="shared" si="938"/>
        <v>8.1870000000000012</v>
      </c>
      <c r="AF4494" s="390">
        <f t="shared" si="939"/>
        <v>9.3249999999999993</v>
      </c>
      <c r="AG4494" s="390">
        <f t="shared" si="940"/>
        <v>9.2279999999999998</v>
      </c>
      <c r="AH4494" s="390">
        <f t="shared" si="941"/>
        <v>8.870000000000001</v>
      </c>
      <c r="AI4494" s="390">
        <f t="shared" si="942"/>
        <v>9.49</v>
      </c>
      <c r="AJ4494" s="390">
        <f t="shared" si="943"/>
        <v>8.4830000000000005</v>
      </c>
      <c r="AK4494" s="390">
        <f t="shared" si="944"/>
        <v>9.0240000000000009</v>
      </c>
      <c r="AL4494" s="390">
        <f t="shared" si="945"/>
        <v>9.0549999999999997</v>
      </c>
      <c r="AM4494" s="390">
        <f t="shared" si="946"/>
        <v>8.6120000000000001</v>
      </c>
      <c r="AN4494" s="390">
        <f t="shared" si="947"/>
        <v>8.0169999999999995</v>
      </c>
      <c r="AO4494" s="390">
        <f t="shared" si="948"/>
        <v>8.7040000000000006</v>
      </c>
    </row>
    <row r="4495" spans="1:41" ht="15" customHeight="1" x14ac:dyDescent="0.25">
      <c r="A4495" s="127" t="s">
        <v>4805</v>
      </c>
      <c r="B4495" s="125" t="s">
        <v>169</v>
      </c>
      <c r="C4495" s="125" t="s">
        <v>4791</v>
      </c>
      <c r="D4495" s="125" t="s">
        <v>4806</v>
      </c>
      <c r="F4495" s="126">
        <v>23.23</v>
      </c>
      <c r="G4495" s="126">
        <v>23.63</v>
      </c>
      <c r="H4495" s="126">
        <v>0</v>
      </c>
      <c r="I4495" s="126"/>
      <c r="J4495" s="317"/>
      <c r="K4495" s="323">
        <f>ROUND(SUMIF('VGT-Bewegungsdaten'!B:B,A4495,'VGT-Bewegungsdaten'!C:C),3)</f>
        <v>0</v>
      </c>
      <c r="L4495" s="324">
        <f>ROUND(SUMIF('VGT-Bewegungsdaten'!B:B,$A4495,'VGT-Bewegungsdaten'!D:D),2)</f>
        <v>0</v>
      </c>
      <c r="N4495" s="376" t="s">
        <v>4936</v>
      </c>
      <c r="O4495" s="376" t="s">
        <v>4950</v>
      </c>
      <c r="P4495" s="326">
        <f>ROUND(SUMIF('AV-Bewegungsdaten'!B:B,A4495,'AV-Bewegungsdaten'!C:C),3)</f>
        <v>0</v>
      </c>
      <c r="Q4495" s="324">
        <f>ROUND(SUMIF('AV-Bewegungsdaten'!B:B,$A4495,'AV-Bewegungsdaten'!D:D),2)</f>
        <v>0</v>
      </c>
      <c r="T4495" s="327"/>
      <c r="U4495" s="326">
        <f>ROUND(SUMIF('DV-Bewegungsdaten'!B:B,Kategorien!A4495,'DV-Bewegungsdaten'!D:D),3)</f>
        <v>0</v>
      </c>
      <c r="V4495" s="324">
        <f>ROUND(SUMIF('DV-Bewegungsdaten'!B:B,Kategorien!A4495,'DV-Bewegungsdaten'!E:E),3)</f>
        <v>0</v>
      </c>
      <c r="AD4495" s="390">
        <f t="shared" si="937"/>
        <v>17.724</v>
      </c>
      <c r="AE4495" s="390">
        <f t="shared" si="938"/>
        <v>19.416999999999998</v>
      </c>
      <c r="AF4495" s="390">
        <f t="shared" si="939"/>
        <v>20.555</v>
      </c>
      <c r="AG4495" s="390">
        <f t="shared" si="940"/>
        <v>20.457999999999998</v>
      </c>
      <c r="AH4495" s="390">
        <f t="shared" si="941"/>
        <v>20.099999999999998</v>
      </c>
      <c r="AI4495" s="390">
        <f t="shared" si="942"/>
        <v>20.72</v>
      </c>
      <c r="AJ4495" s="390">
        <f t="shared" si="943"/>
        <v>19.713000000000001</v>
      </c>
      <c r="AK4495" s="390">
        <f t="shared" si="944"/>
        <v>20.253999999999998</v>
      </c>
      <c r="AL4495" s="390">
        <f t="shared" si="945"/>
        <v>20.285</v>
      </c>
      <c r="AM4495" s="390">
        <f t="shared" si="946"/>
        <v>19.841999999999999</v>
      </c>
      <c r="AN4495" s="390">
        <f t="shared" si="947"/>
        <v>19.247</v>
      </c>
      <c r="AO4495" s="390">
        <f t="shared" si="948"/>
        <v>19.933999999999997</v>
      </c>
    </row>
    <row r="4496" spans="1:41" ht="15" customHeight="1" x14ac:dyDescent="0.25">
      <c r="A4496" s="127" t="s">
        <v>4807</v>
      </c>
      <c r="B4496" s="125" t="s">
        <v>169</v>
      </c>
      <c r="C4496" s="125" t="s">
        <v>4791</v>
      </c>
      <c r="D4496" s="125" t="s">
        <v>4808</v>
      </c>
      <c r="F4496" s="126">
        <v>16.38</v>
      </c>
      <c r="G4496" s="126">
        <v>16.779999999999998</v>
      </c>
      <c r="H4496" s="126">
        <v>0</v>
      </c>
      <c r="I4496" s="126"/>
      <c r="J4496" s="317"/>
      <c r="K4496" s="323">
        <f>ROUND(SUMIF('VGT-Bewegungsdaten'!B:B,A4496,'VGT-Bewegungsdaten'!C:C),3)</f>
        <v>0</v>
      </c>
      <c r="L4496" s="324">
        <f>ROUND(SUMIF('VGT-Bewegungsdaten'!B:B,$A4496,'VGT-Bewegungsdaten'!D:D),2)</f>
        <v>0</v>
      </c>
      <c r="N4496" s="376" t="s">
        <v>4936</v>
      </c>
      <c r="O4496" s="376" t="s">
        <v>4950</v>
      </c>
      <c r="P4496" s="326">
        <f>ROUND(SUMIF('AV-Bewegungsdaten'!B:B,A4496,'AV-Bewegungsdaten'!C:C),3)</f>
        <v>0</v>
      </c>
      <c r="Q4496" s="324">
        <f>ROUND(SUMIF('AV-Bewegungsdaten'!B:B,$A4496,'AV-Bewegungsdaten'!D:D),2)</f>
        <v>0</v>
      </c>
      <c r="T4496" s="327"/>
      <c r="U4496" s="326">
        <f>ROUND(SUMIF('DV-Bewegungsdaten'!B:B,Kategorien!A4496,'DV-Bewegungsdaten'!D:D),3)</f>
        <v>0</v>
      </c>
      <c r="V4496" s="324">
        <f>ROUND(SUMIF('DV-Bewegungsdaten'!B:B,Kategorien!A4496,'DV-Bewegungsdaten'!E:E),3)</f>
        <v>0</v>
      </c>
      <c r="AD4496" s="390">
        <f t="shared" si="937"/>
        <v>10.873999999999999</v>
      </c>
      <c r="AE4496" s="390">
        <f t="shared" si="938"/>
        <v>12.566999999999997</v>
      </c>
      <c r="AF4496" s="390">
        <f t="shared" si="939"/>
        <v>13.704999999999998</v>
      </c>
      <c r="AG4496" s="390">
        <f t="shared" si="940"/>
        <v>13.607999999999997</v>
      </c>
      <c r="AH4496" s="390">
        <f t="shared" si="941"/>
        <v>13.249999999999998</v>
      </c>
      <c r="AI4496" s="390">
        <f t="shared" si="942"/>
        <v>13.869999999999997</v>
      </c>
      <c r="AJ4496" s="390">
        <f t="shared" si="943"/>
        <v>12.862999999999998</v>
      </c>
      <c r="AK4496" s="390">
        <f t="shared" si="944"/>
        <v>13.403999999999998</v>
      </c>
      <c r="AL4496" s="390">
        <f t="shared" si="945"/>
        <v>13.434999999999997</v>
      </c>
      <c r="AM4496" s="390">
        <f t="shared" si="946"/>
        <v>12.991999999999997</v>
      </c>
      <c r="AN4496" s="390">
        <f t="shared" si="947"/>
        <v>12.396999999999998</v>
      </c>
      <c r="AO4496" s="390">
        <f t="shared" si="948"/>
        <v>13.083999999999998</v>
      </c>
    </row>
    <row r="4497" spans="1:41" ht="15" customHeight="1" x14ac:dyDescent="0.25">
      <c r="A4497" s="127" t="s">
        <v>4809</v>
      </c>
      <c r="B4497" s="125" t="s">
        <v>169</v>
      </c>
      <c r="C4497" s="125" t="s">
        <v>4791</v>
      </c>
      <c r="D4497" s="125" t="s">
        <v>4810</v>
      </c>
      <c r="F4497" s="126">
        <v>12</v>
      </c>
      <c r="G4497" s="126">
        <v>12.4</v>
      </c>
      <c r="H4497" s="126">
        <v>0</v>
      </c>
      <c r="I4497" s="126"/>
      <c r="J4497" s="317"/>
      <c r="K4497" s="323">
        <f>ROUND(SUMIF('VGT-Bewegungsdaten'!B:B,A4497,'VGT-Bewegungsdaten'!C:C),3)</f>
        <v>0</v>
      </c>
      <c r="L4497" s="324">
        <f>ROUND(SUMIF('VGT-Bewegungsdaten'!B:B,$A4497,'VGT-Bewegungsdaten'!D:D),2)</f>
        <v>0</v>
      </c>
      <c r="N4497" s="376" t="s">
        <v>4936</v>
      </c>
      <c r="O4497" s="376" t="s">
        <v>4950</v>
      </c>
      <c r="P4497" s="326">
        <f>ROUND(SUMIF('AV-Bewegungsdaten'!B:B,A4497,'AV-Bewegungsdaten'!C:C),3)</f>
        <v>0</v>
      </c>
      <c r="Q4497" s="324">
        <f>ROUND(SUMIF('AV-Bewegungsdaten'!B:B,$A4497,'AV-Bewegungsdaten'!D:D),2)</f>
        <v>0</v>
      </c>
      <c r="T4497" s="327"/>
      <c r="U4497" s="326">
        <f>ROUND(SUMIF('DV-Bewegungsdaten'!B:B,Kategorien!A4497,'DV-Bewegungsdaten'!D:D),3)</f>
        <v>0</v>
      </c>
      <c r="V4497" s="324">
        <f>ROUND(SUMIF('DV-Bewegungsdaten'!B:B,Kategorien!A4497,'DV-Bewegungsdaten'!E:E),3)</f>
        <v>0</v>
      </c>
      <c r="AD4497" s="390">
        <f t="shared" si="937"/>
        <v>6.4940000000000007</v>
      </c>
      <c r="AE4497" s="390">
        <f t="shared" si="938"/>
        <v>8.1870000000000012</v>
      </c>
      <c r="AF4497" s="390">
        <f t="shared" si="939"/>
        <v>9.3249999999999993</v>
      </c>
      <c r="AG4497" s="390">
        <f t="shared" si="940"/>
        <v>9.2279999999999998</v>
      </c>
      <c r="AH4497" s="390">
        <f t="shared" si="941"/>
        <v>8.870000000000001</v>
      </c>
      <c r="AI4497" s="390">
        <f t="shared" si="942"/>
        <v>9.49</v>
      </c>
      <c r="AJ4497" s="390">
        <f t="shared" si="943"/>
        <v>8.4830000000000005</v>
      </c>
      <c r="AK4497" s="390">
        <f t="shared" si="944"/>
        <v>9.0240000000000009</v>
      </c>
      <c r="AL4497" s="390">
        <f t="shared" si="945"/>
        <v>9.0549999999999997</v>
      </c>
      <c r="AM4497" s="390">
        <f t="shared" si="946"/>
        <v>8.6120000000000001</v>
      </c>
      <c r="AN4497" s="390">
        <f t="shared" si="947"/>
        <v>8.0169999999999995</v>
      </c>
      <c r="AO4497" s="390">
        <f t="shared" si="948"/>
        <v>8.7040000000000006</v>
      </c>
    </row>
    <row r="4498" spans="1:41" ht="15" customHeight="1" x14ac:dyDescent="0.25">
      <c r="A4498" s="127" t="s">
        <v>4811</v>
      </c>
      <c r="B4498" s="125" t="s">
        <v>169</v>
      </c>
      <c r="C4498" s="125" t="s">
        <v>4791</v>
      </c>
      <c r="D4498" s="125" t="s">
        <v>4812</v>
      </c>
      <c r="F4498" s="126">
        <v>21.98</v>
      </c>
      <c r="G4498" s="126">
        <v>22.38</v>
      </c>
      <c r="H4498" s="126">
        <v>0</v>
      </c>
      <c r="I4498" s="126"/>
      <c r="J4498" s="317"/>
      <c r="K4498" s="323">
        <f>ROUND(SUMIF('VGT-Bewegungsdaten'!B:B,A4498,'VGT-Bewegungsdaten'!C:C),3)</f>
        <v>0</v>
      </c>
      <c r="L4498" s="324">
        <f>ROUND(SUMIF('VGT-Bewegungsdaten'!B:B,$A4498,'VGT-Bewegungsdaten'!D:D),2)</f>
        <v>0</v>
      </c>
      <c r="N4498" s="376" t="s">
        <v>4936</v>
      </c>
      <c r="O4498" s="376" t="s">
        <v>4950</v>
      </c>
      <c r="P4498" s="326">
        <f>ROUND(SUMIF('AV-Bewegungsdaten'!B:B,A4498,'AV-Bewegungsdaten'!C:C),3)</f>
        <v>0</v>
      </c>
      <c r="Q4498" s="324">
        <f>ROUND(SUMIF('AV-Bewegungsdaten'!B:B,$A4498,'AV-Bewegungsdaten'!D:D),2)</f>
        <v>0</v>
      </c>
      <c r="T4498" s="327"/>
      <c r="U4498" s="326">
        <f>ROUND(SUMIF('DV-Bewegungsdaten'!B:B,Kategorien!A4498,'DV-Bewegungsdaten'!D:D),3)</f>
        <v>0</v>
      </c>
      <c r="V4498" s="324">
        <f>ROUND(SUMIF('DV-Bewegungsdaten'!B:B,Kategorien!A4498,'DV-Bewegungsdaten'!E:E),3)</f>
        <v>0</v>
      </c>
      <c r="AD4498" s="390">
        <f t="shared" si="937"/>
        <v>16.474</v>
      </c>
      <c r="AE4498" s="390">
        <f t="shared" si="938"/>
        <v>18.166999999999998</v>
      </c>
      <c r="AF4498" s="390">
        <f t="shared" si="939"/>
        <v>19.305</v>
      </c>
      <c r="AG4498" s="390">
        <f t="shared" si="940"/>
        <v>19.207999999999998</v>
      </c>
      <c r="AH4498" s="390">
        <f t="shared" si="941"/>
        <v>18.849999999999998</v>
      </c>
      <c r="AI4498" s="390">
        <f t="shared" si="942"/>
        <v>19.47</v>
      </c>
      <c r="AJ4498" s="390">
        <f t="shared" si="943"/>
        <v>18.463000000000001</v>
      </c>
      <c r="AK4498" s="390">
        <f t="shared" si="944"/>
        <v>19.003999999999998</v>
      </c>
      <c r="AL4498" s="390">
        <f t="shared" si="945"/>
        <v>19.035</v>
      </c>
      <c r="AM4498" s="390">
        <f t="shared" si="946"/>
        <v>18.591999999999999</v>
      </c>
      <c r="AN4498" s="390">
        <f t="shared" si="947"/>
        <v>17.997</v>
      </c>
      <c r="AO4498" s="390">
        <f t="shared" si="948"/>
        <v>18.683999999999997</v>
      </c>
    </row>
    <row r="4499" spans="1:41" ht="15" customHeight="1" x14ac:dyDescent="0.25">
      <c r="A4499" s="127" t="s">
        <v>4813</v>
      </c>
      <c r="B4499" s="125" t="s">
        <v>169</v>
      </c>
      <c r="C4499" s="125" t="s">
        <v>4791</v>
      </c>
      <c r="D4499" s="125" t="s">
        <v>4814</v>
      </c>
      <c r="F4499" s="126">
        <v>16.38</v>
      </c>
      <c r="G4499" s="126">
        <v>16.779999999999998</v>
      </c>
      <c r="H4499" s="126">
        <v>0</v>
      </c>
      <c r="I4499" s="126"/>
      <c r="J4499" s="317"/>
      <c r="K4499" s="323">
        <f>ROUND(SUMIF('VGT-Bewegungsdaten'!B:B,A4499,'VGT-Bewegungsdaten'!C:C),3)</f>
        <v>0</v>
      </c>
      <c r="L4499" s="324">
        <f>ROUND(SUMIF('VGT-Bewegungsdaten'!B:B,$A4499,'VGT-Bewegungsdaten'!D:D),2)</f>
        <v>0</v>
      </c>
      <c r="N4499" s="376" t="s">
        <v>4936</v>
      </c>
      <c r="O4499" s="376" t="s">
        <v>4950</v>
      </c>
      <c r="P4499" s="326">
        <f>ROUND(SUMIF('AV-Bewegungsdaten'!B:B,A4499,'AV-Bewegungsdaten'!C:C),3)</f>
        <v>0</v>
      </c>
      <c r="Q4499" s="324">
        <f>ROUND(SUMIF('AV-Bewegungsdaten'!B:B,$A4499,'AV-Bewegungsdaten'!D:D),2)</f>
        <v>0</v>
      </c>
      <c r="T4499" s="327"/>
      <c r="U4499" s="326">
        <f>ROUND(SUMIF('DV-Bewegungsdaten'!B:B,Kategorien!A4499,'DV-Bewegungsdaten'!D:D),3)</f>
        <v>0</v>
      </c>
      <c r="V4499" s="324">
        <f>ROUND(SUMIF('DV-Bewegungsdaten'!B:B,Kategorien!A4499,'DV-Bewegungsdaten'!E:E),3)</f>
        <v>0</v>
      </c>
      <c r="AD4499" s="390">
        <f t="shared" si="937"/>
        <v>10.873999999999999</v>
      </c>
      <c r="AE4499" s="390">
        <f t="shared" si="938"/>
        <v>12.566999999999997</v>
      </c>
      <c r="AF4499" s="390">
        <f t="shared" si="939"/>
        <v>13.704999999999998</v>
      </c>
      <c r="AG4499" s="390">
        <f t="shared" si="940"/>
        <v>13.607999999999997</v>
      </c>
      <c r="AH4499" s="390">
        <f t="shared" si="941"/>
        <v>13.249999999999998</v>
      </c>
      <c r="AI4499" s="390">
        <f t="shared" si="942"/>
        <v>13.869999999999997</v>
      </c>
      <c r="AJ4499" s="390">
        <f t="shared" si="943"/>
        <v>12.862999999999998</v>
      </c>
      <c r="AK4499" s="390">
        <f t="shared" si="944"/>
        <v>13.403999999999998</v>
      </c>
      <c r="AL4499" s="390">
        <f t="shared" si="945"/>
        <v>13.434999999999997</v>
      </c>
      <c r="AM4499" s="390">
        <f t="shared" si="946"/>
        <v>12.991999999999997</v>
      </c>
      <c r="AN4499" s="390">
        <f t="shared" si="947"/>
        <v>12.396999999999998</v>
      </c>
      <c r="AO4499" s="390">
        <f t="shared" si="948"/>
        <v>13.083999999999998</v>
      </c>
    </row>
    <row r="4500" spans="1:41" ht="15" customHeight="1" x14ac:dyDescent="0.25">
      <c r="A4500" s="127" t="s">
        <v>4815</v>
      </c>
      <c r="B4500" s="125" t="s">
        <v>169</v>
      </c>
      <c r="C4500" s="125" t="s">
        <v>4791</v>
      </c>
      <c r="D4500" s="125" t="s">
        <v>4816</v>
      </c>
      <c r="F4500" s="126">
        <v>12</v>
      </c>
      <c r="G4500" s="126">
        <v>12.4</v>
      </c>
      <c r="H4500" s="126">
        <v>0</v>
      </c>
      <c r="I4500" s="126"/>
      <c r="J4500" s="317"/>
      <c r="K4500" s="323">
        <f>ROUND(SUMIF('VGT-Bewegungsdaten'!B:B,A4500,'VGT-Bewegungsdaten'!C:C),3)</f>
        <v>0</v>
      </c>
      <c r="L4500" s="324">
        <f>ROUND(SUMIF('VGT-Bewegungsdaten'!B:B,$A4500,'VGT-Bewegungsdaten'!D:D),2)</f>
        <v>0</v>
      </c>
      <c r="N4500" s="376" t="s">
        <v>4936</v>
      </c>
      <c r="O4500" s="376" t="s">
        <v>4950</v>
      </c>
      <c r="P4500" s="326">
        <f>ROUND(SUMIF('AV-Bewegungsdaten'!B:B,A4500,'AV-Bewegungsdaten'!C:C),3)</f>
        <v>0</v>
      </c>
      <c r="Q4500" s="324">
        <f>ROUND(SUMIF('AV-Bewegungsdaten'!B:B,$A4500,'AV-Bewegungsdaten'!D:D),2)</f>
        <v>0</v>
      </c>
      <c r="T4500" s="327"/>
      <c r="U4500" s="326">
        <f>ROUND(SUMIF('DV-Bewegungsdaten'!B:B,Kategorien!A4500,'DV-Bewegungsdaten'!D:D),3)</f>
        <v>0</v>
      </c>
      <c r="V4500" s="324">
        <f>ROUND(SUMIF('DV-Bewegungsdaten'!B:B,Kategorien!A4500,'DV-Bewegungsdaten'!E:E),3)</f>
        <v>0</v>
      </c>
      <c r="AD4500" s="390">
        <f t="shared" si="937"/>
        <v>6.4940000000000007</v>
      </c>
      <c r="AE4500" s="390">
        <f t="shared" si="938"/>
        <v>8.1870000000000012</v>
      </c>
      <c r="AF4500" s="390">
        <f t="shared" si="939"/>
        <v>9.3249999999999993</v>
      </c>
      <c r="AG4500" s="390">
        <f t="shared" si="940"/>
        <v>9.2279999999999998</v>
      </c>
      <c r="AH4500" s="390">
        <f t="shared" si="941"/>
        <v>8.870000000000001</v>
      </c>
      <c r="AI4500" s="390">
        <f t="shared" si="942"/>
        <v>9.49</v>
      </c>
      <c r="AJ4500" s="390">
        <f t="shared" si="943"/>
        <v>8.4830000000000005</v>
      </c>
      <c r="AK4500" s="390">
        <f t="shared" si="944"/>
        <v>9.0240000000000009</v>
      </c>
      <c r="AL4500" s="390">
        <f t="shared" si="945"/>
        <v>9.0549999999999997</v>
      </c>
      <c r="AM4500" s="390">
        <f t="shared" si="946"/>
        <v>8.6120000000000001</v>
      </c>
      <c r="AN4500" s="390">
        <f t="shared" si="947"/>
        <v>8.0169999999999995</v>
      </c>
      <c r="AO4500" s="390">
        <f t="shared" si="948"/>
        <v>8.7040000000000006</v>
      </c>
    </row>
    <row r="4501" spans="1:41" ht="15" customHeight="1" x14ac:dyDescent="0.25">
      <c r="A4501" s="127" t="s">
        <v>4821</v>
      </c>
      <c r="B4501" s="125" t="s">
        <v>169</v>
      </c>
      <c r="C4501" s="125" t="s">
        <v>4747</v>
      </c>
      <c r="D4501" s="125" t="s">
        <v>4817</v>
      </c>
      <c r="F4501" s="126">
        <v>19.5</v>
      </c>
      <c r="G4501" s="126">
        <v>19.899999999999999</v>
      </c>
      <c r="H4501" s="126">
        <v>15.6</v>
      </c>
      <c r="I4501" s="126"/>
      <c r="J4501" s="317"/>
      <c r="K4501" s="323">
        <f>ROUND(SUMIF('VGT-Bewegungsdaten'!B:B,A4501,'VGT-Bewegungsdaten'!C:C),3)</f>
        <v>0</v>
      </c>
      <c r="L4501" s="324">
        <f>ROUND(SUMIF('VGT-Bewegungsdaten'!B:B,$A4501,'VGT-Bewegungsdaten'!D:D),2)</f>
        <v>0</v>
      </c>
      <c r="N4501" s="376" t="s">
        <v>4930</v>
      </c>
      <c r="O4501" s="376" t="s">
        <v>4950</v>
      </c>
      <c r="P4501" s="326">
        <f>ROUND(SUMIF('AV-Bewegungsdaten'!B:B,A4501,'AV-Bewegungsdaten'!C:C),3)</f>
        <v>0</v>
      </c>
      <c r="Q4501" s="324">
        <f>ROUND(SUMIF('AV-Bewegungsdaten'!B:B,$A4501,'AV-Bewegungsdaten'!D:D),2)</f>
        <v>0</v>
      </c>
      <c r="T4501" s="327"/>
      <c r="U4501" s="326">
        <f>ROUND(SUMIF('DV-Bewegungsdaten'!B:B,Kategorien!A4501,'DV-Bewegungsdaten'!D:D),3)</f>
        <v>0</v>
      </c>
      <c r="V4501" s="324">
        <f>ROUND(SUMIF('DV-Bewegungsdaten'!B:B,Kategorien!A4501,'DV-Bewegungsdaten'!E:E),3)</f>
        <v>0</v>
      </c>
      <c r="AD4501" s="390">
        <f t="shared" si="937"/>
        <v>13.994</v>
      </c>
      <c r="AE4501" s="390">
        <f t="shared" si="938"/>
        <v>15.686999999999998</v>
      </c>
      <c r="AF4501" s="390">
        <f t="shared" si="939"/>
        <v>16.824999999999999</v>
      </c>
      <c r="AG4501" s="390">
        <f t="shared" si="940"/>
        <v>16.727999999999998</v>
      </c>
      <c r="AH4501" s="390">
        <f t="shared" si="941"/>
        <v>16.369999999999997</v>
      </c>
      <c r="AI4501" s="390">
        <f t="shared" si="942"/>
        <v>16.989999999999998</v>
      </c>
      <c r="AJ4501" s="390">
        <f t="shared" si="943"/>
        <v>15.982999999999999</v>
      </c>
      <c r="AK4501" s="390">
        <f t="shared" si="944"/>
        <v>16.523999999999997</v>
      </c>
      <c r="AL4501" s="390">
        <f t="shared" si="945"/>
        <v>16.555</v>
      </c>
      <c r="AM4501" s="390">
        <f t="shared" si="946"/>
        <v>16.111999999999998</v>
      </c>
      <c r="AN4501" s="390">
        <f t="shared" si="947"/>
        <v>15.516999999999999</v>
      </c>
      <c r="AO4501" s="390">
        <f t="shared" si="948"/>
        <v>16.203999999999997</v>
      </c>
    </row>
    <row r="4502" spans="1:41" ht="15" customHeight="1" x14ac:dyDescent="0.25">
      <c r="A4502" s="127" t="s">
        <v>4822</v>
      </c>
      <c r="B4502" s="125" t="s">
        <v>169</v>
      </c>
      <c r="C4502" s="125" t="s">
        <v>4747</v>
      </c>
      <c r="D4502" s="125" t="s">
        <v>4818</v>
      </c>
      <c r="F4502" s="126">
        <v>18.5</v>
      </c>
      <c r="G4502" s="126">
        <v>18.899999999999999</v>
      </c>
      <c r="H4502" s="126">
        <v>14.8</v>
      </c>
      <c r="I4502" s="126"/>
      <c r="J4502" s="317"/>
      <c r="K4502" s="323">
        <f>ROUND(SUMIF('VGT-Bewegungsdaten'!B:B,A4502,'VGT-Bewegungsdaten'!C:C),3)</f>
        <v>0</v>
      </c>
      <c r="L4502" s="324">
        <f>ROUND(SUMIF('VGT-Bewegungsdaten'!B:B,$A4502,'VGT-Bewegungsdaten'!D:D),2)</f>
        <v>0</v>
      </c>
      <c r="N4502" s="376" t="s">
        <v>4930</v>
      </c>
      <c r="O4502" s="376" t="s">
        <v>4950</v>
      </c>
      <c r="P4502" s="326">
        <f>ROUND(SUMIF('AV-Bewegungsdaten'!B:B,A4502,'AV-Bewegungsdaten'!C:C),3)</f>
        <v>0</v>
      </c>
      <c r="Q4502" s="324">
        <f>ROUND(SUMIF('AV-Bewegungsdaten'!B:B,$A4502,'AV-Bewegungsdaten'!D:D),2)</f>
        <v>0</v>
      </c>
      <c r="T4502" s="327"/>
      <c r="U4502" s="326">
        <f>ROUND(SUMIF('DV-Bewegungsdaten'!B:B,Kategorien!A4502,'DV-Bewegungsdaten'!D:D),3)</f>
        <v>0</v>
      </c>
      <c r="V4502" s="324">
        <f>ROUND(SUMIF('DV-Bewegungsdaten'!B:B,Kategorien!A4502,'DV-Bewegungsdaten'!E:E),3)</f>
        <v>0</v>
      </c>
      <c r="AD4502" s="390">
        <f t="shared" si="937"/>
        <v>12.994</v>
      </c>
      <c r="AE4502" s="390">
        <f t="shared" si="938"/>
        <v>14.686999999999998</v>
      </c>
      <c r="AF4502" s="390">
        <f t="shared" si="939"/>
        <v>15.824999999999999</v>
      </c>
      <c r="AG4502" s="390">
        <f t="shared" si="940"/>
        <v>15.727999999999998</v>
      </c>
      <c r="AH4502" s="390">
        <f t="shared" si="941"/>
        <v>15.37</v>
      </c>
      <c r="AI4502" s="390">
        <f t="shared" si="942"/>
        <v>15.989999999999998</v>
      </c>
      <c r="AJ4502" s="390">
        <f t="shared" si="943"/>
        <v>14.982999999999999</v>
      </c>
      <c r="AK4502" s="390">
        <f t="shared" si="944"/>
        <v>15.523999999999999</v>
      </c>
      <c r="AL4502" s="390">
        <f t="shared" si="945"/>
        <v>15.554999999999998</v>
      </c>
      <c r="AM4502" s="390">
        <f t="shared" si="946"/>
        <v>15.111999999999998</v>
      </c>
      <c r="AN4502" s="390">
        <f t="shared" si="947"/>
        <v>14.516999999999999</v>
      </c>
      <c r="AO4502" s="390">
        <f t="shared" si="948"/>
        <v>15.203999999999999</v>
      </c>
    </row>
    <row r="4503" spans="1:41" ht="15" customHeight="1" x14ac:dyDescent="0.25">
      <c r="A4503" s="127" t="s">
        <v>4823</v>
      </c>
      <c r="B4503" s="125" t="s">
        <v>169</v>
      </c>
      <c r="C4503" s="125" t="s">
        <v>4747</v>
      </c>
      <c r="D4503" s="125" t="s">
        <v>4819</v>
      </c>
      <c r="F4503" s="126">
        <v>16.5</v>
      </c>
      <c r="G4503" s="126">
        <v>16.899999999999999</v>
      </c>
      <c r="H4503" s="126">
        <v>13.2</v>
      </c>
      <c r="I4503" s="126"/>
      <c r="J4503" s="317"/>
      <c r="K4503" s="323">
        <f>ROUND(SUMIF('VGT-Bewegungsdaten'!B:B,A4503,'VGT-Bewegungsdaten'!C:C),3)</f>
        <v>0</v>
      </c>
      <c r="L4503" s="324">
        <f>ROUND(SUMIF('VGT-Bewegungsdaten'!B:B,$A4503,'VGT-Bewegungsdaten'!D:D),2)</f>
        <v>0</v>
      </c>
      <c r="N4503" s="376" t="s">
        <v>4930</v>
      </c>
      <c r="O4503" s="376" t="s">
        <v>4950</v>
      </c>
      <c r="P4503" s="326">
        <f>ROUND(SUMIF('AV-Bewegungsdaten'!B:B,A4503,'AV-Bewegungsdaten'!C:C),3)</f>
        <v>0</v>
      </c>
      <c r="Q4503" s="324">
        <f>ROUND(SUMIF('AV-Bewegungsdaten'!B:B,$A4503,'AV-Bewegungsdaten'!D:D),2)</f>
        <v>0</v>
      </c>
      <c r="T4503" s="327"/>
      <c r="U4503" s="326">
        <f>ROUND(SUMIF('DV-Bewegungsdaten'!B:B,Kategorien!A4503,'DV-Bewegungsdaten'!D:D),3)</f>
        <v>0</v>
      </c>
      <c r="V4503" s="324">
        <f>ROUND(SUMIF('DV-Bewegungsdaten'!B:B,Kategorien!A4503,'DV-Bewegungsdaten'!E:E),3)</f>
        <v>0</v>
      </c>
      <c r="AD4503" s="390">
        <f t="shared" si="937"/>
        <v>10.994</v>
      </c>
      <c r="AE4503" s="390">
        <f t="shared" si="938"/>
        <v>12.686999999999998</v>
      </c>
      <c r="AF4503" s="390">
        <f t="shared" si="939"/>
        <v>13.824999999999999</v>
      </c>
      <c r="AG4503" s="390">
        <f t="shared" si="940"/>
        <v>13.727999999999998</v>
      </c>
      <c r="AH4503" s="390">
        <f t="shared" si="941"/>
        <v>13.37</v>
      </c>
      <c r="AI4503" s="390">
        <f t="shared" si="942"/>
        <v>13.989999999999998</v>
      </c>
      <c r="AJ4503" s="390">
        <f t="shared" si="943"/>
        <v>12.982999999999999</v>
      </c>
      <c r="AK4503" s="390">
        <f t="shared" si="944"/>
        <v>13.523999999999999</v>
      </c>
      <c r="AL4503" s="390">
        <f t="shared" si="945"/>
        <v>13.554999999999998</v>
      </c>
      <c r="AM4503" s="390">
        <f t="shared" si="946"/>
        <v>13.111999999999998</v>
      </c>
      <c r="AN4503" s="390">
        <f t="shared" si="947"/>
        <v>12.516999999999999</v>
      </c>
      <c r="AO4503" s="390">
        <f t="shared" si="948"/>
        <v>13.203999999999999</v>
      </c>
    </row>
    <row r="4504" spans="1:41" ht="15" customHeight="1" x14ac:dyDescent="0.25">
      <c r="A4504" s="127" t="s">
        <v>4824</v>
      </c>
      <c r="B4504" s="125" t="s">
        <v>169</v>
      </c>
      <c r="C4504" s="125" t="s">
        <v>4747</v>
      </c>
      <c r="D4504" s="125" t="s">
        <v>4820</v>
      </c>
      <c r="F4504" s="126">
        <v>13.5</v>
      </c>
      <c r="G4504" s="126">
        <v>13.9</v>
      </c>
      <c r="H4504" s="126">
        <v>10.8</v>
      </c>
      <c r="I4504" s="126"/>
      <c r="J4504" s="317"/>
      <c r="K4504" s="323">
        <f>ROUND(SUMIF('VGT-Bewegungsdaten'!B:B,A4504,'VGT-Bewegungsdaten'!C:C),3)</f>
        <v>0</v>
      </c>
      <c r="L4504" s="324">
        <f>ROUND(SUMIF('VGT-Bewegungsdaten'!B:B,$A4504,'VGT-Bewegungsdaten'!D:D),2)</f>
        <v>0</v>
      </c>
      <c r="N4504" s="376" t="s">
        <v>4930</v>
      </c>
      <c r="O4504" s="376" t="s">
        <v>4950</v>
      </c>
      <c r="P4504" s="326">
        <f>ROUND(SUMIF('AV-Bewegungsdaten'!B:B,A4504,'AV-Bewegungsdaten'!C:C),3)</f>
        <v>0</v>
      </c>
      <c r="Q4504" s="324">
        <f>ROUND(SUMIF('AV-Bewegungsdaten'!B:B,$A4504,'AV-Bewegungsdaten'!D:D),2)</f>
        <v>0</v>
      </c>
      <c r="T4504" s="327"/>
      <c r="U4504" s="326">
        <f>ROUND(SUMIF('DV-Bewegungsdaten'!B:B,Kategorien!A4504,'DV-Bewegungsdaten'!D:D),3)</f>
        <v>0</v>
      </c>
      <c r="V4504" s="324">
        <f>ROUND(SUMIF('DV-Bewegungsdaten'!B:B,Kategorien!A4504,'DV-Bewegungsdaten'!E:E),3)</f>
        <v>0</v>
      </c>
      <c r="AD4504" s="390">
        <f t="shared" si="937"/>
        <v>7.9940000000000007</v>
      </c>
      <c r="AE4504" s="390">
        <f t="shared" si="938"/>
        <v>9.6870000000000012</v>
      </c>
      <c r="AF4504" s="390">
        <f t="shared" si="939"/>
        <v>10.824999999999999</v>
      </c>
      <c r="AG4504" s="390">
        <f t="shared" si="940"/>
        <v>10.728</v>
      </c>
      <c r="AH4504" s="390">
        <f t="shared" si="941"/>
        <v>10.370000000000001</v>
      </c>
      <c r="AI4504" s="390">
        <f t="shared" si="942"/>
        <v>10.99</v>
      </c>
      <c r="AJ4504" s="390">
        <f t="shared" si="943"/>
        <v>9.9830000000000005</v>
      </c>
      <c r="AK4504" s="390">
        <f t="shared" si="944"/>
        <v>10.524000000000001</v>
      </c>
      <c r="AL4504" s="390">
        <f t="shared" si="945"/>
        <v>10.555</v>
      </c>
      <c r="AM4504" s="390">
        <f t="shared" si="946"/>
        <v>10.112</v>
      </c>
      <c r="AN4504" s="390">
        <f t="shared" si="947"/>
        <v>9.5169999999999995</v>
      </c>
      <c r="AO4504" s="390">
        <f t="shared" si="948"/>
        <v>10.204000000000001</v>
      </c>
    </row>
    <row r="4505" spans="1:41" ht="15" customHeight="1" x14ac:dyDescent="0.25">
      <c r="A4505" s="127" t="s">
        <v>4825</v>
      </c>
      <c r="B4505" s="125" t="s">
        <v>169</v>
      </c>
      <c r="C4505" s="125" t="s">
        <v>4749</v>
      </c>
      <c r="D4505" s="125" t="s">
        <v>4817</v>
      </c>
      <c r="F4505" s="126">
        <v>19.309999999999999</v>
      </c>
      <c r="G4505" s="126">
        <v>19.709999999999997</v>
      </c>
      <c r="H4505" s="126">
        <v>15.45</v>
      </c>
      <c r="I4505" s="126"/>
      <c r="J4505" s="317"/>
      <c r="K4505" s="323">
        <f>ROUND(SUMIF('VGT-Bewegungsdaten'!B:B,A4505,'VGT-Bewegungsdaten'!C:C),3)</f>
        <v>0</v>
      </c>
      <c r="L4505" s="324">
        <f>ROUND(SUMIF('VGT-Bewegungsdaten'!B:B,$A4505,'VGT-Bewegungsdaten'!D:D),2)</f>
        <v>0</v>
      </c>
      <c r="N4505" s="376" t="s">
        <v>4930</v>
      </c>
      <c r="O4505" s="376" t="s">
        <v>4950</v>
      </c>
      <c r="P4505" s="326">
        <f>ROUND(SUMIF('AV-Bewegungsdaten'!B:B,A4505,'AV-Bewegungsdaten'!C:C),3)</f>
        <v>0</v>
      </c>
      <c r="Q4505" s="324">
        <f>ROUND(SUMIF('AV-Bewegungsdaten'!B:B,$A4505,'AV-Bewegungsdaten'!D:D),2)</f>
        <v>0</v>
      </c>
      <c r="T4505" s="327"/>
      <c r="U4505" s="326">
        <f>ROUND(SUMIF('DV-Bewegungsdaten'!B:B,Kategorien!A4505,'DV-Bewegungsdaten'!D:D),3)</f>
        <v>0</v>
      </c>
      <c r="V4505" s="324">
        <f>ROUND(SUMIF('DV-Bewegungsdaten'!B:B,Kategorien!A4505,'DV-Bewegungsdaten'!E:E),3)</f>
        <v>0</v>
      </c>
      <c r="AD4505" s="390">
        <f t="shared" si="937"/>
        <v>13.803999999999998</v>
      </c>
      <c r="AE4505" s="390">
        <f t="shared" si="938"/>
        <v>15.496999999999996</v>
      </c>
      <c r="AF4505" s="390">
        <f t="shared" si="939"/>
        <v>16.634999999999998</v>
      </c>
      <c r="AG4505" s="390">
        <f t="shared" si="940"/>
        <v>16.537999999999997</v>
      </c>
      <c r="AH4505" s="390">
        <f t="shared" si="941"/>
        <v>16.179999999999996</v>
      </c>
      <c r="AI4505" s="390">
        <f t="shared" si="942"/>
        <v>16.799999999999997</v>
      </c>
      <c r="AJ4505" s="390">
        <f t="shared" si="943"/>
        <v>15.792999999999997</v>
      </c>
      <c r="AK4505" s="390">
        <f t="shared" si="944"/>
        <v>16.333999999999996</v>
      </c>
      <c r="AL4505" s="390">
        <f t="shared" si="945"/>
        <v>16.364999999999998</v>
      </c>
      <c r="AM4505" s="390">
        <f t="shared" si="946"/>
        <v>15.921999999999997</v>
      </c>
      <c r="AN4505" s="390">
        <f t="shared" si="947"/>
        <v>15.326999999999998</v>
      </c>
      <c r="AO4505" s="390">
        <f t="shared" si="948"/>
        <v>16.013999999999996</v>
      </c>
    </row>
    <row r="4506" spans="1:41" ht="15" customHeight="1" x14ac:dyDescent="0.25">
      <c r="A4506" s="127" t="s">
        <v>4826</v>
      </c>
      <c r="B4506" s="125" t="s">
        <v>169</v>
      </c>
      <c r="C4506" s="125" t="s">
        <v>4749</v>
      </c>
      <c r="D4506" s="125" t="s">
        <v>4818</v>
      </c>
      <c r="F4506" s="126">
        <v>18.32</v>
      </c>
      <c r="G4506" s="126">
        <v>18.72</v>
      </c>
      <c r="H4506" s="126">
        <v>14.66</v>
      </c>
      <c r="I4506" s="126"/>
      <c r="J4506" s="317"/>
      <c r="K4506" s="323">
        <f>ROUND(SUMIF('VGT-Bewegungsdaten'!B:B,A4506,'VGT-Bewegungsdaten'!C:C),3)</f>
        <v>0</v>
      </c>
      <c r="L4506" s="324">
        <f>ROUND(SUMIF('VGT-Bewegungsdaten'!B:B,$A4506,'VGT-Bewegungsdaten'!D:D),2)</f>
        <v>0</v>
      </c>
      <c r="N4506" s="376" t="s">
        <v>4930</v>
      </c>
      <c r="O4506" s="376" t="s">
        <v>4950</v>
      </c>
      <c r="P4506" s="326">
        <f>ROUND(SUMIF('AV-Bewegungsdaten'!B:B,A4506,'AV-Bewegungsdaten'!C:C),3)</f>
        <v>0</v>
      </c>
      <c r="Q4506" s="324">
        <f>ROUND(SUMIF('AV-Bewegungsdaten'!B:B,$A4506,'AV-Bewegungsdaten'!D:D),2)</f>
        <v>0</v>
      </c>
      <c r="T4506" s="327"/>
      <c r="U4506" s="326">
        <f>ROUND(SUMIF('DV-Bewegungsdaten'!B:B,Kategorien!A4506,'DV-Bewegungsdaten'!D:D),3)</f>
        <v>0</v>
      </c>
      <c r="V4506" s="324">
        <f>ROUND(SUMIF('DV-Bewegungsdaten'!B:B,Kategorien!A4506,'DV-Bewegungsdaten'!E:E),3)</f>
        <v>0</v>
      </c>
      <c r="AD4506" s="390">
        <f t="shared" si="937"/>
        <v>12.814</v>
      </c>
      <c r="AE4506" s="390">
        <f t="shared" si="938"/>
        <v>14.506999999999998</v>
      </c>
      <c r="AF4506" s="390">
        <f t="shared" si="939"/>
        <v>15.645</v>
      </c>
      <c r="AG4506" s="390">
        <f t="shared" si="940"/>
        <v>15.547999999999998</v>
      </c>
      <c r="AH4506" s="390">
        <f t="shared" si="941"/>
        <v>15.19</v>
      </c>
      <c r="AI4506" s="390">
        <f t="shared" si="942"/>
        <v>15.809999999999999</v>
      </c>
      <c r="AJ4506" s="390">
        <f t="shared" si="943"/>
        <v>14.802999999999999</v>
      </c>
      <c r="AK4506" s="390">
        <f t="shared" si="944"/>
        <v>15.343999999999999</v>
      </c>
      <c r="AL4506" s="390">
        <f t="shared" si="945"/>
        <v>15.374999999999998</v>
      </c>
      <c r="AM4506" s="390">
        <f t="shared" si="946"/>
        <v>14.931999999999999</v>
      </c>
      <c r="AN4506" s="390">
        <f t="shared" si="947"/>
        <v>14.337</v>
      </c>
      <c r="AO4506" s="390">
        <f t="shared" si="948"/>
        <v>15.023999999999999</v>
      </c>
    </row>
    <row r="4507" spans="1:41" ht="15" customHeight="1" x14ac:dyDescent="0.25">
      <c r="A4507" s="127" t="s">
        <v>4827</v>
      </c>
      <c r="B4507" s="125" t="s">
        <v>169</v>
      </c>
      <c r="C4507" s="125" t="s">
        <v>4749</v>
      </c>
      <c r="D4507" s="125" t="s">
        <v>4819</v>
      </c>
      <c r="F4507" s="126">
        <v>16.34</v>
      </c>
      <c r="G4507" s="126">
        <v>16.739999999999998</v>
      </c>
      <c r="H4507" s="126">
        <v>13.07</v>
      </c>
      <c r="I4507" s="126"/>
      <c r="J4507" s="317"/>
      <c r="K4507" s="323">
        <f>ROUND(SUMIF('VGT-Bewegungsdaten'!B:B,A4507,'VGT-Bewegungsdaten'!C:C),3)</f>
        <v>0</v>
      </c>
      <c r="L4507" s="324">
        <f>ROUND(SUMIF('VGT-Bewegungsdaten'!B:B,$A4507,'VGT-Bewegungsdaten'!D:D),2)</f>
        <v>0</v>
      </c>
      <c r="N4507" s="376" t="s">
        <v>4930</v>
      </c>
      <c r="O4507" s="376" t="s">
        <v>4950</v>
      </c>
      <c r="P4507" s="326">
        <f>ROUND(SUMIF('AV-Bewegungsdaten'!B:B,A4507,'AV-Bewegungsdaten'!C:C),3)</f>
        <v>0</v>
      </c>
      <c r="Q4507" s="324">
        <f>ROUND(SUMIF('AV-Bewegungsdaten'!B:B,$A4507,'AV-Bewegungsdaten'!D:D),2)</f>
        <v>0</v>
      </c>
      <c r="T4507" s="327"/>
      <c r="U4507" s="326">
        <f>ROUND(SUMIF('DV-Bewegungsdaten'!B:B,Kategorien!A4507,'DV-Bewegungsdaten'!D:D),3)</f>
        <v>0</v>
      </c>
      <c r="V4507" s="324">
        <f>ROUND(SUMIF('DV-Bewegungsdaten'!B:B,Kategorien!A4507,'DV-Bewegungsdaten'!E:E),3)</f>
        <v>0</v>
      </c>
      <c r="AD4507" s="390">
        <f t="shared" si="937"/>
        <v>10.834</v>
      </c>
      <c r="AE4507" s="390">
        <f t="shared" si="938"/>
        <v>12.526999999999997</v>
      </c>
      <c r="AF4507" s="390">
        <f t="shared" si="939"/>
        <v>13.664999999999999</v>
      </c>
      <c r="AG4507" s="390">
        <f t="shared" si="940"/>
        <v>13.567999999999998</v>
      </c>
      <c r="AH4507" s="390">
        <f t="shared" si="941"/>
        <v>13.209999999999999</v>
      </c>
      <c r="AI4507" s="390">
        <f t="shared" si="942"/>
        <v>13.829999999999998</v>
      </c>
      <c r="AJ4507" s="390">
        <f t="shared" si="943"/>
        <v>12.822999999999999</v>
      </c>
      <c r="AK4507" s="390">
        <f t="shared" si="944"/>
        <v>13.363999999999999</v>
      </c>
      <c r="AL4507" s="390">
        <f t="shared" si="945"/>
        <v>13.394999999999998</v>
      </c>
      <c r="AM4507" s="390">
        <f t="shared" si="946"/>
        <v>12.951999999999998</v>
      </c>
      <c r="AN4507" s="390">
        <f t="shared" si="947"/>
        <v>12.356999999999999</v>
      </c>
      <c r="AO4507" s="390">
        <f t="shared" si="948"/>
        <v>13.043999999999999</v>
      </c>
    </row>
    <row r="4508" spans="1:41" ht="15" customHeight="1" x14ac:dyDescent="0.25">
      <c r="A4508" s="127" t="s">
        <v>4828</v>
      </c>
      <c r="B4508" s="125" t="s">
        <v>169</v>
      </c>
      <c r="C4508" s="125" t="s">
        <v>4749</v>
      </c>
      <c r="D4508" s="125" t="s">
        <v>4820</v>
      </c>
      <c r="F4508" s="126">
        <v>13.37</v>
      </c>
      <c r="G4508" s="126">
        <v>13.77</v>
      </c>
      <c r="H4508" s="126">
        <v>10.7</v>
      </c>
      <c r="I4508" s="126"/>
      <c r="J4508" s="317"/>
      <c r="K4508" s="323">
        <f>ROUND(SUMIF('VGT-Bewegungsdaten'!B:B,A4508,'VGT-Bewegungsdaten'!C:C),3)</f>
        <v>0</v>
      </c>
      <c r="L4508" s="324">
        <f>ROUND(SUMIF('VGT-Bewegungsdaten'!B:B,$A4508,'VGT-Bewegungsdaten'!D:D),2)</f>
        <v>0</v>
      </c>
      <c r="N4508" s="376" t="s">
        <v>4930</v>
      </c>
      <c r="O4508" s="376" t="s">
        <v>4950</v>
      </c>
      <c r="P4508" s="326">
        <f>ROUND(SUMIF('AV-Bewegungsdaten'!B:B,A4508,'AV-Bewegungsdaten'!C:C),3)</f>
        <v>0</v>
      </c>
      <c r="Q4508" s="324">
        <f>ROUND(SUMIF('AV-Bewegungsdaten'!B:B,$A4508,'AV-Bewegungsdaten'!D:D),2)</f>
        <v>0</v>
      </c>
      <c r="T4508" s="327"/>
      <c r="U4508" s="326">
        <f>ROUND(SUMIF('DV-Bewegungsdaten'!B:B,Kategorien!A4508,'DV-Bewegungsdaten'!D:D),3)</f>
        <v>0</v>
      </c>
      <c r="V4508" s="324">
        <f>ROUND(SUMIF('DV-Bewegungsdaten'!B:B,Kategorien!A4508,'DV-Bewegungsdaten'!E:E),3)</f>
        <v>0</v>
      </c>
      <c r="AD4508" s="390">
        <f t="shared" si="937"/>
        <v>7.8639999999999999</v>
      </c>
      <c r="AE4508" s="390">
        <f t="shared" si="938"/>
        <v>9.5569999999999986</v>
      </c>
      <c r="AF4508" s="390">
        <f t="shared" si="939"/>
        <v>10.695</v>
      </c>
      <c r="AG4508" s="390">
        <f t="shared" si="940"/>
        <v>10.597999999999999</v>
      </c>
      <c r="AH4508" s="390">
        <f t="shared" si="941"/>
        <v>10.24</v>
      </c>
      <c r="AI4508" s="390">
        <f t="shared" si="942"/>
        <v>10.86</v>
      </c>
      <c r="AJ4508" s="390">
        <f t="shared" si="943"/>
        <v>9.8529999999999998</v>
      </c>
      <c r="AK4508" s="390">
        <f t="shared" si="944"/>
        <v>10.394</v>
      </c>
      <c r="AL4508" s="390">
        <f t="shared" si="945"/>
        <v>10.424999999999999</v>
      </c>
      <c r="AM4508" s="390">
        <f t="shared" si="946"/>
        <v>9.9819999999999993</v>
      </c>
      <c r="AN4508" s="390">
        <f t="shared" si="947"/>
        <v>9.3870000000000005</v>
      </c>
      <c r="AO4508" s="390">
        <f t="shared" si="948"/>
        <v>10.074</v>
      </c>
    </row>
    <row r="4509" spans="1:41" ht="15" customHeight="1" x14ac:dyDescent="0.25">
      <c r="A4509" s="127" t="s">
        <v>4829</v>
      </c>
      <c r="B4509" s="125" t="s">
        <v>169</v>
      </c>
      <c r="C4509" s="125" t="s">
        <v>4751</v>
      </c>
      <c r="D4509" s="125" t="s">
        <v>4817</v>
      </c>
      <c r="F4509" s="126">
        <v>19.11</v>
      </c>
      <c r="G4509" s="126">
        <v>19.509999999999998</v>
      </c>
      <c r="H4509" s="126">
        <v>15.29</v>
      </c>
      <c r="I4509" s="126"/>
      <c r="J4509" s="317"/>
      <c r="K4509" s="323">
        <f>ROUND(SUMIF('VGT-Bewegungsdaten'!B:B,A4509,'VGT-Bewegungsdaten'!C:C),3)</f>
        <v>0</v>
      </c>
      <c r="L4509" s="324">
        <f>ROUND(SUMIF('VGT-Bewegungsdaten'!B:B,$A4509,'VGT-Bewegungsdaten'!D:D),2)</f>
        <v>0</v>
      </c>
      <c r="N4509" s="376" t="s">
        <v>4930</v>
      </c>
      <c r="O4509" s="376" t="s">
        <v>4950</v>
      </c>
      <c r="P4509" s="326">
        <f>ROUND(SUMIF('AV-Bewegungsdaten'!B:B,A4509,'AV-Bewegungsdaten'!C:C),3)</f>
        <v>0</v>
      </c>
      <c r="Q4509" s="324">
        <f>ROUND(SUMIF('AV-Bewegungsdaten'!B:B,$A4509,'AV-Bewegungsdaten'!D:D),2)</f>
        <v>0</v>
      </c>
      <c r="T4509" s="327"/>
      <c r="U4509" s="326">
        <f>ROUND(SUMIF('DV-Bewegungsdaten'!B:B,Kategorien!A4509,'DV-Bewegungsdaten'!D:D),3)</f>
        <v>0</v>
      </c>
      <c r="V4509" s="324">
        <f>ROUND(SUMIF('DV-Bewegungsdaten'!B:B,Kategorien!A4509,'DV-Bewegungsdaten'!E:E),3)</f>
        <v>0</v>
      </c>
      <c r="AD4509" s="390">
        <f t="shared" si="937"/>
        <v>13.603999999999999</v>
      </c>
      <c r="AE4509" s="390">
        <f t="shared" si="938"/>
        <v>15.296999999999997</v>
      </c>
      <c r="AF4509" s="390">
        <f t="shared" si="939"/>
        <v>16.434999999999999</v>
      </c>
      <c r="AG4509" s="390">
        <f t="shared" si="940"/>
        <v>16.337999999999997</v>
      </c>
      <c r="AH4509" s="390">
        <f t="shared" si="941"/>
        <v>15.979999999999999</v>
      </c>
      <c r="AI4509" s="390">
        <f t="shared" si="942"/>
        <v>16.599999999999998</v>
      </c>
      <c r="AJ4509" s="390">
        <f t="shared" si="943"/>
        <v>15.592999999999998</v>
      </c>
      <c r="AK4509" s="390">
        <f t="shared" si="944"/>
        <v>16.133999999999997</v>
      </c>
      <c r="AL4509" s="390">
        <f t="shared" si="945"/>
        <v>16.164999999999999</v>
      </c>
      <c r="AM4509" s="390">
        <f t="shared" si="946"/>
        <v>15.721999999999998</v>
      </c>
      <c r="AN4509" s="390">
        <f t="shared" si="947"/>
        <v>15.126999999999999</v>
      </c>
      <c r="AO4509" s="390">
        <f t="shared" si="948"/>
        <v>15.813999999999998</v>
      </c>
    </row>
    <row r="4510" spans="1:41" ht="15" customHeight="1" x14ac:dyDescent="0.25">
      <c r="A4510" s="127" t="s">
        <v>4830</v>
      </c>
      <c r="B4510" s="125" t="s">
        <v>169</v>
      </c>
      <c r="C4510" s="125" t="s">
        <v>4751</v>
      </c>
      <c r="D4510" s="125" t="s">
        <v>4818</v>
      </c>
      <c r="F4510" s="126">
        <v>18.13</v>
      </c>
      <c r="G4510" s="126">
        <v>18.529999999999998</v>
      </c>
      <c r="H4510" s="126">
        <v>14.5</v>
      </c>
      <c r="I4510" s="126"/>
      <c r="J4510" s="317"/>
      <c r="K4510" s="323">
        <f>ROUND(SUMIF('VGT-Bewegungsdaten'!B:B,A4510,'VGT-Bewegungsdaten'!C:C),3)</f>
        <v>0</v>
      </c>
      <c r="L4510" s="324">
        <f>ROUND(SUMIF('VGT-Bewegungsdaten'!B:B,$A4510,'VGT-Bewegungsdaten'!D:D),2)</f>
        <v>0</v>
      </c>
      <c r="N4510" s="376" t="s">
        <v>4930</v>
      </c>
      <c r="O4510" s="376" t="s">
        <v>4950</v>
      </c>
      <c r="P4510" s="326">
        <f>ROUND(SUMIF('AV-Bewegungsdaten'!B:B,A4510,'AV-Bewegungsdaten'!C:C),3)</f>
        <v>0</v>
      </c>
      <c r="Q4510" s="324">
        <f>ROUND(SUMIF('AV-Bewegungsdaten'!B:B,$A4510,'AV-Bewegungsdaten'!D:D),2)</f>
        <v>0</v>
      </c>
      <c r="T4510" s="327"/>
      <c r="U4510" s="326">
        <f>ROUND(SUMIF('DV-Bewegungsdaten'!B:B,Kategorien!A4510,'DV-Bewegungsdaten'!D:D),3)</f>
        <v>0</v>
      </c>
      <c r="V4510" s="324">
        <f>ROUND(SUMIF('DV-Bewegungsdaten'!B:B,Kategorien!A4510,'DV-Bewegungsdaten'!E:E),3)</f>
        <v>0</v>
      </c>
      <c r="AD4510" s="390">
        <f t="shared" si="937"/>
        <v>12.623999999999999</v>
      </c>
      <c r="AE4510" s="390">
        <f t="shared" si="938"/>
        <v>14.316999999999997</v>
      </c>
      <c r="AF4510" s="390">
        <f t="shared" si="939"/>
        <v>15.454999999999998</v>
      </c>
      <c r="AG4510" s="390">
        <f t="shared" si="940"/>
        <v>15.357999999999997</v>
      </c>
      <c r="AH4510" s="390">
        <f t="shared" si="941"/>
        <v>14.999999999999998</v>
      </c>
      <c r="AI4510" s="390">
        <f t="shared" si="942"/>
        <v>15.619999999999997</v>
      </c>
      <c r="AJ4510" s="390">
        <f t="shared" si="943"/>
        <v>14.612999999999998</v>
      </c>
      <c r="AK4510" s="390">
        <f t="shared" si="944"/>
        <v>15.153999999999998</v>
      </c>
      <c r="AL4510" s="390">
        <f t="shared" si="945"/>
        <v>15.184999999999997</v>
      </c>
      <c r="AM4510" s="390">
        <f t="shared" si="946"/>
        <v>14.741999999999997</v>
      </c>
      <c r="AN4510" s="390">
        <f t="shared" si="947"/>
        <v>14.146999999999998</v>
      </c>
      <c r="AO4510" s="390">
        <f t="shared" si="948"/>
        <v>14.833999999999998</v>
      </c>
    </row>
    <row r="4511" spans="1:41" ht="15" customHeight="1" x14ac:dyDescent="0.25">
      <c r="A4511" s="127" t="s">
        <v>4831</v>
      </c>
      <c r="B4511" s="125" t="s">
        <v>169</v>
      </c>
      <c r="C4511" s="125" t="s">
        <v>4751</v>
      </c>
      <c r="D4511" s="125" t="s">
        <v>4819</v>
      </c>
      <c r="F4511" s="126">
        <v>16.170000000000002</v>
      </c>
      <c r="G4511" s="126">
        <v>16.57</v>
      </c>
      <c r="H4511" s="126">
        <v>12.94</v>
      </c>
      <c r="I4511" s="126"/>
      <c r="J4511" s="317"/>
      <c r="K4511" s="323">
        <f>ROUND(SUMIF('VGT-Bewegungsdaten'!B:B,A4511,'VGT-Bewegungsdaten'!C:C),3)</f>
        <v>0</v>
      </c>
      <c r="L4511" s="324">
        <f>ROUND(SUMIF('VGT-Bewegungsdaten'!B:B,$A4511,'VGT-Bewegungsdaten'!D:D),2)</f>
        <v>0</v>
      </c>
      <c r="N4511" s="376" t="s">
        <v>4930</v>
      </c>
      <c r="O4511" s="376" t="s">
        <v>4950</v>
      </c>
      <c r="P4511" s="326">
        <f>ROUND(SUMIF('AV-Bewegungsdaten'!B:B,A4511,'AV-Bewegungsdaten'!C:C),3)</f>
        <v>0</v>
      </c>
      <c r="Q4511" s="324">
        <f>ROUND(SUMIF('AV-Bewegungsdaten'!B:B,$A4511,'AV-Bewegungsdaten'!D:D),2)</f>
        <v>0</v>
      </c>
      <c r="T4511" s="327"/>
      <c r="U4511" s="326">
        <f>ROUND(SUMIF('DV-Bewegungsdaten'!B:B,Kategorien!A4511,'DV-Bewegungsdaten'!D:D),3)</f>
        <v>0</v>
      </c>
      <c r="V4511" s="324">
        <f>ROUND(SUMIF('DV-Bewegungsdaten'!B:B,Kategorien!A4511,'DV-Bewegungsdaten'!E:E),3)</f>
        <v>0</v>
      </c>
      <c r="AD4511" s="390">
        <f t="shared" si="937"/>
        <v>10.664000000000001</v>
      </c>
      <c r="AE4511" s="390">
        <f t="shared" si="938"/>
        <v>12.356999999999999</v>
      </c>
      <c r="AF4511" s="390">
        <f t="shared" si="939"/>
        <v>13.495000000000001</v>
      </c>
      <c r="AG4511" s="390">
        <f t="shared" si="940"/>
        <v>13.398</v>
      </c>
      <c r="AH4511" s="390">
        <f t="shared" si="941"/>
        <v>13.040000000000001</v>
      </c>
      <c r="AI4511" s="390">
        <f t="shared" si="942"/>
        <v>13.66</v>
      </c>
      <c r="AJ4511" s="390">
        <f t="shared" si="943"/>
        <v>12.653</v>
      </c>
      <c r="AK4511" s="390">
        <f t="shared" si="944"/>
        <v>13.194000000000001</v>
      </c>
      <c r="AL4511" s="390">
        <f t="shared" si="945"/>
        <v>13.225</v>
      </c>
      <c r="AM4511" s="390">
        <f t="shared" si="946"/>
        <v>12.782</v>
      </c>
      <c r="AN4511" s="390">
        <f t="shared" si="947"/>
        <v>12.187000000000001</v>
      </c>
      <c r="AO4511" s="390">
        <f t="shared" si="948"/>
        <v>12.874000000000001</v>
      </c>
    </row>
    <row r="4512" spans="1:41" ht="15" customHeight="1" x14ac:dyDescent="0.25">
      <c r="A4512" s="127" t="s">
        <v>4832</v>
      </c>
      <c r="B4512" s="125" t="s">
        <v>169</v>
      </c>
      <c r="C4512" s="125" t="s">
        <v>4751</v>
      </c>
      <c r="D4512" s="125" t="s">
        <v>4820</v>
      </c>
      <c r="F4512" s="126">
        <v>13.23</v>
      </c>
      <c r="G4512" s="126">
        <v>13.63</v>
      </c>
      <c r="H4512" s="126">
        <v>10.58</v>
      </c>
      <c r="I4512" s="126"/>
      <c r="J4512" s="317"/>
      <c r="K4512" s="323">
        <f>ROUND(SUMIF('VGT-Bewegungsdaten'!B:B,A4512,'VGT-Bewegungsdaten'!C:C),3)</f>
        <v>0</v>
      </c>
      <c r="L4512" s="324">
        <f>ROUND(SUMIF('VGT-Bewegungsdaten'!B:B,$A4512,'VGT-Bewegungsdaten'!D:D),2)</f>
        <v>0</v>
      </c>
      <c r="N4512" s="376" t="s">
        <v>4930</v>
      </c>
      <c r="O4512" s="376" t="s">
        <v>4950</v>
      </c>
      <c r="P4512" s="326">
        <f>ROUND(SUMIF('AV-Bewegungsdaten'!B:B,A4512,'AV-Bewegungsdaten'!C:C),3)</f>
        <v>0</v>
      </c>
      <c r="Q4512" s="324">
        <f>ROUND(SUMIF('AV-Bewegungsdaten'!B:B,$A4512,'AV-Bewegungsdaten'!D:D),2)</f>
        <v>0</v>
      </c>
      <c r="T4512" s="327"/>
      <c r="U4512" s="326">
        <f>ROUND(SUMIF('DV-Bewegungsdaten'!B:B,Kategorien!A4512,'DV-Bewegungsdaten'!D:D),3)</f>
        <v>0</v>
      </c>
      <c r="V4512" s="324">
        <f>ROUND(SUMIF('DV-Bewegungsdaten'!B:B,Kategorien!A4512,'DV-Bewegungsdaten'!E:E),3)</f>
        <v>0</v>
      </c>
      <c r="AD4512" s="390">
        <f t="shared" si="937"/>
        <v>7.7240000000000011</v>
      </c>
      <c r="AE4512" s="390">
        <f t="shared" si="938"/>
        <v>9.4170000000000016</v>
      </c>
      <c r="AF4512" s="390">
        <f t="shared" si="939"/>
        <v>10.555</v>
      </c>
      <c r="AG4512" s="390">
        <f t="shared" si="940"/>
        <v>10.458</v>
      </c>
      <c r="AH4512" s="390">
        <f t="shared" si="941"/>
        <v>10.100000000000001</v>
      </c>
      <c r="AI4512" s="390">
        <f t="shared" si="942"/>
        <v>10.72</v>
      </c>
      <c r="AJ4512" s="390">
        <f t="shared" si="943"/>
        <v>9.713000000000001</v>
      </c>
      <c r="AK4512" s="390">
        <f t="shared" si="944"/>
        <v>10.254000000000001</v>
      </c>
      <c r="AL4512" s="390">
        <f t="shared" si="945"/>
        <v>10.285</v>
      </c>
      <c r="AM4512" s="390">
        <f t="shared" si="946"/>
        <v>9.8420000000000005</v>
      </c>
      <c r="AN4512" s="390">
        <f t="shared" si="947"/>
        <v>9.2469999999999999</v>
      </c>
      <c r="AO4512" s="390">
        <f t="shared" si="948"/>
        <v>9.9340000000000011</v>
      </c>
    </row>
    <row r="4513" spans="1:41" ht="15" customHeight="1" x14ac:dyDescent="0.25">
      <c r="A4513" s="127" t="s">
        <v>4833</v>
      </c>
      <c r="B4513" s="125" t="s">
        <v>169</v>
      </c>
      <c r="C4513" s="125" t="s">
        <v>4753</v>
      </c>
      <c r="D4513" s="125" t="s">
        <v>4817</v>
      </c>
      <c r="F4513" s="126">
        <v>18.920000000000002</v>
      </c>
      <c r="G4513" s="126">
        <v>19.32</v>
      </c>
      <c r="H4513" s="126">
        <v>15.14</v>
      </c>
      <c r="I4513" s="126"/>
      <c r="J4513" s="317"/>
      <c r="K4513" s="323">
        <f>ROUND(SUMIF('VGT-Bewegungsdaten'!B:B,A4513,'VGT-Bewegungsdaten'!C:C),3)</f>
        <v>0</v>
      </c>
      <c r="L4513" s="324">
        <f>ROUND(SUMIF('VGT-Bewegungsdaten'!B:B,$A4513,'VGT-Bewegungsdaten'!D:D),2)</f>
        <v>0</v>
      </c>
      <c r="N4513" s="376" t="s">
        <v>4930</v>
      </c>
      <c r="O4513" s="376" t="s">
        <v>4950</v>
      </c>
      <c r="P4513" s="326">
        <f>ROUND(SUMIF('AV-Bewegungsdaten'!B:B,A4513,'AV-Bewegungsdaten'!C:C),3)</f>
        <v>0</v>
      </c>
      <c r="Q4513" s="324">
        <f>ROUND(SUMIF('AV-Bewegungsdaten'!B:B,$A4513,'AV-Bewegungsdaten'!D:D),2)</f>
        <v>0</v>
      </c>
      <c r="T4513" s="327"/>
      <c r="U4513" s="326">
        <f>ROUND(SUMIF('DV-Bewegungsdaten'!B:B,Kategorien!A4513,'DV-Bewegungsdaten'!D:D),3)</f>
        <v>0</v>
      </c>
      <c r="V4513" s="324">
        <f>ROUND(SUMIF('DV-Bewegungsdaten'!B:B,Kategorien!A4513,'DV-Bewegungsdaten'!E:E),3)</f>
        <v>0</v>
      </c>
      <c r="AD4513" s="390">
        <f t="shared" si="937"/>
        <v>13.414000000000001</v>
      </c>
      <c r="AE4513" s="390">
        <f t="shared" si="938"/>
        <v>15.106999999999999</v>
      </c>
      <c r="AF4513" s="390">
        <f t="shared" si="939"/>
        <v>16.245000000000001</v>
      </c>
      <c r="AG4513" s="390">
        <f t="shared" si="940"/>
        <v>16.148</v>
      </c>
      <c r="AH4513" s="390">
        <f t="shared" si="941"/>
        <v>15.790000000000001</v>
      </c>
      <c r="AI4513" s="390">
        <f t="shared" si="942"/>
        <v>16.41</v>
      </c>
      <c r="AJ4513" s="390">
        <f t="shared" si="943"/>
        <v>15.403</v>
      </c>
      <c r="AK4513" s="390">
        <f t="shared" si="944"/>
        <v>15.944000000000001</v>
      </c>
      <c r="AL4513" s="390">
        <f t="shared" si="945"/>
        <v>15.975</v>
      </c>
      <c r="AM4513" s="390">
        <f t="shared" si="946"/>
        <v>15.532</v>
      </c>
      <c r="AN4513" s="390">
        <f t="shared" si="947"/>
        <v>14.937000000000001</v>
      </c>
      <c r="AO4513" s="390">
        <f t="shared" si="948"/>
        <v>15.624000000000001</v>
      </c>
    </row>
    <row r="4514" spans="1:41" ht="15" customHeight="1" x14ac:dyDescent="0.25">
      <c r="A4514" s="127" t="s">
        <v>4834</v>
      </c>
      <c r="B4514" s="125" t="s">
        <v>169</v>
      </c>
      <c r="C4514" s="125" t="s">
        <v>4753</v>
      </c>
      <c r="D4514" s="125" t="s">
        <v>4818</v>
      </c>
      <c r="F4514" s="126">
        <v>17.95</v>
      </c>
      <c r="G4514" s="126">
        <v>18.349999999999998</v>
      </c>
      <c r="H4514" s="126">
        <v>14.36</v>
      </c>
      <c r="I4514" s="126"/>
      <c r="J4514" s="317"/>
      <c r="K4514" s="323">
        <f>ROUND(SUMIF('VGT-Bewegungsdaten'!B:B,A4514,'VGT-Bewegungsdaten'!C:C),3)</f>
        <v>0</v>
      </c>
      <c r="L4514" s="324">
        <f>ROUND(SUMIF('VGT-Bewegungsdaten'!B:B,$A4514,'VGT-Bewegungsdaten'!D:D),2)</f>
        <v>0</v>
      </c>
      <c r="N4514" s="376" t="s">
        <v>4930</v>
      </c>
      <c r="O4514" s="376" t="s">
        <v>4950</v>
      </c>
      <c r="P4514" s="326">
        <f>ROUND(SUMIF('AV-Bewegungsdaten'!B:B,A4514,'AV-Bewegungsdaten'!C:C),3)</f>
        <v>0</v>
      </c>
      <c r="Q4514" s="324">
        <f>ROUND(SUMIF('AV-Bewegungsdaten'!B:B,$A4514,'AV-Bewegungsdaten'!D:D),2)</f>
        <v>0</v>
      </c>
      <c r="T4514" s="327"/>
      <c r="U4514" s="326">
        <f>ROUND(SUMIF('DV-Bewegungsdaten'!B:B,Kategorien!A4514,'DV-Bewegungsdaten'!D:D),3)</f>
        <v>0</v>
      </c>
      <c r="V4514" s="324">
        <f>ROUND(SUMIF('DV-Bewegungsdaten'!B:B,Kategorien!A4514,'DV-Bewegungsdaten'!E:E),3)</f>
        <v>0</v>
      </c>
      <c r="AD4514" s="390">
        <f t="shared" si="937"/>
        <v>12.443999999999999</v>
      </c>
      <c r="AE4514" s="390">
        <f t="shared" si="938"/>
        <v>14.136999999999997</v>
      </c>
      <c r="AF4514" s="390">
        <f t="shared" si="939"/>
        <v>15.274999999999999</v>
      </c>
      <c r="AG4514" s="390">
        <f t="shared" si="940"/>
        <v>15.177999999999997</v>
      </c>
      <c r="AH4514" s="390">
        <f t="shared" si="941"/>
        <v>14.819999999999999</v>
      </c>
      <c r="AI4514" s="390">
        <f t="shared" si="942"/>
        <v>15.439999999999998</v>
      </c>
      <c r="AJ4514" s="390">
        <f t="shared" si="943"/>
        <v>14.432999999999998</v>
      </c>
      <c r="AK4514" s="390">
        <f t="shared" si="944"/>
        <v>14.973999999999998</v>
      </c>
      <c r="AL4514" s="390">
        <f t="shared" si="945"/>
        <v>15.004999999999997</v>
      </c>
      <c r="AM4514" s="390">
        <f t="shared" si="946"/>
        <v>14.561999999999998</v>
      </c>
      <c r="AN4514" s="390">
        <f t="shared" si="947"/>
        <v>13.966999999999999</v>
      </c>
      <c r="AO4514" s="390">
        <f t="shared" si="948"/>
        <v>14.653999999999998</v>
      </c>
    </row>
    <row r="4515" spans="1:41" ht="15" customHeight="1" x14ac:dyDescent="0.25">
      <c r="A4515" s="127" t="s">
        <v>4835</v>
      </c>
      <c r="B4515" s="125" t="s">
        <v>169</v>
      </c>
      <c r="C4515" s="125" t="s">
        <v>4753</v>
      </c>
      <c r="D4515" s="125" t="s">
        <v>4819</v>
      </c>
      <c r="F4515" s="126">
        <v>16.010000000000002</v>
      </c>
      <c r="G4515" s="126">
        <v>16.41</v>
      </c>
      <c r="H4515" s="126">
        <v>12.81</v>
      </c>
      <c r="I4515" s="126"/>
      <c r="J4515" s="317"/>
      <c r="K4515" s="323">
        <f>ROUND(SUMIF('VGT-Bewegungsdaten'!B:B,A4515,'VGT-Bewegungsdaten'!C:C),3)</f>
        <v>0</v>
      </c>
      <c r="L4515" s="324">
        <f>ROUND(SUMIF('VGT-Bewegungsdaten'!B:B,$A4515,'VGT-Bewegungsdaten'!D:D),2)</f>
        <v>0</v>
      </c>
      <c r="N4515" s="376" t="s">
        <v>4930</v>
      </c>
      <c r="O4515" s="376" t="s">
        <v>4950</v>
      </c>
      <c r="P4515" s="326">
        <f>ROUND(SUMIF('AV-Bewegungsdaten'!B:B,A4515,'AV-Bewegungsdaten'!C:C),3)</f>
        <v>0</v>
      </c>
      <c r="Q4515" s="324">
        <f>ROUND(SUMIF('AV-Bewegungsdaten'!B:B,$A4515,'AV-Bewegungsdaten'!D:D),2)</f>
        <v>0</v>
      </c>
      <c r="T4515" s="327"/>
      <c r="U4515" s="326">
        <f>ROUND(SUMIF('DV-Bewegungsdaten'!B:B,Kategorien!A4515,'DV-Bewegungsdaten'!D:D),3)</f>
        <v>0</v>
      </c>
      <c r="V4515" s="324">
        <f>ROUND(SUMIF('DV-Bewegungsdaten'!B:B,Kategorien!A4515,'DV-Bewegungsdaten'!E:E),3)</f>
        <v>0</v>
      </c>
      <c r="AD4515" s="390">
        <f t="shared" si="937"/>
        <v>10.504000000000001</v>
      </c>
      <c r="AE4515" s="390">
        <f t="shared" si="938"/>
        <v>12.196999999999999</v>
      </c>
      <c r="AF4515" s="390">
        <f t="shared" si="939"/>
        <v>13.335000000000001</v>
      </c>
      <c r="AG4515" s="390">
        <f t="shared" si="940"/>
        <v>13.238</v>
      </c>
      <c r="AH4515" s="390">
        <f t="shared" si="941"/>
        <v>12.88</v>
      </c>
      <c r="AI4515" s="390">
        <f t="shared" si="942"/>
        <v>13.5</v>
      </c>
      <c r="AJ4515" s="390">
        <f t="shared" si="943"/>
        <v>12.493</v>
      </c>
      <c r="AK4515" s="390">
        <f t="shared" si="944"/>
        <v>13.034000000000001</v>
      </c>
      <c r="AL4515" s="390">
        <f t="shared" si="945"/>
        <v>13.065</v>
      </c>
      <c r="AM4515" s="390">
        <f t="shared" si="946"/>
        <v>12.622</v>
      </c>
      <c r="AN4515" s="390">
        <f t="shared" si="947"/>
        <v>12.027000000000001</v>
      </c>
      <c r="AO4515" s="390">
        <f t="shared" si="948"/>
        <v>12.714</v>
      </c>
    </row>
    <row r="4516" spans="1:41" ht="15" customHeight="1" x14ac:dyDescent="0.25">
      <c r="A4516" s="127" t="s">
        <v>4836</v>
      </c>
      <c r="B4516" s="125" t="s">
        <v>169</v>
      </c>
      <c r="C4516" s="125" t="s">
        <v>4753</v>
      </c>
      <c r="D4516" s="125" t="s">
        <v>4820</v>
      </c>
      <c r="F4516" s="126">
        <v>13.1</v>
      </c>
      <c r="G4516" s="126">
        <v>13.5</v>
      </c>
      <c r="H4516" s="126">
        <v>10.48</v>
      </c>
      <c r="I4516" s="126"/>
      <c r="J4516" s="317"/>
      <c r="K4516" s="323">
        <f>ROUND(SUMIF('VGT-Bewegungsdaten'!B:B,A4516,'VGT-Bewegungsdaten'!C:C),3)</f>
        <v>0</v>
      </c>
      <c r="L4516" s="324">
        <f>ROUND(SUMIF('VGT-Bewegungsdaten'!B:B,$A4516,'VGT-Bewegungsdaten'!D:D),2)</f>
        <v>0</v>
      </c>
      <c r="N4516" s="376" t="s">
        <v>4930</v>
      </c>
      <c r="O4516" s="376" t="s">
        <v>4950</v>
      </c>
      <c r="P4516" s="326">
        <f>ROUND(SUMIF('AV-Bewegungsdaten'!B:B,A4516,'AV-Bewegungsdaten'!C:C),3)</f>
        <v>0</v>
      </c>
      <c r="Q4516" s="324">
        <f>ROUND(SUMIF('AV-Bewegungsdaten'!B:B,$A4516,'AV-Bewegungsdaten'!D:D),2)</f>
        <v>0</v>
      </c>
      <c r="T4516" s="327"/>
      <c r="U4516" s="326">
        <f>ROUND(SUMIF('DV-Bewegungsdaten'!B:B,Kategorien!A4516,'DV-Bewegungsdaten'!D:D),3)</f>
        <v>0</v>
      </c>
      <c r="V4516" s="324">
        <f>ROUND(SUMIF('DV-Bewegungsdaten'!B:B,Kategorien!A4516,'DV-Bewegungsdaten'!E:E),3)</f>
        <v>0</v>
      </c>
      <c r="AD4516" s="390">
        <f t="shared" si="937"/>
        <v>7.5940000000000003</v>
      </c>
      <c r="AE4516" s="390">
        <f t="shared" si="938"/>
        <v>9.286999999999999</v>
      </c>
      <c r="AF4516" s="390">
        <f t="shared" si="939"/>
        <v>10.425000000000001</v>
      </c>
      <c r="AG4516" s="390">
        <f t="shared" si="940"/>
        <v>10.327999999999999</v>
      </c>
      <c r="AH4516" s="390">
        <f t="shared" si="941"/>
        <v>9.9700000000000006</v>
      </c>
      <c r="AI4516" s="390">
        <f t="shared" si="942"/>
        <v>10.59</v>
      </c>
      <c r="AJ4516" s="390">
        <f t="shared" si="943"/>
        <v>9.5830000000000002</v>
      </c>
      <c r="AK4516" s="390">
        <f t="shared" si="944"/>
        <v>10.124000000000001</v>
      </c>
      <c r="AL4516" s="390">
        <f t="shared" si="945"/>
        <v>10.154999999999999</v>
      </c>
      <c r="AM4516" s="390">
        <f t="shared" si="946"/>
        <v>9.7119999999999997</v>
      </c>
      <c r="AN4516" s="390">
        <f t="shared" si="947"/>
        <v>9.1170000000000009</v>
      </c>
      <c r="AO4516" s="390">
        <f t="shared" si="948"/>
        <v>9.8040000000000003</v>
      </c>
    </row>
    <row r="4517" spans="1:41" ht="15" customHeight="1" x14ac:dyDescent="0.25">
      <c r="A4517" s="127" t="s">
        <v>4837</v>
      </c>
      <c r="B4517" s="125" t="s">
        <v>169</v>
      </c>
      <c r="C4517" s="125" t="s">
        <v>4755</v>
      </c>
      <c r="D4517" s="125" t="s">
        <v>4817</v>
      </c>
      <c r="F4517" s="126">
        <v>18.73</v>
      </c>
      <c r="G4517" s="126">
        <v>19.13</v>
      </c>
      <c r="H4517" s="126">
        <v>14.98</v>
      </c>
      <c r="I4517" s="126"/>
      <c r="J4517" s="317"/>
      <c r="K4517" s="323">
        <f>ROUND(SUMIF('VGT-Bewegungsdaten'!B:B,A4517,'VGT-Bewegungsdaten'!C:C),3)</f>
        <v>0</v>
      </c>
      <c r="L4517" s="324">
        <f>ROUND(SUMIF('VGT-Bewegungsdaten'!B:B,$A4517,'VGT-Bewegungsdaten'!D:D),2)</f>
        <v>0</v>
      </c>
      <c r="N4517" s="376" t="s">
        <v>4930</v>
      </c>
      <c r="O4517" s="376" t="s">
        <v>4950</v>
      </c>
      <c r="P4517" s="326">
        <f>ROUND(SUMIF('AV-Bewegungsdaten'!B:B,A4517,'AV-Bewegungsdaten'!C:C),3)</f>
        <v>0</v>
      </c>
      <c r="Q4517" s="324">
        <f>ROUND(SUMIF('AV-Bewegungsdaten'!B:B,$A4517,'AV-Bewegungsdaten'!D:D),2)</f>
        <v>0</v>
      </c>
      <c r="T4517" s="327"/>
      <c r="U4517" s="326">
        <f>ROUND(SUMIF('DV-Bewegungsdaten'!B:B,Kategorien!A4517,'DV-Bewegungsdaten'!D:D),3)</f>
        <v>0</v>
      </c>
      <c r="V4517" s="324">
        <f>ROUND(SUMIF('DV-Bewegungsdaten'!B:B,Kategorien!A4517,'DV-Bewegungsdaten'!E:E),3)</f>
        <v>0</v>
      </c>
      <c r="AD4517" s="390">
        <f t="shared" si="937"/>
        <v>13.224</v>
      </c>
      <c r="AE4517" s="390">
        <f t="shared" si="938"/>
        <v>14.916999999999998</v>
      </c>
      <c r="AF4517" s="390">
        <f t="shared" si="939"/>
        <v>16.055</v>
      </c>
      <c r="AG4517" s="390">
        <f t="shared" si="940"/>
        <v>15.957999999999998</v>
      </c>
      <c r="AH4517" s="390">
        <f t="shared" si="941"/>
        <v>15.6</v>
      </c>
      <c r="AI4517" s="390">
        <f t="shared" si="942"/>
        <v>16.22</v>
      </c>
      <c r="AJ4517" s="390">
        <f t="shared" si="943"/>
        <v>15.212999999999999</v>
      </c>
      <c r="AK4517" s="390">
        <f t="shared" si="944"/>
        <v>15.754</v>
      </c>
      <c r="AL4517" s="390">
        <f t="shared" si="945"/>
        <v>15.784999999999998</v>
      </c>
      <c r="AM4517" s="390">
        <f t="shared" si="946"/>
        <v>15.341999999999999</v>
      </c>
      <c r="AN4517" s="390">
        <f t="shared" si="947"/>
        <v>14.747</v>
      </c>
      <c r="AO4517" s="390">
        <f t="shared" si="948"/>
        <v>15.433999999999999</v>
      </c>
    </row>
    <row r="4518" spans="1:41" ht="15" customHeight="1" x14ac:dyDescent="0.25">
      <c r="A4518" s="127" t="s">
        <v>4838</v>
      </c>
      <c r="B4518" s="125" t="s">
        <v>169</v>
      </c>
      <c r="C4518" s="125" t="s">
        <v>4755</v>
      </c>
      <c r="D4518" s="125" t="s">
        <v>4818</v>
      </c>
      <c r="F4518" s="126">
        <v>17.77</v>
      </c>
      <c r="G4518" s="126">
        <v>18.169999999999998</v>
      </c>
      <c r="H4518" s="126">
        <v>14.22</v>
      </c>
      <c r="I4518" s="126"/>
      <c r="J4518" s="317"/>
      <c r="K4518" s="323">
        <f>ROUND(SUMIF('VGT-Bewegungsdaten'!B:B,A4518,'VGT-Bewegungsdaten'!C:C),3)</f>
        <v>0</v>
      </c>
      <c r="L4518" s="324">
        <f>ROUND(SUMIF('VGT-Bewegungsdaten'!B:B,$A4518,'VGT-Bewegungsdaten'!D:D),2)</f>
        <v>0</v>
      </c>
      <c r="N4518" s="376" t="s">
        <v>4930</v>
      </c>
      <c r="O4518" s="376" t="s">
        <v>4950</v>
      </c>
      <c r="P4518" s="326">
        <f>ROUND(SUMIF('AV-Bewegungsdaten'!B:B,A4518,'AV-Bewegungsdaten'!C:C),3)</f>
        <v>0</v>
      </c>
      <c r="Q4518" s="324">
        <f>ROUND(SUMIF('AV-Bewegungsdaten'!B:B,$A4518,'AV-Bewegungsdaten'!D:D),2)</f>
        <v>0</v>
      </c>
      <c r="T4518" s="327"/>
      <c r="U4518" s="326">
        <f>ROUND(SUMIF('DV-Bewegungsdaten'!B:B,Kategorien!A4518,'DV-Bewegungsdaten'!D:D),3)</f>
        <v>0</v>
      </c>
      <c r="V4518" s="324">
        <f>ROUND(SUMIF('DV-Bewegungsdaten'!B:B,Kategorien!A4518,'DV-Bewegungsdaten'!E:E),3)</f>
        <v>0</v>
      </c>
      <c r="AD4518" s="390">
        <f t="shared" si="937"/>
        <v>12.263999999999999</v>
      </c>
      <c r="AE4518" s="390">
        <f t="shared" si="938"/>
        <v>13.956999999999997</v>
      </c>
      <c r="AF4518" s="390">
        <f t="shared" si="939"/>
        <v>15.094999999999999</v>
      </c>
      <c r="AG4518" s="390">
        <f t="shared" si="940"/>
        <v>14.997999999999998</v>
      </c>
      <c r="AH4518" s="390">
        <f t="shared" si="941"/>
        <v>14.639999999999999</v>
      </c>
      <c r="AI4518" s="390">
        <f t="shared" si="942"/>
        <v>15.259999999999998</v>
      </c>
      <c r="AJ4518" s="390">
        <f t="shared" si="943"/>
        <v>14.252999999999998</v>
      </c>
      <c r="AK4518" s="390">
        <f t="shared" si="944"/>
        <v>14.793999999999999</v>
      </c>
      <c r="AL4518" s="390">
        <f t="shared" si="945"/>
        <v>14.824999999999998</v>
      </c>
      <c r="AM4518" s="390">
        <f t="shared" si="946"/>
        <v>14.381999999999998</v>
      </c>
      <c r="AN4518" s="390">
        <f t="shared" si="947"/>
        <v>13.786999999999999</v>
      </c>
      <c r="AO4518" s="390">
        <f t="shared" si="948"/>
        <v>14.473999999999998</v>
      </c>
    </row>
    <row r="4519" spans="1:41" ht="15" customHeight="1" x14ac:dyDescent="0.25">
      <c r="A4519" s="127" t="s">
        <v>4839</v>
      </c>
      <c r="B4519" s="125" t="s">
        <v>169</v>
      </c>
      <c r="C4519" s="125" t="s">
        <v>4755</v>
      </c>
      <c r="D4519" s="125" t="s">
        <v>4819</v>
      </c>
      <c r="F4519" s="126">
        <v>15.85</v>
      </c>
      <c r="G4519" s="126">
        <v>16.25</v>
      </c>
      <c r="H4519" s="126">
        <v>12.68</v>
      </c>
      <c r="I4519" s="126"/>
      <c r="J4519" s="317"/>
      <c r="K4519" s="323">
        <f>ROUND(SUMIF('VGT-Bewegungsdaten'!B:B,A4519,'VGT-Bewegungsdaten'!C:C),3)</f>
        <v>0</v>
      </c>
      <c r="L4519" s="324">
        <f>ROUND(SUMIF('VGT-Bewegungsdaten'!B:B,$A4519,'VGT-Bewegungsdaten'!D:D),2)</f>
        <v>0</v>
      </c>
      <c r="N4519" s="376" t="s">
        <v>4930</v>
      </c>
      <c r="O4519" s="376" t="s">
        <v>4950</v>
      </c>
      <c r="P4519" s="326">
        <f>ROUND(SUMIF('AV-Bewegungsdaten'!B:B,A4519,'AV-Bewegungsdaten'!C:C),3)</f>
        <v>0</v>
      </c>
      <c r="Q4519" s="324">
        <f>ROUND(SUMIF('AV-Bewegungsdaten'!B:B,$A4519,'AV-Bewegungsdaten'!D:D),2)</f>
        <v>0</v>
      </c>
      <c r="T4519" s="327"/>
      <c r="U4519" s="326">
        <f>ROUND(SUMIF('DV-Bewegungsdaten'!B:B,Kategorien!A4519,'DV-Bewegungsdaten'!D:D),3)</f>
        <v>0</v>
      </c>
      <c r="V4519" s="324">
        <f>ROUND(SUMIF('DV-Bewegungsdaten'!B:B,Kategorien!A4519,'DV-Bewegungsdaten'!E:E),3)</f>
        <v>0</v>
      </c>
      <c r="AD4519" s="390">
        <f t="shared" si="937"/>
        <v>10.344000000000001</v>
      </c>
      <c r="AE4519" s="390">
        <f t="shared" si="938"/>
        <v>12.036999999999999</v>
      </c>
      <c r="AF4519" s="390">
        <f t="shared" si="939"/>
        <v>13.175000000000001</v>
      </c>
      <c r="AG4519" s="390">
        <f t="shared" si="940"/>
        <v>13.077999999999999</v>
      </c>
      <c r="AH4519" s="390">
        <f t="shared" si="941"/>
        <v>12.72</v>
      </c>
      <c r="AI4519" s="390">
        <f t="shared" si="942"/>
        <v>13.34</v>
      </c>
      <c r="AJ4519" s="390">
        <f t="shared" si="943"/>
        <v>12.333</v>
      </c>
      <c r="AK4519" s="390">
        <f t="shared" si="944"/>
        <v>12.874000000000001</v>
      </c>
      <c r="AL4519" s="390">
        <f t="shared" si="945"/>
        <v>12.904999999999999</v>
      </c>
      <c r="AM4519" s="390">
        <f t="shared" si="946"/>
        <v>12.462</v>
      </c>
      <c r="AN4519" s="390">
        <f t="shared" si="947"/>
        <v>11.867000000000001</v>
      </c>
      <c r="AO4519" s="390">
        <f t="shared" si="948"/>
        <v>12.554</v>
      </c>
    </row>
    <row r="4520" spans="1:41" ht="15" customHeight="1" x14ac:dyDescent="0.25">
      <c r="A4520" s="127" t="s">
        <v>4840</v>
      </c>
      <c r="B4520" s="125" t="s">
        <v>169</v>
      </c>
      <c r="C4520" s="125" t="s">
        <v>4755</v>
      </c>
      <c r="D4520" s="125" t="s">
        <v>4820</v>
      </c>
      <c r="F4520" s="126">
        <v>12.97</v>
      </c>
      <c r="G4520" s="126">
        <v>13.370000000000001</v>
      </c>
      <c r="H4520" s="126">
        <v>10.38</v>
      </c>
      <c r="I4520" s="126"/>
      <c r="J4520" s="317"/>
      <c r="K4520" s="323">
        <f>ROUND(SUMIF('VGT-Bewegungsdaten'!B:B,A4520,'VGT-Bewegungsdaten'!C:C),3)</f>
        <v>0</v>
      </c>
      <c r="L4520" s="324">
        <f>ROUND(SUMIF('VGT-Bewegungsdaten'!B:B,$A4520,'VGT-Bewegungsdaten'!D:D),2)</f>
        <v>0</v>
      </c>
      <c r="N4520" s="376" t="s">
        <v>4930</v>
      </c>
      <c r="O4520" s="376" t="s">
        <v>4950</v>
      </c>
      <c r="P4520" s="326">
        <f>ROUND(SUMIF('AV-Bewegungsdaten'!B:B,A4520,'AV-Bewegungsdaten'!C:C),3)</f>
        <v>0</v>
      </c>
      <c r="Q4520" s="324">
        <f>ROUND(SUMIF('AV-Bewegungsdaten'!B:B,$A4520,'AV-Bewegungsdaten'!D:D),2)</f>
        <v>0</v>
      </c>
      <c r="T4520" s="327"/>
      <c r="U4520" s="326">
        <f>ROUND(SUMIF('DV-Bewegungsdaten'!B:B,Kategorien!A4520,'DV-Bewegungsdaten'!D:D),3)</f>
        <v>0</v>
      </c>
      <c r="V4520" s="324">
        <f>ROUND(SUMIF('DV-Bewegungsdaten'!B:B,Kategorien!A4520,'DV-Bewegungsdaten'!E:E),3)</f>
        <v>0</v>
      </c>
      <c r="AD4520" s="390">
        <f t="shared" si="937"/>
        <v>7.4640000000000013</v>
      </c>
      <c r="AE4520" s="390">
        <f t="shared" si="938"/>
        <v>9.157</v>
      </c>
      <c r="AF4520" s="390">
        <f t="shared" si="939"/>
        <v>10.295000000000002</v>
      </c>
      <c r="AG4520" s="390">
        <f t="shared" si="940"/>
        <v>10.198</v>
      </c>
      <c r="AH4520" s="390">
        <f t="shared" si="941"/>
        <v>9.8400000000000016</v>
      </c>
      <c r="AI4520" s="390">
        <f t="shared" si="942"/>
        <v>10.46</v>
      </c>
      <c r="AJ4520" s="390">
        <f t="shared" si="943"/>
        <v>9.4530000000000012</v>
      </c>
      <c r="AK4520" s="390">
        <f t="shared" si="944"/>
        <v>9.9940000000000015</v>
      </c>
      <c r="AL4520" s="390">
        <f t="shared" si="945"/>
        <v>10.025</v>
      </c>
      <c r="AM4520" s="390">
        <f t="shared" si="946"/>
        <v>9.5820000000000007</v>
      </c>
      <c r="AN4520" s="390">
        <f t="shared" si="947"/>
        <v>8.9870000000000019</v>
      </c>
      <c r="AO4520" s="390">
        <f t="shared" si="948"/>
        <v>9.6740000000000013</v>
      </c>
    </row>
    <row r="4521" spans="1:41" ht="15" customHeight="1" x14ac:dyDescent="0.25">
      <c r="A4521" s="127" t="s">
        <v>4841</v>
      </c>
      <c r="B4521" s="125" t="s">
        <v>169</v>
      </c>
      <c r="C4521" s="125" t="s">
        <v>4757</v>
      </c>
      <c r="D4521" s="125" t="s">
        <v>4817</v>
      </c>
      <c r="F4521" s="126">
        <v>18.54</v>
      </c>
      <c r="G4521" s="126">
        <v>18.939999999999998</v>
      </c>
      <c r="H4521" s="126">
        <v>14.83</v>
      </c>
      <c r="I4521" s="126"/>
      <c r="J4521" s="317"/>
      <c r="K4521" s="323">
        <f>ROUND(SUMIF('VGT-Bewegungsdaten'!B:B,A4521,'VGT-Bewegungsdaten'!C:C),3)</f>
        <v>0</v>
      </c>
      <c r="L4521" s="324">
        <f>ROUND(SUMIF('VGT-Bewegungsdaten'!B:B,$A4521,'VGT-Bewegungsdaten'!D:D),2)</f>
        <v>0</v>
      </c>
      <c r="N4521" s="376" t="s">
        <v>4930</v>
      </c>
      <c r="O4521" s="376" t="s">
        <v>4950</v>
      </c>
      <c r="P4521" s="326">
        <f>ROUND(SUMIF('AV-Bewegungsdaten'!B:B,A4521,'AV-Bewegungsdaten'!C:C),3)</f>
        <v>0</v>
      </c>
      <c r="Q4521" s="324">
        <f>ROUND(SUMIF('AV-Bewegungsdaten'!B:B,$A4521,'AV-Bewegungsdaten'!D:D),2)</f>
        <v>0</v>
      </c>
      <c r="T4521" s="327"/>
      <c r="U4521" s="326">
        <f>ROUND(SUMIF('DV-Bewegungsdaten'!B:B,Kategorien!A4521,'DV-Bewegungsdaten'!D:D),3)</f>
        <v>0</v>
      </c>
      <c r="V4521" s="324">
        <f>ROUND(SUMIF('DV-Bewegungsdaten'!B:B,Kategorien!A4521,'DV-Bewegungsdaten'!E:E),3)</f>
        <v>0</v>
      </c>
      <c r="AD4521" s="390">
        <f t="shared" si="937"/>
        <v>13.033999999999999</v>
      </c>
      <c r="AE4521" s="390">
        <f t="shared" si="938"/>
        <v>14.726999999999997</v>
      </c>
      <c r="AF4521" s="390">
        <f t="shared" si="939"/>
        <v>15.864999999999998</v>
      </c>
      <c r="AG4521" s="390">
        <f t="shared" si="940"/>
        <v>15.767999999999997</v>
      </c>
      <c r="AH4521" s="390">
        <f t="shared" si="941"/>
        <v>15.409999999999998</v>
      </c>
      <c r="AI4521" s="390">
        <f t="shared" si="942"/>
        <v>16.029999999999998</v>
      </c>
      <c r="AJ4521" s="390">
        <f t="shared" si="943"/>
        <v>15.022999999999998</v>
      </c>
      <c r="AK4521" s="390">
        <f t="shared" si="944"/>
        <v>15.563999999999998</v>
      </c>
      <c r="AL4521" s="390">
        <f t="shared" si="945"/>
        <v>15.594999999999997</v>
      </c>
      <c r="AM4521" s="390">
        <f t="shared" si="946"/>
        <v>15.151999999999997</v>
      </c>
      <c r="AN4521" s="390">
        <f t="shared" si="947"/>
        <v>14.556999999999999</v>
      </c>
      <c r="AO4521" s="390">
        <f t="shared" si="948"/>
        <v>15.243999999999998</v>
      </c>
    </row>
    <row r="4522" spans="1:41" ht="15" customHeight="1" x14ac:dyDescent="0.25">
      <c r="A4522" s="127" t="s">
        <v>4842</v>
      </c>
      <c r="B4522" s="125" t="s">
        <v>169</v>
      </c>
      <c r="C4522" s="125" t="s">
        <v>4757</v>
      </c>
      <c r="D4522" s="125" t="s">
        <v>4818</v>
      </c>
      <c r="F4522" s="126">
        <v>17.59</v>
      </c>
      <c r="G4522" s="126">
        <v>17.989999999999998</v>
      </c>
      <c r="H4522" s="126">
        <v>14.07</v>
      </c>
      <c r="I4522" s="126"/>
      <c r="J4522" s="317"/>
      <c r="K4522" s="323">
        <f>ROUND(SUMIF('VGT-Bewegungsdaten'!B:B,A4522,'VGT-Bewegungsdaten'!C:C),3)</f>
        <v>0</v>
      </c>
      <c r="L4522" s="324">
        <f>ROUND(SUMIF('VGT-Bewegungsdaten'!B:B,$A4522,'VGT-Bewegungsdaten'!D:D),2)</f>
        <v>0</v>
      </c>
      <c r="N4522" s="376" t="s">
        <v>4930</v>
      </c>
      <c r="O4522" s="376" t="s">
        <v>4950</v>
      </c>
      <c r="P4522" s="326">
        <f>ROUND(SUMIF('AV-Bewegungsdaten'!B:B,A4522,'AV-Bewegungsdaten'!C:C),3)</f>
        <v>0</v>
      </c>
      <c r="Q4522" s="324">
        <f>ROUND(SUMIF('AV-Bewegungsdaten'!B:B,$A4522,'AV-Bewegungsdaten'!D:D),2)</f>
        <v>0</v>
      </c>
      <c r="T4522" s="327"/>
      <c r="U4522" s="326">
        <f>ROUND(SUMIF('DV-Bewegungsdaten'!B:B,Kategorien!A4522,'DV-Bewegungsdaten'!D:D),3)</f>
        <v>0</v>
      </c>
      <c r="V4522" s="324">
        <f>ROUND(SUMIF('DV-Bewegungsdaten'!B:B,Kategorien!A4522,'DV-Bewegungsdaten'!E:E),3)</f>
        <v>0</v>
      </c>
      <c r="AD4522" s="390">
        <f t="shared" si="937"/>
        <v>12.084</v>
      </c>
      <c r="AE4522" s="390">
        <f t="shared" si="938"/>
        <v>13.776999999999997</v>
      </c>
      <c r="AF4522" s="390">
        <f t="shared" si="939"/>
        <v>14.914999999999999</v>
      </c>
      <c r="AG4522" s="390">
        <f t="shared" si="940"/>
        <v>14.817999999999998</v>
      </c>
      <c r="AH4522" s="390">
        <f t="shared" si="941"/>
        <v>14.459999999999999</v>
      </c>
      <c r="AI4522" s="390">
        <f t="shared" si="942"/>
        <v>15.079999999999998</v>
      </c>
      <c r="AJ4522" s="390">
        <f t="shared" si="943"/>
        <v>14.072999999999999</v>
      </c>
      <c r="AK4522" s="390">
        <f t="shared" si="944"/>
        <v>14.613999999999999</v>
      </c>
      <c r="AL4522" s="390">
        <f t="shared" si="945"/>
        <v>14.644999999999998</v>
      </c>
      <c r="AM4522" s="390">
        <f t="shared" si="946"/>
        <v>14.201999999999998</v>
      </c>
      <c r="AN4522" s="390">
        <f t="shared" si="947"/>
        <v>13.606999999999999</v>
      </c>
      <c r="AO4522" s="390">
        <f t="shared" si="948"/>
        <v>14.293999999999999</v>
      </c>
    </row>
    <row r="4523" spans="1:41" ht="15" customHeight="1" x14ac:dyDescent="0.25">
      <c r="A4523" s="127" t="s">
        <v>4843</v>
      </c>
      <c r="B4523" s="125" t="s">
        <v>169</v>
      </c>
      <c r="C4523" s="125" t="s">
        <v>4757</v>
      </c>
      <c r="D4523" s="125" t="s">
        <v>4819</v>
      </c>
      <c r="F4523" s="126">
        <v>15.69</v>
      </c>
      <c r="G4523" s="126">
        <v>16.09</v>
      </c>
      <c r="H4523" s="126">
        <v>12.55</v>
      </c>
      <c r="I4523" s="126"/>
      <c r="J4523" s="317"/>
      <c r="K4523" s="323">
        <f>ROUND(SUMIF('VGT-Bewegungsdaten'!B:B,A4523,'VGT-Bewegungsdaten'!C:C),3)</f>
        <v>0</v>
      </c>
      <c r="L4523" s="324">
        <f>ROUND(SUMIF('VGT-Bewegungsdaten'!B:B,$A4523,'VGT-Bewegungsdaten'!D:D),2)</f>
        <v>0</v>
      </c>
      <c r="N4523" s="376" t="s">
        <v>4930</v>
      </c>
      <c r="O4523" s="376" t="s">
        <v>4950</v>
      </c>
      <c r="P4523" s="326">
        <f>ROUND(SUMIF('AV-Bewegungsdaten'!B:B,A4523,'AV-Bewegungsdaten'!C:C),3)</f>
        <v>0</v>
      </c>
      <c r="Q4523" s="324">
        <f>ROUND(SUMIF('AV-Bewegungsdaten'!B:B,$A4523,'AV-Bewegungsdaten'!D:D),2)</f>
        <v>0</v>
      </c>
      <c r="T4523" s="327"/>
      <c r="U4523" s="326">
        <f>ROUND(SUMIF('DV-Bewegungsdaten'!B:B,Kategorien!A4523,'DV-Bewegungsdaten'!D:D),3)</f>
        <v>0</v>
      </c>
      <c r="V4523" s="324">
        <f>ROUND(SUMIF('DV-Bewegungsdaten'!B:B,Kategorien!A4523,'DV-Bewegungsdaten'!E:E),3)</f>
        <v>0</v>
      </c>
      <c r="AD4523" s="390">
        <f t="shared" si="937"/>
        <v>10.184000000000001</v>
      </c>
      <c r="AE4523" s="390">
        <f t="shared" si="938"/>
        <v>11.876999999999999</v>
      </c>
      <c r="AF4523" s="390">
        <f t="shared" si="939"/>
        <v>13.015000000000001</v>
      </c>
      <c r="AG4523" s="390">
        <f t="shared" si="940"/>
        <v>12.917999999999999</v>
      </c>
      <c r="AH4523" s="390">
        <f t="shared" si="941"/>
        <v>12.56</v>
      </c>
      <c r="AI4523" s="390">
        <f t="shared" si="942"/>
        <v>13.18</v>
      </c>
      <c r="AJ4523" s="390">
        <f t="shared" si="943"/>
        <v>12.173</v>
      </c>
      <c r="AK4523" s="390">
        <f t="shared" si="944"/>
        <v>12.714</v>
      </c>
      <c r="AL4523" s="390">
        <f t="shared" si="945"/>
        <v>12.744999999999999</v>
      </c>
      <c r="AM4523" s="390">
        <f t="shared" si="946"/>
        <v>12.302</v>
      </c>
      <c r="AN4523" s="390">
        <f t="shared" si="947"/>
        <v>11.707000000000001</v>
      </c>
      <c r="AO4523" s="390">
        <f t="shared" si="948"/>
        <v>12.394</v>
      </c>
    </row>
    <row r="4524" spans="1:41" ht="15" customHeight="1" x14ac:dyDescent="0.25">
      <c r="A4524" s="127" t="s">
        <v>4844</v>
      </c>
      <c r="B4524" s="125" t="s">
        <v>169</v>
      </c>
      <c r="C4524" s="125" t="s">
        <v>4757</v>
      </c>
      <c r="D4524" s="125" t="s">
        <v>4820</v>
      </c>
      <c r="F4524" s="126">
        <v>12.84</v>
      </c>
      <c r="G4524" s="126">
        <v>13.24</v>
      </c>
      <c r="H4524" s="126">
        <v>10.27</v>
      </c>
      <c r="I4524" s="126"/>
      <c r="J4524" s="317"/>
      <c r="K4524" s="323">
        <f>ROUND(SUMIF('VGT-Bewegungsdaten'!B:B,A4524,'VGT-Bewegungsdaten'!C:C),3)</f>
        <v>0</v>
      </c>
      <c r="L4524" s="324">
        <f>ROUND(SUMIF('VGT-Bewegungsdaten'!B:B,$A4524,'VGT-Bewegungsdaten'!D:D),2)</f>
        <v>0</v>
      </c>
      <c r="N4524" s="376" t="s">
        <v>4930</v>
      </c>
      <c r="O4524" s="376" t="s">
        <v>4950</v>
      </c>
      <c r="P4524" s="326">
        <f>ROUND(SUMIF('AV-Bewegungsdaten'!B:B,A4524,'AV-Bewegungsdaten'!C:C),3)</f>
        <v>0</v>
      </c>
      <c r="Q4524" s="324">
        <f>ROUND(SUMIF('AV-Bewegungsdaten'!B:B,$A4524,'AV-Bewegungsdaten'!D:D),2)</f>
        <v>0</v>
      </c>
      <c r="T4524" s="327"/>
      <c r="U4524" s="326">
        <f>ROUND(SUMIF('DV-Bewegungsdaten'!B:B,Kategorien!A4524,'DV-Bewegungsdaten'!D:D),3)</f>
        <v>0</v>
      </c>
      <c r="V4524" s="324">
        <f>ROUND(SUMIF('DV-Bewegungsdaten'!B:B,Kategorien!A4524,'DV-Bewegungsdaten'!E:E),3)</f>
        <v>0</v>
      </c>
      <c r="AD4524" s="390">
        <f t="shared" si="937"/>
        <v>7.3340000000000005</v>
      </c>
      <c r="AE4524" s="390">
        <f t="shared" si="938"/>
        <v>9.027000000000001</v>
      </c>
      <c r="AF4524" s="390">
        <f t="shared" si="939"/>
        <v>10.164999999999999</v>
      </c>
      <c r="AG4524" s="390">
        <f t="shared" si="940"/>
        <v>10.068</v>
      </c>
      <c r="AH4524" s="390">
        <f t="shared" si="941"/>
        <v>9.7100000000000009</v>
      </c>
      <c r="AI4524" s="390">
        <f t="shared" si="942"/>
        <v>10.33</v>
      </c>
      <c r="AJ4524" s="390">
        <f t="shared" si="943"/>
        <v>9.3230000000000004</v>
      </c>
      <c r="AK4524" s="390">
        <f t="shared" si="944"/>
        <v>9.8640000000000008</v>
      </c>
      <c r="AL4524" s="390">
        <f t="shared" si="945"/>
        <v>9.8949999999999996</v>
      </c>
      <c r="AM4524" s="390">
        <f t="shared" si="946"/>
        <v>9.452</v>
      </c>
      <c r="AN4524" s="390">
        <f t="shared" si="947"/>
        <v>8.8569999999999993</v>
      </c>
      <c r="AO4524" s="390">
        <f t="shared" si="948"/>
        <v>9.5440000000000005</v>
      </c>
    </row>
    <row r="4525" spans="1:41" ht="15" customHeight="1" x14ac:dyDescent="0.25">
      <c r="A4525" s="127" t="s">
        <v>4845</v>
      </c>
      <c r="B4525" s="125" t="s">
        <v>169</v>
      </c>
      <c r="C4525" s="125" t="s">
        <v>4759</v>
      </c>
      <c r="D4525" s="125" t="s">
        <v>4817</v>
      </c>
      <c r="F4525" s="126">
        <v>18.36</v>
      </c>
      <c r="G4525" s="126">
        <v>18.759999999999998</v>
      </c>
      <c r="H4525" s="126">
        <v>14.69</v>
      </c>
      <c r="I4525" s="126"/>
      <c r="J4525" s="317"/>
      <c r="K4525" s="323">
        <f>ROUND(SUMIF('VGT-Bewegungsdaten'!B:B,A4525,'VGT-Bewegungsdaten'!C:C),3)</f>
        <v>0</v>
      </c>
      <c r="L4525" s="324">
        <f>ROUND(SUMIF('VGT-Bewegungsdaten'!B:B,$A4525,'VGT-Bewegungsdaten'!D:D),2)</f>
        <v>0</v>
      </c>
      <c r="N4525" s="376" t="s">
        <v>4930</v>
      </c>
      <c r="O4525" s="376" t="s">
        <v>4950</v>
      </c>
      <c r="P4525" s="326">
        <f>ROUND(SUMIF('AV-Bewegungsdaten'!B:B,A4525,'AV-Bewegungsdaten'!C:C),3)</f>
        <v>0</v>
      </c>
      <c r="Q4525" s="324">
        <f>ROUND(SUMIF('AV-Bewegungsdaten'!B:B,$A4525,'AV-Bewegungsdaten'!D:D),2)</f>
        <v>0</v>
      </c>
      <c r="T4525" s="327"/>
      <c r="U4525" s="326">
        <f>ROUND(SUMIF('DV-Bewegungsdaten'!B:B,Kategorien!A4525,'DV-Bewegungsdaten'!D:D),3)</f>
        <v>0</v>
      </c>
      <c r="V4525" s="324">
        <f>ROUND(SUMIF('DV-Bewegungsdaten'!B:B,Kategorien!A4525,'DV-Bewegungsdaten'!E:E),3)</f>
        <v>0</v>
      </c>
      <c r="AD4525" s="390">
        <f t="shared" si="937"/>
        <v>12.853999999999999</v>
      </c>
      <c r="AE4525" s="390">
        <f t="shared" si="938"/>
        <v>14.546999999999997</v>
      </c>
      <c r="AF4525" s="390">
        <f t="shared" si="939"/>
        <v>15.684999999999999</v>
      </c>
      <c r="AG4525" s="390">
        <f t="shared" si="940"/>
        <v>15.587999999999997</v>
      </c>
      <c r="AH4525" s="390">
        <f t="shared" si="941"/>
        <v>15.229999999999999</v>
      </c>
      <c r="AI4525" s="390">
        <f t="shared" si="942"/>
        <v>15.849999999999998</v>
      </c>
      <c r="AJ4525" s="390">
        <f t="shared" si="943"/>
        <v>14.842999999999998</v>
      </c>
      <c r="AK4525" s="390">
        <f t="shared" si="944"/>
        <v>15.383999999999999</v>
      </c>
      <c r="AL4525" s="390">
        <f t="shared" si="945"/>
        <v>15.414999999999997</v>
      </c>
      <c r="AM4525" s="390">
        <f t="shared" si="946"/>
        <v>14.971999999999998</v>
      </c>
      <c r="AN4525" s="390">
        <f t="shared" si="947"/>
        <v>14.376999999999999</v>
      </c>
      <c r="AO4525" s="390">
        <f t="shared" si="948"/>
        <v>15.063999999999998</v>
      </c>
    </row>
    <row r="4526" spans="1:41" ht="15" customHeight="1" x14ac:dyDescent="0.25">
      <c r="A4526" s="127" t="s">
        <v>4846</v>
      </c>
      <c r="B4526" s="125" t="s">
        <v>169</v>
      </c>
      <c r="C4526" s="125" t="s">
        <v>4759</v>
      </c>
      <c r="D4526" s="125" t="s">
        <v>4818</v>
      </c>
      <c r="F4526" s="126">
        <v>17.420000000000002</v>
      </c>
      <c r="G4526" s="126">
        <v>17.82</v>
      </c>
      <c r="H4526" s="126">
        <v>13.94</v>
      </c>
      <c r="I4526" s="126"/>
      <c r="J4526" s="317"/>
      <c r="K4526" s="323">
        <f>ROUND(SUMIF('VGT-Bewegungsdaten'!B:B,A4526,'VGT-Bewegungsdaten'!C:C),3)</f>
        <v>0</v>
      </c>
      <c r="L4526" s="324">
        <f>ROUND(SUMIF('VGT-Bewegungsdaten'!B:B,$A4526,'VGT-Bewegungsdaten'!D:D),2)</f>
        <v>0</v>
      </c>
      <c r="N4526" s="376" t="s">
        <v>4930</v>
      </c>
      <c r="O4526" s="376" t="s">
        <v>4950</v>
      </c>
      <c r="P4526" s="326">
        <f>ROUND(SUMIF('AV-Bewegungsdaten'!B:B,A4526,'AV-Bewegungsdaten'!C:C),3)</f>
        <v>0</v>
      </c>
      <c r="Q4526" s="324">
        <f>ROUND(SUMIF('AV-Bewegungsdaten'!B:B,$A4526,'AV-Bewegungsdaten'!D:D),2)</f>
        <v>0</v>
      </c>
      <c r="T4526" s="327"/>
      <c r="U4526" s="326">
        <f>ROUND(SUMIF('DV-Bewegungsdaten'!B:B,Kategorien!A4526,'DV-Bewegungsdaten'!D:D),3)</f>
        <v>0</v>
      </c>
      <c r="V4526" s="324">
        <f>ROUND(SUMIF('DV-Bewegungsdaten'!B:B,Kategorien!A4526,'DV-Bewegungsdaten'!E:E),3)</f>
        <v>0</v>
      </c>
      <c r="AD4526" s="390">
        <f t="shared" si="937"/>
        <v>11.914000000000001</v>
      </c>
      <c r="AE4526" s="390">
        <f t="shared" si="938"/>
        <v>13.606999999999999</v>
      </c>
      <c r="AF4526" s="390">
        <f t="shared" si="939"/>
        <v>14.745000000000001</v>
      </c>
      <c r="AG4526" s="390">
        <f t="shared" si="940"/>
        <v>14.648</v>
      </c>
      <c r="AH4526" s="390">
        <f t="shared" si="941"/>
        <v>14.290000000000001</v>
      </c>
      <c r="AI4526" s="390">
        <f t="shared" si="942"/>
        <v>14.91</v>
      </c>
      <c r="AJ4526" s="390">
        <f t="shared" si="943"/>
        <v>13.903</v>
      </c>
      <c r="AK4526" s="390">
        <f t="shared" si="944"/>
        <v>14.444000000000001</v>
      </c>
      <c r="AL4526" s="390">
        <f t="shared" si="945"/>
        <v>14.475</v>
      </c>
      <c r="AM4526" s="390">
        <f t="shared" si="946"/>
        <v>14.032</v>
      </c>
      <c r="AN4526" s="390">
        <f t="shared" si="947"/>
        <v>13.437000000000001</v>
      </c>
      <c r="AO4526" s="390">
        <f t="shared" si="948"/>
        <v>14.124000000000001</v>
      </c>
    </row>
    <row r="4527" spans="1:41" ht="15" customHeight="1" x14ac:dyDescent="0.25">
      <c r="A4527" s="127" t="s">
        <v>4847</v>
      </c>
      <c r="B4527" s="125" t="s">
        <v>169</v>
      </c>
      <c r="C4527" s="125" t="s">
        <v>4759</v>
      </c>
      <c r="D4527" s="125" t="s">
        <v>4819</v>
      </c>
      <c r="F4527" s="126">
        <v>15.53</v>
      </c>
      <c r="G4527" s="126">
        <v>15.93</v>
      </c>
      <c r="H4527" s="126">
        <v>12.42</v>
      </c>
      <c r="I4527" s="126"/>
      <c r="J4527" s="317"/>
      <c r="K4527" s="323">
        <f>ROUND(SUMIF('VGT-Bewegungsdaten'!B:B,A4527,'VGT-Bewegungsdaten'!C:C),3)</f>
        <v>0</v>
      </c>
      <c r="L4527" s="324">
        <f>ROUND(SUMIF('VGT-Bewegungsdaten'!B:B,$A4527,'VGT-Bewegungsdaten'!D:D),2)</f>
        <v>0</v>
      </c>
      <c r="N4527" s="376" t="s">
        <v>4930</v>
      </c>
      <c r="O4527" s="376" t="s">
        <v>4950</v>
      </c>
      <c r="P4527" s="326">
        <f>ROUND(SUMIF('AV-Bewegungsdaten'!B:B,A4527,'AV-Bewegungsdaten'!C:C),3)</f>
        <v>0</v>
      </c>
      <c r="Q4527" s="324">
        <f>ROUND(SUMIF('AV-Bewegungsdaten'!B:B,$A4527,'AV-Bewegungsdaten'!D:D),2)</f>
        <v>0</v>
      </c>
      <c r="T4527" s="327"/>
      <c r="U4527" s="326">
        <f>ROUND(SUMIF('DV-Bewegungsdaten'!B:B,Kategorien!A4527,'DV-Bewegungsdaten'!D:D),3)</f>
        <v>0</v>
      </c>
      <c r="V4527" s="324">
        <f>ROUND(SUMIF('DV-Bewegungsdaten'!B:B,Kategorien!A4527,'DV-Bewegungsdaten'!E:E),3)</f>
        <v>0</v>
      </c>
      <c r="AD4527" s="390">
        <f t="shared" si="937"/>
        <v>10.024000000000001</v>
      </c>
      <c r="AE4527" s="390">
        <f t="shared" si="938"/>
        <v>11.716999999999999</v>
      </c>
      <c r="AF4527" s="390">
        <f t="shared" si="939"/>
        <v>12.855</v>
      </c>
      <c r="AG4527" s="390">
        <f t="shared" si="940"/>
        <v>12.757999999999999</v>
      </c>
      <c r="AH4527" s="390">
        <f t="shared" si="941"/>
        <v>12.4</v>
      </c>
      <c r="AI4527" s="390">
        <f t="shared" si="942"/>
        <v>13.02</v>
      </c>
      <c r="AJ4527" s="390">
        <f t="shared" si="943"/>
        <v>12.013</v>
      </c>
      <c r="AK4527" s="390">
        <f t="shared" si="944"/>
        <v>12.554</v>
      </c>
      <c r="AL4527" s="390">
        <f t="shared" si="945"/>
        <v>12.584999999999999</v>
      </c>
      <c r="AM4527" s="390">
        <f t="shared" si="946"/>
        <v>12.141999999999999</v>
      </c>
      <c r="AN4527" s="390">
        <f t="shared" si="947"/>
        <v>11.547000000000001</v>
      </c>
      <c r="AO4527" s="390">
        <f t="shared" si="948"/>
        <v>12.234</v>
      </c>
    </row>
    <row r="4528" spans="1:41" ht="15" customHeight="1" x14ac:dyDescent="0.25">
      <c r="A4528" s="127" t="s">
        <v>4848</v>
      </c>
      <c r="B4528" s="125" t="s">
        <v>169</v>
      </c>
      <c r="C4528" s="125" t="s">
        <v>4759</v>
      </c>
      <c r="D4528" s="125" t="s">
        <v>4820</v>
      </c>
      <c r="F4528" s="126">
        <v>12.71</v>
      </c>
      <c r="G4528" s="126">
        <v>13.110000000000001</v>
      </c>
      <c r="H4528" s="126">
        <v>10.17</v>
      </c>
      <c r="I4528" s="126"/>
      <c r="J4528" s="317"/>
      <c r="K4528" s="323">
        <f>ROUND(SUMIF('VGT-Bewegungsdaten'!B:B,A4528,'VGT-Bewegungsdaten'!C:C),3)</f>
        <v>0</v>
      </c>
      <c r="L4528" s="324">
        <f>ROUND(SUMIF('VGT-Bewegungsdaten'!B:B,$A4528,'VGT-Bewegungsdaten'!D:D),2)</f>
        <v>0</v>
      </c>
      <c r="N4528" s="376" t="s">
        <v>4930</v>
      </c>
      <c r="O4528" s="376" t="s">
        <v>4950</v>
      </c>
      <c r="P4528" s="326">
        <f>ROUND(SUMIF('AV-Bewegungsdaten'!B:B,A4528,'AV-Bewegungsdaten'!C:C),3)</f>
        <v>0</v>
      </c>
      <c r="Q4528" s="324">
        <f>ROUND(SUMIF('AV-Bewegungsdaten'!B:B,$A4528,'AV-Bewegungsdaten'!D:D),2)</f>
        <v>0</v>
      </c>
      <c r="T4528" s="327"/>
      <c r="U4528" s="326">
        <f>ROUND(SUMIF('DV-Bewegungsdaten'!B:B,Kategorien!A4528,'DV-Bewegungsdaten'!D:D),3)</f>
        <v>0</v>
      </c>
      <c r="V4528" s="324">
        <f>ROUND(SUMIF('DV-Bewegungsdaten'!B:B,Kategorien!A4528,'DV-Bewegungsdaten'!E:E),3)</f>
        <v>0</v>
      </c>
      <c r="AD4528" s="390">
        <f t="shared" si="937"/>
        <v>7.2040000000000015</v>
      </c>
      <c r="AE4528" s="390">
        <f t="shared" si="938"/>
        <v>8.897000000000002</v>
      </c>
      <c r="AF4528" s="390">
        <f t="shared" si="939"/>
        <v>10.035</v>
      </c>
      <c r="AG4528" s="390">
        <f t="shared" si="940"/>
        <v>9.9380000000000006</v>
      </c>
      <c r="AH4528" s="390">
        <f t="shared" si="941"/>
        <v>9.5800000000000018</v>
      </c>
      <c r="AI4528" s="390">
        <f t="shared" si="942"/>
        <v>10.200000000000001</v>
      </c>
      <c r="AJ4528" s="390">
        <f t="shared" si="943"/>
        <v>9.1930000000000014</v>
      </c>
      <c r="AK4528" s="390">
        <f t="shared" si="944"/>
        <v>9.7340000000000018</v>
      </c>
      <c r="AL4528" s="390">
        <f t="shared" si="945"/>
        <v>9.7650000000000006</v>
      </c>
      <c r="AM4528" s="390">
        <f t="shared" si="946"/>
        <v>9.322000000000001</v>
      </c>
      <c r="AN4528" s="390">
        <f t="shared" si="947"/>
        <v>8.7270000000000003</v>
      </c>
      <c r="AO4528" s="390">
        <f t="shared" si="948"/>
        <v>9.4140000000000015</v>
      </c>
    </row>
    <row r="4529" spans="1:41" ht="15" customHeight="1" x14ac:dyDescent="0.25">
      <c r="A4529" s="127" t="s">
        <v>4849</v>
      </c>
      <c r="B4529" s="125" t="s">
        <v>169</v>
      </c>
      <c r="C4529" s="125" t="s">
        <v>4761</v>
      </c>
      <c r="D4529" s="125" t="s">
        <v>4817</v>
      </c>
      <c r="F4529" s="126">
        <v>17.899999999999999</v>
      </c>
      <c r="G4529" s="126">
        <v>18.299999999999997</v>
      </c>
      <c r="H4529" s="126">
        <v>14.32</v>
      </c>
      <c r="I4529" s="126"/>
      <c r="J4529" s="317"/>
      <c r="K4529" s="323">
        <f>ROUND(SUMIF('VGT-Bewegungsdaten'!B:B,A4529,'VGT-Bewegungsdaten'!C:C),3)</f>
        <v>0</v>
      </c>
      <c r="L4529" s="324">
        <f>ROUND(SUMIF('VGT-Bewegungsdaten'!B:B,$A4529,'VGT-Bewegungsdaten'!D:D),2)</f>
        <v>0</v>
      </c>
      <c r="N4529" s="376" t="s">
        <v>4930</v>
      </c>
      <c r="O4529" s="376" t="s">
        <v>4950</v>
      </c>
      <c r="P4529" s="326">
        <f>ROUND(SUMIF('AV-Bewegungsdaten'!B:B,A4529,'AV-Bewegungsdaten'!C:C),3)</f>
        <v>0</v>
      </c>
      <c r="Q4529" s="324">
        <f>ROUND(SUMIF('AV-Bewegungsdaten'!B:B,$A4529,'AV-Bewegungsdaten'!D:D),2)</f>
        <v>0</v>
      </c>
      <c r="T4529" s="327"/>
      <c r="U4529" s="326">
        <f>ROUND(SUMIF('DV-Bewegungsdaten'!B:B,Kategorien!A4529,'DV-Bewegungsdaten'!D:D),3)</f>
        <v>0</v>
      </c>
      <c r="V4529" s="324">
        <f>ROUND(SUMIF('DV-Bewegungsdaten'!B:B,Kategorien!A4529,'DV-Bewegungsdaten'!E:E),3)</f>
        <v>0</v>
      </c>
      <c r="AD4529" s="390">
        <f t="shared" si="937"/>
        <v>12.393999999999998</v>
      </c>
      <c r="AE4529" s="390">
        <f t="shared" si="938"/>
        <v>14.086999999999996</v>
      </c>
      <c r="AF4529" s="390">
        <f t="shared" si="939"/>
        <v>15.224999999999998</v>
      </c>
      <c r="AG4529" s="390">
        <f t="shared" si="940"/>
        <v>15.127999999999997</v>
      </c>
      <c r="AH4529" s="390">
        <f t="shared" si="941"/>
        <v>14.769999999999998</v>
      </c>
      <c r="AI4529" s="390">
        <f t="shared" si="942"/>
        <v>15.389999999999997</v>
      </c>
      <c r="AJ4529" s="390">
        <f t="shared" si="943"/>
        <v>14.382999999999997</v>
      </c>
      <c r="AK4529" s="390">
        <f t="shared" si="944"/>
        <v>14.923999999999998</v>
      </c>
      <c r="AL4529" s="390">
        <f t="shared" si="945"/>
        <v>14.954999999999997</v>
      </c>
      <c r="AM4529" s="390">
        <f t="shared" si="946"/>
        <v>14.511999999999997</v>
      </c>
      <c r="AN4529" s="390">
        <f t="shared" si="947"/>
        <v>13.916999999999998</v>
      </c>
      <c r="AO4529" s="390">
        <f t="shared" si="948"/>
        <v>14.603999999999997</v>
      </c>
    </row>
    <row r="4530" spans="1:41" ht="15" customHeight="1" x14ac:dyDescent="0.25">
      <c r="A4530" s="127" t="s">
        <v>4850</v>
      </c>
      <c r="B4530" s="125" t="s">
        <v>169</v>
      </c>
      <c r="C4530" s="125" t="s">
        <v>4761</v>
      </c>
      <c r="D4530" s="125" t="s">
        <v>4818</v>
      </c>
      <c r="F4530" s="126">
        <v>16.98</v>
      </c>
      <c r="G4530" s="126">
        <v>17.38</v>
      </c>
      <c r="H4530" s="126">
        <v>13.58</v>
      </c>
      <c r="I4530" s="126"/>
      <c r="J4530" s="317"/>
      <c r="K4530" s="323">
        <f>ROUND(SUMIF('VGT-Bewegungsdaten'!B:B,A4530,'VGT-Bewegungsdaten'!C:C),3)</f>
        <v>0</v>
      </c>
      <c r="L4530" s="324">
        <f>ROUND(SUMIF('VGT-Bewegungsdaten'!B:B,$A4530,'VGT-Bewegungsdaten'!D:D),2)</f>
        <v>0</v>
      </c>
      <c r="N4530" s="376" t="s">
        <v>4930</v>
      </c>
      <c r="O4530" s="376" t="s">
        <v>4950</v>
      </c>
      <c r="P4530" s="326">
        <f>ROUND(SUMIF('AV-Bewegungsdaten'!B:B,A4530,'AV-Bewegungsdaten'!C:C),3)</f>
        <v>0</v>
      </c>
      <c r="Q4530" s="324">
        <f>ROUND(SUMIF('AV-Bewegungsdaten'!B:B,$A4530,'AV-Bewegungsdaten'!D:D),2)</f>
        <v>0</v>
      </c>
      <c r="T4530" s="327"/>
      <c r="U4530" s="326">
        <f>ROUND(SUMIF('DV-Bewegungsdaten'!B:B,Kategorien!A4530,'DV-Bewegungsdaten'!D:D),3)</f>
        <v>0</v>
      </c>
      <c r="V4530" s="324">
        <f>ROUND(SUMIF('DV-Bewegungsdaten'!B:B,Kategorien!A4530,'DV-Bewegungsdaten'!E:E),3)</f>
        <v>0</v>
      </c>
      <c r="AD4530" s="390">
        <f t="shared" si="937"/>
        <v>11.474</v>
      </c>
      <c r="AE4530" s="390">
        <f t="shared" si="938"/>
        <v>13.166999999999998</v>
      </c>
      <c r="AF4530" s="390">
        <f t="shared" si="939"/>
        <v>14.305</v>
      </c>
      <c r="AG4530" s="390">
        <f t="shared" si="940"/>
        <v>14.207999999999998</v>
      </c>
      <c r="AH4530" s="390">
        <f t="shared" si="941"/>
        <v>13.85</v>
      </c>
      <c r="AI4530" s="390">
        <f t="shared" si="942"/>
        <v>14.469999999999999</v>
      </c>
      <c r="AJ4530" s="390">
        <f t="shared" si="943"/>
        <v>13.462999999999999</v>
      </c>
      <c r="AK4530" s="390">
        <f t="shared" si="944"/>
        <v>14.004</v>
      </c>
      <c r="AL4530" s="390">
        <f t="shared" si="945"/>
        <v>14.034999999999998</v>
      </c>
      <c r="AM4530" s="390">
        <f t="shared" si="946"/>
        <v>13.591999999999999</v>
      </c>
      <c r="AN4530" s="390">
        <f t="shared" si="947"/>
        <v>12.997</v>
      </c>
      <c r="AO4530" s="390">
        <f t="shared" si="948"/>
        <v>13.683999999999999</v>
      </c>
    </row>
    <row r="4531" spans="1:41" ht="15" customHeight="1" x14ac:dyDescent="0.25">
      <c r="A4531" s="127" t="s">
        <v>4851</v>
      </c>
      <c r="B4531" s="125" t="s">
        <v>169</v>
      </c>
      <c r="C4531" s="125" t="s">
        <v>4761</v>
      </c>
      <c r="D4531" s="125" t="s">
        <v>4819</v>
      </c>
      <c r="F4531" s="126">
        <v>15.15</v>
      </c>
      <c r="G4531" s="126">
        <v>15.55</v>
      </c>
      <c r="H4531" s="126">
        <v>12.12</v>
      </c>
      <c r="I4531" s="126"/>
      <c r="J4531" s="317"/>
      <c r="K4531" s="323">
        <f>ROUND(SUMIF('VGT-Bewegungsdaten'!B:B,A4531,'VGT-Bewegungsdaten'!C:C),3)</f>
        <v>0</v>
      </c>
      <c r="L4531" s="324">
        <f>ROUND(SUMIF('VGT-Bewegungsdaten'!B:B,$A4531,'VGT-Bewegungsdaten'!D:D),2)</f>
        <v>0</v>
      </c>
      <c r="N4531" s="376" t="s">
        <v>4930</v>
      </c>
      <c r="O4531" s="376" t="s">
        <v>4950</v>
      </c>
      <c r="P4531" s="326">
        <f>ROUND(SUMIF('AV-Bewegungsdaten'!B:B,A4531,'AV-Bewegungsdaten'!C:C),3)</f>
        <v>0</v>
      </c>
      <c r="Q4531" s="324">
        <f>ROUND(SUMIF('AV-Bewegungsdaten'!B:B,$A4531,'AV-Bewegungsdaten'!D:D),2)</f>
        <v>0</v>
      </c>
      <c r="T4531" s="327"/>
      <c r="U4531" s="326">
        <f>ROUND(SUMIF('DV-Bewegungsdaten'!B:B,Kategorien!A4531,'DV-Bewegungsdaten'!D:D),3)</f>
        <v>0</v>
      </c>
      <c r="V4531" s="324">
        <f>ROUND(SUMIF('DV-Bewegungsdaten'!B:B,Kategorien!A4531,'DV-Bewegungsdaten'!E:E),3)</f>
        <v>0</v>
      </c>
      <c r="AD4531" s="390">
        <f t="shared" si="937"/>
        <v>9.6440000000000019</v>
      </c>
      <c r="AE4531" s="390">
        <f t="shared" si="938"/>
        <v>11.337</v>
      </c>
      <c r="AF4531" s="390">
        <f t="shared" si="939"/>
        <v>12.475000000000001</v>
      </c>
      <c r="AG4531" s="390">
        <f t="shared" si="940"/>
        <v>12.378</v>
      </c>
      <c r="AH4531" s="390">
        <f t="shared" si="941"/>
        <v>12.020000000000001</v>
      </c>
      <c r="AI4531" s="390">
        <f t="shared" si="942"/>
        <v>12.64</v>
      </c>
      <c r="AJ4531" s="390">
        <f t="shared" si="943"/>
        <v>11.633000000000001</v>
      </c>
      <c r="AK4531" s="390">
        <f t="shared" si="944"/>
        <v>12.174000000000001</v>
      </c>
      <c r="AL4531" s="390">
        <f t="shared" si="945"/>
        <v>12.205</v>
      </c>
      <c r="AM4531" s="390">
        <f t="shared" si="946"/>
        <v>11.762</v>
      </c>
      <c r="AN4531" s="390">
        <f t="shared" si="947"/>
        <v>11.167000000000002</v>
      </c>
      <c r="AO4531" s="390">
        <f t="shared" si="948"/>
        <v>11.854000000000001</v>
      </c>
    </row>
    <row r="4532" spans="1:41" ht="15" customHeight="1" x14ac:dyDescent="0.25">
      <c r="A4532" s="127" t="s">
        <v>4852</v>
      </c>
      <c r="B4532" s="125" t="s">
        <v>169</v>
      </c>
      <c r="C4532" s="125" t="s">
        <v>4761</v>
      </c>
      <c r="D4532" s="125" t="s">
        <v>4820</v>
      </c>
      <c r="F4532" s="126">
        <v>12.39</v>
      </c>
      <c r="G4532" s="126">
        <v>12.790000000000001</v>
      </c>
      <c r="H4532" s="126">
        <v>9.91</v>
      </c>
      <c r="I4532" s="126"/>
      <c r="J4532" s="317"/>
      <c r="K4532" s="323">
        <f>ROUND(SUMIF('VGT-Bewegungsdaten'!B:B,A4532,'VGT-Bewegungsdaten'!C:C),3)</f>
        <v>0</v>
      </c>
      <c r="L4532" s="324">
        <f>ROUND(SUMIF('VGT-Bewegungsdaten'!B:B,$A4532,'VGT-Bewegungsdaten'!D:D),2)</f>
        <v>0</v>
      </c>
      <c r="N4532" s="376" t="s">
        <v>4930</v>
      </c>
      <c r="O4532" s="376" t="s">
        <v>4950</v>
      </c>
      <c r="P4532" s="326">
        <f>ROUND(SUMIF('AV-Bewegungsdaten'!B:B,A4532,'AV-Bewegungsdaten'!C:C),3)</f>
        <v>0</v>
      </c>
      <c r="Q4532" s="324">
        <f>ROUND(SUMIF('AV-Bewegungsdaten'!B:B,$A4532,'AV-Bewegungsdaten'!D:D),2)</f>
        <v>0</v>
      </c>
      <c r="T4532" s="327"/>
      <c r="U4532" s="326">
        <f>ROUND(SUMIF('DV-Bewegungsdaten'!B:B,Kategorien!A4532,'DV-Bewegungsdaten'!D:D),3)</f>
        <v>0</v>
      </c>
      <c r="V4532" s="324">
        <f>ROUND(SUMIF('DV-Bewegungsdaten'!B:B,Kategorien!A4532,'DV-Bewegungsdaten'!E:E),3)</f>
        <v>0</v>
      </c>
      <c r="AD4532" s="390">
        <f t="shared" si="937"/>
        <v>6.8840000000000012</v>
      </c>
      <c r="AE4532" s="390">
        <f t="shared" si="938"/>
        <v>8.5770000000000017</v>
      </c>
      <c r="AF4532" s="390">
        <f t="shared" si="939"/>
        <v>9.7149999999999999</v>
      </c>
      <c r="AG4532" s="390">
        <f t="shared" si="940"/>
        <v>9.6180000000000003</v>
      </c>
      <c r="AH4532" s="390">
        <f t="shared" si="941"/>
        <v>9.2600000000000016</v>
      </c>
      <c r="AI4532" s="390">
        <f t="shared" si="942"/>
        <v>9.8800000000000008</v>
      </c>
      <c r="AJ4532" s="390">
        <f t="shared" si="943"/>
        <v>8.8730000000000011</v>
      </c>
      <c r="AK4532" s="390">
        <f t="shared" si="944"/>
        <v>9.4140000000000015</v>
      </c>
      <c r="AL4532" s="390">
        <f t="shared" si="945"/>
        <v>9.4450000000000003</v>
      </c>
      <c r="AM4532" s="390">
        <f t="shared" si="946"/>
        <v>9.0020000000000007</v>
      </c>
      <c r="AN4532" s="390">
        <f t="shared" si="947"/>
        <v>8.407</v>
      </c>
      <c r="AO4532" s="390">
        <f t="shared" si="948"/>
        <v>9.0940000000000012</v>
      </c>
    </row>
    <row r="4533" spans="1:41" ht="15" customHeight="1" x14ac:dyDescent="0.25">
      <c r="A4533" s="127" t="s">
        <v>4853</v>
      </c>
      <c r="B4533" s="125" t="s">
        <v>169</v>
      </c>
      <c r="C4533" s="125" t="s">
        <v>4763</v>
      </c>
      <c r="D4533" s="125" t="s">
        <v>4817</v>
      </c>
      <c r="F4533" s="126">
        <v>17.45</v>
      </c>
      <c r="G4533" s="126">
        <v>17.849999999999998</v>
      </c>
      <c r="H4533" s="126">
        <v>13.96</v>
      </c>
      <c r="I4533" s="126"/>
      <c r="J4533" s="317"/>
      <c r="K4533" s="323">
        <f>ROUND(SUMIF('VGT-Bewegungsdaten'!B:B,A4533,'VGT-Bewegungsdaten'!C:C),3)</f>
        <v>0</v>
      </c>
      <c r="L4533" s="324">
        <f>ROUND(SUMIF('VGT-Bewegungsdaten'!B:B,$A4533,'VGT-Bewegungsdaten'!D:D),2)</f>
        <v>0</v>
      </c>
      <c r="N4533" s="376" t="s">
        <v>4930</v>
      </c>
      <c r="O4533" s="376" t="s">
        <v>4950</v>
      </c>
      <c r="P4533" s="326">
        <f>ROUND(SUMIF('AV-Bewegungsdaten'!B:B,A4533,'AV-Bewegungsdaten'!C:C),3)</f>
        <v>0</v>
      </c>
      <c r="Q4533" s="324">
        <f>ROUND(SUMIF('AV-Bewegungsdaten'!B:B,$A4533,'AV-Bewegungsdaten'!D:D),2)</f>
        <v>0</v>
      </c>
      <c r="T4533" s="327"/>
      <c r="U4533" s="326">
        <f>ROUND(SUMIF('DV-Bewegungsdaten'!B:B,Kategorien!A4533,'DV-Bewegungsdaten'!D:D),3)</f>
        <v>0</v>
      </c>
      <c r="V4533" s="324">
        <f>ROUND(SUMIF('DV-Bewegungsdaten'!B:B,Kategorien!A4533,'DV-Bewegungsdaten'!E:E),3)</f>
        <v>0</v>
      </c>
      <c r="AD4533" s="390">
        <f t="shared" si="937"/>
        <v>11.943999999999999</v>
      </c>
      <c r="AE4533" s="390">
        <f t="shared" si="938"/>
        <v>13.636999999999997</v>
      </c>
      <c r="AF4533" s="390">
        <f t="shared" si="939"/>
        <v>14.774999999999999</v>
      </c>
      <c r="AG4533" s="390">
        <f t="shared" si="940"/>
        <v>14.677999999999997</v>
      </c>
      <c r="AH4533" s="390">
        <f t="shared" si="941"/>
        <v>14.319999999999999</v>
      </c>
      <c r="AI4533" s="390">
        <f t="shared" si="942"/>
        <v>14.939999999999998</v>
      </c>
      <c r="AJ4533" s="390">
        <f t="shared" si="943"/>
        <v>13.932999999999998</v>
      </c>
      <c r="AK4533" s="390">
        <f t="shared" si="944"/>
        <v>14.473999999999998</v>
      </c>
      <c r="AL4533" s="390">
        <f t="shared" si="945"/>
        <v>14.504999999999997</v>
      </c>
      <c r="AM4533" s="390">
        <f t="shared" si="946"/>
        <v>14.061999999999998</v>
      </c>
      <c r="AN4533" s="390">
        <f t="shared" si="947"/>
        <v>13.466999999999999</v>
      </c>
      <c r="AO4533" s="390">
        <f t="shared" si="948"/>
        <v>14.153999999999998</v>
      </c>
    </row>
    <row r="4534" spans="1:41" ht="15" customHeight="1" x14ac:dyDescent="0.25">
      <c r="A4534" s="127" t="s">
        <v>4854</v>
      </c>
      <c r="B4534" s="125" t="s">
        <v>169</v>
      </c>
      <c r="C4534" s="125" t="s">
        <v>4763</v>
      </c>
      <c r="D4534" s="125" t="s">
        <v>4818</v>
      </c>
      <c r="F4534" s="126">
        <v>16.559999999999999</v>
      </c>
      <c r="G4534" s="126">
        <v>16.959999999999997</v>
      </c>
      <c r="H4534" s="126">
        <v>13.25</v>
      </c>
      <c r="I4534" s="126"/>
      <c r="J4534" s="317"/>
      <c r="K4534" s="323">
        <f>ROUND(SUMIF('VGT-Bewegungsdaten'!B:B,A4534,'VGT-Bewegungsdaten'!C:C),3)</f>
        <v>0</v>
      </c>
      <c r="L4534" s="324">
        <f>ROUND(SUMIF('VGT-Bewegungsdaten'!B:B,$A4534,'VGT-Bewegungsdaten'!D:D),2)</f>
        <v>0</v>
      </c>
      <c r="N4534" s="376" t="s">
        <v>4930</v>
      </c>
      <c r="O4534" s="376" t="s">
        <v>4950</v>
      </c>
      <c r="P4534" s="326">
        <f>ROUND(SUMIF('AV-Bewegungsdaten'!B:B,A4534,'AV-Bewegungsdaten'!C:C),3)</f>
        <v>0</v>
      </c>
      <c r="Q4534" s="324">
        <f>ROUND(SUMIF('AV-Bewegungsdaten'!B:B,$A4534,'AV-Bewegungsdaten'!D:D),2)</f>
        <v>0</v>
      </c>
      <c r="T4534" s="327"/>
      <c r="U4534" s="326">
        <f>ROUND(SUMIF('DV-Bewegungsdaten'!B:B,Kategorien!A4534,'DV-Bewegungsdaten'!D:D),3)</f>
        <v>0</v>
      </c>
      <c r="V4534" s="324">
        <f>ROUND(SUMIF('DV-Bewegungsdaten'!B:B,Kategorien!A4534,'DV-Bewegungsdaten'!E:E),3)</f>
        <v>0</v>
      </c>
      <c r="AD4534" s="390">
        <f t="shared" ref="AD4534:AD4597" si="949">MAX(0,$G4534-AR$7)</f>
        <v>11.053999999999998</v>
      </c>
      <c r="AE4534" s="390">
        <f t="shared" ref="AE4534:AE4597" si="950">MAX(0,$G4534-AS$7)</f>
        <v>12.746999999999996</v>
      </c>
      <c r="AF4534" s="390">
        <f t="shared" ref="AF4534:AF4597" si="951">MAX(0,$G4534-AT$7)</f>
        <v>13.884999999999998</v>
      </c>
      <c r="AG4534" s="390">
        <f t="shared" ref="AG4534:AG4597" si="952">MAX(0,$G4534-AU$7)</f>
        <v>13.787999999999997</v>
      </c>
      <c r="AH4534" s="390">
        <f t="shared" ref="AH4534:AH4597" si="953">MAX(0,$G4534-AV$7)</f>
        <v>13.429999999999998</v>
      </c>
      <c r="AI4534" s="390">
        <f t="shared" ref="AI4534:AI4597" si="954">MAX(0,$G4534-AW$7)</f>
        <v>14.049999999999997</v>
      </c>
      <c r="AJ4534" s="390">
        <f t="shared" ref="AJ4534:AJ4597" si="955">MAX(0,$G4534-AX$7)</f>
        <v>13.042999999999997</v>
      </c>
      <c r="AK4534" s="390">
        <f t="shared" ref="AK4534:AK4597" si="956">MAX(0,$G4534-AY$7)</f>
        <v>13.583999999999998</v>
      </c>
      <c r="AL4534" s="390">
        <f t="shared" ref="AL4534:AL4597" si="957">MAX(0,$G4534-AZ$7)</f>
        <v>13.614999999999997</v>
      </c>
      <c r="AM4534" s="390">
        <f t="shared" ref="AM4534:AM4597" si="958">MAX(0,$G4534-BA$7)</f>
        <v>13.171999999999997</v>
      </c>
      <c r="AN4534" s="390">
        <f t="shared" ref="AN4534:AN4597" si="959">MAX(0,$G4534-BB$7)</f>
        <v>12.576999999999998</v>
      </c>
      <c r="AO4534" s="390">
        <f t="shared" ref="AO4534:AO4597" si="960">MAX(0,$G4534-BC$7)</f>
        <v>13.263999999999998</v>
      </c>
    </row>
    <row r="4535" spans="1:41" ht="15" customHeight="1" x14ac:dyDescent="0.25">
      <c r="A4535" s="127" t="s">
        <v>4855</v>
      </c>
      <c r="B4535" s="125" t="s">
        <v>169</v>
      </c>
      <c r="C4535" s="125" t="s">
        <v>4763</v>
      </c>
      <c r="D4535" s="125" t="s">
        <v>4819</v>
      </c>
      <c r="F4535" s="126">
        <v>14.77</v>
      </c>
      <c r="G4535" s="126">
        <v>15.17</v>
      </c>
      <c r="H4535" s="126">
        <v>11.82</v>
      </c>
      <c r="I4535" s="126"/>
      <c r="J4535" s="317"/>
      <c r="K4535" s="323">
        <f>ROUND(SUMIF('VGT-Bewegungsdaten'!B:B,A4535,'VGT-Bewegungsdaten'!C:C),3)</f>
        <v>0</v>
      </c>
      <c r="L4535" s="324">
        <f>ROUND(SUMIF('VGT-Bewegungsdaten'!B:B,$A4535,'VGT-Bewegungsdaten'!D:D),2)</f>
        <v>0</v>
      </c>
      <c r="N4535" s="376" t="s">
        <v>4930</v>
      </c>
      <c r="O4535" s="376" t="s">
        <v>4950</v>
      </c>
      <c r="P4535" s="326">
        <f>ROUND(SUMIF('AV-Bewegungsdaten'!B:B,A4535,'AV-Bewegungsdaten'!C:C),3)</f>
        <v>0</v>
      </c>
      <c r="Q4535" s="324">
        <f>ROUND(SUMIF('AV-Bewegungsdaten'!B:B,$A4535,'AV-Bewegungsdaten'!D:D),2)</f>
        <v>0</v>
      </c>
      <c r="T4535" s="327"/>
      <c r="U4535" s="326">
        <f>ROUND(SUMIF('DV-Bewegungsdaten'!B:B,Kategorien!A4535,'DV-Bewegungsdaten'!D:D),3)</f>
        <v>0</v>
      </c>
      <c r="V4535" s="324">
        <f>ROUND(SUMIF('DV-Bewegungsdaten'!B:B,Kategorien!A4535,'DV-Bewegungsdaten'!E:E),3)</f>
        <v>0</v>
      </c>
      <c r="AD4535" s="390">
        <f t="shared" si="949"/>
        <v>9.2639999999999993</v>
      </c>
      <c r="AE4535" s="390">
        <f t="shared" si="950"/>
        <v>10.957000000000001</v>
      </c>
      <c r="AF4535" s="390">
        <f t="shared" si="951"/>
        <v>12.094999999999999</v>
      </c>
      <c r="AG4535" s="390">
        <f t="shared" si="952"/>
        <v>11.997999999999999</v>
      </c>
      <c r="AH4535" s="390">
        <f t="shared" si="953"/>
        <v>11.64</v>
      </c>
      <c r="AI4535" s="390">
        <f t="shared" si="954"/>
        <v>12.26</v>
      </c>
      <c r="AJ4535" s="390">
        <f t="shared" si="955"/>
        <v>11.253</v>
      </c>
      <c r="AK4535" s="390">
        <f t="shared" si="956"/>
        <v>11.794</v>
      </c>
      <c r="AL4535" s="390">
        <f t="shared" si="957"/>
        <v>11.824999999999999</v>
      </c>
      <c r="AM4535" s="390">
        <f t="shared" si="958"/>
        <v>11.382</v>
      </c>
      <c r="AN4535" s="390">
        <f t="shared" si="959"/>
        <v>10.786999999999999</v>
      </c>
      <c r="AO4535" s="390">
        <f t="shared" si="960"/>
        <v>11.474</v>
      </c>
    </row>
    <row r="4536" spans="1:41" ht="15" customHeight="1" x14ac:dyDescent="0.25">
      <c r="A4536" s="127" t="s">
        <v>4856</v>
      </c>
      <c r="B4536" s="125" t="s">
        <v>169</v>
      </c>
      <c r="C4536" s="125" t="s">
        <v>4763</v>
      </c>
      <c r="D4536" s="125" t="s">
        <v>4820</v>
      </c>
      <c r="F4536" s="126">
        <v>12.08</v>
      </c>
      <c r="G4536" s="126">
        <v>12.48</v>
      </c>
      <c r="H4536" s="126">
        <v>9.66</v>
      </c>
      <c r="I4536" s="126"/>
      <c r="J4536" s="317"/>
      <c r="K4536" s="323">
        <f>ROUND(SUMIF('VGT-Bewegungsdaten'!B:B,A4536,'VGT-Bewegungsdaten'!C:C),3)</f>
        <v>0</v>
      </c>
      <c r="L4536" s="324">
        <f>ROUND(SUMIF('VGT-Bewegungsdaten'!B:B,$A4536,'VGT-Bewegungsdaten'!D:D),2)</f>
        <v>0</v>
      </c>
      <c r="N4536" s="376" t="s">
        <v>4930</v>
      </c>
      <c r="O4536" s="376" t="s">
        <v>4950</v>
      </c>
      <c r="P4536" s="326">
        <f>ROUND(SUMIF('AV-Bewegungsdaten'!B:B,A4536,'AV-Bewegungsdaten'!C:C),3)</f>
        <v>0</v>
      </c>
      <c r="Q4536" s="324">
        <f>ROUND(SUMIF('AV-Bewegungsdaten'!B:B,$A4536,'AV-Bewegungsdaten'!D:D),2)</f>
        <v>0</v>
      </c>
      <c r="T4536" s="327"/>
      <c r="U4536" s="326">
        <f>ROUND(SUMIF('DV-Bewegungsdaten'!B:B,Kategorien!A4536,'DV-Bewegungsdaten'!D:D),3)</f>
        <v>0</v>
      </c>
      <c r="V4536" s="324">
        <f>ROUND(SUMIF('DV-Bewegungsdaten'!B:B,Kategorien!A4536,'DV-Bewegungsdaten'!E:E),3)</f>
        <v>0</v>
      </c>
      <c r="AD4536" s="390">
        <f t="shared" si="949"/>
        <v>6.5740000000000007</v>
      </c>
      <c r="AE4536" s="390">
        <f t="shared" si="950"/>
        <v>8.2669999999999995</v>
      </c>
      <c r="AF4536" s="390">
        <f t="shared" si="951"/>
        <v>9.4050000000000011</v>
      </c>
      <c r="AG4536" s="390">
        <f t="shared" si="952"/>
        <v>9.3079999999999998</v>
      </c>
      <c r="AH4536" s="390">
        <f t="shared" si="953"/>
        <v>8.9500000000000011</v>
      </c>
      <c r="AI4536" s="390">
        <f t="shared" si="954"/>
        <v>9.57</v>
      </c>
      <c r="AJ4536" s="390">
        <f t="shared" si="955"/>
        <v>8.5630000000000006</v>
      </c>
      <c r="AK4536" s="390">
        <f t="shared" si="956"/>
        <v>9.104000000000001</v>
      </c>
      <c r="AL4536" s="390">
        <f t="shared" si="957"/>
        <v>9.1349999999999998</v>
      </c>
      <c r="AM4536" s="390">
        <f t="shared" si="958"/>
        <v>8.6920000000000002</v>
      </c>
      <c r="AN4536" s="390">
        <f t="shared" si="959"/>
        <v>8.0970000000000013</v>
      </c>
      <c r="AO4536" s="390">
        <f t="shared" si="960"/>
        <v>8.7840000000000007</v>
      </c>
    </row>
    <row r="4537" spans="1:41" ht="15" customHeight="1" x14ac:dyDescent="0.25">
      <c r="A4537" s="127" t="s">
        <v>5147</v>
      </c>
      <c r="B4537" s="125" t="s">
        <v>169</v>
      </c>
      <c r="C4537" s="125" t="s">
        <v>5135</v>
      </c>
      <c r="D4537" s="125" t="s">
        <v>4817</v>
      </c>
      <c r="F4537" s="126">
        <v>17.02</v>
      </c>
      <c r="G4537" s="126">
        <v>17.419999999999998</v>
      </c>
      <c r="H4537" s="126">
        <v>13.62</v>
      </c>
      <c r="I4537" s="126"/>
      <c r="J4537" s="317"/>
      <c r="K4537" s="323">
        <f>ROUND(SUMIF('VGT-Bewegungsdaten'!B:B,A4537,'VGT-Bewegungsdaten'!C:C),3)</f>
        <v>0</v>
      </c>
      <c r="L4537" s="324">
        <f>ROUND(SUMIF('VGT-Bewegungsdaten'!B:B,$A4537,'VGT-Bewegungsdaten'!D:D),2)</f>
        <v>0</v>
      </c>
      <c r="N4537" s="376" t="s">
        <v>4930</v>
      </c>
      <c r="O4537" s="376" t="s">
        <v>4950</v>
      </c>
      <c r="P4537" s="326">
        <f>ROUND(SUMIF('AV-Bewegungsdaten'!B:B,A4537,'AV-Bewegungsdaten'!C:C),3)</f>
        <v>0</v>
      </c>
      <c r="Q4537" s="324">
        <f>ROUND(SUMIF('AV-Bewegungsdaten'!B:B,$A4537,'AV-Bewegungsdaten'!D:D),2)</f>
        <v>0</v>
      </c>
      <c r="T4537" s="327"/>
      <c r="U4537" s="326">
        <f>ROUND(SUMIF('DV-Bewegungsdaten'!B:B,Kategorien!A4537,'DV-Bewegungsdaten'!D:D),3)</f>
        <v>0</v>
      </c>
      <c r="V4537" s="324">
        <f>ROUND(SUMIF('DV-Bewegungsdaten'!B:B,Kategorien!A4537,'DV-Bewegungsdaten'!E:E),3)</f>
        <v>0</v>
      </c>
      <c r="AD4537" s="390">
        <f t="shared" si="949"/>
        <v>11.513999999999999</v>
      </c>
      <c r="AE4537" s="390">
        <f t="shared" si="950"/>
        <v>13.206999999999997</v>
      </c>
      <c r="AF4537" s="390">
        <f t="shared" si="951"/>
        <v>14.344999999999999</v>
      </c>
      <c r="AG4537" s="390">
        <f t="shared" si="952"/>
        <v>14.247999999999998</v>
      </c>
      <c r="AH4537" s="390">
        <f t="shared" si="953"/>
        <v>13.889999999999999</v>
      </c>
      <c r="AI4537" s="390">
        <f t="shared" si="954"/>
        <v>14.509999999999998</v>
      </c>
      <c r="AJ4537" s="390">
        <f t="shared" si="955"/>
        <v>13.502999999999998</v>
      </c>
      <c r="AK4537" s="390">
        <f t="shared" si="956"/>
        <v>14.043999999999999</v>
      </c>
      <c r="AL4537" s="390">
        <f t="shared" si="957"/>
        <v>14.074999999999998</v>
      </c>
      <c r="AM4537" s="390">
        <f t="shared" si="958"/>
        <v>13.631999999999998</v>
      </c>
      <c r="AN4537" s="390">
        <f t="shared" si="959"/>
        <v>13.036999999999999</v>
      </c>
      <c r="AO4537" s="390">
        <f t="shared" si="960"/>
        <v>13.723999999999998</v>
      </c>
    </row>
    <row r="4538" spans="1:41" ht="15" customHeight="1" x14ac:dyDescent="0.25">
      <c r="A4538" s="127" t="s">
        <v>5159</v>
      </c>
      <c r="B4538" s="125" t="s">
        <v>169</v>
      </c>
      <c r="C4538" s="125" t="s">
        <v>5135</v>
      </c>
      <c r="D4538" s="125" t="s">
        <v>4818</v>
      </c>
      <c r="F4538" s="126">
        <v>16.14</v>
      </c>
      <c r="G4538" s="126">
        <v>16.54</v>
      </c>
      <c r="H4538" s="126">
        <v>12.91</v>
      </c>
      <c r="I4538" s="126"/>
      <c r="J4538" s="317"/>
      <c r="K4538" s="323">
        <f>ROUND(SUMIF('VGT-Bewegungsdaten'!B:B,A4538,'VGT-Bewegungsdaten'!C:C),3)</f>
        <v>0</v>
      </c>
      <c r="L4538" s="324">
        <f>ROUND(SUMIF('VGT-Bewegungsdaten'!B:B,$A4538,'VGT-Bewegungsdaten'!D:D),2)</f>
        <v>0</v>
      </c>
      <c r="N4538" s="376" t="s">
        <v>4930</v>
      </c>
      <c r="O4538" s="376" t="s">
        <v>4950</v>
      </c>
      <c r="P4538" s="326">
        <f>ROUND(SUMIF('AV-Bewegungsdaten'!B:B,A4538,'AV-Bewegungsdaten'!C:C),3)</f>
        <v>0</v>
      </c>
      <c r="Q4538" s="324">
        <f>ROUND(SUMIF('AV-Bewegungsdaten'!B:B,$A4538,'AV-Bewegungsdaten'!D:D),2)</f>
        <v>0</v>
      </c>
      <c r="T4538" s="327"/>
      <c r="U4538" s="326">
        <f>ROUND(SUMIF('DV-Bewegungsdaten'!B:B,Kategorien!A4538,'DV-Bewegungsdaten'!D:D),3)</f>
        <v>0</v>
      </c>
      <c r="V4538" s="324">
        <f>ROUND(SUMIF('DV-Bewegungsdaten'!B:B,Kategorien!A4538,'DV-Bewegungsdaten'!E:E),3)</f>
        <v>0</v>
      </c>
      <c r="AD4538" s="390">
        <f t="shared" si="949"/>
        <v>10.634</v>
      </c>
      <c r="AE4538" s="390">
        <f t="shared" si="950"/>
        <v>12.326999999999998</v>
      </c>
      <c r="AF4538" s="390">
        <f t="shared" si="951"/>
        <v>13.465</v>
      </c>
      <c r="AG4538" s="390">
        <f t="shared" si="952"/>
        <v>13.367999999999999</v>
      </c>
      <c r="AH4538" s="390">
        <f t="shared" si="953"/>
        <v>13.01</v>
      </c>
      <c r="AI4538" s="390">
        <f t="shared" si="954"/>
        <v>13.629999999999999</v>
      </c>
      <c r="AJ4538" s="390">
        <f t="shared" si="955"/>
        <v>12.622999999999999</v>
      </c>
      <c r="AK4538" s="390">
        <f t="shared" si="956"/>
        <v>13.164</v>
      </c>
      <c r="AL4538" s="390">
        <f t="shared" si="957"/>
        <v>13.194999999999999</v>
      </c>
      <c r="AM4538" s="390">
        <f t="shared" si="958"/>
        <v>12.751999999999999</v>
      </c>
      <c r="AN4538" s="390">
        <f t="shared" si="959"/>
        <v>12.157</v>
      </c>
      <c r="AO4538" s="390">
        <f t="shared" si="960"/>
        <v>12.843999999999999</v>
      </c>
    </row>
    <row r="4539" spans="1:41" ht="15" customHeight="1" x14ac:dyDescent="0.25">
      <c r="A4539" s="127" t="s">
        <v>5160</v>
      </c>
      <c r="B4539" s="125" t="s">
        <v>169</v>
      </c>
      <c r="C4539" s="125" t="s">
        <v>5135</v>
      </c>
      <c r="D4539" s="125" t="s">
        <v>4819</v>
      </c>
      <c r="F4539" s="126">
        <v>14.4</v>
      </c>
      <c r="G4539" s="126">
        <v>14.8</v>
      </c>
      <c r="H4539" s="126">
        <v>11.52</v>
      </c>
      <c r="I4539" s="126"/>
      <c r="J4539" s="317"/>
      <c r="K4539" s="323">
        <f>ROUND(SUMIF('VGT-Bewegungsdaten'!B:B,A4539,'VGT-Bewegungsdaten'!C:C),3)</f>
        <v>0</v>
      </c>
      <c r="L4539" s="324">
        <f>ROUND(SUMIF('VGT-Bewegungsdaten'!B:B,$A4539,'VGT-Bewegungsdaten'!D:D),2)</f>
        <v>0</v>
      </c>
      <c r="N4539" s="376" t="s">
        <v>4930</v>
      </c>
      <c r="O4539" s="376" t="s">
        <v>4950</v>
      </c>
      <c r="P4539" s="326">
        <f>ROUND(SUMIF('AV-Bewegungsdaten'!B:B,A4539,'AV-Bewegungsdaten'!C:C),3)</f>
        <v>0</v>
      </c>
      <c r="Q4539" s="324">
        <f>ROUND(SUMIF('AV-Bewegungsdaten'!B:B,$A4539,'AV-Bewegungsdaten'!D:D),2)</f>
        <v>0</v>
      </c>
      <c r="T4539" s="327"/>
      <c r="U4539" s="326">
        <f>ROUND(SUMIF('DV-Bewegungsdaten'!B:B,Kategorien!A4539,'DV-Bewegungsdaten'!D:D),3)</f>
        <v>0</v>
      </c>
      <c r="V4539" s="324">
        <f>ROUND(SUMIF('DV-Bewegungsdaten'!B:B,Kategorien!A4539,'DV-Bewegungsdaten'!E:E),3)</f>
        <v>0</v>
      </c>
      <c r="AD4539" s="390">
        <f t="shared" si="949"/>
        <v>8.8940000000000019</v>
      </c>
      <c r="AE4539" s="390">
        <f t="shared" si="950"/>
        <v>10.587</v>
      </c>
      <c r="AF4539" s="390">
        <f t="shared" si="951"/>
        <v>11.725000000000001</v>
      </c>
      <c r="AG4539" s="390">
        <f t="shared" si="952"/>
        <v>11.628</v>
      </c>
      <c r="AH4539" s="390">
        <f t="shared" si="953"/>
        <v>11.270000000000001</v>
      </c>
      <c r="AI4539" s="390">
        <f t="shared" si="954"/>
        <v>11.89</v>
      </c>
      <c r="AJ4539" s="390">
        <f t="shared" si="955"/>
        <v>10.883000000000001</v>
      </c>
      <c r="AK4539" s="390">
        <f t="shared" si="956"/>
        <v>11.424000000000001</v>
      </c>
      <c r="AL4539" s="390">
        <f t="shared" si="957"/>
        <v>11.455</v>
      </c>
      <c r="AM4539" s="390">
        <f t="shared" si="958"/>
        <v>11.012</v>
      </c>
      <c r="AN4539" s="390">
        <f t="shared" si="959"/>
        <v>10.417000000000002</v>
      </c>
      <c r="AO4539" s="390">
        <f t="shared" si="960"/>
        <v>11.104000000000001</v>
      </c>
    </row>
    <row r="4540" spans="1:41" ht="15" customHeight="1" x14ac:dyDescent="0.25">
      <c r="A4540" s="127" t="s">
        <v>5161</v>
      </c>
      <c r="B4540" s="125" t="s">
        <v>169</v>
      </c>
      <c r="C4540" s="125" t="s">
        <v>5135</v>
      </c>
      <c r="D4540" s="125" t="s">
        <v>4820</v>
      </c>
      <c r="F4540" s="126">
        <v>11.78</v>
      </c>
      <c r="G4540" s="126">
        <v>12.18</v>
      </c>
      <c r="H4540" s="126">
        <v>9.42</v>
      </c>
      <c r="I4540" s="126"/>
      <c r="J4540" s="317"/>
      <c r="K4540" s="323">
        <f>ROUND(SUMIF('VGT-Bewegungsdaten'!B:B,A4540,'VGT-Bewegungsdaten'!C:C),3)</f>
        <v>0</v>
      </c>
      <c r="L4540" s="324">
        <f>ROUND(SUMIF('VGT-Bewegungsdaten'!B:B,$A4540,'VGT-Bewegungsdaten'!D:D),2)</f>
        <v>0</v>
      </c>
      <c r="N4540" s="376" t="s">
        <v>4930</v>
      </c>
      <c r="O4540" s="376" t="s">
        <v>4950</v>
      </c>
      <c r="P4540" s="326">
        <f>ROUND(SUMIF('AV-Bewegungsdaten'!B:B,A4540,'AV-Bewegungsdaten'!C:C),3)</f>
        <v>0</v>
      </c>
      <c r="Q4540" s="324">
        <f>ROUND(SUMIF('AV-Bewegungsdaten'!B:B,$A4540,'AV-Bewegungsdaten'!D:D),2)</f>
        <v>0</v>
      </c>
      <c r="T4540" s="327"/>
      <c r="U4540" s="326">
        <f>ROUND(SUMIF('DV-Bewegungsdaten'!B:B,Kategorien!A4540,'DV-Bewegungsdaten'!D:D),3)</f>
        <v>0</v>
      </c>
      <c r="V4540" s="324">
        <f>ROUND(SUMIF('DV-Bewegungsdaten'!B:B,Kategorien!A4540,'DV-Bewegungsdaten'!E:E),3)</f>
        <v>0</v>
      </c>
      <c r="AD4540" s="390">
        <f t="shared" si="949"/>
        <v>6.274</v>
      </c>
      <c r="AE4540" s="390">
        <f t="shared" si="950"/>
        <v>7.9669999999999996</v>
      </c>
      <c r="AF4540" s="390">
        <f t="shared" si="951"/>
        <v>9.1050000000000004</v>
      </c>
      <c r="AG4540" s="390">
        <f t="shared" si="952"/>
        <v>9.0079999999999991</v>
      </c>
      <c r="AH4540" s="390">
        <f t="shared" si="953"/>
        <v>8.65</v>
      </c>
      <c r="AI4540" s="390">
        <f t="shared" si="954"/>
        <v>9.27</v>
      </c>
      <c r="AJ4540" s="390">
        <f t="shared" si="955"/>
        <v>8.2629999999999999</v>
      </c>
      <c r="AK4540" s="390">
        <f t="shared" si="956"/>
        <v>8.8040000000000003</v>
      </c>
      <c r="AL4540" s="390">
        <f t="shared" si="957"/>
        <v>8.8349999999999991</v>
      </c>
      <c r="AM4540" s="390">
        <f t="shared" si="958"/>
        <v>8.3919999999999995</v>
      </c>
      <c r="AN4540" s="390">
        <f t="shared" si="959"/>
        <v>7.7969999999999997</v>
      </c>
      <c r="AO4540" s="390">
        <f t="shared" si="960"/>
        <v>8.484</v>
      </c>
    </row>
    <row r="4541" spans="1:41" ht="15" customHeight="1" x14ac:dyDescent="0.25">
      <c r="A4541" s="127" t="s">
        <v>5148</v>
      </c>
      <c r="B4541" s="125" t="s">
        <v>169</v>
      </c>
      <c r="C4541" s="125" t="s">
        <v>5136</v>
      </c>
      <c r="D4541" s="125" t="s">
        <v>4817</v>
      </c>
      <c r="F4541" s="126">
        <v>16.64</v>
      </c>
      <c r="G4541" s="126">
        <v>17.04</v>
      </c>
      <c r="H4541" s="126">
        <v>13.31</v>
      </c>
      <c r="I4541" s="126"/>
      <c r="J4541" s="317"/>
      <c r="K4541" s="323">
        <f>ROUND(SUMIF('VGT-Bewegungsdaten'!B:B,A4541,'VGT-Bewegungsdaten'!C:C),3)</f>
        <v>0</v>
      </c>
      <c r="L4541" s="324">
        <f>ROUND(SUMIF('VGT-Bewegungsdaten'!B:B,$A4541,'VGT-Bewegungsdaten'!D:D),2)</f>
        <v>0</v>
      </c>
      <c r="N4541" s="376" t="s">
        <v>4930</v>
      </c>
      <c r="O4541" s="376" t="s">
        <v>4950</v>
      </c>
      <c r="P4541" s="326">
        <f>ROUND(SUMIF('AV-Bewegungsdaten'!B:B,A4541,'AV-Bewegungsdaten'!C:C),3)</f>
        <v>0</v>
      </c>
      <c r="Q4541" s="324">
        <f>ROUND(SUMIF('AV-Bewegungsdaten'!B:B,$A4541,'AV-Bewegungsdaten'!D:D),2)</f>
        <v>0</v>
      </c>
      <c r="T4541" s="327"/>
      <c r="U4541" s="326">
        <f>ROUND(SUMIF('DV-Bewegungsdaten'!B:B,Kategorien!A4541,'DV-Bewegungsdaten'!D:D),3)</f>
        <v>0</v>
      </c>
      <c r="V4541" s="324">
        <f>ROUND(SUMIF('DV-Bewegungsdaten'!B:B,Kategorien!A4541,'DV-Bewegungsdaten'!E:E),3)</f>
        <v>0</v>
      </c>
      <c r="AD4541" s="390">
        <f t="shared" si="949"/>
        <v>11.134</v>
      </c>
      <c r="AE4541" s="390">
        <f t="shared" si="950"/>
        <v>12.826999999999998</v>
      </c>
      <c r="AF4541" s="390">
        <f t="shared" si="951"/>
        <v>13.965</v>
      </c>
      <c r="AG4541" s="390">
        <f t="shared" si="952"/>
        <v>13.867999999999999</v>
      </c>
      <c r="AH4541" s="390">
        <f t="shared" si="953"/>
        <v>13.51</v>
      </c>
      <c r="AI4541" s="390">
        <f t="shared" si="954"/>
        <v>14.129999999999999</v>
      </c>
      <c r="AJ4541" s="390">
        <f t="shared" si="955"/>
        <v>13.122999999999999</v>
      </c>
      <c r="AK4541" s="390">
        <f t="shared" si="956"/>
        <v>13.664</v>
      </c>
      <c r="AL4541" s="390">
        <f t="shared" si="957"/>
        <v>13.694999999999999</v>
      </c>
      <c r="AM4541" s="390">
        <f t="shared" si="958"/>
        <v>13.251999999999999</v>
      </c>
      <c r="AN4541" s="390">
        <f t="shared" si="959"/>
        <v>12.657</v>
      </c>
      <c r="AO4541" s="390">
        <f t="shared" si="960"/>
        <v>13.343999999999999</v>
      </c>
    </row>
    <row r="4542" spans="1:41" ht="15" customHeight="1" x14ac:dyDescent="0.25">
      <c r="A4542" s="127" t="s">
        <v>5162</v>
      </c>
      <c r="B4542" s="125" t="s">
        <v>169</v>
      </c>
      <c r="C4542" s="125" t="s">
        <v>5136</v>
      </c>
      <c r="D4542" s="125" t="s">
        <v>4818</v>
      </c>
      <c r="F4542" s="126">
        <v>15.79</v>
      </c>
      <c r="G4542" s="126">
        <v>16.189999999999998</v>
      </c>
      <c r="H4542" s="126">
        <v>12.63</v>
      </c>
      <c r="I4542" s="126"/>
      <c r="J4542" s="317"/>
      <c r="K4542" s="323">
        <f>ROUND(SUMIF('VGT-Bewegungsdaten'!B:B,A4542,'VGT-Bewegungsdaten'!C:C),3)</f>
        <v>0</v>
      </c>
      <c r="L4542" s="324">
        <f>ROUND(SUMIF('VGT-Bewegungsdaten'!B:B,$A4542,'VGT-Bewegungsdaten'!D:D),2)</f>
        <v>0</v>
      </c>
      <c r="N4542" s="376" t="s">
        <v>4930</v>
      </c>
      <c r="O4542" s="376" t="s">
        <v>4950</v>
      </c>
      <c r="P4542" s="326">
        <f>ROUND(SUMIF('AV-Bewegungsdaten'!B:B,A4542,'AV-Bewegungsdaten'!C:C),3)</f>
        <v>0</v>
      </c>
      <c r="Q4542" s="324">
        <f>ROUND(SUMIF('AV-Bewegungsdaten'!B:B,$A4542,'AV-Bewegungsdaten'!D:D),2)</f>
        <v>0</v>
      </c>
      <c r="T4542" s="327"/>
      <c r="U4542" s="326">
        <f>ROUND(SUMIF('DV-Bewegungsdaten'!B:B,Kategorien!A4542,'DV-Bewegungsdaten'!D:D),3)</f>
        <v>0</v>
      </c>
      <c r="V4542" s="324">
        <f>ROUND(SUMIF('DV-Bewegungsdaten'!B:B,Kategorien!A4542,'DV-Bewegungsdaten'!E:E),3)</f>
        <v>0</v>
      </c>
      <c r="AD4542" s="390">
        <f t="shared" si="949"/>
        <v>10.283999999999999</v>
      </c>
      <c r="AE4542" s="390">
        <f t="shared" si="950"/>
        <v>11.976999999999997</v>
      </c>
      <c r="AF4542" s="390">
        <f t="shared" si="951"/>
        <v>13.114999999999998</v>
      </c>
      <c r="AG4542" s="390">
        <f t="shared" si="952"/>
        <v>13.017999999999997</v>
      </c>
      <c r="AH4542" s="390">
        <f t="shared" si="953"/>
        <v>12.659999999999998</v>
      </c>
      <c r="AI4542" s="390">
        <f t="shared" si="954"/>
        <v>13.279999999999998</v>
      </c>
      <c r="AJ4542" s="390">
        <f t="shared" si="955"/>
        <v>12.272999999999998</v>
      </c>
      <c r="AK4542" s="390">
        <f t="shared" si="956"/>
        <v>12.813999999999998</v>
      </c>
      <c r="AL4542" s="390">
        <f t="shared" si="957"/>
        <v>12.844999999999997</v>
      </c>
      <c r="AM4542" s="390">
        <f t="shared" si="958"/>
        <v>12.401999999999997</v>
      </c>
      <c r="AN4542" s="390">
        <f t="shared" si="959"/>
        <v>11.806999999999999</v>
      </c>
      <c r="AO4542" s="390">
        <f t="shared" si="960"/>
        <v>12.493999999999998</v>
      </c>
    </row>
    <row r="4543" spans="1:41" ht="15" customHeight="1" x14ac:dyDescent="0.25">
      <c r="A4543" s="127" t="s">
        <v>5163</v>
      </c>
      <c r="B4543" s="125" t="s">
        <v>169</v>
      </c>
      <c r="C4543" s="125" t="s">
        <v>5136</v>
      </c>
      <c r="D4543" s="125" t="s">
        <v>4819</v>
      </c>
      <c r="F4543" s="126">
        <v>14.08</v>
      </c>
      <c r="G4543" s="126">
        <v>14.48</v>
      </c>
      <c r="H4543" s="126">
        <v>11.26</v>
      </c>
      <c r="I4543" s="126"/>
      <c r="J4543" s="317"/>
      <c r="K4543" s="323">
        <f>ROUND(SUMIF('VGT-Bewegungsdaten'!B:B,A4543,'VGT-Bewegungsdaten'!C:C),3)</f>
        <v>0</v>
      </c>
      <c r="L4543" s="324">
        <f>ROUND(SUMIF('VGT-Bewegungsdaten'!B:B,$A4543,'VGT-Bewegungsdaten'!D:D),2)</f>
        <v>0</v>
      </c>
      <c r="N4543" s="376" t="s">
        <v>4930</v>
      </c>
      <c r="O4543" s="376" t="s">
        <v>4950</v>
      </c>
      <c r="P4543" s="326">
        <f>ROUND(SUMIF('AV-Bewegungsdaten'!B:B,A4543,'AV-Bewegungsdaten'!C:C),3)</f>
        <v>0</v>
      </c>
      <c r="Q4543" s="324">
        <f>ROUND(SUMIF('AV-Bewegungsdaten'!B:B,$A4543,'AV-Bewegungsdaten'!D:D),2)</f>
        <v>0</v>
      </c>
      <c r="T4543" s="327"/>
      <c r="U4543" s="326">
        <f>ROUND(SUMIF('DV-Bewegungsdaten'!B:B,Kategorien!A4543,'DV-Bewegungsdaten'!D:D),3)</f>
        <v>0</v>
      </c>
      <c r="V4543" s="324">
        <f>ROUND(SUMIF('DV-Bewegungsdaten'!B:B,Kategorien!A4543,'DV-Bewegungsdaten'!E:E),3)</f>
        <v>0</v>
      </c>
      <c r="AD4543" s="390">
        <f t="shared" si="949"/>
        <v>8.5740000000000016</v>
      </c>
      <c r="AE4543" s="390">
        <f t="shared" si="950"/>
        <v>10.266999999999999</v>
      </c>
      <c r="AF4543" s="390">
        <f t="shared" si="951"/>
        <v>11.405000000000001</v>
      </c>
      <c r="AG4543" s="390">
        <f t="shared" si="952"/>
        <v>11.308</v>
      </c>
      <c r="AH4543" s="390">
        <f t="shared" si="953"/>
        <v>10.950000000000001</v>
      </c>
      <c r="AI4543" s="390">
        <f t="shared" si="954"/>
        <v>11.57</v>
      </c>
      <c r="AJ4543" s="390">
        <f t="shared" si="955"/>
        <v>10.563000000000001</v>
      </c>
      <c r="AK4543" s="390">
        <f t="shared" si="956"/>
        <v>11.104000000000001</v>
      </c>
      <c r="AL4543" s="390">
        <f t="shared" si="957"/>
        <v>11.135</v>
      </c>
      <c r="AM4543" s="390">
        <f t="shared" si="958"/>
        <v>10.692</v>
      </c>
      <c r="AN4543" s="390">
        <f t="shared" si="959"/>
        <v>10.097000000000001</v>
      </c>
      <c r="AO4543" s="390">
        <f t="shared" si="960"/>
        <v>10.784000000000001</v>
      </c>
    </row>
    <row r="4544" spans="1:41" ht="15" customHeight="1" x14ac:dyDescent="0.25">
      <c r="A4544" s="127" t="s">
        <v>5164</v>
      </c>
      <c r="B4544" s="125" t="s">
        <v>169</v>
      </c>
      <c r="C4544" s="125" t="s">
        <v>5136</v>
      </c>
      <c r="D4544" s="125" t="s">
        <v>4820</v>
      </c>
      <c r="F4544" s="126">
        <v>11.52</v>
      </c>
      <c r="G4544" s="126">
        <v>11.92</v>
      </c>
      <c r="H4544" s="126">
        <v>9.2200000000000006</v>
      </c>
      <c r="I4544" s="126"/>
      <c r="J4544" s="317"/>
      <c r="K4544" s="323">
        <f>ROUND(SUMIF('VGT-Bewegungsdaten'!B:B,A4544,'VGT-Bewegungsdaten'!C:C),3)</f>
        <v>0</v>
      </c>
      <c r="L4544" s="324">
        <f>ROUND(SUMIF('VGT-Bewegungsdaten'!B:B,$A4544,'VGT-Bewegungsdaten'!D:D),2)</f>
        <v>0</v>
      </c>
      <c r="N4544" s="376" t="s">
        <v>4930</v>
      </c>
      <c r="O4544" s="376" t="s">
        <v>4950</v>
      </c>
      <c r="P4544" s="326">
        <f>ROUND(SUMIF('AV-Bewegungsdaten'!B:B,A4544,'AV-Bewegungsdaten'!C:C),3)</f>
        <v>0</v>
      </c>
      <c r="Q4544" s="324">
        <f>ROUND(SUMIF('AV-Bewegungsdaten'!B:B,$A4544,'AV-Bewegungsdaten'!D:D),2)</f>
        <v>0</v>
      </c>
      <c r="T4544" s="327"/>
      <c r="U4544" s="326">
        <f>ROUND(SUMIF('DV-Bewegungsdaten'!B:B,Kategorien!A4544,'DV-Bewegungsdaten'!D:D),3)</f>
        <v>0</v>
      </c>
      <c r="V4544" s="324">
        <f>ROUND(SUMIF('DV-Bewegungsdaten'!B:B,Kategorien!A4544,'DV-Bewegungsdaten'!E:E),3)</f>
        <v>0</v>
      </c>
      <c r="AD4544" s="390">
        <f t="shared" si="949"/>
        <v>6.0140000000000002</v>
      </c>
      <c r="AE4544" s="390">
        <f t="shared" si="950"/>
        <v>7.7069999999999999</v>
      </c>
      <c r="AF4544" s="390">
        <f t="shared" si="951"/>
        <v>8.8449999999999989</v>
      </c>
      <c r="AG4544" s="390">
        <f t="shared" si="952"/>
        <v>8.7479999999999993</v>
      </c>
      <c r="AH4544" s="390">
        <f t="shared" si="953"/>
        <v>8.39</v>
      </c>
      <c r="AI4544" s="390">
        <f t="shared" si="954"/>
        <v>9.01</v>
      </c>
      <c r="AJ4544" s="390">
        <f t="shared" si="955"/>
        <v>8.0030000000000001</v>
      </c>
      <c r="AK4544" s="390">
        <f t="shared" si="956"/>
        <v>8.5440000000000005</v>
      </c>
      <c r="AL4544" s="390">
        <f t="shared" si="957"/>
        <v>8.5749999999999993</v>
      </c>
      <c r="AM4544" s="390">
        <f t="shared" si="958"/>
        <v>8.1319999999999997</v>
      </c>
      <c r="AN4544" s="390">
        <f t="shared" si="959"/>
        <v>7.5369999999999999</v>
      </c>
      <c r="AO4544" s="390">
        <f t="shared" si="960"/>
        <v>8.2240000000000002</v>
      </c>
    </row>
    <row r="4545" spans="1:41" ht="15" customHeight="1" x14ac:dyDescent="0.25">
      <c r="A4545" s="127" t="s">
        <v>5149</v>
      </c>
      <c r="B4545" s="125" t="s">
        <v>169</v>
      </c>
      <c r="C4545" s="125" t="s">
        <v>5137</v>
      </c>
      <c r="D4545" s="125" t="s">
        <v>4817</v>
      </c>
      <c r="F4545" s="126">
        <v>16.28</v>
      </c>
      <c r="G4545" s="126">
        <v>16.68</v>
      </c>
      <c r="H4545" s="126">
        <v>13.02</v>
      </c>
      <c r="I4545" s="126"/>
      <c r="J4545" s="317"/>
      <c r="K4545" s="323">
        <f>ROUND(SUMIF('VGT-Bewegungsdaten'!B:B,A4545,'VGT-Bewegungsdaten'!C:C),3)</f>
        <v>0</v>
      </c>
      <c r="L4545" s="324">
        <f>ROUND(SUMIF('VGT-Bewegungsdaten'!B:B,$A4545,'VGT-Bewegungsdaten'!D:D),2)</f>
        <v>0</v>
      </c>
      <c r="N4545" s="376" t="s">
        <v>4930</v>
      </c>
      <c r="O4545" s="376" t="s">
        <v>4950</v>
      </c>
      <c r="P4545" s="326">
        <f>ROUND(SUMIF('AV-Bewegungsdaten'!B:B,A4545,'AV-Bewegungsdaten'!C:C),3)</f>
        <v>0</v>
      </c>
      <c r="Q4545" s="324">
        <f>ROUND(SUMIF('AV-Bewegungsdaten'!B:B,$A4545,'AV-Bewegungsdaten'!D:D),2)</f>
        <v>0</v>
      </c>
      <c r="T4545" s="327"/>
      <c r="U4545" s="326">
        <f>ROUND(SUMIF('DV-Bewegungsdaten'!B:B,Kategorien!A4545,'DV-Bewegungsdaten'!D:D),3)</f>
        <v>0</v>
      </c>
      <c r="V4545" s="324">
        <f>ROUND(SUMIF('DV-Bewegungsdaten'!B:B,Kategorien!A4545,'DV-Bewegungsdaten'!E:E),3)</f>
        <v>0</v>
      </c>
      <c r="AD4545" s="390">
        <f t="shared" si="949"/>
        <v>10.774000000000001</v>
      </c>
      <c r="AE4545" s="390">
        <f t="shared" si="950"/>
        <v>12.466999999999999</v>
      </c>
      <c r="AF4545" s="390">
        <f t="shared" si="951"/>
        <v>13.605</v>
      </c>
      <c r="AG4545" s="390">
        <f t="shared" si="952"/>
        <v>13.507999999999999</v>
      </c>
      <c r="AH4545" s="390">
        <f t="shared" si="953"/>
        <v>13.15</v>
      </c>
      <c r="AI4545" s="390">
        <f t="shared" si="954"/>
        <v>13.77</v>
      </c>
      <c r="AJ4545" s="390">
        <f t="shared" si="955"/>
        <v>12.763</v>
      </c>
      <c r="AK4545" s="390">
        <f t="shared" si="956"/>
        <v>13.304</v>
      </c>
      <c r="AL4545" s="390">
        <f t="shared" si="957"/>
        <v>13.334999999999999</v>
      </c>
      <c r="AM4545" s="390">
        <f t="shared" si="958"/>
        <v>12.891999999999999</v>
      </c>
      <c r="AN4545" s="390">
        <f t="shared" si="959"/>
        <v>12.297000000000001</v>
      </c>
      <c r="AO4545" s="390">
        <f t="shared" si="960"/>
        <v>12.984</v>
      </c>
    </row>
    <row r="4546" spans="1:41" ht="15" customHeight="1" x14ac:dyDescent="0.25">
      <c r="A4546" s="127" t="s">
        <v>5165</v>
      </c>
      <c r="B4546" s="125" t="s">
        <v>169</v>
      </c>
      <c r="C4546" s="125" t="s">
        <v>5137</v>
      </c>
      <c r="D4546" s="125" t="s">
        <v>4818</v>
      </c>
      <c r="F4546" s="126">
        <v>15.44</v>
      </c>
      <c r="G4546" s="126">
        <v>15.84</v>
      </c>
      <c r="H4546" s="126">
        <v>12.35</v>
      </c>
      <c r="I4546" s="126"/>
      <c r="J4546" s="317"/>
      <c r="K4546" s="323">
        <f>ROUND(SUMIF('VGT-Bewegungsdaten'!B:B,A4546,'VGT-Bewegungsdaten'!C:C),3)</f>
        <v>0</v>
      </c>
      <c r="L4546" s="324">
        <f>ROUND(SUMIF('VGT-Bewegungsdaten'!B:B,$A4546,'VGT-Bewegungsdaten'!D:D),2)</f>
        <v>0</v>
      </c>
      <c r="N4546" s="376" t="s">
        <v>4930</v>
      </c>
      <c r="O4546" s="376" t="s">
        <v>4950</v>
      </c>
      <c r="P4546" s="326">
        <f>ROUND(SUMIF('AV-Bewegungsdaten'!B:B,A4546,'AV-Bewegungsdaten'!C:C),3)</f>
        <v>0</v>
      </c>
      <c r="Q4546" s="324">
        <f>ROUND(SUMIF('AV-Bewegungsdaten'!B:B,$A4546,'AV-Bewegungsdaten'!D:D),2)</f>
        <v>0</v>
      </c>
      <c r="T4546" s="327"/>
      <c r="U4546" s="326">
        <f>ROUND(SUMIF('DV-Bewegungsdaten'!B:B,Kategorien!A4546,'DV-Bewegungsdaten'!D:D),3)</f>
        <v>0</v>
      </c>
      <c r="V4546" s="324">
        <f>ROUND(SUMIF('DV-Bewegungsdaten'!B:B,Kategorien!A4546,'DV-Bewegungsdaten'!E:E),3)</f>
        <v>0</v>
      </c>
      <c r="AD4546" s="390">
        <f t="shared" si="949"/>
        <v>9.9340000000000011</v>
      </c>
      <c r="AE4546" s="390">
        <f t="shared" si="950"/>
        <v>11.626999999999999</v>
      </c>
      <c r="AF4546" s="390">
        <f t="shared" si="951"/>
        <v>12.765000000000001</v>
      </c>
      <c r="AG4546" s="390">
        <f t="shared" si="952"/>
        <v>12.667999999999999</v>
      </c>
      <c r="AH4546" s="390">
        <f t="shared" si="953"/>
        <v>12.31</v>
      </c>
      <c r="AI4546" s="390">
        <f t="shared" si="954"/>
        <v>12.93</v>
      </c>
      <c r="AJ4546" s="390">
        <f t="shared" si="955"/>
        <v>11.923</v>
      </c>
      <c r="AK4546" s="390">
        <f t="shared" si="956"/>
        <v>12.464</v>
      </c>
      <c r="AL4546" s="390">
        <f t="shared" si="957"/>
        <v>12.494999999999999</v>
      </c>
      <c r="AM4546" s="390">
        <f t="shared" si="958"/>
        <v>12.052</v>
      </c>
      <c r="AN4546" s="390">
        <f t="shared" si="959"/>
        <v>11.457000000000001</v>
      </c>
      <c r="AO4546" s="390">
        <f t="shared" si="960"/>
        <v>12.144</v>
      </c>
    </row>
    <row r="4547" spans="1:41" ht="15" customHeight="1" x14ac:dyDescent="0.25">
      <c r="A4547" s="127" t="s">
        <v>5166</v>
      </c>
      <c r="B4547" s="125" t="s">
        <v>169</v>
      </c>
      <c r="C4547" s="125" t="s">
        <v>5137</v>
      </c>
      <c r="D4547" s="125" t="s">
        <v>4819</v>
      </c>
      <c r="F4547" s="126">
        <v>13.77</v>
      </c>
      <c r="G4547" s="126">
        <v>14.17</v>
      </c>
      <c r="H4547" s="126">
        <v>11.02</v>
      </c>
      <c r="I4547" s="126"/>
      <c r="J4547" s="317"/>
      <c r="K4547" s="323">
        <f>ROUND(SUMIF('VGT-Bewegungsdaten'!B:B,A4547,'VGT-Bewegungsdaten'!C:C),3)</f>
        <v>0</v>
      </c>
      <c r="L4547" s="324">
        <f>ROUND(SUMIF('VGT-Bewegungsdaten'!B:B,$A4547,'VGT-Bewegungsdaten'!D:D),2)</f>
        <v>0</v>
      </c>
      <c r="N4547" s="376" t="s">
        <v>4930</v>
      </c>
      <c r="O4547" s="376" t="s">
        <v>4950</v>
      </c>
      <c r="P4547" s="326">
        <f>ROUND(SUMIF('AV-Bewegungsdaten'!B:B,A4547,'AV-Bewegungsdaten'!C:C),3)</f>
        <v>0</v>
      </c>
      <c r="Q4547" s="324">
        <f>ROUND(SUMIF('AV-Bewegungsdaten'!B:B,$A4547,'AV-Bewegungsdaten'!D:D),2)</f>
        <v>0</v>
      </c>
      <c r="T4547" s="327"/>
      <c r="U4547" s="326">
        <f>ROUND(SUMIF('DV-Bewegungsdaten'!B:B,Kategorien!A4547,'DV-Bewegungsdaten'!D:D),3)</f>
        <v>0</v>
      </c>
      <c r="V4547" s="324">
        <f>ROUND(SUMIF('DV-Bewegungsdaten'!B:B,Kategorien!A4547,'DV-Bewegungsdaten'!E:E),3)</f>
        <v>0</v>
      </c>
      <c r="AD4547" s="390">
        <f t="shared" si="949"/>
        <v>8.2639999999999993</v>
      </c>
      <c r="AE4547" s="390">
        <f t="shared" si="950"/>
        <v>9.9570000000000007</v>
      </c>
      <c r="AF4547" s="390">
        <f t="shared" si="951"/>
        <v>11.094999999999999</v>
      </c>
      <c r="AG4547" s="390">
        <f t="shared" si="952"/>
        <v>10.997999999999999</v>
      </c>
      <c r="AH4547" s="390">
        <f t="shared" si="953"/>
        <v>10.64</v>
      </c>
      <c r="AI4547" s="390">
        <f t="shared" si="954"/>
        <v>11.26</v>
      </c>
      <c r="AJ4547" s="390">
        <f t="shared" si="955"/>
        <v>10.253</v>
      </c>
      <c r="AK4547" s="390">
        <f t="shared" si="956"/>
        <v>10.794</v>
      </c>
      <c r="AL4547" s="390">
        <f t="shared" si="957"/>
        <v>10.824999999999999</v>
      </c>
      <c r="AM4547" s="390">
        <f t="shared" si="958"/>
        <v>10.382</v>
      </c>
      <c r="AN4547" s="390">
        <f t="shared" si="959"/>
        <v>9.786999999999999</v>
      </c>
      <c r="AO4547" s="390">
        <f t="shared" si="960"/>
        <v>10.474</v>
      </c>
    </row>
    <row r="4548" spans="1:41" ht="15" customHeight="1" x14ac:dyDescent="0.25">
      <c r="A4548" s="127" t="s">
        <v>5167</v>
      </c>
      <c r="B4548" s="125" t="s">
        <v>169</v>
      </c>
      <c r="C4548" s="125" t="s">
        <v>5137</v>
      </c>
      <c r="D4548" s="125" t="s">
        <v>4820</v>
      </c>
      <c r="F4548" s="126">
        <v>11.27</v>
      </c>
      <c r="G4548" s="126">
        <v>11.67</v>
      </c>
      <c r="H4548" s="126">
        <v>9.02</v>
      </c>
      <c r="I4548" s="126"/>
      <c r="J4548" s="317"/>
      <c r="K4548" s="323">
        <f>ROUND(SUMIF('VGT-Bewegungsdaten'!B:B,A4548,'VGT-Bewegungsdaten'!C:C),3)</f>
        <v>0</v>
      </c>
      <c r="L4548" s="324">
        <f>ROUND(SUMIF('VGT-Bewegungsdaten'!B:B,$A4548,'VGT-Bewegungsdaten'!D:D),2)</f>
        <v>0</v>
      </c>
      <c r="N4548" s="376" t="s">
        <v>4930</v>
      </c>
      <c r="O4548" s="376" t="s">
        <v>4950</v>
      </c>
      <c r="P4548" s="326">
        <f>ROUND(SUMIF('AV-Bewegungsdaten'!B:B,A4548,'AV-Bewegungsdaten'!C:C),3)</f>
        <v>0</v>
      </c>
      <c r="Q4548" s="324">
        <f>ROUND(SUMIF('AV-Bewegungsdaten'!B:B,$A4548,'AV-Bewegungsdaten'!D:D),2)</f>
        <v>0</v>
      </c>
      <c r="T4548" s="327"/>
      <c r="U4548" s="326">
        <f>ROUND(SUMIF('DV-Bewegungsdaten'!B:B,Kategorien!A4548,'DV-Bewegungsdaten'!D:D),3)</f>
        <v>0</v>
      </c>
      <c r="V4548" s="324">
        <f>ROUND(SUMIF('DV-Bewegungsdaten'!B:B,Kategorien!A4548,'DV-Bewegungsdaten'!E:E),3)</f>
        <v>0</v>
      </c>
      <c r="AD4548" s="390">
        <f t="shared" si="949"/>
        <v>5.7640000000000002</v>
      </c>
      <c r="AE4548" s="390">
        <f t="shared" si="950"/>
        <v>7.4569999999999999</v>
      </c>
      <c r="AF4548" s="390">
        <f t="shared" si="951"/>
        <v>8.5949999999999989</v>
      </c>
      <c r="AG4548" s="390">
        <f t="shared" si="952"/>
        <v>8.4979999999999993</v>
      </c>
      <c r="AH4548" s="390">
        <f t="shared" si="953"/>
        <v>8.14</v>
      </c>
      <c r="AI4548" s="390">
        <f t="shared" si="954"/>
        <v>8.76</v>
      </c>
      <c r="AJ4548" s="390">
        <f t="shared" si="955"/>
        <v>7.7530000000000001</v>
      </c>
      <c r="AK4548" s="390">
        <f t="shared" si="956"/>
        <v>8.2940000000000005</v>
      </c>
      <c r="AL4548" s="390">
        <f t="shared" si="957"/>
        <v>8.3249999999999993</v>
      </c>
      <c r="AM4548" s="390">
        <f t="shared" si="958"/>
        <v>7.8819999999999997</v>
      </c>
      <c r="AN4548" s="390">
        <f t="shared" si="959"/>
        <v>7.2869999999999999</v>
      </c>
      <c r="AO4548" s="390">
        <f t="shared" si="960"/>
        <v>7.9740000000000002</v>
      </c>
    </row>
    <row r="4549" spans="1:41" ht="15" customHeight="1" x14ac:dyDescent="0.25">
      <c r="A4549" s="127" t="s">
        <v>5150</v>
      </c>
      <c r="B4549" s="125" t="s">
        <v>169</v>
      </c>
      <c r="C4549" s="125" t="s">
        <v>5138</v>
      </c>
      <c r="D4549" s="125" t="s">
        <v>4817</v>
      </c>
      <c r="F4549" s="126">
        <v>15.92</v>
      </c>
      <c r="G4549" s="126">
        <v>16.32</v>
      </c>
      <c r="H4549" s="126">
        <v>12.74</v>
      </c>
      <c r="I4549" s="126"/>
      <c r="J4549" s="317"/>
      <c r="K4549" s="323">
        <f>ROUND(SUMIF('VGT-Bewegungsdaten'!B:B,A4549,'VGT-Bewegungsdaten'!C:C),3)</f>
        <v>0</v>
      </c>
      <c r="L4549" s="324">
        <f>ROUND(SUMIF('VGT-Bewegungsdaten'!B:B,$A4549,'VGT-Bewegungsdaten'!D:D),2)</f>
        <v>0</v>
      </c>
      <c r="N4549" s="376" t="s">
        <v>4930</v>
      </c>
      <c r="O4549" s="376" t="s">
        <v>4950</v>
      </c>
      <c r="P4549" s="326">
        <f>ROUND(SUMIF('AV-Bewegungsdaten'!B:B,A4549,'AV-Bewegungsdaten'!C:C),3)</f>
        <v>0</v>
      </c>
      <c r="Q4549" s="324">
        <f>ROUND(SUMIF('AV-Bewegungsdaten'!B:B,$A4549,'AV-Bewegungsdaten'!D:D),2)</f>
        <v>0</v>
      </c>
      <c r="T4549" s="327"/>
      <c r="U4549" s="326">
        <f>ROUND(SUMIF('DV-Bewegungsdaten'!B:B,Kategorien!A4549,'DV-Bewegungsdaten'!D:D),3)</f>
        <v>0</v>
      </c>
      <c r="V4549" s="324">
        <f>ROUND(SUMIF('DV-Bewegungsdaten'!B:B,Kategorien!A4549,'DV-Bewegungsdaten'!E:E),3)</f>
        <v>0</v>
      </c>
      <c r="AD4549" s="390">
        <f t="shared" si="949"/>
        <v>10.414000000000001</v>
      </c>
      <c r="AE4549" s="390">
        <f t="shared" si="950"/>
        <v>12.106999999999999</v>
      </c>
      <c r="AF4549" s="390">
        <f t="shared" si="951"/>
        <v>13.245000000000001</v>
      </c>
      <c r="AG4549" s="390">
        <f t="shared" si="952"/>
        <v>13.148</v>
      </c>
      <c r="AH4549" s="390">
        <f t="shared" si="953"/>
        <v>12.790000000000001</v>
      </c>
      <c r="AI4549" s="390">
        <f t="shared" si="954"/>
        <v>13.41</v>
      </c>
      <c r="AJ4549" s="390">
        <f t="shared" si="955"/>
        <v>12.403</v>
      </c>
      <c r="AK4549" s="390">
        <f t="shared" si="956"/>
        <v>12.944000000000001</v>
      </c>
      <c r="AL4549" s="390">
        <f t="shared" si="957"/>
        <v>12.975</v>
      </c>
      <c r="AM4549" s="390">
        <f t="shared" si="958"/>
        <v>12.532</v>
      </c>
      <c r="AN4549" s="390">
        <f t="shared" si="959"/>
        <v>11.937000000000001</v>
      </c>
      <c r="AO4549" s="390">
        <f t="shared" si="960"/>
        <v>12.624000000000001</v>
      </c>
    </row>
    <row r="4550" spans="1:41" ht="15" customHeight="1" x14ac:dyDescent="0.25">
      <c r="A4550" s="127" t="s">
        <v>5168</v>
      </c>
      <c r="B4550" s="125" t="s">
        <v>169</v>
      </c>
      <c r="C4550" s="125" t="s">
        <v>5138</v>
      </c>
      <c r="D4550" s="125" t="s">
        <v>4818</v>
      </c>
      <c r="F4550" s="126">
        <v>15.1</v>
      </c>
      <c r="G4550" s="126">
        <v>15.5</v>
      </c>
      <c r="H4550" s="126">
        <v>12.08</v>
      </c>
      <c r="I4550" s="126"/>
      <c r="J4550" s="317"/>
      <c r="K4550" s="323">
        <f>ROUND(SUMIF('VGT-Bewegungsdaten'!B:B,A4550,'VGT-Bewegungsdaten'!C:C),3)</f>
        <v>0</v>
      </c>
      <c r="L4550" s="324">
        <f>ROUND(SUMIF('VGT-Bewegungsdaten'!B:B,$A4550,'VGT-Bewegungsdaten'!D:D),2)</f>
        <v>0</v>
      </c>
      <c r="N4550" s="376" t="s">
        <v>4930</v>
      </c>
      <c r="O4550" s="376" t="s">
        <v>4950</v>
      </c>
      <c r="P4550" s="326">
        <f>ROUND(SUMIF('AV-Bewegungsdaten'!B:B,A4550,'AV-Bewegungsdaten'!C:C),3)</f>
        <v>0</v>
      </c>
      <c r="Q4550" s="324">
        <f>ROUND(SUMIF('AV-Bewegungsdaten'!B:B,$A4550,'AV-Bewegungsdaten'!D:D),2)</f>
        <v>0</v>
      </c>
      <c r="T4550" s="327"/>
      <c r="U4550" s="326">
        <f>ROUND(SUMIF('DV-Bewegungsdaten'!B:B,Kategorien!A4550,'DV-Bewegungsdaten'!D:D),3)</f>
        <v>0</v>
      </c>
      <c r="V4550" s="324">
        <f>ROUND(SUMIF('DV-Bewegungsdaten'!B:B,Kategorien!A4550,'DV-Bewegungsdaten'!E:E),3)</f>
        <v>0</v>
      </c>
      <c r="AD4550" s="390">
        <f t="shared" si="949"/>
        <v>9.5940000000000012</v>
      </c>
      <c r="AE4550" s="390">
        <f t="shared" si="950"/>
        <v>11.286999999999999</v>
      </c>
      <c r="AF4550" s="390">
        <f t="shared" si="951"/>
        <v>12.425000000000001</v>
      </c>
      <c r="AG4550" s="390">
        <f t="shared" si="952"/>
        <v>12.327999999999999</v>
      </c>
      <c r="AH4550" s="390">
        <f t="shared" si="953"/>
        <v>11.97</v>
      </c>
      <c r="AI4550" s="390">
        <f t="shared" si="954"/>
        <v>12.59</v>
      </c>
      <c r="AJ4550" s="390">
        <f t="shared" si="955"/>
        <v>11.583</v>
      </c>
      <c r="AK4550" s="390">
        <f t="shared" si="956"/>
        <v>12.124000000000001</v>
      </c>
      <c r="AL4550" s="390">
        <f t="shared" si="957"/>
        <v>12.154999999999999</v>
      </c>
      <c r="AM4550" s="390">
        <f t="shared" si="958"/>
        <v>11.712</v>
      </c>
      <c r="AN4550" s="390">
        <f t="shared" si="959"/>
        <v>11.117000000000001</v>
      </c>
      <c r="AO4550" s="390">
        <f t="shared" si="960"/>
        <v>11.804</v>
      </c>
    </row>
    <row r="4551" spans="1:41" ht="15" customHeight="1" x14ac:dyDescent="0.25">
      <c r="A4551" s="127" t="s">
        <v>5169</v>
      </c>
      <c r="B4551" s="125" t="s">
        <v>169</v>
      </c>
      <c r="C4551" s="125" t="s">
        <v>5138</v>
      </c>
      <c r="D4551" s="125" t="s">
        <v>4819</v>
      </c>
      <c r="F4551" s="126">
        <v>13.47</v>
      </c>
      <c r="G4551" s="126">
        <v>13.870000000000001</v>
      </c>
      <c r="H4551" s="126">
        <v>10.78</v>
      </c>
      <c r="I4551" s="126"/>
      <c r="J4551" s="317"/>
      <c r="K4551" s="323">
        <f>ROUND(SUMIF('VGT-Bewegungsdaten'!B:B,A4551,'VGT-Bewegungsdaten'!C:C),3)</f>
        <v>0</v>
      </c>
      <c r="L4551" s="324">
        <f>ROUND(SUMIF('VGT-Bewegungsdaten'!B:B,$A4551,'VGT-Bewegungsdaten'!D:D),2)</f>
        <v>0</v>
      </c>
      <c r="N4551" s="376" t="s">
        <v>4930</v>
      </c>
      <c r="O4551" s="376" t="s">
        <v>4950</v>
      </c>
      <c r="P4551" s="326">
        <f>ROUND(SUMIF('AV-Bewegungsdaten'!B:B,A4551,'AV-Bewegungsdaten'!C:C),3)</f>
        <v>0</v>
      </c>
      <c r="Q4551" s="324">
        <f>ROUND(SUMIF('AV-Bewegungsdaten'!B:B,$A4551,'AV-Bewegungsdaten'!D:D),2)</f>
        <v>0</v>
      </c>
      <c r="T4551" s="327"/>
      <c r="U4551" s="326">
        <f>ROUND(SUMIF('DV-Bewegungsdaten'!B:B,Kategorien!A4551,'DV-Bewegungsdaten'!D:D),3)</f>
        <v>0</v>
      </c>
      <c r="V4551" s="324">
        <f>ROUND(SUMIF('DV-Bewegungsdaten'!B:B,Kategorien!A4551,'DV-Bewegungsdaten'!E:E),3)</f>
        <v>0</v>
      </c>
      <c r="AD4551" s="390">
        <f t="shared" si="949"/>
        <v>7.9640000000000013</v>
      </c>
      <c r="AE4551" s="390">
        <f t="shared" si="950"/>
        <v>9.657</v>
      </c>
      <c r="AF4551" s="390">
        <f t="shared" si="951"/>
        <v>10.795000000000002</v>
      </c>
      <c r="AG4551" s="390">
        <f t="shared" si="952"/>
        <v>10.698</v>
      </c>
      <c r="AH4551" s="390">
        <f t="shared" si="953"/>
        <v>10.340000000000002</v>
      </c>
      <c r="AI4551" s="390">
        <f t="shared" si="954"/>
        <v>10.96</v>
      </c>
      <c r="AJ4551" s="390">
        <f t="shared" si="955"/>
        <v>9.9530000000000012</v>
      </c>
      <c r="AK4551" s="390">
        <f t="shared" si="956"/>
        <v>10.494000000000002</v>
      </c>
      <c r="AL4551" s="390">
        <f t="shared" si="957"/>
        <v>10.525</v>
      </c>
      <c r="AM4551" s="390">
        <f t="shared" si="958"/>
        <v>10.082000000000001</v>
      </c>
      <c r="AN4551" s="390">
        <f t="shared" si="959"/>
        <v>9.4870000000000019</v>
      </c>
      <c r="AO4551" s="390">
        <f t="shared" si="960"/>
        <v>10.174000000000001</v>
      </c>
    </row>
    <row r="4552" spans="1:41" ht="15" customHeight="1" x14ac:dyDescent="0.25">
      <c r="A4552" s="127" t="s">
        <v>5170</v>
      </c>
      <c r="B4552" s="125" t="s">
        <v>169</v>
      </c>
      <c r="C4552" s="125" t="s">
        <v>5138</v>
      </c>
      <c r="D4552" s="125" t="s">
        <v>4820</v>
      </c>
      <c r="F4552" s="126">
        <v>11.02</v>
      </c>
      <c r="G4552" s="126">
        <v>11.42</v>
      </c>
      <c r="H4552" s="126">
        <v>8.82</v>
      </c>
      <c r="I4552" s="126"/>
      <c r="J4552" s="317"/>
      <c r="K4552" s="323">
        <f>ROUND(SUMIF('VGT-Bewegungsdaten'!B:B,A4552,'VGT-Bewegungsdaten'!C:C),3)</f>
        <v>0</v>
      </c>
      <c r="L4552" s="324">
        <f>ROUND(SUMIF('VGT-Bewegungsdaten'!B:B,$A4552,'VGT-Bewegungsdaten'!D:D),2)</f>
        <v>0</v>
      </c>
      <c r="N4552" s="376" t="s">
        <v>4930</v>
      </c>
      <c r="O4552" s="376" t="s">
        <v>4950</v>
      </c>
      <c r="P4552" s="326">
        <f>ROUND(SUMIF('AV-Bewegungsdaten'!B:B,A4552,'AV-Bewegungsdaten'!C:C),3)</f>
        <v>0</v>
      </c>
      <c r="Q4552" s="324">
        <f>ROUND(SUMIF('AV-Bewegungsdaten'!B:B,$A4552,'AV-Bewegungsdaten'!D:D),2)</f>
        <v>0</v>
      </c>
      <c r="T4552" s="327"/>
      <c r="U4552" s="326">
        <f>ROUND(SUMIF('DV-Bewegungsdaten'!B:B,Kategorien!A4552,'DV-Bewegungsdaten'!D:D),3)</f>
        <v>0</v>
      </c>
      <c r="V4552" s="324">
        <f>ROUND(SUMIF('DV-Bewegungsdaten'!B:B,Kategorien!A4552,'DV-Bewegungsdaten'!E:E),3)</f>
        <v>0</v>
      </c>
      <c r="AD4552" s="390">
        <f t="shared" si="949"/>
        <v>5.5140000000000002</v>
      </c>
      <c r="AE4552" s="390">
        <f t="shared" si="950"/>
        <v>7.2069999999999999</v>
      </c>
      <c r="AF4552" s="390">
        <f t="shared" si="951"/>
        <v>8.3449999999999989</v>
      </c>
      <c r="AG4552" s="390">
        <f t="shared" si="952"/>
        <v>8.2479999999999993</v>
      </c>
      <c r="AH4552" s="390">
        <f t="shared" si="953"/>
        <v>7.8900000000000006</v>
      </c>
      <c r="AI4552" s="390">
        <f t="shared" si="954"/>
        <v>8.51</v>
      </c>
      <c r="AJ4552" s="390">
        <f t="shared" si="955"/>
        <v>7.5030000000000001</v>
      </c>
      <c r="AK4552" s="390">
        <f t="shared" si="956"/>
        <v>8.0440000000000005</v>
      </c>
      <c r="AL4552" s="390">
        <f t="shared" si="957"/>
        <v>8.0749999999999993</v>
      </c>
      <c r="AM4552" s="390">
        <f t="shared" si="958"/>
        <v>7.6319999999999997</v>
      </c>
      <c r="AN4552" s="390">
        <f t="shared" si="959"/>
        <v>7.0369999999999999</v>
      </c>
      <c r="AO4552" s="390">
        <f t="shared" si="960"/>
        <v>7.7240000000000002</v>
      </c>
    </row>
    <row r="4553" spans="1:41" ht="15" customHeight="1" x14ac:dyDescent="0.25">
      <c r="A4553" s="127" t="s">
        <v>5151</v>
      </c>
      <c r="B4553" s="125" t="s">
        <v>169</v>
      </c>
      <c r="C4553" s="125" t="s">
        <v>5139</v>
      </c>
      <c r="D4553" s="125" t="s">
        <v>4817</v>
      </c>
      <c r="F4553" s="126">
        <v>15.63</v>
      </c>
      <c r="G4553" s="126">
        <v>16.03</v>
      </c>
      <c r="H4553" s="126">
        <v>12.5</v>
      </c>
      <c r="I4553" s="126"/>
      <c r="J4553" s="317"/>
      <c r="K4553" s="323">
        <f>ROUND(SUMIF('VGT-Bewegungsdaten'!B:B,A4553,'VGT-Bewegungsdaten'!C:C),3)</f>
        <v>0</v>
      </c>
      <c r="L4553" s="324">
        <f>ROUND(SUMIF('VGT-Bewegungsdaten'!B:B,$A4553,'VGT-Bewegungsdaten'!D:D),2)</f>
        <v>0</v>
      </c>
      <c r="N4553" s="376" t="s">
        <v>4930</v>
      </c>
      <c r="O4553" s="376" t="s">
        <v>4950</v>
      </c>
      <c r="P4553" s="326">
        <f>ROUND(SUMIF('AV-Bewegungsdaten'!B:B,A4553,'AV-Bewegungsdaten'!C:C),3)</f>
        <v>0</v>
      </c>
      <c r="Q4553" s="324">
        <f>ROUND(SUMIF('AV-Bewegungsdaten'!B:B,$A4553,'AV-Bewegungsdaten'!D:D),2)</f>
        <v>0</v>
      </c>
      <c r="T4553" s="327"/>
      <c r="U4553" s="326">
        <f>ROUND(SUMIF('DV-Bewegungsdaten'!B:B,Kategorien!A4553,'DV-Bewegungsdaten'!D:D),3)</f>
        <v>0</v>
      </c>
      <c r="V4553" s="324">
        <f>ROUND(SUMIF('DV-Bewegungsdaten'!B:B,Kategorien!A4553,'DV-Bewegungsdaten'!E:E),3)</f>
        <v>0</v>
      </c>
      <c r="AD4553" s="390">
        <f t="shared" si="949"/>
        <v>10.124000000000002</v>
      </c>
      <c r="AE4553" s="390">
        <f t="shared" si="950"/>
        <v>11.817</v>
      </c>
      <c r="AF4553" s="390">
        <f t="shared" si="951"/>
        <v>12.955000000000002</v>
      </c>
      <c r="AG4553" s="390">
        <f t="shared" si="952"/>
        <v>12.858000000000001</v>
      </c>
      <c r="AH4553" s="390">
        <f t="shared" si="953"/>
        <v>12.500000000000002</v>
      </c>
      <c r="AI4553" s="390">
        <f t="shared" si="954"/>
        <v>13.120000000000001</v>
      </c>
      <c r="AJ4553" s="390">
        <f t="shared" si="955"/>
        <v>12.113000000000001</v>
      </c>
      <c r="AK4553" s="390">
        <f t="shared" si="956"/>
        <v>12.654000000000002</v>
      </c>
      <c r="AL4553" s="390">
        <f t="shared" si="957"/>
        <v>12.685</v>
      </c>
      <c r="AM4553" s="390">
        <f t="shared" si="958"/>
        <v>12.242000000000001</v>
      </c>
      <c r="AN4553" s="390">
        <f t="shared" si="959"/>
        <v>11.647000000000002</v>
      </c>
      <c r="AO4553" s="390">
        <f t="shared" si="960"/>
        <v>12.334000000000001</v>
      </c>
    </row>
    <row r="4554" spans="1:41" ht="15" customHeight="1" x14ac:dyDescent="0.25">
      <c r="A4554" s="127" t="s">
        <v>5171</v>
      </c>
      <c r="B4554" s="125" t="s">
        <v>169</v>
      </c>
      <c r="C4554" s="125" t="s">
        <v>5139</v>
      </c>
      <c r="D4554" s="125" t="s">
        <v>4818</v>
      </c>
      <c r="F4554" s="126">
        <v>14.83</v>
      </c>
      <c r="G4554" s="126">
        <v>15.23</v>
      </c>
      <c r="H4554" s="126">
        <v>11.86</v>
      </c>
      <c r="I4554" s="126"/>
      <c r="J4554" s="317"/>
      <c r="K4554" s="323">
        <f>ROUND(SUMIF('VGT-Bewegungsdaten'!B:B,A4554,'VGT-Bewegungsdaten'!C:C),3)</f>
        <v>0</v>
      </c>
      <c r="L4554" s="324">
        <f>ROUND(SUMIF('VGT-Bewegungsdaten'!B:B,$A4554,'VGT-Bewegungsdaten'!D:D),2)</f>
        <v>0</v>
      </c>
      <c r="N4554" s="376" t="s">
        <v>4930</v>
      </c>
      <c r="O4554" s="376" t="s">
        <v>4950</v>
      </c>
      <c r="P4554" s="326">
        <f>ROUND(SUMIF('AV-Bewegungsdaten'!B:B,A4554,'AV-Bewegungsdaten'!C:C),3)</f>
        <v>0</v>
      </c>
      <c r="Q4554" s="324">
        <f>ROUND(SUMIF('AV-Bewegungsdaten'!B:B,$A4554,'AV-Bewegungsdaten'!D:D),2)</f>
        <v>0</v>
      </c>
      <c r="T4554" s="327"/>
      <c r="U4554" s="326">
        <f>ROUND(SUMIF('DV-Bewegungsdaten'!B:B,Kategorien!A4554,'DV-Bewegungsdaten'!D:D),3)</f>
        <v>0</v>
      </c>
      <c r="V4554" s="324">
        <f>ROUND(SUMIF('DV-Bewegungsdaten'!B:B,Kategorien!A4554,'DV-Bewegungsdaten'!E:E),3)</f>
        <v>0</v>
      </c>
      <c r="AD4554" s="390">
        <f t="shared" si="949"/>
        <v>9.3240000000000016</v>
      </c>
      <c r="AE4554" s="390">
        <f t="shared" si="950"/>
        <v>11.016999999999999</v>
      </c>
      <c r="AF4554" s="390">
        <f t="shared" si="951"/>
        <v>12.155000000000001</v>
      </c>
      <c r="AG4554" s="390">
        <f t="shared" si="952"/>
        <v>12.058</v>
      </c>
      <c r="AH4554" s="390">
        <f t="shared" si="953"/>
        <v>11.700000000000001</v>
      </c>
      <c r="AI4554" s="390">
        <f t="shared" si="954"/>
        <v>12.32</v>
      </c>
      <c r="AJ4554" s="390">
        <f t="shared" si="955"/>
        <v>11.313000000000001</v>
      </c>
      <c r="AK4554" s="390">
        <f t="shared" si="956"/>
        <v>11.854000000000001</v>
      </c>
      <c r="AL4554" s="390">
        <f t="shared" si="957"/>
        <v>11.885</v>
      </c>
      <c r="AM4554" s="390">
        <f t="shared" si="958"/>
        <v>11.442</v>
      </c>
      <c r="AN4554" s="390">
        <f t="shared" si="959"/>
        <v>10.847000000000001</v>
      </c>
      <c r="AO4554" s="390">
        <f t="shared" si="960"/>
        <v>11.534000000000001</v>
      </c>
    </row>
    <row r="4555" spans="1:41" ht="15" customHeight="1" x14ac:dyDescent="0.25">
      <c r="A4555" s="127" t="s">
        <v>5172</v>
      </c>
      <c r="B4555" s="125" t="s">
        <v>169</v>
      </c>
      <c r="C4555" s="125" t="s">
        <v>5139</v>
      </c>
      <c r="D4555" s="125" t="s">
        <v>4819</v>
      </c>
      <c r="F4555" s="126">
        <v>13.23</v>
      </c>
      <c r="G4555" s="126">
        <v>13.63</v>
      </c>
      <c r="H4555" s="126">
        <v>10.58</v>
      </c>
      <c r="I4555" s="126"/>
      <c r="J4555" s="317"/>
      <c r="K4555" s="323">
        <f>ROUND(SUMIF('VGT-Bewegungsdaten'!B:B,A4555,'VGT-Bewegungsdaten'!C:C),3)</f>
        <v>0</v>
      </c>
      <c r="L4555" s="324">
        <f>ROUND(SUMIF('VGT-Bewegungsdaten'!B:B,$A4555,'VGT-Bewegungsdaten'!D:D),2)</f>
        <v>0</v>
      </c>
      <c r="N4555" s="376" t="s">
        <v>4930</v>
      </c>
      <c r="O4555" s="376" t="s">
        <v>4950</v>
      </c>
      <c r="P4555" s="326">
        <f>ROUND(SUMIF('AV-Bewegungsdaten'!B:B,A4555,'AV-Bewegungsdaten'!C:C),3)</f>
        <v>0</v>
      </c>
      <c r="Q4555" s="324">
        <f>ROUND(SUMIF('AV-Bewegungsdaten'!B:B,$A4555,'AV-Bewegungsdaten'!D:D),2)</f>
        <v>0</v>
      </c>
      <c r="T4555" s="327"/>
      <c r="U4555" s="326">
        <f>ROUND(SUMIF('DV-Bewegungsdaten'!B:B,Kategorien!A4555,'DV-Bewegungsdaten'!D:D),3)</f>
        <v>0</v>
      </c>
      <c r="V4555" s="324">
        <f>ROUND(SUMIF('DV-Bewegungsdaten'!B:B,Kategorien!A4555,'DV-Bewegungsdaten'!E:E),3)</f>
        <v>0</v>
      </c>
      <c r="AD4555" s="390">
        <f t="shared" si="949"/>
        <v>7.7240000000000011</v>
      </c>
      <c r="AE4555" s="390">
        <f t="shared" si="950"/>
        <v>9.4170000000000016</v>
      </c>
      <c r="AF4555" s="390">
        <f t="shared" si="951"/>
        <v>10.555</v>
      </c>
      <c r="AG4555" s="390">
        <f t="shared" si="952"/>
        <v>10.458</v>
      </c>
      <c r="AH4555" s="390">
        <f t="shared" si="953"/>
        <v>10.100000000000001</v>
      </c>
      <c r="AI4555" s="390">
        <f t="shared" si="954"/>
        <v>10.72</v>
      </c>
      <c r="AJ4555" s="390">
        <f t="shared" si="955"/>
        <v>9.713000000000001</v>
      </c>
      <c r="AK4555" s="390">
        <f t="shared" si="956"/>
        <v>10.254000000000001</v>
      </c>
      <c r="AL4555" s="390">
        <f t="shared" si="957"/>
        <v>10.285</v>
      </c>
      <c r="AM4555" s="390">
        <f t="shared" si="958"/>
        <v>9.8420000000000005</v>
      </c>
      <c r="AN4555" s="390">
        <f t="shared" si="959"/>
        <v>9.2469999999999999</v>
      </c>
      <c r="AO4555" s="390">
        <f t="shared" si="960"/>
        <v>9.9340000000000011</v>
      </c>
    </row>
    <row r="4556" spans="1:41" ht="15" customHeight="1" x14ac:dyDescent="0.25">
      <c r="A4556" s="127" t="s">
        <v>5173</v>
      </c>
      <c r="B4556" s="125" t="s">
        <v>169</v>
      </c>
      <c r="C4556" s="125" t="s">
        <v>5139</v>
      </c>
      <c r="D4556" s="125" t="s">
        <v>4820</v>
      </c>
      <c r="F4556" s="126">
        <v>10.82</v>
      </c>
      <c r="G4556" s="126">
        <v>11.22</v>
      </c>
      <c r="H4556" s="126">
        <v>8.66</v>
      </c>
      <c r="I4556" s="126"/>
      <c r="J4556" s="317"/>
      <c r="K4556" s="323">
        <f>ROUND(SUMIF('VGT-Bewegungsdaten'!B:B,A4556,'VGT-Bewegungsdaten'!C:C),3)</f>
        <v>0</v>
      </c>
      <c r="L4556" s="324">
        <f>ROUND(SUMIF('VGT-Bewegungsdaten'!B:B,$A4556,'VGT-Bewegungsdaten'!D:D),2)</f>
        <v>0</v>
      </c>
      <c r="N4556" s="376" t="s">
        <v>4930</v>
      </c>
      <c r="O4556" s="376" t="s">
        <v>4950</v>
      </c>
      <c r="P4556" s="326">
        <f>ROUND(SUMIF('AV-Bewegungsdaten'!B:B,A4556,'AV-Bewegungsdaten'!C:C),3)</f>
        <v>0</v>
      </c>
      <c r="Q4556" s="324">
        <f>ROUND(SUMIF('AV-Bewegungsdaten'!B:B,$A4556,'AV-Bewegungsdaten'!D:D),2)</f>
        <v>0</v>
      </c>
      <c r="T4556" s="327"/>
      <c r="U4556" s="326">
        <f>ROUND(SUMIF('DV-Bewegungsdaten'!B:B,Kategorien!A4556,'DV-Bewegungsdaten'!D:D),3)</f>
        <v>0</v>
      </c>
      <c r="V4556" s="324">
        <f>ROUND(SUMIF('DV-Bewegungsdaten'!B:B,Kategorien!A4556,'DV-Bewegungsdaten'!E:E),3)</f>
        <v>0</v>
      </c>
      <c r="AD4556" s="390">
        <f t="shared" si="949"/>
        <v>5.3140000000000009</v>
      </c>
      <c r="AE4556" s="390">
        <f t="shared" si="950"/>
        <v>7.0070000000000006</v>
      </c>
      <c r="AF4556" s="390">
        <f t="shared" si="951"/>
        <v>8.1449999999999996</v>
      </c>
      <c r="AG4556" s="390">
        <f t="shared" si="952"/>
        <v>8.048</v>
      </c>
      <c r="AH4556" s="390">
        <f t="shared" si="953"/>
        <v>7.6900000000000013</v>
      </c>
      <c r="AI4556" s="390">
        <f t="shared" si="954"/>
        <v>8.31</v>
      </c>
      <c r="AJ4556" s="390">
        <f t="shared" si="955"/>
        <v>7.3030000000000008</v>
      </c>
      <c r="AK4556" s="390">
        <f t="shared" si="956"/>
        <v>7.8440000000000012</v>
      </c>
      <c r="AL4556" s="390">
        <f t="shared" si="957"/>
        <v>7.875</v>
      </c>
      <c r="AM4556" s="390">
        <f t="shared" si="958"/>
        <v>7.4320000000000004</v>
      </c>
      <c r="AN4556" s="390">
        <f t="shared" si="959"/>
        <v>6.8370000000000006</v>
      </c>
      <c r="AO4556" s="390">
        <f t="shared" si="960"/>
        <v>7.5240000000000009</v>
      </c>
    </row>
    <row r="4557" spans="1:41" ht="15" customHeight="1" x14ac:dyDescent="0.25">
      <c r="A4557" s="127" t="s">
        <v>5152</v>
      </c>
      <c r="B4557" s="125" t="s">
        <v>169</v>
      </c>
      <c r="C4557" s="125" t="s">
        <v>5140</v>
      </c>
      <c r="D4557" s="125" t="s">
        <v>4817</v>
      </c>
      <c r="F4557" s="126">
        <v>15.35</v>
      </c>
      <c r="G4557" s="126">
        <v>15.75</v>
      </c>
      <c r="H4557" s="126">
        <v>12.28</v>
      </c>
      <c r="I4557" s="126"/>
      <c r="J4557" s="317"/>
      <c r="K4557" s="323">
        <f>ROUND(SUMIF('VGT-Bewegungsdaten'!B:B,A4557,'VGT-Bewegungsdaten'!C:C),3)</f>
        <v>0</v>
      </c>
      <c r="L4557" s="324">
        <f>ROUND(SUMIF('VGT-Bewegungsdaten'!B:B,$A4557,'VGT-Bewegungsdaten'!D:D),2)</f>
        <v>0</v>
      </c>
      <c r="N4557" s="376" t="s">
        <v>4930</v>
      </c>
      <c r="O4557" s="376" t="s">
        <v>4950</v>
      </c>
      <c r="P4557" s="326">
        <f>ROUND(SUMIF('AV-Bewegungsdaten'!B:B,A4557,'AV-Bewegungsdaten'!C:C),3)</f>
        <v>0</v>
      </c>
      <c r="Q4557" s="324">
        <f>ROUND(SUMIF('AV-Bewegungsdaten'!B:B,$A4557,'AV-Bewegungsdaten'!D:D),2)</f>
        <v>0</v>
      </c>
      <c r="T4557" s="327"/>
      <c r="U4557" s="326">
        <f>ROUND(SUMIF('DV-Bewegungsdaten'!B:B,Kategorien!A4557,'DV-Bewegungsdaten'!D:D),3)</f>
        <v>0</v>
      </c>
      <c r="V4557" s="324">
        <f>ROUND(SUMIF('DV-Bewegungsdaten'!B:B,Kategorien!A4557,'DV-Bewegungsdaten'!E:E),3)</f>
        <v>0</v>
      </c>
      <c r="AD4557" s="390">
        <f t="shared" si="949"/>
        <v>9.8440000000000012</v>
      </c>
      <c r="AE4557" s="390">
        <f t="shared" si="950"/>
        <v>11.536999999999999</v>
      </c>
      <c r="AF4557" s="390">
        <f t="shared" si="951"/>
        <v>12.675000000000001</v>
      </c>
      <c r="AG4557" s="390">
        <f t="shared" si="952"/>
        <v>12.577999999999999</v>
      </c>
      <c r="AH4557" s="390">
        <f t="shared" si="953"/>
        <v>12.22</v>
      </c>
      <c r="AI4557" s="390">
        <f t="shared" si="954"/>
        <v>12.84</v>
      </c>
      <c r="AJ4557" s="390">
        <f t="shared" si="955"/>
        <v>11.833</v>
      </c>
      <c r="AK4557" s="390">
        <f t="shared" si="956"/>
        <v>12.374000000000001</v>
      </c>
      <c r="AL4557" s="390">
        <f t="shared" si="957"/>
        <v>12.404999999999999</v>
      </c>
      <c r="AM4557" s="390">
        <f t="shared" si="958"/>
        <v>11.962</v>
      </c>
      <c r="AN4557" s="390">
        <f t="shared" si="959"/>
        <v>11.367000000000001</v>
      </c>
      <c r="AO4557" s="390">
        <f t="shared" si="960"/>
        <v>12.054</v>
      </c>
    </row>
    <row r="4558" spans="1:41" ht="15" customHeight="1" x14ac:dyDescent="0.25">
      <c r="A4558" s="127" t="s">
        <v>5174</v>
      </c>
      <c r="B4558" s="125" t="s">
        <v>169</v>
      </c>
      <c r="C4558" s="125" t="s">
        <v>5140</v>
      </c>
      <c r="D4558" s="125" t="s">
        <v>4818</v>
      </c>
      <c r="F4558" s="126">
        <v>14.56</v>
      </c>
      <c r="G4558" s="126">
        <v>14.96</v>
      </c>
      <c r="H4558" s="126">
        <v>11.65</v>
      </c>
      <c r="I4558" s="126"/>
      <c r="J4558" s="317"/>
      <c r="K4558" s="323">
        <f>ROUND(SUMIF('VGT-Bewegungsdaten'!B:B,A4558,'VGT-Bewegungsdaten'!C:C),3)</f>
        <v>0</v>
      </c>
      <c r="L4558" s="324">
        <f>ROUND(SUMIF('VGT-Bewegungsdaten'!B:B,$A4558,'VGT-Bewegungsdaten'!D:D),2)</f>
        <v>0</v>
      </c>
      <c r="N4558" s="376" t="s">
        <v>4930</v>
      </c>
      <c r="O4558" s="376" t="s">
        <v>4950</v>
      </c>
      <c r="P4558" s="326">
        <f>ROUND(SUMIF('AV-Bewegungsdaten'!B:B,A4558,'AV-Bewegungsdaten'!C:C),3)</f>
        <v>0</v>
      </c>
      <c r="Q4558" s="324">
        <f>ROUND(SUMIF('AV-Bewegungsdaten'!B:B,$A4558,'AV-Bewegungsdaten'!D:D),2)</f>
        <v>0</v>
      </c>
      <c r="T4558" s="327"/>
      <c r="U4558" s="326">
        <f>ROUND(SUMIF('DV-Bewegungsdaten'!B:B,Kategorien!A4558,'DV-Bewegungsdaten'!D:D),3)</f>
        <v>0</v>
      </c>
      <c r="V4558" s="324">
        <f>ROUND(SUMIF('DV-Bewegungsdaten'!B:B,Kategorien!A4558,'DV-Bewegungsdaten'!E:E),3)</f>
        <v>0</v>
      </c>
      <c r="AD4558" s="390">
        <f t="shared" si="949"/>
        <v>9.054000000000002</v>
      </c>
      <c r="AE4558" s="390">
        <f t="shared" si="950"/>
        <v>10.747</v>
      </c>
      <c r="AF4558" s="390">
        <f t="shared" si="951"/>
        <v>11.885000000000002</v>
      </c>
      <c r="AG4558" s="390">
        <f t="shared" si="952"/>
        <v>11.788</v>
      </c>
      <c r="AH4558" s="390">
        <f t="shared" si="953"/>
        <v>11.430000000000001</v>
      </c>
      <c r="AI4558" s="390">
        <f t="shared" si="954"/>
        <v>12.05</v>
      </c>
      <c r="AJ4558" s="390">
        <f t="shared" si="955"/>
        <v>11.043000000000001</v>
      </c>
      <c r="AK4558" s="390">
        <f t="shared" si="956"/>
        <v>11.584000000000001</v>
      </c>
      <c r="AL4558" s="390">
        <f t="shared" si="957"/>
        <v>11.615</v>
      </c>
      <c r="AM4558" s="390">
        <f t="shared" si="958"/>
        <v>11.172000000000001</v>
      </c>
      <c r="AN4558" s="390">
        <f t="shared" si="959"/>
        <v>10.577000000000002</v>
      </c>
      <c r="AO4558" s="390">
        <f t="shared" si="960"/>
        <v>11.264000000000001</v>
      </c>
    </row>
    <row r="4559" spans="1:41" ht="15" customHeight="1" x14ac:dyDescent="0.25">
      <c r="A4559" s="127" t="s">
        <v>5175</v>
      </c>
      <c r="B4559" s="125" t="s">
        <v>169</v>
      </c>
      <c r="C4559" s="125" t="s">
        <v>5140</v>
      </c>
      <c r="D4559" s="125" t="s">
        <v>4819</v>
      </c>
      <c r="F4559" s="126">
        <v>12.99</v>
      </c>
      <c r="G4559" s="126">
        <v>13.39</v>
      </c>
      <c r="H4559" s="126">
        <v>10.39</v>
      </c>
      <c r="I4559" s="126"/>
      <c r="J4559" s="317"/>
      <c r="K4559" s="323">
        <f>ROUND(SUMIF('VGT-Bewegungsdaten'!B:B,A4559,'VGT-Bewegungsdaten'!C:C),3)</f>
        <v>0</v>
      </c>
      <c r="L4559" s="324">
        <f>ROUND(SUMIF('VGT-Bewegungsdaten'!B:B,$A4559,'VGT-Bewegungsdaten'!D:D),2)</f>
        <v>0</v>
      </c>
      <c r="N4559" s="376" t="s">
        <v>4930</v>
      </c>
      <c r="O4559" s="376" t="s">
        <v>4950</v>
      </c>
      <c r="P4559" s="326">
        <f>ROUND(SUMIF('AV-Bewegungsdaten'!B:B,A4559,'AV-Bewegungsdaten'!C:C),3)</f>
        <v>0</v>
      </c>
      <c r="Q4559" s="324">
        <f>ROUND(SUMIF('AV-Bewegungsdaten'!B:B,$A4559,'AV-Bewegungsdaten'!D:D),2)</f>
        <v>0</v>
      </c>
      <c r="T4559" s="327"/>
      <c r="U4559" s="326">
        <f>ROUND(SUMIF('DV-Bewegungsdaten'!B:B,Kategorien!A4559,'DV-Bewegungsdaten'!D:D),3)</f>
        <v>0</v>
      </c>
      <c r="V4559" s="324">
        <f>ROUND(SUMIF('DV-Bewegungsdaten'!B:B,Kategorien!A4559,'DV-Bewegungsdaten'!E:E),3)</f>
        <v>0</v>
      </c>
      <c r="AD4559" s="390">
        <f t="shared" si="949"/>
        <v>7.4840000000000009</v>
      </c>
      <c r="AE4559" s="390">
        <f t="shared" si="950"/>
        <v>9.1769999999999996</v>
      </c>
      <c r="AF4559" s="390">
        <f t="shared" si="951"/>
        <v>10.315000000000001</v>
      </c>
      <c r="AG4559" s="390">
        <f t="shared" si="952"/>
        <v>10.218</v>
      </c>
      <c r="AH4559" s="390">
        <f t="shared" si="953"/>
        <v>9.8600000000000012</v>
      </c>
      <c r="AI4559" s="390">
        <f t="shared" si="954"/>
        <v>10.48</v>
      </c>
      <c r="AJ4559" s="390">
        <f t="shared" si="955"/>
        <v>9.4730000000000008</v>
      </c>
      <c r="AK4559" s="390">
        <f t="shared" si="956"/>
        <v>10.014000000000001</v>
      </c>
      <c r="AL4559" s="390">
        <f t="shared" si="957"/>
        <v>10.045</v>
      </c>
      <c r="AM4559" s="390">
        <f t="shared" si="958"/>
        <v>9.6020000000000003</v>
      </c>
      <c r="AN4559" s="390">
        <f t="shared" si="959"/>
        <v>9.0070000000000014</v>
      </c>
      <c r="AO4559" s="390">
        <f t="shared" si="960"/>
        <v>9.6940000000000008</v>
      </c>
    </row>
    <row r="4560" spans="1:41" ht="15" customHeight="1" x14ac:dyDescent="0.25">
      <c r="A4560" s="127" t="s">
        <v>5176</v>
      </c>
      <c r="B4560" s="125" t="s">
        <v>169</v>
      </c>
      <c r="C4560" s="125" t="s">
        <v>5140</v>
      </c>
      <c r="D4560" s="125" t="s">
        <v>4820</v>
      </c>
      <c r="F4560" s="126">
        <v>10.63</v>
      </c>
      <c r="G4560" s="126">
        <v>11.030000000000001</v>
      </c>
      <c r="H4560" s="126">
        <v>8.5</v>
      </c>
      <c r="I4560" s="126"/>
      <c r="J4560" s="317"/>
      <c r="K4560" s="323">
        <f>ROUND(SUMIF('VGT-Bewegungsdaten'!B:B,A4560,'VGT-Bewegungsdaten'!C:C),3)</f>
        <v>0</v>
      </c>
      <c r="L4560" s="324">
        <f>ROUND(SUMIF('VGT-Bewegungsdaten'!B:B,$A4560,'VGT-Bewegungsdaten'!D:D),2)</f>
        <v>0</v>
      </c>
      <c r="N4560" s="376" t="s">
        <v>4930</v>
      </c>
      <c r="O4560" s="376" t="s">
        <v>4950</v>
      </c>
      <c r="P4560" s="326">
        <f>ROUND(SUMIF('AV-Bewegungsdaten'!B:B,A4560,'AV-Bewegungsdaten'!C:C),3)</f>
        <v>0</v>
      </c>
      <c r="Q4560" s="324">
        <f>ROUND(SUMIF('AV-Bewegungsdaten'!B:B,$A4560,'AV-Bewegungsdaten'!D:D),2)</f>
        <v>0</v>
      </c>
      <c r="T4560" s="327"/>
      <c r="U4560" s="326">
        <f>ROUND(SUMIF('DV-Bewegungsdaten'!B:B,Kategorien!A4560,'DV-Bewegungsdaten'!D:D),3)</f>
        <v>0</v>
      </c>
      <c r="V4560" s="324">
        <f>ROUND(SUMIF('DV-Bewegungsdaten'!B:B,Kategorien!A4560,'DV-Bewegungsdaten'!E:E),3)</f>
        <v>0</v>
      </c>
      <c r="AD4560" s="390">
        <f t="shared" si="949"/>
        <v>5.1240000000000014</v>
      </c>
      <c r="AE4560" s="390">
        <f t="shared" si="950"/>
        <v>6.8170000000000011</v>
      </c>
      <c r="AF4560" s="390">
        <f t="shared" si="951"/>
        <v>7.955000000000001</v>
      </c>
      <c r="AG4560" s="390">
        <f t="shared" si="952"/>
        <v>7.8580000000000005</v>
      </c>
      <c r="AH4560" s="390">
        <f t="shared" si="953"/>
        <v>7.5000000000000018</v>
      </c>
      <c r="AI4560" s="390">
        <f t="shared" si="954"/>
        <v>8.120000000000001</v>
      </c>
      <c r="AJ4560" s="390">
        <f t="shared" si="955"/>
        <v>7.1130000000000013</v>
      </c>
      <c r="AK4560" s="390">
        <f t="shared" si="956"/>
        <v>7.6540000000000017</v>
      </c>
      <c r="AL4560" s="390">
        <f t="shared" si="957"/>
        <v>7.6850000000000005</v>
      </c>
      <c r="AM4560" s="390">
        <f t="shared" si="958"/>
        <v>7.2420000000000009</v>
      </c>
      <c r="AN4560" s="390">
        <f t="shared" si="959"/>
        <v>6.6470000000000011</v>
      </c>
      <c r="AO4560" s="390">
        <f t="shared" si="960"/>
        <v>7.3340000000000014</v>
      </c>
    </row>
    <row r="4561" spans="1:41" ht="15" customHeight="1" x14ac:dyDescent="0.25">
      <c r="A4561" s="127" t="s">
        <v>5153</v>
      </c>
      <c r="B4561" s="125" t="s">
        <v>169</v>
      </c>
      <c r="C4561" s="125" t="s">
        <v>5141</v>
      </c>
      <c r="D4561" s="125" t="s">
        <v>4817</v>
      </c>
      <c r="F4561" s="126">
        <v>15.07</v>
      </c>
      <c r="G4561" s="126">
        <v>15.47</v>
      </c>
      <c r="H4561" s="126">
        <v>12.06</v>
      </c>
      <c r="I4561" s="126"/>
      <c r="J4561" s="317"/>
      <c r="K4561" s="323">
        <f>ROUND(SUMIF('VGT-Bewegungsdaten'!B:B,A4561,'VGT-Bewegungsdaten'!C:C),3)</f>
        <v>0</v>
      </c>
      <c r="L4561" s="324">
        <f>ROUND(SUMIF('VGT-Bewegungsdaten'!B:B,$A4561,'VGT-Bewegungsdaten'!D:D),2)</f>
        <v>0</v>
      </c>
      <c r="N4561" s="376" t="s">
        <v>4930</v>
      </c>
      <c r="O4561" s="376" t="s">
        <v>4950</v>
      </c>
      <c r="P4561" s="326">
        <f>ROUND(SUMIF('AV-Bewegungsdaten'!B:B,A4561,'AV-Bewegungsdaten'!C:C),3)</f>
        <v>0</v>
      </c>
      <c r="Q4561" s="324">
        <f>ROUND(SUMIF('AV-Bewegungsdaten'!B:B,$A4561,'AV-Bewegungsdaten'!D:D),2)</f>
        <v>0</v>
      </c>
      <c r="T4561" s="327"/>
      <c r="U4561" s="326">
        <f>ROUND(SUMIF('DV-Bewegungsdaten'!B:B,Kategorien!A4561,'DV-Bewegungsdaten'!D:D),3)</f>
        <v>0</v>
      </c>
      <c r="V4561" s="324">
        <f>ROUND(SUMIF('DV-Bewegungsdaten'!B:B,Kategorien!A4561,'DV-Bewegungsdaten'!E:E),3)</f>
        <v>0</v>
      </c>
      <c r="AD4561" s="390">
        <f t="shared" si="949"/>
        <v>9.5640000000000001</v>
      </c>
      <c r="AE4561" s="390">
        <f t="shared" si="950"/>
        <v>11.257000000000001</v>
      </c>
      <c r="AF4561" s="390">
        <f t="shared" si="951"/>
        <v>12.395</v>
      </c>
      <c r="AG4561" s="390">
        <f t="shared" si="952"/>
        <v>12.298</v>
      </c>
      <c r="AH4561" s="390">
        <f t="shared" si="953"/>
        <v>11.940000000000001</v>
      </c>
      <c r="AI4561" s="390">
        <f t="shared" si="954"/>
        <v>12.56</v>
      </c>
      <c r="AJ4561" s="390">
        <f t="shared" si="955"/>
        <v>11.553000000000001</v>
      </c>
      <c r="AK4561" s="390">
        <f t="shared" si="956"/>
        <v>12.094000000000001</v>
      </c>
      <c r="AL4561" s="390">
        <f t="shared" si="957"/>
        <v>12.125</v>
      </c>
      <c r="AM4561" s="390">
        <f t="shared" si="958"/>
        <v>11.682</v>
      </c>
      <c r="AN4561" s="390">
        <f t="shared" si="959"/>
        <v>11.087</v>
      </c>
      <c r="AO4561" s="390">
        <f t="shared" si="960"/>
        <v>11.774000000000001</v>
      </c>
    </row>
    <row r="4562" spans="1:41" ht="15" customHeight="1" x14ac:dyDescent="0.25">
      <c r="A4562" s="127" t="s">
        <v>5177</v>
      </c>
      <c r="B4562" s="125" t="s">
        <v>169</v>
      </c>
      <c r="C4562" s="125" t="s">
        <v>5141</v>
      </c>
      <c r="D4562" s="125" t="s">
        <v>4818</v>
      </c>
      <c r="F4562" s="126">
        <v>14.3</v>
      </c>
      <c r="G4562" s="126">
        <v>14.700000000000001</v>
      </c>
      <c r="H4562" s="126">
        <v>11.44</v>
      </c>
      <c r="I4562" s="126"/>
      <c r="J4562" s="317"/>
      <c r="K4562" s="323">
        <f>ROUND(SUMIF('VGT-Bewegungsdaten'!B:B,A4562,'VGT-Bewegungsdaten'!C:C),3)</f>
        <v>0</v>
      </c>
      <c r="L4562" s="324">
        <f>ROUND(SUMIF('VGT-Bewegungsdaten'!B:B,$A4562,'VGT-Bewegungsdaten'!D:D),2)</f>
        <v>0</v>
      </c>
      <c r="N4562" s="376" t="s">
        <v>4930</v>
      </c>
      <c r="O4562" s="376" t="s">
        <v>4950</v>
      </c>
      <c r="P4562" s="326">
        <f>ROUND(SUMIF('AV-Bewegungsdaten'!B:B,A4562,'AV-Bewegungsdaten'!C:C),3)</f>
        <v>0</v>
      </c>
      <c r="Q4562" s="324">
        <f>ROUND(SUMIF('AV-Bewegungsdaten'!B:B,$A4562,'AV-Bewegungsdaten'!D:D),2)</f>
        <v>0</v>
      </c>
      <c r="T4562" s="327"/>
      <c r="U4562" s="326">
        <f>ROUND(SUMIF('DV-Bewegungsdaten'!B:B,Kategorien!A4562,'DV-Bewegungsdaten'!D:D),3)</f>
        <v>0</v>
      </c>
      <c r="V4562" s="324">
        <f>ROUND(SUMIF('DV-Bewegungsdaten'!B:B,Kategorien!A4562,'DV-Bewegungsdaten'!E:E),3)</f>
        <v>0</v>
      </c>
      <c r="AD4562" s="390">
        <f t="shared" si="949"/>
        <v>8.7940000000000005</v>
      </c>
      <c r="AE4562" s="390">
        <f t="shared" si="950"/>
        <v>10.487000000000002</v>
      </c>
      <c r="AF4562" s="390">
        <f t="shared" si="951"/>
        <v>11.625</v>
      </c>
      <c r="AG4562" s="390">
        <f t="shared" si="952"/>
        <v>11.528</v>
      </c>
      <c r="AH4562" s="390">
        <f t="shared" si="953"/>
        <v>11.170000000000002</v>
      </c>
      <c r="AI4562" s="390">
        <f t="shared" si="954"/>
        <v>11.790000000000001</v>
      </c>
      <c r="AJ4562" s="390">
        <f t="shared" si="955"/>
        <v>10.783000000000001</v>
      </c>
      <c r="AK4562" s="390">
        <f t="shared" si="956"/>
        <v>11.324000000000002</v>
      </c>
      <c r="AL4562" s="390">
        <f t="shared" si="957"/>
        <v>11.355</v>
      </c>
      <c r="AM4562" s="390">
        <f t="shared" si="958"/>
        <v>10.912000000000001</v>
      </c>
      <c r="AN4562" s="390">
        <f t="shared" si="959"/>
        <v>10.317</v>
      </c>
      <c r="AO4562" s="390">
        <f t="shared" si="960"/>
        <v>11.004000000000001</v>
      </c>
    </row>
    <row r="4563" spans="1:41" ht="15" customHeight="1" x14ac:dyDescent="0.25">
      <c r="A4563" s="127" t="s">
        <v>5178</v>
      </c>
      <c r="B4563" s="125" t="s">
        <v>169</v>
      </c>
      <c r="C4563" s="125" t="s">
        <v>5141</v>
      </c>
      <c r="D4563" s="125" t="s">
        <v>4819</v>
      </c>
      <c r="F4563" s="126">
        <v>12.75</v>
      </c>
      <c r="G4563" s="126">
        <v>13.15</v>
      </c>
      <c r="H4563" s="126">
        <v>10.199999999999999</v>
      </c>
      <c r="I4563" s="126"/>
      <c r="J4563" s="317"/>
      <c r="K4563" s="323">
        <f>ROUND(SUMIF('VGT-Bewegungsdaten'!B:B,A4563,'VGT-Bewegungsdaten'!C:C),3)</f>
        <v>0</v>
      </c>
      <c r="L4563" s="324">
        <f>ROUND(SUMIF('VGT-Bewegungsdaten'!B:B,$A4563,'VGT-Bewegungsdaten'!D:D),2)</f>
        <v>0</v>
      </c>
      <c r="N4563" s="376" t="s">
        <v>4930</v>
      </c>
      <c r="O4563" s="376" t="s">
        <v>4950</v>
      </c>
      <c r="P4563" s="326">
        <f>ROUND(SUMIF('AV-Bewegungsdaten'!B:B,A4563,'AV-Bewegungsdaten'!C:C),3)</f>
        <v>0</v>
      </c>
      <c r="Q4563" s="324">
        <f>ROUND(SUMIF('AV-Bewegungsdaten'!B:B,$A4563,'AV-Bewegungsdaten'!D:D),2)</f>
        <v>0</v>
      </c>
      <c r="T4563" s="327"/>
      <c r="U4563" s="326">
        <f>ROUND(SUMIF('DV-Bewegungsdaten'!B:B,Kategorien!A4563,'DV-Bewegungsdaten'!D:D),3)</f>
        <v>0</v>
      </c>
      <c r="V4563" s="324">
        <f>ROUND(SUMIF('DV-Bewegungsdaten'!B:B,Kategorien!A4563,'DV-Bewegungsdaten'!E:E),3)</f>
        <v>0</v>
      </c>
      <c r="AD4563" s="390">
        <f t="shared" si="949"/>
        <v>7.2440000000000007</v>
      </c>
      <c r="AE4563" s="390">
        <f t="shared" si="950"/>
        <v>8.9370000000000012</v>
      </c>
      <c r="AF4563" s="390">
        <f t="shared" si="951"/>
        <v>10.074999999999999</v>
      </c>
      <c r="AG4563" s="390">
        <f t="shared" si="952"/>
        <v>9.9779999999999998</v>
      </c>
      <c r="AH4563" s="390">
        <f t="shared" si="953"/>
        <v>9.620000000000001</v>
      </c>
      <c r="AI4563" s="390">
        <f t="shared" si="954"/>
        <v>10.24</v>
      </c>
      <c r="AJ4563" s="390">
        <f t="shared" si="955"/>
        <v>9.2330000000000005</v>
      </c>
      <c r="AK4563" s="390">
        <f t="shared" si="956"/>
        <v>9.7740000000000009</v>
      </c>
      <c r="AL4563" s="390">
        <f t="shared" si="957"/>
        <v>9.8049999999999997</v>
      </c>
      <c r="AM4563" s="390">
        <f t="shared" si="958"/>
        <v>9.3620000000000001</v>
      </c>
      <c r="AN4563" s="390">
        <f t="shared" si="959"/>
        <v>8.7669999999999995</v>
      </c>
      <c r="AO4563" s="390">
        <f t="shared" si="960"/>
        <v>9.4540000000000006</v>
      </c>
    </row>
    <row r="4564" spans="1:41" ht="15" customHeight="1" x14ac:dyDescent="0.25">
      <c r="A4564" s="127" t="s">
        <v>5179</v>
      </c>
      <c r="B4564" s="125" t="s">
        <v>169</v>
      </c>
      <c r="C4564" s="125" t="s">
        <v>5141</v>
      </c>
      <c r="D4564" s="125" t="s">
        <v>4820</v>
      </c>
      <c r="F4564" s="126">
        <v>10.44</v>
      </c>
      <c r="G4564" s="126">
        <v>10.84</v>
      </c>
      <c r="H4564" s="126">
        <v>8.35</v>
      </c>
      <c r="I4564" s="126"/>
      <c r="J4564" s="317"/>
      <c r="K4564" s="323">
        <f>ROUND(SUMIF('VGT-Bewegungsdaten'!B:B,A4564,'VGT-Bewegungsdaten'!C:C),3)</f>
        <v>0</v>
      </c>
      <c r="L4564" s="324">
        <f>ROUND(SUMIF('VGT-Bewegungsdaten'!B:B,$A4564,'VGT-Bewegungsdaten'!D:D),2)</f>
        <v>0</v>
      </c>
      <c r="N4564" s="376" t="s">
        <v>4930</v>
      </c>
      <c r="O4564" s="376" t="s">
        <v>4950</v>
      </c>
      <c r="P4564" s="326">
        <f>ROUND(SUMIF('AV-Bewegungsdaten'!B:B,A4564,'AV-Bewegungsdaten'!C:C),3)</f>
        <v>0</v>
      </c>
      <c r="Q4564" s="324">
        <f>ROUND(SUMIF('AV-Bewegungsdaten'!B:B,$A4564,'AV-Bewegungsdaten'!D:D),2)</f>
        <v>0</v>
      </c>
      <c r="T4564" s="327"/>
      <c r="U4564" s="326">
        <f>ROUND(SUMIF('DV-Bewegungsdaten'!B:B,Kategorien!A4564,'DV-Bewegungsdaten'!D:D),3)</f>
        <v>0</v>
      </c>
      <c r="V4564" s="324">
        <f>ROUND(SUMIF('DV-Bewegungsdaten'!B:B,Kategorien!A4564,'DV-Bewegungsdaten'!E:E),3)</f>
        <v>0</v>
      </c>
      <c r="AD4564" s="390">
        <f t="shared" si="949"/>
        <v>4.9340000000000002</v>
      </c>
      <c r="AE4564" s="390">
        <f t="shared" si="950"/>
        <v>6.6269999999999998</v>
      </c>
      <c r="AF4564" s="390">
        <f t="shared" si="951"/>
        <v>7.7649999999999997</v>
      </c>
      <c r="AG4564" s="390">
        <f t="shared" si="952"/>
        <v>7.6679999999999993</v>
      </c>
      <c r="AH4564" s="390">
        <f t="shared" si="953"/>
        <v>7.3100000000000005</v>
      </c>
      <c r="AI4564" s="390">
        <f t="shared" si="954"/>
        <v>7.93</v>
      </c>
      <c r="AJ4564" s="390">
        <f t="shared" si="955"/>
        <v>6.923</v>
      </c>
      <c r="AK4564" s="390">
        <f t="shared" si="956"/>
        <v>7.4640000000000004</v>
      </c>
      <c r="AL4564" s="390">
        <f t="shared" si="957"/>
        <v>7.4949999999999992</v>
      </c>
      <c r="AM4564" s="390">
        <f t="shared" si="958"/>
        <v>7.0519999999999996</v>
      </c>
      <c r="AN4564" s="390">
        <f t="shared" si="959"/>
        <v>6.4569999999999999</v>
      </c>
      <c r="AO4564" s="390">
        <f t="shared" si="960"/>
        <v>7.1440000000000001</v>
      </c>
    </row>
    <row r="4565" spans="1:41" ht="15" customHeight="1" x14ac:dyDescent="0.25">
      <c r="A4565" s="127" t="s">
        <v>5154</v>
      </c>
      <c r="B4565" s="125" t="s">
        <v>169</v>
      </c>
      <c r="C4565" s="125" t="s">
        <v>5142</v>
      </c>
      <c r="D4565" s="125" t="s">
        <v>4817</v>
      </c>
      <c r="F4565" s="126">
        <v>14.8</v>
      </c>
      <c r="G4565" s="126">
        <v>15.200000000000001</v>
      </c>
      <c r="H4565" s="126">
        <v>11.84</v>
      </c>
      <c r="I4565" s="126"/>
      <c r="J4565" s="317"/>
      <c r="K4565" s="323">
        <f>ROUND(SUMIF('VGT-Bewegungsdaten'!B:B,A4565,'VGT-Bewegungsdaten'!C:C),3)</f>
        <v>0</v>
      </c>
      <c r="L4565" s="324">
        <f>ROUND(SUMIF('VGT-Bewegungsdaten'!B:B,$A4565,'VGT-Bewegungsdaten'!D:D),2)</f>
        <v>0</v>
      </c>
      <c r="N4565" s="376" t="s">
        <v>4930</v>
      </c>
      <c r="O4565" s="376" t="s">
        <v>4950</v>
      </c>
      <c r="P4565" s="326">
        <f>ROUND(SUMIF('AV-Bewegungsdaten'!B:B,A4565,'AV-Bewegungsdaten'!C:C),3)</f>
        <v>0</v>
      </c>
      <c r="Q4565" s="324">
        <f>ROUND(SUMIF('AV-Bewegungsdaten'!B:B,$A4565,'AV-Bewegungsdaten'!D:D),2)</f>
        <v>0</v>
      </c>
      <c r="T4565" s="327"/>
      <c r="U4565" s="326">
        <f>ROUND(SUMIF('DV-Bewegungsdaten'!B:B,Kategorien!A4565,'DV-Bewegungsdaten'!D:D),3)</f>
        <v>0</v>
      </c>
      <c r="V4565" s="324">
        <f>ROUND(SUMIF('DV-Bewegungsdaten'!B:B,Kategorien!A4565,'DV-Bewegungsdaten'!E:E),3)</f>
        <v>0</v>
      </c>
      <c r="AD4565" s="390">
        <f t="shared" si="949"/>
        <v>9.2940000000000005</v>
      </c>
      <c r="AE4565" s="390">
        <f t="shared" si="950"/>
        <v>10.987000000000002</v>
      </c>
      <c r="AF4565" s="390">
        <f t="shared" si="951"/>
        <v>12.125</v>
      </c>
      <c r="AG4565" s="390">
        <f t="shared" si="952"/>
        <v>12.028</v>
      </c>
      <c r="AH4565" s="390">
        <f t="shared" si="953"/>
        <v>11.670000000000002</v>
      </c>
      <c r="AI4565" s="390">
        <f t="shared" si="954"/>
        <v>12.290000000000001</v>
      </c>
      <c r="AJ4565" s="390">
        <f t="shared" si="955"/>
        <v>11.283000000000001</v>
      </c>
      <c r="AK4565" s="390">
        <f t="shared" si="956"/>
        <v>11.824000000000002</v>
      </c>
      <c r="AL4565" s="390">
        <f t="shared" si="957"/>
        <v>11.855</v>
      </c>
      <c r="AM4565" s="390">
        <f t="shared" si="958"/>
        <v>11.412000000000001</v>
      </c>
      <c r="AN4565" s="390">
        <f t="shared" si="959"/>
        <v>10.817</v>
      </c>
      <c r="AO4565" s="390">
        <f t="shared" si="960"/>
        <v>11.504000000000001</v>
      </c>
    </row>
    <row r="4566" spans="1:41" ht="15" customHeight="1" x14ac:dyDescent="0.25">
      <c r="A4566" s="127" t="s">
        <v>5180</v>
      </c>
      <c r="B4566" s="125" t="s">
        <v>169</v>
      </c>
      <c r="C4566" s="125" t="s">
        <v>5142</v>
      </c>
      <c r="D4566" s="125" t="s">
        <v>4818</v>
      </c>
      <c r="F4566" s="126">
        <v>14.04</v>
      </c>
      <c r="G4566" s="126">
        <v>14.44</v>
      </c>
      <c r="H4566" s="126">
        <v>11.23</v>
      </c>
      <c r="I4566" s="126"/>
      <c r="J4566" s="317"/>
      <c r="K4566" s="323">
        <f>ROUND(SUMIF('VGT-Bewegungsdaten'!B:B,A4566,'VGT-Bewegungsdaten'!C:C),3)</f>
        <v>0</v>
      </c>
      <c r="L4566" s="324">
        <f>ROUND(SUMIF('VGT-Bewegungsdaten'!B:B,$A4566,'VGT-Bewegungsdaten'!D:D),2)</f>
        <v>0</v>
      </c>
      <c r="N4566" s="376" t="s">
        <v>4930</v>
      </c>
      <c r="O4566" s="376" t="s">
        <v>4950</v>
      </c>
      <c r="P4566" s="326">
        <f>ROUND(SUMIF('AV-Bewegungsdaten'!B:B,A4566,'AV-Bewegungsdaten'!C:C),3)</f>
        <v>0</v>
      </c>
      <c r="Q4566" s="324">
        <f>ROUND(SUMIF('AV-Bewegungsdaten'!B:B,$A4566,'AV-Bewegungsdaten'!D:D),2)</f>
        <v>0</v>
      </c>
      <c r="T4566" s="327"/>
      <c r="U4566" s="326">
        <f>ROUND(SUMIF('DV-Bewegungsdaten'!B:B,Kategorien!A4566,'DV-Bewegungsdaten'!D:D),3)</f>
        <v>0</v>
      </c>
      <c r="V4566" s="324">
        <f>ROUND(SUMIF('DV-Bewegungsdaten'!B:B,Kategorien!A4566,'DV-Bewegungsdaten'!E:E),3)</f>
        <v>0</v>
      </c>
      <c r="AD4566" s="390">
        <f t="shared" si="949"/>
        <v>8.5339999999999989</v>
      </c>
      <c r="AE4566" s="390">
        <f t="shared" si="950"/>
        <v>10.227</v>
      </c>
      <c r="AF4566" s="390">
        <f t="shared" si="951"/>
        <v>11.364999999999998</v>
      </c>
      <c r="AG4566" s="390">
        <f t="shared" si="952"/>
        <v>11.267999999999999</v>
      </c>
      <c r="AH4566" s="390">
        <f t="shared" si="953"/>
        <v>10.91</v>
      </c>
      <c r="AI4566" s="390">
        <f t="shared" si="954"/>
        <v>11.53</v>
      </c>
      <c r="AJ4566" s="390">
        <f t="shared" si="955"/>
        <v>10.523</v>
      </c>
      <c r="AK4566" s="390">
        <f t="shared" si="956"/>
        <v>11.064</v>
      </c>
      <c r="AL4566" s="390">
        <f t="shared" si="957"/>
        <v>11.094999999999999</v>
      </c>
      <c r="AM4566" s="390">
        <f t="shared" si="958"/>
        <v>10.651999999999999</v>
      </c>
      <c r="AN4566" s="390">
        <f t="shared" si="959"/>
        <v>10.056999999999999</v>
      </c>
      <c r="AO4566" s="390">
        <f t="shared" si="960"/>
        <v>10.744</v>
      </c>
    </row>
    <row r="4567" spans="1:41" ht="15" customHeight="1" x14ac:dyDescent="0.25">
      <c r="A4567" s="127" t="s">
        <v>5181</v>
      </c>
      <c r="B4567" s="125" t="s">
        <v>169</v>
      </c>
      <c r="C4567" s="125" t="s">
        <v>5142</v>
      </c>
      <c r="D4567" s="125" t="s">
        <v>4819</v>
      </c>
      <c r="F4567" s="126">
        <v>12.52</v>
      </c>
      <c r="G4567" s="126">
        <v>12.92</v>
      </c>
      <c r="H4567" s="126">
        <v>10.02</v>
      </c>
      <c r="I4567" s="126"/>
      <c r="J4567" s="317"/>
      <c r="K4567" s="323">
        <f>ROUND(SUMIF('VGT-Bewegungsdaten'!B:B,A4567,'VGT-Bewegungsdaten'!C:C),3)</f>
        <v>0</v>
      </c>
      <c r="L4567" s="324">
        <f>ROUND(SUMIF('VGT-Bewegungsdaten'!B:B,$A4567,'VGT-Bewegungsdaten'!D:D),2)</f>
        <v>0</v>
      </c>
      <c r="N4567" s="376" t="s">
        <v>4930</v>
      </c>
      <c r="O4567" s="376" t="s">
        <v>4950</v>
      </c>
      <c r="P4567" s="326">
        <f>ROUND(SUMIF('AV-Bewegungsdaten'!B:B,A4567,'AV-Bewegungsdaten'!C:C),3)</f>
        <v>0</v>
      </c>
      <c r="Q4567" s="324">
        <f>ROUND(SUMIF('AV-Bewegungsdaten'!B:B,$A4567,'AV-Bewegungsdaten'!D:D),2)</f>
        <v>0</v>
      </c>
      <c r="T4567" s="327"/>
      <c r="U4567" s="326">
        <f>ROUND(SUMIF('DV-Bewegungsdaten'!B:B,Kategorien!A4567,'DV-Bewegungsdaten'!D:D),3)</f>
        <v>0</v>
      </c>
      <c r="V4567" s="324">
        <f>ROUND(SUMIF('DV-Bewegungsdaten'!B:B,Kategorien!A4567,'DV-Bewegungsdaten'!E:E),3)</f>
        <v>0</v>
      </c>
      <c r="AD4567" s="390">
        <f t="shared" si="949"/>
        <v>7.0140000000000002</v>
      </c>
      <c r="AE4567" s="390">
        <f t="shared" si="950"/>
        <v>8.7070000000000007</v>
      </c>
      <c r="AF4567" s="390">
        <f t="shared" si="951"/>
        <v>9.8449999999999989</v>
      </c>
      <c r="AG4567" s="390">
        <f t="shared" si="952"/>
        <v>9.7479999999999993</v>
      </c>
      <c r="AH4567" s="390">
        <f t="shared" si="953"/>
        <v>9.39</v>
      </c>
      <c r="AI4567" s="390">
        <f t="shared" si="954"/>
        <v>10.01</v>
      </c>
      <c r="AJ4567" s="390">
        <f t="shared" si="955"/>
        <v>9.0030000000000001</v>
      </c>
      <c r="AK4567" s="390">
        <f t="shared" si="956"/>
        <v>9.5440000000000005</v>
      </c>
      <c r="AL4567" s="390">
        <f t="shared" si="957"/>
        <v>9.5749999999999993</v>
      </c>
      <c r="AM4567" s="390">
        <f t="shared" si="958"/>
        <v>9.1319999999999997</v>
      </c>
      <c r="AN4567" s="390">
        <f t="shared" si="959"/>
        <v>8.536999999999999</v>
      </c>
      <c r="AO4567" s="390">
        <f t="shared" si="960"/>
        <v>9.2240000000000002</v>
      </c>
    </row>
    <row r="4568" spans="1:41" ht="15" customHeight="1" x14ac:dyDescent="0.25">
      <c r="A4568" s="127" t="s">
        <v>5182</v>
      </c>
      <c r="B4568" s="125" t="s">
        <v>169</v>
      </c>
      <c r="C4568" s="125" t="s">
        <v>5142</v>
      </c>
      <c r="D4568" s="125" t="s">
        <v>4820</v>
      </c>
      <c r="F4568" s="126">
        <v>10.25</v>
      </c>
      <c r="G4568" s="126">
        <v>10.65</v>
      </c>
      <c r="H4568" s="126">
        <v>8.1999999999999993</v>
      </c>
      <c r="I4568" s="126"/>
      <c r="J4568" s="317"/>
      <c r="K4568" s="323">
        <f>ROUND(SUMIF('VGT-Bewegungsdaten'!B:B,A4568,'VGT-Bewegungsdaten'!C:C),3)</f>
        <v>0</v>
      </c>
      <c r="L4568" s="324">
        <f>ROUND(SUMIF('VGT-Bewegungsdaten'!B:B,$A4568,'VGT-Bewegungsdaten'!D:D),2)</f>
        <v>0</v>
      </c>
      <c r="N4568" s="376" t="s">
        <v>4930</v>
      </c>
      <c r="O4568" s="376" t="s">
        <v>4950</v>
      </c>
      <c r="P4568" s="326">
        <f>ROUND(SUMIF('AV-Bewegungsdaten'!B:B,A4568,'AV-Bewegungsdaten'!C:C),3)</f>
        <v>0</v>
      </c>
      <c r="Q4568" s="324">
        <f>ROUND(SUMIF('AV-Bewegungsdaten'!B:B,$A4568,'AV-Bewegungsdaten'!D:D),2)</f>
        <v>0</v>
      </c>
      <c r="T4568" s="327"/>
      <c r="U4568" s="326">
        <f>ROUND(SUMIF('DV-Bewegungsdaten'!B:B,Kategorien!A4568,'DV-Bewegungsdaten'!D:D),3)</f>
        <v>0</v>
      </c>
      <c r="V4568" s="324">
        <f>ROUND(SUMIF('DV-Bewegungsdaten'!B:B,Kategorien!A4568,'DV-Bewegungsdaten'!E:E),3)</f>
        <v>0</v>
      </c>
      <c r="AD4568" s="390">
        <f t="shared" si="949"/>
        <v>4.7440000000000007</v>
      </c>
      <c r="AE4568" s="390">
        <f t="shared" si="950"/>
        <v>6.4370000000000003</v>
      </c>
      <c r="AF4568" s="390">
        <f t="shared" si="951"/>
        <v>7.5750000000000002</v>
      </c>
      <c r="AG4568" s="390">
        <f t="shared" si="952"/>
        <v>7.4779999999999998</v>
      </c>
      <c r="AH4568" s="390">
        <f t="shared" si="953"/>
        <v>7.120000000000001</v>
      </c>
      <c r="AI4568" s="390">
        <f t="shared" si="954"/>
        <v>7.74</v>
      </c>
      <c r="AJ4568" s="390">
        <f t="shared" si="955"/>
        <v>6.7330000000000005</v>
      </c>
      <c r="AK4568" s="390">
        <f t="shared" si="956"/>
        <v>7.2740000000000009</v>
      </c>
      <c r="AL4568" s="390">
        <f t="shared" si="957"/>
        <v>7.3049999999999997</v>
      </c>
      <c r="AM4568" s="390">
        <f t="shared" si="958"/>
        <v>6.8620000000000001</v>
      </c>
      <c r="AN4568" s="390">
        <f t="shared" si="959"/>
        <v>6.2670000000000003</v>
      </c>
      <c r="AO4568" s="390">
        <f t="shared" si="960"/>
        <v>6.9540000000000006</v>
      </c>
    </row>
    <row r="4569" spans="1:41" ht="15" customHeight="1" x14ac:dyDescent="0.25">
      <c r="A4569" s="127" t="s">
        <v>5155</v>
      </c>
      <c r="B4569" s="125" t="s">
        <v>169</v>
      </c>
      <c r="C4569" s="125" t="s">
        <v>5143</v>
      </c>
      <c r="D4569" s="125" t="s">
        <v>4817</v>
      </c>
      <c r="F4569" s="126">
        <v>14.54</v>
      </c>
      <c r="G4569" s="126">
        <v>14.94</v>
      </c>
      <c r="H4569" s="126">
        <v>11.63</v>
      </c>
      <c r="I4569" s="126"/>
      <c r="J4569" s="317"/>
      <c r="K4569" s="323">
        <f>ROUND(SUMIF('VGT-Bewegungsdaten'!B:B,A4569,'VGT-Bewegungsdaten'!C:C),3)</f>
        <v>0</v>
      </c>
      <c r="L4569" s="324">
        <f>ROUND(SUMIF('VGT-Bewegungsdaten'!B:B,$A4569,'VGT-Bewegungsdaten'!D:D),2)</f>
        <v>0</v>
      </c>
      <c r="N4569" s="376" t="s">
        <v>4930</v>
      </c>
      <c r="O4569" s="376" t="s">
        <v>4950</v>
      </c>
      <c r="P4569" s="326">
        <f>ROUND(SUMIF('AV-Bewegungsdaten'!B:B,A4569,'AV-Bewegungsdaten'!C:C),3)</f>
        <v>0</v>
      </c>
      <c r="Q4569" s="324">
        <f>ROUND(SUMIF('AV-Bewegungsdaten'!B:B,$A4569,'AV-Bewegungsdaten'!D:D),2)</f>
        <v>0</v>
      </c>
      <c r="T4569" s="327"/>
      <c r="U4569" s="326">
        <f>ROUND(SUMIF('DV-Bewegungsdaten'!B:B,Kategorien!A4569,'DV-Bewegungsdaten'!D:D),3)</f>
        <v>0</v>
      </c>
      <c r="V4569" s="324">
        <f>ROUND(SUMIF('DV-Bewegungsdaten'!B:B,Kategorien!A4569,'DV-Bewegungsdaten'!E:E),3)</f>
        <v>0</v>
      </c>
      <c r="AD4569" s="390">
        <f t="shared" si="949"/>
        <v>9.0339999999999989</v>
      </c>
      <c r="AE4569" s="390">
        <f t="shared" si="950"/>
        <v>10.727</v>
      </c>
      <c r="AF4569" s="390">
        <f t="shared" si="951"/>
        <v>11.864999999999998</v>
      </c>
      <c r="AG4569" s="390">
        <f t="shared" si="952"/>
        <v>11.767999999999999</v>
      </c>
      <c r="AH4569" s="390">
        <f t="shared" si="953"/>
        <v>11.41</v>
      </c>
      <c r="AI4569" s="390">
        <f t="shared" si="954"/>
        <v>12.03</v>
      </c>
      <c r="AJ4569" s="390">
        <f t="shared" si="955"/>
        <v>11.023</v>
      </c>
      <c r="AK4569" s="390">
        <f t="shared" si="956"/>
        <v>11.564</v>
      </c>
      <c r="AL4569" s="390">
        <f t="shared" si="957"/>
        <v>11.594999999999999</v>
      </c>
      <c r="AM4569" s="390">
        <f t="shared" si="958"/>
        <v>11.151999999999999</v>
      </c>
      <c r="AN4569" s="390">
        <f t="shared" si="959"/>
        <v>10.556999999999999</v>
      </c>
      <c r="AO4569" s="390">
        <f t="shared" si="960"/>
        <v>11.244</v>
      </c>
    </row>
    <row r="4570" spans="1:41" ht="15" customHeight="1" x14ac:dyDescent="0.25">
      <c r="A4570" s="127" t="s">
        <v>5183</v>
      </c>
      <c r="B4570" s="125" t="s">
        <v>169</v>
      </c>
      <c r="C4570" s="125" t="s">
        <v>5143</v>
      </c>
      <c r="D4570" s="125" t="s">
        <v>4818</v>
      </c>
      <c r="F4570" s="126">
        <v>13.79</v>
      </c>
      <c r="G4570" s="126">
        <v>14.19</v>
      </c>
      <c r="H4570" s="126">
        <v>11.03</v>
      </c>
      <c r="I4570" s="126"/>
      <c r="J4570" s="317"/>
      <c r="K4570" s="323">
        <f>ROUND(SUMIF('VGT-Bewegungsdaten'!B:B,A4570,'VGT-Bewegungsdaten'!C:C),3)</f>
        <v>0</v>
      </c>
      <c r="L4570" s="324">
        <f>ROUND(SUMIF('VGT-Bewegungsdaten'!B:B,$A4570,'VGT-Bewegungsdaten'!D:D),2)</f>
        <v>0</v>
      </c>
      <c r="N4570" s="376" t="s">
        <v>4930</v>
      </c>
      <c r="O4570" s="376" t="s">
        <v>4950</v>
      </c>
      <c r="P4570" s="326">
        <f>ROUND(SUMIF('AV-Bewegungsdaten'!B:B,A4570,'AV-Bewegungsdaten'!C:C),3)</f>
        <v>0</v>
      </c>
      <c r="Q4570" s="324">
        <f>ROUND(SUMIF('AV-Bewegungsdaten'!B:B,$A4570,'AV-Bewegungsdaten'!D:D),2)</f>
        <v>0</v>
      </c>
      <c r="T4570" s="327"/>
      <c r="U4570" s="326">
        <f>ROUND(SUMIF('DV-Bewegungsdaten'!B:B,Kategorien!A4570,'DV-Bewegungsdaten'!D:D),3)</f>
        <v>0</v>
      </c>
      <c r="V4570" s="324">
        <f>ROUND(SUMIF('DV-Bewegungsdaten'!B:B,Kategorien!A4570,'DV-Bewegungsdaten'!E:E),3)</f>
        <v>0</v>
      </c>
      <c r="AD4570" s="390">
        <f t="shared" si="949"/>
        <v>8.2839999999999989</v>
      </c>
      <c r="AE4570" s="390">
        <f t="shared" si="950"/>
        <v>9.9770000000000003</v>
      </c>
      <c r="AF4570" s="390">
        <f t="shared" si="951"/>
        <v>11.114999999999998</v>
      </c>
      <c r="AG4570" s="390">
        <f t="shared" si="952"/>
        <v>11.017999999999999</v>
      </c>
      <c r="AH4570" s="390">
        <f t="shared" si="953"/>
        <v>10.66</v>
      </c>
      <c r="AI4570" s="390">
        <f t="shared" si="954"/>
        <v>11.28</v>
      </c>
      <c r="AJ4570" s="390">
        <f t="shared" si="955"/>
        <v>10.273</v>
      </c>
      <c r="AK4570" s="390">
        <f t="shared" si="956"/>
        <v>10.814</v>
      </c>
      <c r="AL4570" s="390">
        <f t="shared" si="957"/>
        <v>10.844999999999999</v>
      </c>
      <c r="AM4570" s="390">
        <f t="shared" si="958"/>
        <v>10.401999999999999</v>
      </c>
      <c r="AN4570" s="390">
        <f t="shared" si="959"/>
        <v>9.8069999999999986</v>
      </c>
      <c r="AO4570" s="390">
        <f t="shared" si="960"/>
        <v>10.494</v>
      </c>
    </row>
    <row r="4571" spans="1:41" ht="15" customHeight="1" x14ac:dyDescent="0.25">
      <c r="A4571" s="127" t="s">
        <v>5184</v>
      </c>
      <c r="B4571" s="125" t="s">
        <v>169</v>
      </c>
      <c r="C4571" s="125" t="s">
        <v>5143</v>
      </c>
      <c r="D4571" s="125" t="s">
        <v>4819</v>
      </c>
      <c r="F4571" s="126">
        <v>12.3</v>
      </c>
      <c r="G4571" s="126">
        <v>12.700000000000001</v>
      </c>
      <c r="H4571" s="126">
        <v>9.84</v>
      </c>
      <c r="I4571" s="126"/>
      <c r="J4571" s="317"/>
      <c r="K4571" s="323">
        <f>ROUND(SUMIF('VGT-Bewegungsdaten'!B:B,A4571,'VGT-Bewegungsdaten'!C:C),3)</f>
        <v>0</v>
      </c>
      <c r="L4571" s="324">
        <f>ROUND(SUMIF('VGT-Bewegungsdaten'!B:B,$A4571,'VGT-Bewegungsdaten'!D:D),2)</f>
        <v>0</v>
      </c>
      <c r="N4571" s="376" t="s">
        <v>4930</v>
      </c>
      <c r="O4571" s="376" t="s">
        <v>4950</v>
      </c>
      <c r="P4571" s="326">
        <f>ROUND(SUMIF('AV-Bewegungsdaten'!B:B,A4571,'AV-Bewegungsdaten'!C:C),3)</f>
        <v>0</v>
      </c>
      <c r="Q4571" s="324">
        <f>ROUND(SUMIF('AV-Bewegungsdaten'!B:B,$A4571,'AV-Bewegungsdaten'!D:D),2)</f>
        <v>0</v>
      </c>
      <c r="T4571" s="327"/>
      <c r="U4571" s="326">
        <f>ROUND(SUMIF('DV-Bewegungsdaten'!B:B,Kategorien!A4571,'DV-Bewegungsdaten'!D:D),3)</f>
        <v>0</v>
      </c>
      <c r="V4571" s="324">
        <f>ROUND(SUMIF('DV-Bewegungsdaten'!B:B,Kategorien!A4571,'DV-Bewegungsdaten'!E:E),3)</f>
        <v>0</v>
      </c>
      <c r="AD4571" s="390">
        <f t="shared" si="949"/>
        <v>6.7940000000000014</v>
      </c>
      <c r="AE4571" s="390">
        <f t="shared" si="950"/>
        <v>8.4870000000000019</v>
      </c>
      <c r="AF4571" s="390">
        <f t="shared" si="951"/>
        <v>9.625</v>
      </c>
      <c r="AG4571" s="390">
        <f t="shared" si="952"/>
        <v>9.5280000000000005</v>
      </c>
      <c r="AH4571" s="390">
        <f t="shared" si="953"/>
        <v>9.1700000000000017</v>
      </c>
      <c r="AI4571" s="390">
        <f t="shared" si="954"/>
        <v>9.7900000000000009</v>
      </c>
      <c r="AJ4571" s="390">
        <f t="shared" si="955"/>
        <v>8.7830000000000013</v>
      </c>
      <c r="AK4571" s="390">
        <f t="shared" si="956"/>
        <v>9.3240000000000016</v>
      </c>
      <c r="AL4571" s="390">
        <f t="shared" si="957"/>
        <v>9.3550000000000004</v>
      </c>
      <c r="AM4571" s="390">
        <f t="shared" si="958"/>
        <v>8.9120000000000008</v>
      </c>
      <c r="AN4571" s="390">
        <f t="shared" si="959"/>
        <v>8.3170000000000002</v>
      </c>
      <c r="AO4571" s="390">
        <f t="shared" si="960"/>
        <v>9.0040000000000013</v>
      </c>
    </row>
    <row r="4572" spans="1:41" ht="15" customHeight="1" x14ac:dyDescent="0.25">
      <c r="A4572" s="127" t="s">
        <v>5185</v>
      </c>
      <c r="B4572" s="125" t="s">
        <v>169</v>
      </c>
      <c r="C4572" s="125" t="s">
        <v>5143</v>
      </c>
      <c r="D4572" s="125" t="s">
        <v>4820</v>
      </c>
      <c r="F4572" s="126">
        <v>10.06</v>
      </c>
      <c r="G4572" s="126">
        <v>10.46</v>
      </c>
      <c r="H4572" s="126">
        <v>8.0500000000000007</v>
      </c>
      <c r="I4572" s="126"/>
      <c r="J4572" s="317"/>
      <c r="K4572" s="323">
        <f>ROUND(SUMIF('VGT-Bewegungsdaten'!B:B,A4572,'VGT-Bewegungsdaten'!C:C),3)</f>
        <v>0</v>
      </c>
      <c r="L4572" s="324">
        <f>ROUND(SUMIF('VGT-Bewegungsdaten'!B:B,$A4572,'VGT-Bewegungsdaten'!D:D),2)</f>
        <v>0</v>
      </c>
      <c r="N4572" s="376" t="s">
        <v>4930</v>
      </c>
      <c r="O4572" s="376" t="s">
        <v>4950</v>
      </c>
      <c r="P4572" s="326">
        <f>ROUND(SUMIF('AV-Bewegungsdaten'!B:B,A4572,'AV-Bewegungsdaten'!C:C),3)</f>
        <v>0</v>
      </c>
      <c r="Q4572" s="324">
        <f>ROUND(SUMIF('AV-Bewegungsdaten'!B:B,$A4572,'AV-Bewegungsdaten'!D:D),2)</f>
        <v>0</v>
      </c>
      <c r="T4572" s="327"/>
      <c r="U4572" s="326">
        <f>ROUND(SUMIF('DV-Bewegungsdaten'!B:B,Kategorien!A4572,'DV-Bewegungsdaten'!D:D),3)</f>
        <v>0</v>
      </c>
      <c r="V4572" s="324">
        <f>ROUND(SUMIF('DV-Bewegungsdaten'!B:B,Kategorien!A4572,'DV-Bewegungsdaten'!E:E),3)</f>
        <v>0</v>
      </c>
      <c r="AD4572" s="390">
        <f t="shared" si="949"/>
        <v>4.5540000000000012</v>
      </c>
      <c r="AE4572" s="390">
        <f t="shared" si="950"/>
        <v>6.2470000000000008</v>
      </c>
      <c r="AF4572" s="390">
        <f t="shared" si="951"/>
        <v>7.3850000000000007</v>
      </c>
      <c r="AG4572" s="390">
        <f t="shared" si="952"/>
        <v>7.2880000000000003</v>
      </c>
      <c r="AH4572" s="390">
        <f t="shared" si="953"/>
        <v>6.9300000000000015</v>
      </c>
      <c r="AI4572" s="390">
        <f t="shared" si="954"/>
        <v>7.5500000000000007</v>
      </c>
      <c r="AJ4572" s="390">
        <f t="shared" si="955"/>
        <v>6.543000000000001</v>
      </c>
      <c r="AK4572" s="390">
        <f t="shared" si="956"/>
        <v>7.0840000000000014</v>
      </c>
      <c r="AL4572" s="390">
        <f t="shared" si="957"/>
        <v>7.1150000000000002</v>
      </c>
      <c r="AM4572" s="390">
        <f t="shared" si="958"/>
        <v>6.6720000000000006</v>
      </c>
      <c r="AN4572" s="390">
        <f t="shared" si="959"/>
        <v>6.0770000000000008</v>
      </c>
      <c r="AO4572" s="390">
        <f t="shared" si="960"/>
        <v>6.7640000000000011</v>
      </c>
    </row>
    <row r="4573" spans="1:41" ht="15" customHeight="1" x14ac:dyDescent="0.25">
      <c r="A4573" s="127" t="s">
        <v>5156</v>
      </c>
      <c r="B4573" s="125" t="s">
        <v>169</v>
      </c>
      <c r="C4573" s="125" t="s">
        <v>5144</v>
      </c>
      <c r="D4573" s="125" t="s">
        <v>4817</v>
      </c>
      <c r="F4573" s="126">
        <v>14.27</v>
      </c>
      <c r="G4573" s="126">
        <v>14.67</v>
      </c>
      <c r="H4573" s="126">
        <v>11.42</v>
      </c>
      <c r="I4573" s="126"/>
      <c r="J4573" s="317"/>
      <c r="K4573" s="323">
        <f>ROUND(SUMIF('VGT-Bewegungsdaten'!B:B,A4573,'VGT-Bewegungsdaten'!C:C),3)</f>
        <v>0</v>
      </c>
      <c r="L4573" s="324">
        <f>ROUND(SUMIF('VGT-Bewegungsdaten'!B:B,$A4573,'VGT-Bewegungsdaten'!D:D),2)</f>
        <v>0</v>
      </c>
      <c r="N4573" s="376" t="s">
        <v>4930</v>
      </c>
      <c r="O4573" s="376" t="s">
        <v>4950</v>
      </c>
      <c r="P4573" s="326">
        <f>ROUND(SUMIF('AV-Bewegungsdaten'!B:B,A4573,'AV-Bewegungsdaten'!C:C),3)</f>
        <v>0</v>
      </c>
      <c r="Q4573" s="324">
        <f>ROUND(SUMIF('AV-Bewegungsdaten'!B:B,$A4573,'AV-Bewegungsdaten'!D:D),2)</f>
        <v>0</v>
      </c>
      <c r="T4573" s="327"/>
      <c r="U4573" s="326">
        <f>ROUND(SUMIF('DV-Bewegungsdaten'!B:B,Kategorien!A4573,'DV-Bewegungsdaten'!D:D),3)</f>
        <v>0</v>
      </c>
      <c r="V4573" s="324">
        <f>ROUND(SUMIF('DV-Bewegungsdaten'!B:B,Kategorien!A4573,'DV-Bewegungsdaten'!E:E),3)</f>
        <v>0</v>
      </c>
      <c r="AD4573" s="390">
        <f t="shared" si="949"/>
        <v>8.7639999999999993</v>
      </c>
      <c r="AE4573" s="390">
        <f t="shared" si="950"/>
        <v>10.457000000000001</v>
      </c>
      <c r="AF4573" s="390">
        <f t="shared" si="951"/>
        <v>11.594999999999999</v>
      </c>
      <c r="AG4573" s="390">
        <f t="shared" si="952"/>
        <v>11.497999999999999</v>
      </c>
      <c r="AH4573" s="390">
        <f t="shared" si="953"/>
        <v>11.14</v>
      </c>
      <c r="AI4573" s="390">
        <f t="shared" si="954"/>
        <v>11.76</v>
      </c>
      <c r="AJ4573" s="390">
        <f t="shared" si="955"/>
        <v>10.753</v>
      </c>
      <c r="AK4573" s="390">
        <f t="shared" si="956"/>
        <v>11.294</v>
      </c>
      <c r="AL4573" s="390">
        <f t="shared" si="957"/>
        <v>11.324999999999999</v>
      </c>
      <c r="AM4573" s="390">
        <f t="shared" si="958"/>
        <v>10.882</v>
      </c>
      <c r="AN4573" s="390">
        <f t="shared" si="959"/>
        <v>10.286999999999999</v>
      </c>
      <c r="AO4573" s="390">
        <f t="shared" si="960"/>
        <v>10.974</v>
      </c>
    </row>
    <row r="4574" spans="1:41" ht="15" customHeight="1" x14ac:dyDescent="0.25">
      <c r="A4574" s="127" t="s">
        <v>5186</v>
      </c>
      <c r="B4574" s="125" t="s">
        <v>169</v>
      </c>
      <c r="C4574" s="125" t="s">
        <v>5144</v>
      </c>
      <c r="D4574" s="125" t="s">
        <v>4818</v>
      </c>
      <c r="F4574" s="126">
        <v>13.54</v>
      </c>
      <c r="G4574" s="126">
        <v>13.94</v>
      </c>
      <c r="H4574" s="126">
        <v>10.83</v>
      </c>
      <c r="I4574" s="126"/>
      <c r="J4574" s="317"/>
      <c r="K4574" s="323">
        <f>ROUND(SUMIF('VGT-Bewegungsdaten'!B:B,A4574,'VGT-Bewegungsdaten'!C:C),3)</f>
        <v>0</v>
      </c>
      <c r="L4574" s="324">
        <f>ROUND(SUMIF('VGT-Bewegungsdaten'!B:B,$A4574,'VGT-Bewegungsdaten'!D:D),2)</f>
        <v>0</v>
      </c>
      <c r="N4574" s="376" t="s">
        <v>4930</v>
      </c>
      <c r="O4574" s="376" t="s">
        <v>4950</v>
      </c>
      <c r="P4574" s="326">
        <f>ROUND(SUMIF('AV-Bewegungsdaten'!B:B,A4574,'AV-Bewegungsdaten'!C:C),3)</f>
        <v>0</v>
      </c>
      <c r="Q4574" s="324">
        <f>ROUND(SUMIF('AV-Bewegungsdaten'!B:B,$A4574,'AV-Bewegungsdaten'!D:D),2)</f>
        <v>0</v>
      </c>
      <c r="T4574" s="327"/>
      <c r="U4574" s="326">
        <f>ROUND(SUMIF('DV-Bewegungsdaten'!B:B,Kategorien!A4574,'DV-Bewegungsdaten'!D:D),3)</f>
        <v>0</v>
      </c>
      <c r="V4574" s="324">
        <f>ROUND(SUMIF('DV-Bewegungsdaten'!B:B,Kategorien!A4574,'DV-Bewegungsdaten'!E:E),3)</f>
        <v>0</v>
      </c>
      <c r="AD4574" s="390">
        <f t="shared" si="949"/>
        <v>8.0339999999999989</v>
      </c>
      <c r="AE4574" s="390">
        <f t="shared" si="950"/>
        <v>9.7270000000000003</v>
      </c>
      <c r="AF4574" s="390">
        <f t="shared" si="951"/>
        <v>10.864999999999998</v>
      </c>
      <c r="AG4574" s="390">
        <f t="shared" si="952"/>
        <v>10.767999999999999</v>
      </c>
      <c r="AH4574" s="390">
        <f t="shared" si="953"/>
        <v>10.41</v>
      </c>
      <c r="AI4574" s="390">
        <f t="shared" si="954"/>
        <v>11.03</v>
      </c>
      <c r="AJ4574" s="390">
        <f t="shared" si="955"/>
        <v>10.023</v>
      </c>
      <c r="AK4574" s="390">
        <f t="shared" si="956"/>
        <v>10.564</v>
      </c>
      <c r="AL4574" s="390">
        <f t="shared" si="957"/>
        <v>10.594999999999999</v>
      </c>
      <c r="AM4574" s="390">
        <f t="shared" si="958"/>
        <v>10.151999999999999</v>
      </c>
      <c r="AN4574" s="390">
        <f t="shared" si="959"/>
        <v>9.5569999999999986</v>
      </c>
      <c r="AO4574" s="390">
        <f t="shared" si="960"/>
        <v>10.244</v>
      </c>
    </row>
    <row r="4575" spans="1:41" ht="15" customHeight="1" x14ac:dyDescent="0.25">
      <c r="A4575" s="127" t="s">
        <v>5187</v>
      </c>
      <c r="B4575" s="125" t="s">
        <v>169</v>
      </c>
      <c r="C4575" s="125" t="s">
        <v>5144</v>
      </c>
      <c r="D4575" s="125" t="s">
        <v>4819</v>
      </c>
      <c r="F4575" s="126">
        <v>12.08</v>
      </c>
      <c r="G4575" s="126">
        <v>12.48</v>
      </c>
      <c r="H4575" s="126">
        <v>9.66</v>
      </c>
      <c r="I4575" s="126"/>
      <c r="J4575" s="317"/>
      <c r="K4575" s="323">
        <f>ROUND(SUMIF('VGT-Bewegungsdaten'!B:B,A4575,'VGT-Bewegungsdaten'!C:C),3)</f>
        <v>0</v>
      </c>
      <c r="L4575" s="324">
        <f>ROUND(SUMIF('VGT-Bewegungsdaten'!B:B,$A4575,'VGT-Bewegungsdaten'!D:D),2)</f>
        <v>0</v>
      </c>
      <c r="N4575" s="376" t="s">
        <v>4930</v>
      </c>
      <c r="O4575" s="376" t="s">
        <v>4950</v>
      </c>
      <c r="P4575" s="326">
        <f>ROUND(SUMIF('AV-Bewegungsdaten'!B:B,A4575,'AV-Bewegungsdaten'!C:C),3)</f>
        <v>0</v>
      </c>
      <c r="Q4575" s="324">
        <f>ROUND(SUMIF('AV-Bewegungsdaten'!B:B,$A4575,'AV-Bewegungsdaten'!D:D),2)</f>
        <v>0</v>
      </c>
      <c r="T4575" s="327"/>
      <c r="U4575" s="326">
        <f>ROUND(SUMIF('DV-Bewegungsdaten'!B:B,Kategorien!A4575,'DV-Bewegungsdaten'!D:D),3)</f>
        <v>0</v>
      </c>
      <c r="V4575" s="324">
        <f>ROUND(SUMIF('DV-Bewegungsdaten'!B:B,Kategorien!A4575,'DV-Bewegungsdaten'!E:E),3)</f>
        <v>0</v>
      </c>
      <c r="AD4575" s="390">
        <f t="shared" si="949"/>
        <v>6.5740000000000007</v>
      </c>
      <c r="AE4575" s="390">
        <f t="shared" si="950"/>
        <v>8.2669999999999995</v>
      </c>
      <c r="AF4575" s="390">
        <f t="shared" si="951"/>
        <v>9.4050000000000011</v>
      </c>
      <c r="AG4575" s="390">
        <f t="shared" si="952"/>
        <v>9.3079999999999998</v>
      </c>
      <c r="AH4575" s="390">
        <f t="shared" si="953"/>
        <v>8.9500000000000011</v>
      </c>
      <c r="AI4575" s="390">
        <f t="shared" si="954"/>
        <v>9.57</v>
      </c>
      <c r="AJ4575" s="390">
        <f t="shared" si="955"/>
        <v>8.5630000000000006</v>
      </c>
      <c r="AK4575" s="390">
        <f t="shared" si="956"/>
        <v>9.104000000000001</v>
      </c>
      <c r="AL4575" s="390">
        <f t="shared" si="957"/>
        <v>9.1349999999999998</v>
      </c>
      <c r="AM4575" s="390">
        <f t="shared" si="958"/>
        <v>8.6920000000000002</v>
      </c>
      <c r="AN4575" s="390">
        <f t="shared" si="959"/>
        <v>8.0970000000000013</v>
      </c>
      <c r="AO4575" s="390">
        <f t="shared" si="960"/>
        <v>8.7840000000000007</v>
      </c>
    </row>
    <row r="4576" spans="1:41" ht="15" customHeight="1" x14ac:dyDescent="0.25">
      <c r="A4576" s="127" t="s">
        <v>5188</v>
      </c>
      <c r="B4576" s="125" t="s">
        <v>169</v>
      </c>
      <c r="C4576" s="125" t="s">
        <v>5144</v>
      </c>
      <c r="D4576" s="125" t="s">
        <v>4820</v>
      </c>
      <c r="F4576" s="126">
        <v>9.8800000000000008</v>
      </c>
      <c r="G4576" s="126">
        <v>10.280000000000001</v>
      </c>
      <c r="H4576" s="126">
        <v>7.9</v>
      </c>
      <c r="I4576" s="126"/>
      <c r="J4576" s="317"/>
      <c r="K4576" s="323">
        <f>ROUND(SUMIF('VGT-Bewegungsdaten'!B:B,A4576,'VGT-Bewegungsdaten'!C:C),3)</f>
        <v>0</v>
      </c>
      <c r="L4576" s="324">
        <f>ROUND(SUMIF('VGT-Bewegungsdaten'!B:B,$A4576,'VGT-Bewegungsdaten'!D:D),2)</f>
        <v>0</v>
      </c>
      <c r="N4576" s="376" t="s">
        <v>4930</v>
      </c>
      <c r="O4576" s="376" t="s">
        <v>4950</v>
      </c>
      <c r="P4576" s="326">
        <f>ROUND(SUMIF('AV-Bewegungsdaten'!B:B,A4576,'AV-Bewegungsdaten'!C:C),3)</f>
        <v>0</v>
      </c>
      <c r="Q4576" s="324">
        <f>ROUND(SUMIF('AV-Bewegungsdaten'!B:B,$A4576,'AV-Bewegungsdaten'!D:D),2)</f>
        <v>0</v>
      </c>
      <c r="T4576" s="327"/>
      <c r="U4576" s="326">
        <f>ROUND(SUMIF('DV-Bewegungsdaten'!B:B,Kategorien!A4576,'DV-Bewegungsdaten'!D:D),3)</f>
        <v>0</v>
      </c>
      <c r="V4576" s="324">
        <f>ROUND(SUMIF('DV-Bewegungsdaten'!B:B,Kategorien!A4576,'DV-Bewegungsdaten'!E:E),3)</f>
        <v>0</v>
      </c>
      <c r="AD4576" s="390">
        <f t="shared" si="949"/>
        <v>4.3740000000000014</v>
      </c>
      <c r="AE4576" s="390">
        <f t="shared" si="950"/>
        <v>6.0670000000000011</v>
      </c>
      <c r="AF4576" s="390">
        <f t="shared" si="951"/>
        <v>7.205000000000001</v>
      </c>
      <c r="AG4576" s="390">
        <f t="shared" si="952"/>
        <v>7.1080000000000005</v>
      </c>
      <c r="AH4576" s="390">
        <f t="shared" si="953"/>
        <v>6.7500000000000018</v>
      </c>
      <c r="AI4576" s="390">
        <f t="shared" si="954"/>
        <v>7.370000000000001</v>
      </c>
      <c r="AJ4576" s="390">
        <f t="shared" si="955"/>
        <v>6.3630000000000013</v>
      </c>
      <c r="AK4576" s="390">
        <f t="shared" si="956"/>
        <v>6.9040000000000017</v>
      </c>
      <c r="AL4576" s="390">
        <f t="shared" si="957"/>
        <v>6.9350000000000005</v>
      </c>
      <c r="AM4576" s="390">
        <f t="shared" si="958"/>
        <v>6.4920000000000009</v>
      </c>
      <c r="AN4576" s="390">
        <f t="shared" si="959"/>
        <v>5.8970000000000011</v>
      </c>
      <c r="AO4576" s="390">
        <f t="shared" si="960"/>
        <v>6.5840000000000014</v>
      </c>
    </row>
    <row r="4577" spans="1:41" ht="15" customHeight="1" x14ac:dyDescent="0.25">
      <c r="A4577" s="127" t="s">
        <v>5157</v>
      </c>
      <c r="B4577" s="125" t="s">
        <v>169</v>
      </c>
      <c r="C4577" s="125" t="s">
        <v>5145</v>
      </c>
      <c r="D4577" s="125" t="s">
        <v>4817</v>
      </c>
      <c r="F4577" s="126">
        <v>14.07</v>
      </c>
      <c r="G4577" s="126">
        <v>14.47</v>
      </c>
      <c r="H4577" s="126">
        <v>11.26</v>
      </c>
      <c r="I4577" s="126"/>
      <c r="J4577" s="317"/>
      <c r="K4577" s="323">
        <f>ROUND(SUMIF('VGT-Bewegungsdaten'!B:B,A4577,'VGT-Bewegungsdaten'!C:C),3)</f>
        <v>0</v>
      </c>
      <c r="L4577" s="324">
        <f>ROUND(SUMIF('VGT-Bewegungsdaten'!B:B,$A4577,'VGT-Bewegungsdaten'!D:D),2)</f>
        <v>0</v>
      </c>
      <c r="N4577" s="376" t="s">
        <v>4930</v>
      </c>
      <c r="O4577" s="376" t="s">
        <v>4950</v>
      </c>
      <c r="P4577" s="326">
        <f>ROUND(SUMIF('AV-Bewegungsdaten'!B:B,A4577,'AV-Bewegungsdaten'!C:C),3)</f>
        <v>0</v>
      </c>
      <c r="Q4577" s="324">
        <f>ROUND(SUMIF('AV-Bewegungsdaten'!B:B,$A4577,'AV-Bewegungsdaten'!D:D),2)</f>
        <v>0</v>
      </c>
      <c r="T4577" s="327"/>
      <c r="U4577" s="326">
        <f>ROUND(SUMIF('DV-Bewegungsdaten'!B:B,Kategorien!A4577,'DV-Bewegungsdaten'!D:D),3)</f>
        <v>0</v>
      </c>
      <c r="V4577" s="324">
        <f>ROUND(SUMIF('DV-Bewegungsdaten'!B:B,Kategorien!A4577,'DV-Bewegungsdaten'!E:E),3)</f>
        <v>0</v>
      </c>
      <c r="AD4577" s="390">
        <f t="shared" si="949"/>
        <v>8.5640000000000001</v>
      </c>
      <c r="AE4577" s="390">
        <f t="shared" si="950"/>
        <v>10.257000000000001</v>
      </c>
      <c r="AF4577" s="390">
        <f t="shared" si="951"/>
        <v>11.395</v>
      </c>
      <c r="AG4577" s="390">
        <f t="shared" si="952"/>
        <v>11.298</v>
      </c>
      <c r="AH4577" s="390">
        <f t="shared" si="953"/>
        <v>10.940000000000001</v>
      </c>
      <c r="AI4577" s="390">
        <f t="shared" si="954"/>
        <v>11.56</v>
      </c>
      <c r="AJ4577" s="390">
        <f t="shared" si="955"/>
        <v>10.553000000000001</v>
      </c>
      <c r="AK4577" s="390">
        <f t="shared" si="956"/>
        <v>11.094000000000001</v>
      </c>
      <c r="AL4577" s="390">
        <f t="shared" si="957"/>
        <v>11.125</v>
      </c>
      <c r="AM4577" s="390">
        <f t="shared" si="958"/>
        <v>10.682</v>
      </c>
      <c r="AN4577" s="390">
        <f t="shared" si="959"/>
        <v>10.087</v>
      </c>
      <c r="AO4577" s="390">
        <f t="shared" si="960"/>
        <v>10.774000000000001</v>
      </c>
    </row>
    <row r="4578" spans="1:41" ht="15" customHeight="1" x14ac:dyDescent="0.25">
      <c r="A4578" s="127" t="s">
        <v>5189</v>
      </c>
      <c r="B4578" s="125" t="s">
        <v>169</v>
      </c>
      <c r="C4578" s="125" t="s">
        <v>5145</v>
      </c>
      <c r="D4578" s="125" t="s">
        <v>4818</v>
      </c>
      <c r="F4578" s="126">
        <v>13.35</v>
      </c>
      <c r="G4578" s="126">
        <v>13.75</v>
      </c>
      <c r="H4578" s="126">
        <v>10.68</v>
      </c>
      <c r="I4578" s="126"/>
      <c r="J4578" s="317"/>
      <c r="K4578" s="323">
        <f>ROUND(SUMIF('VGT-Bewegungsdaten'!B:B,A4578,'VGT-Bewegungsdaten'!C:C),3)</f>
        <v>0</v>
      </c>
      <c r="L4578" s="324">
        <f>ROUND(SUMIF('VGT-Bewegungsdaten'!B:B,$A4578,'VGT-Bewegungsdaten'!D:D),2)</f>
        <v>0</v>
      </c>
      <c r="N4578" s="376" t="s">
        <v>4930</v>
      </c>
      <c r="O4578" s="376" t="s">
        <v>4950</v>
      </c>
      <c r="P4578" s="326">
        <f>ROUND(SUMIF('AV-Bewegungsdaten'!B:B,A4578,'AV-Bewegungsdaten'!C:C),3)</f>
        <v>0</v>
      </c>
      <c r="Q4578" s="324">
        <f>ROUND(SUMIF('AV-Bewegungsdaten'!B:B,$A4578,'AV-Bewegungsdaten'!D:D),2)</f>
        <v>0</v>
      </c>
      <c r="T4578" s="327"/>
      <c r="U4578" s="326">
        <f>ROUND(SUMIF('DV-Bewegungsdaten'!B:B,Kategorien!A4578,'DV-Bewegungsdaten'!D:D),3)</f>
        <v>0</v>
      </c>
      <c r="V4578" s="324">
        <f>ROUND(SUMIF('DV-Bewegungsdaten'!B:B,Kategorien!A4578,'DV-Bewegungsdaten'!E:E),3)</f>
        <v>0</v>
      </c>
      <c r="AD4578" s="390">
        <f t="shared" si="949"/>
        <v>7.8440000000000003</v>
      </c>
      <c r="AE4578" s="390">
        <f t="shared" si="950"/>
        <v>9.536999999999999</v>
      </c>
      <c r="AF4578" s="390">
        <f t="shared" si="951"/>
        <v>10.675000000000001</v>
      </c>
      <c r="AG4578" s="390">
        <f t="shared" si="952"/>
        <v>10.577999999999999</v>
      </c>
      <c r="AH4578" s="390">
        <f t="shared" si="953"/>
        <v>10.220000000000001</v>
      </c>
      <c r="AI4578" s="390">
        <f t="shared" si="954"/>
        <v>10.84</v>
      </c>
      <c r="AJ4578" s="390">
        <f t="shared" si="955"/>
        <v>9.8330000000000002</v>
      </c>
      <c r="AK4578" s="390">
        <f t="shared" si="956"/>
        <v>10.374000000000001</v>
      </c>
      <c r="AL4578" s="390">
        <f t="shared" si="957"/>
        <v>10.404999999999999</v>
      </c>
      <c r="AM4578" s="390">
        <f t="shared" si="958"/>
        <v>9.9619999999999997</v>
      </c>
      <c r="AN4578" s="390">
        <f t="shared" si="959"/>
        <v>9.3670000000000009</v>
      </c>
      <c r="AO4578" s="390">
        <f t="shared" si="960"/>
        <v>10.054</v>
      </c>
    </row>
    <row r="4579" spans="1:41" ht="15" customHeight="1" x14ac:dyDescent="0.25">
      <c r="A4579" s="127" t="s">
        <v>5190</v>
      </c>
      <c r="B4579" s="125" t="s">
        <v>169</v>
      </c>
      <c r="C4579" s="125" t="s">
        <v>5145</v>
      </c>
      <c r="D4579" s="125" t="s">
        <v>4819</v>
      </c>
      <c r="F4579" s="126">
        <v>11.91</v>
      </c>
      <c r="G4579" s="126">
        <v>12.31</v>
      </c>
      <c r="H4579" s="126">
        <v>9.5299999999999994</v>
      </c>
      <c r="I4579" s="126"/>
      <c r="J4579" s="317"/>
      <c r="K4579" s="323">
        <f>ROUND(SUMIF('VGT-Bewegungsdaten'!B:B,A4579,'VGT-Bewegungsdaten'!C:C),3)</f>
        <v>0</v>
      </c>
      <c r="L4579" s="324">
        <f>ROUND(SUMIF('VGT-Bewegungsdaten'!B:B,$A4579,'VGT-Bewegungsdaten'!D:D),2)</f>
        <v>0</v>
      </c>
      <c r="N4579" s="376" t="s">
        <v>4930</v>
      </c>
      <c r="O4579" s="376" t="s">
        <v>4950</v>
      </c>
      <c r="P4579" s="326">
        <f>ROUND(SUMIF('AV-Bewegungsdaten'!B:B,A4579,'AV-Bewegungsdaten'!C:C),3)</f>
        <v>0</v>
      </c>
      <c r="Q4579" s="324">
        <f>ROUND(SUMIF('AV-Bewegungsdaten'!B:B,$A4579,'AV-Bewegungsdaten'!D:D),2)</f>
        <v>0</v>
      </c>
      <c r="T4579" s="327"/>
      <c r="U4579" s="326">
        <f>ROUND(SUMIF('DV-Bewegungsdaten'!B:B,Kategorien!A4579,'DV-Bewegungsdaten'!D:D),3)</f>
        <v>0</v>
      </c>
      <c r="V4579" s="324">
        <f>ROUND(SUMIF('DV-Bewegungsdaten'!B:B,Kategorien!A4579,'DV-Bewegungsdaten'!E:E),3)</f>
        <v>0</v>
      </c>
      <c r="AD4579" s="390">
        <f t="shared" si="949"/>
        <v>6.4040000000000008</v>
      </c>
      <c r="AE4579" s="390">
        <f t="shared" si="950"/>
        <v>8.0970000000000013</v>
      </c>
      <c r="AF4579" s="390">
        <f t="shared" si="951"/>
        <v>9.2349999999999994</v>
      </c>
      <c r="AG4579" s="390">
        <f t="shared" si="952"/>
        <v>9.1379999999999999</v>
      </c>
      <c r="AH4579" s="390">
        <f t="shared" si="953"/>
        <v>8.7800000000000011</v>
      </c>
      <c r="AI4579" s="390">
        <f t="shared" si="954"/>
        <v>9.4</v>
      </c>
      <c r="AJ4579" s="390">
        <f t="shared" si="955"/>
        <v>8.3930000000000007</v>
      </c>
      <c r="AK4579" s="390">
        <f t="shared" si="956"/>
        <v>8.9340000000000011</v>
      </c>
      <c r="AL4579" s="390">
        <f t="shared" si="957"/>
        <v>8.9649999999999999</v>
      </c>
      <c r="AM4579" s="390">
        <f t="shared" si="958"/>
        <v>8.5220000000000002</v>
      </c>
      <c r="AN4579" s="390">
        <f t="shared" si="959"/>
        <v>7.9270000000000005</v>
      </c>
      <c r="AO4579" s="390">
        <f t="shared" si="960"/>
        <v>8.6140000000000008</v>
      </c>
    </row>
    <row r="4580" spans="1:41" ht="15" customHeight="1" x14ac:dyDescent="0.25">
      <c r="A4580" s="127" t="s">
        <v>5191</v>
      </c>
      <c r="B4580" s="125" t="s">
        <v>169</v>
      </c>
      <c r="C4580" s="125" t="s">
        <v>5145</v>
      </c>
      <c r="D4580" s="125" t="s">
        <v>4820</v>
      </c>
      <c r="F4580" s="126">
        <v>9.74</v>
      </c>
      <c r="G4580" s="126">
        <v>10.14</v>
      </c>
      <c r="H4580" s="126">
        <v>7.79</v>
      </c>
      <c r="I4580" s="126"/>
      <c r="J4580" s="317"/>
      <c r="K4580" s="323">
        <f>ROUND(SUMIF('VGT-Bewegungsdaten'!B:B,A4580,'VGT-Bewegungsdaten'!C:C),3)</f>
        <v>0</v>
      </c>
      <c r="L4580" s="324">
        <f>ROUND(SUMIF('VGT-Bewegungsdaten'!B:B,$A4580,'VGT-Bewegungsdaten'!D:D),2)</f>
        <v>0</v>
      </c>
      <c r="N4580" s="376" t="s">
        <v>4930</v>
      </c>
      <c r="O4580" s="376" t="s">
        <v>4950</v>
      </c>
      <c r="P4580" s="326">
        <f>ROUND(SUMIF('AV-Bewegungsdaten'!B:B,A4580,'AV-Bewegungsdaten'!C:C),3)</f>
        <v>0</v>
      </c>
      <c r="Q4580" s="324">
        <f>ROUND(SUMIF('AV-Bewegungsdaten'!B:B,$A4580,'AV-Bewegungsdaten'!D:D),2)</f>
        <v>0</v>
      </c>
      <c r="T4580" s="327"/>
      <c r="U4580" s="326">
        <f>ROUND(SUMIF('DV-Bewegungsdaten'!B:B,Kategorien!A4580,'DV-Bewegungsdaten'!D:D),3)</f>
        <v>0</v>
      </c>
      <c r="V4580" s="324">
        <f>ROUND(SUMIF('DV-Bewegungsdaten'!B:B,Kategorien!A4580,'DV-Bewegungsdaten'!E:E),3)</f>
        <v>0</v>
      </c>
      <c r="AD4580" s="390">
        <f t="shared" si="949"/>
        <v>4.2340000000000009</v>
      </c>
      <c r="AE4580" s="390">
        <f t="shared" si="950"/>
        <v>5.9270000000000005</v>
      </c>
      <c r="AF4580" s="390">
        <f t="shared" si="951"/>
        <v>7.0650000000000004</v>
      </c>
      <c r="AG4580" s="390">
        <f t="shared" si="952"/>
        <v>6.968</v>
      </c>
      <c r="AH4580" s="390">
        <f t="shared" si="953"/>
        <v>6.6100000000000012</v>
      </c>
      <c r="AI4580" s="390">
        <f t="shared" si="954"/>
        <v>7.23</v>
      </c>
      <c r="AJ4580" s="390">
        <f t="shared" si="955"/>
        <v>6.2230000000000008</v>
      </c>
      <c r="AK4580" s="390">
        <f t="shared" si="956"/>
        <v>6.7640000000000011</v>
      </c>
      <c r="AL4580" s="390">
        <f t="shared" si="957"/>
        <v>6.7949999999999999</v>
      </c>
      <c r="AM4580" s="390">
        <f t="shared" si="958"/>
        <v>6.3520000000000003</v>
      </c>
      <c r="AN4580" s="390">
        <f t="shared" si="959"/>
        <v>5.7570000000000006</v>
      </c>
      <c r="AO4580" s="390">
        <f t="shared" si="960"/>
        <v>6.4440000000000008</v>
      </c>
    </row>
    <row r="4581" spans="1:41" ht="15" customHeight="1" x14ac:dyDescent="0.25">
      <c r="A4581" s="127" t="s">
        <v>5158</v>
      </c>
      <c r="B4581" s="125" t="s">
        <v>169</v>
      </c>
      <c r="C4581" s="125" t="s">
        <v>5146</v>
      </c>
      <c r="D4581" s="125" t="s">
        <v>4817</v>
      </c>
      <c r="F4581" s="126">
        <v>13.88</v>
      </c>
      <c r="G4581" s="126">
        <v>14.280000000000001</v>
      </c>
      <c r="H4581" s="126">
        <v>11.1</v>
      </c>
      <c r="I4581" s="126"/>
      <c r="J4581" s="317"/>
      <c r="K4581" s="323">
        <f>ROUND(SUMIF('VGT-Bewegungsdaten'!B:B,A4581,'VGT-Bewegungsdaten'!C:C),3)</f>
        <v>0</v>
      </c>
      <c r="L4581" s="324">
        <f>ROUND(SUMIF('VGT-Bewegungsdaten'!B:B,$A4581,'VGT-Bewegungsdaten'!D:D),2)</f>
        <v>0</v>
      </c>
      <c r="N4581" s="376" t="s">
        <v>4930</v>
      </c>
      <c r="O4581" s="376" t="s">
        <v>4950</v>
      </c>
      <c r="P4581" s="326">
        <f>ROUND(SUMIF('AV-Bewegungsdaten'!B:B,A4581,'AV-Bewegungsdaten'!C:C),3)</f>
        <v>0</v>
      </c>
      <c r="Q4581" s="324">
        <f>ROUND(SUMIF('AV-Bewegungsdaten'!B:B,$A4581,'AV-Bewegungsdaten'!D:D),2)</f>
        <v>0</v>
      </c>
      <c r="T4581" s="327"/>
      <c r="U4581" s="326">
        <f>ROUND(SUMIF('DV-Bewegungsdaten'!B:B,Kategorien!A4581,'DV-Bewegungsdaten'!D:D),3)</f>
        <v>0</v>
      </c>
      <c r="V4581" s="324">
        <f>ROUND(SUMIF('DV-Bewegungsdaten'!B:B,Kategorien!A4581,'DV-Bewegungsdaten'!E:E),3)</f>
        <v>0</v>
      </c>
      <c r="AD4581" s="390">
        <f t="shared" si="949"/>
        <v>8.3740000000000023</v>
      </c>
      <c r="AE4581" s="390">
        <f t="shared" si="950"/>
        <v>10.067</v>
      </c>
      <c r="AF4581" s="390">
        <f t="shared" si="951"/>
        <v>11.205000000000002</v>
      </c>
      <c r="AG4581" s="390">
        <f t="shared" si="952"/>
        <v>11.108000000000001</v>
      </c>
      <c r="AH4581" s="390">
        <f t="shared" si="953"/>
        <v>10.750000000000002</v>
      </c>
      <c r="AI4581" s="390">
        <f t="shared" si="954"/>
        <v>11.370000000000001</v>
      </c>
      <c r="AJ4581" s="390">
        <f t="shared" si="955"/>
        <v>10.363000000000001</v>
      </c>
      <c r="AK4581" s="390">
        <f t="shared" si="956"/>
        <v>10.904000000000002</v>
      </c>
      <c r="AL4581" s="390">
        <f t="shared" si="957"/>
        <v>10.935</v>
      </c>
      <c r="AM4581" s="390">
        <f t="shared" si="958"/>
        <v>10.492000000000001</v>
      </c>
      <c r="AN4581" s="390">
        <f t="shared" si="959"/>
        <v>9.897000000000002</v>
      </c>
      <c r="AO4581" s="390">
        <f t="shared" si="960"/>
        <v>10.584000000000001</v>
      </c>
    </row>
    <row r="4582" spans="1:41" ht="15" customHeight="1" x14ac:dyDescent="0.25">
      <c r="A4582" s="127" t="s">
        <v>5192</v>
      </c>
      <c r="B4582" s="125" t="s">
        <v>169</v>
      </c>
      <c r="C4582" s="125" t="s">
        <v>5146</v>
      </c>
      <c r="D4582" s="125" t="s">
        <v>4818</v>
      </c>
      <c r="F4582" s="126">
        <v>13.17</v>
      </c>
      <c r="G4582" s="126">
        <v>13.57</v>
      </c>
      <c r="H4582" s="126">
        <v>10.54</v>
      </c>
      <c r="I4582" s="126"/>
      <c r="J4582" s="317"/>
      <c r="K4582" s="323">
        <f>ROUND(SUMIF('VGT-Bewegungsdaten'!B:B,A4582,'VGT-Bewegungsdaten'!C:C),3)</f>
        <v>0</v>
      </c>
      <c r="L4582" s="324">
        <f>ROUND(SUMIF('VGT-Bewegungsdaten'!B:B,$A4582,'VGT-Bewegungsdaten'!D:D),2)</f>
        <v>0</v>
      </c>
      <c r="N4582" s="376" t="s">
        <v>4930</v>
      </c>
      <c r="O4582" s="376" t="s">
        <v>4950</v>
      </c>
      <c r="P4582" s="326">
        <f>ROUND(SUMIF('AV-Bewegungsdaten'!B:B,A4582,'AV-Bewegungsdaten'!C:C),3)</f>
        <v>0</v>
      </c>
      <c r="Q4582" s="324">
        <f>ROUND(SUMIF('AV-Bewegungsdaten'!B:B,$A4582,'AV-Bewegungsdaten'!D:D),2)</f>
        <v>0</v>
      </c>
      <c r="T4582" s="327"/>
      <c r="U4582" s="326">
        <f>ROUND(SUMIF('DV-Bewegungsdaten'!B:B,Kategorien!A4582,'DV-Bewegungsdaten'!D:D),3)</f>
        <v>0</v>
      </c>
      <c r="V4582" s="324">
        <f>ROUND(SUMIF('DV-Bewegungsdaten'!B:B,Kategorien!A4582,'DV-Bewegungsdaten'!E:E),3)</f>
        <v>0</v>
      </c>
      <c r="AD4582" s="390">
        <f t="shared" si="949"/>
        <v>7.6640000000000006</v>
      </c>
      <c r="AE4582" s="390">
        <f t="shared" si="950"/>
        <v>9.3569999999999993</v>
      </c>
      <c r="AF4582" s="390">
        <f t="shared" si="951"/>
        <v>10.495000000000001</v>
      </c>
      <c r="AG4582" s="390">
        <f t="shared" si="952"/>
        <v>10.398</v>
      </c>
      <c r="AH4582" s="390">
        <f t="shared" si="953"/>
        <v>10.040000000000001</v>
      </c>
      <c r="AI4582" s="390">
        <f t="shared" si="954"/>
        <v>10.66</v>
      </c>
      <c r="AJ4582" s="390">
        <f t="shared" si="955"/>
        <v>9.6530000000000005</v>
      </c>
      <c r="AK4582" s="390">
        <f t="shared" si="956"/>
        <v>10.194000000000001</v>
      </c>
      <c r="AL4582" s="390">
        <f t="shared" si="957"/>
        <v>10.225</v>
      </c>
      <c r="AM4582" s="390">
        <f t="shared" si="958"/>
        <v>9.782</v>
      </c>
      <c r="AN4582" s="390">
        <f t="shared" si="959"/>
        <v>9.1870000000000012</v>
      </c>
      <c r="AO4582" s="390">
        <f t="shared" si="960"/>
        <v>9.8740000000000006</v>
      </c>
    </row>
    <row r="4583" spans="1:41" ht="15" customHeight="1" x14ac:dyDescent="0.25">
      <c r="A4583" s="127" t="s">
        <v>5193</v>
      </c>
      <c r="B4583" s="125" t="s">
        <v>169</v>
      </c>
      <c r="C4583" s="125" t="s">
        <v>5146</v>
      </c>
      <c r="D4583" s="125" t="s">
        <v>4819</v>
      </c>
      <c r="F4583" s="126">
        <v>11.74</v>
      </c>
      <c r="G4583" s="126">
        <v>12.14</v>
      </c>
      <c r="H4583" s="126">
        <v>9.39</v>
      </c>
      <c r="I4583" s="126"/>
      <c r="J4583" s="317"/>
      <c r="K4583" s="323">
        <f>ROUND(SUMIF('VGT-Bewegungsdaten'!B:B,A4583,'VGT-Bewegungsdaten'!C:C),3)</f>
        <v>0</v>
      </c>
      <c r="L4583" s="324">
        <f>ROUND(SUMIF('VGT-Bewegungsdaten'!B:B,$A4583,'VGT-Bewegungsdaten'!D:D),2)</f>
        <v>0</v>
      </c>
      <c r="N4583" s="376" t="s">
        <v>4930</v>
      </c>
      <c r="O4583" s="376" t="s">
        <v>4950</v>
      </c>
      <c r="P4583" s="326">
        <f>ROUND(SUMIF('AV-Bewegungsdaten'!B:B,A4583,'AV-Bewegungsdaten'!C:C),3)</f>
        <v>0</v>
      </c>
      <c r="Q4583" s="324">
        <f>ROUND(SUMIF('AV-Bewegungsdaten'!B:B,$A4583,'AV-Bewegungsdaten'!D:D),2)</f>
        <v>0</v>
      </c>
      <c r="T4583" s="327"/>
      <c r="U4583" s="326">
        <f>ROUND(SUMIF('DV-Bewegungsdaten'!B:B,Kategorien!A4583,'DV-Bewegungsdaten'!D:D),3)</f>
        <v>0</v>
      </c>
      <c r="V4583" s="324">
        <f>ROUND(SUMIF('DV-Bewegungsdaten'!B:B,Kategorien!A4583,'DV-Bewegungsdaten'!E:E),3)</f>
        <v>0</v>
      </c>
      <c r="AD4583" s="390">
        <f t="shared" si="949"/>
        <v>6.2340000000000009</v>
      </c>
      <c r="AE4583" s="390">
        <f t="shared" si="950"/>
        <v>7.9270000000000005</v>
      </c>
      <c r="AF4583" s="390">
        <f t="shared" si="951"/>
        <v>9.0650000000000013</v>
      </c>
      <c r="AG4583" s="390">
        <f t="shared" si="952"/>
        <v>8.968</v>
      </c>
      <c r="AH4583" s="390">
        <f t="shared" si="953"/>
        <v>8.6100000000000012</v>
      </c>
      <c r="AI4583" s="390">
        <f t="shared" si="954"/>
        <v>9.23</v>
      </c>
      <c r="AJ4583" s="390">
        <f t="shared" si="955"/>
        <v>8.2230000000000008</v>
      </c>
      <c r="AK4583" s="390">
        <f t="shared" si="956"/>
        <v>8.7640000000000011</v>
      </c>
      <c r="AL4583" s="390">
        <f t="shared" si="957"/>
        <v>8.7949999999999999</v>
      </c>
      <c r="AM4583" s="390">
        <f t="shared" si="958"/>
        <v>8.3520000000000003</v>
      </c>
      <c r="AN4583" s="390">
        <f t="shared" si="959"/>
        <v>7.7570000000000006</v>
      </c>
      <c r="AO4583" s="390">
        <f t="shared" si="960"/>
        <v>8.4440000000000008</v>
      </c>
    </row>
    <row r="4584" spans="1:41" ht="15" customHeight="1" x14ac:dyDescent="0.25">
      <c r="A4584" s="127" t="s">
        <v>5194</v>
      </c>
      <c r="B4584" s="125" t="s">
        <v>169</v>
      </c>
      <c r="C4584" s="125" t="s">
        <v>5146</v>
      </c>
      <c r="D4584" s="125" t="s">
        <v>4820</v>
      </c>
      <c r="F4584" s="126">
        <v>9.61</v>
      </c>
      <c r="G4584" s="126">
        <v>10.01</v>
      </c>
      <c r="H4584" s="126">
        <v>7.69</v>
      </c>
      <c r="I4584" s="126"/>
      <c r="J4584" s="317"/>
      <c r="K4584" s="323">
        <f>ROUND(SUMIF('VGT-Bewegungsdaten'!B:B,A4584,'VGT-Bewegungsdaten'!C:C),3)</f>
        <v>0</v>
      </c>
      <c r="L4584" s="324">
        <f>ROUND(SUMIF('VGT-Bewegungsdaten'!B:B,$A4584,'VGT-Bewegungsdaten'!D:D),2)</f>
        <v>0</v>
      </c>
      <c r="N4584" s="376" t="s">
        <v>4930</v>
      </c>
      <c r="O4584" s="376" t="s">
        <v>4950</v>
      </c>
      <c r="P4584" s="326">
        <f>ROUND(SUMIF('AV-Bewegungsdaten'!B:B,A4584,'AV-Bewegungsdaten'!C:C),3)</f>
        <v>0</v>
      </c>
      <c r="Q4584" s="324">
        <f>ROUND(SUMIF('AV-Bewegungsdaten'!B:B,$A4584,'AV-Bewegungsdaten'!D:D),2)</f>
        <v>0</v>
      </c>
      <c r="T4584" s="327"/>
      <c r="U4584" s="326">
        <f>ROUND(SUMIF('DV-Bewegungsdaten'!B:B,Kategorien!A4584,'DV-Bewegungsdaten'!D:D),3)</f>
        <v>0</v>
      </c>
      <c r="V4584" s="324">
        <f>ROUND(SUMIF('DV-Bewegungsdaten'!B:B,Kategorien!A4584,'DV-Bewegungsdaten'!E:E),3)</f>
        <v>0</v>
      </c>
      <c r="AD4584" s="390">
        <f t="shared" si="949"/>
        <v>4.1040000000000001</v>
      </c>
      <c r="AE4584" s="390">
        <f t="shared" si="950"/>
        <v>5.7969999999999997</v>
      </c>
      <c r="AF4584" s="390">
        <f t="shared" si="951"/>
        <v>6.9349999999999996</v>
      </c>
      <c r="AG4584" s="390">
        <f t="shared" si="952"/>
        <v>6.8379999999999992</v>
      </c>
      <c r="AH4584" s="390">
        <f t="shared" si="953"/>
        <v>6.48</v>
      </c>
      <c r="AI4584" s="390">
        <f t="shared" si="954"/>
        <v>7.1</v>
      </c>
      <c r="AJ4584" s="390">
        <f t="shared" si="955"/>
        <v>6.093</v>
      </c>
      <c r="AK4584" s="390">
        <f t="shared" si="956"/>
        <v>6.6340000000000003</v>
      </c>
      <c r="AL4584" s="390">
        <f t="shared" si="957"/>
        <v>6.6649999999999991</v>
      </c>
      <c r="AM4584" s="390">
        <f t="shared" si="958"/>
        <v>6.2219999999999995</v>
      </c>
      <c r="AN4584" s="390">
        <f t="shared" si="959"/>
        <v>5.6269999999999998</v>
      </c>
      <c r="AO4584" s="390">
        <f t="shared" si="960"/>
        <v>6.3140000000000001</v>
      </c>
    </row>
    <row r="4585" spans="1:41" ht="15" customHeight="1" x14ac:dyDescent="0.25">
      <c r="A4585" s="127" t="s">
        <v>5475</v>
      </c>
      <c r="B4585" s="125" t="s">
        <v>169</v>
      </c>
      <c r="C4585" s="125" t="s">
        <v>5452</v>
      </c>
      <c r="D4585" s="125" t="s">
        <v>4817</v>
      </c>
      <c r="F4585" s="126">
        <v>13.68</v>
      </c>
      <c r="G4585" s="126">
        <v>14.08</v>
      </c>
      <c r="H4585" s="126">
        <v>10.94</v>
      </c>
      <c r="I4585" s="126"/>
      <c r="J4585" s="317"/>
      <c r="K4585" s="323">
        <f>ROUND(SUMIF('VGT-Bewegungsdaten'!B:B,A4585,'VGT-Bewegungsdaten'!C:C),3)</f>
        <v>0</v>
      </c>
      <c r="L4585" s="324">
        <f>ROUND(SUMIF('VGT-Bewegungsdaten'!B:B,$A4585,'VGT-Bewegungsdaten'!D:D),2)</f>
        <v>0</v>
      </c>
      <c r="N4585" s="376" t="s">
        <v>4930</v>
      </c>
      <c r="O4585" s="376" t="s">
        <v>4950</v>
      </c>
      <c r="P4585" s="326">
        <f>ROUND(SUMIF('AV-Bewegungsdaten'!B:B,A4585,'AV-Bewegungsdaten'!C:C),3)</f>
        <v>0</v>
      </c>
      <c r="Q4585" s="324">
        <f>ROUND(SUMIF('AV-Bewegungsdaten'!B:B,$A4585,'AV-Bewegungsdaten'!D:D),2)</f>
        <v>0</v>
      </c>
      <c r="T4585" s="327"/>
      <c r="U4585" s="326">
        <f>ROUND(SUMIF('DV-Bewegungsdaten'!B:B,Kategorien!A4585,'DV-Bewegungsdaten'!D:D),3)</f>
        <v>0</v>
      </c>
      <c r="V4585" s="324">
        <f>ROUND(SUMIF('DV-Bewegungsdaten'!B:B,Kategorien!A4585,'DV-Bewegungsdaten'!E:E),3)</f>
        <v>0</v>
      </c>
      <c r="AD4585" s="390">
        <f t="shared" si="949"/>
        <v>8.1739999999999995</v>
      </c>
      <c r="AE4585" s="390">
        <f t="shared" si="950"/>
        <v>9.8670000000000009</v>
      </c>
      <c r="AF4585" s="390">
        <f t="shared" si="951"/>
        <v>11.004999999999999</v>
      </c>
      <c r="AG4585" s="390">
        <f t="shared" si="952"/>
        <v>10.907999999999999</v>
      </c>
      <c r="AH4585" s="390">
        <f t="shared" si="953"/>
        <v>10.55</v>
      </c>
      <c r="AI4585" s="390">
        <f t="shared" si="954"/>
        <v>11.17</v>
      </c>
      <c r="AJ4585" s="390">
        <f t="shared" si="955"/>
        <v>10.163</v>
      </c>
      <c r="AK4585" s="390">
        <f t="shared" si="956"/>
        <v>10.704000000000001</v>
      </c>
      <c r="AL4585" s="390">
        <f t="shared" si="957"/>
        <v>10.734999999999999</v>
      </c>
      <c r="AM4585" s="390">
        <f t="shared" si="958"/>
        <v>10.292</v>
      </c>
      <c r="AN4585" s="390">
        <f t="shared" si="959"/>
        <v>9.6969999999999992</v>
      </c>
      <c r="AO4585" s="390">
        <f t="shared" si="960"/>
        <v>10.384</v>
      </c>
    </row>
    <row r="4586" spans="1:41" ht="15" customHeight="1" x14ac:dyDescent="0.25">
      <c r="A4586" s="127" t="s">
        <v>5476</v>
      </c>
      <c r="B4586" s="125" t="s">
        <v>169</v>
      </c>
      <c r="C4586" s="125" t="s">
        <v>5452</v>
      </c>
      <c r="D4586" s="125" t="s">
        <v>4818</v>
      </c>
      <c r="F4586" s="126">
        <v>12.98</v>
      </c>
      <c r="G4586" s="126">
        <v>13.38</v>
      </c>
      <c r="H4586" s="126">
        <v>10.38</v>
      </c>
      <c r="I4586" s="126"/>
      <c r="J4586" s="317"/>
      <c r="K4586" s="323">
        <f>ROUND(SUMIF('VGT-Bewegungsdaten'!B:B,A4586,'VGT-Bewegungsdaten'!C:C),3)</f>
        <v>0</v>
      </c>
      <c r="L4586" s="324">
        <f>ROUND(SUMIF('VGT-Bewegungsdaten'!B:B,$A4586,'VGT-Bewegungsdaten'!D:D),2)</f>
        <v>0</v>
      </c>
      <c r="N4586" s="376" t="s">
        <v>4930</v>
      </c>
      <c r="O4586" s="376" t="s">
        <v>4950</v>
      </c>
      <c r="P4586" s="326">
        <f>ROUND(SUMIF('AV-Bewegungsdaten'!B:B,A4586,'AV-Bewegungsdaten'!C:C),3)</f>
        <v>0</v>
      </c>
      <c r="Q4586" s="324">
        <f>ROUND(SUMIF('AV-Bewegungsdaten'!B:B,$A4586,'AV-Bewegungsdaten'!D:D),2)</f>
        <v>0</v>
      </c>
      <c r="T4586" s="327"/>
      <c r="U4586" s="326">
        <f>ROUND(SUMIF('DV-Bewegungsdaten'!B:B,Kategorien!A4586,'DV-Bewegungsdaten'!D:D),3)</f>
        <v>0</v>
      </c>
      <c r="V4586" s="324">
        <f>ROUND(SUMIF('DV-Bewegungsdaten'!B:B,Kategorien!A4586,'DV-Bewegungsdaten'!E:E),3)</f>
        <v>0</v>
      </c>
      <c r="AD4586" s="390">
        <f t="shared" si="949"/>
        <v>7.4740000000000011</v>
      </c>
      <c r="AE4586" s="390">
        <f t="shared" si="950"/>
        <v>9.1670000000000016</v>
      </c>
      <c r="AF4586" s="390">
        <f t="shared" si="951"/>
        <v>10.305</v>
      </c>
      <c r="AG4586" s="390">
        <f t="shared" si="952"/>
        <v>10.208</v>
      </c>
      <c r="AH4586" s="390">
        <f t="shared" si="953"/>
        <v>9.8500000000000014</v>
      </c>
      <c r="AI4586" s="390">
        <f t="shared" si="954"/>
        <v>10.47</v>
      </c>
      <c r="AJ4586" s="390">
        <f t="shared" si="955"/>
        <v>9.463000000000001</v>
      </c>
      <c r="AK4586" s="390">
        <f t="shared" si="956"/>
        <v>10.004000000000001</v>
      </c>
      <c r="AL4586" s="390">
        <f t="shared" si="957"/>
        <v>10.035</v>
      </c>
      <c r="AM4586" s="390">
        <f t="shared" si="958"/>
        <v>9.5920000000000005</v>
      </c>
      <c r="AN4586" s="390">
        <f t="shared" si="959"/>
        <v>8.9969999999999999</v>
      </c>
      <c r="AO4586" s="390">
        <f t="shared" si="960"/>
        <v>9.6840000000000011</v>
      </c>
    </row>
    <row r="4587" spans="1:41" ht="15" customHeight="1" x14ac:dyDescent="0.25">
      <c r="A4587" s="127" t="s">
        <v>5477</v>
      </c>
      <c r="B4587" s="125" t="s">
        <v>169</v>
      </c>
      <c r="C4587" s="125" t="s">
        <v>5452</v>
      </c>
      <c r="D4587" s="125" t="s">
        <v>4819</v>
      </c>
      <c r="F4587" s="126">
        <v>11.58</v>
      </c>
      <c r="G4587" s="126">
        <v>11.98</v>
      </c>
      <c r="H4587" s="126">
        <v>9.26</v>
      </c>
      <c r="I4587" s="126"/>
      <c r="J4587" s="317"/>
      <c r="K4587" s="323">
        <f>ROUND(SUMIF('VGT-Bewegungsdaten'!B:B,A4587,'VGT-Bewegungsdaten'!C:C),3)</f>
        <v>0</v>
      </c>
      <c r="L4587" s="324">
        <f>ROUND(SUMIF('VGT-Bewegungsdaten'!B:B,$A4587,'VGT-Bewegungsdaten'!D:D),2)</f>
        <v>0</v>
      </c>
      <c r="N4587" s="376" t="s">
        <v>4930</v>
      </c>
      <c r="O4587" s="376" t="s">
        <v>4950</v>
      </c>
      <c r="P4587" s="326">
        <f>ROUND(SUMIF('AV-Bewegungsdaten'!B:B,A4587,'AV-Bewegungsdaten'!C:C),3)</f>
        <v>0</v>
      </c>
      <c r="Q4587" s="324">
        <f>ROUND(SUMIF('AV-Bewegungsdaten'!B:B,$A4587,'AV-Bewegungsdaten'!D:D),2)</f>
        <v>0</v>
      </c>
      <c r="T4587" s="327"/>
      <c r="U4587" s="326">
        <f>ROUND(SUMIF('DV-Bewegungsdaten'!B:B,Kategorien!A4587,'DV-Bewegungsdaten'!D:D),3)</f>
        <v>0</v>
      </c>
      <c r="V4587" s="324">
        <f>ROUND(SUMIF('DV-Bewegungsdaten'!B:B,Kategorien!A4587,'DV-Bewegungsdaten'!E:E),3)</f>
        <v>0</v>
      </c>
      <c r="AD4587" s="390">
        <f t="shared" si="949"/>
        <v>6.0740000000000007</v>
      </c>
      <c r="AE4587" s="390">
        <f t="shared" si="950"/>
        <v>7.7670000000000003</v>
      </c>
      <c r="AF4587" s="390">
        <f t="shared" si="951"/>
        <v>8.9050000000000011</v>
      </c>
      <c r="AG4587" s="390">
        <f t="shared" si="952"/>
        <v>8.8079999999999998</v>
      </c>
      <c r="AH4587" s="390">
        <f t="shared" si="953"/>
        <v>8.4500000000000011</v>
      </c>
      <c r="AI4587" s="390">
        <f t="shared" si="954"/>
        <v>9.07</v>
      </c>
      <c r="AJ4587" s="390">
        <f t="shared" si="955"/>
        <v>8.0630000000000006</v>
      </c>
      <c r="AK4587" s="390">
        <f t="shared" si="956"/>
        <v>8.604000000000001</v>
      </c>
      <c r="AL4587" s="390">
        <f t="shared" si="957"/>
        <v>8.6349999999999998</v>
      </c>
      <c r="AM4587" s="390">
        <f t="shared" si="958"/>
        <v>8.1920000000000002</v>
      </c>
      <c r="AN4587" s="390">
        <f t="shared" si="959"/>
        <v>7.5970000000000004</v>
      </c>
      <c r="AO4587" s="390">
        <f t="shared" si="960"/>
        <v>8.2840000000000007</v>
      </c>
    </row>
    <row r="4588" spans="1:41" ht="15" customHeight="1" x14ac:dyDescent="0.25">
      <c r="A4588" s="127" t="s">
        <v>5478</v>
      </c>
      <c r="B4588" s="125" t="s">
        <v>169</v>
      </c>
      <c r="C4588" s="125" t="s">
        <v>5452</v>
      </c>
      <c r="D4588" s="125" t="s">
        <v>4820</v>
      </c>
      <c r="F4588" s="126">
        <v>9.4700000000000006</v>
      </c>
      <c r="G4588" s="126">
        <v>9.870000000000001</v>
      </c>
      <c r="H4588" s="126">
        <v>7.58</v>
      </c>
      <c r="I4588" s="126"/>
      <c r="J4588" s="317"/>
      <c r="K4588" s="323">
        <f>ROUND(SUMIF('VGT-Bewegungsdaten'!B:B,A4588,'VGT-Bewegungsdaten'!C:C),3)</f>
        <v>0</v>
      </c>
      <c r="L4588" s="324">
        <f>ROUND(SUMIF('VGT-Bewegungsdaten'!B:B,$A4588,'VGT-Bewegungsdaten'!D:D),2)</f>
        <v>0</v>
      </c>
      <c r="N4588" s="376" t="s">
        <v>4930</v>
      </c>
      <c r="O4588" s="376" t="s">
        <v>4950</v>
      </c>
      <c r="P4588" s="326">
        <f>ROUND(SUMIF('AV-Bewegungsdaten'!B:B,A4588,'AV-Bewegungsdaten'!C:C),3)</f>
        <v>0</v>
      </c>
      <c r="Q4588" s="324">
        <f>ROUND(SUMIF('AV-Bewegungsdaten'!B:B,$A4588,'AV-Bewegungsdaten'!D:D),2)</f>
        <v>0</v>
      </c>
      <c r="T4588" s="327"/>
      <c r="U4588" s="326">
        <f>ROUND(SUMIF('DV-Bewegungsdaten'!B:B,Kategorien!A4588,'DV-Bewegungsdaten'!D:D),3)</f>
        <v>0</v>
      </c>
      <c r="V4588" s="324">
        <f>ROUND(SUMIF('DV-Bewegungsdaten'!B:B,Kategorien!A4588,'DV-Bewegungsdaten'!E:E),3)</f>
        <v>0</v>
      </c>
      <c r="AD4588" s="390">
        <f t="shared" si="949"/>
        <v>3.9640000000000013</v>
      </c>
      <c r="AE4588" s="390">
        <f t="shared" si="950"/>
        <v>5.6570000000000009</v>
      </c>
      <c r="AF4588" s="390">
        <f t="shared" si="951"/>
        <v>6.7950000000000008</v>
      </c>
      <c r="AG4588" s="390">
        <f t="shared" si="952"/>
        <v>6.6980000000000004</v>
      </c>
      <c r="AH4588" s="390">
        <f t="shared" si="953"/>
        <v>6.3400000000000016</v>
      </c>
      <c r="AI4588" s="390">
        <f t="shared" si="954"/>
        <v>6.9600000000000009</v>
      </c>
      <c r="AJ4588" s="390">
        <f t="shared" si="955"/>
        <v>5.9530000000000012</v>
      </c>
      <c r="AK4588" s="390">
        <f t="shared" si="956"/>
        <v>6.4940000000000015</v>
      </c>
      <c r="AL4588" s="390">
        <f t="shared" si="957"/>
        <v>6.5250000000000004</v>
      </c>
      <c r="AM4588" s="390">
        <f t="shared" si="958"/>
        <v>6.0820000000000007</v>
      </c>
      <c r="AN4588" s="390">
        <f t="shared" si="959"/>
        <v>5.487000000000001</v>
      </c>
      <c r="AO4588" s="390">
        <f t="shared" si="960"/>
        <v>6.1740000000000013</v>
      </c>
    </row>
    <row r="4589" spans="1:41" ht="15" customHeight="1" x14ac:dyDescent="0.25">
      <c r="A4589" s="127" t="s">
        <v>5479</v>
      </c>
      <c r="B4589" s="125" t="s">
        <v>169</v>
      </c>
      <c r="C4589" s="125" t="s">
        <v>5454</v>
      </c>
      <c r="D4589" s="125" t="s">
        <v>4817</v>
      </c>
      <c r="F4589" s="126">
        <v>13.55</v>
      </c>
      <c r="G4589" s="126">
        <v>13.950000000000001</v>
      </c>
      <c r="H4589" s="126">
        <v>10.84</v>
      </c>
      <c r="I4589" s="126"/>
      <c r="J4589" s="317"/>
      <c r="K4589" s="323">
        <f>ROUND(SUMIF('VGT-Bewegungsdaten'!B:B,A4589,'VGT-Bewegungsdaten'!C:C),3)</f>
        <v>0</v>
      </c>
      <c r="L4589" s="324">
        <f>ROUND(SUMIF('VGT-Bewegungsdaten'!B:B,$A4589,'VGT-Bewegungsdaten'!D:D),2)</f>
        <v>0</v>
      </c>
      <c r="N4589" s="376" t="s">
        <v>4930</v>
      </c>
      <c r="O4589" s="376" t="s">
        <v>4950</v>
      </c>
      <c r="P4589" s="326">
        <f>ROUND(SUMIF('AV-Bewegungsdaten'!B:B,A4589,'AV-Bewegungsdaten'!C:C),3)</f>
        <v>0</v>
      </c>
      <c r="Q4589" s="324">
        <f>ROUND(SUMIF('AV-Bewegungsdaten'!B:B,$A4589,'AV-Bewegungsdaten'!D:D),2)</f>
        <v>0</v>
      </c>
      <c r="T4589" s="327"/>
      <c r="U4589" s="326">
        <f>ROUND(SUMIF('DV-Bewegungsdaten'!B:B,Kategorien!A4589,'DV-Bewegungsdaten'!D:D),3)</f>
        <v>0</v>
      </c>
      <c r="V4589" s="324">
        <f>ROUND(SUMIF('DV-Bewegungsdaten'!B:B,Kategorien!A4589,'DV-Bewegungsdaten'!E:E),3)</f>
        <v>0</v>
      </c>
      <c r="AD4589" s="390">
        <f t="shared" si="949"/>
        <v>8.0440000000000005</v>
      </c>
      <c r="AE4589" s="390">
        <f t="shared" si="950"/>
        <v>9.7370000000000019</v>
      </c>
      <c r="AF4589" s="390">
        <f t="shared" si="951"/>
        <v>10.875</v>
      </c>
      <c r="AG4589" s="390">
        <f t="shared" si="952"/>
        <v>10.778</v>
      </c>
      <c r="AH4589" s="390">
        <f t="shared" si="953"/>
        <v>10.420000000000002</v>
      </c>
      <c r="AI4589" s="390">
        <f t="shared" si="954"/>
        <v>11.040000000000001</v>
      </c>
      <c r="AJ4589" s="390">
        <f t="shared" si="955"/>
        <v>10.033000000000001</v>
      </c>
      <c r="AK4589" s="390">
        <f t="shared" si="956"/>
        <v>10.574000000000002</v>
      </c>
      <c r="AL4589" s="390">
        <f t="shared" si="957"/>
        <v>10.605</v>
      </c>
      <c r="AM4589" s="390">
        <f t="shared" si="958"/>
        <v>10.162000000000001</v>
      </c>
      <c r="AN4589" s="390">
        <f t="shared" si="959"/>
        <v>9.5670000000000002</v>
      </c>
      <c r="AO4589" s="390">
        <f t="shared" si="960"/>
        <v>10.254000000000001</v>
      </c>
    </row>
    <row r="4590" spans="1:41" ht="15" customHeight="1" x14ac:dyDescent="0.25">
      <c r="A4590" s="127" t="s">
        <v>5480</v>
      </c>
      <c r="B4590" s="125" t="s">
        <v>169</v>
      </c>
      <c r="C4590" s="125" t="s">
        <v>5454</v>
      </c>
      <c r="D4590" s="125" t="s">
        <v>4818</v>
      </c>
      <c r="F4590" s="126">
        <v>12.85</v>
      </c>
      <c r="G4590" s="126">
        <v>13.25</v>
      </c>
      <c r="H4590" s="126">
        <v>10.28</v>
      </c>
      <c r="I4590" s="126"/>
      <c r="J4590" s="317"/>
      <c r="K4590" s="323">
        <f>ROUND(SUMIF('VGT-Bewegungsdaten'!B:B,A4590,'VGT-Bewegungsdaten'!C:C),3)</f>
        <v>0</v>
      </c>
      <c r="L4590" s="324">
        <f>ROUND(SUMIF('VGT-Bewegungsdaten'!B:B,$A4590,'VGT-Bewegungsdaten'!D:D),2)</f>
        <v>0</v>
      </c>
      <c r="N4590" s="376" t="s">
        <v>4930</v>
      </c>
      <c r="O4590" s="376" t="s">
        <v>4950</v>
      </c>
      <c r="P4590" s="326">
        <f>ROUND(SUMIF('AV-Bewegungsdaten'!B:B,A4590,'AV-Bewegungsdaten'!C:C),3)</f>
        <v>0</v>
      </c>
      <c r="Q4590" s="324">
        <f>ROUND(SUMIF('AV-Bewegungsdaten'!B:B,$A4590,'AV-Bewegungsdaten'!D:D),2)</f>
        <v>0</v>
      </c>
      <c r="T4590" s="327"/>
      <c r="U4590" s="326">
        <f>ROUND(SUMIF('DV-Bewegungsdaten'!B:B,Kategorien!A4590,'DV-Bewegungsdaten'!D:D),3)</f>
        <v>0</v>
      </c>
      <c r="V4590" s="324">
        <f>ROUND(SUMIF('DV-Bewegungsdaten'!B:B,Kategorien!A4590,'DV-Bewegungsdaten'!E:E),3)</f>
        <v>0</v>
      </c>
      <c r="AD4590" s="390">
        <f t="shared" si="949"/>
        <v>7.3440000000000003</v>
      </c>
      <c r="AE4590" s="390">
        <f t="shared" si="950"/>
        <v>9.036999999999999</v>
      </c>
      <c r="AF4590" s="390">
        <f t="shared" si="951"/>
        <v>10.175000000000001</v>
      </c>
      <c r="AG4590" s="390">
        <f t="shared" si="952"/>
        <v>10.077999999999999</v>
      </c>
      <c r="AH4590" s="390">
        <f t="shared" si="953"/>
        <v>9.7200000000000006</v>
      </c>
      <c r="AI4590" s="390">
        <f t="shared" si="954"/>
        <v>10.34</v>
      </c>
      <c r="AJ4590" s="390">
        <f t="shared" si="955"/>
        <v>9.3330000000000002</v>
      </c>
      <c r="AK4590" s="390">
        <f t="shared" si="956"/>
        <v>9.8740000000000006</v>
      </c>
      <c r="AL4590" s="390">
        <f t="shared" si="957"/>
        <v>9.9049999999999994</v>
      </c>
      <c r="AM4590" s="390">
        <f t="shared" si="958"/>
        <v>9.4619999999999997</v>
      </c>
      <c r="AN4590" s="390">
        <f t="shared" si="959"/>
        <v>8.8670000000000009</v>
      </c>
      <c r="AO4590" s="390">
        <f t="shared" si="960"/>
        <v>9.5540000000000003</v>
      </c>
    </row>
    <row r="4591" spans="1:41" ht="15" customHeight="1" x14ac:dyDescent="0.25">
      <c r="A4591" s="127" t="s">
        <v>5481</v>
      </c>
      <c r="B4591" s="125" t="s">
        <v>169</v>
      </c>
      <c r="C4591" s="125" t="s">
        <v>5454</v>
      </c>
      <c r="D4591" s="125" t="s">
        <v>4819</v>
      </c>
      <c r="F4591" s="126">
        <v>11.46</v>
      </c>
      <c r="G4591" s="126">
        <v>11.860000000000001</v>
      </c>
      <c r="H4591" s="126">
        <v>9.17</v>
      </c>
      <c r="I4591" s="126"/>
      <c r="J4591" s="317"/>
      <c r="K4591" s="323">
        <f>ROUND(SUMIF('VGT-Bewegungsdaten'!B:B,A4591,'VGT-Bewegungsdaten'!C:C),3)</f>
        <v>0</v>
      </c>
      <c r="L4591" s="324">
        <f>ROUND(SUMIF('VGT-Bewegungsdaten'!B:B,$A4591,'VGT-Bewegungsdaten'!D:D),2)</f>
        <v>0</v>
      </c>
      <c r="N4591" s="376" t="s">
        <v>4930</v>
      </c>
      <c r="O4591" s="376" t="s">
        <v>4950</v>
      </c>
      <c r="P4591" s="326">
        <f>ROUND(SUMIF('AV-Bewegungsdaten'!B:B,A4591,'AV-Bewegungsdaten'!C:C),3)</f>
        <v>0</v>
      </c>
      <c r="Q4591" s="324">
        <f>ROUND(SUMIF('AV-Bewegungsdaten'!B:B,$A4591,'AV-Bewegungsdaten'!D:D),2)</f>
        <v>0</v>
      </c>
      <c r="T4591" s="327"/>
      <c r="U4591" s="326">
        <f>ROUND(SUMIF('DV-Bewegungsdaten'!B:B,Kategorien!A4591,'DV-Bewegungsdaten'!D:D),3)</f>
        <v>0</v>
      </c>
      <c r="V4591" s="324">
        <f>ROUND(SUMIF('DV-Bewegungsdaten'!B:B,Kategorien!A4591,'DV-Bewegungsdaten'!E:E),3)</f>
        <v>0</v>
      </c>
      <c r="AD4591" s="390">
        <f t="shared" si="949"/>
        <v>5.9540000000000015</v>
      </c>
      <c r="AE4591" s="390">
        <f t="shared" si="950"/>
        <v>7.6470000000000011</v>
      </c>
      <c r="AF4591" s="390">
        <f t="shared" si="951"/>
        <v>8.7850000000000001</v>
      </c>
      <c r="AG4591" s="390">
        <f t="shared" si="952"/>
        <v>8.6880000000000006</v>
      </c>
      <c r="AH4591" s="390">
        <f t="shared" si="953"/>
        <v>8.3300000000000018</v>
      </c>
      <c r="AI4591" s="390">
        <f t="shared" si="954"/>
        <v>8.9500000000000011</v>
      </c>
      <c r="AJ4591" s="390">
        <f t="shared" si="955"/>
        <v>7.9430000000000014</v>
      </c>
      <c r="AK4591" s="390">
        <f t="shared" si="956"/>
        <v>8.4840000000000018</v>
      </c>
      <c r="AL4591" s="390">
        <f t="shared" si="957"/>
        <v>8.5150000000000006</v>
      </c>
      <c r="AM4591" s="390">
        <f t="shared" si="958"/>
        <v>8.072000000000001</v>
      </c>
      <c r="AN4591" s="390">
        <f t="shared" si="959"/>
        <v>7.4770000000000012</v>
      </c>
      <c r="AO4591" s="390">
        <f t="shared" si="960"/>
        <v>8.1640000000000015</v>
      </c>
    </row>
    <row r="4592" spans="1:41" ht="15" customHeight="1" x14ac:dyDescent="0.25">
      <c r="A4592" s="127" t="s">
        <v>5482</v>
      </c>
      <c r="B4592" s="125" t="s">
        <v>169</v>
      </c>
      <c r="C4592" s="125" t="s">
        <v>5454</v>
      </c>
      <c r="D4592" s="125" t="s">
        <v>4820</v>
      </c>
      <c r="F4592" s="126">
        <v>9.3800000000000008</v>
      </c>
      <c r="G4592" s="126">
        <v>9.7800000000000011</v>
      </c>
      <c r="H4592" s="126">
        <v>7.5</v>
      </c>
      <c r="I4592" s="126"/>
      <c r="J4592" s="317"/>
      <c r="K4592" s="323">
        <f>ROUND(SUMIF('VGT-Bewegungsdaten'!B:B,A4592,'VGT-Bewegungsdaten'!C:C),3)</f>
        <v>0</v>
      </c>
      <c r="L4592" s="324">
        <f>ROUND(SUMIF('VGT-Bewegungsdaten'!B:B,$A4592,'VGT-Bewegungsdaten'!D:D),2)</f>
        <v>0</v>
      </c>
      <c r="N4592" s="376" t="s">
        <v>4930</v>
      </c>
      <c r="O4592" s="376" t="s">
        <v>4950</v>
      </c>
      <c r="P4592" s="326">
        <f>ROUND(SUMIF('AV-Bewegungsdaten'!B:B,A4592,'AV-Bewegungsdaten'!C:C),3)</f>
        <v>0</v>
      </c>
      <c r="Q4592" s="324">
        <f>ROUND(SUMIF('AV-Bewegungsdaten'!B:B,$A4592,'AV-Bewegungsdaten'!D:D),2)</f>
        <v>0</v>
      </c>
      <c r="T4592" s="327"/>
      <c r="U4592" s="326">
        <f>ROUND(SUMIF('DV-Bewegungsdaten'!B:B,Kategorien!A4592,'DV-Bewegungsdaten'!D:D),3)</f>
        <v>0</v>
      </c>
      <c r="V4592" s="324">
        <f>ROUND(SUMIF('DV-Bewegungsdaten'!B:B,Kategorien!A4592,'DV-Bewegungsdaten'!E:E),3)</f>
        <v>0</v>
      </c>
      <c r="AD4592" s="390">
        <f t="shared" si="949"/>
        <v>3.8740000000000014</v>
      </c>
      <c r="AE4592" s="390">
        <f t="shared" si="950"/>
        <v>5.5670000000000011</v>
      </c>
      <c r="AF4592" s="390">
        <f t="shared" si="951"/>
        <v>6.705000000000001</v>
      </c>
      <c r="AG4592" s="390">
        <f t="shared" si="952"/>
        <v>6.6080000000000005</v>
      </c>
      <c r="AH4592" s="390">
        <f t="shared" si="953"/>
        <v>6.2500000000000018</v>
      </c>
      <c r="AI4592" s="390">
        <f t="shared" si="954"/>
        <v>6.870000000000001</v>
      </c>
      <c r="AJ4592" s="390">
        <f t="shared" si="955"/>
        <v>5.8630000000000013</v>
      </c>
      <c r="AK4592" s="390">
        <f t="shared" si="956"/>
        <v>6.4040000000000017</v>
      </c>
      <c r="AL4592" s="390">
        <f t="shared" si="957"/>
        <v>6.4350000000000005</v>
      </c>
      <c r="AM4592" s="390">
        <f t="shared" si="958"/>
        <v>5.9920000000000009</v>
      </c>
      <c r="AN4592" s="390">
        <f t="shared" si="959"/>
        <v>5.3970000000000011</v>
      </c>
      <c r="AO4592" s="390">
        <f t="shared" si="960"/>
        <v>6.0840000000000014</v>
      </c>
    </row>
    <row r="4593" spans="1:41" ht="15" customHeight="1" x14ac:dyDescent="0.25">
      <c r="A4593" s="127" t="s">
        <v>5483</v>
      </c>
      <c r="B4593" s="125" t="s">
        <v>169</v>
      </c>
      <c r="C4593" s="125" t="s">
        <v>5456</v>
      </c>
      <c r="D4593" s="125" t="s">
        <v>4817</v>
      </c>
      <c r="F4593" s="126">
        <v>13.41</v>
      </c>
      <c r="G4593" s="126">
        <v>13.81</v>
      </c>
      <c r="H4593" s="126">
        <v>10.73</v>
      </c>
      <c r="I4593" s="126"/>
      <c r="J4593" s="317"/>
      <c r="K4593" s="323">
        <f>ROUND(SUMIF('VGT-Bewegungsdaten'!B:B,A4593,'VGT-Bewegungsdaten'!C:C),3)</f>
        <v>0</v>
      </c>
      <c r="L4593" s="324">
        <f>ROUND(SUMIF('VGT-Bewegungsdaten'!B:B,$A4593,'VGT-Bewegungsdaten'!D:D),2)</f>
        <v>0</v>
      </c>
      <c r="N4593" s="376" t="s">
        <v>4930</v>
      </c>
      <c r="O4593" s="376" t="s">
        <v>4950</v>
      </c>
      <c r="P4593" s="326">
        <f>ROUND(SUMIF('AV-Bewegungsdaten'!B:B,A4593,'AV-Bewegungsdaten'!C:C),3)</f>
        <v>0</v>
      </c>
      <c r="Q4593" s="324">
        <f>ROUND(SUMIF('AV-Bewegungsdaten'!B:B,$A4593,'AV-Bewegungsdaten'!D:D),2)</f>
        <v>0</v>
      </c>
      <c r="T4593" s="327"/>
      <c r="U4593" s="326">
        <f>ROUND(SUMIF('DV-Bewegungsdaten'!B:B,Kategorien!A4593,'DV-Bewegungsdaten'!D:D),3)</f>
        <v>0</v>
      </c>
      <c r="V4593" s="324">
        <f>ROUND(SUMIF('DV-Bewegungsdaten'!B:B,Kategorien!A4593,'DV-Bewegungsdaten'!E:E),3)</f>
        <v>0</v>
      </c>
      <c r="AD4593" s="390">
        <f t="shared" si="949"/>
        <v>7.9040000000000008</v>
      </c>
      <c r="AE4593" s="390">
        <f t="shared" si="950"/>
        <v>9.5970000000000013</v>
      </c>
      <c r="AF4593" s="390">
        <f t="shared" si="951"/>
        <v>10.734999999999999</v>
      </c>
      <c r="AG4593" s="390">
        <f t="shared" si="952"/>
        <v>10.638</v>
      </c>
      <c r="AH4593" s="390">
        <f t="shared" si="953"/>
        <v>10.280000000000001</v>
      </c>
      <c r="AI4593" s="390">
        <f t="shared" si="954"/>
        <v>10.9</v>
      </c>
      <c r="AJ4593" s="390">
        <f t="shared" si="955"/>
        <v>9.8930000000000007</v>
      </c>
      <c r="AK4593" s="390">
        <f t="shared" si="956"/>
        <v>10.434000000000001</v>
      </c>
      <c r="AL4593" s="390">
        <f t="shared" si="957"/>
        <v>10.465</v>
      </c>
      <c r="AM4593" s="390">
        <f t="shared" si="958"/>
        <v>10.022</v>
      </c>
      <c r="AN4593" s="390">
        <f t="shared" si="959"/>
        <v>9.4269999999999996</v>
      </c>
      <c r="AO4593" s="390">
        <f t="shared" si="960"/>
        <v>10.114000000000001</v>
      </c>
    </row>
    <row r="4594" spans="1:41" ht="15" customHeight="1" x14ac:dyDescent="0.25">
      <c r="A4594" s="127" t="s">
        <v>5484</v>
      </c>
      <c r="B4594" s="125" t="s">
        <v>169</v>
      </c>
      <c r="C4594" s="125" t="s">
        <v>5456</v>
      </c>
      <c r="D4594" s="125" t="s">
        <v>4818</v>
      </c>
      <c r="F4594" s="126">
        <v>12.72</v>
      </c>
      <c r="G4594" s="126">
        <v>13.120000000000001</v>
      </c>
      <c r="H4594" s="126">
        <v>10.18</v>
      </c>
      <c r="I4594" s="126"/>
      <c r="J4594" s="317"/>
      <c r="K4594" s="323">
        <f>ROUND(SUMIF('VGT-Bewegungsdaten'!B:B,A4594,'VGT-Bewegungsdaten'!C:C),3)</f>
        <v>0</v>
      </c>
      <c r="L4594" s="324">
        <f>ROUND(SUMIF('VGT-Bewegungsdaten'!B:B,$A4594,'VGT-Bewegungsdaten'!D:D),2)</f>
        <v>0</v>
      </c>
      <c r="N4594" s="376" t="s">
        <v>4930</v>
      </c>
      <c r="O4594" s="376" t="s">
        <v>4950</v>
      </c>
      <c r="P4594" s="326">
        <f>ROUND(SUMIF('AV-Bewegungsdaten'!B:B,A4594,'AV-Bewegungsdaten'!C:C),3)</f>
        <v>0</v>
      </c>
      <c r="Q4594" s="324">
        <f>ROUND(SUMIF('AV-Bewegungsdaten'!B:B,$A4594,'AV-Bewegungsdaten'!D:D),2)</f>
        <v>0</v>
      </c>
      <c r="T4594" s="327"/>
      <c r="U4594" s="326">
        <f>ROUND(SUMIF('DV-Bewegungsdaten'!B:B,Kategorien!A4594,'DV-Bewegungsdaten'!D:D),3)</f>
        <v>0</v>
      </c>
      <c r="V4594" s="324">
        <f>ROUND(SUMIF('DV-Bewegungsdaten'!B:B,Kategorien!A4594,'DV-Bewegungsdaten'!E:E),3)</f>
        <v>0</v>
      </c>
      <c r="AD4594" s="390">
        <f t="shared" si="949"/>
        <v>7.2140000000000013</v>
      </c>
      <c r="AE4594" s="390">
        <f t="shared" si="950"/>
        <v>8.907</v>
      </c>
      <c r="AF4594" s="390">
        <f t="shared" si="951"/>
        <v>10.045000000000002</v>
      </c>
      <c r="AG4594" s="390">
        <f t="shared" si="952"/>
        <v>9.9480000000000004</v>
      </c>
      <c r="AH4594" s="390">
        <f t="shared" si="953"/>
        <v>9.5900000000000016</v>
      </c>
      <c r="AI4594" s="390">
        <f t="shared" si="954"/>
        <v>10.210000000000001</v>
      </c>
      <c r="AJ4594" s="390">
        <f t="shared" si="955"/>
        <v>9.2030000000000012</v>
      </c>
      <c r="AK4594" s="390">
        <f t="shared" si="956"/>
        <v>9.7440000000000015</v>
      </c>
      <c r="AL4594" s="390">
        <f t="shared" si="957"/>
        <v>9.7750000000000004</v>
      </c>
      <c r="AM4594" s="390">
        <f t="shared" si="958"/>
        <v>9.3320000000000007</v>
      </c>
      <c r="AN4594" s="390">
        <f t="shared" si="959"/>
        <v>8.7370000000000019</v>
      </c>
      <c r="AO4594" s="390">
        <f t="shared" si="960"/>
        <v>9.4240000000000013</v>
      </c>
    </row>
    <row r="4595" spans="1:41" ht="15" customHeight="1" x14ac:dyDescent="0.25">
      <c r="A4595" s="127" t="s">
        <v>5485</v>
      </c>
      <c r="B4595" s="125" t="s">
        <v>169</v>
      </c>
      <c r="C4595" s="125" t="s">
        <v>5456</v>
      </c>
      <c r="D4595" s="125" t="s">
        <v>4819</v>
      </c>
      <c r="F4595" s="126">
        <v>11.35</v>
      </c>
      <c r="G4595" s="126">
        <v>11.75</v>
      </c>
      <c r="H4595" s="126">
        <v>9.08</v>
      </c>
      <c r="I4595" s="126"/>
      <c r="J4595" s="317"/>
      <c r="K4595" s="323">
        <f>ROUND(SUMIF('VGT-Bewegungsdaten'!B:B,A4595,'VGT-Bewegungsdaten'!C:C),3)</f>
        <v>0</v>
      </c>
      <c r="L4595" s="324">
        <f>ROUND(SUMIF('VGT-Bewegungsdaten'!B:B,$A4595,'VGT-Bewegungsdaten'!D:D),2)</f>
        <v>0</v>
      </c>
      <c r="N4595" s="376" t="s">
        <v>4930</v>
      </c>
      <c r="O4595" s="376" t="s">
        <v>4950</v>
      </c>
      <c r="P4595" s="326">
        <f>ROUND(SUMIF('AV-Bewegungsdaten'!B:B,A4595,'AV-Bewegungsdaten'!C:C),3)</f>
        <v>0</v>
      </c>
      <c r="Q4595" s="324">
        <f>ROUND(SUMIF('AV-Bewegungsdaten'!B:B,$A4595,'AV-Bewegungsdaten'!D:D),2)</f>
        <v>0</v>
      </c>
      <c r="T4595" s="327"/>
      <c r="U4595" s="326">
        <f>ROUND(SUMIF('DV-Bewegungsdaten'!B:B,Kategorien!A4595,'DV-Bewegungsdaten'!D:D),3)</f>
        <v>0</v>
      </c>
      <c r="V4595" s="324">
        <f>ROUND(SUMIF('DV-Bewegungsdaten'!B:B,Kategorien!A4595,'DV-Bewegungsdaten'!E:E),3)</f>
        <v>0</v>
      </c>
      <c r="AD4595" s="390">
        <f t="shared" si="949"/>
        <v>5.8440000000000003</v>
      </c>
      <c r="AE4595" s="390">
        <f t="shared" si="950"/>
        <v>7.5369999999999999</v>
      </c>
      <c r="AF4595" s="390">
        <f t="shared" si="951"/>
        <v>8.6750000000000007</v>
      </c>
      <c r="AG4595" s="390">
        <f t="shared" si="952"/>
        <v>8.5779999999999994</v>
      </c>
      <c r="AH4595" s="390">
        <f t="shared" si="953"/>
        <v>8.2200000000000006</v>
      </c>
      <c r="AI4595" s="390">
        <f t="shared" si="954"/>
        <v>8.84</v>
      </c>
      <c r="AJ4595" s="390">
        <f t="shared" si="955"/>
        <v>7.8330000000000002</v>
      </c>
      <c r="AK4595" s="390">
        <f t="shared" si="956"/>
        <v>8.3740000000000006</v>
      </c>
      <c r="AL4595" s="390">
        <f t="shared" si="957"/>
        <v>8.4049999999999994</v>
      </c>
      <c r="AM4595" s="390">
        <f t="shared" si="958"/>
        <v>7.9619999999999997</v>
      </c>
      <c r="AN4595" s="390">
        <f t="shared" si="959"/>
        <v>7.367</v>
      </c>
      <c r="AO4595" s="390">
        <f t="shared" si="960"/>
        <v>8.0540000000000003</v>
      </c>
    </row>
    <row r="4596" spans="1:41" ht="15" customHeight="1" x14ac:dyDescent="0.25">
      <c r="A4596" s="127" t="s">
        <v>5486</v>
      </c>
      <c r="B4596" s="125" t="s">
        <v>169</v>
      </c>
      <c r="C4596" s="125" t="s">
        <v>5456</v>
      </c>
      <c r="D4596" s="125" t="s">
        <v>4820</v>
      </c>
      <c r="F4596" s="126">
        <v>9.2799999999999994</v>
      </c>
      <c r="G4596" s="126">
        <v>9.68</v>
      </c>
      <c r="H4596" s="126">
        <v>7.42</v>
      </c>
      <c r="I4596" s="126"/>
      <c r="J4596" s="317"/>
      <c r="K4596" s="323">
        <f>ROUND(SUMIF('VGT-Bewegungsdaten'!B:B,A4596,'VGT-Bewegungsdaten'!C:C),3)</f>
        <v>0</v>
      </c>
      <c r="L4596" s="324">
        <f>ROUND(SUMIF('VGT-Bewegungsdaten'!B:B,$A4596,'VGT-Bewegungsdaten'!D:D),2)</f>
        <v>0</v>
      </c>
      <c r="N4596" s="376" t="s">
        <v>4930</v>
      </c>
      <c r="O4596" s="376" t="s">
        <v>4950</v>
      </c>
      <c r="P4596" s="326">
        <f>ROUND(SUMIF('AV-Bewegungsdaten'!B:B,A4596,'AV-Bewegungsdaten'!C:C),3)</f>
        <v>0</v>
      </c>
      <c r="Q4596" s="324">
        <f>ROUND(SUMIF('AV-Bewegungsdaten'!B:B,$A4596,'AV-Bewegungsdaten'!D:D),2)</f>
        <v>0</v>
      </c>
      <c r="T4596" s="327"/>
      <c r="U4596" s="326">
        <f>ROUND(SUMIF('DV-Bewegungsdaten'!B:B,Kategorien!A4596,'DV-Bewegungsdaten'!D:D),3)</f>
        <v>0</v>
      </c>
      <c r="V4596" s="324">
        <f>ROUND(SUMIF('DV-Bewegungsdaten'!B:B,Kategorien!A4596,'DV-Bewegungsdaten'!E:E),3)</f>
        <v>0</v>
      </c>
      <c r="AD4596" s="390">
        <f t="shared" si="949"/>
        <v>3.774</v>
      </c>
      <c r="AE4596" s="390">
        <f t="shared" si="950"/>
        <v>5.4669999999999996</v>
      </c>
      <c r="AF4596" s="390">
        <f t="shared" si="951"/>
        <v>6.6049999999999995</v>
      </c>
      <c r="AG4596" s="390">
        <f t="shared" si="952"/>
        <v>6.5079999999999991</v>
      </c>
      <c r="AH4596" s="390">
        <f t="shared" si="953"/>
        <v>6.15</v>
      </c>
      <c r="AI4596" s="390">
        <f t="shared" si="954"/>
        <v>6.77</v>
      </c>
      <c r="AJ4596" s="390">
        <f t="shared" si="955"/>
        <v>5.7629999999999999</v>
      </c>
      <c r="AK4596" s="390">
        <f t="shared" si="956"/>
        <v>6.3040000000000003</v>
      </c>
      <c r="AL4596" s="390">
        <f t="shared" si="957"/>
        <v>6.3349999999999991</v>
      </c>
      <c r="AM4596" s="390">
        <f t="shared" si="958"/>
        <v>5.8919999999999995</v>
      </c>
      <c r="AN4596" s="390">
        <f t="shared" si="959"/>
        <v>5.2969999999999997</v>
      </c>
      <c r="AO4596" s="390">
        <f t="shared" si="960"/>
        <v>5.984</v>
      </c>
    </row>
    <row r="4597" spans="1:41" ht="15" customHeight="1" x14ac:dyDescent="0.25">
      <c r="A4597" s="127" t="s">
        <v>5487</v>
      </c>
      <c r="B4597" s="125" t="s">
        <v>169</v>
      </c>
      <c r="C4597" s="125" t="s">
        <v>5458</v>
      </c>
      <c r="D4597" s="125" t="s">
        <v>4817</v>
      </c>
      <c r="F4597" s="126">
        <v>13.28</v>
      </c>
      <c r="G4597" s="126">
        <v>13.68</v>
      </c>
      <c r="H4597" s="126">
        <v>10.62</v>
      </c>
      <c r="I4597" s="126"/>
      <c r="J4597" s="317"/>
      <c r="K4597" s="323">
        <f>ROUND(SUMIF('VGT-Bewegungsdaten'!B:B,A4597,'VGT-Bewegungsdaten'!C:C),3)</f>
        <v>0</v>
      </c>
      <c r="L4597" s="324">
        <f>ROUND(SUMIF('VGT-Bewegungsdaten'!B:B,$A4597,'VGT-Bewegungsdaten'!D:D),2)</f>
        <v>0</v>
      </c>
      <c r="N4597" s="376" t="s">
        <v>4930</v>
      </c>
      <c r="O4597" s="376" t="s">
        <v>4950</v>
      </c>
      <c r="P4597" s="326">
        <f>ROUND(SUMIF('AV-Bewegungsdaten'!B:B,A4597,'AV-Bewegungsdaten'!C:C),3)</f>
        <v>0</v>
      </c>
      <c r="Q4597" s="324">
        <f>ROUND(SUMIF('AV-Bewegungsdaten'!B:B,$A4597,'AV-Bewegungsdaten'!D:D),2)</f>
        <v>0</v>
      </c>
      <c r="T4597" s="327"/>
      <c r="U4597" s="326">
        <f>ROUND(SUMIF('DV-Bewegungsdaten'!B:B,Kategorien!A4597,'DV-Bewegungsdaten'!D:D),3)</f>
        <v>0</v>
      </c>
      <c r="V4597" s="324">
        <f>ROUND(SUMIF('DV-Bewegungsdaten'!B:B,Kategorien!A4597,'DV-Bewegungsdaten'!E:E),3)</f>
        <v>0</v>
      </c>
      <c r="AD4597" s="390">
        <f t="shared" si="949"/>
        <v>7.774</v>
      </c>
      <c r="AE4597" s="390">
        <f t="shared" si="950"/>
        <v>9.4669999999999987</v>
      </c>
      <c r="AF4597" s="390">
        <f t="shared" si="951"/>
        <v>10.605</v>
      </c>
      <c r="AG4597" s="390">
        <f t="shared" si="952"/>
        <v>10.507999999999999</v>
      </c>
      <c r="AH4597" s="390">
        <f t="shared" si="953"/>
        <v>10.15</v>
      </c>
      <c r="AI4597" s="390">
        <f t="shared" si="954"/>
        <v>10.77</v>
      </c>
      <c r="AJ4597" s="390">
        <f t="shared" si="955"/>
        <v>9.7629999999999999</v>
      </c>
      <c r="AK4597" s="390">
        <f t="shared" si="956"/>
        <v>10.304</v>
      </c>
      <c r="AL4597" s="390">
        <f t="shared" si="957"/>
        <v>10.334999999999999</v>
      </c>
      <c r="AM4597" s="390">
        <f t="shared" si="958"/>
        <v>9.8919999999999995</v>
      </c>
      <c r="AN4597" s="390">
        <f t="shared" si="959"/>
        <v>9.2970000000000006</v>
      </c>
      <c r="AO4597" s="390">
        <f t="shared" si="960"/>
        <v>9.984</v>
      </c>
    </row>
    <row r="4598" spans="1:41" ht="15" customHeight="1" x14ac:dyDescent="0.25">
      <c r="A4598" s="127" t="s">
        <v>5488</v>
      </c>
      <c r="B4598" s="125" t="s">
        <v>169</v>
      </c>
      <c r="C4598" s="125" t="s">
        <v>5458</v>
      </c>
      <c r="D4598" s="125" t="s">
        <v>4818</v>
      </c>
      <c r="F4598" s="126">
        <v>12.6</v>
      </c>
      <c r="G4598" s="126">
        <v>13</v>
      </c>
      <c r="H4598" s="126">
        <v>10.08</v>
      </c>
      <c r="I4598" s="126"/>
      <c r="J4598" s="317"/>
      <c r="K4598" s="323">
        <f>ROUND(SUMIF('VGT-Bewegungsdaten'!B:B,A4598,'VGT-Bewegungsdaten'!C:C),3)</f>
        <v>0</v>
      </c>
      <c r="L4598" s="324">
        <f>ROUND(SUMIF('VGT-Bewegungsdaten'!B:B,$A4598,'VGT-Bewegungsdaten'!D:D),2)</f>
        <v>0</v>
      </c>
      <c r="N4598" s="376" t="s">
        <v>4930</v>
      </c>
      <c r="O4598" s="376" t="s">
        <v>4950</v>
      </c>
      <c r="P4598" s="326">
        <f>ROUND(SUMIF('AV-Bewegungsdaten'!B:B,A4598,'AV-Bewegungsdaten'!C:C),3)</f>
        <v>0</v>
      </c>
      <c r="Q4598" s="324">
        <f>ROUND(SUMIF('AV-Bewegungsdaten'!B:B,$A4598,'AV-Bewegungsdaten'!D:D),2)</f>
        <v>0</v>
      </c>
      <c r="T4598" s="327"/>
      <c r="U4598" s="326">
        <f>ROUND(SUMIF('DV-Bewegungsdaten'!B:B,Kategorien!A4598,'DV-Bewegungsdaten'!D:D),3)</f>
        <v>0</v>
      </c>
      <c r="V4598" s="324">
        <f>ROUND(SUMIF('DV-Bewegungsdaten'!B:B,Kategorien!A4598,'DV-Bewegungsdaten'!E:E),3)</f>
        <v>0</v>
      </c>
      <c r="AD4598" s="390">
        <f t="shared" ref="AD4598:AD4661" si="961">MAX(0,$G4598-AR$7)</f>
        <v>7.0940000000000003</v>
      </c>
      <c r="AE4598" s="390">
        <f t="shared" ref="AE4598:AE4661" si="962">MAX(0,$G4598-AS$7)</f>
        <v>8.786999999999999</v>
      </c>
      <c r="AF4598" s="390">
        <f t="shared" ref="AF4598:AF4661" si="963">MAX(0,$G4598-AT$7)</f>
        <v>9.9250000000000007</v>
      </c>
      <c r="AG4598" s="390">
        <f t="shared" ref="AG4598:AG4661" si="964">MAX(0,$G4598-AU$7)</f>
        <v>9.8279999999999994</v>
      </c>
      <c r="AH4598" s="390">
        <f t="shared" ref="AH4598:AH4661" si="965">MAX(0,$G4598-AV$7)</f>
        <v>9.4700000000000006</v>
      </c>
      <c r="AI4598" s="390">
        <f t="shared" ref="AI4598:AI4661" si="966">MAX(0,$G4598-AW$7)</f>
        <v>10.09</v>
      </c>
      <c r="AJ4598" s="390">
        <f t="shared" ref="AJ4598:AJ4661" si="967">MAX(0,$G4598-AX$7)</f>
        <v>9.0830000000000002</v>
      </c>
      <c r="AK4598" s="390">
        <f t="shared" ref="AK4598:AK4661" si="968">MAX(0,$G4598-AY$7)</f>
        <v>9.6240000000000006</v>
      </c>
      <c r="AL4598" s="390">
        <f t="shared" ref="AL4598:AL4661" si="969">MAX(0,$G4598-AZ$7)</f>
        <v>9.6549999999999994</v>
      </c>
      <c r="AM4598" s="390">
        <f t="shared" ref="AM4598:AM4661" si="970">MAX(0,$G4598-BA$7)</f>
        <v>9.2119999999999997</v>
      </c>
      <c r="AN4598" s="390">
        <f t="shared" ref="AN4598:AN4661" si="971">MAX(0,$G4598-BB$7)</f>
        <v>8.6170000000000009</v>
      </c>
      <c r="AO4598" s="390">
        <f t="shared" ref="AO4598:AO4661" si="972">MAX(0,$G4598-BC$7)</f>
        <v>9.3040000000000003</v>
      </c>
    </row>
    <row r="4599" spans="1:41" ht="15" customHeight="1" x14ac:dyDescent="0.25">
      <c r="A4599" s="127" t="s">
        <v>5489</v>
      </c>
      <c r="B4599" s="125" t="s">
        <v>169</v>
      </c>
      <c r="C4599" s="125" t="s">
        <v>5458</v>
      </c>
      <c r="D4599" s="125" t="s">
        <v>4819</v>
      </c>
      <c r="F4599" s="126">
        <v>11.23</v>
      </c>
      <c r="G4599" s="126">
        <v>11.63</v>
      </c>
      <c r="H4599" s="126">
        <v>8.98</v>
      </c>
      <c r="I4599" s="126"/>
      <c r="J4599" s="317"/>
      <c r="K4599" s="323">
        <f>ROUND(SUMIF('VGT-Bewegungsdaten'!B:B,A4599,'VGT-Bewegungsdaten'!C:C),3)</f>
        <v>0</v>
      </c>
      <c r="L4599" s="324">
        <f>ROUND(SUMIF('VGT-Bewegungsdaten'!B:B,$A4599,'VGT-Bewegungsdaten'!D:D),2)</f>
        <v>0</v>
      </c>
      <c r="N4599" s="376" t="s">
        <v>4930</v>
      </c>
      <c r="O4599" s="376" t="s">
        <v>4950</v>
      </c>
      <c r="P4599" s="326">
        <f>ROUND(SUMIF('AV-Bewegungsdaten'!B:B,A4599,'AV-Bewegungsdaten'!C:C),3)</f>
        <v>0</v>
      </c>
      <c r="Q4599" s="324">
        <f>ROUND(SUMIF('AV-Bewegungsdaten'!B:B,$A4599,'AV-Bewegungsdaten'!D:D),2)</f>
        <v>0</v>
      </c>
      <c r="T4599" s="327"/>
      <c r="U4599" s="326">
        <f>ROUND(SUMIF('DV-Bewegungsdaten'!B:B,Kategorien!A4599,'DV-Bewegungsdaten'!D:D),3)</f>
        <v>0</v>
      </c>
      <c r="V4599" s="324">
        <f>ROUND(SUMIF('DV-Bewegungsdaten'!B:B,Kategorien!A4599,'DV-Bewegungsdaten'!E:E),3)</f>
        <v>0</v>
      </c>
      <c r="AD4599" s="390">
        <f t="shared" si="961"/>
        <v>5.7240000000000011</v>
      </c>
      <c r="AE4599" s="390">
        <f t="shared" si="962"/>
        <v>7.4170000000000007</v>
      </c>
      <c r="AF4599" s="390">
        <f t="shared" si="963"/>
        <v>8.5549999999999997</v>
      </c>
      <c r="AG4599" s="390">
        <f t="shared" si="964"/>
        <v>8.4580000000000002</v>
      </c>
      <c r="AH4599" s="390">
        <f t="shared" si="965"/>
        <v>8.1000000000000014</v>
      </c>
      <c r="AI4599" s="390">
        <f t="shared" si="966"/>
        <v>8.7200000000000006</v>
      </c>
      <c r="AJ4599" s="390">
        <f t="shared" si="967"/>
        <v>7.713000000000001</v>
      </c>
      <c r="AK4599" s="390">
        <f t="shared" si="968"/>
        <v>8.2540000000000013</v>
      </c>
      <c r="AL4599" s="390">
        <f t="shared" si="969"/>
        <v>8.2850000000000001</v>
      </c>
      <c r="AM4599" s="390">
        <f t="shared" si="970"/>
        <v>7.8420000000000005</v>
      </c>
      <c r="AN4599" s="390">
        <f t="shared" si="971"/>
        <v>7.2470000000000008</v>
      </c>
      <c r="AO4599" s="390">
        <f t="shared" si="972"/>
        <v>7.9340000000000011</v>
      </c>
    </row>
    <row r="4600" spans="1:41" ht="15" customHeight="1" x14ac:dyDescent="0.25">
      <c r="A4600" s="127" t="s">
        <v>5490</v>
      </c>
      <c r="B4600" s="125" t="s">
        <v>169</v>
      </c>
      <c r="C4600" s="125" t="s">
        <v>5458</v>
      </c>
      <c r="D4600" s="125" t="s">
        <v>4820</v>
      </c>
      <c r="F4600" s="126">
        <v>9.19</v>
      </c>
      <c r="G4600" s="126">
        <v>9.59</v>
      </c>
      <c r="H4600" s="126">
        <v>7.35</v>
      </c>
      <c r="I4600" s="126"/>
      <c r="J4600" s="317"/>
      <c r="K4600" s="323">
        <f>ROUND(SUMIF('VGT-Bewegungsdaten'!B:B,A4600,'VGT-Bewegungsdaten'!C:C),3)</f>
        <v>0</v>
      </c>
      <c r="L4600" s="324">
        <f>ROUND(SUMIF('VGT-Bewegungsdaten'!B:B,$A4600,'VGT-Bewegungsdaten'!D:D),2)</f>
        <v>0</v>
      </c>
      <c r="N4600" s="376" t="s">
        <v>4930</v>
      </c>
      <c r="O4600" s="376" t="s">
        <v>4950</v>
      </c>
      <c r="P4600" s="326">
        <f>ROUND(SUMIF('AV-Bewegungsdaten'!B:B,A4600,'AV-Bewegungsdaten'!C:C),3)</f>
        <v>0</v>
      </c>
      <c r="Q4600" s="324">
        <f>ROUND(SUMIF('AV-Bewegungsdaten'!B:B,$A4600,'AV-Bewegungsdaten'!D:D),2)</f>
        <v>0</v>
      </c>
      <c r="T4600" s="327"/>
      <c r="U4600" s="326">
        <f>ROUND(SUMIF('DV-Bewegungsdaten'!B:B,Kategorien!A4600,'DV-Bewegungsdaten'!D:D),3)</f>
        <v>0</v>
      </c>
      <c r="V4600" s="324">
        <f>ROUND(SUMIF('DV-Bewegungsdaten'!B:B,Kategorien!A4600,'DV-Bewegungsdaten'!E:E),3)</f>
        <v>0</v>
      </c>
      <c r="AD4600" s="390">
        <f t="shared" si="961"/>
        <v>3.6840000000000002</v>
      </c>
      <c r="AE4600" s="390">
        <f t="shared" si="962"/>
        <v>5.3769999999999998</v>
      </c>
      <c r="AF4600" s="390">
        <f t="shared" si="963"/>
        <v>6.5149999999999997</v>
      </c>
      <c r="AG4600" s="390">
        <f t="shared" si="964"/>
        <v>6.4179999999999993</v>
      </c>
      <c r="AH4600" s="390">
        <f t="shared" si="965"/>
        <v>6.0600000000000005</v>
      </c>
      <c r="AI4600" s="390">
        <f t="shared" si="966"/>
        <v>6.68</v>
      </c>
      <c r="AJ4600" s="390">
        <f t="shared" si="967"/>
        <v>5.673</v>
      </c>
      <c r="AK4600" s="390">
        <f t="shared" si="968"/>
        <v>6.2140000000000004</v>
      </c>
      <c r="AL4600" s="390">
        <f t="shared" si="969"/>
        <v>6.2449999999999992</v>
      </c>
      <c r="AM4600" s="390">
        <f t="shared" si="970"/>
        <v>5.8019999999999996</v>
      </c>
      <c r="AN4600" s="390">
        <f t="shared" si="971"/>
        <v>5.2069999999999999</v>
      </c>
      <c r="AO4600" s="390">
        <f t="shared" si="972"/>
        <v>5.8940000000000001</v>
      </c>
    </row>
    <row r="4601" spans="1:41" ht="15" customHeight="1" x14ac:dyDescent="0.25">
      <c r="A4601" s="127" t="s">
        <v>5491</v>
      </c>
      <c r="B4601" s="125" t="s">
        <v>169</v>
      </c>
      <c r="C4601" s="125" t="s">
        <v>5460</v>
      </c>
      <c r="D4601" s="125" t="s">
        <v>4817</v>
      </c>
      <c r="F4601" s="126">
        <v>13.14</v>
      </c>
      <c r="G4601" s="126">
        <v>13.540000000000001</v>
      </c>
      <c r="H4601" s="126">
        <v>10.51</v>
      </c>
      <c r="I4601" s="126"/>
      <c r="J4601" s="317"/>
      <c r="K4601" s="323">
        <f>ROUND(SUMIF('VGT-Bewegungsdaten'!B:B,A4601,'VGT-Bewegungsdaten'!C:C),3)</f>
        <v>0</v>
      </c>
      <c r="L4601" s="324">
        <f>ROUND(SUMIF('VGT-Bewegungsdaten'!B:B,$A4601,'VGT-Bewegungsdaten'!D:D),2)</f>
        <v>0</v>
      </c>
      <c r="N4601" s="376" t="s">
        <v>4930</v>
      </c>
      <c r="O4601" s="376" t="s">
        <v>4950</v>
      </c>
      <c r="P4601" s="326">
        <f>ROUND(SUMIF('AV-Bewegungsdaten'!B:B,A4601,'AV-Bewegungsdaten'!C:C),3)</f>
        <v>0</v>
      </c>
      <c r="Q4601" s="324">
        <f>ROUND(SUMIF('AV-Bewegungsdaten'!B:B,$A4601,'AV-Bewegungsdaten'!D:D),2)</f>
        <v>0</v>
      </c>
      <c r="T4601" s="327"/>
      <c r="U4601" s="326">
        <f>ROUND(SUMIF('DV-Bewegungsdaten'!B:B,Kategorien!A4601,'DV-Bewegungsdaten'!D:D),3)</f>
        <v>0</v>
      </c>
      <c r="V4601" s="324">
        <f>ROUND(SUMIF('DV-Bewegungsdaten'!B:B,Kategorien!A4601,'DV-Bewegungsdaten'!E:E),3)</f>
        <v>0</v>
      </c>
      <c r="AD4601" s="390">
        <f t="shared" si="961"/>
        <v>7.6340000000000012</v>
      </c>
      <c r="AE4601" s="390">
        <f t="shared" si="962"/>
        <v>9.3270000000000017</v>
      </c>
      <c r="AF4601" s="390">
        <f t="shared" si="963"/>
        <v>10.465</v>
      </c>
      <c r="AG4601" s="390">
        <f t="shared" si="964"/>
        <v>10.368</v>
      </c>
      <c r="AH4601" s="390">
        <f t="shared" si="965"/>
        <v>10.010000000000002</v>
      </c>
      <c r="AI4601" s="390">
        <f t="shared" si="966"/>
        <v>10.63</v>
      </c>
      <c r="AJ4601" s="390">
        <f t="shared" si="967"/>
        <v>9.6230000000000011</v>
      </c>
      <c r="AK4601" s="390">
        <f t="shared" si="968"/>
        <v>10.164000000000001</v>
      </c>
      <c r="AL4601" s="390">
        <f t="shared" si="969"/>
        <v>10.195</v>
      </c>
      <c r="AM4601" s="390">
        <f t="shared" si="970"/>
        <v>9.7520000000000007</v>
      </c>
      <c r="AN4601" s="390">
        <f t="shared" si="971"/>
        <v>9.157</v>
      </c>
      <c r="AO4601" s="390">
        <f t="shared" si="972"/>
        <v>9.8440000000000012</v>
      </c>
    </row>
    <row r="4602" spans="1:41" ht="15" customHeight="1" x14ac:dyDescent="0.25">
      <c r="A4602" s="127" t="s">
        <v>5492</v>
      </c>
      <c r="B4602" s="125" t="s">
        <v>169</v>
      </c>
      <c r="C4602" s="125" t="s">
        <v>5460</v>
      </c>
      <c r="D4602" s="125" t="s">
        <v>4818</v>
      </c>
      <c r="F4602" s="126">
        <v>12.47</v>
      </c>
      <c r="G4602" s="126">
        <v>12.870000000000001</v>
      </c>
      <c r="H4602" s="126">
        <v>9.98</v>
      </c>
      <c r="I4602" s="126"/>
      <c r="J4602" s="317"/>
      <c r="K4602" s="323">
        <f>ROUND(SUMIF('VGT-Bewegungsdaten'!B:B,A4602,'VGT-Bewegungsdaten'!C:C),3)</f>
        <v>0</v>
      </c>
      <c r="L4602" s="324">
        <f>ROUND(SUMIF('VGT-Bewegungsdaten'!B:B,$A4602,'VGT-Bewegungsdaten'!D:D),2)</f>
        <v>0</v>
      </c>
      <c r="N4602" s="376" t="s">
        <v>4930</v>
      </c>
      <c r="O4602" s="376" t="s">
        <v>4950</v>
      </c>
      <c r="P4602" s="326">
        <f>ROUND(SUMIF('AV-Bewegungsdaten'!B:B,A4602,'AV-Bewegungsdaten'!C:C),3)</f>
        <v>0</v>
      </c>
      <c r="Q4602" s="324">
        <f>ROUND(SUMIF('AV-Bewegungsdaten'!B:B,$A4602,'AV-Bewegungsdaten'!D:D),2)</f>
        <v>0</v>
      </c>
      <c r="T4602" s="327"/>
      <c r="U4602" s="326">
        <f>ROUND(SUMIF('DV-Bewegungsdaten'!B:B,Kategorien!A4602,'DV-Bewegungsdaten'!D:D),3)</f>
        <v>0</v>
      </c>
      <c r="V4602" s="324">
        <f>ROUND(SUMIF('DV-Bewegungsdaten'!B:B,Kategorien!A4602,'DV-Bewegungsdaten'!E:E),3)</f>
        <v>0</v>
      </c>
      <c r="AD4602" s="390">
        <f t="shared" si="961"/>
        <v>6.9640000000000013</v>
      </c>
      <c r="AE4602" s="390">
        <f t="shared" si="962"/>
        <v>8.657</v>
      </c>
      <c r="AF4602" s="390">
        <f t="shared" si="963"/>
        <v>9.7950000000000017</v>
      </c>
      <c r="AG4602" s="390">
        <f t="shared" si="964"/>
        <v>9.6980000000000004</v>
      </c>
      <c r="AH4602" s="390">
        <f t="shared" si="965"/>
        <v>9.3400000000000016</v>
      </c>
      <c r="AI4602" s="390">
        <f t="shared" si="966"/>
        <v>9.9600000000000009</v>
      </c>
      <c r="AJ4602" s="390">
        <f t="shared" si="967"/>
        <v>8.9530000000000012</v>
      </c>
      <c r="AK4602" s="390">
        <f t="shared" si="968"/>
        <v>9.4940000000000015</v>
      </c>
      <c r="AL4602" s="390">
        <f t="shared" si="969"/>
        <v>9.5250000000000004</v>
      </c>
      <c r="AM4602" s="390">
        <f t="shared" si="970"/>
        <v>9.0820000000000007</v>
      </c>
      <c r="AN4602" s="390">
        <f t="shared" si="971"/>
        <v>8.4870000000000019</v>
      </c>
      <c r="AO4602" s="390">
        <f t="shared" si="972"/>
        <v>9.1740000000000013</v>
      </c>
    </row>
    <row r="4603" spans="1:41" ht="15" customHeight="1" x14ac:dyDescent="0.25">
      <c r="A4603" s="127" t="s">
        <v>5493</v>
      </c>
      <c r="B4603" s="125" t="s">
        <v>169</v>
      </c>
      <c r="C4603" s="125" t="s">
        <v>5460</v>
      </c>
      <c r="D4603" s="125" t="s">
        <v>4819</v>
      </c>
      <c r="F4603" s="126">
        <v>11.12</v>
      </c>
      <c r="G4603" s="126">
        <v>11.52</v>
      </c>
      <c r="H4603" s="126">
        <v>8.9</v>
      </c>
      <c r="I4603" s="126"/>
      <c r="J4603" s="317"/>
      <c r="K4603" s="323">
        <f>ROUND(SUMIF('VGT-Bewegungsdaten'!B:B,A4603,'VGT-Bewegungsdaten'!C:C),3)</f>
        <v>0</v>
      </c>
      <c r="L4603" s="324">
        <f>ROUND(SUMIF('VGT-Bewegungsdaten'!B:B,$A4603,'VGT-Bewegungsdaten'!D:D),2)</f>
        <v>0</v>
      </c>
      <c r="N4603" s="376" t="s">
        <v>4930</v>
      </c>
      <c r="O4603" s="376" t="s">
        <v>4950</v>
      </c>
      <c r="P4603" s="326">
        <f>ROUND(SUMIF('AV-Bewegungsdaten'!B:B,A4603,'AV-Bewegungsdaten'!C:C),3)</f>
        <v>0</v>
      </c>
      <c r="Q4603" s="324">
        <f>ROUND(SUMIF('AV-Bewegungsdaten'!B:B,$A4603,'AV-Bewegungsdaten'!D:D),2)</f>
        <v>0</v>
      </c>
      <c r="T4603" s="327"/>
      <c r="U4603" s="326">
        <f>ROUND(SUMIF('DV-Bewegungsdaten'!B:B,Kategorien!A4603,'DV-Bewegungsdaten'!D:D),3)</f>
        <v>0</v>
      </c>
      <c r="V4603" s="324">
        <f>ROUND(SUMIF('DV-Bewegungsdaten'!B:B,Kategorien!A4603,'DV-Bewegungsdaten'!E:E),3)</f>
        <v>0</v>
      </c>
      <c r="AD4603" s="390">
        <f t="shared" si="961"/>
        <v>5.6139999999999999</v>
      </c>
      <c r="AE4603" s="390">
        <f t="shared" si="962"/>
        <v>7.3069999999999995</v>
      </c>
      <c r="AF4603" s="390">
        <f t="shared" si="963"/>
        <v>8.4450000000000003</v>
      </c>
      <c r="AG4603" s="390">
        <f t="shared" si="964"/>
        <v>8.347999999999999</v>
      </c>
      <c r="AH4603" s="390">
        <f t="shared" si="965"/>
        <v>7.99</v>
      </c>
      <c r="AI4603" s="390">
        <f t="shared" si="966"/>
        <v>8.61</v>
      </c>
      <c r="AJ4603" s="390">
        <f t="shared" si="967"/>
        <v>7.6029999999999998</v>
      </c>
      <c r="AK4603" s="390">
        <f t="shared" si="968"/>
        <v>8.1440000000000001</v>
      </c>
      <c r="AL4603" s="390">
        <f t="shared" si="969"/>
        <v>8.1749999999999989</v>
      </c>
      <c r="AM4603" s="390">
        <f t="shared" si="970"/>
        <v>7.7319999999999993</v>
      </c>
      <c r="AN4603" s="390">
        <f t="shared" si="971"/>
        <v>7.1369999999999996</v>
      </c>
      <c r="AO4603" s="390">
        <f t="shared" si="972"/>
        <v>7.8239999999999998</v>
      </c>
    </row>
    <row r="4604" spans="1:41" ht="15" customHeight="1" x14ac:dyDescent="0.25">
      <c r="A4604" s="127" t="s">
        <v>5494</v>
      </c>
      <c r="B4604" s="125" t="s">
        <v>169</v>
      </c>
      <c r="C4604" s="125" t="s">
        <v>5460</v>
      </c>
      <c r="D4604" s="125" t="s">
        <v>4820</v>
      </c>
      <c r="F4604" s="126">
        <v>9.1</v>
      </c>
      <c r="G4604" s="126">
        <v>9.5</v>
      </c>
      <c r="H4604" s="126">
        <v>7.28</v>
      </c>
      <c r="I4604" s="126"/>
      <c r="J4604" s="317"/>
      <c r="K4604" s="323">
        <f>ROUND(SUMIF('VGT-Bewegungsdaten'!B:B,A4604,'VGT-Bewegungsdaten'!C:C),3)</f>
        <v>0</v>
      </c>
      <c r="L4604" s="324">
        <f>ROUND(SUMIF('VGT-Bewegungsdaten'!B:B,$A4604,'VGT-Bewegungsdaten'!D:D),2)</f>
        <v>0</v>
      </c>
      <c r="N4604" s="376" t="s">
        <v>4930</v>
      </c>
      <c r="O4604" s="376" t="s">
        <v>4950</v>
      </c>
      <c r="P4604" s="326">
        <f>ROUND(SUMIF('AV-Bewegungsdaten'!B:B,A4604,'AV-Bewegungsdaten'!C:C),3)</f>
        <v>0</v>
      </c>
      <c r="Q4604" s="324">
        <f>ROUND(SUMIF('AV-Bewegungsdaten'!B:B,$A4604,'AV-Bewegungsdaten'!D:D),2)</f>
        <v>0</v>
      </c>
      <c r="T4604" s="327"/>
      <c r="U4604" s="326">
        <f>ROUND(SUMIF('DV-Bewegungsdaten'!B:B,Kategorien!A4604,'DV-Bewegungsdaten'!D:D),3)</f>
        <v>0</v>
      </c>
      <c r="V4604" s="324">
        <f>ROUND(SUMIF('DV-Bewegungsdaten'!B:B,Kategorien!A4604,'DV-Bewegungsdaten'!E:E),3)</f>
        <v>0</v>
      </c>
      <c r="AD4604" s="390">
        <f t="shared" si="961"/>
        <v>3.5940000000000003</v>
      </c>
      <c r="AE4604" s="390">
        <f t="shared" si="962"/>
        <v>5.2869999999999999</v>
      </c>
      <c r="AF4604" s="390">
        <f t="shared" si="963"/>
        <v>6.4249999999999998</v>
      </c>
      <c r="AG4604" s="390">
        <f t="shared" si="964"/>
        <v>6.3279999999999994</v>
      </c>
      <c r="AH4604" s="390">
        <f t="shared" si="965"/>
        <v>5.9700000000000006</v>
      </c>
      <c r="AI4604" s="390">
        <f t="shared" si="966"/>
        <v>6.59</v>
      </c>
      <c r="AJ4604" s="390">
        <f t="shared" si="967"/>
        <v>5.5830000000000002</v>
      </c>
      <c r="AK4604" s="390">
        <f t="shared" si="968"/>
        <v>6.1240000000000006</v>
      </c>
      <c r="AL4604" s="390">
        <f t="shared" si="969"/>
        <v>6.1549999999999994</v>
      </c>
      <c r="AM4604" s="390">
        <f t="shared" si="970"/>
        <v>5.7119999999999997</v>
      </c>
      <c r="AN4604" s="390">
        <f t="shared" si="971"/>
        <v>5.117</v>
      </c>
      <c r="AO4604" s="390">
        <f t="shared" si="972"/>
        <v>5.8040000000000003</v>
      </c>
    </row>
    <row r="4605" spans="1:41" ht="15" customHeight="1" x14ac:dyDescent="0.25">
      <c r="A4605" s="127" t="s">
        <v>5495</v>
      </c>
      <c r="B4605" s="125" t="s">
        <v>169</v>
      </c>
      <c r="C4605" s="125" t="s">
        <v>5462</v>
      </c>
      <c r="D4605" s="125" t="s">
        <v>4817</v>
      </c>
      <c r="F4605" s="126">
        <v>13.01</v>
      </c>
      <c r="G4605" s="126">
        <v>13.41</v>
      </c>
      <c r="H4605" s="126">
        <v>10.41</v>
      </c>
      <c r="I4605" s="126"/>
      <c r="J4605" s="317"/>
      <c r="K4605" s="323">
        <f>ROUND(SUMIF('VGT-Bewegungsdaten'!B:B,A4605,'VGT-Bewegungsdaten'!C:C),3)</f>
        <v>0</v>
      </c>
      <c r="L4605" s="324">
        <f>ROUND(SUMIF('VGT-Bewegungsdaten'!B:B,$A4605,'VGT-Bewegungsdaten'!D:D),2)</f>
        <v>0</v>
      </c>
      <c r="N4605" s="376" t="s">
        <v>4930</v>
      </c>
      <c r="O4605" s="376" t="s">
        <v>4950</v>
      </c>
      <c r="P4605" s="326">
        <f>ROUND(SUMIF('AV-Bewegungsdaten'!B:B,A4605,'AV-Bewegungsdaten'!C:C),3)</f>
        <v>0</v>
      </c>
      <c r="Q4605" s="324">
        <f>ROUND(SUMIF('AV-Bewegungsdaten'!B:B,$A4605,'AV-Bewegungsdaten'!D:D),2)</f>
        <v>0</v>
      </c>
      <c r="T4605" s="327"/>
      <c r="U4605" s="326">
        <f>ROUND(SUMIF('DV-Bewegungsdaten'!B:B,Kategorien!A4605,'DV-Bewegungsdaten'!D:D),3)</f>
        <v>0</v>
      </c>
      <c r="V4605" s="324">
        <f>ROUND(SUMIF('DV-Bewegungsdaten'!B:B,Kategorien!A4605,'DV-Bewegungsdaten'!E:E),3)</f>
        <v>0</v>
      </c>
      <c r="AD4605" s="390">
        <f t="shared" si="961"/>
        <v>7.5040000000000004</v>
      </c>
      <c r="AE4605" s="390">
        <f t="shared" si="962"/>
        <v>9.1969999999999992</v>
      </c>
      <c r="AF4605" s="390">
        <f t="shared" si="963"/>
        <v>10.335000000000001</v>
      </c>
      <c r="AG4605" s="390">
        <f t="shared" si="964"/>
        <v>10.238</v>
      </c>
      <c r="AH4605" s="390">
        <f t="shared" si="965"/>
        <v>9.8800000000000008</v>
      </c>
      <c r="AI4605" s="390">
        <f t="shared" si="966"/>
        <v>10.5</v>
      </c>
      <c r="AJ4605" s="390">
        <f t="shared" si="967"/>
        <v>9.4930000000000003</v>
      </c>
      <c r="AK4605" s="390">
        <f t="shared" si="968"/>
        <v>10.034000000000001</v>
      </c>
      <c r="AL4605" s="390">
        <f t="shared" si="969"/>
        <v>10.065</v>
      </c>
      <c r="AM4605" s="390">
        <f t="shared" si="970"/>
        <v>9.6219999999999999</v>
      </c>
      <c r="AN4605" s="390">
        <f t="shared" si="971"/>
        <v>9.027000000000001</v>
      </c>
      <c r="AO4605" s="390">
        <f t="shared" si="972"/>
        <v>9.7140000000000004</v>
      </c>
    </row>
    <row r="4606" spans="1:41" ht="15" customHeight="1" x14ac:dyDescent="0.25">
      <c r="A4606" s="127" t="s">
        <v>5496</v>
      </c>
      <c r="B4606" s="125" t="s">
        <v>169</v>
      </c>
      <c r="C4606" s="125" t="s">
        <v>5462</v>
      </c>
      <c r="D4606" s="125" t="s">
        <v>4818</v>
      </c>
      <c r="F4606" s="126">
        <v>12.34</v>
      </c>
      <c r="G4606" s="126">
        <v>12.74</v>
      </c>
      <c r="H4606" s="126">
        <v>9.8699999999999992</v>
      </c>
      <c r="I4606" s="126"/>
      <c r="J4606" s="317"/>
      <c r="K4606" s="323">
        <f>ROUND(SUMIF('VGT-Bewegungsdaten'!B:B,A4606,'VGT-Bewegungsdaten'!C:C),3)</f>
        <v>0</v>
      </c>
      <c r="L4606" s="324">
        <f>ROUND(SUMIF('VGT-Bewegungsdaten'!B:B,$A4606,'VGT-Bewegungsdaten'!D:D),2)</f>
        <v>0</v>
      </c>
      <c r="N4606" s="376" t="s">
        <v>4930</v>
      </c>
      <c r="O4606" s="376" t="s">
        <v>4950</v>
      </c>
      <c r="P4606" s="326">
        <f>ROUND(SUMIF('AV-Bewegungsdaten'!B:B,A4606,'AV-Bewegungsdaten'!C:C),3)</f>
        <v>0</v>
      </c>
      <c r="Q4606" s="324">
        <f>ROUND(SUMIF('AV-Bewegungsdaten'!B:B,$A4606,'AV-Bewegungsdaten'!D:D),2)</f>
        <v>0</v>
      </c>
      <c r="T4606" s="327"/>
      <c r="U4606" s="326">
        <f>ROUND(SUMIF('DV-Bewegungsdaten'!B:B,Kategorien!A4606,'DV-Bewegungsdaten'!D:D),3)</f>
        <v>0</v>
      </c>
      <c r="V4606" s="324">
        <f>ROUND(SUMIF('DV-Bewegungsdaten'!B:B,Kategorien!A4606,'DV-Bewegungsdaten'!E:E),3)</f>
        <v>0</v>
      </c>
      <c r="AD4606" s="390">
        <f t="shared" si="961"/>
        <v>6.8340000000000005</v>
      </c>
      <c r="AE4606" s="390">
        <f t="shared" si="962"/>
        <v>8.527000000000001</v>
      </c>
      <c r="AF4606" s="390">
        <f t="shared" si="963"/>
        <v>9.6649999999999991</v>
      </c>
      <c r="AG4606" s="390">
        <f t="shared" si="964"/>
        <v>9.5679999999999996</v>
      </c>
      <c r="AH4606" s="390">
        <f t="shared" si="965"/>
        <v>9.2100000000000009</v>
      </c>
      <c r="AI4606" s="390">
        <f t="shared" si="966"/>
        <v>9.83</v>
      </c>
      <c r="AJ4606" s="390">
        <f t="shared" si="967"/>
        <v>8.8230000000000004</v>
      </c>
      <c r="AK4606" s="390">
        <f t="shared" si="968"/>
        <v>9.3640000000000008</v>
      </c>
      <c r="AL4606" s="390">
        <f t="shared" si="969"/>
        <v>9.3949999999999996</v>
      </c>
      <c r="AM4606" s="390">
        <f t="shared" si="970"/>
        <v>8.952</v>
      </c>
      <c r="AN4606" s="390">
        <f t="shared" si="971"/>
        <v>8.3569999999999993</v>
      </c>
      <c r="AO4606" s="390">
        <f t="shared" si="972"/>
        <v>9.0440000000000005</v>
      </c>
    </row>
    <row r="4607" spans="1:41" ht="15" customHeight="1" x14ac:dyDescent="0.25">
      <c r="A4607" s="127" t="s">
        <v>5497</v>
      </c>
      <c r="B4607" s="125" t="s">
        <v>169</v>
      </c>
      <c r="C4607" s="125" t="s">
        <v>5462</v>
      </c>
      <c r="D4607" s="125" t="s">
        <v>4819</v>
      </c>
      <c r="F4607" s="126">
        <v>11.01</v>
      </c>
      <c r="G4607" s="126">
        <v>11.41</v>
      </c>
      <c r="H4607" s="126">
        <v>8.81</v>
      </c>
      <c r="I4607" s="126"/>
      <c r="J4607" s="317"/>
      <c r="K4607" s="323">
        <f>ROUND(SUMIF('VGT-Bewegungsdaten'!B:B,A4607,'VGT-Bewegungsdaten'!C:C),3)</f>
        <v>0</v>
      </c>
      <c r="L4607" s="324">
        <f>ROUND(SUMIF('VGT-Bewegungsdaten'!B:B,$A4607,'VGT-Bewegungsdaten'!D:D),2)</f>
        <v>0</v>
      </c>
      <c r="N4607" s="376" t="s">
        <v>4930</v>
      </c>
      <c r="O4607" s="376" t="s">
        <v>4950</v>
      </c>
      <c r="P4607" s="326">
        <f>ROUND(SUMIF('AV-Bewegungsdaten'!B:B,A4607,'AV-Bewegungsdaten'!C:C),3)</f>
        <v>0</v>
      </c>
      <c r="Q4607" s="324">
        <f>ROUND(SUMIF('AV-Bewegungsdaten'!B:B,$A4607,'AV-Bewegungsdaten'!D:D),2)</f>
        <v>0</v>
      </c>
      <c r="T4607" s="327"/>
      <c r="U4607" s="326">
        <f>ROUND(SUMIF('DV-Bewegungsdaten'!B:B,Kategorien!A4607,'DV-Bewegungsdaten'!D:D),3)</f>
        <v>0</v>
      </c>
      <c r="V4607" s="324">
        <f>ROUND(SUMIF('DV-Bewegungsdaten'!B:B,Kategorien!A4607,'DV-Bewegungsdaten'!E:E),3)</f>
        <v>0</v>
      </c>
      <c r="AD4607" s="390">
        <f t="shared" si="961"/>
        <v>5.5040000000000004</v>
      </c>
      <c r="AE4607" s="390">
        <f t="shared" si="962"/>
        <v>7.1970000000000001</v>
      </c>
      <c r="AF4607" s="390">
        <f t="shared" si="963"/>
        <v>8.3350000000000009</v>
      </c>
      <c r="AG4607" s="390">
        <f t="shared" si="964"/>
        <v>8.2379999999999995</v>
      </c>
      <c r="AH4607" s="390">
        <f t="shared" si="965"/>
        <v>7.8800000000000008</v>
      </c>
      <c r="AI4607" s="390">
        <f t="shared" si="966"/>
        <v>8.5</v>
      </c>
      <c r="AJ4607" s="390">
        <f t="shared" si="967"/>
        <v>7.4930000000000003</v>
      </c>
      <c r="AK4607" s="390">
        <f t="shared" si="968"/>
        <v>8.0340000000000007</v>
      </c>
      <c r="AL4607" s="390">
        <f t="shared" si="969"/>
        <v>8.0649999999999995</v>
      </c>
      <c r="AM4607" s="390">
        <f t="shared" si="970"/>
        <v>7.6219999999999999</v>
      </c>
      <c r="AN4607" s="390">
        <f t="shared" si="971"/>
        <v>7.0270000000000001</v>
      </c>
      <c r="AO4607" s="390">
        <f t="shared" si="972"/>
        <v>7.7140000000000004</v>
      </c>
    </row>
    <row r="4608" spans="1:41" ht="15" customHeight="1" x14ac:dyDescent="0.25">
      <c r="A4608" s="127" t="s">
        <v>5498</v>
      </c>
      <c r="B4608" s="125" t="s">
        <v>169</v>
      </c>
      <c r="C4608" s="125" t="s">
        <v>5462</v>
      </c>
      <c r="D4608" s="125" t="s">
        <v>4820</v>
      </c>
      <c r="F4608" s="126">
        <v>9.01</v>
      </c>
      <c r="G4608" s="126">
        <v>9.41</v>
      </c>
      <c r="H4608" s="126">
        <v>7.21</v>
      </c>
      <c r="I4608" s="126"/>
      <c r="J4608" s="317"/>
      <c r="K4608" s="323">
        <f>ROUND(SUMIF('VGT-Bewegungsdaten'!B:B,A4608,'VGT-Bewegungsdaten'!C:C),3)</f>
        <v>0</v>
      </c>
      <c r="L4608" s="324">
        <f>ROUND(SUMIF('VGT-Bewegungsdaten'!B:B,$A4608,'VGT-Bewegungsdaten'!D:D),2)</f>
        <v>0</v>
      </c>
      <c r="N4608" s="376" t="s">
        <v>4930</v>
      </c>
      <c r="O4608" s="376" t="s">
        <v>4950</v>
      </c>
      <c r="P4608" s="326">
        <f>ROUND(SUMIF('AV-Bewegungsdaten'!B:B,A4608,'AV-Bewegungsdaten'!C:C),3)</f>
        <v>0</v>
      </c>
      <c r="Q4608" s="324">
        <f>ROUND(SUMIF('AV-Bewegungsdaten'!B:B,$A4608,'AV-Bewegungsdaten'!D:D),2)</f>
        <v>0</v>
      </c>
      <c r="T4608" s="327"/>
      <c r="U4608" s="326">
        <f>ROUND(SUMIF('DV-Bewegungsdaten'!B:B,Kategorien!A4608,'DV-Bewegungsdaten'!D:D),3)</f>
        <v>0</v>
      </c>
      <c r="V4608" s="324">
        <f>ROUND(SUMIF('DV-Bewegungsdaten'!B:B,Kategorien!A4608,'DV-Bewegungsdaten'!E:E),3)</f>
        <v>0</v>
      </c>
      <c r="AD4608" s="390">
        <f t="shared" si="961"/>
        <v>3.5040000000000004</v>
      </c>
      <c r="AE4608" s="390">
        <f t="shared" si="962"/>
        <v>5.1970000000000001</v>
      </c>
      <c r="AF4608" s="390">
        <f t="shared" si="963"/>
        <v>6.335</v>
      </c>
      <c r="AG4608" s="390">
        <f t="shared" si="964"/>
        <v>6.2379999999999995</v>
      </c>
      <c r="AH4608" s="390">
        <f t="shared" si="965"/>
        <v>5.8800000000000008</v>
      </c>
      <c r="AI4608" s="390">
        <f t="shared" si="966"/>
        <v>6.5</v>
      </c>
      <c r="AJ4608" s="390">
        <f t="shared" si="967"/>
        <v>5.4930000000000003</v>
      </c>
      <c r="AK4608" s="390">
        <f t="shared" si="968"/>
        <v>6.0340000000000007</v>
      </c>
      <c r="AL4608" s="390">
        <f t="shared" si="969"/>
        <v>6.0649999999999995</v>
      </c>
      <c r="AM4608" s="390">
        <f t="shared" si="970"/>
        <v>5.6219999999999999</v>
      </c>
      <c r="AN4608" s="390">
        <f t="shared" si="971"/>
        <v>5.0270000000000001</v>
      </c>
      <c r="AO4608" s="390">
        <f t="shared" si="972"/>
        <v>5.7140000000000004</v>
      </c>
    </row>
    <row r="4609" spans="1:41" ht="15" customHeight="1" x14ac:dyDescent="0.25">
      <c r="A4609" s="127" t="s">
        <v>5499</v>
      </c>
      <c r="B4609" s="125" t="s">
        <v>169</v>
      </c>
      <c r="C4609" s="125" t="s">
        <v>5464</v>
      </c>
      <c r="D4609" s="125" t="s">
        <v>4817</v>
      </c>
      <c r="F4609" s="126">
        <v>12.88</v>
      </c>
      <c r="G4609" s="126">
        <v>13.280000000000001</v>
      </c>
      <c r="H4609" s="126">
        <v>10.3</v>
      </c>
      <c r="I4609" s="126"/>
      <c r="J4609" s="317"/>
      <c r="K4609" s="323">
        <f>ROUND(SUMIF('VGT-Bewegungsdaten'!B:B,A4609,'VGT-Bewegungsdaten'!C:C),3)</f>
        <v>0</v>
      </c>
      <c r="L4609" s="324">
        <f>ROUND(SUMIF('VGT-Bewegungsdaten'!B:B,$A4609,'VGT-Bewegungsdaten'!D:D),2)</f>
        <v>0</v>
      </c>
      <c r="N4609" s="376" t="s">
        <v>4930</v>
      </c>
      <c r="O4609" s="376" t="s">
        <v>4950</v>
      </c>
      <c r="P4609" s="326">
        <f>ROUND(SUMIF('AV-Bewegungsdaten'!B:B,A4609,'AV-Bewegungsdaten'!C:C),3)</f>
        <v>0</v>
      </c>
      <c r="Q4609" s="324">
        <f>ROUND(SUMIF('AV-Bewegungsdaten'!B:B,$A4609,'AV-Bewegungsdaten'!D:D),2)</f>
        <v>0</v>
      </c>
      <c r="T4609" s="327"/>
      <c r="U4609" s="326">
        <f>ROUND(SUMIF('DV-Bewegungsdaten'!B:B,Kategorien!A4609,'DV-Bewegungsdaten'!D:D),3)</f>
        <v>0</v>
      </c>
      <c r="V4609" s="324">
        <f>ROUND(SUMIF('DV-Bewegungsdaten'!B:B,Kategorien!A4609,'DV-Bewegungsdaten'!E:E),3)</f>
        <v>0</v>
      </c>
      <c r="AD4609" s="390">
        <f t="shared" si="961"/>
        <v>7.3740000000000014</v>
      </c>
      <c r="AE4609" s="390">
        <f t="shared" si="962"/>
        <v>9.0670000000000002</v>
      </c>
      <c r="AF4609" s="390">
        <f t="shared" si="963"/>
        <v>10.205000000000002</v>
      </c>
      <c r="AG4609" s="390">
        <f t="shared" si="964"/>
        <v>10.108000000000001</v>
      </c>
      <c r="AH4609" s="390">
        <f t="shared" si="965"/>
        <v>9.7500000000000018</v>
      </c>
      <c r="AI4609" s="390">
        <f t="shared" si="966"/>
        <v>10.370000000000001</v>
      </c>
      <c r="AJ4609" s="390">
        <f t="shared" si="967"/>
        <v>9.3630000000000013</v>
      </c>
      <c r="AK4609" s="390">
        <f t="shared" si="968"/>
        <v>9.9040000000000017</v>
      </c>
      <c r="AL4609" s="390">
        <f t="shared" si="969"/>
        <v>9.9350000000000005</v>
      </c>
      <c r="AM4609" s="390">
        <f t="shared" si="970"/>
        <v>9.4920000000000009</v>
      </c>
      <c r="AN4609" s="390">
        <f t="shared" si="971"/>
        <v>8.897000000000002</v>
      </c>
      <c r="AO4609" s="390">
        <f t="shared" si="972"/>
        <v>9.5840000000000014</v>
      </c>
    </row>
    <row r="4610" spans="1:41" ht="15" customHeight="1" x14ac:dyDescent="0.25">
      <c r="A4610" s="127" t="s">
        <v>5500</v>
      </c>
      <c r="B4610" s="125" t="s">
        <v>169</v>
      </c>
      <c r="C4610" s="125" t="s">
        <v>5464</v>
      </c>
      <c r="D4610" s="125" t="s">
        <v>4818</v>
      </c>
      <c r="F4610" s="126">
        <v>12.22</v>
      </c>
      <c r="G4610" s="126">
        <v>12.620000000000001</v>
      </c>
      <c r="H4610" s="126">
        <v>9.7799999999999994</v>
      </c>
      <c r="I4610" s="126"/>
      <c r="J4610" s="317"/>
      <c r="K4610" s="323">
        <f>ROUND(SUMIF('VGT-Bewegungsdaten'!B:B,A4610,'VGT-Bewegungsdaten'!C:C),3)</f>
        <v>0</v>
      </c>
      <c r="L4610" s="324">
        <f>ROUND(SUMIF('VGT-Bewegungsdaten'!B:B,$A4610,'VGT-Bewegungsdaten'!D:D),2)</f>
        <v>0</v>
      </c>
      <c r="N4610" s="376" t="s">
        <v>4930</v>
      </c>
      <c r="O4610" s="376" t="s">
        <v>4950</v>
      </c>
      <c r="P4610" s="326">
        <f>ROUND(SUMIF('AV-Bewegungsdaten'!B:B,A4610,'AV-Bewegungsdaten'!C:C),3)</f>
        <v>0</v>
      </c>
      <c r="Q4610" s="324">
        <f>ROUND(SUMIF('AV-Bewegungsdaten'!B:B,$A4610,'AV-Bewegungsdaten'!D:D),2)</f>
        <v>0</v>
      </c>
      <c r="T4610" s="327"/>
      <c r="U4610" s="326">
        <f>ROUND(SUMIF('DV-Bewegungsdaten'!B:B,Kategorien!A4610,'DV-Bewegungsdaten'!D:D),3)</f>
        <v>0</v>
      </c>
      <c r="V4610" s="324">
        <f>ROUND(SUMIF('DV-Bewegungsdaten'!B:B,Kategorien!A4610,'DV-Bewegungsdaten'!E:E),3)</f>
        <v>0</v>
      </c>
      <c r="AD4610" s="390">
        <f t="shared" si="961"/>
        <v>6.7140000000000013</v>
      </c>
      <c r="AE4610" s="390">
        <f t="shared" si="962"/>
        <v>8.407</v>
      </c>
      <c r="AF4610" s="390">
        <f t="shared" si="963"/>
        <v>9.5450000000000017</v>
      </c>
      <c r="AG4610" s="390">
        <f t="shared" si="964"/>
        <v>9.4480000000000004</v>
      </c>
      <c r="AH4610" s="390">
        <f t="shared" si="965"/>
        <v>9.0900000000000016</v>
      </c>
      <c r="AI4610" s="390">
        <f t="shared" si="966"/>
        <v>9.7100000000000009</v>
      </c>
      <c r="AJ4610" s="390">
        <f t="shared" si="967"/>
        <v>8.7030000000000012</v>
      </c>
      <c r="AK4610" s="390">
        <f t="shared" si="968"/>
        <v>9.2440000000000015</v>
      </c>
      <c r="AL4610" s="390">
        <f t="shared" si="969"/>
        <v>9.2750000000000004</v>
      </c>
      <c r="AM4610" s="390">
        <f t="shared" si="970"/>
        <v>8.8320000000000007</v>
      </c>
      <c r="AN4610" s="390">
        <f t="shared" si="971"/>
        <v>8.2370000000000019</v>
      </c>
      <c r="AO4610" s="390">
        <f t="shared" si="972"/>
        <v>8.9240000000000013</v>
      </c>
    </row>
    <row r="4611" spans="1:41" ht="15" customHeight="1" x14ac:dyDescent="0.25">
      <c r="A4611" s="127" t="s">
        <v>5501</v>
      </c>
      <c r="B4611" s="125" t="s">
        <v>169</v>
      </c>
      <c r="C4611" s="125" t="s">
        <v>5464</v>
      </c>
      <c r="D4611" s="125" t="s">
        <v>4819</v>
      </c>
      <c r="F4611" s="126">
        <v>10.9</v>
      </c>
      <c r="G4611" s="126">
        <v>11.3</v>
      </c>
      <c r="H4611" s="126">
        <v>8.7200000000000006</v>
      </c>
      <c r="I4611" s="126"/>
      <c r="J4611" s="317"/>
      <c r="K4611" s="323">
        <f>ROUND(SUMIF('VGT-Bewegungsdaten'!B:B,A4611,'VGT-Bewegungsdaten'!C:C),3)</f>
        <v>0</v>
      </c>
      <c r="L4611" s="324">
        <f>ROUND(SUMIF('VGT-Bewegungsdaten'!B:B,$A4611,'VGT-Bewegungsdaten'!D:D),2)</f>
        <v>0</v>
      </c>
      <c r="N4611" s="376" t="s">
        <v>4930</v>
      </c>
      <c r="O4611" s="376" t="s">
        <v>4950</v>
      </c>
      <c r="P4611" s="326">
        <f>ROUND(SUMIF('AV-Bewegungsdaten'!B:B,A4611,'AV-Bewegungsdaten'!C:C),3)</f>
        <v>0</v>
      </c>
      <c r="Q4611" s="324">
        <f>ROUND(SUMIF('AV-Bewegungsdaten'!B:B,$A4611,'AV-Bewegungsdaten'!D:D),2)</f>
        <v>0</v>
      </c>
      <c r="T4611" s="327"/>
      <c r="U4611" s="326">
        <f>ROUND(SUMIF('DV-Bewegungsdaten'!B:B,Kategorien!A4611,'DV-Bewegungsdaten'!D:D),3)</f>
        <v>0</v>
      </c>
      <c r="V4611" s="324">
        <f>ROUND(SUMIF('DV-Bewegungsdaten'!B:B,Kategorien!A4611,'DV-Bewegungsdaten'!E:E),3)</f>
        <v>0</v>
      </c>
      <c r="AD4611" s="390">
        <f t="shared" si="961"/>
        <v>5.394000000000001</v>
      </c>
      <c r="AE4611" s="390">
        <f t="shared" si="962"/>
        <v>7.0870000000000006</v>
      </c>
      <c r="AF4611" s="390">
        <f t="shared" si="963"/>
        <v>8.2250000000000014</v>
      </c>
      <c r="AG4611" s="390">
        <f t="shared" si="964"/>
        <v>8.1280000000000001</v>
      </c>
      <c r="AH4611" s="390">
        <f t="shared" si="965"/>
        <v>7.7700000000000014</v>
      </c>
      <c r="AI4611" s="390">
        <f t="shared" si="966"/>
        <v>8.39</v>
      </c>
      <c r="AJ4611" s="390">
        <f t="shared" si="967"/>
        <v>7.3830000000000009</v>
      </c>
      <c r="AK4611" s="390">
        <f t="shared" si="968"/>
        <v>7.9240000000000013</v>
      </c>
      <c r="AL4611" s="390">
        <f t="shared" si="969"/>
        <v>7.9550000000000001</v>
      </c>
      <c r="AM4611" s="390">
        <f t="shared" si="970"/>
        <v>7.5120000000000005</v>
      </c>
      <c r="AN4611" s="390">
        <f t="shared" si="971"/>
        <v>6.9170000000000007</v>
      </c>
      <c r="AO4611" s="390">
        <f t="shared" si="972"/>
        <v>7.604000000000001</v>
      </c>
    </row>
    <row r="4612" spans="1:41" ht="15" customHeight="1" x14ac:dyDescent="0.25">
      <c r="A4612" s="127" t="s">
        <v>5502</v>
      </c>
      <c r="B4612" s="125" t="s">
        <v>169</v>
      </c>
      <c r="C4612" s="125" t="s">
        <v>5464</v>
      </c>
      <c r="D4612" s="125" t="s">
        <v>4820</v>
      </c>
      <c r="F4612" s="126">
        <v>8.92</v>
      </c>
      <c r="G4612" s="126">
        <v>9.32</v>
      </c>
      <c r="H4612" s="126">
        <v>7.14</v>
      </c>
      <c r="I4612" s="126"/>
      <c r="J4612" s="317"/>
      <c r="K4612" s="323">
        <f>ROUND(SUMIF('VGT-Bewegungsdaten'!B:B,A4612,'VGT-Bewegungsdaten'!C:C),3)</f>
        <v>0</v>
      </c>
      <c r="L4612" s="324">
        <f>ROUND(SUMIF('VGT-Bewegungsdaten'!B:B,$A4612,'VGT-Bewegungsdaten'!D:D),2)</f>
        <v>0</v>
      </c>
      <c r="N4612" s="376" t="s">
        <v>4930</v>
      </c>
      <c r="O4612" s="376" t="s">
        <v>4950</v>
      </c>
      <c r="P4612" s="326">
        <f>ROUND(SUMIF('AV-Bewegungsdaten'!B:B,A4612,'AV-Bewegungsdaten'!C:C),3)</f>
        <v>0</v>
      </c>
      <c r="Q4612" s="324">
        <f>ROUND(SUMIF('AV-Bewegungsdaten'!B:B,$A4612,'AV-Bewegungsdaten'!D:D),2)</f>
        <v>0</v>
      </c>
      <c r="T4612" s="327"/>
      <c r="U4612" s="326">
        <f>ROUND(SUMIF('DV-Bewegungsdaten'!B:B,Kategorien!A4612,'DV-Bewegungsdaten'!D:D),3)</f>
        <v>0</v>
      </c>
      <c r="V4612" s="324">
        <f>ROUND(SUMIF('DV-Bewegungsdaten'!B:B,Kategorien!A4612,'DV-Bewegungsdaten'!E:E),3)</f>
        <v>0</v>
      </c>
      <c r="AD4612" s="390">
        <f t="shared" si="961"/>
        <v>3.4140000000000006</v>
      </c>
      <c r="AE4612" s="390">
        <f t="shared" si="962"/>
        <v>5.1070000000000002</v>
      </c>
      <c r="AF4612" s="390">
        <f t="shared" si="963"/>
        <v>6.2450000000000001</v>
      </c>
      <c r="AG4612" s="390">
        <f t="shared" si="964"/>
        <v>6.1479999999999997</v>
      </c>
      <c r="AH4612" s="390">
        <f t="shared" si="965"/>
        <v>5.7900000000000009</v>
      </c>
      <c r="AI4612" s="390">
        <f t="shared" si="966"/>
        <v>6.41</v>
      </c>
      <c r="AJ4612" s="390">
        <f t="shared" si="967"/>
        <v>5.4030000000000005</v>
      </c>
      <c r="AK4612" s="390">
        <f t="shared" si="968"/>
        <v>5.9440000000000008</v>
      </c>
      <c r="AL4612" s="390">
        <f t="shared" si="969"/>
        <v>5.9749999999999996</v>
      </c>
      <c r="AM4612" s="390">
        <f t="shared" si="970"/>
        <v>5.532</v>
      </c>
      <c r="AN4612" s="390">
        <f t="shared" si="971"/>
        <v>4.9370000000000003</v>
      </c>
      <c r="AO4612" s="390">
        <f t="shared" si="972"/>
        <v>5.6240000000000006</v>
      </c>
    </row>
    <row r="4613" spans="1:41" ht="15" customHeight="1" x14ac:dyDescent="0.25">
      <c r="A4613" s="127" t="s">
        <v>5503</v>
      </c>
      <c r="B4613" s="125" t="s">
        <v>169</v>
      </c>
      <c r="C4613" s="125" t="s">
        <v>5466</v>
      </c>
      <c r="D4613" s="125" t="s">
        <v>4817</v>
      </c>
      <c r="F4613" s="126">
        <v>12.75</v>
      </c>
      <c r="G4613" s="126">
        <v>13.15</v>
      </c>
      <c r="H4613" s="126">
        <v>10.52</v>
      </c>
      <c r="I4613" s="126"/>
      <c r="J4613" s="317"/>
      <c r="K4613" s="323">
        <f>ROUND(SUMIF('VGT-Bewegungsdaten'!B:B,A4613,'VGT-Bewegungsdaten'!C:C),3)</f>
        <v>0</v>
      </c>
      <c r="L4613" s="324">
        <f>ROUND(SUMIF('VGT-Bewegungsdaten'!B:B,$A4613,'VGT-Bewegungsdaten'!D:D),2)</f>
        <v>0</v>
      </c>
      <c r="N4613" s="376" t="s">
        <v>4930</v>
      </c>
      <c r="O4613" s="376" t="s">
        <v>4950</v>
      </c>
      <c r="P4613" s="326">
        <f>ROUND(SUMIF('AV-Bewegungsdaten'!B:B,A4613,'AV-Bewegungsdaten'!C:C),3)</f>
        <v>0</v>
      </c>
      <c r="Q4613" s="324">
        <f>ROUND(SUMIF('AV-Bewegungsdaten'!B:B,$A4613,'AV-Bewegungsdaten'!D:D),2)</f>
        <v>0</v>
      </c>
      <c r="T4613" s="327"/>
      <c r="U4613" s="326">
        <f>ROUND(SUMIF('DV-Bewegungsdaten'!B:B,Kategorien!A4613,'DV-Bewegungsdaten'!D:D),3)</f>
        <v>0</v>
      </c>
      <c r="V4613" s="324">
        <f>ROUND(SUMIF('DV-Bewegungsdaten'!B:B,Kategorien!A4613,'DV-Bewegungsdaten'!E:E),3)</f>
        <v>0</v>
      </c>
      <c r="AD4613" s="390">
        <f t="shared" si="961"/>
        <v>7.2440000000000007</v>
      </c>
      <c r="AE4613" s="390">
        <f t="shared" si="962"/>
        <v>8.9370000000000012</v>
      </c>
      <c r="AF4613" s="390">
        <f t="shared" si="963"/>
        <v>10.074999999999999</v>
      </c>
      <c r="AG4613" s="390">
        <f t="shared" si="964"/>
        <v>9.9779999999999998</v>
      </c>
      <c r="AH4613" s="390">
        <f t="shared" si="965"/>
        <v>9.620000000000001</v>
      </c>
      <c r="AI4613" s="390">
        <f t="shared" si="966"/>
        <v>10.24</v>
      </c>
      <c r="AJ4613" s="390">
        <f t="shared" si="967"/>
        <v>9.2330000000000005</v>
      </c>
      <c r="AK4613" s="390">
        <f t="shared" si="968"/>
        <v>9.7740000000000009</v>
      </c>
      <c r="AL4613" s="390">
        <f t="shared" si="969"/>
        <v>9.8049999999999997</v>
      </c>
      <c r="AM4613" s="390">
        <f t="shared" si="970"/>
        <v>9.3620000000000001</v>
      </c>
      <c r="AN4613" s="390">
        <f t="shared" si="971"/>
        <v>8.7669999999999995</v>
      </c>
      <c r="AO4613" s="390">
        <f t="shared" si="972"/>
        <v>9.4540000000000006</v>
      </c>
    </row>
    <row r="4614" spans="1:41" ht="15" customHeight="1" x14ac:dyDescent="0.25">
      <c r="A4614" s="127" t="s">
        <v>5504</v>
      </c>
      <c r="B4614" s="125" t="s">
        <v>169</v>
      </c>
      <c r="C4614" s="125" t="s">
        <v>5466</v>
      </c>
      <c r="D4614" s="125" t="s">
        <v>4818</v>
      </c>
      <c r="F4614" s="126">
        <v>12.4</v>
      </c>
      <c r="G4614" s="126">
        <v>12.8</v>
      </c>
      <c r="H4614" s="126">
        <v>10.24</v>
      </c>
      <c r="I4614" s="126"/>
      <c r="J4614" s="317"/>
      <c r="K4614" s="323">
        <f>ROUND(SUMIF('VGT-Bewegungsdaten'!B:B,A4614,'VGT-Bewegungsdaten'!C:C),3)</f>
        <v>0</v>
      </c>
      <c r="L4614" s="324">
        <f>ROUND(SUMIF('VGT-Bewegungsdaten'!B:B,$A4614,'VGT-Bewegungsdaten'!D:D),2)</f>
        <v>0</v>
      </c>
      <c r="N4614" s="376" t="s">
        <v>4930</v>
      </c>
      <c r="O4614" s="376" t="s">
        <v>4950</v>
      </c>
      <c r="P4614" s="326">
        <f>ROUND(SUMIF('AV-Bewegungsdaten'!B:B,A4614,'AV-Bewegungsdaten'!C:C),3)</f>
        <v>0</v>
      </c>
      <c r="Q4614" s="324">
        <f>ROUND(SUMIF('AV-Bewegungsdaten'!B:B,$A4614,'AV-Bewegungsdaten'!D:D),2)</f>
        <v>0</v>
      </c>
      <c r="T4614" s="327"/>
      <c r="U4614" s="326">
        <f>ROUND(SUMIF('DV-Bewegungsdaten'!B:B,Kategorien!A4614,'DV-Bewegungsdaten'!D:D),3)</f>
        <v>0</v>
      </c>
      <c r="V4614" s="324">
        <f>ROUND(SUMIF('DV-Bewegungsdaten'!B:B,Kategorien!A4614,'DV-Bewegungsdaten'!E:E),3)</f>
        <v>0</v>
      </c>
      <c r="AD4614" s="390">
        <f t="shared" si="961"/>
        <v>6.894000000000001</v>
      </c>
      <c r="AE4614" s="390">
        <f t="shared" si="962"/>
        <v>8.5869999999999997</v>
      </c>
      <c r="AF4614" s="390">
        <f t="shared" si="963"/>
        <v>9.7250000000000014</v>
      </c>
      <c r="AG4614" s="390">
        <f t="shared" si="964"/>
        <v>9.6280000000000001</v>
      </c>
      <c r="AH4614" s="390">
        <f t="shared" si="965"/>
        <v>9.2700000000000014</v>
      </c>
      <c r="AI4614" s="390">
        <f t="shared" si="966"/>
        <v>9.89</v>
      </c>
      <c r="AJ4614" s="390">
        <f t="shared" si="967"/>
        <v>8.8830000000000009</v>
      </c>
      <c r="AK4614" s="390">
        <f t="shared" si="968"/>
        <v>9.4240000000000013</v>
      </c>
      <c r="AL4614" s="390">
        <f t="shared" si="969"/>
        <v>9.4550000000000001</v>
      </c>
      <c r="AM4614" s="390">
        <f t="shared" si="970"/>
        <v>9.0120000000000005</v>
      </c>
      <c r="AN4614" s="390">
        <f t="shared" si="971"/>
        <v>8.4170000000000016</v>
      </c>
      <c r="AO4614" s="390">
        <f t="shared" si="972"/>
        <v>9.104000000000001</v>
      </c>
    </row>
    <row r="4615" spans="1:41" ht="15" customHeight="1" x14ac:dyDescent="0.25">
      <c r="A4615" s="127" t="s">
        <v>5505</v>
      </c>
      <c r="B4615" s="125" t="s">
        <v>169</v>
      </c>
      <c r="C4615" s="125" t="s">
        <v>5466</v>
      </c>
      <c r="D4615" s="125" t="s">
        <v>4819</v>
      </c>
      <c r="F4615" s="126">
        <v>11.09</v>
      </c>
      <c r="G4615" s="126">
        <v>11.49</v>
      </c>
      <c r="H4615" s="126">
        <v>9.19</v>
      </c>
      <c r="I4615" s="126"/>
      <c r="J4615" s="317"/>
      <c r="K4615" s="323">
        <f>ROUND(SUMIF('VGT-Bewegungsdaten'!B:B,A4615,'VGT-Bewegungsdaten'!C:C),3)</f>
        <v>0</v>
      </c>
      <c r="L4615" s="324">
        <f>ROUND(SUMIF('VGT-Bewegungsdaten'!B:B,$A4615,'VGT-Bewegungsdaten'!D:D),2)</f>
        <v>0</v>
      </c>
      <c r="N4615" s="376" t="s">
        <v>4930</v>
      </c>
      <c r="O4615" s="376" t="s">
        <v>4950</v>
      </c>
      <c r="P4615" s="326">
        <f>ROUND(SUMIF('AV-Bewegungsdaten'!B:B,A4615,'AV-Bewegungsdaten'!C:C),3)</f>
        <v>0</v>
      </c>
      <c r="Q4615" s="324">
        <f>ROUND(SUMIF('AV-Bewegungsdaten'!B:B,$A4615,'AV-Bewegungsdaten'!D:D),2)</f>
        <v>0</v>
      </c>
      <c r="T4615" s="327"/>
      <c r="U4615" s="326">
        <f>ROUND(SUMIF('DV-Bewegungsdaten'!B:B,Kategorien!A4615,'DV-Bewegungsdaten'!D:D),3)</f>
        <v>0</v>
      </c>
      <c r="V4615" s="324">
        <f>ROUND(SUMIF('DV-Bewegungsdaten'!B:B,Kategorien!A4615,'DV-Bewegungsdaten'!E:E),3)</f>
        <v>0</v>
      </c>
      <c r="AD4615" s="390">
        <f t="shared" si="961"/>
        <v>5.5840000000000005</v>
      </c>
      <c r="AE4615" s="390">
        <f t="shared" si="962"/>
        <v>7.2770000000000001</v>
      </c>
      <c r="AF4615" s="390">
        <f t="shared" si="963"/>
        <v>8.4149999999999991</v>
      </c>
      <c r="AG4615" s="390">
        <f t="shared" si="964"/>
        <v>8.3179999999999996</v>
      </c>
      <c r="AH4615" s="390">
        <f t="shared" si="965"/>
        <v>7.9600000000000009</v>
      </c>
      <c r="AI4615" s="390">
        <f t="shared" si="966"/>
        <v>8.58</v>
      </c>
      <c r="AJ4615" s="390">
        <f t="shared" si="967"/>
        <v>7.5730000000000004</v>
      </c>
      <c r="AK4615" s="390">
        <f t="shared" si="968"/>
        <v>8.1140000000000008</v>
      </c>
      <c r="AL4615" s="390">
        <f t="shared" si="969"/>
        <v>8.1449999999999996</v>
      </c>
      <c r="AM4615" s="390">
        <f t="shared" si="970"/>
        <v>7.702</v>
      </c>
      <c r="AN4615" s="390">
        <f t="shared" si="971"/>
        <v>7.1070000000000002</v>
      </c>
      <c r="AO4615" s="390">
        <f t="shared" si="972"/>
        <v>7.7940000000000005</v>
      </c>
    </row>
    <row r="4616" spans="1:41" ht="15" customHeight="1" x14ac:dyDescent="0.25">
      <c r="A4616" s="127" t="s">
        <v>5506</v>
      </c>
      <c r="B4616" s="125" t="s">
        <v>169</v>
      </c>
      <c r="C4616" s="125" t="s">
        <v>5466</v>
      </c>
      <c r="D4616" s="125" t="s">
        <v>4820</v>
      </c>
      <c r="F4616" s="126">
        <v>8.83</v>
      </c>
      <c r="G4616" s="126">
        <v>9.23</v>
      </c>
      <c r="H4616" s="126">
        <v>7.38</v>
      </c>
      <c r="I4616" s="126"/>
      <c r="J4616" s="317"/>
      <c r="K4616" s="323">
        <f>ROUND(SUMIF('VGT-Bewegungsdaten'!B:B,A4616,'VGT-Bewegungsdaten'!C:C),3)</f>
        <v>0</v>
      </c>
      <c r="L4616" s="324">
        <f>ROUND(SUMIF('VGT-Bewegungsdaten'!B:B,$A4616,'VGT-Bewegungsdaten'!D:D),2)</f>
        <v>0</v>
      </c>
      <c r="N4616" s="376" t="s">
        <v>4930</v>
      </c>
      <c r="O4616" s="376" t="s">
        <v>4950</v>
      </c>
      <c r="P4616" s="326">
        <f>ROUND(SUMIF('AV-Bewegungsdaten'!B:B,A4616,'AV-Bewegungsdaten'!C:C),3)</f>
        <v>0</v>
      </c>
      <c r="Q4616" s="324">
        <f>ROUND(SUMIF('AV-Bewegungsdaten'!B:B,$A4616,'AV-Bewegungsdaten'!D:D),2)</f>
        <v>0</v>
      </c>
      <c r="T4616" s="327"/>
      <c r="U4616" s="326">
        <f>ROUND(SUMIF('DV-Bewegungsdaten'!B:B,Kategorien!A4616,'DV-Bewegungsdaten'!D:D),3)</f>
        <v>0</v>
      </c>
      <c r="V4616" s="324">
        <f>ROUND(SUMIF('DV-Bewegungsdaten'!B:B,Kategorien!A4616,'DV-Bewegungsdaten'!E:E),3)</f>
        <v>0</v>
      </c>
      <c r="AD4616" s="390">
        <f t="shared" si="961"/>
        <v>3.3240000000000007</v>
      </c>
      <c r="AE4616" s="390">
        <f t="shared" si="962"/>
        <v>5.0170000000000003</v>
      </c>
      <c r="AF4616" s="390">
        <f t="shared" si="963"/>
        <v>6.1550000000000002</v>
      </c>
      <c r="AG4616" s="390">
        <f t="shared" si="964"/>
        <v>6.0579999999999998</v>
      </c>
      <c r="AH4616" s="390">
        <f t="shared" si="965"/>
        <v>5.7000000000000011</v>
      </c>
      <c r="AI4616" s="390">
        <f t="shared" si="966"/>
        <v>6.32</v>
      </c>
      <c r="AJ4616" s="390">
        <f t="shared" si="967"/>
        <v>5.3130000000000006</v>
      </c>
      <c r="AK4616" s="390">
        <f t="shared" si="968"/>
        <v>5.854000000000001</v>
      </c>
      <c r="AL4616" s="390">
        <f t="shared" si="969"/>
        <v>5.8849999999999998</v>
      </c>
      <c r="AM4616" s="390">
        <f t="shared" si="970"/>
        <v>5.4420000000000002</v>
      </c>
      <c r="AN4616" s="390">
        <f t="shared" si="971"/>
        <v>4.8470000000000004</v>
      </c>
      <c r="AO4616" s="390">
        <f t="shared" si="972"/>
        <v>5.5340000000000007</v>
      </c>
    </row>
    <row r="4617" spans="1:41" ht="15" customHeight="1" x14ac:dyDescent="0.25">
      <c r="A4617" s="127" t="s">
        <v>5507</v>
      </c>
      <c r="B4617" s="125" t="s">
        <v>169</v>
      </c>
      <c r="C4617" s="125" t="s">
        <v>5468</v>
      </c>
      <c r="D4617" s="125" t="s">
        <v>4817</v>
      </c>
      <c r="F4617" s="126">
        <v>12.69</v>
      </c>
      <c r="G4617" s="126">
        <v>13.08</v>
      </c>
      <c r="H4617" s="126">
        <v>10.46</v>
      </c>
      <c r="I4617" s="126"/>
      <c r="J4617" s="317"/>
      <c r="K4617" s="323">
        <f>ROUND(SUMIF('VGT-Bewegungsdaten'!B:B,A4617,'VGT-Bewegungsdaten'!C:C),3)</f>
        <v>0</v>
      </c>
      <c r="L4617" s="324">
        <f>ROUND(SUMIF('VGT-Bewegungsdaten'!B:B,$A4617,'VGT-Bewegungsdaten'!D:D),2)</f>
        <v>0</v>
      </c>
      <c r="N4617" s="376" t="s">
        <v>4930</v>
      </c>
      <c r="O4617" s="376" t="s">
        <v>4950</v>
      </c>
      <c r="P4617" s="326">
        <f>ROUND(SUMIF('AV-Bewegungsdaten'!B:B,A4617,'AV-Bewegungsdaten'!C:C),3)</f>
        <v>0</v>
      </c>
      <c r="Q4617" s="324">
        <f>ROUND(SUMIF('AV-Bewegungsdaten'!B:B,$A4617,'AV-Bewegungsdaten'!D:D),2)</f>
        <v>0</v>
      </c>
      <c r="T4617" s="327"/>
      <c r="U4617" s="326">
        <f>ROUND(SUMIF('DV-Bewegungsdaten'!B:B,Kategorien!A4617,'DV-Bewegungsdaten'!D:D),3)</f>
        <v>0</v>
      </c>
      <c r="V4617" s="324">
        <f>ROUND(SUMIF('DV-Bewegungsdaten'!B:B,Kategorien!A4617,'DV-Bewegungsdaten'!E:E),3)</f>
        <v>0</v>
      </c>
      <c r="AD4617" s="390">
        <f t="shared" si="961"/>
        <v>7.1740000000000004</v>
      </c>
      <c r="AE4617" s="390">
        <f t="shared" si="962"/>
        <v>8.8670000000000009</v>
      </c>
      <c r="AF4617" s="390">
        <f t="shared" si="963"/>
        <v>10.004999999999999</v>
      </c>
      <c r="AG4617" s="390">
        <f t="shared" si="964"/>
        <v>9.9079999999999995</v>
      </c>
      <c r="AH4617" s="390">
        <f t="shared" si="965"/>
        <v>9.5500000000000007</v>
      </c>
      <c r="AI4617" s="390">
        <f t="shared" si="966"/>
        <v>10.17</v>
      </c>
      <c r="AJ4617" s="390">
        <f t="shared" si="967"/>
        <v>9.1630000000000003</v>
      </c>
      <c r="AK4617" s="390">
        <f t="shared" si="968"/>
        <v>9.7040000000000006</v>
      </c>
      <c r="AL4617" s="390">
        <f t="shared" si="969"/>
        <v>9.7349999999999994</v>
      </c>
      <c r="AM4617" s="390">
        <f t="shared" si="970"/>
        <v>9.2919999999999998</v>
      </c>
      <c r="AN4617" s="390">
        <f t="shared" si="971"/>
        <v>8.6969999999999992</v>
      </c>
      <c r="AO4617" s="390">
        <f t="shared" si="972"/>
        <v>9.3840000000000003</v>
      </c>
    </row>
    <row r="4618" spans="1:41" ht="15" customHeight="1" x14ac:dyDescent="0.25">
      <c r="A4618" s="127" t="s">
        <v>5508</v>
      </c>
      <c r="B4618" s="125" t="s">
        <v>169</v>
      </c>
      <c r="C4618" s="125" t="s">
        <v>5468</v>
      </c>
      <c r="D4618" s="125" t="s">
        <v>4818</v>
      </c>
      <c r="F4618" s="126">
        <v>12.34</v>
      </c>
      <c r="G4618" s="126">
        <v>12.74</v>
      </c>
      <c r="H4618" s="126">
        <v>10.19</v>
      </c>
      <c r="I4618" s="126"/>
      <c r="J4618" s="317"/>
      <c r="K4618" s="323">
        <f>ROUND(SUMIF('VGT-Bewegungsdaten'!B:B,A4618,'VGT-Bewegungsdaten'!C:C),3)</f>
        <v>0</v>
      </c>
      <c r="L4618" s="324">
        <f>ROUND(SUMIF('VGT-Bewegungsdaten'!B:B,$A4618,'VGT-Bewegungsdaten'!D:D),2)</f>
        <v>0</v>
      </c>
      <c r="N4618" s="376" t="s">
        <v>4930</v>
      </c>
      <c r="O4618" s="376" t="s">
        <v>4950</v>
      </c>
      <c r="P4618" s="326">
        <f>ROUND(SUMIF('AV-Bewegungsdaten'!B:B,A4618,'AV-Bewegungsdaten'!C:C),3)</f>
        <v>0</v>
      </c>
      <c r="Q4618" s="324">
        <f>ROUND(SUMIF('AV-Bewegungsdaten'!B:B,$A4618,'AV-Bewegungsdaten'!D:D),2)</f>
        <v>0</v>
      </c>
      <c r="T4618" s="327"/>
      <c r="U4618" s="326">
        <f>ROUND(SUMIF('DV-Bewegungsdaten'!B:B,Kategorien!A4618,'DV-Bewegungsdaten'!D:D),3)</f>
        <v>0</v>
      </c>
      <c r="V4618" s="324">
        <f>ROUND(SUMIF('DV-Bewegungsdaten'!B:B,Kategorien!A4618,'DV-Bewegungsdaten'!E:E),3)</f>
        <v>0</v>
      </c>
      <c r="AD4618" s="390">
        <f t="shared" si="961"/>
        <v>6.8340000000000005</v>
      </c>
      <c r="AE4618" s="390">
        <f t="shared" si="962"/>
        <v>8.527000000000001</v>
      </c>
      <c r="AF4618" s="390">
        <f t="shared" si="963"/>
        <v>9.6649999999999991</v>
      </c>
      <c r="AG4618" s="390">
        <f t="shared" si="964"/>
        <v>9.5679999999999996</v>
      </c>
      <c r="AH4618" s="390">
        <f t="shared" si="965"/>
        <v>9.2100000000000009</v>
      </c>
      <c r="AI4618" s="390">
        <f t="shared" si="966"/>
        <v>9.83</v>
      </c>
      <c r="AJ4618" s="390">
        <f t="shared" si="967"/>
        <v>8.8230000000000004</v>
      </c>
      <c r="AK4618" s="390">
        <f t="shared" si="968"/>
        <v>9.3640000000000008</v>
      </c>
      <c r="AL4618" s="390">
        <f t="shared" si="969"/>
        <v>9.3949999999999996</v>
      </c>
      <c r="AM4618" s="390">
        <f t="shared" si="970"/>
        <v>8.952</v>
      </c>
      <c r="AN4618" s="390">
        <f t="shared" si="971"/>
        <v>8.3569999999999993</v>
      </c>
      <c r="AO4618" s="390">
        <f t="shared" si="972"/>
        <v>9.0440000000000005</v>
      </c>
    </row>
    <row r="4619" spans="1:41" ht="15" customHeight="1" x14ac:dyDescent="0.25">
      <c r="A4619" s="127" t="s">
        <v>5509</v>
      </c>
      <c r="B4619" s="125" t="s">
        <v>169</v>
      </c>
      <c r="C4619" s="125" t="s">
        <v>5468</v>
      </c>
      <c r="D4619" s="125" t="s">
        <v>4819</v>
      </c>
      <c r="F4619" s="126">
        <v>11.03</v>
      </c>
      <c r="G4619" s="126">
        <v>11.43</v>
      </c>
      <c r="H4619" s="126">
        <v>9.14</v>
      </c>
      <c r="I4619" s="126"/>
      <c r="J4619" s="317"/>
      <c r="K4619" s="323">
        <f>ROUND(SUMIF('VGT-Bewegungsdaten'!B:B,A4619,'VGT-Bewegungsdaten'!C:C),3)</f>
        <v>0</v>
      </c>
      <c r="L4619" s="324">
        <f>ROUND(SUMIF('VGT-Bewegungsdaten'!B:B,$A4619,'VGT-Bewegungsdaten'!D:D),2)</f>
        <v>0</v>
      </c>
      <c r="N4619" s="376" t="s">
        <v>4930</v>
      </c>
      <c r="O4619" s="376" t="s">
        <v>4950</v>
      </c>
      <c r="P4619" s="326">
        <f>ROUND(SUMIF('AV-Bewegungsdaten'!B:B,A4619,'AV-Bewegungsdaten'!C:C),3)</f>
        <v>0</v>
      </c>
      <c r="Q4619" s="324">
        <f>ROUND(SUMIF('AV-Bewegungsdaten'!B:B,$A4619,'AV-Bewegungsdaten'!D:D),2)</f>
        <v>0</v>
      </c>
      <c r="T4619" s="327"/>
      <c r="U4619" s="326">
        <f>ROUND(SUMIF('DV-Bewegungsdaten'!B:B,Kategorien!A4619,'DV-Bewegungsdaten'!D:D),3)</f>
        <v>0</v>
      </c>
      <c r="V4619" s="324">
        <f>ROUND(SUMIF('DV-Bewegungsdaten'!B:B,Kategorien!A4619,'DV-Bewegungsdaten'!E:E),3)</f>
        <v>0</v>
      </c>
      <c r="AD4619" s="390">
        <f t="shared" si="961"/>
        <v>5.524</v>
      </c>
      <c r="AE4619" s="390">
        <f t="shared" si="962"/>
        <v>7.2169999999999996</v>
      </c>
      <c r="AF4619" s="390">
        <f t="shared" si="963"/>
        <v>8.3550000000000004</v>
      </c>
      <c r="AG4619" s="390">
        <f t="shared" si="964"/>
        <v>8.2579999999999991</v>
      </c>
      <c r="AH4619" s="390">
        <f t="shared" si="965"/>
        <v>7.9</v>
      </c>
      <c r="AI4619" s="390">
        <f t="shared" si="966"/>
        <v>8.52</v>
      </c>
      <c r="AJ4619" s="390">
        <f t="shared" si="967"/>
        <v>7.5129999999999999</v>
      </c>
      <c r="AK4619" s="390">
        <f t="shared" si="968"/>
        <v>8.0540000000000003</v>
      </c>
      <c r="AL4619" s="390">
        <f t="shared" si="969"/>
        <v>8.0849999999999991</v>
      </c>
      <c r="AM4619" s="390">
        <f t="shared" si="970"/>
        <v>7.6419999999999995</v>
      </c>
      <c r="AN4619" s="390">
        <f t="shared" si="971"/>
        <v>7.0469999999999997</v>
      </c>
      <c r="AO4619" s="390">
        <f t="shared" si="972"/>
        <v>7.734</v>
      </c>
    </row>
    <row r="4620" spans="1:41" ht="15" customHeight="1" x14ac:dyDescent="0.25">
      <c r="A4620" s="127" t="s">
        <v>5510</v>
      </c>
      <c r="B4620" s="125" t="s">
        <v>169</v>
      </c>
      <c r="C4620" s="125" t="s">
        <v>5468</v>
      </c>
      <c r="D4620" s="125" t="s">
        <v>4820</v>
      </c>
      <c r="F4620" s="126">
        <v>8.7899999999999991</v>
      </c>
      <c r="G4620" s="126">
        <v>9.18</v>
      </c>
      <c r="H4620" s="126">
        <v>7.34</v>
      </c>
      <c r="I4620" s="126"/>
      <c r="J4620" s="317"/>
      <c r="K4620" s="323">
        <f>ROUND(SUMIF('VGT-Bewegungsdaten'!B:B,A4620,'VGT-Bewegungsdaten'!C:C),3)</f>
        <v>0</v>
      </c>
      <c r="L4620" s="324">
        <f>ROUND(SUMIF('VGT-Bewegungsdaten'!B:B,$A4620,'VGT-Bewegungsdaten'!D:D),2)</f>
        <v>0</v>
      </c>
      <c r="N4620" s="376" t="s">
        <v>4930</v>
      </c>
      <c r="O4620" s="376" t="s">
        <v>4950</v>
      </c>
      <c r="P4620" s="326">
        <f>ROUND(SUMIF('AV-Bewegungsdaten'!B:B,A4620,'AV-Bewegungsdaten'!C:C),3)</f>
        <v>0</v>
      </c>
      <c r="Q4620" s="324">
        <f>ROUND(SUMIF('AV-Bewegungsdaten'!B:B,$A4620,'AV-Bewegungsdaten'!D:D),2)</f>
        <v>0</v>
      </c>
      <c r="T4620" s="327"/>
      <c r="U4620" s="326">
        <f>ROUND(SUMIF('DV-Bewegungsdaten'!B:B,Kategorien!A4620,'DV-Bewegungsdaten'!D:D),3)</f>
        <v>0</v>
      </c>
      <c r="V4620" s="324">
        <f>ROUND(SUMIF('DV-Bewegungsdaten'!B:B,Kategorien!A4620,'DV-Bewegungsdaten'!E:E),3)</f>
        <v>0</v>
      </c>
      <c r="AD4620" s="390">
        <f t="shared" si="961"/>
        <v>3.274</v>
      </c>
      <c r="AE4620" s="390">
        <f t="shared" si="962"/>
        <v>4.9669999999999996</v>
      </c>
      <c r="AF4620" s="390">
        <f t="shared" si="963"/>
        <v>6.1049999999999995</v>
      </c>
      <c r="AG4620" s="390">
        <f t="shared" si="964"/>
        <v>6.0079999999999991</v>
      </c>
      <c r="AH4620" s="390">
        <f t="shared" si="965"/>
        <v>5.65</v>
      </c>
      <c r="AI4620" s="390">
        <f t="shared" si="966"/>
        <v>6.27</v>
      </c>
      <c r="AJ4620" s="390">
        <f t="shared" si="967"/>
        <v>5.2629999999999999</v>
      </c>
      <c r="AK4620" s="390">
        <f t="shared" si="968"/>
        <v>5.8040000000000003</v>
      </c>
      <c r="AL4620" s="390">
        <f t="shared" si="969"/>
        <v>5.8349999999999991</v>
      </c>
      <c r="AM4620" s="390">
        <f t="shared" si="970"/>
        <v>5.3919999999999995</v>
      </c>
      <c r="AN4620" s="390">
        <f t="shared" si="971"/>
        <v>4.7969999999999997</v>
      </c>
      <c r="AO4620" s="390">
        <f t="shared" si="972"/>
        <v>5.484</v>
      </c>
    </row>
    <row r="4621" spans="1:41" ht="15" customHeight="1" x14ac:dyDescent="0.25">
      <c r="A4621" s="127" t="s">
        <v>5511</v>
      </c>
      <c r="B4621" s="125" t="s">
        <v>169</v>
      </c>
      <c r="C4621" s="125" t="s">
        <v>5470</v>
      </c>
      <c r="D4621" s="125" t="s">
        <v>4817</v>
      </c>
      <c r="F4621" s="126">
        <v>12.65</v>
      </c>
      <c r="G4621" s="126">
        <v>13.05</v>
      </c>
      <c r="H4621" s="126">
        <v>10.44</v>
      </c>
      <c r="I4621" s="126"/>
      <c r="J4621" s="317"/>
      <c r="K4621" s="323">
        <f>ROUND(SUMIF('VGT-Bewegungsdaten'!B:B,A4621,'VGT-Bewegungsdaten'!C:C),3)</f>
        <v>0</v>
      </c>
      <c r="L4621" s="324">
        <f>ROUND(SUMIF('VGT-Bewegungsdaten'!B:B,$A4621,'VGT-Bewegungsdaten'!D:D),2)</f>
        <v>0</v>
      </c>
      <c r="N4621" s="376" t="s">
        <v>4930</v>
      </c>
      <c r="O4621" s="376" t="s">
        <v>4950</v>
      </c>
      <c r="P4621" s="326">
        <f>ROUND(SUMIF('AV-Bewegungsdaten'!B:B,A4621,'AV-Bewegungsdaten'!C:C),3)</f>
        <v>0</v>
      </c>
      <c r="Q4621" s="324">
        <f>ROUND(SUMIF('AV-Bewegungsdaten'!B:B,$A4621,'AV-Bewegungsdaten'!D:D),2)</f>
        <v>0</v>
      </c>
      <c r="T4621" s="327"/>
      <c r="U4621" s="326">
        <f>ROUND(SUMIF('DV-Bewegungsdaten'!B:B,Kategorien!A4621,'DV-Bewegungsdaten'!D:D),3)</f>
        <v>0</v>
      </c>
      <c r="V4621" s="324">
        <f>ROUND(SUMIF('DV-Bewegungsdaten'!B:B,Kategorien!A4621,'DV-Bewegungsdaten'!E:E),3)</f>
        <v>0</v>
      </c>
      <c r="AD4621" s="390">
        <f t="shared" si="961"/>
        <v>7.144000000000001</v>
      </c>
      <c r="AE4621" s="390">
        <f t="shared" si="962"/>
        <v>8.8369999999999997</v>
      </c>
      <c r="AF4621" s="390">
        <f t="shared" si="963"/>
        <v>9.9750000000000014</v>
      </c>
      <c r="AG4621" s="390">
        <f t="shared" si="964"/>
        <v>9.8780000000000001</v>
      </c>
      <c r="AH4621" s="390">
        <f t="shared" si="965"/>
        <v>9.5200000000000014</v>
      </c>
      <c r="AI4621" s="390">
        <f t="shared" si="966"/>
        <v>10.14</v>
      </c>
      <c r="AJ4621" s="390">
        <f t="shared" si="967"/>
        <v>9.1330000000000009</v>
      </c>
      <c r="AK4621" s="390">
        <f t="shared" si="968"/>
        <v>9.6740000000000013</v>
      </c>
      <c r="AL4621" s="390">
        <f t="shared" si="969"/>
        <v>9.7050000000000001</v>
      </c>
      <c r="AM4621" s="390">
        <f t="shared" si="970"/>
        <v>9.2620000000000005</v>
      </c>
      <c r="AN4621" s="390">
        <f t="shared" si="971"/>
        <v>8.6670000000000016</v>
      </c>
      <c r="AO4621" s="390">
        <f t="shared" si="972"/>
        <v>9.354000000000001</v>
      </c>
    </row>
    <row r="4622" spans="1:41" ht="15" customHeight="1" x14ac:dyDescent="0.25">
      <c r="A4622" s="127" t="s">
        <v>5512</v>
      </c>
      <c r="B4622" s="125" t="s">
        <v>169</v>
      </c>
      <c r="C4622" s="125" t="s">
        <v>5470</v>
      </c>
      <c r="D4622" s="125" t="s">
        <v>4818</v>
      </c>
      <c r="F4622" s="126">
        <v>12.31</v>
      </c>
      <c r="G4622" s="126">
        <v>12.7</v>
      </c>
      <c r="H4622" s="126">
        <v>10.16</v>
      </c>
      <c r="I4622" s="126"/>
      <c r="J4622" s="317"/>
      <c r="K4622" s="323">
        <f>ROUND(SUMIF('VGT-Bewegungsdaten'!B:B,A4622,'VGT-Bewegungsdaten'!C:C),3)</f>
        <v>0</v>
      </c>
      <c r="L4622" s="324">
        <f>ROUND(SUMIF('VGT-Bewegungsdaten'!B:B,$A4622,'VGT-Bewegungsdaten'!D:D),2)</f>
        <v>0</v>
      </c>
      <c r="N4622" s="376" t="s">
        <v>4930</v>
      </c>
      <c r="O4622" s="376" t="s">
        <v>4950</v>
      </c>
      <c r="P4622" s="326">
        <f>ROUND(SUMIF('AV-Bewegungsdaten'!B:B,A4622,'AV-Bewegungsdaten'!C:C),3)</f>
        <v>0</v>
      </c>
      <c r="Q4622" s="324">
        <f>ROUND(SUMIF('AV-Bewegungsdaten'!B:B,$A4622,'AV-Bewegungsdaten'!D:D),2)</f>
        <v>0</v>
      </c>
      <c r="T4622" s="327"/>
      <c r="U4622" s="326">
        <f>ROUND(SUMIF('DV-Bewegungsdaten'!B:B,Kategorien!A4622,'DV-Bewegungsdaten'!D:D),3)</f>
        <v>0</v>
      </c>
      <c r="V4622" s="324">
        <f>ROUND(SUMIF('DV-Bewegungsdaten'!B:B,Kategorien!A4622,'DV-Bewegungsdaten'!E:E),3)</f>
        <v>0</v>
      </c>
      <c r="AD4622" s="390">
        <f t="shared" si="961"/>
        <v>6.7939999999999996</v>
      </c>
      <c r="AE4622" s="390">
        <f t="shared" si="962"/>
        <v>8.4869999999999983</v>
      </c>
      <c r="AF4622" s="390">
        <f t="shared" si="963"/>
        <v>9.625</v>
      </c>
      <c r="AG4622" s="390">
        <f t="shared" si="964"/>
        <v>9.5279999999999987</v>
      </c>
      <c r="AH4622" s="390">
        <f t="shared" si="965"/>
        <v>9.17</v>
      </c>
      <c r="AI4622" s="390">
        <f t="shared" si="966"/>
        <v>9.7899999999999991</v>
      </c>
      <c r="AJ4622" s="390">
        <f t="shared" si="967"/>
        <v>8.7829999999999995</v>
      </c>
      <c r="AK4622" s="390">
        <f t="shared" si="968"/>
        <v>9.3239999999999998</v>
      </c>
      <c r="AL4622" s="390">
        <f t="shared" si="969"/>
        <v>9.3549999999999986</v>
      </c>
      <c r="AM4622" s="390">
        <f t="shared" si="970"/>
        <v>8.911999999999999</v>
      </c>
      <c r="AN4622" s="390">
        <f t="shared" si="971"/>
        <v>8.3170000000000002</v>
      </c>
      <c r="AO4622" s="390">
        <f t="shared" si="972"/>
        <v>9.0039999999999996</v>
      </c>
    </row>
    <row r="4623" spans="1:41" ht="15" customHeight="1" x14ac:dyDescent="0.25">
      <c r="A4623" s="127" t="s">
        <v>5513</v>
      </c>
      <c r="B4623" s="125" t="s">
        <v>169</v>
      </c>
      <c r="C4623" s="125" t="s">
        <v>5470</v>
      </c>
      <c r="D4623" s="125" t="s">
        <v>4819</v>
      </c>
      <c r="F4623" s="126">
        <v>11.01</v>
      </c>
      <c r="G4623" s="126">
        <v>11.4</v>
      </c>
      <c r="H4623" s="126">
        <v>9.1199999999999992</v>
      </c>
      <c r="I4623" s="126"/>
      <c r="J4623" s="317"/>
      <c r="K4623" s="323">
        <f>ROUND(SUMIF('VGT-Bewegungsdaten'!B:B,A4623,'VGT-Bewegungsdaten'!C:C),3)</f>
        <v>0</v>
      </c>
      <c r="L4623" s="324">
        <f>ROUND(SUMIF('VGT-Bewegungsdaten'!B:B,$A4623,'VGT-Bewegungsdaten'!D:D),2)</f>
        <v>0</v>
      </c>
      <c r="N4623" s="376" t="s">
        <v>4930</v>
      </c>
      <c r="O4623" s="376" t="s">
        <v>4950</v>
      </c>
      <c r="P4623" s="326">
        <f>ROUND(SUMIF('AV-Bewegungsdaten'!B:B,A4623,'AV-Bewegungsdaten'!C:C),3)</f>
        <v>0</v>
      </c>
      <c r="Q4623" s="324">
        <f>ROUND(SUMIF('AV-Bewegungsdaten'!B:B,$A4623,'AV-Bewegungsdaten'!D:D),2)</f>
        <v>0</v>
      </c>
      <c r="T4623" s="327"/>
      <c r="U4623" s="326">
        <f>ROUND(SUMIF('DV-Bewegungsdaten'!B:B,Kategorien!A4623,'DV-Bewegungsdaten'!D:D),3)</f>
        <v>0</v>
      </c>
      <c r="V4623" s="324">
        <f>ROUND(SUMIF('DV-Bewegungsdaten'!B:B,Kategorien!A4623,'DV-Bewegungsdaten'!E:E),3)</f>
        <v>0</v>
      </c>
      <c r="AD4623" s="390">
        <f t="shared" si="961"/>
        <v>5.4940000000000007</v>
      </c>
      <c r="AE4623" s="390">
        <f t="shared" si="962"/>
        <v>7.1870000000000003</v>
      </c>
      <c r="AF4623" s="390">
        <f t="shared" si="963"/>
        <v>8.3249999999999993</v>
      </c>
      <c r="AG4623" s="390">
        <f t="shared" si="964"/>
        <v>8.2279999999999998</v>
      </c>
      <c r="AH4623" s="390">
        <f t="shared" si="965"/>
        <v>7.870000000000001</v>
      </c>
      <c r="AI4623" s="390">
        <f t="shared" si="966"/>
        <v>8.49</v>
      </c>
      <c r="AJ4623" s="390">
        <f t="shared" si="967"/>
        <v>7.4830000000000005</v>
      </c>
      <c r="AK4623" s="390">
        <f t="shared" si="968"/>
        <v>8.0240000000000009</v>
      </c>
      <c r="AL4623" s="390">
        <f t="shared" si="969"/>
        <v>8.0549999999999997</v>
      </c>
      <c r="AM4623" s="390">
        <f t="shared" si="970"/>
        <v>7.6120000000000001</v>
      </c>
      <c r="AN4623" s="390">
        <f t="shared" si="971"/>
        <v>7.0170000000000003</v>
      </c>
      <c r="AO4623" s="390">
        <f t="shared" si="972"/>
        <v>7.7040000000000006</v>
      </c>
    </row>
    <row r="4624" spans="1:41" ht="15" customHeight="1" x14ac:dyDescent="0.25">
      <c r="A4624" s="127" t="s">
        <v>5514</v>
      </c>
      <c r="B4624" s="125" t="s">
        <v>169</v>
      </c>
      <c r="C4624" s="125" t="s">
        <v>5470</v>
      </c>
      <c r="D4624" s="125" t="s">
        <v>4820</v>
      </c>
      <c r="F4624" s="126">
        <v>8.76</v>
      </c>
      <c r="G4624" s="126">
        <v>9.16</v>
      </c>
      <c r="H4624" s="126">
        <v>7.33</v>
      </c>
      <c r="I4624" s="126"/>
      <c r="J4624" s="317"/>
      <c r="K4624" s="323">
        <f>ROUND(SUMIF('VGT-Bewegungsdaten'!B:B,A4624,'VGT-Bewegungsdaten'!C:C),3)</f>
        <v>0</v>
      </c>
      <c r="L4624" s="324">
        <f>ROUND(SUMIF('VGT-Bewegungsdaten'!B:B,$A4624,'VGT-Bewegungsdaten'!D:D),2)</f>
        <v>0</v>
      </c>
      <c r="N4624" s="376" t="s">
        <v>4930</v>
      </c>
      <c r="O4624" s="376" t="s">
        <v>4950</v>
      </c>
      <c r="P4624" s="326">
        <f>ROUND(SUMIF('AV-Bewegungsdaten'!B:B,A4624,'AV-Bewegungsdaten'!C:C),3)</f>
        <v>0</v>
      </c>
      <c r="Q4624" s="324">
        <f>ROUND(SUMIF('AV-Bewegungsdaten'!B:B,$A4624,'AV-Bewegungsdaten'!D:D),2)</f>
        <v>0</v>
      </c>
      <c r="T4624" s="327"/>
      <c r="U4624" s="326">
        <f>ROUND(SUMIF('DV-Bewegungsdaten'!B:B,Kategorien!A4624,'DV-Bewegungsdaten'!D:D),3)</f>
        <v>0</v>
      </c>
      <c r="V4624" s="324">
        <f>ROUND(SUMIF('DV-Bewegungsdaten'!B:B,Kategorien!A4624,'DV-Bewegungsdaten'!E:E),3)</f>
        <v>0</v>
      </c>
      <c r="AD4624" s="390">
        <f t="shared" si="961"/>
        <v>3.2540000000000004</v>
      </c>
      <c r="AE4624" s="390">
        <f t="shared" si="962"/>
        <v>4.9470000000000001</v>
      </c>
      <c r="AF4624" s="390">
        <f t="shared" si="963"/>
        <v>6.085</v>
      </c>
      <c r="AG4624" s="390">
        <f t="shared" si="964"/>
        <v>5.9879999999999995</v>
      </c>
      <c r="AH4624" s="390">
        <f t="shared" si="965"/>
        <v>5.6300000000000008</v>
      </c>
      <c r="AI4624" s="390">
        <f t="shared" si="966"/>
        <v>6.25</v>
      </c>
      <c r="AJ4624" s="390">
        <f t="shared" si="967"/>
        <v>5.2430000000000003</v>
      </c>
      <c r="AK4624" s="390">
        <f t="shared" si="968"/>
        <v>5.7840000000000007</v>
      </c>
      <c r="AL4624" s="390">
        <f t="shared" si="969"/>
        <v>5.8149999999999995</v>
      </c>
      <c r="AM4624" s="390">
        <f t="shared" si="970"/>
        <v>5.3719999999999999</v>
      </c>
      <c r="AN4624" s="390">
        <f t="shared" si="971"/>
        <v>4.7770000000000001</v>
      </c>
      <c r="AO4624" s="390">
        <f t="shared" si="972"/>
        <v>5.4640000000000004</v>
      </c>
    </row>
    <row r="4625" spans="1:41" ht="15" customHeight="1" x14ac:dyDescent="0.25">
      <c r="A4625" s="127" t="s">
        <v>5515</v>
      </c>
      <c r="B4625" s="125" t="s">
        <v>169</v>
      </c>
      <c r="C4625" s="125" t="s">
        <v>5472</v>
      </c>
      <c r="D4625" s="125" t="s">
        <v>4817</v>
      </c>
      <c r="F4625" s="126">
        <v>12.62</v>
      </c>
      <c r="G4625" s="126">
        <v>13.02</v>
      </c>
      <c r="H4625" s="126">
        <v>10.42</v>
      </c>
      <c r="I4625" s="126"/>
      <c r="J4625" s="317"/>
      <c r="K4625" s="323">
        <f>ROUND(SUMIF('VGT-Bewegungsdaten'!B:B,A4625,'VGT-Bewegungsdaten'!C:C),3)</f>
        <v>0</v>
      </c>
      <c r="L4625" s="324">
        <f>ROUND(SUMIF('VGT-Bewegungsdaten'!B:B,$A4625,'VGT-Bewegungsdaten'!D:D),2)</f>
        <v>0</v>
      </c>
      <c r="N4625" s="376" t="s">
        <v>4930</v>
      </c>
      <c r="O4625" s="376" t="s">
        <v>4950</v>
      </c>
      <c r="P4625" s="326">
        <f>ROUND(SUMIF('AV-Bewegungsdaten'!B:B,A4625,'AV-Bewegungsdaten'!C:C),3)</f>
        <v>0</v>
      </c>
      <c r="Q4625" s="324">
        <f>ROUND(SUMIF('AV-Bewegungsdaten'!B:B,$A4625,'AV-Bewegungsdaten'!D:D),2)</f>
        <v>0</v>
      </c>
      <c r="T4625" s="327"/>
      <c r="U4625" s="326">
        <f>ROUND(SUMIF('DV-Bewegungsdaten'!B:B,Kategorien!A4625,'DV-Bewegungsdaten'!D:D),3)</f>
        <v>0</v>
      </c>
      <c r="V4625" s="324">
        <f>ROUND(SUMIF('DV-Bewegungsdaten'!B:B,Kategorien!A4625,'DV-Bewegungsdaten'!E:E),3)</f>
        <v>0</v>
      </c>
      <c r="AD4625" s="390">
        <f t="shared" si="961"/>
        <v>7.1139999999999999</v>
      </c>
      <c r="AE4625" s="390">
        <f t="shared" si="962"/>
        <v>8.8069999999999986</v>
      </c>
      <c r="AF4625" s="390">
        <f t="shared" si="963"/>
        <v>9.9450000000000003</v>
      </c>
      <c r="AG4625" s="390">
        <f t="shared" si="964"/>
        <v>9.847999999999999</v>
      </c>
      <c r="AH4625" s="390">
        <f t="shared" si="965"/>
        <v>9.49</v>
      </c>
      <c r="AI4625" s="390">
        <f t="shared" si="966"/>
        <v>10.11</v>
      </c>
      <c r="AJ4625" s="390">
        <f t="shared" si="967"/>
        <v>9.1029999999999998</v>
      </c>
      <c r="AK4625" s="390">
        <f t="shared" si="968"/>
        <v>9.6440000000000001</v>
      </c>
      <c r="AL4625" s="390">
        <f t="shared" si="969"/>
        <v>9.6749999999999989</v>
      </c>
      <c r="AM4625" s="390">
        <f t="shared" si="970"/>
        <v>9.2319999999999993</v>
      </c>
      <c r="AN4625" s="390">
        <f t="shared" si="971"/>
        <v>8.6370000000000005</v>
      </c>
      <c r="AO4625" s="390">
        <f t="shared" si="972"/>
        <v>9.3239999999999998</v>
      </c>
    </row>
    <row r="4626" spans="1:41" ht="15" customHeight="1" x14ac:dyDescent="0.25">
      <c r="A4626" s="127" t="s">
        <v>5516</v>
      </c>
      <c r="B4626" s="125" t="s">
        <v>169</v>
      </c>
      <c r="C4626" s="125" t="s">
        <v>5472</v>
      </c>
      <c r="D4626" s="125" t="s">
        <v>4818</v>
      </c>
      <c r="F4626" s="126">
        <v>12.28</v>
      </c>
      <c r="G4626" s="126">
        <v>12.67</v>
      </c>
      <c r="H4626" s="126">
        <v>10.14</v>
      </c>
      <c r="I4626" s="126"/>
      <c r="J4626" s="317"/>
      <c r="K4626" s="323">
        <f>ROUND(SUMIF('VGT-Bewegungsdaten'!B:B,A4626,'VGT-Bewegungsdaten'!C:C),3)</f>
        <v>0</v>
      </c>
      <c r="L4626" s="324">
        <f>ROUND(SUMIF('VGT-Bewegungsdaten'!B:B,$A4626,'VGT-Bewegungsdaten'!D:D),2)</f>
        <v>0</v>
      </c>
      <c r="N4626" s="376" t="s">
        <v>4930</v>
      </c>
      <c r="O4626" s="376" t="s">
        <v>4950</v>
      </c>
      <c r="P4626" s="326">
        <f>ROUND(SUMIF('AV-Bewegungsdaten'!B:B,A4626,'AV-Bewegungsdaten'!C:C),3)</f>
        <v>0</v>
      </c>
      <c r="Q4626" s="324">
        <f>ROUND(SUMIF('AV-Bewegungsdaten'!B:B,$A4626,'AV-Bewegungsdaten'!D:D),2)</f>
        <v>0</v>
      </c>
      <c r="T4626" s="327"/>
      <c r="U4626" s="326">
        <f>ROUND(SUMIF('DV-Bewegungsdaten'!B:B,Kategorien!A4626,'DV-Bewegungsdaten'!D:D),3)</f>
        <v>0</v>
      </c>
      <c r="V4626" s="324">
        <f>ROUND(SUMIF('DV-Bewegungsdaten'!B:B,Kategorien!A4626,'DV-Bewegungsdaten'!E:E),3)</f>
        <v>0</v>
      </c>
      <c r="AD4626" s="390">
        <f t="shared" si="961"/>
        <v>6.7640000000000002</v>
      </c>
      <c r="AE4626" s="390">
        <f t="shared" si="962"/>
        <v>8.4570000000000007</v>
      </c>
      <c r="AF4626" s="390">
        <f t="shared" si="963"/>
        <v>9.5949999999999989</v>
      </c>
      <c r="AG4626" s="390">
        <f t="shared" si="964"/>
        <v>9.4979999999999993</v>
      </c>
      <c r="AH4626" s="390">
        <f t="shared" si="965"/>
        <v>9.14</v>
      </c>
      <c r="AI4626" s="390">
        <f t="shared" si="966"/>
        <v>9.76</v>
      </c>
      <c r="AJ4626" s="390">
        <f t="shared" si="967"/>
        <v>8.7530000000000001</v>
      </c>
      <c r="AK4626" s="390">
        <f t="shared" si="968"/>
        <v>9.2940000000000005</v>
      </c>
      <c r="AL4626" s="390">
        <f t="shared" si="969"/>
        <v>9.3249999999999993</v>
      </c>
      <c r="AM4626" s="390">
        <f t="shared" si="970"/>
        <v>8.8819999999999997</v>
      </c>
      <c r="AN4626" s="390">
        <f t="shared" si="971"/>
        <v>8.286999999999999</v>
      </c>
      <c r="AO4626" s="390">
        <f t="shared" si="972"/>
        <v>8.9740000000000002</v>
      </c>
    </row>
    <row r="4627" spans="1:41" ht="15" customHeight="1" x14ac:dyDescent="0.25">
      <c r="A4627" s="127" t="s">
        <v>5517</v>
      </c>
      <c r="B4627" s="125" t="s">
        <v>169</v>
      </c>
      <c r="C4627" s="125" t="s">
        <v>5472</v>
      </c>
      <c r="D4627" s="125" t="s">
        <v>4819</v>
      </c>
      <c r="F4627" s="126">
        <v>10.98</v>
      </c>
      <c r="G4627" s="126">
        <v>11.38</v>
      </c>
      <c r="H4627" s="126">
        <v>9.1</v>
      </c>
      <c r="I4627" s="126"/>
      <c r="J4627" s="317"/>
      <c r="K4627" s="323">
        <f>ROUND(SUMIF('VGT-Bewegungsdaten'!B:B,A4627,'VGT-Bewegungsdaten'!C:C),3)</f>
        <v>0</v>
      </c>
      <c r="L4627" s="324">
        <f>ROUND(SUMIF('VGT-Bewegungsdaten'!B:B,$A4627,'VGT-Bewegungsdaten'!D:D),2)</f>
        <v>0</v>
      </c>
      <c r="N4627" s="376" t="s">
        <v>4930</v>
      </c>
      <c r="O4627" s="376" t="s">
        <v>4950</v>
      </c>
      <c r="P4627" s="326">
        <f>ROUND(SUMIF('AV-Bewegungsdaten'!B:B,A4627,'AV-Bewegungsdaten'!C:C),3)</f>
        <v>0</v>
      </c>
      <c r="Q4627" s="324">
        <f>ROUND(SUMIF('AV-Bewegungsdaten'!B:B,$A4627,'AV-Bewegungsdaten'!D:D),2)</f>
        <v>0</v>
      </c>
      <c r="T4627" s="327"/>
      <c r="U4627" s="326">
        <f>ROUND(SUMIF('DV-Bewegungsdaten'!B:B,Kategorien!A4627,'DV-Bewegungsdaten'!D:D),3)</f>
        <v>0</v>
      </c>
      <c r="V4627" s="324">
        <f>ROUND(SUMIF('DV-Bewegungsdaten'!B:B,Kategorien!A4627,'DV-Bewegungsdaten'!E:E),3)</f>
        <v>0</v>
      </c>
      <c r="AD4627" s="390">
        <f t="shared" si="961"/>
        <v>5.4740000000000011</v>
      </c>
      <c r="AE4627" s="390">
        <f t="shared" si="962"/>
        <v>7.1670000000000007</v>
      </c>
      <c r="AF4627" s="390">
        <f t="shared" si="963"/>
        <v>8.3049999999999997</v>
      </c>
      <c r="AG4627" s="390">
        <f t="shared" si="964"/>
        <v>8.2080000000000002</v>
      </c>
      <c r="AH4627" s="390">
        <f t="shared" si="965"/>
        <v>7.8500000000000014</v>
      </c>
      <c r="AI4627" s="390">
        <f t="shared" si="966"/>
        <v>8.4700000000000006</v>
      </c>
      <c r="AJ4627" s="390">
        <f t="shared" si="967"/>
        <v>7.463000000000001</v>
      </c>
      <c r="AK4627" s="390">
        <f t="shared" si="968"/>
        <v>8.0040000000000013</v>
      </c>
      <c r="AL4627" s="390">
        <f t="shared" si="969"/>
        <v>8.0350000000000001</v>
      </c>
      <c r="AM4627" s="390">
        <f t="shared" si="970"/>
        <v>7.5920000000000005</v>
      </c>
      <c r="AN4627" s="390">
        <f t="shared" si="971"/>
        <v>6.9970000000000008</v>
      </c>
      <c r="AO4627" s="390">
        <f t="shared" si="972"/>
        <v>7.6840000000000011</v>
      </c>
    </row>
    <row r="4628" spans="1:41" ht="15" customHeight="1" x14ac:dyDescent="0.25">
      <c r="A4628" s="127" t="s">
        <v>5518</v>
      </c>
      <c r="B4628" s="125" t="s">
        <v>169</v>
      </c>
      <c r="C4628" s="125" t="s">
        <v>5472</v>
      </c>
      <c r="D4628" s="125" t="s">
        <v>4820</v>
      </c>
      <c r="F4628" s="126">
        <v>8.74</v>
      </c>
      <c r="G4628" s="126">
        <v>9.14</v>
      </c>
      <c r="H4628" s="126">
        <v>7.31</v>
      </c>
      <c r="I4628" s="126"/>
      <c r="J4628" s="317"/>
      <c r="K4628" s="323">
        <f>ROUND(SUMIF('VGT-Bewegungsdaten'!B:B,A4628,'VGT-Bewegungsdaten'!C:C),3)</f>
        <v>0</v>
      </c>
      <c r="L4628" s="324">
        <f>ROUND(SUMIF('VGT-Bewegungsdaten'!B:B,$A4628,'VGT-Bewegungsdaten'!D:D),2)</f>
        <v>0</v>
      </c>
      <c r="N4628" s="376" t="s">
        <v>4930</v>
      </c>
      <c r="O4628" s="376" t="s">
        <v>4950</v>
      </c>
      <c r="P4628" s="326">
        <f>ROUND(SUMIF('AV-Bewegungsdaten'!B:B,A4628,'AV-Bewegungsdaten'!C:C),3)</f>
        <v>0</v>
      </c>
      <c r="Q4628" s="324">
        <f>ROUND(SUMIF('AV-Bewegungsdaten'!B:B,$A4628,'AV-Bewegungsdaten'!D:D),2)</f>
        <v>0</v>
      </c>
      <c r="T4628" s="327"/>
      <c r="U4628" s="326">
        <f>ROUND(SUMIF('DV-Bewegungsdaten'!B:B,Kategorien!A4628,'DV-Bewegungsdaten'!D:D),3)</f>
        <v>0</v>
      </c>
      <c r="V4628" s="324">
        <f>ROUND(SUMIF('DV-Bewegungsdaten'!B:B,Kategorien!A4628,'DV-Bewegungsdaten'!E:E),3)</f>
        <v>0</v>
      </c>
      <c r="AD4628" s="390">
        <f t="shared" si="961"/>
        <v>3.2340000000000009</v>
      </c>
      <c r="AE4628" s="390">
        <f t="shared" si="962"/>
        <v>4.9270000000000005</v>
      </c>
      <c r="AF4628" s="390">
        <f t="shared" si="963"/>
        <v>6.0650000000000004</v>
      </c>
      <c r="AG4628" s="390">
        <f t="shared" si="964"/>
        <v>5.968</v>
      </c>
      <c r="AH4628" s="390">
        <f t="shared" si="965"/>
        <v>5.6100000000000012</v>
      </c>
      <c r="AI4628" s="390">
        <f t="shared" si="966"/>
        <v>6.23</v>
      </c>
      <c r="AJ4628" s="390">
        <f t="shared" si="967"/>
        <v>5.2230000000000008</v>
      </c>
      <c r="AK4628" s="390">
        <f t="shared" si="968"/>
        <v>5.7640000000000011</v>
      </c>
      <c r="AL4628" s="390">
        <f t="shared" si="969"/>
        <v>5.7949999999999999</v>
      </c>
      <c r="AM4628" s="390">
        <f t="shared" si="970"/>
        <v>5.3520000000000003</v>
      </c>
      <c r="AN4628" s="390">
        <f t="shared" si="971"/>
        <v>4.7570000000000006</v>
      </c>
      <c r="AO4628" s="390">
        <f t="shared" si="972"/>
        <v>5.4440000000000008</v>
      </c>
    </row>
    <row r="4629" spans="1:41" ht="15" customHeight="1" x14ac:dyDescent="0.25">
      <c r="A4629" s="127" t="s">
        <v>5519</v>
      </c>
      <c r="B4629" s="125" t="s">
        <v>169</v>
      </c>
      <c r="C4629" s="125" t="s">
        <v>5474</v>
      </c>
      <c r="D4629" s="125" t="s">
        <v>4817</v>
      </c>
      <c r="F4629" s="126">
        <v>12.59</v>
      </c>
      <c r="G4629" s="126">
        <v>12.99</v>
      </c>
      <c r="H4629" s="126">
        <v>10.39</v>
      </c>
      <c r="I4629" s="126"/>
      <c r="J4629" s="317"/>
      <c r="K4629" s="323">
        <f>ROUND(SUMIF('VGT-Bewegungsdaten'!B:B,A4629,'VGT-Bewegungsdaten'!C:C),3)</f>
        <v>0</v>
      </c>
      <c r="L4629" s="324">
        <f>ROUND(SUMIF('VGT-Bewegungsdaten'!B:B,$A4629,'VGT-Bewegungsdaten'!D:D),2)</f>
        <v>0</v>
      </c>
      <c r="N4629" s="376" t="s">
        <v>4930</v>
      </c>
      <c r="O4629" s="376" t="s">
        <v>4950</v>
      </c>
      <c r="P4629" s="326">
        <f>ROUND(SUMIF('AV-Bewegungsdaten'!B:B,A4629,'AV-Bewegungsdaten'!C:C),3)</f>
        <v>0</v>
      </c>
      <c r="Q4629" s="324">
        <f>ROUND(SUMIF('AV-Bewegungsdaten'!B:B,$A4629,'AV-Bewegungsdaten'!D:D),2)</f>
        <v>0</v>
      </c>
      <c r="T4629" s="327"/>
      <c r="U4629" s="326">
        <f>ROUND(SUMIF('DV-Bewegungsdaten'!B:B,Kategorien!A4629,'DV-Bewegungsdaten'!D:D),3)</f>
        <v>0</v>
      </c>
      <c r="V4629" s="324">
        <f>ROUND(SUMIF('DV-Bewegungsdaten'!B:B,Kategorien!A4629,'DV-Bewegungsdaten'!E:E),3)</f>
        <v>0</v>
      </c>
      <c r="AD4629" s="390">
        <f t="shared" si="961"/>
        <v>7.0840000000000005</v>
      </c>
      <c r="AE4629" s="390">
        <f t="shared" si="962"/>
        <v>8.777000000000001</v>
      </c>
      <c r="AF4629" s="390">
        <f t="shared" si="963"/>
        <v>9.9149999999999991</v>
      </c>
      <c r="AG4629" s="390">
        <f t="shared" si="964"/>
        <v>9.8179999999999996</v>
      </c>
      <c r="AH4629" s="390">
        <f t="shared" si="965"/>
        <v>9.4600000000000009</v>
      </c>
      <c r="AI4629" s="390">
        <f t="shared" si="966"/>
        <v>10.08</v>
      </c>
      <c r="AJ4629" s="390">
        <f t="shared" si="967"/>
        <v>9.0730000000000004</v>
      </c>
      <c r="AK4629" s="390">
        <f t="shared" si="968"/>
        <v>9.6140000000000008</v>
      </c>
      <c r="AL4629" s="390">
        <f t="shared" si="969"/>
        <v>9.6449999999999996</v>
      </c>
      <c r="AM4629" s="390">
        <f t="shared" si="970"/>
        <v>9.202</v>
      </c>
      <c r="AN4629" s="390">
        <f t="shared" si="971"/>
        <v>8.6069999999999993</v>
      </c>
      <c r="AO4629" s="390">
        <f t="shared" si="972"/>
        <v>9.2940000000000005</v>
      </c>
    </row>
    <row r="4630" spans="1:41" ht="15" customHeight="1" x14ac:dyDescent="0.25">
      <c r="A4630" s="127" t="s">
        <v>5520</v>
      </c>
      <c r="B4630" s="125" t="s">
        <v>169</v>
      </c>
      <c r="C4630" s="125" t="s">
        <v>5474</v>
      </c>
      <c r="D4630" s="125" t="s">
        <v>4818</v>
      </c>
      <c r="F4630" s="126">
        <v>12.25</v>
      </c>
      <c r="G4630" s="126">
        <v>12.64</v>
      </c>
      <c r="H4630" s="126">
        <v>10.11</v>
      </c>
      <c r="I4630" s="126"/>
      <c r="J4630" s="317"/>
      <c r="K4630" s="323">
        <f>ROUND(SUMIF('VGT-Bewegungsdaten'!B:B,A4630,'VGT-Bewegungsdaten'!C:C),3)</f>
        <v>0</v>
      </c>
      <c r="L4630" s="324">
        <f>ROUND(SUMIF('VGT-Bewegungsdaten'!B:B,$A4630,'VGT-Bewegungsdaten'!D:D),2)</f>
        <v>0</v>
      </c>
      <c r="N4630" s="376" t="s">
        <v>4930</v>
      </c>
      <c r="O4630" s="376" t="s">
        <v>4950</v>
      </c>
      <c r="P4630" s="326">
        <f>ROUND(SUMIF('AV-Bewegungsdaten'!B:B,A4630,'AV-Bewegungsdaten'!C:C),3)</f>
        <v>0</v>
      </c>
      <c r="Q4630" s="324">
        <f>ROUND(SUMIF('AV-Bewegungsdaten'!B:B,$A4630,'AV-Bewegungsdaten'!D:D),2)</f>
        <v>0</v>
      </c>
      <c r="T4630" s="327"/>
      <c r="U4630" s="326">
        <f>ROUND(SUMIF('DV-Bewegungsdaten'!B:B,Kategorien!A4630,'DV-Bewegungsdaten'!D:D),3)</f>
        <v>0</v>
      </c>
      <c r="V4630" s="324">
        <f>ROUND(SUMIF('DV-Bewegungsdaten'!B:B,Kategorien!A4630,'DV-Bewegungsdaten'!E:E),3)</f>
        <v>0</v>
      </c>
      <c r="AD4630" s="390">
        <f t="shared" si="961"/>
        <v>6.7340000000000009</v>
      </c>
      <c r="AE4630" s="390">
        <f t="shared" si="962"/>
        <v>8.4269999999999996</v>
      </c>
      <c r="AF4630" s="390">
        <f t="shared" si="963"/>
        <v>9.5650000000000013</v>
      </c>
      <c r="AG4630" s="390">
        <f t="shared" si="964"/>
        <v>9.468</v>
      </c>
      <c r="AH4630" s="390">
        <f t="shared" si="965"/>
        <v>9.1100000000000012</v>
      </c>
      <c r="AI4630" s="390">
        <f t="shared" si="966"/>
        <v>9.73</v>
      </c>
      <c r="AJ4630" s="390">
        <f t="shared" si="967"/>
        <v>8.7230000000000008</v>
      </c>
      <c r="AK4630" s="390">
        <f t="shared" si="968"/>
        <v>9.2640000000000011</v>
      </c>
      <c r="AL4630" s="390">
        <f t="shared" si="969"/>
        <v>9.2949999999999999</v>
      </c>
      <c r="AM4630" s="390">
        <f t="shared" si="970"/>
        <v>8.8520000000000003</v>
      </c>
      <c r="AN4630" s="390">
        <f t="shared" si="971"/>
        <v>8.2570000000000014</v>
      </c>
      <c r="AO4630" s="390">
        <f t="shared" si="972"/>
        <v>8.9440000000000008</v>
      </c>
    </row>
    <row r="4631" spans="1:41" ht="15" customHeight="1" x14ac:dyDescent="0.25">
      <c r="A4631" s="127" t="s">
        <v>5521</v>
      </c>
      <c r="B4631" s="125" t="s">
        <v>169</v>
      </c>
      <c r="C4631" s="125" t="s">
        <v>5474</v>
      </c>
      <c r="D4631" s="125" t="s">
        <v>4819</v>
      </c>
      <c r="F4631" s="126">
        <v>10.95</v>
      </c>
      <c r="G4631" s="126">
        <v>11.35</v>
      </c>
      <c r="H4631" s="126">
        <v>9.08</v>
      </c>
      <c r="I4631" s="126"/>
      <c r="J4631" s="317"/>
      <c r="K4631" s="323">
        <f>ROUND(SUMIF('VGT-Bewegungsdaten'!B:B,A4631,'VGT-Bewegungsdaten'!C:C),3)</f>
        <v>0</v>
      </c>
      <c r="L4631" s="324">
        <f>ROUND(SUMIF('VGT-Bewegungsdaten'!B:B,$A4631,'VGT-Bewegungsdaten'!D:D),2)</f>
        <v>0</v>
      </c>
      <c r="N4631" s="376" t="s">
        <v>4930</v>
      </c>
      <c r="O4631" s="376" t="s">
        <v>4950</v>
      </c>
      <c r="P4631" s="326">
        <f>ROUND(SUMIF('AV-Bewegungsdaten'!B:B,A4631,'AV-Bewegungsdaten'!C:C),3)</f>
        <v>0</v>
      </c>
      <c r="Q4631" s="324">
        <f>ROUND(SUMIF('AV-Bewegungsdaten'!B:B,$A4631,'AV-Bewegungsdaten'!D:D),2)</f>
        <v>0</v>
      </c>
      <c r="T4631" s="327"/>
      <c r="U4631" s="326">
        <f>ROUND(SUMIF('DV-Bewegungsdaten'!B:B,Kategorien!A4631,'DV-Bewegungsdaten'!D:D),3)</f>
        <v>0</v>
      </c>
      <c r="V4631" s="324">
        <f>ROUND(SUMIF('DV-Bewegungsdaten'!B:B,Kategorien!A4631,'DV-Bewegungsdaten'!E:E),3)</f>
        <v>0</v>
      </c>
      <c r="AD4631" s="390">
        <f t="shared" si="961"/>
        <v>5.444</v>
      </c>
      <c r="AE4631" s="390">
        <f t="shared" si="962"/>
        <v>7.1369999999999996</v>
      </c>
      <c r="AF4631" s="390">
        <f t="shared" si="963"/>
        <v>8.2749999999999986</v>
      </c>
      <c r="AG4631" s="390">
        <f t="shared" si="964"/>
        <v>8.177999999999999</v>
      </c>
      <c r="AH4631" s="390">
        <f t="shared" si="965"/>
        <v>7.82</v>
      </c>
      <c r="AI4631" s="390">
        <f t="shared" si="966"/>
        <v>8.44</v>
      </c>
      <c r="AJ4631" s="390">
        <f t="shared" si="967"/>
        <v>7.4329999999999998</v>
      </c>
      <c r="AK4631" s="390">
        <f t="shared" si="968"/>
        <v>7.9740000000000002</v>
      </c>
      <c r="AL4631" s="390">
        <f t="shared" si="969"/>
        <v>8.004999999999999</v>
      </c>
      <c r="AM4631" s="390">
        <f t="shared" si="970"/>
        <v>7.5619999999999994</v>
      </c>
      <c r="AN4631" s="390">
        <f t="shared" si="971"/>
        <v>6.9669999999999996</v>
      </c>
      <c r="AO4631" s="390">
        <f t="shared" si="972"/>
        <v>7.6539999999999999</v>
      </c>
    </row>
    <row r="4632" spans="1:41" ht="15" customHeight="1" x14ac:dyDescent="0.25">
      <c r="A4632" s="127" t="s">
        <v>5522</v>
      </c>
      <c r="B4632" s="125" t="s">
        <v>169</v>
      </c>
      <c r="C4632" s="125" t="s">
        <v>5474</v>
      </c>
      <c r="D4632" s="125" t="s">
        <v>4820</v>
      </c>
      <c r="F4632" s="126">
        <v>8.7200000000000006</v>
      </c>
      <c r="G4632" s="126">
        <v>9.1199999999999992</v>
      </c>
      <c r="H4632" s="126">
        <v>7.3</v>
      </c>
      <c r="I4632" s="126"/>
      <c r="J4632" s="317"/>
      <c r="K4632" s="323">
        <f>ROUND(SUMIF('VGT-Bewegungsdaten'!B:B,A4632,'VGT-Bewegungsdaten'!C:C),3)</f>
        <v>0</v>
      </c>
      <c r="L4632" s="324">
        <f>ROUND(SUMIF('VGT-Bewegungsdaten'!B:B,$A4632,'VGT-Bewegungsdaten'!D:D),2)</f>
        <v>0</v>
      </c>
      <c r="N4632" s="376" t="s">
        <v>4930</v>
      </c>
      <c r="O4632" s="376" t="s">
        <v>4950</v>
      </c>
      <c r="P4632" s="326">
        <f>ROUND(SUMIF('AV-Bewegungsdaten'!B:B,A4632,'AV-Bewegungsdaten'!C:C),3)</f>
        <v>0</v>
      </c>
      <c r="Q4632" s="324">
        <f>ROUND(SUMIF('AV-Bewegungsdaten'!B:B,$A4632,'AV-Bewegungsdaten'!D:D),2)</f>
        <v>0</v>
      </c>
      <c r="T4632" s="327"/>
      <c r="U4632" s="326">
        <f>ROUND(SUMIF('DV-Bewegungsdaten'!B:B,Kategorien!A4632,'DV-Bewegungsdaten'!D:D),3)</f>
        <v>0</v>
      </c>
      <c r="V4632" s="324">
        <f>ROUND(SUMIF('DV-Bewegungsdaten'!B:B,Kategorien!A4632,'DV-Bewegungsdaten'!E:E),3)</f>
        <v>0</v>
      </c>
      <c r="AD4632" s="390">
        <f t="shared" si="961"/>
        <v>3.2139999999999995</v>
      </c>
      <c r="AE4632" s="390">
        <f t="shared" si="962"/>
        <v>4.9069999999999991</v>
      </c>
      <c r="AF4632" s="390">
        <f t="shared" si="963"/>
        <v>6.044999999999999</v>
      </c>
      <c r="AG4632" s="390">
        <f t="shared" si="964"/>
        <v>5.9479999999999986</v>
      </c>
      <c r="AH4632" s="390">
        <f t="shared" si="965"/>
        <v>5.59</v>
      </c>
      <c r="AI4632" s="390">
        <f t="shared" si="966"/>
        <v>6.2099999999999991</v>
      </c>
      <c r="AJ4632" s="390">
        <f t="shared" si="967"/>
        <v>5.2029999999999994</v>
      </c>
      <c r="AK4632" s="390">
        <f t="shared" si="968"/>
        <v>5.7439999999999998</v>
      </c>
      <c r="AL4632" s="390">
        <f t="shared" si="969"/>
        <v>5.7749999999999986</v>
      </c>
      <c r="AM4632" s="390">
        <f t="shared" si="970"/>
        <v>5.331999999999999</v>
      </c>
      <c r="AN4632" s="390">
        <f t="shared" si="971"/>
        <v>4.7369999999999992</v>
      </c>
      <c r="AO4632" s="390">
        <f t="shared" si="972"/>
        <v>5.4239999999999995</v>
      </c>
    </row>
    <row r="4633" spans="1:41" ht="15" customHeight="1" x14ac:dyDescent="0.25">
      <c r="A4633" s="127" t="s">
        <v>5783</v>
      </c>
      <c r="B4633" s="125" t="s">
        <v>169</v>
      </c>
      <c r="C4633" s="125" t="s">
        <v>5759</v>
      </c>
      <c r="D4633" s="125" t="s">
        <v>4817</v>
      </c>
      <c r="F4633" s="126">
        <v>12.56</v>
      </c>
      <c r="G4633" s="126">
        <v>12.95</v>
      </c>
      <c r="H4633" s="126">
        <v>10.36</v>
      </c>
      <c r="I4633" s="126"/>
      <c r="J4633" s="317"/>
      <c r="K4633" s="323">
        <f>ROUND(SUMIF('VGT-Bewegungsdaten'!B:B,A4633,'VGT-Bewegungsdaten'!C:C),3)</f>
        <v>0</v>
      </c>
      <c r="L4633" s="324">
        <f>ROUND(SUMIF('VGT-Bewegungsdaten'!B:B,$A4633,'VGT-Bewegungsdaten'!D:D),2)</f>
        <v>0</v>
      </c>
      <c r="N4633" s="376" t="s">
        <v>4930</v>
      </c>
      <c r="O4633" s="376" t="s">
        <v>4950</v>
      </c>
      <c r="P4633" s="326">
        <f>ROUND(SUMIF('AV-Bewegungsdaten'!B:B,A4633,'AV-Bewegungsdaten'!C:C),3)</f>
        <v>0</v>
      </c>
      <c r="Q4633" s="324">
        <f>ROUND(SUMIF('AV-Bewegungsdaten'!B:B,$A4633,'AV-Bewegungsdaten'!D:D),2)</f>
        <v>0</v>
      </c>
      <c r="T4633" s="327"/>
      <c r="U4633" s="326">
        <f>ROUND(SUMIF('DV-Bewegungsdaten'!B:B,Kategorien!A4633,'DV-Bewegungsdaten'!D:D),3)</f>
        <v>0</v>
      </c>
      <c r="V4633" s="324">
        <f>ROUND(SUMIF('DV-Bewegungsdaten'!B:B,Kategorien!A4633,'DV-Bewegungsdaten'!E:E),3)</f>
        <v>0</v>
      </c>
      <c r="AD4633" s="390">
        <f t="shared" si="961"/>
        <v>7.0439999999999996</v>
      </c>
      <c r="AE4633" s="390">
        <f t="shared" si="962"/>
        <v>8.7369999999999983</v>
      </c>
      <c r="AF4633" s="390">
        <f t="shared" si="963"/>
        <v>9.875</v>
      </c>
      <c r="AG4633" s="390">
        <f t="shared" si="964"/>
        <v>9.7779999999999987</v>
      </c>
      <c r="AH4633" s="390">
        <f t="shared" si="965"/>
        <v>9.42</v>
      </c>
      <c r="AI4633" s="390">
        <f t="shared" si="966"/>
        <v>10.039999999999999</v>
      </c>
      <c r="AJ4633" s="390">
        <f t="shared" si="967"/>
        <v>9.0329999999999995</v>
      </c>
      <c r="AK4633" s="390">
        <f t="shared" si="968"/>
        <v>9.5739999999999998</v>
      </c>
      <c r="AL4633" s="390">
        <f t="shared" si="969"/>
        <v>9.6049999999999986</v>
      </c>
      <c r="AM4633" s="390">
        <f t="shared" si="970"/>
        <v>9.161999999999999</v>
      </c>
      <c r="AN4633" s="390">
        <f t="shared" si="971"/>
        <v>8.5670000000000002</v>
      </c>
      <c r="AO4633" s="390">
        <f t="shared" si="972"/>
        <v>9.2539999999999996</v>
      </c>
    </row>
    <row r="4634" spans="1:41" ht="15" customHeight="1" x14ac:dyDescent="0.25">
      <c r="A4634" s="127" t="s">
        <v>5784</v>
      </c>
      <c r="B4634" s="125" t="s">
        <v>169</v>
      </c>
      <c r="C4634" s="125" t="s">
        <v>5759</v>
      </c>
      <c r="D4634" s="125" t="s">
        <v>4818</v>
      </c>
      <c r="F4634" s="126">
        <v>12.22</v>
      </c>
      <c r="G4634" s="126">
        <v>12.61</v>
      </c>
      <c r="H4634" s="126">
        <v>10.09</v>
      </c>
      <c r="I4634" s="126"/>
      <c r="J4634" s="317"/>
      <c r="K4634" s="323">
        <f>ROUND(SUMIF('VGT-Bewegungsdaten'!B:B,A4634,'VGT-Bewegungsdaten'!C:C),3)</f>
        <v>0</v>
      </c>
      <c r="L4634" s="324">
        <f>ROUND(SUMIF('VGT-Bewegungsdaten'!B:B,$A4634,'VGT-Bewegungsdaten'!D:D),2)</f>
        <v>0</v>
      </c>
      <c r="N4634" s="376" t="s">
        <v>4930</v>
      </c>
      <c r="O4634" s="376" t="s">
        <v>4950</v>
      </c>
      <c r="P4634" s="326">
        <f>ROUND(SUMIF('AV-Bewegungsdaten'!B:B,A4634,'AV-Bewegungsdaten'!C:C),3)</f>
        <v>0</v>
      </c>
      <c r="Q4634" s="324">
        <f>ROUND(SUMIF('AV-Bewegungsdaten'!B:B,$A4634,'AV-Bewegungsdaten'!D:D),2)</f>
        <v>0</v>
      </c>
      <c r="T4634" s="327"/>
      <c r="U4634" s="326">
        <f>ROUND(SUMIF('DV-Bewegungsdaten'!B:B,Kategorien!A4634,'DV-Bewegungsdaten'!D:D),3)</f>
        <v>0</v>
      </c>
      <c r="V4634" s="324">
        <f>ROUND(SUMIF('DV-Bewegungsdaten'!B:B,Kategorien!A4634,'DV-Bewegungsdaten'!E:E),3)</f>
        <v>0</v>
      </c>
      <c r="AD4634" s="390">
        <f t="shared" si="961"/>
        <v>6.7039999999999997</v>
      </c>
      <c r="AE4634" s="390">
        <f t="shared" si="962"/>
        <v>8.3969999999999985</v>
      </c>
      <c r="AF4634" s="390">
        <f t="shared" si="963"/>
        <v>9.5350000000000001</v>
      </c>
      <c r="AG4634" s="390">
        <f t="shared" si="964"/>
        <v>9.4379999999999988</v>
      </c>
      <c r="AH4634" s="390">
        <f t="shared" si="965"/>
        <v>9.08</v>
      </c>
      <c r="AI4634" s="390">
        <f t="shared" si="966"/>
        <v>9.6999999999999993</v>
      </c>
      <c r="AJ4634" s="390">
        <f t="shared" si="967"/>
        <v>8.6929999999999996</v>
      </c>
      <c r="AK4634" s="390">
        <f t="shared" si="968"/>
        <v>9.234</v>
      </c>
      <c r="AL4634" s="390">
        <f t="shared" si="969"/>
        <v>9.2649999999999988</v>
      </c>
      <c r="AM4634" s="390">
        <f t="shared" si="970"/>
        <v>8.8219999999999992</v>
      </c>
      <c r="AN4634" s="390">
        <f t="shared" si="971"/>
        <v>8.2270000000000003</v>
      </c>
      <c r="AO4634" s="390">
        <f t="shared" si="972"/>
        <v>8.9139999999999997</v>
      </c>
    </row>
    <row r="4635" spans="1:41" ht="15" customHeight="1" x14ac:dyDescent="0.25">
      <c r="A4635" s="127" t="s">
        <v>5785</v>
      </c>
      <c r="B4635" s="125" t="s">
        <v>169</v>
      </c>
      <c r="C4635" s="125" t="s">
        <v>5759</v>
      </c>
      <c r="D4635" s="125" t="s">
        <v>4819</v>
      </c>
      <c r="F4635" s="126">
        <v>10.92</v>
      </c>
      <c r="G4635" s="126">
        <v>11.32</v>
      </c>
      <c r="H4635" s="126">
        <v>9.06</v>
      </c>
      <c r="I4635" s="126"/>
      <c r="J4635" s="317"/>
      <c r="K4635" s="323">
        <f>ROUND(SUMIF('VGT-Bewegungsdaten'!B:B,A4635,'VGT-Bewegungsdaten'!C:C),3)</f>
        <v>0</v>
      </c>
      <c r="L4635" s="324">
        <f>ROUND(SUMIF('VGT-Bewegungsdaten'!B:B,$A4635,'VGT-Bewegungsdaten'!D:D),2)</f>
        <v>0</v>
      </c>
      <c r="N4635" s="376" t="s">
        <v>4930</v>
      </c>
      <c r="O4635" s="376" t="s">
        <v>4950</v>
      </c>
      <c r="P4635" s="326">
        <f>ROUND(SUMIF('AV-Bewegungsdaten'!B:B,A4635,'AV-Bewegungsdaten'!C:C),3)</f>
        <v>0</v>
      </c>
      <c r="Q4635" s="324">
        <f>ROUND(SUMIF('AV-Bewegungsdaten'!B:B,$A4635,'AV-Bewegungsdaten'!D:D),2)</f>
        <v>0</v>
      </c>
      <c r="T4635" s="327"/>
      <c r="U4635" s="326">
        <f>ROUND(SUMIF('DV-Bewegungsdaten'!B:B,Kategorien!A4635,'DV-Bewegungsdaten'!D:D),3)</f>
        <v>0</v>
      </c>
      <c r="V4635" s="324">
        <f>ROUND(SUMIF('DV-Bewegungsdaten'!B:B,Kategorien!A4635,'DV-Bewegungsdaten'!E:E),3)</f>
        <v>0</v>
      </c>
      <c r="AD4635" s="390">
        <f t="shared" si="961"/>
        <v>5.4140000000000006</v>
      </c>
      <c r="AE4635" s="390">
        <f t="shared" si="962"/>
        <v>7.1070000000000002</v>
      </c>
      <c r="AF4635" s="390">
        <f t="shared" si="963"/>
        <v>8.245000000000001</v>
      </c>
      <c r="AG4635" s="390">
        <f t="shared" si="964"/>
        <v>8.1479999999999997</v>
      </c>
      <c r="AH4635" s="390">
        <f t="shared" si="965"/>
        <v>7.7900000000000009</v>
      </c>
      <c r="AI4635" s="390">
        <f t="shared" si="966"/>
        <v>8.41</v>
      </c>
      <c r="AJ4635" s="390">
        <f t="shared" si="967"/>
        <v>7.4030000000000005</v>
      </c>
      <c r="AK4635" s="390">
        <f t="shared" si="968"/>
        <v>7.9440000000000008</v>
      </c>
      <c r="AL4635" s="390">
        <f t="shared" si="969"/>
        <v>7.9749999999999996</v>
      </c>
      <c r="AM4635" s="390">
        <f t="shared" si="970"/>
        <v>7.532</v>
      </c>
      <c r="AN4635" s="390">
        <f t="shared" si="971"/>
        <v>6.9370000000000003</v>
      </c>
      <c r="AO4635" s="390">
        <f t="shared" si="972"/>
        <v>7.6240000000000006</v>
      </c>
    </row>
    <row r="4636" spans="1:41" ht="15" customHeight="1" x14ac:dyDescent="0.25">
      <c r="A4636" s="127" t="s">
        <v>5786</v>
      </c>
      <c r="B4636" s="125" t="s">
        <v>169</v>
      </c>
      <c r="C4636" s="125" t="s">
        <v>5759</v>
      </c>
      <c r="D4636" s="125" t="s">
        <v>4820</v>
      </c>
      <c r="F4636" s="126">
        <v>8.6999999999999993</v>
      </c>
      <c r="G4636" s="126">
        <v>9.09</v>
      </c>
      <c r="H4636" s="126">
        <v>7.27</v>
      </c>
      <c r="I4636" s="126"/>
      <c r="J4636" s="317"/>
      <c r="K4636" s="323">
        <f>ROUND(SUMIF('VGT-Bewegungsdaten'!B:B,A4636,'VGT-Bewegungsdaten'!C:C),3)</f>
        <v>0</v>
      </c>
      <c r="L4636" s="324">
        <f>ROUND(SUMIF('VGT-Bewegungsdaten'!B:B,$A4636,'VGT-Bewegungsdaten'!D:D),2)</f>
        <v>0</v>
      </c>
      <c r="N4636" s="376" t="s">
        <v>4930</v>
      </c>
      <c r="O4636" s="376" t="s">
        <v>4950</v>
      </c>
      <c r="P4636" s="326">
        <f>ROUND(SUMIF('AV-Bewegungsdaten'!B:B,A4636,'AV-Bewegungsdaten'!C:C),3)</f>
        <v>0</v>
      </c>
      <c r="Q4636" s="324">
        <f>ROUND(SUMIF('AV-Bewegungsdaten'!B:B,$A4636,'AV-Bewegungsdaten'!D:D),2)</f>
        <v>0</v>
      </c>
      <c r="T4636" s="327"/>
      <c r="U4636" s="326">
        <f>ROUND(SUMIF('DV-Bewegungsdaten'!B:B,Kategorien!A4636,'DV-Bewegungsdaten'!D:D),3)</f>
        <v>0</v>
      </c>
      <c r="V4636" s="324">
        <f>ROUND(SUMIF('DV-Bewegungsdaten'!B:B,Kategorien!A4636,'DV-Bewegungsdaten'!E:E),3)</f>
        <v>0</v>
      </c>
      <c r="AD4636" s="390">
        <f t="shared" si="961"/>
        <v>3.1840000000000002</v>
      </c>
      <c r="AE4636" s="390">
        <f t="shared" si="962"/>
        <v>4.8769999999999998</v>
      </c>
      <c r="AF4636" s="390">
        <f t="shared" si="963"/>
        <v>6.0149999999999997</v>
      </c>
      <c r="AG4636" s="390">
        <f t="shared" si="964"/>
        <v>5.9179999999999993</v>
      </c>
      <c r="AH4636" s="390">
        <f t="shared" si="965"/>
        <v>5.5600000000000005</v>
      </c>
      <c r="AI4636" s="390">
        <f t="shared" si="966"/>
        <v>6.18</v>
      </c>
      <c r="AJ4636" s="390">
        <f t="shared" si="967"/>
        <v>5.173</v>
      </c>
      <c r="AK4636" s="390">
        <f t="shared" si="968"/>
        <v>5.7140000000000004</v>
      </c>
      <c r="AL4636" s="390">
        <f t="shared" si="969"/>
        <v>5.7449999999999992</v>
      </c>
      <c r="AM4636" s="390">
        <f t="shared" si="970"/>
        <v>5.3019999999999996</v>
      </c>
      <c r="AN4636" s="390">
        <f t="shared" si="971"/>
        <v>4.7069999999999999</v>
      </c>
      <c r="AO4636" s="390">
        <f t="shared" si="972"/>
        <v>5.3940000000000001</v>
      </c>
    </row>
    <row r="4637" spans="1:41" ht="15" customHeight="1" x14ac:dyDescent="0.25">
      <c r="A4637" s="127" t="s">
        <v>5787</v>
      </c>
      <c r="B4637" s="125" t="s">
        <v>169</v>
      </c>
      <c r="C4637" s="125" t="s">
        <v>5761</v>
      </c>
      <c r="D4637" s="125" t="s">
        <v>4817</v>
      </c>
      <c r="F4637" s="126">
        <v>12.53</v>
      </c>
      <c r="G4637" s="126">
        <v>12.92</v>
      </c>
      <c r="H4637" s="126">
        <v>10.34</v>
      </c>
      <c r="I4637" s="126"/>
      <c r="J4637" s="317"/>
      <c r="K4637" s="323">
        <f>ROUND(SUMIF('VGT-Bewegungsdaten'!B:B,A4637,'VGT-Bewegungsdaten'!C:C),3)</f>
        <v>0</v>
      </c>
      <c r="L4637" s="324">
        <f>ROUND(SUMIF('VGT-Bewegungsdaten'!B:B,$A4637,'VGT-Bewegungsdaten'!D:D),2)</f>
        <v>0</v>
      </c>
      <c r="N4637" s="376" t="s">
        <v>4930</v>
      </c>
      <c r="O4637" s="376" t="s">
        <v>4950</v>
      </c>
      <c r="P4637" s="326">
        <f>ROUND(SUMIF('AV-Bewegungsdaten'!B:B,A4637,'AV-Bewegungsdaten'!C:C),3)</f>
        <v>0</v>
      </c>
      <c r="Q4637" s="324">
        <f>ROUND(SUMIF('AV-Bewegungsdaten'!B:B,$A4637,'AV-Bewegungsdaten'!D:D),2)</f>
        <v>0</v>
      </c>
      <c r="T4637" s="327"/>
      <c r="U4637" s="326">
        <f>ROUND(SUMIF('DV-Bewegungsdaten'!B:B,Kategorien!A4637,'DV-Bewegungsdaten'!D:D),3)</f>
        <v>0</v>
      </c>
      <c r="V4637" s="324">
        <f>ROUND(SUMIF('DV-Bewegungsdaten'!B:B,Kategorien!A4637,'DV-Bewegungsdaten'!E:E),3)</f>
        <v>0</v>
      </c>
      <c r="AD4637" s="390">
        <f t="shared" si="961"/>
        <v>7.0140000000000002</v>
      </c>
      <c r="AE4637" s="390">
        <f t="shared" si="962"/>
        <v>8.7070000000000007</v>
      </c>
      <c r="AF4637" s="390">
        <f t="shared" si="963"/>
        <v>9.8449999999999989</v>
      </c>
      <c r="AG4637" s="390">
        <f t="shared" si="964"/>
        <v>9.7479999999999993</v>
      </c>
      <c r="AH4637" s="390">
        <f t="shared" si="965"/>
        <v>9.39</v>
      </c>
      <c r="AI4637" s="390">
        <f t="shared" si="966"/>
        <v>10.01</v>
      </c>
      <c r="AJ4637" s="390">
        <f t="shared" si="967"/>
        <v>9.0030000000000001</v>
      </c>
      <c r="AK4637" s="390">
        <f t="shared" si="968"/>
        <v>9.5440000000000005</v>
      </c>
      <c r="AL4637" s="390">
        <f t="shared" si="969"/>
        <v>9.5749999999999993</v>
      </c>
      <c r="AM4637" s="390">
        <f t="shared" si="970"/>
        <v>9.1319999999999997</v>
      </c>
      <c r="AN4637" s="390">
        <f t="shared" si="971"/>
        <v>8.536999999999999</v>
      </c>
      <c r="AO4637" s="390">
        <f t="shared" si="972"/>
        <v>9.2240000000000002</v>
      </c>
    </row>
    <row r="4638" spans="1:41" ht="15" customHeight="1" x14ac:dyDescent="0.25">
      <c r="A4638" s="127" t="s">
        <v>5788</v>
      </c>
      <c r="B4638" s="125" t="s">
        <v>169</v>
      </c>
      <c r="C4638" s="125" t="s">
        <v>5761</v>
      </c>
      <c r="D4638" s="125" t="s">
        <v>4818</v>
      </c>
      <c r="F4638" s="126">
        <v>12.18</v>
      </c>
      <c r="G4638" s="126">
        <v>12.58</v>
      </c>
      <c r="H4638" s="126">
        <v>10.06</v>
      </c>
      <c r="I4638" s="126"/>
      <c r="J4638" s="317"/>
      <c r="K4638" s="323">
        <f>ROUND(SUMIF('VGT-Bewegungsdaten'!B:B,A4638,'VGT-Bewegungsdaten'!C:C),3)</f>
        <v>0</v>
      </c>
      <c r="L4638" s="324">
        <f>ROUND(SUMIF('VGT-Bewegungsdaten'!B:B,$A4638,'VGT-Bewegungsdaten'!D:D),2)</f>
        <v>0</v>
      </c>
      <c r="N4638" s="376" t="s">
        <v>4930</v>
      </c>
      <c r="O4638" s="376" t="s">
        <v>4950</v>
      </c>
      <c r="P4638" s="326">
        <f>ROUND(SUMIF('AV-Bewegungsdaten'!B:B,A4638,'AV-Bewegungsdaten'!C:C),3)</f>
        <v>0</v>
      </c>
      <c r="Q4638" s="324">
        <f>ROUND(SUMIF('AV-Bewegungsdaten'!B:B,$A4638,'AV-Bewegungsdaten'!D:D),2)</f>
        <v>0</v>
      </c>
      <c r="T4638" s="327"/>
      <c r="U4638" s="326">
        <f>ROUND(SUMIF('DV-Bewegungsdaten'!B:B,Kategorien!A4638,'DV-Bewegungsdaten'!D:D),3)</f>
        <v>0</v>
      </c>
      <c r="V4638" s="324">
        <f>ROUND(SUMIF('DV-Bewegungsdaten'!B:B,Kategorien!A4638,'DV-Bewegungsdaten'!E:E),3)</f>
        <v>0</v>
      </c>
      <c r="AD4638" s="390">
        <f t="shared" si="961"/>
        <v>6.6740000000000004</v>
      </c>
      <c r="AE4638" s="390">
        <f t="shared" si="962"/>
        <v>8.3670000000000009</v>
      </c>
      <c r="AF4638" s="390">
        <f t="shared" si="963"/>
        <v>9.504999999999999</v>
      </c>
      <c r="AG4638" s="390">
        <f t="shared" si="964"/>
        <v>9.4079999999999995</v>
      </c>
      <c r="AH4638" s="390">
        <f t="shared" si="965"/>
        <v>9.0500000000000007</v>
      </c>
      <c r="AI4638" s="390">
        <f t="shared" si="966"/>
        <v>9.67</v>
      </c>
      <c r="AJ4638" s="390">
        <f t="shared" si="967"/>
        <v>8.6630000000000003</v>
      </c>
      <c r="AK4638" s="390">
        <f t="shared" si="968"/>
        <v>9.2040000000000006</v>
      </c>
      <c r="AL4638" s="390">
        <f t="shared" si="969"/>
        <v>9.2349999999999994</v>
      </c>
      <c r="AM4638" s="390">
        <f t="shared" si="970"/>
        <v>8.7919999999999998</v>
      </c>
      <c r="AN4638" s="390">
        <f t="shared" si="971"/>
        <v>8.1969999999999992</v>
      </c>
      <c r="AO4638" s="390">
        <f t="shared" si="972"/>
        <v>8.8840000000000003</v>
      </c>
    </row>
    <row r="4639" spans="1:41" ht="15" customHeight="1" x14ac:dyDescent="0.25">
      <c r="A4639" s="127" t="s">
        <v>5789</v>
      </c>
      <c r="B4639" s="125" t="s">
        <v>169</v>
      </c>
      <c r="C4639" s="125" t="s">
        <v>5761</v>
      </c>
      <c r="D4639" s="125" t="s">
        <v>4819</v>
      </c>
      <c r="F4639" s="126">
        <v>10.9</v>
      </c>
      <c r="G4639" s="126">
        <v>11.29</v>
      </c>
      <c r="H4639" s="126">
        <v>9.0299999999999994</v>
      </c>
      <c r="I4639" s="126"/>
      <c r="J4639" s="317"/>
      <c r="K4639" s="323">
        <f>ROUND(SUMIF('VGT-Bewegungsdaten'!B:B,A4639,'VGT-Bewegungsdaten'!C:C),3)</f>
        <v>0</v>
      </c>
      <c r="L4639" s="324">
        <f>ROUND(SUMIF('VGT-Bewegungsdaten'!B:B,$A4639,'VGT-Bewegungsdaten'!D:D),2)</f>
        <v>0</v>
      </c>
      <c r="N4639" s="376" t="s">
        <v>4930</v>
      </c>
      <c r="O4639" s="376" t="s">
        <v>4950</v>
      </c>
      <c r="P4639" s="326">
        <f>ROUND(SUMIF('AV-Bewegungsdaten'!B:B,A4639,'AV-Bewegungsdaten'!C:C),3)</f>
        <v>0</v>
      </c>
      <c r="Q4639" s="324">
        <f>ROUND(SUMIF('AV-Bewegungsdaten'!B:B,$A4639,'AV-Bewegungsdaten'!D:D),2)</f>
        <v>0</v>
      </c>
      <c r="T4639" s="327"/>
      <c r="U4639" s="326">
        <f>ROUND(SUMIF('DV-Bewegungsdaten'!B:B,Kategorien!A4639,'DV-Bewegungsdaten'!D:D),3)</f>
        <v>0</v>
      </c>
      <c r="V4639" s="324">
        <f>ROUND(SUMIF('DV-Bewegungsdaten'!B:B,Kategorien!A4639,'DV-Bewegungsdaten'!E:E),3)</f>
        <v>0</v>
      </c>
      <c r="AD4639" s="390">
        <f t="shared" si="961"/>
        <v>5.3839999999999995</v>
      </c>
      <c r="AE4639" s="390">
        <f t="shared" si="962"/>
        <v>7.0769999999999991</v>
      </c>
      <c r="AF4639" s="390">
        <f t="shared" si="963"/>
        <v>8.2149999999999999</v>
      </c>
      <c r="AG4639" s="390">
        <f t="shared" si="964"/>
        <v>8.1179999999999986</v>
      </c>
      <c r="AH4639" s="390">
        <f t="shared" si="965"/>
        <v>7.76</v>
      </c>
      <c r="AI4639" s="390">
        <f t="shared" si="966"/>
        <v>8.379999999999999</v>
      </c>
      <c r="AJ4639" s="390">
        <f t="shared" si="967"/>
        <v>7.3729999999999993</v>
      </c>
      <c r="AK4639" s="390">
        <f t="shared" si="968"/>
        <v>7.9139999999999997</v>
      </c>
      <c r="AL4639" s="390">
        <f t="shared" si="969"/>
        <v>7.9449999999999985</v>
      </c>
      <c r="AM4639" s="390">
        <f t="shared" si="970"/>
        <v>7.5019999999999989</v>
      </c>
      <c r="AN4639" s="390">
        <f t="shared" si="971"/>
        <v>6.9069999999999991</v>
      </c>
      <c r="AO4639" s="390">
        <f t="shared" si="972"/>
        <v>7.5939999999999994</v>
      </c>
    </row>
    <row r="4640" spans="1:41" ht="15" customHeight="1" x14ac:dyDescent="0.25">
      <c r="A4640" s="127" t="s">
        <v>5790</v>
      </c>
      <c r="B4640" s="125" t="s">
        <v>169</v>
      </c>
      <c r="C4640" s="125" t="s">
        <v>5761</v>
      </c>
      <c r="D4640" s="125" t="s">
        <v>4820</v>
      </c>
      <c r="F4640" s="126">
        <v>8.68</v>
      </c>
      <c r="G4640" s="126">
        <v>9.07</v>
      </c>
      <c r="H4640" s="126">
        <v>7.26</v>
      </c>
      <c r="I4640" s="126"/>
      <c r="J4640" s="317"/>
      <c r="K4640" s="323">
        <f>ROUND(SUMIF('VGT-Bewegungsdaten'!B:B,A4640,'VGT-Bewegungsdaten'!C:C),3)</f>
        <v>0</v>
      </c>
      <c r="L4640" s="324">
        <f>ROUND(SUMIF('VGT-Bewegungsdaten'!B:B,$A4640,'VGT-Bewegungsdaten'!D:D),2)</f>
        <v>0</v>
      </c>
      <c r="N4640" s="376" t="s">
        <v>4930</v>
      </c>
      <c r="O4640" s="376" t="s">
        <v>4950</v>
      </c>
      <c r="P4640" s="326">
        <f>ROUND(SUMIF('AV-Bewegungsdaten'!B:B,A4640,'AV-Bewegungsdaten'!C:C),3)</f>
        <v>0</v>
      </c>
      <c r="Q4640" s="324">
        <f>ROUND(SUMIF('AV-Bewegungsdaten'!B:B,$A4640,'AV-Bewegungsdaten'!D:D),2)</f>
        <v>0</v>
      </c>
      <c r="T4640" s="327"/>
      <c r="U4640" s="326">
        <f>ROUND(SUMIF('DV-Bewegungsdaten'!B:B,Kategorien!A4640,'DV-Bewegungsdaten'!D:D),3)</f>
        <v>0</v>
      </c>
      <c r="V4640" s="324">
        <f>ROUND(SUMIF('DV-Bewegungsdaten'!B:B,Kategorien!A4640,'DV-Bewegungsdaten'!E:E),3)</f>
        <v>0</v>
      </c>
      <c r="AD4640" s="390">
        <f t="shared" si="961"/>
        <v>3.1640000000000006</v>
      </c>
      <c r="AE4640" s="390">
        <f t="shared" si="962"/>
        <v>4.8570000000000002</v>
      </c>
      <c r="AF4640" s="390">
        <f t="shared" si="963"/>
        <v>5.9950000000000001</v>
      </c>
      <c r="AG4640" s="390">
        <f t="shared" si="964"/>
        <v>5.8979999999999997</v>
      </c>
      <c r="AH4640" s="390">
        <f t="shared" si="965"/>
        <v>5.5400000000000009</v>
      </c>
      <c r="AI4640" s="390">
        <f t="shared" si="966"/>
        <v>6.16</v>
      </c>
      <c r="AJ4640" s="390">
        <f t="shared" si="967"/>
        <v>5.1530000000000005</v>
      </c>
      <c r="AK4640" s="390">
        <f t="shared" si="968"/>
        <v>5.6940000000000008</v>
      </c>
      <c r="AL4640" s="390">
        <f t="shared" si="969"/>
        <v>5.7249999999999996</v>
      </c>
      <c r="AM4640" s="390">
        <f t="shared" si="970"/>
        <v>5.282</v>
      </c>
      <c r="AN4640" s="390">
        <f t="shared" si="971"/>
        <v>4.6870000000000003</v>
      </c>
      <c r="AO4640" s="390">
        <f t="shared" si="972"/>
        <v>5.3740000000000006</v>
      </c>
    </row>
    <row r="4641" spans="1:41" ht="15" customHeight="1" x14ac:dyDescent="0.25">
      <c r="A4641" s="127" t="s">
        <v>5791</v>
      </c>
      <c r="B4641" s="125" t="s">
        <v>169</v>
      </c>
      <c r="C4641" s="125" t="s">
        <v>5763</v>
      </c>
      <c r="D4641" s="125" t="s">
        <v>4817</v>
      </c>
      <c r="F4641" s="126">
        <v>12.5</v>
      </c>
      <c r="G4641" s="126">
        <v>12.89</v>
      </c>
      <c r="H4641" s="126">
        <v>10.31</v>
      </c>
      <c r="I4641" s="126"/>
      <c r="J4641" s="317"/>
      <c r="K4641" s="323">
        <f>ROUND(SUMIF('VGT-Bewegungsdaten'!B:B,A4641,'VGT-Bewegungsdaten'!C:C),3)</f>
        <v>0</v>
      </c>
      <c r="L4641" s="324">
        <f>ROUND(SUMIF('VGT-Bewegungsdaten'!B:B,$A4641,'VGT-Bewegungsdaten'!D:D),2)</f>
        <v>0</v>
      </c>
      <c r="N4641" s="376" t="s">
        <v>4930</v>
      </c>
      <c r="O4641" s="376" t="s">
        <v>4950</v>
      </c>
      <c r="P4641" s="326">
        <f>ROUND(SUMIF('AV-Bewegungsdaten'!B:B,A4641,'AV-Bewegungsdaten'!C:C),3)</f>
        <v>0</v>
      </c>
      <c r="Q4641" s="324">
        <f>ROUND(SUMIF('AV-Bewegungsdaten'!B:B,$A4641,'AV-Bewegungsdaten'!D:D),2)</f>
        <v>0</v>
      </c>
      <c r="T4641" s="327"/>
      <c r="U4641" s="326">
        <f>ROUND(SUMIF('DV-Bewegungsdaten'!B:B,Kategorien!A4641,'DV-Bewegungsdaten'!D:D),3)</f>
        <v>0</v>
      </c>
      <c r="V4641" s="324">
        <f>ROUND(SUMIF('DV-Bewegungsdaten'!B:B,Kategorien!A4641,'DV-Bewegungsdaten'!E:E),3)</f>
        <v>0</v>
      </c>
      <c r="AD4641" s="390">
        <f t="shared" si="961"/>
        <v>6.9840000000000009</v>
      </c>
      <c r="AE4641" s="390">
        <f t="shared" si="962"/>
        <v>8.6769999999999996</v>
      </c>
      <c r="AF4641" s="390">
        <f t="shared" si="963"/>
        <v>9.8150000000000013</v>
      </c>
      <c r="AG4641" s="390">
        <f t="shared" si="964"/>
        <v>9.718</v>
      </c>
      <c r="AH4641" s="390">
        <f t="shared" si="965"/>
        <v>9.3600000000000012</v>
      </c>
      <c r="AI4641" s="390">
        <f t="shared" si="966"/>
        <v>9.98</v>
      </c>
      <c r="AJ4641" s="390">
        <f t="shared" si="967"/>
        <v>8.9730000000000008</v>
      </c>
      <c r="AK4641" s="390">
        <f t="shared" si="968"/>
        <v>9.5140000000000011</v>
      </c>
      <c r="AL4641" s="390">
        <f t="shared" si="969"/>
        <v>9.5449999999999999</v>
      </c>
      <c r="AM4641" s="390">
        <f t="shared" si="970"/>
        <v>9.1020000000000003</v>
      </c>
      <c r="AN4641" s="390">
        <f t="shared" si="971"/>
        <v>8.5070000000000014</v>
      </c>
      <c r="AO4641" s="390">
        <f t="shared" si="972"/>
        <v>9.1940000000000008</v>
      </c>
    </row>
    <row r="4642" spans="1:41" ht="15" customHeight="1" x14ac:dyDescent="0.25">
      <c r="A4642" s="127" t="s">
        <v>5792</v>
      </c>
      <c r="B4642" s="125" t="s">
        <v>169</v>
      </c>
      <c r="C4642" s="125" t="s">
        <v>5763</v>
      </c>
      <c r="D4642" s="125" t="s">
        <v>4818</v>
      </c>
      <c r="F4642" s="126">
        <v>12.15</v>
      </c>
      <c r="G4642" s="126">
        <v>12.55</v>
      </c>
      <c r="H4642" s="126">
        <v>10.039999999999999</v>
      </c>
      <c r="I4642" s="126"/>
      <c r="J4642" s="317"/>
      <c r="K4642" s="323">
        <f>ROUND(SUMIF('VGT-Bewegungsdaten'!B:B,A4642,'VGT-Bewegungsdaten'!C:C),3)</f>
        <v>0</v>
      </c>
      <c r="L4642" s="324">
        <f>ROUND(SUMIF('VGT-Bewegungsdaten'!B:B,$A4642,'VGT-Bewegungsdaten'!D:D),2)</f>
        <v>0</v>
      </c>
      <c r="N4642" s="376" t="s">
        <v>4930</v>
      </c>
      <c r="O4642" s="376" t="s">
        <v>4950</v>
      </c>
      <c r="P4642" s="326">
        <f>ROUND(SUMIF('AV-Bewegungsdaten'!B:B,A4642,'AV-Bewegungsdaten'!C:C),3)</f>
        <v>0</v>
      </c>
      <c r="Q4642" s="324">
        <f>ROUND(SUMIF('AV-Bewegungsdaten'!B:B,$A4642,'AV-Bewegungsdaten'!D:D),2)</f>
        <v>0</v>
      </c>
      <c r="T4642" s="327"/>
      <c r="U4642" s="326">
        <f>ROUND(SUMIF('DV-Bewegungsdaten'!B:B,Kategorien!A4642,'DV-Bewegungsdaten'!D:D),3)</f>
        <v>0</v>
      </c>
      <c r="V4642" s="324">
        <f>ROUND(SUMIF('DV-Bewegungsdaten'!B:B,Kategorien!A4642,'DV-Bewegungsdaten'!E:E),3)</f>
        <v>0</v>
      </c>
      <c r="AD4642" s="390">
        <f t="shared" si="961"/>
        <v>6.644000000000001</v>
      </c>
      <c r="AE4642" s="390">
        <f t="shared" si="962"/>
        <v>8.3369999999999997</v>
      </c>
      <c r="AF4642" s="390">
        <f t="shared" si="963"/>
        <v>9.4750000000000014</v>
      </c>
      <c r="AG4642" s="390">
        <f t="shared" si="964"/>
        <v>9.3780000000000001</v>
      </c>
      <c r="AH4642" s="390">
        <f t="shared" si="965"/>
        <v>9.0200000000000014</v>
      </c>
      <c r="AI4642" s="390">
        <f t="shared" si="966"/>
        <v>9.64</v>
      </c>
      <c r="AJ4642" s="390">
        <f t="shared" si="967"/>
        <v>8.6330000000000009</v>
      </c>
      <c r="AK4642" s="390">
        <f t="shared" si="968"/>
        <v>9.1740000000000013</v>
      </c>
      <c r="AL4642" s="390">
        <f t="shared" si="969"/>
        <v>9.2050000000000001</v>
      </c>
      <c r="AM4642" s="390">
        <f t="shared" si="970"/>
        <v>8.7620000000000005</v>
      </c>
      <c r="AN4642" s="390">
        <f t="shared" si="971"/>
        <v>8.1670000000000016</v>
      </c>
      <c r="AO4642" s="390">
        <f t="shared" si="972"/>
        <v>8.854000000000001</v>
      </c>
    </row>
    <row r="4643" spans="1:41" ht="15" customHeight="1" x14ac:dyDescent="0.25">
      <c r="A4643" s="127" t="s">
        <v>5793</v>
      </c>
      <c r="B4643" s="125" t="s">
        <v>169</v>
      </c>
      <c r="C4643" s="125" t="s">
        <v>5763</v>
      </c>
      <c r="D4643" s="125" t="s">
        <v>4819</v>
      </c>
      <c r="F4643" s="126">
        <v>10.87</v>
      </c>
      <c r="G4643" s="126">
        <v>11.26</v>
      </c>
      <c r="H4643" s="126">
        <v>9.01</v>
      </c>
      <c r="I4643" s="126"/>
      <c r="J4643" s="317"/>
      <c r="K4643" s="323">
        <f>ROUND(SUMIF('VGT-Bewegungsdaten'!B:B,A4643,'VGT-Bewegungsdaten'!C:C),3)</f>
        <v>0</v>
      </c>
      <c r="L4643" s="324">
        <f>ROUND(SUMIF('VGT-Bewegungsdaten'!B:B,$A4643,'VGT-Bewegungsdaten'!D:D),2)</f>
        <v>0</v>
      </c>
      <c r="N4643" s="376" t="s">
        <v>4930</v>
      </c>
      <c r="O4643" s="376" t="s">
        <v>4950</v>
      </c>
      <c r="P4643" s="326">
        <f>ROUND(SUMIF('AV-Bewegungsdaten'!B:B,A4643,'AV-Bewegungsdaten'!C:C),3)</f>
        <v>0</v>
      </c>
      <c r="Q4643" s="324">
        <f>ROUND(SUMIF('AV-Bewegungsdaten'!B:B,$A4643,'AV-Bewegungsdaten'!D:D),2)</f>
        <v>0</v>
      </c>
      <c r="T4643" s="327"/>
      <c r="U4643" s="326">
        <f>ROUND(SUMIF('DV-Bewegungsdaten'!B:B,Kategorien!A4643,'DV-Bewegungsdaten'!D:D),3)</f>
        <v>0</v>
      </c>
      <c r="V4643" s="324">
        <f>ROUND(SUMIF('DV-Bewegungsdaten'!B:B,Kategorien!A4643,'DV-Bewegungsdaten'!E:E),3)</f>
        <v>0</v>
      </c>
      <c r="AD4643" s="390">
        <f t="shared" si="961"/>
        <v>5.3540000000000001</v>
      </c>
      <c r="AE4643" s="390">
        <f t="shared" si="962"/>
        <v>7.0469999999999997</v>
      </c>
      <c r="AF4643" s="390">
        <f t="shared" si="963"/>
        <v>8.1849999999999987</v>
      </c>
      <c r="AG4643" s="390">
        <f t="shared" si="964"/>
        <v>8.0879999999999992</v>
      </c>
      <c r="AH4643" s="390">
        <f t="shared" si="965"/>
        <v>7.73</v>
      </c>
      <c r="AI4643" s="390">
        <f t="shared" si="966"/>
        <v>8.35</v>
      </c>
      <c r="AJ4643" s="390">
        <f t="shared" si="967"/>
        <v>7.343</v>
      </c>
      <c r="AK4643" s="390">
        <f t="shared" si="968"/>
        <v>7.8840000000000003</v>
      </c>
      <c r="AL4643" s="390">
        <f t="shared" si="969"/>
        <v>7.9149999999999991</v>
      </c>
      <c r="AM4643" s="390">
        <f t="shared" si="970"/>
        <v>7.4719999999999995</v>
      </c>
      <c r="AN4643" s="390">
        <f t="shared" si="971"/>
        <v>6.8769999999999998</v>
      </c>
      <c r="AO4643" s="390">
        <f t="shared" si="972"/>
        <v>7.5640000000000001</v>
      </c>
    </row>
    <row r="4644" spans="1:41" ht="15" customHeight="1" x14ac:dyDescent="0.25">
      <c r="A4644" s="127" t="s">
        <v>5794</v>
      </c>
      <c r="B4644" s="125" t="s">
        <v>169</v>
      </c>
      <c r="C4644" s="125" t="s">
        <v>5763</v>
      </c>
      <c r="D4644" s="125" t="s">
        <v>4820</v>
      </c>
      <c r="F4644" s="126">
        <v>8.65</v>
      </c>
      <c r="G4644" s="126">
        <v>9.0500000000000007</v>
      </c>
      <c r="H4644" s="126">
        <v>7.24</v>
      </c>
      <c r="I4644" s="126"/>
      <c r="J4644" s="317"/>
      <c r="K4644" s="323">
        <f>ROUND(SUMIF('VGT-Bewegungsdaten'!B:B,A4644,'VGT-Bewegungsdaten'!C:C),3)</f>
        <v>0</v>
      </c>
      <c r="L4644" s="324">
        <f>ROUND(SUMIF('VGT-Bewegungsdaten'!B:B,$A4644,'VGT-Bewegungsdaten'!D:D),2)</f>
        <v>0</v>
      </c>
      <c r="N4644" s="376" t="s">
        <v>4930</v>
      </c>
      <c r="O4644" s="376" t="s">
        <v>4950</v>
      </c>
      <c r="P4644" s="326">
        <f>ROUND(SUMIF('AV-Bewegungsdaten'!B:B,A4644,'AV-Bewegungsdaten'!C:C),3)</f>
        <v>0</v>
      </c>
      <c r="Q4644" s="324">
        <f>ROUND(SUMIF('AV-Bewegungsdaten'!B:B,$A4644,'AV-Bewegungsdaten'!D:D),2)</f>
        <v>0</v>
      </c>
      <c r="T4644" s="327"/>
      <c r="U4644" s="326">
        <f>ROUND(SUMIF('DV-Bewegungsdaten'!B:B,Kategorien!A4644,'DV-Bewegungsdaten'!D:D),3)</f>
        <v>0</v>
      </c>
      <c r="V4644" s="324">
        <f>ROUND(SUMIF('DV-Bewegungsdaten'!B:B,Kategorien!A4644,'DV-Bewegungsdaten'!E:E),3)</f>
        <v>0</v>
      </c>
      <c r="AD4644" s="390">
        <f t="shared" si="961"/>
        <v>3.144000000000001</v>
      </c>
      <c r="AE4644" s="390">
        <f t="shared" si="962"/>
        <v>4.8370000000000006</v>
      </c>
      <c r="AF4644" s="390">
        <f t="shared" si="963"/>
        <v>5.9750000000000005</v>
      </c>
      <c r="AG4644" s="390">
        <f t="shared" si="964"/>
        <v>5.8780000000000001</v>
      </c>
      <c r="AH4644" s="390">
        <f t="shared" si="965"/>
        <v>5.5200000000000014</v>
      </c>
      <c r="AI4644" s="390">
        <f t="shared" si="966"/>
        <v>6.1400000000000006</v>
      </c>
      <c r="AJ4644" s="390">
        <f t="shared" si="967"/>
        <v>5.1330000000000009</v>
      </c>
      <c r="AK4644" s="390">
        <f t="shared" si="968"/>
        <v>5.6740000000000013</v>
      </c>
      <c r="AL4644" s="390">
        <f t="shared" si="969"/>
        <v>5.7050000000000001</v>
      </c>
      <c r="AM4644" s="390">
        <f t="shared" si="970"/>
        <v>5.2620000000000005</v>
      </c>
      <c r="AN4644" s="390">
        <f t="shared" si="971"/>
        <v>4.6670000000000007</v>
      </c>
      <c r="AO4644" s="390">
        <f t="shared" si="972"/>
        <v>5.354000000000001</v>
      </c>
    </row>
    <row r="4645" spans="1:41" ht="15" customHeight="1" x14ac:dyDescent="0.25">
      <c r="A4645" s="127" t="s">
        <v>5795</v>
      </c>
      <c r="B4645" s="125" t="s">
        <v>169</v>
      </c>
      <c r="C4645" s="125" t="s">
        <v>5765</v>
      </c>
      <c r="D4645" s="125" t="s">
        <v>4817</v>
      </c>
      <c r="F4645" s="126">
        <v>12.47</v>
      </c>
      <c r="G4645" s="126">
        <v>12.86</v>
      </c>
      <c r="H4645" s="126">
        <v>10.29</v>
      </c>
      <c r="I4645" s="126"/>
      <c r="J4645" s="317"/>
      <c r="K4645" s="323">
        <f>ROUND(SUMIF('VGT-Bewegungsdaten'!B:B,A4645,'VGT-Bewegungsdaten'!C:C),3)</f>
        <v>0</v>
      </c>
      <c r="L4645" s="324">
        <f>ROUND(SUMIF('VGT-Bewegungsdaten'!B:B,$A4645,'VGT-Bewegungsdaten'!D:D),2)</f>
        <v>0</v>
      </c>
      <c r="N4645" s="376" t="s">
        <v>4930</v>
      </c>
      <c r="O4645" s="376" t="s">
        <v>4950</v>
      </c>
      <c r="P4645" s="326">
        <f>ROUND(SUMIF('AV-Bewegungsdaten'!B:B,A4645,'AV-Bewegungsdaten'!C:C),3)</f>
        <v>0</v>
      </c>
      <c r="Q4645" s="324">
        <f>ROUND(SUMIF('AV-Bewegungsdaten'!B:B,$A4645,'AV-Bewegungsdaten'!D:D),2)</f>
        <v>0</v>
      </c>
      <c r="T4645" s="327"/>
      <c r="U4645" s="326">
        <f>ROUND(SUMIF('DV-Bewegungsdaten'!B:B,Kategorien!A4645,'DV-Bewegungsdaten'!D:D),3)</f>
        <v>0</v>
      </c>
      <c r="V4645" s="324">
        <f>ROUND(SUMIF('DV-Bewegungsdaten'!B:B,Kategorien!A4645,'DV-Bewegungsdaten'!E:E),3)</f>
        <v>0</v>
      </c>
      <c r="AD4645" s="390">
        <f t="shared" si="961"/>
        <v>6.9539999999999997</v>
      </c>
      <c r="AE4645" s="390">
        <f t="shared" si="962"/>
        <v>8.6469999999999985</v>
      </c>
      <c r="AF4645" s="390">
        <f t="shared" si="963"/>
        <v>9.7850000000000001</v>
      </c>
      <c r="AG4645" s="390">
        <f t="shared" si="964"/>
        <v>9.6879999999999988</v>
      </c>
      <c r="AH4645" s="390">
        <f t="shared" si="965"/>
        <v>9.33</v>
      </c>
      <c r="AI4645" s="390">
        <f t="shared" si="966"/>
        <v>9.9499999999999993</v>
      </c>
      <c r="AJ4645" s="390">
        <f t="shared" si="967"/>
        <v>8.9429999999999996</v>
      </c>
      <c r="AK4645" s="390">
        <f t="shared" si="968"/>
        <v>9.484</v>
      </c>
      <c r="AL4645" s="390">
        <f t="shared" si="969"/>
        <v>9.5149999999999988</v>
      </c>
      <c r="AM4645" s="390">
        <f t="shared" si="970"/>
        <v>9.0719999999999992</v>
      </c>
      <c r="AN4645" s="390">
        <f t="shared" si="971"/>
        <v>8.4770000000000003</v>
      </c>
      <c r="AO4645" s="390">
        <f t="shared" si="972"/>
        <v>9.1639999999999997</v>
      </c>
    </row>
    <row r="4646" spans="1:41" ht="15" customHeight="1" x14ac:dyDescent="0.25">
      <c r="A4646" s="127" t="s">
        <v>5796</v>
      </c>
      <c r="B4646" s="125" t="s">
        <v>169</v>
      </c>
      <c r="C4646" s="125" t="s">
        <v>5765</v>
      </c>
      <c r="D4646" s="125" t="s">
        <v>4818</v>
      </c>
      <c r="F4646" s="126">
        <v>12.12</v>
      </c>
      <c r="G4646" s="126">
        <v>12.51</v>
      </c>
      <c r="H4646" s="126">
        <v>10.01</v>
      </c>
      <c r="I4646" s="126"/>
      <c r="J4646" s="317"/>
      <c r="K4646" s="323">
        <f>ROUND(SUMIF('VGT-Bewegungsdaten'!B:B,A4646,'VGT-Bewegungsdaten'!C:C),3)</f>
        <v>0</v>
      </c>
      <c r="L4646" s="324">
        <f>ROUND(SUMIF('VGT-Bewegungsdaten'!B:B,$A4646,'VGT-Bewegungsdaten'!D:D),2)</f>
        <v>0</v>
      </c>
      <c r="N4646" s="376" t="s">
        <v>4930</v>
      </c>
      <c r="O4646" s="376" t="s">
        <v>4950</v>
      </c>
      <c r="P4646" s="326">
        <f>ROUND(SUMIF('AV-Bewegungsdaten'!B:B,A4646,'AV-Bewegungsdaten'!C:C),3)</f>
        <v>0</v>
      </c>
      <c r="Q4646" s="324">
        <f>ROUND(SUMIF('AV-Bewegungsdaten'!B:B,$A4646,'AV-Bewegungsdaten'!D:D),2)</f>
        <v>0</v>
      </c>
      <c r="T4646" s="327"/>
      <c r="U4646" s="326">
        <f>ROUND(SUMIF('DV-Bewegungsdaten'!B:B,Kategorien!A4646,'DV-Bewegungsdaten'!D:D),3)</f>
        <v>0</v>
      </c>
      <c r="V4646" s="324">
        <f>ROUND(SUMIF('DV-Bewegungsdaten'!B:B,Kategorien!A4646,'DV-Bewegungsdaten'!E:E),3)</f>
        <v>0</v>
      </c>
      <c r="AD4646" s="390">
        <f t="shared" si="961"/>
        <v>6.6040000000000001</v>
      </c>
      <c r="AE4646" s="390">
        <f t="shared" si="962"/>
        <v>8.2970000000000006</v>
      </c>
      <c r="AF4646" s="390">
        <f t="shared" si="963"/>
        <v>9.4349999999999987</v>
      </c>
      <c r="AG4646" s="390">
        <f t="shared" si="964"/>
        <v>9.3379999999999992</v>
      </c>
      <c r="AH4646" s="390">
        <f t="shared" si="965"/>
        <v>8.98</v>
      </c>
      <c r="AI4646" s="390">
        <f t="shared" si="966"/>
        <v>9.6</v>
      </c>
      <c r="AJ4646" s="390">
        <f t="shared" si="967"/>
        <v>8.593</v>
      </c>
      <c r="AK4646" s="390">
        <f t="shared" si="968"/>
        <v>9.1340000000000003</v>
      </c>
      <c r="AL4646" s="390">
        <f t="shared" si="969"/>
        <v>9.1649999999999991</v>
      </c>
      <c r="AM4646" s="390">
        <f t="shared" si="970"/>
        <v>8.7219999999999995</v>
      </c>
      <c r="AN4646" s="390">
        <f t="shared" si="971"/>
        <v>8.1269999999999989</v>
      </c>
      <c r="AO4646" s="390">
        <f t="shared" si="972"/>
        <v>8.8140000000000001</v>
      </c>
    </row>
    <row r="4647" spans="1:41" ht="15" customHeight="1" x14ac:dyDescent="0.25">
      <c r="A4647" s="127" t="s">
        <v>5797</v>
      </c>
      <c r="B4647" s="125" t="s">
        <v>169</v>
      </c>
      <c r="C4647" s="125" t="s">
        <v>5765</v>
      </c>
      <c r="D4647" s="125" t="s">
        <v>4819</v>
      </c>
      <c r="F4647" s="126">
        <v>10.84</v>
      </c>
      <c r="G4647" s="126">
        <v>11.23</v>
      </c>
      <c r="H4647" s="126">
        <v>8.98</v>
      </c>
      <c r="I4647" s="126"/>
      <c r="J4647" s="317"/>
      <c r="K4647" s="323">
        <f>ROUND(SUMIF('VGT-Bewegungsdaten'!B:B,A4647,'VGT-Bewegungsdaten'!C:C),3)</f>
        <v>0</v>
      </c>
      <c r="L4647" s="324">
        <f>ROUND(SUMIF('VGT-Bewegungsdaten'!B:B,$A4647,'VGT-Bewegungsdaten'!D:D),2)</f>
        <v>0</v>
      </c>
      <c r="N4647" s="376" t="s">
        <v>4930</v>
      </c>
      <c r="O4647" s="376" t="s">
        <v>4950</v>
      </c>
      <c r="P4647" s="326">
        <f>ROUND(SUMIF('AV-Bewegungsdaten'!B:B,A4647,'AV-Bewegungsdaten'!C:C),3)</f>
        <v>0</v>
      </c>
      <c r="Q4647" s="324">
        <f>ROUND(SUMIF('AV-Bewegungsdaten'!B:B,$A4647,'AV-Bewegungsdaten'!D:D),2)</f>
        <v>0</v>
      </c>
      <c r="T4647" s="327"/>
      <c r="U4647" s="326">
        <f>ROUND(SUMIF('DV-Bewegungsdaten'!B:B,Kategorien!A4647,'DV-Bewegungsdaten'!D:D),3)</f>
        <v>0</v>
      </c>
      <c r="V4647" s="324">
        <f>ROUND(SUMIF('DV-Bewegungsdaten'!B:B,Kategorien!A4647,'DV-Bewegungsdaten'!E:E),3)</f>
        <v>0</v>
      </c>
      <c r="AD4647" s="390">
        <f t="shared" si="961"/>
        <v>5.3240000000000007</v>
      </c>
      <c r="AE4647" s="390">
        <f t="shared" si="962"/>
        <v>7.0170000000000003</v>
      </c>
      <c r="AF4647" s="390">
        <f t="shared" si="963"/>
        <v>8.1550000000000011</v>
      </c>
      <c r="AG4647" s="390">
        <f t="shared" si="964"/>
        <v>8.0579999999999998</v>
      </c>
      <c r="AH4647" s="390">
        <f t="shared" si="965"/>
        <v>7.7000000000000011</v>
      </c>
      <c r="AI4647" s="390">
        <f t="shared" si="966"/>
        <v>8.32</v>
      </c>
      <c r="AJ4647" s="390">
        <f t="shared" si="967"/>
        <v>7.3130000000000006</v>
      </c>
      <c r="AK4647" s="390">
        <f t="shared" si="968"/>
        <v>7.854000000000001</v>
      </c>
      <c r="AL4647" s="390">
        <f t="shared" si="969"/>
        <v>7.8849999999999998</v>
      </c>
      <c r="AM4647" s="390">
        <f t="shared" si="970"/>
        <v>7.4420000000000002</v>
      </c>
      <c r="AN4647" s="390">
        <f t="shared" si="971"/>
        <v>6.8470000000000004</v>
      </c>
      <c r="AO4647" s="390">
        <f t="shared" si="972"/>
        <v>7.5340000000000007</v>
      </c>
    </row>
    <row r="4648" spans="1:41" ht="15" customHeight="1" x14ac:dyDescent="0.25">
      <c r="A4648" s="127" t="s">
        <v>5798</v>
      </c>
      <c r="B4648" s="125" t="s">
        <v>169</v>
      </c>
      <c r="C4648" s="125" t="s">
        <v>5765</v>
      </c>
      <c r="D4648" s="125" t="s">
        <v>4820</v>
      </c>
      <c r="F4648" s="126">
        <v>8.6300000000000008</v>
      </c>
      <c r="G4648" s="126">
        <v>9.02</v>
      </c>
      <c r="H4648" s="126">
        <v>7.22</v>
      </c>
      <c r="I4648" s="126"/>
      <c r="J4648" s="317"/>
      <c r="K4648" s="323">
        <f>ROUND(SUMIF('VGT-Bewegungsdaten'!B:B,A4648,'VGT-Bewegungsdaten'!C:C),3)</f>
        <v>0</v>
      </c>
      <c r="L4648" s="324">
        <f>ROUND(SUMIF('VGT-Bewegungsdaten'!B:B,$A4648,'VGT-Bewegungsdaten'!D:D),2)</f>
        <v>0</v>
      </c>
      <c r="N4648" s="376" t="s">
        <v>4930</v>
      </c>
      <c r="O4648" s="376" t="s">
        <v>4950</v>
      </c>
      <c r="P4648" s="326">
        <f>ROUND(SUMIF('AV-Bewegungsdaten'!B:B,A4648,'AV-Bewegungsdaten'!C:C),3)</f>
        <v>0</v>
      </c>
      <c r="Q4648" s="324">
        <f>ROUND(SUMIF('AV-Bewegungsdaten'!B:B,$A4648,'AV-Bewegungsdaten'!D:D),2)</f>
        <v>0</v>
      </c>
      <c r="T4648" s="327"/>
      <c r="U4648" s="326">
        <f>ROUND(SUMIF('DV-Bewegungsdaten'!B:B,Kategorien!A4648,'DV-Bewegungsdaten'!D:D),3)</f>
        <v>0</v>
      </c>
      <c r="V4648" s="324">
        <f>ROUND(SUMIF('DV-Bewegungsdaten'!B:B,Kategorien!A4648,'DV-Bewegungsdaten'!E:E),3)</f>
        <v>0</v>
      </c>
      <c r="AD4648" s="390">
        <f t="shared" si="961"/>
        <v>3.1139999999999999</v>
      </c>
      <c r="AE4648" s="390">
        <f t="shared" si="962"/>
        <v>4.8069999999999995</v>
      </c>
      <c r="AF4648" s="390">
        <f t="shared" si="963"/>
        <v>5.9449999999999994</v>
      </c>
      <c r="AG4648" s="390">
        <f t="shared" si="964"/>
        <v>5.847999999999999</v>
      </c>
      <c r="AH4648" s="390">
        <f t="shared" si="965"/>
        <v>5.49</v>
      </c>
      <c r="AI4648" s="390">
        <f t="shared" si="966"/>
        <v>6.1099999999999994</v>
      </c>
      <c r="AJ4648" s="390">
        <f t="shared" si="967"/>
        <v>5.1029999999999998</v>
      </c>
      <c r="AK4648" s="390">
        <f t="shared" si="968"/>
        <v>5.6440000000000001</v>
      </c>
      <c r="AL4648" s="390">
        <f t="shared" si="969"/>
        <v>5.6749999999999989</v>
      </c>
      <c r="AM4648" s="390">
        <f t="shared" si="970"/>
        <v>5.2319999999999993</v>
      </c>
      <c r="AN4648" s="390">
        <f t="shared" si="971"/>
        <v>4.6369999999999996</v>
      </c>
      <c r="AO4648" s="390">
        <f t="shared" si="972"/>
        <v>5.3239999999999998</v>
      </c>
    </row>
    <row r="4649" spans="1:41" ht="15" customHeight="1" x14ac:dyDescent="0.25">
      <c r="A4649" s="127" t="s">
        <v>5799</v>
      </c>
      <c r="B4649" s="125" t="s">
        <v>169</v>
      </c>
      <c r="C4649" s="125" t="s">
        <v>5767</v>
      </c>
      <c r="D4649" s="125" t="s">
        <v>4817</v>
      </c>
      <c r="F4649" s="126">
        <v>12.43</v>
      </c>
      <c r="G4649" s="126">
        <v>12.82</v>
      </c>
      <c r="H4649" s="126">
        <v>10.26</v>
      </c>
      <c r="I4649" s="126"/>
      <c r="J4649" s="317"/>
      <c r="K4649" s="323">
        <f>ROUND(SUMIF('VGT-Bewegungsdaten'!B:B,A4649,'VGT-Bewegungsdaten'!C:C),3)</f>
        <v>0</v>
      </c>
      <c r="L4649" s="324">
        <f>ROUND(SUMIF('VGT-Bewegungsdaten'!B:B,$A4649,'VGT-Bewegungsdaten'!D:D),2)</f>
        <v>0</v>
      </c>
      <c r="N4649" s="376" t="s">
        <v>4930</v>
      </c>
      <c r="O4649" s="376" t="s">
        <v>4950</v>
      </c>
      <c r="P4649" s="326">
        <f>ROUND(SUMIF('AV-Bewegungsdaten'!B:B,A4649,'AV-Bewegungsdaten'!C:C),3)</f>
        <v>0</v>
      </c>
      <c r="Q4649" s="324">
        <f>ROUND(SUMIF('AV-Bewegungsdaten'!B:B,$A4649,'AV-Bewegungsdaten'!D:D),2)</f>
        <v>0</v>
      </c>
      <c r="T4649" s="327"/>
      <c r="U4649" s="326">
        <f>ROUND(SUMIF('DV-Bewegungsdaten'!B:B,Kategorien!A4649,'DV-Bewegungsdaten'!D:D),3)</f>
        <v>0</v>
      </c>
      <c r="V4649" s="324">
        <f>ROUND(SUMIF('DV-Bewegungsdaten'!B:B,Kategorien!A4649,'DV-Bewegungsdaten'!E:E),3)</f>
        <v>0</v>
      </c>
      <c r="AD4649" s="390">
        <f t="shared" si="961"/>
        <v>6.9140000000000006</v>
      </c>
      <c r="AE4649" s="390">
        <f t="shared" si="962"/>
        <v>8.6069999999999993</v>
      </c>
      <c r="AF4649" s="390">
        <f t="shared" si="963"/>
        <v>9.745000000000001</v>
      </c>
      <c r="AG4649" s="390">
        <f t="shared" si="964"/>
        <v>9.6479999999999997</v>
      </c>
      <c r="AH4649" s="390">
        <f t="shared" si="965"/>
        <v>9.2900000000000009</v>
      </c>
      <c r="AI4649" s="390">
        <f t="shared" si="966"/>
        <v>9.91</v>
      </c>
      <c r="AJ4649" s="390">
        <f t="shared" si="967"/>
        <v>8.9030000000000005</v>
      </c>
      <c r="AK4649" s="390">
        <f t="shared" si="968"/>
        <v>9.4440000000000008</v>
      </c>
      <c r="AL4649" s="390">
        <f t="shared" si="969"/>
        <v>9.4749999999999996</v>
      </c>
      <c r="AM4649" s="390">
        <f t="shared" si="970"/>
        <v>9.032</v>
      </c>
      <c r="AN4649" s="390">
        <f t="shared" si="971"/>
        <v>8.4370000000000012</v>
      </c>
      <c r="AO4649" s="390">
        <f t="shared" si="972"/>
        <v>9.1240000000000006</v>
      </c>
    </row>
    <row r="4650" spans="1:41" ht="15" customHeight="1" x14ac:dyDescent="0.25">
      <c r="A4650" s="127" t="s">
        <v>5800</v>
      </c>
      <c r="B4650" s="125" t="s">
        <v>169</v>
      </c>
      <c r="C4650" s="125" t="s">
        <v>5767</v>
      </c>
      <c r="D4650" s="125" t="s">
        <v>4818</v>
      </c>
      <c r="F4650" s="126">
        <v>12.09</v>
      </c>
      <c r="G4650" s="126">
        <v>12.48</v>
      </c>
      <c r="H4650" s="126">
        <v>9.98</v>
      </c>
      <c r="I4650" s="126"/>
      <c r="J4650" s="317"/>
      <c r="K4650" s="323">
        <f>ROUND(SUMIF('VGT-Bewegungsdaten'!B:B,A4650,'VGT-Bewegungsdaten'!C:C),3)</f>
        <v>0</v>
      </c>
      <c r="L4650" s="324">
        <f>ROUND(SUMIF('VGT-Bewegungsdaten'!B:B,$A4650,'VGT-Bewegungsdaten'!D:D),2)</f>
        <v>0</v>
      </c>
      <c r="N4650" s="376" t="s">
        <v>4930</v>
      </c>
      <c r="O4650" s="376" t="s">
        <v>4950</v>
      </c>
      <c r="P4650" s="326">
        <f>ROUND(SUMIF('AV-Bewegungsdaten'!B:B,A4650,'AV-Bewegungsdaten'!C:C),3)</f>
        <v>0</v>
      </c>
      <c r="Q4650" s="324">
        <f>ROUND(SUMIF('AV-Bewegungsdaten'!B:B,$A4650,'AV-Bewegungsdaten'!D:D),2)</f>
        <v>0</v>
      </c>
      <c r="T4650" s="327"/>
      <c r="U4650" s="326">
        <f>ROUND(SUMIF('DV-Bewegungsdaten'!B:B,Kategorien!A4650,'DV-Bewegungsdaten'!D:D),3)</f>
        <v>0</v>
      </c>
      <c r="V4650" s="324">
        <f>ROUND(SUMIF('DV-Bewegungsdaten'!B:B,Kategorien!A4650,'DV-Bewegungsdaten'!E:E),3)</f>
        <v>0</v>
      </c>
      <c r="AD4650" s="390">
        <f t="shared" si="961"/>
        <v>6.5740000000000007</v>
      </c>
      <c r="AE4650" s="390">
        <f t="shared" si="962"/>
        <v>8.2669999999999995</v>
      </c>
      <c r="AF4650" s="390">
        <f t="shared" si="963"/>
        <v>9.4050000000000011</v>
      </c>
      <c r="AG4650" s="390">
        <f t="shared" si="964"/>
        <v>9.3079999999999998</v>
      </c>
      <c r="AH4650" s="390">
        <f t="shared" si="965"/>
        <v>8.9500000000000011</v>
      </c>
      <c r="AI4650" s="390">
        <f t="shared" si="966"/>
        <v>9.57</v>
      </c>
      <c r="AJ4650" s="390">
        <f t="shared" si="967"/>
        <v>8.5630000000000006</v>
      </c>
      <c r="AK4650" s="390">
        <f t="shared" si="968"/>
        <v>9.104000000000001</v>
      </c>
      <c r="AL4650" s="390">
        <f t="shared" si="969"/>
        <v>9.1349999999999998</v>
      </c>
      <c r="AM4650" s="390">
        <f t="shared" si="970"/>
        <v>8.6920000000000002</v>
      </c>
      <c r="AN4650" s="390">
        <f t="shared" si="971"/>
        <v>8.0970000000000013</v>
      </c>
      <c r="AO4650" s="390">
        <f t="shared" si="972"/>
        <v>8.7840000000000007</v>
      </c>
    </row>
    <row r="4651" spans="1:41" ht="15" customHeight="1" x14ac:dyDescent="0.25">
      <c r="A4651" s="127" t="s">
        <v>5801</v>
      </c>
      <c r="B4651" s="125" t="s">
        <v>169</v>
      </c>
      <c r="C4651" s="125" t="s">
        <v>5767</v>
      </c>
      <c r="D4651" s="125" t="s">
        <v>4819</v>
      </c>
      <c r="F4651" s="126">
        <v>10.82</v>
      </c>
      <c r="G4651" s="126">
        <v>11.21</v>
      </c>
      <c r="H4651" s="126">
        <v>8.9700000000000006</v>
      </c>
      <c r="I4651" s="126"/>
      <c r="J4651" s="317"/>
      <c r="K4651" s="323">
        <f>ROUND(SUMIF('VGT-Bewegungsdaten'!B:B,A4651,'VGT-Bewegungsdaten'!C:C),3)</f>
        <v>0</v>
      </c>
      <c r="L4651" s="324">
        <f>ROUND(SUMIF('VGT-Bewegungsdaten'!B:B,$A4651,'VGT-Bewegungsdaten'!D:D),2)</f>
        <v>0</v>
      </c>
      <c r="N4651" s="376" t="s">
        <v>4930</v>
      </c>
      <c r="O4651" s="376" t="s">
        <v>4950</v>
      </c>
      <c r="P4651" s="326">
        <f>ROUND(SUMIF('AV-Bewegungsdaten'!B:B,A4651,'AV-Bewegungsdaten'!C:C),3)</f>
        <v>0</v>
      </c>
      <c r="Q4651" s="324">
        <f>ROUND(SUMIF('AV-Bewegungsdaten'!B:B,$A4651,'AV-Bewegungsdaten'!D:D),2)</f>
        <v>0</v>
      </c>
      <c r="T4651" s="327"/>
      <c r="U4651" s="326">
        <f>ROUND(SUMIF('DV-Bewegungsdaten'!B:B,Kategorien!A4651,'DV-Bewegungsdaten'!D:D),3)</f>
        <v>0</v>
      </c>
      <c r="V4651" s="324">
        <f>ROUND(SUMIF('DV-Bewegungsdaten'!B:B,Kategorien!A4651,'DV-Bewegungsdaten'!E:E),3)</f>
        <v>0</v>
      </c>
      <c r="AD4651" s="390">
        <f t="shared" si="961"/>
        <v>5.3040000000000012</v>
      </c>
      <c r="AE4651" s="390">
        <f t="shared" si="962"/>
        <v>6.9970000000000008</v>
      </c>
      <c r="AF4651" s="390">
        <f t="shared" si="963"/>
        <v>8.1350000000000016</v>
      </c>
      <c r="AG4651" s="390">
        <f t="shared" si="964"/>
        <v>8.0380000000000003</v>
      </c>
      <c r="AH4651" s="390">
        <f t="shared" si="965"/>
        <v>7.6800000000000015</v>
      </c>
      <c r="AI4651" s="390">
        <f t="shared" si="966"/>
        <v>8.3000000000000007</v>
      </c>
      <c r="AJ4651" s="390">
        <f t="shared" si="967"/>
        <v>7.293000000000001</v>
      </c>
      <c r="AK4651" s="390">
        <f t="shared" si="968"/>
        <v>7.8340000000000014</v>
      </c>
      <c r="AL4651" s="390">
        <f t="shared" si="969"/>
        <v>7.8650000000000002</v>
      </c>
      <c r="AM4651" s="390">
        <f t="shared" si="970"/>
        <v>7.4220000000000006</v>
      </c>
      <c r="AN4651" s="390">
        <f t="shared" si="971"/>
        <v>6.8270000000000008</v>
      </c>
      <c r="AO4651" s="390">
        <f t="shared" si="972"/>
        <v>7.5140000000000011</v>
      </c>
    </row>
    <row r="4652" spans="1:41" ht="15" customHeight="1" x14ac:dyDescent="0.25">
      <c r="A4652" s="127" t="s">
        <v>5802</v>
      </c>
      <c r="B4652" s="125" t="s">
        <v>169</v>
      </c>
      <c r="C4652" s="125" t="s">
        <v>5767</v>
      </c>
      <c r="D4652" s="125" t="s">
        <v>4820</v>
      </c>
      <c r="F4652" s="126">
        <v>8.61</v>
      </c>
      <c r="G4652" s="126">
        <v>9</v>
      </c>
      <c r="H4652" s="126">
        <v>7.2</v>
      </c>
      <c r="I4652" s="126"/>
      <c r="J4652" s="317"/>
      <c r="K4652" s="323">
        <f>ROUND(SUMIF('VGT-Bewegungsdaten'!B:B,A4652,'VGT-Bewegungsdaten'!C:C),3)</f>
        <v>0</v>
      </c>
      <c r="L4652" s="324">
        <f>ROUND(SUMIF('VGT-Bewegungsdaten'!B:B,$A4652,'VGT-Bewegungsdaten'!D:D),2)</f>
        <v>0</v>
      </c>
      <c r="N4652" s="376" t="s">
        <v>4930</v>
      </c>
      <c r="O4652" s="376" t="s">
        <v>4950</v>
      </c>
      <c r="P4652" s="326">
        <f>ROUND(SUMIF('AV-Bewegungsdaten'!B:B,A4652,'AV-Bewegungsdaten'!C:C),3)</f>
        <v>0</v>
      </c>
      <c r="Q4652" s="324">
        <f>ROUND(SUMIF('AV-Bewegungsdaten'!B:B,$A4652,'AV-Bewegungsdaten'!D:D),2)</f>
        <v>0</v>
      </c>
      <c r="T4652" s="327"/>
      <c r="U4652" s="326">
        <f>ROUND(SUMIF('DV-Bewegungsdaten'!B:B,Kategorien!A4652,'DV-Bewegungsdaten'!D:D),3)</f>
        <v>0</v>
      </c>
      <c r="V4652" s="324">
        <f>ROUND(SUMIF('DV-Bewegungsdaten'!B:B,Kategorien!A4652,'DV-Bewegungsdaten'!E:E),3)</f>
        <v>0</v>
      </c>
      <c r="AD4652" s="390">
        <f t="shared" si="961"/>
        <v>3.0940000000000003</v>
      </c>
      <c r="AE4652" s="390">
        <f t="shared" si="962"/>
        <v>4.7869999999999999</v>
      </c>
      <c r="AF4652" s="390">
        <f t="shared" si="963"/>
        <v>5.9249999999999998</v>
      </c>
      <c r="AG4652" s="390">
        <f t="shared" si="964"/>
        <v>5.8279999999999994</v>
      </c>
      <c r="AH4652" s="390">
        <f t="shared" si="965"/>
        <v>5.4700000000000006</v>
      </c>
      <c r="AI4652" s="390">
        <f t="shared" si="966"/>
        <v>6.09</v>
      </c>
      <c r="AJ4652" s="390">
        <f t="shared" si="967"/>
        <v>5.0830000000000002</v>
      </c>
      <c r="AK4652" s="390">
        <f t="shared" si="968"/>
        <v>5.6240000000000006</v>
      </c>
      <c r="AL4652" s="390">
        <f t="shared" si="969"/>
        <v>5.6549999999999994</v>
      </c>
      <c r="AM4652" s="390">
        <f t="shared" si="970"/>
        <v>5.2119999999999997</v>
      </c>
      <c r="AN4652" s="390">
        <f t="shared" si="971"/>
        <v>4.617</v>
      </c>
      <c r="AO4652" s="390">
        <f t="shared" si="972"/>
        <v>5.3040000000000003</v>
      </c>
    </row>
    <row r="4653" spans="1:41" ht="15" customHeight="1" x14ac:dyDescent="0.25">
      <c r="A4653" s="127" t="s">
        <v>5803</v>
      </c>
      <c r="B4653" s="125" t="s">
        <v>169</v>
      </c>
      <c r="C4653" s="125" t="s">
        <v>5769</v>
      </c>
      <c r="D4653" s="125" t="s">
        <v>4817</v>
      </c>
      <c r="F4653" s="126">
        <v>12.4</v>
      </c>
      <c r="G4653" s="126">
        <v>12.79</v>
      </c>
      <c r="H4653" s="126">
        <v>10.23</v>
      </c>
      <c r="I4653" s="126"/>
      <c r="J4653" s="317"/>
      <c r="K4653" s="323">
        <f>ROUND(SUMIF('VGT-Bewegungsdaten'!B:B,A4653,'VGT-Bewegungsdaten'!C:C),3)</f>
        <v>0</v>
      </c>
      <c r="L4653" s="324">
        <f>ROUND(SUMIF('VGT-Bewegungsdaten'!B:B,$A4653,'VGT-Bewegungsdaten'!D:D),2)</f>
        <v>0</v>
      </c>
      <c r="N4653" s="376" t="s">
        <v>4930</v>
      </c>
      <c r="O4653" s="376" t="s">
        <v>4950</v>
      </c>
      <c r="P4653" s="326">
        <f>ROUND(SUMIF('AV-Bewegungsdaten'!B:B,A4653,'AV-Bewegungsdaten'!C:C),3)</f>
        <v>0</v>
      </c>
      <c r="Q4653" s="324">
        <f>ROUND(SUMIF('AV-Bewegungsdaten'!B:B,$A4653,'AV-Bewegungsdaten'!D:D),2)</f>
        <v>0</v>
      </c>
      <c r="T4653" s="327"/>
      <c r="U4653" s="326">
        <f>ROUND(SUMIF('DV-Bewegungsdaten'!B:B,Kategorien!A4653,'DV-Bewegungsdaten'!D:D),3)</f>
        <v>0</v>
      </c>
      <c r="V4653" s="324">
        <f>ROUND(SUMIF('DV-Bewegungsdaten'!B:B,Kategorien!A4653,'DV-Bewegungsdaten'!E:E),3)</f>
        <v>0</v>
      </c>
      <c r="AD4653" s="390">
        <f t="shared" si="961"/>
        <v>6.8839999999999995</v>
      </c>
      <c r="AE4653" s="390">
        <f t="shared" si="962"/>
        <v>8.5769999999999982</v>
      </c>
      <c r="AF4653" s="390">
        <f t="shared" si="963"/>
        <v>9.7149999999999999</v>
      </c>
      <c r="AG4653" s="390">
        <f t="shared" si="964"/>
        <v>9.6179999999999986</v>
      </c>
      <c r="AH4653" s="390">
        <f t="shared" si="965"/>
        <v>9.26</v>
      </c>
      <c r="AI4653" s="390">
        <f t="shared" si="966"/>
        <v>9.879999999999999</v>
      </c>
      <c r="AJ4653" s="390">
        <f t="shared" si="967"/>
        <v>8.8729999999999993</v>
      </c>
      <c r="AK4653" s="390">
        <f t="shared" si="968"/>
        <v>9.4139999999999997</v>
      </c>
      <c r="AL4653" s="390">
        <f t="shared" si="969"/>
        <v>9.4449999999999985</v>
      </c>
      <c r="AM4653" s="390">
        <f t="shared" si="970"/>
        <v>9.0019999999999989</v>
      </c>
      <c r="AN4653" s="390">
        <f t="shared" si="971"/>
        <v>8.407</v>
      </c>
      <c r="AO4653" s="390">
        <f t="shared" si="972"/>
        <v>9.0939999999999994</v>
      </c>
    </row>
    <row r="4654" spans="1:41" ht="15" customHeight="1" x14ac:dyDescent="0.25">
      <c r="A4654" s="127" t="s">
        <v>5804</v>
      </c>
      <c r="B4654" s="125" t="s">
        <v>169</v>
      </c>
      <c r="C4654" s="125" t="s">
        <v>5769</v>
      </c>
      <c r="D4654" s="125" t="s">
        <v>4818</v>
      </c>
      <c r="F4654" s="126">
        <v>12.06</v>
      </c>
      <c r="G4654" s="126">
        <v>12.45</v>
      </c>
      <c r="H4654" s="126">
        <v>9.9600000000000009</v>
      </c>
      <c r="I4654" s="126"/>
      <c r="J4654" s="317"/>
      <c r="K4654" s="323">
        <f>ROUND(SUMIF('VGT-Bewegungsdaten'!B:B,A4654,'VGT-Bewegungsdaten'!C:C),3)</f>
        <v>0</v>
      </c>
      <c r="L4654" s="324">
        <f>ROUND(SUMIF('VGT-Bewegungsdaten'!B:B,$A4654,'VGT-Bewegungsdaten'!D:D),2)</f>
        <v>0</v>
      </c>
      <c r="N4654" s="376" t="s">
        <v>4930</v>
      </c>
      <c r="O4654" s="376" t="s">
        <v>4950</v>
      </c>
      <c r="P4654" s="326">
        <f>ROUND(SUMIF('AV-Bewegungsdaten'!B:B,A4654,'AV-Bewegungsdaten'!C:C),3)</f>
        <v>0</v>
      </c>
      <c r="Q4654" s="324">
        <f>ROUND(SUMIF('AV-Bewegungsdaten'!B:B,$A4654,'AV-Bewegungsdaten'!D:D),2)</f>
        <v>0</v>
      </c>
      <c r="T4654" s="327"/>
      <c r="U4654" s="326">
        <f>ROUND(SUMIF('DV-Bewegungsdaten'!B:B,Kategorien!A4654,'DV-Bewegungsdaten'!D:D),3)</f>
        <v>0</v>
      </c>
      <c r="V4654" s="324">
        <f>ROUND(SUMIF('DV-Bewegungsdaten'!B:B,Kategorien!A4654,'DV-Bewegungsdaten'!E:E),3)</f>
        <v>0</v>
      </c>
      <c r="AD4654" s="390">
        <f t="shared" si="961"/>
        <v>6.5439999999999996</v>
      </c>
      <c r="AE4654" s="390">
        <f t="shared" si="962"/>
        <v>8.2369999999999983</v>
      </c>
      <c r="AF4654" s="390">
        <f t="shared" si="963"/>
        <v>9.375</v>
      </c>
      <c r="AG4654" s="390">
        <f t="shared" si="964"/>
        <v>9.2779999999999987</v>
      </c>
      <c r="AH4654" s="390">
        <f t="shared" si="965"/>
        <v>8.92</v>
      </c>
      <c r="AI4654" s="390">
        <f t="shared" si="966"/>
        <v>9.5399999999999991</v>
      </c>
      <c r="AJ4654" s="390">
        <f t="shared" si="967"/>
        <v>8.5329999999999995</v>
      </c>
      <c r="AK4654" s="390">
        <f t="shared" si="968"/>
        <v>9.0739999999999998</v>
      </c>
      <c r="AL4654" s="390">
        <f t="shared" si="969"/>
        <v>9.1049999999999986</v>
      </c>
      <c r="AM4654" s="390">
        <f t="shared" si="970"/>
        <v>8.661999999999999</v>
      </c>
      <c r="AN4654" s="390">
        <f t="shared" si="971"/>
        <v>8.0670000000000002</v>
      </c>
      <c r="AO4654" s="390">
        <f t="shared" si="972"/>
        <v>8.7539999999999996</v>
      </c>
    </row>
    <row r="4655" spans="1:41" ht="15" customHeight="1" x14ac:dyDescent="0.25">
      <c r="A4655" s="127" t="s">
        <v>5805</v>
      </c>
      <c r="B4655" s="125" t="s">
        <v>169</v>
      </c>
      <c r="C4655" s="125" t="s">
        <v>5769</v>
      </c>
      <c r="D4655" s="125" t="s">
        <v>4819</v>
      </c>
      <c r="F4655" s="126">
        <v>10.79</v>
      </c>
      <c r="G4655" s="126">
        <v>11.18</v>
      </c>
      <c r="H4655" s="126">
        <v>8.94</v>
      </c>
      <c r="I4655" s="126"/>
      <c r="J4655" s="317"/>
      <c r="K4655" s="323">
        <f>ROUND(SUMIF('VGT-Bewegungsdaten'!B:B,A4655,'VGT-Bewegungsdaten'!C:C),3)</f>
        <v>0</v>
      </c>
      <c r="L4655" s="324">
        <f>ROUND(SUMIF('VGT-Bewegungsdaten'!B:B,$A4655,'VGT-Bewegungsdaten'!D:D),2)</f>
        <v>0</v>
      </c>
      <c r="N4655" s="376" t="s">
        <v>4930</v>
      </c>
      <c r="O4655" s="376" t="s">
        <v>4950</v>
      </c>
      <c r="P4655" s="326">
        <f>ROUND(SUMIF('AV-Bewegungsdaten'!B:B,A4655,'AV-Bewegungsdaten'!C:C),3)</f>
        <v>0</v>
      </c>
      <c r="Q4655" s="324">
        <f>ROUND(SUMIF('AV-Bewegungsdaten'!B:B,$A4655,'AV-Bewegungsdaten'!D:D),2)</f>
        <v>0</v>
      </c>
      <c r="T4655" s="327"/>
      <c r="U4655" s="326">
        <f>ROUND(SUMIF('DV-Bewegungsdaten'!B:B,Kategorien!A4655,'DV-Bewegungsdaten'!D:D),3)</f>
        <v>0</v>
      </c>
      <c r="V4655" s="324">
        <f>ROUND(SUMIF('DV-Bewegungsdaten'!B:B,Kategorien!A4655,'DV-Bewegungsdaten'!E:E),3)</f>
        <v>0</v>
      </c>
      <c r="AD4655" s="390">
        <f t="shared" si="961"/>
        <v>5.274</v>
      </c>
      <c r="AE4655" s="390">
        <f t="shared" si="962"/>
        <v>6.9669999999999996</v>
      </c>
      <c r="AF4655" s="390">
        <f t="shared" si="963"/>
        <v>8.1050000000000004</v>
      </c>
      <c r="AG4655" s="390">
        <f t="shared" si="964"/>
        <v>8.0079999999999991</v>
      </c>
      <c r="AH4655" s="390">
        <f t="shared" si="965"/>
        <v>7.65</v>
      </c>
      <c r="AI4655" s="390">
        <f t="shared" si="966"/>
        <v>8.27</v>
      </c>
      <c r="AJ4655" s="390">
        <f t="shared" si="967"/>
        <v>7.2629999999999999</v>
      </c>
      <c r="AK4655" s="390">
        <f t="shared" si="968"/>
        <v>7.8040000000000003</v>
      </c>
      <c r="AL4655" s="390">
        <f t="shared" si="969"/>
        <v>7.8349999999999991</v>
      </c>
      <c r="AM4655" s="390">
        <f t="shared" si="970"/>
        <v>7.3919999999999995</v>
      </c>
      <c r="AN4655" s="390">
        <f t="shared" si="971"/>
        <v>6.7969999999999997</v>
      </c>
      <c r="AO4655" s="390">
        <f t="shared" si="972"/>
        <v>7.484</v>
      </c>
    </row>
    <row r="4656" spans="1:41" ht="15" customHeight="1" x14ac:dyDescent="0.25">
      <c r="A4656" s="127" t="s">
        <v>5806</v>
      </c>
      <c r="B4656" s="125" t="s">
        <v>169</v>
      </c>
      <c r="C4656" s="125" t="s">
        <v>5769</v>
      </c>
      <c r="D4656" s="125" t="s">
        <v>4820</v>
      </c>
      <c r="F4656" s="126">
        <v>8.59</v>
      </c>
      <c r="G4656" s="126">
        <v>8.98</v>
      </c>
      <c r="H4656" s="126">
        <v>7.18</v>
      </c>
      <c r="I4656" s="126"/>
      <c r="J4656" s="317"/>
      <c r="K4656" s="323">
        <f>ROUND(SUMIF('VGT-Bewegungsdaten'!B:B,A4656,'VGT-Bewegungsdaten'!C:C),3)</f>
        <v>0</v>
      </c>
      <c r="L4656" s="324">
        <f>ROUND(SUMIF('VGT-Bewegungsdaten'!B:B,$A4656,'VGT-Bewegungsdaten'!D:D),2)</f>
        <v>0</v>
      </c>
      <c r="N4656" s="376" t="s">
        <v>4930</v>
      </c>
      <c r="O4656" s="376" t="s">
        <v>4950</v>
      </c>
      <c r="P4656" s="326">
        <f>ROUND(SUMIF('AV-Bewegungsdaten'!B:B,A4656,'AV-Bewegungsdaten'!C:C),3)</f>
        <v>0</v>
      </c>
      <c r="Q4656" s="324">
        <f>ROUND(SUMIF('AV-Bewegungsdaten'!B:B,$A4656,'AV-Bewegungsdaten'!D:D),2)</f>
        <v>0</v>
      </c>
      <c r="T4656" s="327"/>
      <c r="U4656" s="326">
        <f>ROUND(SUMIF('DV-Bewegungsdaten'!B:B,Kategorien!A4656,'DV-Bewegungsdaten'!D:D),3)</f>
        <v>0</v>
      </c>
      <c r="V4656" s="324">
        <f>ROUND(SUMIF('DV-Bewegungsdaten'!B:B,Kategorien!A4656,'DV-Bewegungsdaten'!E:E),3)</f>
        <v>0</v>
      </c>
      <c r="AD4656" s="390">
        <f t="shared" si="961"/>
        <v>3.0740000000000007</v>
      </c>
      <c r="AE4656" s="390">
        <f t="shared" si="962"/>
        <v>4.7670000000000003</v>
      </c>
      <c r="AF4656" s="390">
        <f t="shared" si="963"/>
        <v>5.9050000000000002</v>
      </c>
      <c r="AG4656" s="390">
        <f t="shared" si="964"/>
        <v>5.8079999999999998</v>
      </c>
      <c r="AH4656" s="390">
        <f t="shared" si="965"/>
        <v>5.4500000000000011</v>
      </c>
      <c r="AI4656" s="390">
        <f t="shared" si="966"/>
        <v>6.07</v>
      </c>
      <c r="AJ4656" s="390">
        <f t="shared" si="967"/>
        <v>5.0630000000000006</v>
      </c>
      <c r="AK4656" s="390">
        <f t="shared" si="968"/>
        <v>5.604000000000001</v>
      </c>
      <c r="AL4656" s="390">
        <f t="shared" si="969"/>
        <v>5.6349999999999998</v>
      </c>
      <c r="AM4656" s="390">
        <f t="shared" si="970"/>
        <v>5.1920000000000002</v>
      </c>
      <c r="AN4656" s="390">
        <f t="shared" si="971"/>
        <v>4.5970000000000004</v>
      </c>
      <c r="AO4656" s="390">
        <f t="shared" si="972"/>
        <v>5.2840000000000007</v>
      </c>
    </row>
    <row r="4657" spans="1:41" ht="15" customHeight="1" x14ac:dyDescent="0.25">
      <c r="A4657" s="127" t="s">
        <v>5807</v>
      </c>
      <c r="B4657" s="125" t="s">
        <v>169</v>
      </c>
      <c r="C4657" s="125" t="s">
        <v>5771</v>
      </c>
      <c r="D4657" s="125" t="s">
        <v>4817</v>
      </c>
      <c r="F4657" s="126">
        <v>12.37</v>
      </c>
      <c r="G4657" s="126">
        <v>12.76</v>
      </c>
      <c r="H4657" s="126">
        <v>10.210000000000001</v>
      </c>
      <c r="I4657" s="126"/>
      <c r="J4657" s="317"/>
      <c r="K4657" s="323">
        <f>ROUND(SUMIF('VGT-Bewegungsdaten'!B:B,A4657,'VGT-Bewegungsdaten'!C:C),3)</f>
        <v>0</v>
      </c>
      <c r="L4657" s="324">
        <f>ROUND(SUMIF('VGT-Bewegungsdaten'!B:B,$A4657,'VGT-Bewegungsdaten'!D:D),2)</f>
        <v>0</v>
      </c>
      <c r="N4657" s="376" t="s">
        <v>4930</v>
      </c>
      <c r="O4657" s="376" t="s">
        <v>4950</v>
      </c>
      <c r="P4657" s="326">
        <f>ROUND(SUMIF('AV-Bewegungsdaten'!B:B,A4657,'AV-Bewegungsdaten'!C:C),3)</f>
        <v>0</v>
      </c>
      <c r="Q4657" s="324">
        <f>ROUND(SUMIF('AV-Bewegungsdaten'!B:B,$A4657,'AV-Bewegungsdaten'!D:D),2)</f>
        <v>0</v>
      </c>
      <c r="T4657" s="327"/>
      <c r="U4657" s="326">
        <f>ROUND(SUMIF('DV-Bewegungsdaten'!B:B,Kategorien!A4657,'DV-Bewegungsdaten'!D:D),3)</f>
        <v>0</v>
      </c>
      <c r="V4657" s="324">
        <f>ROUND(SUMIF('DV-Bewegungsdaten'!B:B,Kategorien!A4657,'DV-Bewegungsdaten'!E:E),3)</f>
        <v>0</v>
      </c>
      <c r="AD4657" s="390">
        <f t="shared" si="961"/>
        <v>6.8540000000000001</v>
      </c>
      <c r="AE4657" s="390">
        <f t="shared" si="962"/>
        <v>8.5470000000000006</v>
      </c>
      <c r="AF4657" s="390">
        <f t="shared" si="963"/>
        <v>9.6849999999999987</v>
      </c>
      <c r="AG4657" s="390">
        <f t="shared" si="964"/>
        <v>9.5879999999999992</v>
      </c>
      <c r="AH4657" s="390">
        <f t="shared" si="965"/>
        <v>9.23</v>
      </c>
      <c r="AI4657" s="390">
        <f t="shared" si="966"/>
        <v>9.85</v>
      </c>
      <c r="AJ4657" s="390">
        <f t="shared" si="967"/>
        <v>8.843</v>
      </c>
      <c r="AK4657" s="390">
        <f t="shared" si="968"/>
        <v>9.3840000000000003</v>
      </c>
      <c r="AL4657" s="390">
        <f t="shared" si="969"/>
        <v>9.4149999999999991</v>
      </c>
      <c r="AM4657" s="390">
        <f t="shared" si="970"/>
        <v>8.9719999999999995</v>
      </c>
      <c r="AN4657" s="390">
        <f t="shared" si="971"/>
        <v>8.3769999999999989</v>
      </c>
      <c r="AO4657" s="390">
        <f t="shared" si="972"/>
        <v>9.0640000000000001</v>
      </c>
    </row>
    <row r="4658" spans="1:41" ht="15" customHeight="1" x14ac:dyDescent="0.25">
      <c r="A4658" s="127" t="s">
        <v>5808</v>
      </c>
      <c r="B4658" s="125" t="s">
        <v>169</v>
      </c>
      <c r="C4658" s="125" t="s">
        <v>5771</v>
      </c>
      <c r="D4658" s="125" t="s">
        <v>4818</v>
      </c>
      <c r="F4658" s="126">
        <v>12.03</v>
      </c>
      <c r="G4658" s="126">
        <v>12.42</v>
      </c>
      <c r="H4658" s="126">
        <v>9.94</v>
      </c>
      <c r="I4658" s="126"/>
      <c r="J4658" s="317"/>
      <c r="K4658" s="323">
        <f>ROUND(SUMIF('VGT-Bewegungsdaten'!B:B,A4658,'VGT-Bewegungsdaten'!C:C),3)</f>
        <v>0</v>
      </c>
      <c r="L4658" s="324">
        <f>ROUND(SUMIF('VGT-Bewegungsdaten'!B:B,$A4658,'VGT-Bewegungsdaten'!D:D),2)</f>
        <v>0</v>
      </c>
      <c r="N4658" s="376" t="s">
        <v>4930</v>
      </c>
      <c r="O4658" s="376" t="s">
        <v>4950</v>
      </c>
      <c r="P4658" s="326">
        <f>ROUND(SUMIF('AV-Bewegungsdaten'!B:B,A4658,'AV-Bewegungsdaten'!C:C),3)</f>
        <v>0</v>
      </c>
      <c r="Q4658" s="324">
        <f>ROUND(SUMIF('AV-Bewegungsdaten'!B:B,$A4658,'AV-Bewegungsdaten'!D:D),2)</f>
        <v>0</v>
      </c>
      <c r="T4658" s="327"/>
      <c r="U4658" s="326">
        <f>ROUND(SUMIF('DV-Bewegungsdaten'!B:B,Kategorien!A4658,'DV-Bewegungsdaten'!D:D),3)</f>
        <v>0</v>
      </c>
      <c r="V4658" s="324">
        <f>ROUND(SUMIF('DV-Bewegungsdaten'!B:B,Kategorien!A4658,'DV-Bewegungsdaten'!E:E),3)</f>
        <v>0</v>
      </c>
      <c r="AD4658" s="390">
        <f t="shared" si="961"/>
        <v>6.5140000000000002</v>
      </c>
      <c r="AE4658" s="390">
        <f t="shared" si="962"/>
        <v>8.2070000000000007</v>
      </c>
      <c r="AF4658" s="390">
        <f t="shared" si="963"/>
        <v>9.3449999999999989</v>
      </c>
      <c r="AG4658" s="390">
        <f t="shared" si="964"/>
        <v>9.2479999999999993</v>
      </c>
      <c r="AH4658" s="390">
        <f t="shared" si="965"/>
        <v>8.89</v>
      </c>
      <c r="AI4658" s="390">
        <f t="shared" si="966"/>
        <v>9.51</v>
      </c>
      <c r="AJ4658" s="390">
        <f t="shared" si="967"/>
        <v>8.5030000000000001</v>
      </c>
      <c r="AK4658" s="390">
        <f t="shared" si="968"/>
        <v>9.0440000000000005</v>
      </c>
      <c r="AL4658" s="390">
        <f t="shared" si="969"/>
        <v>9.0749999999999993</v>
      </c>
      <c r="AM4658" s="390">
        <f t="shared" si="970"/>
        <v>8.6319999999999997</v>
      </c>
      <c r="AN4658" s="390">
        <f t="shared" si="971"/>
        <v>8.036999999999999</v>
      </c>
      <c r="AO4658" s="390">
        <f t="shared" si="972"/>
        <v>8.7240000000000002</v>
      </c>
    </row>
    <row r="4659" spans="1:41" ht="15" customHeight="1" x14ac:dyDescent="0.25">
      <c r="A4659" s="127" t="s">
        <v>5809</v>
      </c>
      <c r="B4659" s="125" t="s">
        <v>169</v>
      </c>
      <c r="C4659" s="125" t="s">
        <v>5771</v>
      </c>
      <c r="D4659" s="125" t="s">
        <v>4819</v>
      </c>
      <c r="F4659" s="126">
        <v>10.76</v>
      </c>
      <c r="G4659" s="126">
        <v>11.15</v>
      </c>
      <c r="H4659" s="126">
        <v>8.92</v>
      </c>
      <c r="I4659" s="126"/>
      <c r="J4659" s="317"/>
      <c r="K4659" s="323">
        <f>ROUND(SUMIF('VGT-Bewegungsdaten'!B:B,A4659,'VGT-Bewegungsdaten'!C:C),3)</f>
        <v>0</v>
      </c>
      <c r="L4659" s="324">
        <f>ROUND(SUMIF('VGT-Bewegungsdaten'!B:B,$A4659,'VGT-Bewegungsdaten'!D:D),2)</f>
        <v>0</v>
      </c>
      <c r="N4659" s="376" t="s">
        <v>4930</v>
      </c>
      <c r="O4659" s="376" t="s">
        <v>4950</v>
      </c>
      <c r="P4659" s="326">
        <f>ROUND(SUMIF('AV-Bewegungsdaten'!B:B,A4659,'AV-Bewegungsdaten'!C:C),3)</f>
        <v>0</v>
      </c>
      <c r="Q4659" s="324">
        <f>ROUND(SUMIF('AV-Bewegungsdaten'!B:B,$A4659,'AV-Bewegungsdaten'!D:D),2)</f>
        <v>0</v>
      </c>
      <c r="T4659" s="327"/>
      <c r="U4659" s="326">
        <f>ROUND(SUMIF('DV-Bewegungsdaten'!B:B,Kategorien!A4659,'DV-Bewegungsdaten'!D:D),3)</f>
        <v>0</v>
      </c>
      <c r="V4659" s="324">
        <f>ROUND(SUMIF('DV-Bewegungsdaten'!B:B,Kategorien!A4659,'DV-Bewegungsdaten'!E:E),3)</f>
        <v>0</v>
      </c>
      <c r="AD4659" s="390">
        <f t="shared" si="961"/>
        <v>5.2440000000000007</v>
      </c>
      <c r="AE4659" s="390">
        <f t="shared" si="962"/>
        <v>6.9370000000000003</v>
      </c>
      <c r="AF4659" s="390">
        <f t="shared" si="963"/>
        <v>8.0749999999999993</v>
      </c>
      <c r="AG4659" s="390">
        <f t="shared" si="964"/>
        <v>7.9779999999999998</v>
      </c>
      <c r="AH4659" s="390">
        <f t="shared" si="965"/>
        <v>7.620000000000001</v>
      </c>
      <c r="AI4659" s="390">
        <f t="shared" si="966"/>
        <v>8.24</v>
      </c>
      <c r="AJ4659" s="390">
        <f t="shared" si="967"/>
        <v>7.2330000000000005</v>
      </c>
      <c r="AK4659" s="390">
        <f t="shared" si="968"/>
        <v>7.7740000000000009</v>
      </c>
      <c r="AL4659" s="390">
        <f t="shared" si="969"/>
        <v>7.8049999999999997</v>
      </c>
      <c r="AM4659" s="390">
        <f t="shared" si="970"/>
        <v>7.3620000000000001</v>
      </c>
      <c r="AN4659" s="390">
        <f t="shared" si="971"/>
        <v>6.7670000000000003</v>
      </c>
      <c r="AO4659" s="390">
        <f t="shared" si="972"/>
        <v>7.4540000000000006</v>
      </c>
    </row>
    <row r="4660" spans="1:41" ht="15" customHeight="1" x14ac:dyDescent="0.25">
      <c r="A4660" s="127" t="s">
        <v>5810</v>
      </c>
      <c r="B4660" s="125" t="s">
        <v>169</v>
      </c>
      <c r="C4660" s="125" t="s">
        <v>5771</v>
      </c>
      <c r="D4660" s="125" t="s">
        <v>4820</v>
      </c>
      <c r="F4660" s="126">
        <v>8.57</v>
      </c>
      <c r="G4660" s="126">
        <v>8.9600000000000009</v>
      </c>
      <c r="H4660" s="126">
        <v>7.17</v>
      </c>
      <c r="I4660" s="126"/>
      <c r="J4660" s="317"/>
      <c r="K4660" s="323">
        <f>ROUND(SUMIF('VGT-Bewegungsdaten'!B:B,A4660,'VGT-Bewegungsdaten'!C:C),3)</f>
        <v>0</v>
      </c>
      <c r="L4660" s="324">
        <f>ROUND(SUMIF('VGT-Bewegungsdaten'!B:B,$A4660,'VGT-Bewegungsdaten'!D:D),2)</f>
        <v>0</v>
      </c>
      <c r="N4660" s="376" t="s">
        <v>4930</v>
      </c>
      <c r="O4660" s="376" t="s">
        <v>4950</v>
      </c>
      <c r="P4660" s="326">
        <f>ROUND(SUMIF('AV-Bewegungsdaten'!B:B,A4660,'AV-Bewegungsdaten'!C:C),3)</f>
        <v>0</v>
      </c>
      <c r="Q4660" s="324">
        <f>ROUND(SUMIF('AV-Bewegungsdaten'!B:B,$A4660,'AV-Bewegungsdaten'!D:D),2)</f>
        <v>0</v>
      </c>
      <c r="T4660" s="327"/>
      <c r="U4660" s="326">
        <f>ROUND(SUMIF('DV-Bewegungsdaten'!B:B,Kategorien!A4660,'DV-Bewegungsdaten'!D:D),3)</f>
        <v>0</v>
      </c>
      <c r="V4660" s="324">
        <f>ROUND(SUMIF('DV-Bewegungsdaten'!B:B,Kategorien!A4660,'DV-Bewegungsdaten'!E:E),3)</f>
        <v>0</v>
      </c>
      <c r="AD4660" s="390">
        <f t="shared" si="961"/>
        <v>3.0540000000000012</v>
      </c>
      <c r="AE4660" s="390">
        <f t="shared" si="962"/>
        <v>4.7470000000000008</v>
      </c>
      <c r="AF4660" s="390">
        <f t="shared" si="963"/>
        <v>5.8850000000000007</v>
      </c>
      <c r="AG4660" s="390">
        <f t="shared" si="964"/>
        <v>5.7880000000000003</v>
      </c>
      <c r="AH4660" s="390">
        <f t="shared" si="965"/>
        <v>5.4300000000000015</v>
      </c>
      <c r="AI4660" s="390">
        <f t="shared" si="966"/>
        <v>6.0500000000000007</v>
      </c>
      <c r="AJ4660" s="390">
        <f t="shared" si="967"/>
        <v>5.043000000000001</v>
      </c>
      <c r="AK4660" s="390">
        <f t="shared" si="968"/>
        <v>5.5840000000000014</v>
      </c>
      <c r="AL4660" s="390">
        <f t="shared" si="969"/>
        <v>5.6150000000000002</v>
      </c>
      <c r="AM4660" s="390">
        <f t="shared" si="970"/>
        <v>5.1720000000000006</v>
      </c>
      <c r="AN4660" s="390">
        <f t="shared" si="971"/>
        <v>4.5770000000000008</v>
      </c>
      <c r="AO4660" s="390">
        <f t="shared" si="972"/>
        <v>5.2640000000000011</v>
      </c>
    </row>
    <row r="4661" spans="1:41" ht="15" customHeight="1" x14ac:dyDescent="0.25">
      <c r="A4661" s="127" t="s">
        <v>5811</v>
      </c>
      <c r="B4661" s="125" t="s">
        <v>169</v>
      </c>
      <c r="C4661" s="125" t="s">
        <v>5773</v>
      </c>
      <c r="D4661" s="125" t="s">
        <v>4817</v>
      </c>
      <c r="F4661" s="126">
        <v>12.34</v>
      </c>
      <c r="G4661" s="126">
        <v>12.73</v>
      </c>
      <c r="H4661" s="126">
        <v>10.18</v>
      </c>
      <c r="I4661" s="126"/>
      <c r="J4661" s="317"/>
      <c r="K4661" s="323">
        <f>ROUND(SUMIF('VGT-Bewegungsdaten'!B:B,A4661,'VGT-Bewegungsdaten'!C:C),3)</f>
        <v>0</v>
      </c>
      <c r="L4661" s="324">
        <f>ROUND(SUMIF('VGT-Bewegungsdaten'!B:B,$A4661,'VGT-Bewegungsdaten'!D:D),2)</f>
        <v>0</v>
      </c>
      <c r="N4661" s="376" t="s">
        <v>4930</v>
      </c>
      <c r="O4661" s="376" t="s">
        <v>4950</v>
      </c>
      <c r="P4661" s="326">
        <f>ROUND(SUMIF('AV-Bewegungsdaten'!B:B,A4661,'AV-Bewegungsdaten'!C:C),3)</f>
        <v>0</v>
      </c>
      <c r="Q4661" s="324">
        <f>ROUND(SUMIF('AV-Bewegungsdaten'!B:B,$A4661,'AV-Bewegungsdaten'!D:D),2)</f>
        <v>0</v>
      </c>
      <c r="T4661" s="327"/>
      <c r="U4661" s="326">
        <f>ROUND(SUMIF('DV-Bewegungsdaten'!B:B,Kategorien!A4661,'DV-Bewegungsdaten'!D:D),3)</f>
        <v>0</v>
      </c>
      <c r="V4661" s="324">
        <f>ROUND(SUMIF('DV-Bewegungsdaten'!B:B,Kategorien!A4661,'DV-Bewegungsdaten'!E:E),3)</f>
        <v>0</v>
      </c>
      <c r="AD4661" s="390">
        <f t="shared" si="961"/>
        <v>6.8240000000000007</v>
      </c>
      <c r="AE4661" s="390">
        <f t="shared" si="962"/>
        <v>8.5169999999999995</v>
      </c>
      <c r="AF4661" s="390">
        <f t="shared" si="963"/>
        <v>9.6550000000000011</v>
      </c>
      <c r="AG4661" s="390">
        <f t="shared" si="964"/>
        <v>9.5579999999999998</v>
      </c>
      <c r="AH4661" s="390">
        <f t="shared" si="965"/>
        <v>9.2000000000000011</v>
      </c>
      <c r="AI4661" s="390">
        <f t="shared" si="966"/>
        <v>9.82</v>
      </c>
      <c r="AJ4661" s="390">
        <f t="shared" si="967"/>
        <v>8.8130000000000006</v>
      </c>
      <c r="AK4661" s="390">
        <f t="shared" si="968"/>
        <v>9.354000000000001</v>
      </c>
      <c r="AL4661" s="390">
        <f t="shared" si="969"/>
        <v>9.3849999999999998</v>
      </c>
      <c r="AM4661" s="390">
        <f t="shared" si="970"/>
        <v>8.9420000000000002</v>
      </c>
      <c r="AN4661" s="390">
        <f t="shared" si="971"/>
        <v>8.3470000000000013</v>
      </c>
      <c r="AO4661" s="390">
        <f t="shared" si="972"/>
        <v>9.0340000000000007</v>
      </c>
    </row>
    <row r="4662" spans="1:41" ht="15" customHeight="1" x14ac:dyDescent="0.25">
      <c r="A4662" s="127" t="s">
        <v>5812</v>
      </c>
      <c r="B4662" s="125" t="s">
        <v>169</v>
      </c>
      <c r="C4662" s="125" t="s">
        <v>5773</v>
      </c>
      <c r="D4662" s="125" t="s">
        <v>4818</v>
      </c>
      <c r="F4662" s="126">
        <v>12</v>
      </c>
      <c r="G4662" s="126">
        <v>12.39</v>
      </c>
      <c r="H4662" s="126">
        <v>9.91</v>
      </c>
      <c r="I4662" s="126"/>
      <c r="J4662" s="317"/>
      <c r="K4662" s="323">
        <f>ROUND(SUMIF('VGT-Bewegungsdaten'!B:B,A4662,'VGT-Bewegungsdaten'!C:C),3)</f>
        <v>0</v>
      </c>
      <c r="L4662" s="324">
        <f>ROUND(SUMIF('VGT-Bewegungsdaten'!B:B,$A4662,'VGT-Bewegungsdaten'!D:D),2)</f>
        <v>0</v>
      </c>
      <c r="N4662" s="376" t="s">
        <v>4930</v>
      </c>
      <c r="O4662" s="376" t="s">
        <v>4950</v>
      </c>
      <c r="P4662" s="326">
        <f>ROUND(SUMIF('AV-Bewegungsdaten'!B:B,A4662,'AV-Bewegungsdaten'!C:C),3)</f>
        <v>0</v>
      </c>
      <c r="Q4662" s="324">
        <f>ROUND(SUMIF('AV-Bewegungsdaten'!B:B,$A4662,'AV-Bewegungsdaten'!D:D),2)</f>
        <v>0</v>
      </c>
      <c r="T4662" s="327"/>
      <c r="U4662" s="326">
        <f>ROUND(SUMIF('DV-Bewegungsdaten'!B:B,Kategorien!A4662,'DV-Bewegungsdaten'!D:D),3)</f>
        <v>0</v>
      </c>
      <c r="V4662" s="324">
        <f>ROUND(SUMIF('DV-Bewegungsdaten'!B:B,Kategorien!A4662,'DV-Bewegungsdaten'!E:E),3)</f>
        <v>0</v>
      </c>
      <c r="AD4662" s="390">
        <f t="shared" ref="AD4662:AD4725" si="973">MAX(0,$G4662-AR$7)</f>
        <v>6.4840000000000009</v>
      </c>
      <c r="AE4662" s="390">
        <f t="shared" ref="AE4662:AE4725" si="974">MAX(0,$G4662-AS$7)</f>
        <v>8.1769999999999996</v>
      </c>
      <c r="AF4662" s="390">
        <f t="shared" ref="AF4662:AF4725" si="975">MAX(0,$G4662-AT$7)</f>
        <v>9.3150000000000013</v>
      </c>
      <c r="AG4662" s="390">
        <f t="shared" ref="AG4662:AG4725" si="976">MAX(0,$G4662-AU$7)</f>
        <v>9.218</v>
      </c>
      <c r="AH4662" s="390">
        <f t="shared" ref="AH4662:AH4725" si="977">MAX(0,$G4662-AV$7)</f>
        <v>8.8600000000000012</v>
      </c>
      <c r="AI4662" s="390">
        <f t="shared" ref="AI4662:AI4725" si="978">MAX(0,$G4662-AW$7)</f>
        <v>9.48</v>
      </c>
      <c r="AJ4662" s="390">
        <f t="shared" ref="AJ4662:AJ4725" si="979">MAX(0,$G4662-AX$7)</f>
        <v>8.4730000000000008</v>
      </c>
      <c r="AK4662" s="390">
        <f t="shared" ref="AK4662:AK4725" si="980">MAX(0,$G4662-AY$7)</f>
        <v>9.0140000000000011</v>
      </c>
      <c r="AL4662" s="390">
        <f t="shared" ref="AL4662:AL4725" si="981">MAX(0,$G4662-AZ$7)</f>
        <v>9.0449999999999999</v>
      </c>
      <c r="AM4662" s="390">
        <f t="shared" ref="AM4662:AM4725" si="982">MAX(0,$G4662-BA$7)</f>
        <v>8.6020000000000003</v>
      </c>
      <c r="AN4662" s="390">
        <f t="shared" ref="AN4662:AN4725" si="983">MAX(0,$G4662-BB$7)</f>
        <v>8.0070000000000014</v>
      </c>
      <c r="AO4662" s="390">
        <f t="shared" ref="AO4662:AO4725" si="984">MAX(0,$G4662-BC$7)</f>
        <v>8.6940000000000008</v>
      </c>
    </row>
    <row r="4663" spans="1:41" ht="15" customHeight="1" x14ac:dyDescent="0.25">
      <c r="A4663" s="127" t="s">
        <v>5813</v>
      </c>
      <c r="B4663" s="125" t="s">
        <v>169</v>
      </c>
      <c r="C4663" s="125" t="s">
        <v>5773</v>
      </c>
      <c r="D4663" s="125" t="s">
        <v>4819</v>
      </c>
      <c r="F4663" s="126">
        <v>10.73</v>
      </c>
      <c r="G4663" s="126">
        <v>11.12</v>
      </c>
      <c r="H4663" s="126">
        <v>8.9</v>
      </c>
      <c r="I4663" s="126"/>
      <c r="J4663" s="317"/>
      <c r="K4663" s="323">
        <f>ROUND(SUMIF('VGT-Bewegungsdaten'!B:B,A4663,'VGT-Bewegungsdaten'!C:C),3)</f>
        <v>0</v>
      </c>
      <c r="L4663" s="324">
        <f>ROUND(SUMIF('VGT-Bewegungsdaten'!B:B,$A4663,'VGT-Bewegungsdaten'!D:D),2)</f>
        <v>0</v>
      </c>
      <c r="N4663" s="376" t="s">
        <v>4930</v>
      </c>
      <c r="O4663" s="376" t="s">
        <v>4950</v>
      </c>
      <c r="P4663" s="326">
        <f>ROUND(SUMIF('AV-Bewegungsdaten'!B:B,A4663,'AV-Bewegungsdaten'!C:C),3)</f>
        <v>0</v>
      </c>
      <c r="Q4663" s="324">
        <f>ROUND(SUMIF('AV-Bewegungsdaten'!B:B,$A4663,'AV-Bewegungsdaten'!D:D),2)</f>
        <v>0</v>
      </c>
      <c r="T4663" s="327"/>
      <c r="U4663" s="326">
        <f>ROUND(SUMIF('DV-Bewegungsdaten'!B:B,Kategorien!A4663,'DV-Bewegungsdaten'!D:D),3)</f>
        <v>0</v>
      </c>
      <c r="V4663" s="324">
        <f>ROUND(SUMIF('DV-Bewegungsdaten'!B:B,Kategorien!A4663,'DV-Bewegungsdaten'!E:E),3)</f>
        <v>0</v>
      </c>
      <c r="AD4663" s="390">
        <f t="shared" si="973"/>
        <v>5.2139999999999995</v>
      </c>
      <c r="AE4663" s="390">
        <f t="shared" si="974"/>
        <v>6.9069999999999991</v>
      </c>
      <c r="AF4663" s="390">
        <f t="shared" si="975"/>
        <v>8.0449999999999982</v>
      </c>
      <c r="AG4663" s="390">
        <f t="shared" si="976"/>
        <v>7.9479999999999986</v>
      </c>
      <c r="AH4663" s="390">
        <f t="shared" si="977"/>
        <v>7.59</v>
      </c>
      <c r="AI4663" s="390">
        <f t="shared" si="978"/>
        <v>8.2099999999999991</v>
      </c>
      <c r="AJ4663" s="390">
        <f t="shared" si="979"/>
        <v>7.2029999999999994</v>
      </c>
      <c r="AK4663" s="390">
        <f t="shared" si="980"/>
        <v>7.7439999999999998</v>
      </c>
      <c r="AL4663" s="390">
        <f t="shared" si="981"/>
        <v>7.7749999999999986</v>
      </c>
      <c r="AM4663" s="390">
        <f t="shared" si="982"/>
        <v>7.331999999999999</v>
      </c>
      <c r="AN4663" s="390">
        <f t="shared" si="983"/>
        <v>6.7369999999999992</v>
      </c>
      <c r="AO4663" s="390">
        <f t="shared" si="984"/>
        <v>7.4239999999999995</v>
      </c>
    </row>
    <row r="4664" spans="1:41" ht="15" customHeight="1" x14ac:dyDescent="0.25">
      <c r="A4664" s="127" t="s">
        <v>5814</v>
      </c>
      <c r="B4664" s="125" t="s">
        <v>169</v>
      </c>
      <c r="C4664" s="125" t="s">
        <v>5773</v>
      </c>
      <c r="D4664" s="125" t="s">
        <v>4820</v>
      </c>
      <c r="F4664" s="126">
        <v>8.5500000000000007</v>
      </c>
      <c r="G4664" s="126">
        <v>8.93</v>
      </c>
      <c r="H4664" s="126">
        <v>7.14</v>
      </c>
      <c r="I4664" s="126"/>
      <c r="J4664" s="317"/>
      <c r="K4664" s="323">
        <f>ROUND(SUMIF('VGT-Bewegungsdaten'!B:B,A4664,'VGT-Bewegungsdaten'!C:C),3)</f>
        <v>0</v>
      </c>
      <c r="L4664" s="324">
        <f>ROUND(SUMIF('VGT-Bewegungsdaten'!B:B,$A4664,'VGT-Bewegungsdaten'!D:D),2)</f>
        <v>0</v>
      </c>
      <c r="N4664" s="376" t="s">
        <v>4930</v>
      </c>
      <c r="O4664" s="376" t="s">
        <v>4950</v>
      </c>
      <c r="P4664" s="326">
        <f>ROUND(SUMIF('AV-Bewegungsdaten'!B:B,A4664,'AV-Bewegungsdaten'!C:C),3)</f>
        <v>0</v>
      </c>
      <c r="Q4664" s="324">
        <f>ROUND(SUMIF('AV-Bewegungsdaten'!B:B,$A4664,'AV-Bewegungsdaten'!D:D),2)</f>
        <v>0</v>
      </c>
      <c r="T4664" s="327"/>
      <c r="U4664" s="326">
        <f>ROUND(SUMIF('DV-Bewegungsdaten'!B:B,Kategorien!A4664,'DV-Bewegungsdaten'!D:D),3)</f>
        <v>0</v>
      </c>
      <c r="V4664" s="324">
        <f>ROUND(SUMIF('DV-Bewegungsdaten'!B:B,Kategorien!A4664,'DV-Bewegungsdaten'!E:E),3)</f>
        <v>0</v>
      </c>
      <c r="AD4664" s="390">
        <f t="shared" si="973"/>
        <v>3.024</v>
      </c>
      <c r="AE4664" s="390">
        <f t="shared" si="974"/>
        <v>4.7169999999999996</v>
      </c>
      <c r="AF4664" s="390">
        <f t="shared" si="975"/>
        <v>5.8549999999999995</v>
      </c>
      <c r="AG4664" s="390">
        <f t="shared" si="976"/>
        <v>5.7579999999999991</v>
      </c>
      <c r="AH4664" s="390">
        <f t="shared" si="977"/>
        <v>5.4</v>
      </c>
      <c r="AI4664" s="390">
        <f t="shared" si="978"/>
        <v>6.02</v>
      </c>
      <c r="AJ4664" s="390">
        <f t="shared" si="979"/>
        <v>5.0129999999999999</v>
      </c>
      <c r="AK4664" s="390">
        <f t="shared" si="980"/>
        <v>5.5540000000000003</v>
      </c>
      <c r="AL4664" s="390">
        <f t="shared" si="981"/>
        <v>5.5849999999999991</v>
      </c>
      <c r="AM4664" s="390">
        <f t="shared" si="982"/>
        <v>5.1419999999999995</v>
      </c>
      <c r="AN4664" s="390">
        <f t="shared" si="983"/>
        <v>4.5469999999999997</v>
      </c>
      <c r="AO4664" s="390">
        <f t="shared" si="984"/>
        <v>5.234</v>
      </c>
    </row>
    <row r="4665" spans="1:41" ht="15" customHeight="1" x14ac:dyDescent="0.25">
      <c r="A4665" s="127" t="s">
        <v>5815</v>
      </c>
      <c r="B4665" s="125" t="s">
        <v>169</v>
      </c>
      <c r="C4665" s="125" t="s">
        <v>5775</v>
      </c>
      <c r="D4665" s="125" t="s">
        <v>4817</v>
      </c>
      <c r="F4665" s="126">
        <v>12.31</v>
      </c>
      <c r="G4665" s="126">
        <v>12.7</v>
      </c>
      <c r="H4665" s="126">
        <v>10.16</v>
      </c>
      <c r="I4665" s="126"/>
      <c r="J4665" s="317"/>
      <c r="K4665" s="323">
        <f>ROUND(SUMIF('VGT-Bewegungsdaten'!B:B,A4665,'VGT-Bewegungsdaten'!C:C),3)</f>
        <v>0</v>
      </c>
      <c r="L4665" s="324">
        <f>ROUND(SUMIF('VGT-Bewegungsdaten'!B:B,$A4665,'VGT-Bewegungsdaten'!D:D),2)</f>
        <v>0</v>
      </c>
      <c r="N4665" s="376" t="s">
        <v>4930</v>
      </c>
      <c r="O4665" s="376" t="s">
        <v>4950</v>
      </c>
      <c r="P4665" s="326">
        <f>ROUND(SUMIF('AV-Bewegungsdaten'!B:B,A4665,'AV-Bewegungsdaten'!C:C),3)</f>
        <v>0</v>
      </c>
      <c r="Q4665" s="324">
        <f>ROUND(SUMIF('AV-Bewegungsdaten'!B:B,$A4665,'AV-Bewegungsdaten'!D:D),2)</f>
        <v>0</v>
      </c>
      <c r="T4665" s="327"/>
      <c r="U4665" s="326">
        <f>ROUND(SUMIF('DV-Bewegungsdaten'!B:B,Kategorien!A4665,'DV-Bewegungsdaten'!D:D),3)</f>
        <v>0</v>
      </c>
      <c r="V4665" s="324">
        <f>ROUND(SUMIF('DV-Bewegungsdaten'!B:B,Kategorien!A4665,'DV-Bewegungsdaten'!E:E),3)</f>
        <v>0</v>
      </c>
      <c r="AD4665" s="390">
        <f t="shared" si="973"/>
        <v>6.7939999999999996</v>
      </c>
      <c r="AE4665" s="390">
        <f t="shared" si="974"/>
        <v>8.4869999999999983</v>
      </c>
      <c r="AF4665" s="390">
        <f t="shared" si="975"/>
        <v>9.625</v>
      </c>
      <c r="AG4665" s="390">
        <f t="shared" si="976"/>
        <v>9.5279999999999987</v>
      </c>
      <c r="AH4665" s="390">
        <f t="shared" si="977"/>
        <v>9.17</v>
      </c>
      <c r="AI4665" s="390">
        <f t="shared" si="978"/>
        <v>9.7899999999999991</v>
      </c>
      <c r="AJ4665" s="390">
        <f t="shared" si="979"/>
        <v>8.7829999999999995</v>
      </c>
      <c r="AK4665" s="390">
        <f t="shared" si="980"/>
        <v>9.3239999999999998</v>
      </c>
      <c r="AL4665" s="390">
        <f t="shared" si="981"/>
        <v>9.3549999999999986</v>
      </c>
      <c r="AM4665" s="390">
        <f t="shared" si="982"/>
        <v>8.911999999999999</v>
      </c>
      <c r="AN4665" s="390">
        <f t="shared" si="983"/>
        <v>8.3170000000000002</v>
      </c>
      <c r="AO4665" s="390">
        <f t="shared" si="984"/>
        <v>9.0039999999999996</v>
      </c>
    </row>
    <row r="4666" spans="1:41" ht="15" customHeight="1" x14ac:dyDescent="0.25">
      <c r="A4666" s="127" t="s">
        <v>5816</v>
      </c>
      <c r="B4666" s="125" t="s">
        <v>169</v>
      </c>
      <c r="C4666" s="125" t="s">
        <v>5775</v>
      </c>
      <c r="D4666" s="125" t="s">
        <v>4818</v>
      </c>
      <c r="F4666" s="126">
        <v>11.97</v>
      </c>
      <c r="G4666" s="126">
        <v>12.36</v>
      </c>
      <c r="H4666" s="126">
        <v>9.89</v>
      </c>
      <c r="I4666" s="126"/>
      <c r="J4666" s="317"/>
      <c r="K4666" s="323">
        <f>ROUND(SUMIF('VGT-Bewegungsdaten'!B:B,A4666,'VGT-Bewegungsdaten'!C:C),3)</f>
        <v>0</v>
      </c>
      <c r="L4666" s="324">
        <f>ROUND(SUMIF('VGT-Bewegungsdaten'!B:B,$A4666,'VGT-Bewegungsdaten'!D:D),2)</f>
        <v>0</v>
      </c>
      <c r="N4666" s="376" t="s">
        <v>4930</v>
      </c>
      <c r="O4666" s="376" t="s">
        <v>4950</v>
      </c>
      <c r="P4666" s="326">
        <f>ROUND(SUMIF('AV-Bewegungsdaten'!B:B,A4666,'AV-Bewegungsdaten'!C:C),3)</f>
        <v>0</v>
      </c>
      <c r="Q4666" s="324">
        <f>ROUND(SUMIF('AV-Bewegungsdaten'!B:B,$A4666,'AV-Bewegungsdaten'!D:D),2)</f>
        <v>0</v>
      </c>
      <c r="T4666" s="327"/>
      <c r="U4666" s="326">
        <f>ROUND(SUMIF('DV-Bewegungsdaten'!B:B,Kategorien!A4666,'DV-Bewegungsdaten'!D:D),3)</f>
        <v>0</v>
      </c>
      <c r="V4666" s="324">
        <f>ROUND(SUMIF('DV-Bewegungsdaten'!B:B,Kategorien!A4666,'DV-Bewegungsdaten'!E:E),3)</f>
        <v>0</v>
      </c>
      <c r="AD4666" s="390">
        <f t="shared" si="973"/>
        <v>6.4539999999999997</v>
      </c>
      <c r="AE4666" s="390">
        <f t="shared" si="974"/>
        <v>8.1469999999999985</v>
      </c>
      <c r="AF4666" s="390">
        <f t="shared" si="975"/>
        <v>9.2850000000000001</v>
      </c>
      <c r="AG4666" s="390">
        <f t="shared" si="976"/>
        <v>9.1879999999999988</v>
      </c>
      <c r="AH4666" s="390">
        <f t="shared" si="977"/>
        <v>8.83</v>
      </c>
      <c r="AI4666" s="390">
        <f t="shared" si="978"/>
        <v>9.4499999999999993</v>
      </c>
      <c r="AJ4666" s="390">
        <f t="shared" si="979"/>
        <v>8.4429999999999996</v>
      </c>
      <c r="AK4666" s="390">
        <f t="shared" si="980"/>
        <v>8.984</v>
      </c>
      <c r="AL4666" s="390">
        <f t="shared" si="981"/>
        <v>9.0149999999999988</v>
      </c>
      <c r="AM4666" s="390">
        <f t="shared" si="982"/>
        <v>8.5719999999999992</v>
      </c>
      <c r="AN4666" s="390">
        <f t="shared" si="983"/>
        <v>7.9769999999999994</v>
      </c>
      <c r="AO4666" s="390">
        <f t="shared" si="984"/>
        <v>8.6639999999999997</v>
      </c>
    </row>
    <row r="4667" spans="1:41" ht="15" customHeight="1" x14ac:dyDescent="0.25">
      <c r="A4667" s="127" t="s">
        <v>5817</v>
      </c>
      <c r="B4667" s="125" t="s">
        <v>169</v>
      </c>
      <c r="C4667" s="125" t="s">
        <v>5775</v>
      </c>
      <c r="D4667" s="125" t="s">
        <v>4819</v>
      </c>
      <c r="F4667" s="126">
        <v>10.71</v>
      </c>
      <c r="G4667" s="126">
        <v>11.09</v>
      </c>
      <c r="H4667" s="126">
        <v>8.8699999999999992</v>
      </c>
      <c r="I4667" s="126"/>
      <c r="J4667" s="317"/>
      <c r="K4667" s="323">
        <f>ROUND(SUMIF('VGT-Bewegungsdaten'!B:B,A4667,'VGT-Bewegungsdaten'!C:C),3)</f>
        <v>0</v>
      </c>
      <c r="L4667" s="324">
        <f>ROUND(SUMIF('VGT-Bewegungsdaten'!B:B,$A4667,'VGT-Bewegungsdaten'!D:D),2)</f>
        <v>0</v>
      </c>
      <c r="N4667" s="376" t="s">
        <v>4930</v>
      </c>
      <c r="O4667" s="376" t="s">
        <v>4950</v>
      </c>
      <c r="P4667" s="326">
        <f>ROUND(SUMIF('AV-Bewegungsdaten'!B:B,A4667,'AV-Bewegungsdaten'!C:C),3)</f>
        <v>0</v>
      </c>
      <c r="Q4667" s="324">
        <f>ROUND(SUMIF('AV-Bewegungsdaten'!B:B,$A4667,'AV-Bewegungsdaten'!D:D),2)</f>
        <v>0</v>
      </c>
      <c r="T4667" s="327"/>
      <c r="U4667" s="326">
        <f>ROUND(SUMIF('DV-Bewegungsdaten'!B:B,Kategorien!A4667,'DV-Bewegungsdaten'!D:D),3)</f>
        <v>0</v>
      </c>
      <c r="V4667" s="324">
        <f>ROUND(SUMIF('DV-Bewegungsdaten'!B:B,Kategorien!A4667,'DV-Bewegungsdaten'!E:E),3)</f>
        <v>0</v>
      </c>
      <c r="AD4667" s="390">
        <f t="shared" si="973"/>
        <v>5.1840000000000002</v>
      </c>
      <c r="AE4667" s="390">
        <f t="shared" si="974"/>
        <v>6.8769999999999998</v>
      </c>
      <c r="AF4667" s="390">
        <f t="shared" si="975"/>
        <v>8.0150000000000006</v>
      </c>
      <c r="AG4667" s="390">
        <f t="shared" si="976"/>
        <v>7.9179999999999993</v>
      </c>
      <c r="AH4667" s="390">
        <f t="shared" si="977"/>
        <v>7.5600000000000005</v>
      </c>
      <c r="AI4667" s="390">
        <f t="shared" si="978"/>
        <v>8.18</v>
      </c>
      <c r="AJ4667" s="390">
        <f t="shared" si="979"/>
        <v>7.173</v>
      </c>
      <c r="AK4667" s="390">
        <f t="shared" si="980"/>
        <v>7.7140000000000004</v>
      </c>
      <c r="AL4667" s="390">
        <f t="shared" si="981"/>
        <v>7.7449999999999992</v>
      </c>
      <c r="AM4667" s="390">
        <f t="shared" si="982"/>
        <v>7.3019999999999996</v>
      </c>
      <c r="AN4667" s="390">
        <f t="shared" si="983"/>
        <v>6.7069999999999999</v>
      </c>
      <c r="AO4667" s="390">
        <f t="shared" si="984"/>
        <v>7.3940000000000001</v>
      </c>
    </row>
    <row r="4668" spans="1:41" ht="15" customHeight="1" x14ac:dyDescent="0.25">
      <c r="A4668" s="127" t="s">
        <v>5818</v>
      </c>
      <c r="B4668" s="125" t="s">
        <v>169</v>
      </c>
      <c r="C4668" s="125" t="s">
        <v>5775</v>
      </c>
      <c r="D4668" s="125" t="s">
        <v>4820</v>
      </c>
      <c r="F4668" s="126">
        <v>8.5299999999999994</v>
      </c>
      <c r="G4668" s="126">
        <v>8.91</v>
      </c>
      <c r="H4668" s="126">
        <v>7.13</v>
      </c>
      <c r="I4668" s="126"/>
      <c r="J4668" s="317"/>
      <c r="K4668" s="323">
        <f>ROUND(SUMIF('VGT-Bewegungsdaten'!B:B,A4668,'VGT-Bewegungsdaten'!C:C),3)</f>
        <v>0</v>
      </c>
      <c r="L4668" s="324">
        <f>ROUND(SUMIF('VGT-Bewegungsdaten'!B:B,$A4668,'VGT-Bewegungsdaten'!D:D),2)</f>
        <v>0</v>
      </c>
      <c r="N4668" s="376" t="s">
        <v>4930</v>
      </c>
      <c r="O4668" s="376" t="s">
        <v>4950</v>
      </c>
      <c r="P4668" s="326">
        <f>ROUND(SUMIF('AV-Bewegungsdaten'!B:B,A4668,'AV-Bewegungsdaten'!C:C),3)</f>
        <v>0</v>
      </c>
      <c r="Q4668" s="324">
        <f>ROUND(SUMIF('AV-Bewegungsdaten'!B:B,$A4668,'AV-Bewegungsdaten'!D:D),2)</f>
        <v>0</v>
      </c>
      <c r="T4668" s="327"/>
      <c r="U4668" s="326">
        <f>ROUND(SUMIF('DV-Bewegungsdaten'!B:B,Kategorien!A4668,'DV-Bewegungsdaten'!D:D),3)</f>
        <v>0</v>
      </c>
      <c r="V4668" s="324">
        <f>ROUND(SUMIF('DV-Bewegungsdaten'!B:B,Kategorien!A4668,'DV-Bewegungsdaten'!E:E),3)</f>
        <v>0</v>
      </c>
      <c r="AD4668" s="390">
        <f t="shared" si="973"/>
        <v>3.0040000000000004</v>
      </c>
      <c r="AE4668" s="390">
        <f t="shared" si="974"/>
        <v>4.6970000000000001</v>
      </c>
      <c r="AF4668" s="390">
        <f t="shared" si="975"/>
        <v>5.835</v>
      </c>
      <c r="AG4668" s="390">
        <f t="shared" si="976"/>
        <v>5.7379999999999995</v>
      </c>
      <c r="AH4668" s="390">
        <f t="shared" si="977"/>
        <v>5.3800000000000008</v>
      </c>
      <c r="AI4668" s="390">
        <f t="shared" si="978"/>
        <v>6</v>
      </c>
      <c r="AJ4668" s="390">
        <f t="shared" si="979"/>
        <v>4.9930000000000003</v>
      </c>
      <c r="AK4668" s="390">
        <f t="shared" si="980"/>
        <v>5.5340000000000007</v>
      </c>
      <c r="AL4668" s="390">
        <f t="shared" si="981"/>
        <v>5.5649999999999995</v>
      </c>
      <c r="AM4668" s="390">
        <f t="shared" si="982"/>
        <v>5.1219999999999999</v>
      </c>
      <c r="AN4668" s="390">
        <f t="shared" si="983"/>
        <v>4.5270000000000001</v>
      </c>
      <c r="AO4668" s="390">
        <f t="shared" si="984"/>
        <v>5.2140000000000004</v>
      </c>
    </row>
    <row r="4669" spans="1:41" ht="15" customHeight="1" x14ac:dyDescent="0.25">
      <c r="A4669" s="127" t="s">
        <v>5819</v>
      </c>
      <c r="B4669" s="125" t="s">
        <v>169</v>
      </c>
      <c r="C4669" s="125" t="s">
        <v>5778</v>
      </c>
      <c r="D4669" s="125" t="s">
        <v>4817</v>
      </c>
      <c r="F4669" s="126">
        <v>12.31</v>
      </c>
      <c r="G4669" s="126">
        <v>12.7</v>
      </c>
      <c r="H4669" s="126">
        <v>10.16</v>
      </c>
      <c r="I4669" s="126"/>
      <c r="J4669" s="317"/>
      <c r="K4669" s="323">
        <f>ROUND(SUMIF('VGT-Bewegungsdaten'!B:B,A4669,'VGT-Bewegungsdaten'!C:C),3)</f>
        <v>0</v>
      </c>
      <c r="L4669" s="324">
        <f>ROUND(SUMIF('VGT-Bewegungsdaten'!B:B,$A4669,'VGT-Bewegungsdaten'!D:D),2)</f>
        <v>0</v>
      </c>
      <c r="N4669" s="376" t="s">
        <v>4930</v>
      </c>
      <c r="O4669" s="376" t="s">
        <v>4950</v>
      </c>
      <c r="P4669" s="326">
        <f>ROUND(SUMIF('AV-Bewegungsdaten'!B:B,A4669,'AV-Bewegungsdaten'!C:C),3)</f>
        <v>0</v>
      </c>
      <c r="Q4669" s="324">
        <f>ROUND(SUMIF('AV-Bewegungsdaten'!B:B,$A4669,'AV-Bewegungsdaten'!D:D),2)</f>
        <v>0</v>
      </c>
      <c r="T4669" s="327"/>
      <c r="U4669" s="326">
        <f>ROUND(SUMIF('DV-Bewegungsdaten'!B:B,Kategorien!A4669,'DV-Bewegungsdaten'!D:D),3)</f>
        <v>0</v>
      </c>
      <c r="V4669" s="324">
        <f>ROUND(SUMIF('DV-Bewegungsdaten'!B:B,Kategorien!A4669,'DV-Bewegungsdaten'!E:E),3)</f>
        <v>0</v>
      </c>
      <c r="AD4669" s="390">
        <f t="shared" si="973"/>
        <v>6.7939999999999996</v>
      </c>
      <c r="AE4669" s="390">
        <f t="shared" si="974"/>
        <v>8.4869999999999983</v>
      </c>
      <c r="AF4669" s="390">
        <f t="shared" si="975"/>
        <v>9.625</v>
      </c>
      <c r="AG4669" s="390">
        <f t="shared" si="976"/>
        <v>9.5279999999999987</v>
      </c>
      <c r="AH4669" s="390">
        <f t="shared" si="977"/>
        <v>9.17</v>
      </c>
      <c r="AI4669" s="390">
        <f t="shared" si="978"/>
        <v>9.7899999999999991</v>
      </c>
      <c r="AJ4669" s="390">
        <f t="shared" si="979"/>
        <v>8.7829999999999995</v>
      </c>
      <c r="AK4669" s="390">
        <f t="shared" si="980"/>
        <v>9.3239999999999998</v>
      </c>
      <c r="AL4669" s="390">
        <f t="shared" si="981"/>
        <v>9.3549999999999986</v>
      </c>
      <c r="AM4669" s="390">
        <f t="shared" si="982"/>
        <v>8.911999999999999</v>
      </c>
      <c r="AN4669" s="390">
        <f t="shared" si="983"/>
        <v>8.3170000000000002</v>
      </c>
      <c r="AO4669" s="390">
        <f t="shared" si="984"/>
        <v>9.0039999999999996</v>
      </c>
    </row>
    <row r="4670" spans="1:41" ht="15" customHeight="1" x14ac:dyDescent="0.25">
      <c r="A4670" s="127" t="s">
        <v>5820</v>
      </c>
      <c r="B4670" s="125" t="s">
        <v>169</v>
      </c>
      <c r="C4670" s="125" t="s">
        <v>5778</v>
      </c>
      <c r="D4670" s="125" t="s">
        <v>4818</v>
      </c>
      <c r="F4670" s="126">
        <v>11.97</v>
      </c>
      <c r="G4670" s="126">
        <v>12.36</v>
      </c>
      <c r="H4670" s="126">
        <v>9.89</v>
      </c>
      <c r="I4670" s="126"/>
      <c r="J4670" s="317"/>
      <c r="K4670" s="323">
        <f>ROUND(SUMIF('VGT-Bewegungsdaten'!B:B,A4670,'VGT-Bewegungsdaten'!C:C),3)</f>
        <v>0</v>
      </c>
      <c r="L4670" s="324">
        <f>ROUND(SUMIF('VGT-Bewegungsdaten'!B:B,$A4670,'VGT-Bewegungsdaten'!D:D),2)</f>
        <v>0</v>
      </c>
      <c r="N4670" s="376" t="s">
        <v>4930</v>
      </c>
      <c r="O4670" s="376" t="s">
        <v>4950</v>
      </c>
      <c r="P4670" s="326">
        <f>ROUND(SUMIF('AV-Bewegungsdaten'!B:B,A4670,'AV-Bewegungsdaten'!C:C),3)</f>
        <v>0</v>
      </c>
      <c r="Q4670" s="324">
        <f>ROUND(SUMIF('AV-Bewegungsdaten'!B:B,$A4670,'AV-Bewegungsdaten'!D:D),2)</f>
        <v>0</v>
      </c>
      <c r="T4670" s="327"/>
      <c r="U4670" s="326">
        <f>ROUND(SUMIF('DV-Bewegungsdaten'!B:B,Kategorien!A4670,'DV-Bewegungsdaten'!D:D),3)</f>
        <v>0</v>
      </c>
      <c r="V4670" s="324">
        <f>ROUND(SUMIF('DV-Bewegungsdaten'!B:B,Kategorien!A4670,'DV-Bewegungsdaten'!E:E),3)</f>
        <v>0</v>
      </c>
      <c r="AD4670" s="390">
        <f t="shared" si="973"/>
        <v>6.4539999999999997</v>
      </c>
      <c r="AE4670" s="390">
        <f t="shared" si="974"/>
        <v>8.1469999999999985</v>
      </c>
      <c r="AF4670" s="390">
        <f t="shared" si="975"/>
        <v>9.2850000000000001</v>
      </c>
      <c r="AG4670" s="390">
        <f t="shared" si="976"/>
        <v>9.1879999999999988</v>
      </c>
      <c r="AH4670" s="390">
        <f t="shared" si="977"/>
        <v>8.83</v>
      </c>
      <c r="AI4670" s="390">
        <f t="shared" si="978"/>
        <v>9.4499999999999993</v>
      </c>
      <c r="AJ4670" s="390">
        <f t="shared" si="979"/>
        <v>8.4429999999999996</v>
      </c>
      <c r="AK4670" s="390">
        <f t="shared" si="980"/>
        <v>8.984</v>
      </c>
      <c r="AL4670" s="390">
        <f t="shared" si="981"/>
        <v>9.0149999999999988</v>
      </c>
      <c r="AM4670" s="390">
        <f t="shared" si="982"/>
        <v>8.5719999999999992</v>
      </c>
      <c r="AN4670" s="390">
        <f t="shared" si="983"/>
        <v>7.9769999999999994</v>
      </c>
      <c r="AO4670" s="390">
        <f t="shared" si="984"/>
        <v>8.6639999999999997</v>
      </c>
    </row>
    <row r="4671" spans="1:41" ht="15" customHeight="1" x14ac:dyDescent="0.25">
      <c r="A4671" s="127" t="s">
        <v>5821</v>
      </c>
      <c r="B4671" s="125" t="s">
        <v>169</v>
      </c>
      <c r="C4671" s="125" t="s">
        <v>5778</v>
      </c>
      <c r="D4671" s="125" t="s">
        <v>4819</v>
      </c>
      <c r="F4671" s="126">
        <v>10.71</v>
      </c>
      <c r="G4671" s="126">
        <v>11.09</v>
      </c>
      <c r="H4671" s="126">
        <v>8.8699999999999992</v>
      </c>
      <c r="I4671" s="126"/>
      <c r="J4671" s="317"/>
      <c r="K4671" s="323">
        <f>ROUND(SUMIF('VGT-Bewegungsdaten'!B:B,A4671,'VGT-Bewegungsdaten'!C:C),3)</f>
        <v>0</v>
      </c>
      <c r="L4671" s="324">
        <f>ROUND(SUMIF('VGT-Bewegungsdaten'!B:B,$A4671,'VGT-Bewegungsdaten'!D:D),2)</f>
        <v>0</v>
      </c>
      <c r="N4671" s="376" t="s">
        <v>4930</v>
      </c>
      <c r="O4671" s="376" t="s">
        <v>4950</v>
      </c>
      <c r="P4671" s="326">
        <f>ROUND(SUMIF('AV-Bewegungsdaten'!B:B,A4671,'AV-Bewegungsdaten'!C:C),3)</f>
        <v>0</v>
      </c>
      <c r="Q4671" s="324">
        <f>ROUND(SUMIF('AV-Bewegungsdaten'!B:B,$A4671,'AV-Bewegungsdaten'!D:D),2)</f>
        <v>0</v>
      </c>
      <c r="T4671" s="327"/>
      <c r="U4671" s="326">
        <f>ROUND(SUMIF('DV-Bewegungsdaten'!B:B,Kategorien!A4671,'DV-Bewegungsdaten'!D:D),3)</f>
        <v>0</v>
      </c>
      <c r="V4671" s="324">
        <f>ROUND(SUMIF('DV-Bewegungsdaten'!B:B,Kategorien!A4671,'DV-Bewegungsdaten'!E:E),3)</f>
        <v>0</v>
      </c>
      <c r="AD4671" s="390">
        <f t="shared" si="973"/>
        <v>5.1840000000000002</v>
      </c>
      <c r="AE4671" s="390">
        <f t="shared" si="974"/>
        <v>6.8769999999999998</v>
      </c>
      <c r="AF4671" s="390">
        <f t="shared" si="975"/>
        <v>8.0150000000000006</v>
      </c>
      <c r="AG4671" s="390">
        <f t="shared" si="976"/>
        <v>7.9179999999999993</v>
      </c>
      <c r="AH4671" s="390">
        <f t="shared" si="977"/>
        <v>7.5600000000000005</v>
      </c>
      <c r="AI4671" s="390">
        <f t="shared" si="978"/>
        <v>8.18</v>
      </c>
      <c r="AJ4671" s="390">
        <f t="shared" si="979"/>
        <v>7.173</v>
      </c>
      <c r="AK4671" s="390">
        <f t="shared" si="980"/>
        <v>7.7140000000000004</v>
      </c>
      <c r="AL4671" s="390">
        <f t="shared" si="981"/>
        <v>7.7449999999999992</v>
      </c>
      <c r="AM4671" s="390">
        <f t="shared" si="982"/>
        <v>7.3019999999999996</v>
      </c>
      <c r="AN4671" s="390">
        <f t="shared" si="983"/>
        <v>6.7069999999999999</v>
      </c>
      <c r="AO4671" s="390">
        <f t="shared" si="984"/>
        <v>7.3940000000000001</v>
      </c>
    </row>
    <row r="4672" spans="1:41" ht="15" customHeight="1" x14ac:dyDescent="0.25">
      <c r="A4672" s="127" t="s">
        <v>5822</v>
      </c>
      <c r="B4672" s="125" t="s">
        <v>169</v>
      </c>
      <c r="C4672" s="125" t="s">
        <v>5778</v>
      </c>
      <c r="D4672" s="125" t="s">
        <v>4820</v>
      </c>
      <c r="F4672" s="126">
        <v>8.5299999999999994</v>
      </c>
      <c r="G4672" s="126">
        <v>8.91</v>
      </c>
      <c r="H4672" s="126">
        <v>7.13</v>
      </c>
      <c r="I4672" s="126"/>
      <c r="J4672" s="317"/>
      <c r="K4672" s="323">
        <f>ROUND(SUMIF('VGT-Bewegungsdaten'!B:B,A4672,'VGT-Bewegungsdaten'!C:C),3)</f>
        <v>0</v>
      </c>
      <c r="L4672" s="324">
        <f>ROUND(SUMIF('VGT-Bewegungsdaten'!B:B,$A4672,'VGT-Bewegungsdaten'!D:D),2)</f>
        <v>0</v>
      </c>
      <c r="N4672" s="376" t="s">
        <v>4930</v>
      </c>
      <c r="O4672" s="376" t="s">
        <v>4950</v>
      </c>
      <c r="P4672" s="326">
        <f>ROUND(SUMIF('AV-Bewegungsdaten'!B:B,A4672,'AV-Bewegungsdaten'!C:C),3)</f>
        <v>0</v>
      </c>
      <c r="Q4672" s="324">
        <f>ROUND(SUMIF('AV-Bewegungsdaten'!B:B,$A4672,'AV-Bewegungsdaten'!D:D),2)</f>
        <v>0</v>
      </c>
      <c r="T4672" s="327"/>
      <c r="U4672" s="326">
        <f>ROUND(SUMIF('DV-Bewegungsdaten'!B:B,Kategorien!A4672,'DV-Bewegungsdaten'!D:D),3)</f>
        <v>0</v>
      </c>
      <c r="V4672" s="324">
        <f>ROUND(SUMIF('DV-Bewegungsdaten'!B:B,Kategorien!A4672,'DV-Bewegungsdaten'!E:E),3)</f>
        <v>0</v>
      </c>
      <c r="AD4672" s="390">
        <f t="shared" si="973"/>
        <v>3.0040000000000004</v>
      </c>
      <c r="AE4672" s="390">
        <f t="shared" si="974"/>
        <v>4.6970000000000001</v>
      </c>
      <c r="AF4672" s="390">
        <f t="shared" si="975"/>
        <v>5.835</v>
      </c>
      <c r="AG4672" s="390">
        <f t="shared" si="976"/>
        <v>5.7379999999999995</v>
      </c>
      <c r="AH4672" s="390">
        <f t="shared" si="977"/>
        <v>5.3800000000000008</v>
      </c>
      <c r="AI4672" s="390">
        <f t="shared" si="978"/>
        <v>6</v>
      </c>
      <c r="AJ4672" s="390">
        <f t="shared" si="979"/>
        <v>4.9930000000000003</v>
      </c>
      <c r="AK4672" s="390">
        <f t="shared" si="980"/>
        <v>5.5340000000000007</v>
      </c>
      <c r="AL4672" s="390">
        <f t="shared" si="981"/>
        <v>5.5649999999999995</v>
      </c>
      <c r="AM4672" s="390">
        <f t="shared" si="982"/>
        <v>5.1219999999999999</v>
      </c>
      <c r="AN4672" s="390">
        <f t="shared" si="983"/>
        <v>4.5270000000000001</v>
      </c>
      <c r="AO4672" s="390">
        <f t="shared" si="984"/>
        <v>5.2140000000000004</v>
      </c>
    </row>
    <row r="4673" spans="1:41" ht="15" customHeight="1" x14ac:dyDescent="0.25">
      <c r="A4673" s="127" t="s">
        <v>5823</v>
      </c>
      <c r="B4673" s="125" t="s">
        <v>169</v>
      </c>
      <c r="C4673" s="125" t="s">
        <v>5780</v>
      </c>
      <c r="D4673" s="125" t="s">
        <v>4817</v>
      </c>
      <c r="F4673" s="126">
        <v>12.31</v>
      </c>
      <c r="G4673" s="126">
        <v>12.7</v>
      </c>
      <c r="H4673" s="126">
        <v>10.16</v>
      </c>
      <c r="I4673" s="126"/>
      <c r="J4673" s="317"/>
      <c r="K4673" s="323">
        <f>ROUND(SUMIF('VGT-Bewegungsdaten'!B:B,A4673,'VGT-Bewegungsdaten'!C:C),3)</f>
        <v>0</v>
      </c>
      <c r="L4673" s="324">
        <f>ROUND(SUMIF('VGT-Bewegungsdaten'!B:B,$A4673,'VGT-Bewegungsdaten'!D:D),2)</f>
        <v>0</v>
      </c>
      <c r="N4673" s="376" t="s">
        <v>4930</v>
      </c>
      <c r="O4673" s="376" t="s">
        <v>4950</v>
      </c>
      <c r="P4673" s="326">
        <f>ROUND(SUMIF('AV-Bewegungsdaten'!B:B,A4673,'AV-Bewegungsdaten'!C:C),3)</f>
        <v>0</v>
      </c>
      <c r="Q4673" s="324">
        <f>ROUND(SUMIF('AV-Bewegungsdaten'!B:B,$A4673,'AV-Bewegungsdaten'!D:D),2)</f>
        <v>0</v>
      </c>
      <c r="T4673" s="327"/>
      <c r="U4673" s="326">
        <f>ROUND(SUMIF('DV-Bewegungsdaten'!B:B,Kategorien!A4673,'DV-Bewegungsdaten'!D:D),3)</f>
        <v>0</v>
      </c>
      <c r="V4673" s="324">
        <f>ROUND(SUMIF('DV-Bewegungsdaten'!B:B,Kategorien!A4673,'DV-Bewegungsdaten'!E:E),3)</f>
        <v>0</v>
      </c>
      <c r="AD4673" s="390">
        <f t="shared" si="973"/>
        <v>6.7939999999999996</v>
      </c>
      <c r="AE4673" s="390">
        <f t="shared" si="974"/>
        <v>8.4869999999999983</v>
      </c>
      <c r="AF4673" s="390">
        <f t="shared" si="975"/>
        <v>9.625</v>
      </c>
      <c r="AG4673" s="390">
        <f t="shared" si="976"/>
        <v>9.5279999999999987</v>
      </c>
      <c r="AH4673" s="390">
        <f t="shared" si="977"/>
        <v>9.17</v>
      </c>
      <c r="AI4673" s="390">
        <f t="shared" si="978"/>
        <v>9.7899999999999991</v>
      </c>
      <c r="AJ4673" s="390">
        <f t="shared" si="979"/>
        <v>8.7829999999999995</v>
      </c>
      <c r="AK4673" s="390">
        <f t="shared" si="980"/>
        <v>9.3239999999999998</v>
      </c>
      <c r="AL4673" s="390">
        <f t="shared" si="981"/>
        <v>9.3549999999999986</v>
      </c>
      <c r="AM4673" s="390">
        <f t="shared" si="982"/>
        <v>8.911999999999999</v>
      </c>
      <c r="AN4673" s="390">
        <f t="shared" si="983"/>
        <v>8.3170000000000002</v>
      </c>
      <c r="AO4673" s="390">
        <f t="shared" si="984"/>
        <v>9.0039999999999996</v>
      </c>
    </row>
    <row r="4674" spans="1:41" ht="15" customHeight="1" x14ac:dyDescent="0.25">
      <c r="A4674" s="127" t="s">
        <v>5824</v>
      </c>
      <c r="B4674" s="125" t="s">
        <v>169</v>
      </c>
      <c r="C4674" s="125" t="s">
        <v>5780</v>
      </c>
      <c r="D4674" s="125" t="s">
        <v>4818</v>
      </c>
      <c r="F4674" s="126">
        <v>11.97</v>
      </c>
      <c r="G4674" s="126">
        <v>12.36</v>
      </c>
      <c r="H4674" s="126">
        <v>9.89</v>
      </c>
      <c r="I4674" s="126"/>
      <c r="J4674" s="317"/>
      <c r="K4674" s="323">
        <f>ROUND(SUMIF('VGT-Bewegungsdaten'!B:B,A4674,'VGT-Bewegungsdaten'!C:C),3)</f>
        <v>0</v>
      </c>
      <c r="L4674" s="324">
        <f>ROUND(SUMIF('VGT-Bewegungsdaten'!B:B,$A4674,'VGT-Bewegungsdaten'!D:D),2)</f>
        <v>0</v>
      </c>
      <c r="N4674" s="376" t="s">
        <v>4930</v>
      </c>
      <c r="O4674" s="376" t="s">
        <v>4950</v>
      </c>
      <c r="P4674" s="326">
        <f>ROUND(SUMIF('AV-Bewegungsdaten'!B:B,A4674,'AV-Bewegungsdaten'!C:C),3)</f>
        <v>0</v>
      </c>
      <c r="Q4674" s="324">
        <f>ROUND(SUMIF('AV-Bewegungsdaten'!B:B,$A4674,'AV-Bewegungsdaten'!D:D),2)</f>
        <v>0</v>
      </c>
      <c r="T4674" s="327"/>
      <c r="U4674" s="326">
        <f>ROUND(SUMIF('DV-Bewegungsdaten'!B:B,Kategorien!A4674,'DV-Bewegungsdaten'!D:D),3)</f>
        <v>0</v>
      </c>
      <c r="V4674" s="324">
        <f>ROUND(SUMIF('DV-Bewegungsdaten'!B:B,Kategorien!A4674,'DV-Bewegungsdaten'!E:E),3)</f>
        <v>0</v>
      </c>
      <c r="AD4674" s="390">
        <f t="shared" si="973"/>
        <v>6.4539999999999997</v>
      </c>
      <c r="AE4674" s="390">
        <f t="shared" si="974"/>
        <v>8.1469999999999985</v>
      </c>
      <c r="AF4674" s="390">
        <f t="shared" si="975"/>
        <v>9.2850000000000001</v>
      </c>
      <c r="AG4674" s="390">
        <f t="shared" si="976"/>
        <v>9.1879999999999988</v>
      </c>
      <c r="AH4674" s="390">
        <f t="shared" si="977"/>
        <v>8.83</v>
      </c>
      <c r="AI4674" s="390">
        <f t="shared" si="978"/>
        <v>9.4499999999999993</v>
      </c>
      <c r="AJ4674" s="390">
        <f t="shared" si="979"/>
        <v>8.4429999999999996</v>
      </c>
      <c r="AK4674" s="390">
        <f t="shared" si="980"/>
        <v>8.984</v>
      </c>
      <c r="AL4674" s="390">
        <f t="shared" si="981"/>
        <v>9.0149999999999988</v>
      </c>
      <c r="AM4674" s="390">
        <f t="shared" si="982"/>
        <v>8.5719999999999992</v>
      </c>
      <c r="AN4674" s="390">
        <f t="shared" si="983"/>
        <v>7.9769999999999994</v>
      </c>
      <c r="AO4674" s="390">
        <f t="shared" si="984"/>
        <v>8.6639999999999997</v>
      </c>
    </row>
    <row r="4675" spans="1:41" ht="15" customHeight="1" x14ac:dyDescent="0.25">
      <c r="A4675" s="127" t="s">
        <v>5825</v>
      </c>
      <c r="B4675" s="125" t="s">
        <v>169</v>
      </c>
      <c r="C4675" s="125" t="s">
        <v>5780</v>
      </c>
      <c r="D4675" s="125" t="s">
        <v>4819</v>
      </c>
      <c r="F4675" s="126">
        <v>10.71</v>
      </c>
      <c r="G4675" s="126">
        <v>11.09</v>
      </c>
      <c r="H4675" s="126">
        <v>8.8699999999999992</v>
      </c>
      <c r="I4675" s="126"/>
      <c r="J4675" s="317"/>
      <c r="K4675" s="323">
        <f>ROUND(SUMIF('VGT-Bewegungsdaten'!B:B,A4675,'VGT-Bewegungsdaten'!C:C),3)</f>
        <v>0</v>
      </c>
      <c r="L4675" s="324">
        <f>ROUND(SUMIF('VGT-Bewegungsdaten'!B:B,$A4675,'VGT-Bewegungsdaten'!D:D),2)</f>
        <v>0</v>
      </c>
      <c r="N4675" s="376" t="s">
        <v>4930</v>
      </c>
      <c r="O4675" s="376" t="s">
        <v>4950</v>
      </c>
      <c r="P4675" s="326">
        <f>ROUND(SUMIF('AV-Bewegungsdaten'!B:B,A4675,'AV-Bewegungsdaten'!C:C),3)</f>
        <v>0</v>
      </c>
      <c r="Q4675" s="324">
        <f>ROUND(SUMIF('AV-Bewegungsdaten'!B:B,$A4675,'AV-Bewegungsdaten'!D:D),2)</f>
        <v>0</v>
      </c>
      <c r="T4675" s="327"/>
      <c r="U4675" s="326">
        <f>ROUND(SUMIF('DV-Bewegungsdaten'!B:B,Kategorien!A4675,'DV-Bewegungsdaten'!D:D),3)</f>
        <v>0</v>
      </c>
      <c r="V4675" s="324">
        <f>ROUND(SUMIF('DV-Bewegungsdaten'!B:B,Kategorien!A4675,'DV-Bewegungsdaten'!E:E),3)</f>
        <v>0</v>
      </c>
      <c r="AD4675" s="390">
        <f t="shared" si="973"/>
        <v>5.1840000000000002</v>
      </c>
      <c r="AE4675" s="390">
        <f t="shared" si="974"/>
        <v>6.8769999999999998</v>
      </c>
      <c r="AF4675" s="390">
        <f t="shared" si="975"/>
        <v>8.0150000000000006</v>
      </c>
      <c r="AG4675" s="390">
        <f t="shared" si="976"/>
        <v>7.9179999999999993</v>
      </c>
      <c r="AH4675" s="390">
        <f t="shared" si="977"/>
        <v>7.5600000000000005</v>
      </c>
      <c r="AI4675" s="390">
        <f t="shared" si="978"/>
        <v>8.18</v>
      </c>
      <c r="AJ4675" s="390">
        <f t="shared" si="979"/>
        <v>7.173</v>
      </c>
      <c r="AK4675" s="390">
        <f t="shared" si="980"/>
        <v>7.7140000000000004</v>
      </c>
      <c r="AL4675" s="390">
        <f t="shared" si="981"/>
        <v>7.7449999999999992</v>
      </c>
      <c r="AM4675" s="390">
        <f t="shared" si="982"/>
        <v>7.3019999999999996</v>
      </c>
      <c r="AN4675" s="390">
        <f t="shared" si="983"/>
        <v>6.7069999999999999</v>
      </c>
      <c r="AO4675" s="390">
        <f t="shared" si="984"/>
        <v>7.3940000000000001</v>
      </c>
    </row>
    <row r="4676" spans="1:41" ht="15" customHeight="1" x14ac:dyDescent="0.25">
      <c r="A4676" s="127" t="s">
        <v>5826</v>
      </c>
      <c r="B4676" s="125" t="s">
        <v>169</v>
      </c>
      <c r="C4676" s="125" t="s">
        <v>5780</v>
      </c>
      <c r="D4676" s="125" t="s">
        <v>4820</v>
      </c>
      <c r="F4676" s="126">
        <v>8.5299999999999994</v>
      </c>
      <c r="G4676" s="126">
        <v>8.91</v>
      </c>
      <c r="H4676" s="126">
        <v>7.13</v>
      </c>
      <c r="I4676" s="126"/>
      <c r="J4676" s="317"/>
      <c r="K4676" s="323">
        <f>ROUND(SUMIF('VGT-Bewegungsdaten'!B:B,A4676,'VGT-Bewegungsdaten'!C:C),3)</f>
        <v>0</v>
      </c>
      <c r="L4676" s="324">
        <f>ROUND(SUMIF('VGT-Bewegungsdaten'!B:B,$A4676,'VGT-Bewegungsdaten'!D:D),2)</f>
        <v>0</v>
      </c>
      <c r="N4676" s="376" t="s">
        <v>4930</v>
      </c>
      <c r="O4676" s="376" t="s">
        <v>4950</v>
      </c>
      <c r="P4676" s="326">
        <f>ROUND(SUMIF('AV-Bewegungsdaten'!B:B,A4676,'AV-Bewegungsdaten'!C:C),3)</f>
        <v>0</v>
      </c>
      <c r="Q4676" s="324">
        <f>ROUND(SUMIF('AV-Bewegungsdaten'!B:B,$A4676,'AV-Bewegungsdaten'!D:D),2)</f>
        <v>0</v>
      </c>
      <c r="T4676" s="327"/>
      <c r="U4676" s="326">
        <f>ROUND(SUMIF('DV-Bewegungsdaten'!B:B,Kategorien!A4676,'DV-Bewegungsdaten'!D:D),3)</f>
        <v>0</v>
      </c>
      <c r="V4676" s="324">
        <f>ROUND(SUMIF('DV-Bewegungsdaten'!B:B,Kategorien!A4676,'DV-Bewegungsdaten'!E:E),3)</f>
        <v>0</v>
      </c>
      <c r="AD4676" s="390">
        <f t="shared" si="973"/>
        <v>3.0040000000000004</v>
      </c>
      <c r="AE4676" s="390">
        <f t="shared" si="974"/>
        <v>4.6970000000000001</v>
      </c>
      <c r="AF4676" s="390">
        <f t="shared" si="975"/>
        <v>5.835</v>
      </c>
      <c r="AG4676" s="390">
        <f t="shared" si="976"/>
        <v>5.7379999999999995</v>
      </c>
      <c r="AH4676" s="390">
        <f t="shared" si="977"/>
        <v>5.3800000000000008</v>
      </c>
      <c r="AI4676" s="390">
        <f t="shared" si="978"/>
        <v>6</v>
      </c>
      <c r="AJ4676" s="390">
        <f t="shared" si="979"/>
        <v>4.9930000000000003</v>
      </c>
      <c r="AK4676" s="390">
        <f t="shared" si="980"/>
        <v>5.5340000000000007</v>
      </c>
      <c r="AL4676" s="390">
        <f t="shared" si="981"/>
        <v>5.5649999999999995</v>
      </c>
      <c r="AM4676" s="390">
        <f t="shared" si="982"/>
        <v>5.1219999999999999</v>
      </c>
      <c r="AN4676" s="390">
        <f t="shared" si="983"/>
        <v>4.5270000000000001</v>
      </c>
      <c r="AO4676" s="390">
        <f t="shared" si="984"/>
        <v>5.2140000000000004</v>
      </c>
    </row>
    <row r="4677" spans="1:41" ht="15" customHeight="1" x14ac:dyDescent="0.25">
      <c r="A4677" s="127" t="s">
        <v>5827</v>
      </c>
      <c r="B4677" s="125" t="s">
        <v>169</v>
      </c>
      <c r="C4677" s="125" t="s">
        <v>5782</v>
      </c>
      <c r="D4677" s="125" t="s">
        <v>4817</v>
      </c>
      <c r="F4677" s="126">
        <v>12.31</v>
      </c>
      <c r="G4677" s="126">
        <v>12.7</v>
      </c>
      <c r="H4677" s="126">
        <v>10.16</v>
      </c>
      <c r="I4677" s="126"/>
      <c r="J4677" s="317"/>
      <c r="K4677" s="323">
        <f>ROUND(SUMIF('VGT-Bewegungsdaten'!B:B,A4677,'VGT-Bewegungsdaten'!C:C),3)</f>
        <v>0</v>
      </c>
      <c r="L4677" s="324">
        <f>ROUND(SUMIF('VGT-Bewegungsdaten'!B:B,$A4677,'VGT-Bewegungsdaten'!D:D),2)</f>
        <v>0</v>
      </c>
      <c r="N4677" s="376" t="s">
        <v>4930</v>
      </c>
      <c r="O4677" s="376" t="s">
        <v>4950</v>
      </c>
      <c r="P4677" s="326">
        <f>ROUND(SUMIF('AV-Bewegungsdaten'!B:B,A4677,'AV-Bewegungsdaten'!C:C),3)</f>
        <v>0</v>
      </c>
      <c r="Q4677" s="324">
        <f>ROUND(SUMIF('AV-Bewegungsdaten'!B:B,$A4677,'AV-Bewegungsdaten'!D:D),2)</f>
        <v>0</v>
      </c>
      <c r="T4677" s="327"/>
      <c r="U4677" s="326">
        <f>ROUND(SUMIF('DV-Bewegungsdaten'!B:B,Kategorien!A4677,'DV-Bewegungsdaten'!D:D),3)</f>
        <v>0</v>
      </c>
      <c r="V4677" s="324">
        <f>ROUND(SUMIF('DV-Bewegungsdaten'!B:B,Kategorien!A4677,'DV-Bewegungsdaten'!E:E),3)</f>
        <v>0</v>
      </c>
      <c r="AD4677" s="390">
        <f t="shared" si="973"/>
        <v>6.7939999999999996</v>
      </c>
      <c r="AE4677" s="390">
        <f t="shared" si="974"/>
        <v>8.4869999999999983</v>
      </c>
      <c r="AF4677" s="390">
        <f t="shared" si="975"/>
        <v>9.625</v>
      </c>
      <c r="AG4677" s="390">
        <f t="shared" si="976"/>
        <v>9.5279999999999987</v>
      </c>
      <c r="AH4677" s="390">
        <f t="shared" si="977"/>
        <v>9.17</v>
      </c>
      <c r="AI4677" s="390">
        <f t="shared" si="978"/>
        <v>9.7899999999999991</v>
      </c>
      <c r="AJ4677" s="390">
        <f t="shared" si="979"/>
        <v>8.7829999999999995</v>
      </c>
      <c r="AK4677" s="390">
        <f t="shared" si="980"/>
        <v>9.3239999999999998</v>
      </c>
      <c r="AL4677" s="390">
        <f t="shared" si="981"/>
        <v>9.3549999999999986</v>
      </c>
      <c r="AM4677" s="390">
        <f t="shared" si="982"/>
        <v>8.911999999999999</v>
      </c>
      <c r="AN4677" s="390">
        <f t="shared" si="983"/>
        <v>8.3170000000000002</v>
      </c>
      <c r="AO4677" s="390">
        <f t="shared" si="984"/>
        <v>9.0039999999999996</v>
      </c>
    </row>
    <row r="4678" spans="1:41" ht="15" customHeight="1" x14ac:dyDescent="0.25">
      <c r="A4678" s="127" t="s">
        <v>5828</v>
      </c>
      <c r="B4678" s="125" t="s">
        <v>169</v>
      </c>
      <c r="C4678" s="125" t="s">
        <v>5782</v>
      </c>
      <c r="D4678" s="125" t="s">
        <v>4818</v>
      </c>
      <c r="F4678" s="126">
        <v>11.97</v>
      </c>
      <c r="G4678" s="126">
        <v>12.36</v>
      </c>
      <c r="H4678" s="126">
        <v>9.89</v>
      </c>
      <c r="I4678" s="126"/>
      <c r="J4678" s="317"/>
      <c r="K4678" s="323">
        <f>ROUND(SUMIF('VGT-Bewegungsdaten'!B:B,A4678,'VGT-Bewegungsdaten'!C:C),3)</f>
        <v>0</v>
      </c>
      <c r="L4678" s="324">
        <f>ROUND(SUMIF('VGT-Bewegungsdaten'!B:B,$A4678,'VGT-Bewegungsdaten'!D:D),2)</f>
        <v>0</v>
      </c>
      <c r="N4678" s="376" t="s">
        <v>4930</v>
      </c>
      <c r="O4678" s="376" t="s">
        <v>4950</v>
      </c>
      <c r="P4678" s="326">
        <f>ROUND(SUMIF('AV-Bewegungsdaten'!B:B,A4678,'AV-Bewegungsdaten'!C:C),3)</f>
        <v>0</v>
      </c>
      <c r="Q4678" s="324">
        <f>ROUND(SUMIF('AV-Bewegungsdaten'!B:B,$A4678,'AV-Bewegungsdaten'!D:D),2)</f>
        <v>0</v>
      </c>
      <c r="T4678" s="327"/>
      <c r="U4678" s="326">
        <f>ROUND(SUMIF('DV-Bewegungsdaten'!B:B,Kategorien!A4678,'DV-Bewegungsdaten'!D:D),3)</f>
        <v>0</v>
      </c>
      <c r="V4678" s="324">
        <f>ROUND(SUMIF('DV-Bewegungsdaten'!B:B,Kategorien!A4678,'DV-Bewegungsdaten'!E:E),3)</f>
        <v>0</v>
      </c>
      <c r="AD4678" s="390">
        <f t="shared" si="973"/>
        <v>6.4539999999999997</v>
      </c>
      <c r="AE4678" s="390">
        <f t="shared" si="974"/>
        <v>8.1469999999999985</v>
      </c>
      <c r="AF4678" s="390">
        <f t="shared" si="975"/>
        <v>9.2850000000000001</v>
      </c>
      <c r="AG4678" s="390">
        <f t="shared" si="976"/>
        <v>9.1879999999999988</v>
      </c>
      <c r="AH4678" s="390">
        <f t="shared" si="977"/>
        <v>8.83</v>
      </c>
      <c r="AI4678" s="390">
        <f t="shared" si="978"/>
        <v>9.4499999999999993</v>
      </c>
      <c r="AJ4678" s="390">
        <f t="shared" si="979"/>
        <v>8.4429999999999996</v>
      </c>
      <c r="AK4678" s="390">
        <f t="shared" si="980"/>
        <v>8.984</v>
      </c>
      <c r="AL4678" s="390">
        <f t="shared" si="981"/>
        <v>9.0149999999999988</v>
      </c>
      <c r="AM4678" s="390">
        <f t="shared" si="982"/>
        <v>8.5719999999999992</v>
      </c>
      <c r="AN4678" s="390">
        <f t="shared" si="983"/>
        <v>7.9769999999999994</v>
      </c>
      <c r="AO4678" s="390">
        <f t="shared" si="984"/>
        <v>8.6639999999999997</v>
      </c>
    </row>
    <row r="4679" spans="1:41" ht="15" customHeight="1" x14ac:dyDescent="0.25">
      <c r="A4679" s="127" t="s">
        <v>5829</v>
      </c>
      <c r="B4679" s="125" t="s">
        <v>169</v>
      </c>
      <c r="C4679" s="125" t="s">
        <v>5782</v>
      </c>
      <c r="D4679" s="125" t="s">
        <v>4819</v>
      </c>
      <c r="F4679" s="126">
        <v>10.71</v>
      </c>
      <c r="G4679" s="126">
        <v>11.09</v>
      </c>
      <c r="H4679" s="126">
        <v>8.8699999999999992</v>
      </c>
      <c r="I4679" s="126"/>
      <c r="J4679" s="317"/>
      <c r="K4679" s="323">
        <f>ROUND(SUMIF('VGT-Bewegungsdaten'!B:B,A4679,'VGT-Bewegungsdaten'!C:C),3)</f>
        <v>0</v>
      </c>
      <c r="L4679" s="324">
        <f>ROUND(SUMIF('VGT-Bewegungsdaten'!B:B,$A4679,'VGT-Bewegungsdaten'!D:D),2)</f>
        <v>0</v>
      </c>
      <c r="N4679" s="376" t="s">
        <v>4930</v>
      </c>
      <c r="O4679" s="376" t="s">
        <v>4950</v>
      </c>
      <c r="P4679" s="326">
        <f>ROUND(SUMIF('AV-Bewegungsdaten'!B:B,A4679,'AV-Bewegungsdaten'!C:C),3)</f>
        <v>0</v>
      </c>
      <c r="Q4679" s="324">
        <f>ROUND(SUMIF('AV-Bewegungsdaten'!B:B,$A4679,'AV-Bewegungsdaten'!D:D),2)</f>
        <v>0</v>
      </c>
      <c r="T4679" s="327"/>
      <c r="U4679" s="326">
        <f>ROUND(SUMIF('DV-Bewegungsdaten'!B:B,Kategorien!A4679,'DV-Bewegungsdaten'!D:D),3)</f>
        <v>0</v>
      </c>
      <c r="V4679" s="324">
        <f>ROUND(SUMIF('DV-Bewegungsdaten'!B:B,Kategorien!A4679,'DV-Bewegungsdaten'!E:E),3)</f>
        <v>0</v>
      </c>
      <c r="AD4679" s="390">
        <f t="shared" si="973"/>
        <v>5.1840000000000002</v>
      </c>
      <c r="AE4679" s="390">
        <f t="shared" si="974"/>
        <v>6.8769999999999998</v>
      </c>
      <c r="AF4679" s="390">
        <f t="shared" si="975"/>
        <v>8.0150000000000006</v>
      </c>
      <c r="AG4679" s="390">
        <f t="shared" si="976"/>
        <v>7.9179999999999993</v>
      </c>
      <c r="AH4679" s="390">
        <f t="shared" si="977"/>
        <v>7.5600000000000005</v>
      </c>
      <c r="AI4679" s="390">
        <f t="shared" si="978"/>
        <v>8.18</v>
      </c>
      <c r="AJ4679" s="390">
        <f t="shared" si="979"/>
        <v>7.173</v>
      </c>
      <c r="AK4679" s="390">
        <f t="shared" si="980"/>
        <v>7.7140000000000004</v>
      </c>
      <c r="AL4679" s="390">
        <f t="shared" si="981"/>
        <v>7.7449999999999992</v>
      </c>
      <c r="AM4679" s="390">
        <f t="shared" si="982"/>
        <v>7.3019999999999996</v>
      </c>
      <c r="AN4679" s="390">
        <f t="shared" si="983"/>
        <v>6.7069999999999999</v>
      </c>
      <c r="AO4679" s="390">
        <f t="shared" si="984"/>
        <v>7.3940000000000001</v>
      </c>
    </row>
    <row r="4680" spans="1:41" ht="15" customHeight="1" x14ac:dyDescent="0.25">
      <c r="A4680" s="127" t="s">
        <v>5830</v>
      </c>
      <c r="B4680" s="125" t="s">
        <v>169</v>
      </c>
      <c r="C4680" s="125" t="s">
        <v>5782</v>
      </c>
      <c r="D4680" s="125" t="s">
        <v>4820</v>
      </c>
      <c r="F4680" s="126">
        <v>8.5299999999999994</v>
      </c>
      <c r="G4680" s="126">
        <v>8.91</v>
      </c>
      <c r="H4680" s="126">
        <v>7.13</v>
      </c>
      <c r="I4680" s="126"/>
      <c r="J4680" s="317"/>
      <c r="K4680" s="323">
        <f>ROUND(SUMIF('VGT-Bewegungsdaten'!B:B,A4680,'VGT-Bewegungsdaten'!C:C),3)</f>
        <v>0</v>
      </c>
      <c r="L4680" s="324">
        <f>ROUND(SUMIF('VGT-Bewegungsdaten'!B:B,$A4680,'VGT-Bewegungsdaten'!D:D),2)</f>
        <v>0</v>
      </c>
      <c r="N4680" s="376" t="s">
        <v>4930</v>
      </c>
      <c r="O4680" s="376" t="s">
        <v>4950</v>
      </c>
      <c r="P4680" s="326">
        <f>ROUND(SUMIF('AV-Bewegungsdaten'!B:B,A4680,'AV-Bewegungsdaten'!C:C),3)</f>
        <v>0</v>
      </c>
      <c r="Q4680" s="324">
        <f>ROUND(SUMIF('AV-Bewegungsdaten'!B:B,$A4680,'AV-Bewegungsdaten'!D:D),2)</f>
        <v>0</v>
      </c>
      <c r="T4680" s="327"/>
      <c r="U4680" s="326">
        <f>ROUND(SUMIF('DV-Bewegungsdaten'!B:B,Kategorien!A4680,'DV-Bewegungsdaten'!D:D),3)</f>
        <v>0</v>
      </c>
      <c r="V4680" s="324">
        <f>ROUND(SUMIF('DV-Bewegungsdaten'!B:B,Kategorien!A4680,'DV-Bewegungsdaten'!E:E),3)</f>
        <v>0</v>
      </c>
      <c r="AD4680" s="390">
        <f t="shared" si="973"/>
        <v>3.0040000000000004</v>
      </c>
      <c r="AE4680" s="390">
        <f t="shared" si="974"/>
        <v>4.6970000000000001</v>
      </c>
      <c r="AF4680" s="390">
        <f t="shared" si="975"/>
        <v>5.835</v>
      </c>
      <c r="AG4680" s="390">
        <f t="shared" si="976"/>
        <v>5.7379999999999995</v>
      </c>
      <c r="AH4680" s="390">
        <f t="shared" si="977"/>
        <v>5.3800000000000008</v>
      </c>
      <c r="AI4680" s="390">
        <f t="shared" si="978"/>
        <v>6</v>
      </c>
      <c r="AJ4680" s="390">
        <f t="shared" si="979"/>
        <v>4.9930000000000003</v>
      </c>
      <c r="AK4680" s="390">
        <f t="shared" si="980"/>
        <v>5.5340000000000007</v>
      </c>
      <c r="AL4680" s="390">
        <f t="shared" si="981"/>
        <v>5.5649999999999995</v>
      </c>
      <c r="AM4680" s="390">
        <f t="shared" si="982"/>
        <v>5.1219999999999999</v>
      </c>
      <c r="AN4680" s="390">
        <f t="shared" si="983"/>
        <v>4.5270000000000001</v>
      </c>
      <c r="AO4680" s="390">
        <f t="shared" si="984"/>
        <v>5.2140000000000004</v>
      </c>
    </row>
    <row r="4681" spans="1:41" ht="15" customHeight="1" x14ac:dyDescent="0.25">
      <c r="A4681" s="127" t="s">
        <v>6195</v>
      </c>
      <c r="B4681" s="125" t="s">
        <v>169</v>
      </c>
      <c r="C4681" s="125" t="s">
        <v>6159</v>
      </c>
      <c r="D4681" s="125" t="s">
        <v>4817</v>
      </c>
      <c r="F4681" s="126">
        <v>12.31</v>
      </c>
      <c r="G4681" s="126">
        <v>12.7</v>
      </c>
      <c r="H4681" s="126">
        <v>10.16</v>
      </c>
      <c r="I4681" s="126"/>
      <c r="J4681" s="317"/>
      <c r="K4681" s="323">
        <f>ROUND(SUMIF('VGT-Bewegungsdaten'!B:B,A4681,'VGT-Bewegungsdaten'!C:C),3)</f>
        <v>0</v>
      </c>
      <c r="L4681" s="324">
        <f>ROUND(SUMIF('VGT-Bewegungsdaten'!B:B,$A4681,'VGT-Bewegungsdaten'!D:D),2)</f>
        <v>0</v>
      </c>
      <c r="N4681" s="376" t="s">
        <v>4930</v>
      </c>
      <c r="O4681" s="376" t="s">
        <v>4950</v>
      </c>
      <c r="P4681" s="326">
        <f>ROUND(SUMIF('AV-Bewegungsdaten'!B:B,A4681,'AV-Bewegungsdaten'!C:C),3)</f>
        <v>0</v>
      </c>
      <c r="Q4681" s="324">
        <f>ROUND(SUMIF('AV-Bewegungsdaten'!B:B,$A4681,'AV-Bewegungsdaten'!D:D),2)</f>
        <v>0</v>
      </c>
      <c r="T4681" s="327"/>
      <c r="U4681" s="326">
        <f>ROUND(SUMIF('DV-Bewegungsdaten'!B:B,Kategorien!A4681,'DV-Bewegungsdaten'!D:D),3)</f>
        <v>0</v>
      </c>
      <c r="V4681" s="324">
        <f>ROUND(SUMIF('DV-Bewegungsdaten'!B:B,Kategorien!A4681,'DV-Bewegungsdaten'!E:E),3)</f>
        <v>0</v>
      </c>
      <c r="AD4681" s="390">
        <f t="shared" si="973"/>
        <v>6.7939999999999996</v>
      </c>
      <c r="AE4681" s="390">
        <f t="shared" si="974"/>
        <v>8.4869999999999983</v>
      </c>
      <c r="AF4681" s="390">
        <f t="shared" si="975"/>
        <v>9.625</v>
      </c>
      <c r="AG4681" s="390">
        <f t="shared" si="976"/>
        <v>9.5279999999999987</v>
      </c>
      <c r="AH4681" s="390">
        <f t="shared" si="977"/>
        <v>9.17</v>
      </c>
      <c r="AI4681" s="390">
        <f t="shared" si="978"/>
        <v>9.7899999999999991</v>
      </c>
      <c r="AJ4681" s="390">
        <f t="shared" si="979"/>
        <v>8.7829999999999995</v>
      </c>
      <c r="AK4681" s="390">
        <f t="shared" si="980"/>
        <v>9.3239999999999998</v>
      </c>
      <c r="AL4681" s="390">
        <f t="shared" si="981"/>
        <v>9.3549999999999986</v>
      </c>
      <c r="AM4681" s="390">
        <f t="shared" si="982"/>
        <v>8.911999999999999</v>
      </c>
      <c r="AN4681" s="390">
        <f t="shared" si="983"/>
        <v>8.3170000000000002</v>
      </c>
      <c r="AO4681" s="390">
        <f t="shared" si="984"/>
        <v>9.0039999999999996</v>
      </c>
    </row>
    <row r="4682" spans="1:41" ht="15" customHeight="1" x14ac:dyDescent="0.25">
      <c r="A4682" s="127" t="s">
        <v>6196</v>
      </c>
      <c r="B4682" s="125" t="s">
        <v>169</v>
      </c>
      <c r="C4682" s="125" t="s">
        <v>6159</v>
      </c>
      <c r="D4682" s="125" t="s">
        <v>4818</v>
      </c>
      <c r="F4682" s="126">
        <v>11.97</v>
      </c>
      <c r="G4682" s="126">
        <v>12.36</v>
      </c>
      <c r="H4682" s="126">
        <v>9.89</v>
      </c>
      <c r="I4682" s="126"/>
      <c r="J4682" s="317"/>
      <c r="K4682" s="323">
        <f>ROUND(SUMIF('VGT-Bewegungsdaten'!B:B,A4682,'VGT-Bewegungsdaten'!C:C),3)</f>
        <v>0</v>
      </c>
      <c r="L4682" s="324">
        <f>ROUND(SUMIF('VGT-Bewegungsdaten'!B:B,$A4682,'VGT-Bewegungsdaten'!D:D),2)</f>
        <v>0</v>
      </c>
      <c r="N4682" s="376" t="s">
        <v>4930</v>
      </c>
      <c r="O4682" s="376" t="s">
        <v>4950</v>
      </c>
      <c r="P4682" s="326">
        <f>ROUND(SUMIF('AV-Bewegungsdaten'!B:B,A4682,'AV-Bewegungsdaten'!C:C),3)</f>
        <v>0</v>
      </c>
      <c r="Q4682" s="324">
        <f>ROUND(SUMIF('AV-Bewegungsdaten'!B:B,$A4682,'AV-Bewegungsdaten'!D:D),2)</f>
        <v>0</v>
      </c>
      <c r="T4682" s="327"/>
      <c r="U4682" s="326">
        <f>ROUND(SUMIF('DV-Bewegungsdaten'!B:B,Kategorien!A4682,'DV-Bewegungsdaten'!D:D),3)</f>
        <v>0</v>
      </c>
      <c r="V4682" s="324">
        <f>ROUND(SUMIF('DV-Bewegungsdaten'!B:B,Kategorien!A4682,'DV-Bewegungsdaten'!E:E),3)</f>
        <v>0</v>
      </c>
      <c r="AD4682" s="390">
        <f t="shared" si="973"/>
        <v>6.4539999999999997</v>
      </c>
      <c r="AE4682" s="390">
        <f t="shared" si="974"/>
        <v>8.1469999999999985</v>
      </c>
      <c r="AF4682" s="390">
        <f t="shared" si="975"/>
        <v>9.2850000000000001</v>
      </c>
      <c r="AG4682" s="390">
        <f t="shared" si="976"/>
        <v>9.1879999999999988</v>
      </c>
      <c r="AH4682" s="390">
        <f t="shared" si="977"/>
        <v>8.83</v>
      </c>
      <c r="AI4682" s="390">
        <f t="shared" si="978"/>
        <v>9.4499999999999993</v>
      </c>
      <c r="AJ4682" s="390">
        <f t="shared" si="979"/>
        <v>8.4429999999999996</v>
      </c>
      <c r="AK4682" s="390">
        <f t="shared" si="980"/>
        <v>8.984</v>
      </c>
      <c r="AL4682" s="390">
        <f t="shared" si="981"/>
        <v>9.0149999999999988</v>
      </c>
      <c r="AM4682" s="390">
        <f t="shared" si="982"/>
        <v>8.5719999999999992</v>
      </c>
      <c r="AN4682" s="390">
        <f t="shared" si="983"/>
        <v>7.9769999999999994</v>
      </c>
      <c r="AO4682" s="390">
        <f t="shared" si="984"/>
        <v>8.6639999999999997</v>
      </c>
    </row>
    <row r="4683" spans="1:41" ht="15" customHeight="1" x14ac:dyDescent="0.25">
      <c r="A4683" s="127" t="s">
        <v>6197</v>
      </c>
      <c r="B4683" s="125" t="s">
        <v>169</v>
      </c>
      <c r="C4683" s="125" t="s">
        <v>6159</v>
      </c>
      <c r="D4683" s="125" t="s">
        <v>4819</v>
      </c>
      <c r="F4683" s="126">
        <v>10.71</v>
      </c>
      <c r="G4683" s="126">
        <v>11.09</v>
      </c>
      <c r="H4683" s="126">
        <v>8.8699999999999992</v>
      </c>
      <c r="I4683" s="126"/>
      <c r="J4683" s="317"/>
      <c r="K4683" s="323">
        <f>ROUND(SUMIF('VGT-Bewegungsdaten'!B:B,A4683,'VGT-Bewegungsdaten'!C:C),3)</f>
        <v>0</v>
      </c>
      <c r="L4683" s="324">
        <f>ROUND(SUMIF('VGT-Bewegungsdaten'!B:B,$A4683,'VGT-Bewegungsdaten'!D:D),2)</f>
        <v>0</v>
      </c>
      <c r="N4683" s="376" t="s">
        <v>4930</v>
      </c>
      <c r="O4683" s="376" t="s">
        <v>4950</v>
      </c>
      <c r="P4683" s="326">
        <f>ROUND(SUMIF('AV-Bewegungsdaten'!B:B,A4683,'AV-Bewegungsdaten'!C:C),3)</f>
        <v>0</v>
      </c>
      <c r="Q4683" s="324">
        <f>ROUND(SUMIF('AV-Bewegungsdaten'!B:B,$A4683,'AV-Bewegungsdaten'!D:D),2)</f>
        <v>0</v>
      </c>
      <c r="T4683" s="327"/>
      <c r="U4683" s="326">
        <f>ROUND(SUMIF('DV-Bewegungsdaten'!B:B,Kategorien!A4683,'DV-Bewegungsdaten'!D:D),3)</f>
        <v>0</v>
      </c>
      <c r="V4683" s="324">
        <f>ROUND(SUMIF('DV-Bewegungsdaten'!B:B,Kategorien!A4683,'DV-Bewegungsdaten'!E:E),3)</f>
        <v>0</v>
      </c>
      <c r="AD4683" s="390">
        <f t="shared" si="973"/>
        <v>5.1840000000000002</v>
      </c>
      <c r="AE4683" s="390">
        <f t="shared" si="974"/>
        <v>6.8769999999999998</v>
      </c>
      <c r="AF4683" s="390">
        <f t="shared" si="975"/>
        <v>8.0150000000000006</v>
      </c>
      <c r="AG4683" s="390">
        <f t="shared" si="976"/>
        <v>7.9179999999999993</v>
      </c>
      <c r="AH4683" s="390">
        <f t="shared" si="977"/>
        <v>7.5600000000000005</v>
      </c>
      <c r="AI4683" s="390">
        <f t="shared" si="978"/>
        <v>8.18</v>
      </c>
      <c r="AJ4683" s="390">
        <f t="shared" si="979"/>
        <v>7.173</v>
      </c>
      <c r="AK4683" s="390">
        <f t="shared" si="980"/>
        <v>7.7140000000000004</v>
      </c>
      <c r="AL4683" s="390">
        <f t="shared" si="981"/>
        <v>7.7449999999999992</v>
      </c>
      <c r="AM4683" s="390">
        <f t="shared" si="982"/>
        <v>7.3019999999999996</v>
      </c>
      <c r="AN4683" s="390">
        <f t="shared" si="983"/>
        <v>6.7069999999999999</v>
      </c>
      <c r="AO4683" s="390">
        <f t="shared" si="984"/>
        <v>7.3940000000000001</v>
      </c>
    </row>
    <row r="4684" spans="1:41" ht="15" customHeight="1" x14ac:dyDescent="0.25">
      <c r="A4684" s="127" t="s">
        <v>6198</v>
      </c>
      <c r="B4684" s="125" t="s">
        <v>169</v>
      </c>
      <c r="C4684" s="125" t="s">
        <v>6159</v>
      </c>
      <c r="D4684" s="125" t="s">
        <v>4820</v>
      </c>
      <c r="F4684" s="126">
        <v>8.5299999999999994</v>
      </c>
      <c r="G4684" s="126">
        <v>8.91</v>
      </c>
      <c r="H4684" s="126">
        <v>7.13</v>
      </c>
      <c r="I4684" s="126"/>
      <c r="J4684" s="317"/>
      <c r="K4684" s="323">
        <f>ROUND(SUMIF('VGT-Bewegungsdaten'!B:B,A4684,'VGT-Bewegungsdaten'!C:C),3)</f>
        <v>0</v>
      </c>
      <c r="L4684" s="324">
        <f>ROUND(SUMIF('VGT-Bewegungsdaten'!B:B,$A4684,'VGT-Bewegungsdaten'!D:D),2)</f>
        <v>0</v>
      </c>
      <c r="N4684" s="376" t="s">
        <v>4930</v>
      </c>
      <c r="O4684" s="376" t="s">
        <v>4950</v>
      </c>
      <c r="P4684" s="326">
        <f>ROUND(SUMIF('AV-Bewegungsdaten'!B:B,A4684,'AV-Bewegungsdaten'!C:C),3)</f>
        <v>0</v>
      </c>
      <c r="Q4684" s="324">
        <f>ROUND(SUMIF('AV-Bewegungsdaten'!B:B,$A4684,'AV-Bewegungsdaten'!D:D),2)</f>
        <v>0</v>
      </c>
      <c r="T4684" s="327"/>
      <c r="U4684" s="326">
        <f>ROUND(SUMIF('DV-Bewegungsdaten'!B:B,Kategorien!A4684,'DV-Bewegungsdaten'!D:D),3)</f>
        <v>0</v>
      </c>
      <c r="V4684" s="324">
        <f>ROUND(SUMIF('DV-Bewegungsdaten'!B:B,Kategorien!A4684,'DV-Bewegungsdaten'!E:E),3)</f>
        <v>0</v>
      </c>
      <c r="AD4684" s="390">
        <f t="shared" si="973"/>
        <v>3.0040000000000004</v>
      </c>
      <c r="AE4684" s="390">
        <f t="shared" si="974"/>
        <v>4.6970000000000001</v>
      </c>
      <c r="AF4684" s="390">
        <f t="shared" si="975"/>
        <v>5.835</v>
      </c>
      <c r="AG4684" s="390">
        <f t="shared" si="976"/>
        <v>5.7379999999999995</v>
      </c>
      <c r="AH4684" s="390">
        <f t="shared" si="977"/>
        <v>5.3800000000000008</v>
      </c>
      <c r="AI4684" s="390">
        <f t="shared" si="978"/>
        <v>6</v>
      </c>
      <c r="AJ4684" s="390">
        <f t="shared" si="979"/>
        <v>4.9930000000000003</v>
      </c>
      <c r="AK4684" s="390">
        <f t="shared" si="980"/>
        <v>5.5340000000000007</v>
      </c>
      <c r="AL4684" s="390">
        <f t="shared" si="981"/>
        <v>5.5649999999999995</v>
      </c>
      <c r="AM4684" s="390">
        <f t="shared" si="982"/>
        <v>5.1219999999999999</v>
      </c>
      <c r="AN4684" s="390">
        <f t="shared" si="983"/>
        <v>4.5270000000000001</v>
      </c>
      <c r="AO4684" s="390">
        <f t="shared" si="984"/>
        <v>5.2140000000000004</v>
      </c>
    </row>
    <row r="4685" spans="1:41" ht="15" customHeight="1" x14ac:dyDescent="0.25">
      <c r="A4685" s="127" t="s">
        <v>6199</v>
      </c>
      <c r="B4685" s="125" t="s">
        <v>169</v>
      </c>
      <c r="C4685" s="125" t="s">
        <v>6161</v>
      </c>
      <c r="D4685" s="125" t="s">
        <v>4817</v>
      </c>
      <c r="F4685" s="126">
        <v>12.31</v>
      </c>
      <c r="G4685" s="126">
        <v>12.7</v>
      </c>
      <c r="H4685" s="126">
        <v>10.16</v>
      </c>
      <c r="I4685" s="126"/>
      <c r="J4685" s="317"/>
      <c r="K4685" s="323">
        <f>ROUND(SUMIF('VGT-Bewegungsdaten'!B:B,A4685,'VGT-Bewegungsdaten'!C:C),3)</f>
        <v>0</v>
      </c>
      <c r="L4685" s="324">
        <f>ROUND(SUMIF('VGT-Bewegungsdaten'!B:B,$A4685,'VGT-Bewegungsdaten'!D:D),2)</f>
        <v>0</v>
      </c>
      <c r="N4685" s="376" t="s">
        <v>4930</v>
      </c>
      <c r="O4685" s="376" t="s">
        <v>4950</v>
      </c>
      <c r="P4685" s="326">
        <f>ROUND(SUMIF('AV-Bewegungsdaten'!B:B,A4685,'AV-Bewegungsdaten'!C:C),3)</f>
        <v>0</v>
      </c>
      <c r="Q4685" s="324">
        <f>ROUND(SUMIF('AV-Bewegungsdaten'!B:B,$A4685,'AV-Bewegungsdaten'!D:D),2)</f>
        <v>0</v>
      </c>
      <c r="T4685" s="327"/>
      <c r="U4685" s="326">
        <f>ROUND(SUMIF('DV-Bewegungsdaten'!B:B,Kategorien!A4685,'DV-Bewegungsdaten'!D:D),3)</f>
        <v>0</v>
      </c>
      <c r="V4685" s="324">
        <f>ROUND(SUMIF('DV-Bewegungsdaten'!B:B,Kategorien!A4685,'DV-Bewegungsdaten'!E:E),3)</f>
        <v>0</v>
      </c>
      <c r="AD4685" s="390">
        <f t="shared" si="973"/>
        <v>6.7939999999999996</v>
      </c>
      <c r="AE4685" s="390">
        <f t="shared" si="974"/>
        <v>8.4869999999999983</v>
      </c>
      <c r="AF4685" s="390">
        <f t="shared" si="975"/>
        <v>9.625</v>
      </c>
      <c r="AG4685" s="390">
        <f t="shared" si="976"/>
        <v>9.5279999999999987</v>
      </c>
      <c r="AH4685" s="390">
        <f t="shared" si="977"/>
        <v>9.17</v>
      </c>
      <c r="AI4685" s="390">
        <f t="shared" si="978"/>
        <v>9.7899999999999991</v>
      </c>
      <c r="AJ4685" s="390">
        <f t="shared" si="979"/>
        <v>8.7829999999999995</v>
      </c>
      <c r="AK4685" s="390">
        <f t="shared" si="980"/>
        <v>9.3239999999999998</v>
      </c>
      <c r="AL4685" s="390">
        <f t="shared" si="981"/>
        <v>9.3549999999999986</v>
      </c>
      <c r="AM4685" s="390">
        <f t="shared" si="982"/>
        <v>8.911999999999999</v>
      </c>
      <c r="AN4685" s="390">
        <f t="shared" si="983"/>
        <v>8.3170000000000002</v>
      </c>
      <c r="AO4685" s="390">
        <f t="shared" si="984"/>
        <v>9.0039999999999996</v>
      </c>
    </row>
    <row r="4686" spans="1:41" ht="15" customHeight="1" x14ac:dyDescent="0.25">
      <c r="A4686" s="127" t="s">
        <v>6200</v>
      </c>
      <c r="B4686" s="125" t="s">
        <v>169</v>
      </c>
      <c r="C4686" s="125" t="s">
        <v>6161</v>
      </c>
      <c r="D4686" s="125" t="s">
        <v>4818</v>
      </c>
      <c r="F4686" s="126">
        <v>11.97</v>
      </c>
      <c r="G4686" s="126">
        <v>12.36</v>
      </c>
      <c r="H4686" s="126">
        <v>9.89</v>
      </c>
      <c r="I4686" s="126"/>
      <c r="J4686" s="317"/>
      <c r="K4686" s="323">
        <f>ROUND(SUMIF('VGT-Bewegungsdaten'!B:B,A4686,'VGT-Bewegungsdaten'!C:C),3)</f>
        <v>0</v>
      </c>
      <c r="L4686" s="324">
        <f>ROUND(SUMIF('VGT-Bewegungsdaten'!B:B,$A4686,'VGT-Bewegungsdaten'!D:D),2)</f>
        <v>0</v>
      </c>
      <c r="N4686" s="376" t="s">
        <v>4930</v>
      </c>
      <c r="O4686" s="376" t="s">
        <v>4950</v>
      </c>
      <c r="P4686" s="326">
        <f>ROUND(SUMIF('AV-Bewegungsdaten'!B:B,A4686,'AV-Bewegungsdaten'!C:C),3)</f>
        <v>0</v>
      </c>
      <c r="Q4686" s="324">
        <f>ROUND(SUMIF('AV-Bewegungsdaten'!B:B,$A4686,'AV-Bewegungsdaten'!D:D),2)</f>
        <v>0</v>
      </c>
      <c r="T4686" s="327"/>
      <c r="U4686" s="326">
        <f>ROUND(SUMIF('DV-Bewegungsdaten'!B:B,Kategorien!A4686,'DV-Bewegungsdaten'!D:D),3)</f>
        <v>0</v>
      </c>
      <c r="V4686" s="324">
        <f>ROUND(SUMIF('DV-Bewegungsdaten'!B:B,Kategorien!A4686,'DV-Bewegungsdaten'!E:E),3)</f>
        <v>0</v>
      </c>
      <c r="AD4686" s="390">
        <f t="shared" si="973"/>
        <v>6.4539999999999997</v>
      </c>
      <c r="AE4686" s="390">
        <f t="shared" si="974"/>
        <v>8.1469999999999985</v>
      </c>
      <c r="AF4686" s="390">
        <f t="shared" si="975"/>
        <v>9.2850000000000001</v>
      </c>
      <c r="AG4686" s="390">
        <f t="shared" si="976"/>
        <v>9.1879999999999988</v>
      </c>
      <c r="AH4686" s="390">
        <f t="shared" si="977"/>
        <v>8.83</v>
      </c>
      <c r="AI4686" s="390">
        <f t="shared" si="978"/>
        <v>9.4499999999999993</v>
      </c>
      <c r="AJ4686" s="390">
        <f t="shared" si="979"/>
        <v>8.4429999999999996</v>
      </c>
      <c r="AK4686" s="390">
        <f t="shared" si="980"/>
        <v>8.984</v>
      </c>
      <c r="AL4686" s="390">
        <f t="shared" si="981"/>
        <v>9.0149999999999988</v>
      </c>
      <c r="AM4686" s="390">
        <f t="shared" si="982"/>
        <v>8.5719999999999992</v>
      </c>
      <c r="AN4686" s="390">
        <f t="shared" si="983"/>
        <v>7.9769999999999994</v>
      </c>
      <c r="AO4686" s="390">
        <f t="shared" si="984"/>
        <v>8.6639999999999997</v>
      </c>
    </row>
    <row r="4687" spans="1:41" ht="15" customHeight="1" x14ac:dyDescent="0.25">
      <c r="A4687" s="127" t="s">
        <v>6201</v>
      </c>
      <c r="B4687" s="125" t="s">
        <v>169</v>
      </c>
      <c r="C4687" s="125" t="s">
        <v>6161</v>
      </c>
      <c r="D4687" s="125" t="s">
        <v>4819</v>
      </c>
      <c r="F4687" s="126">
        <v>10.71</v>
      </c>
      <c r="G4687" s="126">
        <v>11.09</v>
      </c>
      <c r="H4687" s="126">
        <v>8.8699999999999992</v>
      </c>
      <c r="I4687" s="126"/>
      <c r="J4687" s="317"/>
      <c r="K4687" s="323">
        <f>ROUND(SUMIF('VGT-Bewegungsdaten'!B:B,A4687,'VGT-Bewegungsdaten'!C:C),3)</f>
        <v>0</v>
      </c>
      <c r="L4687" s="324">
        <f>ROUND(SUMIF('VGT-Bewegungsdaten'!B:B,$A4687,'VGT-Bewegungsdaten'!D:D),2)</f>
        <v>0</v>
      </c>
      <c r="N4687" s="376" t="s">
        <v>4930</v>
      </c>
      <c r="O4687" s="376" t="s">
        <v>4950</v>
      </c>
      <c r="P4687" s="326">
        <f>ROUND(SUMIF('AV-Bewegungsdaten'!B:B,A4687,'AV-Bewegungsdaten'!C:C),3)</f>
        <v>0</v>
      </c>
      <c r="Q4687" s="324">
        <f>ROUND(SUMIF('AV-Bewegungsdaten'!B:B,$A4687,'AV-Bewegungsdaten'!D:D),2)</f>
        <v>0</v>
      </c>
      <c r="T4687" s="327"/>
      <c r="U4687" s="326">
        <f>ROUND(SUMIF('DV-Bewegungsdaten'!B:B,Kategorien!A4687,'DV-Bewegungsdaten'!D:D),3)</f>
        <v>0</v>
      </c>
      <c r="V4687" s="324">
        <f>ROUND(SUMIF('DV-Bewegungsdaten'!B:B,Kategorien!A4687,'DV-Bewegungsdaten'!E:E),3)</f>
        <v>0</v>
      </c>
      <c r="AD4687" s="390">
        <f t="shared" si="973"/>
        <v>5.1840000000000002</v>
      </c>
      <c r="AE4687" s="390">
        <f t="shared" si="974"/>
        <v>6.8769999999999998</v>
      </c>
      <c r="AF4687" s="390">
        <f t="shared" si="975"/>
        <v>8.0150000000000006</v>
      </c>
      <c r="AG4687" s="390">
        <f t="shared" si="976"/>
        <v>7.9179999999999993</v>
      </c>
      <c r="AH4687" s="390">
        <f t="shared" si="977"/>
        <v>7.5600000000000005</v>
      </c>
      <c r="AI4687" s="390">
        <f t="shared" si="978"/>
        <v>8.18</v>
      </c>
      <c r="AJ4687" s="390">
        <f t="shared" si="979"/>
        <v>7.173</v>
      </c>
      <c r="AK4687" s="390">
        <f t="shared" si="980"/>
        <v>7.7140000000000004</v>
      </c>
      <c r="AL4687" s="390">
        <f t="shared" si="981"/>
        <v>7.7449999999999992</v>
      </c>
      <c r="AM4687" s="390">
        <f t="shared" si="982"/>
        <v>7.3019999999999996</v>
      </c>
      <c r="AN4687" s="390">
        <f t="shared" si="983"/>
        <v>6.7069999999999999</v>
      </c>
      <c r="AO4687" s="390">
        <f t="shared" si="984"/>
        <v>7.3940000000000001</v>
      </c>
    </row>
    <row r="4688" spans="1:41" ht="15" customHeight="1" x14ac:dyDescent="0.25">
      <c r="A4688" s="127" t="s">
        <v>6202</v>
      </c>
      <c r="B4688" s="125" t="s">
        <v>169</v>
      </c>
      <c r="C4688" s="125" t="s">
        <v>6161</v>
      </c>
      <c r="D4688" s="125" t="s">
        <v>4820</v>
      </c>
      <c r="F4688" s="126">
        <v>8.5299999999999994</v>
      </c>
      <c r="G4688" s="126">
        <v>8.91</v>
      </c>
      <c r="H4688" s="126">
        <v>7.13</v>
      </c>
      <c r="I4688" s="126"/>
      <c r="J4688" s="317"/>
      <c r="K4688" s="323">
        <f>ROUND(SUMIF('VGT-Bewegungsdaten'!B:B,A4688,'VGT-Bewegungsdaten'!C:C),3)</f>
        <v>0</v>
      </c>
      <c r="L4688" s="324">
        <f>ROUND(SUMIF('VGT-Bewegungsdaten'!B:B,$A4688,'VGT-Bewegungsdaten'!D:D),2)</f>
        <v>0</v>
      </c>
      <c r="N4688" s="376" t="s">
        <v>4930</v>
      </c>
      <c r="O4688" s="376" t="s">
        <v>4950</v>
      </c>
      <c r="P4688" s="326">
        <f>ROUND(SUMIF('AV-Bewegungsdaten'!B:B,A4688,'AV-Bewegungsdaten'!C:C),3)</f>
        <v>0</v>
      </c>
      <c r="Q4688" s="324">
        <f>ROUND(SUMIF('AV-Bewegungsdaten'!B:B,$A4688,'AV-Bewegungsdaten'!D:D),2)</f>
        <v>0</v>
      </c>
      <c r="T4688" s="327"/>
      <c r="U4688" s="326">
        <f>ROUND(SUMIF('DV-Bewegungsdaten'!B:B,Kategorien!A4688,'DV-Bewegungsdaten'!D:D),3)</f>
        <v>0</v>
      </c>
      <c r="V4688" s="324">
        <f>ROUND(SUMIF('DV-Bewegungsdaten'!B:B,Kategorien!A4688,'DV-Bewegungsdaten'!E:E),3)</f>
        <v>0</v>
      </c>
      <c r="AD4688" s="390">
        <f t="shared" si="973"/>
        <v>3.0040000000000004</v>
      </c>
      <c r="AE4688" s="390">
        <f t="shared" si="974"/>
        <v>4.6970000000000001</v>
      </c>
      <c r="AF4688" s="390">
        <f t="shared" si="975"/>
        <v>5.835</v>
      </c>
      <c r="AG4688" s="390">
        <f t="shared" si="976"/>
        <v>5.7379999999999995</v>
      </c>
      <c r="AH4688" s="390">
        <f t="shared" si="977"/>
        <v>5.3800000000000008</v>
      </c>
      <c r="AI4688" s="390">
        <f t="shared" si="978"/>
        <v>6</v>
      </c>
      <c r="AJ4688" s="390">
        <f t="shared" si="979"/>
        <v>4.9930000000000003</v>
      </c>
      <c r="AK4688" s="390">
        <f t="shared" si="980"/>
        <v>5.5340000000000007</v>
      </c>
      <c r="AL4688" s="390">
        <f t="shared" si="981"/>
        <v>5.5649999999999995</v>
      </c>
      <c r="AM4688" s="390">
        <f t="shared" si="982"/>
        <v>5.1219999999999999</v>
      </c>
      <c r="AN4688" s="390">
        <f t="shared" si="983"/>
        <v>4.5270000000000001</v>
      </c>
      <c r="AO4688" s="390">
        <f t="shared" si="984"/>
        <v>5.2140000000000004</v>
      </c>
    </row>
    <row r="4689" spans="1:41" ht="15" customHeight="1" x14ac:dyDescent="0.25">
      <c r="A4689" s="127" t="s">
        <v>6203</v>
      </c>
      <c r="B4689" s="125" t="s">
        <v>169</v>
      </c>
      <c r="C4689" s="125" t="s">
        <v>6163</v>
      </c>
      <c r="D4689" s="125" t="s">
        <v>4817</v>
      </c>
      <c r="F4689" s="126">
        <v>12.31</v>
      </c>
      <c r="G4689" s="126">
        <v>12.7</v>
      </c>
      <c r="H4689" s="126">
        <v>10.16</v>
      </c>
      <c r="I4689" s="126"/>
      <c r="J4689" s="317"/>
      <c r="K4689" s="323">
        <f>ROUND(SUMIF('VGT-Bewegungsdaten'!B:B,A4689,'VGT-Bewegungsdaten'!C:C),3)</f>
        <v>0</v>
      </c>
      <c r="L4689" s="324">
        <f>ROUND(SUMIF('VGT-Bewegungsdaten'!B:B,$A4689,'VGT-Bewegungsdaten'!D:D),2)</f>
        <v>0</v>
      </c>
      <c r="N4689" s="376" t="s">
        <v>4930</v>
      </c>
      <c r="O4689" s="376" t="s">
        <v>4950</v>
      </c>
      <c r="P4689" s="326">
        <f>ROUND(SUMIF('AV-Bewegungsdaten'!B:B,A4689,'AV-Bewegungsdaten'!C:C),3)</f>
        <v>0</v>
      </c>
      <c r="Q4689" s="324">
        <f>ROUND(SUMIF('AV-Bewegungsdaten'!B:B,$A4689,'AV-Bewegungsdaten'!D:D),2)</f>
        <v>0</v>
      </c>
      <c r="T4689" s="327"/>
      <c r="U4689" s="326">
        <f>ROUND(SUMIF('DV-Bewegungsdaten'!B:B,Kategorien!A4689,'DV-Bewegungsdaten'!D:D),3)</f>
        <v>0</v>
      </c>
      <c r="V4689" s="324">
        <f>ROUND(SUMIF('DV-Bewegungsdaten'!B:B,Kategorien!A4689,'DV-Bewegungsdaten'!E:E),3)</f>
        <v>0</v>
      </c>
      <c r="AD4689" s="390">
        <f t="shared" si="973"/>
        <v>6.7939999999999996</v>
      </c>
      <c r="AE4689" s="390">
        <f t="shared" si="974"/>
        <v>8.4869999999999983</v>
      </c>
      <c r="AF4689" s="390">
        <f t="shared" si="975"/>
        <v>9.625</v>
      </c>
      <c r="AG4689" s="390">
        <f t="shared" si="976"/>
        <v>9.5279999999999987</v>
      </c>
      <c r="AH4689" s="390">
        <f t="shared" si="977"/>
        <v>9.17</v>
      </c>
      <c r="AI4689" s="390">
        <f t="shared" si="978"/>
        <v>9.7899999999999991</v>
      </c>
      <c r="AJ4689" s="390">
        <f t="shared" si="979"/>
        <v>8.7829999999999995</v>
      </c>
      <c r="AK4689" s="390">
        <f t="shared" si="980"/>
        <v>9.3239999999999998</v>
      </c>
      <c r="AL4689" s="390">
        <f t="shared" si="981"/>
        <v>9.3549999999999986</v>
      </c>
      <c r="AM4689" s="390">
        <f t="shared" si="982"/>
        <v>8.911999999999999</v>
      </c>
      <c r="AN4689" s="390">
        <f t="shared" si="983"/>
        <v>8.3170000000000002</v>
      </c>
      <c r="AO4689" s="390">
        <f t="shared" si="984"/>
        <v>9.0039999999999996</v>
      </c>
    </row>
    <row r="4690" spans="1:41" ht="15" customHeight="1" x14ac:dyDescent="0.25">
      <c r="A4690" s="127" t="s">
        <v>6204</v>
      </c>
      <c r="B4690" s="125" t="s">
        <v>169</v>
      </c>
      <c r="C4690" s="125" t="s">
        <v>6163</v>
      </c>
      <c r="D4690" s="125" t="s">
        <v>4818</v>
      </c>
      <c r="F4690" s="126">
        <v>11.97</v>
      </c>
      <c r="G4690" s="126">
        <v>12.36</v>
      </c>
      <c r="H4690" s="126">
        <v>9.89</v>
      </c>
      <c r="I4690" s="126"/>
      <c r="J4690" s="317"/>
      <c r="K4690" s="323">
        <f>ROUND(SUMIF('VGT-Bewegungsdaten'!B:B,A4690,'VGT-Bewegungsdaten'!C:C),3)</f>
        <v>0</v>
      </c>
      <c r="L4690" s="324">
        <f>ROUND(SUMIF('VGT-Bewegungsdaten'!B:B,$A4690,'VGT-Bewegungsdaten'!D:D),2)</f>
        <v>0</v>
      </c>
      <c r="N4690" s="376" t="s">
        <v>4930</v>
      </c>
      <c r="O4690" s="376" t="s">
        <v>4950</v>
      </c>
      <c r="P4690" s="326">
        <f>ROUND(SUMIF('AV-Bewegungsdaten'!B:B,A4690,'AV-Bewegungsdaten'!C:C),3)</f>
        <v>0</v>
      </c>
      <c r="Q4690" s="324">
        <f>ROUND(SUMIF('AV-Bewegungsdaten'!B:B,$A4690,'AV-Bewegungsdaten'!D:D),2)</f>
        <v>0</v>
      </c>
      <c r="T4690" s="327"/>
      <c r="U4690" s="326">
        <f>ROUND(SUMIF('DV-Bewegungsdaten'!B:B,Kategorien!A4690,'DV-Bewegungsdaten'!D:D),3)</f>
        <v>0</v>
      </c>
      <c r="V4690" s="324">
        <f>ROUND(SUMIF('DV-Bewegungsdaten'!B:B,Kategorien!A4690,'DV-Bewegungsdaten'!E:E),3)</f>
        <v>0</v>
      </c>
      <c r="AD4690" s="390">
        <f t="shared" si="973"/>
        <v>6.4539999999999997</v>
      </c>
      <c r="AE4690" s="390">
        <f t="shared" si="974"/>
        <v>8.1469999999999985</v>
      </c>
      <c r="AF4690" s="390">
        <f t="shared" si="975"/>
        <v>9.2850000000000001</v>
      </c>
      <c r="AG4690" s="390">
        <f t="shared" si="976"/>
        <v>9.1879999999999988</v>
      </c>
      <c r="AH4690" s="390">
        <f t="shared" si="977"/>
        <v>8.83</v>
      </c>
      <c r="AI4690" s="390">
        <f t="shared" si="978"/>
        <v>9.4499999999999993</v>
      </c>
      <c r="AJ4690" s="390">
        <f t="shared" si="979"/>
        <v>8.4429999999999996</v>
      </c>
      <c r="AK4690" s="390">
        <f t="shared" si="980"/>
        <v>8.984</v>
      </c>
      <c r="AL4690" s="390">
        <f t="shared" si="981"/>
        <v>9.0149999999999988</v>
      </c>
      <c r="AM4690" s="390">
        <f t="shared" si="982"/>
        <v>8.5719999999999992</v>
      </c>
      <c r="AN4690" s="390">
        <f t="shared" si="983"/>
        <v>7.9769999999999994</v>
      </c>
      <c r="AO4690" s="390">
        <f t="shared" si="984"/>
        <v>8.6639999999999997</v>
      </c>
    </row>
    <row r="4691" spans="1:41" ht="15" customHeight="1" x14ac:dyDescent="0.25">
      <c r="A4691" s="127" t="s">
        <v>6205</v>
      </c>
      <c r="B4691" s="125" t="s">
        <v>169</v>
      </c>
      <c r="C4691" s="125" t="s">
        <v>6163</v>
      </c>
      <c r="D4691" s="125" t="s">
        <v>4819</v>
      </c>
      <c r="F4691" s="126">
        <v>10.71</v>
      </c>
      <c r="G4691" s="126">
        <v>11.09</v>
      </c>
      <c r="H4691" s="126">
        <v>8.8699999999999992</v>
      </c>
      <c r="I4691" s="126"/>
      <c r="J4691" s="317"/>
      <c r="K4691" s="323">
        <f>ROUND(SUMIF('VGT-Bewegungsdaten'!B:B,A4691,'VGT-Bewegungsdaten'!C:C),3)</f>
        <v>0</v>
      </c>
      <c r="L4691" s="324">
        <f>ROUND(SUMIF('VGT-Bewegungsdaten'!B:B,$A4691,'VGT-Bewegungsdaten'!D:D),2)</f>
        <v>0</v>
      </c>
      <c r="N4691" s="376" t="s">
        <v>4930</v>
      </c>
      <c r="O4691" s="376" t="s">
        <v>4950</v>
      </c>
      <c r="P4691" s="326">
        <f>ROUND(SUMIF('AV-Bewegungsdaten'!B:B,A4691,'AV-Bewegungsdaten'!C:C),3)</f>
        <v>0</v>
      </c>
      <c r="Q4691" s="324">
        <f>ROUND(SUMIF('AV-Bewegungsdaten'!B:B,$A4691,'AV-Bewegungsdaten'!D:D),2)</f>
        <v>0</v>
      </c>
      <c r="T4691" s="327"/>
      <c r="U4691" s="326">
        <f>ROUND(SUMIF('DV-Bewegungsdaten'!B:B,Kategorien!A4691,'DV-Bewegungsdaten'!D:D),3)</f>
        <v>0</v>
      </c>
      <c r="V4691" s="324">
        <f>ROUND(SUMIF('DV-Bewegungsdaten'!B:B,Kategorien!A4691,'DV-Bewegungsdaten'!E:E),3)</f>
        <v>0</v>
      </c>
      <c r="AD4691" s="390">
        <f t="shared" si="973"/>
        <v>5.1840000000000002</v>
      </c>
      <c r="AE4691" s="390">
        <f t="shared" si="974"/>
        <v>6.8769999999999998</v>
      </c>
      <c r="AF4691" s="390">
        <f t="shared" si="975"/>
        <v>8.0150000000000006</v>
      </c>
      <c r="AG4691" s="390">
        <f t="shared" si="976"/>
        <v>7.9179999999999993</v>
      </c>
      <c r="AH4691" s="390">
        <f t="shared" si="977"/>
        <v>7.5600000000000005</v>
      </c>
      <c r="AI4691" s="390">
        <f t="shared" si="978"/>
        <v>8.18</v>
      </c>
      <c r="AJ4691" s="390">
        <f t="shared" si="979"/>
        <v>7.173</v>
      </c>
      <c r="AK4691" s="390">
        <f t="shared" si="980"/>
        <v>7.7140000000000004</v>
      </c>
      <c r="AL4691" s="390">
        <f t="shared" si="981"/>
        <v>7.7449999999999992</v>
      </c>
      <c r="AM4691" s="390">
        <f t="shared" si="982"/>
        <v>7.3019999999999996</v>
      </c>
      <c r="AN4691" s="390">
        <f t="shared" si="983"/>
        <v>6.7069999999999999</v>
      </c>
      <c r="AO4691" s="390">
        <f t="shared" si="984"/>
        <v>7.3940000000000001</v>
      </c>
    </row>
    <row r="4692" spans="1:41" ht="15" customHeight="1" x14ac:dyDescent="0.25">
      <c r="A4692" s="127" t="s">
        <v>6206</v>
      </c>
      <c r="B4692" s="125" t="s">
        <v>169</v>
      </c>
      <c r="C4692" s="125" t="s">
        <v>6163</v>
      </c>
      <c r="D4692" s="125" t="s">
        <v>4820</v>
      </c>
      <c r="F4692" s="126">
        <v>8.5299999999999994</v>
      </c>
      <c r="G4692" s="126">
        <v>8.91</v>
      </c>
      <c r="H4692" s="126">
        <v>7.13</v>
      </c>
      <c r="I4692" s="126"/>
      <c r="J4692" s="317"/>
      <c r="K4692" s="323">
        <f>ROUND(SUMIF('VGT-Bewegungsdaten'!B:B,A4692,'VGT-Bewegungsdaten'!C:C),3)</f>
        <v>0</v>
      </c>
      <c r="L4692" s="324">
        <f>ROUND(SUMIF('VGT-Bewegungsdaten'!B:B,$A4692,'VGT-Bewegungsdaten'!D:D),2)</f>
        <v>0</v>
      </c>
      <c r="N4692" s="376" t="s">
        <v>4930</v>
      </c>
      <c r="O4692" s="376" t="s">
        <v>4950</v>
      </c>
      <c r="P4692" s="326">
        <f>ROUND(SUMIF('AV-Bewegungsdaten'!B:B,A4692,'AV-Bewegungsdaten'!C:C),3)</f>
        <v>0</v>
      </c>
      <c r="Q4692" s="324">
        <f>ROUND(SUMIF('AV-Bewegungsdaten'!B:B,$A4692,'AV-Bewegungsdaten'!D:D),2)</f>
        <v>0</v>
      </c>
      <c r="T4692" s="327"/>
      <c r="U4692" s="326">
        <f>ROUND(SUMIF('DV-Bewegungsdaten'!B:B,Kategorien!A4692,'DV-Bewegungsdaten'!D:D),3)</f>
        <v>0</v>
      </c>
      <c r="V4692" s="324">
        <f>ROUND(SUMIF('DV-Bewegungsdaten'!B:B,Kategorien!A4692,'DV-Bewegungsdaten'!E:E),3)</f>
        <v>0</v>
      </c>
      <c r="AD4692" s="390">
        <f t="shared" si="973"/>
        <v>3.0040000000000004</v>
      </c>
      <c r="AE4692" s="390">
        <f t="shared" si="974"/>
        <v>4.6970000000000001</v>
      </c>
      <c r="AF4692" s="390">
        <f t="shared" si="975"/>
        <v>5.835</v>
      </c>
      <c r="AG4692" s="390">
        <f t="shared" si="976"/>
        <v>5.7379999999999995</v>
      </c>
      <c r="AH4692" s="390">
        <f t="shared" si="977"/>
        <v>5.3800000000000008</v>
      </c>
      <c r="AI4692" s="390">
        <f t="shared" si="978"/>
        <v>6</v>
      </c>
      <c r="AJ4692" s="390">
        <f t="shared" si="979"/>
        <v>4.9930000000000003</v>
      </c>
      <c r="AK4692" s="390">
        <f t="shared" si="980"/>
        <v>5.5340000000000007</v>
      </c>
      <c r="AL4692" s="390">
        <f t="shared" si="981"/>
        <v>5.5649999999999995</v>
      </c>
      <c r="AM4692" s="390">
        <f t="shared" si="982"/>
        <v>5.1219999999999999</v>
      </c>
      <c r="AN4692" s="390">
        <f t="shared" si="983"/>
        <v>4.5270000000000001</v>
      </c>
      <c r="AO4692" s="390">
        <f t="shared" si="984"/>
        <v>5.2140000000000004</v>
      </c>
    </row>
    <row r="4693" spans="1:41" ht="15" customHeight="1" x14ac:dyDescent="0.25">
      <c r="A4693" s="127" t="s">
        <v>6207</v>
      </c>
      <c r="B4693" s="125" t="s">
        <v>169</v>
      </c>
      <c r="C4693" s="125" t="s">
        <v>6165</v>
      </c>
      <c r="D4693" s="125" t="s">
        <v>4817</v>
      </c>
      <c r="F4693" s="126">
        <v>12.31</v>
      </c>
      <c r="G4693" s="126">
        <v>12.7</v>
      </c>
      <c r="H4693" s="126">
        <v>10.16</v>
      </c>
      <c r="I4693" s="126"/>
      <c r="J4693" s="317"/>
      <c r="K4693" s="323">
        <f>ROUND(SUMIF('VGT-Bewegungsdaten'!B:B,A4693,'VGT-Bewegungsdaten'!C:C),3)</f>
        <v>0</v>
      </c>
      <c r="L4693" s="324">
        <f>ROUND(SUMIF('VGT-Bewegungsdaten'!B:B,$A4693,'VGT-Bewegungsdaten'!D:D),2)</f>
        <v>0</v>
      </c>
      <c r="N4693" s="376" t="s">
        <v>4930</v>
      </c>
      <c r="O4693" s="376" t="s">
        <v>4950</v>
      </c>
      <c r="P4693" s="326">
        <f>ROUND(SUMIF('AV-Bewegungsdaten'!B:B,A4693,'AV-Bewegungsdaten'!C:C),3)</f>
        <v>0</v>
      </c>
      <c r="Q4693" s="324">
        <f>ROUND(SUMIF('AV-Bewegungsdaten'!B:B,$A4693,'AV-Bewegungsdaten'!D:D),2)</f>
        <v>0</v>
      </c>
      <c r="T4693" s="327"/>
      <c r="U4693" s="326">
        <f>ROUND(SUMIF('DV-Bewegungsdaten'!B:B,Kategorien!A4693,'DV-Bewegungsdaten'!D:D),3)</f>
        <v>0</v>
      </c>
      <c r="V4693" s="324">
        <f>ROUND(SUMIF('DV-Bewegungsdaten'!B:B,Kategorien!A4693,'DV-Bewegungsdaten'!E:E),3)</f>
        <v>0</v>
      </c>
      <c r="AD4693" s="390">
        <f t="shared" si="973"/>
        <v>6.7939999999999996</v>
      </c>
      <c r="AE4693" s="390">
        <f t="shared" si="974"/>
        <v>8.4869999999999983</v>
      </c>
      <c r="AF4693" s="390">
        <f t="shared" si="975"/>
        <v>9.625</v>
      </c>
      <c r="AG4693" s="390">
        <f t="shared" si="976"/>
        <v>9.5279999999999987</v>
      </c>
      <c r="AH4693" s="390">
        <f t="shared" si="977"/>
        <v>9.17</v>
      </c>
      <c r="AI4693" s="390">
        <f t="shared" si="978"/>
        <v>9.7899999999999991</v>
      </c>
      <c r="AJ4693" s="390">
        <f t="shared" si="979"/>
        <v>8.7829999999999995</v>
      </c>
      <c r="AK4693" s="390">
        <f t="shared" si="980"/>
        <v>9.3239999999999998</v>
      </c>
      <c r="AL4693" s="390">
        <f t="shared" si="981"/>
        <v>9.3549999999999986</v>
      </c>
      <c r="AM4693" s="390">
        <f t="shared" si="982"/>
        <v>8.911999999999999</v>
      </c>
      <c r="AN4693" s="390">
        <f t="shared" si="983"/>
        <v>8.3170000000000002</v>
      </c>
      <c r="AO4693" s="390">
        <f t="shared" si="984"/>
        <v>9.0039999999999996</v>
      </c>
    </row>
    <row r="4694" spans="1:41" ht="15" customHeight="1" x14ac:dyDescent="0.25">
      <c r="A4694" s="127" t="s">
        <v>6208</v>
      </c>
      <c r="B4694" s="125" t="s">
        <v>169</v>
      </c>
      <c r="C4694" s="125" t="s">
        <v>6165</v>
      </c>
      <c r="D4694" s="125" t="s">
        <v>4818</v>
      </c>
      <c r="F4694" s="126">
        <v>11.97</v>
      </c>
      <c r="G4694" s="126">
        <v>12.36</v>
      </c>
      <c r="H4694" s="126">
        <v>9.89</v>
      </c>
      <c r="I4694" s="126"/>
      <c r="J4694" s="317"/>
      <c r="K4694" s="323">
        <f>ROUND(SUMIF('VGT-Bewegungsdaten'!B:B,A4694,'VGT-Bewegungsdaten'!C:C),3)</f>
        <v>0</v>
      </c>
      <c r="L4694" s="324">
        <f>ROUND(SUMIF('VGT-Bewegungsdaten'!B:B,$A4694,'VGT-Bewegungsdaten'!D:D),2)</f>
        <v>0</v>
      </c>
      <c r="N4694" s="376" t="s">
        <v>4930</v>
      </c>
      <c r="O4694" s="376" t="s">
        <v>4950</v>
      </c>
      <c r="P4694" s="326">
        <f>ROUND(SUMIF('AV-Bewegungsdaten'!B:B,A4694,'AV-Bewegungsdaten'!C:C),3)</f>
        <v>0</v>
      </c>
      <c r="Q4694" s="324">
        <f>ROUND(SUMIF('AV-Bewegungsdaten'!B:B,$A4694,'AV-Bewegungsdaten'!D:D),2)</f>
        <v>0</v>
      </c>
      <c r="T4694" s="327"/>
      <c r="U4694" s="326">
        <f>ROUND(SUMIF('DV-Bewegungsdaten'!B:B,Kategorien!A4694,'DV-Bewegungsdaten'!D:D),3)</f>
        <v>0</v>
      </c>
      <c r="V4694" s="324">
        <f>ROUND(SUMIF('DV-Bewegungsdaten'!B:B,Kategorien!A4694,'DV-Bewegungsdaten'!E:E),3)</f>
        <v>0</v>
      </c>
      <c r="AD4694" s="390">
        <f t="shared" si="973"/>
        <v>6.4539999999999997</v>
      </c>
      <c r="AE4694" s="390">
        <f t="shared" si="974"/>
        <v>8.1469999999999985</v>
      </c>
      <c r="AF4694" s="390">
        <f t="shared" si="975"/>
        <v>9.2850000000000001</v>
      </c>
      <c r="AG4694" s="390">
        <f t="shared" si="976"/>
        <v>9.1879999999999988</v>
      </c>
      <c r="AH4694" s="390">
        <f t="shared" si="977"/>
        <v>8.83</v>
      </c>
      <c r="AI4694" s="390">
        <f t="shared" si="978"/>
        <v>9.4499999999999993</v>
      </c>
      <c r="AJ4694" s="390">
        <f t="shared" si="979"/>
        <v>8.4429999999999996</v>
      </c>
      <c r="AK4694" s="390">
        <f t="shared" si="980"/>
        <v>8.984</v>
      </c>
      <c r="AL4694" s="390">
        <f t="shared" si="981"/>
        <v>9.0149999999999988</v>
      </c>
      <c r="AM4694" s="390">
        <f t="shared" si="982"/>
        <v>8.5719999999999992</v>
      </c>
      <c r="AN4694" s="390">
        <f t="shared" si="983"/>
        <v>7.9769999999999994</v>
      </c>
      <c r="AO4694" s="390">
        <f t="shared" si="984"/>
        <v>8.6639999999999997</v>
      </c>
    </row>
    <row r="4695" spans="1:41" ht="15" customHeight="1" x14ac:dyDescent="0.25">
      <c r="A4695" s="127" t="s">
        <v>6209</v>
      </c>
      <c r="B4695" s="125" t="s">
        <v>169</v>
      </c>
      <c r="C4695" s="125" t="s">
        <v>6165</v>
      </c>
      <c r="D4695" s="125" t="s">
        <v>4819</v>
      </c>
      <c r="F4695" s="126">
        <v>10.71</v>
      </c>
      <c r="G4695" s="126">
        <v>11.09</v>
      </c>
      <c r="H4695" s="126">
        <v>8.8699999999999992</v>
      </c>
      <c r="I4695" s="126"/>
      <c r="J4695" s="317"/>
      <c r="K4695" s="323">
        <f>ROUND(SUMIF('VGT-Bewegungsdaten'!B:B,A4695,'VGT-Bewegungsdaten'!C:C),3)</f>
        <v>0</v>
      </c>
      <c r="L4695" s="324">
        <f>ROUND(SUMIF('VGT-Bewegungsdaten'!B:B,$A4695,'VGT-Bewegungsdaten'!D:D),2)</f>
        <v>0</v>
      </c>
      <c r="N4695" s="376" t="s">
        <v>4930</v>
      </c>
      <c r="O4695" s="376" t="s">
        <v>4950</v>
      </c>
      <c r="P4695" s="326">
        <f>ROUND(SUMIF('AV-Bewegungsdaten'!B:B,A4695,'AV-Bewegungsdaten'!C:C),3)</f>
        <v>0</v>
      </c>
      <c r="Q4695" s="324">
        <f>ROUND(SUMIF('AV-Bewegungsdaten'!B:B,$A4695,'AV-Bewegungsdaten'!D:D),2)</f>
        <v>0</v>
      </c>
      <c r="T4695" s="327"/>
      <c r="U4695" s="326">
        <f>ROUND(SUMIF('DV-Bewegungsdaten'!B:B,Kategorien!A4695,'DV-Bewegungsdaten'!D:D),3)</f>
        <v>0</v>
      </c>
      <c r="V4695" s="324">
        <f>ROUND(SUMIF('DV-Bewegungsdaten'!B:B,Kategorien!A4695,'DV-Bewegungsdaten'!E:E),3)</f>
        <v>0</v>
      </c>
      <c r="AD4695" s="390">
        <f t="shared" si="973"/>
        <v>5.1840000000000002</v>
      </c>
      <c r="AE4695" s="390">
        <f t="shared" si="974"/>
        <v>6.8769999999999998</v>
      </c>
      <c r="AF4695" s="390">
        <f t="shared" si="975"/>
        <v>8.0150000000000006</v>
      </c>
      <c r="AG4695" s="390">
        <f t="shared" si="976"/>
        <v>7.9179999999999993</v>
      </c>
      <c r="AH4695" s="390">
        <f t="shared" si="977"/>
        <v>7.5600000000000005</v>
      </c>
      <c r="AI4695" s="390">
        <f t="shared" si="978"/>
        <v>8.18</v>
      </c>
      <c r="AJ4695" s="390">
        <f t="shared" si="979"/>
        <v>7.173</v>
      </c>
      <c r="AK4695" s="390">
        <f t="shared" si="980"/>
        <v>7.7140000000000004</v>
      </c>
      <c r="AL4695" s="390">
        <f t="shared" si="981"/>
        <v>7.7449999999999992</v>
      </c>
      <c r="AM4695" s="390">
        <f t="shared" si="982"/>
        <v>7.3019999999999996</v>
      </c>
      <c r="AN4695" s="390">
        <f t="shared" si="983"/>
        <v>6.7069999999999999</v>
      </c>
      <c r="AO4695" s="390">
        <f t="shared" si="984"/>
        <v>7.3940000000000001</v>
      </c>
    </row>
    <row r="4696" spans="1:41" ht="15" customHeight="1" x14ac:dyDescent="0.25">
      <c r="A4696" s="127" t="s">
        <v>6210</v>
      </c>
      <c r="B4696" s="125" t="s">
        <v>169</v>
      </c>
      <c r="C4696" s="125" t="s">
        <v>6165</v>
      </c>
      <c r="D4696" s="125" t="s">
        <v>4820</v>
      </c>
      <c r="F4696" s="126">
        <v>8.5299999999999994</v>
      </c>
      <c r="G4696" s="126">
        <v>8.91</v>
      </c>
      <c r="H4696" s="126">
        <v>7.13</v>
      </c>
      <c r="I4696" s="126"/>
      <c r="J4696" s="317"/>
      <c r="K4696" s="323">
        <f>ROUND(SUMIF('VGT-Bewegungsdaten'!B:B,A4696,'VGT-Bewegungsdaten'!C:C),3)</f>
        <v>0</v>
      </c>
      <c r="L4696" s="324">
        <f>ROUND(SUMIF('VGT-Bewegungsdaten'!B:B,$A4696,'VGT-Bewegungsdaten'!D:D),2)</f>
        <v>0</v>
      </c>
      <c r="N4696" s="376" t="s">
        <v>4930</v>
      </c>
      <c r="O4696" s="376" t="s">
        <v>4950</v>
      </c>
      <c r="P4696" s="326">
        <f>ROUND(SUMIF('AV-Bewegungsdaten'!B:B,A4696,'AV-Bewegungsdaten'!C:C),3)</f>
        <v>0</v>
      </c>
      <c r="Q4696" s="324">
        <f>ROUND(SUMIF('AV-Bewegungsdaten'!B:B,$A4696,'AV-Bewegungsdaten'!D:D),2)</f>
        <v>0</v>
      </c>
      <c r="T4696" s="327"/>
      <c r="U4696" s="326">
        <f>ROUND(SUMIF('DV-Bewegungsdaten'!B:B,Kategorien!A4696,'DV-Bewegungsdaten'!D:D),3)</f>
        <v>0</v>
      </c>
      <c r="V4696" s="324">
        <f>ROUND(SUMIF('DV-Bewegungsdaten'!B:B,Kategorien!A4696,'DV-Bewegungsdaten'!E:E),3)</f>
        <v>0</v>
      </c>
      <c r="AD4696" s="390">
        <f t="shared" si="973"/>
        <v>3.0040000000000004</v>
      </c>
      <c r="AE4696" s="390">
        <f t="shared" si="974"/>
        <v>4.6970000000000001</v>
      </c>
      <c r="AF4696" s="390">
        <f t="shared" si="975"/>
        <v>5.835</v>
      </c>
      <c r="AG4696" s="390">
        <f t="shared" si="976"/>
        <v>5.7379999999999995</v>
      </c>
      <c r="AH4696" s="390">
        <f t="shared" si="977"/>
        <v>5.3800000000000008</v>
      </c>
      <c r="AI4696" s="390">
        <f t="shared" si="978"/>
        <v>6</v>
      </c>
      <c r="AJ4696" s="390">
        <f t="shared" si="979"/>
        <v>4.9930000000000003</v>
      </c>
      <c r="AK4696" s="390">
        <f t="shared" si="980"/>
        <v>5.5340000000000007</v>
      </c>
      <c r="AL4696" s="390">
        <f t="shared" si="981"/>
        <v>5.5649999999999995</v>
      </c>
      <c r="AM4696" s="390">
        <f t="shared" si="982"/>
        <v>5.1219999999999999</v>
      </c>
      <c r="AN4696" s="390">
        <f t="shared" si="983"/>
        <v>4.5270000000000001</v>
      </c>
      <c r="AO4696" s="390">
        <f t="shared" si="984"/>
        <v>5.2140000000000004</v>
      </c>
    </row>
    <row r="4697" spans="1:41" ht="15" customHeight="1" x14ac:dyDescent="0.25">
      <c r="A4697" s="127" t="s">
        <v>6211</v>
      </c>
      <c r="B4697" s="125" t="s">
        <v>169</v>
      </c>
      <c r="C4697" s="125" t="s">
        <v>6167</v>
      </c>
      <c r="D4697" s="125" t="s">
        <v>4817</v>
      </c>
      <c r="F4697" s="126">
        <v>12.31</v>
      </c>
      <c r="G4697" s="126">
        <v>12.7</v>
      </c>
      <c r="H4697" s="126">
        <v>10.16</v>
      </c>
      <c r="I4697" s="126"/>
      <c r="J4697" s="317"/>
      <c r="K4697" s="323">
        <f>ROUND(SUMIF('VGT-Bewegungsdaten'!B:B,A4697,'VGT-Bewegungsdaten'!C:C),3)</f>
        <v>0</v>
      </c>
      <c r="L4697" s="324">
        <f>ROUND(SUMIF('VGT-Bewegungsdaten'!B:B,$A4697,'VGT-Bewegungsdaten'!D:D),2)</f>
        <v>0</v>
      </c>
      <c r="N4697" s="376" t="s">
        <v>4930</v>
      </c>
      <c r="O4697" s="376" t="s">
        <v>4950</v>
      </c>
      <c r="P4697" s="326">
        <f>ROUND(SUMIF('AV-Bewegungsdaten'!B:B,A4697,'AV-Bewegungsdaten'!C:C),3)</f>
        <v>0</v>
      </c>
      <c r="Q4697" s="324">
        <f>ROUND(SUMIF('AV-Bewegungsdaten'!B:B,$A4697,'AV-Bewegungsdaten'!D:D),2)</f>
        <v>0</v>
      </c>
      <c r="T4697" s="327"/>
      <c r="U4697" s="326">
        <f>ROUND(SUMIF('DV-Bewegungsdaten'!B:B,Kategorien!A4697,'DV-Bewegungsdaten'!D:D),3)</f>
        <v>0</v>
      </c>
      <c r="V4697" s="324">
        <f>ROUND(SUMIF('DV-Bewegungsdaten'!B:B,Kategorien!A4697,'DV-Bewegungsdaten'!E:E),3)</f>
        <v>0</v>
      </c>
      <c r="AD4697" s="390">
        <f t="shared" si="973"/>
        <v>6.7939999999999996</v>
      </c>
      <c r="AE4697" s="390">
        <f t="shared" si="974"/>
        <v>8.4869999999999983</v>
      </c>
      <c r="AF4697" s="390">
        <f t="shared" si="975"/>
        <v>9.625</v>
      </c>
      <c r="AG4697" s="390">
        <f t="shared" si="976"/>
        <v>9.5279999999999987</v>
      </c>
      <c r="AH4697" s="390">
        <f t="shared" si="977"/>
        <v>9.17</v>
      </c>
      <c r="AI4697" s="390">
        <f t="shared" si="978"/>
        <v>9.7899999999999991</v>
      </c>
      <c r="AJ4697" s="390">
        <f t="shared" si="979"/>
        <v>8.7829999999999995</v>
      </c>
      <c r="AK4697" s="390">
        <f t="shared" si="980"/>
        <v>9.3239999999999998</v>
      </c>
      <c r="AL4697" s="390">
        <f t="shared" si="981"/>
        <v>9.3549999999999986</v>
      </c>
      <c r="AM4697" s="390">
        <f t="shared" si="982"/>
        <v>8.911999999999999</v>
      </c>
      <c r="AN4697" s="390">
        <f t="shared" si="983"/>
        <v>8.3170000000000002</v>
      </c>
      <c r="AO4697" s="390">
        <f t="shared" si="984"/>
        <v>9.0039999999999996</v>
      </c>
    </row>
    <row r="4698" spans="1:41" ht="15" customHeight="1" x14ac:dyDescent="0.25">
      <c r="A4698" s="127" t="s">
        <v>6212</v>
      </c>
      <c r="B4698" s="125" t="s">
        <v>169</v>
      </c>
      <c r="C4698" s="125" t="s">
        <v>6167</v>
      </c>
      <c r="D4698" s="125" t="s">
        <v>4818</v>
      </c>
      <c r="F4698" s="126">
        <v>11.97</v>
      </c>
      <c r="G4698" s="126">
        <v>12.36</v>
      </c>
      <c r="H4698" s="126">
        <v>9.89</v>
      </c>
      <c r="I4698" s="126"/>
      <c r="J4698" s="317"/>
      <c r="K4698" s="323">
        <f>ROUND(SUMIF('VGT-Bewegungsdaten'!B:B,A4698,'VGT-Bewegungsdaten'!C:C),3)</f>
        <v>0</v>
      </c>
      <c r="L4698" s="324">
        <f>ROUND(SUMIF('VGT-Bewegungsdaten'!B:B,$A4698,'VGT-Bewegungsdaten'!D:D),2)</f>
        <v>0</v>
      </c>
      <c r="N4698" s="376" t="s">
        <v>4930</v>
      </c>
      <c r="O4698" s="376" t="s">
        <v>4950</v>
      </c>
      <c r="P4698" s="326">
        <f>ROUND(SUMIF('AV-Bewegungsdaten'!B:B,A4698,'AV-Bewegungsdaten'!C:C),3)</f>
        <v>0</v>
      </c>
      <c r="Q4698" s="324">
        <f>ROUND(SUMIF('AV-Bewegungsdaten'!B:B,$A4698,'AV-Bewegungsdaten'!D:D),2)</f>
        <v>0</v>
      </c>
      <c r="T4698" s="327"/>
      <c r="U4698" s="326">
        <f>ROUND(SUMIF('DV-Bewegungsdaten'!B:B,Kategorien!A4698,'DV-Bewegungsdaten'!D:D),3)</f>
        <v>0</v>
      </c>
      <c r="V4698" s="324">
        <f>ROUND(SUMIF('DV-Bewegungsdaten'!B:B,Kategorien!A4698,'DV-Bewegungsdaten'!E:E),3)</f>
        <v>0</v>
      </c>
      <c r="AD4698" s="390">
        <f t="shared" si="973"/>
        <v>6.4539999999999997</v>
      </c>
      <c r="AE4698" s="390">
        <f t="shared" si="974"/>
        <v>8.1469999999999985</v>
      </c>
      <c r="AF4698" s="390">
        <f t="shared" si="975"/>
        <v>9.2850000000000001</v>
      </c>
      <c r="AG4698" s="390">
        <f t="shared" si="976"/>
        <v>9.1879999999999988</v>
      </c>
      <c r="AH4698" s="390">
        <f t="shared" si="977"/>
        <v>8.83</v>
      </c>
      <c r="AI4698" s="390">
        <f t="shared" si="978"/>
        <v>9.4499999999999993</v>
      </c>
      <c r="AJ4698" s="390">
        <f t="shared" si="979"/>
        <v>8.4429999999999996</v>
      </c>
      <c r="AK4698" s="390">
        <f t="shared" si="980"/>
        <v>8.984</v>
      </c>
      <c r="AL4698" s="390">
        <f t="shared" si="981"/>
        <v>9.0149999999999988</v>
      </c>
      <c r="AM4698" s="390">
        <f t="shared" si="982"/>
        <v>8.5719999999999992</v>
      </c>
      <c r="AN4698" s="390">
        <f t="shared" si="983"/>
        <v>7.9769999999999994</v>
      </c>
      <c r="AO4698" s="390">
        <f t="shared" si="984"/>
        <v>8.6639999999999997</v>
      </c>
    </row>
    <row r="4699" spans="1:41" ht="15" customHeight="1" x14ac:dyDescent="0.25">
      <c r="A4699" s="127" t="s">
        <v>6213</v>
      </c>
      <c r="B4699" s="125" t="s">
        <v>169</v>
      </c>
      <c r="C4699" s="125" t="s">
        <v>6167</v>
      </c>
      <c r="D4699" s="125" t="s">
        <v>4819</v>
      </c>
      <c r="F4699" s="126">
        <v>10.71</v>
      </c>
      <c r="G4699" s="126">
        <v>11.09</v>
      </c>
      <c r="H4699" s="126">
        <v>8.8699999999999992</v>
      </c>
      <c r="I4699" s="126"/>
      <c r="J4699" s="317"/>
      <c r="K4699" s="323">
        <f>ROUND(SUMIF('VGT-Bewegungsdaten'!B:B,A4699,'VGT-Bewegungsdaten'!C:C),3)</f>
        <v>0</v>
      </c>
      <c r="L4699" s="324">
        <f>ROUND(SUMIF('VGT-Bewegungsdaten'!B:B,$A4699,'VGT-Bewegungsdaten'!D:D),2)</f>
        <v>0</v>
      </c>
      <c r="N4699" s="376" t="s">
        <v>4930</v>
      </c>
      <c r="O4699" s="376" t="s">
        <v>4950</v>
      </c>
      <c r="P4699" s="326">
        <f>ROUND(SUMIF('AV-Bewegungsdaten'!B:B,A4699,'AV-Bewegungsdaten'!C:C),3)</f>
        <v>0</v>
      </c>
      <c r="Q4699" s="324">
        <f>ROUND(SUMIF('AV-Bewegungsdaten'!B:B,$A4699,'AV-Bewegungsdaten'!D:D),2)</f>
        <v>0</v>
      </c>
      <c r="T4699" s="327"/>
      <c r="U4699" s="326">
        <f>ROUND(SUMIF('DV-Bewegungsdaten'!B:B,Kategorien!A4699,'DV-Bewegungsdaten'!D:D),3)</f>
        <v>0</v>
      </c>
      <c r="V4699" s="324">
        <f>ROUND(SUMIF('DV-Bewegungsdaten'!B:B,Kategorien!A4699,'DV-Bewegungsdaten'!E:E),3)</f>
        <v>0</v>
      </c>
      <c r="AD4699" s="390">
        <f t="shared" si="973"/>
        <v>5.1840000000000002</v>
      </c>
      <c r="AE4699" s="390">
        <f t="shared" si="974"/>
        <v>6.8769999999999998</v>
      </c>
      <c r="AF4699" s="390">
        <f t="shared" si="975"/>
        <v>8.0150000000000006</v>
      </c>
      <c r="AG4699" s="390">
        <f t="shared" si="976"/>
        <v>7.9179999999999993</v>
      </c>
      <c r="AH4699" s="390">
        <f t="shared" si="977"/>
        <v>7.5600000000000005</v>
      </c>
      <c r="AI4699" s="390">
        <f t="shared" si="978"/>
        <v>8.18</v>
      </c>
      <c r="AJ4699" s="390">
        <f t="shared" si="979"/>
        <v>7.173</v>
      </c>
      <c r="AK4699" s="390">
        <f t="shared" si="980"/>
        <v>7.7140000000000004</v>
      </c>
      <c r="AL4699" s="390">
        <f t="shared" si="981"/>
        <v>7.7449999999999992</v>
      </c>
      <c r="AM4699" s="390">
        <f t="shared" si="982"/>
        <v>7.3019999999999996</v>
      </c>
      <c r="AN4699" s="390">
        <f t="shared" si="983"/>
        <v>6.7069999999999999</v>
      </c>
      <c r="AO4699" s="390">
        <f t="shared" si="984"/>
        <v>7.3940000000000001</v>
      </c>
    </row>
    <row r="4700" spans="1:41" ht="15" customHeight="1" x14ac:dyDescent="0.25">
      <c r="A4700" s="127" t="s">
        <v>6214</v>
      </c>
      <c r="B4700" s="125" t="s">
        <v>169</v>
      </c>
      <c r="C4700" s="125" t="s">
        <v>6167</v>
      </c>
      <c r="D4700" s="125" t="s">
        <v>4820</v>
      </c>
      <c r="F4700" s="126">
        <v>8.5299999999999994</v>
      </c>
      <c r="G4700" s="126">
        <v>8.91</v>
      </c>
      <c r="H4700" s="126">
        <v>7.13</v>
      </c>
      <c r="I4700" s="126"/>
      <c r="J4700" s="317"/>
      <c r="K4700" s="323">
        <f>ROUND(SUMIF('VGT-Bewegungsdaten'!B:B,A4700,'VGT-Bewegungsdaten'!C:C),3)</f>
        <v>0</v>
      </c>
      <c r="L4700" s="324">
        <f>ROUND(SUMIF('VGT-Bewegungsdaten'!B:B,$A4700,'VGT-Bewegungsdaten'!D:D),2)</f>
        <v>0</v>
      </c>
      <c r="N4700" s="376" t="s">
        <v>4930</v>
      </c>
      <c r="O4700" s="376" t="s">
        <v>4950</v>
      </c>
      <c r="P4700" s="326">
        <f>ROUND(SUMIF('AV-Bewegungsdaten'!B:B,A4700,'AV-Bewegungsdaten'!C:C),3)</f>
        <v>0</v>
      </c>
      <c r="Q4700" s="324">
        <f>ROUND(SUMIF('AV-Bewegungsdaten'!B:B,$A4700,'AV-Bewegungsdaten'!D:D),2)</f>
        <v>0</v>
      </c>
      <c r="T4700" s="327"/>
      <c r="U4700" s="326">
        <f>ROUND(SUMIF('DV-Bewegungsdaten'!B:B,Kategorien!A4700,'DV-Bewegungsdaten'!D:D),3)</f>
        <v>0</v>
      </c>
      <c r="V4700" s="324">
        <f>ROUND(SUMIF('DV-Bewegungsdaten'!B:B,Kategorien!A4700,'DV-Bewegungsdaten'!E:E),3)</f>
        <v>0</v>
      </c>
      <c r="AD4700" s="390">
        <f t="shared" si="973"/>
        <v>3.0040000000000004</v>
      </c>
      <c r="AE4700" s="390">
        <f t="shared" si="974"/>
        <v>4.6970000000000001</v>
      </c>
      <c r="AF4700" s="390">
        <f t="shared" si="975"/>
        <v>5.835</v>
      </c>
      <c r="AG4700" s="390">
        <f t="shared" si="976"/>
        <v>5.7379999999999995</v>
      </c>
      <c r="AH4700" s="390">
        <f t="shared" si="977"/>
        <v>5.3800000000000008</v>
      </c>
      <c r="AI4700" s="390">
        <f t="shared" si="978"/>
        <v>6</v>
      </c>
      <c r="AJ4700" s="390">
        <f t="shared" si="979"/>
        <v>4.9930000000000003</v>
      </c>
      <c r="AK4700" s="390">
        <f t="shared" si="980"/>
        <v>5.5340000000000007</v>
      </c>
      <c r="AL4700" s="390">
        <f t="shared" si="981"/>
        <v>5.5649999999999995</v>
      </c>
      <c r="AM4700" s="390">
        <f t="shared" si="982"/>
        <v>5.1219999999999999</v>
      </c>
      <c r="AN4700" s="390">
        <f t="shared" si="983"/>
        <v>4.5270000000000001</v>
      </c>
      <c r="AO4700" s="390">
        <f t="shared" si="984"/>
        <v>5.2140000000000004</v>
      </c>
    </row>
    <row r="4701" spans="1:41" ht="15" customHeight="1" x14ac:dyDescent="0.25">
      <c r="A4701" s="127" t="s">
        <v>6215</v>
      </c>
      <c r="B4701" s="125" t="s">
        <v>169</v>
      </c>
      <c r="C4701" s="125" t="s">
        <v>6169</v>
      </c>
      <c r="D4701" s="125" t="s">
        <v>4817</v>
      </c>
      <c r="F4701" s="126">
        <v>12.31</v>
      </c>
      <c r="G4701" s="126">
        <v>12.7</v>
      </c>
      <c r="H4701" s="126">
        <v>10.16</v>
      </c>
      <c r="I4701" s="126"/>
      <c r="J4701" s="317"/>
      <c r="K4701" s="323">
        <f>ROUND(SUMIF('VGT-Bewegungsdaten'!B:B,A4701,'VGT-Bewegungsdaten'!C:C),3)</f>
        <v>0</v>
      </c>
      <c r="L4701" s="324">
        <f>ROUND(SUMIF('VGT-Bewegungsdaten'!B:B,$A4701,'VGT-Bewegungsdaten'!D:D),2)</f>
        <v>0</v>
      </c>
      <c r="N4701" s="376" t="s">
        <v>4930</v>
      </c>
      <c r="O4701" s="376" t="s">
        <v>4950</v>
      </c>
      <c r="P4701" s="326">
        <f>ROUND(SUMIF('AV-Bewegungsdaten'!B:B,A4701,'AV-Bewegungsdaten'!C:C),3)</f>
        <v>0</v>
      </c>
      <c r="Q4701" s="324">
        <f>ROUND(SUMIF('AV-Bewegungsdaten'!B:B,$A4701,'AV-Bewegungsdaten'!D:D),2)</f>
        <v>0</v>
      </c>
      <c r="T4701" s="327"/>
      <c r="U4701" s="326">
        <f>ROUND(SUMIF('DV-Bewegungsdaten'!B:B,Kategorien!A4701,'DV-Bewegungsdaten'!D:D),3)</f>
        <v>0</v>
      </c>
      <c r="V4701" s="324">
        <f>ROUND(SUMIF('DV-Bewegungsdaten'!B:B,Kategorien!A4701,'DV-Bewegungsdaten'!E:E),3)</f>
        <v>0</v>
      </c>
      <c r="AD4701" s="390">
        <f t="shared" si="973"/>
        <v>6.7939999999999996</v>
      </c>
      <c r="AE4701" s="390">
        <f t="shared" si="974"/>
        <v>8.4869999999999983</v>
      </c>
      <c r="AF4701" s="390">
        <f t="shared" si="975"/>
        <v>9.625</v>
      </c>
      <c r="AG4701" s="390">
        <f t="shared" si="976"/>
        <v>9.5279999999999987</v>
      </c>
      <c r="AH4701" s="390">
        <f t="shared" si="977"/>
        <v>9.17</v>
      </c>
      <c r="AI4701" s="390">
        <f t="shared" si="978"/>
        <v>9.7899999999999991</v>
      </c>
      <c r="AJ4701" s="390">
        <f t="shared" si="979"/>
        <v>8.7829999999999995</v>
      </c>
      <c r="AK4701" s="390">
        <f t="shared" si="980"/>
        <v>9.3239999999999998</v>
      </c>
      <c r="AL4701" s="390">
        <f t="shared" si="981"/>
        <v>9.3549999999999986</v>
      </c>
      <c r="AM4701" s="390">
        <f t="shared" si="982"/>
        <v>8.911999999999999</v>
      </c>
      <c r="AN4701" s="390">
        <f t="shared" si="983"/>
        <v>8.3170000000000002</v>
      </c>
      <c r="AO4701" s="390">
        <f t="shared" si="984"/>
        <v>9.0039999999999996</v>
      </c>
    </row>
    <row r="4702" spans="1:41" ht="15" customHeight="1" x14ac:dyDescent="0.25">
      <c r="A4702" s="127" t="s">
        <v>6216</v>
      </c>
      <c r="B4702" s="125" t="s">
        <v>169</v>
      </c>
      <c r="C4702" s="125" t="s">
        <v>6169</v>
      </c>
      <c r="D4702" s="125" t="s">
        <v>4818</v>
      </c>
      <c r="F4702" s="126">
        <v>11.97</v>
      </c>
      <c r="G4702" s="126">
        <v>12.36</v>
      </c>
      <c r="H4702" s="126">
        <v>9.89</v>
      </c>
      <c r="I4702" s="126"/>
      <c r="J4702" s="317"/>
      <c r="K4702" s="323">
        <f>ROUND(SUMIF('VGT-Bewegungsdaten'!B:B,A4702,'VGT-Bewegungsdaten'!C:C),3)</f>
        <v>0</v>
      </c>
      <c r="L4702" s="324">
        <f>ROUND(SUMIF('VGT-Bewegungsdaten'!B:B,$A4702,'VGT-Bewegungsdaten'!D:D),2)</f>
        <v>0</v>
      </c>
      <c r="N4702" s="376" t="s">
        <v>4930</v>
      </c>
      <c r="O4702" s="376" t="s">
        <v>4950</v>
      </c>
      <c r="P4702" s="326">
        <f>ROUND(SUMIF('AV-Bewegungsdaten'!B:B,A4702,'AV-Bewegungsdaten'!C:C),3)</f>
        <v>0</v>
      </c>
      <c r="Q4702" s="324">
        <f>ROUND(SUMIF('AV-Bewegungsdaten'!B:B,$A4702,'AV-Bewegungsdaten'!D:D),2)</f>
        <v>0</v>
      </c>
      <c r="T4702" s="327"/>
      <c r="U4702" s="326">
        <f>ROUND(SUMIF('DV-Bewegungsdaten'!B:B,Kategorien!A4702,'DV-Bewegungsdaten'!D:D),3)</f>
        <v>0</v>
      </c>
      <c r="V4702" s="324">
        <f>ROUND(SUMIF('DV-Bewegungsdaten'!B:B,Kategorien!A4702,'DV-Bewegungsdaten'!E:E),3)</f>
        <v>0</v>
      </c>
      <c r="AD4702" s="390">
        <f t="shared" si="973"/>
        <v>6.4539999999999997</v>
      </c>
      <c r="AE4702" s="390">
        <f t="shared" si="974"/>
        <v>8.1469999999999985</v>
      </c>
      <c r="AF4702" s="390">
        <f t="shared" si="975"/>
        <v>9.2850000000000001</v>
      </c>
      <c r="AG4702" s="390">
        <f t="shared" si="976"/>
        <v>9.1879999999999988</v>
      </c>
      <c r="AH4702" s="390">
        <f t="shared" si="977"/>
        <v>8.83</v>
      </c>
      <c r="AI4702" s="390">
        <f t="shared" si="978"/>
        <v>9.4499999999999993</v>
      </c>
      <c r="AJ4702" s="390">
        <f t="shared" si="979"/>
        <v>8.4429999999999996</v>
      </c>
      <c r="AK4702" s="390">
        <f t="shared" si="980"/>
        <v>8.984</v>
      </c>
      <c r="AL4702" s="390">
        <f t="shared" si="981"/>
        <v>9.0149999999999988</v>
      </c>
      <c r="AM4702" s="390">
        <f t="shared" si="982"/>
        <v>8.5719999999999992</v>
      </c>
      <c r="AN4702" s="390">
        <f t="shared" si="983"/>
        <v>7.9769999999999994</v>
      </c>
      <c r="AO4702" s="390">
        <f t="shared" si="984"/>
        <v>8.6639999999999997</v>
      </c>
    </row>
    <row r="4703" spans="1:41" ht="15" customHeight="1" x14ac:dyDescent="0.25">
      <c r="A4703" s="127" t="s">
        <v>6217</v>
      </c>
      <c r="B4703" s="125" t="s">
        <v>169</v>
      </c>
      <c r="C4703" s="125" t="s">
        <v>6169</v>
      </c>
      <c r="D4703" s="125" t="s">
        <v>4819</v>
      </c>
      <c r="F4703" s="126">
        <v>10.71</v>
      </c>
      <c r="G4703" s="126">
        <v>11.09</v>
      </c>
      <c r="H4703" s="126">
        <v>8.8699999999999992</v>
      </c>
      <c r="I4703" s="126"/>
      <c r="J4703" s="317"/>
      <c r="K4703" s="323">
        <f>ROUND(SUMIF('VGT-Bewegungsdaten'!B:B,A4703,'VGT-Bewegungsdaten'!C:C),3)</f>
        <v>0</v>
      </c>
      <c r="L4703" s="324">
        <f>ROUND(SUMIF('VGT-Bewegungsdaten'!B:B,$A4703,'VGT-Bewegungsdaten'!D:D),2)</f>
        <v>0</v>
      </c>
      <c r="N4703" s="376" t="s">
        <v>4930</v>
      </c>
      <c r="O4703" s="376" t="s">
        <v>4950</v>
      </c>
      <c r="P4703" s="326">
        <f>ROUND(SUMIF('AV-Bewegungsdaten'!B:B,A4703,'AV-Bewegungsdaten'!C:C),3)</f>
        <v>0</v>
      </c>
      <c r="Q4703" s="324">
        <f>ROUND(SUMIF('AV-Bewegungsdaten'!B:B,$A4703,'AV-Bewegungsdaten'!D:D),2)</f>
        <v>0</v>
      </c>
      <c r="T4703" s="327"/>
      <c r="U4703" s="326">
        <f>ROUND(SUMIF('DV-Bewegungsdaten'!B:B,Kategorien!A4703,'DV-Bewegungsdaten'!D:D),3)</f>
        <v>0</v>
      </c>
      <c r="V4703" s="324">
        <f>ROUND(SUMIF('DV-Bewegungsdaten'!B:B,Kategorien!A4703,'DV-Bewegungsdaten'!E:E),3)</f>
        <v>0</v>
      </c>
      <c r="AD4703" s="390">
        <f t="shared" si="973"/>
        <v>5.1840000000000002</v>
      </c>
      <c r="AE4703" s="390">
        <f t="shared" si="974"/>
        <v>6.8769999999999998</v>
      </c>
      <c r="AF4703" s="390">
        <f t="shared" si="975"/>
        <v>8.0150000000000006</v>
      </c>
      <c r="AG4703" s="390">
        <f t="shared" si="976"/>
        <v>7.9179999999999993</v>
      </c>
      <c r="AH4703" s="390">
        <f t="shared" si="977"/>
        <v>7.5600000000000005</v>
      </c>
      <c r="AI4703" s="390">
        <f t="shared" si="978"/>
        <v>8.18</v>
      </c>
      <c r="AJ4703" s="390">
        <f t="shared" si="979"/>
        <v>7.173</v>
      </c>
      <c r="AK4703" s="390">
        <f t="shared" si="980"/>
        <v>7.7140000000000004</v>
      </c>
      <c r="AL4703" s="390">
        <f t="shared" si="981"/>
        <v>7.7449999999999992</v>
      </c>
      <c r="AM4703" s="390">
        <f t="shared" si="982"/>
        <v>7.3019999999999996</v>
      </c>
      <c r="AN4703" s="390">
        <f t="shared" si="983"/>
        <v>6.7069999999999999</v>
      </c>
      <c r="AO4703" s="390">
        <f t="shared" si="984"/>
        <v>7.3940000000000001</v>
      </c>
    </row>
    <row r="4704" spans="1:41" ht="15" customHeight="1" x14ac:dyDescent="0.25">
      <c r="A4704" s="127" t="s">
        <v>6218</v>
      </c>
      <c r="B4704" s="125" t="s">
        <v>169</v>
      </c>
      <c r="C4704" s="125" t="s">
        <v>6169</v>
      </c>
      <c r="D4704" s="125" t="s">
        <v>4820</v>
      </c>
      <c r="F4704" s="126">
        <v>8.5299999999999994</v>
      </c>
      <c r="G4704" s="126">
        <v>8.91</v>
      </c>
      <c r="H4704" s="126">
        <v>7.13</v>
      </c>
      <c r="I4704" s="126"/>
      <c r="J4704" s="317"/>
      <c r="K4704" s="323">
        <f>ROUND(SUMIF('VGT-Bewegungsdaten'!B:B,A4704,'VGT-Bewegungsdaten'!C:C),3)</f>
        <v>0</v>
      </c>
      <c r="L4704" s="324">
        <f>ROUND(SUMIF('VGT-Bewegungsdaten'!B:B,$A4704,'VGT-Bewegungsdaten'!D:D),2)</f>
        <v>0</v>
      </c>
      <c r="N4704" s="376" t="s">
        <v>4930</v>
      </c>
      <c r="O4704" s="376" t="s">
        <v>4950</v>
      </c>
      <c r="P4704" s="326">
        <f>ROUND(SUMIF('AV-Bewegungsdaten'!B:B,A4704,'AV-Bewegungsdaten'!C:C),3)</f>
        <v>0</v>
      </c>
      <c r="Q4704" s="324">
        <f>ROUND(SUMIF('AV-Bewegungsdaten'!B:B,$A4704,'AV-Bewegungsdaten'!D:D),2)</f>
        <v>0</v>
      </c>
      <c r="T4704" s="327"/>
      <c r="U4704" s="326">
        <f>ROUND(SUMIF('DV-Bewegungsdaten'!B:B,Kategorien!A4704,'DV-Bewegungsdaten'!D:D),3)</f>
        <v>0</v>
      </c>
      <c r="V4704" s="324">
        <f>ROUND(SUMIF('DV-Bewegungsdaten'!B:B,Kategorien!A4704,'DV-Bewegungsdaten'!E:E),3)</f>
        <v>0</v>
      </c>
      <c r="AD4704" s="390">
        <f t="shared" si="973"/>
        <v>3.0040000000000004</v>
      </c>
      <c r="AE4704" s="390">
        <f t="shared" si="974"/>
        <v>4.6970000000000001</v>
      </c>
      <c r="AF4704" s="390">
        <f t="shared" si="975"/>
        <v>5.835</v>
      </c>
      <c r="AG4704" s="390">
        <f t="shared" si="976"/>
        <v>5.7379999999999995</v>
      </c>
      <c r="AH4704" s="390">
        <f t="shared" si="977"/>
        <v>5.3800000000000008</v>
      </c>
      <c r="AI4704" s="390">
        <f t="shared" si="978"/>
        <v>6</v>
      </c>
      <c r="AJ4704" s="390">
        <f t="shared" si="979"/>
        <v>4.9930000000000003</v>
      </c>
      <c r="AK4704" s="390">
        <f t="shared" si="980"/>
        <v>5.5340000000000007</v>
      </c>
      <c r="AL4704" s="390">
        <f t="shared" si="981"/>
        <v>5.5649999999999995</v>
      </c>
      <c r="AM4704" s="390">
        <f t="shared" si="982"/>
        <v>5.1219999999999999</v>
      </c>
      <c r="AN4704" s="390">
        <f t="shared" si="983"/>
        <v>4.5270000000000001</v>
      </c>
      <c r="AO4704" s="390">
        <f t="shared" si="984"/>
        <v>5.2140000000000004</v>
      </c>
    </row>
    <row r="4705" spans="1:41" ht="15" customHeight="1" x14ac:dyDescent="0.25">
      <c r="A4705" s="127" t="s">
        <v>6219</v>
      </c>
      <c r="B4705" s="125" t="s">
        <v>169</v>
      </c>
      <c r="C4705" s="125" t="s">
        <v>6171</v>
      </c>
      <c r="D4705" s="125" t="s">
        <v>4817</v>
      </c>
      <c r="F4705" s="126">
        <v>12.31</v>
      </c>
      <c r="G4705" s="126">
        <v>12.7</v>
      </c>
      <c r="H4705" s="126">
        <v>10.16</v>
      </c>
      <c r="I4705" s="126"/>
      <c r="J4705" s="317"/>
      <c r="K4705" s="323">
        <f>ROUND(SUMIF('VGT-Bewegungsdaten'!B:B,A4705,'VGT-Bewegungsdaten'!C:C),3)</f>
        <v>0</v>
      </c>
      <c r="L4705" s="324">
        <f>ROUND(SUMIF('VGT-Bewegungsdaten'!B:B,$A4705,'VGT-Bewegungsdaten'!D:D),2)</f>
        <v>0</v>
      </c>
      <c r="N4705" s="376" t="s">
        <v>4930</v>
      </c>
      <c r="O4705" s="376" t="s">
        <v>4950</v>
      </c>
      <c r="P4705" s="326">
        <f>ROUND(SUMIF('AV-Bewegungsdaten'!B:B,A4705,'AV-Bewegungsdaten'!C:C),3)</f>
        <v>0</v>
      </c>
      <c r="Q4705" s="324">
        <f>ROUND(SUMIF('AV-Bewegungsdaten'!B:B,$A4705,'AV-Bewegungsdaten'!D:D),2)</f>
        <v>0</v>
      </c>
      <c r="T4705" s="327"/>
      <c r="U4705" s="326">
        <f>ROUND(SUMIF('DV-Bewegungsdaten'!B:B,Kategorien!A4705,'DV-Bewegungsdaten'!D:D),3)</f>
        <v>0</v>
      </c>
      <c r="V4705" s="324">
        <f>ROUND(SUMIF('DV-Bewegungsdaten'!B:B,Kategorien!A4705,'DV-Bewegungsdaten'!E:E),3)</f>
        <v>0</v>
      </c>
      <c r="AD4705" s="390">
        <f t="shared" si="973"/>
        <v>6.7939999999999996</v>
      </c>
      <c r="AE4705" s="390">
        <f t="shared" si="974"/>
        <v>8.4869999999999983</v>
      </c>
      <c r="AF4705" s="390">
        <f t="shared" si="975"/>
        <v>9.625</v>
      </c>
      <c r="AG4705" s="390">
        <f t="shared" si="976"/>
        <v>9.5279999999999987</v>
      </c>
      <c r="AH4705" s="390">
        <f t="shared" si="977"/>
        <v>9.17</v>
      </c>
      <c r="AI4705" s="390">
        <f t="shared" si="978"/>
        <v>9.7899999999999991</v>
      </c>
      <c r="AJ4705" s="390">
        <f t="shared" si="979"/>
        <v>8.7829999999999995</v>
      </c>
      <c r="AK4705" s="390">
        <f t="shared" si="980"/>
        <v>9.3239999999999998</v>
      </c>
      <c r="AL4705" s="390">
        <f t="shared" si="981"/>
        <v>9.3549999999999986</v>
      </c>
      <c r="AM4705" s="390">
        <f t="shared" si="982"/>
        <v>8.911999999999999</v>
      </c>
      <c r="AN4705" s="390">
        <f t="shared" si="983"/>
        <v>8.3170000000000002</v>
      </c>
      <c r="AO4705" s="390">
        <f t="shared" si="984"/>
        <v>9.0039999999999996</v>
      </c>
    </row>
    <row r="4706" spans="1:41" ht="15" customHeight="1" x14ac:dyDescent="0.25">
      <c r="A4706" s="127" t="s">
        <v>6220</v>
      </c>
      <c r="B4706" s="125" t="s">
        <v>169</v>
      </c>
      <c r="C4706" s="125" t="s">
        <v>6171</v>
      </c>
      <c r="D4706" s="125" t="s">
        <v>4818</v>
      </c>
      <c r="F4706" s="126">
        <v>11.97</v>
      </c>
      <c r="G4706" s="126">
        <v>12.36</v>
      </c>
      <c r="H4706" s="126">
        <v>9.89</v>
      </c>
      <c r="I4706" s="126"/>
      <c r="J4706" s="317"/>
      <c r="K4706" s="323">
        <f>ROUND(SUMIF('VGT-Bewegungsdaten'!B:B,A4706,'VGT-Bewegungsdaten'!C:C),3)</f>
        <v>0</v>
      </c>
      <c r="L4706" s="324">
        <f>ROUND(SUMIF('VGT-Bewegungsdaten'!B:B,$A4706,'VGT-Bewegungsdaten'!D:D),2)</f>
        <v>0</v>
      </c>
      <c r="N4706" s="376" t="s">
        <v>4930</v>
      </c>
      <c r="O4706" s="376" t="s">
        <v>4950</v>
      </c>
      <c r="P4706" s="326">
        <f>ROUND(SUMIF('AV-Bewegungsdaten'!B:B,A4706,'AV-Bewegungsdaten'!C:C),3)</f>
        <v>0</v>
      </c>
      <c r="Q4706" s="324">
        <f>ROUND(SUMIF('AV-Bewegungsdaten'!B:B,$A4706,'AV-Bewegungsdaten'!D:D),2)</f>
        <v>0</v>
      </c>
      <c r="T4706" s="327"/>
      <c r="U4706" s="326">
        <f>ROUND(SUMIF('DV-Bewegungsdaten'!B:B,Kategorien!A4706,'DV-Bewegungsdaten'!D:D),3)</f>
        <v>0</v>
      </c>
      <c r="V4706" s="324">
        <f>ROUND(SUMIF('DV-Bewegungsdaten'!B:B,Kategorien!A4706,'DV-Bewegungsdaten'!E:E),3)</f>
        <v>0</v>
      </c>
      <c r="AD4706" s="390">
        <f t="shared" si="973"/>
        <v>6.4539999999999997</v>
      </c>
      <c r="AE4706" s="390">
        <f t="shared" si="974"/>
        <v>8.1469999999999985</v>
      </c>
      <c r="AF4706" s="390">
        <f t="shared" si="975"/>
        <v>9.2850000000000001</v>
      </c>
      <c r="AG4706" s="390">
        <f t="shared" si="976"/>
        <v>9.1879999999999988</v>
      </c>
      <c r="AH4706" s="390">
        <f t="shared" si="977"/>
        <v>8.83</v>
      </c>
      <c r="AI4706" s="390">
        <f t="shared" si="978"/>
        <v>9.4499999999999993</v>
      </c>
      <c r="AJ4706" s="390">
        <f t="shared" si="979"/>
        <v>8.4429999999999996</v>
      </c>
      <c r="AK4706" s="390">
        <f t="shared" si="980"/>
        <v>8.984</v>
      </c>
      <c r="AL4706" s="390">
        <f t="shared" si="981"/>
        <v>9.0149999999999988</v>
      </c>
      <c r="AM4706" s="390">
        <f t="shared" si="982"/>
        <v>8.5719999999999992</v>
      </c>
      <c r="AN4706" s="390">
        <f t="shared" si="983"/>
        <v>7.9769999999999994</v>
      </c>
      <c r="AO4706" s="390">
        <f t="shared" si="984"/>
        <v>8.6639999999999997</v>
      </c>
    </row>
    <row r="4707" spans="1:41" ht="15" customHeight="1" x14ac:dyDescent="0.25">
      <c r="A4707" s="127" t="s">
        <v>6221</v>
      </c>
      <c r="B4707" s="125" t="s">
        <v>169</v>
      </c>
      <c r="C4707" s="125" t="s">
        <v>6171</v>
      </c>
      <c r="D4707" s="125" t="s">
        <v>4819</v>
      </c>
      <c r="F4707" s="126">
        <v>10.71</v>
      </c>
      <c r="G4707" s="126">
        <v>11.09</v>
      </c>
      <c r="H4707" s="126">
        <v>8.8699999999999992</v>
      </c>
      <c r="I4707" s="126"/>
      <c r="J4707" s="317"/>
      <c r="K4707" s="323">
        <f>ROUND(SUMIF('VGT-Bewegungsdaten'!B:B,A4707,'VGT-Bewegungsdaten'!C:C),3)</f>
        <v>0</v>
      </c>
      <c r="L4707" s="324">
        <f>ROUND(SUMIF('VGT-Bewegungsdaten'!B:B,$A4707,'VGT-Bewegungsdaten'!D:D),2)</f>
        <v>0</v>
      </c>
      <c r="N4707" s="376" t="s">
        <v>4930</v>
      </c>
      <c r="O4707" s="376" t="s">
        <v>4950</v>
      </c>
      <c r="P4707" s="326">
        <f>ROUND(SUMIF('AV-Bewegungsdaten'!B:B,A4707,'AV-Bewegungsdaten'!C:C),3)</f>
        <v>0</v>
      </c>
      <c r="Q4707" s="324">
        <f>ROUND(SUMIF('AV-Bewegungsdaten'!B:B,$A4707,'AV-Bewegungsdaten'!D:D),2)</f>
        <v>0</v>
      </c>
      <c r="T4707" s="327"/>
      <c r="U4707" s="326">
        <f>ROUND(SUMIF('DV-Bewegungsdaten'!B:B,Kategorien!A4707,'DV-Bewegungsdaten'!D:D),3)</f>
        <v>0</v>
      </c>
      <c r="V4707" s="324">
        <f>ROUND(SUMIF('DV-Bewegungsdaten'!B:B,Kategorien!A4707,'DV-Bewegungsdaten'!E:E),3)</f>
        <v>0</v>
      </c>
      <c r="AD4707" s="390">
        <f t="shared" si="973"/>
        <v>5.1840000000000002</v>
      </c>
      <c r="AE4707" s="390">
        <f t="shared" si="974"/>
        <v>6.8769999999999998</v>
      </c>
      <c r="AF4707" s="390">
        <f t="shared" si="975"/>
        <v>8.0150000000000006</v>
      </c>
      <c r="AG4707" s="390">
        <f t="shared" si="976"/>
        <v>7.9179999999999993</v>
      </c>
      <c r="AH4707" s="390">
        <f t="shared" si="977"/>
        <v>7.5600000000000005</v>
      </c>
      <c r="AI4707" s="390">
        <f t="shared" si="978"/>
        <v>8.18</v>
      </c>
      <c r="AJ4707" s="390">
        <f t="shared" si="979"/>
        <v>7.173</v>
      </c>
      <c r="AK4707" s="390">
        <f t="shared" si="980"/>
        <v>7.7140000000000004</v>
      </c>
      <c r="AL4707" s="390">
        <f t="shared" si="981"/>
        <v>7.7449999999999992</v>
      </c>
      <c r="AM4707" s="390">
        <f t="shared" si="982"/>
        <v>7.3019999999999996</v>
      </c>
      <c r="AN4707" s="390">
        <f t="shared" si="983"/>
        <v>6.7069999999999999</v>
      </c>
      <c r="AO4707" s="390">
        <f t="shared" si="984"/>
        <v>7.3940000000000001</v>
      </c>
    </row>
    <row r="4708" spans="1:41" ht="15" customHeight="1" x14ac:dyDescent="0.25">
      <c r="A4708" s="127" t="s">
        <v>6222</v>
      </c>
      <c r="B4708" s="125" t="s">
        <v>169</v>
      </c>
      <c r="C4708" s="125" t="s">
        <v>6171</v>
      </c>
      <c r="D4708" s="125" t="s">
        <v>4820</v>
      </c>
      <c r="F4708" s="126">
        <v>8.5299999999999994</v>
      </c>
      <c r="G4708" s="126">
        <v>8.91</v>
      </c>
      <c r="H4708" s="126">
        <v>7.13</v>
      </c>
      <c r="I4708" s="126"/>
      <c r="J4708" s="317"/>
      <c r="K4708" s="323">
        <f>ROUND(SUMIF('VGT-Bewegungsdaten'!B:B,A4708,'VGT-Bewegungsdaten'!C:C),3)</f>
        <v>0</v>
      </c>
      <c r="L4708" s="324">
        <f>ROUND(SUMIF('VGT-Bewegungsdaten'!B:B,$A4708,'VGT-Bewegungsdaten'!D:D),2)</f>
        <v>0</v>
      </c>
      <c r="N4708" s="376" t="s">
        <v>4930</v>
      </c>
      <c r="O4708" s="376" t="s">
        <v>4950</v>
      </c>
      <c r="P4708" s="326">
        <f>ROUND(SUMIF('AV-Bewegungsdaten'!B:B,A4708,'AV-Bewegungsdaten'!C:C),3)</f>
        <v>0</v>
      </c>
      <c r="Q4708" s="324">
        <f>ROUND(SUMIF('AV-Bewegungsdaten'!B:B,$A4708,'AV-Bewegungsdaten'!D:D),2)</f>
        <v>0</v>
      </c>
      <c r="T4708" s="327"/>
      <c r="U4708" s="326">
        <f>ROUND(SUMIF('DV-Bewegungsdaten'!B:B,Kategorien!A4708,'DV-Bewegungsdaten'!D:D),3)</f>
        <v>0</v>
      </c>
      <c r="V4708" s="324">
        <f>ROUND(SUMIF('DV-Bewegungsdaten'!B:B,Kategorien!A4708,'DV-Bewegungsdaten'!E:E),3)</f>
        <v>0</v>
      </c>
      <c r="AD4708" s="390">
        <f t="shared" si="973"/>
        <v>3.0040000000000004</v>
      </c>
      <c r="AE4708" s="390">
        <f t="shared" si="974"/>
        <v>4.6970000000000001</v>
      </c>
      <c r="AF4708" s="390">
        <f t="shared" si="975"/>
        <v>5.835</v>
      </c>
      <c r="AG4708" s="390">
        <f t="shared" si="976"/>
        <v>5.7379999999999995</v>
      </c>
      <c r="AH4708" s="390">
        <f t="shared" si="977"/>
        <v>5.3800000000000008</v>
      </c>
      <c r="AI4708" s="390">
        <f t="shared" si="978"/>
        <v>6</v>
      </c>
      <c r="AJ4708" s="390">
        <f t="shared" si="979"/>
        <v>4.9930000000000003</v>
      </c>
      <c r="AK4708" s="390">
        <f t="shared" si="980"/>
        <v>5.5340000000000007</v>
      </c>
      <c r="AL4708" s="390">
        <f t="shared" si="981"/>
        <v>5.5649999999999995</v>
      </c>
      <c r="AM4708" s="390">
        <f t="shared" si="982"/>
        <v>5.1219999999999999</v>
      </c>
      <c r="AN4708" s="390">
        <f t="shared" si="983"/>
        <v>4.5270000000000001</v>
      </c>
      <c r="AO4708" s="390">
        <f t="shared" si="984"/>
        <v>5.2140000000000004</v>
      </c>
    </row>
    <row r="4709" spans="1:41" ht="15" customHeight="1" x14ac:dyDescent="0.25">
      <c r="A4709" s="127" t="s">
        <v>6223</v>
      </c>
      <c r="B4709" s="125" t="s">
        <v>169</v>
      </c>
      <c r="C4709" s="125" t="s">
        <v>6173</v>
      </c>
      <c r="D4709" s="125" t="s">
        <v>4817</v>
      </c>
      <c r="F4709" s="126">
        <v>12.31</v>
      </c>
      <c r="G4709" s="126">
        <v>12.7</v>
      </c>
      <c r="H4709" s="126">
        <v>10.16</v>
      </c>
      <c r="I4709" s="126"/>
      <c r="J4709" s="317"/>
      <c r="K4709" s="323">
        <f>ROUND(SUMIF('VGT-Bewegungsdaten'!B:B,A4709,'VGT-Bewegungsdaten'!C:C),3)</f>
        <v>0</v>
      </c>
      <c r="L4709" s="324">
        <f>ROUND(SUMIF('VGT-Bewegungsdaten'!B:B,$A4709,'VGT-Bewegungsdaten'!D:D),2)</f>
        <v>0</v>
      </c>
      <c r="N4709" s="376" t="s">
        <v>4930</v>
      </c>
      <c r="O4709" s="376" t="s">
        <v>4950</v>
      </c>
      <c r="P4709" s="326">
        <f>ROUND(SUMIF('AV-Bewegungsdaten'!B:B,A4709,'AV-Bewegungsdaten'!C:C),3)</f>
        <v>0</v>
      </c>
      <c r="Q4709" s="324">
        <f>ROUND(SUMIF('AV-Bewegungsdaten'!B:B,$A4709,'AV-Bewegungsdaten'!D:D),2)</f>
        <v>0</v>
      </c>
      <c r="T4709" s="327"/>
      <c r="U4709" s="326">
        <f>ROUND(SUMIF('DV-Bewegungsdaten'!B:B,Kategorien!A4709,'DV-Bewegungsdaten'!D:D),3)</f>
        <v>0</v>
      </c>
      <c r="V4709" s="324">
        <f>ROUND(SUMIF('DV-Bewegungsdaten'!B:B,Kategorien!A4709,'DV-Bewegungsdaten'!E:E),3)</f>
        <v>0</v>
      </c>
      <c r="AD4709" s="390">
        <f t="shared" si="973"/>
        <v>6.7939999999999996</v>
      </c>
      <c r="AE4709" s="390">
        <f t="shared" si="974"/>
        <v>8.4869999999999983</v>
      </c>
      <c r="AF4709" s="390">
        <f t="shared" si="975"/>
        <v>9.625</v>
      </c>
      <c r="AG4709" s="390">
        <f t="shared" si="976"/>
        <v>9.5279999999999987</v>
      </c>
      <c r="AH4709" s="390">
        <f t="shared" si="977"/>
        <v>9.17</v>
      </c>
      <c r="AI4709" s="390">
        <f t="shared" si="978"/>
        <v>9.7899999999999991</v>
      </c>
      <c r="AJ4709" s="390">
        <f t="shared" si="979"/>
        <v>8.7829999999999995</v>
      </c>
      <c r="AK4709" s="390">
        <f t="shared" si="980"/>
        <v>9.3239999999999998</v>
      </c>
      <c r="AL4709" s="390">
        <f t="shared" si="981"/>
        <v>9.3549999999999986</v>
      </c>
      <c r="AM4709" s="390">
        <f t="shared" si="982"/>
        <v>8.911999999999999</v>
      </c>
      <c r="AN4709" s="390">
        <f t="shared" si="983"/>
        <v>8.3170000000000002</v>
      </c>
      <c r="AO4709" s="390">
        <f t="shared" si="984"/>
        <v>9.0039999999999996</v>
      </c>
    </row>
    <row r="4710" spans="1:41" ht="15" customHeight="1" x14ac:dyDescent="0.25">
      <c r="A4710" s="127" t="s">
        <v>6224</v>
      </c>
      <c r="B4710" s="125" t="s">
        <v>169</v>
      </c>
      <c r="C4710" s="125" t="s">
        <v>6173</v>
      </c>
      <c r="D4710" s="125" t="s">
        <v>4818</v>
      </c>
      <c r="F4710" s="126">
        <v>11.97</v>
      </c>
      <c r="G4710" s="126">
        <v>12.36</v>
      </c>
      <c r="H4710" s="126">
        <v>9.89</v>
      </c>
      <c r="I4710" s="126"/>
      <c r="J4710" s="317"/>
      <c r="K4710" s="323">
        <f>ROUND(SUMIF('VGT-Bewegungsdaten'!B:B,A4710,'VGT-Bewegungsdaten'!C:C),3)</f>
        <v>0</v>
      </c>
      <c r="L4710" s="324">
        <f>ROUND(SUMIF('VGT-Bewegungsdaten'!B:B,$A4710,'VGT-Bewegungsdaten'!D:D),2)</f>
        <v>0</v>
      </c>
      <c r="N4710" s="376" t="s">
        <v>4930</v>
      </c>
      <c r="O4710" s="376" t="s">
        <v>4950</v>
      </c>
      <c r="P4710" s="326">
        <f>ROUND(SUMIF('AV-Bewegungsdaten'!B:B,A4710,'AV-Bewegungsdaten'!C:C),3)</f>
        <v>0</v>
      </c>
      <c r="Q4710" s="324">
        <f>ROUND(SUMIF('AV-Bewegungsdaten'!B:B,$A4710,'AV-Bewegungsdaten'!D:D),2)</f>
        <v>0</v>
      </c>
      <c r="T4710" s="327"/>
      <c r="U4710" s="326">
        <f>ROUND(SUMIF('DV-Bewegungsdaten'!B:B,Kategorien!A4710,'DV-Bewegungsdaten'!D:D),3)</f>
        <v>0</v>
      </c>
      <c r="V4710" s="324">
        <f>ROUND(SUMIF('DV-Bewegungsdaten'!B:B,Kategorien!A4710,'DV-Bewegungsdaten'!E:E),3)</f>
        <v>0</v>
      </c>
      <c r="AD4710" s="390">
        <f t="shared" si="973"/>
        <v>6.4539999999999997</v>
      </c>
      <c r="AE4710" s="390">
        <f t="shared" si="974"/>
        <v>8.1469999999999985</v>
      </c>
      <c r="AF4710" s="390">
        <f t="shared" si="975"/>
        <v>9.2850000000000001</v>
      </c>
      <c r="AG4710" s="390">
        <f t="shared" si="976"/>
        <v>9.1879999999999988</v>
      </c>
      <c r="AH4710" s="390">
        <f t="shared" si="977"/>
        <v>8.83</v>
      </c>
      <c r="AI4710" s="390">
        <f t="shared" si="978"/>
        <v>9.4499999999999993</v>
      </c>
      <c r="AJ4710" s="390">
        <f t="shared" si="979"/>
        <v>8.4429999999999996</v>
      </c>
      <c r="AK4710" s="390">
        <f t="shared" si="980"/>
        <v>8.984</v>
      </c>
      <c r="AL4710" s="390">
        <f t="shared" si="981"/>
        <v>9.0149999999999988</v>
      </c>
      <c r="AM4710" s="390">
        <f t="shared" si="982"/>
        <v>8.5719999999999992</v>
      </c>
      <c r="AN4710" s="390">
        <f t="shared" si="983"/>
        <v>7.9769999999999994</v>
      </c>
      <c r="AO4710" s="390">
        <f t="shared" si="984"/>
        <v>8.6639999999999997</v>
      </c>
    </row>
    <row r="4711" spans="1:41" ht="15" customHeight="1" x14ac:dyDescent="0.25">
      <c r="A4711" s="127" t="s">
        <v>6225</v>
      </c>
      <c r="B4711" s="125" t="s">
        <v>169</v>
      </c>
      <c r="C4711" s="125" t="s">
        <v>6173</v>
      </c>
      <c r="D4711" s="125" t="s">
        <v>4819</v>
      </c>
      <c r="F4711" s="126">
        <v>10.71</v>
      </c>
      <c r="G4711" s="126">
        <v>11.09</v>
      </c>
      <c r="H4711" s="126">
        <v>8.8699999999999992</v>
      </c>
      <c r="I4711" s="126"/>
      <c r="J4711" s="317"/>
      <c r="K4711" s="323">
        <f>ROUND(SUMIF('VGT-Bewegungsdaten'!B:B,A4711,'VGT-Bewegungsdaten'!C:C),3)</f>
        <v>0</v>
      </c>
      <c r="L4711" s="324">
        <f>ROUND(SUMIF('VGT-Bewegungsdaten'!B:B,$A4711,'VGT-Bewegungsdaten'!D:D),2)</f>
        <v>0</v>
      </c>
      <c r="N4711" s="376" t="s">
        <v>4930</v>
      </c>
      <c r="O4711" s="376" t="s">
        <v>4950</v>
      </c>
      <c r="P4711" s="326">
        <f>ROUND(SUMIF('AV-Bewegungsdaten'!B:B,A4711,'AV-Bewegungsdaten'!C:C),3)</f>
        <v>0</v>
      </c>
      <c r="Q4711" s="324">
        <f>ROUND(SUMIF('AV-Bewegungsdaten'!B:B,$A4711,'AV-Bewegungsdaten'!D:D),2)</f>
        <v>0</v>
      </c>
      <c r="T4711" s="327"/>
      <c r="U4711" s="326">
        <f>ROUND(SUMIF('DV-Bewegungsdaten'!B:B,Kategorien!A4711,'DV-Bewegungsdaten'!D:D),3)</f>
        <v>0</v>
      </c>
      <c r="V4711" s="324">
        <f>ROUND(SUMIF('DV-Bewegungsdaten'!B:B,Kategorien!A4711,'DV-Bewegungsdaten'!E:E),3)</f>
        <v>0</v>
      </c>
      <c r="AD4711" s="390">
        <f t="shared" si="973"/>
        <v>5.1840000000000002</v>
      </c>
      <c r="AE4711" s="390">
        <f t="shared" si="974"/>
        <v>6.8769999999999998</v>
      </c>
      <c r="AF4711" s="390">
        <f t="shared" si="975"/>
        <v>8.0150000000000006</v>
      </c>
      <c r="AG4711" s="390">
        <f t="shared" si="976"/>
        <v>7.9179999999999993</v>
      </c>
      <c r="AH4711" s="390">
        <f t="shared" si="977"/>
        <v>7.5600000000000005</v>
      </c>
      <c r="AI4711" s="390">
        <f t="shared" si="978"/>
        <v>8.18</v>
      </c>
      <c r="AJ4711" s="390">
        <f t="shared" si="979"/>
        <v>7.173</v>
      </c>
      <c r="AK4711" s="390">
        <f t="shared" si="980"/>
        <v>7.7140000000000004</v>
      </c>
      <c r="AL4711" s="390">
        <f t="shared" si="981"/>
        <v>7.7449999999999992</v>
      </c>
      <c r="AM4711" s="390">
        <f t="shared" si="982"/>
        <v>7.3019999999999996</v>
      </c>
      <c r="AN4711" s="390">
        <f t="shared" si="983"/>
        <v>6.7069999999999999</v>
      </c>
      <c r="AO4711" s="390">
        <f t="shared" si="984"/>
        <v>7.3940000000000001</v>
      </c>
    </row>
    <row r="4712" spans="1:41" ht="15" customHeight="1" x14ac:dyDescent="0.25">
      <c r="A4712" s="127" t="s">
        <v>6226</v>
      </c>
      <c r="B4712" s="125" t="s">
        <v>169</v>
      </c>
      <c r="C4712" s="125" t="s">
        <v>6173</v>
      </c>
      <c r="D4712" s="125" t="s">
        <v>4820</v>
      </c>
      <c r="F4712" s="126">
        <v>8.5299999999999994</v>
      </c>
      <c r="G4712" s="126">
        <v>8.91</v>
      </c>
      <c r="H4712" s="126">
        <v>7.13</v>
      </c>
      <c r="I4712" s="126"/>
      <c r="J4712" s="317"/>
      <c r="K4712" s="323">
        <f>ROUND(SUMIF('VGT-Bewegungsdaten'!B:B,A4712,'VGT-Bewegungsdaten'!C:C),3)</f>
        <v>0</v>
      </c>
      <c r="L4712" s="324">
        <f>ROUND(SUMIF('VGT-Bewegungsdaten'!B:B,$A4712,'VGT-Bewegungsdaten'!D:D),2)</f>
        <v>0</v>
      </c>
      <c r="N4712" s="376" t="s">
        <v>4930</v>
      </c>
      <c r="O4712" s="376" t="s">
        <v>4950</v>
      </c>
      <c r="P4712" s="326">
        <f>ROUND(SUMIF('AV-Bewegungsdaten'!B:B,A4712,'AV-Bewegungsdaten'!C:C),3)</f>
        <v>0</v>
      </c>
      <c r="Q4712" s="324">
        <f>ROUND(SUMIF('AV-Bewegungsdaten'!B:B,$A4712,'AV-Bewegungsdaten'!D:D),2)</f>
        <v>0</v>
      </c>
      <c r="T4712" s="327"/>
      <c r="U4712" s="326">
        <f>ROUND(SUMIF('DV-Bewegungsdaten'!B:B,Kategorien!A4712,'DV-Bewegungsdaten'!D:D),3)</f>
        <v>0</v>
      </c>
      <c r="V4712" s="324">
        <f>ROUND(SUMIF('DV-Bewegungsdaten'!B:B,Kategorien!A4712,'DV-Bewegungsdaten'!E:E),3)</f>
        <v>0</v>
      </c>
      <c r="AD4712" s="390">
        <f t="shared" si="973"/>
        <v>3.0040000000000004</v>
      </c>
      <c r="AE4712" s="390">
        <f t="shared" si="974"/>
        <v>4.6970000000000001</v>
      </c>
      <c r="AF4712" s="390">
        <f t="shared" si="975"/>
        <v>5.835</v>
      </c>
      <c r="AG4712" s="390">
        <f t="shared" si="976"/>
        <v>5.7379999999999995</v>
      </c>
      <c r="AH4712" s="390">
        <f t="shared" si="977"/>
        <v>5.3800000000000008</v>
      </c>
      <c r="AI4712" s="390">
        <f t="shared" si="978"/>
        <v>6</v>
      </c>
      <c r="AJ4712" s="390">
        <f t="shared" si="979"/>
        <v>4.9930000000000003</v>
      </c>
      <c r="AK4712" s="390">
        <f t="shared" si="980"/>
        <v>5.5340000000000007</v>
      </c>
      <c r="AL4712" s="390">
        <f t="shared" si="981"/>
        <v>5.5649999999999995</v>
      </c>
      <c r="AM4712" s="390">
        <f t="shared" si="982"/>
        <v>5.1219999999999999</v>
      </c>
      <c r="AN4712" s="390">
        <f t="shared" si="983"/>
        <v>4.5270000000000001</v>
      </c>
      <c r="AO4712" s="390">
        <f t="shared" si="984"/>
        <v>5.2140000000000004</v>
      </c>
    </row>
    <row r="4713" spans="1:41" ht="15" customHeight="1" x14ac:dyDescent="0.25">
      <c r="A4713" s="127" t="s">
        <v>6227</v>
      </c>
      <c r="B4713" s="125" t="s">
        <v>169</v>
      </c>
      <c r="C4713" s="125" t="s">
        <v>6175</v>
      </c>
      <c r="D4713" s="125" t="s">
        <v>4817</v>
      </c>
      <c r="F4713" s="126">
        <v>12.31</v>
      </c>
      <c r="G4713" s="126">
        <v>12.7</v>
      </c>
      <c r="H4713" s="126">
        <v>10.16</v>
      </c>
      <c r="I4713" s="126"/>
      <c r="J4713" s="317"/>
      <c r="K4713" s="323">
        <f>ROUND(SUMIF('VGT-Bewegungsdaten'!B:B,A4713,'VGT-Bewegungsdaten'!C:C),3)</f>
        <v>0</v>
      </c>
      <c r="L4713" s="324">
        <f>ROUND(SUMIF('VGT-Bewegungsdaten'!B:B,$A4713,'VGT-Bewegungsdaten'!D:D),2)</f>
        <v>0</v>
      </c>
      <c r="N4713" s="376" t="s">
        <v>4930</v>
      </c>
      <c r="O4713" s="376" t="s">
        <v>4950</v>
      </c>
      <c r="P4713" s="326">
        <f>ROUND(SUMIF('AV-Bewegungsdaten'!B:B,A4713,'AV-Bewegungsdaten'!C:C),3)</f>
        <v>0</v>
      </c>
      <c r="Q4713" s="324">
        <f>ROUND(SUMIF('AV-Bewegungsdaten'!B:B,$A4713,'AV-Bewegungsdaten'!D:D),2)</f>
        <v>0</v>
      </c>
      <c r="T4713" s="327"/>
      <c r="U4713" s="326">
        <f>ROUND(SUMIF('DV-Bewegungsdaten'!B:B,Kategorien!A4713,'DV-Bewegungsdaten'!D:D),3)</f>
        <v>0</v>
      </c>
      <c r="V4713" s="324">
        <f>ROUND(SUMIF('DV-Bewegungsdaten'!B:B,Kategorien!A4713,'DV-Bewegungsdaten'!E:E),3)</f>
        <v>0</v>
      </c>
      <c r="AD4713" s="390">
        <f t="shared" si="973"/>
        <v>6.7939999999999996</v>
      </c>
      <c r="AE4713" s="390">
        <f t="shared" si="974"/>
        <v>8.4869999999999983</v>
      </c>
      <c r="AF4713" s="390">
        <f t="shared" si="975"/>
        <v>9.625</v>
      </c>
      <c r="AG4713" s="390">
        <f t="shared" si="976"/>
        <v>9.5279999999999987</v>
      </c>
      <c r="AH4713" s="390">
        <f t="shared" si="977"/>
        <v>9.17</v>
      </c>
      <c r="AI4713" s="390">
        <f t="shared" si="978"/>
        <v>9.7899999999999991</v>
      </c>
      <c r="AJ4713" s="390">
        <f t="shared" si="979"/>
        <v>8.7829999999999995</v>
      </c>
      <c r="AK4713" s="390">
        <f t="shared" si="980"/>
        <v>9.3239999999999998</v>
      </c>
      <c r="AL4713" s="390">
        <f t="shared" si="981"/>
        <v>9.3549999999999986</v>
      </c>
      <c r="AM4713" s="390">
        <f t="shared" si="982"/>
        <v>8.911999999999999</v>
      </c>
      <c r="AN4713" s="390">
        <f t="shared" si="983"/>
        <v>8.3170000000000002</v>
      </c>
      <c r="AO4713" s="390">
        <f t="shared" si="984"/>
        <v>9.0039999999999996</v>
      </c>
    </row>
    <row r="4714" spans="1:41" ht="15" customHeight="1" x14ac:dyDescent="0.25">
      <c r="A4714" s="127" t="s">
        <v>6228</v>
      </c>
      <c r="B4714" s="125" t="s">
        <v>169</v>
      </c>
      <c r="C4714" s="125" t="s">
        <v>6175</v>
      </c>
      <c r="D4714" s="125" t="s">
        <v>4818</v>
      </c>
      <c r="F4714" s="126">
        <v>11.97</v>
      </c>
      <c r="G4714" s="126">
        <v>12.36</v>
      </c>
      <c r="H4714" s="126">
        <v>9.89</v>
      </c>
      <c r="I4714" s="126"/>
      <c r="J4714" s="317"/>
      <c r="K4714" s="323">
        <f>ROUND(SUMIF('VGT-Bewegungsdaten'!B:B,A4714,'VGT-Bewegungsdaten'!C:C),3)</f>
        <v>0</v>
      </c>
      <c r="L4714" s="324">
        <f>ROUND(SUMIF('VGT-Bewegungsdaten'!B:B,$A4714,'VGT-Bewegungsdaten'!D:D),2)</f>
        <v>0</v>
      </c>
      <c r="N4714" s="376" t="s">
        <v>4930</v>
      </c>
      <c r="O4714" s="376" t="s">
        <v>4950</v>
      </c>
      <c r="P4714" s="326">
        <f>ROUND(SUMIF('AV-Bewegungsdaten'!B:B,A4714,'AV-Bewegungsdaten'!C:C),3)</f>
        <v>0</v>
      </c>
      <c r="Q4714" s="324">
        <f>ROUND(SUMIF('AV-Bewegungsdaten'!B:B,$A4714,'AV-Bewegungsdaten'!D:D),2)</f>
        <v>0</v>
      </c>
      <c r="T4714" s="327"/>
      <c r="U4714" s="326">
        <f>ROUND(SUMIF('DV-Bewegungsdaten'!B:B,Kategorien!A4714,'DV-Bewegungsdaten'!D:D),3)</f>
        <v>0</v>
      </c>
      <c r="V4714" s="324">
        <f>ROUND(SUMIF('DV-Bewegungsdaten'!B:B,Kategorien!A4714,'DV-Bewegungsdaten'!E:E),3)</f>
        <v>0</v>
      </c>
      <c r="AD4714" s="390">
        <f t="shared" si="973"/>
        <v>6.4539999999999997</v>
      </c>
      <c r="AE4714" s="390">
        <f t="shared" si="974"/>
        <v>8.1469999999999985</v>
      </c>
      <c r="AF4714" s="390">
        <f t="shared" si="975"/>
        <v>9.2850000000000001</v>
      </c>
      <c r="AG4714" s="390">
        <f t="shared" si="976"/>
        <v>9.1879999999999988</v>
      </c>
      <c r="AH4714" s="390">
        <f t="shared" si="977"/>
        <v>8.83</v>
      </c>
      <c r="AI4714" s="390">
        <f t="shared" si="978"/>
        <v>9.4499999999999993</v>
      </c>
      <c r="AJ4714" s="390">
        <f t="shared" si="979"/>
        <v>8.4429999999999996</v>
      </c>
      <c r="AK4714" s="390">
        <f t="shared" si="980"/>
        <v>8.984</v>
      </c>
      <c r="AL4714" s="390">
        <f t="shared" si="981"/>
        <v>9.0149999999999988</v>
      </c>
      <c r="AM4714" s="390">
        <f t="shared" si="982"/>
        <v>8.5719999999999992</v>
      </c>
      <c r="AN4714" s="390">
        <f t="shared" si="983"/>
        <v>7.9769999999999994</v>
      </c>
      <c r="AO4714" s="390">
        <f t="shared" si="984"/>
        <v>8.6639999999999997</v>
      </c>
    </row>
    <row r="4715" spans="1:41" ht="15" customHeight="1" x14ac:dyDescent="0.25">
      <c r="A4715" s="127" t="s">
        <v>6229</v>
      </c>
      <c r="B4715" s="125" t="s">
        <v>169</v>
      </c>
      <c r="C4715" s="125" t="s">
        <v>6175</v>
      </c>
      <c r="D4715" s="125" t="s">
        <v>4819</v>
      </c>
      <c r="F4715" s="126">
        <v>10.71</v>
      </c>
      <c r="G4715" s="126">
        <v>11.09</v>
      </c>
      <c r="H4715" s="126">
        <v>8.8699999999999992</v>
      </c>
      <c r="I4715" s="126"/>
      <c r="J4715" s="317"/>
      <c r="K4715" s="323">
        <f>ROUND(SUMIF('VGT-Bewegungsdaten'!B:B,A4715,'VGT-Bewegungsdaten'!C:C),3)</f>
        <v>0</v>
      </c>
      <c r="L4715" s="324">
        <f>ROUND(SUMIF('VGT-Bewegungsdaten'!B:B,$A4715,'VGT-Bewegungsdaten'!D:D),2)</f>
        <v>0</v>
      </c>
      <c r="N4715" s="376" t="s">
        <v>4930</v>
      </c>
      <c r="O4715" s="376" t="s">
        <v>4950</v>
      </c>
      <c r="P4715" s="326">
        <f>ROUND(SUMIF('AV-Bewegungsdaten'!B:B,A4715,'AV-Bewegungsdaten'!C:C),3)</f>
        <v>0</v>
      </c>
      <c r="Q4715" s="324">
        <f>ROUND(SUMIF('AV-Bewegungsdaten'!B:B,$A4715,'AV-Bewegungsdaten'!D:D),2)</f>
        <v>0</v>
      </c>
      <c r="T4715" s="327"/>
      <c r="U4715" s="326">
        <f>ROUND(SUMIF('DV-Bewegungsdaten'!B:B,Kategorien!A4715,'DV-Bewegungsdaten'!D:D),3)</f>
        <v>0</v>
      </c>
      <c r="V4715" s="324">
        <f>ROUND(SUMIF('DV-Bewegungsdaten'!B:B,Kategorien!A4715,'DV-Bewegungsdaten'!E:E),3)</f>
        <v>0</v>
      </c>
      <c r="AD4715" s="390">
        <f t="shared" si="973"/>
        <v>5.1840000000000002</v>
      </c>
      <c r="AE4715" s="390">
        <f t="shared" si="974"/>
        <v>6.8769999999999998</v>
      </c>
      <c r="AF4715" s="390">
        <f t="shared" si="975"/>
        <v>8.0150000000000006</v>
      </c>
      <c r="AG4715" s="390">
        <f t="shared" si="976"/>
        <v>7.9179999999999993</v>
      </c>
      <c r="AH4715" s="390">
        <f t="shared" si="977"/>
        <v>7.5600000000000005</v>
      </c>
      <c r="AI4715" s="390">
        <f t="shared" si="978"/>
        <v>8.18</v>
      </c>
      <c r="AJ4715" s="390">
        <f t="shared" si="979"/>
        <v>7.173</v>
      </c>
      <c r="AK4715" s="390">
        <f t="shared" si="980"/>
        <v>7.7140000000000004</v>
      </c>
      <c r="AL4715" s="390">
        <f t="shared" si="981"/>
        <v>7.7449999999999992</v>
      </c>
      <c r="AM4715" s="390">
        <f t="shared" si="982"/>
        <v>7.3019999999999996</v>
      </c>
      <c r="AN4715" s="390">
        <f t="shared" si="983"/>
        <v>6.7069999999999999</v>
      </c>
      <c r="AO4715" s="390">
        <f t="shared" si="984"/>
        <v>7.3940000000000001</v>
      </c>
    </row>
    <row r="4716" spans="1:41" ht="15" customHeight="1" x14ac:dyDescent="0.25">
      <c r="A4716" s="127" t="s">
        <v>6230</v>
      </c>
      <c r="B4716" s="125" t="s">
        <v>169</v>
      </c>
      <c r="C4716" s="125" t="s">
        <v>6175</v>
      </c>
      <c r="D4716" s="125" t="s">
        <v>4820</v>
      </c>
      <c r="F4716" s="126">
        <v>8.5299999999999994</v>
      </c>
      <c r="G4716" s="126">
        <v>8.91</v>
      </c>
      <c r="H4716" s="126">
        <v>7.13</v>
      </c>
      <c r="I4716" s="126"/>
      <c r="J4716" s="317"/>
      <c r="K4716" s="323">
        <f>ROUND(SUMIF('VGT-Bewegungsdaten'!B:B,A4716,'VGT-Bewegungsdaten'!C:C),3)</f>
        <v>0</v>
      </c>
      <c r="L4716" s="324">
        <f>ROUND(SUMIF('VGT-Bewegungsdaten'!B:B,$A4716,'VGT-Bewegungsdaten'!D:D),2)</f>
        <v>0</v>
      </c>
      <c r="N4716" s="376" t="s">
        <v>4930</v>
      </c>
      <c r="O4716" s="376" t="s">
        <v>4950</v>
      </c>
      <c r="P4716" s="326">
        <f>ROUND(SUMIF('AV-Bewegungsdaten'!B:B,A4716,'AV-Bewegungsdaten'!C:C),3)</f>
        <v>0</v>
      </c>
      <c r="Q4716" s="324">
        <f>ROUND(SUMIF('AV-Bewegungsdaten'!B:B,$A4716,'AV-Bewegungsdaten'!D:D),2)</f>
        <v>0</v>
      </c>
      <c r="T4716" s="327"/>
      <c r="U4716" s="326">
        <f>ROUND(SUMIF('DV-Bewegungsdaten'!B:B,Kategorien!A4716,'DV-Bewegungsdaten'!D:D),3)</f>
        <v>0</v>
      </c>
      <c r="V4716" s="324">
        <f>ROUND(SUMIF('DV-Bewegungsdaten'!B:B,Kategorien!A4716,'DV-Bewegungsdaten'!E:E),3)</f>
        <v>0</v>
      </c>
      <c r="AD4716" s="390">
        <f t="shared" si="973"/>
        <v>3.0040000000000004</v>
      </c>
      <c r="AE4716" s="390">
        <f t="shared" si="974"/>
        <v>4.6970000000000001</v>
      </c>
      <c r="AF4716" s="390">
        <f t="shared" si="975"/>
        <v>5.835</v>
      </c>
      <c r="AG4716" s="390">
        <f t="shared" si="976"/>
        <v>5.7379999999999995</v>
      </c>
      <c r="AH4716" s="390">
        <f t="shared" si="977"/>
        <v>5.3800000000000008</v>
      </c>
      <c r="AI4716" s="390">
        <f t="shared" si="978"/>
        <v>6</v>
      </c>
      <c r="AJ4716" s="390">
        <f t="shared" si="979"/>
        <v>4.9930000000000003</v>
      </c>
      <c r="AK4716" s="390">
        <f t="shared" si="980"/>
        <v>5.5340000000000007</v>
      </c>
      <c r="AL4716" s="390">
        <f t="shared" si="981"/>
        <v>5.5649999999999995</v>
      </c>
      <c r="AM4716" s="390">
        <f t="shared" si="982"/>
        <v>5.1219999999999999</v>
      </c>
      <c r="AN4716" s="390">
        <f t="shared" si="983"/>
        <v>4.5270000000000001</v>
      </c>
      <c r="AO4716" s="390">
        <f t="shared" si="984"/>
        <v>5.2140000000000004</v>
      </c>
    </row>
    <row r="4717" spans="1:41" ht="15" customHeight="1" x14ac:dyDescent="0.25">
      <c r="A4717" s="127" t="s">
        <v>6231</v>
      </c>
      <c r="B4717" s="125" t="s">
        <v>169</v>
      </c>
      <c r="C4717" s="125" t="s">
        <v>6177</v>
      </c>
      <c r="D4717" s="125" t="s">
        <v>4817</v>
      </c>
      <c r="F4717" s="126">
        <v>12.31</v>
      </c>
      <c r="G4717" s="126">
        <v>12.7</v>
      </c>
      <c r="H4717" s="126">
        <v>10.16</v>
      </c>
      <c r="I4717" s="126"/>
      <c r="J4717" s="317"/>
      <c r="K4717" s="323">
        <f>ROUND(SUMIF('VGT-Bewegungsdaten'!B:B,A4717,'VGT-Bewegungsdaten'!C:C),3)</f>
        <v>0</v>
      </c>
      <c r="L4717" s="324">
        <f>ROUND(SUMIF('VGT-Bewegungsdaten'!B:B,$A4717,'VGT-Bewegungsdaten'!D:D),2)</f>
        <v>0</v>
      </c>
      <c r="N4717" s="376" t="s">
        <v>4930</v>
      </c>
      <c r="O4717" s="376" t="s">
        <v>4950</v>
      </c>
      <c r="P4717" s="326">
        <f>ROUND(SUMIF('AV-Bewegungsdaten'!B:B,A4717,'AV-Bewegungsdaten'!C:C),3)</f>
        <v>0</v>
      </c>
      <c r="Q4717" s="324">
        <f>ROUND(SUMIF('AV-Bewegungsdaten'!B:B,$A4717,'AV-Bewegungsdaten'!D:D),2)</f>
        <v>0</v>
      </c>
      <c r="T4717" s="327"/>
      <c r="U4717" s="326">
        <f>ROUND(SUMIF('DV-Bewegungsdaten'!B:B,Kategorien!A4717,'DV-Bewegungsdaten'!D:D),3)</f>
        <v>0</v>
      </c>
      <c r="V4717" s="324">
        <f>ROUND(SUMIF('DV-Bewegungsdaten'!B:B,Kategorien!A4717,'DV-Bewegungsdaten'!E:E),3)</f>
        <v>0</v>
      </c>
      <c r="AD4717" s="390">
        <f t="shared" si="973"/>
        <v>6.7939999999999996</v>
      </c>
      <c r="AE4717" s="390">
        <f t="shared" si="974"/>
        <v>8.4869999999999983</v>
      </c>
      <c r="AF4717" s="390">
        <f t="shared" si="975"/>
        <v>9.625</v>
      </c>
      <c r="AG4717" s="390">
        <f t="shared" si="976"/>
        <v>9.5279999999999987</v>
      </c>
      <c r="AH4717" s="390">
        <f t="shared" si="977"/>
        <v>9.17</v>
      </c>
      <c r="AI4717" s="390">
        <f t="shared" si="978"/>
        <v>9.7899999999999991</v>
      </c>
      <c r="AJ4717" s="390">
        <f t="shared" si="979"/>
        <v>8.7829999999999995</v>
      </c>
      <c r="AK4717" s="390">
        <f t="shared" si="980"/>
        <v>9.3239999999999998</v>
      </c>
      <c r="AL4717" s="390">
        <f t="shared" si="981"/>
        <v>9.3549999999999986</v>
      </c>
      <c r="AM4717" s="390">
        <f t="shared" si="982"/>
        <v>8.911999999999999</v>
      </c>
      <c r="AN4717" s="390">
        <f t="shared" si="983"/>
        <v>8.3170000000000002</v>
      </c>
      <c r="AO4717" s="390">
        <f t="shared" si="984"/>
        <v>9.0039999999999996</v>
      </c>
    </row>
    <row r="4718" spans="1:41" ht="15" customHeight="1" x14ac:dyDescent="0.25">
      <c r="A4718" s="127" t="s">
        <v>6232</v>
      </c>
      <c r="B4718" s="125" t="s">
        <v>169</v>
      </c>
      <c r="C4718" s="125" t="s">
        <v>6177</v>
      </c>
      <c r="D4718" s="125" t="s">
        <v>4818</v>
      </c>
      <c r="F4718" s="126">
        <v>11.97</v>
      </c>
      <c r="G4718" s="126">
        <v>12.36</v>
      </c>
      <c r="H4718" s="126">
        <v>9.89</v>
      </c>
      <c r="I4718" s="126"/>
      <c r="J4718" s="317"/>
      <c r="K4718" s="323">
        <f>ROUND(SUMIF('VGT-Bewegungsdaten'!B:B,A4718,'VGT-Bewegungsdaten'!C:C),3)</f>
        <v>0</v>
      </c>
      <c r="L4718" s="324">
        <f>ROUND(SUMIF('VGT-Bewegungsdaten'!B:B,$A4718,'VGT-Bewegungsdaten'!D:D),2)</f>
        <v>0</v>
      </c>
      <c r="N4718" s="376" t="s">
        <v>4930</v>
      </c>
      <c r="O4718" s="376" t="s">
        <v>4950</v>
      </c>
      <c r="P4718" s="326">
        <f>ROUND(SUMIF('AV-Bewegungsdaten'!B:B,A4718,'AV-Bewegungsdaten'!C:C),3)</f>
        <v>0</v>
      </c>
      <c r="Q4718" s="324">
        <f>ROUND(SUMIF('AV-Bewegungsdaten'!B:B,$A4718,'AV-Bewegungsdaten'!D:D),2)</f>
        <v>0</v>
      </c>
      <c r="T4718" s="327"/>
      <c r="U4718" s="326">
        <f>ROUND(SUMIF('DV-Bewegungsdaten'!B:B,Kategorien!A4718,'DV-Bewegungsdaten'!D:D),3)</f>
        <v>0</v>
      </c>
      <c r="V4718" s="324">
        <f>ROUND(SUMIF('DV-Bewegungsdaten'!B:B,Kategorien!A4718,'DV-Bewegungsdaten'!E:E),3)</f>
        <v>0</v>
      </c>
      <c r="AD4718" s="390">
        <f t="shared" si="973"/>
        <v>6.4539999999999997</v>
      </c>
      <c r="AE4718" s="390">
        <f t="shared" si="974"/>
        <v>8.1469999999999985</v>
      </c>
      <c r="AF4718" s="390">
        <f t="shared" si="975"/>
        <v>9.2850000000000001</v>
      </c>
      <c r="AG4718" s="390">
        <f t="shared" si="976"/>
        <v>9.1879999999999988</v>
      </c>
      <c r="AH4718" s="390">
        <f t="shared" si="977"/>
        <v>8.83</v>
      </c>
      <c r="AI4718" s="390">
        <f t="shared" si="978"/>
        <v>9.4499999999999993</v>
      </c>
      <c r="AJ4718" s="390">
        <f t="shared" si="979"/>
        <v>8.4429999999999996</v>
      </c>
      <c r="AK4718" s="390">
        <f t="shared" si="980"/>
        <v>8.984</v>
      </c>
      <c r="AL4718" s="390">
        <f t="shared" si="981"/>
        <v>9.0149999999999988</v>
      </c>
      <c r="AM4718" s="390">
        <f t="shared" si="982"/>
        <v>8.5719999999999992</v>
      </c>
      <c r="AN4718" s="390">
        <f t="shared" si="983"/>
        <v>7.9769999999999994</v>
      </c>
      <c r="AO4718" s="390">
        <f t="shared" si="984"/>
        <v>8.6639999999999997</v>
      </c>
    </row>
    <row r="4719" spans="1:41" ht="15" customHeight="1" x14ac:dyDescent="0.25">
      <c r="A4719" s="127" t="s">
        <v>6233</v>
      </c>
      <c r="B4719" s="125" t="s">
        <v>169</v>
      </c>
      <c r="C4719" s="125" t="s">
        <v>6177</v>
      </c>
      <c r="D4719" s="125" t="s">
        <v>4819</v>
      </c>
      <c r="F4719" s="126">
        <v>10.71</v>
      </c>
      <c r="G4719" s="126">
        <v>11.09</v>
      </c>
      <c r="H4719" s="126">
        <v>8.8699999999999992</v>
      </c>
      <c r="I4719" s="126"/>
      <c r="J4719" s="317"/>
      <c r="K4719" s="323">
        <f>ROUND(SUMIF('VGT-Bewegungsdaten'!B:B,A4719,'VGT-Bewegungsdaten'!C:C),3)</f>
        <v>0</v>
      </c>
      <c r="L4719" s="324">
        <f>ROUND(SUMIF('VGT-Bewegungsdaten'!B:B,$A4719,'VGT-Bewegungsdaten'!D:D),2)</f>
        <v>0</v>
      </c>
      <c r="N4719" s="376" t="s">
        <v>4930</v>
      </c>
      <c r="O4719" s="376" t="s">
        <v>4950</v>
      </c>
      <c r="P4719" s="326">
        <f>ROUND(SUMIF('AV-Bewegungsdaten'!B:B,A4719,'AV-Bewegungsdaten'!C:C),3)</f>
        <v>0</v>
      </c>
      <c r="Q4719" s="324">
        <f>ROUND(SUMIF('AV-Bewegungsdaten'!B:B,$A4719,'AV-Bewegungsdaten'!D:D),2)</f>
        <v>0</v>
      </c>
      <c r="T4719" s="327"/>
      <c r="U4719" s="326">
        <f>ROUND(SUMIF('DV-Bewegungsdaten'!B:B,Kategorien!A4719,'DV-Bewegungsdaten'!D:D),3)</f>
        <v>0</v>
      </c>
      <c r="V4719" s="324">
        <f>ROUND(SUMIF('DV-Bewegungsdaten'!B:B,Kategorien!A4719,'DV-Bewegungsdaten'!E:E),3)</f>
        <v>0</v>
      </c>
      <c r="AD4719" s="390">
        <f t="shared" si="973"/>
        <v>5.1840000000000002</v>
      </c>
      <c r="AE4719" s="390">
        <f t="shared" si="974"/>
        <v>6.8769999999999998</v>
      </c>
      <c r="AF4719" s="390">
        <f t="shared" si="975"/>
        <v>8.0150000000000006</v>
      </c>
      <c r="AG4719" s="390">
        <f t="shared" si="976"/>
        <v>7.9179999999999993</v>
      </c>
      <c r="AH4719" s="390">
        <f t="shared" si="977"/>
        <v>7.5600000000000005</v>
      </c>
      <c r="AI4719" s="390">
        <f t="shared" si="978"/>
        <v>8.18</v>
      </c>
      <c r="AJ4719" s="390">
        <f t="shared" si="979"/>
        <v>7.173</v>
      </c>
      <c r="AK4719" s="390">
        <f t="shared" si="980"/>
        <v>7.7140000000000004</v>
      </c>
      <c r="AL4719" s="390">
        <f t="shared" si="981"/>
        <v>7.7449999999999992</v>
      </c>
      <c r="AM4719" s="390">
        <f t="shared" si="982"/>
        <v>7.3019999999999996</v>
      </c>
      <c r="AN4719" s="390">
        <f t="shared" si="983"/>
        <v>6.7069999999999999</v>
      </c>
      <c r="AO4719" s="390">
        <f t="shared" si="984"/>
        <v>7.3940000000000001</v>
      </c>
    </row>
    <row r="4720" spans="1:41" ht="15" customHeight="1" x14ac:dyDescent="0.25">
      <c r="A4720" s="127" t="s">
        <v>6234</v>
      </c>
      <c r="B4720" s="125" t="s">
        <v>169</v>
      </c>
      <c r="C4720" s="125" t="s">
        <v>6177</v>
      </c>
      <c r="D4720" s="125" t="s">
        <v>4820</v>
      </c>
      <c r="F4720" s="126">
        <v>8.5299999999999994</v>
      </c>
      <c r="G4720" s="126">
        <v>8.91</v>
      </c>
      <c r="H4720" s="126">
        <v>7.13</v>
      </c>
      <c r="I4720" s="126"/>
      <c r="J4720" s="317"/>
      <c r="K4720" s="323">
        <f>ROUND(SUMIF('VGT-Bewegungsdaten'!B:B,A4720,'VGT-Bewegungsdaten'!C:C),3)</f>
        <v>0</v>
      </c>
      <c r="L4720" s="324">
        <f>ROUND(SUMIF('VGT-Bewegungsdaten'!B:B,$A4720,'VGT-Bewegungsdaten'!D:D),2)</f>
        <v>0</v>
      </c>
      <c r="N4720" s="376" t="s">
        <v>4930</v>
      </c>
      <c r="O4720" s="376" t="s">
        <v>4950</v>
      </c>
      <c r="P4720" s="326">
        <f>ROUND(SUMIF('AV-Bewegungsdaten'!B:B,A4720,'AV-Bewegungsdaten'!C:C),3)</f>
        <v>0</v>
      </c>
      <c r="Q4720" s="324">
        <f>ROUND(SUMIF('AV-Bewegungsdaten'!B:B,$A4720,'AV-Bewegungsdaten'!D:D),2)</f>
        <v>0</v>
      </c>
      <c r="T4720" s="327"/>
      <c r="U4720" s="326">
        <f>ROUND(SUMIF('DV-Bewegungsdaten'!B:B,Kategorien!A4720,'DV-Bewegungsdaten'!D:D),3)</f>
        <v>0</v>
      </c>
      <c r="V4720" s="324">
        <f>ROUND(SUMIF('DV-Bewegungsdaten'!B:B,Kategorien!A4720,'DV-Bewegungsdaten'!E:E),3)</f>
        <v>0</v>
      </c>
      <c r="AD4720" s="390">
        <f t="shared" si="973"/>
        <v>3.0040000000000004</v>
      </c>
      <c r="AE4720" s="390">
        <f t="shared" si="974"/>
        <v>4.6970000000000001</v>
      </c>
      <c r="AF4720" s="390">
        <f t="shared" si="975"/>
        <v>5.835</v>
      </c>
      <c r="AG4720" s="390">
        <f t="shared" si="976"/>
        <v>5.7379999999999995</v>
      </c>
      <c r="AH4720" s="390">
        <f t="shared" si="977"/>
        <v>5.3800000000000008</v>
      </c>
      <c r="AI4720" s="390">
        <f t="shared" si="978"/>
        <v>6</v>
      </c>
      <c r="AJ4720" s="390">
        <f t="shared" si="979"/>
        <v>4.9930000000000003</v>
      </c>
      <c r="AK4720" s="390">
        <f t="shared" si="980"/>
        <v>5.5340000000000007</v>
      </c>
      <c r="AL4720" s="390">
        <f t="shared" si="981"/>
        <v>5.5649999999999995</v>
      </c>
      <c r="AM4720" s="390">
        <f t="shared" si="982"/>
        <v>5.1219999999999999</v>
      </c>
      <c r="AN4720" s="390">
        <f t="shared" si="983"/>
        <v>4.5270000000000001</v>
      </c>
      <c r="AO4720" s="390">
        <f t="shared" si="984"/>
        <v>5.2140000000000004</v>
      </c>
    </row>
    <row r="4721" spans="1:41" ht="15" customHeight="1" x14ac:dyDescent="0.25">
      <c r="A4721" s="127" t="s">
        <v>6235</v>
      </c>
      <c r="B4721" s="125" t="s">
        <v>169</v>
      </c>
      <c r="C4721" s="125" t="s">
        <v>6179</v>
      </c>
      <c r="D4721" s="125" t="s">
        <v>4817</v>
      </c>
      <c r="F4721" s="126">
        <v>12.31</v>
      </c>
      <c r="G4721" s="126">
        <v>12.7</v>
      </c>
      <c r="H4721" s="126">
        <v>10.16</v>
      </c>
      <c r="I4721" s="126"/>
      <c r="J4721" s="317"/>
      <c r="K4721" s="323">
        <f>ROUND(SUMIF('VGT-Bewegungsdaten'!B:B,A4721,'VGT-Bewegungsdaten'!C:C),3)</f>
        <v>0</v>
      </c>
      <c r="L4721" s="324">
        <f>ROUND(SUMIF('VGT-Bewegungsdaten'!B:B,$A4721,'VGT-Bewegungsdaten'!D:D),2)</f>
        <v>0</v>
      </c>
      <c r="N4721" s="376" t="s">
        <v>4930</v>
      </c>
      <c r="O4721" s="376" t="s">
        <v>4950</v>
      </c>
      <c r="P4721" s="326">
        <f>ROUND(SUMIF('AV-Bewegungsdaten'!B:B,A4721,'AV-Bewegungsdaten'!C:C),3)</f>
        <v>0</v>
      </c>
      <c r="Q4721" s="324">
        <f>ROUND(SUMIF('AV-Bewegungsdaten'!B:B,$A4721,'AV-Bewegungsdaten'!D:D),2)</f>
        <v>0</v>
      </c>
      <c r="T4721" s="327"/>
      <c r="U4721" s="326">
        <f>ROUND(SUMIF('DV-Bewegungsdaten'!B:B,Kategorien!A4721,'DV-Bewegungsdaten'!D:D),3)</f>
        <v>0</v>
      </c>
      <c r="V4721" s="324">
        <f>ROUND(SUMIF('DV-Bewegungsdaten'!B:B,Kategorien!A4721,'DV-Bewegungsdaten'!E:E),3)</f>
        <v>0</v>
      </c>
      <c r="AD4721" s="390">
        <f t="shared" si="973"/>
        <v>6.7939999999999996</v>
      </c>
      <c r="AE4721" s="390">
        <f t="shared" si="974"/>
        <v>8.4869999999999983</v>
      </c>
      <c r="AF4721" s="390">
        <f t="shared" si="975"/>
        <v>9.625</v>
      </c>
      <c r="AG4721" s="390">
        <f t="shared" si="976"/>
        <v>9.5279999999999987</v>
      </c>
      <c r="AH4721" s="390">
        <f t="shared" si="977"/>
        <v>9.17</v>
      </c>
      <c r="AI4721" s="390">
        <f t="shared" si="978"/>
        <v>9.7899999999999991</v>
      </c>
      <c r="AJ4721" s="390">
        <f t="shared" si="979"/>
        <v>8.7829999999999995</v>
      </c>
      <c r="AK4721" s="390">
        <f t="shared" si="980"/>
        <v>9.3239999999999998</v>
      </c>
      <c r="AL4721" s="390">
        <f t="shared" si="981"/>
        <v>9.3549999999999986</v>
      </c>
      <c r="AM4721" s="390">
        <f t="shared" si="982"/>
        <v>8.911999999999999</v>
      </c>
      <c r="AN4721" s="390">
        <f t="shared" si="983"/>
        <v>8.3170000000000002</v>
      </c>
      <c r="AO4721" s="390">
        <f t="shared" si="984"/>
        <v>9.0039999999999996</v>
      </c>
    </row>
    <row r="4722" spans="1:41" ht="15" customHeight="1" x14ac:dyDescent="0.25">
      <c r="A4722" s="127" t="s">
        <v>6236</v>
      </c>
      <c r="B4722" s="125" t="s">
        <v>169</v>
      </c>
      <c r="C4722" s="125" t="s">
        <v>6179</v>
      </c>
      <c r="D4722" s="125" t="s">
        <v>4818</v>
      </c>
      <c r="F4722" s="126">
        <v>11.97</v>
      </c>
      <c r="G4722" s="126">
        <v>12.36</v>
      </c>
      <c r="H4722" s="126">
        <v>9.89</v>
      </c>
      <c r="I4722" s="126"/>
      <c r="J4722" s="317"/>
      <c r="K4722" s="323">
        <f>ROUND(SUMIF('VGT-Bewegungsdaten'!B:B,A4722,'VGT-Bewegungsdaten'!C:C),3)</f>
        <v>0</v>
      </c>
      <c r="L4722" s="324">
        <f>ROUND(SUMIF('VGT-Bewegungsdaten'!B:B,$A4722,'VGT-Bewegungsdaten'!D:D),2)</f>
        <v>0</v>
      </c>
      <c r="N4722" s="376" t="s">
        <v>4930</v>
      </c>
      <c r="O4722" s="376" t="s">
        <v>4950</v>
      </c>
      <c r="P4722" s="326">
        <f>ROUND(SUMIF('AV-Bewegungsdaten'!B:B,A4722,'AV-Bewegungsdaten'!C:C),3)</f>
        <v>0</v>
      </c>
      <c r="Q4722" s="324">
        <f>ROUND(SUMIF('AV-Bewegungsdaten'!B:B,$A4722,'AV-Bewegungsdaten'!D:D),2)</f>
        <v>0</v>
      </c>
      <c r="T4722" s="327"/>
      <c r="U4722" s="326">
        <f>ROUND(SUMIF('DV-Bewegungsdaten'!B:B,Kategorien!A4722,'DV-Bewegungsdaten'!D:D),3)</f>
        <v>0</v>
      </c>
      <c r="V4722" s="324">
        <f>ROUND(SUMIF('DV-Bewegungsdaten'!B:B,Kategorien!A4722,'DV-Bewegungsdaten'!E:E),3)</f>
        <v>0</v>
      </c>
      <c r="AD4722" s="390">
        <f t="shared" si="973"/>
        <v>6.4539999999999997</v>
      </c>
      <c r="AE4722" s="390">
        <f t="shared" si="974"/>
        <v>8.1469999999999985</v>
      </c>
      <c r="AF4722" s="390">
        <f t="shared" si="975"/>
        <v>9.2850000000000001</v>
      </c>
      <c r="AG4722" s="390">
        <f t="shared" si="976"/>
        <v>9.1879999999999988</v>
      </c>
      <c r="AH4722" s="390">
        <f t="shared" si="977"/>
        <v>8.83</v>
      </c>
      <c r="AI4722" s="390">
        <f t="shared" si="978"/>
        <v>9.4499999999999993</v>
      </c>
      <c r="AJ4722" s="390">
        <f t="shared" si="979"/>
        <v>8.4429999999999996</v>
      </c>
      <c r="AK4722" s="390">
        <f t="shared" si="980"/>
        <v>8.984</v>
      </c>
      <c r="AL4722" s="390">
        <f t="shared" si="981"/>
        <v>9.0149999999999988</v>
      </c>
      <c r="AM4722" s="390">
        <f t="shared" si="982"/>
        <v>8.5719999999999992</v>
      </c>
      <c r="AN4722" s="390">
        <f t="shared" si="983"/>
        <v>7.9769999999999994</v>
      </c>
      <c r="AO4722" s="390">
        <f t="shared" si="984"/>
        <v>8.6639999999999997</v>
      </c>
    </row>
    <row r="4723" spans="1:41" ht="15" customHeight="1" x14ac:dyDescent="0.25">
      <c r="A4723" s="127" t="s">
        <v>6237</v>
      </c>
      <c r="B4723" s="125" t="s">
        <v>169</v>
      </c>
      <c r="C4723" s="125" t="s">
        <v>6179</v>
      </c>
      <c r="D4723" s="125" t="s">
        <v>4819</v>
      </c>
      <c r="F4723" s="126">
        <v>10.71</v>
      </c>
      <c r="G4723" s="126">
        <v>11.09</v>
      </c>
      <c r="H4723" s="126">
        <v>8.8699999999999992</v>
      </c>
      <c r="I4723" s="126"/>
      <c r="J4723" s="317"/>
      <c r="K4723" s="323">
        <f>ROUND(SUMIF('VGT-Bewegungsdaten'!B:B,A4723,'VGT-Bewegungsdaten'!C:C),3)</f>
        <v>0</v>
      </c>
      <c r="L4723" s="324">
        <f>ROUND(SUMIF('VGT-Bewegungsdaten'!B:B,$A4723,'VGT-Bewegungsdaten'!D:D),2)</f>
        <v>0</v>
      </c>
      <c r="N4723" s="376" t="s">
        <v>4930</v>
      </c>
      <c r="O4723" s="376" t="s">
        <v>4950</v>
      </c>
      <c r="P4723" s="326">
        <f>ROUND(SUMIF('AV-Bewegungsdaten'!B:B,A4723,'AV-Bewegungsdaten'!C:C),3)</f>
        <v>0</v>
      </c>
      <c r="Q4723" s="324">
        <f>ROUND(SUMIF('AV-Bewegungsdaten'!B:B,$A4723,'AV-Bewegungsdaten'!D:D),2)</f>
        <v>0</v>
      </c>
      <c r="T4723" s="327"/>
      <c r="U4723" s="326">
        <f>ROUND(SUMIF('DV-Bewegungsdaten'!B:B,Kategorien!A4723,'DV-Bewegungsdaten'!D:D),3)</f>
        <v>0</v>
      </c>
      <c r="V4723" s="324">
        <f>ROUND(SUMIF('DV-Bewegungsdaten'!B:B,Kategorien!A4723,'DV-Bewegungsdaten'!E:E),3)</f>
        <v>0</v>
      </c>
      <c r="AD4723" s="390">
        <f t="shared" si="973"/>
        <v>5.1840000000000002</v>
      </c>
      <c r="AE4723" s="390">
        <f t="shared" si="974"/>
        <v>6.8769999999999998</v>
      </c>
      <c r="AF4723" s="390">
        <f t="shared" si="975"/>
        <v>8.0150000000000006</v>
      </c>
      <c r="AG4723" s="390">
        <f t="shared" si="976"/>
        <v>7.9179999999999993</v>
      </c>
      <c r="AH4723" s="390">
        <f t="shared" si="977"/>
        <v>7.5600000000000005</v>
      </c>
      <c r="AI4723" s="390">
        <f t="shared" si="978"/>
        <v>8.18</v>
      </c>
      <c r="AJ4723" s="390">
        <f t="shared" si="979"/>
        <v>7.173</v>
      </c>
      <c r="AK4723" s="390">
        <f t="shared" si="980"/>
        <v>7.7140000000000004</v>
      </c>
      <c r="AL4723" s="390">
        <f t="shared" si="981"/>
        <v>7.7449999999999992</v>
      </c>
      <c r="AM4723" s="390">
        <f t="shared" si="982"/>
        <v>7.3019999999999996</v>
      </c>
      <c r="AN4723" s="390">
        <f t="shared" si="983"/>
        <v>6.7069999999999999</v>
      </c>
      <c r="AO4723" s="390">
        <f t="shared" si="984"/>
        <v>7.3940000000000001</v>
      </c>
    </row>
    <row r="4724" spans="1:41" ht="15" customHeight="1" x14ac:dyDescent="0.25">
      <c r="A4724" s="127" t="s">
        <v>6238</v>
      </c>
      <c r="B4724" s="125" t="s">
        <v>169</v>
      </c>
      <c r="C4724" s="125" t="s">
        <v>6179</v>
      </c>
      <c r="D4724" s="125" t="s">
        <v>4820</v>
      </c>
      <c r="F4724" s="126">
        <v>8.5299999999999994</v>
      </c>
      <c r="G4724" s="126">
        <v>8.91</v>
      </c>
      <c r="H4724" s="126">
        <v>7.13</v>
      </c>
      <c r="I4724" s="126"/>
      <c r="J4724" s="317"/>
      <c r="K4724" s="323">
        <f>ROUND(SUMIF('VGT-Bewegungsdaten'!B:B,A4724,'VGT-Bewegungsdaten'!C:C),3)</f>
        <v>0</v>
      </c>
      <c r="L4724" s="324">
        <f>ROUND(SUMIF('VGT-Bewegungsdaten'!B:B,$A4724,'VGT-Bewegungsdaten'!D:D),2)</f>
        <v>0</v>
      </c>
      <c r="N4724" s="376" t="s">
        <v>4930</v>
      </c>
      <c r="O4724" s="376" t="s">
        <v>4950</v>
      </c>
      <c r="P4724" s="326">
        <f>ROUND(SUMIF('AV-Bewegungsdaten'!B:B,A4724,'AV-Bewegungsdaten'!C:C),3)</f>
        <v>0</v>
      </c>
      <c r="Q4724" s="324">
        <f>ROUND(SUMIF('AV-Bewegungsdaten'!B:B,$A4724,'AV-Bewegungsdaten'!D:D),2)</f>
        <v>0</v>
      </c>
      <c r="T4724" s="327"/>
      <c r="U4724" s="326">
        <f>ROUND(SUMIF('DV-Bewegungsdaten'!B:B,Kategorien!A4724,'DV-Bewegungsdaten'!D:D),3)</f>
        <v>0</v>
      </c>
      <c r="V4724" s="324">
        <f>ROUND(SUMIF('DV-Bewegungsdaten'!B:B,Kategorien!A4724,'DV-Bewegungsdaten'!E:E),3)</f>
        <v>0</v>
      </c>
      <c r="AD4724" s="390">
        <f t="shared" si="973"/>
        <v>3.0040000000000004</v>
      </c>
      <c r="AE4724" s="390">
        <f t="shared" si="974"/>
        <v>4.6970000000000001</v>
      </c>
      <c r="AF4724" s="390">
        <f t="shared" si="975"/>
        <v>5.835</v>
      </c>
      <c r="AG4724" s="390">
        <f t="shared" si="976"/>
        <v>5.7379999999999995</v>
      </c>
      <c r="AH4724" s="390">
        <f t="shared" si="977"/>
        <v>5.3800000000000008</v>
      </c>
      <c r="AI4724" s="390">
        <f t="shared" si="978"/>
        <v>6</v>
      </c>
      <c r="AJ4724" s="390">
        <f t="shared" si="979"/>
        <v>4.9930000000000003</v>
      </c>
      <c r="AK4724" s="390">
        <f t="shared" si="980"/>
        <v>5.5340000000000007</v>
      </c>
      <c r="AL4724" s="390">
        <f t="shared" si="981"/>
        <v>5.5649999999999995</v>
      </c>
      <c r="AM4724" s="390">
        <f t="shared" si="982"/>
        <v>5.1219999999999999</v>
      </c>
      <c r="AN4724" s="390">
        <f t="shared" si="983"/>
        <v>4.5270000000000001</v>
      </c>
      <c r="AO4724" s="390">
        <f t="shared" si="984"/>
        <v>5.2140000000000004</v>
      </c>
    </row>
    <row r="4725" spans="1:41" ht="15" customHeight="1" x14ac:dyDescent="0.25">
      <c r="A4725" s="127" t="s">
        <v>6239</v>
      </c>
      <c r="B4725" s="125" t="s">
        <v>169</v>
      </c>
      <c r="C4725" s="125" t="s">
        <v>6181</v>
      </c>
      <c r="D4725" s="125" t="s">
        <v>4817</v>
      </c>
      <c r="F4725" s="126">
        <v>12.31</v>
      </c>
      <c r="G4725" s="126">
        <v>12.7</v>
      </c>
      <c r="H4725" s="126">
        <v>10.16</v>
      </c>
      <c r="I4725" s="126"/>
      <c r="J4725" s="317"/>
      <c r="K4725" s="323">
        <f>ROUND(SUMIF('VGT-Bewegungsdaten'!B:B,A4725,'VGT-Bewegungsdaten'!C:C),3)</f>
        <v>0</v>
      </c>
      <c r="L4725" s="324">
        <f>ROUND(SUMIF('VGT-Bewegungsdaten'!B:B,$A4725,'VGT-Bewegungsdaten'!D:D),2)</f>
        <v>0</v>
      </c>
      <c r="N4725" s="376" t="s">
        <v>4930</v>
      </c>
      <c r="O4725" s="376" t="s">
        <v>4950</v>
      </c>
      <c r="P4725" s="326">
        <f>ROUND(SUMIF('AV-Bewegungsdaten'!B:B,A4725,'AV-Bewegungsdaten'!C:C),3)</f>
        <v>0</v>
      </c>
      <c r="Q4725" s="324">
        <f>ROUND(SUMIF('AV-Bewegungsdaten'!B:B,$A4725,'AV-Bewegungsdaten'!D:D),2)</f>
        <v>0</v>
      </c>
      <c r="T4725" s="327"/>
      <c r="U4725" s="326">
        <f>ROUND(SUMIF('DV-Bewegungsdaten'!B:B,Kategorien!A4725,'DV-Bewegungsdaten'!D:D),3)</f>
        <v>0</v>
      </c>
      <c r="V4725" s="324">
        <f>ROUND(SUMIF('DV-Bewegungsdaten'!B:B,Kategorien!A4725,'DV-Bewegungsdaten'!E:E),3)</f>
        <v>0</v>
      </c>
      <c r="AD4725" s="390">
        <f t="shared" si="973"/>
        <v>6.7939999999999996</v>
      </c>
      <c r="AE4725" s="390">
        <f t="shared" si="974"/>
        <v>8.4869999999999983</v>
      </c>
      <c r="AF4725" s="390">
        <f t="shared" si="975"/>
        <v>9.625</v>
      </c>
      <c r="AG4725" s="390">
        <f t="shared" si="976"/>
        <v>9.5279999999999987</v>
      </c>
      <c r="AH4725" s="390">
        <f t="shared" si="977"/>
        <v>9.17</v>
      </c>
      <c r="AI4725" s="390">
        <f t="shared" si="978"/>
        <v>9.7899999999999991</v>
      </c>
      <c r="AJ4725" s="390">
        <f t="shared" si="979"/>
        <v>8.7829999999999995</v>
      </c>
      <c r="AK4725" s="390">
        <f t="shared" si="980"/>
        <v>9.3239999999999998</v>
      </c>
      <c r="AL4725" s="390">
        <f t="shared" si="981"/>
        <v>9.3549999999999986</v>
      </c>
      <c r="AM4725" s="390">
        <f t="shared" si="982"/>
        <v>8.911999999999999</v>
      </c>
      <c r="AN4725" s="390">
        <f t="shared" si="983"/>
        <v>8.3170000000000002</v>
      </c>
      <c r="AO4725" s="390">
        <f t="shared" si="984"/>
        <v>9.0039999999999996</v>
      </c>
    </row>
    <row r="4726" spans="1:41" ht="15" customHeight="1" x14ac:dyDescent="0.25">
      <c r="A4726" s="127" t="s">
        <v>6240</v>
      </c>
      <c r="B4726" s="125" t="s">
        <v>169</v>
      </c>
      <c r="C4726" s="125" t="s">
        <v>6181</v>
      </c>
      <c r="D4726" s="125" t="s">
        <v>4818</v>
      </c>
      <c r="F4726" s="126">
        <v>11.97</v>
      </c>
      <c r="G4726" s="126">
        <v>12.36</v>
      </c>
      <c r="H4726" s="126">
        <v>9.89</v>
      </c>
      <c r="I4726" s="126"/>
      <c r="J4726" s="317"/>
      <c r="K4726" s="323">
        <f>ROUND(SUMIF('VGT-Bewegungsdaten'!B:B,A4726,'VGT-Bewegungsdaten'!C:C),3)</f>
        <v>0</v>
      </c>
      <c r="L4726" s="324">
        <f>ROUND(SUMIF('VGT-Bewegungsdaten'!B:B,$A4726,'VGT-Bewegungsdaten'!D:D),2)</f>
        <v>0</v>
      </c>
      <c r="N4726" s="376" t="s">
        <v>4930</v>
      </c>
      <c r="O4726" s="376" t="s">
        <v>4950</v>
      </c>
      <c r="P4726" s="326">
        <f>ROUND(SUMIF('AV-Bewegungsdaten'!B:B,A4726,'AV-Bewegungsdaten'!C:C),3)</f>
        <v>0</v>
      </c>
      <c r="Q4726" s="324">
        <f>ROUND(SUMIF('AV-Bewegungsdaten'!B:B,$A4726,'AV-Bewegungsdaten'!D:D),2)</f>
        <v>0</v>
      </c>
      <c r="T4726" s="327"/>
      <c r="U4726" s="326">
        <f>ROUND(SUMIF('DV-Bewegungsdaten'!B:B,Kategorien!A4726,'DV-Bewegungsdaten'!D:D),3)</f>
        <v>0</v>
      </c>
      <c r="V4726" s="324">
        <f>ROUND(SUMIF('DV-Bewegungsdaten'!B:B,Kategorien!A4726,'DV-Bewegungsdaten'!E:E),3)</f>
        <v>0</v>
      </c>
      <c r="AD4726" s="390">
        <f t="shared" ref="AD4726:AD4789" si="985">MAX(0,$G4726-AR$7)</f>
        <v>6.4539999999999997</v>
      </c>
      <c r="AE4726" s="390">
        <f t="shared" ref="AE4726:AE4789" si="986">MAX(0,$G4726-AS$7)</f>
        <v>8.1469999999999985</v>
      </c>
      <c r="AF4726" s="390">
        <f t="shared" ref="AF4726:AF4789" si="987">MAX(0,$G4726-AT$7)</f>
        <v>9.2850000000000001</v>
      </c>
      <c r="AG4726" s="390">
        <f t="shared" ref="AG4726:AG4789" si="988">MAX(0,$G4726-AU$7)</f>
        <v>9.1879999999999988</v>
      </c>
      <c r="AH4726" s="390">
        <f t="shared" ref="AH4726:AH4789" si="989">MAX(0,$G4726-AV$7)</f>
        <v>8.83</v>
      </c>
      <c r="AI4726" s="390">
        <f t="shared" ref="AI4726:AI4789" si="990">MAX(0,$G4726-AW$7)</f>
        <v>9.4499999999999993</v>
      </c>
      <c r="AJ4726" s="390">
        <f t="shared" ref="AJ4726:AJ4789" si="991">MAX(0,$G4726-AX$7)</f>
        <v>8.4429999999999996</v>
      </c>
      <c r="AK4726" s="390">
        <f t="shared" ref="AK4726:AK4789" si="992">MAX(0,$G4726-AY$7)</f>
        <v>8.984</v>
      </c>
      <c r="AL4726" s="390">
        <f t="shared" ref="AL4726:AL4789" si="993">MAX(0,$G4726-AZ$7)</f>
        <v>9.0149999999999988</v>
      </c>
      <c r="AM4726" s="390">
        <f t="shared" ref="AM4726:AM4789" si="994">MAX(0,$G4726-BA$7)</f>
        <v>8.5719999999999992</v>
      </c>
      <c r="AN4726" s="390">
        <f t="shared" ref="AN4726:AN4789" si="995">MAX(0,$G4726-BB$7)</f>
        <v>7.9769999999999994</v>
      </c>
      <c r="AO4726" s="390">
        <f t="shared" ref="AO4726:AO4789" si="996">MAX(0,$G4726-BC$7)</f>
        <v>8.6639999999999997</v>
      </c>
    </row>
    <row r="4727" spans="1:41" ht="15" customHeight="1" x14ac:dyDescent="0.25">
      <c r="A4727" s="127" t="s">
        <v>6241</v>
      </c>
      <c r="B4727" s="125" t="s">
        <v>169</v>
      </c>
      <c r="C4727" s="125" t="s">
        <v>6181</v>
      </c>
      <c r="D4727" s="125" t="s">
        <v>4819</v>
      </c>
      <c r="F4727" s="126">
        <v>10.71</v>
      </c>
      <c r="G4727" s="126">
        <v>11.09</v>
      </c>
      <c r="H4727" s="126">
        <v>8.8699999999999992</v>
      </c>
      <c r="I4727" s="126"/>
      <c r="J4727" s="317"/>
      <c r="K4727" s="323">
        <f>ROUND(SUMIF('VGT-Bewegungsdaten'!B:B,A4727,'VGT-Bewegungsdaten'!C:C),3)</f>
        <v>0</v>
      </c>
      <c r="L4727" s="324">
        <f>ROUND(SUMIF('VGT-Bewegungsdaten'!B:B,$A4727,'VGT-Bewegungsdaten'!D:D),2)</f>
        <v>0</v>
      </c>
      <c r="N4727" s="376" t="s">
        <v>4930</v>
      </c>
      <c r="O4727" s="376" t="s">
        <v>4950</v>
      </c>
      <c r="P4727" s="326">
        <f>ROUND(SUMIF('AV-Bewegungsdaten'!B:B,A4727,'AV-Bewegungsdaten'!C:C),3)</f>
        <v>0</v>
      </c>
      <c r="Q4727" s="324">
        <f>ROUND(SUMIF('AV-Bewegungsdaten'!B:B,$A4727,'AV-Bewegungsdaten'!D:D),2)</f>
        <v>0</v>
      </c>
      <c r="T4727" s="327"/>
      <c r="U4727" s="326">
        <f>ROUND(SUMIF('DV-Bewegungsdaten'!B:B,Kategorien!A4727,'DV-Bewegungsdaten'!D:D),3)</f>
        <v>0</v>
      </c>
      <c r="V4727" s="324">
        <f>ROUND(SUMIF('DV-Bewegungsdaten'!B:B,Kategorien!A4727,'DV-Bewegungsdaten'!E:E),3)</f>
        <v>0</v>
      </c>
      <c r="AD4727" s="390">
        <f t="shared" si="985"/>
        <v>5.1840000000000002</v>
      </c>
      <c r="AE4727" s="390">
        <f t="shared" si="986"/>
        <v>6.8769999999999998</v>
      </c>
      <c r="AF4727" s="390">
        <f t="shared" si="987"/>
        <v>8.0150000000000006</v>
      </c>
      <c r="AG4727" s="390">
        <f t="shared" si="988"/>
        <v>7.9179999999999993</v>
      </c>
      <c r="AH4727" s="390">
        <f t="shared" si="989"/>
        <v>7.5600000000000005</v>
      </c>
      <c r="AI4727" s="390">
        <f t="shared" si="990"/>
        <v>8.18</v>
      </c>
      <c r="AJ4727" s="390">
        <f t="shared" si="991"/>
        <v>7.173</v>
      </c>
      <c r="AK4727" s="390">
        <f t="shared" si="992"/>
        <v>7.7140000000000004</v>
      </c>
      <c r="AL4727" s="390">
        <f t="shared" si="993"/>
        <v>7.7449999999999992</v>
      </c>
      <c r="AM4727" s="390">
        <f t="shared" si="994"/>
        <v>7.3019999999999996</v>
      </c>
      <c r="AN4727" s="390">
        <f t="shared" si="995"/>
        <v>6.7069999999999999</v>
      </c>
      <c r="AO4727" s="390">
        <f t="shared" si="996"/>
        <v>7.3940000000000001</v>
      </c>
    </row>
    <row r="4728" spans="1:41" ht="15" customHeight="1" x14ac:dyDescent="0.25">
      <c r="A4728" s="127" t="s">
        <v>6242</v>
      </c>
      <c r="B4728" s="125" t="s">
        <v>169</v>
      </c>
      <c r="C4728" s="125" t="s">
        <v>6181</v>
      </c>
      <c r="D4728" s="125" t="s">
        <v>4820</v>
      </c>
      <c r="F4728" s="126">
        <v>8.5299999999999994</v>
      </c>
      <c r="G4728" s="126">
        <v>8.91</v>
      </c>
      <c r="H4728" s="126">
        <v>7.13</v>
      </c>
      <c r="I4728" s="126"/>
      <c r="J4728" s="317"/>
      <c r="K4728" s="323">
        <f>ROUND(SUMIF('VGT-Bewegungsdaten'!B:B,A4728,'VGT-Bewegungsdaten'!C:C),3)</f>
        <v>0</v>
      </c>
      <c r="L4728" s="324">
        <f>ROUND(SUMIF('VGT-Bewegungsdaten'!B:B,$A4728,'VGT-Bewegungsdaten'!D:D),2)</f>
        <v>0</v>
      </c>
      <c r="N4728" s="376" t="s">
        <v>4930</v>
      </c>
      <c r="O4728" s="376" t="s">
        <v>4950</v>
      </c>
      <c r="P4728" s="326">
        <f>ROUND(SUMIF('AV-Bewegungsdaten'!B:B,A4728,'AV-Bewegungsdaten'!C:C),3)</f>
        <v>0</v>
      </c>
      <c r="Q4728" s="324">
        <f>ROUND(SUMIF('AV-Bewegungsdaten'!B:B,$A4728,'AV-Bewegungsdaten'!D:D),2)</f>
        <v>0</v>
      </c>
      <c r="T4728" s="327"/>
      <c r="U4728" s="326">
        <f>ROUND(SUMIF('DV-Bewegungsdaten'!B:B,Kategorien!A4728,'DV-Bewegungsdaten'!D:D),3)</f>
        <v>0</v>
      </c>
      <c r="V4728" s="324">
        <f>ROUND(SUMIF('DV-Bewegungsdaten'!B:B,Kategorien!A4728,'DV-Bewegungsdaten'!E:E),3)</f>
        <v>0</v>
      </c>
      <c r="AD4728" s="390">
        <f t="shared" si="985"/>
        <v>3.0040000000000004</v>
      </c>
      <c r="AE4728" s="390">
        <f t="shared" si="986"/>
        <v>4.6970000000000001</v>
      </c>
      <c r="AF4728" s="390">
        <f t="shared" si="987"/>
        <v>5.835</v>
      </c>
      <c r="AG4728" s="390">
        <f t="shared" si="988"/>
        <v>5.7379999999999995</v>
      </c>
      <c r="AH4728" s="390">
        <f t="shared" si="989"/>
        <v>5.3800000000000008</v>
      </c>
      <c r="AI4728" s="390">
        <f t="shared" si="990"/>
        <v>6</v>
      </c>
      <c r="AJ4728" s="390">
        <f t="shared" si="991"/>
        <v>4.9930000000000003</v>
      </c>
      <c r="AK4728" s="390">
        <f t="shared" si="992"/>
        <v>5.5340000000000007</v>
      </c>
      <c r="AL4728" s="390">
        <f t="shared" si="993"/>
        <v>5.5649999999999995</v>
      </c>
      <c r="AM4728" s="390">
        <f t="shared" si="994"/>
        <v>5.1219999999999999</v>
      </c>
      <c r="AN4728" s="390">
        <f t="shared" si="995"/>
        <v>4.5270000000000001</v>
      </c>
      <c r="AO4728" s="390">
        <f t="shared" si="996"/>
        <v>5.2140000000000004</v>
      </c>
    </row>
    <row r="4729" spans="1:41" ht="15" customHeight="1" x14ac:dyDescent="0.25">
      <c r="A4729" s="127" t="s">
        <v>6243</v>
      </c>
      <c r="B4729" s="125" t="s">
        <v>169</v>
      </c>
      <c r="C4729" s="125" t="s">
        <v>6123</v>
      </c>
      <c r="D4729" s="125" t="s">
        <v>4817</v>
      </c>
      <c r="F4729" s="126">
        <v>12.3</v>
      </c>
      <c r="G4729" s="126">
        <v>12.7</v>
      </c>
      <c r="H4729" s="126">
        <v>10.16</v>
      </c>
      <c r="I4729" s="126"/>
      <c r="J4729" s="317"/>
      <c r="K4729" s="323">
        <f>ROUND(SUMIF('VGT-Bewegungsdaten'!B:B,A4729,'VGT-Bewegungsdaten'!C:C),3)</f>
        <v>0</v>
      </c>
      <c r="L4729" s="324">
        <f>ROUND(SUMIF('VGT-Bewegungsdaten'!B:B,$A4729,'VGT-Bewegungsdaten'!D:D),2)</f>
        <v>0</v>
      </c>
      <c r="N4729" s="376" t="s">
        <v>4930</v>
      </c>
      <c r="O4729" s="376" t="s">
        <v>4950</v>
      </c>
      <c r="P4729" s="326">
        <f>ROUND(SUMIF('AV-Bewegungsdaten'!B:B,A4729,'AV-Bewegungsdaten'!C:C),3)</f>
        <v>0</v>
      </c>
      <c r="Q4729" s="324">
        <f>ROUND(SUMIF('AV-Bewegungsdaten'!B:B,$A4729,'AV-Bewegungsdaten'!D:D),2)</f>
        <v>0</v>
      </c>
      <c r="T4729" s="327"/>
      <c r="U4729" s="326">
        <f>ROUND(SUMIF('DV-Bewegungsdaten'!B:B,Kategorien!A4729,'DV-Bewegungsdaten'!D:D),3)</f>
        <v>0</v>
      </c>
      <c r="V4729" s="324">
        <f>ROUND(SUMIF('DV-Bewegungsdaten'!B:B,Kategorien!A4729,'DV-Bewegungsdaten'!E:E),3)</f>
        <v>0</v>
      </c>
      <c r="AD4729" s="390">
        <f t="shared" si="985"/>
        <v>6.7939999999999996</v>
      </c>
      <c r="AE4729" s="390">
        <f t="shared" si="986"/>
        <v>8.4869999999999983</v>
      </c>
      <c r="AF4729" s="390">
        <f t="shared" si="987"/>
        <v>9.625</v>
      </c>
      <c r="AG4729" s="390">
        <f t="shared" si="988"/>
        <v>9.5279999999999987</v>
      </c>
      <c r="AH4729" s="390">
        <f t="shared" si="989"/>
        <v>9.17</v>
      </c>
      <c r="AI4729" s="390">
        <f t="shared" si="990"/>
        <v>9.7899999999999991</v>
      </c>
      <c r="AJ4729" s="390">
        <f t="shared" si="991"/>
        <v>8.7829999999999995</v>
      </c>
      <c r="AK4729" s="390">
        <f t="shared" si="992"/>
        <v>9.3239999999999998</v>
      </c>
      <c r="AL4729" s="390">
        <f t="shared" si="993"/>
        <v>9.3549999999999986</v>
      </c>
      <c r="AM4729" s="390">
        <f t="shared" si="994"/>
        <v>8.911999999999999</v>
      </c>
      <c r="AN4729" s="390">
        <f t="shared" si="995"/>
        <v>8.3170000000000002</v>
      </c>
      <c r="AO4729" s="390">
        <f t="shared" si="996"/>
        <v>9.0039999999999996</v>
      </c>
    </row>
    <row r="4730" spans="1:41" ht="15" customHeight="1" x14ac:dyDescent="0.25">
      <c r="A4730" s="127" t="s">
        <v>6244</v>
      </c>
      <c r="B4730" s="125" t="s">
        <v>169</v>
      </c>
      <c r="C4730" s="125" t="s">
        <v>6123</v>
      </c>
      <c r="D4730" s="125" t="s">
        <v>4818</v>
      </c>
      <c r="F4730" s="126">
        <v>11.96</v>
      </c>
      <c r="G4730" s="126">
        <v>12.36</v>
      </c>
      <c r="H4730" s="126">
        <v>9.89</v>
      </c>
      <c r="I4730" s="126"/>
      <c r="J4730" s="317"/>
      <c r="K4730" s="323">
        <f>ROUND(SUMIF('VGT-Bewegungsdaten'!B:B,A4730,'VGT-Bewegungsdaten'!C:C),3)</f>
        <v>0</v>
      </c>
      <c r="L4730" s="324">
        <f>ROUND(SUMIF('VGT-Bewegungsdaten'!B:B,$A4730,'VGT-Bewegungsdaten'!D:D),2)</f>
        <v>0</v>
      </c>
      <c r="N4730" s="376" t="s">
        <v>4930</v>
      </c>
      <c r="O4730" s="376" t="s">
        <v>4950</v>
      </c>
      <c r="P4730" s="326">
        <f>ROUND(SUMIF('AV-Bewegungsdaten'!B:B,A4730,'AV-Bewegungsdaten'!C:C),3)</f>
        <v>0</v>
      </c>
      <c r="Q4730" s="324">
        <f>ROUND(SUMIF('AV-Bewegungsdaten'!B:B,$A4730,'AV-Bewegungsdaten'!D:D),2)</f>
        <v>0</v>
      </c>
      <c r="T4730" s="327"/>
      <c r="U4730" s="326">
        <f>ROUND(SUMIF('DV-Bewegungsdaten'!B:B,Kategorien!A4730,'DV-Bewegungsdaten'!D:D),3)</f>
        <v>0</v>
      </c>
      <c r="V4730" s="324">
        <f>ROUND(SUMIF('DV-Bewegungsdaten'!B:B,Kategorien!A4730,'DV-Bewegungsdaten'!E:E),3)</f>
        <v>0</v>
      </c>
      <c r="AD4730" s="390">
        <f t="shared" si="985"/>
        <v>6.4539999999999997</v>
      </c>
      <c r="AE4730" s="390">
        <f t="shared" si="986"/>
        <v>8.1469999999999985</v>
      </c>
      <c r="AF4730" s="390">
        <f t="shared" si="987"/>
        <v>9.2850000000000001</v>
      </c>
      <c r="AG4730" s="390">
        <f t="shared" si="988"/>
        <v>9.1879999999999988</v>
      </c>
      <c r="AH4730" s="390">
        <f t="shared" si="989"/>
        <v>8.83</v>
      </c>
      <c r="AI4730" s="390">
        <f t="shared" si="990"/>
        <v>9.4499999999999993</v>
      </c>
      <c r="AJ4730" s="390">
        <f t="shared" si="991"/>
        <v>8.4429999999999996</v>
      </c>
      <c r="AK4730" s="390">
        <f t="shared" si="992"/>
        <v>8.984</v>
      </c>
      <c r="AL4730" s="390">
        <f t="shared" si="993"/>
        <v>9.0149999999999988</v>
      </c>
      <c r="AM4730" s="390">
        <f t="shared" si="994"/>
        <v>8.5719999999999992</v>
      </c>
      <c r="AN4730" s="390">
        <f t="shared" si="995"/>
        <v>7.9769999999999994</v>
      </c>
      <c r="AO4730" s="390">
        <f t="shared" si="996"/>
        <v>8.6639999999999997</v>
      </c>
    </row>
    <row r="4731" spans="1:41" ht="15" customHeight="1" x14ac:dyDescent="0.25">
      <c r="A4731" s="127" t="s">
        <v>6245</v>
      </c>
      <c r="B4731" s="125" t="s">
        <v>169</v>
      </c>
      <c r="C4731" s="125" t="s">
        <v>6123</v>
      </c>
      <c r="D4731" s="125" t="s">
        <v>6246</v>
      </c>
      <c r="F4731" s="126">
        <v>10.69</v>
      </c>
      <c r="G4731" s="126">
        <v>11.09</v>
      </c>
      <c r="H4731" s="126">
        <v>8.8699999999999992</v>
      </c>
      <c r="I4731" s="126"/>
      <c r="J4731" s="317"/>
      <c r="K4731" s="323">
        <f>ROUND(SUMIF('VGT-Bewegungsdaten'!B:B,A4731,'VGT-Bewegungsdaten'!C:C),3)</f>
        <v>0</v>
      </c>
      <c r="L4731" s="324">
        <f>ROUND(SUMIF('VGT-Bewegungsdaten'!B:B,$A4731,'VGT-Bewegungsdaten'!D:D),2)</f>
        <v>0</v>
      </c>
      <c r="N4731" s="376" t="s">
        <v>4930</v>
      </c>
      <c r="O4731" s="376" t="s">
        <v>4950</v>
      </c>
      <c r="P4731" s="326">
        <f>ROUND(SUMIF('AV-Bewegungsdaten'!B:B,A4731,'AV-Bewegungsdaten'!C:C),3)</f>
        <v>0</v>
      </c>
      <c r="Q4731" s="324">
        <f>ROUND(SUMIF('AV-Bewegungsdaten'!B:B,$A4731,'AV-Bewegungsdaten'!D:D),2)</f>
        <v>0</v>
      </c>
      <c r="T4731" s="327"/>
      <c r="U4731" s="326">
        <f>ROUND(SUMIF('DV-Bewegungsdaten'!B:B,Kategorien!A4731,'DV-Bewegungsdaten'!D:D),3)</f>
        <v>0</v>
      </c>
      <c r="V4731" s="324">
        <f>ROUND(SUMIF('DV-Bewegungsdaten'!B:B,Kategorien!A4731,'DV-Bewegungsdaten'!E:E),3)</f>
        <v>0</v>
      </c>
      <c r="AD4731" s="390">
        <f t="shared" si="985"/>
        <v>5.1840000000000002</v>
      </c>
      <c r="AE4731" s="390">
        <f t="shared" si="986"/>
        <v>6.8769999999999998</v>
      </c>
      <c r="AF4731" s="390">
        <f t="shared" si="987"/>
        <v>8.0150000000000006</v>
      </c>
      <c r="AG4731" s="390">
        <f t="shared" si="988"/>
        <v>7.9179999999999993</v>
      </c>
      <c r="AH4731" s="390">
        <f t="shared" si="989"/>
        <v>7.5600000000000005</v>
      </c>
      <c r="AI4731" s="390">
        <f t="shared" si="990"/>
        <v>8.18</v>
      </c>
      <c r="AJ4731" s="390">
        <f t="shared" si="991"/>
        <v>7.173</v>
      </c>
      <c r="AK4731" s="390">
        <f t="shared" si="992"/>
        <v>7.7140000000000004</v>
      </c>
      <c r="AL4731" s="390">
        <f t="shared" si="993"/>
        <v>7.7449999999999992</v>
      </c>
      <c r="AM4731" s="390">
        <f t="shared" si="994"/>
        <v>7.3019999999999996</v>
      </c>
      <c r="AN4731" s="390">
        <f t="shared" si="995"/>
        <v>6.7069999999999999</v>
      </c>
      <c r="AO4731" s="390">
        <f t="shared" si="996"/>
        <v>7.3940000000000001</v>
      </c>
    </row>
    <row r="4732" spans="1:41" ht="15" customHeight="1" x14ac:dyDescent="0.25">
      <c r="A4732" s="127" t="s">
        <v>6247</v>
      </c>
      <c r="B4732" s="125" t="s">
        <v>169</v>
      </c>
      <c r="C4732" s="125" t="s">
        <v>6126</v>
      </c>
      <c r="D4732" s="125" t="s">
        <v>4817</v>
      </c>
      <c r="F4732" s="126">
        <v>12.3</v>
      </c>
      <c r="G4732" s="126">
        <v>12.7</v>
      </c>
      <c r="H4732" s="126">
        <v>10.16</v>
      </c>
      <c r="I4732" s="126"/>
      <c r="J4732" s="317"/>
      <c r="K4732" s="323">
        <f>ROUND(SUMIF('VGT-Bewegungsdaten'!B:B,A4732,'VGT-Bewegungsdaten'!C:C),3)</f>
        <v>0</v>
      </c>
      <c r="L4732" s="324">
        <f>ROUND(SUMIF('VGT-Bewegungsdaten'!B:B,$A4732,'VGT-Bewegungsdaten'!D:D),2)</f>
        <v>0</v>
      </c>
      <c r="N4732" s="376" t="s">
        <v>4930</v>
      </c>
      <c r="O4732" s="376" t="s">
        <v>4950</v>
      </c>
      <c r="P4732" s="326">
        <f>ROUND(SUMIF('AV-Bewegungsdaten'!B:B,A4732,'AV-Bewegungsdaten'!C:C),3)</f>
        <v>0</v>
      </c>
      <c r="Q4732" s="324">
        <f>ROUND(SUMIF('AV-Bewegungsdaten'!B:B,$A4732,'AV-Bewegungsdaten'!D:D),2)</f>
        <v>0</v>
      </c>
      <c r="T4732" s="327"/>
      <c r="U4732" s="326">
        <f>ROUND(SUMIF('DV-Bewegungsdaten'!B:B,Kategorien!A4732,'DV-Bewegungsdaten'!D:D),3)</f>
        <v>0</v>
      </c>
      <c r="V4732" s="324">
        <f>ROUND(SUMIF('DV-Bewegungsdaten'!B:B,Kategorien!A4732,'DV-Bewegungsdaten'!E:E),3)</f>
        <v>0</v>
      </c>
      <c r="AD4732" s="390">
        <f t="shared" si="985"/>
        <v>6.7939999999999996</v>
      </c>
      <c r="AE4732" s="390">
        <f t="shared" si="986"/>
        <v>8.4869999999999983</v>
      </c>
      <c r="AF4732" s="390">
        <f t="shared" si="987"/>
        <v>9.625</v>
      </c>
      <c r="AG4732" s="390">
        <f t="shared" si="988"/>
        <v>9.5279999999999987</v>
      </c>
      <c r="AH4732" s="390">
        <f t="shared" si="989"/>
        <v>9.17</v>
      </c>
      <c r="AI4732" s="390">
        <f t="shared" si="990"/>
        <v>9.7899999999999991</v>
      </c>
      <c r="AJ4732" s="390">
        <f t="shared" si="991"/>
        <v>8.7829999999999995</v>
      </c>
      <c r="AK4732" s="390">
        <f t="shared" si="992"/>
        <v>9.3239999999999998</v>
      </c>
      <c r="AL4732" s="390">
        <f t="shared" si="993"/>
        <v>9.3549999999999986</v>
      </c>
      <c r="AM4732" s="390">
        <f t="shared" si="994"/>
        <v>8.911999999999999</v>
      </c>
      <c r="AN4732" s="390">
        <f t="shared" si="995"/>
        <v>8.3170000000000002</v>
      </c>
      <c r="AO4732" s="390">
        <f t="shared" si="996"/>
        <v>9.0039999999999996</v>
      </c>
    </row>
    <row r="4733" spans="1:41" ht="15" customHeight="1" x14ac:dyDescent="0.25">
      <c r="A4733" s="127" t="s">
        <v>6248</v>
      </c>
      <c r="B4733" s="125" t="s">
        <v>169</v>
      </c>
      <c r="C4733" s="125" t="s">
        <v>6126</v>
      </c>
      <c r="D4733" s="125" t="s">
        <v>4818</v>
      </c>
      <c r="F4733" s="126">
        <v>11.96</v>
      </c>
      <c r="G4733" s="126">
        <v>12.36</v>
      </c>
      <c r="H4733" s="126">
        <v>9.89</v>
      </c>
      <c r="I4733" s="126"/>
      <c r="J4733" s="317"/>
      <c r="K4733" s="323">
        <f>ROUND(SUMIF('VGT-Bewegungsdaten'!B:B,A4733,'VGT-Bewegungsdaten'!C:C),3)</f>
        <v>0</v>
      </c>
      <c r="L4733" s="324">
        <f>ROUND(SUMIF('VGT-Bewegungsdaten'!B:B,$A4733,'VGT-Bewegungsdaten'!D:D),2)</f>
        <v>0</v>
      </c>
      <c r="N4733" s="376" t="s">
        <v>4930</v>
      </c>
      <c r="O4733" s="376" t="s">
        <v>4950</v>
      </c>
      <c r="P4733" s="326">
        <f>ROUND(SUMIF('AV-Bewegungsdaten'!B:B,A4733,'AV-Bewegungsdaten'!C:C),3)</f>
        <v>0</v>
      </c>
      <c r="Q4733" s="324">
        <f>ROUND(SUMIF('AV-Bewegungsdaten'!B:B,$A4733,'AV-Bewegungsdaten'!D:D),2)</f>
        <v>0</v>
      </c>
      <c r="T4733" s="327"/>
      <c r="U4733" s="326">
        <f>ROUND(SUMIF('DV-Bewegungsdaten'!B:B,Kategorien!A4733,'DV-Bewegungsdaten'!D:D),3)</f>
        <v>0</v>
      </c>
      <c r="V4733" s="324">
        <f>ROUND(SUMIF('DV-Bewegungsdaten'!B:B,Kategorien!A4733,'DV-Bewegungsdaten'!E:E),3)</f>
        <v>0</v>
      </c>
      <c r="AD4733" s="390">
        <f t="shared" si="985"/>
        <v>6.4539999999999997</v>
      </c>
      <c r="AE4733" s="390">
        <f t="shared" si="986"/>
        <v>8.1469999999999985</v>
      </c>
      <c r="AF4733" s="390">
        <f t="shared" si="987"/>
        <v>9.2850000000000001</v>
      </c>
      <c r="AG4733" s="390">
        <f t="shared" si="988"/>
        <v>9.1879999999999988</v>
      </c>
      <c r="AH4733" s="390">
        <f t="shared" si="989"/>
        <v>8.83</v>
      </c>
      <c r="AI4733" s="390">
        <f t="shared" si="990"/>
        <v>9.4499999999999993</v>
      </c>
      <c r="AJ4733" s="390">
        <f t="shared" si="991"/>
        <v>8.4429999999999996</v>
      </c>
      <c r="AK4733" s="390">
        <f t="shared" si="992"/>
        <v>8.984</v>
      </c>
      <c r="AL4733" s="390">
        <f t="shared" si="993"/>
        <v>9.0149999999999988</v>
      </c>
      <c r="AM4733" s="390">
        <f t="shared" si="994"/>
        <v>8.5719999999999992</v>
      </c>
      <c r="AN4733" s="390">
        <f t="shared" si="995"/>
        <v>7.9769999999999994</v>
      </c>
      <c r="AO4733" s="390">
        <f t="shared" si="996"/>
        <v>8.6639999999999997</v>
      </c>
    </row>
    <row r="4734" spans="1:41" ht="15" customHeight="1" x14ac:dyDescent="0.25">
      <c r="A4734" s="127" t="s">
        <v>6249</v>
      </c>
      <c r="B4734" s="125" t="s">
        <v>169</v>
      </c>
      <c r="C4734" s="125" t="s">
        <v>6126</v>
      </c>
      <c r="D4734" s="125" t="s">
        <v>6246</v>
      </c>
      <c r="F4734" s="126">
        <v>10.69</v>
      </c>
      <c r="G4734" s="126">
        <v>11.09</v>
      </c>
      <c r="H4734" s="126">
        <v>8.8699999999999992</v>
      </c>
      <c r="I4734" s="126"/>
      <c r="J4734" s="317"/>
      <c r="K4734" s="323">
        <f>ROUND(SUMIF('VGT-Bewegungsdaten'!B:B,A4734,'VGT-Bewegungsdaten'!C:C),3)</f>
        <v>0</v>
      </c>
      <c r="L4734" s="324">
        <f>ROUND(SUMIF('VGT-Bewegungsdaten'!B:B,$A4734,'VGT-Bewegungsdaten'!D:D),2)</f>
        <v>0</v>
      </c>
      <c r="N4734" s="376" t="s">
        <v>4930</v>
      </c>
      <c r="O4734" s="376" t="s">
        <v>4950</v>
      </c>
      <c r="P4734" s="326">
        <f>ROUND(SUMIF('AV-Bewegungsdaten'!B:B,A4734,'AV-Bewegungsdaten'!C:C),3)</f>
        <v>0</v>
      </c>
      <c r="Q4734" s="324">
        <f>ROUND(SUMIF('AV-Bewegungsdaten'!B:B,$A4734,'AV-Bewegungsdaten'!D:D),2)</f>
        <v>0</v>
      </c>
      <c r="T4734" s="327"/>
      <c r="U4734" s="326">
        <f>ROUND(SUMIF('DV-Bewegungsdaten'!B:B,Kategorien!A4734,'DV-Bewegungsdaten'!D:D),3)</f>
        <v>0</v>
      </c>
      <c r="V4734" s="324">
        <f>ROUND(SUMIF('DV-Bewegungsdaten'!B:B,Kategorien!A4734,'DV-Bewegungsdaten'!E:E),3)</f>
        <v>0</v>
      </c>
      <c r="AD4734" s="390">
        <f t="shared" si="985"/>
        <v>5.1840000000000002</v>
      </c>
      <c r="AE4734" s="390">
        <f t="shared" si="986"/>
        <v>6.8769999999999998</v>
      </c>
      <c r="AF4734" s="390">
        <f t="shared" si="987"/>
        <v>8.0150000000000006</v>
      </c>
      <c r="AG4734" s="390">
        <f t="shared" si="988"/>
        <v>7.9179999999999993</v>
      </c>
      <c r="AH4734" s="390">
        <f t="shared" si="989"/>
        <v>7.5600000000000005</v>
      </c>
      <c r="AI4734" s="390">
        <f t="shared" si="990"/>
        <v>8.18</v>
      </c>
      <c r="AJ4734" s="390">
        <f t="shared" si="991"/>
        <v>7.173</v>
      </c>
      <c r="AK4734" s="390">
        <f t="shared" si="992"/>
        <v>7.7140000000000004</v>
      </c>
      <c r="AL4734" s="390">
        <f t="shared" si="993"/>
        <v>7.7449999999999992</v>
      </c>
      <c r="AM4734" s="390">
        <f t="shared" si="994"/>
        <v>7.3019999999999996</v>
      </c>
      <c r="AN4734" s="390">
        <f t="shared" si="995"/>
        <v>6.7069999999999999</v>
      </c>
      <c r="AO4734" s="390">
        <f t="shared" si="996"/>
        <v>7.3940000000000001</v>
      </c>
    </row>
    <row r="4735" spans="1:41" ht="15" customHeight="1" x14ac:dyDescent="0.25">
      <c r="A4735" s="127" t="s">
        <v>6250</v>
      </c>
      <c r="B4735" s="125" t="s">
        <v>169</v>
      </c>
      <c r="C4735" s="125" t="s">
        <v>6129</v>
      </c>
      <c r="D4735" s="125" t="s">
        <v>4817</v>
      </c>
      <c r="F4735" s="126">
        <v>12.3</v>
      </c>
      <c r="G4735" s="126">
        <v>12.7</v>
      </c>
      <c r="H4735" s="126">
        <v>10.16</v>
      </c>
      <c r="I4735" s="126"/>
      <c r="J4735" s="317"/>
      <c r="K4735" s="323">
        <f>ROUND(SUMIF('VGT-Bewegungsdaten'!B:B,A4735,'VGT-Bewegungsdaten'!C:C),3)</f>
        <v>0</v>
      </c>
      <c r="L4735" s="324">
        <f>ROUND(SUMIF('VGT-Bewegungsdaten'!B:B,$A4735,'VGT-Bewegungsdaten'!D:D),2)</f>
        <v>0</v>
      </c>
      <c r="N4735" s="376" t="s">
        <v>4930</v>
      </c>
      <c r="O4735" s="376" t="s">
        <v>4950</v>
      </c>
      <c r="P4735" s="326">
        <f>ROUND(SUMIF('AV-Bewegungsdaten'!B:B,A4735,'AV-Bewegungsdaten'!C:C),3)</f>
        <v>0</v>
      </c>
      <c r="Q4735" s="324">
        <f>ROUND(SUMIF('AV-Bewegungsdaten'!B:B,$A4735,'AV-Bewegungsdaten'!D:D),2)</f>
        <v>0</v>
      </c>
      <c r="T4735" s="327"/>
      <c r="U4735" s="326">
        <f>ROUND(SUMIF('DV-Bewegungsdaten'!B:B,Kategorien!A4735,'DV-Bewegungsdaten'!D:D),3)</f>
        <v>0</v>
      </c>
      <c r="V4735" s="324">
        <f>ROUND(SUMIF('DV-Bewegungsdaten'!B:B,Kategorien!A4735,'DV-Bewegungsdaten'!E:E),3)</f>
        <v>0</v>
      </c>
      <c r="AD4735" s="390">
        <f t="shared" si="985"/>
        <v>6.7939999999999996</v>
      </c>
      <c r="AE4735" s="390">
        <f t="shared" si="986"/>
        <v>8.4869999999999983</v>
      </c>
      <c r="AF4735" s="390">
        <f t="shared" si="987"/>
        <v>9.625</v>
      </c>
      <c r="AG4735" s="390">
        <f t="shared" si="988"/>
        <v>9.5279999999999987</v>
      </c>
      <c r="AH4735" s="390">
        <f t="shared" si="989"/>
        <v>9.17</v>
      </c>
      <c r="AI4735" s="390">
        <f t="shared" si="990"/>
        <v>9.7899999999999991</v>
      </c>
      <c r="AJ4735" s="390">
        <f t="shared" si="991"/>
        <v>8.7829999999999995</v>
      </c>
      <c r="AK4735" s="390">
        <f t="shared" si="992"/>
        <v>9.3239999999999998</v>
      </c>
      <c r="AL4735" s="390">
        <f t="shared" si="993"/>
        <v>9.3549999999999986</v>
      </c>
      <c r="AM4735" s="390">
        <f t="shared" si="994"/>
        <v>8.911999999999999</v>
      </c>
      <c r="AN4735" s="390">
        <f t="shared" si="995"/>
        <v>8.3170000000000002</v>
      </c>
      <c r="AO4735" s="390">
        <f t="shared" si="996"/>
        <v>9.0039999999999996</v>
      </c>
    </row>
    <row r="4736" spans="1:41" ht="15" customHeight="1" x14ac:dyDescent="0.25">
      <c r="A4736" s="127" t="s">
        <v>6251</v>
      </c>
      <c r="B4736" s="125" t="s">
        <v>169</v>
      </c>
      <c r="C4736" s="125" t="s">
        <v>6129</v>
      </c>
      <c r="D4736" s="125" t="s">
        <v>4818</v>
      </c>
      <c r="F4736" s="126">
        <v>11.96</v>
      </c>
      <c r="G4736" s="126">
        <v>12.36</v>
      </c>
      <c r="H4736" s="126">
        <v>9.89</v>
      </c>
      <c r="I4736" s="126"/>
      <c r="J4736" s="317"/>
      <c r="K4736" s="323">
        <f>ROUND(SUMIF('VGT-Bewegungsdaten'!B:B,A4736,'VGT-Bewegungsdaten'!C:C),3)</f>
        <v>0</v>
      </c>
      <c r="L4736" s="324">
        <f>ROUND(SUMIF('VGT-Bewegungsdaten'!B:B,$A4736,'VGT-Bewegungsdaten'!D:D),2)</f>
        <v>0</v>
      </c>
      <c r="N4736" s="376" t="s">
        <v>4930</v>
      </c>
      <c r="O4736" s="376" t="s">
        <v>4950</v>
      </c>
      <c r="P4736" s="326">
        <f>ROUND(SUMIF('AV-Bewegungsdaten'!B:B,A4736,'AV-Bewegungsdaten'!C:C),3)</f>
        <v>0</v>
      </c>
      <c r="Q4736" s="324">
        <f>ROUND(SUMIF('AV-Bewegungsdaten'!B:B,$A4736,'AV-Bewegungsdaten'!D:D),2)</f>
        <v>0</v>
      </c>
      <c r="T4736" s="327"/>
      <c r="U4736" s="326">
        <f>ROUND(SUMIF('DV-Bewegungsdaten'!B:B,Kategorien!A4736,'DV-Bewegungsdaten'!D:D),3)</f>
        <v>0</v>
      </c>
      <c r="V4736" s="324">
        <f>ROUND(SUMIF('DV-Bewegungsdaten'!B:B,Kategorien!A4736,'DV-Bewegungsdaten'!E:E),3)</f>
        <v>0</v>
      </c>
      <c r="AD4736" s="390">
        <f t="shared" si="985"/>
        <v>6.4539999999999997</v>
      </c>
      <c r="AE4736" s="390">
        <f t="shared" si="986"/>
        <v>8.1469999999999985</v>
      </c>
      <c r="AF4736" s="390">
        <f t="shared" si="987"/>
        <v>9.2850000000000001</v>
      </c>
      <c r="AG4736" s="390">
        <f t="shared" si="988"/>
        <v>9.1879999999999988</v>
      </c>
      <c r="AH4736" s="390">
        <f t="shared" si="989"/>
        <v>8.83</v>
      </c>
      <c r="AI4736" s="390">
        <f t="shared" si="990"/>
        <v>9.4499999999999993</v>
      </c>
      <c r="AJ4736" s="390">
        <f t="shared" si="991"/>
        <v>8.4429999999999996</v>
      </c>
      <c r="AK4736" s="390">
        <f t="shared" si="992"/>
        <v>8.984</v>
      </c>
      <c r="AL4736" s="390">
        <f t="shared" si="993"/>
        <v>9.0149999999999988</v>
      </c>
      <c r="AM4736" s="390">
        <f t="shared" si="994"/>
        <v>8.5719999999999992</v>
      </c>
      <c r="AN4736" s="390">
        <f t="shared" si="995"/>
        <v>7.9769999999999994</v>
      </c>
      <c r="AO4736" s="390">
        <f t="shared" si="996"/>
        <v>8.6639999999999997</v>
      </c>
    </row>
    <row r="4737" spans="1:41" ht="15" customHeight="1" x14ac:dyDescent="0.25">
      <c r="A4737" s="127" t="s">
        <v>6252</v>
      </c>
      <c r="B4737" s="125" t="s">
        <v>169</v>
      </c>
      <c r="C4737" s="125" t="s">
        <v>6129</v>
      </c>
      <c r="D4737" s="125" t="s">
        <v>6246</v>
      </c>
      <c r="F4737" s="126">
        <v>10.69</v>
      </c>
      <c r="G4737" s="126">
        <v>11.09</v>
      </c>
      <c r="H4737" s="126">
        <v>8.8699999999999992</v>
      </c>
      <c r="I4737" s="126"/>
      <c r="J4737" s="317"/>
      <c r="K4737" s="323">
        <f>ROUND(SUMIF('VGT-Bewegungsdaten'!B:B,A4737,'VGT-Bewegungsdaten'!C:C),3)</f>
        <v>0</v>
      </c>
      <c r="L4737" s="324">
        <f>ROUND(SUMIF('VGT-Bewegungsdaten'!B:B,$A4737,'VGT-Bewegungsdaten'!D:D),2)</f>
        <v>0</v>
      </c>
      <c r="N4737" s="376" t="s">
        <v>4930</v>
      </c>
      <c r="O4737" s="376" t="s">
        <v>4950</v>
      </c>
      <c r="P4737" s="326">
        <f>ROUND(SUMIF('AV-Bewegungsdaten'!B:B,A4737,'AV-Bewegungsdaten'!C:C),3)</f>
        <v>0</v>
      </c>
      <c r="Q4737" s="324">
        <f>ROUND(SUMIF('AV-Bewegungsdaten'!B:B,$A4737,'AV-Bewegungsdaten'!D:D),2)</f>
        <v>0</v>
      </c>
      <c r="T4737" s="327"/>
      <c r="U4737" s="326">
        <f>ROUND(SUMIF('DV-Bewegungsdaten'!B:B,Kategorien!A4737,'DV-Bewegungsdaten'!D:D),3)</f>
        <v>0</v>
      </c>
      <c r="V4737" s="324">
        <f>ROUND(SUMIF('DV-Bewegungsdaten'!B:B,Kategorien!A4737,'DV-Bewegungsdaten'!E:E),3)</f>
        <v>0</v>
      </c>
      <c r="AD4737" s="390">
        <f t="shared" si="985"/>
        <v>5.1840000000000002</v>
      </c>
      <c r="AE4737" s="390">
        <f t="shared" si="986"/>
        <v>6.8769999999999998</v>
      </c>
      <c r="AF4737" s="390">
        <f t="shared" si="987"/>
        <v>8.0150000000000006</v>
      </c>
      <c r="AG4737" s="390">
        <f t="shared" si="988"/>
        <v>7.9179999999999993</v>
      </c>
      <c r="AH4737" s="390">
        <f t="shared" si="989"/>
        <v>7.5600000000000005</v>
      </c>
      <c r="AI4737" s="390">
        <f t="shared" si="990"/>
        <v>8.18</v>
      </c>
      <c r="AJ4737" s="390">
        <f t="shared" si="991"/>
        <v>7.173</v>
      </c>
      <c r="AK4737" s="390">
        <f t="shared" si="992"/>
        <v>7.7140000000000004</v>
      </c>
      <c r="AL4737" s="390">
        <f t="shared" si="993"/>
        <v>7.7449999999999992</v>
      </c>
      <c r="AM4737" s="390">
        <f t="shared" si="994"/>
        <v>7.3019999999999996</v>
      </c>
      <c r="AN4737" s="390">
        <f t="shared" si="995"/>
        <v>6.7069999999999999</v>
      </c>
      <c r="AO4737" s="390">
        <f t="shared" si="996"/>
        <v>7.3940000000000001</v>
      </c>
    </row>
    <row r="4738" spans="1:41" ht="15" customHeight="1" x14ac:dyDescent="0.25">
      <c r="A4738" s="127" t="s">
        <v>6253</v>
      </c>
      <c r="B4738" s="125" t="s">
        <v>169</v>
      </c>
      <c r="C4738" s="125" t="s">
        <v>6132</v>
      </c>
      <c r="D4738" s="125" t="s">
        <v>4817</v>
      </c>
      <c r="F4738" s="126">
        <v>12.3</v>
      </c>
      <c r="G4738" s="126">
        <v>12.7</v>
      </c>
      <c r="H4738" s="126">
        <v>10.16</v>
      </c>
      <c r="I4738" s="126"/>
      <c r="J4738" s="317"/>
      <c r="K4738" s="323">
        <f>ROUND(SUMIF('VGT-Bewegungsdaten'!B:B,A4738,'VGT-Bewegungsdaten'!C:C),3)</f>
        <v>0</v>
      </c>
      <c r="L4738" s="324">
        <f>ROUND(SUMIF('VGT-Bewegungsdaten'!B:B,$A4738,'VGT-Bewegungsdaten'!D:D),2)</f>
        <v>0</v>
      </c>
      <c r="N4738" s="376" t="s">
        <v>4930</v>
      </c>
      <c r="O4738" s="376" t="s">
        <v>4950</v>
      </c>
      <c r="P4738" s="326">
        <f>ROUND(SUMIF('AV-Bewegungsdaten'!B:B,A4738,'AV-Bewegungsdaten'!C:C),3)</f>
        <v>0</v>
      </c>
      <c r="Q4738" s="324">
        <f>ROUND(SUMIF('AV-Bewegungsdaten'!B:B,$A4738,'AV-Bewegungsdaten'!D:D),2)</f>
        <v>0</v>
      </c>
      <c r="T4738" s="327"/>
      <c r="U4738" s="326">
        <f>ROUND(SUMIF('DV-Bewegungsdaten'!B:B,Kategorien!A4738,'DV-Bewegungsdaten'!D:D),3)</f>
        <v>0</v>
      </c>
      <c r="V4738" s="324">
        <f>ROUND(SUMIF('DV-Bewegungsdaten'!B:B,Kategorien!A4738,'DV-Bewegungsdaten'!E:E),3)</f>
        <v>0</v>
      </c>
      <c r="AD4738" s="390">
        <f t="shared" si="985"/>
        <v>6.7939999999999996</v>
      </c>
      <c r="AE4738" s="390">
        <f t="shared" si="986"/>
        <v>8.4869999999999983</v>
      </c>
      <c r="AF4738" s="390">
        <f t="shared" si="987"/>
        <v>9.625</v>
      </c>
      <c r="AG4738" s="390">
        <f t="shared" si="988"/>
        <v>9.5279999999999987</v>
      </c>
      <c r="AH4738" s="390">
        <f t="shared" si="989"/>
        <v>9.17</v>
      </c>
      <c r="AI4738" s="390">
        <f t="shared" si="990"/>
        <v>9.7899999999999991</v>
      </c>
      <c r="AJ4738" s="390">
        <f t="shared" si="991"/>
        <v>8.7829999999999995</v>
      </c>
      <c r="AK4738" s="390">
        <f t="shared" si="992"/>
        <v>9.3239999999999998</v>
      </c>
      <c r="AL4738" s="390">
        <f t="shared" si="993"/>
        <v>9.3549999999999986</v>
      </c>
      <c r="AM4738" s="390">
        <f t="shared" si="994"/>
        <v>8.911999999999999</v>
      </c>
      <c r="AN4738" s="390">
        <f t="shared" si="995"/>
        <v>8.3170000000000002</v>
      </c>
      <c r="AO4738" s="390">
        <f t="shared" si="996"/>
        <v>9.0039999999999996</v>
      </c>
    </row>
    <row r="4739" spans="1:41" ht="15" customHeight="1" x14ac:dyDescent="0.25">
      <c r="A4739" s="127" t="s">
        <v>6254</v>
      </c>
      <c r="B4739" s="125" t="s">
        <v>169</v>
      </c>
      <c r="C4739" s="125" t="s">
        <v>6132</v>
      </c>
      <c r="D4739" s="125" t="s">
        <v>4818</v>
      </c>
      <c r="F4739" s="126">
        <v>11.96</v>
      </c>
      <c r="G4739" s="126">
        <v>12.36</v>
      </c>
      <c r="H4739" s="126">
        <v>9.89</v>
      </c>
      <c r="I4739" s="126"/>
      <c r="J4739" s="317"/>
      <c r="K4739" s="323">
        <f>ROUND(SUMIF('VGT-Bewegungsdaten'!B:B,A4739,'VGT-Bewegungsdaten'!C:C),3)</f>
        <v>0</v>
      </c>
      <c r="L4739" s="324">
        <f>ROUND(SUMIF('VGT-Bewegungsdaten'!B:B,$A4739,'VGT-Bewegungsdaten'!D:D),2)</f>
        <v>0</v>
      </c>
      <c r="N4739" s="376" t="s">
        <v>4930</v>
      </c>
      <c r="O4739" s="376" t="s">
        <v>4950</v>
      </c>
      <c r="P4739" s="326">
        <f>ROUND(SUMIF('AV-Bewegungsdaten'!B:B,A4739,'AV-Bewegungsdaten'!C:C),3)</f>
        <v>0</v>
      </c>
      <c r="Q4739" s="324">
        <f>ROUND(SUMIF('AV-Bewegungsdaten'!B:B,$A4739,'AV-Bewegungsdaten'!D:D),2)</f>
        <v>0</v>
      </c>
      <c r="T4739" s="327"/>
      <c r="U4739" s="326">
        <f>ROUND(SUMIF('DV-Bewegungsdaten'!B:B,Kategorien!A4739,'DV-Bewegungsdaten'!D:D),3)</f>
        <v>0</v>
      </c>
      <c r="V4739" s="324">
        <f>ROUND(SUMIF('DV-Bewegungsdaten'!B:B,Kategorien!A4739,'DV-Bewegungsdaten'!E:E),3)</f>
        <v>0</v>
      </c>
      <c r="AD4739" s="390">
        <f t="shared" si="985"/>
        <v>6.4539999999999997</v>
      </c>
      <c r="AE4739" s="390">
        <f t="shared" si="986"/>
        <v>8.1469999999999985</v>
      </c>
      <c r="AF4739" s="390">
        <f t="shared" si="987"/>
        <v>9.2850000000000001</v>
      </c>
      <c r="AG4739" s="390">
        <f t="shared" si="988"/>
        <v>9.1879999999999988</v>
      </c>
      <c r="AH4739" s="390">
        <f t="shared" si="989"/>
        <v>8.83</v>
      </c>
      <c r="AI4739" s="390">
        <f t="shared" si="990"/>
        <v>9.4499999999999993</v>
      </c>
      <c r="AJ4739" s="390">
        <f t="shared" si="991"/>
        <v>8.4429999999999996</v>
      </c>
      <c r="AK4739" s="390">
        <f t="shared" si="992"/>
        <v>8.984</v>
      </c>
      <c r="AL4739" s="390">
        <f t="shared" si="993"/>
        <v>9.0149999999999988</v>
      </c>
      <c r="AM4739" s="390">
        <f t="shared" si="994"/>
        <v>8.5719999999999992</v>
      </c>
      <c r="AN4739" s="390">
        <f t="shared" si="995"/>
        <v>7.9769999999999994</v>
      </c>
      <c r="AO4739" s="390">
        <f t="shared" si="996"/>
        <v>8.6639999999999997</v>
      </c>
    </row>
    <row r="4740" spans="1:41" ht="15" customHeight="1" x14ac:dyDescent="0.25">
      <c r="A4740" s="127" t="s">
        <v>6255</v>
      </c>
      <c r="B4740" s="125" t="s">
        <v>169</v>
      </c>
      <c r="C4740" s="125" t="s">
        <v>6132</v>
      </c>
      <c r="D4740" s="125" t="s">
        <v>6246</v>
      </c>
      <c r="F4740" s="126">
        <v>10.69</v>
      </c>
      <c r="G4740" s="126">
        <v>11.09</v>
      </c>
      <c r="H4740" s="126">
        <v>8.8699999999999992</v>
      </c>
      <c r="I4740" s="126"/>
      <c r="J4740" s="317"/>
      <c r="K4740" s="323">
        <f>ROUND(SUMIF('VGT-Bewegungsdaten'!B:B,A4740,'VGT-Bewegungsdaten'!C:C),3)</f>
        <v>0</v>
      </c>
      <c r="L4740" s="324">
        <f>ROUND(SUMIF('VGT-Bewegungsdaten'!B:B,$A4740,'VGT-Bewegungsdaten'!D:D),2)</f>
        <v>0</v>
      </c>
      <c r="N4740" s="376" t="s">
        <v>4930</v>
      </c>
      <c r="O4740" s="376" t="s">
        <v>4950</v>
      </c>
      <c r="P4740" s="326">
        <f>ROUND(SUMIF('AV-Bewegungsdaten'!B:B,A4740,'AV-Bewegungsdaten'!C:C),3)</f>
        <v>0</v>
      </c>
      <c r="Q4740" s="324">
        <f>ROUND(SUMIF('AV-Bewegungsdaten'!B:B,$A4740,'AV-Bewegungsdaten'!D:D),2)</f>
        <v>0</v>
      </c>
      <c r="T4740" s="327"/>
      <c r="U4740" s="326">
        <f>ROUND(SUMIF('DV-Bewegungsdaten'!B:B,Kategorien!A4740,'DV-Bewegungsdaten'!D:D),3)</f>
        <v>0</v>
      </c>
      <c r="V4740" s="324">
        <f>ROUND(SUMIF('DV-Bewegungsdaten'!B:B,Kategorien!A4740,'DV-Bewegungsdaten'!E:E),3)</f>
        <v>0</v>
      </c>
      <c r="AD4740" s="390">
        <f t="shared" si="985"/>
        <v>5.1840000000000002</v>
      </c>
      <c r="AE4740" s="390">
        <f t="shared" si="986"/>
        <v>6.8769999999999998</v>
      </c>
      <c r="AF4740" s="390">
        <f t="shared" si="987"/>
        <v>8.0150000000000006</v>
      </c>
      <c r="AG4740" s="390">
        <f t="shared" si="988"/>
        <v>7.9179999999999993</v>
      </c>
      <c r="AH4740" s="390">
        <f t="shared" si="989"/>
        <v>7.5600000000000005</v>
      </c>
      <c r="AI4740" s="390">
        <f t="shared" si="990"/>
        <v>8.18</v>
      </c>
      <c r="AJ4740" s="390">
        <f t="shared" si="991"/>
        <v>7.173</v>
      </c>
      <c r="AK4740" s="390">
        <f t="shared" si="992"/>
        <v>7.7140000000000004</v>
      </c>
      <c r="AL4740" s="390">
        <f t="shared" si="993"/>
        <v>7.7449999999999992</v>
      </c>
      <c r="AM4740" s="390">
        <f t="shared" si="994"/>
        <v>7.3019999999999996</v>
      </c>
      <c r="AN4740" s="390">
        <f t="shared" si="995"/>
        <v>6.7069999999999999</v>
      </c>
      <c r="AO4740" s="390">
        <f t="shared" si="996"/>
        <v>7.3940000000000001</v>
      </c>
    </row>
    <row r="4741" spans="1:41" ht="15" customHeight="1" x14ac:dyDescent="0.25">
      <c r="A4741" s="127" t="s">
        <v>6256</v>
      </c>
      <c r="B4741" s="125" t="s">
        <v>169</v>
      </c>
      <c r="C4741" s="125" t="s">
        <v>6135</v>
      </c>
      <c r="D4741" s="125" t="s">
        <v>4817</v>
      </c>
      <c r="F4741" s="126">
        <v>12.27</v>
      </c>
      <c r="G4741" s="126">
        <v>12.67</v>
      </c>
      <c r="H4741" s="126">
        <v>10.14</v>
      </c>
      <c r="I4741" s="126"/>
      <c r="J4741" s="317"/>
      <c r="K4741" s="323">
        <f>ROUND(SUMIF('VGT-Bewegungsdaten'!B:B,A4741,'VGT-Bewegungsdaten'!C:C),3)</f>
        <v>0</v>
      </c>
      <c r="L4741" s="324">
        <f>ROUND(SUMIF('VGT-Bewegungsdaten'!B:B,$A4741,'VGT-Bewegungsdaten'!D:D),2)</f>
        <v>0</v>
      </c>
      <c r="N4741" s="376" t="s">
        <v>4930</v>
      </c>
      <c r="O4741" s="376" t="s">
        <v>4950</v>
      </c>
      <c r="P4741" s="326">
        <f>ROUND(SUMIF('AV-Bewegungsdaten'!B:B,A4741,'AV-Bewegungsdaten'!C:C),3)</f>
        <v>0</v>
      </c>
      <c r="Q4741" s="324">
        <f>ROUND(SUMIF('AV-Bewegungsdaten'!B:B,$A4741,'AV-Bewegungsdaten'!D:D),2)</f>
        <v>0</v>
      </c>
      <c r="T4741" s="327"/>
      <c r="U4741" s="326">
        <f>ROUND(SUMIF('DV-Bewegungsdaten'!B:B,Kategorien!A4741,'DV-Bewegungsdaten'!D:D),3)</f>
        <v>0</v>
      </c>
      <c r="V4741" s="324">
        <f>ROUND(SUMIF('DV-Bewegungsdaten'!B:B,Kategorien!A4741,'DV-Bewegungsdaten'!E:E),3)</f>
        <v>0</v>
      </c>
      <c r="AD4741" s="390">
        <f t="shared" si="985"/>
        <v>6.7640000000000002</v>
      </c>
      <c r="AE4741" s="390">
        <f t="shared" si="986"/>
        <v>8.4570000000000007</v>
      </c>
      <c r="AF4741" s="390">
        <f t="shared" si="987"/>
        <v>9.5949999999999989</v>
      </c>
      <c r="AG4741" s="390">
        <f t="shared" si="988"/>
        <v>9.4979999999999993</v>
      </c>
      <c r="AH4741" s="390">
        <f t="shared" si="989"/>
        <v>9.14</v>
      </c>
      <c r="AI4741" s="390">
        <f t="shared" si="990"/>
        <v>9.76</v>
      </c>
      <c r="AJ4741" s="390">
        <f t="shared" si="991"/>
        <v>8.7530000000000001</v>
      </c>
      <c r="AK4741" s="390">
        <f t="shared" si="992"/>
        <v>9.2940000000000005</v>
      </c>
      <c r="AL4741" s="390">
        <f t="shared" si="993"/>
        <v>9.3249999999999993</v>
      </c>
      <c r="AM4741" s="390">
        <f t="shared" si="994"/>
        <v>8.8819999999999997</v>
      </c>
      <c r="AN4741" s="390">
        <f t="shared" si="995"/>
        <v>8.286999999999999</v>
      </c>
      <c r="AO4741" s="390">
        <f t="shared" si="996"/>
        <v>8.9740000000000002</v>
      </c>
    </row>
    <row r="4742" spans="1:41" ht="15" customHeight="1" x14ac:dyDescent="0.25">
      <c r="A4742" s="127" t="s">
        <v>6257</v>
      </c>
      <c r="B4742" s="125" t="s">
        <v>169</v>
      </c>
      <c r="C4742" s="125" t="s">
        <v>6135</v>
      </c>
      <c r="D4742" s="125" t="s">
        <v>4818</v>
      </c>
      <c r="F4742" s="126">
        <v>11.93</v>
      </c>
      <c r="G4742" s="126">
        <v>12.33</v>
      </c>
      <c r="H4742" s="126">
        <v>9.86</v>
      </c>
      <c r="I4742" s="126"/>
      <c r="J4742" s="317"/>
      <c r="K4742" s="323">
        <f>ROUND(SUMIF('VGT-Bewegungsdaten'!B:B,A4742,'VGT-Bewegungsdaten'!C:C),3)</f>
        <v>0</v>
      </c>
      <c r="L4742" s="324">
        <f>ROUND(SUMIF('VGT-Bewegungsdaten'!B:B,$A4742,'VGT-Bewegungsdaten'!D:D),2)</f>
        <v>0</v>
      </c>
      <c r="N4742" s="376" t="s">
        <v>4930</v>
      </c>
      <c r="O4742" s="376" t="s">
        <v>4950</v>
      </c>
      <c r="P4742" s="326">
        <f>ROUND(SUMIF('AV-Bewegungsdaten'!B:B,A4742,'AV-Bewegungsdaten'!C:C),3)</f>
        <v>0</v>
      </c>
      <c r="Q4742" s="324">
        <f>ROUND(SUMIF('AV-Bewegungsdaten'!B:B,$A4742,'AV-Bewegungsdaten'!D:D),2)</f>
        <v>0</v>
      </c>
      <c r="T4742" s="327"/>
      <c r="U4742" s="326">
        <f>ROUND(SUMIF('DV-Bewegungsdaten'!B:B,Kategorien!A4742,'DV-Bewegungsdaten'!D:D),3)</f>
        <v>0</v>
      </c>
      <c r="V4742" s="324">
        <f>ROUND(SUMIF('DV-Bewegungsdaten'!B:B,Kategorien!A4742,'DV-Bewegungsdaten'!E:E),3)</f>
        <v>0</v>
      </c>
      <c r="AD4742" s="390">
        <f t="shared" si="985"/>
        <v>6.4240000000000004</v>
      </c>
      <c r="AE4742" s="390">
        <f t="shared" si="986"/>
        <v>8.1170000000000009</v>
      </c>
      <c r="AF4742" s="390">
        <f t="shared" si="987"/>
        <v>9.254999999999999</v>
      </c>
      <c r="AG4742" s="390">
        <f t="shared" si="988"/>
        <v>9.1579999999999995</v>
      </c>
      <c r="AH4742" s="390">
        <f t="shared" si="989"/>
        <v>8.8000000000000007</v>
      </c>
      <c r="AI4742" s="390">
        <f t="shared" si="990"/>
        <v>9.42</v>
      </c>
      <c r="AJ4742" s="390">
        <f t="shared" si="991"/>
        <v>8.4130000000000003</v>
      </c>
      <c r="AK4742" s="390">
        <f t="shared" si="992"/>
        <v>8.9540000000000006</v>
      </c>
      <c r="AL4742" s="390">
        <f t="shared" si="993"/>
        <v>8.9849999999999994</v>
      </c>
      <c r="AM4742" s="390">
        <f t="shared" si="994"/>
        <v>8.5419999999999998</v>
      </c>
      <c r="AN4742" s="390">
        <f t="shared" si="995"/>
        <v>7.9470000000000001</v>
      </c>
      <c r="AO4742" s="390">
        <f t="shared" si="996"/>
        <v>8.6340000000000003</v>
      </c>
    </row>
    <row r="4743" spans="1:41" ht="15" customHeight="1" x14ac:dyDescent="0.25">
      <c r="A4743" s="127" t="s">
        <v>6258</v>
      </c>
      <c r="B4743" s="125" t="s">
        <v>169</v>
      </c>
      <c r="C4743" s="125" t="s">
        <v>6135</v>
      </c>
      <c r="D4743" s="125" t="s">
        <v>6246</v>
      </c>
      <c r="F4743" s="126">
        <v>10.66</v>
      </c>
      <c r="G4743" s="126">
        <v>11.06</v>
      </c>
      <c r="H4743" s="126">
        <v>8.85</v>
      </c>
      <c r="I4743" s="126"/>
      <c r="J4743" s="317"/>
      <c r="K4743" s="323">
        <f>ROUND(SUMIF('VGT-Bewegungsdaten'!B:B,A4743,'VGT-Bewegungsdaten'!C:C),3)</f>
        <v>0</v>
      </c>
      <c r="L4743" s="324">
        <f>ROUND(SUMIF('VGT-Bewegungsdaten'!B:B,$A4743,'VGT-Bewegungsdaten'!D:D),2)</f>
        <v>0</v>
      </c>
      <c r="N4743" s="376" t="s">
        <v>4930</v>
      </c>
      <c r="O4743" s="376" t="s">
        <v>4950</v>
      </c>
      <c r="P4743" s="326">
        <f>ROUND(SUMIF('AV-Bewegungsdaten'!B:B,A4743,'AV-Bewegungsdaten'!C:C),3)</f>
        <v>0</v>
      </c>
      <c r="Q4743" s="324">
        <f>ROUND(SUMIF('AV-Bewegungsdaten'!B:B,$A4743,'AV-Bewegungsdaten'!D:D),2)</f>
        <v>0</v>
      </c>
      <c r="T4743" s="327"/>
      <c r="U4743" s="326">
        <f>ROUND(SUMIF('DV-Bewegungsdaten'!B:B,Kategorien!A4743,'DV-Bewegungsdaten'!D:D),3)</f>
        <v>0</v>
      </c>
      <c r="V4743" s="324">
        <f>ROUND(SUMIF('DV-Bewegungsdaten'!B:B,Kategorien!A4743,'DV-Bewegungsdaten'!E:E),3)</f>
        <v>0</v>
      </c>
      <c r="AD4743" s="390">
        <f t="shared" si="985"/>
        <v>5.1540000000000008</v>
      </c>
      <c r="AE4743" s="390">
        <f t="shared" si="986"/>
        <v>6.8470000000000004</v>
      </c>
      <c r="AF4743" s="390">
        <f t="shared" si="987"/>
        <v>7.9850000000000003</v>
      </c>
      <c r="AG4743" s="390">
        <f t="shared" si="988"/>
        <v>7.8879999999999999</v>
      </c>
      <c r="AH4743" s="390">
        <f t="shared" si="989"/>
        <v>7.5300000000000011</v>
      </c>
      <c r="AI4743" s="390">
        <f t="shared" si="990"/>
        <v>8.15</v>
      </c>
      <c r="AJ4743" s="390">
        <f t="shared" si="991"/>
        <v>7.1430000000000007</v>
      </c>
      <c r="AK4743" s="390">
        <f t="shared" si="992"/>
        <v>7.6840000000000011</v>
      </c>
      <c r="AL4743" s="390">
        <f t="shared" si="993"/>
        <v>7.7149999999999999</v>
      </c>
      <c r="AM4743" s="390">
        <f t="shared" si="994"/>
        <v>7.2720000000000002</v>
      </c>
      <c r="AN4743" s="390">
        <f t="shared" si="995"/>
        <v>6.6770000000000005</v>
      </c>
      <c r="AO4743" s="390">
        <f t="shared" si="996"/>
        <v>7.3640000000000008</v>
      </c>
    </row>
    <row r="4744" spans="1:41" ht="15" customHeight="1" x14ac:dyDescent="0.25">
      <c r="A4744" s="127" t="s">
        <v>6259</v>
      </c>
      <c r="B4744" s="125" t="s">
        <v>169</v>
      </c>
      <c r="C4744" s="125" t="s">
        <v>6138</v>
      </c>
      <c r="D4744" s="125" t="s">
        <v>4817</v>
      </c>
      <c r="F4744" s="126">
        <v>12.24</v>
      </c>
      <c r="G4744" s="126">
        <v>12.64</v>
      </c>
      <c r="H4744" s="126">
        <v>10.11</v>
      </c>
      <c r="I4744" s="126"/>
      <c r="J4744" s="317"/>
      <c r="K4744" s="323">
        <f>ROUND(SUMIF('VGT-Bewegungsdaten'!B:B,A4744,'VGT-Bewegungsdaten'!C:C),3)</f>
        <v>0</v>
      </c>
      <c r="L4744" s="324">
        <f>ROUND(SUMIF('VGT-Bewegungsdaten'!B:B,$A4744,'VGT-Bewegungsdaten'!D:D),2)</f>
        <v>0</v>
      </c>
      <c r="N4744" s="376" t="s">
        <v>4930</v>
      </c>
      <c r="O4744" s="376" t="s">
        <v>4950</v>
      </c>
      <c r="P4744" s="326">
        <f>ROUND(SUMIF('AV-Bewegungsdaten'!B:B,A4744,'AV-Bewegungsdaten'!C:C),3)</f>
        <v>0</v>
      </c>
      <c r="Q4744" s="324">
        <f>ROUND(SUMIF('AV-Bewegungsdaten'!B:B,$A4744,'AV-Bewegungsdaten'!D:D),2)</f>
        <v>0</v>
      </c>
      <c r="T4744" s="327"/>
      <c r="U4744" s="326">
        <f>ROUND(SUMIF('DV-Bewegungsdaten'!B:B,Kategorien!A4744,'DV-Bewegungsdaten'!D:D),3)</f>
        <v>0</v>
      </c>
      <c r="V4744" s="324">
        <f>ROUND(SUMIF('DV-Bewegungsdaten'!B:B,Kategorien!A4744,'DV-Bewegungsdaten'!E:E),3)</f>
        <v>0</v>
      </c>
      <c r="AD4744" s="390">
        <f t="shared" si="985"/>
        <v>6.7340000000000009</v>
      </c>
      <c r="AE4744" s="390">
        <f t="shared" si="986"/>
        <v>8.4269999999999996</v>
      </c>
      <c r="AF4744" s="390">
        <f t="shared" si="987"/>
        <v>9.5650000000000013</v>
      </c>
      <c r="AG4744" s="390">
        <f t="shared" si="988"/>
        <v>9.468</v>
      </c>
      <c r="AH4744" s="390">
        <f t="shared" si="989"/>
        <v>9.1100000000000012</v>
      </c>
      <c r="AI4744" s="390">
        <f t="shared" si="990"/>
        <v>9.73</v>
      </c>
      <c r="AJ4744" s="390">
        <f t="shared" si="991"/>
        <v>8.7230000000000008</v>
      </c>
      <c r="AK4744" s="390">
        <f t="shared" si="992"/>
        <v>9.2640000000000011</v>
      </c>
      <c r="AL4744" s="390">
        <f t="shared" si="993"/>
        <v>9.2949999999999999</v>
      </c>
      <c r="AM4744" s="390">
        <f t="shared" si="994"/>
        <v>8.8520000000000003</v>
      </c>
      <c r="AN4744" s="390">
        <f t="shared" si="995"/>
        <v>8.2570000000000014</v>
      </c>
      <c r="AO4744" s="390">
        <f t="shared" si="996"/>
        <v>8.9440000000000008</v>
      </c>
    </row>
    <row r="4745" spans="1:41" ht="15" customHeight="1" x14ac:dyDescent="0.25">
      <c r="A4745" s="127" t="s">
        <v>6260</v>
      </c>
      <c r="B4745" s="125" t="s">
        <v>169</v>
      </c>
      <c r="C4745" s="125" t="s">
        <v>6138</v>
      </c>
      <c r="D4745" s="125" t="s">
        <v>4818</v>
      </c>
      <c r="F4745" s="126">
        <v>11.9</v>
      </c>
      <c r="G4745" s="126">
        <v>12.3</v>
      </c>
      <c r="H4745" s="126">
        <v>9.84</v>
      </c>
      <c r="I4745" s="126"/>
      <c r="J4745" s="317"/>
      <c r="K4745" s="323">
        <f>ROUND(SUMIF('VGT-Bewegungsdaten'!B:B,A4745,'VGT-Bewegungsdaten'!C:C),3)</f>
        <v>0</v>
      </c>
      <c r="L4745" s="324">
        <f>ROUND(SUMIF('VGT-Bewegungsdaten'!B:B,$A4745,'VGT-Bewegungsdaten'!D:D),2)</f>
        <v>0</v>
      </c>
      <c r="N4745" s="376" t="s">
        <v>4930</v>
      </c>
      <c r="O4745" s="376" t="s">
        <v>4950</v>
      </c>
      <c r="P4745" s="326">
        <f>ROUND(SUMIF('AV-Bewegungsdaten'!B:B,A4745,'AV-Bewegungsdaten'!C:C),3)</f>
        <v>0</v>
      </c>
      <c r="Q4745" s="324">
        <f>ROUND(SUMIF('AV-Bewegungsdaten'!B:B,$A4745,'AV-Bewegungsdaten'!D:D),2)</f>
        <v>0</v>
      </c>
      <c r="T4745" s="327"/>
      <c r="U4745" s="326">
        <f>ROUND(SUMIF('DV-Bewegungsdaten'!B:B,Kategorien!A4745,'DV-Bewegungsdaten'!D:D),3)</f>
        <v>0</v>
      </c>
      <c r="V4745" s="324">
        <f>ROUND(SUMIF('DV-Bewegungsdaten'!B:B,Kategorien!A4745,'DV-Bewegungsdaten'!E:E),3)</f>
        <v>0</v>
      </c>
      <c r="AD4745" s="390">
        <f t="shared" si="985"/>
        <v>6.394000000000001</v>
      </c>
      <c r="AE4745" s="390">
        <f t="shared" si="986"/>
        <v>8.0869999999999997</v>
      </c>
      <c r="AF4745" s="390">
        <f t="shared" si="987"/>
        <v>9.2250000000000014</v>
      </c>
      <c r="AG4745" s="390">
        <f t="shared" si="988"/>
        <v>9.1280000000000001</v>
      </c>
      <c r="AH4745" s="390">
        <f t="shared" si="989"/>
        <v>8.7700000000000014</v>
      </c>
      <c r="AI4745" s="390">
        <f t="shared" si="990"/>
        <v>9.39</v>
      </c>
      <c r="AJ4745" s="390">
        <f t="shared" si="991"/>
        <v>8.3830000000000009</v>
      </c>
      <c r="AK4745" s="390">
        <f t="shared" si="992"/>
        <v>8.9240000000000013</v>
      </c>
      <c r="AL4745" s="390">
        <f t="shared" si="993"/>
        <v>8.9550000000000001</v>
      </c>
      <c r="AM4745" s="390">
        <f t="shared" si="994"/>
        <v>8.5120000000000005</v>
      </c>
      <c r="AN4745" s="390">
        <f t="shared" si="995"/>
        <v>7.9170000000000007</v>
      </c>
      <c r="AO4745" s="390">
        <f t="shared" si="996"/>
        <v>8.604000000000001</v>
      </c>
    </row>
    <row r="4746" spans="1:41" ht="15" customHeight="1" x14ac:dyDescent="0.25">
      <c r="A4746" s="127" t="s">
        <v>6261</v>
      </c>
      <c r="B4746" s="125" t="s">
        <v>169</v>
      </c>
      <c r="C4746" s="125" t="s">
        <v>6138</v>
      </c>
      <c r="D4746" s="125" t="s">
        <v>6246</v>
      </c>
      <c r="F4746" s="126">
        <v>10.63</v>
      </c>
      <c r="G4746" s="126">
        <v>11.03</v>
      </c>
      <c r="H4746" s="126">
        <v>8.82</v>
      </c>
      <c r="I4746" s="126"/>
      <c r="J4746" s="317"/>
      <c r="K4746" s="323">
        <f>ROUND(SUMIF('VGT-Bewegungsdaten'!B:B,A4746,'VGT-Bewegungsdaten'!C:C),3)</f>
        <v>0</v>
      </c>
      <c r="L4746" s="324">
        <f>ROUND(SUMIF('VGT-Bewegungsdaten'!B:B,$A4746,'VGT-Bewegungsdaten'!D:D),2)</f>
        <v>0</v>
      </c>
      <c r="N4746" s="376" t="s">
        <v>4930</v>
      </c>
      <c r="O4746" s="376" t="s">
        <v>4950</v>
      </c>
      <c r="P4746" s="326">
        <f>ROUND(SUMIF('AV-Bewegungsdaten'!B:B,A4746,'AV-Bewegungsdaten'!C:C),3)</f>
        <v>0</v>
      </c>
      <c r="Q4746" s="324">
        <f>ROUND(SUMIF('AV-Bewegungsdaten'!B:B,$A4746,'AV-Bewegungsdaten'!D:D),2)</f>
        <v>0</v>
      </c>
      <c r="T4746" s="327"/>
      <c r="U4746" s="326">
        <f>ROUND(SUMIF('DV-Bewegungsdaten'!B:B,Kategorien!A4746,'DV-Bewegungsdaten'!D:D),3)</f>
        <v>0</v>
      </c>
      <c r="V4746" s="324">
        <f>ROUND(SUMIF('DV-Bewegungsdaten'!B:B,Kategorien!A4746,'DV-Bewegungsdaten'!E:E),3)</f>
        <v>0</v>
      </c>
      <c r="AD4746" s="390">
        <f t="shared" si="985"/>
        <v>5.1239999999999997</v>
      </c>
      <c r="AE4746" s="390">
        <f t="shared" si="986"/>
        <v>6.8169999999999993</v>
      </c>
      <c r="AF4746" s="390">
        <f t="shared" si="987"/>
        <v>7.9549999999999992</v>
      </c>
      <c r="AG4746" s="390">
        <f t="shared" si="988"/>
        <v>7.8579999999999988</v>
      </c>
      <c r="AH4746" s="390">
        <f t="shared" si="989"/>
        <v>7.5</v>
      </c>
      <c r="AI4746" s="390">
        <f t="shared" si="990"/>
        <v>8.1199999999999992</v>
      </c>
      <c r="AJ4746" s="390">
        <f t="shared" si="991"/>
        <v>7.1129999999999995</v>
      </c>
      <c r="AK4746" s="390">
        <f t="shared" si="992"/>
        <v>7.6539999999999999</v>
      </c>
      <c r="AL4746" s="390">
        <f t="shared" si="993"/>
        <v>7.6849999999999987</v>
      </c>
      <c r="AM4746" s="390">
        <f t="shared" si="994"/>
        <v>7.2419999999999991</v>
      </c>
      <c r="AN4746" s="390">
        <f t="shared" si="995"/>
        <v>6.6469999999999994</v>
      </c>
      <c r="AO4746" s="390">
        <f t="shared" si="996"/>
        <v>7.3339999999999996</v>
      </c>
    </row>
    <row r="4747" spans="1:41" ht="15" customHeight="1" x14ac:dyDescent="0.25">
      <c r="A4747" s="127" t="s">
        <v>6262</v>
      </c>
      <c r="B4747" s="125" t="s">
        <v>169</v>
      </c>
      <c r="C4747" s="125" t="s">
        <v>6141</v>
      </c>
      <c r="D4747" s="125" t="s">
        <v>4817</v>
      </c>
      <c r="F4747" s="126">
        <v>12.2</v>
      </c>
      <c r="G4747" s="126">
        <v>12.6</v>
      </c>
      <c r="H4747" s="126">
        <v>10.08</v>
      </c>
      <c r="I4747" s="126">
        <v>3.7</v>
      </c>
      <c r="J4747" s="317"/>
      <c r="K4747" s="323">
        <f>ROUND(SUMIF('VGT-Bewegungsdaten'!B:B,A4747,'VGT-Bewegungsdaten'!C:C),3)</f>
        <v>0</v>
      </c>
      <c r="L4747" s="324">
        <f>ROUND(SUMIF('VGT-Bewegungsdaten'!B:B,$A4747,'VGT-Bewegungsdaten'!D:D),2)</f>
        <v>0</v>
      </c>
      <c r="N4747" s="376" t="s">
        <v>4930</v>
      </c>
      <c r="O4747" s="376" t="s">
        <v>4950</v>
      </c>
      <c r="P4747" s="326">
        <f>ROUND(SUMIF('AV-Bewegungsdaten'!B:B,A4747,'AV-Bewegungsdaten'!C:C),3)</f>
        <v>0</v>
      </c>
      <c r="Q4747" s="324">
        <f>ROUND(SUMIF('AV-Bewegungsdaten'!B:B,$A4747,'AV-Bewegungsdaten'!D:D),2)</f>
        <v>0</v>
      </c>
      <c r="T4747" s="327"/>
      <c r="U4747" s="326">
        <f>ROUND(SUMIF('DV-Bewegungsdaten'!B:B,Kategorien!A4747,'DV-Bewegungsdaten'!D:D),3)</f>
        <v>0</v>
      </c>
      <c r="V4747" s="324">
        <f>ROUND(SUMIF('DV-Bewegungsdaten'!B:B,Kategorien!A4747,'DV-Bewegungsdaten'!E:E),3)</f>
        <v>0</v>
      </c>
      <c r="Z4747" s="407">
        <f>ROUND(SUMIF('MSZ-Bewegungsdaten'!B:B,A4747,'MSZ-Bewegungsdaten'!C:C),3)</f>
        <v>0</v>
      </c>
      <c r="AA4747" s="324">
        <f>ROUND(SUMIF('MSZ-Bewegungsdaten'!$B:$B,$A4747,'MSZ-Bewegungsdaten'!$D:$D),2)</f>
        <v>0</v>
      </c>
      <c r="AB4747" s="325"/>
      <c r="AC4747" s="325"/>
      <c r="AD4747" s="390">
        <f t="shared" si="985"/>
        <v>6.694</v>
      </c>
      <c r="AE4747" s="390">
        <f t="shared" si="986"/>
        <v>8.3870000000000005</v>
      </c>
      <c r="AF4747" s="390">
        <f t="shared" si="987"/>
        <v>9.5249999999999986</v>
      </c>
      <c r="AG4747" s="390">
        <f t="shared" si="988"/>
        <v>9.427999999999999</v>
      </c>
      <c r="AH4747" s="390">
        <f t="shared" si="989"/>
        <v>9.07</v>
      </c>
      <c r="AI4747" s="390">
        <f t="shared" si="990"/>
        <v>9.69</v>
      </c>
      <c r="AJ4747" s="390">
        <f t="shared" si="991"/>
        <v>8.6829999999999998</v>
      </c>
      <c r="AK4747" s="390">
        <f t="shared" si="992"/>
        <v>9.2240000000000002</v>
      </c>
      <c r="AL4747" s="390">
        <f t="shared" si="993"/>
        <v>9.254999999999999</v>
      </c>
      <c r="AM4747" s="390">
        <f t="shared" si="994"/>
        <v>8.8119999999999994</v>
      </c>
      <c r="AN4747" s="390">
        <f t="shared" si="995"/>
        <v>8.2169999999999987</v>
      </c>
      <c r="AO4747" s="390">
        <f t="shared" si="996"/>
        <v>8.9039999999999999</v>
      </c>
    </row>
    <row r="4748" spans="1:41" ht="15" customHeight="1" x14ac:dyDescent="0.25">
      <c r="A4748" s="127" t="s">
        <v>6263</v>
      </c>
      <c r="B4748" s="125" t="s">
        <v>169</v>
      </c>
      <c r="C4748" s="125" t="s">
        <v>6141</v>
      </c>
      <c r="D4748" s="125" t="s">
        <v>4818</v>
      </c>
      <c r="F4748" s="126">
        <v>11.87</v>
      </c>
      <c r="G4748" s="126">
        <v>12.27</v>
      </c>
      <c r="H4748" s="126">
        <v>9.82</v>
      </c>
      <c r="I4748" s="126">
        <v>3.37</v>
      </c>
      <c r="J4748" s="317"/>
      <c r="K4748" s="323">
        <f>ROUND(SUMIF('VGT-Bewegungsdaten'!B:B,A4748,'VGT-Bewegungsdaten'!C:C),3)</f>
        <v>0</v>
      </c>
      <c r="L4748" s="324">
        <f>ROUND(SUMIF('VGT-Bewegungsdaten'!B:B,$A4748,'VGT-Bewegungsdaten'!D:D),2)</f>
        <v>0</v>
      </c>
      <c r="N4748" s="376" t="s">
        <v>4930</v>
      </c>
      <c r="O4748" s="376" t="s">
        <v>4950</v>
      </c>
      <c r="P4748" s="326">
        <f>ROUND(SUMIF('AV-Bewegungsdaten'!B:B,A4748,'AV-Bewegungsdaten'!C:C),3)</f>
        <v>0</v>
      </c>
      <c r="Q4748" s="324">
        <f>ROUND(SUMIF('AV-Bewegungsdaten'!B:B,$A4748,'AV-Bewegungsdaten'!D:D),2)</f>
        <v>0</v>
      </c>
      <c r="T4748" s="327"/>
      <c r="U4748" s="326">
        <f>ROUND(SUMIF('DV-Bewegungsdaten'!B:B,Kategorien!A4748,'DV-Bewegungsdaten'!D:D),3)</f>
        <v>0</v>
      </c>
      <c r="V4748" s="324">
        <f>ROUND(SUMIF('DV-Bewegungsdaten'!B:B,Kategorien!A4748,'DV-Bewegungsdaten'!E:E),3)</f>
        <v>0</v>
      </c>
      <c r="Z4748" s="407">
        <f>ROUND(SUMIF('MSZ-Bewegungsdaten'!B:B,A4748,'MSZ-Bewegungsdaten'!C:C),3)</f>
        <v>0</v>
      </c>
      <c r="AA4748" s="324">
        <f>ROUND(SUMIF('MSZ-Bewegungsdaten'!$B:$B,$A4748,'MSZ-Bewegungsdaten'!$D:$D),2)</f>
        <v>0</v>
      </c>
      <c r="AB4748" s="325"/>
      <c r="AC4748" s="325"/>
      <c r="AD4748" s="390">
        <f t="shared" si="985"/>
        <v>6.3639999999999999</v>
      </c>
      <c r="AE4748" s="390">
        <f t="shared" si="986"/>
        <v>8.0569999999999986</v>
      </c>
      <c r="AF4748" s="390">
        <f t="shared" si="987"/>
        <v>9.1950000000000003</v>
      </c>
      <c r="AG4748" s="390">
        <f t="shared" si="988"/>
        <v>9.097999999999999</v>
      </c>
      <c r="AH4748" s="390">
        <f t="shared" si="989"/>
        <v>8.74</v>
      </c>
      <c r="AI4748" s="390">
        <f t="shared" si="990"/>
        <v>9.36</v>
      </c>
      <c r="AJ4748" s="390">
        <f t="shared" si="991"/>
        <v>8.3529999999999998</v>
      </c>
      <c r="AK4748" s="390">
        <f t="shared" si="992"/>
        <v>8.8940000000000001</v>
      </c>
      <c r="AL4748" s="390">
        <f t="shared" si="993"/>
        <v>8.9249999999999989</v>
      </c>
      <c r="AM4748" s="390">
        <f t="shared" si="994"/>
        <v>8.4819999999999993</v>
      </c>
      <c r="AN4748" s="390">
        <f t="shared" si="995"/>
        <v>7.8869999999999996</v>
      </c>
      <c r="AO4748" s="390">
        <f t="shared" si="996"/>
        <v>8.5739999999999998</v>
      </c>
    </row>
    <row r="4749" spans="1:41" ht="15" customHeight="1" x14ac:dyDescent="0.25">
      <c r="A4749" s="127" t="s">
        <v>6264</v>
      </c>
      <c r="B4749" s="125" t="s">
        <v>169</v>
      </c>
      <c r="C4749" s="125" t="s">
        <v>6141</v>
      </c>
      <c r="D4749" s="125" t="s">
        <v>6246</v>
      </c>
      <c r="F4749" s="126">
        <v>10.61</v>
      </c>
      <c r="G4749" s="126">
        <v>11.01</v>
      </c>
      <c r="H4749" s="126">
        <v>8.81</v>
      </c>
      <c r="I4749" s="126">
        <v>2.11</v>
      </c>
      <c r="J4749" s="317"/>
      <c r="K4749" s="323">
        <f>ROUND(SUMIF('VGT-Bewegungsdaten'!B:B,A4749,'VGT-Bewegungsdaten'!C:C),3)</f>
        <v>0</v>
      </c>
      <c r="L4749" s="324">
        <f>ROUND(SUMIF('VGT-Bewegungsdaten'!B:B,$A4749,'VGT-Bewegungsdaten'!D:D),2)</f>
        <v>0</v>
      </c>
      <c r="N4749" s="376" t="s">
        <v>4930</v>
      </c>
      <c r="O4749" s="376" t="s">
        <v>4950</v>
      </c>
      <c r="P4749" s="326">
        <f>ROUND(SUMIF('AV-Bewegungsdaten'!B:B,A4749,'AV-Bewegungsdaten'!C:C),3)</f>
        <v>0</v>
      </c>
      <c r="Q4749" s="324">
        <f>ROUND(SUMIF('AV-Bewegungsdaten'!B:B,$A4749,'AV-Bewegungsdaten'!D:D),2)</f>
        <v>0</v>
      </c>
      <c r="T4749" s="327"/>
      <c r="U4749" s="326">
        <f>ROUND(SUMIF('DV-Bewegungsdaten'!B:B,Kategorien!A4749,'DV-Bewegungsdaten'!D:D),3)</f>
        <v>0</v>
      </c>
      <c r="V4749" s="324">
        <f>ROUND(SUMIF('DV-Bewegungsdaten'!B:B,Kategorien!A4749,'DV-Bewegungsdaten'!E:E),3)</f>
        <v>0</v>
      </c>
      <c r="Z4749" s="407">
        <f>ROUND(SUMIF('MSZ-Bewegungsdaten'!B:B,A4749,'MSZ-Bewegungsdaten'!C:C),3)</f>
        <v>0</v>
      </c>
      <c r="AA4749" s="324">
        <f>ROUND(SUMIF('MSZ-Bewegungsdaten'!$B:$B,$A4749,'MSZ-Bewegungsdaten'!$D:$D),2)</f>
        <v>0</v>
      </c>
      <c r="AB4749" s="325"/>
      <c r="AC4749" s="325"/>
      <c r="AD4749" s="390">
        <f t="shared" si="985"/>
        <v>5.1040000000000001</v>
      </c>
      <c r="AE4749" s="390">
        <f t="shared" si="986"/>
        <v>6.7969999999999997</v>
      </c>
      <c r="AF4749" s="390">
        <f t="shared" si="987"/>
        <v>7.9349999999999996</v>
      </c>
      <c r="AG4749" s="390">
        <f t="shared" si="988"/>
        <v>7.8379999999999992</v>
      </c>
      <c r="AH4749" s="390">
        <f t="shared" si="989"/>
        <v>7.48</v>
      </c>
      <c r="AI4749" s="390">
        <f t="shared" si="990"/>
        <v>8.1</v>
      </c>
      <c r="AJ4749" s="390">
        <f t="shared" si="991"/>
        <v>7.093</v>
      </c>
      <c r="AK4749" s="390">
        <f t="shared" si="992"/>
        <v>7.6340000000000003</v>
      </c>
      <c r="AL4749" s="390">
        <f t="shared" si="993"/>
        <v>7.6649999999999991</v>
      </c>
      <c r="AM4749" s="390">
        <f t="shared" si="994"/>
        <v>7.2219999999999995</v>
      </c>
      <c r="AN4749" s="390">
        <f t="shared" si="995"/>
        <v>6.6269999999999998</v>
      </c>
      <c r="AO4749" s="390">
        <f t="shared" si="996"/>
        <v>7.3140000000000001</v>
      </c>
    </row>
    <row r="4750" spans="1:41" ht="15" customHeight="1" x14ac:dyDescent="0.25">
      <c r="A4750" s="127" t="s">
        <v>6265</v>
      </c>
      <c r="B4750" s="125" t="s">
        <v>169</v>
      </c>
      <c r="C4750" s="125" t="s">
        <v>6144</v>
      </c>
      <c r="D4750" s="125" t="s">
        <v>4817</v>
      </c>
      <c r="F4750" s="126">
        <v>12.2</v>
      </c>
      <c r="G4750" s="126">
        <v>12.6</v>
      </c>
      <c r="H4750" s="126">
        <v>10.08</v>
      </c>
      <c r="I4750" s="126">
        <v>3.7</v>
      </c>
      <c r="J4750" s="317"/>
      <c r="K4750" s="323">
        <f>ROUND(SUMIF('VGT-Bewegungsdaten'!B:B,A4750,'VGT-Bewegungsdaten'!C:C),3)</f>
        <v>0</v>
      </c>
      <c r="L4750" s="324">
        <f>ROUND(SUMIF('VGT-Bewegungsdaten'!B:B,$A4750,'VGT-Bewegungsdaten'!D:D),2)</f>
        <v>0</v>
      </c>
      <c r="N4750" s="376" t="s">
        <v>4930</v>
      </c>
      <c r="O4750" s="376" t="s">
        <v>4950</v>
      </c>
      <c r="P4750" s="326">
        <f>ROUND(SUMIF('AV-Bewegungsdaten'!B:B,A4750,'AV-Bewegungsdaten'!C:C),3)</f>
        <v>0</v>
      </c>
      <c r="Q4750" s="324">
        <f>ROUND(SUMIF('AV-Bewegungsdaten'!B:B,$A4750,'AV-Bewegungsdaten'!D:D),2)</f>
        <v>0</v>
      </c>
      <c r="T4750" s="327"/>
      <c r="U4750" s="326">
        <f>ROUND(SUMIF('DV-Bewegungsdaten'!B:B,Kategorien!A4750,'DV-Bewegungsdaten'!D:D),3)</f>
        <v>0</v>
      </c>
      <c r="V4750" s="324">
        <f>ROUND(SUMIF('DV-Bewegungsdaten'!B:B,Kategorien!A4750,'DV-Bewegungsdaten'!E:E),3)</f>
        <v>0</v>
      </c>
      <c r="Z4750" s="407">
        <f>ROUND(SUMIF('MSZ-Bewegungsdaten'!B:B,A4750,'MSZ-Bewegungsdaten'!C:C),3)</f>
        <v>0</v>
      </c>
      <c r="AA4750" s="324">
        <f>ROUND(SUMIF('MSZ-Bewegungsdaten'!$B:$B,$A4750,'MSZ-Bewegungsdaten'!$D:$D),2)</f>
        <v>0</v>
      </c>
      <c r="AB4750" s="325"/>
      <c r="AC4750" s="325"/>
      <c r="AD4750" s="390">
        <f t="shared" si="985"/>
        <v>6.694</v>
      </c>
      <c r="AE4750" s="390">
        <f t="shared" si="986"/>
        <v>8.3870000000000005</v>
      </c>
      <c r="AF4750" s="390">
        <f t="shared" si="987"/>
        <v>9.5249999999999986</v>
      </c>
      <c r="AG4750" s="390">
        <f t="shared" si="988"/>
        <v>9.427999999999999</v>
      </c>
      <c r="AH4750" s="390">
        <f t="shared" si="989"/>
        <v>9.07</v>
      </c>
      <c r="AI4750" s="390">
        <f t="shared" si="990"/>
        <v>9.69</v>
      </c>
      <c r="AJ4750" s="390">
        <f t="shared" si="991"/>
        <v>8.6829999999999998</v>
      </c>
      <c r="AK4750" s="390">
        <f t="shared" si="992"/>
        <v>9.2240000000000002</v>
      </c>
      <c r="AL4750" s="390">
        <f t="shared" si="993"/>
        <v>9.254999999999999</v>
      </c>
      <c r="AM4750" s="390">
        <f t="shared" si="994"/>
        <v>8.8119999999999994</v>
      </c>
      <c r="AN4750" s="390">
        <f t="shared" si="995"/>
        <v>8.2169999999999987</v>
      </c>
      <c r="AO4750" s="390">
        <f t="shared" si="996"/>
        <v>8.9039999999999999</v>
      </c>
    </row>
    <row r="4751" spans="1:41" ht="15" customHeight="1" x14ac:dyDescent="0.25">
      <c r="A4751" s="127" t="s">
        <v>6266</v>
      </c>
      <c r="B4751" s="125" t="s">
        <v>169</v>
      </c>
      <c r="C4751" s="125" t="s">
        <v>6144</v>
      </c>
      <c r="D4751" s="125" t="s">
        <v>4818</v>
      </c>
      <c r="F4751" s="126">
        <v>11.87</v>
      </c>
      <c r="G4751" s="126">
        <v>12.27</v>
      </c>
      <c r="H4751" s="126">
        <v>9.82</v>
      </c>
      <c r="I4751" s="126">
        <v>3.37</v>
      </c>
      <c r="J4751" s="317"/>
      <c r="K4751" s="323">
        <f>ROUND(SUMIF('VGT-Bewegungsdaten'!B:B,A4751,'VGT-Bewegungsdaten'!C:C),3)</f>
        <v>0</v>
      </c>
      <c r="L4751" s="324">
        <f>ROUND(SUMIF('VGT-Bewegungsdaten'!B:B,$A4751,'VGT-Bewegungsdaten'!D:D),2)</f>
        <v>0</v>
      </c>
      <c r="N4751" s="376" t="s">
        <v>4930</v>
      </c>
      <c r="O4751" s="376" t="s">
        <v>4950</v>
      </c>
      <c r="P4751" s="326">
        <f>ROUND(SUMIF('AV-Bewegungsdaten'!B:B,A4751,'AV-Bewegungsdaten'!C:C),3)</f>
        <v>0</v>
      </c>
      <c r="Q4751" s="324">
        <f>ROUND(SUMIF('AV-Bewegungsdaten'!B:B,$A4751,'AV-Bewegungsdaten'!D:D),2)</f>
        <v>0</v>
      </c>
      <c r="T4751" s="327"/>
      <c r="U4751" s="326">
        <f>ROUND(SUMIF('DV-Bewegungsdaten'!B:B,Kategorien!A4751,'DV-Bewegungsdaten'!D:D),3)</f>
        <v>0</v>
      </c>
      <c r="V4751" s="324">
        <f>ROUND(SUMIF('DV-Bewegungsdaten'!B:B,Kategorien!A4751,'DV-Bewegungsdaten'!E:E),3)</f>
        <v>0</v>
      </c>
      <c r="Z4751" s="407">
        <f>ROUND(SUMIF('MSZ-Bewegungsdaten'!B:B,A4751,'MSZ-Bewegungsdaten'!C:C),3)</f>
        <v>0</v>
      </c>
      <c r="AA4751" s="324">
        <f>ROUND(SUMIF('MSZ-Bewegungsdaten'!$B:$B,$A4751,'MSZ-Bewegungsdaten'!$D:$D),2)</f>
        <v>0</v>
      </c>
      <c r="AB4751" s="325"/>
      <c r="AC4751" s="325"/>
      <c r="AD4751" s="390">
        <f t="shared" si="985"/>
        <v>6.3639999999999999</v>
      </c>
      <c r="AE4751" s="390">
        <f t="shared" si="986"/>
        <v>8.0569999999999986</v>
      </c>
      <c r="AF4751" s="390">
        <f t="shared" si="987"/>
        <v>9.1950000000000003</v>
      </c>
      <c r="AG4751" s="390">
        <f t="shared" si="988"/>
        <v>9.097999999999999</v>
      </c>
      <c r="AH4751" s="390">
        <f t="shared" si="989"/>
        <v>8.74</v>
      </c>
      <c r="AI4751" s="390">
        <f t="shared" si="990"/>
        <v>9.36</v>
      </c>
      <c r="AJ4751" s="390">
        <f t="shared" si="991"/>
        <v>8.3529999999999998</v>
      </c>
      <c r="AK4751" s="390">
        <f t="shared" si="992"/>
        <v>8.8940000000000001</v>
      </c>
      <c r="AL4751" s="390">
        <f t="shared" si="993"/>
        <v>8.9249999999999989</v>
      </c>
      <c r="AM4751" s="390">
        <f t="shared" si="994"/>
        <v>8.4819999999999993</v>
      </c>
      <c r="AN4751" s="390">
        <f t="shared" si="995"/>
        <v>7.8869999999999996</v>
      </c>
      <c r="AO4751" s="390">
        <f t="shared" si="996"/>
        <v>8.5739999999999998</v>
      </c>
    </row>
    <row r="4752" spans="1:41" ht="15" customHeight="1" x14ac:dyDescent="0.25">
      <c r="A4752" s="127" t="s">
        <v>6267</v>
      </c>
      <c r="B4752" s="125" t="s">
        <v>169</v>
      </c>
      <c r="C4752" s="125" t="s">
        <v>6144</v>
      </c>
      <c r="D4752" s="125" t="s">
        <v>6246</v>
      </c>
      <c r="F4752" s="126">
        <v>10.61</v>
      </c>
      <c r="G4752" s="126">
        <v>11.01</v>
      </c>
      <c r="H4752" s="126">
        <v>8.81</v>
      </c>
      <c r="I4752" s="126">
        <v>2.11</v>
      </c>
      <c r="J4752" s="317"/>
      <c r="K4752" s="323">
        <f>ROUND(SUMIF('VGT-Bewegungsdaten'!B:B,A4752,'VGT-Bewegungsdaten'!C:C),3)</f>
        <v>0</v>
      </c>
      <c r="L4752" s="324">
        <f>ROUND(SUMIF('VGT-Bewegungsdaten'!B:B,$A4752,'VGT-Bewegungsdaten'!D:D),2)</f>
        <v>0</v>
      </c>
      <c r="N4752" s="376" t="s">
        <v>4930</v>
      </c>
      <c r="O4752" s="376" t="s">
        <v>4950</v>
      </c>
      <c r="P4752" s="326">
        <f>ROUND(SUMIF('AV-Bewegungsdaten'!B:B,A4752,'AV-Bewegungsdaten'!C:C),3)</f>
        <v>0</v>
      </c>
      <c r="Q4752" s="324">
        <f>ROUND(SUMIF('AV-Bewegungsdaten'!B:B,$A4752,'AV-Bewegungsdaten'!D:D),2)</f>
        <v>0</v>
      </c>
      <c r="T4752" s="327"/>
      <c r="U4752" s="326">
        <f>ROUND(SUMIF('DV-Bewegungsdaten'!B:B,Kategorien!A4752,'DV-Bewegungsdaten'!D:D),3)</f>
        <v>0</v>
      </c>
      <c r="V4752" s="324">
        <f>ROUND(SUMIF('DV-Bewegungsdaten'!B:B,Kategorien!A4752,'DV-Bewegungsdaten'!E:E),3)</f>
        <v>0</v>
      </c>
      <c r="Z4752" s="407">
        <f>ROUND(SUMIF('MSZ-Bewegungsdaten'!B:B,A4752,'MSZ-Bewegungsdaten'!C:C),3)</f>
        <v>0</v>
      </c>
      <c r="AA4752" s="324">
        <f>ROUND(SUMIF('MSZ-Bewegungsdaten'!$B:$B,$A4752,'MSZ-Bewegungsdaten'!$D:$D),2)</f>
        <v>0</v>
      </c>
      <c r="AB4752" s="325"/>
      <c r="AC4752" s="325"/>
      <c r="AD4752" s="390">
        <f t="shared" si="985"/>
        <v>5.1040000000000001</v>
      </c>
      <c r="AE4752" s="390">
        <f t="shared" si="986"/>
        <v>6.7969999999999997</v>
      </c>
      <c r="AF4752" s="390">
        <f t="shared" si="987"/>
        <v>7.9349999999999996</v>
      </c>
      <c r="AG4752" s="390">
        <f t="shared" si="988"/>
        <v>7.8379999999999992</v>
      </c>
      <c r="AH4752" s="390">
        <f t="shared" si="989"/>
        <v>7.48</v>
      </c>
      <c r="AI4752" s="390">
        <f t="shared" si="990"/>
        <v>8.1</v>
      </c>
      <c r="AJ4752" s="390">
        <f t="shared" si="991"/>
        <v>7.093</v>
      </c>
      <c r="AK4752" s="390">
        <f t="shared" si="992"/>
        <v>7.6340000000000003</v>
      </c>
      <c r="AL4752" s="390">
        <f t="shared" si="993"/>
        <v>7.6649999999999991</v>
      </c>
      <c r="AM4752" s="390">
        <f t="shared" si="994"/>
        <v>7.2219999999999995</v>
      </c>
      <c r="AN4752" s="390">
        <f t="shared" si="995"/>
        <v>6.6269999999999998</v>
      </c>
      <c r="AO4752" s="390">
        <f t="shared" si="996"/>
        <v>7.3140000000000001</v>
      </c>
    </row>
    <row r="4753" spans="1:41" ht="15" customHeight="1" x14ac:dyDescent="0.25">
      <c r="A4753" s="127" t="s">
        <v>6268</v>
      </c>
      <c r="B4753" s="125" t="s">
        <v>169</v>
      </c>
      <c r="C4753" s="125" t="s">
        <v>6147</v>
      </c>
      <c r="D4753" s="125" t="s">
        <v>4817</v>
      </c>
      <c r="F4753" s="126">
        <v>12.2</v>
      </c>
      <c r="G4753" s="126">
        <v>12.6</v>
      </c>
      <c r="H4753" s="126">
        <v>10.08</v>
      </c>
      <c r="I4753" s="126">
        <v>3.7</v>
      </c>
      <c r="J4753" s="317"/>
      <c r="K4753" s="323">
        <f>ROUND(SUMIF('VGT-Bewegungsdaten'!B:B,A4753,'VGT-Bewegungsdaten'!C:C),3)</f>
        <v>0</v>
      </c>
      <c r="L4753" s="324">
        <f>ROUND(SUMIF('VGT-Bewegungsdaten'!B:B,$A4753,'VGT-Bewegungsdaten'!D:D),2)</f>
        <v>0</v>
      </c>
      <c r="N4753" s="376" t="s">
        <v>4930</v>
      </c>
      <c r="O4753" s="376" t="s">
        <v>4950</v>
      </c>
      <c r="P4753" s="326">
        <f>ROUND(SUMIF('AV-Bewegungsdaten'!B:B,A4753,'AV-Bewegungsdaten'!C:C),3)</f>
        <v>0</v>
      </c>
      <c r="Q4753" s="324">
        <f>ROUND(SUMIF('AV-Bewegungsdaten'!B:B,$A4753,'AV-Bewegungsdaten'!D:D),2)</f>
        <v>0</v>
      </c>
      <c r="T4753" s="327"/>
      <c r="U4753" s="326">
        <f>ROUND(SUMIF('DV-Bewegungsdaten'!B:B,Kategorien!A4753,'DV-Bewegungsdaten'!D:D),3)</f>
        <v>0</v>
      </c>
      <c r="V4753" s="324">
        <f>ROUND(SUMIF('DV-Bewegungsdaten'!B:B,Kategorien!A4753,'DV-Bewegungsdaten'!E:E),3)</f>
        <v>0</v>
      </c>
      <c r="Z4753" s="407">
        <f>ROUND(SUMIF('MSZ-Bewegungsdaten'!B:B,A4753,'MSZ-Bewegungsdaten'!C:C),3)</f>
        <v>0</v>
      </c>
      <c r="AA4753" s="324">
        <f>ROUND(SUMIF('MSZ-Bewegungsdaten'!$B:$B,$A4753,'MSZ-Bewegungsdaten'!$D:$D),2)</f>
        <v>0</v>
      </c>
      <c r="AB4753" s="325"/>
      <c r="AC4753" s="325"/>
      <c r="AD4753" s="390">
        <f t="shared" si="985"/>
        <v>6.694</v>
      </c>
      <c r="AE4753" s="390">
        <f t="shared" si="986"/>
        <v>8.3870000000000005</v>
      </c>
      <c r="AF4753" s="390">
        <f t="shared" si="987"/>
        <v>9.5249999999999986</v>
      </c>
      <c r="AG4753" s="390">
        <f t="shared" si="988"/>
        <v>9.427999999999999</v>
      </c>
      <c r="AH4753" s="390">
        <f t="shared" si="989"/>
        <v>9.07</v>
      </c>
      <c r="AI4753" s="390">
        <f t="shared" si="990"/>
        <v>9.69</v>
      </c>
      <c r="AJ4753" s="390">
        <f t="shared" si="991"/>
        <v>8.6829999999999998</v>
      </c>
      <c r="AK4753" s="390">
        <f t="shared" si="992"/>
        <v>9.2240000000000002</v>
      </c>
      <c r="AL4753" s="390">
        <f t="shared" si="993"/>
        <v>9.254999999999999</v>
      </c>
      <c r="AM4753" s="390">
        <f t="shared" si="994"/>
        <v>8.8119999999999994</v>
      </c>
      <c r="AN4753" s="390">
        <f t="shared" si="995"/>
        <v>8.2169999999999987</v>
      </c>
      <c r="AO4753" s="390">
        <f t="shared" si="996"/>
        <v>8.9039999999999999</v>
      </c>
    </row>
    <row r="4754" spans="1:41" ht="15" customHeight="1" x14ac:dyDescent="0.25">
      <c r="A4754" s="127" t="s">
        <v>6269</v>
      </c>
      <c r="B4754" s="125" t="s">
        <v>169</v>
      </c>
      <c r="C4754" s="125" t="s">
        <v>6147</v>
      </c>
      <c r="D4754" s="125" t="s">
        <v>4818</v>
      </c>
      <c r="F4754" s="126">
        <v>11.87</v>
      </c>
      <c r="G4754" s="126">
        <v>12.27</v>
      </c>
      <c r="H4754" s="126">
        <v>9.82</v>
      </c>
      <c r="I4754" s="126">
        <v>3.37</v>
      </c>
      <c r="J4754" s="317"/>
      <c r="K4754" s="323">
        <f>ROUND(SUMIF('VGT-Bewegungsdaten'!B:B,A4754,'VGT-Bewegungsdaten'!C:C),3)</f>
        <v>0</v>
      </c>
      <c r="L4754" s="324">
        <f>ROUND(SUMIF('VGT-Bewegungsdaten'!B:B,$A4754,'VGT-Bewegungsdaten'!D:D),2)</f>
        <v>0</v>
      </c>
      <c r="N4754" s="376" t="s">
        <v>4930</v>
      </c>
      <c r="O4754" s="376" t="s">
        <v>4950</v>
      </c>
      <c r="P4754" s="326">
        <f>ROUND(SUMIF('AV-Bewegungsdaten'!B:B,A4754,'AV-Bewegungsdaten'!C:C),3)</f>
        <v>0</v>
      </c>
      <c r="Q4754" s="324">
        <f>ROUND(SUMIF('AV-Bewegungsdaten'!B:B,$A4754,'AV-Bewegungsdaten'!D:D),2)</f>
        <v>0</v>
      </c>
      <c r="T4754" s="327"/>
      <c r="U4754" s="326">
        <f>ROUND(SUMIF('DV-Bewegungsdaten'!B:B,Kategorien!A4754,'DV-Bewegungsdaten'!D:D),3)</f>
        <v>0</v>
      </c>
      <c r="V4754" s="324">
        <f>ROUND(SUMIF('DV-Bewegungsdaten'!B:B,Kategorien!A4754,'DV-Bewegungsdaten'!E:E),3)</f>
        <v>0</v>
      </c>
      <c r="Z4754" s="407">
        <f>ROUND(SUMIF('MSZ-Bewegungsdaten'!B:B,A4754,'MSZ-Bewegungsdaten'!C:C),3)</f>
        <v>0</v>
      </c>
      <c r="AA4754" s="324">
        <f>ROUND(SUMIF('MSZ-Bewegungsdaten'!$B:$B,$A4754,'MSZ-Bewegungsdaten'!$D:$D),2)</f>
        <v>0</v>
      </c>
      <c r="AB4754" s="325"/>
      <c r="AC4754" s="325"/>
      <c r="AD4754" s="390">
        <f t="shared" si="985"/>
        <v>6.3639999999999999</v>
      </c>
      <c r="AE4754" s="390">
        <f t="shared" si="986"/>
        <v>8.0569999999999986</v>
      </c>
      <c r="AF4754" s="390">
        <f t="shared" si="987"/>
        <v>9.1950000000000003</v>
      </c>
      <c r="AG4754" s="390">
        <f t="shared" si="988"/>
        <v>9.097999999999999</v>
      </c>
      <c r="AH4754" s="390">
        <f t="shared" si="989"/>
        <v>8.74</v>
      </c>
      <c r="AI4754" s="390">
        <f t="shared" si="990"/>
        <v>9.36</v>
      </c>
      <c r="AJ4754" s="390">
        <f t="shared" si="991"/>
        <v>8.3529999999999998</v>
      </c>
      <c r="AK4754" s="390">
        <f t="shared" si="992"/>
        <v>8.8940000000000001</v>
      </c>
      <c r="AL4754" s="390">
        <f t="shared" si="993"/>
        <v>8.9249999999999989</v>
      </c>
      <c r="AM4754" s="390">
        <f t="shared" si="994"/>
        <v>8.4819999999999993</v>
      </c>
      <c r="AN4754" s="390">
        <f t="shared" si="995"/>
        <v>7.8869999999999996</v>
      </c>
      <c r="AO4754" s="390">
        <f t="shared" si="996"/>
        <v>8.5739999999999998</v>
      </c>
    </row>
    <row r="4755" spans="1:41" ht="15" customHeight="1" x14ac:dyDescent="0.25">
      <c r="A4755" s="127" t="s">
        <v>6270</v>
      </c>
      <c r="B4755" s="125" t="s">
        <v>169</v>
      </c>
      <c r="C4755" s="125" t="s">
        <v>6147</v>
      </c>
      <c r="D4755" s="125" t="s">
        <v>6246</v>
      </c>
      <c r="F4755" s="126">
        <v>10.61</v>
      </c>
      <c r="G4755" s="126">
        <v>11.01</v>
      </c>
      <c r="H4755" s="126">
        <v>8.81</v>
      </c>
      <c r="I4755" s="126">
        <v>2.11</v>
      </c>
      <c r="J4755" s="317"/>
      <c r="K4755" s="323">
        <f>ROUND(SUMIF('VGT-Bewegungsdaten'!B:B,A4755,'VGT-Bewegungsdaten'!C:C),3)</f>
        <v>0</v>
      </c>
      <c r="L4755" s="324">
        <f>ROUND(SUMIF('VGT-Bewegungsdaten'!B:B,$A4755,'VGT-Bewegungsdaten'!D:D),2)</f>
        <v>0</v>
      </c>
      <c r="N4755" s="376" t="s">
        <v>4930</v>
      </c>
      <c r="O4755" s="376" t="s">
        <v>4950</v>
      </c>
      <c r="P4755" s="326">
        <f>ROUND(SUMIF('AV-Bewegungsdaten'!B:B,A4755,'AV-Bewegungsdaten'!C:C),3)</f>
        <v>0</v>
      </c>
      <c r="Q4755" s="324">
        <f>ROUND(SUMIF('AV-Bewegungsdaten'!B:B,$A4755,'AV-Bewegungsdaten'!D:D),2)</f>
        <v>0</v>
      </c>
      <c r="T4755" s="327"/>
      <c r="U4755" s="326">
        <f>ROUND(SUMIF('DV-Bewegungsdaten'!B:B,Kategorien!A4755,'DV-Bewegungsdaten'!D:D),3)</f>
        <v>0</v>
      </c>
      <c r="V4755" s="324">
        <f>ROUND(SUMIF('DV-Bewegungsdaten'!B:B,Kategorien!A4755,'DV-Bewegungsdaten'!E:E),3)</f>
        <v>0</v>
      </c>
      <c r="Z4755" s="407">
        <f>ROUND(SUMIF('MSZ-Bewegungsdaten'!B:B,A4755,'MSZ-Bewegungsdaten'!C:C),3)</f>
        <v>0</v>
      </c>
      <c r="AA4755" s="324">
        <f>ROUND(SUMIF('MSZ-Bewegungsdaten'!$B:$B,$A4755,'MSZ-Bewegungsdaten'!$D:$D),2)</f>
        <v>0</v>
      </c>
      <c r="AB4755" s="325"/>
      <c r="AC4755" s="325"/>
      <c r="AD4755" s="390">
        <f t="shared" si="985"/>
        <v>5.1040000000000001</v>
      </c>
      <c r="AE4755" s="390">
        <f t="shared" si="986"/>
        <v>6.7969999999999997</v>
      </c>
      <c r="AF4755" s="390">
        <f t="shared" si="987"/>
        <v>7.9349999999999996</v>
      </c>
      <c r="AG4755" s="390">
        <f t="shared" si="988"/>
        <v>7.8379999999999992</v>
      </c>
      <c r="AH4755" s="390">
        <f t="shared" si="989"/>
        <v>7.48</v>
      </c>
      <c r="AI4755" s="390">
        <f t="shared" si="990"/>
        <v>8.1</v>
      </c>
      <c r="AJ4755" s="390">
        <f t="shared" si="991"/>
        <v>7.093</v>
      </c>
      <c r="AK4755" s="390">
        <f t="shared" si="992"/>
        <v>7.6340000000000003</v>
      </c>
      <c r="AL4755" s="390">
        <f t="shared" si="993"/>
        <v>7.6649999999999991</v>
      </c>
      <c r="AM4755" s="390">
        <f t="shared" si="994"/>
        <v>7.2219999999999995</v>
      </c>
      <c r="AN4755" s="390">
        <f t="shared" si="995"/>
        <v>6.6269999999999998</v>
      </c>
      <c r="AO4755" s="390">
        <f t="shared" si="996"/>
        <v>7.3140000000000001</v>
      </c>
    </row>
    <row r="4756" spans="1:41" ht="15" customHeight="1" x14ac:dyDescent="0.25">
      <c r="A4756" s="127" t="s">
        <v>6271</v>
      </c>
      <c r="B4756" s="125" t="s">
        <v>169</v>
      </c>
      <c r="C4756" s="125" t="s">
        <v>6150</v>
      </c>
      <c r="D4756" s="125" t="s">
        <v>4817</v>
      </c>
      <c r="F4756" s="126">
        <v>12.2</v>
      </c>
      <c r="G4756" s="126">
        <v>12.6</v>
      </c>
      <c r="H4756" s="126">
        <v>10.08</v>
      </c>
      <c r="I4756" s="126">
        <v>3.7</v>
      </c>
      <c r="J4756" s="317"/>
      <c r="K4756" s="323">
        <f>ROUND(SUMIF('VGT-Bewegungsdaten'!B:B,A4756,'VGT-Bewegungsdaten'!C:C),3)</f>
        <v>0</v>
      </c>
      <c r="L4756" s="324">
        <f>ROUND(SUMIF('VGT-Bewegungsdaten'!B:B,$A4756,'VGT-Bewegungsdaten'!D:D),2)</f>
        <v>0</v>
      </c>
      <c r="N4756" s="376" t="s">
        <v>4930</v>
      </c>
      <c r="O4756" s="376" t="s">
        <v>4950</v>
      </c>
      <c r="P4756" s="326">
        <f>ROUND(SUMIF('AV-Bewegungsdaten'!B:B,A4756,'AV-Bewegungsdaten'!C:C),3)</f>
        <v>0</v>
      </c>
      <c r="Q4756" s="324">
        <f>ROUND(SUMIF('AV-Bewegungsdaten'!B:B,$A4756,'AV-Bewegungsdaten'!D:D),2)</f>
        <v>0</v>
      </c>
      <c r="T4756" s="327"/>
      <c r="U4756" s="326">
        <f>ROUND(SUMIF('DV-Bewegungsdaten'!B:B,Kategorien!A4756,'DV-Bewegungsdaten'!D:D),3)</f>
        <v>0</v>
      </c>
      <c r="V4756" s="324">
        <f>ROUND(SUMIF('DV-Bewegungsdaten'!B:B,Kategorien!A4756,'DV-Bewegungsdaten'!E:E),3)</f>
        <v>0</v>
      </c>
      <c r="Z4756" s="407">
        <f>ROUND(SUMIF('MSZ-Bewegungsdaten'!B:B,A4756,'MSZ-Bewegungsdaten'!C:C),3)</f>
        <v>0</v>
      </c>
      <c r="AA4756" s="324">
        <f>ROUND(SUMIF('MSZ-Bewegungsdaten'!$B:$B,$A4756,'MSZ-Bewegungsdaten'!$D:$D),2)</f>
        <v>0</v>
      </c>
      <c r="AB4756" s="325"/>
      <c r="AC4756" s="325"/>
      <c r="AD4756" s="390">
        <f t="shared" si="985"/>
        <v>6.694</v>
      </c>
      <c r="AE4756" s="390">
        <f t="shared" si="986"/>
        <v>8.3870000000000005</v>
      </c>
      <c r="AF4756" s="390">
        <f t="shared" si="987"/>
        <v>9.5249999999999986</v>
      </c>
      <c r="AG4756" s="390">
        <f t="shared" si="988"/>
        <v>9.427999999999999</v>
      </c>
      <c r="AH4756" s="390">
        <f t="shared" si="989"/>
        <v>9.07</v>
      </c>
      <c r="AI4756" s="390">
        <f t="shared" si="990"/>
        <v>9.69</v>
      </c>
      <c r="AJ4756" s="390">
        <f t="shared" si="991"/>
        <v>8.6829999999999998</v>
      </c>
      <c r="AK4756" s="390">
        <f t="shared" si="992"/>
        <v>9.2240000000000002</v>
      </c>
      <c r="AL4756" s="390">
        <f t="shared" si="993"/>
        <v>9.254999999999999</v>
      </c>
      <c r="AM4756" s="390">
        <f t="shared" si="994"/>
        <v>8.8119999999999994</v>
      </c>
      <c r="AN4756" s="390">
        <f t="shared" si="995"/>
        <v>8.2169999999999987</v>
      </c>
      <c r="AO4756" s="390">
        <f t="shared" si="996"/>
        <v>8.9039999999999999</v>
      </c>
    </row>
    <row r="4757" spans="1:41" ht="15" customHeight="1" x14ac:dyDescent="0.25">
      <c r="A4757" s="127" t="s">
        <v>6272</v>
      </c>
      <c r="B4757" s="125" t="s">
        <v>169</v>
      </c>
      <c r="C4757" s="125" t="s">
        <v>6150</v>
      </c>
      <c r="D4757" s="125" t="s">
        <v>4818</v>
      </c>
      <c r="F4757" s="126">
        <v>11.87</v>
      </c>
      <c r="G4757" s="126">
        <v>12.27</v>
      </c>
      <c r="H4757" s="126">
        <v>9.82</v>
      </c>
      <c r="I4757" s="126">
        <v>3.37</v>
      </c>
      <c r="J4757" s="317"/>
      <c r="K4757" s="323">
        <f>ROUND(SUMIF('VGT-Bewegungsdaten'!B:B,A4757,'VGT-Bewegungsdaten'!C:C),3)</f>
        <v>0</v>
      </c>
      <c r="L4757" s="324">
        <f>ROUND(SUMIF('VGT-Bewegungsdaten'!B:B,$A4757,'VGT-Bewegungsdaten'!D:D),2)</f>
        <v>0</v>
      </c>
      <c r="N4757" s="376" t="s">
        <v>4930</v>
      </c>
      <c r="O4757" s="376" t="s">
        <v>4950</v>
      </c>
      <c r="P4757" s="326">
        <f>ROUND(SUMIF('AV-Bewegungsdaten'!B:B,A4757,'AV-Bewegungsdaten'!C:C),3)</f>
        <v>0</v>
      </c>
      <c r="Q4757" s="324">
        <f>ROUND(SUMIF('AV-Bewegungsdaten'!B:B,$A4757,'AV-Bewegungsdaten'!D:D),2)</f>
        <v>0</v>
      </c>
      <c r="T4757" s="327"/>
      <c r="U4757" s="326">
        <f>ROUND(SUMIF('DV-Bewegungsdaten'!B:B,Kategorien!A4757,'DV-Bewegungsdaten'!D:D),3)</f>
        <v>0</v>
      </c>
      <c r="V4757" s="324">
        <f>ROUND(SUMIF('DV-Bewegungsdaten'!B:B,Kategorien!A4757,'DV-Bewegungsdaten'!E:E),3)</f>
        <v>0</v>
      </c>
      <c r="Z4757" s="407">
        <f>ROUND(SUMIF('MSZ-Bewegungsdaten'!B:B,A4757,'MSZ-Bewegungsdaten'!C:C),3)</f>
        <v>0</v>
      </c>
      <c r="AA4757" s="324">
        <f>ROUND(SUMIF('MSZ-Bewegungsdaten'!$B:$B,$A4757,'MSZ-Bewegungsdaten'!$D:$D),2)</f>
        <v>0</v>
      </c>
      <c r="AB4757" s="325"/>
      <c r="AC4757" s="325"/>
      <c r="AD4757" s="390">
        <f t="shared" si="985"/>
        <v>6.3639999999999999</v>
      </c>
      <c r="AE4757" s="390">
        <f t="shared" si="986"/>
        <v>8.0569999999999986</v>
      </c>
      <c r="AF4757" s="390">
        <f t="shared" si="987"/>
        <v>9.1950000000000003</v>
      </c>
      <c r="AG4757" s="390">
        <f t="shared" si="988"/>
        <v>9.097999999999999</v>
      </c>
      <c r="AH4757" s="390">
        <f t="shared" si="989"/>
        <v>8.74</v>
      </c>
      <c r="AI4757" s="390">
        <f t="shared" si="990"/>
        <v>9.36</v>
      </c>
      <c r="AJ4757" s="390">
        <f t="shared" si="991"/>
        <v>8.3529999999999998</v>
      </c>
      <c r="AK4757" s="390">
        <f t="shared" si="992"/>
        <v>8.8940000000000001</v>
      </c>
      <c r="AL4757" s="390">
        <f t="shared" si="993"/>
        <v>8.9249999999999989</v>
      </c>
      <c r="AM4757" s="390">
        <f t="shared" si="994"/>
        <v>8.4819999999999993</v>
      </c>
      <c r="AN4757" s="390">
        <f t="shared" si="995"/>
        <v>7.8869999999999996</v>
      </c>
      <c r="AO4757" s="390">
        <f t="shared" si="996"/>
        <v>8.5739999999999998</v>
      </c>
    </row>
    <row r="4758" spans="1:41" ht="15" customHeight="1" x14ac:dyDescent="0.25">
      <c r="A4758" s="127" t="s">
        <v>6273</v>
      </c>
      <c r="B4758" s="125" t="s">
        <v>169</v>
      </c>
      <c r="C4758" s="125" t="s">
        <v>6150</v>
      </c>
      <c r="D4758" s="125" t="s">
        <v>6246</v>
      </c>
      <c r="F4758" s="126">
        <v>10.61</v>
      </c>
      <c r="G4758" s="126">
        <v>11.01</v>
      </c>
      <c r="H4758" s="126">
        <v>8.81</v>
      </c>
      <c r="I4758" s="126">
        <v>2.11</v>
      </c>
      <c r="J4758" s="317"/>
      <c r="K4758" s="323">
        <f>ROUND(SUMIF('VGT-Bewegungsdaten'!B:B,A4758,'VGT-Bewegungsdaten'!C:C),3)</f>
        <v>0</v>
      </c>
      <c r="L4758" s="324">
        <f>ROUND(SUMIF('VGT-Bewegungsdaten'!B:B,$A4758,'VGT-Bewegungsdaten'!D:D),2)</f>
        <v>0</v>
      </c>
      <c r="N4758" s="376" t="s">
        <v>4930</v>
      </c>
      <c r="O4758" s="376" t="s">
        <v>4950</v>
      </c>
      <c r="P4758" s="326">
        <f>ROUND(SUMIF('AV-Bewegungsdaten'!B:B,A4758,'AV-Bewegungsdaten'!C:C),3)</f>
        <v>0</v>
      </c>
      <c r="Q4758" s="324">
        <f>ROUND(SUMIF('AV-Bewegungsdaten'!B:B,$A4758,'AV-Bewegungsdaten'!D:D),2)</f>
        <v>0</v>
      </c>
      <c r="T4758" s="327"/>
      <c r="U4758" s="326">
        <f>ROUND(SUMIF('DV-Bewegungsdaten'!B:B,Kategorien!A4758,'DV-Bewegungsdaten'!D:D),3)</f>
        <v>0</v>
      </c>
      <c r="V4758" s="324">
        <f>ROUND(SUMIF('DV-Bewegungsdaten'!B:B,Kategorien!A4758,'DV-Bewegungsdaten'!E:E),3)</f>
        <v>0</v>
      </c>
      <c r="Z4758" s="407">
        <f>ROUND(SUMIF('MSZ-Bewegungsdaten'!B:B,A4758,'MSZ-Bewegungsdaten'!C:C),3)</f>
        <v>0</v>
      </c>
      <c r="AA4758" s="324">
        <f>ROUND(SUMIF('MSZ-Bewegungsdaten'!$B:$B,$A4758,'MSZ-Bewegungsdaten'!$D:$D),2)</f>
        <v>0</v>
      </c>
      <c r="AB4758" s="325"/>
      <c r="AC4758" s="325"/>
      <c r="AD4758" s="390">
        <f t="shared" si="985"/>
        <v>5.1040000000000001</v>
      </c>
      <c r="AE4758" s="390">
        <f t="shared" si="986"/>
        <v>6.7969999999999997</v>
      </c>
      <c r="AF4758" s="390">
        <f t="shared" si="987"/>
        <v>7.9349999999999996</v>
      </c>
      <c r="AG4758" s="390">
        <f t="shared" si="988"/>
        <v>7.8379999999999992</v>
      </c>
      <c r="AH4758" s="390">
        <f t="shared" si="989"/>
        <v>7.48</v>
      </c>
      <c r="AI4758" s="390">
        <f t="shared" si="990"/>
        <v>8.1</v>
      </c>
      <c r="AJ4758" s="390">
        <f t="shared" si="991"/>
        <v>7.093</v>
      </c>
      <c r="AK4758" s="390">
        <f t="shared" si="992"/>
        <v>7.6340000000000003</v>
      </c>
      <c r="AL4758" s="390">
        <f t="shared" si="993"/>
        <v>7.6649999999999991</v>
      </c>
      <c r="AM4758" s="390">
        <f t="shared" si="994"/>
        <v>7.2219999999999995</v>
      </c>
      <c r="AN4758" s="390">
        <f t="shared" si="995"/>
        <v>6.6269999999999998</v>
      </c>
      <c r="AO4758" s="390">
        <f t="shared" si="996"/>
        <v>7.3140000000000001</v>
      </c>
    </row>
    <row r="4759" spans="1:41" ht="15" customHeight="1" x14ac:dyDescent="0.25">
      <c r="A4759" s="127" t="s">
        <v>6274</v>
      </c>
      <c r="B4759" s="125" t="s">
        <v>169</v>
      </c>
      <c r="C4759" s="125" t="s">
        <v>6153</v>
      </c>
      <c r="D4759" s="125" t="s">
        <v>4817</v>
      </c>
      <c r="F4759" s="126">
        <v>12.2</v>
      </c>
      <c r="G4759" s="126">
        <v>12.6</v>
      </c>
      <c r="H4759" s="126">
        <v>10.08</v>
      </c>
      <c r="I4759" s="126">
        <v>3.7</v>
      </c>
      <c r="J4759" s="317"/>
      <c r="K4759" s="323">
        <f>ROUND(SUMIF('VGT-Bewegungsdaten'!B:B,A4759,'VGT-Bewegungsdaten'!C:C),3)</f>
        <v>0</v>
      </c>
      <c r="L4759" s="324">
        <f>ROUND(SUMIF('VGT-Bewegungsdaten'!B:B,$A4759,'VGT-Bewegungsdaten'!D:D),2)</f>
        <v>0</v>
      </c>
      <c r="N4759" s="376" t="s">
        <v>4930</v>
      </c>
      <c r="O4759" s="376" t="s">
        <v>4950</v>
      </c>
      <c r="P4759" s="326">
        <f>ROUND(SUMIF('AV-Bewegungsdaten'!B:B,A4759,'AV-Bewegungsdaten'!C:C),3)</f>
        <v>0</v>
      </c>
      <c r="Q4759" s="324">
        <f>ROUND(SUMIF('AV-Bewegungsdaten'!B:B,$A4759,'AV-Bewegungsdaten'!D:D),2)</f>
        <v>0</v>
      </c>
      <c r="T4759" s="327"/>
      <c r="U4759" s="326">
        <f>ROUND(SUMIF('DV-Bewegungsdaten'!B:B,Kategorien!A4759,'DV-Bewegungsdaten'!D:D),3)</f>
        <v>0</v>
      </c>
      <c r="V4759" s="324">
        <f>ROUND(SUMIF('DV-Bewegungsdaten'!B:B,Kategorien!A4759,'DV-Bewegungsdaten'!E:E),3)</f>
        <v>0</v>
      </c>
      <c r="Z4759" s="407">
        <f>ROUND(SUMIF('MSZ-Bewegungsdaten'!B:B,A4759,'MSZ-Bewegungsdaten'!C:C),3)</f>
        <v>0</v>
      </c>
      <c r="AA4759" s="324">
        <f>ROUND(SUMIF('MSZ-Bewegungsdaten'!$B:$B,$A4759,'MSZ-Bewegungsdaten'!$D:$D),2)</f>
        <v>0</v>
      </c>
      <c r="AB4759" s="325"/>
      <c r="AC4759" s="325"/>
      <c r="AD4759" s="390">
        <f t="shared" si="985"/>
        <v>6.694</v>
      </c>
      <c r="AE4759" s="390">
        <f t="shared" si="986"/>
        <v>8.3870000000000005</v>
      </c>
      <c r="AF4759" s="390">
        <f t="shared" si="987"/>
        <v>9.5249999999999986</v>
      </c>
      <c r="AG4759" s="390">
        <f t="shared" si="988"/>
        <v>9.427999999999999</v>
      </c>
      <c r="AH4759" s="390">
        <f t="shared" si="989"/>
        <v>9.07</v>
      </c>
      <c r="AI4759" s="390">
        <f t="shared" si="990"/>
        <v>9.69</v>
      </c>
      <c r="AJ4759" s="390">
        <f t="shared" si="991"/>
        <v>8.6829999999999998</v>
      </c>
      <c r="AK4759" s="390">
        <f t="shared" si="992"/>
        <v>9.2240000000000002</v>
      </c>
      <c r="AL4759" s="390">
        <f t="shared" si="993"/>
        <v>9.254999999999999</v>
      </c>
      <c r="AM4759" s="390">
        <f t="shared" si="994"/>
        <v>8.8119999999999994</v>
      </c>
      <c r="AN4759" s="390">
        <f t="shared" si="995"/>
        <v>8.2169999999999987</v>
      </c>
      <c r="AO4759" s="390">
        <f t="shared" si="996"/>
        <v>8.9039999999999999</v>
      </c>
    </row>
    <row r="4760" spans="1:41" ht="15" customHeight="1" x14ac:dyDescent="0.25">
      <c r="A4760" s="127" t="s">
        <v>6275</v>
      </c>
      <c r="B4760" s="125" t="s">
        <v>169</v>
      </c>
      <c r="C4760" s="125" t="s">
        <v>6153</v>
      </c>
      <c r="D4760" s="125" t="s">
        <v>4818</v>
      </c>
      <c r="F4760" s="126">
        <v>11.87</v>
      </c>
      <c r="G4760" s="126">
        <v>12.27</v>
      </c>
      <c r="H4760" s="126">
        <v>9.82</v>
      </c>
      <c r="I4760" s="126">
        <v>3.37</v>
      </c>
      <c r="J4760" s="317"/>
      <c r="K4760" s="323">
        <f>ROUND(SUMIF('VGT-Bewegungsdaten'!B:B,A4760,'VGT-Bewegungsdaten'!C:C),3)</f>
        <v>0</v>
      </c>
      <c r="L4760" s="324">
        <f>ROUND(SUMIF('VGT-Bewegungsdaten'!B:B,$A4760,'VGT-Bewegungsdaten'!D:D),2)</f>
        <v>0</v>
      </c>
      <c r="N4760" s="376" t="s">
        <v>4930</v>
      </c>
      <c r="O4760" s="376" t="s">
        <v>4950</v>
      </c>
      <c r="P4760" s="326">
        <f>ROUND(SUMIF('AV-Bewegungsdaten'!B:B,A4760,'AV-Bewegungsdaten'!C:C),3)</f>
        <v>0</v>
      </c>
      <c r="Q4760" s="324">
        <f>ROUND(SUMIF('AV-Bewegungsdaten'!B:B,$A4760,'AV-Bewegungsdaten'!D:D),2)</f>
        <v>0</v>
      </c>
      <c r="T4760" s="327"/>
      <c r="U4760" s="326">
        <f>ROUND(SUMIF('DV-Bewegungsdaten'!B:B,Kategorien!A4760,'DV-Bewegungsdaten'!D:D),3)</f>
        <v>0</v>
      </c>
      <c r="V4760" s="324">
        <f>ROUND(SUMIF('DV-Bewegungsdaten'!B:B,Kategorien!A4760,'DV-Bewegungsdaten'!E:E),3)</f>
        <v>0</v>
      </c>
      <c r="Z4760" s="407">
        <f>ROUND(SUMIF('MSZ-Bewegungsdaten'!B:B,A4760,'MSZ-Bewegungsdaten'!C:C),3)</f>
        <v>0</v>
      </c>
      <c r="AA4760" s="324">
        <f>ROUND(SUMIF('MSZ-Bewegungsdaten'!$B:$B,$A4760,'MSZ-Bewegungsdaten'!$D:$D),2)</f>
        <v>0</v>
      </c>
      <c r="AB4760" s="325"/>
      <c r="AC4760" s="325"/>
      <c r="AD4760" s="390">
        <f t="shared" si="985"/>
        <v>6.3639999999999999</v>
      </c>
      <c r="AE4760" s="390">
        <f t="shared" si="986"/>
        <v>8.0569999999999986</v>
      </c>
      <c r="AF4760" s="390">
        <f t="shared" si="987"/>
        <v>9.1950000000000003</v>
      </c>
      <c r="AG4760" s="390">
        <f t="shared" si="988"/>
        <v>9.097999999999999</v>
      </c>
      <c r="AH4760" s="390">
        <f t="shared" si="989"/>
        <v>8.74</v>
      </c>
      <c r="AI4760" s="390">
        <f t="shared" si="990"/>
        <v>9.36</v>
      </c>
      <c r="AJ4760" s="390">
        <f t="shared" si="991"/>
        <v>8.3529999999999998</v>
      </c>
      <c r="AK4760" s="390">
        <f t="shared" si="992"/>
        <v>8.8940000000000001</v>
      </c>
      <c r="AL4760" s="390">
        <f t="shared" si="993"/>
        <v>8.9249999999999989</v>
      </c>
      <c r="AM4760" s="390">
        <f t="shared" si="994"/>
        <v>8.4819999999999993</v>
      </c>
      <c r="AN4760" s="390">
        <f t="shared" si="995"/>
        <v>7.8869999999999996</v>
      </c>
      <c r="AO4760" s="390">
        <f t="shared" si="996"/>
        <v>8.5739999999999998</v>
      </c>
    </row>
    <row r="4761" spans="1:41" ht="15" customHeight="1" x14ac:dyDescent="0.25">
      <c r="A4761" s="127" t="s">
        <v>6276</v>
      </c>
      <c r="B4761" s="125" t="s">
        <v>169</v>
      </c>
      <c r="C4761" s="125" t="s">
        <v>6153</v>
      </c>
      <c r="D4761" s="125" t="s">
        <v>6246</v>
      </c>
      <c r="F4761" s="126">
        <v>10.61</v>
      </c>
      <c r="G4761" s="126">
        <v>11.01</v>
      </c>
      <c r="H4761" s="126">
        <v>8.81</v>
      </c>
      <c r="I4761" s="126">
        <v>2.11</v>
      </c>
      <c r="J4761" s="317"/>
      <c r="K4761" s="323">
        <f>ROUND(SUMIF('VGT-Bewegungsdaten'!B:B,A4761,'VGT-Bewegungsdaten'!C:C),3)</f>
        <v>0</v>
      </c>
      <c r="L4761" s="324">
        <f>ROUND(SUMIF('VGT-Bewegungsdaten'!B:B,$A4761,'VGT-Bewegungsdaten'!D:D),2)</f>
        <v>0</v>
      </c>
      <c r="N4761" s="376" t="s">
        <v>4930</v>
      </c>
      <c r="O4761" s="376" t="s">
        <v>4950</v>
      </c>
      <c r="P4761" s="326">
        <f>ROUND(SUMIF('AV-Bewegungsdaten'!B:B,A4761,'AV-Bewegungsdaten'!C:C),3)</f>
        <v>0</v>
      </c>
      <c r="Q4761" s="324">
        <f>ROUND(SUMIF('AV-Bewegungsdaten'!B:B,$A4761,'AV-Bewegungsdaten'!D:D),2)</f>
        <v>0</v>
      </c>
      <c r="T4761" s="327"/>
      <c r="U4761" s="326">
        <f>ROUND(SUMIF('DV-Bewegungsdaten'!B:B,Kategorien!A4761,'DV-Bewegungsdaten'!D:D),3)</f>
        <v>0</v>
      </c>
      <c r="V4761" s="324">
        <f>ROUND(SUMIF('DV-Bewegungsdaten'!B:B,Kategorien!A4761,'DV-Bewegungsdaten'!E:E),3)</f>
        <v>0</v>
      </c>
      <c r="Z4761" s="407">
        <f>ROUND(SUMIF('MSZ-Bewegungsdaten'!B:B,A4761,'MSZ-Bewegungsdaten'!C:C),3)</f>
        <v>0</v>
      </c>
      <c r="AA4761" s="324">
        <f>ROUND(SUMIF('MSZ-Bewegungsdaten'!$B:$B,$A4761,'MSZ-Bewegungsdaten'!$D:$D),2)</f>
        <v>0</v>
      </c>
      <c r="AB4761" s="325"/>
      <c r="AC4761" s="325"/>
      <c r="AD4761" s="390">
        <f t="shared" si="985"/>
        <v>5.1040000000000001</v>
      </c>
      <c r="AE4761" s="390">
        <f t="shared" si="986"/>
        <v>6.7969999999999997</v>
      </c>
      <c r="AF4761" s="390">
        <f t="shared" si="987"/>
        <v>7.9349999999999996</v>
      </c>
      <c r="AG4761" s="390">
        <f t="shared" si="988"/>
        <v>7.8379999999999992</v>
      </c>
      <c r="AH4761" s="390">
        <f t="shared" si="989"/>
        <v>7.48</v>
      </c>
      <c r="AI4761" s="390">
        <f t="shared" si="990"/>
        <v>8.1</v>
      </c>
      <c r="AJ4761" s="390">
        <f t="shared" si="991"/>
        <v>7.093</v>
      </c>
      <c r="AK4761" s="390">
        <f t="shared" si="992"/>
        <v>7.6340000000000003</v>
      </c>
      <c r="AL4761" s="390">
        <f t="shared" si="993"/>
        <v>7.6649999999999991</v>
      </c>
      <c r="AM4761" s="390">
        <f t="shared" si="994"/>
        <v>7.2219999999999995</v>
      </c>
      <c r="AN4761" s="390">
        <f t="shared" si="995"/>
        <v>6.6269999999999998</v>
      </c>
      <c r="AO4761" s="390">
        <f t="shared" si="996"/>
        <v>7.3140000000000001</v>
      </c>
    </row>
    <row r="4762" spans="1:41" ht="15" customHeight="1" x14ac:dyDescent="0.25">
      <c r="A4762" s="127" t="s">
        <v>6277</v>
      </c>
      <c r="B4762" s="125" t="s">
        <v>169</v>
      </c>
      <c r="C4762" s="125" t="s">
        <v>6156</v>
      </c>
      <c r="D4762" s="125" t="s">
        <v>4817</v>
      </c>
      <c r="F4762" s="126">
        <v>12.2</v>
      </c>
      <c r="G4762" s="126">
        <v>12.6</v>
      </c>
      <c r="H4762" s="126">
        <v>10.08</v>
      </c>
      <c r="I4762" s="126">
        <v>3.7</v>
      </c>
      <c r="J4762" s="317"/>
      <c r="K4762" s="323">
        <f>ROUND(SUMIF('VGT-Bewegungsdaten'!B:B,A4762,'VGT-Bewegungsdaten'!C:C),3)</f>
        <v>0</v>
      </c>
      <c r="L4762" s="324">
        <f>ROUND(SUMIF('VGT-Bewegungsdaten'!B:B,$A4762,'VGT-Bewegungsdaten'!D:D),2)</f>
        <v>0</v>
      </c>
      <c r="N4762" s="376" t="s">
        <v>4930</v>
      </c>
      <c r="O4762" s="376" t="s">
        <v>4950</v>
      </c>
      <c r="P4762" s="326">
        <f>ROUND(SUMIF('AV-Bewegungsdaten'!B:B,A4762,'AV-Bewegungsdaten'!C:C),3)</f>
        <v>0</v>
      </c>
      <c r="Q4762" s="324">
        <f>ROUND(SUMIF('AV-Bewegungsdaten'!B:B,$A4762,'AV-Bewegungsdaten'!D:D),2)</f>
        <v>0</v>
      </c>
      <c r="T4762" s="327"/>
      <c r="U4762" s="326">
        <f>ROUND(SUMIF('DV-Bewegungsdaten'!B:B,Kategorien!A4762,'DV-Bewegungsdaten'!D:D),3)</f>
        <v>0</v>
      </c>
      <c r="V4762" s="324">
        <f>ROUND(SUMIF('DV-Bewegungsdaten'!B:B,Kategorien!A4762,'DV-Bewegungsdaten'!E:E),3)</f>
        <v>0</v>
      </c>
      <c r="Z4762" s="407">
        <f>ROUND(SUMIF('MSZ-Bewegungsdaten'!B:B,A4762,'MSZ-Bewegungsdaten'!C:C),3)</f>
        <v>0</v>
      </c>
      <c r="AA4762" s="324">
        <f>ROUND(SUMIF('MSZ-Bewegungsdaten'!$B:$B,$A4762,'MSZ-Bewegungsdaten'!$D:$D),2)</f>
        <v>0</v>
      </c>
      <c r="AB4762" s="325"/>
      <c r="AC4762" s="325"/>
      <c r="AD4762" s="390">
        <f t="shared" si="985"/>
        <v>6.694</v>
      </c>
      <c r="AE4762" s="390">
        <f t="shared" si="986"/>
        <v>8.3870000000000005</v>
      </c>
      <c r="AF4762" s="390">
        <f t="shared" si="987"/>
        <v>9.5249999999999986</v>
      </c>
      <c r="AG4762" s="390">
        <f t="shared" si="988"/>
        <v>9.427999999999999</v>
      </c>
      <c r="AH4762" s="390">
        <f t="shared" si="989"/>
        <v>9.07</v>
      </c>
      <c r="AI4762" s="390">
        <f t="shared" si="990"/>
        <v>9.69</v>
      </c>
      <c r="AJ4762" s="390">
        <f t="shared" si="991"/>
        <v>8.6829999999999998</v>
      </c>
      <c r="AK4762" s="390">
        <f t="shared" si="992"/>
        <v>9.2240000000000002</v>
      </c>
      <c r="AL4762" s="390">
        <f t="shared" si="993"/>
        <v>9.254999999999999</v>
      </c>
      <c r="AM4762" s="390">
        <f t="shared" si="994"/>
        <v>8.8119999999999994</v>
      </c>
      <c r="AN4762" s="390">
        <f t="shared" si="995"/>
        <v>8.2169999999999987</v>
      </c>
      <c r="AO4762" s="390">
        <f t="shared" si="996"/>
        <v>8.9039999999999999</v>
      </c>
    </row>
    <row r="4763" spans="1:41" ht="15" customHeight="1" x14ac:dyDescent="0.25">
      <c r="A4763" s="127" t="s">
        <v>6278</v>
      </c>
      <c r="B4763" s="125" t="s">
        <v>169</v>
      </c>
      <c r="C4763" s="125" t="s">
        <v>6156</v>
      </c>
      <c r="D4763" s="125" t="s">
        <v>4818</v>
      </c>
      <c r="F4763" s="126">
        <v>11.87</v>
      </c>
      <c r="G4763" s="126">
        <v>12.27</v>
      </c>
      <c r="H4763" s="126">
        <v>9.82</v>
      </c>
      <c r="I4763" s="126">
        <v>3.37</v>
      </c>
      <c r="J4763" s="317"/>
      <c r="K4763" s="323">
        <f>ROUND(SUMIF('VGT-Bewegungsdaten'!B:B,A4763,'VGT-Bewegungsdaten'!C:C),3)</f>
        <v>0</v>
      </c>
      <c r="L4763" s="324">
        <f>ROUND(SUMIF('VGT-Bewegungsdaten'!B:B,$A4763,'VGT-Bewegungsdaten'!D:D),2)</f>
        <v>0</v>
      </c>
      <c r="N4763" s="376" t="s">
        <v>4930</v>
      </c>
      <c r="O4763" s="376" t="s">
        <v>4950</v>
      </c>
      <c r="P4763" s="326">
        <f>ROUND(SUMIF('AV-Bewegungsdaten'!B:B,A4763,'AV-Bewegungsdaten'!C:C),3)</f>
        <v>0</v>
      </c>
      <c r="Q4763" s="324">
        <f>ROUND(SUMIF('AV-Bewegungsdaten'!B:B,$A4763,'AV-Bewegungsdaten'!D:D),2)</f>
        <v>0</v>
      </c>
      <c r="T4763" s="327"/>
      <c r="U4763" s="326">
        <f>ROUND(SUMIF('DV-Bewegungsdaten'!B:B,Kategorien!A4763,'DV-Bewegungsdaten'!D:D),3)</f>
        <v>0</v>
      </c>
      <c r="V4763" s="324">
        <f>ROUND(SUMIF('DV-Bewegungsdaten'!B:B,Kategorien!A4763,'DV-Bewegungsdaten'!E:E),3)</f>
        <v>0</v>
      </c>
      <c r="Z4763" s="407">
        <f>ROUND(SUMIF('MSZ-Bewegungsdaten'!B:B,A4763,'MSZ-Bewegungsdaten'!C:C),3)</f>
        <v>0</v>
      </c>
      <c r="AA4763" s="324">
        <f>ROUND(SUMIF('MSZ-Bewegungsdaten'!$B:$B,$A4763,'MSZ-Bewegungsdaten'!$D:$D),2)</f>
        <v>0</v>
      </c>
      <c r="AB4763" s="325"/>
      <c r="AC4763" s="325"/>
      <c r="AD4763" s="390">
        <f t="shared" si="985"/>
        <v>6.3639999999999999</v>
      </c>
      <c r="AE4763" s="390">
        <f t="shared" si="986"/>
        <v>8.0569999999999986</v>
      </c>
      <c r="AF4763" s="390">
        <f t="shared" si="987"/>
        <v>9.1950000000000003</v>
      </c>
      <c r="AG4763" s="390">
        <f t="shared" si="988"/>
        <v>9.097999999999999</v>
      </c>
      <c r="AH4763" s="390">
        <f t="shared" si="989"/>
        <v>8.74</v>
      </c>
      <c r="AI4763" s="390">
        <f t="shared" si="990"/>
        <v>9.36</v>
      </c>
      <c r="AJ4763" s="390">
        <f t="shared" si="991"/>
        <v>8.3529999999999998</v>
      </c>
      <c r="AK4763" s="390">
        <f t="shared" si="992"/>
        <v>8.8940000000000001</v>
      </c>
      <c r="AL4763" s="390">
        <f t="shared" si="993"/>
        <v>8.9249999999999989</v>
      </c>
      <c r="AM4763" s="390">
        <f t="shared" si="994"/>
        <v>8.4819999999999993</v>
      </c>
      <c r="AN4763" s="390">
        <f t="shared" si="995"/>
        <v>7.8869999999999996</v>
      </c>
      <c r="AO4763" s="390">
        <f t="shared" si="996"/>
        <v>8.5739999999999998</v>
      </c>
    </row>
    <row r="4764" spans="1:41" ht="15" customHeight="1" x14ac:dyDescent="0.25">
      <c r="A4764" s="127" t="s">
        <v>6279</v>
      </c>
      <c r="B4764" s="125" t="s">
        <v>169</v>
      </c>
      <c r="C4764" s="125" t="s">
        <v>6156</v>
      </c>
      <c r="D4764" s="125" t="s">
        <v>6246</v>
      </c>
      <c r="F4764" s="126">
        <v>10.61</v>
      </c>
      <c r="G4764" s="126">
        <v>11.01</v>
      </c>
      <c r="H4764" s="126">
        <v>8.81</v>
      </c>
      <c r="I4764" s="126">
        <v>2.11</v>
      </c>
      <c r="J4764" s="317"/>
      <c r="K4764" s="323">
        <f>ROUND(SUMIF('VGT-Bewegungsdaten'!B:B,A4764,'VGT-Bewegungsdaten'!C:C),3)</f>
        <v>0</v>
      </c>
      <c r="L4764" s="324">
        <f>ROUND(SUMIF('VGT-Bewegungsdaten'!B:B,$A4764,'VGT-Bewegungsdaten'!D:D),2)</f>
        <v>0</v>
      </c>
      <c r="N4764" s="376" t="s">
        <v>4930</v>
      </c>
      <c r="O4764" s="376" t="s">
        <v>4950</v>
      </c>
      <c r="P4764" s="326">
        <f>ROUND(SUMIF('AV-Bewegungsdaten'!B:B,A4764,'AV-Bewegungsdaten'!C:C),3)</f>
        <v>0</v>
      </c>
      <c r="Q4764" s="324">
        <f>ROUND(SUMIF('AV-Bewegungsdaten'!B:B,$A4764,'AV-Bewegungsdaten'!D:D),2)</f>
        <v>0</v>
      </c>
      <c r="T4764" s="327"/>
      <c r="U4764" s="326">
        <f>ROUND(SUMIF('DV-Bewegungsdaten'!B:B,Kategorien!A4764,'DV-Bewegungsdaten'!D:D),3)</f>
        <v>0</v>
      </c>
      <c r="V4764" s="324">
        <f>ROUND(SUMIF('DV-Bewegungsdaten'!B:B,Kategorien!A4764,'DV-Bewegungsdaten'!E:E),3)</f>
        <v>0</v>
      </c>
      <c r="Z4764" s="407">
        <f>ROUND(SUMIF('MSZ-Bewegungsdaten'!B:B,A4764,'MSZ-Bewegungsdaten'!C:C),3)</f>
        <v>0</v>
      </c>
      <c r="AA4764" s="324">
        <f>ROUND(SUMIF('MSZ-Bewegungsdaten'!$B:$B,$A4764,'MSZ-Bewegungsdaten'!$D:$D),2)</f>
        <v>0</v>
      </c>
      <c r="AB4764" s="325"/>
      <c r="AC4764" s="325"/>
      <c r="AD4764" s="390">
        <f t="shared" si="985"/>
        <v>5.1040000000000001</v>
      </c>
      <c r="AE4764" s="390">
        <f t="shared" si="986"/>
        <v>6.7969999999999997</v>
      </c>
      <c r="AF4764" s="390">
        <f t="shared" si="987"/>
        <v>7.9349999999999996</v>
      </c>
      <c r="AG4764" s="390">
        <f t="shared" si="988"/>
        <v>7.8379999999999992</v>
      </c>
      <c r="AH4764" s="390">
        <f t="shared" si="989"/>
        <v>7.48</v>
      </c>
      <c r="AI4764" s="390">
        <f t="shared" si="990"/>
        <v>8.1</v>
      </c>
      <c r="AJ4764" s="390">
        <f t="shared" si="991"/>
        <v>7.093</v>
      </c>
      <c r="AK4764" s="390">
        <f t="shared" si="992"/>
        <v>7.6340000000000003</v>
      </c>
      <c r="AL4764" s="390">
        <f t="shared" si="993"/>
        <v>7.6649999999999991</v>
      </c>
      <c r="AM4764" s="390">
        <f t="shared" si="994"/>
        <v>7.2219999999999995</v>
      </c>
      <c r="AN4764" s="390">
        <f t="shared" si="995"/>
        <v>6.6269999999999998</v>
      </c>
      <c r="AO4764" s="390">
        <f t="shared" si="996"/>
        <v>7.3140000000000001</v>
      </c>
    </row>
    <row r="4765" spans="1:41" ht="15" customHeight="1" x14ac:dyDescent="0.25">
      <c r="A4765" s="127" t="s">
        <v>6638</v>
      </c>
      <c r="B4765" s="125" t="s">
        <v>169</v>
      </c>
      <c r="C4765" s="125" t="s">
        <v>6590</v>
      </c>
      <c r="D4765" s="125" t="s">
        <v>4817</v>
      </c>
      <c r="F4765" s="126">
        <v>12.2</v>
      </c>
      <c r="G4765" s="126">
        <v>12.6</v>
      </c>
      <c r="H4765" s="126">
        <v>10.08</v>
      </c>
      <c r="I4765" s="126">
        <v>3.7</v>
      </c>
      <c r="J4765" s="317"/>
      <c r="K4765" s="323">
        <f>ROUND(SUMIF('VGT-Bewegungsdaten'!B:B,A4765,'VGT-Bewegungsdaten'!C:C),3)</f>
        <v>0</v>
      </c>
      <c r="L4765" s="324">
        <f>ROUND(SUMIF('VGT-Bewegungsdaten'!B:B,$A4765,'VGT-Bewegungsdaten'!D:D),2)</f>
        <v>0</v>
      </c>
      <c r="N4765" s="376" t="s">
        <v>4930</v>
      </c>
      <c r="O4765" s="376" t="s">
        <v>4950</v>
      </c>
      <c r="P4765" s="326">
        <f>ROUND(SUMIF('AV-Bewegungsdaten'!B:B,A4765,'AV-Bewegungsdaten'!C:C),3)</f>
        <v>0</v>
      </c>
      <c r="Q4765" s="324">
        <f>ROUND(SUMIF('AV-Bewegungsdaten'!B:B,$A4765,'AV-Bewegungsdaten'!D:D),2)</f>
        <v>0</v>
      </c>
      <c r="T4765" s="327"/>
      <c r="U4765" s="326">
        <f>ROUND(SUMIF('DV-Bewegungsdaten'!B:B,Kategorien!A4765,'DV-Bewegungsdaten'!D:D),3)</f>
        <v>0</v>
      </c>
      <c r="V4765" s="324">
        <f>ROUND(SUMIF('DV-Bewegungsdaten'!B:B,Kategorien!A4765,'DV-Bewegungsdaten'!E:E),3)</f>
        <v>0</v>
      </c>
      <c r="Z4765" s="407">
        <f>ROUND(SUMIF('MSZ-Bewegungsdaten'!B:B,A4765,'MSZ-Bewegungsdaten'!C:C),3)</f>
        <v>0</v>
      </c>
      <c r="AA4765" s="324">
        <f>ROUND(SUMIF('MSZ-Bewegungsdaten'!$B:$B,$A4765,'MSZ-Bewegungsdaten'!$D:$D),2)</f>
        <v>0</v>
      </c>
      <c r="AB4765" s="325"/>
      <c r="AC4765" s="325"/>
      <c r="AD4765" s="390">
        <f t="shared" si="985"/>
        <v>6.694</v>
      </c>
      <c r="AE4765" s="390">
        <f t="shared" si="986"/>
        <v>8.3870000000000005</v>
      </c>
      <c r="AF4765" s="390">
        <f t="shared" si="987"/>
        <v>9.5249999999999986</v>
      </c>
      <c r="AG4765" s="390">
        <f t="shared" si="988"/>
        <v>9.427999999999999</v>
      </c>
      <c r="AH4765" s="390">
        <f t="shared" si="989"/>
        <v>9.07</v>
      </c>
      <c r="AI4765" s="390">
        <f t="shared" si="990"/>
        <v>9.69</v>
      </c>
      <c r="AJ4765" s="390">
        <f t="shared" si="991"/>
        <v>8.6829999999999998</v>
      </c>
      <c r="AK4765" s="390">
        <f t="shared" si="992"/>
        <v>9.2240000000000002</v>
      </c>
      <c r="AL4765" s="390">
        <f t="shared" si="993"/>
        <v>9.254999999999999</v>
      </c>
      <c r="AM4765" s="390">
        <f t="shared" si="994"/>
        <v>8.8119999999999994</v>
      </c>
      <c r="AN4765" s="390">
        <f t="shared" si="995"/>
        <v>8.2169999999999987</v>
      </c>
      <c r="AO4765" s="390">
        <f t="shared" si="996"/>
        <v>8.9039999999999999</v>
      </c>
    </row>
    <row r="4766" spans="1:41" ht="15" customHeight="1" x14ac:dyDescent="0.25">
      <c r="A4766" s="127" t="s">
        <v>6639</v>
      </c>
      <c r="B4766" s="125" t="s">
        <v>169</v>
      </c>
      <c r="C4766" s="125" t="s">
        <v>6590</v>
      </c>
      <c r="D4766" s="125" t="s">
        <v>4818</v>
      </c>
      <c r="F4766" s="126">
        <v>11.87</v>
      </c>
      <c r="G4766" s="126">
        <v>12.27</v>
      </c>
      <c r="H4766" s="126">
        <v>9.82</v>
      </c>
      <c r="I4766" s="126">
        <v>3.37</v>
      </c>
      <c r="J4766" s="317"/>
      <c r="K4766" s="323">
        <f>ROUND(SUMIF('VGT-Bewegungsdaten'!B:B,A4766,'VGT-Bewegungsdaten'!C:C),3)</f>
        <v>0</v>
      </c>
      <c r="L4766" s="324">
        <f>ROUND(SUMIF('VGT-Bewegungsdaten'!B:B,$A4766,'VGT-Bewegungsdaten'!D:D),2)</f>
        <v>0</v>
      </c>
      <c r="N4766" s="376" t="s">
        <v>4930</v>
      </c>
      <c r="O4766" s="376" t="s">
        <v>4950</v>
      </c>
      <c r="P4766" s="326">
        <f>ROUND(SUMIF('AV-Bewegungsdaten'!B:B,A4766,'AV-Bewegungsdaten'!C:C),3)</f>
        <v>0</v>
      </c>
      <c r="Q4766" s="324">
        <f>ROUND(SUMIF('AV-Bewegungsdaten'!B:B,$A4766,'AV-Bewegungsdaten'!D:D),2)</f>
        <v>0</v>
      </c>
      <c r="T4766" s="327"/>
      <c r="U4766" s="326">
        <f>ROUND(SUMIF('DV-Bewegungsdaten'!B:B,Kategorien!A4766,'DV-Bewegungsdaten'!D:D),3)</f>
        <v>0</v>
      </c>
      <c r="V4766" s="324">
        <f>ROUND(SUMIF('DV-Bewegungsdaten'!B:B,Kategorien!A4766,'DV-Bewegungsdaten'!E:E),3)</f>
        <v>0</v>
      </c>
      <c r="Z4766" s="407">
        <f>ROUND(SUMIF('MSZ-Bewegungsdaten'!B:B,A4766,'MSZ-Bewegungsdaten'!C:C),3)</f>
        <v>0</v>
      </c>
      <c r="AA4766" s="324">
        <f>ROUND(SUMIF('MSZ-Bewegungsdaten'!$B:$B,$A4766,'MSZ-Bewegungsdaten'!$D:$D),2)</f>
        <v>0</v>
      </c>
      <c r="AB4766" s="325"/>
      <c r="AC4766" s="325"/>
      <c r="AD4766" s="390">
        <f t="shared" si="985"/>
        <v>6.3639999999999999</v>
      </c>
      <c r="AE4766" s="390">
        <f t="shared" si="986"/>
        <v>8.0569999999999986</v>
      </c>
      <c r="AF4766" s="390">
        <f t="shared" si="987"/>
        <v>9.1950000000000003</v>
      </c>
      <c r="AG4766" s="390">
        <f t="shared" si="988"/>
        <v>9.097999999999999</v>
      </c>
      <c r="AH4766" s="390">
        <f t="shared" si="989"/>
        <v>8.74</v>
      </c>
      <c r="AI4766" s="390">
        <f t="shared" si="990"/>
        <v>9.36</v>
      </c>
      <c r="AJ4766" s="390">
        <f t="shared" si="991"/>
        <v>8.3529999999999998</v>
      </c>
      <c r="AK4766" s="390">
        <f t="shared" si="992"/>
        <v>8.8940000000000001</v>
      </c>
      <c r="AL4766" s="390">
        <f t="shared" si="993"/>
        <v>8.9249999999999989</v>
      </c>
      <c r="AM4766" s="390">
        <f t="shared" si="994"/>
        <v>8.4819999999999993</v>
      </c>
      <c r="AN4766" s="390">
        <f t="shared" si="995"/>
        <v>7.8869999999999996</v>
      </c>
      <c r="AO4766" s="390">
        <f t="shared" si="996"/>
        <v>8.5739999999999998</v>
      </c>
    </row>
    <row r="4767" spans="1:41" ht="15" customHeight="1" x14ac:dyDescent="0.25">
      <c r="A4767" s="127" t="s">
        <v>6640</v>
      </c>
      <c r="B4767" s="125" t="s">
        <v>169</v>
      </c>
      <c r="C4767" s="125" t="s">
        <v>6590</v>
      </c>
      <c r="D4767" s="125" t="s">
        <v>6246</v>
      </c>
      <c r="F4767" s="126">
        <v>10.61</v>
      </c>
      <c r="G4767" s="126">
        <v>11.01</v>
      </c>
      <c r="H4767" s="126">
        <v>8.81</v>
      </c>
      <c r="I4767" s="126">
        <v>2.11</v>
      </c>
      <c r="J4767" s="317"/>
      <c r="K4767" s="323">
        <f>ROUND(SUMIF('VGT-Bewegungsdaten'!B:B,A4767,'VGT-Bewegungsdaten'!C:C),3)</f>
        <v>0</v>
      </c>
      <c r="L4767" s="324">
        <f>ROUND(SUMIF('VGT-Bewegungsdaten'!B:B,$A4767,'VGT-Bewegungsdaten'!D:D),2)</f>
        <v>0</v>
      </c>
      <c r="N4767" s="376" t="s">
        <v>4930</v>
      </c>
      <c r="O4767" s="376" t="s">
        <v>4950</v>
      </c>
      <c r="P4767" s="326">
        <f>ROUND(SUMIF('AV-Bewegungsdaten'!B:B,A4767,'AV-Bewegungsdaten'!C:C),3)</f>
        <v>0</v>
      </c>
      <c r="Q4767" s="324">
        <f>ROUND(SUMIF('AV-Bewegungsdaten'!B:B,$A4767,'AV-Bewegungsdaten'!D:D),2)</f>
        <v>0</v>
      </c>
      <c r="T4767" s="327"/>
      <c r="U4767" s="326">
        <f>ROUND(SUMIF('DV-Bewegungsdaten'!B:B,Kategorien!A4767,'DV-Bewegungsdaten'!D:D),3)</f>
        <v>0</v>
      </c>
      <c r="V4767" s="324">
        <f>ROUND(SUMIF('DV-Bewegungsdaten'!B:B,Kategorien!A4767,'DV-Bewegungsdaten'!E:E),3)</f>
        <v>0</v>
      </c>
      <c r="Z4767" s="407">
        <f>ROUND(SUMIF('MSZ-Bewegungsdaten'!B:B,A4767,'MSZ-Bewegungsdaten'!C:C),3)</f>
        <v>0</v>
      </c>
      <c r="AA4767" s="324">
        <f>ROUND(SUMIF('MSZ-Bewegungsdaten'!$B:$B,$A4767,'MSZ-Bewegungsdaten'!$D:$D),2)</f>
        <v>0</v>
      </c>
      <c r="AB4767" s="325"/>
      <c r="AC4767" s="325"/>
      <c r="AD4767" s="390">
        <f t="shared" si="985"/>
        <v>5.1040000000000001</v>
      </c>
      <c r="AE4767" s="390">
        <f t="shared" si="986"/>
        <v>6.7969999999999997</v>
      </c>
      <c r="AF4767" s="390">
        <f t="shared" si="987"/>
        <v>7.9349999999999996</v>
      </c>
      <c r="AG4767" s="390">
        <f t="shared" si="988"/>
        <v>7.8379999999999992</v>
      </c>
      <c r="AH4767" s="390">
        <f t="shared" si="989"/>
        <v>7.48</v>
      </c>
      <c r="AI4767" s="390">
        <f t="shared" si="990"/>
        <v>8.1</v>
      </c>
      <c r="AJ4767" s="390">
        <f t="shared" si="991"/>
        <v>7.093</v>
      </c>
      <c r="AK4767" s="390">
        <f t="shared" si="992"/>
        <v>7.6340000000000003</v>
      </c>
      <c r="AL4767" s="390">
        <f t="shared" si="993"/>
        <v>7.6649999999999991</v>
      </c>
      <c r="AM4767" s="390">
        <f t="shared" si="994"/>
        <v>7.2219999999999995</v>
      </c>
      <c r="AN4767" s="390">
        <f t="shared" si="995"/>
        <v>6.6269999999999998</v>
      </c>
      <c r="AO4767" s="390">
        <f t="shared" si="996"/>
        <v>7.3140000000000001</v>
      </c>
    </row>
    <row r="4768" spans="1:41" ht="15" customHeight="1" x14ac:dyDescent="0.25">
      <c r="A4768" s="127" t="s">
        <v>6641</v>
      </c>
      <c r="B4768" s="125" t="s">
        <v>169</v>
      </c>
      <c r="C4768" s="125" t="s">
        <v>6593</v>
      </c>
      <c r="D4768" s="125" t="s">
        <v>4817</v>
      </c>
      <c r="F4768" s="126">
        <v>12.2</v>
      </c>
      <c r="G4768" s="126">
        <v>12.6</v>
      </c>
      <c r="H4768" s="126">
        <v>10.08</v>
      </c>
      <c r="I4768" s="126">
        <v>3.7</v>
      </c>
      <c r="J4768" s="317"/>
      <c r="K4768" s="323">
        <f>ROUND(SUMIF('VGT-Bewegungsdaten'!B:B,A4768,'VGT-Bewegungsdaten'!C:C),3)</f>
        <v>0</v>
      </c>
      <c r="L4768" s="324">
        <f>ROUND(SUMIF('VGT-Bewegungsdaten'!B:B,$A4768,'VGT-Bewegungsdaten'!D:D),2)</f>
        <v>0</v>
      </c>
      <c r="N4768" s="376" t="s">
        <v>4930</v>
      </c>
      <c r="O4768" s="376" t="s">
        <v>4950</v>
      </c>
      <c r="P4768" s="326">
        <f>ROUND(SUMIF('AV-Bewegungsdaten'!B:B,A4768,'AV-Bewegungsdaten'!C:C),3)</f>
        <v>0</v>
      </c>
      <c r="Q4768" s="324">
        <f>ROUND(SUMIF('AV-Bewegungsdaten'!B:B,$A4768,'AV-Bewegungsdaten'!D:D),2)</f>
        <v>0</v>
      </c>
      <c r="T4768" s="327"/>
      <c r="U4768" s="326">
        <f>ROUND(SUMIF('DV-Bewegungsdaten'!B:B,Kategorien!A4768,'DV-Bewegungsdaten'!D:D),3)</f>
        <v>0</v>
      </c>
      <c r="V4768" s="324">
        <f>ROUND(SUMIF('DV-Bewegungsdaten'!B:B,Kategorien!A4768,'DV-Bewegungsdaten'!E:E),3)</f>
        <v>0</v>
      </c>
      <c r="Z4768" s="407">
        <f>ROUND(SUMIF('MSZ-Bewegungsdaten'!B:B,A4768,'MSZ-Bewegungsdaten'!C:C),3)</f>
        <v>0</v>
      </c>
      <c r="AA4768" s="324">
        <f>ROUND(SUMIF('MSZ-Bewegungsdaten'!$B:$B,$A4768,'MSZ-Bewegungsdaten'!$D:$D),2)</f>
        <v>0</v>
      </c>
      <c r="AB4768" s="325"/>
      <c r="AC4768" s="325"/>
      <c r="AD4768" s="390">
        <f t="shared" si="985"/>
        <v>6.694</v>
      </c>
      <c r="AE4768" s="390">
        <f t="shared" si="986"/>
        <v>8.3870000000000005</v>
      </c>
      <c r="AF4768" s="390">
        <f t="shared" si="987"/>
        <v>9.5249999999999986</v>
      </c>
      <c r="AG4768" s="390">
        <f t="shared" si="988"/>
        <v>9.427999999999999</v>
      </c>
      <c r="AH4768" s="390">
        <f t="shared" si="989"/>
        <v>9.07</v>
      </c>
      <c r="AI4768" s="390">
        <f t="shared" si="990"/>
        <v>9.69</v>
      </c>
      <c r="AJ4768" s="390">
        <f t="shared" si="991"/>
        <v>8.6829999999999998</v>
      </c>
      <c r="AK4768" s="390">
        <f t="shared" si="992"/>
        <v>9.2240000000000002</v>
      </c>
      <c r="AL4768" s="390">
        <f t="shared" si="993"/>
        <v>9.254999999999999</v>
      </c>
      <c r="AM4768" s="390">
        <f t="shared" si="994"/>
        <v>8.8119999999999994</v>
      </c>
      <c r="AN4768" s="390">
        <f t="shared" si="995"/>
        <v>8.2169999999999987</v>
      </c>
      <c r="AO4768" s="390">
        <f t="shared" si="996"/>
        <v>8.9039999999999999</v>
      </c>
    </row>
    <row r="4769" spans="1:41" ht="15" customHeight="1" x14ac:dyDescent="0.25">
      <c r="A4769" s="127" t="s">
        <v>6642</v>
      </c>
      <c r="B4769" s="125" t="s">
        <v>169</v>
      </c>
      <c r="C4769" s="125" t="s">
        <v>6593</v>
      </c>
      <c r="D4769" s="125" t="s">
        <v>4818</v>
      </c>
      <c r="F4769" s="126">
        <v>11.87</v>
      </c>
      <c r="G4769" s="126">
        <v>12.27</v>
      </c>
      <c r="H4769" s="126">
        <v>9.82</v>
      </c>
      <c r="I4769" s="126">
        <v>3.37</v>
      </c>
      <c r="J4769" s="317"/>
      <c r="K4769" s="323">
        <f>ROUND(SUMIF('VGT-Bewegungsdaten'!B:B,A4769,'VGT-Bewegungsdaten'!C:C),3)</f>
        <v>0</v>
      </c>
      <c r="L4769" s="324">
        <f>ROUND(SUMIF('VGT-Bewegungsdaten'!B:B,$A4769,'VGT-Bewegungsdaten'!D:D),2)</f>
        <v>0</v>
      </c>
      <c r="N4769" s="376" t="s">
        <v>4930</v>
      </c>
      <c r="O4769" s="376" t="s">
        <v>4950</v>
      </c>
      <c r="P4769" s="326">
        <f>ROUND(SUMIF('AV-Bewegungsdaten'!B:B,A4769,'AV-Bewegungsdaten'!C:C),3)</f>
        <v>0</v>
      </c>
      <c r="Q4769" s="324">
        <f>ROUND(SUMIF('AV-Bewegungsdaten'!B:B,$A4769,'AV-Bewegungsdaten'!D:D),2)</f>
        <v>0</v>
      </c>
      <c r="T4769" s="327"/>
      <c r="U4769" s="326">
        <f>ROUND(SUMIF('DV-Bewegungsdaten'!B:B,Kategorien!A4769,'DV-Bewegungsdaten'!D:D),3)</f>
        <v>0</v>
      </c>
      <c r="V4769" s="324">
        <f>ROUND(SUMIF('DV-Bewegungsdaten'!B:B,Kategorien!A4769,'DV-Bewegungsdaten'!E:E),3)</f>
        <v>0</v>
      </c>
      <c r="Z4769" s="407">
        <f>ROUND(SUMIF('MSZ-Bewegungsdaten'!B:B,A4769,'MSZ-Bewegungsdaten'!C:C),3)</f>
        <v>0</v>
      </c>
      <c r="AA4769" s="324">
        <f>ROUND(SUMIF('MSZ-Bewegungsdaten'!$B:$B,$A4769,'MSZ-Bewegungsdaten'!$D:$D),2)</f>
        <v>0</v>
      </c>
      <c r="AB4769" s="325"/>
      <c r="AC4769" s="325"/>
      <c r="AD4769" s="390">
        <f t="shared" si="985"/>
        <v>6.3639999999999999</v>
      </c>
      <c r="AE4769" s="390">
        <f t="shared" si="986"/>
        <v>8.0569999999999986</v>
      </c>
      <c r="AF4769" s="390">
        <f t="shared" si="987"/>
        <v>9.1950000000000003</v>
      </c>
      <c r="AG4769" s="390">
        <f t="shared" si="988"/>
        <v>9.097999999999999</v>
      </c>
      <c r="AH4769" s="390">
        <f t="shared" si="989"/>
        <v>8.74</v>
      </c>
      <c r="AI4769" s="390">
        <f t="shared" si="990"/>
        <v>9.36</v>
      </c>
      <c r="AJ4769" s="390">
        <f t="shared" si="991"/>
        <v>8.3529999999999998</v>
      </c>
      <c r="AK4769" s="390">
        <f t="shared" si="992"/>
        <v>8.8940000000000001</v>
      </c>
      <c r="AL4769" s="390">
        <f t="shared" si="993"/>
        <v>8.9249999999999989</v>
      </c>
      <c r="AM4769" s="390">
        <f t="shared" si="994"/>
        <v>8.4819999999999993</v>
      </c>
      <c r="AN4769" s="390">
        <f t="shared" si="995"/>
        <v>7.8869999999999996</v>
      </c>
      <c r="AO4769" s="390">
        <f t="shared" si="996"/>
        <v>8.5739999999999998</v>
      </c>
    </row>
    <row r="4770" spans="1:41" ht="15" customHeight="1" x14ac:dyDescent="0.25">
      <c r="A4770" s="127" t="s">
        <v>6643</v>
      </c>
      <c r="B4770" s="125" t="s">
        <v>169</v>
      </c>
      <c r="C4770" s="125" t="s">
        <v>6593</v>
      </c>
      <c r="D4770" s="125" t="s">
        <v>6246</v>
      </c>
      <c r="F4770" s="126">
        <v>10.61</v>
      </c>
      <c r="G4770" s="126">
        <v>11.01</v>
      </c>
      <c r="H4770" s="126">
        <v>8.81</v>
      </c>
      <c r="I4770" s="126">
        <v>2.11</v>
      </c>
      <c r="J4770" s="317"/>
      <c r="K4770" s="323">
        <f>ROUND(SUMIF('VGT-Bewegungsdaten'!B:B,A4770,'VGT-Bewegungsdaten'!C:C),3)</f>
        <v>0</v>
      </c>
      <c r="L4770" s="324">
        <f>ROUND(SUMIF('VGT-Bewegungsdaten'!B:B,$A4770,'VGT-Bewegungsdaten'!D:D),2)</f>
        <v>0</v>
      </c>
      <c r="N4770" s="376" t="s">
        <v>4930</v>
      </c>
      <c r="O4770" s="376" t="s">
        <v>4950</v>
      </c>
      <c r="P4770" s="326">
        <f>ROUND(SUMIF('AV-Bewegungsdaten'!B:B,A4770,'AV-Bewegungsdaten'!C:C),3)</f>
        <v>0</v>
      </c>
      <c r="Q4770" s="324">
        <f>ROUND(SUMIF('AV-Bewegungsdaten'!B:B,$A4770,'AV-Bewegungsdaten'!D:D),2)</f>
        <v>0</v>
      </c>
      <c r="T4770" s="327"/>
      <c r="U4770" s="326">
        <f>ROUND(SUMIF('DV-Bewegungsdaten'!B:B,Kategorien!A4770,'DV-Bewegungsdaten'!D:D),3)</f>
        <v>0</v>
      </c>
      <c r="V4770" s="324">
        <f>ROUND(SUMIF('DV-Bewegungsdaten'!B:B,Kategorien!A4770,'DV-Bewegungsdaten'!E:E),3)</f>
        <v>0</v>
      </c>
      <c r="Z4770" s="407">
        <f>ROUND(SUMIF('MSZ-Bewegungsdaten'!B:B,A4770,'MSZ-Bewegungsdaten'!C:C),3)</f>
        <v>0</v>
      </c>
      <c r="AA4770" s="324">
        <f>ROUND(SUMIF('MSZ-Bewegungsdaten'!$B:$B,$A4770,'MSZ-Bewegungsdaten'!$D:$D),2)</f>
        <v>0</v>
      </c>
      <c r="AB4770" s="325"/>
      <c r="AC4770" s="325"/>
      <c r="AD4770" s="390">
        <f t="shared" si="985"/>
        <v>5.1040000000000001</v>
      </c>
      <c r="AE4770" s="390">
        <f t="shared" si="986"/>
        <v>6.7969999999999997</v>
      </c>
      <c r="AF4770" s="390">
        <f t="shared" si="987"/>
        <v>7.9349999999999996</v>
      </c>
      <c r="AG4770" s="390">
        <f t="shared" si="988"/>
        <v>7.8379999999999992</v>
      </c>
      <c r="AH4770" s="390">
        <f t="shared" si="989"/>
        <v>7.48</v>
      </c>
      <c r="AI4770" s="390">
        <f t="shared" si="990"/>
        <v>8.1</v>
      </c>
      <c r="AJ4770" s="390">
        <f t="shared" si="991"/>
        <v>7.093</v>
      </c>
      <c r="AK4770" s="390">
        <f t="shared" si="992"/>
        <v>7.6340000000000003</v>
      </c>
      <c r="AL4770" s="390">
        <f t="shared" si="993"/>
        <v>7.6649999999999991</v>
      </c>
      <c r="AM4770" s="390">
        <f t="shared" si="994"/>
        <v>7.2219999999999995</v>
      </c>
      <c r="AN4770" s="390">
        <f t="shared" si="995"/>
        <v>6.6269999999999998</v>
      </c>
      <c r="AO4770" s="390">
        <f t="shared" si="996"/>
        <v>7.3140000000000001</v>
      </c>
    </row>
    <row r="4771" spans="1:41" ht="15" customHeight="1" x14ac:dyDescent="0.25">
      <c r="A4771" s="127" t="s">
        <v>6644</v>
      </c>
      <c r="B4771" s="125" t="s">
        <v>169</v>
      </c>
      <c r="C4771" s="125" t="s">
        <v>6596</v>
      </c>
      <c r="D4771" s="125" t="s">
        <v>4817</v>
      </c>
      <c r="F4771" s="126">
        <v>12.2</v>
      </c>
      <c r="G4771" s="126">
        <v>12.6</v>
      </c>
      <c r="H4771" s="126">
        <v>10.08</v>
      </c>
      <c r="I4771" s="126">
        <v>3.7</v>
      </c>
      <c r="J4771" s="317"/>
      <c r="K4771" s="323">
        <f>ROUND(SUMIF('VGT-Bewegungsdaten'!B:B,A4771,'VGT-Bewegungsdaten'!C:C),3)</f>
        <v>0</v>
      </c>
      <c r="L4771" s="324">
        <f>ROUND(SUMIF('VGT-Bewegungsdaten'!B:B,$A4771,'VGT-Bewegungsdaten'!D:D),2)</f>
        <v>0</v>
      </c>
      <c r="N4771" s="376" t="s">
        <v>4930</v>
      </c>
      <c r="O4771" s="376" t="s">
        <v>4950</v>
      </c>
      <c r="P4771" s="326">
        <f>ROUND(SUMIF('AV-Bewegungsdaten'!B:B,A4771,'AV-Bewegungsdaten'!C:C),3)</f>
        <v>0</v>
      </c>
      <c r="Q4771" s="324">
        <f>ROUND(SUMIF('AV-Bewegungsdaten'!B:B,$A4771,'AV-Bewegungsdaten'!D:D),2)</f>
        <v>0</v>
      </c>
      <c r="T4771" s="327"/>
      <c r="U4771" s="326">
        <f>ROUND(SUMIF('DV-Bewegungsdaten'!B:B,Kategorien!A4771,'DV-Bewegungsdaten'!D:D),3)</f>
        <v>0</v>
      </c>
      <c r="V4771" s="324">
        <f>ROUND(SUMIF('DV-Bewegungsdaten'!B:B,Kategorien!A4771,'DV-Bewegungsdaten'!E:E),3)</f>
        <v>0</v>
      </c>
      <c r="Z4771" s="407">
        <f>ROUND(SUMIF('MSZ-Bewegungsdaten'!B:B,A4771,'MSZ-Bewegungsdaten'!C:C),3)</f>
        <v>0</v>
      </c>
      <c r="AA4771" s="324">
        <f>ROUND(SUMIF('MSZ-Bewegungsdaten'!$B:$B,$A4771,'MSZ-Bewegungsdaten'!$D:$D),2)</f>
        <v>0</v>
      </c>
      <c r="AB4771" s="325"/>
      <c r="AC4771" s="325"/>
      <c r="AD4771" s="390">
        <f t="shared" si="985"/>
        <v>6.694</v>
      </c>
      <c r="AE4771" s="390">
        <f t="shared" si="986"/>
        <v>8.3870000000000005</v>
      </c>
      <c r="AF4771" s="390">
        <f t="shared" si="987"/>
        <v>9.5249999999999986</v>
      </c>
      <c r="AG4771" s="390">
        <f t="shared" si="988"/>
        <v>9.427999999999999</v>
      </c>
      <c r="AH4771" s="390">
        <f t="shared" si="989"/>
        <v>9.07</v>
      </c>
      <c r="AI4771" s="390">
        <f t="shared" si="990"/>
        <v>9.69</v>
      </c>
      <c r="AJ4771" s="390">
        <f t="shared" si="991"/>
        <v>8.6829999999999998</v>
      </c>
      <c r="AK4771" s="390">
        <f t="shared" si="992"/>
        <v>9.2240000000000002</v>
      </c>
      <c r="AL4771" s="390">
        <f t="shared" si="993"/>
        <v>9.254999999999999</v>
      </c>
      <c r="AM4771" s="390">
        <f t="shared" si="994"/>
        <v>8.8119999999999994</v>
      </c>
      <c r="AN4771" s="390">
        <f t="shared" si="995"/>
        <v>8.2169999999999987</v>
      </c>
      <c r="AO4771" s="390">
        <f t="shared" si="996"/>
        <v>8.9039999999999999</v>
      </c>
    </row>
    <row r="4772" spans="1:41" ht="15" customHeight="1" x14ac:dyDescent="0.25">
      <c r="A4772" s="127" t="s">
        <v>6645</v>
      </c>
      <c r="B4772" s="125" t="s">
        <v>169</v>
      </c>
      <c r="C4772" s="125" t="s">
        <v>6596</v>
      </c>
      <c r="D4772" s="125" t="s">
        <v>4818</v>
      </c>
      <c r="F4772" s="126">
        <v>11.87</v>
      </c>
      <c r="G4772" s="126">
        <v>12.27</v>
      </c>
      <c r="H4772" s="126">
        <v>9.82</v>
      </c>
      <c r="I4772" s="126">
        <v>3.37</v>
      </c>
      <c r="J4772" s="317"/>
      <c r="K4772" s="323">
        <f>ROUND(SUMIF('VGT-Bewegungsdaten'!B:B,A4772,'VGT-Bewegungsdaten'!C:C),3)</f>
        <v>0</v>
      </c>
      <c r="L4772" s="324">
        <f>ROUND(SUMIF('VGT-Bewegungsdaten'!B:B,$A4772,'VGT-Bewegungsdaten'!D:D),2)</f>
        <v>0</v>
      </c>
      <c r="N4772" s="376" t="s">
        <v>4930</v>
      </c>
      <c r="O4772" s="376" t="s">
        <v>4950</v>
      </c>
      <c r="P4772" s="326">
        <f>ROUND(SUMIF('AV-Bewegungsdaten'!B:B,A4772,'AV-Bewegungsdaten'!C:C),3)</f>
        <v>0</v>
      </c>
      <c r="Q4772" s="324">
        <f>ROUND(SUMIF('AV-Bewegungsdaten'!B:B,$A4772,'AV-Bewegungsdaten'!D:D),2)</f>
        <v>0</v>
      </c>
      <c r="T4772" s="327"/>
      <c r="U4772" s="326">
        <f>ROUND(SUMIF('DV-Bewegungsdaten'!B:B,Kategorien!A4772,'DV-Bewegungsdaten'!D:D),3)</f>
        <v>0</v>
      </c>
      <c r="V4772" s="324">
        <f>ROUND(SUMIF('DV-Bewegungsdaten'!B:B,Kategorien!A4772,'DV-Bewegungsdaten'!E:E),3)</f>
        <v>0</v>
      </c>
      <c r="Z4772" s="407">
        <f>ROUND(SUMIF('MSZ-Bewegungsdaten'!B:B,A4772,'MSZ-Bewegungsdaten'!C:C),3)</f>
        <v>0</v>
      </c>
      <c r="AA4772" s="324">
        <f>ROUND(SUMIF('MSZ-Bewegungsdaten'!$B:$B,$A4772,'MSZ-Bewegungsdaten'!$D:$D),2)</f>
        <v>0</v>
      </c>
      <c r="AB4772" s="325"/>
      <c r="AC4772" s="325"/>
      <c r="AD4772" s="390">
        <f t="shared" si="985"/>
        <v>6.3639999999999999</v>
      </c>
      <c r="AE4772" s="390">
        <f t="shared" si="986"/>
        <v>8.0569999999999986</v>
      </c>
      <c r="AF4772" s="390">
        <f t="shared" si="987"/>
        <v>9.1950000000000003</v>
      </c>
      <c r="AG4772" s="390">
        <f t="shared" si="988"/>
        <v>9.097999999999999</v>
      </c>
      <c r="AH4772" s="390">
        <f t="shared" si="989"/>
        <v>8.74</v>
      </c>
      <c r="AI4772" s="390">
        <f t="shared" si="990"/>
        <v>9.36</v>
      </c>
      <c r="AJ4772" s="390">
        <f t="shared" si="991"/>
        <v>8.3529999999999998</v>
      </c>
      <c r="AK4772" s="390">
        <f t="shared" si="992"/>
        <v>8.8940000000000001</v>
      </c>
      <c r="AL4772" s="390">
        <f t="shared" si="993"/>
        <v>8.9249999999999989</v>
      </c>
      <c r="AM4772" s="390">
        <f t="shared" si="994"/>
        <v>8.4819999999999993</v>
      </c>
      <c r="AN4772" s="390">
        <f t="shared" si="995"/>
        <v>7.8869999999999996</v>
      </c>
      <c r="AO4772" s="390">
        <f t="shared" si="996"/>
        <v>8.5739999999999998</v>
      </c>
    </row>
    <row r="4773" spans="1:41" ht="15" customHeight="1" x14ac:dyDescent="0.25">
      <c r="A4773" s="127" t="s">
        <v>6646</v>
      </c>
      <c r="B4773" s="125" t="s">
        <v>169</v>
      </c>
      <c r="C4773" s="125" t="s">
        <v>6596</v>
      </c>
      <c r="D4773" s="125" t="s">
        <v>6246</v>
      </c>
      <c r="F4773" s="126">
        <v>10.61</v>
      </c>
      <c r="G4773" s="126">
        <v>11.01</v>
      </c>
      <c r="H4773" s="126">
        <v>8.81</v>
      </c>
      <c r="I4773" s="126">
        <v>2.11</v>
      </c>
      <c r="J4773" s="317"/>
      <c r="K4773" s="323">
        <f>ROUND(SUMIF('VGT-Bewegungsdaten'!B:B,A4773,'VGT-Bewegungsdaten'!C:C),3)</f>
        <v>0</v>
      </c>
      <c r="L4773" s="324">
        <f>ROUND(SUMIF('VGT-Bewegungsdaten'!B:B,$A4773,'VGT-Bewegungsdaten'!D:D),2)</f>
        <v>0</v>
      </c>
      <c r="N4773" s="376" t="s">
        <v>4930</v>
      </c>
      <c r="O4773" s="376" t="s">
        <v>4950</v>
      </c>
      <c r="P4773" s="326">
        <f>ROUND(SUMIF('AV-Bewegungsdaten'!B:B,A4773,'AV-Bewegungsdaten'!C:C),3)</f>
        <v>0</v>
      </c>
      <c r="Q4773" s="324">
        <f>ROUND(SUMIF('AV-Bewegungsdaten'!B:B,$A4773,'AV-Bewegungsdaten'!D:D),2)</f>
        <v>0</v>
      </c>
      <c r="T4773" s="327"/>
      <c r="U4773" s="326">
        <f>ROUND(SUMIF('DV-Bewegungsdaten'!B:B,Kategorien!A4773,'DV-Bewegungsdaten'!D:D),3)</f>
        <v>0</v>
      </c>
      <c r="V4773" s="324">
        <f>ROUND(SUMIF('DV-Bewegungsdaten'!B:B,Kategorien!A4773,'DV-Bewegungsdaten'!E:E),3)</f>
        <v>0</v>
      </c>
      <c r="Z4773" s="407">
        <f>ROUND(SUMIF('MSZ-Bewegungsdaten'!B:B,A4773,'MSZ-Bewegungsdaten'!C:C),3)</f>
        <v>0</v>
      </c>
      <c r="AA4773" s="324">
        <f>ROUND(SUMIF('MSZ-Bewegungsdaten'!$B:$B,$A4773,'MSZ-Bewegungsdaten'!$D:$D),2)</f>
        <v>0</v>
      </c>
      <c r="AB4773" s="325"/>
      <c r="AC4773" s="325"/>
      <c r="AD4773" s="390">
        <f t="shared" si="985"/>
        <v>5.1040000000000001</v>
      </c>
      <c r="AE4773" s="390">
        <f t="shared" si="986"/>
        <v>6.7969999999999997</v>
      </c>
      <c r="AF4773" s="390">
        <f t="shared" si="987"/>
        <v>7.9349999999999996</v>
      </c>
      <c r="AG4773" s="390">
        <f t="shared" si="988"/>
        <v>7.8379999999999992</v>
      </c>
      <c r="AH4773" s="390">
        <f t="shared" si="989"/>
        <v>7.48</v>
      </c>
      <c r="AI4773" s="390">
        <f t="shared" si="990"/>
        <v>8.1</v>
      </c>
      <c r="AJ4773" s="390">
        <f t="shared" si="991"/>
        <v>7.093</v>
      </c>
      <c r="AK4773" s="390">
        <f t="shared" si="992"/>
        <v>7.6340000000000003</v>
      </c>
      <c r="AL4773" s="390">
        <f t="shared" si="993"/>
        <v>7.6649999999999991</v>
      </c>
      <c r="AM4773" s="390">
        <f t="shared" si="994"/>
        <v>7.2219999999999995</v>
      </c>
      <c r="AN4773" s="390">
        <f t="shared" si="995"/>
        <v>6.6269999999999998</v>
      </c>
      <c r="AO4773" s="390">
        <f t="shared" si="996"/>
        <v>7.3140000000000001</v>
      </c>
    </row>
    <row r="4774" spans="1:41" ht="15" customHeight="1" x14ac:dyDescent="0.25">
      <c r="A4774" s="127" t="s">
        <v>6647</v>
      </c>
      <c r="B4774" s="125" t="s">
        <v>169</v>
      </c>
      <c r="C4774" s="125" t="s">
        <v>6599</v>
      </c>
      <c r="D4774" s="125" t="s">
        <v>4817</v>
      </c>
      <c r="F4774" s="126">
        <v>12.2</v>
      </c>
      <c r="G4774" s="126">
        <v>12.6</v>
      </c>
      <c r="H4774" s="126">
        <v>10.08</v>
      </c>
      <c r="I4774" s="126">
        <v>3.7</v>
      </c>
      <c r="J4774" s="317"/>
      <c r="K4774" s="323">
        <f>ROUND(SUMIF('VGT-Bewegungsdaten'!B:B,A4774,'VGT-Bewegungsdaten'!C:C),3)</f>
        <v>0</v>
      </c>
      <c r="L4774" s="324">
        <f>ROUND(SUMIF('VGT-Bewegungsdaten'!B:B,$A4774,'VGT-Bewegungsdaten'!D:D),2)</f>
        <v>0</v>
      </c>
      <c r="N4774" s="376" t="s">
        <v>4930</v>
      </c>
      <c r="O4774" s="376" t="s">
        <v>4950</v>
      </c>
      <c r="P4774" s="326">
        <f>ROUND(SUMIF('AV-Bewegungsdaten'!B:B,A4774,'AV-Bewegungsdaten'!C:C),3)</f>
        <v>0</v>
      </c>
      <c r="Q4774" s="324">
        <f>ROUND(SUMIF('AV-Bewegungsdaten'!B:B,$A4774,'AV-Bewegungsdaten'!D:D),2)</f>
        <v>0</v>
      </c>
      <c r="T4774" s="327"/>
      <c r="U4774" s="326">
        <f>ROUND(SUMIF('DV-Bewegungsdaten'!B:B,Kategorien!A4774,'DV-Bewegungsdaten'!D:D),3)</f>
        <v>0</v>
      </c>
      <c r="V4774" s="324">
        <f>ROUND(SUMIF('DV-Bewegungsdaten'!B:B,Kategorien!A4774,'DV-Bewegungsdaten'!E:E),3)</f>
        <v>0</v>
      </c>
      <c r="Z4774" s="407">
        <f>ROUND(SUMIF('MSZ-Bewegungsdaten'!B:B,A4774,'MSZ-Bewegungsdaten'!C:C),3)</f>
        <v>0</v>
      </c>
      <c r="AA4774" s="324">
        <f>ROUND(SUMIF('MSZ-Bewegungsdaten'!$B:$B,$A4774,'MSZ-Bewegungsdaten'!$D:$D),2)</f>
        <v>0</v>
      </c>
      <c r="AB4774" s="325"/>
      <c r="AC4774" s="325"/>
      <c r="AD4774" s="390">
        <f t="shared" si="985"/>
        <v>6.694</v>
      </c>
      <c r="AE4774" s="390">
        <f t="shared" si="986"/>
        <v>8.3870000000000005</v>
      </c>
      <c r="AF4774" s="390">
        <f t="shared" si="987"/>
        <v>9.5249999999999986</v>
      </c>
      <c r="AG4774" s="390">
        <f t="shared" si="988"/>
        <v>9.427999999999999</v>
      </c>
      <c r="AH4774" s="390">
        <f t="shared" si="989"/>
        <v>9.07</v>
      </c>
      <c r="AI4774" s="390">
        <f t="shared" si="990"/>
        <v>9.69</v>
      </c>
      <c r="AJ4774" s="390">
        <f t="shared" si="991"/>
        <v>8.6829999999999998</v>
      </c>
      <c r="AK4774" s="390">
        <f t="shared" si="992"/>
        <v>9.2240000000000002</v>
      </c>
      <c r="AL4774" s="390">
        <f t="shared" si="993"/>
        <v>9.254999999999999</v>
      </c>
      <c r="AM4774" s="390">
        <f t="shared" si="994"/>
        <v>8.8119999999999994</v>
      </c>
      <c r="AN4774" s="390">
        <f t="shared" si="995"/>
        <v>8.2169999999999987</v>
      </c>
      <c r="AO4774" s="390">
        <f t="shared" si="996"/>
        <v>8.9039999999999999</v>
      </c>
    </row>
    <row r="4775" spans="1:41" ht="15" customHeight="1" x14ac:dyDescent="0.25">
      <c r="A4775" s="127" t="s">
        <v>6648</v>
      </c>
      <c r="B4775" s="125" t="s">
        <v>169</v>
      </c>
      <c r="C4775" s="125" t="s">
        <v>6599</v>
      </c>
      <c r="D4775" s="125" t="s">
        <v>4818</v>
      </c>
      <c r="F4775" s="126">
        <v>11.87</v>
      </c>
      <c r="G4775" s="126">
        <v>12.27</v>
      </c>
      <c r="H4775" s="126">
        <v>9.82</v>
      </c>
      <c r="I4775" s="126">
        <v>3.37</v>
      </c>
      <c r="J4775" s="317"/>
      <c r="K4775" s="323">
        <f>ROUND(SUMIF('VGT-Bewegungsdaten'!B:B,A4775,'VGT-Bewegungsdaten'!C:C),3)</f>
        <v>0</v>
      </c>
      <c r="L4775" s="324">
        <f>ROUND(SUMIF('VGT-Bewegungsdaten'!B:B,$A4775,'VGT-Bewegungsdaten'!D:D),2)</f>
        <v>0</v>
      </c>
      <c r="N4775" s="376" t="s">
        <v>4930</v>
      </c>
      <c r="O4775" s="376" t="s">
        <v>4950</v>
      </c>
      <c r="P4775" s="326">
        <f>ROUND(SUMIF('AV-Bewegungsdaten'!B:B,A4775,'AV-Bewegungsdaten'!C:C),3)</f>
        <v>0</v>
      </c>
      <c r="Q4775" s="324">
        <f>ROUND(SUMIF('AV-Bewegungsdaten'!B:B,$A4775,'AV-Bewegungsdaten'!D:D),2)</f>
        <v>0</v>
      </c>
      <c r="T4775" s="327"/>
      <c r="U4775" s="326">
        <f>ROUND(SUMIF('DV-Bewegungsdaten'!B:B,Kategorien!A4775,'DV-Bewegungsdaten'!D:D),3)</f>
        <v>0</v>
      </c>
      <c r="V4775" s="324">
        <f>ROUND(SUMIF('DV-Bewegungsdaten'!B:B,Kategorien!A4775,'DV-Bewegungsdaten'!E:E),3)</f>
        <v>0</v>
      </c>
      <c r="Z4775" s="407">
        <f>ROUND(SUMIF('MSZ-Bewegungsdaten'!B:B,A4775,'MSZ-Bewegungsdaten'!C:C),3)</f>
        <v>0</v>
      </c>
      <c r="AA4775" s="324">
        <f>ROUND(SUMIF('MSZ-Bewegungsdaten'!$B:$B,$A4775,'MSZ-Bewegungsdaten'!$D:$D),2)</f>
        <v>0</v>
      </c>
      <c r="AB4775" s="325"/>
      <c r="AC4775" s="325"/>
      <c r="AD4775" s="390">
        <f t="shared" si="985"/>
        <v>6.3639999999999999</v>
      </c>
      <c r="AE4775" s="390">
        <f t="shared" si="986"/>
        <v>8.0569999999999986</v>
      </c>
      <c r="AF4775" s="390">
        <f t="shared" si="987"/>
        <v>9.1950000000000003</v>
      </c>
      <c r="AG4775" s="390">
        <f t="shared" si="988"/>
        <v>9.097999999999999</v>
      </c>
      <c r="AH4775" s="390">
        <f t="shared" si="989"/>
        <v>8.74</v>
      </c>
      <c r="AI4775" s="390">
        <f t="shared" si="990"/>
        <v>9.36</v>
      </c>
      <c r="AJ4775" s="390">
        <f t="shared" si="991"/>
        <v>8.3529999999999998</v>
      </c>
      <c r="AK4775" s="390">
        <f t="shared" si="992"/>
        <v>8.8940000000000001</v>
      </c>
      <c r="AL4775" s="390">
        <f t="shared" si="993"/>
        <v>8.9249999999999989</v>
      </c>
      <c r="AM4775" s="390">
        <f t="shared" si="994"/>
        <v>8.4819999999999993</v>
      </c>
      <c r="AN4775" s="390">
        <f t="shared" si="995"/>
        <v>7.8869999999999996</v>
      </c>
      <c r="AO4775" s="390">
        <f t="shared" si="996"/>
        <v>8.5739999999999998</v>
      </c>
    </row>
    <row r="4776" spans="1:41" ht="15" customHeight="1" x14ac:dyDescent="0.25">
      <c r="A4776" s="127" t="s">
        <v>6649</v>
      </c>
      <c r="B4776" s="125" t="s">
        <v>169</v>
      </c>
      <c r="C4776" s="125" t="s">
        <v>6599</v>
      </c>
      <c r="D4776" s="125" t="s">
        <v>6246</v>
      </c>
      <c r="F4776" s="126">
        <v>10.61</v>
      </c>
      <c r="G4776" s="126">
        <v>11.01</v>
      </c>
      <c r="H4776" s="126">
        <v>8.81</v>
      </c>
      <c r="I4776" s="126">
        <v>2.11</v>
      </c>
      <c r="J4776" s="317"/>
      <c r="K4776" s="323">
        <f>ROUND(SUMIF('VGT-Bewegungsdaten'!B:B,A4776,'VGT-Bewegungsdaten'!C:C),3)</f>
        <v>0</v>
      </c>
      <c r="L4776" s="324">
        <f>ROUND(SUMIF('VGT-Bewegungsdaten'!B:B,$A4776,'VGT-Bewegungsdaten'!D:D),2)</f>
        <v>0</v>
      </c>
      <c r="N4776" s="376" t="s">
        <v>4930</v>
      </c>
      <c r="O4776" s="376" t="s">
        <v>4950</v>
      </c>
      <c r="P4776" s="326">
        <f>ROUND(SUMIF('AV-Bewegungsdaten'!B:B,A4776,'AV-Bewegungsdaten'!C:C),3)</f>
        <v>0</v>
      </c>
      <c r="Q4776" s="324">
        <f>ROUND(SUMIF('AV-Bewegungsdaten'!B:B,$A4776,'AV-Bewegungsdaten'!D:D),2)</f>
        <v>0</v>
      </c>
      <c r="T4776" s="327"/>
      <c r="U4776" s="326">
        <f>ROUND(SUMIF('DV-Bewegungsdaten'!B:B,Kategorien!A4776,'DV-Bewegungsdaten'!D:D),3)</f>
        <v>0</v>
      </c>
      <c r="V4776" s="324">
        <f>ROUND(SUMIF('DV-Bewegungsdaten'!B:B,Kategorien!A4776,'DV-Bewegungsdaten'!E:E),3)</f>
        <v>0</v>
      </c>
      <c r="Z4776" s="407">
        <f>ROUND(SUMIF('MSZ-Bewegungsdaten'!B:B,A4776,'MSZ-Bewegungsdaten'!C:C),3)</f>
        <v>0</v>
      </c>
      <c r="AA4776" s="324">
        <f>ROUND(SUMIF('MSZ-Bewegungsdaten'!$B:$B,$A4776,'MSZ-Bewegungsdaten'!$D:$D),2)</f>
        <v>0</v>
      </c>
      <c r="AB4776" s="325"/>
      <c r="AC4776" s="325"/>
      <c r="AD4776" s="390">
        <f t="shared" si="985"/>
        <v>5.1040000000000001</v>
      </c>
      <c r="AE4776" s="390">
        <f t="shared" si="986"/>
        <v>6.7969999999999997</v>
      </c>
      <c r="AF4776" s="390">
        <f t="shared" si="987"/>
        <v>7.9349999999999996</v>
      </c>
      <c r="AG4776" s="390">
        <f t="shared" si="988"/>
        <v>7.8379999999999992</v>
      </c>
      <c r="AH4776" s="390">
        <f t="shared" si="989"/>
        <v>7.48</v>
      </c>
      <c r="AI4776" s="390">
        <f t="shared" si="990"/>
        <v>8.1</v>
      </c>
      <c r="AJ4776" s="390">
        <f t="shared" si="991"/>
        <v>7.093</v>
      </c>
      <c r="AK4776" s="390">
        <f t="shared" si="992"/>
        <v>7.6340000000000003</v>
      </c>
      <c r="AL4776" s="390">
        <f t="shared" si="993"/>
        <v>7.6649999999999991</v>
      </c>
      <c r="AM4776" s="390">
        <f t="shared" si="994"/>
        <v>7.2219999999999995</v>
      </c>
      <c r="AN4776" s="390">
        <f t="shared" si="995"/>
        <v>6.6269999999999998</v>
      </c>
      <c r="AO4776" s="390">
        <f t="shared" si="996"/>
        <v>7.3140000000000001</v>
      </c>
    </row>
    <row r="4777" spans="1:41" ht="15" customHeight="1" x14ac:dyDescent="0.25">
      <c r="A4777" s="127" t="s">
        <v>6650</v>
      </c>
      <c r="B4777" s="125" t="s">
        <v>169</v>
      </c>
      <c r="C4777" s="125" t="s">
        <v>6602</v>
      </c>
      <c r="D4777" s="125" t="s">
        <v>4817</v>
      </c>
      <c r="F4777" s="126">
        <v>12.2</v>
      </c>
      <c r="G4777" s="126">
        <v>12.6</v>
      </c>
      <c r="H4777" s="126">
        <v>10.08</v>
      </c>
      <c r="I4777" s="126">
        <v>3.7</v>
      </c>
      <c r="J4777" s="317"/>
      <c r="K4777" s="323">
        <f>ROUND(SUMIF('VGT-Bewegungsdaten'!B:B,A4777,'VGT-Bewegungsdaten'!C:C),3)</f>
        <v>0</v>
      </c>
      <c r="L4777" s="324">
        <f>ROUND(SUMIF('VGT-Bewegungsdaten'!B:B,$A4777,'VGT-Bewegungsdaten'!D:D),2)</f>
        <v>0</v>
      </c>
      <c r="N4777" s="376" t="s">
        <v>4930</v>
      </c>
      <c r="O4777" s="376" t="s">
        <v>4950</v>
      </c>
      <c r="P4777" s="326">
        <f>ROUND(SUMIF('AV-Bewegungsdaten'!B:B,A4777,'AV-Bewegungsdaten'!C:C),3)</f>
        <v>0</v>
      </c>
      <c r="Q4777" s="324">
        <f>ROUND(SUMIF('AV-Bewegungsdaten'!B:B,$A4777,'AV-Bewegungsdaten'!D:D),2)</f>
        <v>0</v>
      </c>
      <c r="T4777" s="327"/>
      <c r="U4777" s="326">
        <f>ROUND(SUMIF('DV-Bewegungsdaten'!B:B,Kategorien!A4777,'DV-Bewegungsdaten'!D:D),3)</f>
        <v>0</v>
      </c>
      <c r="V4777" s="324">
        <f>ROUND(SUMIF('DV-Bewegungsdaten'!B:B,Kategorien!A4777,'DV-Bewegungsdaten'!E:E),3)</f>
        <v>0</v>
      </c>
      <c r="Z4777" s="407">
        <f>ROUND(SUMIF('MSZ-Bewegungsdaten'!B:B,A4777,'MSZ-Bewegungsdaten'!C:C),3)</f>
        <v>0</v>
      </c>
      <c r="AA4777" s="324">
        <f>ROUND(SUMIF('MSZ-Bewegungsdaten'!$B:$B,$A4777,'MSZ-Bewegungsdaten'!$D:$D),2)</f>
        <v>0</v>
      </c>
      <c r="AB4777" s="325"/>
      <c r="AC4777" s="325"/>
      <c r="AD4777" s="390">
        <f t="shared" si="985"/>
        <v>6.694</v>
      </c>
      <c r="AE4777" s="390">
        <f t="shared" si="986"/>
        <v>8.3870000000000005</v>
      </c>
      <c r="AF4777" s="390">
        <f t="shared" si="987"/>
        <v>9.5249999999999986</v>
      </c>
      <c r="AG4777" s="390">
        <f t="shared" si="988"/>
        <v>9.427999999999999</v>
      </c>
      <c r="AH4777" s="390">
        <f t="shared" si="989"/>
        <v>9.07</v>
      </c>
      <c r="AI4777" s="390">
        <f t="shared" si="990"/>
        <v>9.69</v>
      </c>
      <c r="AJ4777" s="390">
        <f t="shared" si="991"/>
        <v>8.6829999999999998</v>
      </c>
      <c r="AK4777" s="390">
        <f t="shared" si="992"/>
        <v>9.2240000000000002</v>
      </c>
      <c r="AL4777" s="390">
        <f t="shared" si="993"/>
        <v>9.254999999999999</v>
      </c>
      <c r="AM4777" s="390">
        <f t="shared" si="994"/>
        <v>8.8119999999999994</v>
      </c>
      <c r="AN4777" s="390">
        <f t="shared" si="995"/>
        <v>8.2169999999999987</v>
      </c>
      <c r="AO4777" s="390">
        <f t="shared" si="996"/>
        <v>8.9039999999999999</v>
      </c>
    </row>
    <row r="4778" spans="1:41" ht="15" customHeight="1" x14ac:dyDescent="0.25">
      <c r="A4778" s="127" t="s">
        <v>6651</v>
      </c>
      <c r="B4778" s="125" t="s">
        <v>169</v>
      </c>
      <c r="C4778" s="125" t="s">
        <v>6602</v>
      </c>
      <c r="D4778" s="125" t="s">
        <v>4818</v>
      </c>
      <c r="F4778" s="126">
        <v>11.87</v>
      </c>
      <c r="G4778" s="126">
        <v>12.27</v>
      </c>
      <c r="H4778" s="126">
        <v>9.82</v>
      </c>
      <c r="I4778" s="126">
        <v>3.37</v>
      </c>
      <c r="J4778" s="317"/>
      <c r="K4778" s="323">
        <f>ROUND(SUMIF('VGT-Bewegungsdaten'!B:B,A4778,'VGT-Bewegungsdaten'!C:C),3)</f>
        <v>0</v>
      </c>
      <c r="L4778" s="324">
        <f>ROUND(SUMIF('VGT-Bewegungsdaten'!B:B,$A4778,'VGT-Bewegungsdaten'!D:D),2)</f>
        <v>0</v>
      </c>
      <c r="N4778" s="376" t="s">
        <v>4930</v>
      </c>
      <c r="O4778" s="376" t="s">
        <v>4950</v>
      </c>
      <c r="P4778" s="326">
        <f>ROUND(SUMIF('AV-Bewegungsdaten'!B:B,A4778,'AV-Bewegungsdaten'!C:C),3)</f>
        <v>0</v>
      </c>
      <c r="Q4778" s="324">
        <f>ROUND(SUMIF('AV-Bewegungsdaten'!B:B,$A4778,'AV-Bewegungsdaten'!D:D),2)</f>
        <v>0</v>
      </c>
      <c r="T4778" s="327"/>
      <c r="U4778" s="326">
        <f>ROUND(SUMIF('DV-Bewegungsdaten'!B:B,Kategorien!A4778,'DV-Bewegungsdaten'!D:D),3)</f>
        <v>0</v>
      </c>
      <c r="V4778" s="324">
        <f>ROUND(SUMIF('DV-Bewegungsdaten'!B:B,Kategorien!A4778,'DV-Bewegungsdaten'!E:E),3)</f>
        <v>0</v>
      </c>
      <c r="Z4778" s="407">
        <f>ROUND(SUMIF('MSZ-Bewegungsdaten'!B:B,A4778,'MSZ-Bewegungsdaten'!C:C),3)</f>
        <v>0</v>
      </c>
      <c r="AA4778" s="324">
        <f>ROUND(SUMIF('MSZ-Bewegungsdaten'!$B:$B,$A4778,'MSZ-Bewegungsdaten'!$D:$D),2)</f>
        <v>0</v>
      </c>
      <c r="AB4778" s="325"/>
      <c r="AC4778" s="325"/>
      <c r="AD4778" s="390">
        <f t="shared" si="985"/>
        <v>6.3639999999999999</v>
      </c>
      <c r="AE4778" s="390">
        <f t="shared" si="986"/>
        <v>8.0569999999999986</v>
      </c>
      <c r="AF4778" s="390">
        <f t="shared" si="987"/>
        <v>9.1950000000000003</v>
      </c>
      <c r="AG4778" s="390">
        <f t="shared" si="988"/>
        <v>9.097999999999999</v>
      </c>
      <c r="AH4778" s="390">
        <f t="shared" si="989"/>
        <v>8.74</v>
      </c>
      <c r="AI4778" s="390">
        <f t="shared" si="990"/>
        <v>9.36</v>
      </c>
      <c r="AJ4778" s="390">
        <f t="shared" si="991"/>
        <v>8.3529999999999998</v>
      </c>
      <c r="AK4778" s="390">
        <f t="shared" si="992"/>
        <v>8.8940000000000001</v>
      </c>
      <c r="AL4778" s="390">
        <f t="shared" si="993"/>
        <v>8.9249999999999989</v>
      </c>
      <c r="AM4778" s="390">
        <f t="shared" si="994"/>
        <v>8.4819999999999993</v>
      </c>
      <c r="AN4778" s="390">
        <f t="shared" si="995"/>
        <v>7.8869999999999996</v>
      </c>
      <c r="AO4778" s="390">
        <f t="shared" si="996"/>
        <v>8.5739999999999998</v>
      </c>
    </row>
    <row r="4779" spans="1:41" ht="15" customHeight="1" x14ac:dyDescent="0.25">
      <c r="A4779" s="127" t="s">
        <v>6652</v>
      </c>
      <c r="B4779" s="125" t="s">
        <v>169</v>
      </c>
      <c r="C4779" s="125" t="s">
        <v>6602</v>
      </c>
      <c r="D4779" s="125" t="s">
        <v>6246</v>
      </c>
      <c r="F4779" s="126">
        <v>10.61</v>
      </c>
      <c r="G4779" s="126">
        <v>11.01</v>
      </c>
      <c r="H4779" s="126">
        <v>8.81</v>
      </c>
      <c r="I4779" s="126">
        <v>2.11</v>
      </c>
      <c r="J4779" s="317"/>
      <c r="K4779" s="323">
        <f>ROUND(SUMIF('VGT-Bewegungsdaten'!B:B,A4779,'VGT-Bewegungsdaten'!C:C),3)</f>
        <v>0</v>
      </c>
      <c r="L4779" s="324">
        <f>ROUND(SUMIF('VGT-Bewegungsdaten'!B:B,$A4779,'VGT-Bewegungsdaten'!D:D),2)</f>
        <v>0</v>
      </c>
      <c r="N4779" s="376" t="s">
        <v>4930</v>
      </c>
      <c r="O4779" s="376" t="s">
        <v>4950</v>
      </c>
      <c r="P4779" s="326">
        <f>ROUND(SUMIF('AV-Bewegungsdaten'!B:B,A4779,'AV-Bewegungsdaten'!C:C),3)</f>
        <v>0</v>
      </c>
      <c r="Q4779" s="324">
        <f>ROUND(SUMIF('AV-Bewegungsdaten'!B:B,$A4779,'AV-Bewegungsdaten'!D:D),2)</f>
        <v>0</v>
      </c>
      <c r="T4779" s="327"/>
      <c r="U4779" s="326">
        <f>ROUND(SUMIF('DV-Bewegungsdaten'!B:B,Kategorien!A4779,'DV-Bewegungsdaten'!D:D),3)</f>
        <v>0</v>
      </c>
      <c r="V4779" s="324">
        <f>ROUND(SUMIF('DV-Bewegungsdaten'!B:B,Kategorien!A4779,'DV-Bewegungsdaten'!E:E),3)</f>
        <v>0</v>
      </c>
      <c r="Z4779" s="407">
        <f>ROUND(SUMIF('MSZ-Bewegungsdaten'!B:B,A4779,'MSZ-Bewegungsdaten'!C:C),3)</f>
        <v>0</v>
      </c>
      <c r="AA4779" s="324">
        <f>ROUND(SUMIF('MSZ-Bewegungsdaten'!$B:$B,$A4779,'MSZ-Bewegungsdaten'!$D:$D),2)</f>
        <v>0</v>
      </c>
      <c r="AB4779" s="325"/>
      <c r="AC4779" s="325"/>
      <c r="AD4779" s="390">
        <f t="shared" si="985"/>
        <v>5.1040000000000001</v>
      </c>
      <c r="AE4779" s="390">
        <f t="shared" si="986"/>
        <v>6.7969999999999997</v>
      </c>
      <c r="AF4779" s="390">
        <f t="shared" si="987"/>
        <v>7.9349999999999996</v>
      </c>
      <c r="AG4779" s="390">
        <f t="shared" si="988"/>
        <v>7.8379999999999992</v>
      </c>
      <c r="AH4779" s="390">
        <f t="shared" si="989"/>
        <v>7.48</v>
      </c>
      <c r="AI4779" s="390">
        <f t="shared" si="990"/>
        <v>8.1</v>
      </c>
      <c r="AJ4779" s="390">
        <f t="shared" si="991"/>
        <v>7.093</v>
      </c>
      <c r="AK4779" s="390">
        <f t="shared" si="992"/>
        <v>7.6340000000000003</v>
      </c>
      <c r="AL4779" s="390">
        <f t="shared" si="993"/>
        <v>7.6649999999999991</v>
      </c>
      <c r="AM4779" s="390">
        <f t="shared" si="994"/>
        <v>7.2219999999999995</v>
      </c>
      <c r="AN4779" s="390">
        <f t="shared" si="995"/>
        <v>6.6269999999999998</v>
      </c>
      <c r="AO4779" s="390">
        <f t="shared" si="996"/>
        <v>7.3140000000000001</v>
      </c>
    </row>
    <row r="4780" spans="1:41" ht="15" customHeight="1" x14ac:dyDescent="0.25">
      <c r="A4780" s="127" t="s">
        <v>6653</v>
      </c>
      <c r="B4780" s="125" t="s">
        <v>169</v>
      </c>
      <c r="C4780" s="125" t="s">
        <v>6605</v>
      </c>
      <c r="D4780" s="125" t="s">
        <v>4817</v>
      </c>
      <c r="F4780" s="126">
        <v>12.2</v>
      </c>
      <c r="G4780" s="126">
        <v>12.6</v>
      </c>
      <c r="H4780" s="126">
        <v>10.08</v>
      </c>
      <c r="I4780" s="126">
        <v>3.7</v>
      </c>
      <c r="J4780" s="317"/>
      <c r="K4780" s="323">
        <f>ROUND(SUMIF('VGT-Bewegungsdaten'!B:B,A4780,'VGT-Bewegungsdaten'!C:C),3)</f>
        <v>0</v>
      </c>
      <c r="L4780" s="324">
        <f>ROUND(SUMIF('VGT-Bewegungsdaten'!B:B,$A4780,'VGT-Bewegungsdaten'!D:D),2)</f>
        <v>0</v>
      </c>
      <c r="N4780" s="376" t="s">
        <v>4930</v>
      </c>
      <c r="O4780" s="376" t="s">
        <v>4950</v>
      </c>
      <c r="P4780" s="326">
        <f>ROUND(SUMIF('AV-Bewegungsdaten'!B:B,A4780,'AV-Bewegungsdaten'!C:C),3)</f>
        <v>0</v>
      </c>
      <c r="Q4780" s="324">
        <f>ROUND(SUMIF('AV-Bewegungsdaten'!B:B,$A4780,'AV-Bewegungsdaten'!D:D),2)</f>
        <v>0</v>
      </c>
      <c r="T4780" s="327"/>
      <c r="U4780" s="326">
        <f>ROUND(SUMIF('DV-Bewegungsdaten'!B:B,Kategorien!A4780,'DV-Bewegungsdaten'!D:D),3)</f>
        <v>0</v>
      </c>
      <c r="V4780" s="324">
        <f>ROUND(SUMIF('DV-Bewegungsdaten'!B:B,Kategorien!A4780,'DV-Bewegungsdaten'!E:E),3)</f>
        <v>0</v>
      </c>
      <c r="Z4780" s="407">
        <f>ROUND(SUMIF('MSZ-Bewegungsdaten'!B:B,A4780,'MSZ-Bewegungsdaten'!C:C),3)</f>
        <v>0</v>
      </c>
      <c r="AA4780" s="324">
        <f>ROUND(SUMIF('MSZ-Bewegungsdaten'!$B:$B,$A4780,'MSZ-Bewegungsdaten'!$D:$D),2)</f>
        <v>0</v>
      </c>
      <c r="AB4780" s="325"/>
      <c r="AC4780" s="325"/>
      <c r="AD4780" s="390">
        <f t="shared" si="985"/>
        <v>6.694</v>
      </c>
      <c r="AE4780" s="390">
        <f t="shared" si="986"/>
        <v>8.3870000000000005</v>
      </c>
      <c r="AF4780" s="390">
        <f t="shared" si="987"/>
        <v>9.5249999999999986</v>
      </c>
      <c r="AG4780" s="390">
        <f t="shared" si="988"/>
        <v>9.427999999999999</v>
      </c>
      <c r="AH4780" s="390">
        <f t="shared" si="989"/>
        <v>9.07</v>
      </c>
      <c r="AI4780" s="390">
        <f t="shared" si="990"/>
        <v>9.69</v>
      </c>
      <c r="AJ4780" s="390">
        <f t="shared" si="991"/>
        <v>8.6829999999999998</v>
      </c>
      <c r="AK4780" s="390">
        <f t="shared" si="992"/>
        <v>9.2240000000000002</v>
      </c>
      <c r="AL4780" s="390">
        <f t="shared" si="993"/>
        <v>9.254999999999999</v>
      </c>
      <c r="AM4780" s="390">
        <f t="shared" si="994"/>
        <v>8.8119999999999994</v>
      </c>
      <c r="AN4780" s="390">
        <f t="shared" si="995"/>
        <v>8.2169999999999987</v>
      </c>
      <c r="AO4780" s="390">
        <f t="shared" si="996"/>
        <v>8.9039999999999999</v>
      </c>
    </row>
    <row r="4781" spans="1:41" ht="15" customHeight="1" x14ac:dyDescent="0.25">
      <c r="A4781" s="127" t="s">
        <v>6654</v>
      </c>
      <c r="B4781" s="125" t="s">
        <v>169</v>
      </c>
      <c r="C4781" s="125" t="s">
        <v>6605</v>
      </c>
      <c r="D4781" s="125" t="s">
        <v>4818</v>
      </c>
      <c r="F4781" s="126">
        <v>11.87</v>
      </c>
      <c r="G4781" s="126">
        <v>12.27</v>
      </c>
      <c r="H4781" s="126">
        <v>9.82</v>
      </c>
      <c r="I4781" s="126">
        <v>3.37</v>
      </c>
      <c r="J4781" s="317"/>
      <c r="K4781" s="323">
        <f>ROUND(SUMIF('VGT-Bewegungsdaten'!B:B,A4781,'VGT-Bewegungsdaten'!C:C),3)</f>
        <v>0</v>
      </c>
      <c r="L4781" s="324">
        <f>ROUND(SUMIF('VGT-Bewegungsdaten'!B:B,$A4781,'VGT-Bewegungsdaten'!D:D),2)</f>
        <v>0</v>
      </c>
      <c r="N4781" s="376" t="s">
        <v>4930</v>
      </c>
      <c r="O4781" s="376" t="s">
        <v>4950</v>
      </c>
      <c r="P4781" s="326">
        <f>ROUND(SUMIF('AV-Bewegungsdaten'!B:B,A4781,'AV-Bewegungsdaten'!C:C),3)</f>
        <v>0</v>
      </c>
      <c r="Q4781" s="324">
        <f>ROUND(SUMIF('AV-Bewegungsdaten'!B:B,$A4781,'AV-Bewegungsdaten'!D:D),2)</f>
        <v>0</v>
      </c>
      <c r="T4781" s="327"/>
      <c r="U4781" s="326">
        <f>ROUND(SUMIF('DV-Bewegungsdaten'!B:B,Kategorien!A4781,'DV-Bewegungsdaten'!D:D),3)</f>
        <v>0</v>
      </c>
      <c r="V4781" s="324">
        <f>ROUND(SUMIF('DV-Bewegungsdaten'!B:B,Kategorien!A4781,'DV-Bewegungsdaten'!E:E),3)</f>
        <v>0</v>
      </c>
      <c r="Z4781" s="407">
        <f>ROUND(SUMIF('MSZ-Bewegungsdaten'!B:B,A4781,'MSZ-Bewegungsdaten'!C:C),3)</f>
        <v>0</v>
      </c>
      <c r="AA4781" s="324">
        <f>ROUND(SUMIF('MSZ-Bewegungsdaten'!$B:$B,$A4781,'MSZ-Bewegungsdaten'!$D:$D),2)</f>
        <v>0</v>
      </c>
      <c r="AB4781" s="325"/>
      <c r="AC4781" s="325"/>
      <c r="AD4781" s="390">
        <f t="shared" si="985"/>
        <v>6.3639999999999999</v>
      </c>
      <c r="AE4781" s="390">
        <f t="shared" si="986"/>
        <v>8.0569999999999986</v>
      </c>
      <c r="AF4781" s="390">
        <f t="shared" si="987"/>
        <v>9.1950000000000003</v>
      </c>
      <c r="AG4781" s="390">
        <f t="shared" si="988"/>
        <v>9.097999999999999</v>
      </c>
      <c r="AH4781" s="390">
        <f t="shared" si="989"/>
        <v>8.74</v>
      </c>
      <c r="AI4781" s="390">
        <f t="shared" si="990"/>
        <v>9.36</v>
      </c>
      <c r="AJ4781" s="390">
        <f t="shared" si="991"/>
        <v>8.3529999999999998</v>
      </c>
      <c r="AK4781" s="390">
        <f t="shared" si="992"/>
        <v>8.8940000000000001</v>
      </c>
      <c r="AL4781" s="390">
        <f t="shared" si="993"/>
        <v>8.9249999999999989</v>
      </c>
      <c r="AM4781" s="390">
        <f t="shared" si="994"/>
        <v>8.4819999999999993</v>
      </c>
      <c r="AN4781" s="390">
        <f t="shared" si="995"/>
        <v>7.8869999999999996</v>
      </c>
      <c r="AO4781" s="390">
        <f t="shared" si="996"/>
        <v>8.5739999999999998</v>
      </c>
    </row>
    <row r="4782" spans="1:41" ht="15" customHeight="1" x14ac:dyDescent="0.25">
      <c r="A4782" s="127" t="s">
        <v>6655</v>
      </c>
      <c r="B4782" s="125" t="s">
        <v>169</v>
      </c>
      <c r="C4782" s="125" t="s">
        <v>6605</v>
      </c>
      <c r="D4782" s="125" t="s">
        <v>6246</v>
      </c>
      <c r="F4782" s="126">
        <v>10.61</v>
      </c>
      <c r="G4782" s="126">
        <v>11.01</v>
      </c>
      <c r="H4782" s="126">
        <v>8.81</v>
      </c>
      <c r="I4782" s="126">
        <v>2.11</v>
      </c>
      <c r="J4782" s="317"/>
      <c r="K4782" s="323">
        <f>ROUND(SUMIF('VGT-Bewegungsdaten'!B:B,A4782,'VGT-Bewegungsdaten'!C:C),3)</f>
        <v>0</v>
      </c>
      <c r="L4782" s="324">
        <f>ROUND(SUMIF('VGT-Bewegungsdaten'!B:B,$A4782,'VGT-Bewegungsdaten'!D:D),2)</f>
        <v>0</v>
      </c>
      <c r="N4782" s="376" t="s">
        <v>4930</v>
      </c>
      <c r="O4782" s="376" t="s">
        <v>4950</v>
      </c>
      <c r="P4782" s="326">
        <f>ROUND(SUMIF('AV-Bewegungsdaten'!B:B,A4782,'AV-Bewegungsdaten'!C:C),3)</f>
        <v>0</v>
      </c>
      <c r="Q4782" s="324">
        <f>ROUND(SUMIF('AV-Bewegungsdaten'!B:B,$A4782,'AV-Bewegungsdaten'!D:D),2)</f>
        <v>0</v>
      </c>
      <c r="T4782" s="327"/>
      <c r="U4782" s="326">
        <f>ROUND(SUMIF('DV-Bewegungsdaten'!B:B,Kategorien!A4782,'DV-Bewegungsdaten'!D:D),3)</f>
        <v>0</v>
      </c>
      <c r="V4782" s="324">
        <f>ROUND(SUMIF('DV-Bewegungsdaten'!B:B,Kategorien!A4782,'DV-Bewegungsdaten'!E:E),3)</f>
        <v>0</v>
      </c>
      <c r="Z4782" s="407">
        <f>ROUND(SUMIF('MSZ-Bewegungsdaten'!B:B,A4782,'MSZ-Bewegungsdaten'!C:C),3)</f>
        <v>0</v>
      </c>
      <c r="AA4782" s="324">
        <f>ROUND(SUMIF('MSZ-Bewegungsdaten'!$B:$B,$A4782,'MSZ-Bewegungsdaten'!$D:$D),2)</f>
        <v>0</v>
      </c>
      <c r="AB4782" s="325"/>
      <c r="AC4782" s="325"/>
      <c r="AD4782" s="390">
        <f t="shared" si="985"/>
        <v>5.1040000000000001</v>
      </c>
      <c r="AE4782" s="390">
        <f t="shared" si="986"/>
        <v>6.7969999999999997</v>
      </c>
      <c r="AF4782" s="390">
        <f t="shared" si="987"/>
        <v>7.9349999999999996</v>
      </c>
      <c r="AG4782" s="390">
        <f t="shared" si="988"/>
        <v>7.8379999999999992</v>
      </c>
      <c r="AH4782" s="390">
        <f t="shared" si="989"/>
        <v>7.48</v>
      </c>
      <c r="AI4782" s="390">
        <f t="shared" si="990"/>
        <v>8.1</v>
      </c>
      <c r="AJ4782" s="390">
        <f t="shared" si="991"/>
        <v>7.093</v>
      </c>
      <c r="AK4782" s="390">
        <f t="shared" si="992"/>
        <v>7.6340000000000003</v>
      </c>
      <c r="AL4782" s="390">
        <f t="shared" si="993"/>
        <v>7.6649999999999991</v>
      </c>
      <c r="AM4782" s="390">
        <f t="shared" si="994"/>
        <v>7.2219999999999995</v>
      </c>
      <c r="AN4782" s="390">
        <f t="shared" si="995"/>
        <v>6.6269999999999998</v>
      </c>
      <c r="AO4782" s="390">
        <f t="shared" si="996"/>
        <v>7.3140000000000001</v>
      </c>
    </row>
    <row r="4783" spans="1:41" ht="15" customHeight="1" x14ac:dyDescent="0.25">
      <c r="A4783" s="127" t="s">
        <v>6656</v>
      </c>
      <c r="B4783" s="125" t="s">
        <v>169</v>
      </c>
      <c r="C4783" s="125" t="s">
        <v>6608</v>
      </c>
      <c r="D4783" s="125" t="s">
        <v>4817</v>
      </c>
      <c r="F4783" s="126">
        <v>12.2</v>
      </c>
      <c r="G4783" s="126">
        <v>12.6</v>
      </c>
      <c r="H4783" s="126">
        <v>10.08</v>
      </c>
      <c r="I4783" s="126">
        <v>3.7</v>
      </c>
      <c r="J4783" s="317"/>
      <c r="K4783" s="323">
        <f>ROUND(SUMIF('VGT-Bewegungsdaten'!B:B,A4783,'VGT-Bewegungsdaten'!C:C),3)</f>
        <v>0</v>
      </c>
      <c r="L4783" s="324">
        <f>ROUND(SUMIF('VGT-Bewegungsdaten'!B:B,$A4783,'VGT-Bewegungsdaten'!D:D),2)</f>
        <v>0</v>
      </c>
      <c r="N4783" s="376" t="s">
        <v>4930</v>
      </c>
      <c r="O4783" s="376" t="s">
        <v>4950</v>
      </c>
      <c r="P4783" s="326">
        <f>ROUND(SUMIF('AV-Bewegungsdaten'!B:B,A4783,'AV-Bewegungsdaten'!C:C),3)</f>
        <v>0</v>
      </c>
      <c r="Q4783" s="324">
        <f>ROUND(SUMIF('AV-Bewegungsdaten'!B:B,$A4783,'AV-Bewegungsdaten'!D:D),2)</f>
        <v>0</v>
      </c>
      <c r="T4783" s="327"/>
      <c r="U4783" s="326">
        <f>ROUND(SUMIF('DV-Bewegungsdaten'!B:B,Kategorien!A4783,'DV-Bewegungsdaten'!D:D),3)</f>
        <v>0</v>
      </c>
      <c r="V4783" s="324">
        <f>ROUND(SUMIF('DV-Bewegungsdaten'!B:B,Kategorien!A4783,'DV-Bewegungsdaten'!E:E),3)</f>
        <v>0</v>
      </c>
      <c r="Z4783" s="407">
        <f>ROUND(SUMIF('MSZ-Bewegungsdaten'!B:B,A4783,'MSZ-Bewegungsdaten'!C:C),3)</f>
        <v>0</v>
      </c>
      <c r="AA4783" s="324">
        <f>ROUND(SUMIF('MSZ-Bewegungsdaten'!$B:$B,$A4783,'MSZ-Bewegungsdaten'!$D:$D),2)</f>
        <v>0</v>
      </c>
      <c r="AB4783" s="325"/>
      <c r="AC4783" s="325"/>
      <c r="AD4783" s="390">
        <f t="shared" si="985"/>
        <v>6.694</v>
      </c>
      <c r="AE4783" s="390">
        <f t="shared" si="986"/>
        <v>8.3870000000000005</v>
      </c>
      <c r="AF4783" s="390">
        <f t="shared" si="987"/>
        <v>9.5249999999999986</v>
      </c>
      <c r="AG4783" s="390">
        <f t="shared" si="988"/>
        <v>9.427999999999999</v>
      </c>
      <c r="AH4783" s="390">
        <f t="shared" si="989"/>
        <v>9.07</v>
      </c>
      <c r="AI4783" s="390">
        <f t="shared" si="990"/>
        <v>9.69</v>
      </c>
      <c r="AJ4783" s="390">
        <f t="shared" si="991"/>
        <v>8.6829999999999998</v>
      </c>
      <c r="AK4783" s="390">
        <f t="shared" si="992"/>
        <v>9.2240000000000002</v>
      </c>
      <c r="AL4783" s="390">
        <f t="shared" si="993"/>
        <v>9.254999999999999</v>
      </c>
      <c r="AM4783" s="390">
        <f t="shared" si="994"/>
        <v>8.8119999999999994</v>
      </c>
      <c r="AN4783" s="390">
        <f t="shared" si="995"/>
        <v>8.2169999999999987</v>
      </c>
      <c r="AO4783" s="390">
        <f t="shared" si="996"/>
        <v>8.9039999999999999</v>
      </c>
    </row>
    <row r="4784" spans="1:41" ht="15" customHeight="1" x14ac:dyDescent="0.25">
      <c r="A4784" s="127" t="s">
        <v>6657</v>
      </c>
      <c r="B4784" s="125" t="s">
        <v>169</v>
      </c>
      <c r="C4784" s="125" t="s">
        <v>6608</v>
      </c>
      <c r="D4784" s="125" t="s">
        <v>4818</v>
      </c>
      <c r="F4784" s="126">
        <v>11.87</v>
      </c>
      <c r="G4784" s="126">
        <v>12.27</v>
      </c>
      <c r="H4784" s="126">
        <v>9.82</v>
      </c>
      <c r="I4784" s="126">
        <v>3.37</v>
      </c>
      <c r="J4784" s="317"/>
      <c r="K4784" s="323">
        <f>ROUND(SUMIF('VGT-Bewegungsdaten'!B:B,A4784,'VGT-Bewegungsdaten'!C:C),3)</f>
        <v>0</v>
      </c>
      <c r="L4784" s="324">
        <f>ROUND(SUMIF('VGT-Bewegungsdaten'!B:B,$A4784,'VGT-Bewegungsdaten'!D:D),2)</f>
        <v>0</v>
      </c>
      <c r="N4784" s="376" t="s">
        <v>4930</v>
      </c>
      <c r="O4784" s="376" t="s">
        <v>4950</v>
      </c>
      <c r="P4784" s="326">
        <f>ROUND(SUMIF('AV-Bewegungsdaten'!B:B,A4784,'AV-Bewegungsdaten'!C:C),3)</f>
        <v>0</v>
      </c>
      <c r="Q4784" s="324">
        <f>ROUND(SUMIF('AV-Bewegungsdaten'!B:B,$A4784,'AV-Bewegungsdaten'!D:D),2)</f>
        <v>0</v>
      </c>
      <c r="T4784" s="327"/>
      <c r="U4784" s="326">
        <f>ROUND(SUMIF('DV-Bewegungsdaten'!B:B,Kategorien!A4784,'DV-Bewegungsdaten'!D:D),3)</f>
        <v>0</v>
      </c>
      <c r="V4784" s="324">
        <f>ROUND(SUMIF('DV-Bewegungsdaten'!B:B,Kategorien!A4784,'DV-Bewegungsdaten'!E:E),3)</f>
        <v>0</v>
      </c>
      <c r="Z4784" s="407">
        <f>ROUND(SUMIF('MSZ-Bewegungsdaten'!B:B,A4784,'MSZ-Bewegungsdaten'!C:C),3)</f>
        <v>0</v>
      </c>
      <c r="AA4784" s="324">
        <f>ROUND(SUMIF('MSZ-Bewegungsdaten'!$B:$B,$A4784,'MSZ-Bewegungsdaten'!$D:$D),2)</f>
        <v>0</v>
      </c>
      <c r="AB4784" s="325"/>
      <c r="AC4784" s="325"/>
      <c r="AD4784" s="390">
        <f t="shared" si="985"/>
        <v>6.3639999999999999</v>
      </c>
      <c r="AE4784" s="390">
        <f t="shared" si="986"/>
        <v>8.0569999999999986</v>
      </c>
      <c r="AF4784" s="390">
        <f t="shared" si="987"/>
        <v>9.1950000000000003</v>
      </c>
      <c r="AG4784" s="390">
        <f t="shared" si="988"/>
        <v>9.097999999999999</v>
      </c>
      <c r="AH4784" s="390">
        <f t="shared" si="989"/>
        <v>8.74</v>
      </c>
      <c r="AI4784" s="390">
        <f t="shared" si="990"/>
        <v>9.36</v>
      </c>
      <c r="AJ4784" s="390">
        <f t="shared" si="991"/>
        <v>8.3529999999999998</v>
      </c>
      <c r="AK4784" s="390">
        <f t="shared" si="992"/>
        <v>8.8940000000000001</v>
      </c>
      <c r="AL4784" s="390">
        <f t="shared" si="993"/>
        <v>8.9249999999999989</v>
      </c>
      <c r="AM4784" s="390">
        <f t="shared" si="994"/>
        <v>8.4819999999999993</v>
      </c>
      <c r="AN4784" s="390">
        <f t="shared" si="995"/>
        <v>7.8869999999999996</v>
      </c>
      <c r="AO4784" s="390">
        <f t="shared" si="996"/>
        <v>8.5739999999999998</v>
      </c>
    </row>
    <row r="4785" spans="1:41" ht="15" customHeight="1" x14ac:dyDescent="0.25">
      <c r="A4785" s="127" t="s">
        <v>6658</v>
      </c>
      <c r="B4785" s="125" t="s">
        <v>169</v>
      </c>
      <c r="C4785" s="125" t="s">
        <v>6608</v>
      </c>
      <c r="D4785" s="125" t="s">
        <v>6246</v>
      </c>
      <c r="F4785" s="126">
        <v>10.61</v>
      </c>
      <c r="G4785" s="126">
        <v>11.01</v>
      </c>
      <c r="H4785" s="126">
        <v>8.81</v>
      </c>
      <c r="I4785" s="126">
        <v>2.11</v>
      </c>
      <c r="J4785" s="317"/>
      <c r="K4785" s="323">
        <f>ROUND(SUMIF('VGT-Bewegungsdaten'!B:B,A4785,'VGT-Bewegungsdaten'!C:C),3)</f>
        <v>0</v>
      </c>
      <c r="L4785" s="324">
        <f>ROUND(SUMIF('VGT-Bewegungsdaten'!B:B,$A4785,'VGT-Bewegungsdaten'!D:D),2)</f>
        <v>0</v>
      </c>
      <c r="N4785" s="376" t="s">
        <v>4930</v>
      </c>
      <c r="O4785" s="376" t="s">
        <v>4950</v>
      </c>
      <c r="P4785" s="326">
        <f>ROUND(SUMIF('AV-Bewegungsdaten'!B:B,A4785,'AV-Bewegungsdaten'!C:C),3)</f>
        <v>0</v>
      </c>
      <c r="Q4785" s="324">
        <f>ROUND(SUMIF('AV-Bewegungsdaten'!B:B,$A4785,'AV-Bewegungsdaten'!D:D),2)</f>
        <v>0</v>
      </c>
      <c r="T4785" s="327"/>
      <c r="U4785" s="326">
        <f>ROUND(SUMIF('DV-Bewegungsdaten'!B:B,Kategorien!A4785,'DV-Bewegungsdaten'!D:D),3)</f>
        <v>0</v>
      </c>
      <c r="V4785" s="324">
        <f>ROUND(SUMIF('DV-Bewegungsdaten'!B:B,Kategorien!A4785,'DV-Bewegungsdaten'!E:E),3)</f>
        <v>0</v>
      </c>
      <c r="Z4785" s="407">
        <f>ROUND(SUMIF('MSZ-Bewegungsdaten'!B:B,A4785,'MSZ-Bewegungsdaten'!C:C),3)</f>
        <v>0</v>
      </c>
      <c r="AA4785" s="324">
        <f>ROUND(SUMIF('MSZ-Bewegungsdaten'!$B:$B,$A4785,'MSZ-Bewegungsdaten'!$D:$D),2)</f>
        <v>0</v>
      </c>
      <c r="AB4785" s="325"/>
      <c r="AC4785" s="325"/>
      <c r="AD4785" s="390">
        <f t="shared" si="985"/>
        <v>5.1040000000000001</v>
      </c>
      <c r="AE4785" s="390">
        <f t="shared" si="986"/>
        <v>6.7969999999999997</v>
      </c>
      <c r="AF4785" s="390">
        <f t="shared" si="987"/>
        <v>7.9349999999999996</v>
      </c>
      <c r="AG4785" s="390">
        <f t="shared" si="988"/>
        <v>7.8379999999999992</v>
      </c>
      <c r="AH4785" s="390">
        <f t="shared" si="989"/>
        <v>7.48</v>
      </c>
      <c r="AI4785" s="390">
        <f t="shared" si="990"/>
        <v>8.1</v>
      </c>
      <c r="AJ4785" s="390">
        <f t="shared" si="991"/>
        <v>7.093</v>
      </c>
      <c r="AK4785" s="390">
        <f t="shared" si="992"/>
        <v>7.6340000000000003</v>
      </c>
      <c r="AL4785" s="390">
        <f t="shared" si="993"/>
        <v>7.6649999999999991</v>
      </c>
      <c r="AM4785" s="390">
        <f t="shared" si="994"/>
        <v>7.2219999999999995</v>
      </c>
      <c r="AN4785" s="390">
        <f t="shared" si="995"/>
        <v>6.6269999999999998</v>
      </c>
      <c r="AO4785" s="390">
        <f t="shared" si="996"/>
        <v>7.3140000000000001</v>
      </c>
    </row>
    <row r="4786" spans="1:41" ht="15" customHeight="1" x14ac:dyDescent="0.25">
      <c r="A4786" s="127" t="s">
        <v>6659</v>
      </c>
      <c r="B4786" s="125" t="s">
        <v>169</v>
      </c>
      <c r="C4786" s="125" t="s">
        <v>6611</v>
      </c>
      <c r="D4786" s="125" t="s">
        <v>4817</v>
      </c>
      <c r="F4786" s="126">
        <v>12.08</v>
      </c>
      <c r="G4786" s="126">
        <v>12.48</v>
      </c>
      <c r="H4786" s="126">
        <v>9.98</v>
      </c>
      <c r="I4786" s="126">
        <v>3.58</v>
      </c>
      <c r="J4786" s="317"/>
      <c r="K4786" s="323">
        <f>ROUND(SUMIF('VGT-Bewegungsdaten'!B:B,A4786,'VGT-Bewegungsdaten'!C:C),3)</f>
        <v>0</v>
      </c>
      <c r="L4786" s="324">
        <f>ROUND(SUMIF('VGT-Bewegungsdaten'!B:B,$A4786,'VGT-Bewegungsdaten'!D:D),2)</f>
        <v>0</v>
      </c>
      <c r="N4786" s="376" t="s">
        <v>4930</v>
      </c>
      <c r="O4786" s="376" t="s">
        <v>4950</v>
      </c>
      <c r="P4786" s="326">
        <f>ROUND(SUMIF('AV-Bewegungsdaten'!B:B,A4786,'AV-Bewegungsdaten'!C:C),3)</f>
        <v>0</v>
      </c>
      <c r="Q4786" s="324">
        <f>ROUND(SUMIF('AV-Bewegungsdaten'!B:B,$A4786,'AV-Bewegungsdaten'!D:D),2)</f>
        <v>0</v>
      </c>
      <c r="T4786" s="327"/>
      <c r="U4786" s="326">
        <f>ROUND(SUMIF('DV-Bewegungsdaten'!B:B,Kategorien!A4786,'DV-Bewegungsdaten'!D:D),3)</f>
        <v>0</v>
      </c>
      <c r="V4786" s="324">
        <f>ROUND(SUMIF('DV-Bewegungsdaten'!B:B,Kategorien!A4786,'DV-Bewegungsdaten'!E:E),3)</f>
        <v>0</v>
      </c>
      <c r="Z4786" s="407">
        <f>ROUND(SUMIF('MSZ-Bewegungsdaten'!B:B,A4786,'MSZ-Bewegungsdaten'!C:C),3)</f>
        <v>0</v>
      </c>
      <c r="AA4786" s="324">
        <f>ROUND(SUMIF('MSZ-Bewegungsdaten'!$B:$B,$A4786,'MSZ-Bewegungsdaten'!$D:$D),2)</f>
        <v>0</v>
      </c>
      <c r="AB4786" s="325"/>
      <c r="AC4786" s="325"/>
      <c r="AD4786" s="390">
        <f t="shared" si="985"/>
        <v>6.5740000000000007</v>
      </c>
      <c r="AE4786" s="390">
        <f t="shared" si="986"/>
        <v>8.2669999999999995</v>
      </c>
      <c r="AF4786" s="390">
        <f t="shared" si="987"/>
        <v>9.4050000000000011</v>
      </c>
      <c r="AG4786" s="390">
        <f t="shared" si="988"/>
        <v>9.3079999999999998</v>
      </c>
      <c r="AH4786" s="390">
        <f t="shared" si="989"/>
        <v>8.9500000000000011</v>
      </c>
      <c r="AI4786" s="390">
        <f t="shared" si="990"/>
        <v>9.57</v>
      </c>
      <c r="AJ4786" s="390">
        <f t="shared" si="991"/>
        <v>8.5630000000000006</v>
      </c>
      <c r="AK4786" s="390">
        <f t="shared" si="992"/>
        <v>9.104000000000001</v>
      </c>
      <c r="AL4786" s="390">
        <f t="shared" si="993"/>
        <v>9.1349999999999998</v>
      </c>
      <c r="AM4786" s="390">
        <f t="shared" si="994"/>
        <v>8.6920000000000002</v>
      </c>
      <c r="AN4786" s="390">
        <f t="shared" si="995"/>
        <v>8.0970000000000013</v>
      </c>
      <c r="AO4786" s="390">
        <f t="shared" si="996"/>
        <v>8.7840000000000007</v>
      </c>
    </row>
    <row r="4787" spans="1:41" ht="15" customHeight="1" x14ac:dyDescent="0.25">
      <c r="A4787" s="127" t="s">
        <v>6660</v>
      </c>
      <c r="B4787" s="125" t="s">
        <v>169</v>
      </c>
      <c r="C4787" s="125" t="s">
        <v>6611</v>
      </c>
      <c r="D4787" s="125" t="s">
        <v>4818</v>
      </c>
      <c r="F4787" s="126">
        <v>11.74</v>
      </c>
      <c r="G4787" s="126">
        <v>12.14</v>
      </c>
      <c r="H4787" s="126">
        <v>9.7100000000000009</v>
      </c>
      <c r="I4787" s="126">
        <v>3.24</v>
      </c>
      <c r="J4787" s="317"/>
      <c r="K4787" s="323">
        <f>ROUND(SUMIF('VGT-Bewegungsdaten'!B:B,A4787,'VGT-Bewegungsdaten'!C:C),3)</f>
        <v>0</v>
      </c>
      <c r="L4787" s="324">
        <f>ROUND(SUMIF('VGT-Bewegungsdaten'!B:B,$A4787,'VGT-Bewegungsdaten'!D:D),2)</f>
        <v>0</v>
      </c>
      <c r="N4787" s="376" t="s">
        <v>4930</v>
      </c>
      <c r="O4787" s="376" t="s">
        <v>4950</v>
      </c>
      <c r="P4787" s="326">
        <f>ROUND(SUMIF('AV-Bewegungsdaten'!B:B,A4787,'AV-Bewegungsdaten'!C:C),3)</f>
        <v>0</v>
      </c>
      <c r="Q4787" s="324">
        <f>ROUND(SUMIF('AV-Bewegungsdaten'!B:B,$A4787,'AV-Bewegungsdaten'!D:D),2)</f>
        <v>0</v>
      </c>
      <c r="T4787" s="327"/>
      <c r="U4787" s="326">
        <f>ROUND(SUMIF('DV-Bewegungsdaten'!B:B,Kategorien!A4787,'DV-Bewegungsdaten'!D:D),3)</f>
        <v>0</v>
      </c>
      <c r="V4787" s="324">
        <f>ROUND(SUMIF('DV-Bewegungsdaten'!B:B,Kategorien!A4787,'DV-Bewegungsdaten'!E:E),3)</f>
        <v>0</v>
      </c>
      <c r="Z4787" s="407">
        <f>ROUND(SUMIF('MSZ-Bewegungsdaten'!B:B,A4787,'MSZ-Bewegungsdaten'!C:C),3)</f>
        <v>0</v>
      </c>
      <c r="AA4787" s="324">
        <f>ROUND(SUMIF('MSZ-Bewegungsdaten'!$B:$B,$A4787,'MSZ-Bewegungsdaten'!$D:$D),2)</f>
        <v>0</v>
      </c>
      <c r="AB4787" s="325"/>
      <c r="AC4787" s="325"/>
      <c r="AD4787" s="390">
        <f t="shared" si="985"/>
        <v>6.2340000000000009</v>
      </c>
      <c r="AE4787" s="390">
        <f t="shared" si="986"/>
        <v>7.9270000000000005</v>
      </c>
      <c r="AF4787" s="390">
        <f t="shared" si="987"/>
        <v>9.0650000000000013</v>
      </c>
      <c r="AG4787" s="390">
        <f t="shared" si="988"/>
        <v>8.968</v>
      </c>
      <c r="AH4787" s="390">
        <f t="shared" si="989"/>
        <v>8.6100000000000012</v>
      </c>
      <c r="AI4787" s="390">
        <f t="shared" si="990"/>
        <v>9.23</v>
      </c>
      <c r="AJ4787" s="390">
        <f t="shared" si="991"/>
        <v>8.2230000000000008</v>
      </c>
      <c r="AK4787" s="390">
        <f t="shared" si="992"/>
        <v>8.7640000000000011</v>
      </c>
      <c r="AL4787" s="390">
        <f t="shared" si="993"/>
        <v>8.7949999999999999</v>
      </c>
      <c r="AM4787" s="390">
        <f t="shared" si="994"/>
        <v>8.3520000000000003</v>
      </c>
      <c r="AN4787" s="390">
        <f t="shared" si="995"/>
        <v>7.7570000000000006</v>
      </c>
      <c r="AO4787" s="390">
        <f t="shared" si="996"/>
        <v>8.4440000000000008</v>
      </c>
    </row>
    <row r="4788" spans="1:41" ht="15" customHeight="1" x14ac:dyDescent="0.25">
      <c r="A4788" s="127" t="s">
        <v>6661</v>
      </c>
      <c r="B4788" s="125" t="s">
        <v>169</v>
      </c>
      <c r="C4788" s="125" t="s">
        <v>6611</v>
      </c>
      <c r="D4788" s="125" t="s">
        <v>6246</v>
      </c>
      <c r="F4788" s="126">
        <v>10.5</v>
      </c>
      <c r="G4788" s="126">
        <v>10.9</v>
      </c>
      <c r="H4788" s="126">
        <v>8.7200000000000006</v>
      </c>
      <c r="I4788" s="126">
        <v>2</v>
      </c>
      <c r="J4788" s="317"/>
      <c r="K4788" s="323">
        <f>ROUND(SUMIF('VGT-Bewegungsdaten'!B:B,A4788,'VGT-Bewegungsdaten'!C:C),3)</f>
        <v>0</v>
      </c>
      <c r="L4788" s="324">
        <f>ROUND(SUMIF('VGT-Bewegungsdaten'!B:B,$A4788,'VGT-Bewegungsdaten'!D:D),2)</f>
        <v>0</v>
      </c>
      <c r="N4788" s="376" t="s">
        <v>4930</v>
      </c>
      <c r="O4788" s="376" t="s">
        <v>4950</v>
      </c>
      <c r="P4788" s="326">
        <f>ROUND(SUMIF('AV-Bewegungsdaten'!B:B,A4788,'AV-Bewegungsdaten'!C:C),3)</f>
        <v>0</v>
      </c>
      <c r="Q4788" s="324">
        <f>ROUND(SUMIF('AV-Bewegungsdaten'!B:B,$A4788,'AV-Bewegungsdaten'!D:D),2)</f>
        <v>0</v>
      </c>
      <c r="T4788" s="327"/>
      <c r="U4788" s="326">
        <f>ROUND(SUMIF('DV-Bewegungsdaten'!B:B,Kategorien!A4788,'DV-Bewegungsdaten'!D:D),3)</f>
        <v>0</v>
      </c>
      <c r="V4788" s="324">
        <f>ROUND(SUMIF('DV-Bewegungsdaten'!B:B,Kategorien!A4788,'DV-Bewegungsdaten'!E:E),3)</f>
        <v>0</v>
      </c>
      <c r="Z4788" s="407">
        <f>ROUND(SUMIF('MSZ-Bewegungsdaten'!B:B,A4788,'MSZ-Bewegungsdaten'!C:C),3)</f>
        <v>0</v>
      </c>
      <c r="AA4788" s="324">
        <f>ROUND(SUMIF('MSZ-Bewegungsdaten'!$B:$B,$A4788,'MSZ-Bewegungsdaten'!$D:$D),2)</f>
        <v>0</v>
      </c>
      <c r="AB4788" s="325"/>
      <c r="AC4788" s="325"/>
      <c r="AD4788" s="390">
        <f t="shared" si="985"/>
        <v>4.9940000000000007</v>
      </c>
      <c r="AE4788" s="390">
        <f t="shared" si="986"/>
        <v>6.6870000000000003</v>
      </c>
      <c r="AF4788" s="390">
        <f t="shared" si="987"/>
        <v>7.8250000000000002</v>
      </c>
      <c r="AG4788" s="390">
        <f t="shared" si="988"/>
        <v>7.7279999999999998</v>
      </c>
      <c r="AH4788" s="390">
        <f t="shared" si="989"/>
        <v>7.370000000000001</v>
      </c>
      <c r="AI4788" s="390">
        <f t="shared" si="990"/>
        <v>7.99</v>
      </c>
      <c r="AJ4788" s="390">
        <f t="shared" si="991"/>
        <v>6.9830000000000005</v>
      </c>
      <c r="AK4788" s="390">
        <f t="shared" si="992"/>
        <v>7.5240000000000009</v>
      </c>
      <c r="AL4788" s="390">
        <f t="shared" si="993"/>
        <v>7.5549999999999997</v>
      </c>
      <c r="AM4788" s="390">
        <f t="shared" si="994"/>
        <v>7.1120000000000001</v>
      </c>
      <c r="AN4788" s="390">
        <f t="shared" si="995"/>
        <v>6.5170000000000003</v>
      </c>
      <c r="AO4788" s="390">
        <f t="shared" si="996"/>
        <v>7.2040000000000006</v>
      </c>
    </row>
    <row r="4789" spans="1:41" ht="15" customHeight="1" x14ac:dyDescent="0.25">
      <c r="A4789" s="127" t="s">
        <v>6662</v>
      </c>
      <c r="B4789" s="125" t="s">
        <v>169</v>
      </c>
      <c r="C4789" s="125" t="s">
        <v>6614</v>
      </c>
      <c r="D4789" s="125" t="s">
        <v>4817</v>
      </c>
      <c r="F4789" s="126">
        <v>11.95</v>
      </c>
      <c r="G4789" s="126">
        <v>12.35</v>
      </c>
      <c r="H4789" s="126">
        <v>9.8800000000000008</v>
      </c>
      <c r="I4789" s="126">
        <v>3.45</v>
      </c>
      <c r="J4789" s="317"/>
      <c r="K4789" s="323">
        <f>ROUND(SUMIF('VGT-Bewegungsdaten'!B:B,A4789,'VGT-Bewegungsdaten'!C:C),3)</f>
        <v>0</v>
      </c>
      <c r="L4789" s="324">
        <f>ROUND(SUMIF('VGT-Bewegungsdaten'!B:B,$A4789,'VGT-Bewegungsdaten'!D:D),2)</f>
        <v>0</v>
      </c>
      <c r="N4789" s="376" t="s">
        <v>4930</v>
      </c>
      <c r="O4789" s="376" t="s">
        <v>4950</v>
      </c>
      <c r="P4789" s="326">
        <f>ROUND(SUMIF('AV-Bewegungsdaten'!B:B,A4789,'AV-Bewegungsdaten'!C:C),3)</f>
        <v>0</v>
      </c>
      <c r="Q4789" s="324">
        <f>ROUND(SUMIF('AV-Bewegungsdaten'!B:B,$A4789,'AV-Bewegungsdaten'!D:D),2)</f>
        <v>0</v>
      </c>
      <c r="T4789" s="327"/>
      <c r="U4789" s="326">
        <f>ROUND(SUMIF('DV-Bewegungsdaten'!B:B,Kategorien!A4789,'DV-Bewegungsdaten'!D:D),3)</f>
        <v>0</v>
      </c>
      <c r="V4789" s="324">
        <f>ROUND(SUMIF('DV-Bewegungsdaten'!B:B,Kategorien!A4789,'DV-Bewegungsdaten'!E:E),3)</f>
        <v>0</v>
      </c>
      <c r="Z4789" s="407">
        <f>ROUND(SUMIF('MSZ-Bewegungsdaten'!B:B,A4789,'MSZ-Bewegungsdaten'!C:C),3)</f>
        <v>0</v>
      </c>
      <c r="AA4789" s="324">
        <f>ROUND(SUMIF('MSZ-Bewegungsdaten'!$B:$B,$A4789,'MSZ-Bewegungsdaten'!$D:$D),2)</f>
        <v>0</v>
      </c>
      <c r="AB4789" s="325"/>
      <c r="AC4789" s="325"/>
      <c r="AD4789" s="390">
        <f t="shared" si="985"/>
        <v>6.444</v>
      </c>
      <c r="AE4789" s="390">
        <f t="shared" si="986"/>
        <v>8.1370000000000005</v>
      </c>
      <c r="AF4789" s="390">
        <f t="shared" si="987"/>
        <v>9.2749999999999986</v>
      </c>
      <c r="AG4789" s="390">
        <f t="shared" si="988"/>
        <v>9.177999999999999</v>
      </c>
      <c r="AH4789" s="390">
        <f t="shared" si="989"/>
        <v>8.82</v>
      </c>
      <c r="AI4789" s="390">
        <f t="shared" si="990"/>
        <v>9.44</v>
      </c>
      <c r="AJ4789" s="390">
        <f t="shared" si="991"/>
        <v>8.4329999999999998</v>
      </c>
      <c r="AK4789" s="390">
        <f t="shared" si="992"/>
        <v>8.9740000000000002</v>
      </c>
      <c r="AL4789" s="390">
        <f t="shared" si="993"/>
        <v>9.004999999999999</v>
      </c>
      <c r="AM4789" s="390">
        <f t="shared" si="994"/>
        <v>8.5619999999999994</v>
      </c>
      <c r="AN4789" s="390">
        <f t="shared" si="995"/>
        <v>7.9669999999999996</v>
      </c>
      <c r="AO4789" s="390">
        <f t="shared" si="996"/>
        <v>8.6539999999999999</v>
      </c>
    </row>
    <row r="4790" spans="1:41" ht="15" customHeight="1" x14ac:dyDescent="0.25">
      <c r="A4790" s="127" t="s">
        <v>6663</v>
      </c>
      <c r="B4790" s="125" t="s">
        <v>169</v>
      </c>
      <c r="C4790" s="125" t="s">
        <v>6614</v>
      </c>
      <c r="D4790" s="125" t="s">
        <v>4818</v>
      </c>
      <c r="F4790" s="126">
        <v>11.62</v>
      </c>
      <c r="G4790" s="126">
        <v>12.02</v>
      </c>
      <c r="H4790" s="126">
        <v>9.6199999999999992</v>
      </c>
      <c r="I4790" s="126">
        <v>3.12</v>
      </c>
      <c r="J4790" s="317"/>
      <c r="K4790" s="323">
        <f>ROUND(SUMIF('VGT-Bewegungsdaten'!B:B,A4790,'VGT-Bewegungsdaten'!C:C),3)</f>
        <v>0</v>
      </c>
      <c r="L4790" s="324">
        <f>ROUND(SUMIF('VGT-Bewegungsdaten'!B:B,$A4790,'VGT-Bewegungsdaten'!D:D),2)</f>
        <v>0</v>
      </c>
      <c r="N4790" s="376" t="s">
        <v>4930</v>
      </c>
      <c r="O4790" s="376" t="s">
        <v>4950</v>
      </c>
      <c r="P4790" s="326">
        <f>ROUND(SUMIF('AV-Bewegungsdaten'!B:B,A4790,'AV-Bewegungsdaten'!C:C),3)</f>
        <v>0</v>
      </c>
      <c r="Q4790" s="324">
        <f>ROUND(SUMIF('AV-Bewegungsdaten'!B:B,$A4790,'AV-Bewegungsdaten'!D:D),2)</f>
        <v>0</v>
      </c>
      <c r="T4790" s="327"/>
      <c r="U4790" s="326">
        <f>ROUND(SUMIF('DV-Bewegungsdaten'!B:B,Kategorien!A4790,'DV-Bewegungsdaten'!D:D),3)</f>
        <v>0</v>
      </c>
      <c r="V4790" s="324">
        <f>ROUND(SUMIF('DV-Bewegungsdaten'!B:B,Kategorien!A4790,'DV-Bewegungsdaten'!E:E),3)</f>
        <v>0</v>
      </c>
      <c r="Z4790" s="407">
        <f>ROUND(SUMIF('MSZ-Bewegungsdaten'!B:B,A4790,'MSZ-Bewegungsdaten'!C:C),3)</f>
        <v>0</v>
      </c>
      <c r="AA4790" s="324">
        <f>ROUND(SUMIF('MSZ-Bewegungsdaten'!$B:$B,$A4790,'MSZ-Bewegungsdaten'!$D:$D),2)</f>
        <v>0</v>
      </c>
      <c r="AB4790" s="325"/>
      <c r="AC4790" s="325"/>
      <c r="AD4790" s="390">
        <f t="shared" ref="AD4790:AD4836" si="997">MAX(0,$G4790-AR$7)</f>
        <v>6.1139999999999999</v>
      </c>
      <c r="AE4790" s="390">
        <f t="shared" ref="AE4790:AE4836" si="998">MAX(0,$G4790-AS$7)</f>
        <v>7.8069999999999995</v>
      </c>
      <c r="AF4790" s="390">
        <f t="shared" ref="AF4790:AF4836" si="999">MAX(0,$G4790-AT$7)</f>
        <v>8.9450000000000003</v>
      </c>
      <c r="AG4790" s="390">
        <f t="shared" ref="AG4790:AG4836" si="1000">MAX(0,$G4790-AU$7)</f>
        <v>8.847999999999999</v>
      </c>
      <c r="AH4790" s="390">
        <f t="shared" ref="AH4790:AH4836" si="1001">MAX(0,$G4790-AV$7)</f>
        <v>8.49</v>
      </c>
      <c r="AI4790" s="390">
        <f t="shared" ref="AI4790:AI4836" si="1002">MAX(0,$G4790-AW$7)</f>
        <v>9.11</v>
      </c>
      <c r="AJ4790" s="390">
        <f t="shared" ref="AJ4790:AJ4836" si="1003">MAX(0,$G4790-AX$7)</f>
        <v>8.1029999999999998</v>
      </c>
      <c r="AK4790" s="390">
        <f t="shared" ref="AK4790:AK4836" si="1004">MAX(0,$G4790-AY$7)</f>
        <v>8.6440000000000001</v>
      </c>
      <c r="AL4790" s="390">
        <f t="shared" ref="AL4790:AL4836" si="1005">MAX(0,$G4790-AZ$7)</f>
        <v>8.6749999999999989</v>
      </c>
      <c r="AM4790" s="390">
        <f t="shared" ref="AM4790:AM4836" si="1006">MAX(0,$G4790-BA$7)</f>
        <v>8.2319999999999993</v>
      </c>
      <c r="AN4790" s="390">
        <f t="shared" ref="AN4790:AN4836" si="1007">MAX(0,$G4790-BB$7)</f>
        <v>7.6369999999999996</v>
      </c>
      <c r="AO4790" s="390">
        <f t="shared" ref="AO4790:AO4836" si="1008">MAX(0,$G4790-BC$7)</f>
        <v>8.3239999999999998</v>
      </c>
    </row>
    <row r="4791" spans="1:41" ht="15" customHeight="1" x14ac:dyDescent="0.25">
      <c r="A4791" s="127" t="s">
        <v>6664</v>
      </c>
      <c r="B4791" s="125" t="s">
        <v>169</v>
      </c>
      <c r="C4791" s="125" t="s">
        <v>6614</v>
      </c>
      <c r="D4791" s="125" t="s">
        <v>6246</v>
      </c>
      <c r="F4791" s="126">
        <v>10.39</v>
      </c>
      <c r="G4791" s="126">
        <v>10.79</v>
      </c>
      <c r="H4791" s="126">
        <v>8.6300000000000008</v>
      </c>
      <c r="I4791" s="126">
        <v>1.89</v>
      </c>
      <c r="J4791" s="317"/>
      <c r="K4791" s="323">
        <f>ROUND(SUMIF('VGT-Bewegungsdaten'!B:B,A4791,'VGT-Bewegungsdaten'!C:C),3)</f>
        <v>0</v>
      </c>
      <c r="L4791" s="324">
        <f>ROUND(SUMIF('VGT-Bewegungsdaten'!B:B,$A4791,'VGT-Bewegungsdaten'!D:D),2)</f>
        <v>0</v>
      </c>
      <c r="N4791" s="376" t="s">
        <v>4930</v>
      </c>
      <c r="O4791" s="376" t="s">
        <v>4950</v>
      </c>
      <c r="P4791" s="326">
        <f>ROUND(SUMIF('AV-Bewegungsdaten'!B:B,A4791,'AV-Bewegungsdaten'!C:C),3)</f>
        <v>0</v>
      </c>
      <c r="Q4791" s="324">
        <f>ROUND(SUMIF('AV-Bewegungsdaten'!B:B,$A4791,'AV-Bewegungsdaten'!D:D),2)</f>
        <v>0</v>
      </c>
      <c r="T4791" s="327"/>
      <c r="U4791" s="326">
        <f>ROUND(SUMIF('DV-Bewegungsdaten'!B:B,Kategorien!A4791,'DV-Bewegungsdaten'!D:D),3)</f>
        <v>0</v>
      </c>
      <c r="V4791" s="324">
        <f>ROUND(SUMIF('DV-Bewegungsdaten'!B:B,Kategorien!A4791,'DV-Bewegungsdaten'!E:E),3)</f>
        <v>0</v>
      </c>
      <c r="Z4791" s="407">
        <f>ROUND(SUMIF('MSZ-Bewegungsdaten'!B:B,A4791,'MSZ-Bewegungsdaten'!C:C),3)</f>
        <v>0</v>
      </c>
      <c r="AA4791" s="324">
        <f>ROUND(SUMIF('MSZ-Bewegungsdaten'!$B:$B,$A4791,'MSZ-Bewegungsdaten'!$D:$D),2)</f>
        <v>0</v>
      </c>
      <c r="AB4791" s="325"/>
      <c r="AC4791" s="325"/>
      <c r="AD4791" s="390">
        <f t="shared" si="997"/>
        <v>4.8839999999999995</v>
      </c>
      <c r="AE4791" s="390">
        <f t="shared" si="998"/>
        <v>6.5769999999999991</v>
      </c>
      <c r="AF4791" s="390">
        <f t="shared" si="999"/>
        <v>7.714999999999999</v>
      </c>
      <c r="AG4791" s="390">
        <f t="shared" si="1000"/>
        <v>7.6179999999999986</v>
      </c>
      <c r="AH4791" s="390">
        <f t="shared" si="1001"/>
        <v>7.26</v>
      </c>
      <c r="AI4791" s="390">
        <f t="shared" si="1002"/>
        <v>7.879999999999999</v>
      </c>
      <c r="AJ4791" s="390">
        <f t="shared" si="1003"/>
        <v>6.8729999999999993</v>
      </c>
      <c r="AK4791" s="390">
        <f t="shared" si="1004"/>
        <v>7.4139999999999997</v>
      </c>
      <c r="AL4791" s="390">
        <f t="shared" si="1005"/>
        <v>7.4449999999999985</v>
      </c>
      <c r="AM4791" s="390">
        <f t="shared" si="1006"/>
        <v>7.0019999999999989</v>
      </c>
      <c r="AN4791" s="390">
        <f t="shared" si="1007"/>
        <v>6.4069999999999991</v>
      </c>
      <c r="AO4791" s="390">
        <f t="shared" si="1008"/>
        <v>7.0939999999999994</v>
      </c>
    </row>
    <row r="4792" spans="1:41" ht="15" customHeight="1" x14ac:dyDescent="0.25">
      <c r="A4792" s="127" t="s">
        <v>6665</v>
      </c>
      <c r="B4792" s="125" t="s">
        <v>169</v>
      </c>
      <c r="C4792" s="125" t="s">
        <v>6617</v>
      </c>
      <c r="D4792" s="125" t="s">
        <v>4817</v>
      </c>
      <c r="F4792" s="126">
        <v>11.83</v>
      </c>
      <c r="G4792" s="126">
        <v>12.23</v>
      </c>
      <c r="H4792" s="126">
        <v>9.7799999999999994</v>
      </c>
      <c r="I4792" s="126">
        <v>3.33</v>
      </c>
      <c r="J4792" s="317"/>
      <c r="K4792" s="323">
        <f>ROUND(SUMIF('VGT-Bewegungsdaten'!B:B,A4792,'VGT-Bewegungsdaten'!C:C),3)</f>
        <v>0</v>
      </c>
      <c r="L4792" s="324">
        <f>ROUND(SUMIF('VGT-Bewegungsdaten'!B:B,$A4792,'VGT-Bewegungsdaten'!D:D),2)</f>
        <v>0</v>
      </c>
      <c r="N4792" s="376" t="s">
        <v>4930</v>
      </c>
      <c r="O4792" s="376" t="s">
        <v>4950</v>
      </c>
      <c r="P4792" s="326">
        <f>ROUND(SUMIF('AV-Bewegungsdaten'!B:B,A4792,'AV-Bewegungsdaten'!C:C),3)</f>
        <v>0</v>
      </c>
      <c r="Q4792" s="324">
        <f>ROUND(SUMIF('AV-Bewegungsdaten'!B:B,$A4792,'AV-Bewegungsdaten'!D:D),2)</f>
        <v>0</v>
      </c>
      <c r="T4792" s="327"/>
      <c r="U4792" s="326">
        <f>ROUND(SUMIF('DV-Bewegungsdaten'!B:B,Kategorien!A4792,'DV-Bewegungsdaten'!D:D),3)</f>
        <v>0</v>
      </c>
      <c r="V4792" s="324">
        <f>ROUND(SUMIF('DV-Bewegungsdaten'!B:B,Kategorien!A4792,'DV-Bewegungsdaten'!E:E),3)</f>
        <v>0</v>
      </c>
      <c r="Z4792" s="407">
        <f>ROUND(SUMIF('MSZ-Bewegungsdaten'!B:B,A4792,'MSZ-Bewegungsdaten'!C:C),3)</f>
        <v>0</v>
      </c>
      <c r="AA4792" s="324">
        <f>ROUND(SUMIF('MSZ-Bewegungsdaten'!$B:$B,$A4792,'MSZ-Bewegungsdaten'!$D:$D),2)</f>
        <v>0</v>
      </c>
      <c r="AB4792" s="325"/>
      <c r="AC4792" s="325"/>
      <c r="AD4792" s="390">
        <f t="shared" si="997"/>
        <v>6.3240000000000007</v>
      </c>
      <c r="AE4792" s="390">
        <f t="shared" si="998"/>
        <v>8.0169999999999995</v>
      </c>
      <c r="AF4792" s="390">
        <f t="shared" si="999"/>
        <v>9.1550000000000011</v>
      </c>
      <c r="AG4792" s="390">
        <f t="shared" si="1000"/>
        <v>9.0579999999999998</v>
      </c>
      <c r="AH4792" s="390">
        <f t="shared" si="1001"/>
        <v>8.7000000000000011</v>
      </c>
      <c r="AI4792" s="390">
        <f t="shared" si="1002"/>
        <v>9.32</v>
      </c>
      <c r="AJ4792" s="390">
        <f t="shared" si="1003"/>
        <v>8.3130000000000006</v>
      </c>
      <c r="AK4792" s="390">
        <f t="shared" si="1004"/>
        <v>8.854000000000001</v>
      </c>
      <c r="AL4792" s="390">
        <f t="shared" si="1005"/>
        <v>8.8849999999999998</v>
      </c>
      <c r="AM4792" s="390">
        <f t="shared" si="1006"/>
        <v>8.4420000000000002</v>
      </c>
      <c r="AN4792" s="390">
        <f t="shared" si="1007"/>
        <v>7.8470000000000004</v>
      </c>
      <c r="AO4792" s="390">
        <f t="shared" si="1008"/>
        <v>8.5340000000000007</v>
      </c>
    </row>
    <row r="4793" spans="1:41" ht="15" customHeight="1" x14ac:dyDescent="0.25">
      <c r="A4793" s="127" t="s">
        <v>6666</v>
      </c>
      <c r="B4793" s="125" t="s">
        <v>169</v>
      </c>
      <c r="C4793" s="125" t="s">
        <v>6617</v>
      </c>
      <c r="D4793" s="125" t="s">
        <v>4818</v>
      </c>
      <c r="F4793" s="126">
        <v>11.5</v>
      </c>
      <c r="G4793" s="126">
        <v>11.9</v>
      </c>
      <c r="H4793" s="126">
        <v>9.52</v>
      </c>
      <c r="I4793" s="126">
        <v>3</v>
      </c>
      <c r="J4793" s="317"/>
      <c r="K4793" s="323">
        <f>ROUND(SUMIF('VGT-Bewegungsdaten'!B:B,A4793,'VGT-Bewegungsdaten'!C:C),3)</f>
        <v>0</v>
      </c>
      <c r="L4793" s="324">
        <f>ROUND(SUMIF('VGT-Bewegungsdaten'!B:B,$A4793,'VGT-Bewegungsdaten'!D:D),2)</f>
        <v>0</v>
      </c>
      <c r="N4793" s="376" t="s">
        <v>4930</v>
      </c>
      <c r="O4793" s="376" t="s">
        <v>4950</v>
      </c>
      <c r="P4793" s="326">
        <f>ROUND(SUMIF('AV-Bewegungsdaten'!B:B,A4793,'AV-Bewegungsdaten'!C:C),3)</f>
        <v>0</v>
      </c>
      <c r="Q4793" s="324">
        <f>ROUND(SUMIF('AV-Bewegungsdaten'!B:B,$A4793,'AV-Bewegungsdaten'!D:D),2)</f>
        <v>0</v>
      </c>
      <c r="T4793" s="327"/>
      <c r="U4793" s="326">
        <f>ROUND(SUMIF('DV-Bewegungsdaten'!B:B,Kategorien!A4793,'DV-Bewegungsdaten'!D:D),3)</f>
        <v>0</v>
      </c>
      <c r="V4793" s="324">
        <f>ROUND(SUMIF('DV-Bewegungsdaten'!B:B,Kategorien!A4793,'DV-Bewegungsdaten'!E:E),3)</f>
        <v>0</v>
      </c>
      <c r="Z4793" s="407">
        <f>ROUND(SUMIF('MSZ-Bewegungsdaten'!B:B,A4793,'MSZ-Bewegungsdaten'!C:C),3)</f>
        <v>0</v>
      </c>
      <c r="AA4793" s="324">
        <f>ROUND(SUMIF('MSZ-Bewegungsdaten'!$B:$B,$A4793,'MSZ-Bewegungsdaten'!$D:$D),2)</f>
        <v>0</v>
      </c>
      <c r="AB4793" s="325"/>
      <c r="AC4793" s="325"/>
      <c r="AD4793" s="390">
        <f t="shared" si="997"/>
        <v>5.9940000000000007</v>
      </c>
      <c r="AE4793" s="390">
        <f t="shared" si="998"/>
        <v>7.6870000000000003</v>
      </c>
      <c r="AF4793" s="390">
        <f t="shared" si="999"/>
        <v>8.8249999999999993</v>
      </c>
      <c r="AG4793" s="390">
        <f t="shared" si="1000"/>
        <v>8.7279999999999998</v>
      </c>
      <c r="AH4793" s="390">
        <f t="shared" si="1001"/>
        <v>8.370000000000001</v>
      </c>
      <c r="AI4793" s="390">
        <f t="shared" si="1002"/>
        <v>8.99</v>
      </c>
      <c r="AJ4793" s="390">
        <f t="shared" si="1003"/>
        <v>7.9830000000000005</v>
      </c>
      <c r="AK4793" s="390">
        <f t="shared" si="1004"/>
        <v>8.5240000000000009</v>
      </c>
      <c r="AL4793" s="390">
        <f t="shared" si="1005"/>
        <v>8.5549999999999997</v>
      </c>
      <c r="AM4793" s="390">
        <f t="shared" si="1006"/>
        <v>8.1120000000000001</v>
      </c>
      <c r="AN4793" s="390">
        <f t="shared" si="1007"/>
        <v>7.5170000000000003</v>
      </c>
      <c r="AO4793" s="390">
        <f t="shared" si="1008"/>
        <v>8.2040000000000006</v>
      </c>
    </row>
    <row r="4794" spans="1:41" ht="15" customHeight="1" x14ac:dyDescent="0.25">
      <c r="A4794" s="127" t="s">
        <v>6667</v>
      </c>
      <c r="B4794" s="125" t="s">
        <v>169</v>
      </c>
      <c r="C4794" s="125" t="s">
        <v>6617</v>
      </c>
      <c r="D4794" s="125" t="s">
        <v>6246</v>
      </c>
      <c r="F4794" s="126">
        <v>10.28</v>
      </c>
      <c r="G4794" s="126">
        <v>10.68</v>
      </c>
      <c r="H4794" s="126">
        <v>8.5399999999999991</v>
      </c>
      <c r="I4794" s="126">
        <v>1.78</v>
      </c>
      <c r="J4794" s="317"/>
      <c r="K4794" s="323">
        <f>ROUND(SUMIF('VGT-Bewegungsdaten'!B:B,A4794,'VGT-Bewegungsdaten'!C:C),3)</f>
        <v>0</v>
      </c>
      <c r="L4794" s="324">
        <f>ROUND(SUMIF('VGT-Bewegungsdaten'!B:B,$A4794,'VGT-Bewegungsdaten'!D:D),2)</f>
        <v>0</v>
      </c>
      <c r="N4794" s="376" t="s">
        <v>4930</v>
      </c>
      <c r="O4794" s="376" t="s">
        <v>4950</v>
      </c>
      <c r="P4794" s="326">
        <f>ROUND(SUMIF('AV-Bewegungsdaten'!B:B,A4794,'AV-Bewegungsdaten'!C:C),3)</f>
        <v>0</v>
      </c>
      <c r="Q4794" s="324">
        <f>ROUND(SUMIF('AV-Bewegungsdaten'!B:B,$A4794,'AV-Bewegungsdaten'!D:D),2)</f>
        <v>0</v>
      </c>
      <c r="T4794" s="327"/>
      <c r="U4794" s="326">
        <f>ROUND(SUMIF('DV-Bewegungsdaten'!B:B,Kategorien!A4794,'DV-Bewegungsdaten'!D:D),3)</f>
        <v>0</v>
      </c>
      <c r="V4794" s="324">
        <f>ROUND(SUMIF('DV-Bewegungsdaten'!B:B,Kategorien!A4794,'DV-Bewegungsdaten'!E:E),3)</f>
        <v>0</v>
      </c>
      <c r="Z4794" s="407">
        <f>ROUND(SUMIF('MSZ-Bewegungsdaten'!B:B,A4794,'MSZ-Bewegungsdaten'!C:C),3)</f>
        <v>0</v>
      </c>
      <c r="AA4794" s="324">
        <f>ROUND(SUMIF('MSZ-Bewegungsdaten'!$B:$B,$A4794,'MSZ-Bewegungsdaten'!$D:$D),2)</f>
        <v>0</v>
      </c>
      <c r="AB4794" s="325"/>
      <c r="AC4794" s="325"/>
      <c r="AD4794" s="390">
        <f t="shared" si="997"/>
        <v>4.774</v>
      </c>
      <c r="AE4794" s="390">
        <f t="shared" si="998"/>
        <v>6.4669999999999996</v>
      </c>
      <c r="AF4794" s="390">
        <f t="shared" si="999"/>
        <v>7.6049999999999995</v>
      </c>
      <c r="AG4794" s="390">
        <f t="shared" si="1000"/>
        <v>7.5079999999999991</v>
      </c>
      <c r="AH4794" s="390">
        <f t="shared" si="1001"/>
        <v>7.15</v>
      </c>
      <c r="AI4794" s="390">
        <f t="shared" si="1002"/>
        <v>7.77</v>
      </c>
      <c r="AJ4794" s="390">
        <f t="shared" si="1003"/>
        <v>6.7629999999999999</v>
      </c>
      <c r="AK4794" s="390">
        <f t="shared" si="1004"/>
        <v>7.3040000000000003</v>
      </c>
      <c r="AL4794" s="390">
        <f t="shared" si="1005"/>
        <v>7.3349999999999991</v>
      </c>
      <c r="AM4794" s="390">
        <f t="shared" si="1006"/>
        <v>6.8919999999999995</v>
      </c>
      <c r="AN4794" s="390">
        <f t="shared" si="1007"/>
        <v>6.2969999999999997</v>
      </c>
      <c r="AO4794" s="390">
        <f t="shared" si="1008"/>
        <v>6.984</v>
      </c>
    </row>
    <row r="4795" spans="1:41" ht="15" customHeight="1" x14ac:dyDescent="0.25">
      <c r="A4795" s="127" t="s">
        <v>6668</v>
      </c>
      <c r="B4795" s="125" t="s">
        <v>169</v>
      </c>
      <c r="C4795" s="125" t="s">
        <v>6620</v>
      </c>
      <c r="D4795" s="125" t="s">
        <v>4817</v>
      </c>
      <c r="F4795" s="126">
        <v>11.71</v>
      </c>
      <c r="G4795" s="126">
        <v>12.11</v>
      </c>
      <c r="H4795" s="126">
        <v>9.69</v>
      </c>
      <c r="I4795" s="126">
        <v>3.21</v>
      </c>
      <c r="J4795" s="317"/>
      <c r="K4795" s="323">
        <f>ROUND(SUMIF('VGT-Bewegungsdaten'!B:B,A4795,'VGT-Bewegungsdaten'!C:C),3)</f>
        <v>0</v>
      </c>
      <c r="L4795" s="324">
        <f>ROUND(SUMIF('VGT-Bewegungsdaten'!B:B,$A4795,'VGT-Bewegungsdaten'!D:D),2)</f>
        <v>0</v>
      </c>
      <c r="N4795" s="376" t="s">
        <v>4930</v>
      </c>
      <c r="O4795" s="376" t="s">
        <v>4950</v>
      </c>
      <c r="P4795" s="326">
        <f>ROUND(SUMIF('AV-Bewegungsdaten'!B:B,A4795,'AV-Bewegungsdaten'!C:C),3)</f>
        <v>0</v>
      </c>
      <c r="Q4795" s="324">
        <f>ROUND(SUMIF('AV-Bewegungsdaten'!B:B,$A4795,'AV-Bewegungsdaten'!D:D),2)</f>
        <v>0</v>
      </c>
      <c r="T4795" s="327"/>
      <c r="U4795" s="326">
        <f>ROUND(SUMIF('DV-Bewegungsdaten'!B:B,Kategorien!A4795,'DV-Bewegungsdaten'!D:D),3)</f>
        <v>0</v>
      </c>
      <c r="V4795" s="324">
        <f>ROUND(SUMIF('DV-Bewegungsdaten'!B:B,Kategorien!A4795,'DV-Bewegungsdaten'!E:E),3)</f>
        <v>0</v>
      </c>
      <c r="Z4795" s="407">
        <f>ROUND(SUMIF('MSZ-Bewegungsdaten'!B:B,A4795,'MSZ-Bewegungsdaten'!C:C),3)</f>
        <v>0</v>
      </c>
      <c r="AA4795" s="324">
        <f>ROUND(SUMIF('MSZ-Bewegungsdaten'!$B:$B,$A4795,'MSZ-Bewegungsdaten'!$D:$D),2)</f>
        <v>0</v>
      </c>
      <c r="AB4795" s="325"/>
      <c r="AC4795" s="325"/>
      <c r="AD4795" s="390">
        <f t="shared" si="997"/>
        <v>6.2039999999999997</v>
      </c>
      <c r="AE4795" s="390">
        <f t="shared" si="998"/>
        <v>7.8969999999999994</v>
      </c>
      <c r="AF4795" s="390">
        <f t="shared" si="999"/>
        <v>9.0350000000000001</v>
      </c>
      <c r="AG4795" s="390">
        <f t="shared" si="1000"/>
        <v>8.9379999999999988</v>
      </c>
      <c r="AH4795" s="390">
        <f t="shared" si="1001"/>
        <v>8.58</v>
      </c>
      <c r="AI4795" s="390">
        <f t="shared" si="1002"/>
        <v>9.1999999999999993</v>
      </c>
      <c r="AJ4795" s="390">
        <f t="shared" si="1003"/>
        <v>8.1929999999999996</v>
      </c>
      <c r="AK4795" s="390">
        <f t="shared" si="1004"/>
        <v>8.734</v>
      </c>
      <c r="AL4795" s="390">
        <f t="shared" si="1005"/>
        <v>8.7649999999999988</v>
      </c>
      <c r="AM4795" s="390">
        <f t="shared" si="1006"/>
        <v>8.3219999999999992</v>
      </c>
      <c r="AN4795" s="390">
        <f t="shared" si="1007"/>
        <v>7.7269999999999994</v>
      </c>
      <c r="AO4795" s="390">
        <f t="shared" si="1008"/>
        <v>8.4139999999999997</v>
      </c>
    </row>
    <row r="4796" spans="1:41" ht="15" customHeight="1" x14ac:dyDescent="0.25">
      <c r="A4796" s="127" t="s">
        <v>6669</v>
      </c>
      <c r="B4796" s="125" t="s">
        <v>169</v>
      </c>
      <c r="C4796" s="125" t="s">
        <v>6620</v>
      </c>
      <c r="D4796" s="125" t="s">
        <v>4818</v>
      </c>
      <c r="F4796" s="126">
        <v>11.38</v>
      </c>
      <c r="G4796" s="126">
        <v>11.78</v>
      </c>
      <c r="H4796" s="126">
        <v>9.42</v>
      </c>
      <c r="I4796" s="126">
        <v>2.88</v>
      </c>
      <c r="J4796" s="317"/>
      <c r="K4796" s="323">
        <f>ROUND(SUMIF('VGT-Bewegungsdaten'!B:B,A4796,'VGT-Bewegungsdaten'!C:C),3)</f>
        <v>0</v>
      </c>
      <c r="L4796" s="324">
        <f>ROUND(SUMIF('VGT-Bewegungsdaten'!B:B,$A4796,'VGT-Bewegungsdaten'!D:D),2)</f>
        <v>0</v>
      </c>
      <c r="N4796" s="376" t="s">
        <v>4930</v>
      </c>
      <c r="O4796" s="376" t="s">
        <v>4950</v>
      </c>
      <c r="P4796" s="326">
        <f>ROUND(SUMIF('AV-Bewegungsdaten'!B:B,A4796,'AV-Bewegungsdaten'!C:C),3)</f>
        <v>0</v>
      </c>
      <c r="Q4796" s="324">
        <f>ROUND(SUMIF('AV-Bewegungsdaten'!B:B,$A4796,'AV-Bewegungsdaten'!D:D),2)</f>
        <v>0</v>
      </c>
      <c r="T4796" s="327"/>
      <c r="U4796" s="326">
        <f>ROUND(SUMIF('DV-Bewegungsdaten'!B:B,Kategorien!A4796,'DV-Bewegungsdaten'!D:D),3)</f>
        <v>0</v>
      </c>
      <c r="V4796" s="324">
        <f>ROUND(SUMIF('DV-Bewegungsdaten'!B:B,Kategorien!A4796,'DV-Bewegungsdaten'!E:E),3)</f>
        <v>0</v>
      </c>
      <c r="Z4796" s="407">
        <f>ROUND(SUMIF('MSZ-Bewegungsdaten'!B:B,A4796,'MSZ-Bewegungsdaten'!C:C),3)</f>
        <v>0</v>
      </c>
      <c r="AA4796" s="324">
        <f>ROUND(SUMIF('MSZ-Bewegungsdaten'!$B:$B,$A4796,'MSZ-Bewegungsdaten'!$D:$D),2)</f>
        <v>0</v>
      </c>
      <c r="AB4796" s="325"/>
      <c r="AC4796" s="325"/>
      <c r="AD4796" s="390">
        <f t="shared" si="997"/>
        <v>5.8739999999999997</v>
      </c>
      <c r="AE4796" s="390">
        <f t="shared" si="998"/>
        <v>7.5669999999999993</v>
      </c>
      <c r="AF4796" s="390">
        <f t="shared" si="999"/>
        <v>8.7049999999999983</v>
      </c>
      <c r="AG4796" s="390">
        <f t="shared" si="1000"/>
        <v>8.6079999999999988</v>
      </c>
      <c r="AH4796" s="390">
        <f t="shared" si="1001"/>
        <v>8.25</v>
      </c>
      <c r="AI4796" s="390">
        <f t="shared" si="1002"/>
        <v>8.8699999999999992</v>
      </c>
      <c r="AJ4796" s="390">
        <f t="shared" si="1003"/>
        <v>7.8629999999999995</v>
      </c>
      <c r="AK4796" s="390">
        <f t="shared" si="1004"/>
        <v>8.4039999999999999</v>
      </c>
      <c r="AL4796" s="390">
        <f t="shared" si="1005"/>
        <v>8.4349999999999987</v>
      </c>
      <c r="AM4796" s="390">
        <f t="shared" si="1006"/>
        <v>7.9919999999999991</v>
      </c>
      <c r="AN4796" s="390">
        <f t="shared" si="1007"/>
        <v>7.3969999999999994</v>
      </c>
      <c r="AO4796" s="390">
        <f t="shared" si="1008"/>
        <v>8.0839999999999996</v>
      </c>
    </row>
    <row r="4797" spans="1:41" ht="15" customHeight="1" x14ac:dyDescent="0.25">
      <c r="A4797" s="127" t="s">
        <v>6670</v>
      </c>
      <c r="B4797" s="125" t="s">
        <v>169</v>
      </c>
      <c r="C4797" s="125" t="s">
        <v>6620</v>
      </c>
      <c r="D4797" s="125" t="s">
        <v>6246</v>
      </c>
      <c r="F4797" s="126">
        <v>10.17</v>
      </c>
      <c r="G4797" s="126">
        <v>10.57</v>
      </c>
      <c r="H4797" s="126">
        <v>8.4600000000000009</v>
      </c>
      <c r="I4797" s="126">
        <v>1.67</v>
      </c>
      <c r="J4797" s="317"/>
      <c r="K4797" s="323">
        <f>ROUND(SUMIF('VGT-Bewegungsdaten'!B:B,A4797,'VGT-Bewegungsdaten'!C:C),3)</f>
        <v>0</v>
      </c>
      <c r="L4797" s="324">
        <f>ROUND(SUMIF('VGT-Bewegungsdaten'!B:B,$A4797,'VGT-Bewegungsdaten'!D:D),2)</f>
        <v>0</v>
      </c>
      <c r="N4797" s="376" t="s">
        <v>4930</v>
      </c>
      <c r="O4797" s="376" t="s">
        <v>4950</v>
      </c>
      <c r="P4797" s="326">
        <f>ROUND(SUMIF('AV-Bewegungsdaten'!B:B,A4797,'AV-Bewegungsdaten'!C:C),3)</f>
        <v>0</v>
      </c>
      <c r="Q4797" s="324">
        <f>ROUND(SUMIF('AV-Bewegungsdaten'!B:B,$A4797,'AV-Bewegungsdaten'!D:D),2)</f>
        <v>0</v>
      </c>
      <c r="T4797" s="327"/>
      <c r="U4797" s="326">
        <f>ROUND(SUMIF('DV-Bewegungsdaten'!B:B,Kategorien!A4797,'DV-Bewegungsdaten'!D:D),3)</f>
        <v>0</v>
      </c>
      <c r="V4797" s="324">
        <f>ROUND(SUMIF('DV-Bewegungsdaten'!B:B,Kategorien!A4797,'DV-Bewegungsdaten'!E:E),3)</f>
        <v>0</v>
      </c>
      <c r="Z4797" s="407">
        <f>ROUND(SUMIF('MSZ-Bewegungsdaten'!B:B,A4797,'MSZ-Bewegungsdaten'!C:C),3)</f>
        <v>0</v>
      </c>
      <c r="AA4797" s="324">
        <f>ROUND(SUMIF('MSZ-Bewegungsdaten'!$B:$B,$A4797,'MSZ-Bewegungsdaten'!$D:$D),2)</f>
        <v>0</v>
      </c>
      <c r="AB4797" s="325"/>
      <c r="AC4797" s="325"/>
      <c r="AD4797" s="390">
        <f t="shared" si="997"/>
        <v>4.6640000000000006</v>
      </c>
      <c r="AE4797" s="390">
        <f t="shared" si="998"/>
        <v>6.3570000000000002</v>
      </c>
      <c r="AF4797" s="390">
        <f t="shared" si="999"/>
        <v>7.4950000000000001</v>
      </c>
      <c r="AG4797" s="390">
        <f t="shared" si="1000"/>
        <v>7.3979999999999997</v>
      </c>
      <c r="AH4797" s="390">
        <f t="shared" si="1001"/>
        <v>7.0400000000000009</v>
      </c>
      <c r="AI4797" s="390">
        <f t="shared" si="1002"/>
        <v>7.66</v>
      </c>
      <c r="AJ4797" s="390">
        <f t="shared" si="1003"/>
        <v>6.6530000000000005</v>
      </c>
      <c r="AK4797" s="390">
        <f t="shared" si="1004"/>
        <v>7.1940000000000008</v>
      </c>
      <c r="AL4797" s="390">
        <f t="shared" si="1005"/>
        <v>7.2249999999999996</v>
      </c>
      <c r="AM4797" s="390">
        <f t="shared" si="1006"/>
        <v>6.782</v>
      </c>
      <c r="AN4797" s="390">
        <f t="shared" si="1007"/>
        <v>6.1870000000000003</v>
      </c>
      <c r="AO4797" s="390">
        <f t="shared" si="1008"/>
        <v>6.8740000000000006</v>
      </c>
    </row>
    <row r="4798" spans="1:41" ht="15" customHeight="1" x14ac:dyDescent="0.25">
      <c r="A4798" s="127" t="s">
        <v>6671</v>
      </c>
      <c r="B4798" s="125" t="s">
        <v>169</v>
      </c>
      <c r="C4798" s="125" t="s">
        <v>6623</v>
      </c>
      <c r="D4798" s="125" t="s">
        <v>4817</v>
      </c>
      <c r="F4798" s="126">
        <v>11.59</v>
      </c>
      <c r="G4798" s="126">
        <v>11.99</v>
      </c>
      <c r="H4798" s="126">
        <v>9.59</v>
      </c>
      <c r="I4798" s="126">
        <v>3.09</v>
      </c>
      <c r="J4798" s="317"/>
      <c r="K4798" s="323">
        <f>ROUND(SUMIF('VGT-Bewegungsdaten'!B:B,A4798,'VGT-Bewegungsdaten'!C:C),3)</f>
        <v>0</v>
      </c>
      <c r="L4798" s="324">
        <f>ROUND(SUMIF('VGT-Bewegungsdaten'!B:B,$A4798,'VGT-Bewegungsdaten'!D:D),2)</f>
        <v>0</v>
      </c>
      <c r="N4798" s="376" t="s">
        <v>4930</v>
      </c>
      <c r="O4798" s="376" t="s">
        <v>4950</v>
      </c>
      <c r="P4798" s="326">
        <f>ROUND(SUMIF('AV-Bewegungsdaten'!B:B,A4798,'AV-Bewegungsdaten'!C:C),3)</f>
        <v>0</v>
      </c>
      <c r="Q4798" s="324">
        <f>ROUND(SUMIF('AV-Bewegungsdaten'!B:B,$A4798,'AV-Bewegungsdaten'!D:D),2)</f>
        <v>0</v>
      </c>
      <c r="T4798" s="327"/>
      <c r="U4798" s="326">
        <f>ROUND(SUMIF('DV-Bewegungsdaten'!B:B,Kategorien!A4798,'DV-Bewegungsdaten'!D:D),3)</f>
        <v>0</v>
      </c>
      <c r="V4798" s="324">
        <f>ROUND(SUMIF('DV-Bewegungsdaten'!B:B,Kategorien!A4798,'DV-Bewegungsdaten'!E:E),3)</f>
        <v>0</v>
      </c>
      <c r="Z4798" s="407">
        <f>ROUND(SUMIF('MSZ-Bewegungsdaten'!B:B,A4798,'MSZ-Bewegungsdaten'!C:C),3)</f>
        <v>0</v>
      </c>
      <c r="AA4798" s="324">
        <f>ROUND(SUMIF('MSZ-Bewegungsdaten'!$B:$B,$A4798,'MSZ-Bewegungsdaten'!$D:$D),2)</f>
        <v>0</v>
      </c>
      <c r="AB4798" s="325"/>
      <c r="AC4798" s="325"/>
      <c r="AD4798" s="390">
        <f t="shared" si="997"/>
        <v>6.0840000000000005</v>
      </c>
      <c r="AE4798" s="390">
        <f t="shared" si="998"/>
        <v>7.7770000000000001</v>
      </c>
      <c r="AF4798" s="390">
        <f t="shared" si="999"/>
        <v>8.9149999999999991</v>
      </c>
      <c r="AG4798" s="390">
        <f t="shared" si="1000"/>
        <v>8.8179999999999996</v>
      </c>
      <c r="AH4798" s="390">
        <f t="shared" si="1001"/>
        <v>8.4600000000000009</v>
      </c>
      <c r="AI4798" s="390">
        <f t="shared" si="1002"/>
        <v>9.08</v>
      </c>
      <c r="AJ4798" s="390">
        <f t="shared" si="1003"/>
        <v>8.0730000000000004</v>
      </c>
      <c r="AK4798" s="390">
        <f t="shared" si="1004"/>
        <v>8.6140000000000008</v>
      </c>
      <c r="AL4798" s="390">
        <f t="shared" si="1005"/>
        <v>8.6449999999999996</v>
      </c>
      <c r="AM4798" s="390">
        <f t="shared" si="1006"/>
        <v>8.202</v>
      </c>
      <c r="AN4798" s="390">
        <f t="shared" si="1007"/>
        <v>7.6070000000000002</v>
      </c>
      <c r="AO4798" s="390">
        <f t="shared" si="1008"/>
        <v>8.2940000000000005</v>
      </c>
    </row>
    <row r="4799" spans="1:41" ht="15" customHeight="1" x14ac:dyDescent="0.25">
      <c r="A4799" s="127" t="s">
        <v>6672</v>
      </c>
      <c r="B4799" s="125" t="s">
        <v>169</v>
      </c>
      <c r="C4799" s="125" t="s">
        <v>6623</v>
      </c>
      <c r="D4799" s="125" t="s">
        <v>4818</v>
      </c>
      <c r="F4799" s="126">
        <v>11.27</v>
      </c>
      <c r="G4799" s="126">
        <v>11.67</v>
      </c>
      <c r="H4799" s="126">
        <v>9.34</v>
      </c>
      <c r="I4799" s="126">
        <v>2.77</v>
      </c>
      <c r="J4799" s="317"/>
      <c r="K4799" s="323">
        <f>ROUND(SUMIF('VGT-Bewegungsdaten'!B:B,A4799,'VGT-Bewegungsdaten'!C:C),3)</f>
        <v>0</v>
      </c>
      <c r="L4799" s="324">
        <f>ROUND(SUMIF('VGT-Bewegungsdaten'!B:B,$A4799,'VGT-Bewegungsdaten'!D:D),2)</f>
        <v>0</v>
      </c>
      <c r="N4799" s="376" t="s">
        <v>4930</v>
      </c>
      <c r="O4799" s="376" t="s">
        <v>4950</v>
      </c>
      <c r="P4799" s="326">
        <f>ROUND(SUMIF('AV-Bewegungsdaten'!B:B,A4799,'AV-Bewegungsdaten'!C:C),3)</f>
        <v>0</v>
      </c>
      <c r="Q4799" s="324">
        <f>ROUND(SUMIF('AV-Bewegungsdaten'!B:B,$A4799,'AV-Bewegungsdaten'!D:D),2)</f>
        <v>0</v>
      </c>
      <c r="T4799" s="327"/>
      <c r="U4799" s="326">
        <f>ROUND(SUMIF('DV-Bewegungsdaten'!B:B,Kategorien!A4799,'DV-Bewegungsdaten'!D:D),3)</f>
        <v>0</v>
      </c>
      <c r="V4799" s="324">
        <f>ROUND(SUMIF('DV-Bewegungsdaten'!B:B,Kategorien!A4799,'DV-Bewegungsdaten'!E:E),3)</f>
        <v>0</v>
      </c>
      <c r="Z4799" s="407">
        <f>ROUND(SUMIF('MSZ-Bewegungsdaten'!B:B,A4799,'MSZ-Bewegungsdaten'!C:C),3)</f>
        <v>0</v>
      </c>
      <c r="AA4799" s="324">
        <f>ROUND(SUMIF('MSZ-Bewegungsdaten'!$B:$B,$A4799,'MSZ-Bewegungsdaten'!$D:$D),2)</f>
        <v>0</v>
      </c>
      <c r="AB4799" s="325"/>
      <c r="AC4799" s="325"/>
      <c r="AD4799" s="390">
        <f t="shared" si="997"/>
        <v>5.7640000000000002</v>
      </c>
      <c r="AE4799" s="390">
        <f t="shared" si="998"/>
        <v>7.4569999999999999</v>
      </c>
      <c r="AF4799" s="390">
        <f t="shared" si="999"/>
        <v>8.5949999999999989</v>
      </c>
      <c r="AG4799" s="390">
        <f t="shared" si="1000"/>
        <v>8.4979999999999993</v>
      </c>
      <c r="AH4799" s="390">
        <f t="shared" si="1001"/>
        <v>8.14</v>
      </c>
      <c r="AI4799" s="390">
        <f t="shared" si="1002"/>
        <v>8.76</v>
      </c>
      <c r="AJ4799" s="390">
        <f t="shared" si="1003"/>
        <v>7.7530000000000001</v>
      </c>
      <c r="AK4799" s="390">
        <f t="shared" si="1004"/>
        <v>8.2940000000000005</v>
      </c>
      <c r="AL4799" s="390">
        <f t="shared" si="1005"/>
        <v>8.3249999999999993</v>
      </c>
      <c r="AM4799" s="390">
        <f t="shared" si="1006"/>
        <v>7.8819999999999997</v>
      </c>
      <c r="AN4799" s="390">
        <f t="shared" si="1007"/>
        <v>7.2869999999999999</v>
      </c>
      <c r="AO4799" s="390">
        <f t="shared" si="1008"/>
        <v>7.9740000000000002</v>
      </c>
    </row>
    <row r="4800" spans="1:41" ht="15" customHeight="1" x14ac:dyDescent="0.25">
      <c r="A4800" s="127" t="s">
        <v>6673</v>
      </c>
      <c r="B4800" s="125" t="s">
        <v>169</v>
      </c>
      <c r="C4800" s="125" t="s">
        <v>6623</v>
      </c>
      <c r="D4800" s="125" t="s">
        <v>6246</v>
      </c>
      <c r="F4800" s="126">
        <v>10.07</v>
      </c>
      <c r="G4800" s="126">
        <v>10.47</v>
      </c>
      <c r="H4800" s="126">
        <v>8.3800000000000008</v>
      </c>
      <c r="I4800" s="126">
        <v>1.57</v>
      </c>
      <c r="J4800" s="317"/>
      <c r="K4800" s="323">
        <f>ROUND(SUMIF('VGT-Bewegungsdaten'!B:B,A4800,'VGT-Bewegungsdaten'!C:C),3)</f>
        <v>0</v>
      </c>
      <c r="L4800" s="324">
        <f>ROUND(SUMIF('VGT-Bewegungsdaten'!B:B,$A4800,'VGT-Bewegungsdaten'!D:D),2)</f>
        <v>0</v>
      </c>
      <c r="N4800" s="376" t="s">
        <v>4930</v>
      </c>
      <c r="O4800" s="376" t="s">
        <v>4950</v>
      </c>
      <c r="P4800" s="326">
        <f>ROUND(SUMIF('AV-Bewegungsdaten'!B:B,A4800,'AV-Bewegungsdaten'!C:C),3)</f>
        <v>0</v>
      </c>
      <c r="Q4800" s="324">
        <f>ROUND(SUMIF('AV-Bewegungsdaten'!B:B,$A4800,'AV-Bewegungsdaten'!D:D),2)</f>
        <v>0</v>
      </c>
      <c r="T4800" s="327"/>
      <c r="U4800" s="326">
        <f>ROUND(SUMIF('DV-Bewegungsdaten'!B:B,Kategorien!A4800,'DV-Bewegungsdaten'!D:D),3)</f>
        <v>0</v>
      </c>
      <c r="V4800" s="324">
        <f>ROUND(SUMIF('DV-Bewegungsdaten'!B:B,Kategorien!A4800,'DV-Bewegungsdaten'!E:E),3)</f>
        <v>0</v>
      </c>
      <c r="Z4800" s="407">
        <f>ROUND(SUMIF('MSZ-Bewegungsdaten'!B:B,A4800,'MSZ-Bewegungsdaten'!C:C),3)</f>
        <v>0</v>
      </c>
      <c r="AA4800" s="324">
        <f>ROUND(SUMIF('MSZ-Bewegungsdaten'!$B:$B,$A4800,'MSZ-Bewegungsdaten'!$D:$D),2)</f>
        <v>0</v>
      </c>
      <c r="AB4800" s="325"/>
      <c r="AC4800" s="325"/>
      <c r="AD4800" s="390">
        <f t="shared" si="997"/>
        <v>4.5640000000000009</v>
      </c>
      <c r="AE4800" s="390">
        <f t="shared" si="998"/>
        <v>6.2570000000000006</v>
      </c>
      <c r="AF4800" s="390">
        <f t="shared" si="999"/>
        <v>7.3950000000000005</v>
      </c>
      <c r="AG4800" s="390">
        <f t="shared" si="1000"/>
        <v>7.298</v>
      </c>
      <c r="AH4800" s="390">
        <f t="shared" si="1001"/>
        <v>6.9400000000000013</v>
      </c>
      <c r="AI4800" s="390">
        <f t="shared" si="1002"/>
        <v>7.5600000000000005</v>
      </c>
      <c r="AJ4800" s="390">
        <f t="shared" si="1003"/>
        <v>6.5530000000000008</v>
      </c>
      <c r="AK4800" s="390">
        <f t="shared" si="1004"/>
        <v>7.0940000000000012</v>
      </c>
      <c r="AL4800" s="390">
        <f t="shared" si="1005"/>
        <v>7.125</v>
      </c>
      <c r="AM4800" s="390">
        <f t="shared" si="1006"/>
        <v>6.6820000000000004</v>
      </c>
      <c r="AN4800" s="390">
        <f t="shared" si="1007"/>
        <v>6.0870000000000006</v>
      </c>
      <c r="AO4800" s="390">
        <f t="shared" si="1008"/>
        <v>6.7740000000000009</v>
      </c>
    </row>
    <row r="4801" spans="1:41" ht="15" customHeight="1" x14ac:dyDescent="0.25">
      <c r="A4801" s="127" t="s">
        <v>7019</v>
      </c>
      <c r="B4801" s="125" t="s">
        <v>169</v>
      </c>
      <c r="C4801" s="125" t="s">
        <v>7007</v>
      </c>
      <c r="D4801" s="125" t="s">
        <v>4817</v>
      </c>
      <c r="F4801" s="126">
        <v>11.47</v>
      </c>
      <c r="G4801" s="126">
        <v>11.87</v>
      </c>
      <c r="H4801" s="126">
        <v>9.5</v>
      </c>
      <c r="I4801" s="126">
        <v>2.97</v>
      </c>
      <c r="J4801" s="317"/>
      <c r="K4801" s="323">
        <f>ROUND(SUMIF('VGT-Bewegungsdaten'!B:B,A4801,'VGT-Bewegungsdaten'!C:C),3)</f>
        <v>0</v>
      </c>
      <c r="L4801" s="324">
        <f>ROUND(SUMIF('VGT-Bewegungsdaten'!B:B,$A4801,'VGT-Bewegungsdaten'!D:D),2)</f>
        <v>0</v>
      </c>
      <c r="N4801" s="376" t="s">
        <v>4930</v>
      </c>
      <c r="O4801" s="376" t="s">
        <v>4950</v>
      </c>
      <c r="P4801" s="326">
        <f>ROUND(SUMIF('AV-Bewegungsdaten'!B:B,A4801,'AV-Bewegungsdaten'!C:C),3)</f>
        <v>0</v>
      </c>
      <c r="Q4801" s="324">
        <f>ROUND(SUMIF('AV-Bewegungsdaten'!B:B,$A4801,'AV-Bewegungsdaten'!D:D),2)</f>
        <v>0</v>
      </c>
      <c r="T4801" s="327"/>
      <c r="U4801" s="326">
        <f>ROUND(SUMIF('DV-Bewegungsdaten'!B:B,Kategorien!A4801,'DV-Bewegungsdaten'!D:D),3)</f>
        <v>0</v>
      </c>
      <c r="V4801" s="324">
        <f>ROUND(SUMIF('DV-Bewegungsdaten'!B:B,Kategorien!A4801,'DV-Bewegungsdaten'!E:E),3)</f>
        <v>0</v>
      </c>
      <c r="Z4801" s="407">
        <f>ROUND(SUMIF('MSZ-Bewegungsdaten'!B:B,A4801,'MSZ-Bewegungsdaten'!C:C),3)</f>
        <v>0</v>
      </c>
      <c r="AA4801" s="324">
        <f>ROUND(SUMIF('MSZ-Bewegungsdaten'!$B:$B,$A4801,'MSZ-Bewegungsdaten'!$D:$D),2)</f>
        <v>0</v>
      </c>
      <c r="AB4801" s="325"/>
      <c r="AC4801" s="325"/>
      <c r="AD4801" s="390">
        <f t="shared" si="997"/>
        <v>5.9639999999999995</v>
      </c>
      <c r="AE4801" s="390">
        <f t="shared" si="998"/>
        <v>7.6569999999999991</v>
      </c>
      <c r="AF4801" s="390">
        <f t="shared" si="999"/>
        <v>8.7949999999999982</v>
      </c>
      <c r="AG4801" s="390">
        <f t="shared" si="1000"/>
        <v>8.6979999999999986</v>
      </c>
      <c r="AH4801" s="390">
        <f t="shared" si="1001"/>
        <v>8.34</v>
      </c>
      <c r="AI4801" s="390">
        <f t="shared" si="1002"/>
        <v>8.9599999999999991</v>
      </c>
      <c r="AJ4801" s="390">
        <f t="shared" si="1003"/>
        <v>7.9529999999999994</v>
      </c>
      <c r="AK4801" s="390">
        <f t="shared" si="1004"/>
        <v>8.4939999999999998</v>
      </c>
      <c r="AL4801" s="390">
        <f t="shared" si="1005"/>
        <v>8.5249999999999986</v>
      </c>
      <c r="AM4801" s="390">
        <f t="shared" si="1006"/>
        <v>8.081999999999999</v>
      </c>
      <c r="AN4801" s="390">
        <f t="shared" si="1007"/>
        <v>7.4869999999999992</v>
      </c>
      <c r="AO4801" s="390">
        <f t="shared" si="1008"/>
        <v>8.1739999999999995</v>
      </c>
    </row>
    <row r="4802" spans="1:41" ht="15" customHeight="1" x14ac:dyDescent="0.25">
      <c r="A4802" s="127" t="s">
        <v>7020</v>
      </c>
      <c r="B4802" s="125" t="s">
        <v>169</v>
      </c>
      <c r="C4802" s="125" t="s">
        <v>7007</v>
      </c>
      <c r="D4802" s="125" t="s">
        <v>4818</v>
      </c>
      <c r="F4802" s="126">
        <v>11.15</v>
      </c>
      <c r="G4802" s="126">
        <v>11.55</v>
      </c>
      <c r="H4802" s="126">
        <v>9.24</v>
      </c>
      <c r="I4802" s="126">
        <v>2.65</v>
      </c>
      <c r="J4802" s="317"/>
      <c r="K4802" s="323">
        <f>ROUND(SUMIF('VGT-Bewegungsdaten'!B:B,A4802,'VGT-Bewegungsdaten'!C:C),3)</f>
        <v>0</v>
      </c>
      <c r="L4802" s="324">
        <f>ROUND(SUMIF('VGT-Bewegungsdaten'!B:B,$A4802,'VGT-Bewegungsdaten'!D:D),2)</f>
        <v>0</v>
      </c>
      <c r="N4802" s="376" t="s">
        <v>4930</v>
      </c>
      <c r="O4802" s="376" t="s">
        <v>4950</v>
      </c>
      <c r="P4802" s="326">
        <f>ROUND(SUMIF('AV-Bewegungsdaten'!B:B,A4802,'AV-Bewegungsdaten'!C:C),3)</f>
        <v>0</v>
      </c>
      <c r="Q4802" s="324">
        <f>ROUND(SUMIF('AV-Bewegungsdaten'!B:B,$A4802,'AV-Bewegungsdaten'!D:D),2)</f>
        <v>0</v>
      </c>
      <c r="T4802" s="327"/>
      <c r="U4802" s="326">
        <f>ROUND(SUMIF('DV-Bewegungsdaten'!B:B,Kategorien!A4802,'DV-Bewegungsdaten'!D:D),3)</f>
        <v>0</v>
      </c>
      <c r="V4802" s="324">
        <f>ROUND(SUMIF('DV-Bewegungsdaten'!B:B,Kategorien!A4802,'DV-Bewegungsdaten'!E:E),3)</f>
        <v>0</v>
      </c>
      <c r="Z4802" s="407">
        <f>ROUND(SUMIF('MSZ-Bewegungsdaten'!B:B,A4802,'MSZ-Bewegungsdaten'!C:C),3)</f>
        <v>0</v>
      </c>
      <c r="AA4802" s="324">
        <f>ROUND(SUMIF('MSZ-Bewegungsdaten'!$B:$B,$A4802,'MSZ-Bewegungsdaten'!$D:$D),2)</f>
        <v>0</v>
      </c>
      <c r="AB4802" s="325"/>
      <c r="AC4802" s="325"/>
      <c r="AD4802" s="390">
        <f t="shared" si="997"/>
        <v>5.644000000000001</v>
      </c>
      <c r="AE4802" s="390">
        <f t="shared" si="998"/>
        <v>7.3370000000000006</v>
      </c>
      <c r="AF4802" s="390">
        <f t="shared" si="999"/>
        <v>8.4750000000000014</v>
      </c>
      <c r="AG4802" s="390">
        <f t="shared" si="1000"/>
        <v>8.3780000000000001</v>
      </c>
      <c r="AH4802" s="390">
        <f t="shared" si="1001"/>
        <v>8.0200000000000014</v>
      </c>
      <c r="AI4802" s="390">
        <f t="shared" si="1002"/>
        <v>8.64</v>
      </c>
      <c r="AJ4802" s="390">
        <f t="shared" si="1003"/>
        <v>7.6330000000000009</v>
      </c>
      <c r="AK4802" s="390">
        <f t="shared" si="1004"/>
        <v>8.1740000000000013</v>
      </c>
      <c r="AL4802" s="390">
        <f t="shared" si="1005"/>
        <v>8.2050000000000001</v>
      </c>
      <c r="AM4802" s="390">
        <f t="shared" si="1006"/>
        <v>7.7620000000000005</v>
      </c>
      <c r="AN4802" s="390">
        <f t="shared" si="1007"/>
        <v>7.1670000000000007</v>
      </c>
      <c r="AO4802" s="390">
        <f t="shared" si="1008"/>
        <v>7.854000000000001</v>
      </c>
    </row>
    <row r="4803" spans="1:41" ht="15" customHeight="1" x14ac:dyDescent="0.25">
      <c r="A4803" s="127" t="s">
        <v>7021</v>
      </c>
      <c r="B4803" s="125" t="s">
        <v>169</v>
      </c>
      <c r="C4803" s="125" t="s">
        <v>7007</v>
      </c>
      <c r="D4803" s="125" t="s">
        <v>6246</v>
      </c>
      <c r="F4803" s="126">
        <v>9.9600000000000009</v>
      </c>
      <c r="G4803" s="126">
        <v>10.36</v>
      </c>
      <c r="H4803" s="126">
        <v>8.2899999999999991</v>
      </c>
      <c r="I4803" s="126">
        <v>1.46</v>
      </c>
      <c r="J4803" s="317"/>
      <c r="K4803" s="323">
        <f>ROUND(SUMIF('VGT-Bewegungsdaten'!B:B,A4803,'VGT-Bewegungsdaten'!C:C),3)</f>
        <v>0</v>
      </c>
      <c r="L4803" s="324">
        <f>ROUND(SUMIF('VGT-Bewegungsdaten'!B:B,$A4803,'VGT-Bewegungsdaten'!D:D),2)</f>
        <v>0</v>
      </c>
      <c r="N4803" s="376" t="s">
        <v>4930</v>
      </c>
      <c r="O4803" s="376" t="s">
        <v>4950</v>
      </c>
      <c r="P4803" s="326">
        <f>ROUND(SUMIF('AV-Bewegungsdaten'!B:B,A4803,'AV-Bewegungsdaten'!C:C),3)</f>
        <v>0</v>
      </c>
      <c r="Q4803" s="324">
        <f>ROUND(SUMIF('AV-Bewegungsdaten'!B:B,$A4803,'AV-Bewegungsdaten'!D:D),2)</f>
        <v>0</v>
      </c>
      <c r="T4803" s="327"/>
      <c r="U4803" s="326">
        <f>ROUND(SUMIF('DV-Bewegungsdaten'!B:B,Kategorien!A4803,'DV-Bewegungsdaten'!D:D),3)</f>
        <v>0</v>
      </c>
      <c r="V4803" s="324">
        <f>ROUND(SUMIF('DV-Bewegungsdaten'!B:B,Kategorien!A4803,'DV-Bewegungsdaten'!E:E),3)</f>
        <v>0</v>
      </c>
      <c r="Z4803" s="407">
        <f>ROUND(SUMIF('MSZ-Bewegungsdaten'!B:B,A4803,'MSZ-Bewegungsdaten'!C:C),3)</f>
        <v>0</v>
      </c>
      <c r="AA4803" s="324">
        <f>ROUND(SUMIF('MSZ-Bewegungsdaten'!$B:$B,$A4803,'MSZ-Bewegungsdaten'!$D:$D),2)</f>
        <v>0</v>
      </c>
      <c r="AB4803" s="325"/>
      <c r="AC4803" s="325"/>
      <c r="AD4803" s="390">
        <f t="shared" si="997"/>
        <v>4.4539999999999997</v>
      </c>
      <c r="AE4803" s="390">
        <f t="shared" si="998"/>
        <v>6.1469999999999994</v>
      </c>
      <c r="AF4803" s="390">
        <f t="shared" si="999"/>
        <v>7.2849999999999993</v>
      </c>
      <c r="AG4803" s="390">
        <f t="shared" si="1000"/>
        <v>7.1879999999999988</v>
      </c>
      <c r="AH4803" s="390">
        <f t="shared" si="1001"/>
        <v>6.83</v>
      </c>
      <c r="AI4803" s="390">
        <f t="shared" si="1002"/>
        <v>7.4499999999999993</v>
      </c>
      <c r="AJ4803" s="390">
        <f t="shared" si="1003"/>
        <v>6.4429999999999996</v>
      </c>
      <c r="AK4803" s="390">
        <f t="shared" si="1004"/>
        <v>6.984</v>
      </c>
      <c r="AL4803" s="390">
        <f t="shared" si="1005"/>
        <v>7.0149999999999988</v>
      </c>
      <c r="AM4803" s="390">
        <f t="shared" si="1006"/>
        <v>6.5719999999999992</v>
      </c>
      <c r="AN4803" s="390">
        <f t="shared" si="1007"/>
        <v>5.9769999999999994</v>
      </c>
      <c r="AO4803" s="390">
        <f t="shared" si="1008"/>
        <v>6.6639999999999997</v>
      </c>
    </row>
    <row r="4804" spans="1:41" ht="15" customHeight="1" x14ac:dyDescent="0.25">
      <c r="A4804" s="127" t="s">
        <v>7022</v>
      </c>
      <c r="B4804" s="125" t="s">
        <v>169</v>
      </c>
      <c r="C4804" s="125" t="s">
        <v>7008</v>
      </c>
      <c r="D4804" s="125" t="s">
        <v>4817</v>
      </c>
      <c r="F4804" s="126">
        <v>11.35</v>
      </c>
      <c r="G4804" s="126">
        <v>11.75</v>
      </c>
      <c r="H4804" s="126">
        <v>9.4</v>
      </c>
      <c r="I4804" s="126">
        <v>2.85</v>
      </c>
      <c r="J4804" s="317"/>
      <c r="K4804" s="323">
        <f>ROUND(SUMIF('VGT-Bewegungsdaten'!B:B,A4804,'VGT-Bewegungsdaten'!C:C),3)</f>
        <v>0</v>
      </c>
      <c r="L4804" s="324">
        <f>ROUND(SUMIF('VGT-Bewegungsdaten'!B:B,$A4804,'VGT-Bewegungsdaten'!D:D),2)</f>
        <v>0</v>
      </c>
      <c r="N4804" s="376" t="s">
        <v>4930</v>
      </c>
      <c r="O4804" s="376" t="s">
        <v>4950</v>
      </c>
      <c r="P4804" s="326">
        <f>ROUND(SUMIF('AV-Bewegungsdaten'!B:B,A4804,'AV-Bewegungsdaten'!C:C),3)</f>
        <v>0</v>
      </c>
      <c r="Q4804" s="324">
        <f>ROUND(SUMIF('AV-Bewegungsdaten'!B:B,$A4804,'AV-Bewegungsdaten'!D:D),2)</f>
        <v>0</v>
      </c>
      <c r="T4804" s="327"/>
      <c r="U4804" s="326">
        <f>ROUND(SUMIF('DV-Bewegungsdaten'!B:B,Kategorien!A4804,'DV-Bewegungsdaten'!D:D),3)</f>
        <v>0</v>
      </c>
      <c r="V4804" s="324">
        <f>ROUND(SUMIF('DV-Bewegungsdaten'!B:B,Kategorien!A4804,'DV-Bewegungsdaten'!E:E),3)</f>
        <v>0</v>
      </c>
      <c r="Z4804" s="407">
        <f>ROUND(SUMIF('MSZ-Bewegungsdaten'!B:B,A4804,'MSZ-Bewegungsdaten'!C:C),3)</f>
        <v>0</v>
      </c>
      <c r="AA4804" s="324">
        <f>ROUND(SUMIF('MSZ-Bewegungsdaten'!$B:$B,$A4804,'MSZ-Bewegungsdaten'!$D:$D),2)</f>
        <v>0</v>
      </c>
      <c r="AB4804" s="325"/>
      <c r="AC4804" s="325"/>
      <c r="AD4804" s="390">
        <f t="shared" si="997"/>
        <v>5.8440000000000003</v>
      </c>
      <c r="AE4804" s="390">
        <f t="shared" si="998"/>
        <v>7.5369999999999999</v>
      </c>
      <c r="AF4804" s="390">
        <f t="shared" si="999"/>
        <v>8.6750000000000007</v>
      </c>
      <c r="AG4804" s="390">
        <f t="shared" si="1000"/>
        <v>8.5779999999999994</v>
      </c>
      <c r="AH4804" s="390">
        <f t="shared" si="1001"/>
        <v>8.2200000000000006</v>
      </c>
      <c r="AI4804" s="390">
        <f t="shared" si="1002"/>
        <v>8.84</v>
      </c>
      <c r="AJ4804" s="390">
        <f t="shared" si="1003"/>
        <v>7.8330000000000002</v>
      </c>
      <c r="AK4804" s="390">
        <f t="shared" si="1004"/>
        <v>8.3740000000000006</v>
      </c>
      <c r="AL4804" s="390">
        <f t="shared" si="1005"/>
        <v>8.4049999999999994</v>
      </c>
      <c r="AM4804" s="390">
        <f t="shared" si="1006"/>
        <v>7.9619999999999997</v>
      </c>
      <c r="AN4804" s="390">
        <f t="shared" si="1007"/>
        <v>7.367</v>
      </c>
      <c r="AO4804" s="390">
        <f t="shared" si="1008"/>
        <v>8.0540000000000003</v>
      </c>
    </row>
    <row r="4805" spans="1:41" ht="15" customHeight="1" x14ac:dyDescent="0.25">
      <c r="A4805" s="127" t="s">
        <v>7023</v>
      </c>
      <c r="B4805" s="125" t="s">
        <v>169</v>
      </c>
      <c r="C4805" s="125" t="s">
        <v>7008</v>
      </c>
      <c r="D4805" s="125" t="s">
        <v>4818</v>
      </c>
      <c r="F4805" s="126">
        <v>11.03</v>
      </c>
      <c r="G4805" s="126">
        <v>11.43</v>
      </c>
      <c r="H4805" s="126">
        <v>9.14</v>
      </c>
      <c r="I4805" s="126">
        <v>2.5299999999999998</v>
      </c>
      <c r="J4805" s="317"/>
      <c r="K4805" s="323">
        <f>ROUND(SUMIF('VGT-Bewegungsdaten'!B:B,A4805,'VGT-Bewegungsdaten'!C:C),3)</f>
        <v>0</v>
      </c>
      <c r="L4805" s="324">
        <f>ROUND(SUMIF('VGT-Bewegungsdaten'!B:B,$A4805,'VGT-Bewegungsdaten'!D:D),2)</f>
        <v>0</v>
      </c>
      <c r="N4805" s="376" t="s">
        <v>4930</v>
      </c>
      <c r="O4805" s="376" t="s">
        <v>4950</v>
      </c>
      <c r="P4805" s="326">
        <f>ROUND(SUMIF('AV-Bewegungsdaten'!B:B,A4805,'AV-Bewegungsdaten'!C:C),3)</f>
        <v>0</v>
      </c>
      <c r="Q4805" s="324">
        <f>ROUND(SUMIF('AV-Bewegungsdaten'!B:B,$A4805,'AV-Bewegungsdaten'!D:D),2)</f>
        <v>0</v>
      </c>
      <c r="T4805" s="327"/>
      <c r="U4805" s="326">
        <f>ROUND(SUMIF('DV-Bewegungsdaten'!B:B,Kategorien!A4805,'DV-Bewegungsdaten'!D:D),3)</f>
        <v>0</v>
      </c>
      <c r="V4805" s="324">
        <f>ROUND(SUMIF('DV-Bewegungsdaten'!B:B,Kategorien!A4805,'DV-Bewegungsdaten'!E:E),3)</f>
        <v>0</v>
      </c>
      <c r="Z4805" s="407">
        <f>ROUND(SUMIF('MSZ-Bewegungsdaten'!B:B,A4805,'MSZ-Bewegungsdaten'!C:C),3)</f>
        <v>0</v>
      </c>
      <c r="AA4805" s="324">
        <f>ROUND(SUMIF('MSZ-Bewegungsdaten'!$B:$B,$A4805,'MSZ-Bewegungsdaten'!$D:$D),2)</f>
        <v>0</v>
      </c>
      <c r="AB4805" s="325"/>
      <c r="AC4805" s="325"/>
      <c r="AD4805" s="390">
        <f t="shared" si="997"/>
        <v>5.524</v>
      </c>
      <c r="AE4805" s="390">
        <f t="shared" si="998"/>
        <v>7.2169999999999996</v>
      </c>
      <c r="AF4805" s="390">
        <f t="shared" si="999"/>
        <v>8.3550000000000004</v>
      </c>
      <c r="AG4805" s="390">
        <f t="shared" si="1000"/>
        <v>8.2579999999999991</v>
      </c>
      <c r="AH4805" s="390">
        <f t="shared" si="1001"/>
        <v>7.9</v>
      </c>
      <c r="AI4805" s="390">
        <f t="shared" si="1002"/>
        <v>8.52</v>
      </c>
      <c r="AJ4805" s="390">
        <f t="shared" si="1003"/>
        <v>7.5129999999999999</v>
      </c>
      <c r="AK4805" s="390">
        <f t="shared" si="1004"/>
        <v>8.0540000000000003</v>
      </c>
      <c r="AL4805" s="390">
        <f t="shared" si="1005"/>
        <v>8.0849999999999991</v>
      </c>
      <c r="AM4805" s="390">
        <f t="shared" si="1006"/>
        <v>7.6419999999999995</v>
      </c>
      <c r="AN4805" s="390">
        <f t="shared" si="1007"/>
        <v>7.0469999999999997</v>
      </c>
      <c r="AO4805" s="390">
        <f t="shared" si="1008"/>
        <v>7.734</v>
      </c>
    </row>
    <row r="4806" spans="1:41" ht="15" customHeight="1" x14ac:dyDescent="0.25">
      <c r="A4806" s="127" t="s">
        <v>7024</v>
      </c>
      <c r="B4806" s="125" t="s">
        <v>169</v>
      </c>
      <c r="C4806" s="125" t="s">
        <v>7008</v>
      </c>
      <c r="D4806" s="125" t="s">
        <v>6246</v>
      </c>
      <c r="F4806" s="126">
        <v>9.4700000000000006</v>
      </c>
      <c r="G4806" s="126">
        <v>9.8699999999999992</v>
      </c>
      <c r="H4806" s="126">
        <v>7.9</v>
      </c>
      <c r="I4806" s="126">
        <v>1.47</v>
      </c>
      <c r="J4806" s="317"/>
      <c r="K4806" s="323">
        <f>ROUND(SUMIF('VGT-Bewegungsdaten'!B:B,A4806,'VGT-Bewegungsdaten'!C:C),3)</f>
        <v>0</v>
      </c>
      <c r="L4806" s="324">
        <f>ROUND(SUMIF('VGT-Bewegungsdaten'!B:B,$A4806,'VGT-Bewegungsdaten'!D:D),2)</f>
        <v>0</v>
      </c>
      <c r="N4806" s="376" t="s">
        <v>4930</v>
      </c>
      <c r="O4806" s="376" t="s">
        <v>4950</v>
      </c>
      <c r="P4806" s="326">
        <f>ROUND(SUMIF('AV-Bewegungsdaten'!B:B,A4806,'AV-Bewegungsdaten'!C:C),3)</f>
        <v>0</v>
      </c>
      <c r="Q4806" s="324">
        <f>ROUND(SUMIF('AV-Bewegungsdaten'!B:B,$A4806,'AV-Bewegungsdaten'!D:D),2)</f>
        <v>0</v>
      </c>
      <c r="T4806" s="327"/>
      <c r="U4806" s="326">
        <f>ROUND(SUMIF('DV-Bewegungsdaten'!B:B,Kategorien!A4806,'DV-Bewegungsdaten'!D:D),3)</f>
        <v>0</v>
      </c>
      <c r="V4806" s="324">
        <f>ROUND(SUMIF('DV-Bewegungsdaten'!B:B,Kategorien!A4806,'DV-Bewegungsdaten'!E:E),3)</f>
        <v>0</v>
      </c>
      <c r="Z4806" s="407">
        <f>ROUND(SUMIF('MSZ-Bewegungsdaten'!B:B,A4806,'MSZ-Bewegungsdaten'!C:C),3)</f>
        <v>0</v>
      </c>
      <c r="AA4806" s="324">
        <f>ROUND(SUMIF('MSZ-Bewegungsdaten'!$B:$B,$A4806,'MSZ-Bewegungsdaten'!$D:$D),2)</f>
        <v>0</v>
      </c>
      <c r="AB4806" s="325"/>
      <c r="AC4806" s="325"/>
      <c r="AD4806" s="390">
        <f t="shared" si="997"/>
        <v>3.9639999999999995</v>
      </c>
      <c r="AE4806" s="390">
        <f t="shared" si="998"/>
        <v>5.6569999999999991</v>
      </c>
      <c r="AF4806" s="390">
        <f t="shared" si="999"/>
        <v>6.794999999999999</v>
      </c>
      <c r="AG4806" s="390">
        <f t="shared" si="1000"/>
        <v>6.6979999999999986</v>
      </c>
      <c r="AH4806" s="390">
        <f t="shared" si="1001"/>
        <v>6.34</v>
      </c>
      <c r="AI4806" s="390">
        <f t="shared" si="1002"/>
        <v>6.9599999999999991</v>
      </c>
      <c r="AJ4806" s="390">
        <f t="shared" si="1003"/>
        <v>5.9529999999999994</v>
      </c>
      <c r="AK4806" s="390">
        <f t="shared" si="1004"/>
        <v>6.4939999999999998</v>
      </c>
      <c r="AL4806" s="390">
        <f t="shared" si="1005"/>
        <v>6.5249999999999986</v>
      </c>
      <c r="AM4806" s="390">
        <f t="shared" si="1006"/>
        <v>6.081999999999999</v>
      </c>
      <c r="AN4806" s="390">
        <f t="shared" si="1007"/>
        <v>5.4869999999999992</v>
      </c>
      <c r="AO4806" s="390">
        <f t="shared" si="1008"/>
        <v>6.1739999999999995</v>
      </c>
    </row>
    <row r="4807" spans="1:41" ht="15" customHeight="1" x14ac:dyDescent="0.25">
      <c r="A4807" s="127" t="s">
        <v>7025</v>
      </c>
      <c r="B4807" s="125" t="s">
        <v>169</v>
      </c>
      <c r="C4807" s="125" t="s">
        <v>7009</v>
      </c>
      <c r="D4807" s="125" t="s">
        <v>4817</v>
      </c>
      <c r="F4807" s="126">
        <v>11.23</v>
      </c>
      <c r="G4807" s="126">
        <v>11.63</v>
      </c>
      <c r="H4807" s="126">
        <v>9.3000000000000007</v>
      </c>
      <c r="I4807" s="126">
        <v>2.73</v>
      </c>
      <c r="J4807" s="317"/>
      <c r="K4807" s="323">
        <f>ROUND(SUMIF('VGT-Bewegungsdaten'!B:B,A4807,'VGT-Bewegungsdaten'!C:C),3)</f>
        <v>0</v>
      </c>
      <c r="L4807" s="324">
        <f>ROUND(SUMIF('VGT-Bewegungsdaten'!B:B,$A4807,'VGT-Bewegungsdaten'!D:D),2)</f>
        <v>0</v>
      </c>
      <c r="N4807" s="376" t="s">
        <v>4930</v>
      </c>
      <c r="O4807" s="376" t="s">
        <v>4950</v>
      </c>
      <c r="P4807" s="326">
        <f>ROUND(SUMIF('AV-Bewegungsdaten'!B:B,A4807,'AV-Bewegungsdaten'!C:C),3)</f>
        <v>0</v>
      </c>
      <c r="Q4807" s="324">
        <f>ROUND(SUMIF('AV-Bewegungsdaten'!B:B,$A4807,'AV-Bewegungsdaten'!D:D),2)</f>
        <v>0</v>
      </c>
      <c r="T4807" s="327"/>
      <c r="U4807" s="326">
        <f>ROUND(SUMIF('DV-Bewegungsdaten'!B:B,Kategorien!A4807,'DV-Bewegungsdaten'!D:D),3)</f>
        <v>0</v>
      </c>
      <c r="V4807" s="324">
        <f>ROUND(SUMIF('DV-Bewegungsdaten'!B:B,Kategorien!A4807,'DV-Bewegungsdaten'!E:E),3)</f>
        <v>0</v>
      </c>
      <c r="Z4807" s="407">
        <f>ROUND(SUMIF('MSZ-Bewegungsdaten'!B:B,A4807,'MSZ-Bewegungsdaten'!C:C),3)</f>
        <v>0</v>
      </c>
      <c r="AA4807" s="324">
        <f>ROUND(SUMIF('MSZ-Bewegungsdaten'!$B:$B,$A4807,'MSZ-Bewegungsdaten'!$D:$D),2)</f>
        <v>0</v>
      </c>
      <c r="AB4807" s="325"/>
      <c r="AC4807" s="325"/>
      <c r="AD4807" s="390">
        <f t="shared" si="997"/>
        <v>5.7240000000000011</v>
      </c>
      <c r="AE4807" s="390">
        <f t="shared" si="998"/>
        <v>7.4170000000000007</v>
      </c>
      <c r="AF4807" s="390">
        <f t="shared" si="999"/>
        <v>8.5549999999999997</v>
      </c>
      <c r="AG4807" s="390">
        <f t="shared" si="1000"/>
        <v>8.4580000000000002</v>
      </c>
      <c r="AH4807" s="390">
        <f t="shared" si="1001"/>
        <v>8.1000000000000014</v>
      </c>
      <c r="AI4807" s="390">
        <f t="shared" si="1002"/>
        <v>8.7200000000000006</v>
      </c>
      <c r="AJ4807" s="390">
        <f t="shared" si="1003"/>
        <v>7.713000000000001</v>
      </c>
      <c r="AK4807" s="390">
        <f t="shared" si="1004"/>
        <v>8.2540000000000013</v>
      </c>
      <c r="AL4807" s="390">
        <f t="shared" si="1005"/>
        <v>8.2850000000000001</v>
      </c>
      <c r="AM4807" s="390">
        <f t="shared" si="1006"/>
        <v>7.8420000000000005</v>
      </c>
      <c r="AN4807" s="390">
        <f t="shared" si="1007"/>
        <v>7.2470000000000008</v>
      </c>
      <c r="AO4807" s="390">
        <f t="shared" si="1008"/>
        <v>7.9340000000000011</v>
      </c>
    </row>
    <row r="4808" spans="1:41" ht="15" customHeight="1" x14ac:dyDescent="0.25">
      <c r="A4808" s="127" t="s">
        <v>7026</v>
      </c>
      <c r="B4808" s="125" t="s">
        <v>169</v>
      </c>
      <c r="C4808" s="125" t="s">
        <v>7009</v>
      </c>
      <c r="D4808" s="125" t="s">
        <v>4818</v>
      </c>
      <c r="F4808" s="126">
        <v>10.92</v>
      </c>
      <c r="G4808" s="126">
        <v>11.32</v>
      </c>
      <c r="H4808" s="126">
        <v>9.06</v>
      </c>
      <c r="I4808" s="126">
        <v>2.42</v>
      </c>
      <c r="J4808" s="317"/>
      <c r="K4808" s="323">
        <f>ROUND(SUMIF('VGT-Bewegungsdaten'!B:B,A4808,'VGT-Bewegungsdaten'!C:C),3)</f>
        <v>0</v>
      </c>
      <c r="L4808" s="324">
        <f>ROUND(SUMIF('VGT-Bewegungsdaten'!B:B,$A4808,'VGT-Bewegungsdaten'!D:D),2)</f>
        <v>0</v>
      </c>
      <c r="N4808" s="376" t="s">
        <v>4930</v>
      </c>
      <c r="O4808" s="376" t="s">
        <v>4950</v>
      </c>
      <c r="P4808" s="326">
        <f>ROUND(SUMIF('AV-Bewegungsdaten'!B:B,A4808,'AV-Bewegungsdaten'!C:C),3)</f>
        <v>0</v>
      </c>
      <c r="Q4808" s="324">
        <f>ROUND(SUMIF('AV-Bewegungsdaten'!B:B,$A4808,'AV-Bewegungsdaten'!D:D),2)</f>
        <v>0</v>
      </c>
      <c r="T4808" s="327"/>
      <c r="U4808" s="326">
        <f>ROUND(SUMIF('DV-Bewegungsdaten'!B:B,Kategorien!A4808,'DV-Bewegungsdaten'!D:D),3)</f>
        <v>0</v>
      </c>
      <c r="V4808" s="324">
        <f>ROUND(SUMIF('DV-Bewegungsdaten'!B:B,Kategorien!A4808,'DV-Bewegungsdaten'!E:E),3)</f>
        <v>0</v>
      </c>
      <c r="Z4808" s="407">
        <f>ROUND(SUMIF('MSZ-Bewegungsdaten'!B:B,A4808,'MSZ-Bewegungsdaten'!C:C),3)</f>
        <v>0</v>
      </c>
      <c r="AA4808" s="324">
        <f>ROUND(SUMIF('MSZ-Bewegungsdaten'!$B:$B,$A4808,'MSZ-Bewegungsdaten'!$D:$D),2)</f>
        <v>0</v>
      </c>
      <c r="AB4808" s="325"/>
      <c r="AC4808" s="325"/>
      <c r="AD4808" s="390">
        <f t="shared" si="997"/>
        <v>5.4140000000000006</v>
      </c>
      <c r="AE4808" s="390">
        <f t="shared" si="998"/>
        <v>7.1070000000000002</v>
      </c>
      <c r="AF4808" s="390">
        <f t="shared" si="999"/>
        <v>8.245000000000001</v>
      </c>
      <c r="AG4808" s="390">
        <f t="shared" si="1000"/>
        <v>8.1479999999999997</v>
      </c>
      <c r="AH4808" s="390">
        <f t="shared" si="1001"/>
        <v>7.7900000000000009</v>
      </c>
      <c r="AI4808" s="390">
        <f t="shared" si="1002"/>
        <v>8.41</v>
      </c>
      <c r="AJ4808" s="390">
        <f t="shared" si="1003"/>
        <v>7.4030000000000005</v>
      </c>
      <c r="AK4808" s="390">
        <f t="shared" si="1004"/>
        <v>7.9440000000000008</v>
      </c>
      <c r="AL4808" s="390">
        <f t="shared" si="1005"/>
        <v>7.9749999999999996</v>
      </c>
      <c r="AM4808" s="390">
        <f t="shared" si="1006"/>
        <v>7.532</v>
      </c>
      <c r="AN4808" s="390">
        <f t="shared" si="1007"/>
        <v>6.9370000000000003</v>
      </c>
      <c r="AO4808" s="390">
        <f t="shared" si="1008"/>
        <v>7.6240000000000006</v>
      </c>
    </row>
    <row r="4809" spans="1:41" ht="15" customHeight="1" x14ac:dyDescent="0.25">
      <c r="A4809" s="127" t="s">
        <v>7027</v>
      </c>
      <c r="B4809" s="125" t="s">
        <v>169</v>
      </c>
      <c r="C4809" s="125" t="s">
        <v>7009</v>
      </c>
      <c r="D4809" s="125" t="s">
        <v>6246</v>
      </c>
      <c r="F4809" s="126">
        <v>8.99</v>
      </c>
      <c r="G4809" s="126">
        <v>9.39</v>
      </c>
      <c r="H4809" s="126">
        <v>7.51</v>
      </c>
      <c r="I4809" s="126">
        <v>0.99</v>
      </c>
      <c r="J4809" s="317"/>
      <c r="K4809" s="323">
        <f>ROUND(SUMIF('VGT-Bewegungsdaten'!B:B,A4809,'VGT-Bewegungsdaten'!C:C),3)</f>
        <v>0</v>
      </c>
      <c r="L4809" s="324">
        <f>ROUND(SUMIF('VGT-Bewegungsdaten'!B:B,$A4809,'VGT-Bewegungsdaten'!D:D),2)</f>
        <v>0</v>
      </c>
      <c r="N4809" s="376" t="s">
        <v>4930</v>
      </c>
      <c r="O4809" s="376" t="s">
        <v>4950</v>
      </c>
      <c r="P4809" s="326">
        <f>ROUND(SUMIF('AV-Bewegungsdaten'!B:B,A4809,'AV-Bewegungsdaten'!C:C),3)</f>
        <v>0</v>
      </c>
      <c r="Q4809" s="324">
        <f>ROUND(SUMIF('AV-Bewegungsdaten'!B:B,$A4809,'AV-Bewegungsdaten'!D:D),2)</f>
        <v>0</v>
      </c>
      <c r="T4809" s="327"/>
      <c r="U4809" s="326">
        <f>ROUND(SUMIF('DV-Bewegungsdaten'!B:B,Kategorien!A4809,'DV-Bewegungsdaten'!D:D),3)</f>
        <v>0</v>
      </c>
      <c r="V4809" s="324">
        <f>ROUND(SUMIF('DV-Bewegungsdaten'!B:B,Kategorien!A4809,'DV-Bewegungsdaten'!E:E),3)</f>
        <v>0</v>
      </c>
      <c r="Z4809" s="407">
        <f>ROUND(SUMIF('MSZ-Bewegungsdaten'!B:B,A4809,'MSZ-Bewegungsdaten'!C:C),3)</f>
        <v>0</v>
      </c>
      <c r="AA4809" s="324">
        <f>ROUND(SUMIF('MSZ-Bewegungsdaten'!$B:$B,$A4809,'MSZ-Bewegungsdaten'!$D:$D),2)</f>
        <v>0</v>
      </c>
      <c r="AB4809" s="325"/>
      <c r="AC4809" s="325"/>
      <c r="AD4809" s="390">
        <f t="shared" si="997"/>
        <v>3.4840000000000009</v>
      </c>
      <c r="AE4809" s="390">
        <f t="shared" si="998"/>
        <v>5.1770000000000005</v>
      </c>
      <c r="AF4809" s="390">
        <f t="shared" si="999"/>
        <v>6.3150000000000004</v>
      </c>
      <c r="AG4809" s="390">
        <f t="shared" si="1000"/>
        <v>6.218</v>
      </c>
      <c r="AH4809" s="390">
        <f t="shared" si="1001"/>
        <v>5.8600000000000012</v>
      </c>
      <c r="AI4809" s="390">
        <f t="shared" si="1002"/>
        <v>6.48</v>
      </c>
      <c r="AJ4809" s="390">
        <f t="shared" si="1003"/>
        <v>5.4730000000000008</v>
      </c>
      <c r="AK4809" s="390">
        <f t="shared" si="1004"/>
        <v>6.0140000000000011</v>
      </c>
      <c r="AL4809" s="390">
        <f t="shared" si="1005"/>
        <v>6.0449999999999999</v>
      </c>
      <c r="AM4809" s="390">
        <f t="shared" si="1006"/>
        <v>5.6020000000000003</v>
      </c>
      <c r="AN4809" s="390">
        <f t="shared" si="1007"/>
        <v>5.0070000000000006</v>
      </c>
      <c r="AO4809" s="390">
        <f t="shared" si="1008"/>
        <v>5.6940000000000008</v>
      </c>
    </row>
    <row r="4810" spans="1:41" ht="15" customHeight="1" x14ac:dyDescent="0.25">
      <c r="A4810" s="127" t="s">
        <v>7028</v>
      </c>
      <c r="B4810" s="125" t="s">
        <v>169</v>
      </c>
      <c r="C4810" s="125" t="s">
        <v>7010</v>
      </c>
      <c r="D4810" s="125" t="s">
        <v>4817</v>
      </c>
      <c r="F4810" s="126">
        <v>11.11</v>
      </c>
      <c r="G4810" s="126">
        <v>11.51</v>
      </c>
      <c r="H4810" s="126">
        <v>9.2100000000000009</v>
      </c>
      <c r="I4810" s="126">
        <v>2.61</v>
      </c>
      <c r="J4810" s="317"/>
      <c r="K4810" s="323">
        <f>ROUND(SUMIF('VGT-Bewegungsdaten'!B:B,A4810,'VGT-Bewegungsdaten'!C:C),3)</f>
        <v>0</v>
      </c>
      <c r="L4810" s="324">
        <f>ROUND(SUMIF('VGT-Bewegungsdaten'!B:B,$A4810,'VGT-Bewegungsdaten'!D:D),2)</f>
        <v>0</v>
      </c>
      <c r="N4810" s="376" t="s">
        <v>4930</v>
      </c>
      <c r="O4810" s="376" t="s">
        <v>4950</v>
      </c>
      <c r="P4810" s="326">
        <f>ROUND(SUMIF('AV-Bewegungsdaten'!B:B,A4810,'AV-Bewegungsdaten'!C:C),3)</f>
        <v>0</v>
      </c>
      <c r="Q4810" s="324">
        <f>ROUND(SUMIF('AV-Bewegungsdaten'!B:B,$A4810,'AV-Bewegungsdaten'!D:D),2)</f>
        <v>0</v>
      </c>
      <c r="T4810" s="327"/>
      <c r="U4810" s="326">
        <f>ROUND(SUMIF('DV-Bewegungsdaten'!B:B,Kategorien!A4810,'DV-Bewegungsdaten'!D:D),3)</f>
        <v>0</v>
      </c>
      <c r="V4810" s="324">
        <f>ROUND(SUMIF('DV-Bewegungsdaten'!B:B,Kategorien!A4810,'DV-Bewegungsdaten'!E:E),3)</f>
        <v>0</v>
      </c>
      <c r="Z4810" s="407">
        <f>ROUND(SUMIF('MSZ-Bewegungsdaten'!B:B,A4810,'MSZ-Bewegungsdaten'!C:C),3)</f>
        <v>0</v>
      </c>
      <c r="AA4810" s="324">
        <f>ROUND(SUMIF('MSZ-Bewegungsdaten'!$B:$B,$A4810,'MSZ-Bewegungsdaten'!$D:$D),2)</f>
        <v>0</v>
      </c>
      <c r="AB4810" s="325"/>
      <c r="AC4810" s="325"/>
      <c r="AD4810" s="390">
        <f t="shared" si="997"/>
        <v>5.6040000000000001</v>
      </c>
      <c r="AE4810" s="390">
        <f t="shared" si="998"/>
        <v>7.2969999999999997</v>
      </c>
      <c r="AF4810" s="390">
        <f t="shared" si="999"/>
        <v>8.4349999999999987</v>
      </c>
      <c r="AG4810" s="390">
        <f t="shared" si="1000"/>
        <v>8.3379999999999992</v>
      </c>
      <c r="AH4810" s="390">
        <f t="shared" si="1001"/>
        <v>7.98</v>
      </c>
      <c r="AI4810" s="390">
        <f t="shared" si="1002"/>
        <v>8.6</v>
      </c>
      <c r="AJ4810" s="390">
        <f t="shared" si="1003"/>
        <v>7.593</v>
      </c>
      <c r="AK4810" s="390">
        <f t="shared" si="1004"/>
        <v>8.1340000000000003</v>
      </c>
      <c r="AL4810" s="390">
        <f t="shared" si="1005"/>
        <v>8.1649999999999991</v>
      </c>
      <c r="AM4810" s="390">
        <f t="shared" si="1006"/>
        <v>7.7219999999999995</v>
      </c>
      <c r="AN4810" s="390">
        <f t="shared" si="1007"/>
        <v>7.1269999999999998</v>
      </c>
      <c r="AO4810" s="390">
        <f t="shared" si="1008"/>
        <v>7.8140000000000001</v>
      </c>
    </row>
    <row r="4811" spans="1:41" ht="15" customHeight="1" x14ac:dyDescent="0.25">
      <c r="A4811" s="127" t="s">
        <v>7029</v>
      </c>
      <c r="B4811" s="125" t="s">
        <v>169</v>
      </c>
      <c r="C4811" s="125" t="s">
        <v>7010</v>
      </c>
      <c r="D4811" s="125" t="s">
        <v>4818</v>
      </c>
      <c r="F4811" s="126">
        <v>10.81</v>
      </c>
      <c r="G4811" s="126">
        <v>11.21</v>
      </c>
      <c r="H4811" s="126">
        <v>8.9700000000000006</v>
      </c>
      <c r="I4811" s="126">
        <v>2.31</v>
      </c>
      <c r="J4811" s="317"/>
      <c r="K4811" s="323">
        <f>ROUND(SUMIF('VGT-Bewegungsdaten'!B:B,A4811,'VGT-Bewegungsdaten'!C:C),3)</f>
        <v>0</v>
      </c>
      <c r="L4811" s="324">
        <f>ROUND(SUMIF('VGT-Bewegungsdaten'!B:B,$A4811,'VGT-Bewegungsdaten'!D:D),2)</f>
        <v>0</v>
      </c>
      <c r="N4811" s="376" t="s">
        <v>4930</v>
      </c>
      <c r="O4811" s="376" t="s">
        <v>4950</v>
      </c>
      <c r="P4811" s="326">
        <f>ROUND(SUMIF('AV-Bewegungsdaten'!B:B,A4811,'AV-Bewegungsdaten'!C:C),3)</f>
        <v>0</v>
      </c>
      <c r="Q4811" s="324">
        <f>ROUND(SUMIF('AV-Bewegungsdaten'!B:B,$A4811,'AV-Bewegungsdaten'!D:D),2)</f>
        <v>0</v>
      </c>
      <c r="T4811" s="327"/>
      <c r="U4811" s="326">
        <f>ROUND(SUMIF('DV-Bewegungsdaten'!B:B,Kategorien!A4811,'DV-Bewegungsdaten'!D:D),3)</f>
        <v>0</v>
      </c>
      <c r="V4811" s="324">
        <f>ROUND(SUMIF('DV-Bewegungsdaten'!B:B,Kategorien!A4811,'DV-Bewegungsdaten'!E:E),3)</f>
        <v>0</v>
      </c>
      <c r="Z4811" s="407">
        <f>ROUND(SUMIF('MSZ-Bewegungsdaten'!B:B,A4811,'MSZ-Bewegungsdaten'!C:C),3)</f>
        <v>0</v>
      </c>
      <c r="AA4811" s="324">
        <f>ROUND(SUMIF('MSZ-Bewegungsdaten'!$B:$B,$A4811,'MSZ-Bewegungsdaten'!$D:$D),2)</f>
        <v>0</v>
      </c>
      <c r="AB4811" s="325"/>
      <c r="AC4811" s="325"/>
      <c r="AD4811" s="390">
        <f t="shared" si="997"/>
        <v>5.3040000000000012</v>
      </c>
      <c r="AE4811" s="390">
        <f t="shared" si="998"/>
        <v>6.9970000000000008</v>
      </c>
      <c r="AF4811" s="390">
        <f t="shared" si="999"/>
        <v>8.1350000000000016</v>
      </c>
      <c r="AG4811" s="390">
        <f t="shared" si="1000"/>
        <v>8.0380000000000003</v>
      </c>
      <c r="AH4811" s="390">
        <f t="shared" si="1001"/>
        <v>7.6800000000000015</v>
      </c>
      <c r="AI4811" s="390">
        <f t="shared" si="1002"/>
        <v>8.3000000000000007</v>
      </c>
      <c r="AJ4811" s="390">
        <f t="shared" si="1003"/>
        <v>7.293000000000001</v>
      </c>
      <c r="AK4811" s="390">
        <f t="shared" si="1004"/>
        <v>7.8340000000000014</v>
      </c>
      <c r="AL4811" s="390">
        <f t="shared" si="1005"/>
        <v>7.8650000000000002</v>
      </c>
      <c r="AM4811" s="390">
        <f t="shared" si="1006"/>
        <v>7.4220000000000006</v>
      </c>
      <c r="AN4811" s="390">
        <f t="shared" si="1007"/>
        <v>6.8270000000000008</v>
      </c>
      <c r="AO4811" s="390">
        <f t="shared" si="1008"/>
        <v>7.5140000000000011</v>
      </c>
    </row>
    <row r="4812" spans="1:41" ht="15" customHeight="1" x14ac:dyDescent="0.25">
      <c r="A4812" s="127" t="s">
        <v>7030</v>
      </c>
      <c r="B4812" s="125" t="s">
        <v>169</v>
      </c>
      <c r="C4812" s="125" t="s">
        <v>7010</v>
      </c>
      <c r="D4812" s="125" t="s">
        <v>6246</v>
      </c>
      <c r="F4812" s="126">
        <v>8.5</v>
      </c>
      <c r="G4812" s="126">
        <v>8.9</v>
      </c>
      <c r="H4812" s="126">
        <v>7.12</v>
      </c>
      <c r="I4812" s="126">
        <v>0.5</v>
      </c>
      <c r="J4812" s="317"/>
      <c r="K4812" s="323">
        <f>ROUND(SUMIF('VGT-Bewegungsdaten'!B:B,A4812,'VGT-Bewegungsdaten'!C:C),3)</f>
        <v>0</v>
      </c>
      <c r="L4812" s="324">
        <f>ROUND(SUMIF('VGT-Bewegungsdaten'!B:B,$A4812,'VGT-Bewegungsdaten'!D:D),2)</f>
        <v>0</v>
      </c>
      <c r="N4812" s="376" t="s">
        <v>4930</v>
      </c>
      <c r="O4812" s="376" t="s">
        <v>4950</v>
      </c>
      <c r="P4812" s="326">
        <f>ROUND(SUMIF('AV-Bewegungsdaten'!B:B,A4812,'AV-Bewegungsdaten'!C:C),3)</f>
        <v>0</v>
      </c>
      <c r="Q4812" s="324">
        <f>ROUND(SUMIF('AV-Bewegungsdaten'!B:B,$A4812,'AV-Bewegungsdaten'!D:D),2)</f>
        <v>0</v>
      </c>
      <c r="T4812" s="327"/>
      <c r="U4812" s="326">
        <f>ROUND(SUMIF('DV-Bewegungsdaten'!B:B,Kategorien!A4812,'DV-Bewegungsdaten'!D:D),3)</f>
        <v>0</v>
      </c>
      <c r="V4812" s="324">
        <f>ROUND(SUMIF('DV-Bewegungsdaten'!B:B,Kategorien!A4812,'DV-Bewegungsdaten'!E:E),3)</f>
        <v>0</v>
      </c>
      <c r="Z4812" s="407">
        <f>ROUND(SUMIF('MSZ-Bewegungsdaten'!B:B,A4812,'MSZ-Bewegungsdaten'!C:C),3)</f>
        <v>0</v>
      </c>
      <c r="AA4812" s="324">
        <f>ROUND(SUMIF('MSZ-Bewegungsdaten'!$B:$B,$A4812,'MSZ-Bewegungsdaten'!$D:$D),2)</f>
        <v>0</v>
      </c>
      <c r="AB4812" s="325"/>
      <c r="AC4812" s="325"/>
      <c r="AD4812" s="390">
        <f t="shared" si="997"/>
        <v>2.9940000000000007</v>
      </c>
      <c r="AE4812" s="390">
        <f t="shared" si="998"/>
        <v>4.6870000000000003</v>
      </c>
      <c r="AF4812" s="390">
        <f t="shared" si="999"/>
        <v>5.8250000000000002</v>
      </c>
      <c r="AG4812" s="390">
        <f t="shared" si="1000"/>
        <v>5.7279999999999998</v>
      </c>
      <c r="AH4812" s="390">
        <f t="shared" si="1001"/>
        <v>5.370000000000001</v>
      </c>
      <c r="AI4812" s="390">
        <f t="shared" si="1002"/>
        <v>5.99</v>
      </c>
      <c r="AJ4812" s="390">
        <f t="shared" si="1003"/>
        <v>4.9830000000000005</v>
      </c>
      <c r="AK4812" s="390">
        <f t="shared" si="1004"/>
        <v>5.5240000000000009</v>
      </c>
      <c r="AL4812" s="390">
        <f t="shared" si="1005"/>
        <v>5.5549999999999997</v>
      </c>
      <c r="AM4812" s="390">
        <f t="shared" si="1006"/>
        <v>5.1120000000000001</v>
      </c>
      <c r="AN4812" s="390">
        <f t="shared" si="1007"/>
        <v>4.5170000000000003</v>
      </c>
      <c r="AO4812" s="390">
        <f t="shared" si="1008"/>
        <v>5.2040000000000006</v>
      </c>
    </row>
    <row r="4813" spans="1:41" ht="15" customHeight="1" x14ac:dyDescent="0.25">
      <c r="A4813" s="127" t="s">
        <v>7031</v>
      </c>
      <c r="B4813" s="125" t="s">
        <v>169</v>
      </c>
      <c r="C4813" s="125" t="s">
        <v>7011</v>
      </c>
      <c r="D4813" s="125" t="s">
        <v>4817</v>
      </c>
      <c r="F4813" s="126">
        <v>10.95</v>
      </c>
      <c r="G4813" s="126">
        <v>11.35</v>
      </c>
      <c r="H4813" s="126">
        <v>9.08</v>
      </c>
      <c r="I4813" s="126">
        <v>2.4500000000000002</v>
      </c>
      <c r="J4813" s="317"/>
      <c r="K4813" s="323">
        <f>ROUND(SUMIF('VGT-Bewegungsdaten'!B:B,A4813,'VGT-Bewegungsdaten'!C:C),3)</f>
        <v>0</v>
      </c>
      <c r="L4813" s="324">
        <f>ROUND(SUMIF('VGT-Bewegungsdaten'!B:B,$A4813,'VGT-Bewegungsdaten'!D:D),2)</f>
        <v>0</v>
      </c>
      <c r="N4813" s="376" t="s">
        <v>4930</v>
      </c>
      <c r="O4813" s="376" t="s">
        <v>4950</v>
      </c>
      <c r="P4813" s="326">
        <f>ROUND(SUMIF('AV-Bewegungsdaten'!B:B,A4813,'AV-Bewegungsdaten'!C:C),3)</f>
        <v>0</v>
      </c>
      <c r="Q4813" s="324">
        <f>ROUND(SUMIF('AV-Bewegungsdaten'!B:B,$A4813,'AV-Bewegungsdaten'!D:D),2)</f>
        <v>0</v>
      </c>
      <c r="T4813" s="327"/>
      <c r="U4813" s="326">
        <f>ROUND(SUMIF('DV-Bewegungsdaten'!B:B,Kategorien!A4813,'DV-Bewegungsdaten'!D:D),3)</f>
        <v>0</v>
      </c>
      <c r="V4813" s="324">
        <f>ROUND(SUMIF('DV-Bewegungsdaten'!B:B,Kategorien!A4813,'DV-Bewegungsdaten'!E:E),3)</f>
        <v>0</v>
      </c>
      <c r="Z4813" s="407">
        <f>ROUND(SUMIF('MSZ-Bewegungsdaten'!B:B,A4813,'MSZ-Bewegungsdaten'!C:C),3)</f>
        <v>0</v>
      </c>
      <c r="AA4813" s="324">
        <f>ROUND(SUMIF('MSZ-Bewegungsdaten'!$B:$B,$A4813,'MSZ-Bewegungsdaten'!$D:$D),2)</f>
        <v>0</v>
      </c>
      <c r="AB4813" s="325"/>
      <c r="AC4813" s="325"/>
      <c r="AD4813" s="390">
        <f t="shared" si="997"/>
        <v>5.444</v>
      </c>
      <c r="AE4813" s="390">
        <f t="shared" si="998"/>
        <v>7.1369999999999996</v>
      </c>
      <c r="AF4813" s="390">
        <f t="shared" si="999"/>
        <v>8.2749999999999986</v>
      </c>
      <c r="AG4813" s="390">
        <f t="shared" si="1000"/>
        <v>8.177999999999999</v>
      </c>
      <c r="AH4813" s="390">
        <f t="shared" si="1001"/>
        <v>7.82</v>
      </c>
      <c r="AI4813" s="390">
        <f t="shared" si="1002"/>
        <v>8.44</v>
      </c>
      <c r="AJ4813" s="390">
        <f t="shared" si="1003"/>
        <v>7.4329999999999998</v>
      </c>
      <c r="AK4813" s="390">
        <f t="shared" si="1004"/>
        <v>7.9740000000000002</v>
      </c>
      <c r="AL4813" s="390">
        <f t="shared" si="1005"/>
        <v>8.004999999999999</v>
      </c>
      <c r="AM4813" s="390">
        <f t="shared" si="1006"/>
        <v>7.5619999999999994</v>
      </c>
      <c r="AN4813" s="390">
        <f t="shared" si="1007"/>
        <v>6.9669999999999996</v>
      </c>
      <c r="AO4813" s="390">
        <f t="shared" si="1008"/>
        <v>7.6539999999999999</v>
      </c>
    </row>
    <row r="4814" spans="1:41" ht="15" customHeight="1" x14ac:dyDescent="0.25">
      <c r="A4814" s="127" t="s">
        <v>7032</v>
      </c>
      <c r="B4814" s="125" t="s">
        <v>169</v>
      </c>
      <c r="C4814" s="125" t="s">
        <v>7011</v>
      </c>
      <c r="D4814" s="125" t="s">
        <v>4818</v>
      </c>
      <c r="F4814" s="126">
        <v>10.65</v>
      </c>
      <c r="G4814" s="126">
        <v>11.05</v>
      </c>
      <c r="H4814" s="126">
        <v>8.84</v>
      </c>
      <c r="I4814" s="126">
        <v>2.15</v>
      </c>
      <c r="J4814" s="317"/>
      <c r="K4814" s="323">
        <f>ROUND(SUMIF('VGT-Bewegungsdaten'!B:B,A4814,'VGT-Bewegungsdaten'!C:C),3)</f>
        <v>0</v>
      </c>
      <c r="L4814" s="324">
        <f>ROUND(SUMIF('VGT-Bewegungsdaten'!B:B,$A4814,'VGT-Bewegungsdaten'!D:D),2)</f>
        <v>0</v>
      </c>
      <c r="N4814" s="376" t="s">
        <v>4930</v>
      </c>
      <c r="O4814" s="376" t="s">
        <v>4950</v>
      </c>
      <c r="P4814" s="326">
        <f>ROUND(SUMIF('AV-Bewegungsdaten'!B:B,A4814,'AV-Bewegungsdaten'!C:C),3)</f>
        <v>0</v>
      </c>
      <c r="Q4814" s="324">
        <f>ROUND(SUMIF('AV-Bewegungsdaten'!B:B,$A4814,'AV-Bewegungsdaten'!D:D),2)</f>
        <v>0</v>
      </c>
      <c r="T4814" s="327"/>
      <c r="U4814" s="326">
        <f>ROUND(SUMIF('DV-Bewegungsdaten'!B:B,Kategorien!A4814,'DV-Bewegungsdaten'!D:D),3)</f>
        <v>0</v>
      </c>
      <c r="V4814" s="324">
        <f>ROUND(SUMIF('DV-Bewegungsdaten'!B:B,Kategorien!A4814,'DV-Bewegungsdaten'!E:E),3)</f>
        <v>0</v>
      </c>
      <c r="Z4814" s="407">
        <f>ROUND(SUMIF('MSZ-Bewegungsdaten'!B:B,A4814,'MSZ-Bewegungsdaten'!C:C),3)</f>
        <v>0</v>
      </c>
      <c r="AA4814" s="324">
        <f>ROUND(SUMIF('MSZ-Bewegungsdaten'!$B:$B,$A4814,'MSZ-Bewegungsdaten'!$D:$D),2)</f>
        <v>0</v>
      </c>
      <c r="AB4814" s="325"/>
      <c r="AC4814" s="325"/>
      <c r="AD4814" s="390">
        <f t="shared" si="997"/>
        <v>5.144000000000001</v>
      </c>
      <c r="AE4814" s="390">
        <f t="shared" si="998"/>
        <v>6.8370000000000006</v>
      </c>
      <c r="AF4814" s="390">
        <f t="shared" si="999"/>
        <v>7.9750000000000005</v>
      </c>
      <c r="AG4814" s="390">
        <f t="shared" si="1000"/>
        <v>7.8780000000000001</v>
      </c>
      <c r="AH4814" s="390">
        <f t="shared" si="1001"/>
        <v>7.5200000000000014</v>
      </c>
      <c r="AI4814" s="390">
        <f t="shared" si="1002"/>
        <v>8.14</v>
      </c>
      <c r="AJ4814" s="390">
        <f t="shared" si="1003"/>
        <v>7.1330000000000009</v>
      </c>
      <c r="AK4814" s="390">
        <f t="shared" si="1004"/>
        <v>7.6740000000000013</v>
      </c>
      <c r="AL4814" s="390">
        <f t="shared" si="1005"/>
        <v>7.7050000000000001</v>
      </c>
      <c r="AM4814" s="390">
        <f t="shared" si="1006"/>
        <v>7.2620000000000005</v>
      </c>
      <c r="AN4814" s="390">
        <f t="shared" si="1007"/>
        <v>6.6670000000000007</v>
      </c>
      <c r="AO4814" s="390">
        <f t="shared" si="1008"/>
        <v>7.354000000000001</v>
      </c>
    </row>
    <row r="4815" spans="1:41" ht="15" customHeight="1" x14ac:dyDescent="0.25">
      <c r="A4815" s="127" t="s">
        <v>7033</v>
      </c>
      <c r="B4815" s="125" t="s">
        <v>169</v>
      </c>
      <c r="C4815" s="125" t="s">
        <v>7011</v>
      </c>
      <c r="D4815" s="125" t="s">
        <v>6246</v>
      </c>
      <c r="F4815" s="126">
        <v>8.3800000000000008</v>
      </c>
      <c r="G4815" s="126">
        <v>8.7799999999999994</v>
      </c>
      <c r="H4815" s="126">
        <v>7.02</v>
      </c>
      <c r="I4815" s="126">
        <v>0.38</v>
      </c>
      <c r="J4815" s="317"/>
      <c r="K4815" s="323">
        <f>ROUND(SUMIF('VGT-Bewegungsdaten'!B:B,A4815,'VGT-Bewegungsdaten'!C:C),3)</f>
        <v>0</v>
      </c>
      <c r="L4815" s="324">
        <f>ROUND(SUMIF('VGT-Bewegungsdaten'!B:B,$A4815,'VGT-Bewegungsdaten'!D:D),2)</f>
        <v>0</v>
      </c>
      <c r="N4815" s="376" t="s">
        <v>4930</v>
      </c>
      <c r="O4815" s="376" t="s">
        <v>4950</v>
      </c>
      <c r="P4815" s="326">
        <f>ROUND(SUMIF('AV-Bewegungsdaten'!B:B,A4815,'AV-Bewegungsdaten'!C:C),3)</f>
        <v>0</v>
      </c>
      <c r="Q4815" s="324">
        <f>ROUND(SUMIF('AV-Bewegungsdaten'!B:B,$A4815,'AV-Bewegungsdaten'!D:D),2)</f>
        <v>0</v>
      </c>
      <c r="T4815" s="327"/>
      <c r="U4815" s="326">
        <f>ROUND(SUMIF('DV-Bewegungsdaten'!B:B,Kategorien!A4815,'DV-Bewegungsdaten'!D:D),3)</f>
        <v>0</v>
      </c>
      <c r="V4815" s="324">
        <f>ROUND(SUMIF('DV-Bewegungsdaten'!B:B,Kategorien!A4815,'DV-Bewegungsdaten'!E:E),3)</f>
        <v>0</v>
      </c>
      <c r="Z4815" s="407">
        <f>ROUND(SUMIF('MSZ-Bewegungsdaten'!B:B,A4815,'MSZ-Bewegungsdaten'!C:C),3)</f>
        <v>0</v>
      </c>
      <c r="AA4815" s="324">
        <f>ROUND(SUMIF('MSZ-Bewegungsdaten'!$B:$B,$A4815,'MSZ-Bewegungsdaten'!$D:$D),2)</f>
        <v>0</v>
      </c>
      <c r="AB4815" s="325"/>
      <c r="AC4815" s="325"/>
      <c r="AD4815" s="390">
        <f t="shared" si="997"/>
        <v>2.8739999999999997</v>
      </c>
      <c r="AE4815" s="390">
        <f t="shared" si="998"/>
        <v>4.5669999999999993</v>
      </c>
      <c r="AF4815" s="390">
        <f t="shared" si="999"/>
        <v>5.7049999999999992</v>
      </c>
      <c r="AG4815" s="390">
        <f t="shared" si="1000"/>
        <v>5.6079999999999988</v>
      </c>
      <c r="AH4815" s="390">
        <f t="shared" si="1001"/>
        <v>5.25</v>
      </c>
      <c r="AI4815" s="390">
        <f t="shared" si="1002"/>
        <v>5.8699999999999992</v>
      </c>
      <c r="AJ4815" s="390">
        <f t="shared" si="1003"/>
        <v>4.8629999999999995</v>
      </c>
      <c r="AK4815" s="390">
        <f t="shared" si="1004"/>
        <v>5.4039999999999999</v>
      </c>
      <c r="AL4815" s="390">
        <f t="shared" si="1005"/>
        <v>5.4349999999999987</v>
      </c>
      <c r="AM4815" s="390">
        <f t="shared" si="1006"/>
        <v>4.9919999999999991</v>
      </c>
      <c r="AN4815" s="390">
        <f t="shared" si="1007"/>
        <v>4.3969999999999994</v>
      </c>
      <c r="AO4815" s="390">
        <f t="shared" si="1008"/>
        <v>5.0839999999999996</v>
      </c>
    </row>
    <row r="4816" spans="1:41" ht="15" customHeight="1" x14ac:dyDescent="0.25">
      <c r="A4816" s="127" t="s">
        <v>7034</v>
      </c>
      <c r="B4816" s="125" t="s">
        <v>169</v>
      </c>
      <c r="C4816" s="125" t="s">
        <v>7012</v>
      </c>
      <c r="D4816" s="125" t="s">
        <v>4817</v>
      </c>
      <c r="F4816" s="126">
        <v>10.79</v>
      </c>
      <c r="G4816" s="126">
        <v>11.19</v>
      </c>
      <c r="H4816" s="126">
        <v>8.9499999999999993</v>
      </c>
      <c r="I4816" s="126">
        <v>2.29</v>
      </c>
      <c r="J4816" s="317"/>
      <c r="K4816" s="323">
        <f>ROUND(SUMIF('VGT-Bewegungsdaten'!B:B,A4816,'VGT-Bewegungsdaten'!C:C),3)</f>
        <v>0</v>
      </c>
      <c r="L4816" s="324">
        <f>ROUND(SUMIF('VGT-Bewegungsdaten'!B:B,$A4816,'VGT-Bewegungsdaten'!D:D),2)</f>
        <v>0</v>
      </c>
      <c r="N4816" s="376" t="s">
        <v>4930</v>
      </c>
      <c r="O4816" s="376" t="s">
        <v>4950</v>
      </c>
      <c r="P4816" s="326">
        <f>ROUND(SUMIF('AV-Bewegungsdaten'!B:B,A4816,'AV-Bewegungsdaten'!C:C),3)</f>
        <v>0</v>
      </c>
      <c r="Q4816" s="324">
        <f>ROUND(SUMIF('AV-Bewegungsdaten'!B:B,$A4816,'AV-Bewegungsdaten'!D:D),2)</f>
        <v>0</v>
      </c>
      <c r="T4816" s="327"/>
      <c r="U4816" s="326">
        <f>ROUND(SUMIF('DV-Bewegungsdaten'!B:B,Kategorien!A4816,'DV-Bewegungsdaten'!D:D),3)</f>
        <v>0</v>
      </c>
      <c r="V4816" s="324">
        <f>ROUND(SUMIF('DV-Bewegungsdaten'!B:B,Kategorien!A4816,'DV-Bewegungsdaten'!E:E),3)</f>
        <v>0</v>
      </c>
      <c r="Z4816" s="407">
        <f>ROUND(SUMIF('MSZ-Bewegungsdaten'!B:B,A4816,'MSZ-Bewegungsdaten'!C:C),3)</f>
        <v>0</v>
      </c>
      <c r="AA4816" s="324">
        <f>ROUND(SUMIF('MSZ-Bewegungsdaten'!$B:$B,$A4816,'MSZ-Bewegungsdaten'!$D:$D),2)</f>
        <v>0</v>
      </c>
      <c r="AB4816" s="325"/>
      <c r="AC4816" s="325"/>
      <c r="AD4816" s="390">
        <f t="shared" si="997"/>
        <v>5.2839999999999998</v>
      </c>
      <c r="AE4816" s="390">
        <f t="shared" si="998"/>
        <v>6.9769999999999994</v>
      </c>
      <c r="AF4816" s="390">
        <f t="shared" si="999"/>
        <v>8.1149999999999984</v>
      </c>
      <c r="AG4816" s="390">
        <f t="shared" si="1000"/>
        <v>8.0179999999999989</v>
      </c>
      <c r="AH4816" s="390">
        <f t="shared" si="1001"/>
        <v>7.66</v>
      </c>
      <c r="AI4816" s="390">
        <f t="shared" si="1002"/>
        <v>8.2799999999999994</v>
      </c>
      <c r="AJ4816" s="390">
        <f t="shared" si="1003"/>
        <v>7.2729999999999997</v>
      </c>
      <c r="AK4816" s="390">
        <f t="shared" si="1004"/>
        <v>7.8140000000000001</v>
      </c>
      <c r="AL4816" s="390">
        <f t="shared" si="1005"/>
        <v>7.8449999999999989</v>
      </c>
      <c r="AM4816" s="390">
        <f t="shared" si="1006"/>
        <v>7.4019999999999992</v>
      </c>
      <c r="AN4816" s="390">
        <f t="shared" si="1007"/>
        <v>6.8069999999999995</v>
      </c>
      <c r="AO4816" s="390">
        <f t="shared" si="1008"/>
        <v>7.4939999999999998</v>
      </c>
    </row>
    <row r="4817" spans="1:41" ht="15" customHeight="1" x14ac:dyDescent="0.25">
      <c r="A4817" s="127" t="s">
        <v>7035</v>
      </c>
      <c r="B4817" s="125" t="s">
        <v>169</v>
      </c>
      <c r="C4817" s="125" t="s">
        <v>7012</v>
      </c>
      <c r="D4817" s="125" t="s">
        <v>4818</v>
      </c>
      <c r="F4817" s="126">
        <v>10.5</v>
      </c>
      <c r="G4817" s="126">
        <v>10.9</v>
      </c>
      <c r="H4817" s="126">
        <v>8.7200000000000006</v>
      </c>
      <c r="I4817" s="126">
        <v>2</v>
      </c>
      <c r="J4817" s="317"/>
      <c r="K4817" s="323">
        <f>ROUND(SUMIF('VGT-Bewegungsdaten'!B:B,A4817,'VGT-Bewegungsdaten'!C:C),3)</f>
        <v>0</v>
      </c>
      <c r="L4817" s="324">
        <f>ROUND(SUMIF('VGT-Bewegungsdaten'!B:B,$A4817,'VGT-Bewegungsdaten'!D:D),2)</f>
        <v>0</v>
      </c>
      <c r="N4817" s="376" t="s">
        <v>4930</v>
      </c>
      <c r="O4817" s="376" t="s">
        <v>4950</v>
      </c>
      <c r="P4817" s="326">
        <f>ROUND(SUMIF('AV-Bewegungsdaten'!B:B,A4817,'AV-Bewegungsdaten'!C:C),3)</f>
        <v>0</v>
      </c>
      <c r="Q4817" s="324">
        <f>ROUND(SUMIF('AV-Bewegungsdaten'!B:B,$A4817,'AV-Bewegungsdaten'!D:D),2)</f>
        <v>0</v>
      </c>
      <c r="T4817" s="327"/>
      <c r="U4817" s="326">
        <f>ROUND(SUMIF('DV-Bewegungsdaten'!B:B,Kategorien!A4817,'DV-Bewegungsdaten'!D:D),3)</f>
        <v>0</v>
      </c>
      <c r="V4817" s="324">
        <f>ROUND(SUMIF('DV-Bewegungsdaten'!B:B,Kategorien!A4817,'DV-Bewegungsdaten'!E:E),3)</f>
        <v>0</v>
      </c>
      <c r="Z4817" s="407">
        <f>ROUND(SUMIF('MSZ-Bewegungsdaten'!B:B,A4817,'MSZ-Bewegungsdaten'!C:C),3)</f>
        <v>0</v>
      </c>
      <c r="AA4817" s="324">
        <f>ROUND(SUMIF('MSZ-Bewegungsdaten'!$B:$B,$A4817,'MSZ-Bewegungsdaten'!$D:$D),2)</f>
        <v>0</v>
      </c>
      <c r="AB4817" s="325"/>
      <c r="AC4817" s="325"/>
      <c r="AD4817" s="390">
        <f t="shared" si="997"/>
        <v>4.9940000000000007</v>
      </c>
      <c r="AE4817" s="390">
        <f t="shared" si="998"/>
        <v>6.6870000000000003</v>
      </c>
      <c r="AF4817" s="390">
        <f t="shared" si="999"/>
        <v>7.8250000000000002</v>
      </c>
      <c r="AG4817" s="390">
        <f t="shared" si="1000"/>
        <v>7.7279999999999998</v>
      </c>
      <c r="AH4817" s="390">
        <f t="shared" si="1001"/>
        <v>7.370000000000001</v>
      </c>
      <c r="AI4817" s="390">
        <f t="shared" si="1002"/>
        <v>7.99</v>
      </c>
      <c r="AJ4817" s="390">
        <f t="shared" si="1003"/>
        <v>6.9830000000000005</v>
      </c>
      <c r="AK4817" s="390">
        <f t="shared" si="1004"/>
        <v>7.5240000000000009</v>
      </c>
      <c r="AL4817" s="390">
        <f t="shared" si="1005"/>
        <v>7.5549999999999997</v>
      </c>
      <c r="AM4817" s="390">
        <f t="shared" si="1006"/>
        <v>7.1120000000000001</v>
      </c>
      <c r="AN4817" s="390">
        <f t="shared" si="1007"/>
        <v>6.5170000000000003</v>
      </c>
      <c r="AO4817" s="390">
        <f t="shared" si="1008"/>
        <v>7.2040000000000006</v>
      </c>
    </row>
    <row r="4818" spans="1:41" ht="15" customHeight="1" x14ac:dyDescent="0.25">
      <c r="A4818" s="127" t="s">
        <v>7036</v>
      </c>
      <c r="B4818" s="125" t="s">
        <v>169</v>
      </c>
      <c r="C4818" s="125" t="s">
        <v>7012</v>
      </c>
      <c r="D4818" s="125" t="s">
        <v>6246</v>
      </c>
      <c r="F4818" s="126">
        <v>8.25</v>
      </c>
      <c r="G4818" s="126">
        <v>8.65</v>
      </c>
      <c r="H4818" s="126">
        <v>6.92</v>
      </c>
      <c r="I4818" s="126">
        <v>0.25</v>
      </c>
      <c r="J4818" s="317"/>
      <c r="K4818" s="323">
        <f>ROUND(SUMIF('VGT-Bewegungsdaten'!B:B,A4818,'VGT-Bewegungsdaten'!C:C),3)</f>
        <v>0</v>
      </c>
      <c r="L4818" s="324">
        <f>ROUND(SUMIF('VGT-Bewegungsdaten'!B:B,$A4818,'VGT-Bewegungsdaten'!D:D),2)</f>
        <v>0</v>
      </c>
      <c r="N4818" s="376" t="s">
        <v>4930</v>
      </c>
      <c r="O4818" s="376" t="s">
        <v>4950</v>
      </c>
      <c r="P4818" s="326">
        <f>ROUND(SUMIF('AV-Bewegungsdaten'!B:B,A4818,'AV-Bewegungsdaten'!C:C),3)</f>
        <v>0</v>
      </c>
      <c r="Q4818" s="324">
        <f>ROUND(SUMIF('AV-Bewegungsdaten'!B:B,$A4818,'AV-Bewegungsdaten'!D:D),2)</f>
        <v>0</v>
      </c>
      <c r="T4818" s="327"/>
      <c r="U4818" s="326">
        <f>ROUND(SUMIF('DV-Bewegungsdaten'!B:B,Kategorien!A4818,'DV-Bewegungsdaten'!D:D),3)</f>
        <v>0</v>
      </c>
      <c r="V4818" s="324">
        <f>ROUND(SUMIF('DV-Bewegungsdaten'!B:B,Kategorien!A4818,'DV-Bewegungsdaten'!E:E),3)</f>
        <v>0</v>
      </c>
      <c r="Z4818" s="407">
        <f>ROUND(SUMIF('MSZ-Bewegungsdaten'!B:B,A4818,'MSZ-Bewegungsdaten'!C:C),3)</f>
        <v>0</v>
      </c>
      <c r="AA4818" s="324">
        <f>ROUND(SUMIF('MSZ-Bewegungsdaten'!$B:$B,$A4818,'MSZ-Bewegungsdaten'!$D:$D),2)</f>
        <v>0</v>
      </c>
      <c r="AB4818" s="325"/>
      <c r="AC4818" s="325"/>
      <c r="AD4818" s="390">
        <f t="shared" si="997"/>
        <v>2.7440000000000007</v>
      </c>
      <c r="AE4818" s="390">
        <f t="shared" si="998"/>
        <v>4.4370000000000003</v>
      </c>
      <c r="AF4818" s="390">
        <f t="shared" si="999"/>
        <v>5.5750000000000002</v>
      </c>
      <c r="AG4818" s="390">
        <f t="shared" si="1000"/>
        <v>5.4779999999999998</v>
      </c>
      <c r="AH4818" s="390">
        <f t="shared" si="1001"/>
        <v>5.120000000000001</v>
      </c>
      <c r="AI4818" s="390">
        <f t="shared" si="1002"/>
        <v>5.74</v>
      </c>
      <c r="AJ4818" s="390">
        <f t="shared" si="1003"/>
        <v>4.7330000000000005</v>
      </c>
      <c r="AK4818" s="390">
        <f t="shared" si="1004"/>
        <v>5.2740000000000009</v>
      </c>
      <c r="AL4818" s="390">
        <f t="shared" si="1005"/>
        <v>5.3049999999999997</v>
      </c>
      <c r="AM4818" s="390">
        <f t="shared" si="1006"/>
        <v>4.8620000000000001</v>
      </c>
      <c r="AN4818" s="390">
        <f t="shared" si="1007"/>
        <v>4.2670000000000003</v>
      </c>
      <c r="AO4818" s="390">
        <f t="shared" si="1008"/>
        <v>4.9540000000000006</v>
      </c>
    </row>
    <row r="4819" spans="1:41" ht="15" customHeight="1" x14ac:dyDescent="0.25">
      <c r="A4819" s="127" t="s">
        <v>7037</v>
      </c>
      <c r="B4819" s="125" t="s">
        <v>169</v>
      </c>
      <c r="C4819" s="125" t="s">
        <v>7013</v>
      </c>
      <c r="D4819" s="125" t="s">
        <v>4817</v>
      </c>
      <c r="F4819" s="126">
        <v>10.64</v>
      </c>
      <c r="G4819" s="126">
        <v>11.04</v>
      </c>
      <c r="H4819" s="126">
        <v>8.83</v>
      </c>
      <c r="I4819" s="126">
        <v>2.14</v>
      </c>
      <c r="J4819" s="317"/>
      <c r="K4819" s="323">
        <f>ROUND(SUMIF('VGT-Bewegungsdaten'!B:B,A4819,'VGT-Bewegungsdaten'!C:C),3)</f>
        <v>0</v>
      </c>
      <c r="L4819" s="324">
        <f>ROUND(SUMIF('VGT-Bewegungsdaten'!B:B,$A4819,'VGT-Bewegungsdaten'!D:D),2)</f>
        <v>0</v>
      </c>
      <c r="N4819" s="376" t="s">
        <v>4930</v>
      </c>
      <c r="O4819" s="376" t="s">
        <v>4950</v>
      </c>
      <c r="P4819" s="326">
        <f>ROUND(SUMIF('AV-Bewegungsdaten'!B:B,A4819,'AV-Bewegungsdaten'!C:C),3)</f>
        <v>0</v>
      </c>
      <c r="Q4819" s="324">
        <f>ROUND(SUMIF('AV-Bewegungsdaten'!B:B,$A4819,'AV-Bewegungsdaten'!D:D),2)</f>
        <v>0</v>
      </c>
      <c r="T4819" s="327"/>
      <c r="U4819" s="326">
        <f>ROUND(SUMIF('DV-Bewegungsdaten'!B:B,Kategorien!A4819,'DV-Bewegungsdaten'!D:D),3)</f>
        <v>0</v>
      </c>
      <c r="V4819" s="324">
        <f>ROUND(SUMIF('DV-Bewegungsdaten'!B:B,Kategorien!A4819,'DV-Bewegungsdaten'!E:E),3)</f>
        <v>0</v>
      </c>
      <c r="Z4819" s="407">
        <f>ROUND(SUMIF('MSZ-Bewegungsdaten'!B:B,A4819,'MSZ-Bewegungsdaten'!C:C),3)</f>
        <v>0</v>
      </c>
      <c r="AA4819" s="324">
        <f>ROUND(SUMIF('MSZ-Bewegungsdaten'!$B:$B,$A4819,'MSZ-Bewegungsdaten'!$D:$D),2)</f>
        <v>0</v>
      </c>
      <c r="AB4819" s="325"/>
      <c r="AC4819" s="325"/>
      <c r="AD4819" s="390">
        <f t="shared" si="997"/>
        <v>5.1339999999999995</v>
      </c>
      <c r="AE4819" s="390">
        <f t="shared" si="998"/>
        <v>6.8269999999999991</v>
      </c>
      <c r="AF4819" s="390">
        <f t="shared" si="999"/>
        <v>7.964999999999999</v>
      </c>
      <c r="AG4819" s="390">
        <f t="shared" si="1000"/>
        <v>7.8679999999999986</v>
      </c>
      <c r="AH4819" s="390">
        <f t="shared" si="1001"/>
        <v>7.51</v>
      </c>
      <c r="AI4819" s="390">
        <f t="shared" si="1002"/>
        <v>8.129999999999999</v>
      </c>
      <c r="AJ4819" s="390">
        <f t="shared" si="1003"/>
        <v>7.1229999999999993</v>
      </c>
      <c r="AK4819" s="390">
        <f t="shared" si="1004"/>
        <v>7.6639999999999997</v>
      </c>
      <c r="AL4819" s="390">
        <f t="shared" si="1005"/>
        <v>7.6949999999999985</v>
      </c>
      <c r="AM4819" s="390">
        <f t="shared" si="1006"/>
        <v>7.2519999999999989</v>
      </c>
      <c r="AN4819" s="390">
        <f t="shared" si="1007"/>
        <v>6.6569999999999991</v>
      </c>
      <c r="AO4819" s="390">
        <f t="shared" si="1008"/>
        <v>7.3439999999999994</v>
      </c>
    </row>
    <row r="4820" spans="1:41" ht="15" customHeight="1" x14ac:dyDescent="0.25">
      <c r="A4820" s="127" t="s">
        <v>7038</v>
      </c>
      <c r="B4820" s="125" t="s">
        <v>169</v>
      </c>
      <c r="C4820" s="125" t="s">
        <v>7013</v>
      </c>
      <c r="D4820" s="125" t="s">
        <v>4818</v>
      </c>
      <c r="F4820" s="126">
        <v>10.34</v>
      </c>
      <c r="G4820" s="126">
        <v>10.74</v>
      </c>
      <c r="H4820" s="126">
        <v>8.59</v>
      </c>
      <c r="I4820" s="126">
        <v>1.84</v>
      </c>
      <c r="J4820" s="317"/>
      <c r="K4820" s="323">
        <f>ROUND(SUMIF('VGT-Bewegungsdaten'!B:B,A4820,'VGT-Bewegungsdaten'!C:C),3)</f>
        <v>0</v>
      </c>
      <c r="L4820" s="324">
        <f>ROUND(SUMIF('VGT-Bewegungsdaten'!B:B,$A4820,'VGT-Bewegungsdaten'!D:D),2)</f>
        <v>0</v>
      </c>
      <c r="N4820" s="376" t="s">
        <v>4930</v>
      </c>
      <c r="O4820" s="376" t="s">
        <v>4950</v>
      </c>
      <c r="P4820" s="326">
        <f>ROUND(SUMIF('AV-Bewegungsdaten'!B:B,A4820,'AV-Bewegungsdaten'!C:C),3)</f>
        <v>0</v>
      </c>
      <c r="Q4820" s="324">
        <f>ROUND(SUMIF('AV-Bewegungsdaten'!B:B,$A4820,'AV-Bewegungsdaten'!D:D),2)</f>
        <v>0</v>
      </c>
      <c r="T4820" s="327"/>
      <c r="U4820" s="326">
        <f>ROUND(SUMIF('DV-Bewegungsdaten'!B:B,Kategorien!A4820,'DV-Bewegungsdaten'!D:D),3)</f>
        <v>0</v>
      </c>
      <c r="V4820" s="324">
        <f>ROUND(SUMIF('DV-Bewegungsdaten'!B:B,Kategorien!A4820,'DV-Bewegungsdaten'!E:E),3)</f>
        <v>0</v>
      </c>
      <c r="Z4820" s="407">
        <f>ROUND(SUMIF('MSZ-Bewegungsdaten'!B:B,A4820,'MSZ-Bewegungsdaten'!C:C),3)</f>
        <v>0</v>
      </c>
      <c r="AA4820" s="324">
        <f>ROUND(SUMIF('MSZ-Bewegungsdaten'!$B:$B,$A4820,'MSZ-Bewegungsdaten'!$D:$D),2)</f>
        <v>0</v>
      </c>
      <c r="AB4820" s="325"/>
      <c r="AC4820" s="325"/>
      <c r="AD4820" s="390">
        <f t="shared" si="997"/>
        <v>4.8340000000000005</v>
      </c>
      <c r="AE4820" s="390">
        <f t="shared" si="998"/>
        <v>6.5270000000000001</v>
      </c>
      <c r="AF4820" s="390">
        <f t="shared" si="999"/>
        <v>7.665</v>
      </c>
      <c r="AG4820" s="390">
        <f t="shared" si="1000"/>
        <v>7.5679999999999996</v>
      </c>
      <c r="AH4820" s="390">
        <f t="shared" si="1001"/>
        <v>7.2100000000000009</v>
      </c>
      <c r="AI4820" s="390">
        <f t="shared" si="1002"/>
        <v>7.83</v>
      </c>
      <c r="AJ4820" s="390">
        <f t="shared" si="1003"/>
        <v>6.8230000000000004</v>
      </c>
      <c r="AK4820" s="390">
        <f t="shared" si="1004"/>
        <v>7.3640000000000008</v>
      </c>
      <c r="AL4820" s="390">
        <f t="shared" si="1005"/>
        <v>7.3949999999999996</v>
      </c>
      <c r="AM4820" s="390">
        <f t="shared" si="1006"/>
        <v>6.952</v>
      </c>
      <c r="AN4820" s="390">
        <f t="shared" si="1007"/>
        <v>6.3570000000000002</v>
      </c>
      <c r="AO4820" s="390">
        <f t="shared" si="1008"/>
        <v>7.0440000000000005</v>
      </c>
    </row>
    <row r="4821" spans="1:41" ht="15" customHeight="1" x14ac:dyDescent="0.25">
      <c r="A4821" s="127" t="s">
        <v>7039</v>
      </c>
      <c r="B4821" s="125" t="s">
        <v>169</v>
      </c>
      <c r="C4821" s="125" t="s">
        <v>7013</v>
      </c>
      <c r="D4821" s="125" t="s">
        <v>6246</v>
      </c>
      <c r="F4821" s="126">
        <v>8.1300000000000008</v>
      </c>
      <c r="G4821" s="126">
        <v>8.5299999999999994</v>
      </c>
      <c r="H4821" s="126">
        <v>6.82</v>
      </c>
      <c r="I4821" s="126">
        <v>0.13</v>
      </c>
      <c r="J4821" s="317"/>
      <c r="K4821" s="323">
        <f>ROUND(SUMIF('VGT-Bewegungsdaten'!B:B,A4821,'VGT-Bewegungsdaten'!C:C),3)</f>
        <v>0</v>
      </c>
      <c r="L4821" s="324">
        <f>ROUND(SUMIF('VGT-Bewegungsdaten'!B:B,$A4821,'VGT-Bewegungsdaten'!D:D),2)</f>
        <v>0</v>
      </c>
      <c r="N4821" s="376" t="s">
        <v>4930</v>
      </c>
      <c r="O4821" s="376" t="s">
        <v>4950</v>
      </c>
      <c r="P4821" s="326">
        <f>ROUND(SUMIF('AV-Bewegungsdaten'!B:B,A4821,'AV-Bewegungsdaten'!C:C),3)</f>
        <v>0</v>
      </c>
      <c r="Q4821" s="324">
        <f>ROUND(SUMIF('AV-Bewegungsdaten'!B:B,$A4821,'AV-Bewegungsdaten'!D:D),2)</f>
        <v>0</v>
      </c>
      <c r="T4821" s="327"/>
      <c r="U4821" s="326">
        <f>ROUND(SUMIF('DV-Bewegungsdaten'!B:B,Kategorien!A4821,'DV-Bewegungsdaten'!D:D),3)</f>
        <v>0</v>
      </c>
      <c r="V4821" s="324">
        <f>ROUND(SUMIF('DV-Bewegungsdaten'!B:B,Kategorien!A4821,'DV-Bewegungsdaten'!E:E),3)</f>
        <v>0</v>
      </c>
      <c r="Z4821" s="407">
        <f>ROUND(SUMIF('MSZ-Bewegungsdaten'!B:B,A4821,'MSZ-Bewegungsdaten'!C:C),3)</f>
        <v>0</v>
      </c>
      <c r="AA4821" s="324">
        <f>ROUND(SUMIF('MSZ-Bewegungsdaten'!$B:$B,$A4821,'MSZ-Bewegungsdaten'!$D:$D),2)</f>
        <v>0</v>
      </c>
      <c r="AB4821" s="325"/>
      <c r="AC4821" s="325"/>
      <c r="AD4821" s="390">
        <f t="shared" si="997"/>
        <v>2.6239999999999997</v>
      </c>
      <c r="AE4821" s="390">
        <f t="shared" si="998"/>
        <v>4.3169999999999993</v>
      </c>
      <c r="AF4821" s="390">
        <f t="shared" si="999"/>
        <v>5.4549999999999992</v>
      </c>
      <c r="AG4821" s="390">
        <f t="shared" si="1000"/>
        <v>5.3579999999999988</v>
      </c>
      <c r="AH4821" s="390">
        <f t="shared" si="1001"/>
        <v>5</v>
      </c>
      <c r="AI4821" s="390">
        <f t="shared" si="1002"/>
        <v>5.6199999999999992</v>
      </c>
      <c r="AJ4821" s="390">
        <f t="shared" si="1003"/>
        <v>4.6129999999999995</v>
      </c>
      <c r="AK4821" s="390">
        <f t="shared" si="1004"/>
        <v>5.1539999999999999</v>
      </c>
      <c r="AL4821" s="390">
        <f t="shared" si="1005"/>
        <v>5.1849999999999987</v>
      </c>
      <c r="AM4821" s="390">
        <f t="shared" si="1006"/>
        <v>4.7419999999999991</v>
      </c>
      <c r="AN4821" s="390">
        <f t="shared" si="1007"/>
        <v>4.1469999999999994</v>
      </c>
      <c r="AO4821" s="390">
        <f t="shared" si="1008"/>
        <v>4.8339999999999996</v>
      </c>
    </row>
    <row r="4822" spans="1:41" ht="15" customHeight="1" x14ac:dyDescent="0.25">
      <c r="A4822" s="127" t="s">
        <v>7040</v>
      </c>
      <c r="B4822" s="125" t="s">
        <v>169</v>
      </c>
      <c r="C4822" s="125" t="s">
        <v>7014</v>
      </c>
      <c r="D4822" s="125" t="s">
        <v>4817</v>
      </c>
      <c r="F4822" s="126">
        <v>10.48</v>
      </c>
      <c r="G4822" s="126">
        <v>10.88</v>
      </c>
      <c r="H4822" s="126">
        <v>8.6999999999999993</v>
      </c>
      <c r="I4822" s="126">
        <v>1.98</v>
      </c>
      <c r="J4822" s="317"/>
      <c r="K4822" s="323">
        <f>ROUND(SUMIF('VGT-Bewegungsdaten'!B:B,A4822,'VGT-Bewegungsdaten'!C:C),3)</f>
        <v>0</v>
      </c>
      <c r="L4822" s="324">
        <f>ROUND(SUMIF('VGT-Bewegungsdaten'!B:B,$A4822,'VGT-Bewegungsdaten'!D:D),2)</f>
        <v>0</v>
      </c>
      <c r="N4822" s="376" t="s">
        <v>4930</v>
      </c>
      <c r="O4822" s="376" t="s">
        <v>4950</v>
      </c>
      <c r="P4822" s="326">
        <f>ROUND(SUMIF('AV-Bewegungsdaten'!B:B,A4822,'AV-Bewegungsdaten'!C:C),3)</f>
        <v>0</v>
      </c>
      <c r="Q4822" s="324">
        <f>ROUND(SUMIF('AV-Bewegungsdaten'!B:B,$A4822,'AV-Bewegungsdaten'!D:D),2)</f>
        <v>0</v>
      </c>
      <c r="T4822" s="327"/>
      <c r="U4822" s="326">
        <f>ROUND(SUMIF('DV-Bewegungsdaten'!B:B,Kategorien!A4822,'DV-Bewegungsdaten'!D:D),3)</f>
        <v>0</v>
      </c>
      <c r="V4822" s="324">
        <f>ROUND(SUMIF('DV-Bewegungsdaten'!B:B,Kategorien!A4822,'DV-Bewegungsdaten'!E:E),3)</f>
        <v>0</v>
      </c>
      <c r="Z4822" s="407">
        <f>ROUND(SUMIF('MSZ-Bewegungsdaten'!B:B,A4822,'MSZ-Bewegungsdaten'!C:C),3)</f>
        <v>0</v>
      </c>
      <c r="AA4822" s="324">
        <f>ROUND(SUMIF('MSZ-Bewegungsdaten'!$B:$B,$A4822,'MSZ-Bewegungsdaten'!$D:$D),2)</f>
        <v>0</v>
      </c>
      <c r="AB4822" s="325"/>
      <c r="AC4822" s="325"/>
      <c r="AD4822" s="390">
        <f t="shared" si="997"/>
        <v>4.9740000000000011</v>
      </c>
      <c r="AE4822" s="390">
        <f t="shared" si="998"/>
        <v>6.6670000000000007</v>
      </c>
      <c r="AF4822" s="390">
        <f t="shared" si="999"/>
        <v>7.8050000000000006</v>
      </c>
      <c r="AG4822" s="390">
        <f t="shared" si="1000"/>
        <v>7.7080000000000002</v>
      </c>
      <c r="AH4822" s="390">
        <f t="shared" si="1001"/>
        <v>7.3500000000000014</v>
      </c>
      <c r="AI4822" s="390">
        <f t="shared" si="1002"/>
        <v>7.9700000000000006</v>
      </c>
      <c r="AJ4822" s="390">
        <f t="shared" si="1003"/>
        <v>6.963000000000001</v>
      </c>
      <c r="AK4822" s="390">
        <f t="shared" si="1004"/>
        <v>7.5040000000000013</v>
      </c>
      <c r="AL4822" s="390">
        <f t="shared" si="1005"/>
        <v>7.5350000000000001</v>
      </c>
      <c r="AM4822" s="390">
        <f t="shared" si="1006"/>
        <v>7.0920000000000005</v>
      </c>
      <c r="AN4822" s="390">
        <f t="shared" si="1007"/>
        <v>6.4970000000000008</v>
      </c>
      <c r="AO4822" s="390">
        <f t="shared" si="1008"/>
        <v>7.1840000000000011</v>
      </c>
    </row>
    <row r="4823" spans="1:41" ht="15" customHeight="1" x14ac:dyDescent="0.25">
      <c r="A4823" s="127" t="s">
        <v>7041</v>
      </c>
      <c r="B4823" s="125" t="s">
        <v>169</v>
      </c>
      <c r="C4823" s="125" t="s">
        <v>7014</v>
      </c>
      <c r="D4823" s="125" t="s">
        <v>4818</v>
      </c>
      <c r="F4823" s="126">
        <v>10.19</v>
      </c>
      <c r="G4823" s="126">
        <v>10.59</v>
      </c>
      <c r="H4823" s="126">
        <v>8.4700000000000006</v>
      </c>
      <c r="I4823" s="126">
        <v>1.69</v>
      </c>
      <c r="J4823" s="317"/>
      <c r="K4823" s="323">
        <f>ROUND(SUMIF('VGT-Bewegungsdaten'!B:B,A4823,'VGT-Bewegungsdaten'!C:C),3)</f>
        <v>0</v>
      </c>
      <c r="L4823" s="324">
        <f>ROUND(SUMIF('VGT-Bewegungsdaten'!B:B,$A4823,'VGT-Bewegungsdaten'!D:D),2)</f>
        <v>0</v>
      </c>
      <c r="N4823" s="376" t="s">
        <v>4930</v>
      </c>
      <c r="O4823" s="376" t="s">
        <v>4950</v>
      </c>
      <c r="P4823" s="326">
        <f>ROUND(SUMIF('AV-Bewegungsdaten'!B:B,A4823,'AV-Bewegungsdaten'!C:C),3)</f>
        <v>0</v>
      </c>
      <c r="Q4823" s="324">
        <f>ROUND(SUMIF('AV-Bewegungsdaten'!B:B,$A4823,'AV-Bewegungsdaten'!D:D),2)</f>
        <v>0</v>
      </c>
      <c r="T4823" s="327"/>
      <c r="U4823" s="326">
        <f>ROUND(SUMIF('DV-Bewegungsdaten'!B:B,Kategorien!A4823,'DV-Bewegungsdaten'!D:D),3)</f>
        <v>0</v>
      </c>
      <c r="V4823" s="324">
        <f>ROUND(SUMIF('DV-Bewegungsdaten'!B:B,Kategorien!A4823,'DV-Bewegungsdaten'!E:E),3)</f>
        <v>0</v>
      </c>
      <c r="Z4823" s="407">
        <f>ROUND(SUMIF('MSZ-Bewegungsdaten'!B:B,A4823,'MSZ-Bewegungsdaten'!C:C),3)</f>
        <v>0</v>
      </c>
      <c r="AA4823" s="324">
        <f>ROUND(SUMIF('MSZ-Bewegungsdaten'!$B:$B,$A4823,'MSZ-Bewegungsdaten'!$D:$D),2)</f>
        <v>0</v>
      </c>
      <c r="AB4823" s="325"/>
      <c r="AC4823" s="325"/>
      <c r="AD4823" s="390">
        <f t="shared" si="997"/>
        <v>4.6840000000000002</v>
      </c>
      <c r="AE4823" s="390">
        <f t="shared" si="998"/>
        <v>6.3769999999999998</v>
      </c>
      <c r="AF4823" s="390">
        <f t="shared" si="999"/>
        <v>7.5149999999999997</v>
      </c>
      <c r="AG4823" s="390">
        <f t="shared" si="1000"/>
        <v>7.4179999999999993</v>
      </c>
      <c r="AH4823" s="390">
        <f t="shared" si="1001"/>
        <v>7.0600000000000005</v>
      </c>
      <c r="AI4823" s="390">
        <f t="shared" si="1002"/>
        <v>7.68</v>
      </c>
      <c r="AJ4823" s="390">
        <f t="shared" si="1003"/>
        <v>6.673</v>
      </c>
      <c r="AK4823" s="390">
        <f t="shared" si="1004"/>
        <v>7.2140000000000004</v>
      </c>
      <c r="AL4823" s="390">
        <f t="shared" si="1005"/>
        <v>7.2449999999999992</v>
      </c>
      <c r="AM4823" s="390">
        <f t="shared" si="1006"/>
        <v>6.8019999999999996</v>
      </c>
      <c r="AN4823" s="390">
        <f t="shared" si="1007"/>
        <v>6.2069999999999999</v>
      </c>
      <c r="AO4823" s="390">
        <f t="shared" si="1008"/>
        <v>6.8940000000000001</v>
      </c>
    </row>
    <row r="4824" spans="1:41" ht="15" customHeight="1" x14ac:dyDescent="0.25">
      <c r="A4824" s="127" t="s">
        <v>7042</v>
      </c>
      <c r="B4824" s="125" t="s">
        <v>169</v>
      </c>
      <c r="C4824" s="125" t="s">
        <v>7014</v>
      </c>
      <c r="D4824" s="125" t="s">
        <v>6246</v>
      </c>
      <c r="F4824" s="126">
        <v>8.01</v>
      </c>
      <c r="G4824" s="126">
        <v>8.41</v>
      </c>
      <c r="H4824" s="126">
        <v>6.73</v>
      </c>
      <c r="I4824" s="126">
        <v>0.01</v>
      </c>
      <c r="J4824" s="317"/>
      <c r="K4824" s="323">
        <f>ROUND(SUMIF('VGT-Bewegungsdaten'!B:B,A4824,'VGT-Bewegungsdaten'!C:C),3)</f>
        <v>0</v>
      </c>
      <c r="L4824" s="324">
        <f>ROUND(SUMIF('VGT-Bewegungsdaten'!B:B,$A4824,'VGT-Bewegungsdaten'!D:D),2)</f>
        <v>0</v>
      </c>
      <c r="N4824" s="376" t="s">
        <v>4930</v>
      </c>
      <c r="O4824" s="376" t="s">
        <v>4950</v>
      </c>
      <c r="P4824" s="326">
        <f>ROUND(SUMIF('AV-Bewegungsdaten'!B:B,A4824,'AV-Bewegungsdaten'!C:C),3)</f>
        <v>0</v>
      </c>
      <c r="Q4824" s="324">
        <f>ROUND(SUMIF('AV-Bewegungsdaten'!B:B,$A4824,'AV-Bewegungsdaten'!D:D),2)</f>
        <v>0</v>
      </c>
      <c r="T4824" s="327"/>
      <c r="U4824" s="326">
        <f>ROUND(SUMIF('DV-Bewegungsdaten'!B:B,Kategorien!A4824,'DV-Bewegungsdaten'!D:D),3)</f>
        <v>0</v>
      </c>
      <c r="V4824" s="324">
        <f>ROUND(SUMIF('DV-Bewegungsdaten'!B:B,Kategorien!A4824,'DV-Bewegungsdaten'!E:E),3)</f>
        <v>0</v>
      </c>
      <c r="Z4824" s="407">
        <f>ROUND(SUMIF('MSZ-Bewegungsdaten'!B:B,A4824,'MSZ-Bewegungsdaten'!C:C),3)</f>
        <v>0</v>
      </c>
      <c r="AA4824" s="324">
        <f>ROUND(SUMIF('MSZ-Bewegungsdaten'!$B:$B,$A4824,'MSZ-Bewegungsdaten'!$D:$D),2)</f>
        <v>0</v>
      </c>
      <c r="AB4824" s="325"/>
      <c r="AC4824" s="325"/>
      <c r="AD4824" s="390">
        <f t="shared" si="997"/>
        <v>2.5040000000000004</v>
      </c>
      <c r="AE4824" s="390">
        <f t="shared" si="998"/>
        <v>4.1970000000000001</v>
      </c>
      <c r="AF4824" s="390">
        <f t="shared" si="999"/>
        <v>5.335</v>
      </c>
      <c r="AG4824" s="390">
        <f t="shared" si="1000"/>
        <v>5.2379999999999995</v>
      </c>
      <c r="AH4824" s="390">
        <f t="shared" si="1001"/>
        <v>4.8800000000000008</v>
      </c>
      <c r="AI4824" s="390">
        <f t="shared" si="1002"/>
        <v>5.5</v>
      </c>
      <c r="AJ4824" s="390">
        <f t="shared" si="1003"/>
        <v>4.4930000000000003</v>
      </c>
      <c r="AK4824" s="390">
        <f t="shared" si="1004"/>
        <v>5.0340000000000007</v>
      </c>
      <c r="AL4824" s="390">
        <f t="shared" si="1005"/>
        <v>5.0649999999999995</v>
      </c>
      <c r="AM4824" s="390">
        <f t="shared" si="1006"/>
        <v>4.6219999999999999</v>
      </c>
      <c r="AN4824" s="390">
        <f t="shared" si="1007"/>
        <v>4.0270000000000001</v>
      </c>
      <c r="AO4824" s="390">
        <f t="shared" si="1008"/>
        <v>4.7140000000000004</v>
      </c>
    </row>
    <row r="4825" spans="1:41" ht="15" customHeight="1" x14ac:dyDescent="0.25">
      <c r="A4825" s="127" t="s">
        <v>7043</v>
      </c>
      <c r="B4825" s="125" t="s">
        <v>169</v>
      </c>
      <c r="C4825" s="125" t="s">
        <v>7015</v>
      </c>
      <c r="D4825" s="125" t="s">
        <v>4817</v>
      </c>
      <c r="F4825" s="126">
        <v>10.33</v>
      </c>
      <c r="G4825" s="126">
        <v>10.73</v>
      </c>
      <c r="H4825" s="126">
        <v>8.58</v>
      </c>
      <c r="I4825" s="126">
        <v>1.83</v>
      </c>
      <c r="J4825" s="317"/>
      <c r="K4825" s="323">
        <f>ROUND(SUMIF('VGT-Bewegungsdaten'!B:B,A4825,'VGT-Bewegungsdaten'!C:C),3)</f>
        <v>0</v>
      </c>
      <c r="L4825" s="324">
        <f>ROUND(SUMIF('VGT-Bewegungsdaten'!B:B,$A4825,'VGT-Bewegungsdaten'!D:D),2)</f>
        <v>0</v>
      </c>
      <c r="N4825" s="376" t="s">
        <v>4930</v>
      </c>
      <c r="O4825" s="376" t="s">
        <v>4950</v>
      </c>
      <c r="P4825" s="326">
        <f>ROUND(SUMIF('AV-Bewegungsdaten'!B:B,A4825,'AV-Bewegungsdaten'!C:C),3)</f>
        <v>0</v>
      </c>
      <c r="Q4825" s="324">
        <f>ROUND(SUMIF('AV-Bewegungsdaten'!B:B,$A4825,'AV-Bewegungsdaten'!D:D),2)</f>
        <v>0</v>
      </c>
      <c r="T4825" s="327"/>
      <c r="U4825" s="326">
        <f>ROUND(SUMIF('DV-Bewegungsdaten'!B:B,Kategorien!A4825,'DV-Bewegungsdaten'!D:D),3)</f>
        <v>0</v>
      </c>
      <c r="V4825" s="324">
        <f>ROUND(SUMIF('DV-Bewegungsdaten'!B:B,Kategorien!A4825,'DV-Bewegungsdaten'!E:E),3)</f>
        <v>0</v>
      </c>
      <c r="Z4825" s="407">
        <f>ROUND(SUMIF('MSZ-Bewegungsdaten'!B:B,A4825,'MSZ-Bewegungsdaten'!C:C),3)</f>
        <v>0</v>
      </c>
      <c r="AA4825" s="324">
        <f>ROUND(SUMIF('MSZ-Bewegungsdaten'!$B:$B,$A4825,'MSZ-Bewegungsdaten'!$D:$D),2)</f>
        <v>0</v>
      </c>
      <c r="AB4825" s="325"/>
      <c r="AC4825" s="325"/>
      <c r="AD4825" s="390">
        <f t="shared" si="997"/>
        <v>4.8240000000000007</v>
      </c>
      <c r="AE4825" s="390">
        <f t="shared" si="998"/>
        <v>6.5170000000000003</v>
      </c>
      <c r="AF4825" s="390">
        <f t="shared" si="999"/>
        <v>7.6550000000000002</v>
      </c>
      <c r="AG4825" s="390">
        <f t="shared" si="1000"/>
        <v>7.5579999999999998</v>
      </c>
      <c r="AH4825" s="390">
        <f t="shared" si="1001"/>
        <v>7.2000000000000011</v>
      </c>
      <c r="AI4825" s="390">
        <f t="shared" si="1002"/>
        <v>7.82</v>
      </c>
      <c r="AJ4825" s="390">
        <f t="shared" si="1003"/>
        <v>6.8130000000000006</v>
      </c>
      <c r="AK4825" s="390">
        <f t="shared" si="1004"/>
        <v>7.354000000000001</v>
      </c>
      <c r="AL4825" s="390">
        <f t="shared" si="1005"/>
        <v>7.3849999999999998</v>
      </c>
      <c r="AM4825" s="390">
        <f t="shared" si="1006"/>
        <v>6.9420000000000002</v>
      </c>
      <c r="AN4825" s="390">
        <f t="shared" si="1007"/>
        <v>6.3470000000000004</v>
      </c>
      <c r="AO4825" s="390">
        <f t="shared" si="1008"/>
        <v>7.0340000000000007</v>
      </c>
    </row>
    <row r="4826" spans="1:41" ht="15" customHeight="1" x14ac:dyDescent="0.25">
      <c r="A4826" s="127" t="s">
        <v>7044</v>
      </c>
      <c r="B4826" s="125" t="s">
        <v>169</v>
      </c>
      <c r="C4826" s="125" t="s">
        <v>7015</v>
      </c>
      <c r="D4826" s="125" t="s">
        <v>4818</v>
      </c>
      <c r="F4826" s="126">
        <v>10.039999999999999</v>
      </c>
      <c r="G4826" s="126">
        <v>10.44</v>
      </c>
      <c r="H4826" s="126">
        <v>8.35</v>
      </c>
      <c r="I4826" s="126">
        <v>1.54</v>
      </c>
      <c r="J4826" s="317"/>
      <c r="K4826" s="323">
        <f>ROUND(SUMIF('VGT-Bewegungsdaten'!B:B,A4826,'VGT-Bewegungsdaten'!C:C),3)</f>
        <v>0</v>
      </c>
      <c r="L4826" s="324">
        <f>ROUND(SUMIF('VGT-Bewegungsdaten'!B:B,$A4826,'VGT-Bewegungsdaten'!D:D),2)</f>
        <v>0</v>
      </c>
      <c r="N4826" s="376" t="s">
        <v>4930</v>
      </c>
      <c r="O4826" s="376" t="s">
        <v>4950</v>
      </c>
      <c r="P4826" s="326">
        <f>ROUND(SUMIF('AV-Bewegungsdaten'!B:B,A4826,'AV-Bewegungsdaten'!C:C),3)</f>
        <v>0</v>
      </c>
      <c r="Q4826" s="324">
        <f>ROUND(SUMIF('AV-Bewegungsdaten'!B:B,$A4826,'AV-Bewegungsdaten'!D:D),2)</f>
        <v>0</v>
      </c>
      <c r="T4826" s="327"/>
      <c r="U4826" s="326">
        <f>ROUND(SUMIF('DV-Bewegungsdaten'!B:B,Kategorien!A4826,'DV-Bewegungsdaten'!D:D),3)</f>
        <v>0</v>
      </c>
      <c r="V4826" s="324">
        <f>ROUND(SUMIF('DV-Bewegungsdaten'!B:B,Kategorien!A4826,'DV-Bewegungsdaten'!E:E),3)</f>
        <v>0</v>
      </c>
      <c r="Z4826" s="407">
        <f>ROUND(SUMIF('MSZ-Bewegungsdaten'!B:B,A4826,'MSZ-Bewegungsdaten'!C:C),3)</f>
        <v>0</v>
      </c>
      <c r="AA4826" s="324">
        <f>ROUND(SUMIF('MSZ-Bewegungsdaten'!$B:$B,$A4826,'MSZ-Bewegungsdaten'!$D:$D),2)</f>
        <v>0</v>
      </c>
      <c r="AB4826" s="325"/>
      <c r="AC4826" s="325"/>
      <c r="AD4826" s="390">
        <f t="shared" si="997"/>
        <v>4.5339999999999998</v>
      </c>
      <c r="AE4826" s="390">
        <f t="shared" si="998"/>
        <v>6.2269999999999994</v>
      </c>
      <c r="AF4826" s="390">
        <f t="shared" si="999"/>
        <v>7.3649999999999993</v>
      </c>
      <c r="AG4826" s="390">
        <f t="shared" si="1000"/>
        <v>7.2679999999999989</v>
      </c>
      <c r="AH4826" s="390">
        <f t="shared" si="1001"/>
        <v>6.91</v>
      </c>
      <c r="AI4826" s="390">
        <f t="shared" si="1002"/>
        <v>7.5299999999999994</v>
      </c>
      <c r="AJ4826" s="390">
        <f t="shared" si="1003"/>
        <v>6.5229999999999997</v>
      </c>
      <c r="AK4826" s="390">
        <f t="shared" si="1004"/>
        <v>7.0640000000000001</v>
      </c>
      <c r="AL4826" s="390">
        <f t="shared" si="1005"/>
        <v>7.0949999999999989</v>
      </c>
      <c r="AM4826" s="390">
        <f t="shared" si="1006"/>
        <v>6.6519999999999992</v>
      </c>
      <c r="AN4826" s="390">
        <f t="shared" si="1007"/>
        <v>6.0569999999999995</v>
      </c>
      <c r="AO4826" s="390">
        <f t="shared" si="1008"/>
        <v>6.7439999999999998</v>
      </c>
    </row>
    <row r="4827" spans="1:41" ht="15" customHeight="1" x14ac:dyDescent="0.25">
      <c r="A4827" s="127" t="s">
        <v>7045</v>
      </c>
      <c r="B4827" s="125" t="s">
        <v>169</v>
      </c>
      <c r="C4827" s="125" t="s">
        <v>7015</v>
      </c>
      <c r="D4827" s="125" t="s">
        <v>6246</v>
      </c>
      <c r="F4827" s="126">
        <v>7.89</v>
      </c>
      <c r="G4827" s="126">
        <v>8.2899999999999991</v>
      </c>
      <c r="H4827" s="126">
        <v>6.63</v>
      </c>
      <c r="I4827" s="126">
        <v>-0.11</v>
      </c>
      <c r="J4827" s="317"/>
      <c r="K4827" s="323">
        <f>ROUND(SUMIF('VGT-Bewegungsdaten'!B:B,A4827,'VGT-Bewegungsdaten'!C:C),3)</f>
        <v>0</v>
      </c>
      <c r="L4827" s="324">
        <f>ROUND(SUMIF('VGT-Bewegungsdaten'!B:B,$A4827,'VGT-Bewegungsdaten'!D:D),2)</f>
        <v>0</v>
      </c>
      <c r="N4827" s="376" t="s">
        <v>4930</v>
      </c>
      <c r="O4827" s="376" t="s">
        <v>4950</v>
      </c>
      <c r="P4827" s="326">
        <f>ROUND(SUMIF('AV-Bewegungsdaten'!B:B,A4827,'AV-Bewegungsdaten'!C:C),3)</f>
        <v>0</v>
      </c>
      <c r="Q4827" s="324">
        <f>ROUND(SUMIF('AV-Bewegungsdaten'!B:B,$A4827,'AV-Bewegungsdaten'!D:D),2)</f>
        <v>0</v>
      </c>
      <c r="T4827" s="327"/>
      <c r="U4827" s="326">
        <f>ROUND(SUMIF('DV-Bewegungsdaten'!B:B,Kategorien!A4827,'DV-Bewegungsdaten'!D:D),3)</f>
        <v>0</v>
      </c>
      <c r="V4827" s="324">
        <f>ROUND(SUMIF('DV-Bewegungsdaten'!B:B,Kategorien!A4827,'DV-Bewegungsdaten'!E:E),3)</f>
        <v>0</v>
      </c>
      <c r="Z4827" s="407">
        <f>ROUND(SUMIF('MSZ-Bewegungsdaten'!B:B,A4827,'MSZ-Bewegungsdaten'!C:C),3)</f>
        <v>0</v>
      </c>
      <c r="AA4827" s="324">
        <f>ROUND(SUMIF('MSZ-Bewegungsdaten'!$B:$B,$A4827,'MSZ-Bewegungsdaten'!$D:$D),2)</f>
        <v>0</v>
      </c>
      <c r="AB4827" s="325"/>
      <c r="AC4827" s="325"/>
      <c r="AD4827" s="390">
        <f t="shared" si="997"/>
        <v>2.3839999999999995</v>
      </c>
      <c r="AE4827" s="390">
        <f t="shared" si="998"/>
        <v>4.0769999999999991</v>
      </c>
      <c r="AF4827" s="390">
        <f t="shared" si="999"/>
        <v>5.214999999999999</v>
      </c>
      <c r="AG4827" s="390">
        <f t="shared" si="1000"/>
        <v>5.1179999999999986</v>
      </c>
      <c r="AH4827" s="390">
        <f t="shared" si="1001"/>
        <v>4.76</v>
      </c>
      <c r="AI4827" s="390">
        <f t="shared" si="1002"/>
        <v>5.379999999999999</v>
      </c>
      <c r="AJ4827" s="390">
        <f t="shared" si="1003"/>
        <v>4.3729999999999993</v>
      </c>
      <c r="AK4827" s="390">
        <f t="shared" si="1004"/>
        <v>4.9139999999999997</v>
      </c>
      <c r="AL4827" s="390">
        <f t="shared" si="1005"/>
        <v>4.9449999999999985</v>
      </c>
      <c r="AM4827" s="390">
        <f t="shared" si="1006"/>
        <v>4.5019999999999989</v>
      </c>
      <c r="AN4827" s="390">
        <f t="shared" si="1007"/>
        <v>3.9069999999999991</v>
      </c>
      <c r="AO4827" s="390">
        <f t="shared" si="1008"/>
        <v>4.5939999999999994</v>
      </c>
    </row>
    <row r="4828" spans="1:41" ht="15" customHeight="1" x14ac:dyDescent="0.25">
      <c r="A4828" s="127" t="s">
        <v>7046</v>
      </c>
      <c r="B4828" s="125" t="s">
        <v>169</v>
      </c>
      <c r="C4828" s="125" t="s">
        <v>7016</v>
      </c>
      <c r="D4828" s="125" t="s">
        <v>4817</v>
      </c>
      <c r="F4828" s="126">
        <v>10.18</v>
      </c>
      <c r="G4828" s="126">
        <v>10.58</v>
      </c>
      <c r="H4828" s="126">
        <v>8.4600000000000009</v>
      </c>
      <c r="I4828" s="126">
        <v>1.68</v>
      </c>
      <c r="J4828" s="317"/>
      <c r="K4828" s="323">
        <f>ROUND(SUMIF('VGT-Bewegungsdaten'!B:B,A4828,'VGT-Bewegungsdaten'!C:C),3)</f>
        <v>0</v>
      </c>
      <c r="L4828" s="324">
        <f>ROUND(SUMIF('VGT-Bewegungsdaten'!B:B,$A4828,'VGT-Bewegungsdaten'!D:D),2)</f>
        <v>0</v>
      </c>
      <c r="N4828" s="376" t="s">
        <v>4930</v>
      </c>
      <c r="O4828" s="376" t="s">
        <v>4950</v>
      </c>
      <c r="P4828" s="326">
        <f>ROUND(SUMIF('AV-Bewegungsdaten'!B:B,A4828,'AV-Bewegungsdaten'!C:C),3)</f>
        <v>0</v>
      </c>
      <c r="Q4828" s="324">
        <f>ROUND(SUMIF('AV-Bewegungsdaten'!B:B,$A4828,'AV-Bewegungsdaten'!D:D),2)</f>
        <v>0</v>
      </c>
      <c r="T4828" s="327"/>
      <c r="U4828" s="326">
        <f>ROUND(SUMIF('DV-Bewegungsdaten'!B:B,Kategorien!A4828,'DV-Bewegungsdaten'!D:D),3)</f>
        <v>0</v>
      </c>
      <c r="V4828" s="324">
        <f>ROUND(SUMIF('DV-Bewegungsdaten'!B:B,Kategorien!A4828,'DV-Bewegungsdaten'!E:E),3)</f>
        <v>0</v>
      </c>
      <c r="Z4828" s="407">
        <f>ROUND(SUMIF('MSZ-Bewegungsdaten'!B:B,A4828,'MSZ-Bewegungsdaten'!C:C),3)</f>
        <v>0</v>
      </c>
      <c r="AA4828" s="324">
        <f>ROUND(SUMIF('MSZ-Bewegungsdaten'!$B:$B,$A4828,'MSZ-Bewegungsdaten'!$D:$D),2)</f>
        <v>0</v>
      </c>
      <c r="AB4828" s="325"/>
      <c r="AC4828" s="325"/>
      <c r="AD4828" s="390">
        <f t="shared" si="997"/>
        <v>4.6740000000000004</v>
      </c>
      <c r="AE4828" s="390">
        <f t="shared" si="998"/>
        <v>6.367</v>
      </c>
      <c r="AF4828" s="390">
        <f t="shared" si="999"/>
        <v>7.5049999999999999</v>
      </c>
      <c r="AG4828" s="390">
        <f t="shared" si="1000"/>
        <v>7.4079999999999995</v>
      </c>
      <c r="AH4828" s="390">
        <f t="shared" si="1001"/>
        <v>7.0500000000000007</v>
      </c>
      <c r="AI4828" s="390">
        <f t="shared" si="1002"/>
        <v>7.67</v>
      </c>
      <c r="AJ4828" s="390">
        <f t="shared" si="1003"/>
        <v>6.6630000000000003</v>
      </c>
      <c r="AK4828" s="390">
        <f t="shared" si="1004"/>
        <v>7.2040000000000006</v>
      </c>
      <c r="AL4828" s="390">
        <f t="shared" si="1005"/>
        <v>7.2349999999999994</v>
      </c>
      <c r="AM4828" s="390">
        <f t="shared" si="1006"/>
        <v>6.7919999999999998</v>
      </c>
      <c r="AN4828" s="390">
        <f t="shared" si="1007"/>
        <v>6.1970000000000001</v>
      </c>
      <c r="AO4828" s="390">
        <f t="shared" si="1008"/>
        <v>6.8840000000000003</v>
      </c>
    </row>
    <row r="4829" spans="1:41" ht="15" customHeight="1" x14ac:dyDescent="0.25">
      <c r="A4829" s="127" t="s">
        <v>7047</v>
      </c>
      <c r="B4829" s="125" t="s">
        <v>169</v>
      </c>
      <c r="C4829" s="125" t="s">
        <v>7016</v>
      </c>
      <c r="D4829" s="125" t="s">
        <v>4818</v>
      </c>
      <c r="F4829" s="126">
        <v>9.9</v>
      </c>
      <c r="G4829" s="126">
        <v>10.3</v>
      </c>
      <c r="H4829" s="126">
        <v>8.24</v>
      </c>
      <c r="I4829" s="126">
        <v>1.4</v>
      </c>
      <c r="J4829" s="317"/>
      <c r="K4829" s="323">
        <f>ROUND(SUMIF('VGT-Bewegungsdaten'!B:B,A4829,'VGT-Bewegungsdaten'!C:C),3)</f>
        <v>0</v>
      </c>
      <c r="L4829" s="324">
        <f>ROUND(SUMIF('VGT-Bewegungsdaten'!B:B,$A4829,'VGT-Bewegungsdaten'!D:D),2)</f>
        <v>0</v>
      </c>
      <c r="N4829" s="376" t="s">
        <v>4930</v>
      </c>
      <c r="O4829" s="376" t="s">
        <v>4950</v>
      </c>
      <c r="P4829" s="326">
        <f>ROUND(SUMIF('AV-Bewegungsdaten'!B:B,A4829,'AV-Bewegungsdaten'!C:C),3)</f>
        <v>0</v>
      </c>
      <c r="Q4829" s="324">
        <f>ROUND(SUMIF('AV-Bewegungsdaten'!B:B,$A4829,'AV-Bewegungsdaten'!D:D),2)</f>
        <v>0</v>
      </c>
      <c r="T4829" s="327"/>
      <c r="U4829" s="326">
        <f>ROUND(SUMIF('DV-Bewegungsdaten'!B:B,Kategorien!A4829,'DV-Bewegungsdaten'!D:D),3)</f>
        <v>0</v>
      </c>
      <c r="V4829" s="324">
        <f>ROUND(SUMIF('DV-Bewegungsdaten'!B:B,Kategorien!A4829,'DV-Bewegungsdaten'!E:E),3)</f>
        <v>0</v>
      </c>
      <c r="Z4829" s="407">
        <f>ROUND(SUMIF('MSZ-Bewegungsdaten'!B:B,A4829,'MSZ-Bewegungsdaten'!C:C),3)</f>
        <v>0</v>
      </c>
      <c r="AA4829" s="324">
        <f>ROUND(SUMIF('MSZ-Bewegungsdaten'!$B:$B,$A4829,'MSZ-Bewegungsdaten'!$D:$D),2)</f>
        <v>0</v>
      </c>
      <c r="AB4829" s="325"/>
      <c r="AC4829" s="325"/>
      <c r="AD4829" s="390">
        <f t="shared" si="997"/>
        <v>4.394000000000001</v>
      </c>
      <c r="AE4829" s="390">
        <f t="shared" si="998"/>
        <v>6.0870000000000006</v>
      </c>
      <c r="AF4829" s="390">
        <f t="shared" si="999"/>
        <v>7.2250000000000005</v>
      </c>
      <c r="AG4829" s="390">
        <f t="shared" si="1000"/>
        <v>7.1280000000000001</v>
      </c>
      <c r="AH4829" s="390">
        <f t="shared" si="1001"/>
        <v>6.7700000000000014</v>
      </c>
      <c r="AI4829" s="390">
        <f t="shared" si="1002"/>
        <v>7.3900000000000006</v>
      </c>
      <c r="AJ4829" s="390">
        <f t="shared" si="1003"/>
        <v>6.3830000000000009</v>
      </c>
      <c r="AK4829" s="390">
        <f t="shared" si="1004"/>
        <v>6.9240000000000013</v>
      </c>
      <c r="AL4829" s="390">
        <f t="shared" si="1005"/>
        <v>6.9550000000000001</v>
      </c>
      <c r="AM4829" s="390">
        <f t="shared" si="1006"/>
        <v>6.5120000000000005</v>
      </c>
      <c r="AN4829" s="390">
        <f t="shared" si="1007"/>
        <v>5.9170000000000007</v>
      </c>
      <c r="AO4829" s="390">
        <f t="shared" si="1008"/>
        <v>6.604000000000001</v>
      </c>
    </row>
    <row r="4830" spans="1:41" ht="15" customHeight="1" x14ac:dyDescent="0.25">
      <c r="A4830" s="127" t="s">
        <v>7048</v>
      </c>
      <c r="B4830" s="125" t="s">
        <v>169</v>
      </c>
      <c r="C4830" s="125" t="s">
        <v>7016</v>
      </c>
      <c r="D4830" s="125" t="s">
        <v>6246</v>
      </c>
      <c r="F4830" s="126">
        <v>7.78</v>
      </c>
      <c r="G4830" s="126">
        <v>8.18</v>
      </c>
      <c r="H4830" s="126">
        <v>6.54</v>
      </c>
      <c r="I4830" s="126">
        <v>-0.22</v>
      </c>
      <c r="J4830" s="317"/>
      <c r="K4830" s="323">
        <f>ROUND(SUMIF('VGT-Bewegungsdaten'!B:B,A4830,'VGT-Bewegungsdaten'!C:C),3)</f>
        <v>0</v>
      </c>
      <c r="L4830" s="324">
        <f>ROUND(SUMIF('VGT-Bewegungsdaten'!B:B,$A4830,'VGT-Bewegungsdaten'!D:D),2)</f>
        <v>0</v>
      </c>
      <c r="N4830" s="376" t="s">
        <v>4930</v>
      </c>
      <c r="O4830" s="376" t="s">
        <v>4950</v>
      </c>
      <c r="P4830" s="326">
        <f>ROUND(SUMIF('AV-Bewegungsdaten'!B:B,A4830,'AV-Bewegungsdaten'!C:C),3)</f>
        <v>0</v>
      </c>
      <c r="Q4830" s="324">
        <f>ROUND(SUMIF('AV-Bewegungsdaten'!B:B,$A4830,'AV-Bewegungsdaten'!D:D),2)</f>
        <v>0</v>
      </c>
      <c r="T4830" s="327"/>
      <c r="U4830" s="326">
        <f>ROUND(SUMIF('DV-Bewegungsdaten'!B:B,Kategorien!A4830,'DV-Bewegungsdaten'!D:D),3)</f>
        <v>0</v>
      </c>
      <c r="V4830" s="324">
        <f>ROUND(SUMIF('DV-Bewegungsdaten'!B:B,Kategorien!A4830,'DV-Bewegungsdaten'!E:E),3)</f>
        <v>0</v>
      </c>
      <c r="Z4830" s="407">
        <f>ROUND(SUMIF('MSZ-Bewegungsdaten'!B:B,A4830,'MSZ-Bewegungsdaten'!C:C),3)</f>
        <v>0</v>
      </c>
      <c r="AA4830" s="324">
        <f>ROUND(SUMIF('MSZ-Bewegungsdaten'!$B:$B,$A4830,'MSZ-Bewegungsdaten'!$D:$D),2)</f>
        <v>0</v>
      </c>
      <c r="AB4830" s="325"/>
      <c r="AC4830" s="325"/>
      <c r="AD4830" s="390">
        <f t="shared" si="997"/>
        <v>2.274</v>
      </c>
      <c r="AE4830" s="390">
        <f t="shared" si="998"/>
        <v>3.9669999999999996</v>
      </c>
      <c r="AF4830" s="390">
        <f t="shared" si="999"/>
        <v>5.1049999999999995</v>
      </c>
      <c r="AG4830" s="390">
        <f t="shared" si="1000"/>
        <v>5.0079999999999991</v>
      </c>
      <c r="AH4830" s="390">
        <f t="shared" si="1001"/>
        <v>4.6500000000000004</v>
      </c>
      <c r="AI4830" s="390">
        <f t="shared" si="1002"/>
        <v>5.27</v>
      </c>
      <c r="AJ4830" s="390">
        <f t="shared" si="1003"/>
        <v>4.2629999999999999</v>
      </c>
      <c r="AK4830" s="390">
        <f t="shared" si="1004"/>
        <v>4.8040000000000003</v>
      </c>
      <c r="AL4830" s="390">
        <f t="shared" si="1005"/>
        <v>4.8349999999999991</v>
      </c>
      <c r="AM4830" s="390">
        <f t="shared" si="1006"/>
        <v>4.3919999999999995</v>
      </c>
      <c r="AN4830" s="390">
        <f t="shared" si="1007"/>
        <v>3.7969999999999997</v>
      </c>
      <c r="AO4830" s="390">
        <f t="shared" si="1008"/>
        <v>4.484</v>
      </c>
    </row>
    <row r="4831" spans="1:41" ht="15" customHeight="1" x14ac:dyDescent="0.25">
      <c r="A4831" s="127" t="s">
        <v>7049</v>
      </c>
      <c r="B4831" s="125" t="s">
        <v>169</v>
      </c>
      <c r="C4831" s="125" t="s">
        <v>7017</v>
      </c>
      <c r="D4831" s="125" t="s">
        <v>4817</v>
      </c>
      <c r="F4831" s="126">
        <v>10.08</v>
      </c>
      <c r="G4831" s="126">
        <v>10.48</v>
      </c>
      <c r="H4831" s="126">
        <v>8.3800000000000008</v>
      </c>
      <c r="I4831" s="126">
        <v>1.58</v>
      </c>
      <c r="J4831" s="317"/>
      <c r="K4831" s="323">
        <f>ROUND(SUMIF('VGT-Bewegungsdaten'!B:B,A4831,'VGT-Bewegungsdaten'!C:C),3)</f>
        <v>0</v>
      </c>
      <c r="L4831" s="324">
        <f>ROUND(SUMIF('VGT-Bewegungsdaten'!B:B,$A4831,'VGT-Bewegungsdaten'!D:D),2)</f>
        <v>0</v>
      </c>
      <c r="N4831" s="376" t="s">
        <v>4930</v>
      </c>
      <c r="O4831" s="376" t="s">
        <v>4950</v>
      </c>
      <c r="P4831" s="326">
        <f>ROUND(SUMIF('AV-Bewegungsdaten'!B:B,A4831,'AV-Bewegungsdaten'!C:C),3)</f>
        <v>0</v>
      </c>
      <c r="Q4831" s="324">
        <f>ROUND(SUMIF('AV-Bewegungsdaten'!B:B,$A4831,'AV-Bewegungsdaten'!D:D),2)</f>
        <v>0</v>
      </c>
      <c r="T4831" s="327"/>
      <c r="U4831" s="326">
        <f>ROUND(SUMIF('DV-Bewegungsdaten'!B:B,Kategorien!A4831,'DV-Bewegungsdaten'!D:D),3)</f>
        <v>0</v>
      </c>
      <c r="V4831" s="324">
        <f>ROUND(SUMIF('DV-Bewegungsdaten'!B:B,Kategorien!A4831,'DV-Bewegungsdaten'!E:E),3)</f>
        <v>0</v>
      </c>
      <c r="Z4831" s="407">
        <f>ROUND(SUMIF('MSZ-Bewegungsdaten'!B:B,A4831,'MSZ-Bewegungsdaten'!C:C),3)</f>
        <v>0</v>
      </c>
      <c r="AA4831" s="324">
        <f>ROUND(SUMIF('MSZ-Bewegungsdaten'!$B:$B,$A4831,'MSZ-Bewegungsdaten'!$D:$D),2)</f>
        <v>0</v>
      </c>
      <c r="AB4831" s="325"/>
      <c r="AC4831" s="325"/>
      <c r="AD4831" s="390">
        <f t="shared" si="997"/>
        <v>4.5740000000000007</v>
      </c>
      <c r="AE4831" s="390">
        <f t="shared" si="998"/>
        <v>6.2670000000000003</v>
      </c>
      <c r="AF4831" s="390">
        <f t="shared" si="999"/>
        <v>7.4050000000000002</v>
      </c>
      <c r="AG4831" s="390">
        <f t="shared" si="1000"/>
        <v>7.3079999999999998</v>
      </c>
      <c r="AH4831" s="390">
        <f t="shared" si="1001"/>
        <v>6.9500000000000011</v>
      </c>
      <c r="AI4831" s="390">
        <f t="shared" si="1002"/>
        <v>7.57</v>
      </c>
      <c r="AJ4831" s="390">
        <f t="shared" si="1003"/>
        <v>6.5630000000000006</v>
      </c>
      <c r="AK4831" s="390">
        <f t="shared" si="1004"/>
        <v>7.104000000000001</v>
      </c>
      <c r="AL4831" s="390">
        <f t="shared" si="1005"/>
        <v>7.1349999999999998</v>
      </c>
      <c r="AM4831" s="390">
        <f t="shared" si="1006"/>
        <v>6.6920000000000002</v>
      </c>
      <c r="AN4831" s="390">
        <f t="shared" si="1007"/>
        <v>6.0970000000000004</v>
      </c>
      <c r="AO4831" s="390">
        <f t="shared" si="1008"/>
        <v>6.7840000000000007</v>
      </c>
    </row>
    <row r="4832" spans="1:41" ht="15" customHeight="1" x14ac:dyDescent="0.25">
      <c r="A4832" s="127" t="s">
        <v>7050</v>
      </c>
      <c r="B4832" s="125" t="s">
        <v>169</v>
      </c>
      <c r="C4832" s="125" t="s">
        <v>7017</v>
      </c>
      <c r="D4832" s="125" t="s">
        <v>4818</v>
      </c>
      <c r="F4832" s="126">
        <v>9.7899999999999991</v>
      </c>
      <c r="G4832" s="126">
        <v>10.19</v>
      </c>
      <c r="H4832" s="126">
        <v>8.15</v>
      </c>
      <c r="I4832" s="126">
        <v>1.29</v>
      </c>
      <c r="J4832" s="317"/>
      <c r="K4832" s="323">
        <f>ROUND(SUMIF('VGT-Bewegungsdaten'!B:B,A4832,'VGT-Bewegungsdaten'!C:C),3)</f>
        <v>0</v>
      </c>
      <c r="L4832" s="324">
        <f>ROUND(SUMIF('VGT-Bewegungsdaten'!B:B,$A4832,'VGT-Bewegungsdaten'!D:D),2)</f>
        <v>0</v>
      </c>
      <c r="N4832" s="376" t="s">
        <v>4930</v>
      </c>
      <c r="O4832" s="376" t="s">
        <v>4950</v>
      </c>
      <c r="P4832" s="326">
        <f>ROUND(SUMIF('AV-Bewegungsdaten'!B:B,A4832,'AV-Bewegungsdaten'!C:C),3)</f>
        <v>0</v>
      </c>
      <c r="Q4832" s="324">
        <f>ROUND(SUMIF('AV-Bewegungsdaten'!B:B,$A4832,'AV-Bewegungsdaten'!D:D),2)</f>
        <v>0</v>
      </c>
      <c r="T4832" s="327"/>
      <c r="U4832" s="326">
        <f>ROUND(SUMIF('DV-Bewegungsdaten'!B:B,Kategorien!A4832,'DV-Bewegungsdaten'!D:D),3)</f>
        <v>0</v>
      </c>
      <c r="V4832" s="324">
        <f>ROUND(SUMIF('DV-Bewegungsdaten'!B:B,Kategorien!A4832,'DV-Bewegungsdaten'!E:E),3)</f>
        <v>0</v>
      </c>
      <c r="Z4832" s="407">
        <f>ROUND(SUMIF('MSZ-Bewegungsdaten'!B:B,A4832,'MSZ-Bewegungsdaten'!C:C),3)</f>
        <v>0</v>
      </c>
      <c r="AA4832" s="324">
        <f>ROUND(SUMIF('MSZ-Bewegungsdaten'!$B:$B,$A4832,'MSZ-Bewegungsdaten'!$D:$D),2)</f>
        <v>0</v>
      </c>
      <c r="AB4832" s="325"/>
      <c r="AC4832" s="325"/>
      <c r="AD4832" s="390">
        <f t="shared" si="997"/>
        <v>4.2839999999999998</v>
      </c>
      <c r="AE4832" s="390">
        <f t="shared" si="998"/>
        <v>5.9769999999999994</v>
      </c>
      <c r="AF4832" s="390">
        <f t="shared" si="999"/>
        <v>7.1149999999999993</v>
      </c>
      <c r="AG4832" s="390">
        <f t="shared" si="1000"/>
        <v>7.0179999999999989</v>
      </c>
      <c r="AH4832" s="390">
        <f t="shared" si="1001"/>
        <v>6.66</v>
      </c>
      <c r="AI4832" s="390">
        <f t="shared" si="1002"/>
        <v>7.2799999999999994</v>
      </c>
      <c r="AJ4832" s="390">
        <f t="shared" si="1003"/>
        <v>6.2729999999999997</v>
      </c>
      <c r="AK4832" s="390">
        <f t="shared" si="1004"/>
        <v>6.8140000000000001</v>
      </c>
      <c r="AL4832" s="390">
        <f t="shared" si="1005"/>
        <v>6.8449999999999989</v>
      </c>
      <c r="AM4832" s="390">
        <f t="shared" si="1006"/>
        <v>6.4019999999999992</v>
      </c>
      <c r="AN4832" s="390">
        <f t="shared" si="1007"/>
        <v>5.8069999999999995</v>
      </c>
      <c r="AO4832" s="390">
        <f t="shared" si="1008"/>
        <v>6.4939999999999998</v>
      </c>
    </row>
    <row r="4833" spans="1:41" ht="15" customHeight="1" x14ac:dyDescent="0.25">
      <c r="A4833" s="127" t="s">
        <v>7051</v>
      </c>
      <c r="B4833" s="125" t="s">
        <v>169</v>
      </c>
      <c r="C4833" s="125" t="s">
        <v>7017</v>
      </c>
      <c r="D4833" s="125" t="s">
        <v>6246</v>
      </c>
      <c r="F4833" s="126">
        <v>7.7</v>
      </c>
      <c r="G4833" s="126">
        <v>8.1</v>
      </c>
      <c r="H4833" s="126">
        <v>6.48</v>
      </c>
      <c r="I4833" s="126">
        <v>-0.3</v>
      </c>
      <c r="J4833" s="317"/>
      <c r="K4833" s="323">
        <f>ROUND(SUMIF('VGT-Bewegungsdaten'!B:B,A4833,'VGT-Bewegungsdaten'!C:C),3)</f>
        <v>0</v>
      </c>
      <c r="L4833" s="324">
        <f>ROUND(SUMIF('VGT-Bewegungsdaten'!B:B,$A4833,'VGT-Bewegungsdaten'!D:D),2)</f>
        <v>0</v>
      </c>
      <c r="N4833" s="376" t="s">
        <v>4930</v>
      </c>
      <c r="O4833" s="376" t="s">
        <v>4950</v>
      </c>
      <c r="P4833" s="326">
        <f>ROUND(SUMIF('AV-Bewegungsdaten'!B:B,A4833,'AV-Bewegungsdaten'!C:C),3)</f>
        <v>0</v>
      </c>
      <c r="Q4833" s="324">
        <f>ROUND(SUMIF('AV-Bewegungsdaten'!B:B,$A4833,'AV-Bewegungsdaten'!D:D),2)</f>
        <v>0</v>
      </c>
      <c r="T4833" s="327"/>
      <c r="U4833" s="326">
        <f>ROUND(SUMIF('DV-Bewegungsdaten'!B:B,Kategorien!A4833,'DV-Bewegungsdaten'!D:D),3)</f>
        <v>0</v>
      </c>
      <c r="V4833" s="324">
        <f>ROUND(SUMIF('DV-Bewegungsdaten'!B:B,Kategorien!A4833,'DV-Bewegungsdaten'!E:E),3)</f>
        <v>0</v>
      </c>
      <c r="Z4833" s="407">
        <f>ROUND(SUMIF('MSZ-Bewegungsdaten'!B:B,A4833,'MSZ-Bewegungsdaten'!C:C),3)</f>
        <v>0</v>
      </c>
      <c r="AA4833" s="324">
        <f>ROUND(SUMIF('MSZ-Bewegungsdaten'!$B:$B,$A4833,'MSZ-Bewegungsdaten'!$D:$D),2)</f>
        <v>0</v>
      </c>
      <c r="AB4833" s="325"/>
      <c r="AC4833" s="325"/>
      <c r="AD4833" s="390">
        <f t="shared" si="997"/>
        <v>2.194</v>
      </c>
      <c r="AE4833" s="390">
        <f t="shared" si="998"/>
        <v>3.8869999999999996</v>
      </c>
      <c r="AF4833" s="390">
        <f t="shared" si="999"/>
        <v>5.0249999999999995</v>
      </c>
      <c r="AG4833" s="390">
        <f t="shared" si="1000"/>
        <v>4.927999999999999</v>
      </c>
      <c r="AH4833" s="390">
        <f t="shared" si="1001"/>
        <v>4.57</v>
      </c>
      <c r="AI4833" s="390">
        <f t="shared" si="1002"/>
        <v>5.1899999999999995</v>
      </c>
      <c r="AJ4833" s="390">
        <f t="shared" si="1003"/>
        <v>4.1829999999999998</v>
      </c>
      <c r="AK4833" s="390">
        <f t="shared" si="1004"/>
        <v>4.7240000000000002</v>
      </c>
      <c r="AL4833" s="390">
        <f t="shared" si="1005"/>
        <v>4.754999999999999</v>
      </c>
      <c r="AM4833" s="390">
        <f t="shared" si="1006"/>
        <v>4.3119999999999994</v>
      </c>
      <c r="AN4833" s="390">
        <f t="shared" si="1007"/>
        <v>3.7169999999999996</v>
      </c>
      <c r="AO4833" s="390">
        <f t="shared" si="1008"/>
        <v>4.4039999999999999</v>
      </c>
    </row>
    <row r="4834" spans="1:41" ht="15" customHeight="1" x14ac:dyDescent="0.25">
      <c r="A4834" s="127" t="s">
        <v>7052</v>
      </c>
      <c r="B4834" s="125" t="s">
        <v>169</v>
      </c>
      <c r="C4834" s="125" t="s">
        <v>7018</v>
      </c>
      <c r="D4834" s="125" t="s">
        <v>4817</v>
      </c>
      <c r="F4834" s="126">
        <v>9.9700000000000006</v>
      </c>
      <c r="G4834" s="126">
        <v>10.37</v>
      </c>
      <c r="H4834" s="126">
        <v>8.3000000000000007</v>
      </c>
      <c r="I4834" s="126">
        <v>1.47</v>
      </c>
      <c r="J4834" s="317"/>
      <c r="K4834" s="323">
        <f>ROUND(SUMIF('VGT-Bewegungsdaten'!B:B,A4834,'VGT-Bewegungsdaten'!C:C),3)</f>
        <v>0</v>
      </c>
      <c r="L4834" s="324">
        <f>ROUND(SUMIF('VGT-Bewegungsdaten'!B:B,$A4834,'VGT-Bewegungsdaten'!D:D),2)</f>
        <v>0</v>
      </c>
      <c r="N4834" s="376" t="s">
        <v>4930</v>
      </c>
      <c r="O4834" s="376" t="s">
        <v>4950</v>
      </c>
      <c r="P4834" s="326">
        <f>ROUND(SUMIF('AV-Bewegungsdaten'!B:B,A4834,'AV-Bewegungsdaten'!C:C),3)</f>
        <v>0</v>
      </c>
      <c r="Q4834" s="324">
        <f>ROUND(SUMIF('AV-Bewegungsdaten'!B:B,$A4834,'AV-Bewegungsdaten'!D:D),2)</f>
        <v>0</v>
      </c>
      <c r="T4834" s="327"/>
      <c r="U4834" s="326">
        <f>ROUND(SUMIF('DV-Bewegungsdaten'!B:B,Kategorien!A4834,'DV-Bewegungsdaten'!D:D),3)</f>
        <v>0</v>
      </c>
      <c r="V4834" s="324">
        <f>ROUND(SUMIF('DV-Bewegungsdaten'!B:B,Kategorien!A4834,'DV-Bewegungsdaten'!E:E),3)</f>
        <v>0</v>
      </c>
      <c r="Z4834" s="407">
        <f>ROUND(SUMIF('MSZ-Bewegungsdaten'!B:B,A4834,'MSZ-Bewegungsdaten'!C:C),3)</f>
        <v>0</v>
      </c>
      <c r="AA4834" s="324">
        <f>ROUND(SUMIF('MSZ-Bewegungsdaten'!$B:$B,$A4834,'MSZ-Bewegungsdaten'!$D:$D),2)</f>
        <v>0</v>
      </c>
      <c r="AB4834" s="325"/>
      <c r="AC4834" s="325"/>
      <c r="AD4834" s="390">
        <f t="shared" si="997"/>
        <v>4.4639999999999995</v>
      </c>
      <c r="AE4834" s="390">
        <f t="shared" si="998"/>
        <v>6.1569999999999991</v>
      </c>
      <c r="AF4834" s="390">
        <f t="shared" si="999"/>
        <v>7.294999999999999</v>
      </c>
      <c r="AG4834" s="390">
        <f t="shared" si="1000"/>
        <v>7.1979999999999986</v>
      </c>
      <c r="AH4834" s="390">
        <f t="shared" si="1001"/>
        <v>6.84</v>
      </c>
      <c r="AI4834" s="390">
        <f t="shared" si="1002"/>
        <v>7.4599999999999991</v>
      </c>
      <c r="AJ4834" s="390">
        <f t="shared" si="1003"/>
        <v>6.4529999999999994</v>
      </c>
      <c r="AK4834" s="390">
        <f t="shared" si="1004"/>
        <v>6.9939999999999998</v>
      </c>
      <c r="AL4834" s="390">
        <f t="shared" si="1005"/>
        <v>7.0249999999999986</v>
      </c>
      <c r="AM4834" s="390">
        <f t="shared" si="1006"/>
        <v>6.581999999999999</v>
      </c>
      <c r="AN4834" s="390">
        <f t="shared" si="1007"/>
        <v>5.9869999999999992</v>
      </c>
      <c r="AO4834" s="390">
        <f t="shared" si="1008"/>
        <v>6.6739999999999995</v>
      </c>
    </row>
    <row r="4835" spans="1:41" ht="15" customHeight="1" x14ac:dyDescent="0.25">
      <c r="A4835" s="127" t="s">
        <v>7053</v>
      </c>
      <c r="B4835" s="125" t="s">
        <v>169</v>
      </c>
      <c r="C4835" s="125" t="s">
        <v>7018</v>
      </c>
      <c r="D4835" s="125" t="s">
        <v>4818</v>
      </c>
      <c r="F4835" s="126">
        <v>9.69</v>
      </c>
      <c r="G4835" s="126">
        <v>10.09</v>
      </c>
      <c r="H4835" s="126">
        <v>8.07</v>
      </c>
      <c r="I4835" s="126">
        <v>1.19</v>
      </c>
      <c r="J4835" s="317"/>
      <c r="K4835" s="323">
        <f>ROUND(SUMIF('VGT-Bewegungsdaten'!B:B,A4835,'VGT-Bewegungsdaten'!C:C),3)</f>
        <v>0</v>
      </c>
      <c r="L4835" s="324">
        <f>ROUND(SUMIF('VGT-Bewegungsdaten'!B:B,$A4835,'VGT-Bewegungsdaten'!D:D),2)</f>
        <v>0</v>
      </c>
      <c r="N4835" s="376" t="s">
        <v>4930</v>
      </c>
      <c r="O4835" s="376" t="s">
        <v>4950</v>
      </c>
      <c r="P4835" s="326">
        <f>ROUND(SUMIF('AV-Bewegungsdaten'!B:B,A4835,'AV-Bewegungsdaten'!C:C),3)</f>
        <v>0</v>
      </c>
      <c r="Q4835" s="324">
        <f>ROUND(SUMIF('AV-Bewegungsdaten'!B:B,$A4835,'AV-Bewegungsdaten'!D:D),2)</f>
        <v>0</v>
      </c>
      <c r="T4835" s="327"/>
      <c r="U4835" s="326">
        <f>ROUND(SUMIF('DV-Bewegungsdaten'!B:B,Kategorien!A4835,'DV-Bewegungsdaten'!D:D),3)</f>
        <v>0</v>
      </c>
      <c r="V4835" s="324">
        <f>ROUND(SUMIF('DV-Bewegungsdaten'!B:B,Kategorien!A4835,'DV-Bewegungsdaten'!E:E),3)</f>
        <v>0</v>
      </c>
      <c r="Z4835" s="407">
        <f>ROUND(SUMIF('MSZ-Bewegungsdaten'!B:B,A4835,'MSZ-Bewegungsdaten'!C:C),3)</f>
        <v>0</v>
      </c>
      <c r="AA4835" s="324">
        <f>ROUND(SUMIF('MSZ-Bewegungsdaten'!$B:$B,$A4835,'MSZ-Bewegungsdaten'!$D:$D),2)</f>
        <v>0</v>
      </c>
      <c r="AB4835" s="325"/>
      <c r="AC4835" s="325"/>
      <c r="AD4835" s="390">
        <f t="shared" si="997"/>
        <v>4.1840000000000002</v>
      </c>
      <c r="AE4835" s="390">
        <f t="shared" si="998"/>
        <v>5.8769999999999998</v>
      </c>
      <c r="AF4835" s="390">
        <f t="shared" si="999"/>
        <v>7.0149999999999997</v>
      </c>
      <c r="AG4835" s="390">
        <f t="shared" si="1000"/>
        <v>6.9179999999999993</v>
      </c>
      <c r="AH4835" s="390">
        <f t="shared" si="1001"/>
        <v>6.5600000000000005</v>
      </c>
      <c r="AI4835" s="390">
        <f t="shared" si="1002"/>
        <v>7.18</v>
      </c>
      <c r="AJ4835" s="390">
        <f t="shared" si="1003"/>
        <v>6.173</v>
      </c>
      <c r="AK4835" s="390">
        <f t="shared" si="1004"/>
        <v>6.7140000000000004</v>
      </c>
      <c r="AL4835" s="390">
        <f t="shared" si="1005"/>
        <v>6.7449999999999992</v>
      </c>
      <c r="AM4835" s="390">
        <f t="shared" si="1006"/>
        <v>6.3019999999999996</v>
      </c>
      <c r="AN4835" s="390">
        <f t="shared" si="1007"/>
        <v>5.7069999999999999</v>
      </c>
      <c r="AO4835" s="390">
        <f t="shared" si="1008"/>
        <v>6.3940000000000001</v>
      </c>
    </row>
    <row r="4836" spans="1:41" ht="15" customHeight="1" x14ac:dyDescent="0.25">
      <c r="A4836" s="127" t="s">
        <v>7054</v>
      </c>
      <c r="B4836" s="125" t="s">
        <v>169</v>
      </c>
      <c r="C4836" s="125" t="s">
        <v>7018</v>
      </c>
      <c r="D4836" s="125" t="s">
        <v>6246</v>
      </c>
      <c r="F4836" s="126">
        <v>7.62</v>
      </c>
      <c r="G4836" s="126">
        <v>8.02</v>
      </c>
      <c r="H4836" s="126">
        <v>6.42</v>
      </c>
      <c r="I4836" s="126">
        <v>-0.38</v>
      </c>
      <c r="J4836" s="317"/>
      <c r="K4836" s="323">
        <f>ROUND(SUMIF('VGT-Bewegungsdaten'!B:B,A4836,'VGT-Bewegungsdaten'!C:C),3)</f>
        <v>0</v>
      </c>
      <c r="L4836" s="324">
        <f>ROUND(SUMIF('VGT-Bewegungsdaten'!B:B,$A4836,'VGT-Bewegungsdaten'!D:D),2)</f>
        <v>0</v>
      </c>
      <c r="N4836" s="376" t="s">
        <v>4930</v>
      </c>
      <c r="O4836" s="376" t="s">
        <v>4950</v>
      </c>
      <c r="P4836" s="326">
        <f>ROUND(SUMIF('AV-Bewegungsdaten'!B:B,A4836,'AV-Bewegungsdaten'!C:C),3)</f>
        <v>0</v>
      </c>
      <c r="Q4836" s="324">
        <f>ROUND(SUMIF('AV-Bewegungsdaten'!B:B,$A4836,'AV-Bewegungsdaten'!D:D),2)</f>
        <v>0</v>
      </c>
      <c r="T4836" s="327"/>
      <c r="U4836" s="326">
        <f>ROUND(SUMIF('DV-Bewegungsdaten'!B:B,Kategorien!A4836,'DV-Bewegungsdaten'!D:D),3)</f>
        <v>0</v>
      </c>
      <c r="V4836" s="324">
        <f>ROUND(SUMIF('DV-Bewegungsdaten'!B:B,Kategorien!A4836,'DV-Bewegungsdaten'!E:E),3)</f>
        <v>0</v>
      </c>
      <c r="Z4836" s="407">
        <f>ROUND(SUMIF('MSZ-Bewegungsdaten'!B:B,A4836,'MSZ-Bewegungsdaten'!C:C),3)</f>
        <v>0</v>
      </c>
      <c r="AA4836" s="324">
        <f>ROUND(SUMIF('MSZ-Bewegungsdaten'!$B:$B,$A4836,'MSZ-Bewegungsdaten'!$D:$D),2)</f>
        <v>0</v>
      </c>
      <c r="AB4836" s="325"/>
      <c r="AC4836" s="325"/>
      <c r="AD4836" s="390">
        <f t="shared" si="997"/>
        <v>2.1139999999999999</v>
      </c>
      <c r="AE4836" s="390">
        <f t="shared" si="998"/>
        <v>3.8069999999999995</v>
      </c>
      <c r="AF4836" s="390">
        <f t="shared" si="999"/>
        <v>4.9449999999999994</v>
      </c>
      <c r="AG4836" s="390">
        <f t="shared" si="1000"/>
        <v>4.847999999999999</v>
      </c>
      <c r="AH4836" s="390">
        <f t="shared" si="1001"/>
        <v>4.49</v>
      </c>
      <c r="AI4836" s="390">
        <f t="shared" si="1002"/>
        <v>5.1099999999999994</v>
      </c>
      <c r="AJ4836" s="390">
        <f t="shared" si="1003"/>
        <v>4.1029999999999998</v>
      </c>
      <c r="AK4836" s="390">
        <f t="shared" si="1004"/>
        <v>4.6440000000000001</v>
      </c>
      <c r="AL4836" s="390">
        <f t="shared" si="1005"/>
        <v>4.6749999999999989</v>
      </c>
      <c r="AM4836" s="390">
        <f t="shared" si="1006"/>
        <v>4.2319999999999993</v>
      </c>
      <c r="AN4836" s="390">
        <f t="shared" si="1007"/>
        <v>3.6369999999999996</v>
      </c>
      <c r="AO4836" s="390">
        <f t="shared" si="1008"/>
        <v>4.3239999999999998</v>
      </c>
    </row>
    <row r="4837" spans="1:41" ht="15" customHeight="1" x14ac:dyDescent="0.25">
      <c r="A4837" s="127" t="s">
        <v>5883</v>
      </c>
      <c r="B4837" s="125" t="s">
        <v>2080</v>
      </c>
      <c r="C4837" s="125" t="s">
        <v>5884</v>
      </c>
      <c r="D4837" s="125" t="s">
        <v>6812</v>
      </c>
      <c r="I4837" s="126"/>
      <c r="J4837" s="317"/>
      <c r="K4837" s="323">
        <f>ROUND(SUMIF('VGT-Bewegungsdaten'!B:B,A4837,'VGT-Bewegungsdaten'!C:C),3)</f>
        <v>0</v>
      </c>
      <c r="L4837" s="324">
        <f>ROUND(SUMIF('VGT-Bewegungsdaten'!B:B,$A4837,'VGT-Bewegungsdaten'!D:D),2)</f>
        <v>0</v>
      </c>
      <c r="N4837" s="376" t="s">
        <v>4930</v>
      </c>
      <c r="O4837" s="376" t="s">
        <v>4949</v>
      </c>
      <c r="P4837" s="326">
        <f>ROUND(SUMIF('AV-Bewegungsdaten'!B:B,A4837,'AV-Bewegungsdaten'!C:C),3)</f>
        <v>0</v>
      </c>
      <c r="Q4837" s="324">
        <f>ROUND(SUMIF('AV-Bewegungsdaten'!B:B,$A4837,'AV-Bewegungsdaten'!D:D),2)</f>
        <v>0</v>
      </c>
      <c r="T4837" s="327"/>
      <c r="U4837" s="326">
        <f>ROUND(SUMIF('DV-Bewegungsdaten'!B:B,Kategorien!A4837,'DV-Bewegungsdaten'!D:D),3)</f>
        <v>0</v>
      </c>
      <c r="V4837" s="324">
        <f>ROUND(SUMIF('DV-Bewegungsdaten'!B:B,Kategorien!A4837,'DV-Bewegungsdaten'!E:E),3)</f>
        <v>0</v>
      </c>
      <c r="Z4837" s="407"/>
      <c r="AA4837" s="324"/>
      <c r="AB4837" s="325"/>
      <c r="AC4837" s="325"/>
      <c r="AK4837" s="390"/>
    </row>
    <row r="4838" spans="1:41" ht="15" customHeight="1" x14ac:dyDescent="0.25">
      <c r="A4838" s="127" t="s">
        <v>6813</v>
      </c>
      <c r="B4838" s="125" t="s">
        <v>2077</v>
      </c>
      <c r="C4838" s="125" t="s">
        <v>6814</v>
      </c>
      <c r="D4838" s="125" t="s">
        <v>6815</v>
      </c>
      <c r="I4838" s="126"/>
      <c r="J4838" s="317"/>
      <c r="K4838" s="323">
        <f>ROUND(SUMIF('VGT-Bewegungsdaten'!B:B,A4838,'VGT-Bewegungsdaten'!C:C),3)</f>
        <v>0</v>
      </c>
      <c r="L4838" s="324">
        <f>ROUND(SUMIF('VGT-Bewegungsdaten'!B:B,$A4838,'VGT-Bewegungsdaten'!D:D),2)</f>
        <v>0</v>
      </c>
      <c r="N4838" s="376" t="s">
        <v>4930</v>
      </c>
      <c r="O4838" s="376" t="s">
        <v>4940</v>
      </c>
      <c r="P4838" s="326">
        <f>ROUND(SUMIF('AV-Bewegungsdaten'!B:B,A4838,'AV-Bewegungsdaten'!C:C),3)</f>
        <v>0</v>
      </c>
      <c r="Q4838" s="324">
        <f>ROUND(SUMIF('AV-Bewegungsdaten'!B:B,$A4838,'AV-Bewegungsdaten'!D:D),2)</f>
        <v>0</v>
      </c>
      <c r="T4838" s="327"/>
      <c r="U4838" s="326">
        <f>ROUND(SUMIF('DV-Bewegungsdaten'!B:B,Kategorien!A4838,'DV-Bewegungsdaten'!D:D),3)</f>
        <v>0</v>
      </c>
      <c r="V4838" s="324">
        <f>ROUND(SUMIF('DV-Bewegungsdaten'!B:B,Kategorien!A4838,'DV-Bewegungsdaten'!E:E),3)</f>
        <v>0</v>
      </c>
      <c r="Z4838" s="407"/>
      <c r="AA4838" s="324"/>
      <c r="AB4838" s="325"/>
      <c r="AC4838" s="325"/>
      <c r="AK4838" s="390"/>
    </row>
    <row r="4839" spans="1:41" ht="15" customHeight="1" x14ac:dyDescent="0.25">
      <c r="A4839" s="127" t="s">
        <v>6816</v>
      </c>
      <c r="B4839" s="125" t="s">
        <v>6817</v>
      </c>
      <c r="C4839" s="125" t="s">
        <v>6814</v>
      </c>
      <c r="D4839" s="125" t="s">
        <v>6815</v>
      </c>
      <c r="I4839" s="126"/>
      <c r="J4839" s="317"/>
      <c r="K4839" s="323">
        <f>ROUND(SUMIF('VGT-Bewegungsdaten'!B:B,A4839,'VGT-Bewegungsdaten'!C:C),3)</f>
        <v>0</v>
      </c>
      <c r="L4839" s="324">
        <f>ROUND(SUMIF('VGT-Bewegungsdaten'!B:B,$A4839,'VGT-Bewegungsdaten'!D:D),2)</f>
        <v>0</v>
      </c>
      <c r="N4839" s="376" t="s">
        <v>4930</v>
      </c>
      <c r="O4839" s="376" t="s">
        <v>4947</v>
      </c>
      <c r="P4839" s="326">
        <f>ROUND(SUMIF('AV-Bewegungsdaten'!B:B,A4839,'AV-Bewegungsdaten'!C:C),3)</f>
        <v>0</v>
      </c>
      <c r="Q4839" s="324">
        <f>ROUND(SUMIF('AV-Bewegungsdaten'!B:B,$A4839,'AV-Bewegungsdaten'!D:D),2)</f>
        <v>0</v>
      </c>
      <c r="T4839" s="327"/>
      <c r="U4839" s="326">
        <f>ROUND(SUMIF('DV-Bewegungsdaten'!B:B,Kategorien!A4839,'DV-Bewegungsdaten'!D:D),3)</f>
        <v>0</v>
      </c>
      <c r="V4839" s="324">
        <f>ROUND(SUMIF('DV-Bewegungsdaten'!B:B,Kategorien!A4839,'DV-Bewegungsdaten'!E:E),3)</f>
        <v>0</v>
      </c>
      <c r="Z4839" s="407"/>
      <c r="AA4839" s="324"/>
      <c r="AB4839" s="325"/>
      <c r="AC4839" s="325"/>
      <c r="AK4839" s="390"/>
    </row>
    <row r="4840" spans="1:41" ht="15" customHeight="1" x14ac:dyDescent="0.25">
      <c r="A4840" s="127" t="s">
        <v>6793</v>
      </c>
      <c r="B4840" s="125" t="s">
        <v>2080</v>
      </c>
      <c r="C4840" s="125" t="s">
        <v>6814</v>
      </c>
      <c r="D4840" s="125" t="s">
        <v>6815</v>
      </c>
      <c r="I4840" s="126"/>
      <c r="J4840" s="317"/>
      <c r="K4840" s="323">
        <f>ROUND(SUMIF('VGT-Bewegungsdaten'!B:B,A4840,'VGT-Bewegungsdaten'!C:C),3)</f>
        <v>0</v>
      </c>
      <c r="L4840" s="324">
        <f>ROUND(SUMIF('VGT-Bewegungsdaten'!B:B,$A4840,'VGT-Bewegungsdaten'!D:D),2)</f>
        <v>0</v>
      </c>
      <c r="N4840" s="376" t="s">
        <v>4930</v>
      </c>
      <c r="O4840" s="376" t="s">
        <v>4949</v>
      </c>
      <c r="P4840" s="326">
        <f>ROUND(SUMIF('AV-Bewegungsdaten'!B:B,A4840,'AV-Bewegungsdaten'!C:C),3)</f>
        <v>0</v>
      </c>
      <c r="Q4840" s="324">
        <f>ROUND(SUMIF('AV-Bewegungsdaten'!B:B,$A4840,'AV-Bewegungsdaten'!D:D),2)</f>
        <v>0</v>
      </c>
      <c r="T4840" s="327"/>
      <c r="U4840" s="326">
        <f>ROUND(SUMIF('DV-Bewegungsdaten'!B:B,Kategorien!A4840,'DV-Bewegungsdaten'!D:D),3)</f>
        <v>0</v>
      </c>
      <c r="V4840" s="324">
        <f>ROUND(SUMIF('DV-Bewegungsdaten'!B:B,Kategorien!A4840,'DV-Bewegungsdaten'!E:E),3)</f>
        <v>0</v>
      </c>
      <c r="AK4840" s="390"/>
    </row>
    <row r="4841" spans="1:41" ht="15" customHeight="1" x14ac:dyDescent="0.25">
      <c r="A4841" s="127" t="s">
        <v>6818</v>
      </c>
      <c r="B4841" s="125" t="s">
        <v>169</v>
      </c>
      <c r="C4841" s="125" t="s">
        <v>6814</v>
      </c>
      <c r="D4841" s="125" t="s">
        <v>6815</v>
      </c>
      <c r="I4841" s="126"/>
      <c r="J4841" s="317"/>
      <c r="K4841" s="323">
        <f>ROUND(SUMIF('VGT-Bewegungsdaten'!B:B,A4841,'VGT-Bewegungsdaten'!C:C),3)</f>
        <v>0</v>
      </c>
      <c r="L4841" s="324">
        <f>ROUND(SUMIF('VGT-Bewegungsdaten'!B:B,$A4841,'VGT-Bewegungsdaten'!D:D),2)</f>
        <v>0</v>
      </c>
      <c r="N4841" s="376" t="s">
        <v>4930</v>
      </c>
      <c r="O4841" s="376" t="s">
        <v>4950</v>
      </c>
      <c r="P4841" s="326">
        <f>ROUND(SUMIF('AV-Bewegungsdaten'!B:B,A4841,'AV-Bewegungsdaten'!C:C),3)</f>
        <v>0</v>
      </c>
      <c r="Q4841" s="324">
        <f>ROUND(SUMIF('AV-Bewegungsdaten'!B:B,$A4841,'AV-Bewegungsdaten'!D:D),2)</f>
        <v>0</v>
      </c>
      <c r="T4841" s="327"/>
      <c r="U4841" s="326">
        <f>ROUND(SUMIF('DV-Bewegungsdaten'!B:B,Kategorien!A4841,'DV-Bewegungsdaten'!D:D),3)</f>
        <v>0</v>
      </c>
      <c r="V4841" s="324">
        <f>ROUND(SUMIF('DV-Bewegungsdaten'!B:B,Kategorien!A4841,'DV-Bewegungsdaten'!E:E),3)</f>
        <v>0</v>
      </c>
      <c r="AK4841" s="390"/>
    </row>
    <row r="4842" spans="1:41" ht="15" customHeight="1" x14ac:dyDescent="0.25">
      <c r="A4842" s="127" t="s">
        <v>1131</v>
      </c>
      <c r="B4842" s="125" t="s">
        <v>2076</v>
      </c>
      <c r="D4842" s="125" t="s">
        <v>4857</v>
      </c>
      <c r="F4842" s="126" t="s">
        <v>4048</v>
      </c>
      <c r="I4842" s="126"/>
      <c r="J4842" s="317"/>
      <c r="L4842" s="324">
        <f>ROUND(SUMIF('vNE-Bewegungsdaten'!B:B,$A4842,'vNE-Bewegungsdaten'!C:C),2)</f>
        <v>0</v>
      </c>
      <c r="N4842" s="376" t="s">
        <v>5700</v>
      </c>
      <c r="T4842" s="327"/>
      <c r="AK4842" s="390"/>
    </row>
    <row r="4843" spans="1:41" ht="15" customHeight="1" x14ac:dyDescent="0.25">
      <c r="A4843" s="127" t="s">
        <v>1132</v>
      </c>
      <c r="B4843" s="125" t="s">
        <v>2076</v>
      </c>
      <c r="D4843" s="125" t="s">
        <v>4858</v>
      </c>
      <c r="I4843" s="126"/>
      <c r="J4843" s="317"/>
      <c r="L4843" s="324">
        <f>ROUND(SUMIF('vNE-Bewegungsdaten'!B:B,$A4843,'vNE-Bewegungsdaten'!C:C),2)</f>
        <v>0</v>
      </c>
      <c r="N4843" s="376" t="s">
        <v>5700</v>
      </c>
      <c r="T4843" s="327"/>
      <c r="AK4843" s="390"/>
    </row>
    <row r="4844" spans="1:41" ht="15" customHeight="1" x14ac:dyDescent="0.25">
      <c r="A4844" s="127" t="s">
        <v>1133</v>
      </c>
      <c r="B4844" s="125" t="s">
        <v>2076</v>
      </c>
      <c r="D4844" s="125" t="s">
        <v>4859</v>
      </c>
      <c r="I4844" s="126"/>
      <c r="J4844" s="317"/>
      <c r="L4844" s="324">
        <f>ROUND(SUMIF('vNE-Bewegungsdaten'!B:B,$A4844,'vNE-Bewegungsdaten'!C:C),2)</f>
        <v>0</v>
      </c>
      <c r="N4844" s="376" t="s">
        <v>5700</v>
      </c>
      <c r="T4844" s="327"/>
      <c r="AK4844" s="390"/>
    </row>
    <row r="4845" spans="1:41" ht="15" customHeight="1" x14ac:dyDescent="0.25">
      <c r="A4845" s="127" t="s">
        <v>1134</v>
      </c>
      <c r="B4845" s="125" t="s">
        <v>2076</v>
      </c>
      <c r="D4845" s="125" t="s">
        <v>4860</v>
      </c>
      <c r="I4845" s="126"/>
      <c r="J4845" s="317"/>
      <c r="L4845" s="324">
        <f>ROUND(SUMIF('vNE-Bewegungsdaten'!B:B,$A4845,'vNE-Bewegungsdaten'!C:C),2)</f>
        <v>0</v>
      </c>
      <c r="N4845" s="376" t="s">
        <v>5700</v>
      </c>
      <c r="T4845" s="327"/>
      <c r="AK4845" s="390"/>
    </row>
    <row r="4846" spans="1:41" ht="15" customHeight="1" x14ac:dyDescent="0.25">
      <c r="A4846" s="127" t="s">
        <v>1135</v>
      </c>
      <c r="B4846" s="125" t="s">
        <v>2076</v>
      </c>
      <c r="D4846" s="125" t="s">
        <v>4861</v>
      </c>
      <c r="I4846" s="126"/>
      <c r="J4846" s="317"/>
      <c r="L4846" s="324">
        <f>ROUND(SUMIF('vNE-Bewegungsdaten'!B:B,$A4846,'vNE-Bewegungsdaten'!C:C),2)</f>
        <v>0</v>
      </c>
      <c r="N4846" s="376" t="s">
        <v>5700</v>
      </c>
      <c r="T4846" s="327"/>
      <c r="AK4846" s="390"/>
    </row>
    <row r="4847" spans="1:41" ht="15" customHeight="1" x14ac:dyDescent="0.25">
      <c r="A4847" s="127" t="s">
        <v>1136</v>
      </c>
      <c r="B4847" s="125" t="s">
        <v>2076</v>
      </c>
      <c r="D4847" s="125" t="s">
        <v>4862</v>
      </c>
      <c r="I4847" s="126"/>
      <c r="J4847" s="317"/>
      <c r="L4847" s="324">
        <f>ROUND(SUMIF('vNE-Bewegungsdaten'!B:B,$A4847,'vNE-Bewegungsdaten'!C:C),2)</f>
        <v>0</v>
      </c>
      <c r="N4847" s="376" t="s">
        <v>5700</v>
      </c>
      <c r="T4847" s="327"/>
      <c r="AK4847" s="390"/>
    </row>
    <row r="4848" spans="1:41" ht="15" customHeight="1" x14ac:dyDescent="0.25">
      <c r="A4848" s="127" t="s">
        <v>1137</v>
      </c>
      <c r="B4848" s="125" t="s">
        <v>2076</v>
      </c>
      <c r="D4848" s="125" t="s">
        <v>4863</v>
      </c>
      <c r="I4848" s="126"/>
      <c r="J4848" s="317"/>
      <c r="L4848" s="324">
        <f>ROUND(SUMIF('vNE-Bewegungsdaten'!B:B,$A4848,'vNE-Bewegungsdaten'!C:C),2)</f>
        <v>0</v>
      </c>
      <c r="N4848" s="376" t="s">
        <v>5700</v>
      </c>
      <c r="T4848" s="327"/>
      <c r="AK4848" s="390"/>
    </row>
    <row r="4849" spans="1:37" ht="15" customHeight="1" x14ac:dyDescent="0.25">
      <c r="A4849" s="127" t="s">
        <v>1145</v>
      </c>
      <c r="B4849" s="125" t="s">
        <v>2077</v>
      </c>
      <c r="D4849" s="125" t="s">
        <v>4857</v>
      </c>
      <c r="I4849" s="126"/>
      <c r="J4849" s="317"/>
      <c r="L4849" s="324">
        <f>ROUND(SUMIF('vNE-Bewegungsdaten'!B:B,$A4849,'vNE-Bewegungsdaten'!C:C),2)</f>
        <v>0</v>
      </c>
      <c r="N4849" s="376" t="s">
        <v>5701</v>
      </c>
      <c r="T4849" s="327"/>
      <c r="AK4849" s="390"/>
    </row>
    <row r="4850" spans="1:37" ht="15" customHeight="1" x14ac:dyDescent="0.25">
      <c r="A4850" s="127" t="s">
        <v>1146</v>
      </c>
      <c r="B4850" s="125" t="s">
        <v>2077</v>
      </c>
      <c r="D4850" s="125" t="s">
        <v>4858</v>
      </c>
      <c r="I4850" s="126"/>
      <c r="J4850" s="317"/>
      <c r="L4850" s="324">
        <f>ROUND(SUMIF('vNE-Bewegungsdaten'!B:B,$A4850,'vNE-Bewegungsdaten'!C:C),2)</f>
        <v>0</v>
      </c>
      <c r="N4850" s="376" t="s">
        <v>5701</v>
      </c>
      <c r="T4850" s="327"/>
      <c r="AK4850" s="390"/>
    </row>
    <row r="4851" spans="1:37" ht="15" customHeight="1" x14ac:dyDescent="0.25">
      <c r="A4851" s="127" t="s">
        <v>1147</v>
      </c>
      <c r="B4851" s="125" t="s">
        <v>2077</v>
      </c>
      <c r="D4851" s="125" t="s">
        <v>4859</v>
      </c>
      <c r="I4851" s="126"/>
      <c r="J4851" s="317"/>
      <c r="L4851" s="324">
        <f>ROUND(SUMIF('vNE-Bewegungsdaten'!B:B,$A4851,'vNE-Bewegungsdaten'!C:C),2)</f>
        <v>0</v>
      </c>
      <c r="N4851" s="376" t="s">
        <v>5701</v>
      </c>
      <c r="T4851" s="327"/>
      <c r="AK4851" s="390"/>
    </row>
    <row r="4852" spans="1:37" ht="15" customHeight="1" x14ac:dyDescent="0.25">
      <c r="A4852" s="127" t="s">
        <v>1148</v>
      </c>
      <c r="B4852" s="125" t="s">
        <v>2077</v>
      </c>
      <c r="D4852" s="125" t="s">
        <v>4860</v>
      </c>
      <c r="I4852" s="126"/>
      <c r="J4852" s="317"/>
      <c r="L4852" s="324">
        <f>ROUND(SUMIF('vNE-Bewegungsdaten'!B:B,$A4852,'vNE-Bewegungsdaten'!C:C),2)</f>
        <v>0</v>
      </c>
      <c r="N4852" s="376" t="s">
        <v>5701</v>
      </c>
      <c r="T4852" s="327"/>
      <c r="AK4852" s="390"/>
    </row>
    <row r="4853" spans="1:37" ht="15" customHeight="1" x14ac:dyDescent="0.25">
      <c r="A4853" s="127" t="s">
        <v>1149</v>
      </c>
      <c r="B4853" s="125" t="s">
        <v>2077</v>
      </c>
      <c r="D4853" s="125" t="s">
        <v>4861</v>
      </c>
      <c r="I4853" s="126"/>
      <c r="J4853" s="317"/>
      <c r="L4853" s="324">
        <f>ROUND(SUMIF('vNE-Bewegungsdaten'!B:B,$A4853,'vNE-Bewegungsdaten'!C:C),2)</f>
        <v>0</v>
      </c>
      <c r="N4853" s="376" t="s">
        <v>5701</v>
      </c>
      <c r="T4853" s="327"/>
      <c r="AK4853" s="390"/>
    </row>
    <row r="4854" spans="1:37" ht="15" customHeight="1" x14ac:dyDescent="0.25">
      <c r="A4854" s="127" t="s">
        <v>1150</v>
      </c>
      <c r="B4854" s="125" t="s">
        <v>2077</v>
      </c>
      <c r="D4854" s="125" t="s">
        <v>4862</v>
      </c>
      <c r="I4854" s="126"/>
      <c r="J4854" s="317"/>
      <c r="L4854" s="324">
        <f>ROUND(SUMIF('vNE-Bewegungsdaten'!B:B,$A4854,'vNE-Bewegungsdaten'!C:C),2)</f>
        <v>0</v>
      </c>
      <c r="N4854" s="376" t="s">
        <v>5701</v>
      </c>
      <c r="T4854" s="327"/>
      <c r="AK4854" s="390"/>
    </row>
    <row r="4855" spans="1:37" ht="15" customHeight="1" x14ac:dyDescent="0.25">
      <c r="A4855" s="127" t="s">
        <v>1151</v>
      </c>
      <c r="B4855" s="125" t="s">
        <v>2077</v>
      </c>
      <c r="D4855" s="125" t="s">
        <v>4863</v>
      </c>
      <c r="I4855" s="126"/>
      <c r="J4855" s="317"/>
      <c r="L4855" s="324">
        <f>ROUND(SUMIF('vNE-Bewegungsdaten'!B:B,$A4855,'vNE-Bewegungsdaten'!C:C),2)</f>
        <v>0</v>
      </c>
      <c r="N4855" s="376" t="s">
        <v>5701</v>
      </c>
      <c r="T4855" s="327"/>
      <c r="AK4855" s="390"/>
    </row>
    <row r="4856" spans="1:37" ht="15" customHeight="1" x14ac:dyDescent="0.25">
      <c r="A4856" s="127" t="s">
        <v>1138</v>
      </c>
      <c r="B4856" s="125" t="s">
        <v>990</v>
      </c>
      <c r="D4856" s="125" t="s">
        <v>4864</v>
      </c>
      <c r="I4856" s="126"/>
      <c r="J4856" s="317"/>
      <c r="L4856" s="324">
        <f>ROUND(SUMIF('vNE-Bewegungsdaten'!B:B,$A4856,'vNE-Bewegungsdaten'!C:C),2)</f>
        <v>0</v>
      </c>
      <c r="N4856" s="376" t="s">
        <v>5702</v>
      </c>
      <c r="T4856" s="327"/>
      <c r="AK4856" s="390"/>
    </row>
    <row r="4857" spans="1:37" ht="15" customHeight="1" x14ac:dyDescent="0.25">
      <c r="A4857" s="127" t="s">
        <v>1139</v>
      </c>
      <c r="B4857" s="125" t="s">
        <v>990</v>
      </c>
      <c r="D4857" s="125" t="s">
        <v>4865</v>
      </c>
      <c r="I4857" s="126"/>
      <c r="J4857" s="317"/>
      <c r="L4857" s="324">
        <f>ROUND(SUMIF('vNE-Bewegungsdaten'!B:B,$A4857,'vNE-Bewegungsdaten'!C:C),2)</f>
        <v>0</v>
      </c>
      <c r="N4857" s="376" t="s">
        <v>5702</v>
      </c>
      <c r="T4857" s="327"/>
      <c r="AK4857" s="390"/>
    </row>
    <row r="4858" spans="1:37" ht="15" customHeight="1" x14ac:dyDescent="0.25">
      <c r="A4858" s="127" t="s">
        <v>1140</v>
      </c>
      <c r="B4858" s="125" t="s">
        <v>990</v>
      </c>
      <c r="D4858" s="125" t="s">
        <v>4866</v>
      </c>
      <c r="I4858" s="126"/>
      <c r="J4858" s="317"/>
      <c r="L4858" s="324">
        <f>ROUND(SUMIF('vNE-Bewegungsdaten'!B:B,$A4858,'vNE-Bewegungsdaten'!C:C),2)</f>
        <v>0</v>
      </c>
      <c r="N4858" s="376" t="s">
        <v>5702</v>
      </c>
      <c r="T4858" s="327"/>
      <c r="AK4858" s="390"/>
    </row>
    <row r="4859" spans="1:37" ht="15" customHeight="1" x14ac:dyDescent="0.25">
      <c r="A4859" s="127" t="s">
        <v>1141</v>
      </c>
      <c r="B4859" s="125" t="s">
        <v>990</v>
      </c>
      <c r="D4859" s="125" t="s">
        <v>4867</v>
      </c>
      <c r="I4859" s="126"/>
      <c r="J4859" s="317"/>
      <c r="L4859" s="324">
        <f>ROUND(SUMIF('vNE-Bewegungsdaten'!B:B,$A4859,'vNE-Bewegungsdaten'!C:C),2)</f>
        <v>0</v>
      </c>
      <c r="N4859" s="376" t="s">
        <v>5702</v>
      </c>
      <c r="T4859" s="327"/>
      <c r="AK4859" s="390"/>
    </row>
    <row r="4860" spans="1:37" ht="15" customHeight="1" x14ac:dyDescent="0.25">
      <c r="A4860" s="127" t="s">
        <v>1142</v>
      </c>
      <c r="B4860" s="125" t="s">
        <v>990</v>
      </c>
      <c r="D4860" s="125" t="s">
        <v>4868</v>
      </c>
      <c r="I4860" s="126"/>
      <c r="J4860" s="317"/>
      <c r="L4860" s="324">
        <f>ROUND(SUMIF('vNE-Bewegungsdaten'!B:B,$A4860,'vNE-Bewegungsdaten'!C:C),2)</f>
        <v>0</v>
      </c>
      <c r="N4860" s="376" t="s">
        <v>5702</v>
      </c>
      <c r="T4860" s="327"/>
      <c r="AK4860" s="390"/>
    </row>
    <row r="4861" spans="1:37" ht="15" customHeight="1" x14ac:dyDescent="0.25">
      <c r="A4861" s="127" t="s">
        <v>1143</v>
      </c>
      <c r="B4861" s="125" t="s">
        <v>990</v>
      </c>
      <c r="D4861" s="125" t="s">
        <v>4869</v>
      </c>
      <c r="I4861" s="126"/>
      <c r="J4861" s="317"/>
      <c r="L4861" s="324">
        <f>ROUND(SUMIF('vNE-Bewegungsdaten'!B:B,$A4861,'vNE-Bewegungsdaten'!C:C),2)</f>
        <v>0</v>
      </c>
      <c r="N4861" s="376" t="s">
        <v>5702</v>
      </c>
      <c r="T4861" s="327"/>
      <c r="AK4861" s="390"/>
    </row>
    <row r="4862" spans="1:37" ht="15" customHeight="1" x14ac:dyDescent="0.25">
      <c r="A4862" s="127" t="s">
        <v>1144</v>
      </c>
      <c r="B4862" s="125" t="s">
        <v>990</v>
      </c>
      <c r="D4862" s="125" t="s">
        <v>4870</v>
      </c>
      <c r="I4862" s="126"/>
      <c r="J4862" s="317"/>
      <c r="L4862" s="324">
        <f>ROUND(SUMIF('vNE-Bewegungsdaten'!B:B,$A4862,'vNE-Bewegungsdaten'!C:C),2)</f>
        <v>0</v>
      </c>
      <c r="N4862" s="376" t="s">
        <v>5702</v>
      </c>
      <c r="T4862" s="327"/>
      <c r="AK4862" s="390"/>
    </row>
    <row r="4863" spans="1:37" ht="15" customHeight="1" x14ac:dyDescent="0.25">
      <c r="A4863" s="127" t="s">
        <v>176</v>
      </c>
      <c r="B4863" s="125" t="s">
        <v>1474</v>
      </c>
      <c r="D4863" s="125" t="s">
        <v>4871</v>
      </c>
      <c r="I4863" s="126"/>
      <c r="J4863" s="317"/>
      <c r="L4863" s="324">
        <f>ROUND(SUMIF('vNE-Bewegungsdaten'!B:B,$A4863,'vNE-Bewegungsdaten'!C:C),2)</f>
        <v>0</v>
      </c>
      <c r="N4863" s="376" t="s">
        <v>5703</v>
      </c>
      <c r="T4863" s="327"/>
      <c r="AK4863" s="390"/>
    </row>
    <row r="4864" spans="1:37" ht="15" customHeight="1" x14ac:dyDescent="0.25">
      <c r="A4864" s="127" t="s">
        <v>177</v>
      </c>
      <c r="B4864" s="125" t="s">
        <v>1474</v>
      </c>
      <c r="D4864" s="125" t="s">
        <v>4872</v>
      </c>
      <c r="I4864" s="126"/>
      <c r="J4864" s="317"/>
      <c r="L4864" s="324">
        <f>ROUND(SUMIF('vNE-Bewegungsdaten'!B:B,$A4864,'vNE-Bewegungsdaten'!C:C),2)</f>
        <v>0</v>
      </c>
      <c r="N4864" s="376" t="s">
        <v>5703</v>
      </c>
      <c r="T4864" s="327"/>
      <c r="AK4864" s="390"/>
    </row>
    <row r="4865" spans="1:37" ht="15" customHeight="1" x14ac:dyDescent="0.25">
      <c r="A4865" s="127" t="s">
        <v>178</v>
      </c>
      <c r="B4865" s="125" t="s">
        <v>1474</v>
      </c>
      <c r="D4865" s="125" t="s">
        <v>4873</v>
      </c>
      <c r="I4865" s="126"/>
      <c r="J4865" s="317"/>
      <c r="L4865" s="324">
        <f>ROUND(SUMIF('vNE-Bewegungsdaten'!B:B,$A4865,'vNE-Bewegungsdaten'!C:C),2)</f>
        <v>0</v>
      </c>
      <c r="N4865" s="376" t="s">
        <v>5703</v>
      </c>
      <c r="T4865" s="327"/>
      <c r="AK4865" s="390"/>
    </row>
    <row r="4866" spans="1:37" ht="15" customHeight="1" x14ac:dyDescent="0.25">
      <c r="A4866" s="127" t="s">
        <v>179</v>
      </c>
      <c r="B4866" s="125" t="s">
        <v>1474</v>
      </c>
      <c r="D4866" s="125" t="s">
        <v>4874</v>
      </c>
      <c r="I4866" s="126"/>
      <c r="J4866" s="317"/>
      <c r="L4866" s="324">
        <f>ROUND(SUMIF('vNE-Bewegungsdaten'!B:B,$A4866,'vNE-Bewegungsdaten'!C:C),2)</f>
        <v>0</v>
      </c>
      <c r="N4866" s="376" t="s">
        <v>5703</v>
      </c>
      <c r="T4866" s="327"/>
      <c r="AK4866" s="390"/>
    </row>
    <row r="4867" spans="1:37" ht="15" customHeight="1" x14ac:dyDescent="0.25">
      <c r="A4867" s="127" t="s">
        <v>180</v>
      </c>
      <c r="B4867" s="125" t="s">
        <v>1474</v>
      </c>
      <c r="D4867" s="125" t="s">
        <v>4875</v>
      </c>
      <c r="I4867" s="126"/>
      <c r="J4867" s="317"/>
      <c r="L4867" s="324">
        <f>ROUND(SUMIF('vNE-Bewegungsdaten'!B:B,$A4867,'vNE-Bewegungsdaten'!C:C),2)</f>
        <v>0</v>
      </c>
      <c r="N4867" s="376" t="s">
        <v>5703</v>
      </c>
      <c r="T4867" s="327"/>
      <c r="AK4867" s="390"/>
    </row>
    <row r="4868" spans="1:37" ht="15" customHeight="1" x14ac:dyDescent="0.25">
      <c r="A4868" s="127" t="s">
        <v>181</v>
      </c>
      <c r="B4868" s="125" t="s">
        <v>1474</v>
      </c>
      <c r="D4868" s="125" t="s">
        <v>4876</v>
      </c>
      <c r="I4868" s="126"/>
      <c r="J4868" s="317"/>
      <c r="L4868" s="324">
        <f>ROUND(SUMIF('vNE-Bewegungsdaten'!B:B,$A4868,'vNE-Bewegungsdaten'!C:C),2)</f>
        <v>0</v>
      </c>
      <c r="N4868" s="376" t="s">
        <v>5703</v>
      </c>
      <c r="T4868" s="327"/>
      <c r="AK4868" s="390"/>
    </row>
    <row r="4869" spans="1:37" ht="15" customHeight="1" x14ac:dyDescent="0.25">
      <c r="A4869" s="127" t="s">
        <v>182</v>
      </c>
      <c r="B4869" s="125" t="s">
        <v>1474</v>
      </c>
      <c r="D4869" s="125" t="s">
        <v>4877</v>
      </c>
      <c r="I4869" s="126"/>
      <c r="J4869" s="317"/>
      <c r="L4869" s="324">
        <f>ROUND(SUMIF('vNE-Bewegungsdaten'!B:B,$A4869,'vNE-Bewegungsdaten'!C:C),2)</f>
        <v>0</v>
      </c>
      <c r="N4869" s="376" t="s">
        <v>5703</v>
      </c>
      <c r="T4869" s="327"/>
      <c r="AK4869" s="390"/>
    </row>
    <row r="4870" spans="1:37" ht="15" customHeight="1" x14ac:dyDescent="0.25">
      <c r="A4870" s="127" t="s">
        <v>183</v>
      </c>
      <c r="B4870" s="125" t="s">
        <v>1487</v>
      </c>
      <c r="D4870" s="125" t="s">
        <v>4871</v>
      </c>
      <c r="I4870" s="126"/>
      <c r="J4870" s="317"/>
      <c r="L4870" s="324">
        <f>ROUND(SUMIF('vNE-Bewegungsdaten'!B:B,$A4870,'vNE-Bewegungsdaten'!C:C),2)</f>
        <v>0</v>
      </c>
      <c r="N4870" s="376" t="s">
        <v>5704</v>
      </c>
      <c r="T4870" s="327"/>
      <c r="AK4870" s="390"/>
    </row>
    <row r="4871" spans="1:37" ht="15" customHeight="1" x14ac:dyDescent="0.25">
      <c r="A4871" s="127" t="s">
        <v>184</v>
      </c>
      <c r="B4871" s="125" t="s">
        <v>1487</v>
      </c>
      <c r="D4871" s="125" t="s">
        <v>4872</v>
      </c>
      <c r="I4871" s="126"/>
      <c r="J4871" s="317"/>
      <c r="L4871" s="324">
        <f>ROUND(SUMIF('vNE-Bewegungsdaten'!B:B,$A4871,'vNE-Bewegungsdaten'!C:C),2)</f>
        <v>0</v>
      </c>
      <c r="N4871" s="376" t="s">
        <v>5704</v>
      </c>
      <c r="T4871" s="327"/>
      <c r="AK4871" s="390"/>
    </row>
    <row r="4872" spans="1:37" ht="15" customHeight="1" x14ac:dyDescent="0.25">
      <c r="A4872" s="127" t="s">
        <v>185</v>
      </c>
      <c r="B4872" s="125" t="s">
        <v>1487</v>
      </c>
      <c r="D4872" s="125" t="s">
        <v>4873</v>
      </c>
      <c r="I4872" s="126"/>
      <c r="J4872" s="317"/>
      <c r="L4872" s="324">
        <f>ROUND(SUMIF('vNE-Bewegungsdaten'!B:B,$A4872,'vNE-Bewegungsdaten'!C:C),2)</f>
        <v>0</v>
      </c>
      <c r="N4872" s="376" t="s">
        <v>5704</v>
      </c>
      <c r="T4872" s="327"/>
      <c r="AK4872" s="390"/>
    </row>
    <row r="4873" spans="1:37" ht="15" customHeight="1" x14ac:dyDescent="0.25">
      <c r="A4873" s="127" t="s">
        <v>186</v>
      </c>
      <c r="B4873" s="125" t="s">
        <v>1487</v>
      </c>
      <c r="D4873" s="125" t="s">
        <v>4874</v>
      </c>
      <c r="I4873" s="126"/>
      <c r="J4873" s="317"/>
      <c r="L4873" s="324">
        <f>ROUND(SUMIF('vNE-Bewegungsdaten'!B:B,$A4873,'vNE-Bewegungsdaten'!C:C),2)</f>
        <v>0</v>
      </c>
      <c r="N4873" s="376" t="s">
        <v>5704</v>
      </c>
      <c r="T4873" s="327"/>
      <c r="AK4873" s="390"/>
    </row>
    <row r="4874" spans="1:37" ht="15" customHeight="1" x14ac:dyDescent="0.25">
      <c r="A4874" s="127" t="s">
        <v>187</v>
      </c>
      <c r="B4874" s="125" t="s">
        <v>1487</v>
      </c>
      <c r="D4874" s="125" t="s">
        <v>4875</v>
      </c>
      <c r="I4874" s="126"/>
      <c r="J4874" s="317"/>
      <c r="L4874" s="324">
        <f>ROUND(SUMIF('vNE-Bewegungsdaten'!B:B,$A4874,'vNE-Bewegungsdaten'!C:C),2)</f>
        <v>0</v>
      </c>
      <c r="N4874" s="376" t="s">
        <v>5704</v>
      </c>
      <c r="T4874" s="327"/>
      <c r="AK4874" s="390"/>
    </row>
    <row r="4875" spans="1:37" ht="15" customHeight="1" x14ac:dyDescent="0.25">
      <c r="A4875" s="127" t="s">
        <v>188</v>
      </c>
      <c r="B4875" s="125" t="s">
        <v>1487</v>
      </c>
      <c r="D4875" s="125" t="s">
        <v>4876</v>
      </c>
      <c r="I4875" s="126"/>
      <c r="J4875" s="317"/>
      <c r="L4875" s="324">
        <f>ROUND(SUMIF('vNE-Bewegungsdaten'!B:B,$A4875,'vNE-Bewegungsdaten'!C:C),2)</f>
        <v>0</v>
      </c>
      <c r="N4875" s="376" t="s">
        <v>5704</v>
      </c>
      <c r="T4875" s="327"/>
      <c r="AK4875" s="390"/>
    </row>
    <row r="4876" spans="1:37" ht="15" customHeight="1" x14ac:dyDescent="0.25">
      <c r="A4876" s="127" t="s">
        <v>189</v>
      </c>
      <c r="B4876" s="125" t="s">
        <v>1487</v>
      </c>
      <c r="D4876" s="125" t="s">
        <v>4877</v>
      </c>
      <c r="I4876" s="126"/>
      <c r="J4876" s="317"/>
      <c r="L4876" s="324">
        <f>ROUND(SUMIF('vNE-Bewegungsdaten'!B:B,$A4876,'vNE-Bewegungsdaten'!C:C),2)</f>
        <v>0</v>
      </c>
      <c r="N4876" s="376" t="s">
        <v>5704</v>
      </c>
      <c r="T4876" s="327"/>
      <c r="AK4876" s="390"/>
    </row>
    <row r="4877" spans="1:37" ht="15" customHeight="1" x14ac:dyDescent="0.25">
      <c r="A4877" s="127" t="s">
        <v>190</v>
      </c>
      <c r="B4877" s="125" t="s">
        <v>77</v>
      </c>
      <c r="D4877" s="125" t="s">
        <v>4871</v>
      </c>
      <c r="I4877" s="126"/>
      <c r="J4877" s="317"/>
      <c r="L4877" s="324">
        <f>ROUND(SUMIF('vNE-Bewegungsdaten'!B:B,$A4877,'vNE-Bewegungsdaten'!C:C),2)</f>
        <v>0</v>
      </c>
      <c r="N4877" s="376" t="s">
        <v>5705</v>
      </c>
      <c r="T4877" s="327"/>
      <c r="AK4877" s="390"/>
    </row>
    <row r="4878" spans="1:37" ht="15" customHeight="1" x14ac:dyDescent="0.25">
      <c r="A4878" s="127" t="s">
        <v>191</v>
      </c>
      <c r="B4878" s="125" t="s">
        <v>77</v>
      </c>
      <c r="D4878" s="125" t="s">
        <v>4872</v>
      </c>
      <c r="I4878" s="126"/>
      <c r="J4878" s="317"/>
      <c r="L4878" s="324">
        <f>ROUND(SUMIF('vNE-Bewegungsdaten'!B:B,$A4878,'vNE-Bewegungsdaten'!C:C),2)</f>
        <v>0</v>
      </c>
      <c r="N4878" s="376" t="s">
        <v>5705</v>
      </c>
      <c r="T4878" s="327"/>
      <c r="AK4878" s="390"/>
    </row>
    <row r="4879" spans="1:37" ht="15" customHeight="1" x14ac:dyDescent="0.25">
      <c r="A4879" s="127" t="s">
        <v>192</v>
      </c>
      <c r="B4879" s="125" t="s">
        <v>77</v>
      </c>
      <c r="D4879" s="125" t="s">
        <v>4873</v>
      </c>
      <c r="I4879" s="126"/>
      <c r="J4879" s="317"/>
      <c r="L4879" s="324">
        <f>ROUND(SUMIF('vNE-Bewegungsdaten'!B:B,$A4879,'vNE-Bewegungsdaten'!C:C),2)</f>
        <v>0</v>
      </c>
      <c r="N4879" s="376" t="s">
        <v>5705</v>
      </c>
      <c r="T4879" s="327"/>
      <c r="AK4879" s="390"/>
    </row>
    <row r="4880" spans="1:37" ht="15" customHeight="1" x14ac:dyDescent="0.25">
      <c r="A4880" s="127" t="s">
        <v>193</v>
      </c>
      <c r="B4880" s="125" t="s">
        <v>77</v>
      </c>
      <c r="D4880" s="125" t="s">
        <v>4874</v>
      </c>
      <c r="I4880" s="126"/>
      <c r="J4880" s="317"/>
      <c r="L4880" s="324">
        <f>ROUND(SUMIF('vNE-Bewegungsdaten'!B:B,$A4880,'vNE-Bewegungsdaten'!C:C),2)</f>
        <v>0</v>
      </c>
      <c r="N4880" s="376" t="s">
        <v>5705</v>
      </c>
      <c r="T4880" s="327"/>
      <c r="AK4880" s="390"/>
    </row>
    <row r="4881" spans="1:37" ht="15" customHeight="1" x14ac:dyDescent="0.25">
      <c r="A4881" s="127" t="s">
        <v>194</v>
      </c>
      <c r="B4881" s="125" t="s">
        <v>77</v>
      </c>
      <c r="D4881" s="125" t="s">
        <v>4875</v>
      </c>
      <c r="I4881" s="126"/>
      <c r="J4881" s="317"/>
      <c r="L4881" s="324">
        <f>ROUND(SUMIF('vNE-Bewegungsdaten'!B:B,$A4881,'vNE-Bewegungsdaten'!C:C),2)</f>
        <v>0</v>
      </c>
      <c r="N4881" s="376" t="s">
        <v>5705</v>
      </c>
      <c r="T4881" s="327"/>
      <c r="AK4881" s="390"/>
    </row>
    <row r="4882" spans="1:37" ht="15" customHeight="1" x14ac:dyDescent="0.25">
      <c r="A4882" s="127" t="s">
        <v>195</v>
      </c>
      <c r="B4882" s="125" t="s">
        <v>77</v>
      </c>
      <c r="D4882" s="125" t="s">
        <v>4876</v>
      </c>
      <c r="I4882" s="126"/>
      <c r="J4882" s="317"/>
      <c r="L4882" s="324">
        <f>ROUND(SUMIF('vNE-Bewegungsdaten'!B:B,$A4882,'vNE-Bewegungsdaten'!C:C),2)</f>
        <v>0</v>
      </c>
      <c r="N4882" s="376" t="s">
        <v>5705</v>
      </c>
      <c r="T4882" s="327"/>
      <c r="AK4882" s="390"/>
    </row>
    <row r="4883" spans="1:37" ht="15" customHeight="1" x14ac:dyDescent="0.25">
      <c r="A4883" s="127" t="s">
        <v>196</v>
      </c>
      <c r="B4883" s="125" t="s">
        <v>77</v>
      </c>
      <c r="D4883" s="125" t="s">
        <v>4877</v>
      </c>
      <c r="I4883" s="126"/>
      <c r="J4883" s="317"/>
      <c r="L4883" s="324">
        <f>ROUND(SUMIF('vNE-Bewegungsdaten'!B:B,$A4883,'vNE-Bewegungsdaten'!C:C),2)</f>
        <v>0</v>
      </c>
      <c r="N4883" s="376" t="s">
        <v>5705</v>
      </c>
      <c r="T4883" s="327"/>
      <c r="AK4883" s="390"/>
    </row>
    <row r="4884" spans="1:37" ht="15" customHeight="1" x14ac:dyDescent="0.25">
      <c r="A4884" s="127" t="s">
        <v>1152</v>
      </c>
      <c r="B4884" s="125" t="s">
        <v>2078</v>
      </c>
      <c r="D4884" s="125" t="s">
        <v>4857</v>
      </c>
      <c r="I4884" s="126"/>
      <c r="J4884" s="317"/>
      <c r="L4884" s="324">
        <f>ROUND(SUMIF('vNE-Bewegungsdaten'!B:B,$A4884,'vNE-Bewegungsdaten'!C:C),2)</f>
        <v>0</v>
      </c>
      <c r="N4884" s="376" t="s">
        <v>5706</v>
      </c>
      <c r="T4884" s="327"/>
      <c r="AK4884" s="390"/>
    </row>
    <row r="4885" spans="1:37" ht="15" customHeight="1" x14ac:dyDescent="0.25">
      <c r="A4885" s="127" t="s">
        <v>1153</v>
      </c>
      <c r="B4885" s="125" t="s">
        <v>2078</v>
      </c>
      <c r="D4885" s="125" t="s">
        <v>4858</v>
      </c>
      <c r="I4885" s="126"/>
      <c r="J4885" s="317"/>
      <c r="L4885" s="324">
        <f>ROUND(SUMIF('vNE-Bewegungsdaten'!B:B,$A4885,'vNE-Bewegungsdaten'!C:C),2)</f>
        <v>0</v>
      </c>
      <c r="N4885" s="376" t="s">
        <v>5706</v>
      </c>
      <c r="T4885" s="327"/>
      <c r="AK4885" s="390"/>
    </row>
    <row r="4886" spans="1:37" ht="15" customHeight="1" x14ac:dyDescent="0.25">
      <c r="A4886" s="127" t="s">
        <v>1154</v>
      </c>
      <c r="B4886" s="125" t="s">
        <v>2078</v>
      </c>
      <c r="D4886" s="125" t="s">
        <v>4859</v>
      </c>
      <c r="I4886" s="126"/>
      <c r="J4886" s="317"/>
      <c r="L4886" s="324">
        <f>ROUND(SUMIF('vNE-Bewegungsdaten'!B:B,$A4886,'vNE-Bewegungsdaten'!C:C),2)</f>
        <v>0</v>
      </c>
      <c r="N4886" s="376" t="s">
        <v>5706</v>
      </c>
      <c r="T4886" s="327"/>
      <c r="AK4886" s="390"/>
    </row>
    <row r="4887" spans="1:37" ht="15" customHeight="1" x14ac:dyDescent="0.25">
      <c r="A4887" s="127" t="s">
        <v>1155</v>
      </c>
      <c r="B4887" s="125" t="s">
        <v>2078</v>
      </c>
      <c r="D4887" s="125" t="s">
        <v>4860</v>
      </c>
      <c r="I4887" s="126"/>
      <c r="J4887" s="317"/>
      <c r="L4887" s="324">
        <f>ROUND(SUMIF('vNE-Bewegungsdaten'!B:B,$A4887,'vNE-Bewegungsdaten'!C:C),2)</f>
        <v>0</v>
      </c>
      <c r="N4887" s="376" t="s">
        <v>5706</v>
      </c>
      <c r="T4887" s="327"/>
      <c r="AK4887" s="390"/>
    </row>
    <row r="4888" spans="1:37" ht="15" customHeight="1" x14ac:dyDescent="0.25">
      <c r="A4888" s="127" t="s">
        <v>1156</v>
      </c>
      <c r="B4888" s="125" t="s">
        <v>2078</v>
      </c>
      <c r="D4888" s="125" t="s">
        <v>4861</v>
      </c>
      <c r="I4888" s="126"/>
      <c r="J4888" s="317"/>
      <c r="L4888" s="324">
        <f>ROUND(SUMIF('vNE-Bewegungsdaten'!B:B,$A4888,'vNE-Bewegungsdaten'!C:C),2)</f>
        <v>0</v>
      </c>
      <c r="N4888" s="376" t="s">
        <v>5706</v>
      </c>
      <c r="T4888" s="327"/>
      <c r="AK4888" s="390"/>
    </row>
    <row r="4889" spans="1:37" ht="15" customHeight="1" x14ac:dyDescent="0.25">
      <c r="A4889" s="127" t="s">
        <v>1157</v>
      </c>
      <c r="B4889" s="125" t="s">
        <v>2078</v>
      </c>
      <c r="D4889" s="125" t="s">
        <v>4862</v>
      </c>
      <c r="I4889" s="126"/>
      <c r="J4889" s="317"/>
      <c r="L4889" s="324">
        <f>ROUND(SUMIF('vNE-Bewegungsdaten'!B:B,$A4889,'vNE-Bewegungsdaten'!C:C),2)</f>
        <v>0</v>
      </c>
      <c r="N4889" s="376" t="s">
        <v>5706</v>
      </c>
      <c r="T4889" s="327"/>
      <c r="AK4889" s="390"/>
    </row>
    <row r="4890" spans="1:37" ht="15" customHeight="1" x14ac:dyDescent="0.25">
      <c r="A4890" s="127" t="s">
        <v>1158</v>
      </c>
      <c r="B4890" s="125" t="s">
        <v>2078</v>
      </c>
      <c r="D4890" s="125" t="s">
        <v>4863</v>
      </c>
      <c r="I4890" s="126"/>
      <c r="J4890" s="317"/>
      <c r="L4890" s="324">
        <f>ROUND(SUMIF('vNE-Bewegungsdaten'!B:B,$A4890,'vNE-Bewegungsdaten'!C:C),2)</f>
        <v>0</v>
      </c>
      <c r="N4890" s="376" t="s">
        <v>5706</v>
      </c>
      <c r="T4890" s="327"/>
      <c r="AK4890" s="390"/>
    </row>
    <row r="4891" spans="1:37" ht="15" customHeight="1" x14ac:dyDescent="0.25">
      <c r="A4891" s="127" t="s">
        <v>1159</v>
      </c>
      <c r="B4891" s="125" t="s">
        <v>2079</v>
      </c>
      <c r="D4891" s="125" t="s">
        <v>4864</v>
      </c>
      <c r="I4891" s="126"/>
      <c r="J4891" s="317"/>
      <c r="L4891" s="324">
        <f>ROUND(SUMIF('vNE-Bewegungsdaten'!B:B,$A4891,'vNE-Bewegungsdaten'!C:C),2)</f>
        <v>0</v>
      </c>
      <c r="N4891" s="376" t="s">
        <v>5707</v>
      </c>
      <c r="T4891" s="327"/>
      <c r="AK4891" s="390"/>
    </row>
    <row r="4892" spans="1:37" ht="15" customHeight="1" x14ac:dyDescent="0.25">
      <c r="A4892" s="127" t="s">
        <v>1160</v>
      </c>
      <c r="B4892" s="125" t="s">
        <v>2079</v>
      </c>
      <c r="D4892" s="125" t="s">
        <v>4865</v>
      </c>
      <c r="I4892" s="126"/>
      <c r="J4892" s="317"/>
      <c r="L4892" s="324">
        <f>ROUND(SUMIF('vNE-Bewegungsdaten'!B:B,$A4892,'vNE-Bewegungsdaten'!C:C),2)</f>
        <v>0</v>
      </c>
      <c r="N4892" s="376" t="s">
        <v>5707</v>
      </c>
      <c r="T4892" s="327"/>
      <c r="AK4892" s="390"/>
    </row>
    <row r="4893" spans="1:37" ht="15" customHeight="1" x14ac:dyDescent="0.25">
      <c r="A4893" s="127" t="s">
        <v>1161</v>
      </c>
      <c r="B4893" s="125" t="s">
        <v>2079</v>
      </c>
      <c r="D4893" s="125" t="s">
        <v>4866</v>
      </c>
      <c r="I4893" s="126"/>
      <c r="J4893" s="317"/>
      <c r="L4893" s="324">
        <f>ROUND(SUMIF('vNE-Bewegungsdaten'!B:B,$A4893,'vNE-Bewegungsdaten'!C:C),2)</f>
        <v>0</v>
      </c>
      <c r="N4893" s="376" t="s">
        <v>5707</v>
      </c>
      <c r="T4893" s="327"/>
      <c r="AK4893" s="390"/>
    </row>
    <row r="4894" spans="1:37" ht="15" customHeight="1" x14ac:dyDescent="0.25">
      <c r="A4894" s="127" t="s">
        <v>1162</v>
      </c>
      <c r="B4894" s="125" t="s">
        <v>2079</v>
      </c>
      <c r="D4894" s="125" t="s">
        <v>4867</v>
      </c>
      <c r="I4894" s="126"/>
      <c r="J4894" s="317"/>
      <c r="L4894" s="324">
        <f>ROUND(SUMIF('vNE-Bewegungsdaten'!B:B,$A4894,'vNE-Bewegungsdaten'!C:C),2)</f>
        <v>0</v>
      </c>
      <c r="N4894" s="376" t="s">
        <v>5707</v>
      </c>
      <c r="T4894" s="327"/>
      <c r="AK4894" s="390"/>
    </row>
    <row r="4895" spans="1:37" ht="15" customHeight="1" x14ac:dyDescent="0.25">
      <c r="A4895" s="127" t="s">
        <v>1163</v>
      </c>
      <c r="B4895" s="125" t="s">
        <v>2079</v>
      </c>
      <c r="D4895" s="125" t="s">
        <v>4868</v>
      </c>
      <c r="I4895" s="126"/>
      <c r="J4895" s="317"/>
      <c r="L4895" s="324">
        <f>ROUND(SUMIF('vNE-Bewegungsdaten'!B:B,$A4895,'vNE-Bewegungsdaten'!C:C),2)</f>
        <v>0</v>
      </c>
      <c r="N4895" s="376" t="s">
        <v>5707</v>
      </c>
      <c r="T4895" s="327"/>
      <c r="AK4895" s="390"/>
    </row>
    <row r="4896" spans="1:37" ht="15" customHeight="1" x14ac:dyDescent="0.25">
      <c r="A4896" s="127" t="s">
        <v>1164</v>
      </c>
      <c r="B4896" s="125" t="s">
        <v>2079</v>
      </c>
      <c r="D4896" s="125" t="s">
        <v>4869</v>
      </c>
      <c r="I4896" s="126"/>
      <c r="J4896" s="317"/>
      <c r="L4896" s="324">
        <f>ROUND(SUMIF('vNE-Bewegungsdaten'!B:B,$A4896,'vNE-Bewegungsdaten'!C:C),2)</f>
        <v>0</v>
      </c>
      <c r="N4896" s="376" t="s">
        <v>5707</v>
      </c>
      <c r="T4896" s="327"/>
      <c r="AK4896" s="390"/>
    </row>
    <row r="4897" spans="1:37" ht="15" customHeight="1" x14ac:dyDescent="0.25">
      <c r="A4897" s="127" t="s">
        <v>1165</v>
      </c>
      <c r="B4897" s="125" t="s">
        <v>2079</v>
      </c>
      <c r="D4897" s="125" t="s">
        <v>4870</v>
      </c>
      <c r="I4897" s="126"/>
      <c r="J4897" s="317"/>
      <c r="L4897" s="324">
        <f>ROUND(SUMIF('vNE-Bewegungsdaten'!B:B,$A4897,'vNE-Bewegungsdaten'!C:C),2)</f>
        <v>0</v>
      </c>
      <c r="N4897" s="376" t="s">
        <v>5707</v>
      </c>
      <c r="T4897" s="327"/>
      <c r="AK4897" s="390"/>
    </row>
    <row r="4898" spans="1:37" ht="15" customHeight="1" x14ac:dyDescent="0.25">
      <c r="A4898" s="127" t="s">
        <v>197</v>
      </c>
      <c r="B4898" s="125" t="s">
        <v>152</v>
      </c>
      <c r="D4898" s="125" t="s">
        <v>4871</v>
      </c>
      <c r="I4898" s="126"/>
      <c r="J4898" s="317"/>
      <c r="L4898" s="324">
        <f>ROUND(SUMIF('vNE-Bewegungsdaten'!B:B,$A4898,'vNE-Bewegungsdaten'!C:C),2)</f>
        <v>0</v>
      </c>
      <c r="N4898" s="376" t="s">
        <v>5708</v>
      </c>
      <c r="T4898" s="327"/>
      <c r="AK4898" s="390"/>
    </row>
    <row r="4899" spans="1:37" ht="15" customHeight="1" x14ac:dyDescent="0.25">
      <c r="A4899" s="127" t="s">
        <v>198</v>
      </c>
      <c r="B4899" s="125" t="s">
        <v>152</v>
      </c>
      <c r="D4899" s="125" t="s">
        <v>4872</v>
      </c>
      <c r="I4899" s="126"/>
      <c r="J4899" s="317"/>
      <c r="L4899" s="324">
        <f>ROUND(SUMIF('vNE-Bewegungsdaten'!B:B,$A4899,'vNE-Bewegungsdaten'!C:C),2)</f>
        <v>0</v>
      </c>
      <c r="N4899" s="376" t="s">
        <v>5708</v>
      </c>
      <c r="T4899" s="327"/>
      <c r="AK4899" s="390"/>
    </row>
    <row r="4900" spans="1:37" ht="15" customHeight="1" x14ac:dyDescent="0.25">
      <c r="A4900" s="127" t="s">
        <v>199</v>
      </c>
      <c r="B4900" s="125" t="s">
        <v>152</v>
      </c>
      <c r="D4900" s="125" t="s">
        <v>4873</v>
      </c>
      <c r="I4900" s="126"/>
      <c r="J4900" s="317"/>
      <c r="L4900" s="324">
        <f>ROUND(SUMIF('vNE-Bewegungsdaten'!B:B,$A4900,'vNE-Bewegungsdaten'!C:C),2)</f>
        <v>0</v>
      </c>
      <c r="N4900" s="376" t="s">
        <v>5708</v>
      </c>
      <c r="T4900" s="327"/>
      <c r="AK4900" s="390"/>
    </row>
    <row r="4901" spans="1:37" ht="15" customHeight="1" x14ac:dyDescent="0.25">
      <c r="A4901" s="127" t="s">
        <v>200</v>
      </c>
      <c r="B4901" s="125" t="s">
        <v>152</v>
      </c>
      <c r="D4901" s="125" t="s">
        <v>4874</v>
      </c>
      <c r="I4901" s="126"/>
      <c r="J4901" s="317"/>
      <c r="L4901" s="324">
        <f>ROUND(SUMIF('vNE-Bewegungsdaten'!B:B,$A4901,'vNE-Bewegungsdaten'!C:C),2)</f>
        <v>0</v>
      </c>
      <c r="N4901" s="376" t="s">
        <v>5708</v>
      </c>
      <c r="T4901" s="327"/>
      <c r="AK4901" s="390"/>
    </row>
    <row r="4902" spans="1:37" ht="15" customHeight="1" x14ac:dyDescent="0.25">
      <c r="A4902" s="127" t="s">
        <v>201</v>
      </c>
      <c r="B4902" s="125" t="s">
        <v>152</v>
      </c>
      <c r="D4902" s="125" t="s">
        <v>4875</v>
      </c>
      <c r="I4902" s="126"/>
      <c r="J4902" s="317"/>
      <c r="L4902" s="324">
        <f>ROUND(SUMIF('vNE-Bewegungsdaten'!B:B,$A4902,'vNE-Bewegungsdaten'!C:C),2)</f>
        <v>0</v>
      </c>
      <c r="N4902" s="376" t="s">
        <v>5708</v>
      </c>
      <c r="T4902" s="327"/>
      <c r="AK4902" s="390"/>
    </row>
    <row r="4903" spans="1:37" ht="15" customHeight="1" x14ac:dyDescent="0.25">
      <c r="A4903" s="127" t="s">
        <v>202</v>
      </c>
      <c r="B4903" s="125" t="s">
        <v>152</v>
      </c>
      <c r="D4903" s="125" t="s">
        <v>4876</v>
      </c>
      <c r="I4903" s="126"/>
      <c r="J4903" s="317"/>
      <c r="L4903" s="324">
        <f>ROUND(SUMIF('vNE-Bewegungsdaten'!B:B,$A4903,'vNE-Bewegungsdaten'!C:C),2)</f>
        <v>0</v>
      </c>
      <c r="N4903" s="376" t="s">
        <v>5708</v>
      </c>
      <c r="T4903" s="327"/>
      <c r="AK4903" s="390"/>
    </row>
    <row r="4904" spans="1:37" ht="15" customHeight="1" x14ac:dyDescent="0.25">
      <c r="A4904" s="127" t="s">
        <v>203</v>
      </c>
      <c r="B4904" s="125" t="s">
        <v>152</v>
      </c>
      <c r="D4904" s="125" t="s">
        <v>4877</v>
      </c>
      <c r="I4904" s="126"/>
      <c r="J4904" s="317"/>
      <c r="L4904" s="324">
        <f>ROUND(SUMIF('vNE-Bewegungsdaten'!B:B,$A4904,'vNE-Bewegungsdaten'!C:C),2)</f>
        <v>0</v>
      </c>
      <c r="N4904" s="376" t="s">
        <v>5708</v>
      </c>
      <c r="T4904" s="327"/>
      <c r="AK4904" s="390"/>
    </row>
    <row r="4905" spans="1:37" ht="15" customHeight="1" x14ac:dyDescent="0.25">
      <c r="A4905" s="127" t="s">
        <v>204</v>
      </c>
      <c r="B4905" s="125" t="s">
        <v>159</v>
      </c>
      <c r="D4905" s="125" t="s">
        <v>4871</v>
      </c>
      <c r="I4905" s="126"/>
      <c r="J4905" s="317"/>
      <c r="L4905" s="324">
        <f>ROUND(SUMIF('vNE-Bewegungsdaten'!B:B,$A4905,'vNE-Bewegungsdaten'!C:C),2)</f>
        <v>0</v>
      </c>
      <c r="N4905" s="376" t="s">
        <v>5709</v>
      </c>
      <c r="T4905" s="327"/>
      <c r="AK4905" s="390"/>
    </row>
    <row r="4906" spans="1:37" ht="15" customHeight="1" x14ac:dyDescent="0.25">
      <c r="A4906" s="127" t="s">
        <v>205</v>
      </c>
      <c r="B4906" s="125" t="s">
        <v>159</v>
      </c>
      <c r="D4906" s="125" t="s">
        <v>4872</v>
      </c>
      <c r="I4906" s="126"/>
      <c r="J4906" s="317"/>
      <c r="L4906" s="324">
        <f>ROUND(SUMIF('vNE-Bewegungsdaten'!B:B,$A4906,'vNE-Bewegungsdaten'!C:C),2)</f>
        <v>0</v>
      </c>
      <c r="N4906" s="376" t="s">
        <v>5709</v>
      </c>
      <c r="T4906" s="327"/>
      <c r="AK4906" s="390"/>
    </row>
    <row r="4907" spans="1:37" ht="15" customHeight="1" x14ac:dyDescent="0.25">
      <c r="A4907" s="127" t="s">
        <v>206</v>
      </c>
      <c r="B4907" s="125" t="s">
        <v>159</v>
      </c>
      <c r="D4907" s="125" t="s">
        <v>4873</v>
      </c>
      <c r="I4907" s="126"/>
      <c r="J4907" s="317"/>
      <c r="L4907" s="324">
        <f>ROUND(SUMIF('vNE-Bewegungsdaten'!B:B,$A4907,'vNE-Bewegungsdaten'!C:C),2)</f>
        <v>0</v>
      </c>
      <c r="N4907" s="376" t="s">
        <v>5709</v>
      </c>
      <c r="T4907" s="327"/>
      <c r="AK4907" s="390"/>
    </row>
    <row r="4908" spans="1:37" ht="15" customHeight="1" x14ac:dyDescent="0.25">
      <c r="A4908" s="127" t="s">
        <v>207</v>
      </c>
      <c r="B4908" s="125" t="s">
        <v>159</v>
      </c>
      <c r="D4908" s="125" t="s">
        <v>4874</v>
      </c>
      <c r="I4908" s="126"/>
      <c r="J4908" s="317"/>
      <c r="L4908" s="324">
        <f>ROUND(SUMIF('vNE-Bewegungsdaten'!B:B,$A4908,'vNE-Bewegungsdaten'!C:C),2)</f>
        <v>0</v>
      </c>
      <c r="N4908" s="376" t="s">
        <v>5709</v>
      </c>
      <c r="T4908" s="327"/>
      <c r="AK4908" s="390"/>
    </row>
    <row r="4909" spans="1:37" ht="15" customHeight="1" x14ac:dyDescent="0.25">
      <c r="A4909" s="127" t="s">
        <v>208</v>
      </c>
      <c r="B4909" s="125" t="s">
        <v>159</v>
      </c>
      <c r="D4909" s="125" t="s">
        <v>4875</v>
      </c>
      <c r="I4909" s="126"/>
      <c r="J4909" s="317"/>
      <c r="L4909" s="324">
        <f>ROUND(SUMIF('vNE-Bewegungsdaten'!B:B,$A4909,'vNE-Bewegungsdaten'!C:C),2)</f>
        <v>0</v>
      </c>
      <c r="N4909" s="376" t="s">
        <v>5709</v>
      </c>
      <c r="T4909" s="327"/>
      <c r="AK4909" s="390"/>
    </row>
    <row r="4910" spans="1:37" ht="15" customHeight="1" x14ac:dyDescent="0.25">
      <c r="A4910" s="127" t="s">
        <v>209</v>
      </c>
      <c r="B4910" s="125" t="s">
        <v>159</v>
      </c>
      <c r="D4910" s="125" t="s">
        <v>4876</v>
      </c>
      <c r="I4910" s="126"/>
      <c r="J4910" s="317"/>
      <c r="L4910" s="324">
        <f>ROUND(SUMIF('vNE-Bewegungsdaten'!B:B,$A4910,'vNE-Bewegungsdaten'!C:C),2)</f>
        <v>0</v>
      </c>
      <c r="N4910" s="376" t="s">
        <v>5709</v>
      </c>
      <c r="T4910" s="327"/>
      <c r="AK4910" s="390"/>
    </row>
    <row r="4911" spans="1:37" ht="15" customHeight="1" x14ac:dyDescent="0.25">
      <c r="A4911" s="127" t="s">
        <v>210</v>
      </c>
      <c r="B4911" s="125" t="s">
        <v>159</v>
      </c>
      <c r="D4911" s="125" t="s">
        <v>4877</v>
      </c>
      <c r="I4911" s="126"/>
      <c r="J4911" s="317"/>
      <c r="L4911" s="324">
        <f>ROUND(SUMIF('vNE-Bewegungsdaten'!B:B,$A4911,'vNE-Bewegungsdaten'!C:C),2)</f>
        <v>0</v>
      </c>
      <c r="N4911" s="376" t="s">
        <v>5709</v>
      </c>
      <c r="T4911" s="327"/>
      <c r="AK4911" s="390"/>
    </row>
    <row r="4912" spans="1:37" ht="15" customHeight="1" x14ac:dyDescent="0.25">
      <c r="A4912" s="127" t="s">
        <v>1166</v>
      </c>
      <c r="B4912" s="125" t="s">
        <v>2080</v>
      </c>
      <c r="D4912" s="125" t="s">
        <v>4857</v>
      </c>
      <c r="I4912" s="126"/>
      <c r="J4912" s="317"/>
      <c r="L4912" s="324">
        <f>ROUND(SUMIF('vNE-Bewegungsdaten'!B:B,$A4912,'vNE-Bewegungsdaten'!C:C),2)</f>
        <v>0</v>
      </c>
      <c r="N4912" s="376" t="s">
        <v>5710</v>
      </c>
      <c r="T4912" s="327"/>
      <c r="AK4912" s="390"/>
    </row>
    <row r="4913" spans="1:37" ht="15" customHeight="1" x14ac:dyDescent="0.25">
      <c r="A4913" s="127" t="s">
        <v>1167</v>
      </c>
      <c r="B4913" s="125" t="s">
        <v>2080</v>
      </c>
      <c r="D4913" s="125" t="s">
        <v>4858</v>
      </c>
      <c r="I4913" s="126"/>
      <c r="J4913" s="317"/>
      <c r="L4913" s="324">
        <f>ROUND(SUMIF('vNE-Bewegungsdaten'!B:B,$A4913,'vNE-Bewegungsdaten'!C:C),2)</f>
        <v>0</v>
      </c>
      <c r="N4913" s="376" t="s">
        <v>5710</v>
      </c>
      <c r="T4913" s="327"/>
      <c r="AK4913" s="390"/>
    </row>
    <row r="4914" spans="1:37" ht="15" customHeight="1" x14ac:dyDescent="0.25">
      <c r="A4914" s="127" t="s">
        <v>1168</v>
      </c>
      <c r="B4914" s="125" t="s">
        <v>2080</v>
      </c>
      <c r="D4914" s="125" t="s">
        <v>4859</v>
      </c>
      <c r="I4914" s="126"/>
      <c r="J4914" s="317"/>
      <c r="L4914" s="324">
        <f>ROUND(SUMIF('vNE-Bewegungsdaten'!B:B,$A4914,'vNE-Bewegungsdaten'!C:C),2)</f>
        <v>0</v>
      </c>
      <c r="N4914" s="376" t="s">
        <v>5710</v>
      </c>
      <c r="T4914" s="327"/>
      <c r="AK4914" s="390"/>
    </row>
    <row r="4915" spans="1:37" ht="15" customHeight="1" x14ac:dyDescent="0.25">
      <c r="A4915" s="127" t="s">
        <v>1169</v>
      </c>
      <c r="B4915" s="125" t="s">
        <v>2080</v>
      </c>
      <c r="D4915" s="125" t="s">
        <v>4860</v>
      </c>
      <c r="I4915" s="126"/>
      <c r="J4915" s="317"/>
      <c r="L4915" s="324">
        <f>ROUND(SUMIF('vNE-Bewegungsdaten'!B:B,$A4915,'vNE-Bewegungsdaten'!C:C),2)</f>
        <v>0</v>
      </c>
      <c r="N4915" s="376" t="s">
        <v>5710</v>
      </c>
      <c r="T4915" s="327"/>
      <c r="AK4915" s="390"/>
    </row>
    <row r="4916" spans="1:37" ht="15" customHeight="1" x14ac:dyDescent="0.25">
      <c r="A4916" s="127" t="s">
        <v>1170</v>
      </c>
      <c r="B4916" s="125" t="s">
        <v>2080</v>
      </c>
      <c r="D4916" s="125" t="s">
        <v>4861</v>
      </c>
      <c r="I4916" s="126"/>
      <c r="J4916" s="317"/>
      <c r="L4916" s="324">
        <f>ROUND(SUMIF('vNE-Bewegungsdaten'!B:B,$A4916,'vNE-Bewegungsdaten'!C:C),2)</f>
        <v>0</v>
      </c>
      <c r="N4916" s="376" t="s">
        <v>5710</v>
      </c>
      <c r="T4916" s="327"/>
      <c r="AK4916" s="390"/>
    </row>
    <row r="4917" spans="1:37" ht="15" customHeight="1" x14ac:dyDescent="0.25">
      <c r="A4917" s="127" t="s">
        <v>1171</v>
      </c>
      <c r="B4917" s="125" t="s">
        <v>2080</v>
      </c>
      <c r="D4917" s="125" t="s">
        <v>4862</v>
      </c>
      <c r="I4917" s="126"/>
      <c r="J4917" s="317"/>
      <c r="L4917" s="324">
        <f>ROUND(SUMIF('vNE-Bewegungsdaten'!B:B,$A4917,'vNE-Bewegungsdaten'!C:C),2)</f>
        <v>0</v>
      </c>
      <c r="N4917" s="376" t="s">
        <v>5710</v>
      </c>
      <c r="T4917" s="327"/>
      <c r="AK4917" s="390"/>
    </row>
    <row r="4918" spans="1:37" ht="15" customHeight="1" x14ac:dyDescent="0.25">
      <c r="A4918" s="127" t="s">
        <v>1172</v>
      </c>
      <c r="B4918" s="125" t="s">
        <v>2080</v>
      </c>
      <c r="D4918" s="125" t="s">
        <v>4863</v>
      </c>
      <c r="I4918" s="126"/>
      <c r="J4918" s="317"/>
      <c r="L4918" s="324">
        <f>ROUND(SUMIF('vNE-Bewegungsdaten'!B:B,$A4918,'vNE-Bewegungsdaten'!C:C),2)</f>
        <v>0</v>
      </c>
      <c r="N4918" s="376" t="s">
        <v>5710</v>
      </c>
      <c r="T4918" s="327"/>
      <c r="AK4918" s="390"/>
    </row>
    <row r="4919" spans="1:37" ht="15" customHeight="1" x14ac:dyDescent="0.25">
      <c r="A4919" s="127" t="s">
        <v>218</v>
      </c>
      <c r="B4919" s="125" t="s">
        <v>169</v>
      </c>
      <c r="D4919" s="125" t="s">
        <v>4871</v>
      </c>
      <c r="I4919" s="126"/>
      <c r="J4919" s="317"/>
      <c r="L4919" s="324">
        <f>ROUND(SUMIF('vNE-Bewegungsdaten'!B:B,$A4919,'vNE-Bewegungsdaten'!C:C),2)</f>
        <v>0</v>
      </c>
      <c r="N4919" s="376" t="s">
        <v>5711</v>
      </c>
      <c r="T4919" s="327"/>
      <c r="AK4919" s="390"/>
    </row>
    <row r="4920" spans="1:37" ht="15" customHeight="1" x14ac:dyDescent="0.25">
      <c r="A4920" s="127" t="s">
        <v>219</v>
      </c>
      <c r="B4920" s="125" t="s">
        <v>169</v>
      </c>
      <c r="D4920" s="125" t="s">
        <v>4872</v>
      </c>
      <c r="I4920" s="126"/>
      <c r="J4920" s="317"/>
      <c r="L4920" s="324">
        <f>ROUND(SUMIF('vNE-Bewegungsdaten'!B:B,$A4920,'vNE-Bewegungsdaten'!C:C),2)</f>
        <v>0</v>
      </c>
      <c r="N4920" s="376" t="s">
        <v>5711</v>
      </c>
      <c r="T4920" s="327"/>
      <c r="AK4920" s="390"/>
    </row>
    <row r="4921" spans="1:37" ht="15" customHeight="1" x14ac:dyDescent="0.25">
      <c r="A4921" s="127" t="s">
        <v>220</v>
      </c>
      <c r="B4921" s="125" t="s">
        <v>169</v>
      </c>
      <c r="D4921" s="125" t="s">
        <v>4873</v>
      </c>
      <c r="I4921" s="126"/>
      <c r="J4921" s="317"/>
      <c r="L4921" s="324">
        <f>ROUND(SUMIF('vNE-Bewegungsdaten'!B:B,$A4921,'vNE-Bewegungsdaten'!C:C),2)</f>
        <v>0</v>
      </c>
      <c r="N4921" s="376" t="s">
        <v>5711</v>
      </c>
      <c r="T4921" s="327"/>
      <c r="AK4921" s="390"/>
    </row>
    <row r="4922" spans="1:37" ht="15" customHeight="1" x14ac:dyDescent="0.25">
      <c r="A4922" s="127" t="s">
        <v>221</v>
      </c>
      <c r="B4922" s="125" t="s">
        <v>169</v>
      </c>
      <c r="D4922" s="125" t="s">
        <v>4874</v>
      </c>
      <c r="I4922" s="126"/>
      <c r="J4922" s="317"/>
      <c r="L4922" s="324">
        <f>ROUND(SUMIF('vNE-Bewegungsdaten'!B:B,$A4922,'vNE-Bewegungsdaten'!C:C),2)</f>
        <v>0</v>
      </c>
      <c r="N4922" s="376" t="s">
        <v>5711</v>
      </c>
      <c r="T4922" s="327"/>
      <c r="AK4922" s="390"/>
    </row>
    <row r="4923" spans="1:37" ht="15" customHeight="1" x14ac:dyDescent="0.25">
      <c r="A4923" s="127" t="s">
        <v>222</v>
      </c>
      <c r="B4923" s="125" t="s">
        <v>169</v>
      </c>
      <c r="D4923" s="125" t="s">
        <v>4875</v>
      </c>
      <c r="I4923" s="126"/>
      <c r="J4923" s="317"/>
      <c r="L4923" s="324">
        <f>ROUND(SUMIF('vNE-Bewegungsdaten'!B:B,$A4923,'vNE-Bewegungsdaten'!C:C),2)</f>
        <v>0</v>
      </c>
      <c r="N4923" s="376" t="s">
        <v>5711</v>
      </c>
      <c r="T4923" s="327"/>
      <c r="AK4923" s="390"/>
    </row>
    <row r="4924" spans="1:37" ht="15" customHeight="1" x14ac:dyDescent="0.25">
      <c r="A4924" s="127" t="s">
        <v>223</v>
      </c>
      <c r="B4924" s="125" t="s">
        <v>169</v>
      </c>
      <c r="D4924" s="125" t="s">
        <v>4876</v>
      </c>
      <c r="I4924" s="126"/>
      <c r="J4924" s="317"/>
      <c r="L4924" s="324">
        <f>ROUND(SUMIF('vNE-Bewegungsdaten'!B:B,$A4924,'vNE-Bewegungsdaten'!C:C),2)</f>
        <v>0</v>
      </c>
      <c r="N4924" s="376" t="s">
        <v>5711</v>
      </c>
      <c r="T4924" s="327"/>
      <c r="AK4924" s="390"/>
    </row>
    <row r="4925" spans="1:37" ht="15" customHeight="1" x14ac:dyDescent="0.25">
      <c r="A4925" s="127" t="s">
        <v>224</v>
      </c>
      <c r="B4925" s="125" t="s">
        <v>169</v>
      </c>
      <c r="D4925" s="125" t="s">
        <v>4877</v>
      </c>
      <c r="I4925" s="126"/>
      <c r="J4925" s="317"/>
      <c r="L4925" s="324">
        <f>ROUND(SUMIF('vNE-Bewegungsdaten'!B:B,$A4925,'vNE-Bewegungsdaten'!C:C),2)</f>
        <v>0</v>
      </c>
      <c r="N4925" s="376" t="s">
        <v>5711</v>
      </c>
      <c r="T4925" s="327"/>
      <c r="AK4925" s="390"/>
    </row>
    <row r="4926" spans="1:37" ht="15" customHeight="1" x14ac:dyDescent="0.25">
      <c r="A4926" s="127" t="s">
        <v>4920</v>
      </c>
      <c r="B4926" s="125" t="s">
        <v>2076</v>
      </c>
      <c r="D4926" s="125" t="s">
        <v>4908</v>
      </c>
      <c r="I4926" s="126"/>
      <c r="J4926" s="317"/>
      <c r="K4926" s="323">
        <f>ROUND(SUMIF('VGT-Bewegungsdaten'!B:B,A4926,'VGT-Bewegungsdaten'!C:C),3)</f>
        <v>0</v>
      </c>
      <c r="N4926" s="376" t="s">
        <v>4929</v>
      </c>
      <c r="O4926" s="376" t="s">
        <v>4951</v>
      </c>
      <c r="P4926" s="326">
        <f>ROUND(SUMIF('AV-Bewegungsdaten'!B:B,A4926,'AV-Bewegungsdaten'!C:C),3)</f>
        <v>0</v>
      </c>
      <c r="T4926" s="327"/>
      <c r="U4926" s="326">
        <f>ROUND(SUMIF('DV-Bewegungsdaten'!B:B,$A4926,'DV-Bewegungsdaten'!D:D),3)</f>
        <v>0</v>
      </c>
      <c r="AK4926" s="390"/>
    </row>
    <row r="4927" spans="1:37" ht="15" customHeight="1" x14ac:dyDescent="0.25">
      <c r="A4927" s="127" t="s">
        <v>4919</v>
      </c>
      <c r="B4927" s="125" t="s">
        <v>2077</v>
      </c>
      <c r="D4927" s="125" t="s">
        <v>4908</v>
      </c>
      <c r="I4927" s="126"/>
      <c r="J4927" s="317"/>
      <c r="K4927" s="323">
        <f>ROUND(SUMIF('VGT-Bewegungsdaten'!B:B,A4927,'VGT-Bewegungsdaten'!C:C),3)</f>
        <v>0</v>
      </c>
      <c r="N4927" s="376" t="s">
        <v>4929</v>
      </c>
      <c r="O4927" s="376" t="s">
        <v>4952</v>
      </c>
      <c r="P4927" s="326">
        <f>ROUND(SUMIF('AV-Bewegungsdaten'!B:B,A4927,'AV-Bewegungsdaten'!C:C),3)</f>
        <v>0</v>
      </c>
      <c r="T4927" s="327"/>
      <c r="U4927" s="326">
        <f>ROUND(SUMIF('DV-Bewegungsdaten'!B:B,$A4927,'DV-Bewegungsdaten'!D:D),3)</f>
        <v>0</v>
      </c>
      <c r="AK4927" s="390"/>
    </row>
    <row r="4928" spans="1:37" ht="15" customHeight="1" x14ac:dyDescent="0.25">
      <c r="A4928" s="127" t="s">
        <v>4918</v>
      </c>
      <c r="B4928" s="125" t="s">
        <v>990</v>
      </c>
      <c r="D4928" s="125" t="s">
        <v>4908</v>
      </c>
      <c r="I4928" s="126"/>
      <c r="J4928" s="317"/>
      <c r="K4928" s="323">
        <f>ROUND(SUMIF('VGT-Bewegungsdaten'!B:B,A4928,'VGT-Bewegungsdaten'!C:C),3)</f>
        <v>0</v>
      </c>
      <c r="N4928" s="376" t="s">
        <v>4929</v>
      </c>
      <c r="O4928" s="376" t="s">
        <v>4953</v>
      </c>
      <c r="P4928" s="326">
        <f>ROUND(SUMIF('AV-Bewegungsdaten'!B:B,A4928,'AV-Bewegungsdaten'!C:C),3)</f>
        <v>0</v>
      </c>
      <c r="T4928" s="327"/>
      <c r="U4928" s="326">
        <f>ROUND(SUMIF('DV-Bewegungsdaten'!B:B,$A4928,'DV-Bewegungsdaten'!D:D),3)</f>
        <v>0</v>
      </c>
      <c r="AK4928" s="390"/>
    </row>
    <row r="4929" spans="1:37" ht="15" customHeight="1" x14ac:dyDescent="0.25">
      <c r="A4929" s="127" t="s">
        <v>4917</v>
      </c>
      <c r="B4929" s="125" t="s">
        <v>1474</v>
      </c>
      <c r="D4929" s="125" t="s">
        <v>4908</v>
      </c>
      <c r="I4929" s="126"/>
      <c r="J4929" s="317"/>
      <c r="K4929" s="323">
        <f>ROUND(SUMIF('VGT-Bewegungsdaten'!B:B,A4929,'VGT-Bewegungsdaten'!C:C),3)</f>
        <v>0</v>
      </c>
      <c r="N4929" s="376" t="s">
        <v>4929</v>
      </c>
      <c r="O4929" s="376" t="s">
        <v>4954</v>
      </c>
      <c r="P4929" s="326">
        <f>ROUND(SUMIF('AV-Bewegungsdaten'!B:B,A4929,'AV-Bewegungsdaten'!C:C),3)</f>
        <v>0</v>
      </c>
      <c r="T4929" s="327"/>
      <c r="U4929" s="326">
        <f>ROUND(SUMIF('DV-Bewegungsdaten'!B:B,$A4929,'DV-Bewegungsdaten'!D:D),3)</f>
        <v>0</v>
      </c>
      <c r="AK4929" s="390"/>
    </row>
    <row r="4930" spans="1:37" ht="15" customHeight="1" x14ac:dyDescent="0.25">
      <c r="A4930" s="127" t="s">
        <v>4916</v>
      </c>
      <c r="B4930" s="125" t="s">
        <v>1487</v>
      </c>
      <c r="D4930" s="125" t="s">
        <v>4908</v>
      </c>
      <c r="I4930" s="126"/>
      <c r="J4930" s="317"/>
      <c r="K4930" s="323">
        <f>ROUND(SUMIF('VGT-Bewegungsdaten'!B:B,A4930,'VGT-Bewegungsdaten'!C:C),3)</f>
        <v>0</v>
      </c>
      <c r="N4930" s="376" t="s">
        <v>4929</v>
      </c>
      <c r="O4930" s="376" t="s">
        <v>4955</v>
      </c>
      <c r="P4930" s="326">
        <f>ROUND(SUMIF('AV-Bewegungsdaten'!B:B,A4930,'AV-Bewegungsdaten'!C:C),3)</f>
        <v>0</v>
      </c>
      <c r="T4930" s="327"/>
      <c r="U4930" s="326">
        <f>ROUND(SUMIF('DV-Bewegungsdaten'!B:B,$A4930,'DV-Bewegungsdaten'!D:D),3)</f>
        <v>0</v>
      </c>
      <c r="AK4930" s="390"/>
    </row>
    <row r="4931" spans="1:37" ht="15" customHeight="1" x14ac:dyDescent="0.25">
      <c r="A4931" s="127" t="s">
        <v>4915</v>
      </c>
      <c r="B4931" s="125" t="s">
        <v>77</v>
      </c>
      <c r="D4931" s="125" t="s">
        <v>4908</v>
      </c>
      <c r="I4931" s="126"/>
      <c r="J4931" s="317"/>
      <c r="K4931" s="323">
        <f>ROUND(SUMIF('VGT-Bewegungsdaten'!B:B,A4931,'VGT-Bewegungsdaten'!C:C),3)</f>
        <v>0</v>
      </c>
      <c r="N4931" s="376" t="s">
        <v>4929</v>
      </c>
      <c r="O4931" s="376" t="s">
        <v>4956</v>
      </c>
      <c r="P4931" s="326">
        <f>ROUND(SUMIF('AV-Bewegungsdaten'!B:B,A4931,'AV-Bewegungsdaten'!C:C),3)</f>
        <v>0</v>
      </c>
      <c r="T4931" s="327"/>
      <c r="U4931" s="326">
        <f>ROUND(SUMIF('DV-Bewegungsdaten'!B:B,$A4931,'DV-Bewegungsdaten'!D:D),3)</f>
        <v>0</v>
      </c>
      <c r="AK4931" s="390"/>
    </row>
    <row r="4932" spans="1:37" ht="15" customHeight="1" x14ac:dyDescent="0.25">
      <c r="A4932" s="127" t="s">
        <v>4914</v>
      </c>
      <c r="B4932" s="125" t="s">
        <v>2078</v>
      </c>
      <c r="D4932" s="125" t="s">
        <v>4908</v>
      </c>
      <c r="I4932" s="126"/>
      <c r="J4932" s="317"/>
      <c r="K4932" s="323">
        <f>ROUND(SUMIF('VGT-Bewegungsdaten'!B:B,A4932,'VGT-Bewegungsdaten'!C:C),3)</f>
        <v>0</v>
      </c>
      <c r="N4932" s="376" t="s">
        <v>4929</v>
      </c>
      <c r="O4932" s="376" t="s">
        <v>4957</v>
      </c>
      <c r="P4932" s="326">
        <f>ROUND(SUMIF('AV-Bewegungsdaten'!B:B,A4932,'AV-Bewegungsdaten'!C:C),3)</f>
        <v>0</v>
      </c>
      <c r="T4932" s="327"/>
      <c r="U4932" s="326">
        <f>ROUND(SUMIF('DV-Bewegungsdaten'!B:B,$A4932,'DV-Bewegungsdaten'!D:D),3)</f>
        <v>0</v>
      </c>
      <c r="AK4932" s="390"/>
    </row>
    <row r="4933" spans="1:37" ht="15" customHeight="1" x14ac:dyDescent="0.25">
      <c r="A4933" s="127" t="s">
        <v>4913</v>
      </c>
      <c r="B4933" s="125" t="s">
        <v>2079</v>
      </c>
      <c r="D4933" s="125" t="s">
        <v>4908</v>
      </c>
      <c r="I4933" s="126"/>
      <c r="J4933" s="317"/>
      <c r="K4933" s="323">
        <f>ROUND(SUMIF('VGT-Bewegungsdaten'!B:B,A4933,'VGT-Bewegungsdaten'!C:C),3)</f>
        <v>0</v>
      </c>
      <c r="N4933" s="376" t="s">
        <v>4929</v>
      </c>
      <c r="O4933" s="376" t="s">
        <v>4958</v>
      </c>
      <c r="P4933" s="326">
        <f>ROUND(SUMIF('AV-Bewegungsdaten'!B:B,A4933,'AV-Bewegungsdaten'!C:C),3)</f>
        <v>0</v>
      </c>
      <c r="T4933" s="327"/>
      <c r="U4933" s="326">
        <f>ROUND(SUMIF('DV-Bewegungsdaten'!B:B,$A4933,'DV-Bewegungsdaten'!D:D),3)</f>
        <v>0</v>
      </c>
      <c r="AK4933" s="390"/>
    </row>
    <row r="4934" spans="1:37" ht="15" customHeight="1" x14ac:dyDescent="0.25">
      <c r="A4934" s="127" t="s">
        <v>4912</v>
      </c>
      <c r="B4934" s="125" t="s">
        <v>152</v>
      </c>
      <c r="D4934" s="125" t="s">
        <v>4908</v>
      </c>
      <c r="I4934" s="126"/>
      <c r="J4934" s="317"/>
      <c r="K4934" s="323">
        <f>ROUND(SUMIF('VGT-Bewegungsdaten'!B:B,A4934,'VGT-Bewegungsdaten'!C:C),3)</f>
        <v>0</v>
      </c>
      <c r="N4934" s="376" t="s">
        <v>4929</v>
      </c>
      <c r="O4934" s="376" t="s">
        <v>4959</v>
      </c>
      <c r="P4934" s="326">
        <f>ROUND(SUMIF('AV-Bewegungsdaten'!B:B,A4934,'AV-Bewegungsdaten'!C:C),3)</f>
        <v>0</v>
      </c>
      <c r="T4934" s="327"/>
      <c r="U4934" s="326">
        <f>ROUND(SUMIF('DV-Bewegungsdaten'!B:B,$A4934,'DV-Bewegungsdaten'!D:D),3)</f>
        <v>0</v>
      </c>
      <c r="AK4934" s="390"/>
    </row>
    <row r="4935" spans="1:37" ht="15" customHeight="1" x14ac:dyDescent="0.25">
      <c r="A4935" s="127" t="s">
        <v>4911</v>
      </c>
      <c r="B4935" s="125" t="s">
        <v>159</v>
      </c>
      <c r="D4935" s="125" t="s">
        <v>4908</v>
      </c>
      <c r="I4935" s="126"/>
      <c r="J4935" s="317"/>
      <c r="K4935" s="323">
        <f>ROUND(SUMIF('VGT-Bewegungsdaten'!B:B,A4935,'VGT-Bewegungsdaten'!C:C),3)</f>
        <v>0</v>
      </c>
      <c r="N4935" s="376" t="s">
        <v>4929</v>
      </c>
      <c r="O4935" s="376" t="s">
        <v>4960</v>
      </c>
      <c r="P4935" s="326">
        <f>ROUND(SUMIF('AV-Bewegungsdaten'!B:B,A4935,'AV-Bewegungsdaten'!C:C),3)</f>
        <v>0</v>
      </c>
      <c r="T4935" s="327"/>
      <c r="U4935" s="326">
        <f>ROUND(SUMIF('DV-Bewegungsdaten'!B:B,$A4935,'DV-Bewegungsdaten'!D:D),3)</f>
        <v>0</v>
      </c>
      <c r="AK4935" s="390"/>
    </row>
    <row r="4936" spans="1:37" ht="15" customHeight="1" x14ac:dyDescent="0.25">
      <c r="A4936" s="127" t="s">
        <v>4910</v>
      </c>
      <c r="B4936" s="125" t="s">
        <v>2080</v>
      </c>
      <c r="D4936" s="125" t="s">
        <v>4908</v>
      </c>
      <c r="I4936" s="126"/>
      <c r="J4936" s="317"/>
      <c r="K4936" s="323">
        <f>ROUND(SUMIF('VGT-Bewegungsdaten'!B:B,A4936,'VGT-Bewegungsdaten'!C:C),3)</f>
        <v>0</v>
      </c>
      <c r="N4936" s="376" t="s">
        <v>4929</v>
      </c>
      <c r="O4936" s="376" t="s">
        <v>4961</v>
      </c>
      <c r="P4936" s="326">
        <f>ROUND(SUMIF('AV-Bewegungsdaten'!B:B,A4936,'AV-Bewegungsdaten'!C:C),3)</f>
        <v>0</v>
      </c>
      <c r="T4936" s="327"/>
      <c r="U4936" s="326">
        <f>ROUND(SUMIF('DV-Bewegungsdaten'!B:B,$A4936,'DV-Bewegungsdaten'!D:D),3)</f>
        <v>0</v>
      </c>
      <c r="AK4936" s="390"/>
    </row>
    <row r="4937" spans="1:37" ht="15" customHeight="1" x14ac:dyDescent="0.25">
      <c r="A4937" s="127" t="s">
        <v>4909</v>
      </c>
      <c r="B4937" s="125" t="s">
        <v>169</v>
      </c>
      <c r="D4937" s="125" t="s">
        <v>4908</v>
      </c>
      <c r="I4937" s="126"/>
      <c r="J4937" s="317"/>
      <c r="K4937" s="323">
        <f>ROUND(SUMIF('VGT-Bewegungsdaten'!B:B,A4937,'VGT-Bewegungsdaten'!C:C),3)</f>
        <v>0</v>
      </c>
      <c r="N4937" s="376" t="s">
        <v>4929</v>
      </c>
      <c r="O4937" s="376" t="s">
        <v>4962</v>
      </c>
      <c r="P4937" s="326">
        <f>ROUND(SUMIF('AV-Bewegungsdaten'!B:B,A4937,'AV-Bewegungsdaten'!C:C),3)</f>
        <v>0</v>
      </c>
      <c r="T4937" s="327"/>
      <c r="U4937" s="326">
        <f>ROUND(SUMIF('DV-Bewegungsdaten'!B:B,$A4937,'DV-Bewegungsdaten'!D:D),3)</f>
        <v>0</v>
      </c>
      <c r="AK4937" s="390"/>
    </row>
    <row r="4938" spans="1:37" ht="15" customHeight="1" x14ac:dyDescent="0.25">
      <c r="A4938" s="127" t="s">
        <v>4907</v>
      </c>
      <c r="B4938" s="125" t="s">
        <v>2076</v>
      </c>
      <c r="D4938" s="125" t="s">
        <v>4895</v>
      </c>
      <c r="I4938" s="126"/>
      <c r="J4938" s="317"/>
      <c r="N4938" s="376" t="s">
        <v>4933</v>
      </c>
      <c r="O4938" s="376" t="s">
        <v>4963</v>
      </c>
      <c r="T4938" s="327"/>
      <c r="U4938" s="326">
        <f>ROUND(SUMIF('DV-Bewegungsdaten'!B:B,$A4938,'DV-Bewegungsdaten'!D:D),3)</f>
        <v>0</v>
      </c>
      <c r="AK4938" s="390"/>
    </row>
    <row r="4939" spans="1:37" ht="15" customHeight="1" x14ac:dyDescent="0.25">
      <c r="A4939" s="127" t="s">
        <v>4906</v>
      </c>
      <c r="B4939" s="125" t="s">
        <v>2077</v>
      </c>
      <c r="D4939" s="125" t="s">
        <v>4895</v>
      </c>
      <c r="I4939" s="126"/>
      <c r="J4939" s="317"/>
      <c r="N4939" s="376" t="s">
        <v>4933</v>
      </c>
      <c r="O4939" s="376" t="s">
        <v>4964</v>
      </c>
      <c r="T4939" s="327"/>
      <c r="U4939" s="326">
        <f>ROUND(SUMIF('DV-Bewegungsdaten'!B:B,$A4939,'DV-Bewegungsdaten'!D:D),3)</f>
        <v>0</v>
      </c>
      <c r="AK4939" s="390"/>
    </row>
    <row r="4940" spans="1:37" ht="15" customHeight="1" x14ac:dyDescent="0.25">
      <c r="A4940" s="127" t="s">
        <v>4905</v>
      </c>
      <c r="B4940" s="125" t="s">
        <v>990</v>
      </c>
      <c r="D4940" s="125" t="s">
        <v>4895</v>
      </c>
      <c r="I4940" s="126"/>
      <c r="J4940" s="317"/>
      <c r="N4940" s="376" t="s">
        <v>4933</v>
      </c>
      <c r="O4940" s="376" t="s">
        <v>6350</v>
      </c>
      <c r="T4940" s="327"/>
      <c r="U4940" s="326">
        <f>ROUND(SUMIF('DV-Bewegungsdaten'!B:B,$A4940,'DV-Bewegungsdaten'!D:D),3)</f>
        <v>0</v>
      </c>
      <c r="AK4940" s="390"/>
    </row>
    <row r="4941" spans="1:37" ht="15" customHeight="1" x14ac:dyDescent="0.25">
      <c r="A4941" s="127" t="s">
        <v>4904</v>
      </c>
      <c r="B4941" s="125" t="s">
        <v>1474</v>
      </c>
      <c r="D4941" s="125" t="s">
        <v>4895</v>
      </c>
      <c r="I4941" s="126"/>
      <c r="J4941" s="317"/>
      <c r="N4941" s="376" t="s">
        <v>4933</v>
      </c>
      <c r="O4941" s="376" t="s">
        <v>6350</v>
      </c>
      <c r="T4941" s="327"/>
      <c r="U4941" s="326">
        <f>ROUND(SUMIF('DV-Bewegungsdaten'!B:B,$A4941,'DV-Bewegungsdaten'!D:D),3)</f>
        <v>0</v>
      </c>
      <c r="AK4941" s="390"/>
    </row>
    <row r="4942" spans="1:37" ht="15" customHeight="1" x14ac:dyDescent="0.25">
      <c r="A4942" s="127" t="s">
        <v>4903</v>
      </c>
      <c r="B4942" s="125" t="s">
        <v>1487</v>
      </c>
      <c r="D4942" s="125" t="s">
        <v>4895</v>
      </c>
      <c r="I4942" s="126"/>
      <c r="J4942" s="317"/>
      <c r="N4942" s="376" t="s">
        <v>4933</v>
      </c>
      <c r="O4942" s="376" t="s">
        <v>6350</v>
      </c>
      <c r="T4942" s="327"/>
      <c r="U4942" s="326">
        <f>ROUND(SUMIF('DV-Bewegungsdaten'!B:B,$A4942,'DV-Bewegungsdaten'!D:D),3)</f>
        <v>0</v>
      </c>
      <c r="AK4942" s="390"/>
    </row>
    <row r="4943" spans="1:37" ht="15" customHeight="1" x14ac:dyDescent="0.25">
      <c r="A4943" s="127" t="s">
        <v>4902</v>
      </c>
      <c r="B4943" s="125" t="s">
        <v>77</v>
      </c>
      <c r="D4943" s="125" t="s">
        <v>4895</v>
      </c>
      <c r="I4943" s="126"/>
      <c r="J4943" s="317"/>
      <c r="N4943" s="376" t="s">
        <v>4933</v>
      </c>
      <c r="O4943" s="376" t="s">
        <v>6350</v>
      </c>
      <c r="T4943" s="327"/>
      <c r="U4943" s="326">
        <f>ROUND(SUMIF('DV-Bewegungsdaten'!B:B,$A4943,'DV-Bewegungsdaten'!D:D),3)</f>
        <v>0</v>
      </c>
      <c r="AK4943" s="390"/>
    </row>
    <row r="4944" spans="1:37" ht="15" customHeight="1" x14ac:dyDescent="0.25">
      <c r="A4944" s="127" t="s">
        <v>4901</v>
      </c>
      <c r="B4944" s="125" t="s">
        <v>2078</v>
      </c>
      <c r="D4944" s="125" t="s">
        <v>4895</v>
      </c>
      <c r="I4944" s="126"/>
      <c r="J4944" s="317"/>
      <c r="N4944" s="376" t="s">
        <v>4933</v>
      </c>
      <c r="O4944" s="376" t="s">
        <v>4965</v>
      </c>
      <c r="T4944" s="327"/>
      <c r="U4944" s="326">
        <f>ROUND(SUMIF('DV-Bewegungsdaten'!B:B,$A4944,'DV-Bewegungsdaten'!D:D),3)</f>
        <v>0</v>
      </c>
      <c r="AK4944" s="390"/>
    </row>
    <row r="4945" spans="1:41" ht="15" customHeight="1" x14ac:dyDescent="0.25">
      <c r="A4945" s="127" t="s">
        <v>4900</v>
      </c>
      <c r="B4945" s="125" t="s">
        <v>2079</v>
      </c>
      <c r="D4945" s="125" t="s">
        <v>4895</v>
      </c>
      <c r="I4945" s="126"/>
      <c r="J4945" s="317"/>
      <c r="N4945" s="376" t="s">
        <v>4933</v>
      </c>
      <c r="O4945" s="376" t="s">
        <v>4966</v>
      </c>
      <c r="T4945" s="327"/>
      <c r="U4945" s="326">
        <f>ROUND(SUMIF('DV-Bewegungsdaten'!B:B,$A4945,'DV-Bewegungsdaten'!D:D),3)</f>
        <v>0</v>
      </c>
      <c r="AK4945" s="390"/>
    </row>
    <row r="4946" spans="1:41" ht="15" customHeight="1" x14ac:dyDescent="0.25">
      <c r="A4946" s="127" t="s">
        <v>4899</v>
      </c>
      <c r="B4946" s="125" t="s">
        <v>152</v>
      </c>
      <c r="D4946" s="125" t="s">
        <v>4895</v>
      </c>
      <c r="I4946" s="126"/>
      <c r="J4946" s="317"/>
      <c r="N4946" s="376" t="s">
        <v>4933</v>
      </c>
      <c r="O4946" s="376" t="s">
        <v>4966</v>
      </c>
      <c r="T4946" s="327"/>
      <c r="U4946" s="326">
        <f>ROUND(SUMIF('DV-Bewegungsdaten'!B:B,$A4946,'DV-Bewegungsdaten'!D:D),3)</f>
        <v>0</v>
      </c>
      <c r="AK4946" s="390"/>
    </row>
    <row r="4947" spans="1:41" ht="15" customHeight="1" x14ac:dyDescent="0.25">
      <c r="A4947" s="127" t="s">
        <v>4898</v>
      </c>
      <c r="B4947" s="125" t="s">
        <v>159</v>
      </c>
      <c r="D4947" s="125" t="s">
        <v>4895</v>
      </c>
      <c r="I4947" s="126"/>
      <c r="J4947" s="317"/>
      <c r="N4947" s="376" t="s">
        <v>4933</v>
      </c>
      <c r="O4947" s="376" t="s">
        <v>4966</v>
      </c>
      <c r="T4947" s="327"/>
      <c r="U4947" s="326">
        <f>ROUND(SUMIF('DV-Bewegungsdaten'!B:B,$A4947,'DV-Bewegungsdaten'!D:D),3)</f>
        <v>0</v>
      </c>
      <c r="AK4947" s="390"/>
    </row>
    <row r="4948" spans="1:41" ht="15" customHeight="1" x14ac:dyDescent="0.25">
      <c r="A4948" s="127" t="s">
        <v>4897</v>
      </c>
      <c r="B4948" s="125" t="s">
        <v>2080</v>
      </c>
      <c r="D4948" s="125" t="s">
        <v>4895</v>
      </c>
      <c r="I4948" s="126"/>
      <c r="J4948" s="317"/>
      <c r="N4948" s="376" t="s">
        <v>4933</v>
      </c>
      <c r="O4948" s="376" t="s">
        <v>4967</v>
      </c>
      <c r="T4948" s="327"/>
      <c r="U4948" s="326">
        <f>ROUND(SUMIF('DV-Bewegungsdaten'!B:B,$A4948,'DV-Bewegungsdaten'!D:D),3)</f>
        <v>0</v>
      </c>
      <c r="AK4948" s="390"/>
    </row>
    <row r="4949" spans="1:41" ht="15" customHeight="1" x14ac:dyDescent="0.25">
      <c r="A4949" s="127" t="s">
        <v>4896</v>
      </c>
      <c r="B4949" s="125" t="s">
        <v>169</v>
      </c>
      <c r="D4949" s="125" t="s">
        <v>4895</v>
      </c>
      <c r="I4949" s="126"/>
      <c r="J4949" s="317"/>
      <c r="N4949" s="376" t="s">
        <v>4933</v>
      </c>
      <c r="O4949" s="376" t="s">
        <v>4967</v>
      </c>
      <c r="T4949" s="327"/>
      <c r="U4949" s="326">
        <f>ROUND(SUMIF('DV-Bewegungsdaten'!B:B,$A4949,'DV-Bewegungsdaten'!D:D),3)</f>
        <v>0</v>
      </c>
      <c r="AK4949" s="390"/>
    </row>
    <row r="4950" spans="1:41" ht="15" customHeight="1" x14ac:dyDescent="0.25">
      <c r="A4950" s="127" t="s">
        <v>5712</v>
      </c>
      <c r="B4950" s="125" t="s">
        <v>2077</v>
      </c>
      <c r="D4950" s="125" t="s">
        <v>5222</v>
      </c>
      <c r="I4950" s="126"/>
      <c r="J4950" s="317"/>
      <c r="N4950" s="376" t="s">
        <v>5832</v>
      </c>
      <c r="O4950" s="376" t="s">
        <v>5718</v>
      </c>
      <c r="T4950" s="327"/>
      <c r="V4950" s="324">
        <f>ROUND(SUMIF('DV-Bewegungsdaten'!$B:$B,$A4950,'DV-Bewegungsdaten'!E:E),3)</f>
        <v>0</v>
      </c>
      <c r="AK4950" s="390"/>
    </row>
    <row r="4951" spans="1:41" ht="15" customHeight="1" x14ac:dyDescent="0.25">
      <c r="A4951" s="127" t="s">
        <v>5713</v>
      </c>
      <c r="B4951" s="125" t="s">
        <v>2077</v>
      </c>
      <c r="D4951" s="125" t="s">
        <v>5714</v>
      </c>
      <c r="I4951" s="126"/>
      <c r="J4951" s="317"/>
      <c r="N4951" s="376" t="s">
        <v>5833</v>
      </c>
      <c r="O4951" s="376" t="s">
        <v>5834</v>
      </c>
      <c r="T4951" s="327"/>
      <c r="V4951" s="324">
        <f>ROUND(SUMIF('DV-Bewegungsdaten'!$B:$B,$A4951,'DV-Bewegungsdaten'!E:E),3)</f>
        <v>0</v>
      </c>
      <c r="AK4951" s="390"/>
    </row>
    <row r="4952" spans="1:41" ht="15" customHeight="1" x14ac:dyDescent="0.25">
      <c r="A4952" s="127" t="s">
        <v>5715</v>
      </c>
      <c r="B4952" s="125" t="s">
        <v>2077</v>
      </c>
      <c r="D4952" s="125" t="s">
        <v>5716</v>
      </c>
      <c r="I4952" s="126"/>
      <c r="J4952" s="317"/>
      <c r="N4952" s="376" t="s">
        <v>5833</v>
      </c>
      <c r="O4952" s="376" t="s">
        <v>5834</v>
      </c>
      <c r="T4952" s="327"/>
      <c r="V4952" s="324">
        <f>ROUND(SUMIF('DV-Bewegungsdaten'!$B:$B,$A4952,'DV-Bewegungsdaten'!E:E),3)</f>
        <v>0</v>
      </c>
      <c r="AK4952" s="390"/>
    </row>
    <row r="4953" spans="1:41" ht="15" customHeight="1" x14ac:dyDescent="0.25">
      <c r="A4953" s="127" t="s">
        <v>4878</v>
      </c>
      <c r="B4953" s="125" t="s">
        <v>2076</v>
      </c>
      <c r="D4953" s="125" t="s">
        <v>4879</v>
      </c>
      <c r="F4953" s="126">
        <v>0</v>
      </c>
      <c r="H4953" s="126">
        <v>0</v>
      </c>
      <c r="I4953" s="126"/>
      <c r="J4953" s="317"/>
      <c r="K4953" s="323">
        <f>ROUND(SUMIF('VGT-Bewegungsdaten'!B:B,A4953,'VGT-Bewegungsdaten'!C:C),3)</f>
        <v>0</v>
      </c>
      <c r="L4953" s="324">
        <f>ROUND(SUMIF('VGT-Bewegungsdaten'!B:B,$A4953,'VGT-Bewegungsdaten'!D:D),2)</f>
        <v>0</v>
      </c>
      <c r="N4953" s="376" t="s">
        <v>4931</v>
      </c>
      <c r="O4953" s="376" t="s">
        <v>4939</v>
      </c>
      <c r="P4953" s="326">
        <f>ROUND(SUMIF('AV-Bewegungsdaten'!B:B,A4953,'AV-Bewegungsdaten'!C:C),3)</f>
        <v>0</v>
      </c>
      <c r="Q4953" s="324">
        <f>ROUND(SUMIF('AV-Bewegungsdaten'!B:B,$A4953,'AV-Bewegungsdaten'!D:D),2)</f>
        <v>0</v>
      </c>
      <c r="T4953" s="327"/>
      <c r="U4953" s="326">
        <f>ROUND(SUMIF('DV-Bewegungsdaten'!B:B,Kategorien!A4953,'DV-Bewegungsdaten'!D:D),3)</f>
        <v>0</v>
      </c>
      <c r="V4953" s="324">
        <f>ROUND(SUMIF('DV-Bewegungsdaten'!B:B,Kategorien!A4953,'DV-Bewegungsdaten'!E:E),3)</f>
        <v>0</v>
      </c>
      <c r="AD4953" s="390">
        <f t="shared" ref="AD4953:AO4959" si="1009">MAX(0,$G4953-AR$9)</f>
        <v>0</v>
      </c>
      <c r="AE4953" s="390">
        <f t="shared" si="1009"/>
        <v>0</v>
      </c>
      <c r="AF4953" s="390">
        <f t="shared" si="1009"/>
        <v>0</v>
      </c>
      <c r="AG4953" s="390">
        <f t="shared" si="1009"/>
        <v>0</v>
      </c>
      <c r="AH4953" s="390">
        <f t="shared" si="1009"/>
        <v>0</v>
      </c>
      <c r="AI4953" s="390">
        <f t="shared" si="1009"/>
        <v>0</v>
      </c>
      <c r="AJ4953" s="390">
        <f t="shared" si="1009"/>
        <v>0</v>
      </c>
      <c r="AK4953" s="390">
        <f t="shared" si="1009"/>
        <v>0</v>
      </c>
      <c r="AL4953" s="390">
        <f t="shared" si="1009"/>
        <v>0</v>
      </c>
      <c r="AM4953" s="390">
        <f t="shared" si="1009"/>
        <v>0</v>
      </c>
      <c r="AN4953" s="390">
        <f t="shared" si="1009"/>
        <v>0</v>
      </c>
      <c r="AO4953" s="390">
        <f t="shared" si="1009"/>
        <v>0</v>
      </c>
    </row>
    <row r="4954" spans="1:41" ht="15" customHeight="1" x14ac:dyDescent="0.25">
      <c r="A4954" s="127" t="s">
        <v>4880</v>
      </c>
      <c r="B4954" s="125" t="s">
        <v>2077</v>
      </c>
      <c r="D4954" s="125" t="s">
        <v>4879</v>
      </c>
      <c r="F4954" s="126">
        <v>0</v>
      </c>
      <c r="H4954" s="126">
        <v>0</v>
      </c>
      <c r="I4954" s="126"/>
      <c r="J4954" s="317"/>
      <c r="K4954" s="323">
        <f>ROUND(SUMIF('VGT-Bewegungsdaten'!B:B,A4954,'VGT-Bewegungsdaten'!C:C),3)</f>
        <v>0</v>
      </c>
      <c r="L4954" s="324">
        <f>ROUND(SUMIF('VGT-Bewegungsdaten'!B:B,$A4954,'VGT-Bewegungsdaten'!D:D),2)</f>
        <v>0</v>
      </c>
      <c r="N4954" s="376" t="s">
        <v>4931</v>
      </c>
      <c r="O4954" s="376" t="s">
        <v>4940</v>
      </c>
      <c r="P4954" s="326">
        <f>ROUND(SUMIF('AV-Bewegungsdaten'!B:B,A4954,'AV-Bewegungsdaten'!C:C),3)</f>
        <v>0</v>
      </c>
      <c r="Q4954" s="324">
        <f>ROUND(SUMIF('AV-Bewegungsdaten'!B:B,$A4954,'AV-Bewegungsdaten'!D:D),2)</f>
        <v>0</v>
      </c>
      <c r="T4954" s="327"/>
      <c r="U4954" s="326">
        <f>ROUND(SUMIF('DV-Bewegungsdaten'!B:B,Kategorien!A4954,'DV-Bewegungsdaten'!D:D),3)</f>
        <v>0</v>
      </c>
      <c r="V4954" s="324">
        <f>ROUND(SUMIF('DV-Bewegungsdaten'!B:B,Kategorien!A4954,'DV-Bewegungsdaten'!E:E),3)</f>
        <v>0</v>
      </c>
      <c r="AD4954" s="390">
        <f t="shared" si="1009"/>
        <v>0</v>
      </c>
      <c r="AE4954" s="390">
        <f t="shared" si="1009"/>
        <v>0</v>
      </c>
      <c r="AF4954" s="390">
        <f t="shared" si="1009"/>
        <v>0</v>
      </c>
      <c r="AG4954" s="390">
        <f t="shared" si="1009"/>
        <v>0</v>
      </c>
      <c r="AH4954" s="390">
        <f t="shared" si="1009"/>
        <v>0</v>
      </c>
      <c r="AI4954" s="390">
        <f t="shared" si="1009"/>
        <v>0</v>
      </c>
      <c r="AJ4954" s="390">
        <f t="shared" si="1009"/>
        <v>0</v>
      </c>
      <c r="AK4954" s="390">
        <f t="shared" si="1009"/>
        <v>0</v>
      </c>
      <c r="AL4954" s="390">
        <f t="shared" si="1009"/>
        <v>0</v>
      </c>
      <c r="AM4954" s="390">
        <f t="shared" si="1009"/>
        <v>0</v>
      </c>
      <c r="AN4954" s="390">
        <f t="shared" si="1009"/>
        <v>0</v>
      </c>
      <c r="AO4954" s="390">
        <f t="shared" si="1009"/>
        <v>0</v>
      </c>
    </row>
    <row r="4955" spans="1:41" ht="15" customHeight="1" x14ac:dyDescent="0.25">
      <c r="A4955" s="127" t="s">
        <v>4881</v>
      </c>
      <c r="B4955" s="125" t="s">
        <v>990</v>
      </c>
      <c r="D4955" s="125" t="s">
        <v>4879</v>
      </c>
      <c r="F4955" s="126">
        <v>0</v>
      </c>
      <c r="H4955" s="126">
        <v>0</v>
      </c>
      <c r="I4955" s="126"/>
      <c r="J4955" s="317"/>
      <c r="K4955" s="323">
        <f>ROUND(SUMIF('VGT-Bewegungsdaten'!B:B,A4955,'VGT-Bewegungsdaten'!C:C),3)</f>
        <v>0</v>
      </c>
      <c r="L4955" s="324">
        <f>ROUND(SUMIF('VGT-Bewegungsdaten'!B:B,$A4955,'VGT-Bewegungsdaten'!D:D),2)</f>
        <v>0</v>
      </c>
      <c r="N4955" s="376" t="s">
        <v>4931</v>
      </c>
      <c r="O4955" s="376" t="s">
        <v>4941</v>
      </c>
      <c r="P4955" s="326">
        <f>ROUND(SUMIF('AV-Bewegungsdaten'!B:B,A4955,'AV-Bewegungsdaten'!C:C),3)</f>
        <v>0</v>
      </c>
      <c r="Q4955" s="324">
        <f>ROUND(SUMIF('AV-Bewegungsdaten'!B:B,$A4955,'AV-Bewegungsdaten'!D:D),2)</f>
        <v>0</v>
      </c>
      <c r="T4955" s="327"/>
      <c r="U4955" s="326">
        <f>ROUND(SUMIF('DV-Bewegungsdaten'!B:B,Kategorien!A4955,'DV-Bewegungsdaten'!D:D),3)</f>
        <v>0</v>
      </c>
      <c r="V4955" s="324">
        <f>ROUND(SUMIF('DV-Bewegungsdaten'!B:B,Kategorien!A4955,'DV-Bewegungsdaten'!E:E),3)</f>
        <v>0</v>
      </c>
      <c r="AD4955" s="390">
        <f t="shared" si="1009"/>
        <v>0</v>
      </c>
      <c r="AE4955" s="390">
        <f t="shared" si="1009"/>
        <v>0</v>
      </c>
      <c r="AF4955" s="390">
        <f t="shared" si="1009"/>
        <v>0</v>
      </c>
      <c r="AG4955" s="390">
        <f t="shared" si="1009"/>
        <v>0</v>
      </c>
      <c r="AH4955" s="390">
        <f t="shared" si="1009"/>
        <v>0</v>
      </c>
      <c r="AI4955" s="390">
        <f t="shared" si="1009"/>
        <v>0</v>
      </c>
      <c r="AJ4955" s="390">
        <f t="shared" si="1009"/>
        <v>0</v>
      </c>
      <c r="AK4955" s="390">
        <f t="shared" si="1009"/>
        <v>0</v>
      </c>
      <c r="AL4955" s="390">
        <f t="shared" si="1009"/>
        <v>0</v>
      </c>
      <c r="AM4955" s="390">
        <f t="shared" si="1009"/>
        <v>0</v>
      </c>
      <c r="AN4955" s="390">
        <f t="shared" si="1009"/>
        <v>0</v>
      </c>
      <c r="AO4955" s="390">
        <f t="shared" si="1009"/>
        <v>0</v>
      </c>
    </row>
    <row r="4956" spans="1:41" ht="15" customHeight="1" x14ac:dyDescent="0.25">
      <c r="A4956" s="127" t="s">
        <v>4882</v>
      </c>
      <c r="B4956" s="125" t="s">
        <v>1474</v>
      </c>
      <c r="D4956" s="125" t="s">
        <v>4879</v>
      </c>
      <c r="F4956" s="126">
        <v>0</v>
      </c>
      <c r="H4956" s="126">
        <v>0</v>
      </c>
      <c r="I4956" s="126"/>
      <c r="J4956" s="317"/>
      <c r="K4956" s="323">
        <f>ROUND(SUMIF('VGT-Bewegungsdaten'!B:B,A4956,'VGT-Bewegungsdaten'!C:C),3)</f>
        <v>0</v>
      </c>
      <c r="L4956" s="324">
        <f>ROUND(SUMIF('VGT-Bewegungsdaten'!B:B,$A4956,'VGT-Bewegungsdaten'!D:D),2)</f>
        <v>0</v>
      </c>
      <c r="N4956" s="376" t="s">
        <v>4931</v>
      </c>
      <c r="O4956" s="376" t="s">
        <v>4942</v>
      </c>
      <c r="P4956" s="326">
        <f>ROUND(SUMIF('AV-Bewegungsdaten'!B:B,A4956,'AV-Bewegungsdaten'!C:C),3)</f>
        <v>0</v>
      </c>
      <c r="Q4956" s="324">
        <f>ROUND(SUMIF('AV-Bewegungsdaten'!B:B,$A4956,'AV-Bewegungsdaten'!D:D),2)</f>
        <v>0</v>
      </c>
      <c r="T4956" s="327"/>
      <c r="U4956" s="326">
        <f>ROUND(SUMIF('DV-Bewegungsdaten'!B:B,Kategorien!A4956,'DV-Bewegungsdaten'!D:D),3)</f>
        <v>0</v>
      </c>
      <c r="V4956" s="324">
        <f>ROUND(SUMIF('DV-Bewegungsdaten'!B:B,Kategorien!A4956,'DV-Bewegungsdaten'!E:E),3)</f>
        <v>0</v>
      </c>
      <c r="AD4956" s="390">
        <f t="shared" si="1009"/>
        <v>0</v>
      </c>
      <c r="AE4956" s="390">
        <f t="shared" si="1009"/>
        <v>0</v>
      </c>
      <c r="AF4956" s="390">
        <f t="shared" si="1009"/>
        <v>0</v>
      </c>
      <c r="AG4956" s="390">
        <f t="shared" si="1009"/>
        <v>0</v>
      </c>
      <c r="AH4956" s="390">
        <f t="shared" si="1009"/>
        <v>0</v>
      </c>
      <c r="AI4956" s="390">
        <f t="shared" si="1009"/>
        <v>0</v>
      </c>
      <c r="AJ4956" s="390">
        <f t="shared" si="1009"/>
        <v>0</v>
      </c>
      <c r="AK4956" s="390">
        <f t="shared" si="1009"/>
        <v>0</v>
      </c>
      <c r="AL4956" s="390">
        <f t="shared" si="1009"/>
        <v>0</v>
      </c>
      <c r="AM4956" s="390">
        <f t="shared" si="1009"/>
        <v>0</v>
      </c>
      <c r="AN4956" s="390">
        <f t="shared" si="1009"/>
        <v>0</v>
      </c>
      <c r="AO4956" s="390">
        <f t="shared" si="1009"/>
        <v>0</v>
      </c>
    </row>
    <row r="4957" spans="1:41" ht="15" customHeight="1" x14ac:dyDescent="0.25">
      <c r="A4957" s="127" t="s">
        <v>4883</v>
      </c>
      <c r="B4957" s="125" t="s">
        <v>1487</v>
      </c>
      <c r="D4957" s="125" t="s">
        <v>4879</v>
      </c>
      <c r="F4957" s="126">
        <v>0</v>
      </c>
      <c r="H4957" s="126">
        <v>0</v>
      </c>
      <c r="I4957" s="126"/>
      <c r="J4957" s="317"/>
      <c r="K4957" s="323">
        <f>ROUND(SUMIF('VGT-Bewegungsdaten'!B:B,A4957,'VGT-Bewegungsdaten'!C:C),3)</f>
        <v>0</v>
      </c>
      <c r="L4957" s="324">
        <f>ROUND(SUMIF('VGT-Bewegungsdaten'!B:B,$A4957,'VGT-Bewegungsdaten'!D:D),2)</f>
        <v>0</v>
      </c>
      <c r="N4957" s="376" t="s">
        <v>4931</v>
      </c>
      <c r="O4957" s="376" t="s">
        <v>4943</v>
      </c>
      <c r="P4957" s="326">
        <f>ROUND(SUMIF('AV-Bewegungsdaten'!B:B,A4957,'AV-Bewegungsdaten'!C:C),3)</f>
        <v>0</v>
      </c>
      <c r="Q4957" s="324">
        <f>ROUND(SUMIF('AV-Bewegungsdaten'!B:B,$A4957,'AV-Bewegungsdaten'!D:D),2)</f>
        <v>0</v>
      </c>
      <c r="T4957" s="327"/>
      <c r="U4957" s="326">
        <f>ROUND(SUMIF('DV-Bewegungsdaten'!B:B,Kategorien!A4957,'DV-Bewegungsdaten'!D:D),3)</f>
        <v>0</v>
      </c>
      <c r="V4957" s="324">
        <f>ROUND(SUMIF('DV-Bewegungsdaten'!B:B,Kategorien!A4957,'DV-Bewegungsdaten'!E:E),3)</f>
        <v>0</v>
      </c>
      <c r="AD4957" s="390">
        <f t="shared" si="1009"/>
        <v>0</v>
      </c>
      <c r="AE4957" s="390">
        <f t="shared" si="1009"/>
        <v>0</v>
      </c>
      <c r="AF4957" s="390">
        <f t="shared" si="1009"/>
        <v>0</v>
      </c>
      <c r="AG4957" s="390">
        <f t="shared" si="1009"/>
        <v>0</v>
      </c>
      <c r="AH4957" s="390">
        <f t="shared" si="1009"/>
        <v>0</v>
      </c>
      <c r="AI4957" s="390">
        <f t="shared" si="1009"/>
        <v>0</v>
      </c>
      <c r="AJ4957" s="390">
        <f t="shared" si="1009"/>
        <v>0</v>
      </c>
      <c r="AK4957" s="390">
        <f t="shared" si="1009"/>
        <v>0</v>
      </c>
      <c r="AL4957" s="390">
        <f t="shared" si="1009"/>
        <v>0</v>
      </c>
      <c r="AM4957" s="390">
        <f t="shared" si="1009"/>
        <v>0</v>
      </c>
      <c r="AN4957" s="390">
        <f t="shared" si="1009"/>
        <v>0</v>
      </c>
      <c r="AO4957" s="390">
        <f t="shared" si="1009"/>
        <v>0</v>
      </c>
    </row>
    <row r="4958" spans="1:41" ht="15" customHeight="1" x14ac:dyDescent="0.25">
      <c r="A4958" s="127" t="s">
        <v>4884</v>
      </c>
      <c r="B4958" s="125" t="s">
        <v>77</v>
      </c>
      <c r="D4958" s="125" t="s">
        <v>4879</v>
      </c>
      <c r="F4958" s="126">
        <v>0</v>
      </c>
      <c r="H4958" s="126">
        <v>0</v>
      </c>
      <c r="I4958" s="126"/>
      <c r="J4958" s="317"/>
      <c r="K4958" s="323">
        <f>ROUND(SUMIF('VGT-Bewegungsdaten'!B:B,A4958,'VGT-Bewegungsdaten'!C:C),3)</f>
        <v>0</v>
      </c>
      <c r="L4958" s="324">
        <f>ROUND(SUMIF('VGT-Bewegungsdaten'!B:B,$A4958,'VGT-Bewegungsdaten'!D:D),2)</f>
        <v>0</v>
      </c>
      <c r="N4958" s="376" t="s">
        <v>4931</v>
      </c>
      <c r="O4958" s="376" t="s">
        <v>4944</v>
      </c>
      <c r="P4958" s="326">
        <f>ROUND(SUMIF('AV-Bewegungsdaten'!B:B,A4958,'AV-Bewegungsdaten'!C:C),3)</f>
        <v>0</v>
      </c>
      <c r="Q4958" s="324">
        <f>ROUND(SUMIF('AV-Bewegungsdaten'!B:B,$A4958,'AV-Bewegungsdaten'!D:D),2)</f>
        <v>0</v>
      </c>
      <c r="T4958" s="327"/>
      <c r="U4958" s="326">
        <f>ROUND(SUMIF('DV-Bewegungsdaten'!B:B,Kategorien!A4958,'DV-Bewegungsdaten'!D:D),3)</f>
        <v>0</v>
      </c>
      <c r="V4958" s="324">
        <f>ROUND(SUMIF('DV-Bewegungsdaten'!B:B,Kategorien!A4958,'DV-Bewegungsdaten'!E:E),3)</f>
        <v>0</v>
      </c>
      <c r="AD4958" s="390">
        <f t="shared" si="1009"/>
        <v>0</v>
      </c>
      <c r="AE4958" s="390">
        <f t="shared" si="1009"/>
        <v>0</v>
      </c>
      <c r="AF4958" s="390">
        <f t="shared" si="1009"/>
        <v>0</v>
      </c>
      <c r="AG4958" s="390">
        <f t="shared" si="1009"/>
        <v>0</v>
      </c>
      <c r="AH4958" s="390">
        <f t="shared" si="1009"/>
        <v>0</v>
      </c>
      <c r="AI4958" s="390">
        <f t="shared" si="1009"/>
        <v>0</v>
      </c>
      <c r="AJ4958" s="390">
        <f t="shared" si="1009"/>
        <v>0</v>
      </c>
      <c r="AK4958" s="390">
        <f t="shared" si="1009"/>
        <v>0</v>
      </c>
      <c r="AL4958" s="390">
        <f t="shared" si="1009"/>
        <v>0</v>
      </c>
      <c r="AM4958" s="390">
        <f t="shared" si="1009"/>
        <v>0</v>
      </c>
      <c r="AN4958" s="390">
        <f t="shared" si="1009"/>
        <v>0</v>
      </c>
      <c r="AO4958" s="390">
        <f t="shared" si="1009"/>
        <v>0</v>
      </c>
    </row>
    <row r="4959" spans="1:41" ht="15" customHeight="1" x14ac:dyDescent="0.25">
      <c r="A4959" s="127" t="s">
        <v>4885</v>
      </c>
      <c r="B4959" s="125" t="s">
        <v>2078</v>
      </c>
      <c r="D4959" s="125" t="s">
        <v>4879</v>
      </c>
      <c r="F4959" s="126">
        <v>0</v>
      </c>
      <c r="H4959" s="126">
        <v>0</v>
      </c>
      <c r="I4959" s="126"/>
      <c r="J4959" s="317"/>
      <c r="K4959" s="323">
        <f>ROUND(SUMIF('VGT-Bewegungsdaten'!B:B,A4959,'VGT-Bewegungsdaten'!C:C),3)</f>
        <v>0</v>
      </c>
      <c r="L4959" s="324">
        <f>ROUND(SUMIF('VGT-Bewegungsdaten'!B:B,$A4959,'VGT-Bewegungsdaten'!D:D),2)</f>
        <v>0</v>
      </c>
      <c r="N4959" s="376" t="s">
        <v>4931</v>
      </c>
      <c r="O4959" s="376" t="s">
        <v>4945</v>
      </c>
      <c r="P4959" s="326">
        <f>ROUND(SUMIF('AV-Bewegungsdaten'!B:B,A4959,'AV-Bewegungsdaten'!C:C),3)</f>
        <v>0</v>
      </c>
      <c r="Q4959" s="324">
        <f>ROUND(SUMIF('AV-Bewegungsdaten'!B:B,$A4959,'AV-Bewegungsdaten'!D:D),2)</f>
        <v>0</v>
      </c>
      <c r="T4959" s="327"/>
      <c r="U4959" s="326">
        <f>ROUND(SUMIF('DV-Bewegungsdaten'!B:B,Kategorien!A4959,'DV-Bewegungsdaten'!D:D),3)</f>
        <v>0</v>
      </c>
      <c r="V4959" s="324">
        <f>ROUND(SUMIF('DV-Bewegungsdaten'!B:B,Kategorien!A4959,'DV-Bewegungsdaten'!E:E),3)</f>
        <v>0</v>
      </c>
      <c r="AD4959" s="390">
        <f t="shared" si="1009"/>
        <v>0</v>
      </c>
      <c r="AE4959" s="390">
        <f t="shared" si="1009"/>
        <v>0</v>
      </c>
      <c r="AF4959" s="390">
        <f t="shared" si="1009"/>
        <v>0</v>
      </c>
      <c r="AG4959" s="390">
        <f t="shared" si="1009"/>
        <v>0</v>
      </c>
      <c r="AH4959" s="390">
        <f t="shared" si="1009"/>
        <v>0</v>
      </c>
      <c r="AI4959" s="390">
        <f t="shared" si="1009"/>
        <v>0</v>
      </c>
      <c r="AJ4959" s="390">
        <f t="shared" si="1009"/>
        <v>0</v>
      </c>
      <c r="AK4959" s="390">
        <f t="shared" si="1009"/>
        <v>0</v>
      </c>
      <c r="AL4959" s="390">
        <f t="shared" si="1009"/>
        <v>0</v>
      </c>
      <c r="AM4959" s="390">
        <f t="shared" si="1009"/>
        <v>0</v>
      </c>
      <c r="AN4959" s="390">
        <f t="shared" si="1009"/>
        <v>0</v>
      </c>
      <c r="AO4959" s="390">
        <f t="shared" si="1009"/>
        <v>0</v>
      </c>
    </row>
    <row r="4960" spans="1:41" ht="15" customHeight="1" x14ac:dyDescent="0.25">
      <c r="A4960" s="127" t="s">
        <v>4886</v>
      </c>
      <c r="B4960" s="125" t="s">
        <v>2079</v>
      </c>
      <c r="D4960" s="125" t="s">
        <v>4879</v>
      </c>
      <c r="F4960" s="126">
        <v>0</v>
      </c>
      <c r="H4960" s="126">
        <v>0</v>
      </c>
      <c r="I4960" s="126"/>
      <c r="J4960" s="317"/>
      <c r="K4960" s="323">
        <f>ROUND(SUMIF('VGT-Bewegungsdaten'!B:B,A4960,'VGT-Bewegungsdaten'!C:C),3)</f>
        <v>0</v>
      </c>
      <c r="L4960" s="324">
        <f>ROUND(SUMIF('VGT-Bewegungsdaten'!B:B,$A4960,'VGT-Bewegungsdaten'!D:D),2)</f>
        <v>0</v>
      </c>
      <c r="N4960" s="376" t="s">
        <v>4931</v>
      </c>
      <c r="O4960" s="376" t="s">
        <v>4946</v>
      </c>
      <c r="P4960" s="326">
        <f>ROUND(SUMIF('AV-Bewegungsdaten'!B:B,A4960,'AV-Bewegungsdaten'!C:C),3)</f>
        <v>0</v>
      </c>
      <c r="Q4960" s="324">
        <f>ROUND(SUMIF('AV-Bewegungsdaten'!B:B,$A4960,'AV-Bewegungsdaten'!D:D),2)</f>
        <v>0</v>
      </c>
      <c r="T4960" s="327"/>
      <c r="U4960" s="326">
        <f>ROUND(SUMIF('DV-Bewegungsdaten'!B:B,Kategorien!A4960,'DV-Bewegungsdaten'!D:D),3)</f>
        <v>0</v>
      </c>
      <c r="V4960" s="324">
        <f>ROUND(SUMIF('DV-Bewegungsdaten'!B:B,Kategorien!A4960,'DV-Bewegungsdaten'!E:E),3)</f>
        <v>0</v>
      </c>
      <c r="AD4960" s="390">
        <f>MAX(0,$G4960-AR$3)</f>
        <v>0</v>
      </c>
      <c r="AE4960" s="390">
        <f t="shared" ref="AE4960:AO4964" si="1010">MAX(0,$G4960-AS$9)</f>
        <v>0</v>
      </c>
      <c r="AF4960" s="390">
        <f t="shared" si="1010"/>
        <v>0</v>
      </c>
      <c r="AG4960" s="390">
        <f t="shared" si="1010"/>
        <v>0</v>
      </c>
      <c r="AH4960" s="390">
        <f t="shared" si="1010"/>
        <v>0</v>
      </c>
      <c r="AI4960" s="390">
        <f t="shared" si="1010"/>
        <v>0</v>
      </c>
      <c r="AJ4960" s="390">
        <f t="shared" si="1010"/>
        <v>0</v>
      </c>
      <c r="AK4960" s="390">
        <f t="shared" si="1010"/>
        <v>0</v>
      </c>
      <c r="AL4960" s="390">
        <f t="shared" si="1010"/>
        <v>0</v>
      </c>
      <c r="AM4960" s="390">
        <f t="shared" si="1010"/>
        <v>0</v>
      </c>
      <c r="AN4960" s="390">
        <f t="shared" si="1010"/>
        <v>0</v>
      </c>
      <c r="AO4960" s="390">
        <f t="shared" si="1010"/>
        <v>0</v>
      </c>
    </row>
    <row r="4961" spans="1:41" ht="15" customHeight="1" x14ac:dyDescent="0.25">
      <c r="A4961" s="127" t="s">
        <v>4887</v>
      </c>
      <c r="B4961" s="125" t="s">
        <v>152</v>
      </c>
      <c r="D4961" s="125" t="s">
        <v>4879</v>
      </c>
      <c r="F4961" s="126">
        <v>0</v>
      </c>
      <c r="H4961" s="126">
        <v>0</v>
      </c>
      <c r="I4961" s="126"/>
      <c r="J4961" s="317"/>
      <c r="K4961" s="323">
        <f>ROUND(SUMIF('VGT-Bewegungsdaten'!B:B,A4961,'VGT-Bewegungsdaten'!C:C),3)</f>
        <v>0</v>
      </c>
      <c r="L4961" s="324">
        <f>ROUND(SUMIF('VGT-Bewegungsdaten'!B:B,$A4961,'VGT-Bewegungsdaten'!D:D),2)</f>
        <v>0</v>
      </c>
      <c r="N4961" s="376" t="s">
        <v>4931</v>
      </c>
      <c r="O4961" s="376" t="s">
        <v>4947</v>
      </c>
      <c r="P4961" s="326">
        <f>ROUND(SUMIF('AV-Bewegungsdaten'!B:B,A4961,'AV-Bewegungsdaten'!C:C),3)</f>
        <v>0</v>
      </c>
      <c r="Q4961" s="324">
        <f>ROUND(SUMIF('AV-Bewegungsdaten'!B:B,$A4961,'AV-Bewegungsdaten'!D:D),2)</f>
        <v>0</v>
      </c>
      <c r="T4961" s="327"/>
      <c r="U4961" s="326">
        <f>ROUND(SUMIF('DV-Bewegungsdaten'!B:B,Kategorien!A4961,'DV-Bewegungsdaten'!D:D),3)</f>
        <v>0</v>
      </c>
      <c r="V4961" s="324">
        <f>ROUND(SUMIF('DV-Bewegungsdaten'!B:B,Kategorien!A4961,'DV-Bewegungsdaten'!E:E),3)</f>
        <v>0</v>
      </c>
      <c r="AD4961" s="390">
        <f>MAX(0,$G4961-AR$3)</f>
        <v>0</v>
      </c>
      <c r="AE4961" s="390">
        <f t="shared" si="1010"/>
        <v>0</v>
      </c>
      <c r="AF4961" s="390">
        <f t="shared" si="1010"/>
        <v>0</v>
      </c>
      <c r="AG4961" s="390">
        <f t="shared" si="1010"/>
        <v>0</v>
      </c>
      <c r="AH4961" s="390">
        <f t="shared" si="1010"/>
        <v>0</v>
      </c>
      <c r="AI4961" s="390">
        <f t="shared" si="1010"/>
        <v>0</v>
      </c>
      <c r="AJ4961" s="390">
        <f t="shared" si="1010"/>
        <v>0</v>
      </c>
      <c r="AK4961" s="390">
        <f t="shared" si="1010"/>
        <v>0</v>
      </c>
      <c r="AL4961" s="390">
        <f t="shared" si="1010"/>
        <v>0</v>
      </c>
      <c r="AM4961" s="390">
        <f t="shared" si="1010"/>
        <v>0</v>
      </c>
      <c r="AN4961" s="390">
        <f t="shared" si="1010"/>
        <v>0</v>
      </c>
      <c r="AO4961" s="390">
        <f t="shared" si="1010"/>
        <v>0</v>
      </c>
    </row>
    <row r="4962" spans="1:41" ht="15" customHeight="1" x14ac:dyDescent="0.25">
      <c r="A4962" s="127" t="s">
        <v>4888</v>
      </c>
      <c r="B4962" s="125" t="s">
        <v>159</v>
      </c>
      <c r="D4962" s="125" t="s">
        <v>4879</v>
      </c>
      <c r="F4962" s="126">
        <v>0</v>
      </c>
      <c r="H4962" s="126">
        <v>0</v>
      </c>
      <c r="I4962" s="126"/>
      <c r="J4962" s="317"/>
      <c r="K4962" s="323">
        <f>ROUND(SUMIF('VGT-Bewegungsdaten'!B:B,A4962,'VGT-Bewegungsdaten'!C:C),3)</f>
        <v>0</v>
      </c>
      <c r="L4962" s="324">
        <f>ROUND(SUMIF('VGT-Bewegungsdaten'!B:B,$A4962,'VGT-Bewegungsdaten'!D:D),2)</f>
        <v>0</v>
      </c>
      <c r="N4962" s="376" t="s">
        <v>4931</v>
      </c>
      <c r="O4962" s="376" t="s">
        <v>4948</v>
      </c>
      <c r="P4962" s="326">
        <f>ROUND(SUMIF('AV-Bewegungsdaten'!B:B,A4962,'AV-Bewegungsdaten'!C:C),3)</f>
        <v>0</v>
      </c>
      <c r="Q4962" s="324">
        <f>ROUND(SUMIF('AV-Bewegungsdaten'!B:B,$A4962,'AV-Bewegungsdaten'!D:D),2)</f>
        <v>0</v>
      </c>
      <c r="T4962" s="327"/>
      <c r="U4962" s="326">
        <f>ROUND(SUMIF('DV-Bewegungsdaten'!B:B,Kategorien!A4962,'DV-Bewegungsdaten'!D:D),3)</f>
        <v>0</v>
      </c>
      <c r="V4962" s="324">
        <f>ROUND(SUMIF('DV-Bewegungsdaten'!B:B,Kategorien!A4962,'DV-Bewegungsdaten'!E:E),3)</f>
        <v>0</v>
      </c>
      <c r="AD4962" s="390">
        <f>MAX(0,$G4962-AR$3)</f>
        <v>0</v>
      </c>
      <c r="AE4962" s="390">
        <f t="shared" si="1010"/>
        <v>0</v>
      </c>
      <c r="AF4962" s="390">
        <f t="shared" si="1010"/>
        <v>0</v>
      </c>
      <c r="AG4962" s="390">
        <f t="shared" si="1010"/>
        <v>0</v>
      </c>
      <c r="AH4962" s="390">
        <f t="shared" si="1010"/>
        <v>0</v>
      </c>
      <c r="AI4962" s="390">
        <f t="shared" si="1010"/>
        <v>0</v>
      </c>
      <c r="AJ4962" s="390">
        <f t="shared" si="1010"/>
        <v>0</v>
      </c>
      <c r="AK4962" s="390">
        <f t="shared" si="1010"/>
        <v>0</v>
      </c>
      <c r="AL4962" s="390">
        <f t="shared" si="1010"/>
        <v>0</v>
      </c>
      <c r="AM4962" s="390">
        <f t="shared" si="1010"/>
        <v>0</v>
      </c>
      <c r="AN4962" s="390">
        <f t="shared" si="1010"/>
        <v>0</v>
      </c>
      <c r="AO4962" s="390">
        <f t="shared" si="1010"/>
        <v>0</v>
      </c>
    </row>
    <row r="4963" spans="1:41" ht="15" customHeight="1" x14ac:dyDescent="0.25">
      <c r="A4963" s="127" t="s">
        <v>4889</v>
      </c>
      <c r="B4963" s="125" t="s">
        <v>2080</v>
      </c>
      <c r="D4963" s="125" t="s">
        <v>4879</v>
      </c>
      <c r="F4963" s="126">
        <v>0</v>
      </c>
      <c r="H4963" s="126">
        <v>0</v>
      </c>
      <c r="I4963" s="126"/>
      <c r="J4963" s="317"/>
      <c r="K4963" s="323">
        <f>ROUND(SUMIF('VGT-Bewegungsdaten'!B:B,A4963,'VGT-Bewegungsdaten'!C:C),3)</f>
        <v>0</v>
      </c>
      <c r="L4963" s="324">
        <f>ROUND(SUMIF('VGT-Bewegungsdaten'!B:B,$A4963,'VGT-Bewegungsdaten'!D:D),2)</f>
        <v>0</v>
      </c>
      <c r="N4963" s="376" t="s">
        <v>4931</v>
      </c>
      <c r="O4963" s="376" t="s">
        <v>4949</v>
      </c>
      <c r="P4963" s="326">
        <f>ROUND(SUMIF('AV-Bewegungsdaten'!B:B,A4963,'AV-Bewegungsdaten'!C:C),3)</f>
        <v>0</v>
      </c>
      <c r="Q4963" s="324">
        <f>ROUND(SUMIF('AV-Bewegungsdaten'!B:B,$A4963,'AV-Bewegungsdaten'!D:D),2)</f>
        <v>0</v>
      </c>
      <c r="T4963" s="327"/>
      <c r="U4963" s="326">
        <f>ROUND(SUMIF('DV-Bewegungsdaten'!B:B,Kategorien!A4963,'DV-Bewegungsdaten'!D:D),3)</f>
        <v>0</v>
      </c>
      <c r="V4963" s="324">
        <f>ROUND(SUMIF('DV-Bewegungsdaten'!B:B,Kategorien!A4963,'DV-Bewegungsdaten'!E:E),3)</f>
        <v>0</v>
      </c>
      <c r="AD4963" s="390">
        <f>MAX(0,$G4963-AR$7)</f>
        <v>0</v>
      </c>
      <c r="AE4963" s="390">
        <f t="shared" si="1010"/>
        <v>0</v>
      </c>
      <c r="AF4963" s="390">
        <f t="shared" si="1010"/>
        <v>0</v>
      </c>
      <c r="AG4963" s="390">
        <f t="shared" si="1010"/>
        <v>0</v>
      </c>
      <c r="AH4963" s="390">
        <f t="shared" si="1010"/>
        <v>0</v>
      </c>
      <c r="AI4963" s="390">
        <f t="shared" si="1010"/>
        <v>0</v>
      </c>
      <c r="AJ4963" s="390">
        <f t="shared" si="1010"/>
        <v>0</v>
      </c>
      <c r="AK4963" s="390">
        <f t="shared" si="1010"/>
        <v>0</v>
      </c>
      <c r="AL4963" s="390">
        <f t="shared" si="1010"/>
        <v>0</v>
      </c>
      <c r="AM4963" s="390">
        <f t="shared" si="1010"/>
        <v>0</v>
      </c>
      <c r="AN4963" s="390">
        <f t="shared" si="1010"/>
        <v>0</v>
      </c>
      <c r="AO4963" s="390">
        <f t="shared" si="1010"/>
        <v>0</v>
      </c>
    </row>
    <row r="4964" spans="1:41" ht="15" customHeight="1" x14ac:dyDescent="0.25">
      <c r="A4964" s="127" t="s">
        <v>4890</v>
      </c>
      <c r="B4964" s="125" t="s">
        <v>169</v>
      </c>
      <c r="D4964" s="125" t="s">
        <v>4879</v>
      </c>
      <c r="F4964" s="126">
        <v>0</v>
      </c>
      <c r="H4964" s="126">
        <v>0</v>
      </c>
      <c r="I4964" s="126"/>
      <c r="J4964" s="317"/>
      <c r="K4964" s="323">
        <f>ROUND(SUMIF('VGT-Bewegungsdaten'!B:B,A4964,'VGT-Bewegungsdaten'!C:C),3)</f>
        <v>0</v>
      </c>
      <c r="L4964" s="324">
        <f>ROUND(SUMIF('VGT-Bewegungsdaten'!B:B,$A4964,'VGT-Bewegungsdaten'!D:D),2)</f>
        <v>0</v>
      </c>
      <c r="N4964" s="376" t="s">
        <v>4931</v>
      </c>
      <c r="O4964" s="376" t="s">
        <v>4950</v>
      </c>
      <c r="P4964" s="326">
        <f>ROUND(SUMIF('AV-Bewegungsdaten'!B:B,A4964,'AV-Bewegungsdaten'!C:C),3)</f>
        <v>0</v>
      </c>
      <c r="Q4964" s="324">
        <f>ROUND(SUMIF('AV-Bewegungsdaten'!B:B,$A4964,'AV-Bewegungsdaten'!D:D),2)</f>
        <v>0</v>
      </c>
      <c r="T4964" s="327"/>
      <c r="U4964" s="326">
        <f>ROUND(SUMIF('DV-Bewegungsdaten'!B:B,Kategorien!A4964,'DV-Bewegungsdaten'!D:D),3)</f>
        <v>0</v>
      </c>
      <c r="V4964" s="324">
        <f>ROUND(SUMIF('DV-Bewegungsdaten'!B:B,Kategorien!A4964,'DV-Bewegungsdaten'!E:E),3)</f>
        <v>0</v>
      </c>
      <c r="AD4964" s="390">
        <f>MAX(0,$G4964-AR$7)</f>
        <v>0</v>
      </c>
      <c r="AE4964" s="390">
        <f t="shared" si="1010"/>
        <v>0</v>
      </c>
      <c r="AF4964" s="390">
        <f t="shared" si="1010"/>
        <v>0</v>
      </c>
      <c r="AG4964" s="390">
        <f t="shared" si="1010"/>
        <v>0</v>
      </c>
      <c r="AH4964" s="390">
        <f t="shared" si="1010"/>
        <v>0</v>
      </c>
      <c r="AI4964" s="390">
        <f t="shared" si="1010"/>
        <v>0</v>
      </c>
      <c r="AJ4964" s="390">
        <f t="shared" si="1010"/>
        <v>0</v>
      </c>
      <c r="AK4964" s="390">
        <f t="shared" si="1010"/>
        <v>0</v>
      </c>
      <c r="AL4964" s="390">
        <f t="shared" si="1010"/>
        <v>0</v>
      </c>
      <c r="AM4964" s="390">
        <f t="shared" si="1010"/>
        <v>0</v>
      </c>
      <c r="AN4964" s="390">
        <f t="shared" si="1010"/>
        <v>0</v>
      </c>
      <c r="AO4964" s="390">
        <f t="shared" si="1010"/>
        <v>0</v>
      </c>
    </row>
    <row r="4965" spans="1:41" ht="15" customHeight="1" x14ac:dyDescent="0.25">
      <c r="A4965" s="127" t="s">
        <v>4894</v>
      </c>
      <c r="B4965" s="125" t="s">
        <v>169</v>
      </c>
      <c r="D4965" s="125" t="s">
        <v>4879</v>
      </c>
      <c r="E4965" s="125" t="s">
        <v>4893</v>
      </c>
      <c r="F4965" s="126">
        <v>0</v>
      </c>
      <c r="I4965" s="126"/>
      <c r="J4965" s="317"/>
      <c r="K4965" s="323">
        <f>ROUND(SUMIF('VGT-Bewegungsdaten'!B:B,A4965,'VGT-Bewegungsdaten'!C:C),3)</f>
        <v>0</v>
      </c>
      <c r="N4965" s="376" t="s">
        <v>4929</v>
      </c>
      <c r="O4965" s="376" t="s">
        <v>4962</v>
      </c>
      <c r="P4965" s="326">
        <f>ROUND(SUMIF('AV-Bewegungsdaten'!B:B,A4965,'AV-Bewegungsdaten'!C:C),3)</f>
        <v>0</v>
      </c>
      <c r="T4965" s="327"/>
      <c r="U4965" s="326">
        <f>ROUND(SUMIF('DV-Bewegungsdaten'!B:B,Kategorien!A4965,'DV-Bewegungsdaten'!D:D),3)</f>
        <v>0</v>
      </c>
      <c r="AK4965" s="390"/>
    </row>
    <row r="4966" spans="1:41" x14ac:dyDescent="0.25">
      <c r="A4966" s="127" t="s">
        <v>5910</v>
      </c>
      <c r="B4966" s="125" t="s">
        <v>169</v>
      </c>
      <c r="D4966" s="125" t="s">
        <v>5911</v>
      </c>
      <c r="E4966" s="125" t="s">
        <v>4893</v>
      </c>
      <c r="F4966" s="126">
        <v>0</v>
      </c>
      <c r="I4966" s="126"/>
      <c r="K4966" s="323">
        <f>ROUND(SUMIF('VGT-Bewegungsdaten'!B:B,A4966,'VGT-Bewegungsdaten'!C:C),3)</f>
        <v>0</v>
      </c>
      <c r="N4966" s="376" t="s">
        <v>4929</v>
      </c>
      <c r="O4966" s="376" t="s">
        <v>4962</v>
      </c>
      <c r="P4966" s="326">
        <f>ROUND(SUMIF('AV-Bewegungsdaten'!B:B,A4966,'AV-Bewegungsdaten'!C:C),3)</f>
        <v>0</v>
      </c>
      <c r="U4966" s="326">
        <f>ROUND(SUMIF('DV-Bewegungsdaten'!B:B,Kategorien!A4966,'DV-Bewegungsdaten'!D:D),3)</f>
        <v>0</v>
      </c>
      <c r="AK4966" s="390"/>
    </row>
    <row r="4967" spans="1:41" x14ac:dyDescent="0.25">
      <c r="A4967" s="127" t="s">
        <v>6796</v>
      </c>
      <c r="B4967" s="125" t="s">
        <v>2076</v>
      </c>
      <c r="D4967" s="125" t="s">
        <v>6797</v>
      </c>
      <c r="G4967" s="126">
        <v>0</v>
      </c>
      <c r="I4967" s="126"/>
      <c r="N4967" s="376" t="s">
        <v>4931</v>
      </c>
      <c r="O4967" s="376" t="s">
        <v>4939</v>
      </c>
      <c r="U4967" s="326">
        <f>ROUND(SUMIF('DV-Bewegungsdaten'!B:B,Kategorien!A4967,'DV-Bewegungsdaten'!D:D),3)</f>
        <v>0</v>
      </c>
      <c r="V4967" s="324">
        <f>ROUND(SUMIF('DV-Bewegungsdaten'!B:B,Kategorien!A4967,'DV-Bewegungsdaten'!E:E),3)</f>
        <v>0</v>
      </c>
      <c r="AK4967" s="390"/>
    </row>
    <row r="4968" spans="1:41" x14ac:dyDescent="0.25">
      <c r="A4968" s="127" t="s">
        <v>6798</v>
      </c>
      <c r="B4968" s="125" t="s">
        <v>2077</v>
      </c>
      <c r="D4968" s="125" t="s">
        <v>6797</v>
      </c>
      <c r="G4968" s="126">
        <v>0</v>
      </c>
      <c r="I4968" s="126"/>
      <c r="N4968" s="376" t="s">
        <v>4931</v>
      </c>
      <c r="O4968" s="376" t="s">
        <v>4940</v>
      </c>
      <c r="U4968" s="326">
        <f>ROUND(SUMIF('DV-Bewegungsdaten'!B:B,Kategorien!A4968,'DV-Bewegungsdaten'!D:D),3)</f>
        <v>0</v>
      </c>
      <c r="V4968" s="324">
        <f>ROUND(SUMIF('DV-Bewegungsdaten'!B:B,Kategorien!A4968,'DV-Bewegungsdaten'!E:E),3)</f>
        <v>0</v>
      </c>
      <c r="AK4968" s="390"/>
    </row>
    <row r="4969" spans="1:41" x14ac:dyDescent="0.25">
      <c r="A4969" s="127" t="s">
        <v>6799</v>
      </c>
      <c r="B4969" s="125" t="s">
        <v>1474</v>
      </c>
      <c r="D4969" s="125" t="s">
        <v>6797</v>
      </c>
      <c r="G4969" s="126">
        <v>0</v>
      </c>
      <c r="I4969" s="126"/>
      <c r="N4969" s="376" t="s">
        <v>4931</v>
      </c>
      <c r="O4969" s="376" t="s">
        <v>4942</v>
      </c>
      <c r="U4969" s="326">
        <f>ROUND(SUMIF('DV-Bewegungsdaten'!B:B,Kategorien!A4969,'DV-Bewegungsdaten'!D:D),3)</f>
        <v>0</v>
      </c>
      <c r="V4969" s="324">
        <f>ROUND(SUMIF('DV-Bewegungsdaten'!B:B,Kategorien!A4969,'DV-Bewegungsdaten'!E:E),3)</f>
        <v>0</v>
      </c>
      <c r="AK4969" s="390"/>
    </row>
    <row r="4970" spans="1:41" x14ac:dyDescent="0.25">
      <c r="A4970" s="127" t="s">
        <v>6800</v>
      </c>
      <c r="B4970" s="125" t="s">
        <v>1487</v>
      </c>
      <c r="D4970" s="125" t="s">
        <v>6797</v>
      </c>
      <c r="G4970" s="126">
        <v>0</v>
      </c>
      <c r="I4970" s="126"/>
      <c r="N4970" s="376" t="s">
        <v>4931</v>
      </c>
      <c r="O4970" s="376" t="s">
        <v>4943</v>
      </c>
      <c r="U4970" s="326">
        <f>ROUND(SUMIF('DV-Bewegungsdaten'!B:B,Kategorien!A4970,'DV-Bewegungsdaten'!D:D),3)</f>
        <v>0</v>
      </c>
      <c r="V4970" s="324">
        <f>ROUND(SUMIF('DV-Bewegungsdaten'!B:B,Kategorien!A4970,'DV-Bewegungsdaten'!E:E),3)</f>
        <v>0</v>
      </c>
      <c r="AK4970" s="390"/>
    </row>
    <row r="4971" spans="1:41" x14ac:dyDescent="0.25">
      <c r="A4971" s="127" t="s">
        <v>6801</v>
      </c>
      <c r="B4971" s="125" t="s">
        <v>77</v>
      </c>
      <c r="D4971" s="125" t="s">
        <v>6797</v>
      </c>
      <c r="G4971" s="126">
        <v>0</v>
      </c>
      <c r="I4971" s="126"/>
      <c r="N4971" s="376" t="s">
        <v>4931</v>
      </c>
      <c r="O4971" s="376" t="s">
        <v>4944</v>
      </c>
      <c r="U4971" s="326">
        <f>ROUND(SUMIF('DV-Bewegungsdaten'!B:B,Kategorien!A4971,'DV-Bewegungsdaten'!D:D),3)</f>
        <v>0</v>
      </c>
      <c r="V4971" s="324">
        <f>ROUND(SUMIF('DV-Bewegungsdaten'!B:B,Kategorien!A4971,'DV-Bewegungsdaten'!E:E),3)</f>
        <v>0</v>
      </c>
      <c r="AK4971" s="390"/>
    </row>
    <row r="4972" spans="1:41" x14ac:dyDescent="0.25">
      <c r="A4972" s="127" t="s">
        <v>6802</v>
      </c>
      <c r="B4972" s="125" t="s">
        <v>2078</v>
      </c>
      <c r="D4972" s="125" t="s">
        <v>6797</v>
      </c>
      <c r="G4972" s="126">
        <v>0</v>
      </c>
      <c r="I4972" s="126"/>
      <c r="N4972" s="376" t="s">
        <v>4931</v>
      </c>
      <c r="O4972" s="376" t="s">
        <v>4945</v>
      </c>
      <c r="U4972" s="326">
        <f>ROUND(SUMIF('DV-Bewegungsdaten'!B:B,Kategorien!A4972,'DV-Bewegungsdaten'!D:D),3)</f>
        <v>0</v>
      </c>
      <c r="V4972" s="324">
        <f>ROUND(SUMIF('DV-Bewegungsdaten'!B:B,Kategorien!A4972,'DV-Bewegungsdaten'!E:E),3)</f>
        <v>0</v>
      </c>
      <c r="AK4972" s="390"/>
    </row>
    <row r="4973" spans="1:41" x14ac:dyDescent="0.25">
      <c r="A4973" s="127" t="s">
        <v>6795</v>
      </c>
      <c r="B4973" s="125" t="s">
        <v>152</v>
      </c>
      <c r="D4973" s="125" t="s">
        <v>6797</v>
      </c>
      <c r="G4973" s="126">
        <v>0</v>
      </c>
      <c r="I4973" s="126"/>
      <c r="N4973" s="376" t="s">
        <v>4931</v>
      </c>
      <c r="O4973" s="376" t="s">
        <v>4947</v>
      </c>
      <c r="U4973" s="326">
        <f>ROUND(SUMIF('DV-Bewegungsdaten'!B:B,Kategorien!A4973,'DV-Bewegungsdaten'!D:D),3)</f>
        <v>0</v>
      </c>
      <c r="V4973" s="324">
        <f>ROUND(SUMIF('DV-Bewegungsdaten'!B:B,Kategorien!A4973,'DV-Bewegungsdaten'!E:E),3)</f>
        <v>0</v>
      </c>
      <c r="AK4973" s="390"/>
    </row>
    <row r="4974" spans="1:41" x14ac:dyDescent="0.25">
      <c r="A4974" s="127" t="s">
        <v>6794</v>
      </c>
      <c r="B4974" s="125" t="s">
        <v>2080</v>
      </c>
      <c r="D4974" s="125" t="s">
        <v>6797</v>
      </c>
      <c r="G4974" s="126">
        <v>0</v>
      </c>
      <c r="I4974" s="126"/>
      <c r="N4974" s="376" t="s">
        <v>4931</v>
      </c>
      <c r="O4974" s="376" t="s">
        <v>4949</v>
      </c>
      <c r="U4974" s="326">
        <f>ROUND(SUMIF('DV-Bewegungsdaten'!B:B,Kategorien!A4974,'DV-Bewegungsdaten'!D:D),3)</f>
        <v>0</v>
      </c>
      <c r="V4974" s="324">
        <f>ROUND(SUMIF('DV-Bewegungsdaten'!B:B,Kategorien!A4974,'DV-Bewegungsdaten'!E:E),3)</f>
        <v>0</v>
      </c>
      <c r="AK4974" s="390"/>
    </row>
    <row r="4975" spans="1:41" x14ac:dyDescent="0.25">
      <c r="A4975" s="127" t="s">
        <v>6792</v>
      </c>
      <c r="B4975" s="125" t="s">
        <v>169</v>
      </c>
      <c r="D4975" s="125" t="s">
        <v>6797</v>
      </c>
      <c r="G4975" s="126">
        <v>0</v>
      </c>
      <c r="I4975" s="126"/>
      <c r="N4975" s="376" t="s">
        <v>4931</v>
      </c>
      <c r="O4975" s="376" t="s">
        <v>4950</v>
      </c>
      <c r="U4975" s="326">
        <f>ROUND(SUMIF('DV-Bewegungsdaten'!B:B,Kategorien!A4975,'DV-Bewegungsdaten'!D:D),3)</f>
        <v>0</v>
      </c>
      <c r="V4975" s="324">
        <f>ROUND(SUMIF('DV-Bewegungsdaten'!B:B,Kategorien!A4975,'DV-Bewegungsdaten'!E:E),3)</f>
        <v>0</v>
      </c>
      <c r="AK4975" s="390"/>
    </row>
    <row r="4976" spans="1:41" x14ac:dyDescent="0.25">
      <c r="A4976" s="127" t="s">
        <v>6803</v>
      </c>
      <c r="B4976" s="125" t="s">
        <v>2076</v>
      </c>
      <c r="D4976" s="125" t="s">
        <v>6804</v>
      </c>
      <c r="H4976" s="126">
        <v>0</v>
      </c>
      <c r="I4976" s="126"/>
      <c r="N4976" s="376" t="s">
        <v>4931</v>
      </c>
      <c r="O4976" s="376" t="s">
        <v>4939</v>
      </c>
      <c r="P4976" s="326">
        <f>ROUND(SUMIF('AV-Bewegungsdaten'!B:B,A4976,'AV-Bewegungsdaten'!C:C),3)</f>
        <v>0</v>
      </c>
      <c r="Q4976" s="324">
        <f>ROUND(SUMIF('AV-Bewegungsdaten'!B:B,$A4976,'AV-Bewegungsdaten'!D:D),2)</f>
        <v>0</v>
      </c>
      <c r="AK4976" s="390"/>
    </row>
    <row r="4977" spans="1:41" x14ac:dyDescent="0.25">
      <c r="A4977" s="127" t="s">
        <v>6805</v>
      </c>
      <c r="B4977" s="125" t="s">
        <v>2077</v>
      </c>
      <c r="D4977" s="125" t="s">
        <v>6804</v>
      </c>
      <c r="H4977" s="126">
        <v>0</v>
      </c>
      <c r="I4977" s="126"/>
      <c r="N4977" s="376" t="s">
        <v>4931</v>
      </c>
      <c r="O4977" s="376" t="s">
        <v>4940</v>
      </c>
      <c r="P4977" s="326">
        <f>ROUND(SUMIF('AV-Bewegungsdaten'!B:B,A4977,'AV-Bewegungsdaten'!C:C),3)</f>
        <v>0</v>
      </c>
      <c r="Q4977" s="324">
        <f>ROUND(SUMIF('AV-Bewegungsdaten'!B:B,$A4977,'AV-Bewegungsdaten'!D:D),2)</f>
        <v>0</v>
      </c>
      <c r="AK4977" s="390"/>
    </row>
    <row r="4978" spans="1:41" x14ac:dyDescent="0.25">
      <c r="A4978" s="127" t="s">
        <v>6806</v>
      </c>
      <c r="B4978" s="125" t="s">
        <v>1474</v>
      </c>
      <c r="D4978" s="125" t="s">
        <v>6804</v>
      </c>
      <c r="H4978" s="126">
        <v>0</v>
      </c>
      <c r="I4978" s="126"/>
      <c r="N4978" s="376" t="s">
        <v>4931</v>
      </c>
      <c r="O4978" s="376" t="s">
        <v>4942</v>
      </c>
      <c r="P4978" s="326">
        <f>ROUND(SUMIF('AV-Bewegungsdaten'!B:B,A4978,'AV-Bewegungsdaten'!C:C),3)</f>
        <v>0</v>
      </c>
      <c r="Q4978" s="324">
        <f>ROUND(SUMIF('AV-Bewegungsdaten'!B:B,$A4978,'AV-Bewegungsdaten'!D:D),2)</f>
        <v>0</v>
      </c>
      <c r="AK4978" s="390"/>
    </row>
    <row r="4979" spans="1:41" x14ac:dyDescent="0.25">
      <c r="A4979" s="127" t="s">
        <v>6807</v>
      </c>
      <c r="B4979" s="125" t="s">
        <v>1487</v>
      </c>
      <c r="D4979" s="125" t="s">
        <v>6804</v>
      </c>
      <c r="H4979" s="126">
        <v>0</v>
      </c>
      <c r="I4979" s="126"/>
      <c r="N4979" s="376" t="s">
        <v>4931</v>
      </c>
      <c r="O4979" s="376" t="s">
        <v>4943</v>
      </c>
      <c r="P4979" s="326">
        <f>ROUND(SUMIF('AV-Bewegungsdaten'!B:B,A4979,'AV-Bewegungsdaten'!C:C),3)</f>
        <v>0</v>
      </c>
      <c r="Q4979" s="324">
        <f>ROUND(SUMIF('AV-Bewegungsdaten'!B:B,$A4979,'AV-Bewegungsdaten'!D:D),2)</f>
        <v>0</v>
      </c>
      <c r="AK4979" s="390"/>
    </row>
    <row r="4980" spans="1:41" x14ac:dyDescent="0.25">
      <c r="A4980" s="127" t="s">
        <v>6808</v>
      </c>
      <c r="B4980" s="125" t="s">
        <v>77</v>
      </c>
      <c r="D4980" s="125" t="s">
        <v>6804</v>
      </c>
      <c r="H4980" s="126">
        <v>0</v>
      </c>
      <c r="I4980" s="126"/>
      <c r="N4980" s="376" t="s">
        <v>4931</v>
      </c>
      <c r="O4980" s="376" t="s">
        <v>4944</v>
      </c>
      <c r="P4980" s="326">
        <f>ROUND(SUMIF('AV-Bewegungsdaten'!B:B,A4980,'AV-Bewegungsdaten'!C:C),3)</f>
        <v>0</v>
      </c>
      <c r="Q4980" s="324">
        <f>ROUND(SUMIF('AV-Bewegungsdaten'!B:B,$A4980,'AV-Bewegungsdaten'!D:D),2)</f>
        <v>0</v>
      </c>
      <c r="AK4980" s="390"/>
    </row>
    <row r="4981" spans="1:41" x14ac:dyDescent="0.25">
      <c r="A4981" s="127" t="s">
        <v>6809</v>
      </c>
      <c r="B4981" s="125" t="s">
        <v>2078</v>
      </c>
      <c r="D4981" s="125" t="s">
        <v>6804</v>
      </c>
      <c r="H4981" s="126">
        <v>0</v>
      </c>
      <c r="I4981" s="126"/>
      <c r="N4981" s="376" t="s">
        <v>4931</v>
      </c>
      <c r="O4981" s="376" t="s">
        <v>4945</v>
      </c>
      <c r="P4981" s="326">
        <f>ROUND(SUMIF('AV-Bewegungsdaten'!B:B,A4981,'AV-Bewegungsdaten'!C:C),3)</f>
        <v>0</v>
      </c>
      <c r="Q4981" s="324">
        <f>ROUND(SUMIF('AV-Bewegungsdaten'!B:B,$A4981,'AV-Bewegungsdaten'!D:D),2)</f>
        <v>0</v>
      </c>
      <c r="AK4981" s="390"/>
    </row>
    <row r="4982" spans="1:41" x14ac:dyDescent="0.25">
      <c r="A4982" s="127" t="s">
        <v>6790</v>
      </c>
      <c r="B4982" s="125" t="s">
        <v>152</v>
      </c>
      <c r="D4982" s="125" t="s">
        <v>6804</v>
      </c>
      <c r="H4982" s="126">
        <v>0</v>
      </c>
      <c r="I4982" s="126"/>
      <c r="N4982" s="376" t="s">
        <v>4931</v>
      </c>
      <c r="O4982" s="376" t="s">
        <v>4947</v>
      </c>
      <c r="P4982" s="326">
        <f>ROUND(SUMIF('AV-Bewegungsdaten'!B:B,A4982,'AV-Bewegungsdaten'!C:C),3)</f>
        <v>0</v>
      </c>
      <c r="Q4982" s="324">
        <f>ROUND(SUMIF('AV-Bewegungsdaten'!B:B,$A4982,'AV-Bewegungsdaten'!D:D),2)</f>
        <v>0</v>
      </c>
      <c r="AK4982" s="390"/>
    </row>
    <row r="4983" spans="1:41" x14ac:dyDescent="0.25">
      <c r="A4983" s="127" t="s">
        <v>6810</v>
      </c>
      <c r="B4983" s="125" t="s">
        <v>2080</v>
      </c>
      <c r="D4983" s="125" t="s">
        <v>6804</v>
      </c>
      <c r="H4983" s="126">
        <v>0</v>
      </c>
      <c r="I4983" s="126"/>
      <c r="N4983" s="376" t="s">
        <v>4931</v>
      </c>
      <c r="O4983" s="376" t="s">
        <v>4949</v>
      </c>
      <c r="P4983" s="326">
        <f>ROUND(SUMIF('AV-Bewegungsdaten'!B:B,A4983,'AV-Bewegungsdaten'!C:C),3)</f>
        <v>0</v>
      </c>
      <c r="Q4983" s="324">
        <f>ROUND(SUMIF('AV-Bewegungsdaten'!B:B,$A4983,'AV-Bewegungsdaten'!D:D),2)</f>
        <v>0</v>
      </c>
      <c r="AK4983" s="390"/>
    </row>
    <row r="4984" spans="1:41" x14ac:dyDescent="0.25">
      <c r="A4984" s="127" t="s">
        <v>6811</v>
      </c>
      <c r="B4984" s="125" t="s">
        <v>169</v>
      </c>
      <c r="D4984" s="125" t="s">
        <v>6804</v>
      </c>
      <c r="H4984" s="126">
        <v>0</v>
      </c>
      <c r="I4984" s="126"/>
      <c r="N4984" s="376" t="s">
        <v>4931</v>
      </c>
      <c r="O4984" s="376" t="s">
        <v>4950</v>
      </c>
      <c r="P4984" s="326">
        <f>ROUND(SUMIF('AV-Bewegungsdaten'!B:B,A4984,'AV-Bewegungsdaten'!C:C),3)</f>
        <v>0</v>
      </c>
      <c r="Q4984" s="324">
        <f>ROUND(SUMIF('AV-Bewegungsdaten'!B:B,$A4984,'AV-Bewegungsdaten'!D:D),2)</f>
        <v>0</v>
      </c>
      <c r="AK4984" s="390"/>
    </row>
    <row r="4985" spans="1:41" ht="15" customHeight="1" x14ac:dyDescent="0.25">
      <c r="A4985" s="127" t="s">
        <v>5523</v>
      </c>
      <c r="B4985" s="125" t="s">
        <v>2076</v>
      </c>
      <c r="D4985" s="125" t="s">
        <v>5524</v>
      </c>
      <c r="F4985" s="126">
        <v>0</v>
      </c>
      <c r="H4985" s="126">
        <v>0</v>
      </c>
      <c r="I4985" s="126"/>
      <c r="J4985" s="317"/>
      <c r="K4985" s="323">
        <f>ROUND(SUMIF('VGT-Bewegungsdaten'!B:B,A4985,'VGT-Bewegungsdaten'!C:C),3)</f>
        <v>0</v>
      </c>
      <c r="L4985" s="324">
        <f>ROUND(SUMIF('VGT-Bewegungsdaten'!B:B,$A4985,'VGT-Bewegungsdaten'!D:D),2)</f>
        <v>0</v>
      </c>
      <c r="N4985" s="376" t="s">
        <v>4931</v>
      </c>
      <c r="O4985" s="376" t="s">
        <v>4939</v>
      </c>
      <c r="P4985" s="326">
        <f>ROUND(SUMIF('AV-Bewegungsdaten'!B:B,A4985,'AV-Bewegungsdaten'!C:C),3)</f>
        <v>0</v>
      </c>
      <c r="Q4985" s="324">
        <f>ROUND(SUMIF('AV-Bewegungsdaten'!B:B,$A4985,'AV-Bewegungsdaten'!D:D),2)</f>
        <v>0</v>
      </c>
      <c r="T4985" s="327"/>
      <c r="U4985" s="326">
        <f>ROUND(SUMIF('DV-Bewegungsdaten'!B:B,Kategorien!A4985,'DV-Bewegungsdaten'!D:D),3)</f>
        <v>0</v>
      </c>
      <c r="V4985" s="324">
        <f>ROUND(SUMIF('DV-Bewegungsdaten'!B:B,Kategorien!A4985,'DV-Bewegungsdaten'!E:E),3)</f>
        <v>0</v>
      </c>
      <c r="AD4985" s="390">
        <f t="shared" ref="AD4985:AO4991" si="1011">MAX(0,$G4985-AR$9)</f>
        <v>0</v>
      </c>
      <c r="AE4985" s="390">
        <f t="shared" si="1011"/>
        <v>0</v>
      </c>
      <c r="AF4985" s="390">
        <f t="shared" si="1011"/>
        <v>0</v>
      </c>
      <c r="AG4985" s="390">
        <f t="shared" si="1011"/>
        <v>0</v>
      </c>
      <c r="AH4985" s="390">
        <f t="shared" si="1011"/>
        <v>0</v>
      </c>
      <c r="AI4985" s="390">
        <f t="shared" si="1011"/>
        <v>0</v>
      </c>
      <c r="AJ4985" s="390">
        <f t="shared" si="1011"/>
        <v>0</v>
      </c>
      <c r="AK4985" s="390">
        <f t="shared" si="1011"/>
        <v>0</v>
      </c>
      <c r="AL4985" s="390">
        <f t="shared" si="1011"/>
        <v>0</v>
      </c>
      <c r="AM4985" s="390">
        <f t="shared" si="1011"/>
        <v>0</v>
      </c>
      <c r="AN4985" s="390">
        <f t="shared" si="1011"/>
        <v>0</v>
      </c>
      <c r="AO4985" s="390">
        <f t="shared" si="1011"/>
        <v>0</v>
      </c>
    </row>
    <row r="4986" spans="1:41" ht="15" customHeight="1" x14ac:dyDescent="0.25">
      <c r="A4986" s="127" t="s">
        <v>5525</v>
      </c>
      <c r="B4986" s="125" t="s">
        <v>2077</v>
      </c>
      <c r="D4986" s="125" t="s">
        <v>5524</v>
      </c>
      <c r="F4986" s="126">
        <v>0</v>
      </c>
      <c r="H4986" s="126">
        <v>0</v>
      </c>
      <c r="I4986" s="126"/>
      <c r="J4986" s="317"/>
      <c r="K4986" s="323">
        <f>ROUND(SUMIF('VGT-Bewegungsdaten'!B:B,A4986,'VGT-Bewegungsdaten'!C:C),3)</f>
        <v>0</v>
      </c>
      <c r="L4986" s="324">
        <f>ROUND(SUMIF('VGT-Bewegungsdaten'!B:B,$A4986,'VGT-Bewegungsdaten'!D:D),2)</f>
        <v>0</v>
      </c>
      <c r="N4986" s="376" t="s">
        <v>4931</v>
      </c>
      <c r="O4986" s="376" t="s">
        <v>4940</v>
      </c>
      <c r="P4986" s="326">
        <f>ROUND(SUMIF('AV-Bewegungsdaten'!B:B,A4986,'AV-Bewegungsdaten'!C:C),3)</f>
        <v>0</v>
      </c>
      <c r="Q4986" s="324">
        <f>ROUND(SUMIF('AV-Bewegungsdaten'!B:B,$A4986,'AV-Bewegungsdaten'!D:D),2)</f>
        <v>0</v>
      </c>
      <c r="T4986" s="327"/>
      <c r="U4986" s="326">
        <f>ROUND(SUMIF('DV-Bewegungsdaten'!B:B,Kategorien!A4986,'DV-Bewegungsdaten'!D:D),3)</f>
        <v>0</v>
      </c>
      <c r="V4986" s="324">
        <f>ROUND(SUMIF('DV-Bewegungsdaten'!B:B,Kategorien!A4986,'DV-Bewegungsdaten'!E:E),3)</f>
        <v>0</v>
      </c>
      <c r="AD4986" s="390">
        <f t="shared" si="1011"/>
        <v>0</v>
      </c>
      <c r="AE4986" s="390">
        <f t="shared" si="1011"/>
        <v>0</v>
      </c>
      <c r="AF4986" s="390">
        <f t="shared" si="1011"/>
        <v>0</v>
      </c>
      <c r="AG4986" s="390">
        <f t="shared" si="1011"/>
        <v>0</v>
      </c>
      <c r="AH4986" s="390">
        <f t="shared" si="1011"/>
        <v>0</v>
      </c>
      <c r="AI4986" s="390">
        <f t="shared" si="1011"/>
        <v>0</v>
      </c>
      <c r="AJ4986" s="390">
        <f t="shared" si="1011"/>
        <v>0</v>
      </c>
      <c r="AK4986" s="390">
        <f t="shared" si="1011"/>
        <v>0</v>
      </c>
      <c r="AL4986" s="390">
        <f t="shared" si="1011"/>
        <v>0</v>
      </c>
      <c r="AM4986" s="390">
        <f t="shared" si="1011"/>
        <v>0</v>
      </c>
      <c r="AN4986" s="390">
        <f t="shared" si="1011"/>
        <v>0</v>
      </c>
      <c r="AO4986" s="390">
        <f t="shared" si="1011"/>
        <v>0</v>
      </c>
    </row>
    <row r="4987" spans="1:41" ht="15" customHeight="1" x14ac:dyDescent="0.25">
      <c r="A4987" s="127" t="s">
        <v>5526</v>
      </c>
      <c r="B4987" s="125" t="s">
        <v>990</v>
      </c>
      <c r="D4987" s="125" t="s">
        <v>5524</v>
      </c>
      <c r="F4987" s="126">
        <v>0</v>
      </c>
      <c r="H4987" s="126">
        <v>0</v>
      </c>
      <c r="I4987" s="126"/>
      <c r="J4987" s="317"/>
      <c r="K4987" s="323">
        <f>ROUND(SUMIF('VGT-Bewegungsdaten'!B:B,A4987,'VGT-Bewegungsdaten'!C:C),3)</f>
        <v>0</v>
      </c>
      <c r="L4987" s="324">
        <f>ROUND(SUMIF('VGT-Bewegungsdaten'!B:B,$A4987,'VGT-Bewegungsdaten'!D:D),2)</f>
        <v>0</v>
      </c>
      <c r="N4987" s="376" t="s">
        <v>4931</v>
      </c>
      <c r="O4987" s="376" t="s">
        <v>4941</v>
      </c>
      <c r="P4987" s="326">
        <f>ROUND(SUMIF('AV-Bewegungsdaten'!B:B,A4987,'AV-Bewegungsdaten'!C:C),3)</f>
        <v>0</v>
      </c>
      <c r="Q4987" s="324">
        <f>ROUND(SUMIF('AV-Bewegungsdaten'!B:B,$A4987,'AV-Bewegungsdaten'!D:D),2)</f>
        <v>0</v>
      </c>
      <c r="T4987" s="327"/>
      <c r="U4987" s="326">
        <f>ROUND(SUMIF('DV-Bewegungsdaten'!B:B,Kategorien!A4987,'DV-Bewegungsdaten'!D:D),3)</f>
        <v>0</v>
      </c>
      <c r="V4987" s="324">
        <f>ROUND(SUMIF('DV-Bewegungsdaten'!B:B,Kategorien!A4987,'DV-Bewegungsdaten'!E:E),3)</f>
        <v>0</v>
      </c>
      <c r="AD4987" s="390">
        <f t="shared" si="1011"/>
        <v>0</v>
      </c>
      <c r="AE4987" s="390">
        <f t="shared" si="1011"/>
        <v>0</v>
      </c>
      <c r="AF4987" s="390">
        <f t="shared" si="1011"/>
        <v>0</v>
      </c>
      <c r="AG4987" s="390">
        <f t="shared" si="1011"/>
        <v>0</v>
      </c>
      <c r="AH4987" s="390">
        <f t="shared" si="1011"/>
        <v>0</v>
      </c>
      <c r="AI4987" s="390">
        <f t="shared" si="1011"/>
        <v>0</v>
      </c>
      <c r="AJ4987" s="390">
        <f t="shared" si="1011"/>
        <v>0</v>
      </c>
      <c r="AK4987" s="390">
        <f t="shared" si="1011"/>
        <v>0</v>
      </c>
      <c r="AL4987" s="390">
        <f t="shared" si="1011"/>
        <v>0</v>
      </c>
      <c r="AM4987" s="390">
        <f t="shared" si="1011"/>
        <v>0</v>
      </c>
      <c r="AN4987" s="390">
        <f t="shared" si="1011"/>
        <v>0</v>
      </c>
      <c r="AO4987" s="390">
        <f t="shared" si="1011"/>
        <v>0</v>
      </c>
    </row>
    <row r="4988" spans="1:41" ht="15" customHeight="1" x14ac:dyDescent="0.25">
      <c r="A4988" s="127" t="s">
        <v>5527</v>
      </c>
      <c r="B4988" s="125" t="s">
        <v>1474</v>
      </c>
      <c r="D4988" s="125" t="s">
        <v>5524</v>
      </c>
      <c r="F4988" s="126">
        <v>0</v>
      </c>
      <c r="H4988" s="126">
        <v>0</v>
      </c>
      <c r="I4988" s="126"/>
      <c r="J4988" s="317"/>
      <c r="K4988" s="323">
        <f>ROUND(SUMIF('VGT-Bewegungsdaten'!B:B,A4988,'VGT-Bewegungsdaten'!C:C),3)</f>
        <v>0</v>
      </c>
      <c r="L4988" s="324">
        <f>ROUND(SUMIF('VGT-Bewegungsdaten'!B:B,$A4988,'VGT-Bewegungsdaten'!D:D),2)</f>
        <v>0</v>
      </c>
      <c r="N4988" s="376" t="s">
        <v>4931</v>
      </c>
      <c r="O4988" s="376" t="s">
        <v>4942</v>
      </c>
      <c r="P4988" s="326">
        <f>ROUND(SUMIF('AV-Bewegungsdaten'!B:B,A4988,'AV-Bewegungsdaten'!C:C),3)</f>
        <v>0</v>
      </c>
      <c r="Q4988" s="324">
        <f>ROUND(SUMIF('AV-Bewegungsdaten'!B:B,$A4988,'AV-Bewegungsdaten'!D:D),2)</f>
        <v>0</v>
      </c>
      <c r="T4988" s="327"/>
      <c r="U4988" s="326">
        <f>ROUND(SUMIF('DV-Bewegungsdaten'!B:B,Kategorien!A4988,'DV-Bewegungsdaten'!D:D),3)</f>
        <v>0</v>
      </c>
      <c r="V4988" s="324">
        <f>ROUND(SUMIF('DV-Bewegungsdaten'!B:B,Kategorien!A4988,'DV-Bewegungsdaten'!E:E),3)</f>
        <v>0</v>
      </c>
      <c r="AD4988" s="390">
        <f t="shared" si="1011"/>
        <v>0</v>
      </c>
      <c r="AE4988" s="390">
        <f t="shared" si="1011"/>
        <v>0</v>
      </c>
      <c r="AF4988" s="390">
        <f t="shared" si="1011"/>
        <v>0</v>
      </c>
      <c r="AG4988" s="390">
        <f t="shared" si="1011"/>
        <v>0</v>
      </c>
      <c r="AH4988" s="390">
        <f t="shared" si="1011"/>
        <v>0</v>
      </c>
      <c r="AI4988" s="390">
        <f t="shared" si="1011"/>
        <v>0</v>
      </c>
      <c r="AJ4988" s="390">
        <f t="shared" si="1011"/>
        <v>0</v>
      </c>
      <c r="AK4988" s="390">
        <f t="shared" si="1011"/>
        <v>0</v>
      </c>
      <c r="AL4988" s="390">
        <f t="shared" si="1011"/>
        <v>0</v>
      </c>
      <c r="AM4988" s="390">
        <f t="shared" si="1011"/>
        <v>0</v>
      </c>
      <c r="AN4988" s="390">
        <f t="shared" si="1011"/>
        <v>0</v>
      </c>
      <c r="AO4988" s="390">
        <f t="shared" si="1011"/>
        <v>0</v>
      </c>
    </row>
    <row r="4989" spans="1:41" ht="15" customHeight="1" x14ac:dyDescent="0.25">
      <c r="A4989" s="127" t="s">
        <v>5528</v>
      </c>
      <c r="B4989" s="125" t="s">
        <v>1487</v>
      </c>
      <c r="D4989" s="125" t="s">
        <v>5524</v>
      </c>
      <c r="F4989" s="126">
        <v>0</v>
      </c>
      <c r="H4989" s="126">
        <v>0</v>
      </c>
      <c r="I4989" s="126"/>
      <c r="J4989" s="317"/>
      <c r="K4989" s="323">
        <f>ROUND(SUMIF('VGT-Bewegungsdaten'!B:B,A4989,'VGT-Bewegungsdaten'!C:C),3)</f>
        <v>0</v>
      </c>
      <c r="L4989" s="324">
        <f>ROUND(SUMIF('VGT-Bewegungsdaten'!B:B,$A4989,'VGT-Bewegungsdaten'!D:D),2)</f>
        <v>0</v>
      </c>
      <c r="N4989" s="376" t="s">
        <v>4931</v>
      </c>
      <c r="O4989" s="376" t="s">
        <v>4943</v>
      </c>
      <c r="P4989" s="326">
        <f>ROUND(SUMIF('AV-Bewegungsdaten'!B:B,A4989,'AV-Bewegungsdaten'!C:C),3)</f>
        <v>0</v>
      </c>
      <c r="Q4989" s="324">
        <f>ROUND(SUMIF('AV-Bewegungsdaten'!B:B,$A4989,'AV-Bewegungsdaten'!D:D),2)</f>
        <v>0</v>
      </c>
      <c r="T4989" s="327"/>
      <c r="U4989" s="326">
        <f>ROUND(SUMIF('DV-Bewegungsdaten'!B:B,Kategorien!A4989,'DV-Bewegungsdaten'!D:D),3)</f>
        <v>0</v>
      </c>
      <c r="V4989" s="324">
        <f>ROUND(SUMIF('DV-Bewegungsdaten'!B:B,Kategorien!A4989,'DV-Bewegungsdaten'!E:E),3)</f>
        <v>0</v>
      </c>
      <c r="AD4989" s="390">
        <f t="shared" si="1011"/>
        <v>0</v>
      </c>
      <c r="AE4989" s="390">
        <f t="shared" si="1011"/>
        <v>0</v>
      </c>
      <c r="AF4989" s="390">
        <f t="shared" si="1011"/>
        <v>0</v>
      </c>
      <c r="AG4989" s="390">
        <f t="shared" si="1011"/>
        <v>0</v>
      </c>
      <c r="AH4989" s="390">
        <f t="shared" si="1011"/>
        <v>0</v>
      </c>
      <c r="AI4989" s="390">
        <f t="shared" si="1011"/>
        <v>0</v>
      </c>
      <c r="AJ4989" s="390">
        <f t="shared" si="1011"/>
        <v>0</v>
      </c>
      <c r="AK4989" s="390">
        <f t="shared" si="1011"/>
        <v>0</v>
      </c>
      <c r="AL4989" s="390">
        <f t="shared" si="1011"/>
        <v>0</v>
      </c>
      <c r="AM4989" s="390">
        <f t="shared" si="1011"/>
        <v>0</v>
      </c>
      <c r="AN4989" s="390">
        <f t="shared" si="1011"/>
        <v>0</v>
      </c>
      <c r="AO4989" s="390">
        <f t="shared" si="1011"/>
        <v>0</v>
      </c>
    </row>
    <row r="4990" spans="1:41" ht="15" customHeight="1" x14ac:dyDescent="0.25">
      <c r="A4990" s="127" t="s">
        <v>5529</v>
      </c>
      <c r="B4990" s="125" t="s">
        <v>77</v>
      </c>
      <c r="D4990" s="125" t="s">
        <v>5524</v>
      </c>
      <c r="F4990" s="126">
        <v>0</v>
      </c>
      <c r="H4990" s="126">
        <v>0</v>
      </c>
      <c r="I4990" s="126"/>
      <c r="J4990" s="317"/>
      <c r="K4990" s="323">
        <f>ROUND(SUMIF('VGT-Bewegungsdaten'!B:B,A4990,'VGT-Bewegungsdaten'!C:C),3)</f>
        <v>0</v>
      </c>
      <c r="L4990" s="324">
        <f>ROUND(SUMIF('VGT-Bewegungsdaten'!B:B,$A4990,'VGT-Bewegungsdaten'!D:D),2)</f>
        <v>0</v>
      </c>
      <c r="N4990" s="376" t="s">
        <v>4931</v>
      </c>
      <c r="O4990" s="376" t="s">
        <v>4944</v>
      </c>
      <c r="P4990" s="326">
        <f>ROUND(SUMIF('AV-Bewegungsdaten'!B:B,A4990,'AV-Bewegungsdaten'!C:C),3)</f>
        <v>0</v>
      </c>
      <c r="Q4990" s="324">
        <f>ROUND(SUMIF('AV-Bewegungsdaten'!B:B,$A4990,'AV-Bewegungsdaten'!D:D),2)</f>
        <v>0</v>
      </c>
      <c r="T4990" s="327"/>
      <c r="U4990" s="326">
        <f>ROUND(SUMIF('DV-Bewegungsdaten'!B:B,Kategorien!A4990,'DV-Bewegungsdaten'!D:D),3)</f>
        <v>0</v>
      </c>
      <c r="V4990" s="324">
        <f>ROUND(SUMIF('DV-Bewegungsdaten'!B:B,Kategorien!A4990,'DV-Bewegungsdaten'!E:E),3)</f>
        <v>0</v>
      </c>
      <c r="AD4990" s="390">
        <f t="shared" si="1011"/>
        <v>0</v>
      </c>
      <c r="AE4990" s="390">
        <f t="shared" si="1011"/>
        <v>0</v>
      </c>
      <c r="AF4990" s="390">
        <f t="shared" si="1011"/>
        <v>0</v>
      </c>
      <c r="AG4990" s="390">
        <f t="shared" si="1011"/>
        <v>0</v>
      </c>
      <c r="AH4990" s="390">
        <f t="shared" si="1011"/>
        <v>0</v>
      </c>
      <c r="AI4990" s="390">
        <f t="shared" si="1011"/>
        <v>0</v>
      </c>
      <c r="AJ4990" s="390">
        <f t="shared" si="1011"/>
        <v>0</v>
      </c>
      <c r="AK4990" s="390">
        <f t="shared" si="1011"/>
        <v>0</v>
      </c>
      <c r="AL4990" s="390">
        <f t="shared" si="1011"/>
        <v>0</v>
      </c>
      <c r="AM4990" s="390">
        <f t="shared" si="1011"/>
        <v>0</v>
      </c>
      <c r="AN4990" s="390">
        <f t="shared" si="1011"/>
        <v>0</v>
      </c>
      <c r="AO4990" s="390">
        <f t="shared" si="1011"/>
        <v>0</v>
      </c>
    </row>
    <row r="4991" spans="1:41" ht="15" customHeight="1" x14ac:dyDescent="0.25">
      <c r="A4991" s="127" t="s">
        <v>5530</v>
      </c>
      <c r="B4991" s="125" t="s">
        <v>2078</v>
      </c>
      <c r="D4991" s="125" t="s">
        <v>5524</v>
      </c>
      <c r="F4991" s="126">
        <v>0</v>
      </c>
      <c r="H4991" s="126">
        <v>0</v>
      </c>
      <c r="I4991" s="126"/>
      <c r="J4991" s="317"/>
      <c r="K4991" s="323">
        <f>ROUND(SUMIF('VGT-Bewegungsdaten'!B:B,A4991,'VGT-Bewegungsdaten'!C:C),3)</f>
        <v>0</v>
      </c>
      <c r="L4991" s="324">
        <f>ROUND(SUMIF('VGT-Bewegungsdaten'!B:B,$A4991,'VGT-Bewegungsdaten'!D:D),2)</f>
        <v>0</v>
      </c>
      <c r="N4991" s="376" t="s">
        <v>4931</v>
      </c>
      <c r="O4991" s="376" t="s">
        <v>4945</v>
      </c>
      <c r="P4991" s="326">
        <f>ROUND(SUMIF('AV-Bewegungsdaten'!B:B,A4991,'AV-Bewegungsdaten'!C:C),3)</f>
        <v>0</v>
      </c>
      <c r="Q4991" s="324">
        <f>ROUND(SUMIF('AV-Bewegungsdaten'!B:B,$A4991,'AV-Bewegungsdaten'!D:D),2)</f>
        <v>0</v>
      </c>
      <c r="T4991" s="327"/>
      <c r="U4991" s="326">
        <f>ROUND(SUMIF('DV-Bewegungsdaten'!B:B,Kategorien!A4991,'DV-Bewegungsdaten'!D:D),3)</f>
        <v>0</v>
      </c>
      <c r="V4991" s="324">
        <f>ROUND(SUMIF('DV-Bewegungsdaten'!B:B,Kategorien!A4991,'DV-Bewegungsdaten'!E:E),3)</f>
        <v>0</v>
      </c>
      <c r="AD4991" s="390">
        <f t="shared" si="1011"/>
        <v>0</v>
      </c>
      <c r="AE4991" s="390">
        <f t="shared" si="1011"/>
        <v>0</v>
      </c>
      <c r="AF4991" s="390">
        <f t="shared" si="1011"/>
        <v>0</v>
      </c>
      <c r="AG4991" s="390">
        <f t="shared" si="1011"/>
        <v>0</v>
      </c>
      <c r="AH4991" s="390">
        <f t="shared" si="1011"/>
        <v>0</v>
      </c>
      <c r="AI4991" s="390">
        <f t="shared" si="1011"/>
        <v>0</v>
      </c>
      <c r="AJ4991" s="390">
        <f t="shared" si="1011"/>
        <v>0</v>
      </c>
      <c r="AK4991" s="390">
        <f t="shared" si="1011"/>
        <v>0</v>
      </c>
      <c r="AL4991" s="390">
        <f t="shared" si="1011"/>
        <v>0</v>
      </c>
      <c r="AM4991" s="390">
        <f t="shared" si="1011"/>
        <v>0</v>
      </c>
      <c r="AN4991" s="390">
        <f t="shared" si="1011"/>
        <v>0</v>
      </c>
      <c r="AO4991" s="390">
        <f t="shared" si="1011"/>
        <v>0</v>
      </c>
    </row>
    <row r="4992" spans="1:41" ht="15" customHeight="1" x14ac:dyDescent="0.25">
      <c r="A4992" s="127" t="s">
        <v>5531</v>
      </c>
      <c r="B4992" s="125" t="s">
        <v>2079</v>
      </c>
      <c r="D4992" s="125" t="s">
        <v>5524</v>
      </c>
      <c r="F4992" s="126">
        <v>0</v>
      </c>
      <c r="H4992" s="126">
        <v>0</v>
      </c>
      <c r="I4992" s="126"/>
      <c r="J4992" s="317"/>
      <c r="K4992" s="323">
        <f>ROUND(SUMIF('VGT-Bewegungsdaten'!B:B,A4992,'VGT-Bewegungsdaten'!C:C),3)</f>
        <v>0</v>
      </c>
      <c r="L4992" s="324">
        <f>ROUND(SUMIF('VGT-Bewegungsdaten'!B:B,$A4992,'VGT-Bewegungsdaten'!D:D),2)</f>
        <v>0</v>
      </c>
      <c r="N4992" s="376" t="s">
        <v>4931</v>
      </c>
      <c r="O4992" s="376" t="s">
        <v>4946</v>
      </c>
      <c r="P4992" s="326">
        <f>ROUND(SUMIF('AV-Bewegungsdaten'!B:B,A4992,'AV-Bewegungsdaten'!C:C),3)</f>
        <v>0</v>
      </c>
      <c r="Q4992" s="324">
        <f>ROUND(SUMIF('AV-Bewegungsdaten'!B:B,$A4992,'AV-Bewegungsdaten'!D:D),2)</f>
        <v>0</v>
      </c>
      <c r="T4992" s="327"/>
      <c r="U4992" s="326">
        <f>ROUND(SUMIF('DV-Bewegungsdaten'!B:B,Kategorien!A4992,'DV-Bewegungsdaten'!D:D),3)</f>
        <v>0</v>
      </c>
      <c r="V4992" s="324">
        <f>ROUND(SUMIF('DV-Bewegungsdaten'!B:B,Kategorien!A4992,'DV-Bewegungsdaten'!E:E),3)</f>
        <v>0</v>
      </c>
      <c r="AD4992" s="390">
        <f>MAX(0,$G4992-AR$3)</f>
        <v>0</v>
      </c>
      <c r="AE4992" s="390">
        <f t="shared" ref="AE4992:AO4996" si="1012">MAX(0,$G4992-AS$9)</f>
        <v>0</v>
      </c>
      <c r="AF4992" s="390">
        <f t="shared" si="1012"/>
        <v>0</v>
      </c>
      <c r="AG4992" s="390">
        <f t="shared" si="1012"/>
        <v>0</v>
      </c>
      <c r="AH4992" s="390">
        <f t="shared" si="1012"/>
        <v>0</v>
      </c>
      <c r="AI4992" s="390">
        <f t="shared" si="1012"/>
        <v>0</v>
      </c>
      <c r="AJ4992" s="390">
        <f t="shared" si="1012"/>
        <v>0</v>
      </c>
      <c r="AK4992" s="390">
        <f t="shared" si="1012"/>
        <v>0</v>
      </c>
      <c r="AL4992" s="390">
        <f t="shared" si="1012"/>
        <v>0</v>
      </c>
      <c r="AM4992" s="390">
        <f t="shared" si="1012"/>
        <v>0</v>
      </c>
      <c r="AN4992" s="390">
        <f t="shared" si="1012"/>
        <v>0</v>
      </c>
      <c r="AO4992" s="390">
        <f t="shared" si="1012"/>
        <v>0</v>
      </c>
    </row>
    <row r="4993" spans="1:41" ht="15" customHeight="1" x14ac:dyDescent="0.25">
      <c r="A4993" s="127" t="s">
        <v>5532</v>
      </c>
      <c r="B4993" s="125" t="s">
        <v>152</v>
      </c>
      <c r="D4993" s="125" t="s">
        <v>5524</v>
      </c>
      <c r="F4993" s="126">
        <v>0</v>
      </c>
      <c r="H4993" s="126">
        <v>0</v>
      </c>
      <c r="I4993" s="126"/>
      <c r="J4993" s="317"/>
      <c r="K4993" s="323">
        <f>ROUND(SUMIF('VGT-Bewegungsdaten'!B:B,A4993,'VGT-Bewegungsdaten'!C:C),3)</f>
        <v>0</v>
      </c>
      <c r="L4993" s="324">
        <f>ROUND(SUMIF('VGT-Bewegungsdaten'!B:B,$A4993,'VGT-Bewegungsdaten'!D:D),2)</f>
        <v>0</v>
      </c>
      <c r="N4993" s="376" t="s">
        <v>4931</v>
      </c>
      <c r="O4993" s="376" t="s">
        <v>4947</v>
      </c>
      <c r="P4993" s="326">
        <f>ROUND(SUMIF('AV-Bewegungsdaten'!B:B,A4993,'AV-Bewegungsdaten'!C:C),3)</f>
        <v>0</v>
      </c>
      <c r="Q4993" s="324">
        <f>ROUND(SUMIF('AV-Bewegungsdaten'!B:B,$A4993,'AV-Bewegungsdaten'!D:D),2)</f>
        <v>0</v>
      </c>
      <c r="T4993" s="327"/>
      <c r="U4993" s="326">
        <f>ROUND(SUMIF('DV-Bewegungsdaten'!B:B,Kategorien!A4993,'DV-Bewegungsdaten'!D:D),3)</f>
        <v>0</v>
      </c>
      <c r="V4993" s="324">
        <f>ROUND(SUMIF('DV-Bewegungsdaten'!B:B,Kategorien!A4993,'DV-Bewegungsdaten'!E:E),3)</f>
        <v>0</v>
      </c>
      <c r="AD4993" s="390">
        <f>MAX(0,$G4993-AR$3)</f>
        <v>0</v>
      </c>
      <c r="AE4993" s="390">
        <f t="shared" si="1012"/>
        <v>0</v>
      </c>
      <c r="AF4993" s="390">
        <f t="shared" si="1012"/>
        <v>0</v>
      </c>
      <c r="AG4993" s="390">
        <f t="shared" si="1012"/>
        <v>0</v>
      </c>
      <c r="AH4993" s="390">
        <f t="shared" si="1012"/>
        <v>0</v>
      </c>
      <c r="AI4993" s="390">
        <f t="shared" si="1012"/>
        <v>0</v>
      </c>
      <c r="AJ4993" s="390">
        <f t="shared" si="1012"/>
        <v>0</v>
      </c>
      <c r="AK4993" s="390">
        <f t="shared" si="1012"/>
        <v>0</v>
      </c>
      <c r="AL4993" s="390">
        <f t="shared" si="1012"/>
        <v>0</v>
      </c>
      <c r="AM4993" s="390">
        <f t="shared" si="1012"/>
        <v>0</v>
      </c>
      <c r="AN4993" s="390">
        <f t="shared" si="1012"/>
        <v>0</v>
      </c>
      <c r="AO4993" s="390">
        <f t="shared" si="1012"/>
        <v>0</v>
      </c>
    </row>
    <row r="4994" spans="1:41" ht="15" customHeight="1" x14ac:dyDescent="0.25">
      <c r="A4994" s="127" t="s">
        <v>5533</v>
      </c>
      <c r="B4994" s="125" t="s">
        <v>159</v>
      </c>
      <c r="D4994" s="125" t="s">
        <v>5524</v>
      </c>
      <c r="F4994" s="126">
        <v>0</v>
      </c>
      <c r="H4994" s="126">
        <v>0</v>
      </c>
      <c r="I4994" s="126"/>
      <c r="J4994" s="317"/>
      <c r="K4994" s="323">
        <f>ROUND(SUMIF('VGT-Bewegungsdaten'!B:B,A4994,'VGT-Bewegungsdaten'!C:C),3)</f>
        <v>0</v>
      </c>
      <c r="L4994" s="324">
        <f>ROUND(SUMIF('VGT-Bewegungsdaten'!B:B,$A4994,'VGT-Bewegungsdaten'!D:D),2)</f>
        <v>0</v>
      </c>
      <c r="N4994" s="376" t="s">
        <v>4931</v>
      </c>
      <c r="O4994" s="376" t="s">
        <v>4948</v>
      </c>
      <c r="P4994" s="326">
        <f>ROUND(SUMIF('AV-Bewegungsdaten'!B:B,A4994,'AV-Bewegungsdaten'!C:C),3)</f>
        <v>0</v>
      </c>
      <c r="Q4994" s="324">
        <f>ROUND(SUMIF('AV-Bewegungsdaten'!B:B,$A4994,'AV-Bewegungsdaten'!D:D),2)</f>
        <v>0</v>
      </c>
      <c r="T4994" s="327"/>
      <c r="U4994" s="326">
        <f>ROUND(SUMIF('DV-Bewegungsdaten'!B:B,Kategorien!A4994,'DV-Bewegungsdaten'!D:D),3)</f>
        <v>0</v>
      </c>
      <c r="V4994" s="324">
        <f>ROUND(SUMIF('DV-Bewegungsdaten'!B:B,Kategorien!A4994,'DV-Bewegungsdaten'!E:E),3)</f>
        <v>0</v>
      </c>
      <c r="AD4994" s="390">
        <f>MAX(0,$G4994-AR$3)</f>
        <v>0</v>
      </c>
      <c r="AE4994" s="390">
        <f t="shared" si="1012"/>
        <v>0</v>
      </c>
      <c r="AF4994" s="390">
        <f t="shared" si="1012"/>
        <v>0</v>
      </c>
      <c r="AG4994" s="390">
        <f t="shared" si="1012"/>
        <v>0</v>
      </c>
      <c r="AH4994" s="390">
        <f t="shared" si="1012"/>
        <v>0</v>
      </c>
      <c r="AI4994" s="390">
        <f t="shared" si="1012"/>
        <v>0</v>
      </c>
      <c r="AJ4994" s="390">
        <f t="shared" si="1012"/>
        <v>0</v>
      </c>
      <c r="AK4994" s="390">
        <f t="shared" si="1012"/>
        <v>0</v>
      </c>
      <c r="AL4994" s="390">
        <f t="shared" si="1012"/>
        <v>0</v>
      </c>
      <c r="AM4994" s="390">
        <f t="shared" si="1012"/>
        <v>0</v>
      </c>
      <c r="AN4994" s="390">
        <f t="shared" si="1012"/>
        <v>0</v>
      </c>
      <c r="AO4994" s="390">
        <f t="shared" si="1012"/>
        <v>0</v>
      </c>
    </row>
    <row r="4995" spans="1:41" ht="15" customHeight="1" x14ac:dyDescent="0.25">
      <c r="A4995" s="127" t="s">
        <v>5534</v>
      </c>
      <c r="B4995" s="125" t="s">
        <v>2080</v>
      </c>
      <c r="D4995" s="125" t="s">
        <v>5524</v>
      </c>
      <c r="F4995" s="126">
        <v>0</v>
      </c>
      <c r="H4995" s="126">
        <v>0</v>
      </c>
      <c r="I4995" s="126"/>
      <c r="J4995" s="317"/>
      <c r="K4995" s="323">
        <f>ROUND(SUMIF('VGT-Bewegungsdaten'!B:B,A4995,'VGT-Bewegungsdaten'!C:C),3)</f>
        <v>0</v>
      </c>
      <c r="L4995" s="324">
        <f>ROUND(SUMIF('VGT-Bewegungsdaten'!B:B,$A4995,'VGT-Bewegungsdaten'!D:D),2)</f>
        <v>0</v>
      </c>
      <c r="N4995" s="376" t="s">
        <v>4931</v>
      </c>
      <c r="O4995" s="376" t="s">
        <v>4949</v>
      </c>
      <c r="P4995" s="326">
        <f>ROUND(SUMIF('AV-Bewegungsdaten'!B:B,A4995,'AV-Bewegungsdaten'!C:C),3)</f>
        <v>0</v>
      </c>
      <c r="Q4995" s="324">
        <f>ROUND(SUMIF('AV-Bewegungsdaten'!B:B,$A4995,'AV-Bewegungsdaten'!D:D),2)</f>
        <v>0</v>
      </c>
      <c r="T4995" s="327"/>
      <c r="U4995" s="326">
        <f>ROUND(SUMIF('DV-Bewegungsdaten'!B:B,Kategorien!A4995,'DV-Bewegungsdaten'!D:D),3)</f>
        <v>0</v>
      </c>
      <c r="V4995" s="324">
        <f>ROUND(SUMIF('DV-Bewegungsdaten'!B:B,Kategorien!A4995,'DV-Bewegungsdaten'!E:E),3)</f>
        <v>0</v>
      </c>
      <c r="AD4995" s="390">
        <f>MAX(0,$G4995-AR$7)</f>
        <v>0</v>
      </c>
      <c r="AE4995" s="390">
        <f t="shared" si="1012"/>
        <v>0</v>
      </c>
      <c r="AF4995" s="390">
        <f t="shared" si="1012"/>
        <v>0</v>
      </c>
      <c r="AG4995" s="390">
        <f t="shared" si="1012"/>
        <v>0</v>
      </c>
      <c r="AH4995" s="390">
        <f t="shared" si="1012"/>
        <v>0</v>
      </c>
      <c r="AI4995" s="390">
        <f t="shared" si="1012"/>
        <v>0</v>
      </c>
      <c r="AJ4995" s="390">
        <f t="shared" si="1012"/>
        <v>0</v>
      </c>
      <c r="AK4995" s="390">
        <f t="shared" si="1012"/>
        <v>0</v>
      </c>
      <c r="AL4995" s="390">
        <f t="shared" si="1012"/>
        <v>0</v>
      </c>
      <c r="AM4995" s="390">
        <f t="shared" si="1012"/>
        <v>0</v>
      </c>
      <c r="AN4995" s="390">
        <f t="shared" si="1012"/>
        <v>0</v>
      </c>
      <c r="AO4995" s="390">
        <f t="shared" si="1012"/>
        <v>0</v>
      </c>
    </row>
    <row r="4996" spans="1:41" ht="15" customHeight="1" x14ac:dyDescent="0.25">
      <c r="A4996" s="127" t="s">
        <v>5535</v>
      </c>
      <c r="B4996" s="125" t="s">
        <v>169</v>
      </c>
      <c r="D4996" s="125" t="s">
        <v>5524</v>
      </c>
      <c r="F4996" s="126">
        <v>0</v>
      </c>
      <c r="H4996" s="126">
        <v>0</v>
      </c>
      <c r="I4996" s="126"/>
      <c r="J4996" s="317"/>
      <c r="K4996" s="323">
        <f>ROUND(SUMIF('VGT-Bewegungsdaten'!B:B,A4996,'VGT-Bewegungsdaten'!C:C),3)</f>
        <v>0</v>
      </c>
      <c r="L4996" s="324">
        <f>ROUND(SUMIF('VGT-Bewegungsdaten'!B:B,$A4996,'VGT-Bewegungsdaten'!D:D),2)</f>
        <v>0</v>
      </c>
      <c r="N4996" s="376" t="s">
        <v>4931</v>
      </c>
      <c r="O4996" s="376" t="s">
        <v>4950</v>
      </c>
      <c r="P4996" s="326">
        <f>ROUND(SUMIF('AV-Bewegungsdaten'!B:B,A4996,'AV-Bewegungsdaten'!C:C),3)</f>
        <v>0</v>
      </c>
      <c r="Q4996" s="324">
        <f>ROUND(SUMIF('AV-Bewegungsdaten'!B:B,$A4996,'AV-Bewegungsdaten'!D:D),2)</f>
        <v>0</v>
      </c>
      <c r="T4996" s="327"/>
      <c r="U4996" s="326">
        <f>ROUND(SUMIF('DV-Bewegungsdaten'!B:B,Kategorien!A4996,'DV-Bewegungsdaten'!D:D),3)</f>
        <v>0</v>
      </c>
      <c r="V4996" s="324">
        <f>ROUND(SUMIF('DV-Bewegungsdaten'!B:B,Kategorien!A4996,'DV-Bewegungsdaten'!E:E),3)</f>
        <v>0</v>
      </c>
      <c r="AD4996" s="390">
        <f>MAX(0,$G4996-AR$7)</f>
        <v>0</v>
      </c>
      <c r="AE4996" s="390">
        <f t="shared" si="1012"/>
        <v>0</v>
      </c>
      <c r="AF4996" s="390">
        <f t="shared" si="1012"/>
        <v>0</v>
      </c>
      <c r="AG4996" s="390">
        <f t="shared" si="1012"/>
        <v>0</v>
      </c>
      <c r="AH4996" s="390">
        <f t="shared" si="1012"/>
        <v>0</v>
      </c>
      <c r="AI4996" s="390">
        <f t="shared" si="1012"/>
        <v>0</v>
      </c>
      <c r="AJ4996" s="390">
        <f t="shared" si="1012"/>
        <v>0</v>
      </c>
      <c r="AK4996" s="390">
        <f t="shared" si="1012"/>
        <v>0</v>
      </c>
      <c r="AL4996" s="390">
        <f t="shared" si="1012"/>
        <v>0</v>
      </c>
      <c r="AM4996" s="390">
        <f t="shared" si="1012"/>
        <v>0</v>
      </c>
      <c r="AN4996" s="390">
        <f t="shared" si="1012"/>
        <v>0</v>
      </c>
      <c r="AO4996" s="390">
        <f t="shared" si="1012"/>
        <v>0</v>
      </c>
    </row>
    <row r="4997" spans="1:41" ht="15" customHeight="1" x14ac:dyDescent="0.25">
      <c r="A4997" s="127" t="s">
        <v>5536</v>
      </c>
      <c r="B4997" s="125" t="s">
        <v>169</v>
      </c>
      <c r="D4997" s="125" t="s">
        <v>5524</v>
      </c>
      <c r="E4997" s="125" t="s">
        <v>4893</v>
      </c>
      <c r="F4997" s="126">
        <v>0</v>
      </c>
      <c r="I4997" s="126"/>
      <c r="J4997" s="317"/>
      <c r="K4997" s="323">
        <f>ROUND(SUMIF('VGT-Bewegungsdaten'!B:B,A4997,'VGT-Bewegungsdaten'!C:C),3)</f>
        <v>0</v>
      </c>
      <c r="N4997" s="376" t="s">
        <v>4929</v>
      </c>
      <c r="O4997" s="376" t="s">
        <v>4962</v>
      </c>
      <c r="P4997" s="326">
        <f>ROUND(SUMIF('AV-Bewegungsdaten'!B:B,A4997,'AV-Bewegungsdaten'!C:C),3)</f>
        <v>0</v>
      </c>
      <c r="T4997" s="327"/>
      <c r="U4997" s="326">
        <f>ROUND(SUMIF('DV-Bewegungsdaten'!B:B,Kategorien!A4997,'DV-Bewegungsdaten'!D:D),3)</f>
        <v>0</v>
      </c>
      <c r="AK4997" s="390"/>
    </row>
    <row r="4998" spans="1:41" ht="15" customHeight="1" x14ac:dyDescent="0.25">
      <c r="A4998" s="127" t="s">
        <v>5537</v>
      </c>
      <c r="B4998" s="125" t="s">
        <v>2076</v>
      </c>
      <c r="D4998" s="125" t="s">
        <v>6506</v>
      </c>
      <c r="F4998" s="126">
        <v>0</v>
      </c>
      <c r="H4998" s="126">
        <v>0</v>
      </c>
      <c r="I4998" s="126"/>
      <c r="J4998" s="317"/>
      <c r="K4998" s="323">
        <f>ROUND(SUMIF('VGT-Bewegungsdaten'!B:B,A4998,'VGT-Bewegungsdaten'!C:C),3)</f>
        <v>0</v>
      </c>
      <c r="L4998" s="324">
        <f>ROUND(SUMIF('VGT-Bewegungsdaten'!B:B,$A4998,'VGT-Bewegungsdaten'!D:D),2)</f>
        <v>0</v>
      </c>
      <c r="N4998" s="376" t="s">
        <v>4931</v>
      </c>
      <c r="O4998" s="376" t="s">
        <v>4939</v>
      </c>
      <c r="P4998" s="326">
        <f>ROUND(SUMIF('AV-Bewegungsdaten'!B:B,A4998,'AV-Bewegungsdaten'!C:C),3)</f>
        <v>0</v>
      </c>
      <c r="Q4998" s="324">
        <f>ROUND(SUMIF('AV-Bewegungsdaten'!B:B,$A4998,'AV-Bewegungsdaten'!D:D),2)</f>
        <v>0</v>
      </c>
      <c r="T4998" s="327"/>
      <c r="U4998" s="326">
        <f>ROUND(SUMIF('DV-Bewegungsdaten'!B:B,Kategorien!A4998,'DV-Bewegungsdaten'!D:D),3)</f>
        <v>0</v>
      </c>
      <c r="V4998" s="324">
        <f>ROUND(SUMIF('DV-Bewegungsdaten'!B:B,Kategorien!A4998,'DV-Bewegungsdaten'!E:E),3)</f>
        <v>0</v>
      </c>
      <c r="AD4998" s="390">
        <f t="shared" ref="AD4998:AO5004" si="1013">MAX(0,$G4998-AR$9)</f>
        <v>0</v>
      </c>
      <c r="AE4998" s="390">
        <f t="shared" si="1013"/>
        <v>0</v>
      </c>
      <c r="AF4998" s="390">
        <f t="shared" si="1013"/>
        <v>0</v>
      </c>
      <c r="AG4998" s="390">
        <f t="shared" si="1013"/>
        <v>0</v>
      </c>
      <c r="AH4998" s="390">
        <f t="shared" si="1013"/>
        <v>0</v>
      </c>
      <c r="AI4998" s="390">
        <f t="shared" si="1013"/>
        <v>0</v>
      </c>
      <c r="AJ4998" s="390">
        <f t="shared" si="1013"/>
        <v>0</v>
      </c>
      <c r="AK4998" s="390">
        <f t="shared" si="1013"/>
        <v>0</v>
      </c>
      <c r="AL4998" s="390">
        <f t="shared" si="1013"/>
        <v>0</v>
      </c>
      <c r="AM4998" s="390">
        <f t="shared" si="1013"/>
        <v>0</v>
      </c>
      <c r="AN4998" s="390">
        <f t="shared" si="1013"/>
        <v>0</v>
      </c>
      <c r="AO4998" s="390">
        <f t="shared" si="1013"/>
        <v>0</v>
      </c>
    </row>
    <row r="4999" spans="1:41" ht="15" customHeight="1" x14ac:dyDescent="0.25">
      <c r="A4999" s="127" t="s">
        <v>5538</v>
      </c>
      <c r="B4999" s="125" t="s">
        <v>2077</v>
      </c>
      <c r="D4999" s="125" t="s">
        <v>6506</v>
      </c>
      <c r="F4999" s="126">
        <v>0</v>
      </c>
      <c r="H4999" s="126">
        <v>0</v>
      </c>
      <c r="I4999" s="126"/>
      <c r="J4999" s="317"/>
      <c r="K4999" s="323">
        <f>ROUND(SUMIF('VGT-Bewegungsdaten'!B:B,A4999,'VGT-Bewegungsdaten'!C:C),3)</f>
        <v>0</v>
      </c>
      <c r="L4999" s="324">
        <f>ROUND(SUMIF('VGT-Bewegungsdaten'!B:B,$A4999,'VGT-Bewegungsdaten'!D:D),2)</f>
        <v>0</v>
      </c>
      <c r="N4999" s="376" t="s">
        <v>4931</v>
      </c>
      <c r="O4999" s="376" t="s">
        <v>4940</v>
      </c>
      <c r="P4999" s="326">
        <f>ROUND(SUMIF('AV-Bewegungsdaten'!B:B,A4999,'AV-Bewegungsdaten'!C:C),3)</f>
        <v>0</v>
      </c>
      <c r="Q4999" s="324">
        <f>ROUND(SUMIF('AV-Bewegungsdaten'!B:B,$A4999,'AV-Bewegungsdaten'!D:D),2)</f>
        <v>0</v>
      </c>
      <c r="T4999" s="327"/>
      <c r="U4999" s="326">
        <f>ROUND(SUMIF('DV-Bewegungsdaten'!B:B,Kategorien!A4999,'DV-Bewegungsdaten'!D:D),3)</f>
        <v>0</v>
      </c>
      <c r="V4999" s="324">
        <f>ROUND(SUMIF('DV-Bewegungsdaten'!B:B,Kategorien!A4999,'DV-Bewegungsdaten'!E:E),3)</f>
        <v>0</v>
      </c>
      <c r="AD4999" s="390">
        <f t="shared" si="1013"/>
        <v>0</v>
      </c>
      <c r="AE4999" s="390">
        <f t="shared" si="1013"/>
        <v>0</v>
      </c>
      <c r="AF4999" s="390">
        <f t="shared" si="1013"/>
        <v>0</v>
      </c>
      <c r="AG4999" s="390">
        <f t="shared" si="1013"/>
        <v>0</v>
      </c>
      <c r="AH4999" s="390">
        <f t="shared" si="1013"/>
        <v>0</v>
      </c>
      <c r="AI4999" s="390">
        <f t="shared" si="1013"/>
        <v>0</v>
      </c>
      <c r="AJ4999" s="390">
        <f t="shared" si="1013"/>
        <v>0</v>
      </c>
      <c r="AK4999" s="390">
        <f t="shared" si="1013"/>
        <v>0</v>
      </c>
      <c r="AL4999" s="390">
        <f t="shared" si="1013"/>
        <v>0</v>
      </c>
      <c r="AM4999" s="390">
        <f t="shared" si="1013"/>
        <v>0</v>
      </c>
      <c r="AN4999" s="390">
        <f t="shared" si="1013"/>
        <v>0</v>
      </c>
      <c r="AO4999" s="390">
        <f t="shared" si="1013"/>
        <v>0</v>
      </c>
    </row>
    <row r="5000" spans="1:41" ht="15" customHeight="1" x14ac:dyDescent="0.25">
      <c r="A5000" s="127" t="s">
        <v>5539</v>
      </c>
      <c r="B5000" s="125" t="s">
        <v>990</v>
      </c>
      <c r="D5000" s="125" t="s">
        <v>6506</v>
      </c>
      <c r="F5000" s="126">
        <v>0</v>
      </c>
      <c r="H5000" s="126">
        <v>0</v>
      </c>
      <c r="I5000" s="126"/>
      <c r="J5000" s="317"/>
      <c r="K5000" s="323">
        <f>ROUND(SUMIF('VGT-Bewegungsdaten'!B:B,A5000,'VGT-Bewegungsdaten'!C:C),3)</f>
        <v>0</v>
      </c>
      <c r="L5000" s="324">
        <f>ROUND(SUMIF('VGT-Bewegungsdaten'!B:B,$A5000,'VGT-Bewegungsdaten'!D:D),2)</f>
        <v>0</v>
      </c>
      <c r="N5000" s="376" t="s">
        <v>4931</v>
      </c>
      <c r="O5000" s="376" t="s">
        <v>4941</v>
      </c>
      <c r="P5000" s="326">
        <f>ROUND(SUMIF('AV-Bewegungsdaten'!B:B,A5000,'AV-Bewegungsdaten'!C:C),3)</f>
        <v>0</v>
      </c>
      <c r="Q5000" s="324">
        <f>ROUND(SUMIF('AV-Bewegungsdaten'!B:B,$A5000,'AV-Bewegungsdaten'!D:D),2)</f>
        <v>0</v>
      </c>
      <c r="T5000" s="327"/>
      <c r="U5000" s="326">
        <f>ROUND(SUMIF('DV-Bewegungsdaten'!B:B,Kategorien!A5000,'DV-Bewegungsdaten'!D:D),3)</f>
        <v>0</v>
      </c>
      <c r="V5000" s="324">
        <f>ROUND(SUMIF('DV-Bewegungsdaten'!B:B,Kategorien!A5000,'DV-Bewegungsdaten'!E:E),3)</f>
        <v>0</v>
      </c>
      <c r="AD5000" s="390">
        <f t="shared" si="1013"/>
        <v>0</v>
      </c>
      <c r="AE5000" s="390">
        <f t="shared" si="1013"/>
        <v>0</v>
      </c>
      <c r="AF5000" s="390">
        <f t="shared" si="1013"/>
        <v>0</v>
      </c>
      <c r="AG5000" s="390">
        <f t="shared" si="1013"/>
        <v>0</v>
      </c>
      <c r="AH5000" s="390">
        <f t="shared" si="1013"/>
        <v>0</v>
      </c>
      <c r="AI5000" s="390">
        <f t="shared" si="1013"/>
        <v>0</v>
      </c>
      <c r="AJ5000" s="390">
        <f t="shared" si="1013"/>
        <v>0</v>
      </c>
      <c r="AK5000" s="390">
        <f t="shared" si="1013"/>
        <v>0</v>
      </c>
      <c r="AL5000" s="390">
        <f t="shared" si="1013"/>
        <v>0</v>
      </c>
      <c r="AM5000" s="390">
        <f t="shared" si="1013"/>
        <v>0</v>
      </c>
      <c r="AN5000" s="390">
        <f t="shared" si="1013"/>
        <v>0</v>
      </c>
      <c r="AO5000" s="390">
        <f t="shared" si="1013"/>
        <v>0</v>
      </c>
    </row>
    <row r="5001" spans="1:41" ht="15" customHeight="1" x14ac:dyDescent="0.25">
      <c r="A5001" s="127" t="s">
        <v>5540</v>
      </c>
      <c r="B5001" s="125" t="s">
        <v>1474</v>
      </c>
      <c r="D5001" s="125" t="s">
        <v>6506</v>
      </c>
      <c r="F5001" s="126">
        <v>0</v>
      </c>
      <c r="H5001" s="126">
        <v>0</v>
      </c>
      <c r="I5001" s="126"/>
      <c r="J5001" s="317"/>
      <c r="K5001" s="323">
        <f>ROUND(SUMIF('VGT-Bewegungsdaten'!B:B,A5001,'VGT-Bewegungsdaten'!C:C),3)</f>
        <v>0</v>
      </c>
      <c r="L5001" s="324">
        <f>ROUND(SUMIF('VGT-Bewegungsdaten'!B:B,$A5001,'VGT-Bewegungsdaten'!D:D),2)</f>
        <v>0</v>
      </c>
      <c r="N5001" s="376" t="s">
        <v>4931</v>
      </c>
      <c r="O5001" s="376" t="s">
        <v>4942</v>
      </c>
      <c r="P5001" s="326">
        <f>ROUND(SUMIF('AV-Bewegungsdaten'!B:B,A5001,'AV-Bewegungsdaten'!C:C),3)</f>
        <v>0</v>
      </c>
      <c r="Q5001" s="324">
        <f>ROUND(SUMIF('AV-Bewegungsdaten'!B:B,$A5001,'AV-Bewegungsdaten'!D:D),2)</f>
        <v>0</v>
      </c>
      <c r="T5001" s="327"/>
      <c r="U5001" s="326">
        <f>ROUND(SUMIF('DV-Bewegungsdaten'!B:B,Kategorien!A5001,'DV-Bewegungsdaten'!D:D),3)</f>
        <v>0</v>
      </c>
      <c r="V5001" s="324">
        <f>ROUND(SUMIF('DV-Bewegungsdaten'!B:B,Kategorien!A5001,'DV-Bewegungsdaten'!E:E),3)</f>
        <v>0</v>
      </c>
      <c r="AD5001" s="390">
        <f t="shared" si="1013"/>
        <v>0</v>
      </c>
      <c r="AE5001" s="390">
        <f t="shared" si="1013"/>
        <v>0</v>
      </c>
      <c r="AF5001" s="390">
        <f t="shared" si="1013"/>
        <v>0</v>
      </c>
      <c r="AG5001" s="390">
        <f t="shared" si="1013"/>
        <v>0</v>
      </c>
      <c r="AH5001" s="390">
        <f t="shared" si="1013"/>
        <v>0</v>
      </c>
      <c r="AI5001" s="390">
        <f t="shared" si="1013"/>
        <v>0</v>
      </c>
      <c r="AJ5001" s="390">
        <f t="shared" si="1013"/>
        <v>0</v>
      </c>
      <c r="AK5001" s="390">
        <f t="shared" si="1013"/>
        <v>0</v>
      </c>
      <c r="AL5001" s="390">
        <f t="shared" si="1013"/>
        <v>0</v>
      </c>
      <c r="AM5001" s="390">
        <f t="shared" si="1013"/>
        <v>0</v>
      </c>
      <c r="AN5001" s="390">
        <f t="shared" si="1013"/>
        <v>0</v>
      </c>
      <c r="AO5001" s="390">
        <f t="shared" si="1013"/>
        <v>0</v>
      </c>
    </row>
    <row r="5002" spans="1:41" ht="15" customHeight="1" x14ac:dyDescent="0.25">
      <c r="A5002" s="127" t="s">
        <v>5541</v>
      </c>
      <c r="B5002" s="125" t="s">
        <v>1487</v>
      </c>
      <c r="D5002" s="125" t="s">
        <v>6506</v>
      </c>
      <c r="F5002" s="126">
        <v>0</v>
      </c>
      <c r="H5002" s="126">
        <v>0</v>
      </c>
      <c r="I5002" s="126"/>
      <c r="J5002" s="317"/>
      <c r="K5002" s="323">
        <f>ROUND(SUMIF('VGT-Bewegungsdaten'!B:B,A5002,'VGT-Bewegungsdaten'!C:C),3)</f>
        <v>0</v>
      </c>
      <c r="L5002" s="324">
        <f>ROUND(SUMIF('VGT-Bewegungsdaten'!B:B,$A5002,'VGT-Bewegungsdaten'!D:D),2)</f>
        <v>0</v>
      </c>
      <c r="N5002" s="376" t="s">
        <v>4931</v>
      </c>
      <c r="O5002" s="376" t="s">
        <v>4943</v>
      </c>
      <c r="P5002" s="326">
        <f>ROUND(SUMIF('AV-Bewegungsdaten'!B:B,A5002,'AV-Bewegungsdaten'!C:C),3)</f>
        <v>0</v>
      </c>
      <c r="Q5002" s="324">
        <f>ROUND(SUMIF('AV-Bewegungsdaten'!B:B,$A5002,'AV-Bewegungsdaten'!D:D),2)</f>
        <v>0</v>
      </c>
      <c r="T5002" s="327"/>
      <c r="U5002" s="326">
        <f>ROUND(SUMIF('DV-Bewegungsdaten'!B:B,Kategorien!A5002,'DV-Bewegungsdaten'!D:D),3)</f>
        <v>0</v>
      </c>
      <c r="V5002" s="324">
        <f>ROUND(SUMIF('DV-Bewegungsdaten'!B:B,Kategorien!A5002,'DV-Bewegungsdaten'!E:E),3)</f>
        <v>0</v>
      </c>
      <c r="AD5002" s="390">
        <f t="shared" si="1013"/>
        <v>0</v>
      </c>
      <c r="AE5002" s="390">
        <f t="shared" si="1013"/>
        <v>0</v>
      </c>
      <c r="AF5002" s="390">
        <f t="shared" si="1013"/>
        <v>0</v>
      </c>
      <c r="AG5002" s="390">
        <f t="shared" si="1013"/>
        <v>0</v>
      </c>
      <c r="AH5002" s="390">
        <f t="shared" si="1013"/>
        <v>0</v>
      </c>
      <c r="AI5002" s="390">
        <f t="shared" si="1013"/>
        <v>0</v>
      </c>
      <c r="AJ5002" s="390">
        <f t="shared" si="1013"/>
        <v>0</v>
      </c>
      <c r="AK5002" s="390">
        <f t="shared" si="1013"/>
        <v>0</v>
      </c>
      <c r="AL5002" s="390">
        <f t="shared" si="1013"/>
        <v>0</v>
      </c>
      <c r="AM5002" s="390">
        <f t="shared" si="1013"/>
        <v>0</v>
      </c>
      <c r="AN5002" s="390">
        <f t="shared" si="1013"/>
        <v>0</v>
      </c>
      <c r="AO5002" s="390">
        <f t="shared" si="1013"/>
        <v>0</v>
      </c>
    </row>
    <row r="5003" spans="1:41" ht="15" customHeight="1" x14ac:dyDescent="0.25">
      <c r="A5003" s="127" t="s">
        <v>5542</v>
      </c>
      <c r="B5003" s="125" t="s">
        <v>77</v>
      </c>
      <c r="D5003" s="125" t="s">
        <v>6506</v>
      </c>
      <c r="F5003" s="126">
        <v>0</v>
      </c>
      <c r="H5003" s="126">
        <v>0</v>
      </c>
      <c r="I5003" s="126"/>
      <c r="J5003" s="317"/>
      <c r="K5003" s="323">
        <f>ROUND(SUMIF('VGT-Bewegungsdaten'!B:B,A5003,'VGT-Bewegungsdaten'!C:C),3)</f>
        <v>0</v>
      </c>
      <c r="L5003" s="324">
        <f>ROUND(SUMIF('VGT-Bewegungsdaten'!B:B,$A5003,'VGT-Bewegungsdaten'!D:D),2)</f>
        <v>0</v>
      </c>
      <c r="N5003" s="376" t="s">
        <v>4931</v>
      </c>
      <c r="O5003" s="376" t="s">
        <v>4944</v>
      </c>
      <c r="P5003" s="326">
        <f>ROUND(SUMIF('AV-Bewegungsdaten'!B:B,A5003,'AV-Bewegungsdaten'!C:C),3)</f>
        <v>0</v>
      </c>
      <c r="Q5003" s="324">
        <f>ROUND(SUMIF('AV-Bewegungsdaten'!B:B,$A5003,'AV-Bewegungsdaten'!D:D),2)</f>
        <v>0</v>
      </c>
      <c r="T5003" s="327"/>
      <c r="U5003" s="326">
        <f>ROUND(SUMIF('DV-Bewegungsdaten'!B:B,Kategorien!A5003,'DV-Bewegungsdaten'!D:D),3)</f>
        <v>0</v>
      </c>
      <c r="V5003" s="324">
        <f>ROUND(SUMIF('DV-Bewegungsdaten'!B:B,Kategorien!A5003,'DV-Bewegungsdaten'!E:E),3)</f>
        <v>0</v>
      </c>
      <c r="AD5003" s="390">
        <f t="shared" si="1013"/>
        <v>0</v>
      </c>
      <c r="AE5003" s="390">
        <f t="shared" si="1013"/>
        <v>0</v>
      </c>
      <c r="AF5003" s="390">
        <f t="shared" si="1013"/>
        <v>0</v>
      </c>
      <c r="AG5003" s="390">
        <f t="shared" si="1013"/>
        <v>0</v>
      </c>
      <c r="AH5003" s="390">
        <f t="shared" si="1013"/>
        <v>0</v>
      </c>
      <c r="AI5003" s="390">
        <f t="shared" si="1013"/>
        <v>0</v>
      </c>
      <c r="AJ5003" s="390">
        <f t="shared" si="1013"/>
        <v>0</v>
      </c>
      <c r="AK5003" s="390">
        <f t="shared" si="1013"/>
        <v>0</v>
      </c>
      <c r="AL5003" s="390">
        <f t="shared" si="1013"/>
        <v>0</v>
      </c>
      <c r="AM5003" s="390">
        <f t="shared" si="1013"/>
        <v>0</v>
      </c>
      <c r="AN5003" s="390">
        <f t="shared" si="1013"/>
        <v>0</v>
      </c>
      <c r="AO5003" s="390">
        <f t="shared" si="1013"/>
        <v>0</v>
      </c>
    </row>
    <row r="5004" spans="1:41" ht="15" customHeight="1" x14ac:dyDescent="0.25">
      <c r="A5004" s="127" t="s">
        <v>5543</v>
      </c>
      <c r="B5004" s="125" t="s">
        <v>2078</v>
      </c>
      <c r="D5004" s="125" t="s">
        <v>6506</v>
      </c>
      <c r="F5004" s="126">
        <v>0</v>
      </c>
      <c r="H5004" s="126">
        <v>0</v>
      </c>
      <c r="I5004" s="126"/>
      <c r="J5004" s="317"/>
      <c r="K5004" s="323">
        <f>ROUND(SUMIF('VGT-Bewegungsdaten'!B:B,A5004,'VGT-Bewegungsdaten'!C:C),3)</f>
        <v>0</v>
      </c>
      <c r="L5004" s="324">
        <f>ROUND(SUMIF('VGT-Bewegungsdaten'!B:B,$A5004,'VGT-Bewegungsdaten'!D:D),2)</f>
        <v>0</v>
      </c>
      <c r="N5004" s="376" t="s">
        <v>4931</v>
      </c>
      <c r="O5004" s="376" t="s">
        <v>4945</v>
      </c>
      <c r="P5004" s="326">
        <f>ROUND(SUMIF('AV-Bewegungsdaten'!B:B,A5004,'AV-Bewegungsdaten'!C:C),3)</f>
        <v>0</v>
      </c>
      <c r="Q5004" s="324">
        <f>ROUND(SUMIF('AV-Bewegungsdaten'!B:B,$A5004,'AV-Bewegungsdaten'!D:D),2)</f>
        <v>0</v>
      </c>
      <c r="T5004" s="327"/>
      <c r="U5004" s="326">
        <f>ROUND(SUMIF('DV-Bewegungsdaten'!B:B,Kategorien!A5004,'DV-Bewegungsdaten'!D:D),3)</f>
        <v>0</v>
      </c>
      <c r="V5004" s="324">
        <f>ROUND(SUMIF('DV-Bewegungsdaten'!B:B,Kategorien!A5004,'DV-Bewegungsdaten'!E:E),3)</f>
        <v>0</v>
      </c>
      <c r="AD5004" s="390">
        <f t="shared" si="1013"/>
        <v>0</v>
      </c>
      <c r="AE5004" s="390">
        <f t="shared" si="1013"/>
        <v>0</v>
      </c>
      <c r="AF5004" s="390">
        <f t="shared" si="1013"/>
        <v>0</v>
      </c>
      <c r="AG5004" s="390">
        <f t="shared" si="1013"/>
        <v>0</v>
      </c>
      <c r="AH5004" s="390">
        <f t="shared" si="1013"/>
        <v>0</v>
      </c>
      <c r="AI5004" s="390">
        <f t="shared" si="1013"/>
        <v>0</v>
      </c>
      <c r="AJ5004" s="390">
        <f t="shared" si="1013"/>
        <v>0</v>
      </c>
      <c r="AK5004" s="390">
        <f t="shared" si="1013"/>
        <v>0</v>
      </c>
      <c r="AL5004" s="390">
        <f t="shared" si="1013"/>
        <v>0</v>
      </c>
      <c r="AM5004" s="390">
        <f t="shared" si="1013"/>
        <v>0</v>
      </c>
      <c r="AN5004" s="390">
        <f t="shared" si="1013"/>
        <v>0</v>
      </c>
      <c r="AO5004" s="390">
        <f t="shared" si="1013"/>
        <v>0</v>
      </c>
    </row>
    <row r="5005" spans="1:41" ht="15" customHeight="1" x14ac:dyDescent="0.25">
      <c r="A5005" s="127" t="s">
        <v>5544</v>
      </c>
      <c r="B5005" s="125" t="s">
        <v>2079</v>
      </c>
      <c r="D5005" s="125" t="s">
        <v>6506</v>
      </c>
      <c r="F5005" s="126">
        <v>0</v>
      </c>
      <c r="H5005" s="126">
        <v>0</v>
      </c>
      <c r="I5005" s="126"/>
      <c r="J5005" s="317"/>
      <c r="K5005" s="323">
        <f>ROUND(SUMIF('VGT-Bewegungsdaten'!B:B,A5005,'VGT-Bewegungsdaten'!C:C),3)</f>
        <v>0</v>
      </c>
      <c r="L5005" s="324">
        <f>ROUND(SUMIF('VGT-Bewegungsdaten'!B:B,$A5005,'VGT-Bewegungsdaten'!D:D),2)</f>
        <v>0</v>
      </c>
      <c r="N5005" s="376" t="s">
        <v>4931</v>
      </c>
      <c r="O5005" s="376" t="s">
        <v>4946</v>
      </c>
      <c r="P5005" s="326">
        <f>ROUND(SUMIF('AV-Bewegungsdaten'!B:B,A5005,'AV-Bewegungsdaten'!C:C),3)</f>
        <v>0</v>
      </c>
      <c r="Q5005" s="324">
        <f>ROUND(SUMIF('AV-Bewegungsdaten'!B:B,$A5005,'AV-Bewegungsdaten'!D:D),2)</f>
        <v>0</v>
      </c>
      <c r="T5005" s="327"/>
      <c r="U5005" s="326">
        <f>ROUND(SUMIF('DV-Bewegungsdaten'!B:B,Kategorien!A5005,'DV-Bewegungsdaten'!D:D),3)</f>
        <v>0</v>
      </c>
      <c r="V5005" s="324">
        <f>ROUND(SUMIF('DV-Bewegungsdaten'!B:B,Kategorien!A5005,'DV-Bewegungsdaten'!E:E),3)</f>
        <v>0</v>
      </c>
      <c r="AD5005" s="390">
        <f>MAX(0,$G5005-AR$3)</f>
        <v>0</v>
      </c>
      <c r="AE5005" s="390">
        <f t="shared" ref="AE5005:AO5009" si="1014">MAX(0,$G5005-AS$9)</f>
        <v>0</v>
      </c>
      <c r="AF5005" s="390">
        <f t="shared" si="1014"/>
        <v>0</v>
      </c>
      <c r="AG5005" s="390">
        <f t="shared" si="1014"/>
        <v>0</v>
      </c>
      <c r="AH5005" s="390">
        <f t="shared" si="1014"/>
        <v>0</v>
      </c>
      <c r="AI5005" s="390">
        <f t="shared" si="1014"/>
        <v>0</v>
      </c>
      <c r="AJ5005" s="390">
        <f t="shared" si="1014"/>
        <v>0</v>
      </c>
      <c r="AK5005" s="390">
        <f t="shared" si="1014"/>
        <v>0</v>
      </c>
      <c r="AL5005" s="390">
        <f t="shared" si="1014"/>
        <v>0</v>
      </c>
      <c r="AM5005" s="390">
        <f t="shared" si="1014"/>
        <v>0</v>
      </c>
      <c r="AN5005" s="390">
        <f t="shared" si="1014"/>
        <v>0</v>
      </c>
      <c r="AO5005" s="390">
        <f t="shared" si="1014"/>
        <v>0</v>
      </c>
    </row>
    <row r="5006" spans="1:41" ht="15" customHeight="1" x14ac:dyDescent="0.25">
      <c r="A5006" s="127" t="s">
        <v>5545</v>
      </c>
      <c r="B5006" s="125" t="s">
        <v>152</v>
      </c>
      <c r="D5006" s="125" t="s">
        <v>6506</v>
      </c>
      <c r="F5006" s="126">
        <v>0</v>
      </c>
      <c r="H5006" s="126">
        <v>0</v>
      </c>
      <c r="I5006" s="126"/>
      <c r="J5006" s="317"/>
      <c r="K5006" s="323">
        <f>ROUND(SUMIF('VGT-Bewegungsdaten'!B:B,A5006,'VGT-Bewegungsdaten'!C:C),3)</f>
        <v>0</v>
      </c>
      <c r="L5006" s="324">
        <f>ROUND(SUMIF('VGT-Bewegungsdaten'!B:B,$A5006,'VGT-Bewegungsdaten'!D:D),2)</f>
        <v>0</v>
      </c>
      <c r="N5006" s="376" t="s">
        <v>4931</v>
      </c>
      <c r="O5006" s="376" t="s">
        <v>4947</v>
      </c>
      <c r="P5006" s="326">
        <f>ROUND(SUMIF('AV-Bewegungsdaten'!B:B,A5006,'AV-Bewegungsdaten'!C:C),3)</f>
        <v>0</v>
      </c>
      <c r="Q5006" s="324">
        <f>ROUND(SUMIF('AV-Bewegungsdaten'!B:B,$A5006,'AV-Bewegungsdaten'!D:D),2)</f>
        <v>0</v>
      </c>
      <c r="T5006" s="327"/>
      <c r="U5006" s="326">
        <f>ROUND(SUMIF('DV-Bewegungsdaten'!B:B,Kategorien!A5006,'DV-Bewegungsdaten'!D:D),3)</f>
        <v>0</v>
      </c>
      <c r="V5006" s="324">
        <f>ROUND(SUMIF('DV-Bewegungsdaten'!B:B,Kategorien!A5006,'DV-Bewegungsdaten'!E:E),3)</f>
        <v>0</v>
      </c>
      <c r="AD5006" s="390">
        <f>MAX(0,$G5006-AR$3)</f>
        <v>0</v>
      </c>
      <c r="AE5006" s="390">
        <f t="shared" si="1014"/>
        <v>0</v>
      </c>
      <c r="AF5006" s="390">
        <f t="shared" si="1014"/>
        <v>0</v>
      </c>
      <c r="AG5006" s="390">
        <f t="shared" si="1014"/>
        <v>0</v>
      </c>
      <c r="AH5006" s="390">
        <f t="shared" si="1014"/>
        <v>0</v>
      </c>
      <c r="AI5006" s="390">
        <f t="shared" si="1014"/>
        <v>0</v>
      </c>
      <c r="AJ5006" s="390">
        <f t="shared" si="1014"/>
        <v>0</v>
      </c>
      <c r="AK5006" s="390">
        <f t="shared" si="1014"/>
        <v>0</v>
      </c>
      <c r="AL5006" s="390">
        <f t="shared" si="1014"/>
        <v>0</v>
      </c>
      <c r="AM5006" s="390">
        <f t="shared" si="1014"/>
        <v>0</v>
      </c>
      <c r="AN5006" s="390">
        <f t="shared" si="1014"/>
        <v>0</v>
      </c>
      <c r="AO5006" s="390">
        <f t="shared" si="1014"/>
        <v>0</v>
      </c>
    </row>
    <row r="5007" spans="1:41" ht="15" customHeight="1" x14ac:dyDescent="0.25">
      <c r="A5007" s="127" t="s">
        <v>5546</v>
      </c>
      <c r="B5007" s="125" t="s">
        <v>159</v>
      </c>
      <c r="D5007" s="125" t="s">
        <v>6506</v>
      </c>
      <c r="F5007" s="126">
        <v>0</v>
      </c>
      <c r="H5007" s="126">
        <v>0</v>
      </c>
      <c r="I5007" s="126"/>
      <c r="J5007" s="317"/>
      <c r="K5007" s="323">
        <f>ROUND(SUMIF('VGT-Bewegungsdaten'!B:B,A5007,'VGT-Bewegungsdaten'!C:C),3)</f>
        <v>0</v>
      </c>
      <c r="L5007" s="324">
        <f>ROUND(SUMIF('VGT-Bewegungsdaten'!B:B,$A5007,'VGT-Bewegungsdaten'!D:D),2)</f>
        <v>0</v>
      </c>
      <c r="N5007" s="376" t="s">
        <v>4931</v>
      </c>
      <c r="O5007" s="376" t="s">
        <v>4948</v>
      </c>
      <c r="P5007" s="326">
        <f>ROUND(SUMIF('AV-Bewegungsdaten'!B:B,A5007,'AV-Bewegungsdaten'!C:C),3)</f>
        <v>0</v>
      </c>
      <c r="Q5007" s="324">
        <f>ROUND(SUMIF('AV-Bewegungsdaten'!B:B,$A5007,'AV-Bewegungsdaten'!D:D),2)</f>
        <v>0</v>
      </c>
      <c r="T5007" s="327"/>
      <c r="U5007" s="326">
        <f>ROUND(SUMIF('DV-Bewegungsdaten'!B:B,Kategorien!A5007,'DV-Bewegungsdaten'!D:D),3)</f>
        <v>0</v>
      </c>
      <c r="V5007" s="324">
        <f>ROUND(SUMIF('DV-Bewegungsdaten'!B:B,Kategorien!A5007,'DV-Bewegungsdaten'!E:E),3)</f>
        <v>0</v>
      </c>
      <c r="AD5007" s="390">
        <f>MAX(0,$G5007-AR$3)</f>
        <v>0</v>
      </c>
      <c r="AE5007" s="390">
        <f t="shared" si="1014"/>
        <v>0</v>
      </c>
      <c r="AF5007" s="390">
        <f t="shared" si="1014"/>
        <v>0</v>
      </c>
      <c r="AG5007" s="390">
        <f t="shared" si="1014"/>
        <v>0</v>
      </c>
      <c r="AH5007" s="390">
        <f t="shared" si="1014"/>
        <v>0</v>
      </c>
      <c r="AI5007" s="390">
        <f t="shared" si="1014"/>
        <v>0</v>
      </c>
      <c r="AJ5007" s="390">
        <f t="shared" si="1014"/>
        <v>0</v>
      </c>
      <c r="AK5007" s="390">
        <f t="shared" si="1014"/>
        <v>0</v>
      </c>
      <c r="AL5007" s="390">
        <f t="shared" si="1014"/>
        <v>0</v>
      </c>
      <c r="AM5007" s="390">
        <f t="shared" si="1014"/>
        <v>0</v>
      </c>
      <c r="AN5007" s="390">
        <f t="shared" si="1014"/>
        <v>0</v>
      </c>
      <c r="AO5007" s="390">
        <f t="shared" si="1014"/>
        <v>0</v>
      </c>
    </row>
    <row r="5008" spans="1:41" ht="15" customHeight="1" x14ac:dyDescent="0.25">
      <c r="A5008" s="127" t="s">
        <v>5547</v>
      </c>
      <c r="B5008" s="125" t="s">
        <v>2080</v>
      </c>
      <c r="D5008" s="125" t="s">
        <v>6506</v>
      </c>
      <c r="F5008" s="126">
        <v>0</v>
      </c>
      <c r="H5008" s="126">
        <v>0</v>
      </c>
      <c r="I5008" s="126"/>
      <c r="J5008" s="317"/>
      <c r="K5008" s="323">
        <f>ROUND(SUMIF('VGT-Bewegungsdaten'!B:B,A5008,'VGT-Bewegungsdaten'!C:C),3)</f>
        <v>0</v>
      </c>
      <c r="L5008" s="324">
        <f>ROUND(SUMIF('VGT-Bewegungsdaten'!B:B,$A5008,'VGT-Bewegungsdaten'!D:D),2)</f>
        <v>0</v>
      </c>
      <c r="N5008" s="376" t="s">
        <v>4931</v>
      </c>
      <c r="O5008" s="376" t="s">
        <v>4949</v>
      </c>
      <c r="P5008" s="326">
        <f>ROUND(SUMIF('AV-Bewegungsdaten'!B:B,A5008,'AV-Bewegungsdaten'!C:C),3)</f>
        <v>0</v>
      </c>
      <c r="Q5008" s="324">
        <f>ROUND(SUMIF('AV-Bewegungsdaten'!B:B,$A5008,'AV-Bewegungsdaten'!D:D),2)</f>
        <v>0</v>
      </c>
      <c r="T5008" s="327"/>
      <c r="U5008" s="326">
        <f>ROUND(SUMIF('DV-Bewegungsdaten'!B:B,Kategorien!A5008,'DV-Bewegungsdaten'!D:D),3)</f>
        <v>0</v>
      </c>
      <c r="V5008" s="324">
        <f>ROUND(SUMIF('DV-Bewegungsdaten'!B:B,Kategorien!A5008,'DV-Bewegungsdaten'!E:E),3)</f>
        <v>0</v>
      </c>
      <c r="AD5008" s="390">
        <f>MAX(0,$G5008-AR$7)</f>
        <v>0</v>
      </c>
      <c r="AE5008" s="390">
        <f t="shared" si="1014"/>
        <v>0</v>
      </c>
      <c r="AF5008" s="390">
        <f t="shared" si="1014"/>
        <v>0</v>
      </c>
      <c r="AG5008" s="390">
        <f t="shared" si="1014"/>
        <v>0</v>
      </c>
      <c r="AH5008" s="390">
        <f t="shared" si="1014"/>
        <v>0</v>
      </c>
      <c r="AI5008" s="390">
        <f t="shared" si="1014"/>
        <v>0</v>
      </c>
      <c r="AJ5008" s="390">
        <f t="shared" si="1014"/>
        <v>0</v>
      </c>
      <c r="AK5008" s="390">
        <f t="shared" si="1014"/>
        <v>0</v>
      </c>
      <c r="AL5008" s="390">
        <f t="shared" si="1014"/>
        <v>0</v>
      </c>
      <c r="AM5008" s="390">
        <f t="shared" si="1014"/>
        <v>0</v>
      </c>
      <c r="AN5008" s="390">
        <f t="shared" si="1014"/>
        <v>0</v>
      </c>
      <c r="AO5008" s="390">
        <f t="shared" si="1014"/>
        <v>0</v>
      </c>
    </row>
    <row r="5009" spans="1:41" ht="15" customHeight="1" x14ac:dyDescent="0.25">
      <c r="A5009" s="127" t="s">
        <v>5548</v>
      </c>
      <c r="B5009" s="125" t="s">
        <v>169</v>
      </c>
      <c r="D5009" s="125" t="s">
        <v>6506</v>
      </c>
      <c r="F5009" s="126">
        <v>0</v>
      </c>
      <c r="H5009" s="126">
        <v>0</v>
      </c>
      <c r="I5009" s="126"/>
      <c r="J5009" s="317"/>
      <c r="K5009" s="323">
        <f>ROUND(SUMIF('VGT-Bewegungsdaten'!B:B,A5009,'VGT-Bewegungsdaten'!C:C),3)</f>
        <v>0</v>
      </c>
      <c r="L5009" s="324">
        <f>ROUND(SUMIF('VGT-Bewegungsdaten'!B:B,$A5009,'VGT-Bewegungsdaten'!D:D),2)</f>
        <v>0</v>
      </c>
      <c r="N5009" s="376" t="s">
        <v>4931</v>
      </c>
      <c r="O5009" s="376" t="s">
        <v>4950</v>
      </c>
      <c r="P5009" s="326">
        <f>ROUND(SUMIF('AV-Bewegungsdaten'!B:B,A5009,'AV-Bewegungsdaten'!C:C),3)</f>
        <v>0</v>
      </c>
      <c r="Q5009" s="324">
        <f>ROUND(SUMIF('AV-Bewegungsdaten'!B:B,$A5009,'AV-Bewegungsdaten'!D:D),2)</f>
        <v>0</v>
      </c>
      <c r="T5009" s="327"/>
      <c r="U5009" s="326">
        <f>ROUND(SUMIF('DV-Bewegungsdaten'!B:B,Kategorien!A5009,'DV-Bewegungsdaten'!D:D),3)</f>
        <v>0</v>
      </c>
      <c r="V5009" s="324">
        <f>ROUND(SUMIF('DV-Bewegungsdaten'!B:B,Kategorien!A5009,'DV-Bewegungsdaten'!E:E),3)</f>
        <v>0</v>
      </c>
      <c r="AD5009" s="390">
        <f>MAX(0,$G5009-AR$7)</f>
        <v>0</v>
      </c>
      <c r="AE5009" s="390">
        <f t="shared" si="1014"/>
        <v>0</v>
      </c>
      <c r="AF5009" s="390">
        <f t="shared" si="1014"/>
        <v>0</v>
      </c>
      <c r="AG5009" s="390">
        <f t="shared" si="1014"/>
        <v>0</v>
      </c>
      <c r="AH5009" s="390">
        <f t="shared" si="1014"/>
        <v>0</v>
      </c>
      <c r="AI5009" s="390">
        <f t="shared" si="1014"/>
        <v>0</v>
      </c>
      <c r="AJ5009" s="390">
        <f t="shared" si="1014"/>
        <v>0</v>
      </c>
      <c r="AK5009" s="390">
        <f t="shared" si="1014"/>
        <v>0</v>
      </c>
      <c r="AL5009" s="390">
        <f t="shared" si="1014"/>
        <v>0</v>
      </c>
      <c r="AM5009" s="390">
        <f t="shared" si="1014"/>
        <v>0</v>
      </c>
      <c r="AN5009" s="390">
        <f t="shared" si="1014"/>
        <v>0</v>
      </c>
      <c r="AO5009" s="390">
        <f t="shared" si="1014"/>
        <v>0</v>
      </c>
    </row>
    <row r="5010" spans="1:41" ht="15" customHeight="1" x14ac:dyDescent="0.25">
      <c r="A5010" s="127" t="s">
        <v>5549</v>
      </c>
      <c r="B5010" s="125" t="s">
        <v>169</v>
      </c>
      <c r="D5010" s="125" t="s">
        <v>6506</v>
      </c>
      <c r="E5010" s="125" t="s">
        <v>4893</v>
      </c>
      <c r="F5010" s="126">
        <v>0</v>
      </c>
      <c r="I5010" s="126"/>
      <c r="J5010" s="317"/>
      <c r="K5010" s="323">
        <f>ROUND(SUMIF('VGT-Bewegungsdaten'!B:B,A5010,'VGT-Bewegungsdaten'!C:C),3)</f>
        <v>0</v>
      </c>
      <c r="N5010" s="376" t="s">
        <v>4929</v>
      </c>
      <c r="O5010" s="376" t="s">
        <v>4962</v>
      </c>
      <c r="P5010" s="326">
        <f>ROUND(SUMIF('AV-Bewegungsdaten'!B:B,A5010,'AV-Bewegungsdaten'!C:C),3)</f>
        <v>0</v>
      </c>
      <c r="T5010" s="327"/>
      <c r="U5010" s="326">
        <f>ROUND(SUMIF('DV-Bewegungsdaten'!B:B,Kategorien!A5010,'DV-Bewegungsdaten'!D:D),3)</f>
        <v>0</v>
      </c>
      <c r="AK5010" s="390"/>
    </row>
    <row r="5011" spans="1:41" ht="15" customHeight="1" x14ac:dyDescent="0.25">
      <c r="A5011" s="127" t="s">
        <v>5550</v>
      </c>
      <c r="B5011" s="125" t="s">
        <v>2076</v>
      </c>
      <c r="D5011" s="125" t="s">
        <v>5551</v>
      </c>
      <c r="F5011" s="126">
        <v>0</v>
      </c>
      <c r="H5011" s="126">
        <v>0</v>
      </c>
      <c r="I5011" s="126"/>
      <c r="J5011" s="317"/>
      <c r="K5011" s="323">
        <f>ROUND(SUMIF('VGT-Bewegungsdaten'!B:B,A5011,'VGT-Bewegungsdaten'!C:C),3)</f>
        <v>0</v>
      </c>
      <c r="L5011" s="324">
        <f>ROUND(SUMIF('VGT-Bewegungsdaten'!B:B,$A5011,'VGT-Bewegungsdaten'!D:D),2)</f>
        <v>0</v>
      </c>
      <c r="N5011" s="376" t="s">
        <v>4931</v>
      </c>
      <c r="O5011" s="376" t="s">
        <v>4939</v>
      </c>
      <c r="P5011" s="326">
        <f>ROUND(SUMIF('AV-Bewegungsdaten'!B:B,A5011,'AV-Bewegungsdaten'!C:C),3)</f>
        <v>0</v>
      </c>
      <c r="Q5011" s="324">
        <f>ROUND(SUMIF('AV-Bewegungsdaten'!B:B,$A5011,'AV-Bewegungsdaten'!D:D),2)</f>
        <v>0</v>
      </c>
      <c r="T5011" s="327"/>
      <c r="U5011" s="326">
        <f>ROUND(SUMIF('DV-Bewegungsdaten'!B:B,Kategorien!A5011,'DV-Bewegungsdaten'!D:D),3)</f>
        <v>0</v>
      </c>
      <c r="V5011" s="324">
        <f>ROUND(SUMIF('DV-Bewegungsdaten'!B:B,Kategorien!A5011,'DV-Bewegungsdaten'!E:E),3)</f>
        <v>0</v>
      </c>
      <c r="AD5011" s="390">
        <f t="shared" ref="AD5011:AO5017" si="1015">MAX(0,$G5011-AR$9)</f>
        <v>0</v>
      </c>
      <c r="AE5011" s="390">
        <f t="shared" si="1015"/>
        <v>0</v>
      </c>
      <c r="AF5011" s="390">
        <f t="shared" si="1015"/>
        <v>0</v>
      </c>
      <c r="AG5011" s="390">
        <f t="shared" si="1015"/>
        <v>0</v>
      </c>
      <c r="AH5011" s="390">
        <f t="shared" si="1015"/>
        <v>0</v>
      </c>
      <c r="AI5011" s="390">
        <f t="shared" si="1015"/>
        <v>0</v>
      </c>
      <c r="AJ5011" s="390">
        <f t="shared" si="1015"/>
        <v>0</v>
      </c>
      <c r="AK5011" s="390">
        <f t="shared" si="1015"/>
        <v>0</v>
      </c>
      <c r="AL5011" s="390">
        <f t="shared" si="1015"/>
        <v>0</v>
      </c>
      <c r="AM5011" s="390">
        <f t="shared" si="1015"/>
        <v>0</v>
      </c>
      <c r="AN5011" s="390">
        <f t="shared" si="1015"/>
        <v>0</v>
      </c>
      <c r="AO5011" s="390">
        <f t="shared" si="1015"/>
        <v>0</v>
      </c>
    </row>
    <row r="5012" spans="1:41" ht="15" customHeight="1" x14ac:dyDescent="0.25">
      <c r="A5012" s="127" t="s">
        <v>5552</v>
      </c>
      <c r="B5012" s="125" t="s">
        <v>2077</v>
      </c>
      <c r="D5012" s="125" t="s">
        <v>5551</v>
      </c>
      <c r="F5012" s="126">
        <v>0</v>
      </c>
      <c r="H5012" s="126">
        <v>0</v>
      </c>
      <c r="I5012" s="126"/>
      <c r="J5012" s="317"/>
      <c r="K5012" s="323">
        <f>ROUND(SUMIF('VGT-Bewegungsdaten'!B:B,A5012,'VGT-Bewegungsdaten'!C:C),3)</f>
        <v>0</v>
      </c>
      <c r="L5012" s="324">
        <f>ROUND(SUMIF('VGT-Bewegungsdaten'!B:B,$A5012,'VGT-Bewegungsdaten'!D:D),2)</f>
        <v>0</v>
      </c>
      <c r="N5012" s="376" t="s">
        <v>4931</v>
      </c>
      <c r="O5012" s="376" t="s">
        <v>4940</v>
      </c>
      <c r="P5012" s="326">
        <f>ROUND(SUMIF('AV-Bewegungsdaten'!B:B,A5012,'AV-Bewegungsdaten'!C:C),3)</f>
        <v>0</v>
      </c>
      <c r="Q5012" s="324">
        <f>ROUND(SUMIF('AV-Bewegungsdaten'!B:B,$A5012,'AV-Bewegungsdaten'!D:D),2)</f>
        <v>0</v>
      </c>
      <c r="T5012" s="327"/>
      <c r="U5012" s="326">
        <f>ROUND(SUMIF('DV-Bewegungsdaten'!B:B,Kategorien!A5012,'DV-Bewegungsdaten'!D:D),3)</f>
        <v>0</v>
      </c>
      <c r="V5012" s="324">
        <f>ROUND(SUMIF('DV-Bewegungsdaten'!B:B,Kategorien!A5012,'DV-Bewegungsdaten'!E:E),3)</f>
        <v>0</v>
      </c>
      <c r="AD5012" s="390">
        <f t="shared" si="1015"/>
        <v>0</v>
      </c>
      <c r="AE5012" s="390">
        <f t="shared" si="1015"/>
        <v>0</v>
      </c>
      <c r="AF5012" s="390">
        <f t="shared" si="1015"/>
        <v>0</v>
      </c>
      <c r="AG5012" s="390">
        <f t="shared" si="1015"/>
        <v>0</v>
      </c>
      <c r="AH5012" s="390">
        <f t="shared" si="1015"/>
        <v>0</v>
      </c>
      <c r="AI5012" s="390">
        <f t="shared" si="1015"/>
        <v>0</v>
      </c>
      <c r="AJ5012" s="390">
        <f t="shared" si="1015"/>
        <v>0</v>
      </c>
      <c r="AK5012" s="390">
        <f t="shared" si="1015"/>
        <v>0</v>
      </c>
      <c r="AL5012" s="390">
        <f t="shared" si="1015"/>
        <v>0</v>
      </c>
      <c r="AM5012" s="390">
        <f t="shared" si="1015"/>
        <v>0</v>
      </c>
      <c r="AN5012" s="390">
        <f t="shared" si="1015"/>
        <v>0</v>
      </c>
      <c r="AO5012" s="390">
        <f t="shared" si="1015"/>
        <v>0</v>
      </c>
    </row>
    <row r="5013" spans="1:41" ht="15" customHeight="1" x14ac:dyDescent="0.25">
      <c r="A5013" s="127" t="s">
        <v>5553</v>
      </c>
      <c r="B5013" s="125" t="s">
        <v>990</v>
      </c>
      <c r="D5013" s="125" t="s">
        <v>5551</v>
      </c>
      <c r="F5013" s="126">
        <v>0</v>
      </c>
      <c r="H5013" s="126">
        <v>0</v>
      </c>
      <c r="I5013" s="126"/>
      <c r="J5013" s="317"/>
      <c r="K5013" s="323">
        <f>ROUND(SUMIF('VGT-Bewegungsdaten'!B:B,A5013,'VGT-Bewegungsdaten'!C:C),3)</f>
        <v>0</v>
      </c>
      <c r="L5013" s="324">
        <f>ROUND(SUMIF('VGT-Bewegungsdaten'!B:B,$A5013,'VGT-Bewegungsdaten'!D:D),2)</f>
        <v>0</v>
      </c>
      <c r="N5013" s="376" t="s">
        <v>4931</v>
      </c>
      <c r="O5013" s="376" t="s">
        <v>4941</v>
      </c>
      <c r="P5013" s="326">
        <f>ROUND(SUMIF('AV-Bewegungsdaten'!B:B,A5013,'AV-Bewegungsdaten'!C:C),3)</f>
        <v>0</v>
      </c>
      <c r="Q5013" s="324">
        <f>ROUND(SUMIF('AV-Bewegungsdaten'!B:B,$A5013,'AV-Bewegungsdaten'!D:D),2)</f>
        <v>0</v>
      </c>
      <c r="T5013" s="327"/>
      <c r="U5013" s="326">
        <f>ROUND(SUMIF('DV-Bewegungsdaten'!B:B,Kategorien!A5013,'DV-Bewegungsdaten'!D:D),3)</f>
        <v>0</v>
      </c>
      <c r="V5013" s="324">
        <f>ROUND(SUMIF('DV-Bewegungsdaten'!B:B,Kategorien!A5013,'DV-Bewegungsdaten'!E:E),3)</f>
        <v>0</v>
      </c>
      <c r="AD5013" s="390">
        <f t="shared" si="1015"/>
        <v>0</v>
      </c>
      <c r="AE5013" s="390">
        <f t="shared" si="1015"/>
        <v>0</v>
      </c>
      <c r="AF5013" s="390">
        <f t="shared" si="1015"/>
        <v>0</v>
      </c>
      <c r="AG5013" s="390">
        <f t="shared" si="1015"/>
        <v>0</v>
      </c>
      <c r="AH5013" s="390">
        <f t="shared" si="1015"/>
        <v>0</v>
      </c>
      <c r="AI5013" s="390">
        <f t="shared" si="1015"/>
        <v>0</v>
      </c>
      <c r="AJ5013" s="390">
        <f t="shared" si="1015"/>
        <v>0</v>
      </c>
      <c r="AK5013" s="390">
        <f t="shared" si="1015"/>
        <v>0</v>
      </c>
      <c r="AL5013" s="390">
        <f t="shared" si="1015"/>
        <v>0</v>
      </c>
      <c r="AM5013" s="390">
        <f t="shared" si="1015"/>
        <v>0</v>
      </c>
      <c r="AN5013" s="390">
        <f t="shared" si="1015"/>
        <v>0</v>
      </c>
      <c r="AO5013" s="390">
        <f t="shared" si="1015"/>
        <v>0</v>
      </c>
    </row>
    <row r="5014" spans="1:41" ht="15" customHeight="1" x14ac:dyDescent="0.25">
      <c r="A5014" s="127" t="s">
        <v>5554</v>
      </c>
      <c r="B5014" s="125" t="s">
        <v>1474</v>
      </c>
      <c r="D5014" s="125" t="s">
        <v>5551</v>
      </c>
      <c r="F5014" s="126">
        <v>0</v>
      </c>
      <c r="H5014" s="126">
        <v>0</v>
      </c>
      <c r="I5014" s="126"/>
      <c r="J5014" s="317"/>
      <c r="K5014" s="323">
        <f>ROUND(SUMIF('VGT-Bewegungsdaten'!B:B,A5014,'VGT-Bewegungsdaten'!C:C),3)</f>
        <v>0</v>
      </c>
      <c r="L5014" s="324">
        <f>ROUND(SUMIF('VGT-Bewegungsdaten'!B:B,$A5014,'VGT-Bewegungsdaten'!D:D),2)</f>
        <v>0</v>
      </c>
      <c r="N5014" s="376" t="s">
        <v>4931</v>
      </c>
      <c r="O5014" s="376" t="s">
        <v>4942</v>
      </c>
      <c r="P5014" s="326">
        <f>ROUND(SUMIF('AV-Bewegungsdaten'!B:B,A5014,'AV-Bewegungsdaten'!C:C),3)</f>
        <v>0</v>
      </c>
      <c r="Q5014" s="324">
        <f>ROUND(SUMIF('AV-Bewegungsdaten'!B:B,$A5014,'AV-Bewegungsdaten'!D:D),2)</f>
        <v>0</v>
      </c>
      <c r="T5014" s="327"/>
      <c r="U5014" s="326">
        <f>ROUND(SUMIF('DV-Bewegungsdaten'!B:B,Kategorien!A5014,'DV-Bewegungsdaten'!D:D),3)</f>
        <v>0</v>
      </c>
      <c r="V5014" s="324">
        <f>ROUND(SUMIF('DV-Bewegungsdaten'!B:B,Kategorien!A5014,'DV-Bewegungsdaten'!E:E),3)</f>
        <v>0</v>
      </c>
      <c r="AD5014" s="390">
        <f t="shared" si="1015"/>
        <v>0</v>
      </c>
      <c r="AE5014" s="390">
        <f t="shared" si="1015"/>
        <v>0</v>
      </c>
      <c r="AF5014" s="390">
        <f t="shared" si="1015"/>
        <v>0</v>
      </c>
      <c r="AG5014" s="390">
        <f t="shared" si="1015"/>
        <v>0</v>
      </c>
      <c r="AH5014" s="390">
        <f t="shared" si="1015"/>
        <v>0</v>
      </c>
      <c r="AI5014" s="390">
        <f t="shared" si="1015"/>
        <v>0</v>
      </c>
      <c r="AJ5014" s="390">
        <f t="shared" si="1015"/>
        <v>0</v>
      </c>
      <c r="AK5014" s="390">
        <f t="shared" si="1015"/>
        <v>0</v>
      </c>
      <c r="AL5014" s="390">
        <f t="shared" si="1015"/>
        <v>0</v>
      </c>
      <c r="AM5014" s="390">
        <f t="shared" si="1015"/>
        <v>0</v>
      </c>
      <c r="AN5014" s="390">
        <f t="shared" si="1015"/>
        <v>0</v>
      </c>
      <c r="AO5014" s="390">
        <f t="shared" si="1015"/>
        <v>0</v>
      </c>
    </row>
    <row r="5015" spans="1:41" ht="15" customHeight="1" x14ac:dyDescent="0.25">
      <c r="A5015" s="127" t="s">
        <v>5555</v>
      </c>
      <c r="B5015" s="125" t="s">
        <v>1487</v>
      </c>
      <c r="D5015" s="125" t="s">
        <v>5551</v>
      </c>
      <c r="F5015" s="126">
        <v>0</v>
      </c>
      <c r="H5015" s="126">
        <v>0</v>
      </c>
      <c r="I5015" s="126"/>
      <c r="J5015" s="317"/>
      <c r="K5015" s="323">
        <f>ROUND(SUMIF('VGT-Bewegungsdaten'!B:B,A5015,'VGT-Bewegungsdaten'!C:C),3)</f>
        <v>0</v>
      </c>
      <c r="L5015" s="324">
        <f>ROUND(SUMIF('VGT-Bewegungsdaten'!B:B,$A5015,'VGT-Bewegungsdaten'!D:D),2)</f>
        <v>0</v>
      </c>
      <c r="N5015" s="376" t="s">
        <v>4931</v>
      </c>
      <c r="O5015" s="376" t="s">
        <v>4943</v>
      </c>
      <c r="P5015" s="326">
        <f>ROUND(SUMIF('AV-Bewegungsdaten'!B:B,A5015,'AV-Bewegungsdaten'!C:C),3)</f>
        <v>0</v>
      </c>
      <c r="Q5015" s="324">
        <f>ROUND(SUMIF('AV-Bewegungsdaten'!B:B,$A5015,'AV-Bewegungsdaten'!D:D),2)</f>
        <v>0</v>
      </c>
      <c r="T5015" s="327"/>
      <c r="U5015" s="326">
        <f>ROUND(SUMIF('DV-Bewegungsdaten'!B:B,Kategorien!A5015,'DV-Bewegungsdaten'!D:D),3)</f>
        <v>0</v>
      </c>
      <c r="V5015" s="324">
        <f>ROUND(SUMIF('DV-Bewegungsdaten'!B:B,Kategorien!A5015,'DV-Bewegungsdaten'!E:E),3)</f>
        <v>0</v>
      </c>
      <c r="AD5015" s="390">
        <f t="shared" si="1015"/>
        <v>0</v>
      </c>
      <c r="AE5015" s="390">
        <f t="shared" si="1015"/>
        <v>0</v>
      </c>
      <c r="AF5015" s="390">
        <f t="shared" si="1015"/>
        <v>0</v>
      </c>
      <c r="AG5015" s="390">
        <f t="shared" si="1015"/>
        <v>0</v>
      </c>
      <c r="AH5015" s="390">
        <f t="shared" si="1015"/>
        <v>0</v>
      </c>
      <c r="AI5015" s="390">
        <f t="shared" si="1015"/>
        <v>0</v>
      </c>
      <c r="AJ5015" s="390">
        <f t="shared" si="1015"/>
        <v>0</v>
      </c>
      <c r="AK5015" s="390">
        <f t="shared" si="1015"/>
        <v>0</v>
      </c>
      <c r="AL5015" s="390">
        <f t="shared" si="1015"/>
        <v>0</v>
      </c>
      <c r="AM5015" s="390">
        <f t="shared" si="1015"/>
        <v>0</v>
      </c>
      <c r="AN5015" s="390">
        <f t="shared" si="1015"/>
        <v>0</v>
      </c>
      <c r="AO5015" s="390">
        <f t="shared" si="1015"/>
        <v>0</v>
      </c>
    </row>
    <row r="5016" spans="1:41" ht="15" customHeight="1" x14ac:dyDescent="0.25">
      <c r="A5016" s="127" t="s">
        <v>5556</v>
      </c>
      <c r="B5016" s="125" t="s">
        <v>77</v>
      </c>
      <c r="D5016" s="125" t="s">
        <v>5551</v>
      </c>
      <c r="F5016" s="126">
        <v>0</v>
      </c>
      <c r="H5016" s="126">
        <v>0</v>
      </c>
      <c r="I5016" s="126"/>
      <c r="J5016" s="317"/>
      <c r="K5016" s="323">
        <f>ROUND(SUMIF('VGT-Bewegungsdaten'!B:B,A5016,'VGT-Bewegungsdaten'!C:C),3)</f>
        <v>0</v>
      </c>
      <c r="L5016" s="324">
        <f>ROUND(SUMIF('VGT-Bewegungsdaten'!B:B,$A5016,'VGT-Bewegungsdaten'!D:D),2)</f>
        <v>0</v>
      </c>
      <c r="N5016" s="376" t="s">
        <v>4931</v>
      </c>
      <c r="O5016" s="376" t="s">
        <v>4944</v>
      </c>
      <c r="P5016" s="326">
        <f>ROUND(SUMIF('AV-Bewegungsdaten'!B:B,A5016,'AV-Bewegungsdaten'!C:C),3)</f>
        <v>0</v>
      </c>
      <c r="Q5016" s="324">
        <f>ROUND(SUMIF('AV-Bewegungsdaten'!B:B,$A5016,'AV-Bewegungsdaten'!D:D),2)</f>
        <v>0</v>
      </c>
      <c r="T5016" s="327"/>
      <c r="U5016" s="326">
        <f>ROUND(SUMIF('DV-Bewegungsdaten'!B:B,Kategorien!A5016,'DV-Bewegungsdaten'!D:D),3)</f>
        <v>0</v>
      </c>
      <c r="V5016" s="324">
        <f>ROUND(SUMIF('DV-Bewegungsdaten'!B:B,Kategorien!A5016,'DV-Bewegungsdaten'!E:E),3)</f>
        <v>0</v>
      </c>
      <c r="AD5016" s="390">
        <f t="shared" si="1015"/>
        <v>0</v>
      </c>
      <c r="AE5016" s="390">
        <f t="shared" si="1015"/>
        <v>0</v>
      </c>
      <c r="AF5016" s="390">
        <f t="shared" si="1015"/>
        <v>0</v>
      </c>
      <c r="AG5016" s="390">
        <f t="shared" si="1015"/>
        <v>0</v>
      </c>
      <c r="AH5016" s="390">
        <f t="shared" si="1015"/>
        <v>0</v>
      </c>
      <c r="AI5016" s="390">
        <f t="shared" si="1015"/>
        <v>0</v>
      </c>
      <c r="AJ5016" s="390">
        <f t="shared" si="1015"/>
        <v>0</v>
      </c>
      <c r="AK5016" s="390">
        <f t="shared" si="1015"/>
        <v>0</v>
      </c>
      <c r="AL5016" s="390">
        <f t="shared" si="1015"/>
        <v>0</v>
      </c>
      <c r="AM5016" s="390">
        <f t="shared" si="1015"/>
        <v>0</v>
      </c>
      <c r="AN5016" s="390">
        <f t="shared" si="1015"/>
        <v>0</v>
      </c>
      <c r="AO5016" s="390">
        <f t="shared" si="1015"/>
        <v>0</v>
      </c>
    </row>
    <row r="5017" spans="1:41" ht="15" customHeight="1" x14ac:dyDescent="0.25">
      <c r="A5017" s="127" t="s">
        <v>5557</v>
      </c>
      <c r="B5017" s="125" t="s">
        <v>2078</v>
      </c>
      <c r="D5017" s="125" t="s">
        <v>5551</v>
      </c>
      <c r="F5017" s="126">
        <v>0</v>
      </c>
      <c r="H5017" s="126">
        <v>0</v>
      </c>
      <c r="I5017" s="126"/>
      <c r="J5017" s="317"/>
      <c r="K5017" s="323">
        <f>ROUND(SUMIF('VGT-Bewegungsdaten'!B:B,A5017,'VGT-Bewegungsdaten'!C:C),3)</f>
        <v>0</v>
      </c>
      <c r="L5017" s="324">
        <f>ROUND(SUMIF('VGT-Bewegungsdaten'!B:B,$A5017,'VGT-Bewegungsdaten'!D:D),2)</f>
        <v>0</v>
      </c>
      <c r="N5017" s="376" t="s">
        <v>4931</v>
      </c>
      <c r="O5017" s="376" t="s">
        <v>4945</v>
      </c>
      <c r="P5017" s="326">
        <f>ROUND(SUMIF('AV-Bewegungsdaten'!B:B,A5017,'AV-Bewegungsdaten'!C:C),3)</f>
        <v>0</v>
      </c>
      <c r="Q5017" s="324">
        <f>ROUND(SUMIF('AV-Bewegungsdaten'!B:B,$A5017,'AV-Bewegungsdaten'!D:D),2)</f>
        <v>0</v>
      </c>
      <c r="T5017" s="327"/>
      <c r="U5017" s="326">
        <f>ROUND(SUMIF('DV-Bewegungsdaten'!B:B,Kategorien!A5017,'DV-Bewegungsdaten'!D:D),3)</f>
        <v>0</v>
      </c>
      <c r="V5017" s="324">
        <f>ROUND(SUMIF('DV-Bewegungsdaten'!B:B,Kategorien!A5017,'DV-Bewegungsdaten'!E:E),3)</f>
        <v>0</v>
      </c>
      <c r="AD5017" s="390">
        <f t="shared" si="1015"/>
        <v>0</v>
      </c>
      <c r="AE5017" s="390">
        <f t="shared" si="1015"/>
        <v>0</v>
      </c>
      <c r="AF5017" s="390">
        <f t="shared" si="1015"/>
        <v>0</v>
      </c>
      <c r="AG5017" s="390">
        <f t="shared" si="1015"/>
        <v>0</v>
      </c>
      <c r="AH5017" s="390">
        <f t="shared" si="1015"/>
        <v>0</v>
      </c>
      <c r="AI5017" s="390">
        <f t="shared" si="1015"/>
        <v>0</v>
      </c>
      <c r="AJ5017" s="390">
        <f t="shared" si="1015"/>
        <v>0</v>
      </c>
      <c r="AK5017" s="390">
        <f t="shared" si="1015"/>
        <v>0</v>
      </c>
      <c r="AL5017" s="390">
        <f t="shared" si="1015"/>
        <v>0</v>
      </c>
      <c r="AM5017" s="390">
        <f t="shared" si="1015"/>
        <v>0</v>
      </c>
      <c r="AN5017" s="390">
        <f t="shared" si="1015"/>
        <v>0</v>
      </c>
      <c r="AO5017" s="390">
        <f t="shared" si="1015"/>
        <v>0</v>
      </c>
    </row>
    <row r="5018" spans="1:41" ht="15" customHeight="1" x14ac:dyDescent="0.25">
      <c r="A5018" s="127" t="s">
        <v>5558</v>
      </c>
      <c r="B5018" s="125" t="s">
        <v>2079</v>
      </c>
      <c r="D5018" s="125" t="s">
        <v>5551</v>
      </c>
      <c r="F5018" s="126">
        <v>0</v>
      </c>
      <c r="H5018" s="126">
        <v>0</v>
      </c>
      <c r="I5018" s="126"/>
      <c r="J5018" s="317"/>
      <c r="K5018" s="323">
        <f>ROUND(SUMIF('VGT-Bewegungsdaten'!B:B,A5018,'VGT-Bewegungsdaten'!C:C),3)</f>
        <v>0</v>
      </c>
      <c r="L5018" s="324">
        <f>ROUND(SUMIF('VGT-Bewegungsdaten'!B:B,$A5018,'VGT-Bewegungsdaten'!D:D),2)</f>
        <v>0</v>
      </c>
      <c r="N5018" s="376" t="s">
        <v>4931</v>
      </c>
      <c r="O5018" s="376" t="s">
        <v>4946</v>
      </c>
      <c r="P5018" s="326">
        <f>ROUND(SUMIF('AV-Bewegungsdaten'!B:B,A5018,'AV-Bewegungsdaten'!C:C),3)</f>
        <v>0</v>
      </c>
      <c r="Q5018" s="324">
        <f>ROUND(SUMIF('AV-Bewegungsdaten'!B:B,$A5018,'AV-Bewegungsdaten'!D:D),2)</f>
        <v>0</v>
      </c>
      <c r="T5018" s="327"/>
      <c r="U5018" s="326">
        <f>ROUND(SUMIF('DV-Bewegungsdaten'!B:B,Kategorien!A5018,'DV-Bewegungsdaten'!D:D),3)</f>
        <v>0</v>
      </c>
      <c r="V5018" s="324">
        <f>ROUND(SUMIF('DV-Bewegungsdaten'!B:B,Kategorien!A5018,'DV-Bewegungsdaten'!E:E),3)</f>
        <v>0</v>
      </c>
      <c r="AD5018" s="390">
        <f>MAX(0,$G5018-AR$3)</f>
        <v>0</v>
      </c>
      <c r="AE5018" s="390">
        <f t="shared" ref="AE5018:AO5022" si="1016">MAX(0,$G5018-AS$9)</f>
        <v>0</v>
      </c>
      <c r="AF5018" s="390">
        <f t="shared" si="1016"/>
        <v>0</v>
      </c>
      <c r="AG5018" s="390">
        <f t="shared" si="1016"/>
        <v>0</v>
      </c>
      <c r="AH5018" s="390">
        <f t="shared" si="1016"/>
        <v>0</v>
      </c>
      <c r="AI5018" s="390">
        <f t="shared" si="1016"/>
        <v>0</v>
      </c>
      <c r="AJ5018" s="390">
        <f t="shared" si="1016"/>
        <v>0</v>
      </c>
      <c r="AK5018" s="390">
        <f t="shared" si="1016"/>
        <v>0</v>
      </c>
      <c r="AL5018" s="390">
        <f t="shared" si="1016"/>
        <v>0</v>
      </c>
      <c r="AM5018" s="390">
        <f t="shared" si="1016"/>
        <v>0</v>
      </c>
      <c r="AN5018" s="390">
        <f t="shared" si="1016"/>
        <v>0</v>
      </c>
      <c r="AO5018" s="390">
        <f t="shared" si="1016"/>
        <v>0</v>
      </c>
    </row>
    <row r="5019" spans="1:41" ht="15" customHeight="1" x14ac:dyDescent="0.25">
      <c r="A5019" s="127" t="s">
        <v>5559</v>
      </c>
      <c r="B5019" s="125" t="s">
        <v>152</v>
      </c>
      <c r="D5019" s="125" t="s">
        <v>5551</v>
      </c>
      <c r="F5019" s="126">
        <v>0</v>
      </c>
      <c r="H5019" s="126">
        <v>0</v>
      </c>
      <c r="I5019" s="126"/>
      <c r="J5019" s="317"/>
      <c r="K5019" s="323">
        <f>ROUND(SUMIF('VGT-Bewegungsdaten'!B:B,A5019,'VGT-Bewegungsdaten'!C:C),3)</f>
        <v>0</v>
      </c>
      <c r="L5019" s="324">
        <f>ROUND(SUMIF('VGT-Bewegungsdaten'!B:B,$A5019,'VGT-Bewegungsdaten'!D:D),2)</f>
        <v>0</v>
      </c>
      <c r="N5019" s="376" t="s">
        <v>4931</v>
      </c>
      <c r="O5019" s="376" t="s">
        <v>4947</v>
      </c>
      <c r="P5019" s="326">
        <f>ROUND(SUMIF('AV-Bewegungsdaten'!B:B,A5019,'AV-Bewegungsdaten'!C:C),3)</f>
        <v>0</v>
      </c>
      <c r="Q5019" s="324">
        <f>ROUND(SUMIF('AV-Bewegungsdaten'!B:B,$A5019,'AV-Bewegungsdaten'!D:D),2)</f>
        <v>0</v>
      </c>
      <c r="T5019" s="327"/>
      <c r="U5019" s="326">
        <f>ROUND(SUMIF('DV-Bewegungsdaten'!B:B,Kategorien!A5019,'DV-Bewegungsdaten'!D:D),3)</f>
        <v>0</v>
      </c>
      <c r="V5019" s="324">
        <f>ROUND(SUMIF('DV-Bewegungsdaten'!B:B,Kategorien!A5019,'DV-Bewegungsdaten'!E:E),3)</f>
        <v>0</v>
      </c>
      <c r="AD5019" s="390">
        <f>MAX(0,$G5019-AR$3)</f>
        <v>0</v>
      </c>
      <c r="AE5019" s="390">
        <f t="shared" si="1016"/>
        <v>0</v>
      </c>
      <c r="AF5019" s="390">
        <f t="shared" si="1016"/>
        <v>0</v>
      </c>
      <c r="AG5019" s="390">
        <f t="shared" si="1016"/>
        <v>0</v>
      </c>
      <c r="AH5019" s="390">
        <f t="shared" si="1016"/>
        <v>0</v>
      </c>
      <c r="AI5019" s="390">
        <f t="shared" si="1016"/>
        <v>0</v>
      </c>
      <c r="AJ5019" s="390">
        <f t="shared" si="1016"/>
        <v>0</v>
      </c>
      <c r="AK5019" s="390">
        <f t="shared" si="1016"/>
        <v>0</v>
      </c>
      <c r="AL5019" s="390">
        <f t="shared" si="1016"/>
        <v>0</v>
      </c>
      <c r="AM5019" s="390">
        <f t="shared" si="1016"/>
        <v>0</v>
      </c>
      <c r="AN5019" s="390">
        <f t="shared" si="1016"/>
        <v>0</v>
      </c>
      <c r="AO5019" s="390">
        <f t="shared" si="1016"/>
        <v>0</v>
      </c>
    </row>
    <row r="5020" spans="1:41" ht="15" customHeight="1" x14ac:dyDescent="0.25">
      <c r="A5020" s="127" t="s">
        <v>5560</v>
      </c>
      <c r="B5020" s="125" t="s">
        <v>159</v>
      </c>
      <c r="D5020" s="125" t="s">
        <v>5551</v>
      </c>
      <c r="F5020" s="126">
        <v>0</v>
      </c>
      <c r="H5020" s="126">
        <v>0</v>
      </c>
      <c r="I5020" s="126"/>
      <c r="J5020" s="317"/>
      <c r="K5020" s="323">
        <f>ROUND(SUMIF('VGT-Bewegungsdaten'!B:B,A5020,'VGT-Bewegungsdaten'!C:C),3)</f>
        <v>0</v>
      </c>
      <c r="L5020" s="324">
        <f>ROUND(SUMIF('VGT-Bewegungsdaten'!B:B,$A5020,'VGT-Bewegungsdaten'!D:D),2)</f>
        <v>0</v>
      </c>
      <c r="N5020" s="376" t="s">
        <v>4931</v>
      </c>
      <c r="O5020" s="376" t="s">
        <v>4948</v>
      </c>
      <c r="P5020" s="326">
        <f>ROUND(SUMIF('AV-Bewegungsdaten'!B:B,A5020,'AV-Bewegungsdaten'!C:C),3)</f>
        <v>0</v>
      </c>
      <c r="Q5020" s="324">
        <f>ROUND(SUMIF('AV-Bewegungsdaten'!B:B,$A5020,'AV-Bewegungsdaten'!D:D),2)</f>
        <v>0</v>
      </c>
      <c r="T5020" s="327"/>
      <c r="U5020" s="326">
        <f>ROUND(SUMIF('DV-Bewegungsdaten'!B:B,Kategorien!A5020,'DV-Bewegungsdaten'!D:D),3)</f>
        <v>0</v>
      </c>
      <c r="V5020" s="324">
        <f>ROUND(SUMIF('DV-Bewegungsdaten'!B:B,Kategorien!A5020,'DV-Bewegungsdaten'!E:E),3)</f>
        <v>0</v>
      </c>
      <c r="AD5020" s="390">
        <f>MAX(0,$G5020-AR$3)</f>
        <v>0</v>
      </c>
      <c r="AE5020" s="390">
        <f t="shared" si="1016"/>
        <v>0</v>
      </c>
      <c r="AF5020" s="390">
        <f t="shared" si="1016"/>
        <v>0</v>
      </c>
      <c r="AG5020" s="390">
        <f t="shared" si="1016"/>
        <v>0</v>
      </c>
      <c r="AH5020" s="390">
        <f t="shared" si="1016"/>
        <v>0</v>
      </c>
      <c r="AI5020" s="390">
        <f t="shared" si="1016"/>
        <v>0</v>
      </c>
      <c r="AJ5020" s="390">
        <f t="shared" si="1016"/>
        <v>0</v>
      </c>
      <c r="AK5020" s="390">
        <f t="shared" si="1016"/>
        <v>0</v>
      </c>
      <c r="AL5020" s="390">
        <f t="shared" si="1016"/>
        <v>0</v>
      </c>
      <c r="AM5020" s="390">
        <f t="shared" si="1016"/>
        <v>0</v>
      </c>
      <c r="AN5020" s="390">
        <f t="shared" si="1016"/>
        <v>0</v>
      </c>
      <c r="AO5020" s="390">
        <f t="shared" si="1016"/>
        <v>0</v>
      </c>
    </row>
    <row r="5021" spans="1:41" ht="15" customHeight="1" x14ac:dyDescent="0.25">
      <c r="A5021" s="127" t="s">
        <v>5561</v>
      </c>
      <c r="B5021" s="125" t="s">
        <v>2080</v>
      </c>
      <c r="D5021" s="125" t="s">
        <v>5551</v>
      </c>
      <c r="F5021" s="126">
        <v>0</v>
      </c>
      <c r="H5021" s="126">
        <v>0</v>
      </c>
      <c r="I5021" s="126"/>
      <c r="J5021" s="317"/>
      <c r="K5021" s="323">
        <f>ROUND(SUMIF('VGT-Bewegungsdaten'!B:B,A5021,'VGT-Bewegungsdaten'!C:C),3)</f>
        <v>0</v>
      </c>
      <c r="L5021" s="324">
        <f>ROUND(SUMIF('VGT-Bewegungsdaten'!B:B,$A5021,'VGT-Bewegungsdaten'!D:D),2)</f>
        <v>0</v>
      </c>
      <c r="N5021" s="376" t="s">
        <v>4931</v>
      </c>
      <c r="O5021" s="376" t="s">
        <v>4949</v>
      </c>
      <c r="P5021" s="326">
        <f>ROUND(SUMIF('AV-Bewegungsdaten'!B:B,A5021,'AV-Bewegungsdaten'!C:C),3)</f>
        <v>0</v>
      </c>
      <c r="Q5021" s="324">
        <f>ROUND(SUMIF('AV-Bewegungsdaten'!B:B,$A5021,'AV-Bewegungsdaten'!D:D),2)</f>
        <v>0</v>
      </c>
      <c r="T5021" s="327"/>
      <c r="U5021" s="326">
        <f>ROUND(SUMIF('DV-Bewegungsdaten'!B:B,Kategorien!A5021,'DV-Bewegungsdaten'!D:D),3)</f>
        <v>0</v>
      </c>
      <c r="V5021" s="324">
        <f>ROUND(SUMIF('DV-Bewegungsdaten'!B:B,Kategorien!A5021,'DV-Bewegungsdaten'!E:E),3)</f>
        <v>0</v>
      </c>
      <c r="AD5021" s="390">
        <f>MAX(0,$G5021-AR$7)</f>
        <v>0</v>
      </c>
      <c r="AE5021" s="390">
        <f t="shared" si="1016"/>
        <v>0</v>
      </c>
      <c r="AF5021" s="390">
        <f t="shared" si="1016"/>
        <v>0</v>
      </c>
      <c r="AG5021" s="390">
        <f t="shared" si="1016"/>
        <v>0</v>
      </c>
      <c r="AH5021" s="390">
        <f t="shared" si="1016"/>
        <v>0</v>
      </c>
      <c r="AI5021" s="390">
        <f t="shared" si="1016"/>
        <v>0</v>
      </c>
      <c r="AJ5021" s="390">
        <f t="shared" si="1016"/>
        <v>0</v>
      </c>
      <c r="AK5021" s="390">
        <f t="shared" si="1016"/>
        <v>0</v>
      </c>
      <c r="AL5021" s="390">
        <f t="shared" si="1016"/>
        <v>0</v>
      </c>
      <c r="AM5021" s="390">
        <f t="shared" si="1016"/>
        <v>0</v>
      </c>
      <c r="AN5021" s="390">
        <f t="shared" si="1016"/>
        <v>0</v>
      </c>
      <c r="AO5021" s="390">
        <f t="shared" si="1016"/>
        <v>0</v>
      </c>
    </row>
    <row r="5022" spans="1:41" ht="15" customHeight="1" x14ac:dyDescent="0.25">
      <c r="A5022" s="127" t="s">
        <v>5562</v>
      </c>
      <c r="B5022" s="125" t="s">
        <v>169</v>
      </c>
      <c r="D5022" s="125" t="s">
        <v>5551</v>
      </c>
      <c r="F5022" s="126">
        <v>0</v>
      </c>
      <c r="H5022" s="126">
        <v>0</v>
      </c>
      <c r="I5022" s="126"/>
      <c r="J5022" s="317"/>
      <c r="K5022" s="323">
        <f>ROUND(SUMIF('VGT-Bewegungsdaten'!B:B,A5022,'VGT-Bewegungsdaten'!C:C),3)</f>
        <v>0</v>
      </c>
      <c r="L5022" s="324">
        <f>ROUND(SUMIF('VGT-Bewegungsdaten'!B:B,$A5022,'VGT-Bewegungsdaten'!D:D),2)</f>
        <v>0</v>
      </c>
      <c r="N5022" s="376" t="s">
        <v>4931</v>
      </c>
      <c r="O5022" s="376" t="s">
        <v>4950</v>
      </c>
      <c r="P5022" s="326">
        <f>ROUND(SUMIF('AV-Bewegungsdaten'!B:B,A5022,'AV-Bewegungsdaten'!C:C),3)</f>
        <v>0</v>
      </c>
      <c r="Q5022" s="324">
        <f>ROUND(SUMIF('AV-Bewegungsdaten'!B:B,$A5022,'AV-Bewegungsdaten'!D:D),2)</f>
        <v>0</v>
      </c>
      <c r="T5022" s="327"/>
      <c r="U5022" s="326">
        <f>ROUND(SUMIF('DV-Bewegungsdaten'!B:B,Kategorien!A5022,'DV-Bewegungsdaten'!D:D),3)</f>
        <v>0</v>
      </c>
      <c r="V5022" s="324">
        <f>ROUND(SUMIF('DV-Bewegungsdaten'!B:B,Kategorien!A5022,'DV-Bewegungsdaten'!E:E),3)</f>
        <v>0</v>
      </c>
      <c r="AD5022" s="390">
        <f>MAX(0,$G5022-AR$7)</f>
        <v>0</v>
      </c>
      <c r="AE5022" s="390">
        <f t="shared" si="1016"/>
        <v>0</v>
      </c>
      <c r="AF5022" s="390">
        <f t="shared" si="1016"/>
        <v>0</v>
      </c>
      <c r="AG5022" s="390">
        <f t="shared" si="1016"/>
        <v>0</v>
      </c>
      <c r="AH5022" s="390">
        <f t="shared" si="1016"/>
        <v>0</v>
      </c>
      <c r="AI5022" s="390">
        <f t="shared" si="1016"/>
        <v>0</v>
      </c>
      <c r="AJ5022" s="390">
        <f t="shared" si="1016"/>
        <v>0</v>
      </c>
      <c r="AK5022" s="390">
        <f t="shared" si="1016"/>
        <v>0</v>
      </c>
      <c r="AL5022" s="390">
        <f t="shared" si="1016"/>
        <v>0</v>
      </c>
      <c r="AM5022" s="390">
        <f t="shared" si="1016"/>
        <v>0</v>
      </c>
      <c r="AN5022" s="390">
        <f t="shared" si="1016"/>
        <v>0</v>
      </c>
      <c r="AO5022" s="390">
        <f t="shared" si="1016"/>
        <v>0</v>
      </c>
    </row>
    <row r="5023" spans="1:41" ht="15" customHeight="1" x14ac:dyDescent="0.25">
      <c r="A5023" s="127" t="s">
        <v>5563</v>
      </c>
      <c r="B5023" s="125" t="s">
        <v>169</v>
      </c>
      <c r="D5023" s="125" t="s">
        <v>5551</v>
      </c>
      <c r="E5023" s="125" t="s">
        <v>4893</v>
      </c>
      <c r="F5023" s="126">
        <v>0</v>
      </c>
      <c r="I5023" s="126"/>
      <c r="J5023" s="317"/>
      <c r="K5023" s="323">
        <f>ROUND(SUMIF('VGT-Bewegungsdaten'!B:B,A5023,'VGT-Bewegungsdaten'!C:C),3)</f>
        <v>0</v>
      </c>
      <c r="N5023" s="376" t="s">
        <v>4929</v>
      </c>
      <c r="O5023" s="376" t="s">
        <v>4962</v>
      </c>
      <c r="P5023" s="326">
        <f>ROUND(SUMIF('AV-Bewegungsdaten'!B:B,A5023,'AV-Bewegungsdaten'!C:C),3)</f>
        <v>0</v>
      </c>
      <c r="T5023" s="327"/>
      <c r="U5023" s="326">
        <f>ROUND(SUMIF('DV-Bewegungsdaten'!B:B,Kategorien!A5023,'DV-Bewegungsdaten'!D:D),3)</f>
        <v>0</v>
      </c>
      <c r="AK5023" s="390"/>
    </row>
    <row r="5024" spans="1:41" ht="15" customHeight="1" x14ac:dyDescent="0.25">
      <c r="A5024" s="127" t="s">
        <v>6280</v>
      </c>
      <c r="B5024" s="125" t="s">
        <v>2076</v>
      </c>
      <c r="D5024" s="125" t="s">
        <v>6281</v>
      </c>
      <c r="F5024" s="126">
        <v>0</v>
      </c>
      <c r="H5024" s="126">
        <v>0</v>
      </c>
      <c r="I5024" s="126"/>
      <c r="J5024" s="317"/>
      <c r="K5024" s="323">
        <f>ROUND(SUMIF('VGT-Bewegungsdaten'!B:B,A5024,'VGT-Bewegungsdaten'!C:C),3)</f>
        <v>0</v>
      </c>
      <c r="L5024" s="324">
        <f>ROUND(SUMIF('VGT-Bewegungsdaten'!B:B,$A5024,'VGT-Bewegungsdaten'!D:D),2)</f>
        <v>0</v>
      </c>
      <c r="N5024" s="376" t="s">
        <v>4931</v>
      </c>
      <c r="O5024" s="376" t="s">
        <v>4939</v>
      </c>
      <c r="P5024" s="326">
        <f>ROUND(SUMIF('AV-Bewegungsdaten'!B:B,A5024,'AV-Bewegungsdaten'!C:C),3)</f>
        <v>0</v>
      </c>
      <c r="Q5024" s="324">
        <f>ROUND(SUMIF('AV-Bewegungsdaten'!B:B,$A5024,'AV-Bewegungsdaten'!D:D),2)</f>
        <v>0</v>
      </c>
      <c r="T5024" s="327"/>
      <c r="U5024" s="326">
        <f>ROUND(SUMIF('DV-Bewegungsdaten'!B:B,Kategorien!A5024,'DV-Bewegungsdaten'!D:D),3)</f>
        <v>0</v>
      </c>
      <c r="V5024" s="324">
        <f>ROUND(SUMIF('DV-Bewegungsdaten'!B:B,Kategorien!A5024,'DV-Bewegungsdaten'!E:E),3)</f>
        <v>0</v>
      </c>
      <c r="AD5024" s="390">
        <f t="shared" ref="AD5024:AO5030" si="1017">MAX(0,$G5024-AR$9)</f>
        <v>0</v>
      </c>
      <c r="AE5024" s="390">
        <f t="shared" si="1017"/>
        <v>0</v>
      </c>
      <c r="AF5024" s="390">
        <f t="shared" si="1017"/>
        <v>0</v>
      </c>
      <c r="AG5024" s="390">
        <f t="shared" si="1017"/>
        <v>0</v>
      </c>
      <c r="AH5024" s="390">
        <f t="shared" si="1017"/>
        <v>0</v>
      </c>
      <c r="AI5024" s="390">
        <f t="shared" si="1017"/>
        <v>0</v>
      </c>
      <c r="AJ5024" s="390">
        <f t="shared" si="1017"/>
        <v>0</v>
      </c>
      <c r="AK5024" s="390">
        <f t="shared" si="1017"/>
        <v>0</v>
      </c>
      <c r="AL5024" s="390">
        <f t="shared" si="1017"/>
        <v>0</v>
      </c>
      <c r="AM5024" s="390">
        <f t="shared" si="1017"/>
        <v>0</v>
      </c>
      <c r="AN5024" s="390">
        <f t="shared" si="1017"/>
        <v>0</v>
      </c>
      <c r="AO5024" s="390">
        <f t="shared" si="1017"/>
        <v>0</v>
      </c>
    </row>
    <row r="5025" spans="1:41" ht="15" customHeight="1" x14ac:dyDescent="0.25">
      <c r="A5025" s="127" t="s">
        <v>6282</v>
      </c>
      <c r="B5025" s="125" t="s">
        <v>2077</v>
      </c>
      <c r="D5025" s="125" t="s">
        <v>6281</v>
      </c>
      <c r="F5025" s="126">
        <v>0</v>
      </c>
      <c r="H5025" s="126">
        <v>0</v>
      </c>
      <c r="I5025" s="126"/>
      <c r="J5025" s="317"/>
      <c r="K5025" s="323">
        <f>ROUND(SUMIF('VGT-Bewegungsdaten'!B:B,A5025,'VGT-Bewegungsdaten'!C:C),3)</f>
        <v>0</v>
      </c>
      <c r="L5025" s="324">
        <f>ROUND(SUMIF('VGT-Bewegungsdaten'!B:B,$A5025,'VGT-Bewegungsdaten'!D:D),2)</f>
        <v>0</v>
      </c>
      <c r="N5025" s="376" t="s">
        <v>4931</v>
      </c>
      <c r="O5025" s="376" t="s">
        <v>4940</v>
      </c>
      <c r="P5025" s="326">
        <f>ROUND(SUMIF('AV-Bewegungsdaten'!B:B,A5025,'AV-Bewegungsdaten'!C:C),3)</f>
        <v>0</v>
      </c>
      <c r="Q5025" s="324">
        <f>ROUND(SUMIF('AV-Bewegungsdaten'!B:B,$A5025,'AV-Bewegungsdaten'!D:D),2)</f>
        <v>0</v>
      </c>
      <c r="T5025" s="327"/>
      <c r="U5025" s="326">
        <f>ROUND(SUMIF('DV-Bewegungsdaten'!B:B,Kategorien!A5025,'DV-Bewegungsdaten'!D:D),3)</f>
        <v>0</v>
      </c>
      <c r="V5025" s="324">
        <f>ROUND(SUMIF('DV-Bewegungsdaten'!B:B,Kategorien!A5025,'DV-Bewegungsdaten'!E:E),3)</f>
        <v>0</v>
      </c>
      <c r="AD5025" s="390">
        <f t="shared" si="1017"/>
        <v>0</v>
      </c>
      <c r="AE5025" s="390">
        <f t="shared" si="1017"/>
        <v>0</v>
      </c>
      <c r="AF5025" s="390">
        <f t="shared" si="1017"/>
        <v>0</v>
      </c>
      <c r="AG5025" s="390">
        <f t="shared" si="1017"/>
        <v>0</v>
      </c>
      <c r="AH5025" s="390">
        <f t="shared" si="1017"/>
        <v>0</v>
      </c>
      <c r="AI5025" s="390">
        <f t="shared" si="1017"/>
        <v>0</v>
      </c>
      <c r="AJ5025" s="390">
        <f t="shared" si="1017"/>
        <v>0</v>
      </c>
      <c r="AK5025" s="390">
        <f t="shared" si="1017"/>
        <v>0</v>
      </c>
      <c r="AL5025" s="390">
        <f t="shared" si="1017"/>
        <v>0</v>
      </c>
      <c r="AM5025" s="390">
        <f t="shared" si="1017"/>
        <v>0</v>
      </c>
      <c r="AN5025" s="390">
        <f t="shared" si="1017"/>
        <v>0</v>
      </c>
      <c r="AO5025" s="390">
        <f t="shared" si="1017"/>
        <v>0</v>
      </c>
    </row>
    <row r="5026" spans="1:41" ht="15" customHeight="1" x14ac:dyDescent="0.25">
      <c r="A5026" s="127" t="s">
        <v>6283</v>
      </c>
      <c r="B5026" s="125" t="s">
        <v>990</v>
      </c>
      <c r="D5026" s="125" t="s">
        <v>6281</v>
      </c>
      <c r="F5026" s="126">
        <v>0</v>
      </c>
      <c r="H5026" s="126">
        <v>0</v>
      </c>
      <c r="I5026" s="126"/>
      <c r="J5026" s="317"/>
      <c r="K5026" s="323">
        <f>ROUND(SUMIF('VGT-Bewegungsdaten'!B:B,A5026,'VGT-Bewegungsdaten'!C:C),3)</f>
        <v>0</v>
      </c>
      <c r="L5026" s="324">
        <f>ROUND(SUMIF('VGT-Bewegungsdaten'!B:B,$A5026,'VGT-Bewegungsdaten'!D:D),2)</f>
        <v>0</v>
      </c>
      <c r="N5026" s="376" t="s">
        <v>4931</v>
      </c>
      <c r="O5026" s="376" t="s">
        <v>4941</v>
      </c>
      <c r="P5026" s="326">
        <f>ROUND(SUMIF('AV-Bewegungsdaten'!B:B,A5026,'AV-Bewegungsdaten'!C:C),3)</f>
        <v>0</v>
      </c>
      <c r="Q5026" s="324">
        <f>ROUND(SUMIF('AV-Bewegungsdaten'!B:B,$A5026,'AV-Bewegungsdaten'!D:D),2)</f>
        <v>0</v>
      </c>
      <c r="T5026" s="327"/>
      <c r="U5026" s="326">
        <f>ROUND(SUMIF('DV-Bewegungsdaten'!B:B,Kategorien!A5026,'DV-Bewegungsdaten'!D:D),3)</f>
        <v>0</v>
      </c>
      <c r="V5026" s="324">
        <f>ROUND(SUMIF('DV-Bewegungsdaten'!B:B,Kategorien!A5026,'DV-Bewegungsdaten'!E:E),3)</f>
        <v>0</v>
      </c>
      <c r="AD5026" s="390">
        <f t="shared" si="1017"/>
        <v>0</v>
      </c>
      <c r="AE5026" s="390">
        <f t="shared" si="1017"/>
        <v>0</v>
      </c>
      <c r="AF5026" s="390">
        <f t="shared" si="1017"/>
        <v>0</v>
      </c>
      <c r="AG5026" s="390">
        <f t="shared" si="1017"/>
        <v>0</v>
      </c>
      <c r="AH5026" s="390">
        <f t="shared" si="1017"/>
        <v>0</v>
      </c>
      <c r="AI5026" s="390">
        <f t="shared" si="1017"/>
        <v>0</v>
      </c>
      <c r="AJ5026" s="390">
        <f t="shared" si="1017"/>
        <v>0</v>
      </c>
      <c r="AK5026" s="390">
        <f t="shared" si="1017"/>
        <v>0</v>
      </c>
      <c r="AL5026" s="390">
        <f t="shared" si="1017"/>
        <v>0</v>
      </c>
      <c r="AM5026" s="390">
        <f t="shared" si="1017"/>
        <v>0</v>
      </c>
      <c r="AN5026" s="390">
        <f t="shared" si="1017"/>
        <v>0</v>
      </c>
      <c r="AO5026" s="390">
        <f t="shared" si="1017"/>
        <v>0</v>
      </c>
    </row>
    <row r="5027" spans="1:41" ht="15" customHeight="1" x14ac:dyDescent="0.25">
      <c r="A5027" s="127" t="s">
        <v>6284</v>
      </c>
      <c r="B5027" s="125" t="s">
        <v>1474</v>
      </c>
      <c r="D5027" s="125" t="s">
        <v>6281</v>
      </c>
      <c r="F5027" s="126">
        <v>0</v>
      </c>
      <c r="H5027" s="126">
        <v>0</v>
      </c>
      <c r="I5027" s="126"/>
      <c r="J5027" s="317"/>
      <c r="K5027" s="323">
        <f>ROUND(SUMIF('VGT-Bewegungsdaten'!B:B,A5027,'VGT-Bewegungsdaten'!C:C),3)</f>
        <v>0</v>
      </c>
      <c r="L5027" s="324">
        <f>ROUND(SUMIF('VGT-Bewegungsdaten'!B:B,$A5027,'VGT-Bewegungsdaten'!D:D),2)</f>
        <v>0</v>
      </c>
      <c r="N5027" s="376" t="s">
        <v>4931</v>
      </c>
      <c r="O5027" s="376" t="s">
        <v>4942</v>
      </c>
      <c r="P5027" s="326">
        <f>ROUND(SUMIF('AV-Bewegungsdaten'!B:B,A5027,'AV-Bewegungsdaten'!C:C),3)</f>
        <v>0</v>
      </c>
      <c r="Q5027" s="324">
        <f>ROUND(SUMIF('AV-Bewegungsdaten'!B:B,$A5027,'AV-Bewegungsdaten'!D:D),2)</f>
        <v>0</v>
      </c>
      <c r="T5027" s="327"/>
      <c r="U5027" s="326">
        <f>ROUND(SUMIF('DV-Bewegungsdaten'!B:B,Kategorien!A5027,'DV-Bewegungsdaten'!D:D),3)</f>
        <v>0</v>
      </c>
      <c r="V5027" s="324">
        <f>ROUND(SUMIF('DV-Bewegungsdaten'!B:B,Kategorien!A5027,'DV-Bewegungsdaten'!E:E),3)</f>
        <v>0</v>
      </c>
      <c r="AD5027" s="390">
        <f t="shared" si="1017"/>
        <v>0</v>
      </c>
      <c r="AE5027" s="390">
        <f t="shared" si="1017"/>
        <v>0</v>
      </c>
      <c r="AF5027" s="390">
        <f t="shared" si="1017"/>
        <v>0</v>
      </c>
      <c r="AG5027" s="390">
        <f t="shared" si="1017"/>
        <v>0</v>
      </c>
      <c r="AH5027" s="390">
        <f t="shared" si="1017"/>
        <v>0</v>
      </c>
      <c r="AI5027" s="390">
        <f t="shared" si="1017"/>
        <v>0</v>
      </c>
      <c r="AJ5027" s="390">
        <f t="shared" si="1017"/>
        <v>0</v>
      </c>
      <c r="AK5027" s="390">
        <f t="shared" si="1017"/>
        <v>0</v>
      </c>
      <c r="AL5027" s="390">
        <f t="shared" si="1017"/>
        <v>0</v>
      </c>
      <c r="AM5027" s="390">
        <f t="shared" si="1017"/>
        <v>0</v>
      </c>
      <c r="AN5027" s="390">
        <f t="shared" si="1017"/>
        <v>0</v>
      </c>
      <c r="AO5027" s="390">
        <f t="shared" si="1017"/>
        <v>0</v>
      </c>
    </row>
    <row r="5028" spans="1:41" ht="15" customHeight="1" x14ac:dyDescent="0.25">
      <c r="A5028" s="127" t="s">
        <v>6285</v>
      </c>
      <c r="B5028" s="125" t="s">
        <v>1487</v>
      </c>
      <c r="D5028" s="125" t="s">
        <v>6281</v>
      </c>
      <c r="F5028" s="126">
        <v>0</v>
      </c>
      <c r="H5028" s="126">
        <v>0</v>
      </c>
      <c r="I5028" s="126"/>
      <c r="J5028" s="317"/>
      <c r="K5028" s="323">
        <f>ROUND(SUMIF('VGT-Bewegungsdaten'!B:B,A5028,'VGT-Bewegungsdaten'!C:C),3)</f>
        <v>0</v>
      </c>
      <c r="L5028" s="324">
        <f>ROUND(SUMIF('VGT-Bewegungsdaten'!B:B,$A5028,'VGT-Bewegungsdaten'!D:D),2)</f>
        <v>0</v>
      </c>
      <c r="N5028" s="376" t="s">
        <v>4931</v>
      </c>
      <c r="O5028" s="376" t="s">
        <v>4943</v>
      </c>
      <c r="P5028" s="326">
        <f>ROUND(SUMIF('AV-Bewegungsdaten'!B:B,A5028,'AV-Bewegungsdaten'!C:C),3)</f>
        <v>0</v>
      </c>
      <c r="Q5028" s="324">
        <f>ROUND(SUMIF('AV-Bewegungsdaten'!B:B,$A5028,'AV-Bewegungsdaten'!D:D),2)</f>
        <v>0</v>
      </c>
      <c r="T5028" s="327"/>
      <c r="U5028" s="326">
        <f>ROUND(SUMIF('DV-Bewegungsdaten'!B:B,Kategorien!A5028,'DV-Bewegungsdaten'!D:D),3)</f>
        <v>0</v>
      </c>
      <c r="V5028" s="324">
        <f>ROUND(SUMIF('DV-Bewegungsdaten'!B:B,Kategorien!A5028,'DV-Bewegungsdaten'!E:E),3)</f>
        <v>0</v>
      </c>
      <c r="AD5028" s="390">
        <f t="shared" si="1017"/>
        <v>0</v>
      </c>
      <c r="AE5028" s="390">
        <f t="shared" si="1017"/>
        <v>0</v>
      </c>
      <c r="AF5028" s="390">
        <f t="shared" si="1017"/>
        <v>0</v>
      </c>
      <c r="AG5028" s="390">
        <f t="shared" si="1017"/>
        <v>0</v>
      </c>
      <c r="AH5028" s="390">
        <f t="shared" si="1017"/>
        <v>0</v>
      </c>
      <c r="AI5028" s="390">
        <f t="shared" si="1017"/>
        <v>0</v>
      </c>
      <c r="AJ5028" s="390">
        <f t="shared" si="1017"/>
        <v>0</v>
      </c>
      <c r="AK5028" s="390">
        <f t="shared" si="1017"/>
        <v>0</v>
      </c>
      <c r="AL5028" s="390">
        <f t="shared" si="1017"/>
        <v>0</v>
      </c>
      <c r="AM5028" s="390">
        <f t="shared" si="1017"/>
        <v>0</v>
      </c>
      <c r="AN5028" s="390">
        <f t="shared" si="1017"/>
        <v>0</v>
      </c>
      <c r="AO5028" s="390">
        <f t="shared" si="1017"/>
        <v>0</v>
      </c>
    </row>
    <row r="5029" spans="1:41" ht="15" customHeight="1" x14ac:dyDescent="0.25">
      <c r="A5029" s="127" t="s">
        <v>6286</v>
      </c>
      <c r="B5029" s="125" t="s">
        <v>77</v>
      </c>
      <c r="D5029" s="125" t="s">
        <v>6281</v>
      </c>
      <c r="F5029" s="126">
        <v>0</v>
      </c>
      <c r="H5029" s="126">
        <v>0</v>
      </c>
      <c r="I5029" s="126"/>
      <c r="J5029" s="317"/>
      <c r="K5029" s="323">
        <f>ROUND(SUMIF('VGT-Bewegungsdaten'!B:B,A5029,'VGT-Bewegungsdaten'!C:C),3)</f>
        <v>0</v>
      </c>
      <c r="L5029" s="324">
        <f>ROUND(SUMIF('VGT-Bewegungsdaten'!B:B,$A5029,'VGT-Bewegungsdaten'!D:D),2)</f>
        <v>0</v>
      </c>
      <c r="N5029" s="376" t="s">
        <v>4931</v>
      </c>
      <c r="O5029" s="376" t="s">
        <v>4944</v>
      </c>
      <c r="P5029" s="326">
        <f>ROUND(SUMIF('AV-Bewegungsdaten'!B:B,A5029,'AV-Bewegungsdaten'!C:C),3)</f>
        <v>0</v>
      </c>
      <c r="Q5029" s="324">
        <f>ROUND(SUMIF('AV-Bewegungsdaten'!B:B,$A5029,'AV-Bewegungsdaten'!D:D),2)</f>
        <v>0</v>
      </c>
      <c r="T5029" s="327"/>
      <c r="U5029" s="326">
        <f>ROUND(SUMIF('DV-Bewegungsdaten'!B:B,Kategorien!A5029,'DV-Bewegungsdaten'!D:D),3)</f>
        <v>0</v>
      </c>
      <c r="V5029" s="324">
        <f>ROUND(SUMIF('DV-Bewegungsdaten'!B:B,Kategorien!A5029,'DV-Bewegungsdaten'!E:E),3)</f>
        <v>0</v>
      </c>
      <c r="AD5029" s="390">
        <f t="shared" si="1017"/>
        <v>0</v>
      </c>
      <c r="AE5029" s="390">
        <f t="shared" si="1017"/>
        <v>0</v>
      </c>
      <c r="AF5029" s="390">
        <f t="shared" si="1017"/>
        <v>0</v>
      </c>
      <c r="AG5029" s="390">
        <f t="shared" si="1017"/>
        <v>0</v>
      </c>
      <c r="AH5029" s="390">
        <f t="shared" si="1017"/>
        <v>0</v>
      </c>
      <c r="AI5029" s="390">
        <f t="shared" si="1017"/>
        <v>0</v>
      </c>
      <c r="AJ5029" s="390">
        <f t="shared" si="1017"/>
        <v>0</v>
      </c>
      <c r="AK5029" s="390">
        <f t="shared" si="1017"/>
        <v>0</v>
      </c>
      <c r="AL5029" s="390">
        <f t="shared" si="1017"/>
        <v>0</v>
      </c>
      <c r="AM5029" s="390">
        <f t="shared" si="1017"/>
        <v>0</v>
      </c>
      <c r="AN5029" s="390">
        <f t="shared" si="1017"/>
        <v>0</v>
      </c>
      <c r="AO5029" s="390">
        <f t="shared" si="1017"/>
        <v>0</v>
      </c>
    </row>
    <row r="5030" spans="1:41" ht="15" customHeight="1" x14ac:dyDescent="0.25">
      <c r="A5030" s="127" t="s">
        <v>6287</v>
      </c>
      <c r="B5030" s="125" t="s">
        <v>2078</v>
      </c>
      <c r="D5030" s="125" t="s">
        <v>6281</v>
      </c>
      <c r="F5030" s="126">
        <v>0</v>
      </c>
      <c r="H5030" s="126">
        <v>0</v>
      </c>
      <c r="I5030" s="126"/>
      <c r="J5030" s="317"/>
      <c r="K5030" s="323">
        <f>ROUND(SUMIF('VGT-Bewegungsdaten'!B:B,A5030,'VGT-Bewegungsdaten'!C:C),3)</f>
        <v>0</v>
      </c>
      <c r="L5030" s="324">
        <f>ROUND(SUMIF('VGT-Bewegungsdaten'!B:B,$A5030,'VGT-Bewegungsdaten'!D:D),2)</f>
        <v>0</v>
      </c>
      <c r="N5030" s="376" t="s">
        <v>4931</v>
      </c>
      <c r="O5030" s="376" t="s">
        <v>4945</v>
      </c>
      <c r="P5030" s="326">
        <f>ROUND(SUMIF('AV-Bewegungsdaten'!B:B,A5030,'AV-Bewegungsdaten'!C:C),3)</f>
        <v>0</v>
      </c>
      <c r="Q5030" s="324">
        <f>ROUND(SUMIF('AV-Bewegungsdaten'!B:B,$A5030,'AV-Bewegungsdaten'!D:D),2)</f>
        <v>0</v>
      </c>
      <c r="T5030" s="327"/>
      <c r="U5030" s="326">
        <f>ROUND(SUMIF('DV-Bewegungsdaten'!B:B,Kategorien!A5030,'DV-Bewegungsdaten'!D:D),3)</f>
        <v>0</v>
      </c>
      <c r="V5030" s="324">
        <f>ROUND(SUMIF('DV-Bewegungsdaten'!B:B,Kategorien!A5030,'DV-Bewegungsdaten'!E:E),3)</f>
        <v>0</v>
      </c>
      <c r="AD5030" s="390">
        <f t="shared" si="1017"/>
        <v>0</v>
      </c>
      <c r="AE5030" s="390">
        <f t="shared" si="1017"/>
        <v>0</v>
      </c>
      <c r="AF5030" s="390">
        <f t="shared" si="1017"/>
        <v>0</v>
      </c>
      <c r="AG5030" s="390">
        <f t="shared" si="1017"/>
        <v>0</v>
      </c>
      <c r="AH5030" s="390">
        <f t="shared" si="1017"/>
        <v>0</v>
      </c>
      <c r="AI5030" s="390">
        <f t="shared" si="1017"/>
        <v>0</v>
      </c>
      <c r="AJ5030" s="390">
        <f t="shared" si="1017"/>
        <v>0</v>
      </c>
      <c r="AK5030" s="390">
        <f t="shared" si="1017"/>
        <v>0</v>
      </c>
      <c r="AL5030" s="390">
        <f t="shared" si="1017"/>
        <v>0</v>
      </c>
      <c r="AM5030" s="390">
        <f t="shared" si="1017"/>
        <v>0</v>
      </c>
      <c r="AN5030" s="390">
        <f t="shared" si="1017"/>
        <v>0</v>
      </c>
      <c r="AO5030" s="390">
        <f t="shared" si="1017"/>
        <v>0</v>
      </c>
    </row>
    <row r="5031" spans="1:41" ht="15" customHeight="1" x14ac:dyDescent="0.25">
      <c r="A5031" s="127" t="s">
        <v>6288</v>
      </c>
      <c r="B5031" s="125" t="s">
        <v>2079</v>
      </c>
      <c r="D5031" s="125" t="s">
        <v>6281</v>
      </c>
      <c r="F5031" s="126">
        <v>0</v>
      </c>
      <c r="H5031" s="126">
        <v>0</v>
      </c>
      <c r="I5031" s="126"/>
      <c r="J5031" s="317"/>
      <c r="K5031" s="323">
        <f>ROUND(SUMIF('VGT-Bewegungsdaten'!B:B,A5031,'VGT-Bewegungsdaten'!C:C),3)</f>
        <v>0</v>
      </c>
      <c r="L5031" s="324">
        <f>ROUND(SUMIF('VGT-Bewegungsdaten'!B:B,$A5031,'VGT-Bewegungsdaten'!D:D),2)</f>
        <v>0</v>
      </c>
      <c r="N5031" s="376" t="s">
        <v>4931</v>
      </c>
      <c r="O5031" s="376" t="s">
        <v>4946</v>
      </c>
      <c r="P5031" s="326">
        <f>ROUND(SUMIF('AV-Bewegungsdaten'!B:B,A5031,'AV-Bewegungsdaten'!C:C),3)</f>
        <v>0</v>
      </c>
      <c r="Q5031" s="324">
        <f>ROUND(SUMIF('AV-Bewegungsdaten'!B:B,$A5031,'AV-Bewegungsdaten'!D:D),2)</f>
        <v>0</v>
      </c>
      <c r="T5031" s="327"/>
      <c r="U5031" s="326">
        <f>ROUND(SUMIF('DV-Bewegungsdaten'!B:B,Kategorien!A5031,'DV-Bewegungsdaten'!D:D),3)</f>
        <v>0</v>
      </c>
      <c r="V5031" s="324">
        <f>ROUND(SUMIF('DV-Bewegungsdaten'!B:B,Kategorien!A5031,'DV-Bewegungsdaten'!E:E),3)</f>
        <v>0</v>
      </c>
      <c r="AD5031" s="390">
        <f>MAX(0,$G5031-AR$3)</f>
        <v>0</v>
      </c>
      <c r="AE5031" s="390">
        <f t="shared" ref="AE5031:AE5047" si="1018">MAX(0,$G5031-AS$9)</f>
        <v>0</v>
      </c>
      <c r="AF5031" s="390">
        <f t="shared" ref="AF5031:AF5047" si="1019">MAX(0,$G5031-AT$9)</f>
        <v>0</v>
      </c>
      <c r="AG5031" s="390">
        <f t="shared" ref="AG5031:AG5047" si="1020">MAX(0,$G5031-AU$9)</f>
        <v>0</v>
      </c>
      <c r="AH5031" s="390">
        <f t="shared" ref="AH5031:AH5047" si="1021">MAX(0,$G5031-AV$9)</f>
        <v>0</v>
      </c>
      <c r="AI5031" s="390">
        <f t="shared" ref="AI5031:AI5047" si="1022">MAX(0,$G5031-AW$9)</f>
        <v>0</v>
      </c>
      <c r="AJ5031" s="390">
        <f t="shared" ref="AJ5031:AJ5047" si="1023">MAX(0,$G5031-AX$9)</f>
        <v>0</v>
      </c>
      <c r="AK5031" s="390">
        <f t="shared" ref="AK5031:AK5047" si="1024">MAX(0,$G5031-AY$9)</f>
        <v>0</v>
      </c>
      <c r="AL5031" s="390">
        <f t="shared" ref="AL5031:AL5047" si="1025">MAX(0,$G5031-AZ$9)</f>
        <v>0</v>
      </c>
      <c r="AM5031" s="390">
        <f t="shared" ref="AM5031:AM5047" si="1026">MAX(0,$G5031-BA$9)</f>
        <v>0</v>
      </c>
      <c r="AN5031" s="390">
        <f t="shared" ref="AN5031:AN5047" si="1027">MAX(0,$G5031-BB$9)</f>
        <v>0</v>
      </c>
      <c r="AO5031" s="390">
        <f t="shared" ref="AO5031:AO5047" si="1028">MAX(0,$G5031-BC$9)</f>
        <v>0</v>
      </c>
    </row>
    <row r="5032" spans="1:41" ht="15" customHeight="1" x14ac:dyDescent="0.25">
      <c r="A5032" s="127" t="s">
        <v>6289</v>
      </c>
      <c r="B5032" s="125" t="s">
        <v>152</v>
      </c>
      <c r="D5032" s="125" t="s">
        <v>6281</v>
      </c>
      <c r="F5032" s="126">
        <v>0</v>
      </c>
      <c r="H5032" s="126">
        <v>0</v>
      </c>
      <c r="I5032" s="126"/>
      <c r="J5032" s="317"/>
      <c r="K5032" s="323">
        <f>ROUND(SUMIF('VGT-Bewegungsdaten'!B:B,A5032,'VGT-Bewegungsdaten'!C:C),3)</f>
        <v>0</v>
      </c>
      <c r="L5032" s="324">
        <f>ROUND(SUMIF('VGT-Bewegungsdaten'!B:B,$A5032,'VGT-Bewegungsdaten'!D:D),2)</f>
        <v>0</v>
      </c>
      <c r="N5032" s="376" t="s">
        <v>4931</v>
      </c>
      <c r="O5032" s="376" t="s">
        <v>4947</v>
      </c>
      <c r="P5032" s="326">
        <f>ROUND(SUMIF('AV-Bewegungsdaten'!B:B,A5032,'AV-Bewegungsdaten'!C:C),3)</f>
        <v>0</v>
      </c>
      <c r="Q5032" s="324">
        <f>ROUND(SUMIF('AV-Bewegungsdaten'!B:B,$A5032,'AV-Bewegungsdaten'!D:D),2)</f>
        <v>0</v>
      </c>
      <c r="T5032" s="327"/>
      <c r="U5032" s="326">
        <f>ROUND(SUMIF('DV-Bewegungsdaten'!B:B,Kategorien!A5032,'DV-Bewegungsdaten'!D:D),3)</f>
        <v>0</v>
      </c>
      <c r="V5032" s="324">
        <f>ROUND(SUMIF('DV-Bewegungsdaten'!B:B,Kategorien!A5032,'DV-Bewegungsdaten'!E:E),3)</f>
        <v>0</v>
      </c>
      <c r="AD5032" s="390">
        <f>MAX(0,$G5032-AR$3)</f>
        <v>0</v>
      </c>
      <c r="AE5032" s="390">
        <f t="shared" si="1018"/>
        <v>0</v>
      </c>
      <c r="AF5032" s="390">
        <f t="shared" si="1019"/>
        <v>0</v>
      </c>
      <c r="AG5032" s="390">
        <f t="shared" si="1020"/>
        <v>0</v>
      </c>
      <c r="AH5032" s="390">
        <f t="shared" si="1021"/>
        <v>0</v>
      </c>
      <c r="AI5032" s="390">
        <f t="shared" si="1022"/>
        <v>0</v>
      </c>
      <c r="AJ5032" s="390">
        <f t="shared" si="1023"/>
        <v>0</v>
      </c>
      <c r="AK5032" s="390">
        <f t="shared" si="1024"/>
        <v>0</v>
      </c>
      <c r="AL5032" s="390">
        <f t="shared" si="1025"/>
        <v>0</v>
      </c>
      <c r="AM5032" s="390">
        <f t="shared" si="1026"/>
        <v>0</v>
      </c>
      <c r="AN5032" s="390">
        <f t="shared" si="1027"/>
        <v>0</v>
      </c>
      <c r="AO5032" s="390">
        <f t="shared" si="1028"/>
        <v>0</v>
      </c>
    </row>
    <row r="5033" spans="1:41" ht="15" customHeight="1" x14ac:dyDescent="0.25">
      <c r="A5033" s="127" t="s">
        <v>6290</v>
      </c>
      <c r="B5033" s="125" t="s">
        <v>159</v>
      </c>
      <c r="D5033" s="125" t="s">
        <v>6281</v>
      </c>
      <c r="F5033" s="126">
        <v>0</v>
      </c>
      <c r="H5033" s="126">
        <v>0</v>
      </c>
      <c r="I5033" s="126"/>
      <c r="J5033" s="317"/>
      <c r="K5033" s="323">
        <f>ROUND(SUMIF('VGT-Bewegungsdaten'!B:B,A5033,'VGT-Bewegungsdaten'!C:C),3)</f>
        <v>0</v>
      </c>
      <c r="L5033" s="324">
        <f>ROUND(SUMIF('VGT-Bewegungsdaten'!B:B,$A5033,'VGT-Bewegungsdaten'!D:D),2)</f>
        <v>0</v>
      </c>
      <c r="N5033" s="376" t="s">
        <v>4931</v>
      </c>
      <c r="O5033" s="376" t="s">
        <v>4948</v>
      </c>
      <c r="P5033" s="326">
        <f>ROUND(SUMIF('AV-Bewegungsdaten'!B:B,A5033,'AV-Bewegungsdaten'!C:C),3)</f>
        <v>0</v>
      </c>
      <c r="Q5033" s="324">
        <f>ROUND(SUMIF('AV-Bewegungsdaten'!B:B,$A5033,'AV-Bewegungsdaten'!D:D),2)</f>
        <v>0</v>
      </c>
      <c r="T5033" s="327"/>
      <c r="U5033" s="326">
        <f>ROUND(SUMIF('DV-Bewegungsdaten'!B:B,Kategorien!A5033,'DV-Bewegungsdaten'!D:D),3)</f>
        <v>0</v>
      </c>
      <c r="V5033" s="324">
        <f>ROUND(SUMIF('DV-Bewegungsdaten'!B:B,Kategorien!A5033,'DV-Bewegungsdaten'!E:E),3)</f>
        <v>0</v>
      </c>
      <c r="AD5033" s="390">
        <f>MAX(0,$G5033-AR$3)</f>
        <v>0</v>
      </c>
      <c r="AE5033" s="390">
        <f t="shared" si="1018"/>
        <v>0</v>
      </c>
      <c r="AF5033" s="390">
        <f t="shared" si="1019"/>
        <v>0</v>
      </c>
      <c r="AG5033" s="390">
        <f t="shared" si="1020"/>
        <v>0</v>
      </c>
      <c r="AH5033" s="390">
        <f t="shared" si="1021"/>
        <v>0</v>
      </c>
      <c r="AI5033" s="390">
        <f t="shared" si="1022"/>
        <v>0</v>
      </c>
      <c r="AJ5033" s="390">
        <f t="shared" si="1023"/>
        <v>0</v>
      </c>
      <c r="AK5033" s="390">
        <f t="shared" si="1024"/>
        <v>0</v>
      </c>
      <c r="AL5033" s="390">
        <f t="shared" si="1025"/>
        <v>0</v>
      </c>
      <c r="AM5033" s="390">
        <f t="shared" si="1026"/>
        <v>0</v>
      </c>
      <c r="AN5033" s="390">
        <f t="shared" si="1027"/>
        <v>0</v>
      </c>
      <c r="AO5033" s="390">
        <f t="shared" si="1028"/>
        <v>0</v>
      </c>
    </row>
    <row r="5034" spans="1:41" ht="15" customHeight="1" x14ac:dyDescent="0.25">
      <c r="A5034" s="127" t="s">
        <v>6291</v>
      </c>
      <c r="B5034" s="125" t="s">
        <v>2080</v>
      </c>
      <c r="D5034" s="125" t="s">
        <v>6281</v>
      </c>
      <c r="F5034" s="126">
        <v>0</v>
      </c>
      <c r="H5034" s="126">
        <v>0</v>
      </c>
      <c r="I5034" s="126"/>
      <c r="J5034" s="317"/>
      <c r="K5034" s="323">
        <f>ROUND(SUMIF('VGT-Bewegungsdaten'!B:B,A5034,'VGT-Bewegungsdaten'!C:C),3)</f>
        <v>0</v>
      </c>
      <c r="L5034" s="324">
        <f>ROUND(SUMIF('VGT-Bewegungsdaten'!B:B,$A5034,'VGT-Bewegungsdaten'!D:D),2)</f>
        <v>0</v>
      </c>
      <c r="N5034" s="376" t="s">
        <v>4931</v>
      </c>
      <c r="O5034" s="376" t="s">
        <v>4949</v>
      </c>
      <c r="P5034" s="326">
        <f>ROUND(SUMIF('AV-Bewegungsdaten'!B:B,A5034,'AV-Bewegungsdaten'!C:C),3)</f>
        <v>0</v>
      </c>
      <c r="Q5034" s="324">
        <f>ROUND(SUMIF('AV-Bewegungsdaten'!B:B,$A5034,'AV-Bewegungsdaten'!D:D),2)</f>
        <v>0</v>
      </c>
      <c r="T5034" s="327"/>
      <c r="U5034" s="326">
        <f>ROUND(SUMIF('DV-Bewegungsdaten'!B:B,Kategorien!A5034,'DV-Bewegungsdaten'!D:D),3)</f>
        <v>0</v>
      </c>
      <c r="V5034" s="324">
        <f>ROUND(SUMIF('DV-Bewegungsdaten'!B:B,Kategorien!A5034,'DV-Bewegungsdaten'!E:E),3)</f>
        <v>0</v>
      </c>
      <c r="AD5034" s="390">
        <f>MAX(0,$G5034-AR$7)</f>
        <v>0</v>
      </c>
      <c r="AE5034" s="390">
        <f t="shared" si="1018"/>
        <v>0</v>
      </c>
      <c r="AF5034" s="390">
        <f t="shared" si="1019"/>
        <v>0</v>
      </c>
      <c r="AG5034" s="390">
        <f t="shared" si="1020"/>
        <v>0</v>
      </c>
      <c r="AH5034" s="390">
        <f t="shared" si="1021"/>
        <v>0</v>
      </c>
      <c r="AI5034" s="390">
        <f t="shared" si="1022"/>
        <v>0</v>
      </c>
      <c r="AJ5034" s="390">
        <f t="shared" si="1023"/>
        <v>0</v>
      </c>
      <c r="AK5034" s="390">
        <f t="shared" si="1024"/>
        <v>0</v>
      </c>
      <c r="AL5034" s="390">
        <f t="shared" si="1025"/>
        <v>0</v>
      </c>
      <c r="AM5034" s="390">
        <f t="shared" si="1026"/>
        <v>0</v>
      </c>
      <c r="AN5034" s="390">
        <f t="shared" si="1027"/>
        <v>0</v>
      </c>
      <c r="AO5034" s="390">
        <f t="shared" si="1028"/>
        <v>0</v>
      </c>
    </row>
    <row r="5035" spans="1:41" ht="15" customHeight="1" x14ac:dyDescent="0.25">
      <c r="A5035" s="127" t="s">
        <v>6292</v>
      </c>
      <c r="B5035" s="125" t="s">
        <v>169</v>
      </c>
      <c r="D5035" s="125" t="s">
        <v>6281</v>
      </c>
      <c r="F5035" s="126">
        <v>0</v>
      </c>
      <c r="H5035" s="126">
        <v>0</v>
      </c>
      <c r="I5035" s="126"/>
      <c r="J5035" s="317"/>
      <c r="K5035" s="323">
        <f>ROUND(SUMIF('VGT-Bewegungsdaten'!B:B,A5035,'VGT-Bewegungsdaten'!C:C),3)</f>
        <v>0</v>
      </c>
      <c r="L5035" s="324">
        <f>ROUND(SUMIF('VGT-Bewegungsdaten'!B:B,$A5035,'VGT-Bewegungsdaten'!D:D),2)</f>
        <v>0</v>
      </c>
      <c r="N5035" s="376" t="s">
        <v>4931</v>
      </c>
      <c r="O5035" s="376" t="s">
        <v>4950</v>
      </c>
      <c r="P5035" s="326">
        <f>ROUND(SUMIF('AV-Bewegungsdaten'!B:B,A5035,'AV-Bewegungsdaten'!C:C),3)</f>
        <v>0</v>
      </c>
      <c r="Q5035" s="324">
        <f>ROUND(SUMIF('AV-Bewegungsdaten'!B:B,$A5035,'AV-Bewegungsdaten'!D:D),2)</f>
        <v>0</v>
      </c>
      <c r="T5035" s="327"/>
      <c r="U5035" s="326">
        <f>ROUND(SUMIF('DV-Bewegungsdaten'!B:B,Kategorien!A5035,'DV-Bewegungsdaten'!D:D),3)</f>
        <v>0</v>
      </c>
      <c r="V5035" s="324">
        <f>ROUND(SUMIF('DV-Bewegungsdaten'!B:B,Kategorien!A5035,'DV-Bewegungsdaten'!E:E),3)</f>
        <v>0</v>
      </c>
      <c r="AD5035" s="390">
        <f>MAX(0,$G5035-AR$7)</f>
        <v>0</v>
      </c>
      <c r="AE5035" s="390">
        <f t="shared" si="1018"/>
        <v>0</v>
      </c>
      <c r="AF5035" s="390">
        <f t="shared" si="1019"/>
        <v>0</v>
      </c>
      <c r="AG5035" s="390">
        <f t="shared" si="1020"/>
        <v>0</v>
      </c>
      <c r="AH5035" s="390">
        <f t="shared" si="1021"/>
        <v>0</v>
      </c>
      <c r="AI5035" s="390">
        <f t="shared" si="1022"/>
        <v>0</v>
      </c>
      <c r="AJ5035" s="390">
        <f t="shared" si="1023"/>
        <v>0</v>
      </c>
      <c r="AK5035" s="390">
        <f t="shared" si="1024"/>
        <v>0</v>
      </c>
      <c r="AL5035" s="390">
        <f t="shared" si="1025"/>
        <v>0</v>
      </c>
      <c r="AM5035" s="390">
        <f t="shared" si="1026"/>
        <v>0</v>
      </c>
      <c r="AN5035" s="390">
        <f t="shared" si="1027"/>
        <v>0</v>
      </c>
      <c r="AO5035" s="390">
        <f t="shared" si="1028"/>
        <v>0</v>
      </c>
    </row>
    <row r="5036" spans="1:41" ht="15" customHeight="1" x14ac:dyDescent="0.25">
      <c r="A5036" s="127" t="s">
        <v>5564</v>
      </c>
      <c r="B5036" s="125" t="s">
        <v>2076</v>
      </c>
      <c r="D5036" s="125" t="s">
        <v>5565</v>
      </c>
      <c r="F5036" s="126">
        <v>0</v>
      </c>
      <c r="H5036" s="126">
        <v>0</v>
      </c>
      <c r="I5036" s="126"/>
      <c r="J5036" s="317"/>
      <c r="K5036" s="323">
        <f>ROUND(SUMIF('VGT-Bewegungsdaten'!B:B,A5036,'VGT-Bewegungsdaten'!C:C),3)</f>
        <v>0</v>
      </c>
      <c r="L5036" s="324">
        <f>ROUND(SUMIF('VGT-Bewegungsdaten'!B:B,$A5036,'VGT-Bewegungsdaten'!D:D),2)</f>
        <v>0</v>
      </c>
      <c r="N5036" s="376" t="s">
        <v>4931</v>
      </c>
      <c r="O5036" s="376" t="s">
        <v>4939</v>
      </c>
      <c r="P5036" s="326">
        <f>ROUND(SUMIF('AV-Bewegungsdaten'!B:B,A5036,'AV-Bewegungsdaten'!C:C),3)</f>
        <v>0</v>
      </c>
      <c r="Q5036" s="324">
        <f>ROUND(SUMIF('AV-Bewegungsdaten'!B:B,$A5036,'AV-Bewegungsdaten'!D:D),2)</f>
        <v>0</v>
      </c>
      <c r="T5036" s="327"/>
      <c r="U5036" s="326">
        <f>ROUND(SUMIF('DV-Bewegungsdaten'!B:B,Kategorien!A5036,'DV-Bewegungsdaten'!D:D),3)</f>
        <v>0</v>
      </c>
      <c r="V5036" s="324">
        <f>ROUND(SUMIF('DV-Bewegungsdaten'!B:B,Kategorien!A5036,'DV-Bewegungsdaten'!E:E),3)</f>
        <v>0</v>
      </c>
      <c r="AD5036" s="390">
        <f t="shared" ref="AD5036:AD5042" si="1029">MAX(0,$G5036-AR$9)</f>
        <v>0</v>
      </c>
      <c r="AE5036" s="390">
        <f t="shared" si="1018"/>
        <v>0</v>
      </c>
      <c r="AF5036" s="390">
        <f t="shared" si="1019"/>
        <v>0</v>
      </c>
      <c r="AG5036" s="390">
        <f t="shared" si="1020"/>
        <v>0</v>
      </c>
      <c r="AH5036" s="390">
        <f t="shared" si="1021"/>
        <v>0</v>
      </c>
      <c r="AI5036" s="390">
        <f t="shared" si="1022"/>
        <v>0</v>
      </c>
      <c r="AJ5036" s="390">
        <f t="shared" si="1023"/>
        <v>0</v>
      </c>
      <c r="AK5036" s="390">
        <f t="shared" si="1024"/>
        <v>0</v>
      </c>
      <c r="AL5036" s="390">
        <f t="shared" si="1025"/>
        <v>0</v>
      </c>
      <c r="AM5036" s="390">
        <f t="shared" si="1026"/>
        <v>0</v>
      </c>
      <c r="AN5036" s="390">
        <f t="shared" si="1027"/>
        <v>0</v>
      </c>
      <c r="AO5036" s="390">
        <f t="shared" si="1028"/>
        <v>0</v>
      </c>
    </row>
    <row r="5037" spans="1:41" ht="15" customHeight="1" x14ac:dyDescent="0.25">
      <c r="A5037" s="127" t="s">
        <v>5566</v>
      </c>
      <c r="B5037" s="125" t="s">
        <v>2077</v>
      </c>
      <c r="D5037" s="125" t="s">
        <v>5565</v>
      </c>
      <c r="F5037" s="126">
        <v>0</v>
      </c>
      <c r="H5037" s="126">
        <v>0</v>
      </c>
      <c r="I5037" s="126"/>
      <c r="J5037" s="317"/>
      <c r="K5037" s="323">
        <f>ROUND(SUMIF('VGT-Bewegungsdaten'!B:B,A5037,'VGT-Bewegungsdaten'!C:C),3)</f>
        <v>0</v>
      </c>
      <c r="L5037" s="324">
        <f>ROUND(SUMIF('VGT-Bewegungsdaten'!B:B,$A5037,'VGT-Bewegungsdaten'!D:D),2)</f>
        <v>0</v>
      </c>
      <c r="N5037" s="376" t="s">
        <v>4931</v>
      </c>
      <c r="O5037" s="376" t="s">
        <v>4940</v>
      </c>
      <c r="P5037" s="326">
        <f>ROUND(SUMIF('AV-Bewegungsdaten'!B:B,A5037,'AV-Bewegungsdaten'!C:C),3)</f>
        <v>0</v>
      </c>
      <c r="Q5037" s="324">
        <f>ROUND(SUMIF('AV-Bewegungsdaten'!B:B,$A5037,'AV-Bewegungsdaten'!D:D),2)</f>
        <v>0</v>
      </c>
      <c r="T5037" s="327"/>
      <c r="U5037" s="326">
        <f>ROUND(SUMIF('DV-Bewegungsdaten'!B:B,Kategorien!A5037,'DV-Bewegungsdaten'!D:D),3)</f>
        <v>0</v>
      </c>
      <c r="V5037" s="324">
        <f>ROUND(SUMIF('DV-Bewegungsdaten'!B:B,Kategorien!A5037,'DV-Bewegungsdaten'!E:E),3)</f>
        <v>0</v>
      </c>
      <c r="AD5037" s="390">
        <f t="shared" si="1029"/>
        <v>0</v>
      </c>
      <c r="AE5037" s="390">
        <f t="shared" si="1018"/>
        <v>0</v>
      </c>
      <c r="AF5037" s="390">
        <f t="shared" si="1019"/>
        <v>0</v>
      </c>
      <c r="AG5037" s="390">
        <f t="shared" si="1020"/>
        <v>0</v>
      </c>
      <c r="AH5037" s="390">
        <f t="shared" si="1021"/>
        <v>0</v>
      </c>
      <c r="AI5037" s="390">
        <f t="shared" si="1022"/>
        <v>0</v>
      </c>
      <c r="AJ5037" s="390">
        <f t="shared" si="1023"/>
        <v>0</v>
      </c>
      <c r="AK5037" s="390">
        <f t="shared" si="1024"/>
        <v>0</v>
      </c>
      <c r="AL5037" s="390">
        <f t="shared" si="1025"/>
        <v>0</v>
      </c>
      <c r="AM5037" s="390">
        <f t="shared" si="1026"/>
        <v>0</v>
      </c>
      <c r="AN5037" s="390">
        <f t="shared" si="1027"/>
        <v>0</v>
      </c>
      <c r="AO5037" s="390">
        <f t="shared" si="1028"/>
        <v>0</v>
      </c>
    </row>
    <row r="5038" spans="1:41" ht="15" customHeight="1" x14ac:dyDescent="0.25">
      <c r="A5038" s="127" t="s">
        <v>5567</v>
      </c>
      <c r="B5038" s="125" t="s">
        <v>990</v>
      </c>
      <c r="D5038" s="125" t="s">
        <v>5565</v>
      </c>
      <c r="F5038" s="126">
        <v>0</v>
      </c>
      <c r="H5038" s="126">
        <v>0</v>
      </c>
      <c r="I5038" s="126"/>
      <c r="J5038" s="317"/>
      <c r="K5038" s="323">
        <f>ROUND(SUMIF('VGT-Bewegungsdaten'!B:B,A5038,'VGT-Bewegungsdaten'!C:C),3)</f>
        <v>0</v>
      </c>
      <c r="L5038" s="324">
        <f>ROUND(SUMIF('VGT-Bewegungsdaten'!B:B,$A5038,'VGT-Bewegungsdaten'!D:D),2)</f>
        <v>0</v>
      </c>
      <c r="N5038" s="376" t="s">
        <v>4931</v>
      </c>
      <c r="O5038" s="376" t="s">
        <v>4941</v>
      </c>
      <c r="P5038" s="326">
        <f>ROUND(SUMIF('AV-Bewegungsdaten'!B:B,A5038,'AV-Bewegungsdaten'!C:C),3)</f>
        <v>0</v>
      </c>
      <c r="Q5038" s="324">
        <f>ROUND(SUMIF('AV-Bewegungsdaten'!B:B,$A5038,'AV-Bewegungsdaten'!D:D),2)</f>
        <v>0</v>
      </c>
      <c r="T5038" s="327"/>
      <c r="U5038" s="326">
        <f>ROUND(SUMIF('DV-Bewegungsdaten'!B:B,Kategorien!A5038,'DV-Bewegungsdaten'!D:D),3)</f>
        <v>0</v>
      </c>
      <c r="V5038" s="324">
        <f>ROUND(SUMIF('DV-Bewegungsdaten'!B:B,Kategorien!A5038,'DV-Bewegungsdaten'!E:E),3)</f>
        <v>0</v>
      </c>
      <c r="AD5038" s="390">
        <f t="shared" si="1029"/>
        <v>0</v>
      </c>
      <c r="AE5038" s="390">
        <f t="shared" si="1018"/>
        <v>0</v>
      </c>
      <c r="AF5038" s="390">
        <f t="shared" si="1019"/>
        <v>0</v>
      </c>
      <c r="AG5038" s="390">
        <f t="shared" si="1020"/>
        <v>0</v>
      </c>
      <c r="AH5038" s="390">
        <f t="shared" si="1021"/>
        <v>0</v>
      </c>
      <c r="AI5038" s="390">
        <f t="shared" si="1022"/>
        <v>0</v>
      </c>
      <c r="AJ5038" s="390">
        <f t="shared" si="1023"/>
        <v>0</v>
      </c>
      <c r="AK5038" s="390">
        <f t="shared" si="1024"/>
        <v>0</v>
      </c>
      <c r="AL5038" s="390">
        <f t="shared" si="1025"/>
        <v>0</v>
      </c>
      <c r="AM5038" s="390">
        <f t="shared" si="1026"/>
        <v>0</v>
      </c>
      <c r="AN5038" s="390">
        <f t="shared" si="1027"/>
        <v>0</v>
      </c>
      <c r="AO5038" s="390">
        <f t="shared" si="1028"/>
        <v>0</v>
      </c>
    </row>
    <row r="5039" spans="1:41" ht="15" customHeight="1" x14ac:dyDescent="0.25">
      <c r="A5039" s="127" t="s">
        <v>5568</v>
      </c>
      <c r="B5039" s="125" t="s">
        <v>1474</v>
      </c>
      <c r="D5039" s="125" t="s">
        <v>5565</v>
      </c>
      <c r="F5039" s="126">
        <v>0</v>
      </c>
      <c r="H5039" s="126">
        <v>0</v>
      </c>
      <c r="I5039" s="126"/>
      <c r="J5039" s="317"/>
      <c r="K5039" s="323">
        <f>ROUND(SUMIF('VGT-Bewegungsdaten'!B:B,A5039,'VGT-Bewegungsdaten'!C:C),3)</f>
        <v>0</v>
      </c>
      <c r="L5039" s="324">
        <f>ROUND(SUMIF('VGT-Bewegungsdaten'!B:B,$A5039,'VGT-Bewegungsdaten'!D:D),2)</f>
        <v>0</v>
      </c>
      <c r="N5039" s="376" t="s">
        <v>4931</v>
      </c>
      <c r="O5039" s="376" t="s">
        <v>4942</v>
      </c>
      <c r="P5039" s="326">
        <f>ROUND(SUMIF('AV-Bewegungsdaten'!B:B,A5039,'AV-Bewegungsdaten'!C:C),3)</f>
        <v>0</v>
      </c>
      <c r="Q5039" s="324">
        <f>ROUND(SUMIF('AV-Bewegungsdaten'!B:B,$A5039,'AV-Bewegungsdaten'!D:D),2)</f>
        <v>0</v>
      </c>
      <c r="T5039" s="327"/>
      <c r="U5039" s="326">
        <f>ROUND(SUMIF('DV-Bewegungsdaten'!B:B,Kategorien!A5039,'DV-Bewegungsdaten'!D:D),3)</f>
        <v>0</v>
      </c>
      <c r="V5039" s="324">
        <f>ROUND(SUMIF('DV-Bewegungsdaten'!B:B,Kategorien!A5039,'DV-Bewegungsdaten'!E:E),3)</f>
        <v>0</v>
      </c>
      <c r="AD5039" s="390">
        <f t="shared" si="1029"/>
        <v>0</v>
      </c>
      <c r="AE5039" s="390">
        <f t="shared" si="1018"/>
        <v>0</v>
      </c>
      <c r="AF5039" s="390">
        <f t="shared" si="1019"/>
        <v>0</v>
      </c>
      <c r="AG5039" s="390">
        <f t="shared" si="1020"/>
        <v>0</v>
      </c>
      <c r="AH5039" s="390">
        <f t="shared" si="1021"/>
        <v>0</v>
      </c>
      <c r="AI5039" s="390">
        <f t="shared" si="1022"/>
        <v>0</v>
      </c>
      <c r="AJ5039" s="390">
        <f t="shared" si="1023"/>
        <v>0</v>
      </c>
      <c r="AK5039" s="390">
        <f t="shared" si="1024"/>
        <v>0</v>
      </c>
      <c r="AL5039" s="390">
        <f t="shared" si="1025"/>
        <v>0</v>
      </c>
      <c r="AM5039" s="390">
        <f t="shared" si="1026"/>
        <v>0</v>
      </c>
      <c r="AN5039" s="390">
        <f t="shared" si="1027"/>
        <v>0</v>
      </c>
      <c r="AO5039" s="390">
        <f t="shared" si="1028"/>
        <v>0</v>
      </c>
    </row>
    <row r="5040" spans="1:41" ht="15" customHeight="1" x14ac:dyDescent="0.25">
      <c r="A5040" s="127" t="s">
        <v>5569</v>
      </c>
      <c r="B5040" s="125" t="s">
        <v>1487</v>
      </c>
      <c r="D5040" s="125" t="s">
        <v>5565</v>
      </c>
      <c r="F5040" s="126">
        <v>0</v>
      </c>
      <c r="H5040" s="126">
        <v>0</v>
      </c>
      <c r="I5040" s="126"/>
      <c r="J5040" s="317"/>
      <c r="K5040" s="323">
        <f>ROUND(SUMIF('VGT-Bewegungsdaten'!B:B,A5040,'VGT-Bewegungsdaten'!C:C),3)</f>
        <v>0</v>
      </c>
      <c r="L5040" s="324">
        <f>ROUND(SUMIF('VGT-Bewegungsdaten'!B:B,$A5040,'VGT-Bewegungsdaten'!D:D),2)</f>
        <v>0</v>
      </c>
      <c r="N5040" s="376" t="s">
        <v>4931</v>
      </c>
      <c r="O5040" s="376" t="s">
        <v>4943</v>
      </c>
      <c r="P5040" s="326">
        <f>ROUND(SUMIF('AV-Bewegungsdaten'!B:B,A5040,'AV-Bewegungsdaten'!C:C),3)</f>
        <v>0</v>
      </c>
      <c r="Q5040" s="324">
        <f>ROUND(SUMIF('AV-Bewegungsdaten'!B:B,$A5040,'AV-Bewegungsdaten'!D:D),2)</f>
        <v>0</v>
      </c>
      <c r="T5040" s="327"/>
      <c r="U5040" s="326">
        <f>ROUND(SUMIF('DV-Bewegungsdaten'!B:B,Kategorien!A5040,'DV-Bewegungsdaten'!D:D),3)</f>
        <v>0</v>
      </c>
      <c r="V5040" s="324">
        <f>ROUND(SUMIF('DV-Bewegungsdaten'!B:B,Kategorien!A5040,'DV-Bewegungsdaten'!E:E),3)</f>
        <v>0</v>
      </c>
      <c r="AD5040" s="390">
        <f t="shared" si="1029"/>
        <v>0</v>
      </c>
      <c r="AE5040" s="390">
        <f t="shared" si="1018"/>
        <v>0</v>
      </c>
      <c r="AF5040" s="390">
        <f t="shared" si="1019"/>
        <v>0</v>
      </c>
      <c r="AG5040" s="390">
        <f t="shared" si="1020"/>
        <v>0</v>
      </c>
      <c r="AH5040" s="390">
        <f t="shared" si="1021"/>
        <v>0</v>
      </c>
      <c r="AI5040" s="390">
        <f t="shared" si="1022"/>
        <v>0</v>
      </c>
      <c r="AJ5040" s="390">
        <f t="shared" si="1023"/>
        <v>0</v>
      </c>
      <c r="AK5040" s="390">
        <f t="shared" si="1024"/>
        <v>0</v>
      </c>
      <c r="AL5040" s="390">
        <f t="shared" si="1025"/>
        <v>0</v>
      </c>
      <c r="AM5040" s="390">
        <f t="shared" si="1026"/>
        <v>0</v>
      </c>
      <c r="AN5040" s="390">
        <f t="shared" si="1027"/>
        <v>0</v>
      </c>
      <c r="AO5040" s="390">
        <f t="shared" si="1028"/>
        <v>0</v>
      </c>
    </row>
    <row r="5041" spans="1:41" ht="15" customHeight="1" x14ac:dyDescent="0.25">
      <c r="A5041" s="127" t="s">
        <v>5570</v>
      </c>
      <c r="B5041" s="125" t="s">
        <v>77</v>
      </c>
      <c r="D5041" s="125" t="s">
        <v>5565</v>
      </c>
      <c r="F5041" s="126">
        <v>0</v>
      </c>
      <c r="H5041" s="126">
        <v>0</v>
      </c>
      <c r="I5041" s="126"/>
      <c r="J5041" s="317"/>
      <c r="K5041" s="323">
        <f>ROUND(SUMIF('VGT-Bewegungsdaten'!B:B,A5041,'VGT-Bewegungsdaten'!C:C),3)</f>
        <v>0</v>
      </c>
      <c r="L5041" s="324">
        <f>ROUND(SUMIF('VGT-Bewegungsdaten'!B:B,$A5041,'VGT-Bewegungsdaten'!D:D),2)</f>
        <v>0</v>
      </c>
      <c r="N5041" s="376" t="s">
        <v>4931</v>
      </c>
      <c r="O5041" s="376" t="s">
        <v>4944</v>
      </c>
      <c r="P5041" s="326">
        <f>ROUND(SUMIF('AV-Bewegungsdaten'!B:B,A5041,'AV-Bewegungsdaten'!C:C),3)</f>
        <v>0</v>
      </c>
      <c r="Q5041" s="324">
        <f>ROUND(SUMIF('AV-Bewegungsdaten'!B:B,$A5041,'AV-Bewegungsdaten'!D:D),2)</f>
        <v>0</v>
      </c>
      <c r="T5041" s="327"/>
      <c r="U5041" s="326">
        <f>ROUND(SUMIF('DV-Bewegungsdaten'!B:B,Kategorien!A5041,'DV-Bewegungsdaten'!D:D),3)</f>
        <v>0</v>
      </c>
      <c r="V5041" s="324">
        <f>ROUND(SUMIF('DV-Bewegungsdaten'!B:B,Kategorien!A5041,'DV-Bewegungsdaten'!E:E),3)</f>
        <v>0</v>
      </c>
      <c r="AD5041" s="390">
        <f t="shared" si="1029"/>
        <v>0</v>
      </c>
      <c r="AE5041" s="390">
        <f t="shared" si="1018"/>
        <v>0</v>
      </c>
      <c r="AF5041" s="390">
        <f t="shared" si="1019"/>
        <v>0</v>
      </c>
      <c r="AG5041" s="390">
        <f t="shared" si="1020"/>
        <v>0</v>
      </c>
      <c r="AH5041" s="390">
        <f t="shared" si="1021"/>
        <v>0</v>
      </c>
      <c r="AI5041" s="390">
        <f t="shared" si="1022"/>
        <v>0</v>
      </c>
      <c r="AJ5041" s="390">
        <f t="shared" si="1023"/>
        <v>0</v>
      </c>
      <c r="AK5041" s="390">
        <f t="shared" si="1024"/>
        <v>0</v>
      </c>
      <c r="AL5041" s="390">
        <f t="shared" si="1025"/>
        <v>0</v>
      </c>
      <c r="AM5041" s="390">
        <f t="shared" si="1026"/>
        <v>0</v>
      </c>
      <c r="AN5041" s="390">
        <f t="shared" si="1027"/>
        <v>0</v>
      </c>
      <c r="AO5041" s="390">
        <f t="shared" si="1028"/>
        <v>0</v>
      </c>
    </row>
    <row r="5042" spans="1:41" ht="15" customHeight="1" x14ac:dyDescent="0.25">
      <c r="A5042" s="127" t="s">
        <v>5571</v>
      </c>
      <c r="B5042" s="125" t="s">
        <v>2078</v>
      </c>
      <c r="D5042" s="125" t="s">
        <v>5565</v>
      </c>
      <c r="F5042" s="126">
        <v>0</v>
      </c>
      <c r="H5042" s="126">
        <v>0</v>
      </c>
      <c r="I5042" s="126"/>
      <c r="J5042" s="317"/>
      <c r="K5042" s="323">
        <f>ROUND(SUMIF('VGT-Bewegungsdaten'!B:B,A5042,'VGT-Bewegungsdaten'!C:C),3)</f>
        <v>0</v>
      </c>
      <c r="L5042" s="324">
        <f>ROUND(SUMIF('VGT-Bewegungsdaten'!B:B,$A5042,'VGT-Bewegungsdaten'!D:D),2)</f>
        <v>0</v>
      </c>
      <c r="N5042" s="376" t="s">
        <v>4931</v>
      </c>
      <c r="O5042" s="376" t="s">
        <v>4945</v>
      </c>
      <c r="P5042" s="326">
        <f>ROUND(SUMIF('AV-Bewegungsdaten'!B:B,A5042,'AV-Bewegungsdaten'!C:C),3)</f>
        <v>0</v>
      </c>
      <c r="Q5042" s="324">
        <f>ROUND(SUMIF('AV-Bewegungsdaten'!B:B,$A5042,'AV-Bewegungsdaten'!D:D),2)</f>
        <v>0</v>
      </c>
      <c r="T5042" s="327"/>
      <c r="U5042" s="326">
        <f>ROUND(SUMIF('DV-Bewegungsdaten'!B:B,Kategorien!A5042,'DV-Bewegungsdaten'!D:D),3)</f>
        <v>0</v>
      </c>
      <c r="V5042" s="324">
        <f>ROUND(SUMIF('DV-Bewegungsdaten'!B:B,Kategorien!A5042,'DV-Bewegungsdaten'!E:E),3)</f>
        <v>0</v>
      </c>
      <c r="AD5042" s="390">
        <f t="shared" si="1029"/>
        <v>0</v>
      </c>
      <c r="AE5042" s="390">
        <f t="shared" si="1018"/>
        <v>0</v>
      </c>
      <c r="AF5042" s="390">
        <f t="shared" si="1019"/>
        <v>0</v>
      </c>
      <c r="AG5042" s="390">
        <f t="shared" si="1020"/>
        <v>0</v>
      </c>
      <c r="AH5042" s="390">
        <f t="shared" si="1021"/>
        <v>0</v>
      </c>
      <c r="AI5042" s="390">
        <f t="shared" si="1022"/>
        <v>0</v>
      </c>
      <c r="AJ5042" s="390">
        <f t="shared" si="1023"/>
        <v>0</v>
      </c>
      <c r="AK5042" s="390">
        <f t="shared" si="1024"/>
        <v>0</v>
      </c>
      <c r="AL5042" s="390">
        <f t="shared" si="1025"/>
        <v>0</v>
      </c>
      <c r="AM5042" s="390">
        <f t="shared" si="1026"/>
        <v>0</v>
      </c>
      <c r="AN5042" s="390">
        <f t="shared" si="1027"/>
        <v>0</v>
      </c>
      <c r="AO5042" s="390">
        <f t="shared" si="1028"/>
        <v>0</v>
      </c>
    </row>
    <row r="5043" spans="1:41" ht="15" customHeight="1" x14ac:dyDescent="0.25">
      <c r="A5043" s="127" t="s">
        <v>5572</v>
      </c>
      <c r="B5043" s="125" t="s">
        <v>2079</v>
      </c>
      <c r="D5043" s="125" t="s">
        <v>5565</v>
      </c>
      <c r="F5043" s="126">
        <v>0</v>
      </c>
      <c r="H5043" s="126">
        <v>0</v>
      </c>
      <c r="I5043" s="126"/>
      <c r="J5043" s="317"/>
      <c r="K5043" s="323">
        <f>ROUND(SUMIF('VGT-Bewegungsdaten'!B:B,A5043,'VGT-Bewegungsdaten'!C:C),3)</f>
        <v>0</v>
      </c>
      <c r="L5043" s="324">
        <f>ROUND(SUMIF('VGT-Bewegungsdaten'!B:B,$A5043,'VGT-Bewegungsdaten'!D:D),2)</f>
        <v>0</v>
      </c>
      <c r="N5043" s="376" t="s">
        <v>4931</v>
      </c>
      <c r="O5043" s="376" t="s">
        <v>4946</v>
      </c>
      <c r="P5043" s="326">
        <f>ROUND(SUMIF('AV-Bewegungsdaten'!B:B,A5043,'AV-Bewegungsdaten'!C:C),3)</f>
        <v>0</v>
      </c>
      <c r="Q5043" s="324">
        <f>ROUND(SUMIF('AV-Bewegungsdaten'!B:B,$A5043,'AV-Bewegungsdaten'!D:D),2)</f>
        <v>0</v>
      </c>
      <c r="T5043" s="327"/>
      <c r="U5043" s="326">
        <f>ROUND(SUMIF('DV-Bewegungsdaten'!B:B,Kategorien!A5043,'DV-Bewegungsdaten'!D:D),3)</f>
        <v>0</v>
      </c>
      <c r="V5043" s="324">
        <f>ROUND(SUMIF('DV-Bewegungsdaten'!B:B,Kategorien!A5043,'DV-Bewegungsdaten'!E:E),3)</f>
        <v>0</v>
      </c>
      <c r="AD5043" s="390">
        <f>MAX(0,$G5043-AR$3)</f>
        <v>0</v>
      </c>
      <c r="AE5043" s="390">
        <f t="shared" si="1018"/>
        <v>0</v>
      </c>
      <c r="AF5043" s="390">
        <f t="shared" si="1019"/>
        <v>0</v>
      </c>
      <c r="AG5043" s="390">
        <f t="shared" si="1020"/>
        <v>0</v>
      </c>
      <c r="AH5043" s="390">
        <f t="shared" si="1021"/>
        <v>0</v>
      </c>
      <c r="AI5043" s="390">
        <f t="shared" si="1022"/>
        <v>0</v>
      </c>
      <c r="AJ5043" s="390">
        <f t="shared" si="1023"/>
        <v>0</v>
      </c>
      <c r="AK5043" s="390">
        <f t="shared" si="1024"/>
        <v>0</v>
      </c>
      <c r="AL5043" s="390">
        <f t="shared" si="1025"/>
        <v>0</v>
      </c>
      <c r="AM5043" s="390">
        <f t="shared" si="1026"/>
        <v>0</v>
      </c>
      <c r="AN5043" s="390">
        <f t="shared" si="1027"/>
        <v>0</v>
      </c>
      <c r="AO5043" s="390">
        <f t="shared" si="1028"/>
        <v>0</v>
      </c>
    </row>
    <row r="5044" spans="1:41" ht="15" customHeight="1" x14ac:dyDescent="0.25">
      <c r="A5044" s="127" t="s">
        <v>5573</v>
      </c>
      <c r="B5044" s="125" t="s">
        <v>152</v>
      </c>
      <c r="D5044" s="125" t="s">
        <v>5565</v>
      </c>
      <c r="F5044" s="126">
        <v>0</v>
      </c>
      <c r="H5044" s="126">
        <v>0</v>
      </c>
      <c r="I5044" s="126"/>
      <c r="J5044" s="317"/>
      <c r="K5044" s="323">
        <f>ROUND(SUMIF('VGT-Bewegungsdaten'!B:B,A5044,'VGT-Bewegungsdaten'!C:C),3)</f>
        <v>0</v>
      </c>
      <c r="L5044" s="324">
        <f>ROUND(SUMIF('VGT-Bewegungsdaten'!B:B,$A5044,'VGT-Bewegungsdaten'!D:D),2)</f>
        <v>0</v>
      </c>
      <c r="N5044" s="376" t="s">
        <v>4931</v>
      </c>
      <c r="O5044" s="376" t="s">
        <v>4947</v>
      </c>
      <c r="P5044" s="326">
        <f>ROUND(SUMIF('AV-Bewegungsdaten'!B:B,A5044,'AV-Bewegungsdaten'!C:C),3)</f>
        <v>0</v>
      </c>
      <c r="Q5044" s="324">
        <f>ROUND(SUMIF('AV-Bewegungsdaten'!B:B,$A5044,'AV-Bewegungsdaten'!D:D),2)</f>
        <v>0</v>
      </c>
      <c r="T5044" s="327"/>
      <c r="U5044" s="326">
        <f>ROUND(SUMIF('DV-Bewegungsdaten'!B:B,Kategorien!A5044,'DV-Bewegungsdaten'!D:D),3)</f>
        <v>0</v>
      </c>
      <c r="V5044" s="324">
        <f>ROUND(SUMIF('DV-Bewegungsdaten'!B:B,Kategorien!A5044,'DV-Bewegungsdaten'!E:E),3)</f>
        <v>0</v>
      </c>
      <c r="AD5044" s="390">
        <f>MAX(0,$G5044-AR$3)</f>
        <v>0</v>
      </c>
      <c r="AE5044" s="390">
        <f t="shared" si="1018"/>
        <v>0</v>
      </c>
      <c r="AF5044" s="390">
        <f t="shared" si="1019"/>
        <v>0</v>
      </c>
      <c r="AG5044" s="390">
        <f t="shared" si="1020"/>
        <v>0</v>
      </c>
      <c r="AH5044" s="390">
        <f t="shared" si="1021"/>
        <v>0</v>
      </c>
      <c r="AI5044" s="390">
        <f t="shared" si="1022"/>
        <v>0</v>
      </c>
      <c r="AJ5044" s="390">
        <f t="shared" si="1023"/>
        <v>0</v>
      </c>
      <c r="AK5044" s="390">
        <f t="shared" si="1024"/>
        <v>0</v>
      </c>
      <c r="AL5044" s="390">
        <f t="shared" si="1025"/>
        <v>0</v>
      </c>
      <c r="AM5044" s="390">
        <f t="shared" si="1026"/>
        <v>0</v>
      </c>
      <c r="AN5044" s="390">
        <f t="shared" si="1027"/>
        <v>0</v>
      </c>
      <c r="AO5044" s="390">
        <f t="shared" si="1028"/>
        <v>0</v>
      </c>
    </row>
    <row r="5045" spans="1:41" ht="15" customHeight="1" x14ac:dyDescent="0.25">
      <c r="A5045" s="127" t="s">
        <v>5574</v>
      </c>
      <c r="B5045" s="125" t="s">
        <v>159</v>
      </c>
      <c r="D5045" s="125" t="s">
        <v>5565</v>
      </c>
      <c r="F5045" s="126">
        <v>0</v>
      </c>
      <c r="H5045" s="126">
        <v>0</v>
      </c>
      <c r="I5045" s="126"/>
      <c r="J5045" s="317"/>
      <c r="K5045" s="323">
        <f>ROUND(SUMIF('VGT-Bewegungsdaten'!B:B,A5045,'VGT-Bewegungsdaten'!C:C),3)</f>
        <v>0</v>
      </c>
      <c r="L5045" s="324">
        <f>ROUND(SUMIF('VGT-Bewegungsdaten'!B:B,$A5045,'VGT-Bewegungsdaten'!D:D),2)</f>
        <v>0</v>
      </c>
      <c r="N5045" s="376" t="s">
        <v>4931</v>
      </c>
      <c r="O5045" s="376" t="s">
        <v>4948</v>
      </c>
      <c r="P5045" s="326">
        <f>ROUND(SUMIF('AV-Bewegungsdaten'!B:B,A5045,'AV-Bewegungsdaten'!C:C),3)</f>
        <v>0</v>
      </c>
      <c r="Q5045" s="324">
        <f>ROUND(SUMIF('AV-Bewegungsdaten'!B:B,$A5045,'AV-Bewegungsdaten'!D:D),2)</f>
        <v>0</v>
      </c>
      <c r="T5045" s="327"/>
      <c r="U5045" s="326">
        <f>ROUND(SUMIF('DV-Bewegungsdaten'!B:B,Kategorien!A5045,'DV-Bewegungsdaten'!D:D),3)</f>
        <v>0</v>
      </c>
      <c r="V5045" s="324">
        <f>ROUND(SUMIF('DV-Bewegungsdaten'!B:B,Kategorien!A5045,'DV-Bewegungsdaten'!E:E),3)</f>
        <v>0</v>
      </c>
      <c r="AD5045" s="390">
        <f>MAX(0,$G5045-AR$3)</f>
        <v>0</v>
      </c>
      <c r="AE5045" s="390">
        <f t="shared" si="1018"/>
        <v>0</v>
      </c>
      <c r="AF5045" s="390">
        <f t="shared" si="1019"/>
        <v>0</v>
      </c>
      <c r="AG5045" s="390">
        <f t="shared" si="1020"/>
        <v>0</v>
      </c>
      <c r="AH5045" s="390">
        <f t="shared" si="1021"/>
        <v>0</v>
      </c>
      <c r="AI5045" s="390">
        <f t="shared" si="1022"/>
        <v>0</v>
      </c>
      <c r="AJ5045" s="390">
        <f t="shared" si="1023"/>
        <v>0</v>
      </c>
      <c r="AK5045" s="390">
        <f t="shared" si="1024"/>
        <v>0</v>
      </c>
      <c r="AL5045" s="390">
        <f t="shared" si="1025"/>
        <v>0</v>
      </c>
      <c r="AM5045" s="390">
        <f t="shared" si="1026"/>
        <v>0</v>
      </c>
      <c r="AN5045" s="390">
        <f t="shared" si="1027"/>
        <v>0</v>
      </c>
      <c r="AO5045" s="390">
        <f t="shared" si="1028"/>
        <v>0</v>
      </c>
    </row>
    <row r="5046" spans="1:41" ht="15" customHeight="1" x14ac:dyDescent="0.25">
      <c r="A5046" s="127" t="s">
        <v>5575</v>
      </c>
      <c r="B5046" s="125" t="s">
        <v>2080</v>
      </c>
      <c r="D5046" s="125" t="s">
        <v>5565</v>
      </c>
      <c r="F5046" s="126">
        <v>0</v>
      </c>
      <c r="H5046" s="126">
        <v>0</v>
      </c>
      <c r="I5046" s="126"/>
      <c r="J5046" s="317"/>
      <c r="K5046" s="323">
        <f>ROUND(SUMIF('VGT-Bewegungsdaten'!B:B,A5046,'VGT-Bewegungsdaten'!C:C),3)</f>
        <v>0</v>
      </c>
      <c r="L5046" s="324">
        <f>ROUND(SUMIF('VGT-Bewegungsdaten'!B:B,$A5046,'VGT-Bewegungsdaten'!D:D),2)</f>
        <v>0</v>
      </c>
      <c r="N5046" s="376" t="s">
        <v>4931</v>
      </c>
      <c r="O5046" s="376" t="s">
        <v>4949</v>
      </c>
      <c r="P5046" s="326">
        <f>ROUND(SUMIF('AV-Bewegungsdaten'!B:B,A5046,'AV-Bewegungsdaten'!C:C),3)</f>
        <v>0</v>
      </c>
      <c r="Q5046" s="324">
        <f>ROUND(SUMIF('AV-Bewegungsdaten'!B:B,$A5046,'AV-Bewegungsdaten'!D:D),2)</f>
        <v>0</v>
      </c>
      <c r="T5046" s="327"/>
      <c r="U5046" s="326">
        <f>ROUND(SUMIF('DV-Bewegungsdaten'!B:B,Kategorien!A5046,'DV-Bewegungsdaten'!D:D),3)</f>
        <v>0</v>
      </c>
      <c r="V5046" s="324">
        <f>ROUND(SUMIF('DV-Bewegungsdaten'!B:B,Kategorien!A5046,'DV-Bewegungsdaten'!E:E),3)</f>
        <v>0</v>
      </c>
      <c r="AD5046" s="390">
        <f>MAX(0,$G5046-AR$7)</f>
        <v>0</v>
      </c>
      <c r="AE5046" s="390">
        <f t="shared" si="1018"/>
        <v>0</v>
      </c>
      <c r="AF5046" s="390">
        <f t="shared" si="1019"/>
        <v>0</v>
      </c>
      <c r="AG5046" s="390">
        <f t="shared" si="1020"/>
        <v>0</v>
      </c>
      <c r="AH5046" s="390">
        <f t="shared" si="1021"/>
        <v>0</v>
      </c>
      <c r="AI5046" s="390">
        <f t="shared" si="1022"/>
        <v>0</v>
      </c>
      <c r="AJ5046" s="390">
        <f t="shared" si="1023"/>
        <v>0</v>
      </c>
      <c r="AK5046" s="390">
        <f t="shared" si="1024"/>
        <v>0</v>
      </c>
      <c r="AL5046" s="390">
        <f t="shared" si="1025"/>
        <v>0</v>
      </c>
      <c r="AM5046" s="390">
        <f t="shared" si="1026"/>
        <v>0</v>
      </c>
      <c r="AN5046" s="390">
        <f t="shared" si="1027"/>
        <v>0</v>
      </c>
      <c r="AO5046" s="390">
        <f t="shared" si="1028"/>
        <v>0</v>
      </c>
    </row>
    <row r="5047" spans="1:41" ht="15" customHeight="1" x14ac:dyDescent="0.25">
      <c r="A5047" s="127" t="s">
        <v>5576</v>
      </c>
      <c r="B5047" s="125" t="s">
        <v>169</v>
      </c>
      <c r="D5047" s="125" t="s">
        <v>5565</v>
      </c>
      <c r="F5047" s="126">
        <v>0</v>
      </c>
      <c r="H5047" s="126">
        <v>0</v>
      </c>
      <c r="I5047" s="126"/>
      <c r="J5047" s="317"/>
      <c r="K5047" s="323">
        <f>ROUND(SUMIF('VGT-Bewegungsdaten'!B:B,A5047,'VGT-Bewegungsdaten'!C:C),3)</f>
        <v>0</v>
      </c>
      <c r="L5047" s="324">
        <f>ROUND(SUMIF('VGT-Bewegungsdaten'!B:B,$A5047,'VGT-Bewegungsdaten'!D:D),2)</f>
        <v>0</v>
      </c>
      <c r="N5047" s="376" t="s">
        <v>4931</v>
      </c>
      <c r="O5047" s="376" t="s">
        <v>4950</v>
      </c>
      <c r="P5047" s="326">
        <f>ROUND(SUMIF('AV-Bewegungsdaten'!B:B,A5047,'AV-Bewegungsdaten'!C:C),3)</f>
        <v>0</v>
      </c>
      <c r="Q5047" s="324">
        <f>ROUND(SUMIF('AV-Bewegungsdaten'!B:B,$A5047,'AV-Bewegungsdaten'!D:D),2)</f>
        <v>0</v>
      </c>
      <c r="T5047" s="327"/>
      <c r="U5047" s="326">
        <f>ROUND(SUMIF('DV-Bewegungsdaten'!B:B,Kategorien!A5047,'DV-Bewegungsdaten'!D:D),3)</f>
        <v>0</v>
      </c>
      <c r="V5047" s="324">
        <f>ROUND(SUMIF('DV-Bewegungsdaten'!B:B,Kategorien!A5047,'DV-Bewegungsdaten'!E:E),3)</f>
        <v>0</v>
      </c>
      <c r="AD5047" s="390">
        <f>MAX(0,$G5047-AR$7)</f>
        <v>0</v>
      </c>
      <c r="AE5047" s="390">
        <f t="shared" si="1018"/>
        <v>0</v>
      </c>
      <c r="AF5047" s="390">
        <f t="shared" si="1019"/>
        <v>0</v>
      </c>
      <c r="AG5047" s="390">
        <f t="shared" si="1020"/>
        <v>0</v>
      </c>
      <c r="AH5047" s="390">
        <f t="shared" si="1021"/>
        <v>0</v>
      </c>
      <c r="AI5047" s="390">
        <f t="shared" si="1022"/>
        <v>0</v>
      </c>
      <c r="AJ5047" s="390">
        <f t="shared" si="1023"/>
        <v>0</v>
      </c>
      <c r="AK5047" s="390">
        <f t="shared" si="1024"/>
        <v>0</v>
      </c>
      <c r="AL5047" s="390">
        <f t="shared" si="1025"/>
        <v>0</v>
      </c>
      <c r="AM5047" s="390">
        <f t="shared" si="1026"/>
        <v>0</v>
      </c>
      <c r="AN5047" s="390">
        <f t="shared" si="1027"/>
        <v>0</v>
      </c>
      <c r="AO5047" s="390">
        <f t="shared" si="1028"/>
        <v>0</v>
      </c>
    </row>
    <row r="5048" spans="1:41" ht="15" customHeight="1" x14ac:dyDescent="0.25">
      <c r="A5048" s="127" t="s">
        <v>5577</v>
      </c>
      <c r="B5048" s="125" t="s">
        <v>169</v>
      </c>
      <c r="D5048" s="125" t="s">
        <v>5565</v>
      </c>
      <c r="E5048" s="125" t="s">
        <v>4893</v>
      </c>
      <c r="F5048" s="126">
        <v>0</v>
      </c>
      <c r="I5048" s="126"/>
      <c r="J5048" s="317"/>
      <c r="K5048" s="323">
        <f>ROUND(SUMIF('VGT-Bewegungsdaten'!B:B,A5048,'VGT-Bewegungsdaten'!C:C),3)</f>
        <v>0</v>
      </c>
      <c r="N5048" s="376" t="s">
        <v>4929</v>
      </c>
      <c r="O5048" s="376" t="s">
        <v>4962</v>
      </c>
      <c r="P5048" s="326">
        <f>ROUND(SUMIF('AV-Bewegungsdaten'!B:B,A5048,'AV-Bewegungsdaten'!C:C),3)</f>
        <v>0</v>
      </c>
      <c r="T5048" s="327"/>
      <c r="U5048" s="326">
        <f>ROUND(SUMIF('DV-Bewegungsdaten'!B:B,Kategorien!A5048,'DV-Bewegungsdaten'!D:D),3)</f>
        <v>0</v>
      </c>
      <c r="AK5048" s="390"/>
    </row>
    <row r="5049" spans="1:41" ht="15" customHeight="1" x14ac:dyDescent="0.25">
      <c r="A5049" s="127" t="s">
        <v>5578</v>
      </c>
      <c r="B5049" s="125" t="s">
        <v>2076</v>
      </c>
      <c r="C5049" s="125" t="s">
        <v>6353</v>
      </c>
      <c r="D5049" s="125" t="s">
        <v>5579</v>
      </c>
      <c r="I5049" s="126"/>
      <c r="J5049" s="317"/>
      <c r="K5049" s="323">
        <f>ROUND(SUMIF('VGT-Bewegungsdaten'!B:B,A5049,'VGT-Bewegungsdaten'!C:C),3)</f>
        <v>0</v>
      </c>
      <c r="L5049" s="324">
        <f>ROUND(SUMIF('VGT-Bewegungsdaten'!B:B,$A5049,'VGT-Bewegungsdaten'!D:D),2)</f>
        <v>0</v>
      </c>
      <c r="N5049" s="376" t="s">
        <v>4931</v>
      </c>
      <c r="O5049" s="376" t="s">
        <v>4939</v>
      </c>
      <c r="P5049" s="326">
        <f>ROUND(SUMIF('AV-Bewegungsdaten'!B:B,A5049,'AV-Bewegungsdaten'!C:C),3)</f>
        <v>0</v>
      </c>
      <c r="Q5049" s="324">
        <f>ROUND(SUMIF('AV-Bewegungsdaten'!B:B,$A5049,'AV-Bewegungsdaten'!D:D),2)</f>
        <v>0</v>
      </c>
      <c r="T5049" s="327"/>
      <c r="U5049" s="326">
        <f>ROUND(SUMIF('DV-Bewegungsdaten'!B:B,Kategorien!A5049,'DV-Bewegungsdaten'!D:D),3)</f>
        <v>0</v>
      </c>
      <c r="V5049" s="324">
        <f>ROUND(SUMIF('DV-Bewegungsdaten'!B:B,Kategorien!A5049,'DV-Bewegungsdaten'!E:E),3)</f>
        <v>0</v>
      </c>
      <c r="AD5049" s="390">
        <f t="shared" ref="AD5049:AO5055" si="1030">MAX(0,$G5049-AR$9)</f>
        <v>0</v>
      </c>
      <c r="AE5049" s="390">
        <f t="shared" si="1030"/>
        <v>0</v>
      </c>
      <c r="AF5049" s="390">
        <f t="shared" si="1030"/>
        <v>0</v>
      </c>
      <c r="AG5049" s="390">
        <f t="shared" si="1030"/>
        <v>0</v>
      </c>
      <c r="AH5049" s="390">
        <f t="shared" si="1030"/>
        <v>0</v>
      </c>
      <c r="AI5049" s="390">
        <f t="shared" si="1030"/>
        <v>0</v>
      </c>
      <c r="AJ5049" s="390">
        <f t="shared" si="1030"/>
        <v>0</v>
      </c>
      <c r="AK5049" s="390">
        <f t="shared" si="1030"/>
        <v>0</v>
      </c>
      <c r="AL5049" s="390">
        <f t="shared" si="1030"/>
        <v>0</v>
      </c>
      <c r="AM5049" s="390">
        <f t="shared" si="1030"/>
        <v>0</v>
      </c>
      <c r="AN5049" s="390">
        <f t="shared" si="1030"/>
        <v>0</v>
      </c>
      <c r="AO5049" s="390">
        <f t="shared" si="1030"/>
        <v>0</v>
      </c>
    </row>
    <row r="5050" spans="1:41" ht="15" customHeight="1" x14ac:dyDescent="0.25">
      <c r="A5050" s="127" t="s">
        <v>5580</v>
      </c>
      <c r="B5050" s="125" t="s">
        <v>2077</v>
      </c>
      <c r="C5050" s="125" t="s">
        <v>6353</v>
      </c>
      <c r="D5050" s="125" t="s">
        <v>5579</v>
      </c>
      <c r="I5050" s="126"/>
      <c r="J5050" s="317"/>
      <c r="K5050" s="323">
        <f>ROUND(SUMIF('VGT-Bewegungsdaten'!B:B,A5050,'VGT-Bewegungsdaten'!C:C),3)</f>
        <v>0</v>
      </c>
      <c r="L5050" s="324">
        <f>ROUND(SUMIF('VGT-Bewegungsdaten'!B:B,$A5050,'VGT-Bewegungsdaten'!D:D),2)</f>
        <v>0</v>
      </c>
      <c r="N5050" s="376" t="s">
        <v>4931</v>
      </c>
      <c r="O5050" s="376" t="s">
        <v>4940</v>
      </c>
      <c r="P5050" s="326">
        <f>ROUND(SUMIF('AV-Bewegungsdaten'!B:B,A5050,'AV-Bewegungsdaten'!C:C),3)</f>
        <v>0</v>
      </c>
      <c r="Q5050" s="324">
        <f>ROUND(SUMIF('AV-Bewegungsdaten'!B:B,$A5050,'AV-Bewegungsdaten'!D:D),2)</f>
        <v>0</v>
      </c>
      <c r="T5050" s="327"/>
      <c r="U5050" s="326">
        <f>ROUND(SUMIF('DV-Bewegungsdaten'!B:B,Kategorien!A5050,'DV-Bewegungsdaten'!D:D),3)</f>
        <v>0</v>
      </c>
      <c r="V5050" s="324">
        <f>ROUND(SUMIF('DV-Bewegungsdaten'!B:B,Kategorien!A5050,'DV-Bewegungsdaten'!E:E),3)</f>
        <v>0</v>
      </c>
      <c r="AD5050" s="390">
        <f t="shared" si="1030"/>
        <v>0</v>
      </c>
      <c r="AE5050" s="390">
        <f t="shared" si="1030"/>
        <v>0</v>
      </c>
      <c r="AF5050" s="390">
        <f t="shared" si="1030"/>
        <v>0</v>
      </c>
      <c r="AG5050" s="390">
        <f t="shared" si="1030"/>
        <v>0</v>
      </c>
      <c r="AH5050" s="390">
        <f t="shared" si="1030"/>
        <v>0</v>
      </c>
      <c r="AI5050" s="390">
        <f t="shared" si="1030"/>
        <v>0</v>
      </c>
      <c r="AJ5050" s="390">
        <f t="shared" si="1030"/>
        <v>0</v>
      </c>
      <c r="AK5050" s="390">
        <f t="shared" si="1030"/>
        <v>0</v>
      </c>
      <c r="AL5050" s="390">
        <f t="shared" si="1030"/>
        <v>0</v>
      </c>
      <c r="AM5050" s="390">
        <f t="shared" si="1030"/>
        <v>0</v>
      </c>
      <c r="AN5050" s="390">
        <f t="shared" si="1030"/>
        <v>0</v>
      </c>
      <c r="AO5050" s="390">
        <f t="shared" si="1030"/>
        <v>0</v>
      </c>
    </row>
    <row r="5051" spans="1:41" ht="15" customHeight="1" x14ac:dyDescent="0.25">
      <c r="A5051" s="127" t="s">
        <v>5581</v>
      </c>
      <c r="B5051" s="125" t="s">
        <v>990</v>
      </c>
      <c r="C5051" s="125" t="s">
        <v>6353</v>
      </c>
      <c r="D5051" s="125" t="s">
        <v>5579</v>
      </c>
      <c r="I5051" s="126"/>
      <c r="J5051" s="317"/>
      <c r="K5051" s="323">
        <f>ROUND(SUMIF('VGT-Bewegungsdaten'!B:B,A5051,'VGT-Bewegungsdaten'!C:C),3)</f>
        <v>0</v>
      </c>
      <c r="L5051" s="324">
        <f>ROUND(SUMIF('VGT-Bewegungsdaten'!B:B,$A5051,'VGT-Bewegungsdaten'!D:D),2)</f>
        <v>0</v>
      </c>
      <c r="N5051" s="376" t="s">
        <v>4931</v>
      </c>
      <c r="O5051" s="376" t="s">
        <v>4941</v>
      </c>
      <c r="P5051" s="326">
        <f>ROUND(SUMIF('AV-Bewegungsdaten'!B:B,A5051,'AV-Bewegungsdaten'!C:C),3)</f>
        <v>0</v>
      </c>
      <c r="Q5051" s="324">
        <f>ROUND(SUMIF('AV-Bewegungsdaten'!B:B,$A5051,'AV-Bewegungsdaten'!D:D),2)</f>
        <v>0</v>
      </c>
      <c r="T5051" s="327"/>
      <c r="U5051" s="326">
        <f>ROUND(SUMIF('DV-Bewegungsdaten'!B:B,Kategorien!A5051,'DV-Bewegungsdaten'!D:D),3)</f>
        <v>0</v>
      </c>
      <c r="V5051" s="324">
        <f>ROUND(SUMIF('DV-Bewegungsdaten'!B:B,Kategorien!A5051,'DV-Bewegungsdaten'!E:E),3)</f>
        <v>0</v>
      </c>
      <c r="AD5051" s="390">
        <f t="shared" si="1030"/>
        <v>0</v>
      </c>
      <c r="AE5051" s="390">
        <f t="shared" si="1030"/>
        <v>0</v>
      </c>
      <c r="AF5051" s="390">
        <f t="shared" si="1030"/>
        <v>0</v>
      </c>
      <c r="AG5051" s="390">
        <f t="shared" si="1030"/>
        <v>0</v>
      </c>
      <c r="AH5051" s="390">
        <f t="shared" si="1030"/>
        <v>0</v>
      </c>
      <c r="AI5051" s="390">
        <f t="shared" si="1030"/>
        <v>0</v>
      </c>
      <c r="AJ5051" s="390">
        <f t="shared" si="1030"/>
        <v>0</v>
      </c>
      <c r="AK5051" s="390">
        <f t="shared" si="1030"/>
        <v>0</v>
      </c>
      <c r="AL5051" s="390">
        <f t="shared" si="1030"/>
        <v>0</v>
      </c>
      <c r="AM5051" s="390">
        <f t="shared" si="1030"/>
        <v>0</v>
      </c>
      <c r="AN5051" s="390">
        <f t="shared" si="1030"/>
        <v>0</v>
      </c>
      <c r="AO5051" s="390">
        <f t="shared" si="1030"/>
        <v>0</v>
      </c>
    </row>
    <row r="5052" spans="1:41" ht="15" customHeight="1" x14ac:dyDescent="0.25">
      <c r="A5052" s="127" t="s">
        <v>5582</v>
      </c>
      <c r="B5052" s="125" t="s">
        <v>1474</v>
      </c>
      <c r="C5052" s="125" t="s">
        <v>6353</v>
      </c>
      <c r="D5052" s="125" t="s">
        <v>5579</v>
      </c>
      <c r="I5052" s="126"/>
      <c r="J5052" s="317"/>
      <c r="K5052" s="323">
        <f>ROUND(SUMIF('VGT-Bewegungsdaten'!B:B,A5052,'VGT-Bewegungsdaten'!C:C),3)</f>
        <v>0</v>
      </c>
      <c r="L5052" s="324">
        <f>ROUND(SUMIF('VGT-Bewegungsdaten'!B:B,$A5052,'VGT-Bewegungsdaten'!D:D),2)</f>
        <v>0</v>
      </c>
      <c r="N5052" s="376" t="s">
        <v>4931</v>
      </c>
      <c r="O5052" s="376" t="s">
        <v>4942</v>
      </c>
      <c r="P5052" s="326">
        <f>ROUND(SUMIF('AV-Bewegungsdaten'!B:B,A5052,'AV-Bewegungsdaten'!C:C),3)</f>
        <v>0</v>
      </c>
      <c r="Q5052" s="324">
        <f>ROUND(SUMIF('AV-Bewegungsdaten'!B:B,$A5052,'AV-Bewegungsdaten'!D:D),2)</f>
        <v>0</v>
      </c>
      <c r="T5052" s="327"/>
      <c r="U5052" s="326">
        <f>ROUND(SUMIF('DV-Bewegungsdaten'!B:B,Kategorien!A5052,'DV-Bewegungsdaten'!D:D),3)</f>
        <v>0</v>
      </c>
      <c r="V5052" s="324">
        <f>ROUND(SUMIF('DV-Bewegungsdaten'!B:B,Kategorien!A5052,'DV-Bewegungsdaten'!E:E),3)</f>
        <v>0</v>
      </c>
      <c r="AD5052" s="390">
        <f t="shared" si="1030"/>
        <v>0</v>
      </c>
      <c r="AE5052" s="390">
        <f t="shared" si="1030"/>
        <v>0</v>
      </c>
      <c r="AF5052" s="390">
        <f t="shared" si="1030"/>
        <v>0</v>
      </c>
      <c r="AG5052" s="390">
        <f t="shared" si="1030"/>
        <v>0</v>
      </c>
      <c r="AH5052" s="390">
        <f t="shared" si="1030"/>
        <v>0</v>
      </c>
      <c r="AI5052" s="390">
        <f t="shared" si="1030"/>
        <v>0</v>
      </c>
      <c r="AJ5052" s="390">
        <f t="shared" si="1030"/>
        <v>0</v>
      </c>
      <c r="AK5052" s="390">
        <f t="shared" si="1030"/>
        <v>0</v>
      </c>
      <c r="AL5052" s="390">
        <f t="shared" si="1030"/>
        <v>0</v>
      </c>
      <c r="AM5052" s="390">
        <f t="shared" si="1030"/>
        <v>0</v>
      </c>
      <c r="AN5052" s="390">
        <f t="shared" si="1030"/>
        <v>0</v>
      </c>
      <c r="AO5052" s="390">
        <f t="shared" si="1030"/>
        <v>0</v>
      </c>
    </row>
    <row r="5053" spans="1:41" ht="15" customHeight="1" x14ac:dyDescent="0.25">
      <c r="A5053" s="127" t="s">
        <v>5583</v>
      </c>
      <c r="B5053" s="125" t="s">
        <v>1487</v>
      </c>
      <c r="C5053" s="125" t="s">
        <v>6353</v>
      </c>
      <c r="D5053" s="125" t="s">
        <v>5579</v>
      </c>
      <c r="I5053" s="126"/>
      <c r="J5053" s="317"/>
      <c r="K5053" s="323">
        <f>ROUND(SUMIF('VGT-Bewegungsdaten'!B:B,A5053,'VGT-Bewegungsdaten'!C:C),3)</f>
        <v>0</v>
      </c>
      <c r="L5053" s="324">
        <f>ROUND(SUMIF('VGT-Bewegungsdaten'!B:B,$A5053,'VGT-Bewegungsdaten'!D:D),2)</f>
        <v>0</v>
      </c>
      <c r="N5053" s="376" t="s">
        <v>4931</v>
      </c>
      <c r="O5053" s="376" t="s">
        <v>4943</v>
      </c>
      <c r="P5053" s="326">
        <f>ROUND(SUMIF('AV-Bewegungsdaten'!B:B,A5053,'AV-Bewegungsdaten'!C:C),3)</f>
        <v>0</v>
      </c>
      <c r="Q5053" s="324">
        <f>ROUND(SUMIF('AV-Bewegungsdaten'!B:B,$A5053,'AV-Bewegungsdaten'!D:D),2)</f>
        <v>0</v>
      </c>
      <c r="T5053" s="327"/>
      <c r="U5053" s="326">
        <f>ROUND(SUMIF('DV-Bewegungsdaten'!B:B,Kategorien!A5053,'DV-Bewegungsdaten'!D:D),3)</f>
        <v>0</v>
      </c>
      <c r="V5053" s="324">
        <f>ROUND(SUMIF('DV-Bewegungsdaten'!B:B,Kategorien!A5053,'DV-Bewegungsdaten'!E:E),3)</f>
        <v>0</v>
      </c>
      <c r="AD5053" s="390">
        <f t="shared" si="1030"/>
        <v>0</v>
      </c>
      <c r="AE5053" s="390">
        <f t="shared" si="1030"/>
        <v>0</v>
      </c>
      <c r="AF5053" s="390">
        <f t="shared" si="1030"/>
        <v>0</v>
      </c>
      <c r="AG5053" s="390">
        <f t="shared" si="1030"/>
        <v>0</v>
      </c>
      <c r="AH5053" s="390">
        <f t="shared" si="1030"/>
        <v>0</v>
      </c>
      <c r="AI5053" s="390">
        <f t="shared" si="1030"/>
        <v>0</v>
      </c>
      <c r="AJ5053" s="390">
        <f t="shared" si="1030"/>
        <v>0</v>
      </c>
      <c r="AK5053" s="390">
        <f t="shared" si="1030"/>
        <v>0</v>
      </c>
      <c r="AL5053" s="390">
        <f t="shared" si="1030"/>
        <v>0</v>
      </c>
      <c r="AM5053" s="390">
        <f t="shared" si="1030"/>
        <v>0</v>
      </c>
      <c r="AN5053" s="390">
        <f t="shared" si="1030"/>
        <v>0</v>
      </c>
      <c r="AO5053" s="390">
        <f t="shared" si="1030"/>
        <v>0</v>
      </c>
    </row>
    <row r="5054" spans="1:41" ht="15" customHeight="1" x14ac:dyDescent="0.25">
      <c r="A5054" s="127" t="s">
        <v>5584</v>
      </c>
      <c r="B5054" s="125" t="s">
        <v>77</v>
      </c>
      <c r="C5054" s="125" t="s">
        <v>6353</v>
      </c>
      <c r="D5054" s="125" t="s">
        <v>5579</v>
      </c>
      <c r="I5054" s="126"/>
      <c r="J5054" s="317"/>
      <c r="K5054" s="323">
        <f>ROUND(SUMIF('VGT-Bewegungsdaten'!B:B,A5054,'VGT-Bewegungsdaten'!C:C),3)</f>
        <v>0</v>
      </c>
      <c r="L5054" s="324">
        <f>ROUND(SUMIF('VGT-Bewegungsdaten'!B:B,$A5054,'VGT-Bewegungsdaten'!D:D),2)</f>
        <v>0</v>
      </c>
      <c r="N5054" s="376" t="s">
        <v>4931</v>
      </c>
      <c r="O5054" s="376" t="s">
        <v>4944</v>
      </c>
      <c r="P5054" s="326">
        <f>ROUND(SUMIF('AV-Bewegungsdaten'!B:B,A5054,'AV-Bewegungsdaten'!C:C),3)</f>
        <v>0</v>
      </c>
      <c r="Q5054" s="324">
        <f>ROUND(SUMIF('AV-Bewegungsdaten'!B:B,$A5054,'AV-Bewegungsdaten'!D:D),2)</f>
        <v>0</v>
      </c>
      <c r="T5054" s="327"/>
      <c r="U5054" s="326">
        <f>ROUND(SUMIF('DV-Bewegungsdaten'!B:B,Kategorien!A5054,'DV-Bewegungsdaten'!D:D),3)</f>
        <v>0</v>
      </c>
      <c r="V5054" s="324">
        <f>ROUND(SUMIF('DV-Bewegungsdaten'!B:B,Kategorien!A5054,'DV-Bewegungsdaten'!E:E),3)</f>
        <v>0</v>
      </c>
      <c r="AD5054" s="390">
        <f t="shared" si="1030"/>
        <v>0</v>
      </c>
      <c r="AE5054" s="390">
        <f t="shared" si="1030"/>
        <v>0</v>
      </c>
      <c r="AF5054" s="390">
        <f t="shared" si="1030"/>
        <v>0</v>
      </c>
      <c r="AG5054" s="390">
        <f t="shared" si="1030"/>
        <v>0</v>
      </c>
      <c r="AH5054" s="390">
        <f t="shared" si="1030"/>
        <v>0</v>
      </c>
      <c r="AI5054" s="390">
        <f t="shared" si="1030"/>
        <v>0</v>
      </c>
      <c r="AJ5054" s="390">
        <f t="shared" si="1030"/>
        <v>0</v>
      </c>
      <c r="AK5054" s="390">
        <f t="shared" si="1030"/>
        <v>0</v>
      </c>
      <c r="AL5054" s="390">
        <f t="shared" si="1030"/>
        <v>0</v>
      </c>
      <c r="AM5054" s="390">
        <f t="shared" si="1030"/>
        <v>0</v>
      </c>
      <c r="AN5054" s="390">
        <f t="shared" si="1030"/>
        <v>0</v>
      </c>
      <c r="AO5054" s="390">
        <f t="shared" si="1030"/>
        <v>0</v>
      </c>
    </row>
    <row r="5055" spans="1:41" ht="15" customHeight="1" x14ac:dyDescent="0.25">
      <c r="A5055" s="127" t="s">
        <v>5585</v>
      </c>
      <c r="B5055" s="125" t="s">
        <v>2078</v>
      </c>
      <c r="C5055" s="125" t="s">
        <v>6353</v>
      </c>
      <c r="D5055" s="125" t="s">
        <v>5579</v>
      </c>
      <c r="I5055" s="126"/>
      <c r="J5055" s="317"/>
      <c r="K5055" s="323">
        <f>ROUND(SUMIF('VGT-Bewegungsdaten'!B:B,A5055,'VGT-Bewegungsdaten'!C:C),3)</f>
        <v>0</v>
      </c>
      <c r="L5055" s="324">
        <f>ROUND(SUMIF('VGT-Bewegungsdaten'!B:B,$A5055,'VGT-Bewegungsdaten'!D:D),2)</f>
        <v>0</v>
      </c>
      <c r="N5055" s="376" t="s">
        <v>4931</v>
      </c>
      <c r="O5055" s="376" t="s">
        <v>4945</v>
      </c>
      <c r="P5055" s="326">
        <f>ROUND(SUMIF('AV-Bewegungsdaten'!B:B,A5055,'AV-Bewegungsdaten'!C:C),3)</f>
        <v>0</v>
      </c>
      <c r="Q5055" s="324">
        <f>ROUND(SUMIF('AV-Bewegungsdaten'!B:B,$A5055,'AV-Bewegungsdaten'!D:D),2)</f>
        <v>0</v>
      </c>
      <c r="T5055" s="327"/>
      <c r="U5055" s="326">
        <f>ROUND(SUMIF('DV-Bewegungsdaten'!B:B,Kategorien!A5055,'DV-Bewegungsdaten'!D:D),3)</f>
        <v>0</v>
      </c>
      <c r="V5055" s="324">
        <f>ROUND(SUMIF('DV-Bewegungsdaten'!B:B,Kategorien!A5055,'DV-Bewegungsdaten'!E:E),3)</f>
        <v>0</v>
      </c>
      <c r="AD5055" s="390">
        <f t="shared" si="1030"/>
        <v>0</v>
      </c>
      <c r="AE5055" s="390">
        <f t="shared" si="1030"/>
        <v>0</v>
      </c>
      <c r="AF5055" s="390">
        <f t="shared" si="1030"/>
        <v>0</v>
      </c>
      <c r="AG5055" s="390">
        <f t="shared" si="1030"/>
        <v>0</v>
      </c>
      <c r="AH5055" s="390">
        <f t="shared" si="1030"/>
        <v>0</v>
      </c>
      <c r="AI5055" s="390">
        <f t="shared" si="1030"/>
        <v>0</v>
      </c>
      <c r="AJ5055" s="390">
        <f t="shared" si="1030"/>
        <v>0</v>
      </c>
      <c r="AK5055" s="390">
        <f t="shared" si="1030"/>
        <v>0</v>
      </c>
      <c r="AL5055" s="390">
        <f t="shared" si="1030"/>
        <v>0</v>
      </c>
      <c r="AM5055" s="390">
        <f t="shared" si="1030"/>
        <v>0</v>
      </c>
      <c r="AN5055" s="390">
        <f t="shared" si="1030"/>
        <v>0</v>
      </c>
      <c r="AO5055" s="390">
        <f t="shared" si="1030"/>
        <v>0</v>
      </c>
    </row>
    <row r="5056" spans="1:41" ht="15" customHeight="1" x14ac:dyDescent="0.25">
      <c r="A5056" s="127" t="s">
        <v>5586</v>
      </c>
      <c r="B5056" s="125" t="s">
        <v>2079</v>
      </c>
      <c r="C5056" s="125" t="s">
        <v>6353</v>
      </c>
      <c r="D5056" s="125" t="s">
        <v>5579</v>
      </c>
      <c r="I5056" s="126"/>
      <c r="J5056" s="317"/>
      <c r="K5056" s="323">
        <f>ROUND(SUMIF('VGT-Bewegungsdaten'!B:B,A5056,'VGT-Bewegungsdaten'!C:C),3)</f>
        <v>0</v>
      </c>
      <c r="L5056" s="324">
        <f>ROUND(SUMIF('VGT-Bewegungsdaten'!B:B,$A5056,'VGT-Bewegungsdaten'!D:D),2)</f>
        <v>0</v>
      </c>
      <c r="N5056" s="376" t="s">
        <v>4931</v>
      </c>
      <c r="O5056" s="376" t="s">
        <v>4946</v>
      </c>
      <c r="P5056" s="326">
        <f>ROUND(SUMIF('AV-Bewegungsdaten'!B:B,A5056,'AV-Bewegungsdaten'!C:C),3)</f>
        <v>0</v>
      </c>
      <c r="Q5056" s="324">
        <f>ROUND(SUMIF('AV-Bewegungsdaten'!B:B,$A5056,'AV-Bewegungsdaten'!D:D),2)</f>
        <v>0</v>
      </c>
      <c r="T5056" s="327"/>
      <c r="U5056" s="326">
        <f>ROUND(SUMIF('DV-Bewegungsdaten'!B:B,Kategorien!A5056,'DV-Bewegungsdaten'!D:D),3)</f>
        <v>0</v>
      </c>
      <c r="V5056" s="324">
        <f>ROUND(SUMIF('DV-Bewegungsdaten'!B:B,Kategorien!A5056,'DV-Bewegungsdaten'!E:E),3)</f>
        <v>0</v>
      </c>
      <c r="AD5056" s="390">
        <f>MAX(0,$G5056-AR$3)</f>
        <v>0</v>
      </c>
      <c r="AE5056" s="390">
        <f t="shared" ref="AE5056:AE5072" si="1031">MAX(0,$G5056-AS$9)</f>
        <v>0</v>
      </c>
      <c r="AF5056" s="390">
        <f t="shared" ref="AF5056:AF5072" si="1032">MAX(0,$G5056-AT$9)</f>
        <v>0</v>
      </c>
      <c r="AG5056" s="390">
        <f t="shared" ref="AG5056:AG5072" si="1033">MAX(0,$G5056-AU$9)</f>
        <v>0</v>
      </c>
      <c r="AH5056" s="390">
        <f t="shared" ref="AH5056:AH5072" si="1034">MAX(0,$G5056-AV$9)</f>
        <v>0</v>
      </c>
      <c r="AI5056" s="390">
        <f t="shared" ref="AI5056:AI5072" si="1035">MAX(0,$G5056-AW$9)</f>
        <v>0</v>
      </c>
      <c r="AJ5056" s="390">
        <f t="shared" ref="AJ5056:AJ5072" si="1036">MAX(0,$G5056-AX$9)</f>
        <v>0</v>
      </c>
      <c r="AK5056" s="390">
        <f t="shared" ref="AK5056:AK5072" si="1037">MAX(0,$G5056-AY$9)</f>
        <v>0</v>
      </c>
      <c r="AL5056" s="390">
        <f t="shared" ref="AL5056:AL5072" si="1038">MAX(0,$G5056-AZ$9)</f>
        <v>0</v>
      </c>
      <c r="AM5056" s="390">
        <f t="shared" ref="AM5056:AM5072" si="1039">MAX(0,$G5056-BA$9)</f>
        <v>0</v>
      </c>
      <c r="AN5056" s="390">
        <f t="shared" ref="AN5056:AN5072" si="1040">MAX(0,$G5056-BB$9)</f>
        <v>0</v>
      </c>
      <c r="AO5056" s="390">
        <f t="shared" ref="AO5056:AO5072" si="1041">MAX(0,$G5056-BC$9)</f>
        <v>0</v>
      </c>
    </row>
    <row r="5057" spans="1:41" ht="15" customHeight="1" x14ac:dyDescent="0.25">
      <c r="A5057" s="127" t="s">
        <v>5587</v>
      </c>
      <c r="B5057" s="125" t="s">
        <v>152</v>
      </c>
      <c r="C5057" s="125" t="s">
        <v>6353</v>
      </c>
      <c r="D5057" s="125" t="s">
        <v>5579</v>
      </c>
      <c r="I5057" s="126"/>
      <c r="J5057" s="317"/>
      <c r="K5057" s="323">
        <f>ROUND(SUMIF('VGT-Bewegungsdaten'!B:B,A5057,'VGT-Bewegungsdaten'!C:C),3)</f>
        <v>0</v>
      </c>
      <c r="L5057" s="324">
        <f>ROUND(SUMIF('VGT-Bewegungsdaten'!B:B,$A5057,'VGT-Bewegungsdaten'!D:D),2)</f>
        <v>0</v>
      </c>
      <c r="N5057" s="376" t="s">
        <v>4931</v>
      </c>
      <c r="O5057" s="376" t="s">
        <v>4947</v>
      </c>
      <c r="P5057" s="326">
        <f>ROUND(SUMIF('AV-Bewegungsdaten'!B:B,A5057,'AV-Bewegungsdaten'!C:C),3)</f>
        <v>0</v>
      </c>
      <c r="Q5057" s="324">
        <f>ROUND(SUMIF('AV-Bewegungsdaten'!B:B,$A5057,'AV-Bewegungsdaten'!D:D),2)</f>
        <v>0</v>
      </c>
      <c r="T5057" s="327"/>
      <c r="U5057" s="326">
        <f>ROUND(SUMIF('DV-Bewegungsdaten'!B:B,Kategorien!A5057,'DV-Bewegungsdaten'!D:D),3)</f>
        <v>0</v>
      </c>
      <c r="V5057" s="324">
        <f>ROUND(SUMIF('DV-Bewegungsdaten'!B:B,Kategorien!A5057,'DV-Bewegungsdaten'!E:E),3)</f>
        <v>0</v>
      </c>
      <c r="AD5057" s="390">
        <f>MAX(0,$G5057-AR$3)</f>
        <v>0</v>
      </c>
      <c r="AE5057" s="390">
        <f t="shared" si="1031"/>
        <v>0</v>
      </c>
      <c r="AF5057" s="390">
        <f t="shared" si="1032"/>
        <v>0</v>
      </c>
      <c r="AG5057" s="390">
        <f t="shared" si="1033"/>
        <v>0</v>
      </c>
      <c r="AH5057" s="390">
        <f t="shared" si="1034"/>
        <v>0</v>
      </c>
      <c r="AI5057" s="390">
        <f t="shared" si="1035"/>
        <v>0</v>
      </c>
      <c r="AJ5057" s="390">
        <f t="shared" si="1036"/>
        <v>0</v>
      </c>
      <c r="AK5057" s="390">
        <f t="shared" si="1037"/>
        <v>0</v>
      </c>
      <c r="AL5057" s="390">
        <f t="shared" si="1038"/>
        <v>0</v>
      </c>
      <c r="AM5057" s="390">
        <f t="shared" si="1039"/>
        <v>0</v>
      </c>
      <c r="AN5057" s="390">
        <f t="shared" si="1040"/>
        <v>0</v>
      </c>
      <c r="AO5057" s="390">
        <f t="shared" si="1041"/>
        <v>0</v>
      </c>
    </row>
    <row r="5058" spans="1:41" ht="15" customHeight="1" x14ac:dyDescent="0.25">
      <c r="A5058" s="127" t="s">
        <v>5588</v>
      </c>
      <c r="B5058" s="125" t="s">
        <v>159</v>
      </c>
      <c r="C5058" s="125" t="s">
        <v>6353</v>
      </c>
      <c r="D5058" s="125" t="s">
        <v>5579</v>
      </c>
      <c r="I5058" s="126"/>
      <c r="J5058" s="317"/>
      <c r="K5058" s="323">
        <f>ROUND(SUMIF('VGT-Bewegungsdaten'!B:B,A5058,'VGT-Bewegungsdaten'!C:C),3)</f>
        <v>0</v>
      </c>
      <c r="L5058" s="324">
        <f>ROUND(SUMIF('VGT-Bewegungsdaten'!B:B,$A5058,'VGT-Bewegungsdaten'!D:D),2)</f>
        <v>0</v>
      </c>
      <c r="N5058" s="376" t="s">
        <v>4931</v>
      </c>
      <c r="O5058" s="376" t="s">
        <v>4948</v>
      </c>
      <c r="P5058" s="326">
        <f>ROUND(SUMIF('AV-Bewegungsdaten'!B:B,A5058,'AV-Bewegungsdaten'!C:C),3)</f>
        <v>0</v>
      </c>
      <c r="Q5058" s="324">
        <f>ROUND(SUMIF('AV-Bewegungsdaten'!B:B,$A5058,'AV-Bewegungsdaten'!D:D),2)</f>
        <v>0</v>
      </c>
      <c r="T5058" s="327"/>
      <c r="U5058" s="326">
        <f>ROUND(SUMIF('DV-Bewegungsdaten'!B:B,Kategorien!A5058,'DV-Bewegungsdaten'!D:D),3)</f>
        <v>0</v>
      </c>
      <c r="V5058" s="324">
        <f>ROUND(SUMIF('DV-Bewegungsdaten'!B:B,Kategorien!A5058,'DV-Bewegungsdaten'!E:E),3)</f>
        <v>0</v>
      </c>
      <c r="AD5058" s="390">
        <f>MAX(0,$G5058-AR$3)</f>
        <v>0</v>
      </c>
      <c r="AE5058" s="390">
        <f t="shared" si="1031"/>
        <v>0</v>
      </c>
      <c r="AF5058" s="390">
        <f t="shared" si="1032"/>
        <v>0</v>
      </c>
      <c r="AG5058" s="390">
        <f t="shared" si="1033"/>
        <v>0</v>
      </c>
      <c r="AH5058" s="390">
        <f t="shared" si="1034"/>
        <v>0</v>
      </c>
      <c r="AI5058" s="390">
        <f t="shared" si="1035"/>
        <v>0</v>
      </c>
      <c r="AJ5058" s="390">
        <f t="shared" si="1036"/>
        <v>0</v>
      </c>
      <c r="AK5058" s="390">
        <f t="shared" si="1037"/>
        <v>0</v>
      </c>
      <c r="AL5058" s="390">
        <f t="shared" si="1038"/>
        <v>0</v>
      </c>
      <c r="AM5058" s="390">
        <f t="shared" si="1039"/>
        <v>0</v>
      </c>
      <c r="AN5058" s="390">
        <f t="shared" si="1040"/>
        <v>0</v>
      </c>
      <c r="AO5058" s="390">
        <f t="shared" si="1041"/>
        <v>0</v>
      </c>
    </row>
    <row r="5059" spans="1:41" ht="15" customHeight="1" x14ac:dyDescent="0.25">
      <c r="A5059" s="127" t="s">
        <v>5589</v>
      </c>
      <c r="B5059" s="125" t="s">
        <v>2080</v>
      </c>
      <c r="C5059" s="125" t="s">
        <v>6353</v>
      </c>
      <c r="D5059" s="125" t="s">
        <v>5579</v>
      </c>
      <c r="I5059" s="126"/>
      <c r="J5059" s="317"/>
      <c r="K5059" s="323">
        <f>ROUND(SUMIF('VGT-Bewegungsdaten'!B:B,A5059,'VGT-Bewegungsdaten'!C:C),3)</f>
        <v>0</v>
      </c>
      <c r="L5059" s="324">
        <f>ROUND(SUMIF('VGT-Bewegungsdaten'!B:B,$A5059,'VGT-Bewegungsdaten'!D:D),2)</f>
        <v>0</v>
      </c>
      <c r="N5059" s="376" t="s">
        <v>4931</v>
      </c>
      <c r="O5059" s="376" t="s">
        <v>4949</v>
      </c>
      <c r="P5059" s="326">
        <f>ROUND(SUMIF('AV-Bewegungsdaten'!B:B,A5059,'AV-Bewegungsdaten'!C:C),3)</f>
        <v>0</v>
      </c>
      <c r="Q5059" s="324">
        <f>ROUND(SUMIF('AV-Bewegungsdaten'!B:B,$A5059,'AV-Bewegungsdaten'!D:D),2)</f>
        <v>0</v>
      </c>
      <c r="T5059" s="327"/>
      <c r="U5059" s="326">
        <f>ROUND(SUMIF('DV-Bewegungsdaten'!B:B,Kategorien!A5059,'DV-Bewegungsdaten'!D:D),3)</f>
        <v>0</v>
      </c>
      <c r="V5059" s="324">
        <f>ROUND(SUMIF('DV-Bewegungsdaten'!B:B,Kategorien!A5059,'DV-Bewegungsdaten'!E:E),3)</f>
        <v>0</v>
      </c>
      <c r="AD5059" s="390">
        <f>MAX(0,$G5059-AR$7)</f>
        <v>0</v>
      </c>
      <c r="AE5059" s="390">
        <f t="shared" si="1031"/>
        <v>0</v>
      </c>
      <c r="AF5059" s="390">
        <f t="shared" si="1032"/>
        <v>0</v>
      </c>
      <c r="AG5059" s="390">
        <f t="shared" si="1033"/>
        <v>0</v>
      </c>
      <c r="AH5059" s="390">
        <f t="shared" si="1034"/>
        <v>0</v>
      </c>
      <c r="AI5059" s="390">
        <f t="shared" si="1035"/>
        <v>0</v>
      </c>
      <c r="AJ5059" s="390">
        <f t="shared" si="1036"/>
        <v>0</v>
      </c>
      <c r="AK5059" s="390">
        <f t="shared" si="1037"/>
        <v>0</v>
      </c>
      <c r="AL5059" s="390">
        <f t="shared" si="1038"/>
        <v>0</v>
      </c>
      <c r="AM5059" s="390">
        <f t="shared" si="1039"/>
        <v>0</v>
      </c>
      <c r="AN5059" s="390">
        <f t="shared" si="1040"/>
        <v>0</v>
      </c>
      <c r="AO5059" s="390">
        <f t="shared" si="1041"/>
        <v>0</v>
      </c>
    </row>
    <row r="5060" spans="1:41" ht="15" customHeight="1" x14ac:dyDescent="0.25">
      <c r="A5060" s="127" t="s">
        <v>5590</v>
      </c>
      <c r="B5060" s="125" t="s">
        <v>169</v>
      </c>
      <c r="C5060" s="125" t="s">
        <v>6353</v>
      </c>
      <c r="D5060" s="125" t="s">
        <v>5579</v>
      </c>
      <c r="I5060" s="126"/>
      <c r="J5060" s="317"/>
      <c r="K5060" s="323">
        <f>ROUND(SUMIF('VGT-Bewegungsdaten'!B:B,A5060,'VGT-Bewegungsdaten'!C:C),3)</f>
        <v>0</v>
      </c>
      <c r="L5060" s="324">
        <f>ROUND(SUMIF('VGT-Bewegungsdaten'!B:B,$A5060,'VGT-Bewegungsdaten'!D:D),2)</f>
        <v>0</v>
      </c>
      <c r="N5060" s="376" t="s">
        <v>4931</v>
      </c>
      <c r="O5060" s="376" t="s">
        <v>4950</v>
      </c>
      <c r="P5060" s="326">
        <f>ROUND(SUMIF('AV-Bewegungsdaten'!B:B,A5060,'AV-Bewegungsdaten'!C:C),3)</f>
        <v>0</v>
      </c>
      <c r="Q5060" s="324">
        <f>ROUND(SUMIF('AV-Bewegungsdaten'!B:B,$A5060,'AV-Bewegungsdaten'!D:D),2)</f>
        <v>0</v>
      </c>
      <c r="T5060" s="327"/>
      <c r="U5060" s="326">
        <f>ROUND(SUMIF('DV-Bewegungsdaten'!B:B,Kategorien!A5060,'DV-Bewegungsdaten'!D:D),3)</f>
        <v>0</v>
      </c>
      <c r="V5060" s="324">
        <f>ROUND(SUMIF('DV-Bewegungsdaten'!B:B,Kategorien!A5060,'DV-Bewegungsdaten'!E:E),3)</f>
        <v>0</v>
      </c>
      <c r="AD5060" s="390">
        <f>MAX(0,$G5060-AR$7)</f>
        <v>0</v>
      </c>
      <c r="AE5060" s="390">
        <f t="shared" si="1031"/>
        <v>0</v>
      </c>
      <c r="AF5060" s="390">
        <f t="shared" si="1032"/>
        <v>0</v>
      </c>
      <c r="AG5060" s="390">
        <f t="shared" si="1033"/>
        <v>0</v>
      </c>
      <c r="AH5060" s="390">
        <f t="shared" si="1034"/>
        <v>0</v>
      </c>
      <c r="AI5060" s="390">
        <f t="shared" si="1035"/>
        <v>0</v>
      </c>
      <c r="AJ5060" s="390">
        <f t="shared" si="1036"/>
        <v>0</v>
      </c>
      <c r="AK5060" s="390">
        <f t="shared" si="1037"/>
        <v>0</v>
      </c>
      <c r="AL5060" s="390">
        <f t="shared" si="1038"/>
        <v>0</v>
      </c>
      <c r="AM5060" s="390">
        <f t="shared" si="1039"/>
        <v>0</v>
      </c>
      <c r="AN5060" s="390">
        <f t="shared" si="1040"/>
        <v>0</v>
      </c>
      <c r="AO5060" s="390">
        <f t="shared" si="1041"/>
        <v>0</v>
      </c>
    </row>
    <row r="5061" spans="1:41" ht="15" customHeight="1" x14ac:dyDescent="0.25">
      <c r="A5061" s="127" t="s">
        <v>5591</v>
      </c>
      <c r="B5061" s="125" t="s">
        <v>2076</v>
      </c>
      <c r="C5061" s="125" t="s">
        <v>6353</v>
      </c>
      <c r="D5061" s="125" t="s">
        <v>5592</v>
      </c>
      <c r="I5061" s="126"/>
      <c r="J5061" s="317"/>
      <c r="K5061" s="323">
        <f>ROUND(SUMIF('VGT-Bewegungsdaten'!B:B,A5061,'VGT-Bewegungsdaten'!C:C),3)</f>
        <v>0</v>
      </c>
      <c r="L5061" s="324">
        <f>ROUND(SUMIF('VGT-Bewegungsdaten'!B:B,$A5061,'VGT-Bewegungsdaten'!D:D),2)</f>
        <v>0</v>
      </c>
      <c r="N5061" s="376" t="s">
        <v>4931</v>
      </c>
      <c r="O5061" s="376" t="s">
        <v>4939</v>
      </c>
      <c r="P5061" s="326">
        <f>ROUND(SUMIF('AV-Bewegungsdaten'!B:B,A5061,'AV-Bewegungsdaten'!C:C),3)</f>
        <v>0</v>
      </c>
      <c r="Q5061" s="324">
        <f>ROUND(SUMIF('AV-Bewegungsdaten'!B:B,$A5061,'AV-Bewegungsdaten'!D:D),2)</f>
        <v>0</v>
      </c>
      <c r="T5061" s="327"/>
      <c r="U5061" s="326">
        <f>ROUND(SUMIF('DV-Bewegungsdaten'!B:B,Kategorien!A5061,'DV-Bewegungsdaten'!D:D),3)</f>
        <v>0</v>
      </c>
      <c r="V5061" s="324">
        <f>ROUND(SUMIF('DV-Bewegungsdaten'!B:B,Kategorien!A5061,'DV-Bewegungsdaten'!E:E),3)</f>
        <v>0</v>
      </c>
      <c r="AD5061" s="390">
        <f t="shared" ref="AD5061:AD5067" si="1042">MAX(0,$G5061-AR$9)</f>
        <v>0</v>
      </c>
      <c r="AE5061" s="390">
        <f t="shared" si="1031"/>
        <v>0</v>
      </c>
      <c r="AF5061" s="390">
        <f t="shared" si="1032"/>
        <v>0</v>
      </c>
      <c r="AG5061" s="390">
        <f t="shared" si="1033"/>
        <v>0</v>
      </c>
      <c r="AH5061" s="390">
        <f t="shared" si="1034"/>
        <v>0</v>
      </c>
      <c r="AI5061" s="390">
        <f t="shared" si="1035"/>
        <v>0</v>
      </c>
      <c r="AJ5061" s="390">
        <f t="shared" si="1036"/>
        <v>0</v>
      </c>
      <c r="AK5061" s="390">
        <f t="shared" si="1037"/>
        <v>0</v>
      </c>
      <c r="AL5061" s="390">
        <f t="shared" si="1038"/>
        <v>0</v>
      </c>
      <c r="AM5061" s="390">
        <f t="shared" si="1039"/>
        <v>0</v>
      </c>
      <c r="AN5061" s="390">
        <f t="shared" si="1040"/>
        <v>0</v>
      </c>
      <c r="AO5061" s="390">
        <f t="shared" si="1041"/>
        <v>0</v>
      </c>
    </row>
    <row r="5062" spans="1:41" ht="15" customHeight="1" x14ac:dyDescent="0.25">
      <c r="A5062" s="127" t="s">
        <v>5593</v>
      </c>
      <c r="B5062" s="125" t="s">
        <v>2077</v>
      </c>
      <c r="C5062" s="125" t="s">
        <v>6353</v>
      </c>
      <c r="D5062" s="125" t="s">
        <v>5592</v>
      </c>
      <c r="I5062" s="126"/>
      <c r="J5062" s="317"/>
      <c r="K5062" s="323">
        <f>ROUND(SUMIF('VGT-Bewegungsdaten'!B:B,A5062,'VGT-Bewegungsdaten'!C:C),3)</f>
        <v>0</v>
      </c>
      <c r="L5062" s="324">
        <f>ROUND(SUMIF('VGT-Bewegungsdaten'!B:B,$A5062,'VGT-Bewegungsdaten'!D:D),2)</f>
        <v>0</v>
      </c>
      <c r="N5062" s="376" t="s">
        <v>4931</v>
      </c>
      <c r="O5062" s="376" t="s">
        <v>4940</v>
      </c>
      <c r="P5062" s="326">
        <f>ROUND(SUMIF('AV-Bewegungsdaten'!B:B,A5062,'AV-Bewegungsdaten'!C:C),3)</f>
        <v>0</v>
      </c>
      <c r="Q5062" s="324">
        <f>ROUND(SUMIF('AV-Bewegungsdaten'!B:B,$A5062,'AV-Bewegungsdaten'!D:D),2)</f>
        <v>0</v>
      </c>
      <c r="T5062" s="327"/>
      <c r="U5062" s="326">
        <f>ROUND(SUMIF('DV-Bewegungsdaten'!B:B,Kategorien!A5062,'DV-Bewegungsdaten'!D:D),3)</f>
        <v>0</v>
      </c>
      <c r="V5062" s="324">
        <f>ROUND(SUMIF('DV-Bewegungsdaten'!B:B,Kategorien!A5062,'DV-Bewegungsdaten'!E:E),3)</f>
        <v>0</v>
      </c>
      <c r="AD5062" s="390">
        <f t="shared" si="1042"/>
        <v>0</v>
      </c>
      <c r="AE5062" s="390">
        <f t="shared" si="1031"/>
        <v>0</v>
      </c>
      <c r="AF5062" s="390">
        <f t="shared" si="1032"/>
        <v>0</v>
      </c>
      <c r="AG5062" s="390">
        <f t="shared" si="1033"/>
        <v>0</v>
      </c>
      <c r="AH5062" s="390">
        <f t="shared" si="1034"/>
        <v>0</v>
      </c>
      <c r="AI5062" s="390">
        <f t="shared" si="1035"/>
        <v>0</v>
      </c>
      <c r="AJ5062" s="390">
        <f t="shared" si="1036"/>
        <v>0</v>
      </c>
      <c r="AK5062" s="390">
        <f t="shared" si="1037"/>
        <v>0</v>
      </c>
      <c r="AL5062" s="390">
        <f t="shared" si="1038"/>
        <v>0</v>
      </c>
      <c r="AM5062" s="390">
        <f t="shared" si="1039"/>
        <v>0</v>
      </c>
      <c r="AN5062" s="390">
        <f t="shared" si="1040"/>
        <v>0</v>
      </c>
      <c r="AO5062" s="390">
        <f t="shared" si="1041"/>
        <v>0</v>
      </c>
    </row>
    <row r="5063" spans="1:41" ht="15" customHeight="1" x14ac:dyDescent="0.25">
      <c r="A5063" s="127" t="s">
        <v>5594</v>
      </c>
      <c r="B5063" s="125" t="s">
        <v>990</v>
      </c>
      <c r="C5063" s="125" t="s">
        <v>6353</v>
      </c>
      <c r="D5063" s="125" t="s">
        <v>5592</v>
      </c>
      <c r="I5063" s="126"/>
      <c r="J5063" s="317"/>
      <c r="K5063" s="323">
        <f>ROUND(SUMIF('VGT-Bewegungsdaten'!B:B,A5063,'VGT-Bewegungsdaten'!C:C),3)</f>
        <v>0</v>
      </c>
      <c r="L5063" s="324">
        <f>ROUND(SUMIF('VGT-Bewegungsdaten'!B:B,$A5063,'VGT-Bewegungsdaten'!D:D),2)</f>
        <v>0</v>
      </c>
      <c r="N5063" s="376" t="s">
        <v>4931</v>
      </c>
      <c r="O5063" s="376" t="s">
        <v>4941</v>
      </c>
      <c r="P5063" s="326">
        <f>ROUND(SUMIF('AV-Bewegungsdaten'!B:B,A5063,'AV-Bewegungsdaten'!C:C),3)</f>
        <v>0</v>
      </c>
      <c r="Q5063" s="324">
        <f>ROUND(SUMIF('AV-Bewegungsdaten'!B:B,$A5063,'AV-Bewegungsdaten'!D:D),2)</f>
        <v>0</v>
      </c>
      <c r="T5063" s="327"/>
      <c r="U5063" s="326">
        <f>ROUND(SUMIF('DV-Bewegungsdaten'!B:B,Kategorien!A5063,'DV-Bewegungsdaten'!D:D),3)</f>
        <v>0</v>
      </c>
      <c r="V5063" s="324">
        <f>ROUND(SUMIF('DV-Bewegungsdaten'!B:B,Kategorien!A5063,'DV-Bewegungsdaten'!E:E),3)</f>
        <v>0</v>
      </c>
      <c r="AD5063" s="390">
        <f t="shared" si="1042"/>
        <v>0</v>
      </c>
      <c r="AE5063" s="390">
        <f t="shared" si="1031"/>
        <v>0</v>
      </c>
      <c r="AF5063" s="390">
        <f t="shared" si="1032"/>
        <v>0</v>
      </c>
      <c r="AG5063" s="390">
        <f t="shared" si="1033"/>
        <v>0</v>
      </c>
      <c r="AH5063" s="390">
        <f t="shared" si="1034"/>
        <v>0</v>
      </c>
      <c r="AI5063" s="390">
        <f t="shared" si="1035"/>
        <v>0</v>
      </c>
      <c r="AJ5063" s="390">
        <f t="shared" si="1036"/>
        <v>0</v>
      </c>
      <c r="AK5063" s="390">
        <f t="shared" si="1037"/>
        <v>0</v>
      </c>
      <c r="AL5063" s="390">
        <f t="shared" si="1038"/>
        <v>0</v>
      </c>
      <c r="AM5063" s="390">
        <f t="shared" si="1039"/>
        <v>0</v>
      </c>
      <c r="AN5063" s="390">
        <f t="shared" si="1040"/>
        <v>0</v>
      </c>
      <c r="AO5063" s="390">
        <f t="shared" si="1041"/>
        <v>0</v>
      </c>
    </row>
    <row r="5064" spans="1:41" ht="15" customHeight="1" x14ac:dyDescent="0.25">
      <c r="A5064" s="127" t="s">
        <v>5595</v>
      </c>
      <c r="B5064" s="125" t="s">
        <v>1474</v>
      </c>
      <c r="C5064" s="125" t="s">
        <v>6353</v>
      </c>
      <c r="D5064" s="125" t="s">
        <v>5592</v>
      </c>
      <c r="I5064" s="126"/>
      <c r="J5064" s="317"/>
      <c r="K5064" s="323">
        <f>ROUND(SUMIF('VGT-Bewegungsdaten'!B:B,A5064,'VGT-Bewegungsdaten'!C:C),3)</f>
        <v>0</v>
      </c>
      <c r="L5064" s="324">
        <f>ROUND(SUMIF('VGT-Bewegungsdaten'!B:B,$A5064,'VGT-Bewegungsdaten'!D:D),2)</f>
        <v>0</v>
      </c>
      <c r="N5064" s="376" t="s">
        <v>4931</v>
      </c>
      <c r="O5064" s="376" t="s">
        <v>4942</v>
      </c>
      <c r="P5064" s="326">
        <f>ROUND(SUMIF('AV-Bewegungsdaten'!B:B,A5064,'AV-Bewegungsdaten'!C:C),3)</f>
        <v>0</v>
      </c>
      <c r="Q5064" s="324">
        <f>ROUND(SUMIF('AV-Bewegungsdaten'!B:B,$A5064,'AV-Bewegungsdaten'!D:D),2)</f>
        <v>0</v>
      </c>
      <c r="T5064" s="327"/>
      <c r="U5064" s="326">
        <f>ROUND(SUMIF('DV-Bewegungsdaten'!B:B,Kategorien!A5064,'DV-Bewegungsdaten'!D:D),3)</f>
        <v>0</v>
      </c>
      <c r="V5064" s="324">
        <f>ROUND(SUMIF('DV-Bewegungsdaten'!B:B,Kategorien!A5064,'DV-Bewegungsdaten'!E:E),3)</f>
        <v>0</v>
      </c>
      <c r="AD5064" s="390">
        <f t="shared" si="1042"/>
        <v>0</v>
      </c>
      <c r="AE5064" s="390">
        <f t="shared" si="1031"/>
        <v>0</v>
      </c>
      <c r="AF5064" s="390">
        <f t="shared" si="1032"/>
        <v>0</v>
      </c>
      <c r="AG5064" s="390">
        <f t="shared" si="1033"/>
        <v>0</v>
      </c>
      <c r="AH5064" s="390">
        <f t="shared" si="1034"/>
        <v>0</v>
      </c>
      <c r="AI5064" s="390">
        <f t="shared" si="1035"/>
        <v>0</v>
      </c>
      <c r="AJ5064" s="390">
        <f t="shared" si="1036"/>
        <v>0</v>
      </c>
      <c r="AK5064" s="390">
        <f t="shared" si="1037"/>
        <v>0</v>
      </c>
      <c r="AL5064" s="390">
        <f t="shared" si="1038"/>
        <v>0</v>
      </c>
      <c r="AM5064" s="390">
        <f t="shared" si="1039"/>
        <v>0</v>
      </c>
      <c r="AN5064" s="390">
        <f t="shared" si="1040"/>
        <v>0</v>
      </c>
      <c r="AO5064" s="390">
        <f t="shared" si="1041"/>
        <v>0</v>
      </c>
    </row>
    <row r="5065" spans="1:41" ht="15" customHeight="1" x14ac:dyDescent="0.25">
      <c r="A5065" s="127" t="s">
        <v>5596</v>
      </c>
      <c r="B5065" s="125" t="s">
        <v>1487</v>
      </c>
      <c r="C5065" s="125" t="s">
        <v>6353</v>
      </c>
      <c r="D5065" s="125" t="s">
        <v>5592</v>
      </c>
      <c r="I5065" s="126"/>
      <c r="J5065" s="317"/>
      <c r="K5065" s="323">
        <f>ROUND(SUMIF('VGT-Bewegungsdaten'!B:B,A5065,'VGT-Bewegungsdaten'!C:C),3)</f>
        <v>0</v>
      </c>
      <c r="L5065" s="324">
        <f>ROUND(SUMIF('VGT-Bewegungsdaten'!B:B,$A5065,'VGT-Bewegungsdaten'!D:D),2)</f>
        <v>0</v>
      </c>
      <c r="N5065" s="376" t="s">
        <v>4931</v>
      </c>
      <c r="O5065" s="376" t="s">
        <v>4943</v>
      </c>
      <c r="P5065" s="326">
        <f>ROUND(SUMIF('AV-Bewegungsdaten'!B:B,A5065,'AV-Bewegungsdaten'!C:C),3)</f>
        <v>0</v>
      </c>
      <c r="Q5065" s="324">
        <f>ROUND(SUMIF('AV-Bewegungsdaten'!B:B,$A5065,'AV-Bewegungsdaten'!D:D),2)</f>
        <v>0</v>
      </c>
      <c r="T5065" s="327"/>
      <c r="U5065" s="326">
        <f>ROUND(SUMIF('DV-Bewegungsdaten'!B:B,Kategorien!A5065,'DV-Bewegungsdaten'!D:D),3)</f>
        <v>0</v>
      </c>
      <c r="V5065" s="324">
        <f>ROUND(SUMIF('DV-Bewegungsdaten'!B:B,Kategorien!A5065,'DV-Bewegungsdaten'!E:E),3)</f>
        <v>0</v>
      </c>
      <c r="AD5065" s="390">
        <f t="shared" si="1042"/>
        <v>0</v>
      </c>
      <c r="AE5065" s="390">
        <f t="shared" si="1031"/>
        <v>0</v>
      </c>
      <c r="AF5065" s="390">
        <f t="shared" si="1032"/>
        <v>0</v>
      </c>
      <c r="AG5065" s="390">
        <f t="shared" si="1033"/>
        <v>0</v>
      </c>
      <c r="AH5065" s="390">
        <f t="shared" si="1034"/>
        <v>0</v>
      </c>
      <c r="AI5065" s="390">
        <f t="shared" si="1035"/>
        <v>0</v>
      </c>
      <c r="AJ5065" s="390">
        <f t="shared" si="1036"/>
        <v>0</v>
      </c>
      <c r="AK5065" s="390">
        <f t="shared" si="1037"/>
        <v>0</v>
      </c>
      <c r="AL5065" s="390">
        <f t="shared" si="1038"/>
        <v>0</v>
      </c>
      <c r="AM5065" s="390">
        <f t="shared" si="1039"/>
        <v>0</v>
      </c>
      <c r="AN5065" s="390">
        <f t="shared" si="1040"/>
        <v>0</v>
      </c>
      <c r="AO5065" s="390">
        <f t="shared" si="1041"/>
        <v>0</v>
      </c>
    </row>
    <row r="5066" spans="1:41" ht="15" customHeight="1" x14ac:dyDescent="0.25">
      <c r="A5066" s="127" t="s">
        <v>5597</v>
      </c>
      <c r="B5066" s="125" t="s">
        <v>77</v>
      </c>
      <c r="C5066" s="125" t="s">
        <v>6353</v>
      </c>
      <c r="D5066" s="125" t="s">
        <v>5592</v>
      </c>
      <c r="I5066" s="126"/>
      <c r="J5066" s="317"/>
      <c r="K5066" s="323">
        <f>ROUND(SUMIF('VGT-Bewegungsdaten'!B:B,A5066,'VGT-Bewegungsdaten'!C:C),3)</f>
        <v>0</v>
      </c>
      <c r="L5066" s="324">
        <f>ROUND(SUMIF('VGT-Bewegungsdaten'!B:B,$A5066,'VGT-Bewegungsdaten'!D:D),2)</f>
        <v>0</v>
      </c>
      <c r="N5066" s="376" t="s">
        <v>4931</v>
      </c>
      <c r="O5066" s="376" t="s">
        <v>4944</v>
      </c>
      <c r="P5066" s="326">
        <f>ROUND(SUMIF('AV-Bewegungsdaten'!B:B,A5066,'AV-Bewegungsdaten'!C:C),3)</f>
        <v>0</v>
      </c>
      <c r="Q5066" s="324">
        <f>ROUND(SUMIF('AV-Bewegungsdaten'!B:B,$A5066,'AV-Bewegungsdaten'!D:D),2)</f>
        <v>0</v>
      </c>
      <c r="T5066" s="327"/>
      <c r="U5066" s="326">
        <f>ROUND(SUMIF('DV-Bewegungsdaten'!B:B,Kategorien!A5066,'DV-Bewegungsdaten'!D:D),3)</f>
        <v>0</v>
      </c>
      <c r="V5066" s="324">
        <f>ROUND(SUMIF('DV-Bewegungsdaten'!B:B,Kategorien!A5066,'DV-Bewegungsdaten'!E:E),3)</f>
        <v>0</v>
      </c>
      <c r="AD5066" s="390">
        <f t="shared" si="1042"/>
        <v>0</v>
      </c>
      <c r="AE5066" s="390">
        <f t="shared" si="1031"/>
        <v>0</v>
      </c>
      <c r="AF5066" s="390">
        <f t="shared" si="1032"/>
        <v>0</v>
      </c>
      <c r="AG5066" s="390">
        <f t="shared" si="1033"/>
        <v>0</v>
      </c>
      <c r="AH5066" s="390">
        <f t="shared" si="1034"/>
        <v>0</v>
      </c>
      <c r="AI5066" s="390">
        <f t="shared" si="1035"/>
        <v>0</v>
      </c>
      <c r="AJ5066" s="390">
        <f t="shared" si="1036"/>
        <v>0</v>
      </c>
      <c r="AK5066" s="390">
        <f t="shared" si="1037"/>
        <v>0</v>
      </c>
      <c r="AL5066" s="390">
        <f t="shared" si="1038"/>
        <v>0</v>
      </c>
      <c r="AM5066" s="390">
        <f t="shared" si="1039"/>
        <v>0</v>
      </c>
      <c r="AN5066" s="390">
        <f t="shared" si="1040"/>
        <v>0</v>
      </c>
      <c r="AO5066" s="390">
        <f t="shared" si="1041"/>
        <v>0</v>
      </c>
    </row>
    <row r="5067" spans="1:41" ht="15" customHeight="1" x14ac:dyDescent="0.25">
      <c r="A5067" s="127" t="s">
        <v>5598</v>
      </c>
      <c r="B5067" s="125" t="s">
        <v>2078</v>
      </c>
      <c r="C5067" s="125" t="s">
        <v>6353</v>
      </c>
      <c r="D5067" s="125" t="s">
        <v>5592</v>
      </c>
      <c r="I5067" s="126"/>
      <c r="J5067" s="317"/>
      <c r="K5067" s="323">
        <f>ROUND(SUMIF('VGT-Bewegungsdaten'!B:B,A5067,'VGT-Bewegungsdaten'!C:C),3)</f>
        <v>0</v>
      </c>
      <c r="L5067" s="324">
        <f>ROUND(SUMIF('VGT-Bewegungsdaten'!B:B,$A5067,'VGT-Bewegungsdaten'!D:D),2)</f>
        <v>0</v>
      </c>
      <c r="N5067" s="376" t="s">
        <v>4931</v>
      </c>
      <c r="O5067" s="376" t="s">
        <v>4945</v>
      </c>
      <c r="P5067" s="326">
        <f>ROUND(SUMIF('AV-Bewegungsdaten'!B:B,A5067,'AV-Bewegungsdaten'!C:C),3)</f>
        <v>0</v>
      </c>
      <c r="Q5067" s="324">
        <f>ROUND(SUMIF('AV-Bewegungsdaten'!B:B,$A5067,'AV-Bewegungsdaten'!D:D),2)</f>
        <v>0</v>
      </c>
      <c r="T5067" s="327"/>
      <c r="U5067" s="326">
        <f>ROUND(SUMIF('DV-Bewegungsdaten'!B:B,Kategorien!A5067,'DV-Bewegungsdaten'!D:D),3)</f>
        <v>0</v>
      </c>
      <c r="V5067" s="324">
        <f>ROUND(SUMIF('DV-Bewegungsdaten'!B:B,Kategorien!A5067,'DV-Bewegungsdaten'!E:E),3)</f>
        <v>0</v>
      </c>
      <c r="AD5067" s="390">
        <f t="shared" si="1042"/>
        <v>0</v>
      </c>
      <c r="AE5067" s="390">
        <f t="shared" si="1031"/>
        <v>0</v>
      </c>
      <c r="AF5067" s="390">
        <f t="shared" si="1032"/>
        <v>0</v>
      </c>
      <c r="AG5067" s="390">
        <f t="shared" si="1033"/>
        <v>0</v>
      </c>
      <c r="AH5067" s="390">
        <f t="shared" si="1034"/>
        <v>0</v>
      </c>
      <c r="AI5067" s="390">
        <f t="shared" si="1035"/>
        <v>0</v>
      </c>
      <c r="AJ5067" s="390">
        <f t="shared" si="1036"/>
        <v>0</v>
      </c>
      <c r="AK5067" s="390">
        <f t="shared" si="1037"/>
        <v>0</v>
      </c>
      <c r="AL5067" s="390">
        <f t="shared" si="1038"/>
        <v>0</v>
      </c>
      <c r="AM5067" s="390">
        <f t="shared" si="1039"/>
        <v>0</v>
      </c>
      <c r="AN5067" s="390">
        <f t="shared" si="1040"/>
        <v>0</v>
      </c>
      <c r="AO5067" s="390">
        <f t="shared" si="1041"/>
        <v>0</v>
      </c>
    </row>
    <row r="5068" spans="1:41" ht="15" customHeight="1" x14ac:dyDescent="0.25">
      <c r="A5068" s="127" t="s">
        <v>5599</v>
      </c>
      <c r="B5068" s="125" t="s">
        <v>2079</v>
      </c>
      <c r="C5068" s="125" t="s">
        <v>6353</v>
      </c>
      <c r="D5068" s="125" t="s">
        <v>5592</v>
      </c>
      <c r="I5068" s="126"/>
      <c r="J5068" s="317"/>
      <c r="K5068" s="323">
        <f>ROUND(SUMIF('VGT-Bewegungsdaten'!B:B,A5068,'VGT-Bewegungsdaten'!C:C),3)</f>
        <v>0</v>
      </c>
      <c r="L5068" s="324">
        <f>ROUND(SUMIF('VGT-Bewegungsdaten'!B:B,$A5068,'VGT-Bewegungsdaten'!D:D),2)</f>
        <v>0</v>
      </c>
      <c r="N5068" s="376" t="s">
        <v>4931</v>
      </c>
      <c r="O5068" s="376" t="s">
        <v>4946</v>
      </c>
      <c r="P5068" s="326">
        <f>ROUND(SUMIF('AV-Bewegungsdaten'!B:B,A5068,'AV-Bewegungsdaten'!C:C),3)</f>
        <v>0</v>
      </c>
      <c r="Q5068" s="324">
        <f>ROUND(SUMIF('AV-Bewegungsdaten'!B:B,$A5068,'AV-Bewegungsdaten'!D:D),2)</f>
        <v>0</v>
      </c>
      <c r="T5068" s="327"/>
      <c r="U5068" s="326">
        <f>ROUND(SUMIF('DV-Bewegungsdaten'!B:B,Kategorien!A5068,'DV-Bewegungsdaten'!D:D),3)</f>
        <v>0</v>
      </c>
      <c r="V5068" s="324">
        <f>ROUND(SUMIF('DV-Bewegungsdaten'!B:B,Kategorien!A5068,'DV-Bewegungsdaten'!E:E),3)</f>
        <v>0</v>
      </c>
      <c r="AD5068" s="390">
        <f>MAX(0,$G5068-AR$3)</f>
        <v>0</v>
      </c>
      <c r="AE5068" s="390">
        <f t="shared" si="1031"/>
        <v>0</v>
      </c>
      <c r="AF5068" s="390">
        <f t="shared" si="1032"/>
        <v>0</v>
      </c>
      <c r="AG5068" s="390">
        <f t="shared" si="1033"/>
        <v>0</v>
      </c>
      <c r="AH5068" s="390">
        <f t="shared" si="1034"/>
        <v>0</v>
      </c>
      <c r="AI5068" s="390">
        <f t="shared" si="1035"/>
        <v>0</v>
      </c>
      <c r="AJ5068" s="390">
        <f t="shared" si="1036"/>
        <v>0</v>
      </c>
      <c r="AK5068" s="390">
        <f t="shared" si="1037"/>
        <v>0</v>
      </c>
      <c r="AL5068" s="390">
        <f t="shared" si="1038"/>
        <v>0</v>
      </c>
      <c r="AM5068" s="390">
        <f t="shared" si="1039"/>
        <v>0</v>
      </c>
      <c r="AN5068" s="390">
        <f t="shared" si="1040"/>
        <v>0</v>
      </c>
      <c r="AO5068" s="390">
        <f t="shared" si="1041"/>
        <v>0</v>
      </c>
    </row>
    <row r="5069" spans="1:41" ht="15" customHeight="1" x14ac:dyDescent="0.25">
      <c r="A5069" s="127" t="s">
        <v>5600</v>
      </c>
      <c r="B5069" s="125" t="s">
        <v>152</v>
      </c>
      <c r="C5069" s="125" t="s">
        <v>6353</v>
      </c>
      <c r="D5069" s="125" t="s">
        <v>5592</v>
      </c>
      <c r="I5069" s="126"/>
      <c r="J5069" s="317"/>
      <c r="K5069" s="323">
        <f>ROUND(SUMIF('VGT-Bewegungsdaten'!B:B,A5069,'VGT-Bewegungsdaten'!C:C),3)</f>
        <v>0</v>
      </c>
      <c r="L5069" s="324">
        <f>ROUND(SUMIF('VGT-Bewegungsdaten'!B:B,$A5069,'VGT-Bewegungsdaten'!D:D),2)</f>
        <v>0</v>
      </c>
      <c r="N5069" s="376" t="s">
        <v>4931</v>
      </c>
      <c r="O5069" s="376" t="s">
        <v>4947</v>
      </c>
      <c r="P5069" s="326">
        <f>ROUND(SUMIF('AV-Bewegungsdaten'!B:B,A5069,'AV-Bewegungsdaten'!C:C),3)</f>
        <v>0</v>
      </c>
      <c r="Q5069" s="324">
        <f>ROUND(SUMIF('AV-Bewegungsdaten'!B:B,$A5069,'AV-Bewegungsdaten'!D:D),2)</f>
        <v>0</v>
      </c>
      <c r="T5069" s="327"/>
      <c r="U5069" s="326">
        <f>ROUND(SUMIF('DV-Bewegungsdaten'!B:B,Kategorien!A5069,'DV-Bewegungsdaten'!D:D),3)</f>
        <v>0</v>
      </c>
      <c r="V5069" s="324">
        <f>ROUND(SUMIF('DV-Bewegungsdaten'!B:B,Kategorien!A5069,'DV-Bewegungsdaten'!E:E),3)</f>
        <v>0</v>
      </c>
      <c r="AD5069" s="390">
        <f>MAX(0,$G5069-AR$3)</f>
        <v>0</v>
      </c>
      <c r="AE5069" s="390">
        <f t="shared" si="1031"/>
        <v>0</v>
      </c>
      <c r="AF5069" s="390">
        <f t="shared" si="1032"/>
        <v>0</v>
      </c>
      <c r="AG5069" s="390">
        <f t="shared" si="1033"/>
        <v>0</v>
      </c>
      <c r="AH5069" s="390">
        <f t="shared" si="1034"/>
        <v>0</v>
      </c>
      <c r="AI5069" s="390">
        <f t="shared" si="1035"/>
        <v>0</v>
      </c>
      <c r="AJ5069" s="390">
        <f t="shared" si="1036"/>
        <v>0</v>
      </c>
      <c r="AK5069" s="390">
        <f t="shared" si="1037"/>
        <v>0</v>
      </c>
      <c r="AL5069" s="390">
        <f t="shared" si="1038"/>
        <v>0</v>
      </c>
      <c r="AM5069" s="390">
        <f t="shared" si="1039"/>
        <v>0</v>
      </c>
      <c r="AN5069" s="390">
        <f t="shared" si="1040"/>
        <v>0</v>
      </c>
      <c r="AO5069" s="390">
        <f t="shared" si="1041"/>
        <v>0</v>
      </c>
    </row>
    <row r="5070" spans="1:41" ht="15" customHeight="1" x14ac:dyDescent="0.25">
      <c r="A5070" s="127" t="s">
        <v>5601</v>
      </c>
      <c r="B5070" s="125" t="s">
        <v>159</v>
      </c>
      <c r="C5070" s="125" t="s">
        <v>6353</v>
      </c>
      <c r="D5070" s="125" t="s">
        <v>5592</v>
      </c>
      <c r="I5070" s="126"/>
      <c r="J5070" s="317"/>
      <c r="K5070" s="323">
        <f>ROUND(SUMIF('VGT-Bewegungsdaten'!B:B,A5070,'VGT-Bewegungsdaten'!C:C),3)</f>
        <v>0</v>
      </c>
      <c r="L5070" s="324">
        <f>ROUND(SUMIF('VGT-Bewegungsdaten'!B:B,$A5070,'VGT-Bewegungsdaten'!D:D),2)</f>
        <v>0</v>
      </c>
      <c r="N5070" s="376" t="s">
        <v>4931</v>
      </c>
      <c r="O5070" s="376" t="s">
        <v>4948</v>
      </c>
      <c r="P5070" s="326">
        <f>ROUND(SUMIF('AV-Bewegungsdaten'!B:B,A5070,'AV-Bewegungsdaten'!C:C),3)</f>
        <v>0</v>
      </c>
      <c r="Q5070" s="324">
        <f>ROUND(SUMIF('AV-Bewegungsdaten'!B:B,$A5070,'AV-Bewegungsdaten'!D:D),2)</f>
        <v>0</v>
      </c>
      <c r="T5070" s="327"/>
      <c r="U5070" s="326">
        <f>ROUND(SUMIF('DV-Bewegungsdaten'!B:B,Kategorien!A5070,'DV-Bewegungsdaten'!D:D),3)</f>
        <v>0</v>
      </c>
      <c r="V5070" s="324">
        <f>ROUND(SUMIF('DV-Bewegungsdaten'!B:B,Kategorien!A5070,'DV-Bewegungsdaten'!E:E),3)</f>
        <v>0</v>
      </c>
      <c r="AD5070" s="390">
        <f>MAX(0,$G5070-AR$3)</f>
        <v>0</v>
      </c>
      <c r="AE5070" s="390">
        <f t="shared" si="1031"/>
        <v>0</v>
      </c>
      <c r="AF5070" s="390">
        <f t="shared" si="1032"/>
        <v>0</v>
      </c>
      <c r="AG5070" s="390">
        <f t="shared" si="1033"/>
        <v>0</v>
      </c>
      <c r="AH5070" s="390">
        <f t="shared" si="1034"/>
        <v>0</v>
      </c>
      <c r="AI5070" s="390">
        <f t="shared" si="1035"/>
        <v>0</v>
      </c>
      <c r="AJ5070" s="390">
        <f t="shared" si="1036"/>
        <v>0</v>
      </c>
      <c r="AK5070" s="390">
        <f t="shared" si="1037"/>
        <v>0</v>
      </c>
      <c r="AL5070" s="390">
        <f t="shared" si="1038"/>
        <v>0</v>
      </c>
      <c r="AM5070" s="390">
        <f t="shared" si="1039"/>
        <v>0</v>
      </c>
      <c r="AN5070" s="390">
        <f t="shared" si="1040"/>
        <v>0</v>
      </c>
      <c r="AO5070" s="390">
        <f t="shared" si="1041"/>
        <v>0</v>
      </c>
    </row>
    <row r="5071" spans="1:41" ht="15" customHeight="1" x14ac:dyDescent="0.25">
      <c r="A5071" s="127" t="s">
        <v>5602</v>
      </c>
      <c r="B5071" s="125" t="s">
        <v>2080</v>
      </c>
      <c r="C5071" s="125" t="s">
        <v>6353</v>
      </c>
      <c r="D5071" s="125" t="s">
        <v>5592</v>
      </c>
      <c r="I5071" s="126"/>
      <c r="J5071" s="317"/>
      <c r="K5071" s="323">
        <f>ROUND(SUMIF('VGT-Bewegungsdaten'!B:B,A5071,'VGT-Bewegungsdaten'!C:C),3)</f>
        <v>0</v>
      </c>
      <c r="L5071" s="324">
        <f>ROUND(SUMIF('VGT-Bewegungsdaten'!B:B,$A5071,'VGT-Bewegungsdaten'!D:D),2)</f>
        <v>0</v>
      </c>
      <c r="N5071" s="376" t="s">
        <v>4931</v>
      </c>
      <c r="O5071" s="376" t="s">
        <v>4949</v>
      </c>
      <c r="P5071" s="326">
        <f>ROUND(SUMIF('AV-Bewegungsdaten'!B:B,A5071,'AV-Bewegungsdaten'!C:C),3)</f>
        <v>0</v>
      </c>
      <c r="Q5071" s="324">
        <f>ROUND(SUMIF('AV-Bewegungsdaten'!B:B,$A5071,'AV-Bewegungsdaten'!D:D),2)</f>
        <v>0</v>
      </c>
      <c r="T5071" s="327"/>
      <c r="U5071" s="326">
        <f>ROUND(SUMIF('DV-Bewegungsdaten'!B:B,Kategorien!A5071,'DV-Bewegungsdaten'!D:D),3)</f>
        <v>0</v>
      </c>
      <c r="V5071" s="324">
        <f>ROUND(SUMIF('DV-Bewegungsdaten'!B:B,Kategorien!A5071,'DV-Bewegungsdaten'!E:E),3)</f>
        <v>0</v>
      </c>
      <c r="AD5071" s="390">
        <f>MAX(0,$G5071-AR$7)</f>
        <v>0</v>
      </c>
      <c r="AE5071" s="390">
        <f t="shared" si="1031"/>
        <v>0</v>
      </c>
      <c r="AF5071" s="390">
        <f t="shared" si="1032"/>
        <v>0</v>
      </c>
      <c r="AG5071" s="390">
        <f t="shared" si="1033"/>
        <v>0</v>
      </c>
      <c r="AH5071" s="390">
        <f t="shared" si="1034"/>
        <v>0</v>
      </c>
      <c r="AI5071" s="390">
        <f t="shared" si="1035"/>
        <v>0</v>
      </c>
      <c r="AJ5071" s="390">
        <f t="shared" si="1036"/>
        <v>0</v>
      </c>
      <c r="AK5071" s="390">
        <f t="shared" si="1037"/>
        <v>0</v>
      </c>
      <c r="AL5071" s="390">
        <f t="shared" si="1038"/>
        <v>0</v>
      </c>
      <c r="AM5071" s="390">
        <f t="shared" si="1039"/>
        <v>0</v>
      </c>
      <c r="AN5071" s="390">
        <f t="shared" si="1040"/>
        <v>0</v>
      </c>
      <c r="AO5071" s="390">
        <f t="shared" si="1041"/>
        <v>0</v>
      </c>
    </row>
    <row r="5072" spans="1:41" ht="15" customHeight="1" x14ac:dyDescent="0.25">
      <c r="A5072" s="127" t="s">
        <v>5603</v>
      </c>
      <c r="B5072" s="125" t="s">
        <v>169</v>
      </c>
      <c r="C5072" s="125" t="s">
        <v>6353</v>
      </c>
      <c r="D5072" s="125" t="s">
        <v>5592</v>
      </c>
      <c r="I5072" s="126"/>
      <c r="J5072" s="317"/>
      <c r="K5072" s="323">
        <f>ROUND(SUMIF('VGT-Bewegungsdaten'!B:B,A5072,'VGT-Bewegungsdaten'!C:C),3)</f>
        <v>0</v>
      </c>
      <c r="L5072" s="324">
        <f>ROUND(SUMIF('VGT-Bewegungsdaten'!B:B,$A5072,'VGT-Bewegungsdaten'!D:D),2)</f>
        <v>0</v>
      </c>
      <c r="N5072" s="376" t="s">
        <v>4931</v>
      </c>
      <c r="O5072" s="376" t="s">
        <v>4950</v>
      </c>
      <c r="P5072" s="326">
        <f>ROUND(SUMIF('AV-Bewegungsdaten'!B:B,A5072,'AV-Bewegungsdaten'!C:C),3)</f>
        <v>0</v>
      </c>
      <c r="Q5072" s="324">
        <f>ROUND(SUMIF('AV-Bewegungsdaten'!B:B,$A5072,'AV-Bewegungsdaten'!D:D),2)</f>
        <v>0</v>
      </c>
      <c r="T5072" s="327"/>
      <c r="U5072" s="326">
        <f>ROUND(SUMIF('DV-Bewegungsdaten'!B:B,Kategorien!A5072,'DV-Bewegungsdaten'!D:D),3)</f>
        <v>0</v>
      </c>
      <c r="V5072" s="324">
        <f>ROUND(SUMIF('DV-Bewegungsdaten'!B:B,Kategorien!A5072,'DV-Bewegungsdaten'!E:E),3)</f>
        <v>0</v>
      </c>
      <c r="AD5072" s="390">
        <f>MAX(0,$G5072-AR$7)</f>
        <v>0</v>
      </c>
      <c r="AE5072" s="390">
        <f t="shared" si="1031"/>
        <v>0</v>
      </c>
      <c r="AF5072" s="390">
        <f t="shared" si="1032"/>
        <v>0</v>
      </c>
      <c r="AG5072" s="390">
        <f t="shared" si="1033"/>
        <v>0</v>
      </c>
      <c r="AH5072" s="390">
        <f t="shared" si="1034"/>
        <v>0</v>
      </c>
      <c r="AI5072" s="390">
        <f t="shared" si="1035"/>
        <v>0</v>
      </c>
      <c r="AJ5072" s="390">
        <f t="shared" si="1036"/>
        <v>0</v>
      </c>
      <c r="AK5072" s="390">
        <f t="shared" si="1037"/>
        <v>0</v>
      </c>
      <c r="AL5072" s="390">
        <f t="shared" si="1038"/>
        <v>0</v>
      </c>
      <c r="AM5072" s="390">
        <f t="shared" si="1039"/>
        <v>0</v>
      </c>
      <c r="AN5072" s="390">
        <f t="shared" si="1040"/>
        <v>0</v>
      </c>
      <c r="AO5072" s="390">
        <f t="shared" si="1041"/>
        <v>0</v>
      </c>
    </row>
    <row r="5073" spans="1:41" ht="15" customHeight="1" x14ac:dyDescent="0.25">
      <c r="A5073" s="127" t="s">
        <v>6365</v>
      </c>
      <c r="B5073" s="125" t="s">
        <v>2076</v>
      </c>
      <c r="C5073" s="125" t="s">
        <v>6352</v>
      </c>
      <c r="D5073" s="125" t="s">
        <v>5592</v>
      </c>
      <c r="I5073" s="126"/>
      <c r="J5073" s="317"/>
      <c r="K5073" s="323">
        <f>ROUND(SUMIF('VGT-Bewegungsdaten'!B:B,A5073,'VGT-Bewegungsdaten'!C:C),3)</f>
        <v>0</v>
      </c>
      <c r="L5073" s="324">
        <f>ROUND(SUMIF('VGT-Bewegungsdaten'!B:B,$A5073,'VGT-Bewegungsdaten'!D:D),2)</f>
        <v>0</v>
      </c>
      <c r="N5073" s="376" t="s">
        <v>4931</v>
      </c>
      <c r="O5073" s="376" t="s">
        <v>4939</v>
      </c>
      <c r="P5073" s="326">
        <f>ROUND(SUMIF('AV-Bewegungsdaten'!B:B,A5073,'AV-Bewegungsdaten'!C:C),3)</f>
        <v>0</v>
      </c>
      <c r="Q5073" s="324">
        <f>ROUND(SUMIF('AV-Bewegungsdaten'!B:B,$A5073,'AV-Bewegungsdaten'!D:D),2)</f>
        <v>0</v>
      </c>
      <c r="T5073" s="327"/>
      <c r="U5073" s="326">
        <f>ROUND(SUMIF('DV-Bewegungsdaten'!B:B,Kategorien!A5073,'DV-Bewegungsdaten'!D:D),3)</f>
        <v>0</v>
      </c>
      <c r="V5073" s="324">
        <f>ROUND(SUMIF('DV-Bewegungsdaten'!B:B,Kategorien!A5073,'DV-Bewegungsdaten'!E:E),3)</f>
        <v>0</v>
      </c>
      <c r="AD5073" s="390">
        <f t="shared" ref="AD5073:AO5079" si="1043">MAX(0)+0.2</f>
        <v>0.2</v>
      </c>
      <c r="AE5073" s="390">
        <f t="shared" si="1043"/>
        <v>0.2</v>
      </c>
      <c r="AF5073" s="390">
        <f t="shared" si="1043"/>
        <v>0.2</v>
      </c>
      <c r="AG5073" s="390">
        <f t="shared" si="1043"/>
        <v>0.2</v>
      </c>
      <c r="AH5073" s="390">
        <f t="shared" si="1043"/>
        <v>0.2</v>
      </c>
      <c r="AI5073" s="390">
        <f t="shared" si="1043"/>
        <v>0.2</v>
      </c>
      <c r="AJ5073" s="390">
        <f t="shared" si="1043"/>
        <v>0.2</v>
      </c>
      <c r="AK5073" s="390">
        <f t="shared" si="1043"/>
        <v>0.2</v>
      </c>
      <c r="AL5073" s="390">
        <f t="shared" si="1043"/>
        <v>0.2</v>
      </c>
      <c r="AM5073" s="390">
        <f t="shared" si="1043"/>
        <v>0.2</v>
      </c>
      <c r="AN5073" s="390">
        <f t="shared" si="1043"/>
        <v>0.2</v>
      </c>
      <c r="AO5073" s="390">
        <f t="shared" si="1043"/>
        <v>0.2</v>
      </c>
    </row>
    <row r="5074" spans="1:41" ht="15" customHeight="1" x14ac:dyDescent="0.25">
      <c r="A5074" s="127" t="s">
        <v>6354</v>
      </c>
      <c r="B5074" s="125" t="s">
        <v>2077</v>
      </c>
      <c r="C5074" s="125" t="s">
        <v>6352</v>
      </c>
      <c r="D5074" s="125" t="s">
        <v>5592</v>
      </c>
      <c r="I5074" s="126"/>
      <c r="J5074" s="317"/>
      <c r="K5074" s="323">
        <f>ROUND(SUMIF('VGT-Bewegungsdaten'!B:B,A5074,'VGT-Bewegungsdaten'!C:C),3)</f>
        <v>0</v>
      </c>
      <c r="L5074" s="324">
        <f>ROUND(SUMIF('VGT-Bewegungsdaten'!B:B,$A5074,'VGT-Bewegungsdaten'!D:D),2)</f>
        <v>0</v>
      </c>
      <c r="N5074" s="376" t="s">
        <v>4931</v>
      </c>
      <c r="O5074" s="376" t="s">
        <v>4940</v>
      </c>
      <c r="P5074" s="326">
        <f>ROUND(SUMIF('AV-Bewegungsdaten'!B:B,A5074,'AV-Bewegungsdaten'!C:C),3)</f>
        <v>0</v>
      </c>
      <c r="Q5074" s="324">
        <f>ROUND(SUMIF('AV-Bewegungsdaten'!B:B,$A5074,'AV-Bewegungsdaten'!D:D),2)</f>
        <v>0</v>
      </c>
      <c r="T5074" s="327"/>
      <c r="U5074" s="326">
        <f>ROUND(SUMIF('DV-Bewegungsdaten'!B:B,Kategorien!A5074,'DV-Bewegungsdaten'!D:D),3)</f>
        <v>0</v>
      </c>
      <c r="V5074" s="324">
        <f>ROUND(SUMIF('DV-Bewegungsdaten'!B:B,Kategorien!A5074,'DV-Bewegungsdaten'!E:E),3)</f>
        <v>0</v>
      </c>
      <c r="AD5074" s="390">
        <f t="shared" si="1043"/>
        <v>0.2</v>
      </c>
      <c r="AE5074" s="390">
        <f t="shared" si="1043"/>
        <v>0.2</v>
      </c>
      <c r="AF5074" s="390">
        <f t="shared" si="1043"/>
        <v>0.2</v>
      </c>
      <c r="AG5074" s="390">
        <f t="shared" si="1043"/>
        <v>0.2</v>
      </c>
      <c r="AH5074" s="390">
        <f t="shared" si="1043"/>
        <v>0.2</v>
      </c>
      <c r="AI5074" s="390">
        <f t="shared" si="1043"/>
        <v>0.2</v>
      </c>
      <c r="AJ5074" s="390">
        <f t="shared" si="1043"/>
        <v>0.2</v>
      </c>
      <c r="AK5074" s="390">
        <f t="shared" si="1043"/>
        <v>0.2</v>
      </c>
      <c r="AL5074" s="390">
        <f t="shared" si="1043"/>
        <v>0.2</v>
      </c>
      <c r="AM5074" s="390">
        <f t="shared" si="1043"/>
        <v>0.2</v>
      </c>
      <c r="AN5074" s="390">
        <f t="shared" si="1043"/>
        <v>0.2</v>
      </c>
      <c r="AO5074" s="390">
        <f t="shared" si="1043"/>
        <v>0.2</v>
      </c>
    </row>
    <row r="5075" spans="1:41" ht="15" customHeight="1" x14ac:dyDescent="0.25">
      <c r="A5075" s="127" t="s">
        <v>6355</v>
      </c>
      <c r="B5075" s="125" t="s">
        <v>990</v>
      </c>
      <c r="C5075" s="125" t="s">
        <v>6352</v>
      </c>
      <c r="D5075" s="125" t="s">
        <v>5592</v>
      </c>
      <c r="I5075" s="126"/>
      <c r="J5075" s="317"/>
      <c r="K5075" s="323">
        <f>ROUND(SUMIF('VGT-Bewegungsdaten'!B:B,A5075,'VGT-Bewegungsdaten'!C:C),3)</f>
        <v>0</v>
      </c>
      <c r="L5075" s="324">
        <f>ROUND(SUMIF('VGT-Bewegungsdaten'!B:B,$A5075,'VGT-Bewegungsdaten'!D:D),2)</f>
        <v>0</v>
      </c>
      <c r="N5075" s="376" t="s">
        <v>4931</v>
      </c>
      <c r="O5075" s="376" t="s">
        <v>4941</v>
      </c>
      <c r="P5075" s="326">
        <f>ROUND(SUMIF('AV-Bewegungsdaten'!B:B,A5075,'AV-Bewegungsdaten'!C:C),3)</f>
        <v>0</v>
      </c>
      <c r="Q5075" s="324">
        <f>ROUND(SUMIF('AV-Bewegungsdaten'!B:B,$A5075,'AV-Bewegungsdaten'!D:D),2)</f>
        <v>0</v>
      </c>
      <c r="T5075" s="327"/>
      <c r="U5075" s="326">
        <f>ROUND(SUMIF('DV-Bewegungsdaten'!B:B,Kategorien!A5075,'DV-Bewegungsdaten'!D:D),3)</f>
        <v>0</v>
      </c>
      <c r="V5075" s="324">
        <f>ROUND(SUMIF('DV-Bewegungsdaten'!B:B,Kategorien!A5075,'DV-Bewegungsdaten'!E:E),3)</f>
        <v>0</v>
      </c>
      <c r="AD5075" s="390">
        <f t="shared" si="1043"/>
        <v>0.2</v>
      </c>
      <c r="AE5075" s="390">
        <f t="shared" si="1043"/>
        <v>0.2</v>
      </c>
      <c r="AF5075" s="390">
        <f t="shared" si="1043"/>
        <v>0.2</v>
      </c>
      <c r="AG5075" s="390">
        <f t="shared" si="1043"/>
        <v>0.2</v>
      </c>
      <c r="AH5075" s="390">
        <f t="shared" si="1043"/>
        <v>0.2</v>
      </c>
      <c r="AI5075" s="390">
        <f t="shared" si="1043"/>
        <v>0.2</v>
      </c>
      <c r="AJ5075" s="390">
        <f t="shared" si="1043"/>
        <v>0.2</v>
      </c>
      <c r="AK5075" s="390">
        <f t="shared" si="1043"/>
        <v>0.2</v>
      </c>
      <c r="AL5075" s="390">
        <f t="shared" si="1043"/>
        <v>0.2</v>
      </c>
      <c r="AM5075" s="390">
        <f t="shared" si="1043"/>
        <v>0.2</v>
      </c>
      <c r="AN5075" s="390">
        <f t="shared" si="1043"/>
        <v>0.2</v>
      </c>
      <c r="AO5075" s="390">
        <f t="shared" si="1043"/>
        <v>0.2</v>
      </c>
    </row>
    <row r="5076" spans="1:41" ht="15" customHeight="1" x14ac:dyDescent="0.25">
      <c r="A5076" s="127" t="s">
        <v>6356</v>
      </c>
      <c r="B5076" s="125" t="s">
        <v>1474</v>
      </c>
      <c r="C5076" s="125" t="s">
        <v>6352</v>
      </c>
      <c r="D5076" s="125" t="s">
        <v>5592</v>
      </c>
      <c r="I5076" s="126"/>
      <c r="J5076" s="317"/>
      <c r="K5076" s="323">
        <f>ROUND(SUMIF('VGT-Bewegungsdaten'!B:B,A5076,'VGT-Bewegungsdaten'!C:C),3)</f>
        <v>0</v>
      </c>
      <c r="L5076" s="324">
        <f>ROUND(SUMIF('VGT-Bewegungsdaten'!B:B,$A5076,'VGT-Bewegungsdaten'!D:D),2)</f>
        <v>0</v>
      </c>
      <c r="N5076" s="376" t="s">
        <v>4931</v>
      </c>
      <c r="O5076" s="376" t="s">
        <v>4942</v>
      </c>
      <c r="P5076" s="326">
        <f>ROUND(SUMIF('AV-Bewegungsdaten'!B:B,A5076,'AV-Bewegungsdaten'!C:C),3)</f>
        <v>0</v>
      </c>
      <c r="Q5076" s="324">
        <f>ROUND(SUMIF('AV-Bewegungsdaten'!B:B,$A5076,'AV-Bewegungsdaten'!D:D),2)</f>
        <v>0</v>
      </c>
      <c r="T5076" s="327"/>
      <c r="U5076" s="326">
        <f>ROUND(SUMIF('DV-Bewegungsdaten'!B:B,Kategorien!A5076,'DV-Bewegungsdaten'!D:D),3)</f>
        <v>0</v>
      </c>
      <c r="V5076" s="324">
        <f>ROUND(SUMIF('DV-Bewegungsdaten'!B:B,Kategorien!A5076,'DV-Bewegungsdaten'!E:E),3)</f>
        <v>0</v>
      </c>
      <c r="AD5076" s="390">
        <f t="shared" si="1043"/>
        <v>0.2</v>
      </c>
      <c r="AE5076" s="390">
        <f t="shared" si="1043"/>
        <v>0.2</v>
      </c>
      <c r="AF5076" s="390">
        <f t="shared" si="1043"/>
        <v>0.2</v>
      </c>
      <c r="AG5076" s="390">
        <f t="shared" si="1043"/>
        <v>0.2</v>
      </c>
      <c r="AH5076" s="390">
        <f t="shared" si="1043"/>
        <v>0.2</v>
      </c>
      <c r="AI5076" s="390">
        <f t="shared" si="1043"/>
        <v>0.2</v>
      </c>
      <c r="AJ5076" s="390">
        <f t="shared" si="1043"/>
        <v>0.2</v>
      </c>
      <c r="AK5076" s="390">
        <f t="shared" si="1043"/>
        <v>0.2</v>
      </c>
      <c r="AL5076" s="390">
        <f t="shared" si="1043"/>
        <v>0.2</v>
      </c>
      <c r="AM5076" s="390">
        <f t="shared" si="1043"/>
        <v>0.2</v>
      </c>
      <c r="AN5076" s="390">
        <f t="shared" si="1043"/>
        <v>0.2</v>
      </c>
      <c r="AO5076" s="390">
        <f t="shared" si="1043"/>
        <v>0.2</v>
      </c>
    </row>
    <row r="5077" spans="1:41" ht="15" customHeight="1" x14ac:dyDescent="0.25">
      <c r="A5077" s="127" t="s">
        <v>6357</v>
      </c>
      <c r="B5077" s="125" t="s">
        <v>1487</v>
      </c>
      <c r="C5077" s="125" t="s">
        <v>6352</v>
      </c>
      <c r="D5077" s="125" t="s">
        <v>5592</v>
      </c>
      <c r="I5077" s="126"/>
      <c r="J5077" s="317"/>
      <c r="K5077" s="323">
        <f>ROUND(SUMIF('VGT-Bewegungsdaten'!B:B,A5077,'VGT-Bewegungsdaten'!C:C),3)</f>
        <v>0</v>
      </c>
      <c r="L5077" s="324">
        <f>ROUND(SUMIF('VGT-Bewegungsdaten'!B:B,$A5077,'VGT-Bewegungsdaten'!D:D),2)</f>
        <v>0</v>
      </c>
      <c r="N5077" s="376" t="s">
        <v>4931</v>
      </c>
      <c r="O5077" s="376" t="s">
        <v>4943</v>
      </c>
      <c r="P5077" s="326">
        <f>ROUND(SUMIF('AV-Bewegungsdaten'!B:B,A5077,'AV-Bewegungsdaten'!C:C),3)</f>
        <v>0</v>
      </c>
      <c r="Q5077" s="324">
        <f>ROUND(SUMIF('AV-Bewegungsdaten'!B:B,$A5077,'AV-Bewegungsdaten'!D:D),2)</f>
        <v>0</v>
      </c>
      <c r="T5077" s="327"/>
      <c r="U5077" s="326">
        <f>ROUND(SUMIF('DV-Bewegungsdaten'!B:B,Kategorien!A5077,'DV-Bewegungsdaten'!D:D),3)</f>
        <v>0</v>
      </c>
      <c r="V5077" s="324">
        <f>ROUND(SUMIF('DV-Bewegungsdaten'!B:B,Kategorien!A5077,'DV-Bewegungsdaten'!E:E),3)</f>
        <v>0</v>
      </c>
      <c r="AD5077" s="390">
        <f t="shared" si="1043"/>
        <v>0.2</v>
      </c>
      <c r="AE5077" s="390">
        <f t="shared" si="1043"/>
        <v>0.2</v>
      </c>
      <c r="AF5077" s="390">
        <f t="shared" si="1043"/>
        <v>0.2</v>
      </c>
      <c r="AG5077" s="390">
        <f t="shared" si="1043"/>
        <v>0.2</v>
      </c>
      <c r="AH5077" s="390">
        <f t="shared" si="1043"/>
        <v>0.2</v>
      </c>
      <c r="AI5077" s="390">
        <f t="shared" si="1043"/>
        <v>0.2</v>
      </c>
      <c r="AJ5077" s="390">
        <f t="shared" si="1043"/>
        <v>0.2</v>
      </c>
      <c r="AK5077" s="390">
        <f t="shared" si="1043"/>
        <v>0.2</v>
      </c>
      <c r="AL5077" s="390">
        <f t="shared" si="1043"/>
        <v>0.2</v>
      </c>
      <c r="AM5077" s="390">
        <f t="shared" si="1043"/>
        <v>0.2</v>
      </c>
      <c r="AN5077" s="390">
        <f t="shared" si="1043"/>
        <v>0.2</v>
      </c>
      <c r="AO5077" s="390">
        <f t="shared" si="1043"/>
        <v>0.2</v>
      </c>
    </row>
    <row r="5078" spans="1:41" ht="15" customHeight="1" x14ac:dyDescent="0.25">
      <c r="A5078" s="127" t="s">
        <v>6358</v>
      </c>
      <c r="B5078" s="125" t="s">
        <v>77</v>
      </c>
      <c r="C5078" s="125" t="s">
        <v>6352</v>
      </c>
      <c r="D5078" s="125" t="s">
        <v>5592</v>
      </c>
      <c r="I5078" s="126"/>
      <c r="J5078" s="317"/>
      <c r="K5078" s="323">
        <f>ROUND(SUMIF('VGT-Bewegungsdaten'!B:B,A5078,'VGT-Bewegungsdaten'!C:C),3)</f>
        <v>0</v>
      </c>
      <c r="L5078" s="324">
        <f>ROUND(SUMIF('VGT-Bewegungsdaten'!B:B,$A5078,'VGT-Bewegungsdaten'!D:D),2)</f>
        <v>0</v>
      </c>
      <c r="N5078" s="376" t="s">
        <v>4931</v>
      </c>
      <c r="O5078" s="376" t="s">
        <v>4944</v>
      </c>
      <c r="P5078" s="326">
        <f>ROUND(SUMIF('AV-Bewegungsdaten'!B:B,A5078,'AV-Bewegungsdaten'!C:C),3)</f>
        <v>0</v>
      </c>
      <c r="Q5078" s="324">
        <f>ROUND(SUMIF('AV-Bewegungsdaten'!B:B,$A5078,'AV-Bewegungsdaten'!D:D),2)</f>
        <v>0</v>
      </c>
      <c r="T5078" s="327"/>
      <c r="U5078" s="326">
        <f>ROUND(SUMIF('DV-Bewegungsdaten'!B:B,Kategorien!A5078,'DV-Bewegungsdaten'!D:D),3)</f>
        <v>0</v>
      </c>
      <c r="V5078" s="324">
        <f>ROUND(SUMIF('DV-Bewegungsdaten'!B:B,Kategorien!A5078,'DV-Bewegungsdaten'!E:E),3)</f>
        <v>0</v>
      </c>
      <c r="AD5078" s="390">
        <f t="shared" si="1043"/>
        <v>0.2</v>
      </c>
      <c r="AE5078" s="390">
        <f t="shared" si="1043"/>
        <v>0.2</v>
      </c>
      <c r="AF5078" s="390">
        <f t="shared" si="1043"/>
        <v>0.2</v>
      </c>
      <c r="AG5078" s="390">
        <f t="shared" si="1043"/>
        <v>0.2</v>
      </c>
      <c r="AH5078" s="390">
        <f t="shared" si="1043"/>
        <v>0.2</v>
      </c>
      <c r="AI5078" s="390">
        <f t="shared" si="1043"/>
        <v>0.2</v>
      </c>
      <c r="AJ5078" s="390">
        <f t="shared" si="1043"/>
        <v>0.2</v>
      </c>
      <c r="AK5078" s="390">
        <f t="shared" si="1043"/>
        <v>0.2</v>
      </c>
      <c r="AL5078" s="390">
        <f t="shared" si="1043"/>
        <v>0.2</v>
      </c>
      <c r="AM5078" s="390">
        <f t="shared" si="1043"/>
        <v>0.2</v>
      </c>
      <c r="AN5078" s="390">
        <f t="shared" si="1043"/>
        <v>0.2</v>
      </c>
      <c r="AO5078" s="390">
        <f t="shared" si="1043"/>
        <v>0.2</v>
      </c>
    </row>
    <row r="5079" spans="1:41" ht="15" customHeight="1" x14ac:dyDescent="0.25">
      <c r="A5079" s="127" t="s">
        <v>6359</v>
      </c>
      <c r="B5079" s="125" t="s">
        <v>2078</v>
      </c>
      <c r="C5079" s="125" t="s">
        <v>6352</v>
      </c>
      <c r="D5079" s="125" t="s">
        <v>5592</v>
      </c>
      <c r="I5079" s="126"/>
      <c r="J5079" s="317"/>
      <c r="K5079" s="323">
        <f>ROUND(SUMIF('VGT-Bewegungsdaten'!B:B,A5079,'VGT-Bewegungsdaten'!C:C),3)</f>
        <v>0</v>
      </c>
      <c r="L5079" s="324">
        <f>ROUND(SUMIF('VGT-Bewegungsdaten'!B:B,$A5079,'VGT-Bewegungsdaten'!D:D),2)</f>
        <v>0</v>
      </c>
      <c r="N5079" s="376" t="s">
        <v>4931</v>
      </c>
      <c r="O5079" s="376" t="s">
        <v>4945</v>
      </c>
      <c r="P5079" s="326">
        <f>ROUND(SUMIF('AV-Bewegungsdaten'!B:B,A5079,'AV-Bewegungsdaten'!C:C),3)</f>
        <v>0</v>
      </c>
      <c r="Q5079" s="324">
        <f>ROUND(SUMIF('AV-Bewegungsdaten'!B:B,$A5079,'AV-Bewegungsdaten'!D:D),2)</f>
        <v>0</v>
      </c>
      <c r="T5079" s="327"/>
      <c r="U5079" s="326">
        <f>ROUND(SUMIF('DV-Bewegungsdaten'!B:B,Kategorien!A5079,'DV-Bewegungsdaten'!D:D),3)</f>
        <v>0</v>
      </c>
      <c r="V5079" s="324">
        <f>ROUND(SUMIF('DV-Bewegungsdaten'!B:B,Kategorien!A5079,'DV-Bewegungsdaten'!E:E),3)</f>
        <v>0</v>
      </c>
      <c r="AD5079" s="390">
        <f>MAX(0)+0.2</f>
        <v>0.2</v>
      </c>
      <c r="AE5079" s="390">
        <f t="shared" si="1043"/>
        <v>0.2</v>
      </c>
      <c r="AF5079" s="390">
        <f t="shared" si="1043"/>
        <v>0.2</v>
      </c>
      <c r="AG5079" s="390">
        <f t="shared" si="1043"/>
        <v>0.2</v>
      </c>
      <c r="AH5079" s="390">
        <f t="shared" si="1043"/>
        <v>0.2</v>
      </c>
      <c r="AI5079" s="390">
        <f t="shared" si="1043"/>
        <v>0.2</v>
      </c>
      <c r="AJ5079" s="390">
        <f t="shared" si="1043"/>
        <v>0.2</v>
      </c>
      <c r="AK5079" s="390">
        <f t="shared" si="1043"/>
        <v>0.2</v>
      </c>
      <c r="AL5079" s="390">
        <f t="shared" si="1043"/>
        <v>0.2</v>
      </c>
      <c r="AM5079" s="390">
        <f t="shared" si="1043"/>
        <v>0.2</v>
      </c>
      <c r="AN5079" s="390">
        <f t="shared" si="1043"/>
        <v>0.2</v>
      </c>
      <c r="AO5079" s="390">
        <f t="shared" si="1043"/>
        <v>0.2</v>
      </c>
    </row>
    <row r="5080" spans="1:41" ht="15" customHeight="1" x14ac:dyDescent="0.25">
      <c r="A5080" s="127" t="s">
        <v>6360</v>
      </c>
      <c r="B5080" s="125" t="s">
        <v>2079</v>
      </c>
      <c r="C5080" s="125" t="s">
        <v>6352</v>
      </c>
      <c r="D5080" s="125" t="s">
        <v>5592</v>
      </c>
      <c r="I5080" s="126"/>
      <c r="J5080" s="317"/>
      <c r="K5080" s="323">
        <f>ROUND(SUMIF('VGT-Bewegungsdaten'!B:B,A5080,'VGT-Bewegungsdaten'!C:C),3)</f>
        <v>0</v>
      </c>
      <c r="L5080" s="324">
        <f>ROUND(SUMIF('VGT-Bewegungsdaten'!B:B,$A5080,'VGT-Bewegungsdaten'!D:D),2)</f>
        <v>0</v>
      </c>
      <c r="N5080" s="376" t="s">
        <v>4931</v>
      </c>
      <c r="O5080" s="376" t="s">
        <v>4946</v>
      </c>
      <c r="P5080" s="326">
        <f>ROUND(SUMIF('AV-Bewegungsdaten'!B:B,A5080,'AV-Bewegungsdaten'!C:C),3)</f>
        <v>0</v>
      </c>
      <c r="Q5080" s="324">
        <f>ROUND(SUMIF('AV-Bewegungsdaten'!B:B,$A5080,'AV-Bewegungsdaten'!D:D),2)</f>
        <v>0</v>
      </c>
      <c r="T5080" s="327"/>
      <c r="U5080" s="326">
        <f>ROUND(SUMIF('DV-Bewegungsdaten'!B:B,Kategorien!A5080,'DV-Bewegungsdaten'!D:D),3)</f>
        <v>0</v>
      </c>
      <c r="V5080" s="324">
        <f>ROUND(SUMIF('DV-Bewegungsdaten'!B:B,Kategorien!A5080,'DV-Bewegungsdaten'!E:E),3)</f>
        <v>0</v>
      </c>
      <c r="AD5080" s="390">
        <f>MAX(0)+0.4</f>
        <v>0.4</v>
      </c>
      <c r="AE5080" s="390">
        <f t="shared" ref="AE5080:AO5084" si="1044">MAX(0)+0.4</f>
        <v>0.4</v>
      </c>
      <c r="AF5080" s="390">
        <f t="shared" si="1044"/>
        <v>0.4</v>
      </c>
      <c r="AG5080" s="390">
        <f t="shared" si="1044"/>
        <v>0.4</v>
      </c>
      <c r="AH5080" s="390">
        <f t="shared" si="1044"/>
        <v>0.4</v>
      </c>
      <c r="AI5080" s="390">
        <f t="shared" si="1044"/>
        <v>0.4</v>
      </c>
      <c r="AJ5080" s="390">
        <f t="shared" si="1044"/>
        <v>0.4</v>
      </c>
      <c r="AK5080" s="390">
        <f t="shared" si="1044"/>
        <v>0.4</v>
      </c>
      <c r="AL5080" s="390">
        <f t="shared" si="1044"/>
        <v>0.4</v>
      </c>
      <c r="AM5080" s="390">
        <f t="shared" si="1044"/>
        <v>0.4</v>
      </c>
      <c r="AN5080" s="390">
        <f t="shared" si="1044"/>
        <v>0.4</v>
      </c>
      <c r="AO5080" s="390">
        <f t="shared" si="1044"/>
        <v>0.4</v>
      </c>
    </row>
    <row r="5081" spans="1:41" ht="15" customHeight="1" x14ac:dyDescent="0.25">
      <c r="A5081" s="127" t="s">
        <v>6361</v>
      </c>
      <c r="B5081" s="125" t="s">
        <v>152</v>
      </c>
      <c r="C5081" s="125" t="s">
        <v>6352</v>
      </c>
      <c r="D5081" s="125" t="s">
        <v>5592</v>
      </c>
      <c r="I5081" s="126"/>
      <c r="J5081" s="317"/>
      <c r="K5081" s="323">
        <f>ROUND(SUMIF('VGT-Bewegungsdaten'!B:B,A5081,'VGT-Bewegungsdaten'!C:C),3)</f>
        <v>0</v>
      </c>
      <c r="L5081" s="324">
        <f>ROUND(SUMIF('VGT-Bewegungsdaten'!B:B,$A5081,'VGT-Bewegungsdaten'!D:D),2)</f>
        <v>0</v>
      </c>
      <c r="N5081" s="376" t="s">
        <v>4931</v>
      </c>
      <c r="O5081" s="376" t="s">
        <v>4947</v>
      </c>
      <c r="P5081" s="326">
        <f>ROUND(SUMIF('AV-Bewegungsdaten'!B:B,A5081,'AV-Bewegungsdaten'!C:C),3)</f>
        <v>0</v>
      </c>
      <c r="Q5081" s="324">
        <f>ROUND(SUMIF('AV-Bewegungsdaten'!B:B,$A5081,'AV-Bewegungsdaten'!D:D),2)</f>
        <v>0</v>
      </c>
      <c r="T5081" s="327"/>
      <c r="U5081" s="326">
        <f>ROUND(SUMIF('DV-Bewegungsdaten'!B:B,Kategorien!A5081,'DV-Bewegungsdaten'!D:D),3)</f>
        <v>0</v>
      </c>
      <c r="V5081" s="324">
        <f>ROUND(SUMIF('DV-Bewegungsdaten'!B:B,Kategorien!A5081,'DV-Bewegungsdaten'!E:E),3)</f>
        <v>0</v>
      </c>
      <c r="AD5081" s="390">
        <f t="shared" ref="AD5081:AD5084" si="1045">MAX(0)+0.4</f>
        <v>0.4</v>
      </c>
      <c r="AE5081" s="390">
        <f t="shared" si="1044"/>
        <v>0.4</v>
      </c>
      <c r="AF5081" s="390">
        <f t="shared" si="1044"/>
        <v>0.4</v>
      </c>
      <c r="AG5081" s="390">
        <f t="shared" si="1044"/>
        <v>0.4</v>
      </c>
      <c r="AH5081" s="390">
        <f t="shared" si="1044"/>
        <v>0.4</v>
      </c>
      <c r="AI5081" s="390">
        <f t="shared" si="1044"/>
        <v>0.4</v>
      </c>
      <c r="AJ5081" s="390">
        <f t="shared" si="1044"/>
        <v>0.4</v>
      </c>
      <c r="AK5081" s="390">
        <f t="shared" si="1044"/>
        <v>0.4</v>
      </c>
      <c r="AL5081" s="390">
        <f t="shared" si="1044"/>
        <v>0.4</v>
      </c>
      <c r="AM5081" s="390">
        <f t="shared" si="1044"/>
        <v>0.4</v>
      </c>
      <c r="AN5081" s="390">
        <f t="shared" si="1044"/>
        <v>0.4</v>
      </c>
      <c r="AO5081" s="390">
        <f t="shared" si="1044"/>
        <v>0.4</v>
      </c>
    </row>
    <row r="5082" spans="1:41" ht="15" customHeight="1" x14ac:dyDescent="0.25">
      <c r="A5082" s="127" t="s">
        <v>6362</v>
      </c>
      <c r="B5082" s="125" t="s">
        <v>159</v>
      </c>
      <c r="C5082" s="125" t="s">
        <v>6352</v>
      </c>
      <c r="D5082" s="125" t="s">
        <v>5592</v>
      </c>
      <c r="I5082" s="126"/>
      <c r="J5082" s="317"/>
      <c r="K5082" s="323">
        <f>ROUND(SUMIF('VGT-Bewegungsdaten'!B:B,A5082,'VGT-Bewegungsdaten'!C:C),3)</f>
        <v>0</v>
      </c>
      <c r="L5082" s="324">
        <f>ROUND(SUMIF('VGT-Bewegungsdaten'!B:B,$A5082,'VGT-Bewegungsdaten'!D:D),2)</f>
        <v>0</v>
      </c>
      <c r="N5082" s="376" t="s">
        <v>4931</v>
      </c>
      <c r="O5082" s="376" t="s">
        <v>4948</v>
      </c>
      <c r="P5082" s="326">
        <f>ROUND(SUMIF('AV-Bewegungsdaten'!B:B,A5082,'AV-Bewegungsdaten'!C:C),3)</f>
        <v>0</v>
      </c>
      <c r="Q5082" s="324">
        <f>ROUND(SUMIF('AV-Bewegungsdaten'!B:B,$A5082,'AV-Bewegungsdaten'!D:D),2)</f>
        <v>0</v>
      </c>
      <c r="T5082" s="327"/>
      <c r="U5082" s="326">
        <f>ROUND(SUMIF('DV-Bewegungsdaten'!B:B,Kategorien!A5082,'DV-Bewegungsdaten'!D:D),3)</f>
        <v>0</v>
      </c>
      <c r="V5082" s="324">
        <f>ROUND(SUMIF('DV-Bewegungsdaten'!B:B,Kategorien!A5082,'DV-Bewegungsdaten'!E:E),3)</f>
        <v>0</v>
      </c>
      <c r="AD5082" s="390">
        <f t="shared" si="1045"/>
        <v>0.4</v>
      </c>
      <c r="AE5082" s="390">
        <f t="shared" si="1044"/>
        <v>0.4</v>
      </c>
      <c r="AF5082" s="390">
        <f t="shared" si="1044"/>
        <v>0.4</v>
      </c>
      <c r="AG5082" s="390">
        <f t="shared" si="1044"/>
        <v>0.4</v>
      </c>
      <c r="AH5082" s="390">
        <f t="shared" si="1044"/>
        <v>0.4</v>
      </c>
      <c r="AI5082" s="390">
        <f t="shared" si="1044"/>
        <v>0.4</v>
      </c>
      <c r="AJ5082" s="390">
        <f t="shared" si="1044"/>
        <v>0.4</v>
      </c>
      <c r="AK5082" s="390">
        <f t="shared" si="1044"/>
        <v>0.4</v>
      </c>
      <c r="AL5082" s="390">
        <f t="shared" si="1044"/>
        <v>0.4</v>
      </c>
      <c r="AM5082" s="390">
        <f t="shared" si="1044"/>
        <v>0.4</v>
      </c>
      <c r="AN5082" s="390">
        <f t="shared" si="1044"/>
        <v>0.4</v>
      </c>
      <c r="AO5082" s="390">
        <f t="shared" si="1044"/>
        <v>0.4</v>
      </c>
    </row>
    <row r="5083" spans="1:41" ht="15" customHeight="1" x14ac:dyDescent="0.25">
      <c r="A5083" s="127" t="s">
        <v>6363</v>
      </c>
      <c r="B5083" s="125" t="s">
        <v>2080</v>
      </c>
      <c r="C5083" s="125" t="s">
        <v>6352</v>
      </c>
      <c r="D5083" s="125" t="s">
        <v>5592</v>
      </c>
      <c r="I5083" s="126"/>
      <c r="J5083" s="317"/>
      <c r="K5083" s="323">
        <f>ROUND(SUMIF('VGT-Bewegungsdaten'!B:B,A5083,'VGT-Bewegungsdaten'!C:C),3)</f>
        <v>0</v>
      </c>
      <c r="L5083" s="324">
        <f>ROUND(SUMIF('VGT-Bewegungsdaten'!B:B,$A5083,'VGT-Bewegungsdaten'!D:D),2)</f>
        <v>0</v>
      </c>
      <c r="N5083" s="376" t="s">
        <v>4931</v>
      </c>
      <c r="O5083" s="376" t="s">
        <v>4949</v>
      </c>
      <c r="P5083" s="326">
        <f>ROUND(SUMIF('AV-Bewegungsdaten'!B:B,A5083,'AV-Bewegungsdaten'!C:C),3)</f>
        <v>0</v>
      </c>
      <c r="Q5083" s="324">
        <f>ROUND(SUMIF('AV-Bewegungsdaten'!B:B,$A5083,'AV-Bewegungsdaten'!D:D),2)</f>
        <v>0</v>
      </c>
      <c r="T5083" s="327"/>
      <c r="U5083" s="326">
        <f>ROUND(SUMIF('DV-Bewegungsdaten'!B:B,Kategorien!A5083,'DV-Bewegungsdaten'!D:D),3)</f>
        <v>0</v>
      </c>
      <c r="V5083" s="324">
        <f>ROUND(SUMIF('DV-Bewegungsdaten'!B:B,Kategorien!A5083,'DV-Bewegungsdaten'!E:E),3)</f>
        <v>0</v>
      </c>
      <c r="AD5083" s="390">
        <f t="shared" si="1045"/>
        <v>0.4</v>
      </c>
      <c r="AE5083" s="390">
        <f t="shared" si="1044"/>
        <v>0.4</v>
      </c>
      <c r="AF5083" s="390">
        <f t="shared" si="1044"/>
        <v>0.4</v>
      </c>
      <c r="AG5083" s="390">
        <f t="shared" si="1044"/>
        <v>0.4</v>
      </c>
      <c r="AH5083" s="390">
        <f t="shared" si="1044"/>
        <v>0.4</v>
      </c>
      <c r="AI5083" s="390">
        <f t="shared" si="1044"/>
        <v>0.4</v>
      </c>
      <c r="AJ5083" s="390">
        <f t="shared" si="1044"/>
        <v>0.4</v>
      </c>
      <c r="AK5083" s="390">
        <f t="shared" si="1044"/>
        <v>0.4</v>
      </c>
      <c r="AL5083" s="390">
        <f t="shared" si="1044"/>
        <v>0.4</v>
      </c>
      <c r="AM5083" s="390">
        <f t="shared" si="1044"/>
        <v>0.4</v>
      </c>
      <c r="AN5083" s="390">
        <f t="shared" si="1044"/>
        <v>0.4</v>
      </c>
      <c r="AO5083" s="390">
        <f t="shared" si="1044"/>
        <v>0.4</v>
      </c>
    </row>
    <row r="5084" spans="1:41" ht="15" customHeight="1" x14ac:dyDescent="0.25">
      <c r="A5084" s="127" t="s">
        <v>6364</v>
      </c>
      <c r="B5084" s="125" t="s">
        <v>169</v>
      </c>
      <c r="C5084" s="125" t="s">
        <v>6352</v>
      </c>
      <c r="D5084" s="125" t="s">
        <v>5592</v>
      </c>
      <c r="I5084" s="126"/>
      <c r="J5084" s="317"/>
      <c r="K5084" s="323">
        <f>ROUND(SUMIF('VGT-Bewegungsdaten'!B:B,A5084,'VGT-Bewegungsdaten'!C:C),3)</f>
        <v>0</v>
      </c>
      <c r="L5084" s="324">
        <f>ROUND(SUMIF('VGT-Bewegungsdaten'!B:B,$A5084,'VGT-Bewegungsdaten'!D:D),2)</f>
        <v>0</v>
      </c>
      <c r="N5084" s="376" t="s">
        <v>4931</v>
      </c>
      <c r="O5084" s="376" t="s">
        <v>4950</v>
      </c>
      <c r="P5084" s="326">
        <f>ROUND(SUMIF('AV-Bewegungsdaten'!B:B,A5084,'AV-Bewegungsdaten'!C:C),3)</f>
        <v>0</v>
      </c>
      <c r="Q5084" s="324">
        <f>ROUND(SUMIF('AV-Bewegungsdaten'!B:B,$A5084,'AV-Bewegungsdaten'!D:D),2)</f>
        <v>0</v>
      </c>
      <c r="T5084" s="327"/>
      <c r="U5084" s="326">
        <f>ROUND(SUMIF('DV-Bewegungsdaten'!B:B,Kategorien!A5084,'DV-Bewegungsdaten'!D:D),3)</f>
        <v>0</v>
      </c>
      <c r="V5084" s="324">
        <f>ROUND(SUMIF('DV-Bewegungsdaten'!B:B,Kategorien!A5084,'DV-Bewegungsdaten'!E:E),3)</f>
        <v>0</v>
      </c>
      <c r="AD5084" s="390">
        <f t="shared" si="1045"/>
        <v>0.4</v>
      </c>
      <c r="AE5084" s="390">
        <f t="shared" si="1044"/>
        <v>0.4</v>
      </c>
      <c r="AF5084" s="390">
        <f t="shared" si="1044"/>
        <v>0.4</v>
      </c>
      <c r="AG5084" s="390">
        <f t="shared" si="1044"/>
        <v>0.4</v>
      </c>
      <c r="AH5084" s="390">
        <f t="shared" si="1044"/>
        <v>0.4</v>
      </c>
      <c r="AI5084" s="390">
        <f t="shared" si="1044"/>
        <v>0.4</v>
      </c>
      <c r="AJ5084" s="390">
        <f t="shared" si="1044"/>
        <v>0.4</v>
      </c>
      <c r="AK5084" s="390">
        <f t="shared" si="1044"/>
        <v>0.4</v>
      </c>
      <c r="AL5084" s="390">
        <f t="shared" si="1044"/>
        <v>0.4</v>
      </c>
      <c r="AM5084" s="390">
        <f t="shared" si="1044"/>
        <v>0.4</v>
      </c>
      <c r="AN5084" s="390">
        <f t="shared" si="1044"/>
        <v>0.4</v>
      </c>
      <c r="AO5084" s="390">
        <f t="shared" si="1044"/>
        <v>0.4</v>
      </c>
    </row>
    <row r="5085" spans="1:41" ht="15" customHeight="1" x14ac:dyDescent="0.25">
      <c r="A5085" s="127" t="s">
        <v>5604</v>
      </c>
      <c r="B5085" s="125" t="s">
        <v>169</v>
      </c>
      <c r="D5085" s="125" t="s">
        <v>5592</v>
      </c>
      <c r="E5085" s="125" t="s">
        <v>4893</v>
      </c>
      <c r="F5085" s="126">
        <v>0</v>
      </c>
      <c r="I5085" s="126"/>
      <c r="J5085" s="317"/>
      <c r="K5085" s="323">
        <f>ROUND(SUMIF('VGT-Bewegungsdaten'!B:B,A5085,'VGT-Bewegungsdaten'!C:C),3)</f>
        <v>0</v>
      </c>
      <c r="N5085" s="376" t="s">
        <v>4929</v>
      </c>
      <c r="O5085" s="376" t="s">
        <v>4962</v>
      </c>
      <c r="P5085" s="326">
        <f>ROUND(SUMIF('AV-Bewegungsdaten'!B:B,A5085,'AV-Bewegungsdaten'!C:C),3)</f>
        <v>0</v>
      </c>
      <c r="T5085" s="327"/>
      <c r="U5085" s="326">
        <f>ROUND(SUMIF('DV-Bewegungsdaten'!B:B,Kategorien!A5085,'DV-Bewegungsdaten'!D:D),3)</f>
        <v>0</v>
      </c>
      <c r="AK5085" s="390"/>
    </row>
    <row r="5086" spans="1:41" ht="15" customHeight="1" x14ac:dyDescent="0.25">
      <c r="A5086" s="127" t="s">
        <v>6293</v>
      </c>
      <c r="B5086" s="125" t="s">
        <v>2076</v>
      </c>
      <c r="C5086" s="125" t="s">
        <v>6366</v>
      </c>
      <c r="D5086" s="125" t="s">
        <v>6294</v>
      </c>
      <c r="I5086" s="126"/>
      <c r="J5086" s="317"/>
      <c r="N5086" s="376" t="s">
        <v>4931</v>
      </c>
      <c r="O5086" s="376" t="s">
        <v>4939</v>
      </c>
      <c r="P5086" s="326">
        <f>ROUND(SUMIF('AV-Bewegungsdaten'!B:B,A5086,'AV-Bewegungsdaten'!C:C),3)</f>
        <v>0</v>
      </c>
      <c r="Q5086" s="324">
        <f>ROUND(SUMIF('AV-Bewegungsdaten'!B:B,$A5086,'AV-Bewegungsdaten'!D:D),2)</f>
        <v>0</v>
      </c>
      <c r="T5086" s="327"/>
      <c r="AD5086" s="390">
        <f t="shared" ref="AD5086:AO5092" si="1046">MAX(0,$G5086-AR$9)</f>
        <v>0</v>
      </c>
      <c r="AE5086" s="390">
        <f t="shared" si="1046"/>
        <v>0</v>
      </c>
      <c r="AF5086" s="390">
        <f t="shared" si="1046"/>
        <v>0</v>
      </c>
      <c r="AG5086" s="390">
        <f t="shared" si="1046"/>
        <v>0</v>
      </c>
      <c r="AH5086" s="390">
        <f t="shared" si="1046"/>
        <v>0</v>
      </c>
      <c r="AI5086" s="390">
        <f t="shared" si="1046"/>
        <v>0</v>
      </c>
      <c r="AJ5086" s="390">
        <f t="shared" si="1046"/>
        <v>0</v>
      </c>
      <c r="AK5086" s="390">
        <f t="shared" si="1046"/>
        <v>0</v>
      </c>
      <c r="AL5086" s="390">
        <f t="shared" si="1046"/>
        <v>0</v>
      </c>
      <c r="AM5086" s="390">
        <f t="shared" si="1046"/>
        <v>0</v>
      </c>
      <c r="AN5086" s="390">
        <f t="shared" si="1046"/>
        <v>0</v>
      </c>
      <c r="AO5086" s="390">
        <f t="shared" si="1046"/>
        <v>0</v>
      </c>
    </row>
    <row r="5087" spans="1:41" ht="15" customHeight="1" x14ac:dyDescent="0.25">
      <c r="A5087" s="127" t="s">
        <v>6295</v>
      </c>
      <c r="B5087" s="125" t="s">
        <v>2077</v>
      </c>
      <c r="C5087" s="125" t="s">
        <v>6366</v>
      </c>
      <c r="D5087" s="125" t="s">
        <v>6294</v>
      </c>
      <c r="I5087" s="126"/>
      <c r="J5087" s="317"/>
      <c r="N5087" s="376" t="s">
        <v>4931</v>
      </c>
      <c r="O5087" s="376" t="s">
        <v>4940</v>
      </c>
      <c r="P5087" s="326">
        <f>ROUND(SUMIF('AV-Bewegungsdaten'!B:B,A5087,'AV-Bewegungsdaten'!C:C),3)</f>
        <v>0</v>
      </c>
      <c r="Q5087" s="324">
        <f>ROUND(SUMIF('AV-Bewegungsdaten'!B:B,$A5087,'AV-Bewegungsdaten'!D:D),2)</f>
        <v>0</v>
      </c>
      <c r="T5087" s="327"/>
      <c r="AD5087" s="390">
        <f t="shared" si="1046"/>
        <v>0</v>
      </c>
      <c r="AE5087" s="390">
        <f t="shared" si="1046"/>
        <v>0</v>
      </c>
      <c r="AF5087" s="390">
        <f t="shared" si="1046"/>
        <v>0</v>
      </c>
      <c r="AG5087" s="390">
        <f t="shared" si="1046"/>
        <v>0</v>
      </c>
      <c r="AH5087" s="390">
        <f t="shared" si="1046"/>
        <v>0</v>
      </c>
      <c r="AI5087" s="390">
        <f t="shared" si="1046"/>
        <v>0</v>
      </c>
      <c r="AJ5087" s="390">
        <f t="shared" si="1046"/>
        <v>0</v>
      </c>
      <c r="AK5087" s="390">
        <f t="shared" si="1046"/>
        <v>0</v>
      </c>
      <c r="AL5087" s="390">
        <f t="shared" si="1046"/>
        <v>0</v>
      </c>
      <c r="AM5087" s="390">
        <f t="shared" si="1046"/>
        <v>0</v>
      </c>
      <c r="AN5087" s="390">
        <f t="shared" si="1046"/>
        <v>0</v>
      </c>
      <c r="AO5087" s="390">
        <f t="shared" si="1046"/>
        <v>0</v>
      </c>
    </row>
    <row r="5088" spans="1:41" ht="15" customHeight="1" x14ac:dyDescent="0.25">
      <c r="A5088" s="127" t="s">
        <v>6296</v>
      </c>
      <c r="B5088" s="125" t="s">
        <v>990</v>
      </c>
      <c r="C5088" s="125" t="s">
        <v>6366</v>
      </c>
      <c r="D5088" s="125" t="s">
        <v>6294</v>
      </c>
      <c r="I5088" s="126"/>
      <c r="J5088" s="317"/>
      <c r="N5088" s="376" t="s">
        <v>4931</v>
      </c>
      <c r="O5088" s="376" t="s">
        <v>4941</v>
      </c>
      <c r="P5088" s="326">
        <f>ROUND(SUMIF('AV-Bewegungsdaten'!B:B,A5088,'AV-Bewegungsdaten'!C:C),3)</f>
        <v>0</v>
      </c>
      <c r="Q5088" s="324">
        <f>ROUND(SUMIF('AV-Bewegungsdaten'!B:B,$A5088,'AV-Bewegungsdaten'!D:D),2)</f>
        <v>0</v>
      </c>
      <c r="T5088" s="327"/>
      <c r="AD5088" s="390">
        <f t="shared" si="1046"/>
        <v>0</v>
      </c>
      <c r="AE5088" s="390">
        <f t="shared" si="1046"/>
        <v>0</v>
      </c>
      <c r="AF5088" s="390">
        <f t="shared" si="1046"/>
        <v>0</v>
      </c>
      <c r="AG5088" s="390">
        <f t="shared" si="1046"/>
        <v>0</v>
      </c>
      <c r="AH5088" s="390">
        <f t="shared" si="1046"/>
        <v>0</v>
      </c>
      <c r="AI5088" s="390">
        <f t="shared" si="1046"/>
        <v>0</v>
      </c>
      <c r="AJ5088" s="390">
        <f t="shared" si="1046"/>
        <v>0</v>
      </c>
      <c r="AK5088" s="390">
        <f t="shared" si="1046"/>
        <v>0</v>
      </c>
      <c r="AL5088" s="390">
        <f t="shared" si="1046"/>
        <v>0</v>
      </c>
      <c r="AM5088" s="390">
        <f t="shared" si="1046"/>
        <v>0</v>
      </c>
      <c r="AN5088" s="390">
        <f t="shared" si="1046"/>
        <v>0</v>
      </c>
      <c r="AO5088" s="390">
        <f t="shared" si="1046"/>
        <v>0</v>
      </c>
    </row>
    <row r="5089" spans="1:41" ht="15" customHeight="1" x14ac:dyDescent="0.25">
      <c r="A5089" s="127" t="s">
        <v>6297</v>
      </c>
      <c r="B5089" s="125" t="s">
        <v>1474</v>
      </c>
      <c r="C5089" s="125" t="s">
        <v>6366</v>
      </c>
      <c r="D5089" s="125" t="s">
        <v>6294</v>
      </c>
      <c r="I5089" s="126"/>
      <c r="J5089" s="317"/>
      <c r="N5089" s="376" t="s">
        <v>4931</v>
      </c>
      <c r="O5089" s="376" t="s">
        <v>4942</v>
      </c>
      <c r="P5089" s="326">
        <f>ROUND(SUMIF('AV-Bewegungsdaten'!B:B,A5089,'AV-Bewegungsdaten'!C:C),3)</f>
        <v>0</v>
      </c>
      <c r="Q5089" s="324">
        <f>ROUND(SUMIF('AV-Bewegungsdaten'!B:B,$A5089,'AV-Bewegungsdaten'!D:D),2)</f>
        <v>0</v>
      </c>
      <c r="T5089" s="327"/>
      <c r="AD5089" s="390">
        <f t="shared" si="1046"/>
        <v>0</v>
      </c>
      <c r="AE5089" s="390">
        <f t="shared" si="1046"/>
        <v>0</v>
      </c>
      <c r="AF5089" s="390">
        <f t="shared" si="1046"/>
        <v>0</v>
      </c>
      <c r="AG5089" s="390">
        <f t="shared" si="1046"/>
        <v>0</v>
      </c>
      <c r="AH5089" s="390">
        <f t="shared" si="1046"/>
        <v>0</v>
      </c>
      <c r="AI5089" s="390">
        <f t="shared" si="1046"/>
        <v>0</v>
      </c>
      <c r="AJ5089" s="390">
        <f t="shared" si="1046"/>
        <v>0</v>
      </c>
      <c r="AK5089" s="390">
        <f t="shared" si="1046"/>
        <v>0</v>
      </c>
      <c r="AL5089" s="390">
        <f t="shared" si="1046"/>
        <v>0</v>
      </c>
      <c r="AM5089" s="390">
        <f t="shared" si="1046"/>
        <v>0</v>
      </c>
      <c r="AN5089" s="390">
        <f t="shared" si="1046"/>
        <v>0</v>
      </c>
      <c r="AO5089" s="390">
        <f t="shared" si="1046"/>
        <v>0</v>
      </c>
    </row>
    <row r="5090" spans="1:41" ht="15" customHeight="1" x14ac:dyDescent="0.25">
      <c r="A5090" s="127" t="s">
        <v>6298</v>
      </c>
      <c r="B5090" s="125" t="s">
        <v>1487</v>
      </c>
      <c r="C5090" s="125" t="s">
        <v>6366</v>
      </c>
      <c r="D5090" s="125" t="s">
        <v>6294</v>
      </c>
      <c r="I5090" s="126"/>
      <c r="J5090" s="317"/>
      <c r="N5090" s="376" t="s">
        <v>4931</v>
      </c>
      <c r="O5090" s="376" t="s">
        <v>4943</v>
      </c>
      <c r="P5090" s="326">
        <f>ROUND(SUMIF('AV-Bewegungsdaten'!B:B,A5090,'AV-Bewegungsdaten'!C:C),3)</f>
        <v>0</v>
      </c>
      <c r="Q5090" s="324">
        <f>ROUND(SUMIF('AV-Bewegungsdaten'!B:B,$A5090,'AV-Bewegungsdaten'!D:D),2)</f>
        <v>0</v>
      </c>
      <c r="T5090" s="327"/>
      <c r="AD5090" s="390">
        <f t="shared" si="1046"/>
        <v>0</v>
      </c>
      <c r="AE5090" s="390">
        <f t="shared" si="1046"/>
        <v>0</v>
      </c>
      <c r="AF5090" s="390">
        <f t="shared" si="1046"/>
        <v>0</v>
      </c>
      <c r="AG5090" s="390">
        <f t="shared" si="1046"/>
        <v>0</v>
      </c>
      <c r="AH5090" s="390">
        <f t="shared" si="1046"/>
        <v>0</v>
      </c>
      <c r="AI5090" s="390">
        <f t="shared" si="1046"/>
        <v>0</v>
      </c>
      <c r="AJ5090" s="390">
        <f t="shared" si="1046"/>
        <v>0</v>
      </c>
      <c r="AK5090" s="390">
        <f t="shared" si="1046"/>
        <v>0</v>
      </c>
      <c r="AL5090" s="390">
        <f t="shared" si="1046"/>
        <v>0</v>
      </c>
      <c r="AM5090" s="390">
        <f t="shared" si="1046"/>
        <v>0</v>
      </c>
      <c r="AN5090" s="390">
        <f t="shared" si="1046"/>
        <v>0</v>
      </c>
      <c r="AO5090" s="390">
        <f t="shared" si="1046"/>
        <v>0</v>
      </c>
    </row>
    <row r="5091" spans="1:41" ht="15" customHeight="1" x14ac:dyDescent="0.25">
      <c r="A5091" s="127" t="s">
        <v>6299</v>
      </c>
      <c r="B5091" s="125" t="s">
        <v>77</v>
      </c>
      <c r="C5091" s="125" t="s">
        <v>6366</v>
      </c>
      <c r="D5091" s="125" t="s">
        <v>6294</v>
      </c>
      <c r="I5091" s="126"/>
      <c r="J5091" s="317"/>
      <c r="N5091" s="376" t="s">
        <v>4931</v>
      </c>
      <c r="O5091" s="376" t="s">
        <v>4944</v>
      </c>
      <c r="P5091" s="326">
        <f>ROUND(SUMIF('AV-Bewegungsdaten'!B:B,A5091,'AV-Bewegungsdaten'!C:C),3)</f>
        <v>0</v>
      </c>
      <c r="Q5091" s="324">
        <f>ROUND(SUMIF('AV-Bewegungsdaten'!B:B,$A5091,'AV-Bewegungsdaten'!D:D),2)</f>
        <v>0</v>
      </c>
      <c r="T5091" s="327"/>
      <c r="AD5091" s="390">
        <f t="shared" si="1046"/>
        <v>0</v>
      </c>
      <c r="AE5091" s="390">
        <f t="shared" si="1046"/>
        <v>0</v>
      </c>
      <c r="AF5091" s="390">
        <f t="shared" si="1046"/>
        <v>0</v>
      </c>
      <c r="AG5091" s="390">
        <f t="shared" si="1046"/>
        <v>0</v>
      </c>
      <c r="AH5091" s="390">
        <f t="shared" si="1046"/>
        <v>0</v>
      </c>
      <c r="AI5091" s="390">
        <f t="shared" si="1046"/>
        <v>0</v>
      </c>
      <c r="AJ5091" s="390">
        <f t="shared" si="1046"/>
        <v>0</v>
      </c>
      <c r="AK5091" s="390">
        <f t="shared" si="1046"/>
        <v>0</v>
      </c>
      <c r="AL5091" s="390">
        <f t="shared" si="1046"/>
        <v>0</v>
      </c>
      <c r="AM5091" s="390">
        <f t="shared" si="1046"/>
        <v>0</v>
      </c>
      <c r="AN5091" s="390">
        <f t="shared" si="1046"/>
        <v>0</v>
      </c>
      <c r="AO5091" s="390">
        <f t="shared" si="1046"/>
        <v>0</v>
      </c>
    </row>
    <row r="5092" spans="1:41" ht="15" customHeight="1" x14ac:dyDescent="0.25">
      <c r="A5092" s="127" t="s">
        <v>6300</v>
      </c>
      <c r="B5092" s="125" t="s">
        <v>2078</v>
      </c>
      <c r="C5092" s="125" t="s">
        <v>6366</v>
      </c>
      <c r="D5092" s="125" t="s">
        <v>6294</v>
      </c>
      <c r="I5092" s="126"/>
      <c r="J5092" s="317"/>
      <c r="N5092" s="376" t="s">
        <v>4931</v>
      </c>
      <c r="O5092" s="376" t="s">
        <v>4945</v>
      </c>
      <c r="P5092" s="326">
        <f>ROUND(SUMIF('AV-Bewegungsdaten'!B:B,A5092,'AV-Bewegungsdaten'!C:C),3)</f>
        <v>0</v>
      </c>
      <c r="Q5092" s="324">
        <f>ROUND(SUMIF('AV-Bewegungsdaten'!B:B,$A5092,'AV-Bewegungsdaten'!D:D),2)</f>
        <v>0</v>
      </c>
      <c r="T5092" s="327"/>
      <c r="AD5092" s="390">
        <f t="shared" si="1046"/>
        <v>0</v>
      </c>
      <c r="AE5092" s="390">
        <f t="shared" si="1046"/>
        <v>0</v>
      </c>
      <c r="AF5092" s="390">
        <f t="shared" si="1046"/>
        <v>0</v>
      </c>
      <c r="AG5092" s="390">
        <f t="shared" si="1046"/>
        <v>0</v>
      </c>
      <c r="AH5092" s="390">
        <f t="shared" si="1046"/>
        <v>0</v>
      </c>
      <c r="AI5092" s="390">
        <f t="shared" si="1046"/>
        <v>0</v>
      </c>
      <c r="AJ5092" s="390">
        <f t="shared" si="1046"/>
        <v>0</v>
      </c>
      <c r="AK5092" s="390">
        <f t="shared" si="1046"/>
        <v>0</v>
      </c>
      <c r="AL5092" s="390">
        <f t="shared" si="1046"/>
        <v>0</v>
      </c>
      <c r="AM5092" s="390">
        <f t="shared" si="1046"/>
        <v>0</v>
      </c>
      <c r="AN5092" s="390">
        <f t="shared" si="1046"/>
        <v>0</v>
      </c>
      <c r="AO5092" s="390">
        <f t="shared" si="1046"/>
        <v>0</v>
      </c>
    </row>
    <row r="5093" spans="1:41" ht="15" customHeight="1" x14ac:dyDescent="0.25">
      <c r="A5093" s="127" t="s">
        <v>6301</v>
      </c>
      <c r="B5093" s="125" t="s">
        <v>2079</v>
      </c>
      <c r="C5093" s="125" t="s">
        <v>6366</v>
      </c>
      <c r="D5093" s="125" t="s">
        <v>6294</v>
      </c>
      <c r="I5093" s="126"/>
      <c r="J5093" s="317"/>
      <c r="N5093" s="376" t="s">
        <v>4931</v>
      </c>
      <c r="O5093" s="376" t="s">
        <v>4946</v>
      </c>
      <c r="P5093" s="326">
        <f>ROUND(SUMIF('AV-Bewegungsdaten'!B:B,A5093,'AV-Bewegungsdaten'!C:C),3)</f>
        <v>0</v>
      </c>
      <c r="Q5093" s="324">
        <f>ROUND(SUMIF('AV-Bewegungsdaten'!B:B,$A5093,'AV-Bewegungsdaten'!D:D),2)</f>
        <v>0</v>
      </c>
      <c r="T5093" s="327"/>
      <c r="AD5093" s="390">
        <f>MAX(0,$G5093-AR$3)</f>
        <v>0</v>
      </c>
      <c r="AE5093" s="390">
        <f t="shared" ref="AE5093:AE5109" si="1047">MAX(0,$G5093-AS$9)</f>
        <v>0</v>
      </c>
      <c r="AF5093" s="390">
        <f t="shared" ref="AF5093:AF5109" si="1048">MAX(0,$G5093-AT$9)</f>
        <v>0</v>
      </c>
      <c r="AG5093" s="390">
        <f t="shared" ref="AG5093:AG5109" si="1049">MAX(0,$G5093-AU$9)</f>
        <v>0</v>
      </c>
      <c r="AH5093" s="390">
        <f t="shared" ref="AH5093:AH5109" si="1050">MAX(0,$G5093-AV$9)</f>
        <v>0</v>
      </c>
      <c r="AI5093" s="390">
        <f t="shared" ref="AI5093:AI5109" si="1051">MAX(0,$G5093-AW$9)</f>
        <v>0</v>
      </c>
      <c r="AJ5093" s="390">
        <f t="shared" ref="AJ5093:AJ5109" si="1052">MAX(0,$G5093-AX$9)</f>
        <v>0</v>
      </c>
      <c r="AK5093" s="390">
        <f t="shared" ref="AK5093:AK5109" si="1053">MAX(0,$G5093-AY$9)</f>
        <v>0</v>
      </c>
      <c r="AL5093" s="390">
        <f t="shared" ref="AL5093:AL5109" si="1054">MAX(0,$G5093-AZ$9)</f>
        <v>0</v>
      </c>
      <c r="AM5093" s="390">
        <f t="shared" ref="AM5093:AM5109" si="1055">MAX(0,$G5093-BA$9)</f>
        <v>0</v>
      </c>
      <c r="AN5093" s="390">
        <f t="shared" ref="AN5093:AN5109" si="1056">MAX(0,$G5093-BB$9)</f>
        <v>0</v>
      </c>
      <c r="AO5093" s="390">
        <f t="shared" ref="AO5093:AO5109" si="1057">MAX(0,$G5093-BC$9)</f>
        <v>0</v>
      </c>
    </row>
    <row r="5094" spans="1:41" ht="15" customHeight="1" x14ac:dyDescent="0.25">
      <c r="A5094" s="127" t="s">
        <v>6302</v>
      </c>
      <c r="B5094" s="125" t="s">
        <v>152</v>
      </c>
      <c r="C5094" s="125" t="s">
        <v>6366</v>
      </c>
      <c r="D5094" s="125" t="s">
        <v>6294</v>
      </c>
      <c r="I5094" s="126"/>
      <c r="J5094" s="317"/>
      <c r="N5094" s="376" t="s">
        <v>4931</v>
      </c>
      <c r="O5094" s="376" t="s">
        <v>4947</v>
      </c>
      <c r="P5094" s="326">
        <f>ROUND(SUMIF('AV-Bewegungsdaten'!B:B,A5094,'AV-Bewegungsdaten'!C:C),3)</f>
        <v>0</v>
      </c>
      <c r="Q5094" s="324">
        <f>ROUND(SUMIF('AV-Bewegungsdaten'!B:B,$A5094,'AV-Bewegungsdaten'!D:D),2)</f>
        <v>0</v>
      </c>
      <c r="T5094" s="327"/>
      <c r="AD5094" s="390">
        <f>MAX(0,$G5094-AR$3)</f>
        <v>0</v>
      </c>
      <c r="AE5094" s="390">
        <f t="shared" si="1047"/>
        <v>0</v>
      </c>
      <c r="AF5094" s="390">
        <f t="shared" si="1048"/>
        <v>0</v>
      </c>
      <c r="AG5094" s="390">
        <f t="shared" si="1049"/>
        <v>0</v>
      </c>
      <c r="AH5094" s="390">
        <f t="shared" si="1050"/>
        <v>0</v>
      </c>
      <c r="AI5094" s="390">
        <f t="shared" si="1051"/>
        <v>0</v>
      </c>
      <c r="AJ5094" s="390">
        <f t="shared" si="1052"/>
        <v>0</v>
      </c>
      <c r="AK5094" s="390">
        <f t="shared" si="1053"/>
        <v>0</v>
      </c>
      <c r="AL5094" s="390">
        <f t="shared" si="1054"/>
        <v>0</v>
      </c>
      <c r="AM5094" s="390">
        <f t="shared" si="1055"/>
        <v>0</v>
      </c>
      <c r="AN5094" s="390">
        <f t="shared" si="1056"/>
        <v>0</v>
      </c>
      <c r="AO5094" s="390">
        <f t="shared" si="1057"/>
        <v>0</v>
      </c>
    </row>
    <row r="5095" spans="1:41" ht="15" customHeight="1" x14ac:dyDescent="0.25">
      <c r="A5095" s="127" t="s">
        <v>6303</v>
      </c>
      <c r="B5095" s="125" t="s">
        <v>159</v>
      </c>
      <c r="C5095" s="125" t="s">
        <v>6366</v>
      </c>
      <c r="D5095" s="125" t="s">
        <v>6294</v>
      </c>
      <c r="I5095" s="126"/>
      <c r="J5095" s="317"/>
      <c r="N5095" s="376" t="s">
        <v>4931</v>
      </c>
      <c r="O5095" s="376" t="s">
        <v>4948</v>
      </c>
      <c r="P5095" s="326">
        <f>ROUND(SUMIF('AV-Bewegungsdaten'!B:B,A5095,'AV-Bewegungsdaten'!C:C),3)</f>
        <v>0</v>
      </c>
      <c r="Q5095" s="324">
        <f>ROUND(SUMIF('AV-Bewegungsdaten'!B:B,$A5095,'AV-Bewegungsdaten'!D:D),2)</f>
        <v>0</v>
      </c>
      <c r="T5095" s="327"/>
      <c r="AD5095" s="390">
        <f>MAX(0,$G5095-AR$3)</f>
        <v>0</v>
      </c>
      <c r="AE5095" s="390">
        <f t="shared" si="1047"/>
        <v>0</v>
      </c>
      <c r="AF5095" s="390">
        <f t="shared" si="1048"/>
        <v>0</v>
      </c>
      <c r="AG5095" s="390">
        <f t="shared" si="1049"/>
        <v>0</v>
      </c>
      <c r="AH5095" s="390">
        <f t="shared" si="1050"/>
        <v>0</v>
      </c>
      <c r="AI5095" s="390">
        <f t="shared" si="1051"/>
        <v>0</v>
      </c>
      <c r="AJ5095" s="390">
        <f t="shared" si="1052"/>
        <v>0</v>
      </c>
      <c r="AK5095" s="390">
        <f t="shared" si="1053"/>
        <v>0</v>
      </c>
      <c r="AL5095" s="390">
        <f t="shared" si="1054"/>
        <v>0</v>
      </c>
      <c r="AM5095" s="390">
        <f t="shared" si="1055"/>
        <v>0</v>
      </c>
      <c r="AN5095" s="390">
        <f t="shared" si="1056"/>
        <v>0</v>
      </c>
      <c r="AO5095" s="390">
        <f t="shared" si="1057"/>
        <v>0</v>
      </c>
    </row>
    <row r="5096" spans="1:41" ht="15" customHeight="1" x14ac:dyDescent="0.25">
      <c r="A5096" s="127" t="s">
        <v>6304</v>
      </c>
      <c r="B5096" s="125" t="s">
        <v>2080</v>
      </c>
      <c r="C5096" s="125" t="s">
        <v>6366</v>
      </c>
      <c r="D5096" s="125" t="s">
        <v>6294</v>
      </c>
      <c r="I5096" s="126"/>
      <c r="J5096" s="317"/>
      <c r="N5096" s="376" t="s">
        <v>4931</v>
      </c>
      <c r="O5096" s="376" t="s">
        <v>4949</v>
      </c>
      <c r="P5096" s="326">
        <f>ROUND(SUMIF('AV-Bewegungsdaten'!B:B,A5096,'AV-Bewegungsdaten'!C:C),3)</f>
        <v>0</v>
      </c>
      <c r="Q5096" s="324">
        <f>ROUND(SUMIF('AV-Bewegungsdaten'!B:B,$A5096,'AV-Bewegungsdaten'!D:D),2)</f>
        <v>0</v>
      </c>
      <c r="T5096" s="327"/>
      <c r="AD5096" s="390">
        <f>MAX(0,$G5096-AR$7)</f>
        <v>0</v>
      </c>
      <c r="AE5096" s="390">
        <f t="shared" si="1047"/>
        <v>0</v>
      </c>
      <c r="AF5096" s="390">
        <f t="shared" si="1048"/>
        <v>0</v>
      </c>
      <c r="AG5096" s="390">
        <f t="shared" si="1049"/>
        <v>0</v>
      </c>
      <c r="AH5096" s="390">
        <f t="shared" si="1050"/>
        <v>0</v>
      </c>
      <c r="AI5096" s="390">
        <f t="shared" si="1051"/>
        <v>0</v>
      </c>
      <c r="AJ5096" s="390">
        <f t="shared" si="1052"/>
        <v>0</v>
      </c>
      <c r="AK5096" s="390">
        <f t="shared" si="1053"/>
        <v>0</v>
      </c>
      <c r="AL5096" s="390">
        <f t="shared" si="1054"/>
        <v>0</v>
      </c>
      <c r="AM5096" s="390">
        <f t="shared" si="1055"/>
        <v>0</v>
      </c>
      <c r="AN5096" s="390">
        <f t="shared" si="1056"/>
        <v>0</v>
      </c>
      <c r="AO5096" s="390">
        <f t="shared" si="1057"/>
        <v>0</v>
      </c>
    </row>
    <row r="5097" spans="1:41" ht="15" customHeight="1" x14ac:dyDescent="0.25">
      <c r="A5097" s="127" t="s">
        <v>6305</v>
      </c>
      <c r="B5097" s="125" t="s">
        <v>169</v>
      </c>
      <c r="C5097" s="125" t="s">
        <v>6366</v>
      </c>
      <c r="D5097" s="125" t="s">
        <v>6294</v>
      </c>
      <c r="I5097" s="126"/>
      <c r="J5097" s="317"/>
      <c r="N5097" s="376" t="s">
        <v>4931</v>
      </c>
      <c r="O5097" s="376" t="s">
        <v>4950</v>
      </c>
      <c r="P5097" s="326">
        <f>ROUND(SUMIF('AV-Bewegungsdaten'!B:B,A5097,'AV-Bewegungsdaten'!C:C),3)</f>
        <v>0</v>
      </c>
      <c r="Q5097" s="324">
        <f>ROUND(SUMIF('AV-Bewegungsdaten'!B:B,$A5097,'AV-Bewegungsdaten'!D:D),2)</f>
        <v>0</v>
      </c>
      <c r="T5097" s="327"/>
      <c r="AD5097" s="390">
        <f>MAX(0,$G5097-AR$7)</f>
        <v>0</v>
      </c>
      <c r="AE5097" s="390">
        <f t="shared" si="1047"/>
        <v>0</v>
      </c>
      <c r="AF5097" s="390">
        <f t="shared" si="1048"/>
        <v>0</v>
      </c>
      <c r="AG5097" s="390">
        <f t="shared" si="1049"/>
        <v>0</v>
      </c>
      <c r="AH5097" s="390">
        <f t="shared" si="1050"/>
        <v>0</v>
      </c>
      <c r="AI5097" s="390">
        <f t="shared" si="1051"/>
        <v>0</v>
      </c>
      <c r="AJ5097" s="390">
        <f t="shared" si="1052"/>
        <v>0</v>
      </c>
      <c r="AK5097" s="390">
        <f t="shared" si="1053"/>
        <v>0</v>
      </c>
      <c r="AL5097" s="390">
        <f t="shared" si="1054"/>
        <v>0</v>
      </c>
      <c r="AM5097" s="390">
        <f t="shared" si="1055"/>
        <v>0</v>
      </c>
      <c r="AN5097" s="390">
        <f t="shared" si="1056"/>
        <v>0</v>
      </c>
      <c r="AO5097" s="390">
        <f t="shared" si="1057"/>
        <v>0</v>
      </c>
    </row>
    <row r="5098" spans="1:41" ht="15" customHeight="1" x14ac:dyDescent="0.25">
      <c r="A5098" s="127" t="s">
        <v>5605</v>
      </c>
      <c r="B5098" s="125" t="s">
        <v>2076</v>
      </c>
      <c r="C5098" s="125" t="s">
        <v>6353</v>
      </c>
      <c r="D5098" s="125" t="s">
        <v>5606</v>
      </c>
      <c r="I5098" s="126"/>
      <c r="J5098" s="317"/>
      <c r="K5098" s="323">
        <f>ROUND(SUMIF('VGT-Bewegungsdaten'!B:B,A5098,'VGT-Bewegungsdaten'!C:C),3)</f>
        <v>0</v>
      </c>
      <c r="L5098" s="324">
        <f>ROUND(SUMIF('VGT-Bewegungsdaten'!B:B,$A5098,'VGT-Bewegungsdaten'!D:D),2)</f>
        <v>0</v>
      </c>
      <c r="N5098" s="376" t="s">
        <v>4931</v>
      </c>
      <c r="O5098" s="376" t="s">
        <v>4939</v>
      </c>
      <c r="P5098" s="326">
        <f>ROUND(SUMIF('AV-Bewegungsdaten'!B:B,A5098,'AV-Bewegungsdaten'!C:C),3)</f>
        <v>0</v>
      </c>
      <c r="Q5098" s="324">
        <f>ROUND(SUMIF('AV-Bewegungsdaten'!B:B,$A5098,'AV-Bewegungsdaten'!D:D),2)</f>
        <v>0</v>
      </c>
      <c r="T5098" s="327"/>
      <c r="U5098" s="326">
        <f>ROUND(SUMIF('DV-Bewegungsdaten'!B:B,Kategorien!A5098,'DV-Bewegungsdaten'!D:D),3)</f>
        <v>0</v>
      </c>
      <c r="V5098" s="324">
        <f>ROUND(SUMIF('DV-Bewegungsdaten'!B:B,Kategorien!A5098,'DV-Bewegungsdaten'!E:E),3)</f>
        <v>0</v>
      </c>
      <c r="AD5098" s="390">
        <f t="shared" ref="AD5098:AD5104" si="1058">MAX(0,$G5098-AR$9)</f>
        <v>0</v>
      </c>
      <c r="AE5098" s="390">
        <f t="shared" si="1047"/>
        <v>0</v>
      </c>
      <c r="AF5098" s="390">
        <f t="shared" si="1048"/>
        <v>0</v>
      </c>
      <c r="AG5098" s="390">
        <f t="shared" si="1049"/>
        <v>0</v>
      </c>
      <c r="AH5098" s="390">
        <f t="shared" si="1050"/>
        <v>0</v>
      </c>
      <c r="AI5098" s="390">
        <f t="shared" si="1051"/>
        <v>0</v>
      </c>
      <c r="AJ5098" s="390">
        <f t="shared" si="1052"/>
        <v>0</v>
      </c>
      <c r="AK5098" s="390">
        <f t="shared" si="1053"/>
        <v>0</v>
      </c>
      <c r="AL5098" s="390">
        <f t="shared" si="1054"/>
        <v>0</v>
      </c>
      <c r="AM5098" s="390">
        <f t="shared" si="1055"/>
        <v>0</v>
      </c>
      <c r="AN5098" s="390">
        <f t="shared" si="1056"/>
        <v>0</v>
      </c>
      <c r="AO5098" s="390">
        <f t="shared" si="1057"/>
        <v>0</v>
      </c>
    </row>
    <row r="5099" spans="1:41" ht="15" customHeight="1" x14ac:dyDescent="0.25">
      <c r="A5099" s="127" t="s">
        <v>5607</v>
      </c>
      <c r="B5099" s="125" t="s">
        <v>2077</v>
      </c>
      <c r="C5099" s="125" t="s">
        <v>6353</v>
      </c>
      <c r="D5099" s="125" t="s">
        <v>5606</v>
      </c>
      <c r="I5099" s="126"/>
      <c r="J5099" s="317"/>
      <c r="K5099" s="323">
        <f>ROUND(SUMIF('VGT-Bewegungsdaten'!B:B,A5099,'VGT-Bewegungsdaten'!C:C),3)</f>
        <v>0</v>
      </c>
      <c r="L5099" s="324">
        <f>ROUND(SUMIF('VGT-Bewegungsdaten'!B:B,$A5099,'VGT-Bewegungsdaten'!D:D),2)</f>
        <v>0</v>
      </c>
      <c r="N5099" s="376" t="s">
        <v>4931</v>
      </c>
      <c r="O5099" s="376" t="s">
        <v>4940</v>
      </c>
      <c r="P5099" s="326">
        <f>ROUND(SUMIF('AV-Bewegungsdaten'!B:B,A5099,'AV-Bewegungsdaten'!C:C),3)</f>
        <v>0</v>
      </c>
      <c r="Q5099" s="324">
        <f>ROUND(SUMIF('AV-Bewegungsdaten'!B:B,$A5099,'AV-Bewegungsdaten'!D:D),2)</f>
        <v>0</v>
      </c>
      <c r="T5099" s="327"/>
      <c r="U5099" s="326">
        <f>ROUND(SUMIF('DV-Bewegungsdaten'!B:B,Kategorien!A5099,'DV-Bewegungsdaten'!D:D),3)</f>
        <v>0</v>
      </c>
      <c r="V5099" s="324">
        <f>ROUND(SUMIF('DV-Bewegungsdaten'!B:B,Kategorien!A5099,'DV-Bewegungsdaten'!E:E),3)</f>
        <v>0</v>
      </c>
      <c r="AD5099" s="390">
        <f t="shared" si="1058"/>
        <v>0</v>
      </c>
      <c r="AE5099" s="390">
        <f t="shared" si="1047"/>
        <v>0</v>
      </c>
      <c r="AF5099" s="390">
        <f t="shared" si="1048"/>
        <v>0</v>
      </c>
      <c r="AG5099" s="390">
        <f t="shared" si="1049"/>
        <v>0</v>
      </c>
      <c r="AH5099" s="390">
        <f t="shared" si="1050"/>
        <v>0</v>
      </c>
      <c r="AI5099" s="390">
        <f t="shared" si="1051"/>
        <v>0</v>
      </c>
      <c r="AJ5099" s="390">
        <f t="shared" si="1052"/>
        <v>0</v>
      </c>
      <c r="AK5099" s="390">
        <f t="shared" si="1053"/>
        <v>0</v>
      </c>
      <c r="AL5099" s="390">
        <f t="shared" si="1054"/>
        <v>0</v>
      </c>
      <c r="AM5099" s="390">
        <f t="shared" si="1055"/>
        <v>0</v>
      </c>
      <c r="AN5099" s="390">
        <f t="shared" si="1056"/>
        <v>0</v>
      </c>
      <c r="AO5099" s="390">
        <f t="shared" si="1057"/>
        <v>0</v>
      </c>
    </row>
    <row r="5100" spans="1:41" ht="15" customHeight="1" x14ac:dyDescent="0.25">
      <c r="A5100" s="127" t="s">
        <v>5608</v>
      </c>
      <c r="B5100" s="125" t="s">
        <v>990</v>
      </c>
      <c r="C5100" s="125" t="s">
        <v>6353</v>
      </c>
      <c r="D5100" s="125" t="s">
        <v>5606</v>
      </c>
      <c r="I5100" s="126"/>
      <c r="J5100" s="317"/>
      <c r="K5100" s="323">
        <f>ROUND(SUMIF('VGT-Bewegungsdaten'!B:B,A5100,'VGT-Bewegungsdaten'!C:C),3)</f>
        <v>0</v>
      </c>
      <c r="L5100" s="324">
        <f>ROUND(SUMIF('VGT-Bewegungsdaten'!B:B,$A5100,'VGT-Bewegungsdaten'!D:D),2)</f>
        <v>0</v>
      </c>
      <c r="N5100" s="376" t="s">
        <v>4931</v>
      </c>
      <c r="O5100" s="376" t="s">
        <v>4941</v>
      </c>
      <c r="P5100" s="326">
        <f>ROUND(SUMIF('AV-Bewegungsdaten'!B:B,A5100,'AV-Bewegungsdaten'!C:C),3)</f>
        <v>0</v>
      </c>
      <c r="Q5100" s="324">
        <f>ROUND(SUMIF('AV-Bewegungsdaten'!B:B,$A5100,'AV-Bewegungsdaten'!D:D),2)</f>
        <v>0</v>
      </c>
      <c r="T5100" s="327"/>
      <c r="U5100" s="326">
        <f>ROUND(SUMIF('DV-Bewegungsdaten'!B:B,Kategorien!A5100,'DV-Bewegungsdaten'!D:D),3)</f>
        <v>0</v>
      </c>
      <c r="V5100" s="324">
        <f>ROUND(SUMIF('DV-Bewegungsdaten'!B:B,Kategorien!A5100,'DV-Bewegungsdaten'!E:E),3)</f>
        <v>0</v>
      </c>
      <c r="AD5100" s="390">
        <f t="shared" si="1058"/>
        <v>0</v>
      </c>
      <c r="AE5100" s="390">
        <f t="shared" si="1047"/>
        <v>0</v>
      </c>
      <c r="AF5100" s="390">
        <f t="shared" si="1048"/>
        <v>0</v>
      </c>
      <c r="AG5100" s="390">
        <f t="shared" si="1049"/>
        <v>0</v>
      </c>
      <c r="AH5100" s="390">
        <f t="shared" si="1050"/>
        <v>0</v>
      </c>
      <c r="AI5100" s="390">
        <f t="shared" si="1051"/>
        <v>0</v>
      </c>
      <c r="AJ5100" s="390">
        <f t="shared" si="1052"/>
        <v>0</v>
      </c>
      <c r="AK5100" s="390">
        <f t="shared" si="1053"/>
        <v>0</v>
      </c>
      <c r="AL5100" s="390">
        <f t="shared" si="1054"/>
        <v>0</v>
      </c>
      <c r="AM5100" s="390">
        <f t="shared" si="1055"/>
        <v>0</v>
      </c>
      <c r="AN5100" s="390">
        <f t="shared" si="1056"/>
        <v>0</v>
      </c>
      <c r="AO5100" s="390">
        <f t="shared" si="1057"/>
        <v>0</v>
      </c>
    </row>
    <row r="5101" spans="1:41" ht="15" customHeight="1" x14ac:dyDescent="0.25">
      <c r="A5101" s="127" t="s">
        <v>5609</v>
      </c>
      <c r="B5101" s="125" t="s">
        <v>1474</v>
      </c>
      <c r="C5101" s="125" t="s">
        <v>6353</v>
      </c>
      <c r="D5101" s="125" t="s">
        <v>5606</v>
      </c>
      <c r="I5101" s="126"/>
      <c r="J5101" s="317"/>
      <c r="K5101" s="323">
        <f>ROUND(SUMIF('VGT-Bewegungsdaten'!B:B,A5101,'VGT-Bewegungsdaten'!C:C),3)</f>
        <v>0</v>
      </c>
      <c r="L5101" s="324">
        <f>ROUND(SUMIF('VGT-Bewegungsdaten'!B:B,$A5101,'VGT-Bewegungsdaten'!D:D),2)</f>
        <v>0</v>
      </c>
      <c r="N5101" s="376" t="s">
        <v>4931</v>
      </c>
      <c r="O5101" s="376" t="s">
        <v>4942</v>
      </c>
      <c r="P5101" s="326">
        <f>ROUND(SUMIF('AV-Bewegungsdaten'!B:B,A5101,'AV-Bewegungsdaten'!C:C),3)</f>
        <v>0</v>
      </c>
      <c r="Q5101" s="324">
        <f>ROUND(SUMIF('AV-Bewegungsdaten'!B:B,$A5101,'AV-Bewegungsdaten'!D:D),2)</f>
        <v>0</v>
      </c>
      <c r="T5101" s="327"/>
      <c r="U5101" s="326">
        <f>ROUND(SUMIF('DV-Bewegungsdaten'!B:B,Kategorien!A5101,'DV-Bewegungsdaten'!D:D),3)</f>
        <v>0</v>
      </c>
      <c r="V5101" s="324">
        <f>ROUND(SUMIF('DV-Bewegungsdaten'!B:B,Kategorien!A5101,'DV-Bewegungsdaten'!E:E),3)</f>
        <v>0</v>
      </c>
      <c r="AD5101" s="390">
        <f t="shared" si="1058"/>
        <v>0</v>
      </c>
      <c r="AE5101" s="390">
        <f t="shared" si="1047"/>
        <v>0</v>
      </c>
      <c r="AF5101" s="390">
        <f t="shared" si="1048"/>
        <v>0</v>
      </c>
      <c r="AG5101" s="390">
        <f t="shared" si="1049"/>
        <v>0</v>
      </c>
      <c r="AH5101" s="390">
        <f t="shared" si="1050"/>
        <v>0</v>
      </c>
      <c r="AI5101" s="390">
        <f t="shared" si="1051"/>
        <v>0</v>
      </c>
      <c r="AJ5101" s="390">
        <f t="shared" si="1052"/>
        <v>0</v>
      </c>
      <c r="AK5101" s="390">
        <f t="shared" si="1053"/>
        <v>0</v>
      </c>
      <c r="AL5101" s="390">
        <f t="shared" si="1054"/>
        <v>0</v>
      </c>
      <c r="AM5101" s="390">
        <f t="shared" si="1055"/>
        <v>0</v>
      </c>
      <c r="AN5101" s="390">
        <f t="shared" si="1056"/>
        <v>0</v>
      </c>
      <c r="AO5101" s="390">
        <f t="shared" si="1057"/>
        <v>0</v>
      </c>
    </row>
    <row r="5102" spans="1:41" ht="15" customHeight="1" x14ac:dyDescent="0.25">
      <c r="A5102" s="127" t="s">
        <v>5610</v>
      </c>
      <c r="B5102" s="125" t="s">
        <v>1487</v>
      </c>
      <c r="C5102" s="125" t="s">
        <v>6353</v>
      </c>
      <c r="D5102" s="125" t="s">
        <v>5606</v>
      </c>
      <c r="I5102" s="126"/>
      <c r="J5102" s="317"/>
      <c r="K5102" s="323">
        <f>ROUND(SUMIF('VGT-Bewegungsdaten'!B:B,A5102,'VGT-Bewegungsdaten'!C:C),3)</f>
        <v>0</v>
      </c>
      <c r="L5102" s="324">
        <f>ROUND(SUMIF('VGT-Bewegungsdaten'!B:B,$A5102,'VGT-Bewegungsdaten'!D:D),2)</f>
        <v>0</v>
      </c>
      <c r="N5102" s="376" t="s">
        <v>4931</v>
      </c>
      <c r="O5102" s="376" t="s">
        <v>4943</v>
      </c>
      <c r="P5102" s="326">
        <f>ROUND(SUMIF('AV-Bewegungsdaten'!B:B,A5102,'AV-Bewegungsdaten'!C:C),3)</f>
        <v>0</v>
      </c>
      <c r="Q5102" s="324">
        <f>ROUND(SUMIF('AV-Bewegungsdaten'!B:B,$A5102,'AV-Bewegungsdaten'!D:D),2)</f>
        <v>0</v>
      </c>
      <c r="T5102" s="327"/>
      <c r="U5102" s="326">
        <f>ROUND(SUMIF('DV-Bewegungsdaten'!B:B,Kategorien!A5102,'DV-Bewegungsdaten'!D:D),3)</f>
        <v>0</v>
      </c>
      <c r="V5102" s="324">
        <f>ROUND(SUMIF('DV-Bewegungsdaten'!B:B,Kategorien!A5102,'DV-Bewegungsdaten'!E:E),3)</f>
        <v>0</v>
      </c>
      <c r="AD5102" s="390">
        <f t="shared" si="1058"/>
        <v>0</v>
      </c>
      <c r="AE5102" s="390">
        <f t="shared" si="1047"/>
        <v>0</v>
      </c>
      <c r="AF5102" s="390">
        <f t="shared" si="1048"/>
        <v>0</v>
      </c>
      <c r="AG5102" s="390">
        <f t="shared" si="1049"/>
        <v>0</v>
      </c>
      <c r="AH5102" s="390">
        <f t="shared" si="1050"/>
        <v>0</v>
      </c>
      <c r="AI5102" s="390">
        <f t="shared" si="1051"/>
        <v>0</v>
      </c>
      <c r="AJ5102" s="390">
        <f t="shared" si="1052"/>
        <v>0</v>
      </c>
      <c r="AK5102" s="390">
        <f t="shared" si="1053"/>
        <v>0</v>
      </c>
      <c r="AL5102" s="390">
        <f t="shared" si="1054"/>
        <v>0</v>
      </c>
      <c r="AM5102" s="390">
        <f t="shared" si="1055"/>
        <v>0</v>
      </c>
      <c r="AN5102" s="390">
        <f t="shared" si="1056"/>
        <v>0</v>
      </c>
      <c r="AO5102" s="390">
        <f t="shared" si="1057"/>
        <v>0</v>
      </c>
    </row>
    <row r="5103" spans="1:41" ht="15" customHeight="1" x14ac:dyDescent="0.25">
      <c r="A5103" s="127" t="s">
        <v>5611</v>
      </c>
      <c r="B5103" s="125" t="s">
        <v>77</v>
      </c>
      <c r="C5103" s="125" t="s">
        <v>6353</v>
      </c>
      <c r="D5103" s="125" t="s">
        <v>5606</v>
      </c>
      <c r="I5103" s="126"/>
      <c r="J5103" s="317"/>
      <c r="K5103" s="323">
        <f>ROUND(SUMIF('VGT-Bewegungsdaten'!B:B,A5103,'VGT-Bewegungsdaten'!C:C),3)</f>
        <v>0</v>
      </c>
      <c r="L5103" s="324">
        <f>ROUND(SUMIF('VGT-Bewegungsdaten'!B:B,$A5103,'VGT-Bewegungsdaten'!D:D),2)</f>
        <v>0</v>
      </c>
      <c r="N5103" s="376" t="s">
        <v>4931</v>
      </c>
      <c r="O5103" s="376" t="s">
        <v>4944</v>
      </c>
      <c r="P5103" s="326">
        <f>ROUND(SUMIF('AV-Bewegungsdaten'!B:B,A5103,'AV-Bewegungsdaten'!C:C),3)</f>
        <v>0</v>
      </c>
      <c r="Q5103" s="324">
        <f>ROUND(SUMIF('AV-Bewegungsdaten'!B:B,$A5103,'AV-Bewegungsdaten'!D:D),2)</f>
        <v>0</v>
      </c>
      <c r="T5103" s="327"/>
      <c r="U5103" s="326">
        <f>ROUND(SUMIF('DV-Bewegungsdaten'!B:B,Kategorien!A5103,'DV-Bewegungsdaten'!D:D),3)</f>
        <v>0</v>
      </c>
      <c r="V5103" s="324">
        <f>ROUND(SUMIF('DV-Bewegungsdaten'!B:B,Kategorien!A5103,'DV-Bewegungsdaten'!E:E),3)</f>
        <v>0</v>
      </c>
      <c r="AD5103" s="390">
        <f t="shared" si="1058"/>
        <v>0</v>
      </c>
      <c r="AE5103" s="390">
        <f t="shared" si="1047"/>
        <v>0</v>
      </c>
      <c r="AF5103" s="390">
        <f t="shared" si="1048"/>
        <v>0</v>
      </c>
      <c r="AG5103" s="390">
        <f t="shared" si="1049"/>
        <v>0</v>
      </c>
      <c r="AH5103" s="390">
        <f t="shared" si="1050"/>
        <v>0</v>
      </c>
      <c r="AI5103" s="390">
        <f t="shared" si="1051"/>
        <v>0</v>
      </c>
      <c r="AJ5103" s="390">
        <f t="shared" si="1052"/>
        <v>0</v>
      </c>
      <c r="AK5103" s="390">
        <f t="shared" si="1053"/>
        <v>0</v>
      </c>
      <c r="AL5103" s="390">
        <f t="shared" si="1054"/>
        <v>0</v>
      </c>
      <c r="AM5103" s="390">
        <f t="shared" si="1055"/>
        <v>0</v>
      </c>
      <c r="AN5103" s="390">
        <f t="shared" si="1056"/>
        <v>0</v>
      </c>
      <c r="AO5103" s="390">
        <f t="shared" si="1057"/>
        <v>0</v>
      </c>
    </row>
    <row r="5104" spans="1:41" ht="15" customHeight="1" x14ac:dyDescent="0.25">
      <c r="A5104" s="127" t="s">
        <v>5612</v>
      </c>
      <c r="B5104" s="125" t="s">
        <v>2078</v>
      </c>
      <c r="C5104" s="125" t="s">
        <v>6353</v>
      </c>
      <c r="D5104" s="125" t="s">
        <v>5606</v>
      </c>
      <c r="I5104" s="126"/>
      <c r="J5104" s="317"/>
      <c r="K5104" s="323">
        <f>ROUND(SUMIF('VGT-Bewegungsdaten'!B:B,A5104,'VGT-Bewegungsdaten'!C:C),3)</f>
        <v>0</v>
      </c>
      <c r="L5104" s="324">
        <f>ROUND(SUMIF('VGT-Bewegungsdaten'!B:B,$A5104,'VGT-Bewegungsdaten'!D:D),2)</f>
        <v>0</v>
      </c>
      <c r="N5104" s="376" t="s">
        <v>4931</v>
      </c>
      <c r="O5104" s="376" t="s">
        <v>4945</v>
      </c>
      <c r="P5104" s="326">
        <f>ROUND(SUMIF('AV-Bewegungsdaten'!B:B,A5104,'AV-Bewegungsdaten'!C:C),3)</f>
        <v>0</v>
      </c>
      <c r="Q5104" s="324">
        <f>ROUND(SUMIF('AV-Bewegungsdaten'!B:B,$A5104,'AV-Bewegungsdaten'!D:D),2)</f>
        <v>0</v>
      </c>
      <c r="T5104" s="327"/>
      <c r="U5104" s="326">
        <f>ROUND(SUMIF('DV-Bewegungsdaten'!B:B,Kategorien!A5104,'DV-Bewegungsdaten'!D:D),3)</f>
        <v>0</v>
      </c>
      <c r="V5104" s="324">
        <f>ROUND(SUMIF('DV-Bewegungsdaten'!B:B,Kategorien!A5104,'DV-Bewegungsdaten'!E:E),3)</f>
        <v>0</v>
      </c>
      <c r="AD5104" s="390">
        <f t="shared" si="1058"/>
        <v>0</v>
      </c>
      <c r="AE5104" s="390">
        <f t="shared" si="1047"/>
        <v>0</v>
      </c>
      <c r="AF5104" s="390">
        <f t="shared" si="1048"/>
        <v>0</v>
      </c>
      <c r="AG5104" s="390">
        <f t="shared" si="1049"/>
        <v>0</v>
      </c>
      <c r="AH5104" s="390">
        <f t="shared" si="1050"/>
        <v>0</v>
      </c>
      <c r="AI5104" s="390">
        <f t="shared" si="1051"/>
        <v>0</v>
      </c>
      <c r="AJ5104" s="390">
        <f t="shared" si="1052"/>
        <v>0</v>
      </c>
      <c r="AK5104" s="390">
        <f t="shared" si="1053"/>
        <v>0</v>
      </c>
      <c r="AL5104" s="390">
        <f t="shared" si="1054"/>
        <v>0</v>
      </c>
      <c r="AM5104" s="390">
        <f t="shared" si="1055"/>
        <v>0</v>
      </c>
      <c r="AN5104" s="390">
        <f t="shared" si="1056"/>
        <v>0</v>
      </c>
      <c r="AO5104" s="390">
        <f t="shared" si="1057"/>
        <v>0</v>
      </c>
    </row>
    <row r="5105" spans="1:41" ht="15" customHeight="1" x14ac:dyDescent="0.25">
      <c r="A5105" s="127" t="s">
        <v>5613</v>
      </c>
      <c r="B5105" s="125" t="s">
        <v>2079</v>
      </c>
      <c r="C5105" s="125" t="s">
        <v>6353</v>
      </c>
      <c r="D5105" s="125" t="s">
        <v>5606</v>
      </c>
      <c r="I5105" s="126"/>
      <c r="J5105" s="317"/>
      <c r="K5105" s="323">
        <f>ROUND(SUMIF('VGT-Bewegungsdaten'!B:B,A5105,'VGT-Bewegungsdaten'!C:C),3)</f>
        <v>0</v>
      </c>
      <c r="L5105" s="324">
        <f>ROUND(SUMIF('VGT-Bewegungsdaten'!B:B,$A5105,'VGT-Bewegungsdaten'!D:D),2)</f>
        <v>0</v>
      </c>
      <c r="N5105" s="376" t="s">
        <v>4931</v>
      </c>
      <c r="O5105" s="376" t="s">
        <v>4946</v>
      </c>
      <c r="P5105" s="326">
        <f>ROUND(SUMIF('AV-Bewegungsdaten'!B:B,A5105,'AV-Bewegungsdaten'!C:C),3)</f>
        <v>0</v>
      </c>
      <c r="Q5105" s="324">
        <f>ROUND(SUMIF('AV-Bewegungsdaten'!B:B,$A5105,'AV-Bewegungsdaten'!D:D),2)</f>
        <v>0</v>
      </c>
      <c r="T5105" s="327"/>
      <c r="U5105" s="326">
        <f>ROUND(SUMIF('DV-Bewegungsdaten'!B:B,Kategorien!A5105,'DV-Bewegungsdaten'!D:D),3)</f>
        <v>0</v>
      </c>
      <c r="V5105" s="324">
        <f>ROUND(SUMIF('DV-Bewegungsdaten'!B:B,Kategorien!A5105,'DV-Bewegungsdaten'!E:E),3)</f>
        <v>0</v>
      </c>
      <c r="AD5105" s="390">
        <f>MAX(0,$G5105-AR$3)</f>
        <v>0</v>
      </c>
      <c r="AE5105" s="390">
        <f t="shared" si="1047"/>
        <v>0</v>
      </c>
      <c r="AF5105" s="390">
        <f t="shared" si="1048"/>
        <v>0</v>
      </c>
      <c r="AG5105" s="390">
        <f t="shared" si="1049"/>
        <v>0</v>
      </c>
      <c r="AH5105" s="390">
        <f t="shared" si="1050"/>
        <v>0</v>
      </c>
      <c r="AI5105" s="390">
        <f t="shared" si="1051"/>
        <v>0</v>
      </c>
      <c r="AJ5105" s="390">
        <f t="shared" si="1052"/>
        <v>0</v>
      </c>
      <c r="AK5105" s="390">
        <f t="shared" si="1053"/>
        <v>0</v>
      </c>
      <c r="AL5105" s="390">
        <f t="shared" si="1054"/>
        <v>0</v>
      </c>
      <c r="AM5105" s="390">
        <f t="shared" si="1055"/>
        <v>0</v>
      </c>
      <c r="AN5105" s="390">
        <f t="shared" si="1056"/>
        <v>0</v>
      </c>
      <c r="AO5105" s="390">
        <f t="shared" si="1057"/>
        <v>0</v>
      </c>
    </row>
    <row r="5106" spans="1:41" ht="15" customHeight="1" x14ac:dyDescent="0.25">
      <c r="A5106" s="127" t="s">
        <v>5614</v>
      </c>
      <c r="B5106" s="125" t="s">
        <v>152</v>
      </c>
      <c r="C5106" s="125" t="s">
        <v>6353</v>
      </c>
      <c r="D5106" s="125" t="s">
        <v>5606</v>
      </c>
      <c r="I5106" s="126"/>
      <c r="J5106" s="317"/>
      <c r="K5106" s="323">
        <f>ROUND(SUMIF('VGT-Bewegungsdaten'!B:B,A5106,'VGT-Bewegungsdaten'!C:C),3)</f>
        <v>0</v>
      </c>
      <c r="L5106" s="324">
        <f>ROUND(SUMIF('VGT-Bewegungsdaten'!B:B,$A5106,'VGT-Bewegungsdaten'!D:D),2)</f>
        <v>0</v>
      </c>
      <c r="N5106" s="376" t="s">
        <v>4931</v>
      </c>
      <c r="O5106" s="376" t="s">
        <v>4947</v>
      </c>
      <c r="P5106" s="326">
        <f>ROUND(SUMIF('AV-Bewegungsdaten'!B:B,A5106,'AV-Bewegungsdaten'!C:C),3)</f>
        <v>0</v>
      </c>
      <c r="Q5106" s="324">
        <f>ROUND(SUMIF('AV-Bewegungsdaten'!B:B,$A5106,'AV-Bewegungsdaten'!D:D),2)</f>
        <v>0</v>
      </c>
      <c r="T5106" s="327"/>
      <c r="U5106" s="326">
        <f>ROUND(SUMIF('DV-Bewegungsdaten'!B:B,Kategorien!A5106,'DV-Bewegungsdaten'!D:D),3)</f>
        <v>0</v>
      </c>
      <c r="V5106" s="324">
        <f>ROUND(SUMIF('DV-Bewegungsdaten'!B:B,Kategorien!A5106,'DV-Bewegungsdaten'!E:E),3)</f>
        <v>0</v>
      </c>
      <c r="AD5106" s="390">
        <f>MAX(0,$G5106-AR$3)</f>
        <v>0</v>
      </c>
      <c r="AE5106" s="390">
        <f t="shared" si="1047"/>
        <v>0</v>
      </c>
      <c r="AF5106" s="390">
        <f t="shared" si="1048"/>
        <v>0</v>
      </c>
      <c r="AG5106" s="390">
        <f t="shared" si="1049"/>
        <v>0</v>
      </c>
      <c r="AH5106" s="390">
        <f t="shared" si="1050"/>
        <v>0</v>
      </c>
      <c r="AI5106" s="390">
        <f t="shared" si="1051"/>
        <v>0</v>
      </c>
      <c r="AJ5106" s="390">
        <f t="shared" si="1052"/>
        <v>0</v>
      </c>
      <c r="AK5106" s="390">
        <f t="shared" si="1053"/>
        <v>0</v>
      </c>
      <c r="AL5106" s="390">
        <f t="shared" si="1054"/>
        <v>0</v>
      </c>
      <c r="AM5106" s="390">
        <f t="shared" si="1055"/>
        <v>0</v>
      </c>
      <c r="AN5106" s="390">
        <f t="shared" si="1056"/>
        <v>0</v>
      </c>
      <c r="AO5106" s="390">
        <f t="shared" si="1057"/>
        <v>0</v>
      </c>
    </row>
    <row r="5107" spans="1:41" ht="15" customHeight="1" x14ac:dyDescent="0.25">
      <c r="A5107" s="127" t="s">
        <v>5615</v>
      </c>
      <c r="B5107" s="125" t="s">
        <v>159</v>
      </c>
      <c r="C5107" s="125" t="s">
        <v>6353</v>
      </c>
      <c r="D5107" s="125" t="s">
        <v>5606</v>
      </c>
      <c r="I5107" s="126"/>
      <c r="J5107" s="317"/>
      <c r="K5107" s="323">
        <f>ROUND(SUMIF('VGT-Bewegungsdaten'!B:B,A5107,'VGT-Bewegungsdaten'!C:C),3)</f>
        <v>0</v>
      </c>
      <c r="L5107" s="324">
        <f>ROUND(SUMIF('VGT-Bewegungsdaten'!B:B,$A5107,'VGT-Bewegungsdaten'!D:D),2)</f>
        <v>0</v>
      </c>
      <c r="N5107" s="376" t="s">
        <v>4931</v>
      </c>
      <c r="O5107" s="376" t="s">
        <v>4948</v>
      </c>
      <c r="P5107" s="326">
        <f>ROUND(SUMIF('AV-Bewegungsdaten'!B:B,A5107,'AV-Bewegungsdaten'!C:C),3)</f>
        <v>0</v>
      </c>
      <c r="Q5107" s="324">
        <f>ROUND(SUMIF('AV-Bewegungsdaten'!B:B,$A5107,'AV-Bewegungsdaten'!D:D),2)</f>
        <v>0</v>
      </c>
      <c r="T5107" s="327"/>
      <c r="U5107" s="326">
        <f>ROUND(SUMIF('DV-Bewegungsdaten'!B:B,Kategorien!A5107,'DV-Bewegungsdaten'!D:D),3)</f>
        <v>0</v>
      </c>
      <c r="V5107" s="324">
        <f>ROUND(SUMIF('DV-Bewegungsdaten'!B:B,Kategorien!A5107,'DV-Bewegungsdaten'!E:E),3)</f>
        <v>0</v>
      </c>
      <c r="AD5107" s="390">
        <f>MAX(0,$G5107-AR$3)</f>
        <v>0</v>
      </c>
      <c r="AE5107" s="390">
        <f t="shared" si="1047"/>
        <v>0</v>
      </c>
      <c r="AF5107" s="390">
        <f t="shared" si="1048"/>
        <v>0</v>
      </c>
      <c r="AG5107" s="390">
        <f t="shared" si="1049"/>
        <v>0</v>
      </c>
      <c r="AH5107" s="390">
        <f t="shared" si="1050"/>
        <v>0</v>
      </c>
      <c r="AI5107" s="390">
        <f t="shared" si="1051"/>
        <v>0</v>
      </c>
      <c r="AJ5107" s="390">
        <f t="shared" si="1052"/>
        <v>0</v>
      </c>
      <c r="AK5107" s="390">
        <f t="shared" si="1053"/>
        <v>0</v>
      </c>
      <c r="AL5107" s="390">
        <f t="shared" si="1054"/>
        <v>0</v>
      </c>
      <c r="AM5107" s="390">
        <f t="shared" si="1055"/>
        <v>0</v>
      </c>
      <c r="AN5107" s="390">
        <f t="shared" si="1056"/>
        <v>0</v>
      </c>
      <c r="AO5107" s="390">
        <f t="shared" si="1057"/>
        <v>0</v>
      </c>
    </row>
    <row r="5108" spans="1:41" ht="15" customHeight="1" x14ac:dyDescent="0.25">
      <c r="A5108" s="127" t="s">
        <v>5616</v>
      </c>
      <c r="B5108" s="125" t="s">
        <v>2080</v>
      </c>
      <c r="C5108" s="125" t="s">
        <v>6353</v>
      </c>
      <c r="D5108" s="125" t="s">
        <v>5606</v>
      </c>
      <c r="I5108" s="126"/>
      <c r="J5108" s="317"/>
      <c r="K5108" s="323">
        <f>ROUND(SUMIF('VGT-Bewegungsdaten'!B:B,A5108,'VGT-Bewegungsdaten'!C:C),3)</f>
        <v>0</v>
      </c>
      <c r="L5108" s="324">
        <f>ROUND(SUMIF('VGT-Bewegungsdaten'!B:B,$A5108,'VGT-Bewegungsdaten'!D:D),2)</f>
        <v>0</v>
      </c>
      <c r="N5108" s="376" t="s">
        <v>4931</v>
      </c>
      <c r="O5108" s="376" t="s">
        <v>4949</v>
      </c>
      <c r="P5108" s="326">
        <f>ROUND(SUMIF('AV-Bewegungsdaten'!B:B,A5108,'AV-Bewegungsdaten'!C:C),3)</f>
        <v>0</v>
      </c>
      <c r="Q5108" s="324">
        <f>ROUND(SUMIF('AV-Bewegungsdaten'!B:B,$A5108,'AV-Bewegungsdaten'!D:D),2)</f>
        <v>0</v>
      </c>
      <c r="T5108" s="327"/>
      <c r="U5108" s="326">
        <f>ROUND(SUMIF('DV-Bewegungsdaten'!B:B,Kategorien!A5108,'DV-Bewegungsdaten'!D:D),3)</f>
        <v>0</v>
      </c>
      <c r="V5108" s="324">
        <f>ROUND(SUMIF('DV-Bewegungsdaten'!B:B,Kategorien!A5108,'DV-Bewegungsdaten'!E:E),3)</f>
        <v>0</v>
      </c>
      <c r="AD5108" s="390">
        <f>MAX(0,$G5108-AR$7)</f>
        <v>0</v>
      </c>
      <c r="AE5108" s="390">
        <f t="shared" si="1047"/>
        <v>0</v>
      </c>
      <c r="AF5108" s="390">
        <f t="shared" si="1048"/>
        <v>0</v>
      </c>
      <c r="AG5108" s="390">
        <f t="shared" si="1049"/>
        <v>0</v>
      </c>
      <c r="AH5108" s="390">
        <f t="shared" si="1050"/>
        <v>0</v>
      </c>
      <c r="AI5108" s="390">
        <f t="shared" si="1051"/>
        <v>0</v>
      </c>
      <c r="AJ5108" s="390">
        <f t="shared" si="1052"/>
        <v>0</v>
      </c>
      <c r="AK5108" s="390">
        <f t="shared" si="1053"/>
        <v>0</v>
      </c>
      <c r="AL5108" s="390">
        <f t="shared" si="1054"/>
        <v>0</v>
      </c>
      <c r="AM5108" s="390">
        <f t="shared" si="1055"/>
        <v>0</v>
      </c>
      <c r="AN5108" s="390">
        <f t="shared" si="1056"/>
        <v>0</v>
      </c>
      <c r="AO5108" s="390">
        <f t="shared" si="1057"/>
        <v>0</v>
      </c>
    </row>
    <row r="5109" spans="1:41" ht="15" customHeight="1" x14ac:dyDescent="0.25">
      <c r="A5109" s="127" t="s">
        <v>5617</v>
      </c>
      <c r="B5109" s="125" t="s">
        <v>169</v>
      </c>
      <c r="C5109" s="125" t="s">
        <v>6353</v>
      </c>
      <c r="D5109" s="125" t="s">
        <v>5606</v>
      </c>
      <c r="I5109" s="126"/>
      <c r="J5109" s="317"/>
      <c r="K5109" s="323">
        <f>ROUND(SUMIF('VGT-Bewegungsdaten'!B:B,A5109,'VGT-Bewegungsdaten'!C:C),3)</f>
        <v>0</v>
      </c>
      <c r="L5109" s="324">
        <f>ROUND(SUMIF('VGT-Bewegungsdaten'!B:B,$A5109,'VGT-Bewegungsdaten'!D:D),2)</f>
        <v>0</v>
      </c>
      <c r="N5109" s="376" t="s">
        <v>4931</v>
      </c>
      <c r="O5109" s="376" t="s">
        <v>4950</v>
      </c>
      <c r="P5109" s="326">
        <f>ROUND(SUMIF('AV-Bewegungsdaten'!B:B,A5109,'AV-Bewegungsdaten'!C:C),3)</f>
        <v>0</v>
      </c>
      <c r="Q5109" s="324">
        <f>ROUND(SUMIF('AV-Bewegungsdaten'!B:B,$A5109,'AV-Bewegungsdaten'!D:D),2)</f>
        <v>0</v>
      </c>
      <c r="T5109" s="327"/>
      <c r="U5109" s="326">
        <f>ROUND(SUMIF('DV-Bewegungsdaten'!B:B,Kategorien!A5109,'DV-Bewegungsdaten'!D:D),3)</f>
        <v>0</v>
      </c>
      <c r="V5109" s="324">
        <f>ROUND(SUMIF('DV-Bewegungsdaten'!B:B,Kategorien!A5109,'DV-Bewegungsdaten'!E:E),3)</f>
        <v>0</v>
      </c>
      <c r="AD5109" s="390">
        <f>MAX(0,$G5109-AR$7)</f>
        <v>0</v>
      </c>
      <c r="AE5109" s="390">
        <f t="shared" si="1047"/>
        <v>0</v>
      </c>
      <c r="AF5109" s="390">
        <f t="shared" si="1048"/>
        <v>0</v>
      </c>
      <c r="AG5109" s="390">
        <f t="shared" si="1049"/>
        <v>0</v>
      </c>
      <c r="AH5109" s="390">
        <f t="shared" si="1050"/>
        <v>0</v>
      </c>
      <c r="AI5109" s="390">
        <f t="shared" si="1051"/>
        <v>0</v>
      </c>
      <c r="AJ5109" s="390">
        <f t="shared" si="1052"/>
        <v>0</v>
      </c>
      <c r="AK5109" s="390">
        <f t="shared" si="1053"/>
        <v>0</v>
      </c>
      <c r="AL5109" s="390">
        <f t="shared" si="1054"/>
        <v>0</v>
      </c>
      <c r="AM5109" s="390">
        <f t="shared" si="1055"/>
        <v>0</v>
      </c>
      <c r="AN5109" s="390">
        <f t="shared" si="1056"/>
        <v>0</v>
      </c>
      <c r="AO5109" s="390">
        <f t="shared" si="1057"/>
        <v>0</v>
      </c>
    </row>
    <row r="5110" spans="1:41" ht="15" customHeight="1" x14ac:dyDescent="0.25">
      <c r="A5110" s="127" t="s">
        <v>6378</v>
      </c>
      <c r="B5110" s="125" t="s">
        <v>2076</v>
      </c>
      <c r="C5110" s="125" t="s">
        <v>6352</v>
      </c>
      <c r="D5110" s="125" t="s">
        <v>5606</v>
      </c>
      <c r="I5110" s="126"/>
      <c r="J5110" s="317"/>
      <c r="K5110" s="323">
        <f>ROUND(SUMIF('VGT-Bewegungsdaten'!B:B,A5110,'VGT-Bewegungsdaten'!C:C),3)</f>
        <v>0</v>
      </c>
      <c r="L5110" s="324">
        <f>ROUND(SUMIF('VGT-Bewegungsdaten'!B:B,$A5110,'VGT-Bewegungsdaten'!D:D),2)</f>
        <v>0</v>
      </c>
      <c r="N5110" s="376" t="s">
        <v>4931</v>
      </c>
      <c r="O5110" s="376" t="s">
        <v>4939</v>
      </c>
      <c r="P5110" s="326">
        <f>ROUND(SUMIF('AV-Bewegungsdaten'!B:B,A5110,'AV-Bewegungsdaten'!C:C),3)</f>
        <v>0</v>
      </c>
      <c r="Q5110" s="324">
        <f>ROUND(SUMIF('AV-Bewegungsdaten'!B:B,$A5110,'AV-Bewegungsdaten'!D:D),2)</f>
        <v>0</v>
      </c>
      <c r="T5110" s="327"/>
      <c r="U5110" s="326">
        <f>ROUND(SUMIF('DV-Bewegungsdaten'!B:B,Kategorien!A5110,'DV-Bewegungsdaten'!D:D),3)</f>
        <v>0</v>
      </c>
      <c r="V5110" s="324">
        <f>ROUND(SUMIF('DV-Bewegungsdaten'!B:B,Kategorien!A5110,'DV-Bewegungsdaten'!E:E),3)</f>
        <v>0</v>
      </c>
      <c r="AD5110" s="390">
        <f t="shared" ref="AD5110:AO5116" si="1059">MAX(0)+0.2</f>
        <v>0.2</v>
      </c>
      <c r="AE5110" s="390">
        <f t="shared" si="1059"/>
        <v>0.2</v>
      </c>
      <c r="AF5110" s="390">
        <f t="shared" si="1059"/>
        <v>0.2</v>
      </c>
      <c r="AG5110" s="390">
        <f t="shared" si="1059"/>
        <v>0.2</v>
      </c>
      <c r="AH5110" s="390">
        <f t="shared" si="1059"/>
        <v>0.2</v>
      </c>
      <c r="AI5110" s="390">
        <f t="shared" si="1059"/>
        <v>0.2</v>
      </c>
      <c r="AJ5110" s="390">
        <f t="shared" si="1059"/>
        <v>0.2</v>
      </c>
      <c r="AK5110" s="390">
        <f t="shared" si="1059"/>
        <v>0.2</v>
      </c>
      <c r="AL5110" s="390">
        <f t="shared" si="1059"/>
        <v>0.2</v>
      </c>
      <c r="AM5110" s="390">
        <f t="shared" si="1059"/>
        <v>0.2</v>
      </c>
      <c r="AN5110" s="390">
        <f t="shared" si="1059"/>
        <v>0.2</v>
      </c>
      <c r="AO5110" s="390">
        <f t="shared" si="1059"/>
        <v>0.2</v>
      </c>
    </row>
    <row r="5111" spans="1:41" ht="15" customHeight="1" x14ac:dyDescent="0.25">
      <c r="A5111" s="127" t="s">
        <v>6367</v>
      </c>
      <c r="B5111" s="125" t="s">
        <v>2077</v>
      </c>
      <c r="C5111" s="125" t="s">
        <v>6352</v>
      </c>
      <c r="D5111" s="125" t="s">
        <v>5606</v>
      </c>
      <c r="I5111" s="126"/>
      <c r="J5111" s="317"/>
      <c r="K5111" s="323">
        <f>ROUND(SUMIF('VGT-Bewegungsdaten'!B:B,A5111,'VGT-Bewegungsdaten'!C:C),3)</f>
        <v>0</v>
      </c>
      <c r="L5111" s="324">
        <f>ROUND(SUMIF('VGT-Bewegungsdaten'!B:B,$A5111,'VGT-Bewegungsdaten'!D:D),2)</f>
        <v>0</v>
      </c>
      <c r="N5111" s="376" t="s">
        <v>4931</v>
      </c>
      <c r="O5111" s="376" t="s">
        <v>4940</v>
      </c>
      <c r="P5111" s="326">
        <f>ROUND(SUMIF('AV-Bewegungsdaten'!B:B,A5111,'AV-Bewegungsdaten'!C:C),3)</f>
        <v>0</v>
      </c>
      <c r="Q5111" s="324">
        <f>ROUND(SUMIF('AV-Bewegungsdaten'!B:B,$A5111,'AV-Bewegungsdaten'!D:D),2)</f>
        <v>0</v>
      </c>
      <c r="T5111" s="327"/>
      <c r="U5111" s="326">
        <f>ROUND(SUMIF('DV-Bewegungsdaten'!B:B,Kategorien!A5111,'DV-Bewegungsdaten'!D:D),3)</f>
        <v>0</v>
      </c>
      <c r="V5111" s="324">
        <f>ROUND(SUMIF('DV-Bewegungsdaten'!B:B,Kategorien!A5111,'DV-Bewegungsdaten'!E:E),3)</f>
        <v>0</v>
      </c>
      <c r="AD5111" s="390">
        <f t="shared" si="1059"/>
        <v>0.2</v>
      </c>
      <c r="AE5111" s="390">
        <f t="shared" si="1059"/>
        <v>0.2</v>
      </c>
      <c r="AF5111" s="390">
        <f t="shared" si="1059"/>
        <v>0.2</v>
      </c>
      <c r="AG5111" s="390">
        <f t="shared" si="1059"/>
        <v>0.2</v>
      </c>
      <c r="AH5111" s="390">
        <f t="shared" si="1059"/>
        <v>0.2</v>
      </c>
      <c r="AI5111" s="390">
        <f t="shared" si="1059"/>
        <v>0.2</v>
      </c>
      <c r="AJ5111" s="390">
        <f t="shared" si="1059"/>
        <v>0.2</v>
      </c>
      <c r="AK5111" s="390">
        <f t="shared" si="1059"/>
        <v>0.2</v>
      </c>
      <c r="AL5111" s="390">
        <f t="shared" si="1059"/>
        <v>0.2</v>
      </c>
      <c r="AM5111" s="390">
        <f t="shared" si="1059"/>
        <v>0.2</v>
      </c>
      <c r="AN5111" s="390">
        <f t="shared" si="1059"/>
        <v>0.2</v>
      </c>
      <c r="AO5111" s="390">
        <f t="shared" si="1059"/>
        <v>0.2</v>
      </c>
    </row>
    <row r="5112" spans="1:41" ht="15" customHeight="1" x14ac:dyDescent="0.25">
      <c r="A5112" s="127" t="s">
        <v>6368</v>
      </c>
      <c r="B5112" s="125" t="s">
        <v>990</v>
      </c>
      <c r="C5112" s="125" t="s">
        <v>6352</v>
      </c>
      <c r="D5112" s="125" t="s">
        <v>5606</v>
      </c>
      <c r="I5112" s="126"/>
      <c r="J5112" s="317"/>
      <c r="K5112" s="323">
        <f>ROUND(SUMIF('VGT-Bewegungsdaten'!B:B,A5112,'VGT-Bewegungsdaten'!C:C),3)</f>
        <v>0</v>
      </c>
      <c r="L5112" s="324">
        <f>ROUND(SUMIF('VGT-Bewegungsdaten'!B:B,$A5112,'VGT-Bewegungsdaten'!D:D),2)</f>
        <v>0</v>
      </c>
      <c r="N5112" s="376" t="s">
        <v>4931</v>
      </c>
      <c r="O5112" s="376" t="s">
        <v>4941</v>
      </c>
      <c r="P5112" s="326">
        <f>ROUND(SUMIF('AV-Bewegungsdaten'!B:B,A5112,'AV-Bewegungsdaten'!C:C),3)</f>
        <v>0</v>
      </c>
      <c r="Q5112" s="324">
        <f>ROUND(SUMIF('AV-Bewegungsdaten'!B:B,$A5112,'AV-Bewegungsdaten'!D:D),2)</f>
        <v>0</v>
      </c>
      <c r="T5112" s="327"/>
      <c r="U5112" s="326">
        <f>ROUND(SUMIF('DV-Bewegungsdaten'!B:B,Kategorien!A5112,'DV-Bewegungsdaten'!D:D),3)</f>
        <v>0</v>
      </c>
      <c r="V5112" s="324">
        <f>ROUND(SUMIF('DV-Bewegungsdaten'!B:B,Kategorien!A5112,'DV-Bewegungsdaten'!E:E),3)</f>
        <v>0</v>
      </c>
      <c r="AD5112" s="390">
        <f t="shared" si="1059"/>
        <v>0.2</v>
      </c>
      <c r="AE5112" s="390">
        <f t="shared" si="1059"/>
        <v>0.2</v>
      </c>
      <c r="AF5112" s="390">
        <f t="shared" si="1059"/>
        <v>0.2</v>
      </c>
      <c r="AG5112" s="390">
        <f t="shared" si="1059"/>
        <v>0.2</v>
      </c>
      <c r="AH5112" s="390">
        <f t="shared" si="1059"/>
        <v>0.2</v>
      </c>
      <c r="AI5112" s="390">
        <f t="shared" si="1059"/>
        <v>0.2</v>
      </c>
      <c r="AJ5112" s="390">
        <f t="shared" si="1059"/>
        <v>0.2</v>
      </c>
      <c r="AK5112" s="390">
        <f t="shared" si="1059"/>
        <v>0.2</v>
      </c>
      <c r="AL5112" s="390">
        <f t="shared" si="1059"/>
        <v>0.2</v>
      </c>
      <c r="AM5112" s="390">
        <f t="shared" si="1059"/>
        <v>0.2</v>
      </c>
      <c r="AN5112" s="390">
        <f t="shared" si="1059"/>
        <v>0.2</v>
      </c>
      <c r="AO5112" s="390">
        <f t="shared" si="1059"/>
        <v>0.2</v>
      </c>
    </row>
    <row r="5113" spans="1:41" ht="15" customHeight="1" x14ac:dyDescent="0.25">
      <c r="A5113" s="127" t="s">
        <v>6369</v>
      </c>
      <c r="B5113" s="125" t="s">
        <v>1474</v>
      </c>
      <c r="C5113" s="125" t="s">
        <v>6352</v>
      </c>
      <c r="D5113" s="125" t="s">
        <v>5606</v>
      </c>
      <c r="I5113" s="126"/>
      <c r="J5113" s="317"/>
      <c r="K5113" s="323">
        <f>ROUND(SUMIF('VGT-Bewegungsdaten'!B:B,A5113,'VGT-Bewegungsdaten'!C:C),3)</f>
        <v>0</v>
      </c>
      <c r="L5113" s="324">
        <f>ROUND(SUMIF('VGT-Bewegungsdaten'!B:B,$A5113,'VGT-Bewegungsdaten'!D:D),2)</f>
        <v>0</v>
      </c>
      <c r="N5113" s="376" t="s">
        <v>4931</v>
      </c>
      <c r="O5113" s="376" t="s">
        <v>4942</v>
      </c>
      <c r="P5113" s="326">
        <f>ROUND(SUMIF('AV-Bewegungsdaten'!B:B,A5113,'AV-Bewegungsdaten'!C:C),3)</f>
        <v>0</v>
      </c>
      <c r="Q5113" s="324">
        <f>ROUND(SUMIF('AV-Bewegungsdaten'!B:B,$A5113,'AV-Bewegungsdaten'!D:D),2)</f>
        <v>0</v>
      </c>
      <c r="T5113" s="327"/>
      <c r="U5113" s="326">
        <f>ROUND(SUMIF('DV-Bewegungsdaten'!B:B,Kategorien!A5113,'DV-Bewegungsdaten'!D:D),3)</f>
        <v>0</v>
      </c>
      <c r="V5113" s="324">
        <f>ROUND(SUMIF('DV-Bewegungsdaten'!B:B,Kategorien!A5113,'DV-Bewegungsdaten'!E:E),3)</f>
        <v>0</v>
      </c>
      <c r="AD5113" s="390">
        <f t="shared" si="1059"/>
        <v>0.2</v>
      </c>
      <c r="AE5113" s="390">
        <f t="shared" si="1059"/>
        <v>0.2</v>
      </c>
      <c r="AF5113" s="390">
        <f t="shared" si="1059"/>
        <v>0.2</v>
      </c>
      <c r="AG5113" s="390">
        <f t="shared" si="1059"/>
        <v>0.2</v>
      </c>
      <c r="AH5113" s="390">
        <f t="shared" si="1059"/>
        <v>0.2</v>
      </c>
      <c r="AI5113" s="390">
        <f t="shared" si="1059"/>
        <v>0.2</v>
      </c>
      <c r="AJ5113" s="390">
        <f t="shared" si="1059"/>
        <v>0.2</v>
      </c>
      <c r="AK5113" s="390">
        <f t="shared" si="1059"/>
        <v>0.2</v>
      </c>
      <c r="AL5113" s="390">
        <f t="shared" si="1059"/>
        <v>0.2</v>
      </c>
      <c r="AM5113" s="390">
        <f t="shared" si="1059"/>
        <v>0.2</v>
      </c>
      <c r="AN5113" s="390">
        <f t="shared" si="1059"/>
        <v>0.2</v>
      </c>
      <c r="AO5113" s="390">
        <f t="shared" si="1059"/>
        <v>0.2</v>
      </c>
    </row>
    <row r="5114" spans="1:41" ht="15" customHeight="1" x14ac:dyDescent="0.25">
      <c r="A5114" s="127" t="s">
        <v>6370</v>
      </c>
      <c r="B5114" s="125" t="s">
        <v>1487</v>
      </c>
      <c r="C5114" s="125" t="s">
        <v>6352</v>
      </c>
      <c r="D5114" s="125" t="s">
        <v>5606</v>
      </c>
      <c r="I5114" s="126"/>
      <c r="J5114" s="317"/>
      <c r="K5114" s="323">
        <f>ROUND(SUMIF('VGT-Bewegungsdaten'!B:B,A5114,'VGT-Bewegungsdaten'!C:C),3)</f>
        <v>0</v>
      </c>
      <c r="L5114" s="324">
        <f>ROUND(SUMIF('VGT-Bewegungsdaten'!B:B,$A5114,'VGT-Bewegungsdaten'!D:D),2)</f>
        <v>0</v>
      </c>
      <c r="N5114" s="376" t="s">
        <v>4931</v>
      </c>
      <c r="O5114" s="376" t="s">
        <v>4943</v>
      </c>
      <c r="P5114" s="326">
        <f>ROUND(SUMIF('AV-Bewegungsdaten'!B:B,A5114,'AV-Bewegungsdaten'!C:C),3)</f>
        <v>0</v>
      </c>
      <c r="Q5114" s="324">
        <f>ROUND(SUMIF('AV-Bewegungsdaten'!B:B,$A5114,'AV-Bewegungsdaten'!D:D),2)</f>
        <v>0</v>
      </c>
      <c r="T5114" s="327"/>
      <c r="U5114" s="326">
        <f>ROUND(SUMIF('DV-Bewegungsdaten'!B:B,Kategorien!A5114,'DV-Bewegungsdaten'!D:D),3)</f>
        <v>0</v>
      </c>
      <c r="V5114" s="324">
        <f>ROUND(SUMIF('DV-Bewegungsdaten'!B:B,Kategorien!A5114,'DV-Bewegungsdaten'!E:E),3)</f>
        <v>0</v>
      </c>
      <c r="AD5114" s="390">
        <f t="shared" si="1059"/>
        <v>0.2</v>
      </c>
      <c r="AE5114" s="390">
        <f t="shared" si="1059"/>
        <v>0.2</v>
      </c>
      <c r="AF5114" s="390">
        <f t="shared" si="1059"/>
        <v>0.2</v>
      </c>
      <c r="AG5114" s="390">
        <f t="shared" si="1059"/>
        <v>0.2</v>
      </c>
      <c r="AH5114" s="390">
        <f t="shared" si="1059"/>
        <v>0.2</v>
      </c>
      <c r="AI5114" s="390">
        <f t="shared" si="1059"/>
        <v>0.2</v>
      </c>
      <c r="AJ5114" s="390">
        <f t="shared" si="1059"/>
        <v>0.2</v>
      </c>
      <c r="AK5114" s="390">
        <f t="shared" si="1059"/>
        <v>0.2</v>
      </c>
      <c r="AL5114" s="390">
        <f t="shared" si="1059"/>
        <v>0.2</v>
      </c>
      <c r="AM5114" s="390">
        <f t="shared" si="1059"/>
        <v>0.2</v>
      </c>
      <c r="AN5114" s="390">
        <f t="shared" si="1059"/>
        <v>0.2</v>
      </c>
      <c r="AO5114" s="390">
        <f t="shared" si="1059"/>
        <v>0.2</v>
      </c>
    </row>
    <row r="5115" spans="1:41" ht="15" customHeight="1" x14ac:dyDescent="0.25">
      <c r="A5115" s="127" t="s">
        <v>6371</v>
      </c>
      <c r="B5115" s="125" t="s">
        <v>77</v>
      </c>
      <c r="C5115" s="125" t="s">
        <v>6352</v>
      </c>
      <c r="D5115" s="125" t="s">
        <v>5606</v>
      </c>
      <c r="I5115" s="126"/>
      <c r="J5115" s="317"/>
      <c r="K5115" s="323">
        <f>ROUND(SUMIF('VGT-Bewegungsdaten'!B:B,A5115,'VGT-Bewegungsdaten'!C:C),3)</f>
        <v>0</v>
      </c>
      <c r="L5115" s="324">
        <f>ROUND(SUMIF('VGT-Bewegungsdaten'!B:B,$A5115,'VGT-Bewegungsdaten'!D:D),2)</f>
        <v>0</v>
      </c>
      <c r="N5115" s="376" t="s">
        <v>4931</v>
      </c>
      <c r="O5115" s="376" t="s">
        <v>4944</v>
      </c>
      <c r="P5115" s="326">
        <f>ROUND(SUMIF('AV-Bewegungsdaten'!B:B,A5115,'AV-Bewegungsdaten'!C:C),3)</f>
        <v>0</v>
      </c>
      <c r="Q5115" s="324">
        <f>ROUND(SUMIF('AV-Bewegungsdaten'!B:B,$A5115,'AV-Bewegungsdaten'!D:D),2)</f>
        <v>0</v>
      </c>
      <c r="T5115" s="327"/>
      <c r="U5115" s="326">
        <f>ROUND(SUMIF('DV-Bewegungsdaten'!B:B,Kategorien!A5115,'DV-Bewegungsdaten'!D:D),3)</f>
        <v>0</v>
      </c>
      <c r="V5115" s="324">
        <f>ROUND(SUMIF('DV-Bewegungsdaten'!B:B,Kategorien!A5115,'DV-Bewegungsdaten'!E:E),3)</f>
        <v>0</v>
      </c>
      <c r="AD5115" s="390">
        <f t="shared" si="1059"/>
        <v>0.2</v>
      </c>
      <c r="AE5115" s="390">
        <f t="shared" si="1059"/>
        <v>0.2</v>
      </c>
      <c r="AF5115" s="390">
        <f t="shared" si="1059"/>
        <v>0.2</v>
      </c>
      <c r="AG5115" s="390">
        <f t="shared" si="1059"/>
        <v>0.2</v>
      </c>
      <c r="AH5115" s="390">
        <f t="shared" si="1059"/>
        <v>0.2</v>
      </c>
      <c r="AI5115" s="390">
        <f t="shared" si="1059"/>
        <v>0.2</v>
      </c>
      <c r="AJ5115" s="390">
        <f t="shared" si="1059"/>
        <v>0.2</v>
      </c>
      <c r="AK5115" s="390">
        <f t="shared" si="1059"/>
        <v>0.2</v>
      </c>
      <c r="AL5115" s="390">
        <f t="shared" si="1059"/>
        <v>0.2</v>
      </c>
      <c r="AM5115" s="390">
        <f t="shared" si="1059"/>
        <v>0.2</v>
      </c>
      <c r="AN5115" s="390">
        <f t="shared" si="1059"/>
        <v>0.2</v>
      </c>
      <c r="AO5115" s="390">
        <f t="shared" si="1059"/>
        <v>0.2</v>
      </c>
    </row>
    <row r="5116" spans="1:41" ht="15" customHeight="1" x14ac:dyDescent="0.25">
      <c r="A5116" s="127" t="s">
        <v>6372</v>
      </c>
      <c r="B5116" s="125" t="s">
        <v>2078</v>
      </c>
      <c r="C5116" s="125" t="s">
        <v>6352</v>
      </c>
      <c r="D5116" s="125" t="s">
        <v>5606</v>
      </c>
      <c r="I5116" s="126"/>
      <c r="J5116" s="317"/>
      <c r="K5116" s="323">
        <f>ROUND(SUMIF('VGT-Bewegungsdaten'!B:B,A5116,'VGT-Bewegungsdaten'!C:C),3)</f>
        <v>0</v>
      </c>
      <c r="L5116" s="324">
        <f>ROUND(SUMIF('VGT-Bewegungsdaten'!B:B,$A5116,'VGT-Bewegungsdaten'!D:D),2)</f>
        <v>0</v>
      </c>
      <c r="N5116" s="376" t="s">
        <v>4931</v>
      </c>
      <c r="O5116" s="376" t="s">
        <v>4945</v>
      </c>
      <c r="P5116" s="326">
        <f>ROUND(SUMIF('AV-Bewegungsdaten'!B:B,A5116,'AV-Bewegungsdaten'!C:C),3)</f>
        <v>0</v>
      </c>
      <c r="Q5116" s="324">
        <f>ROUND(SUMIF('AV-Bewegungsdaten'!B:B,$A5116,'AV-Bewegungsdaten'!D:D),2)</f>
        <v>0</v>
      </c>
      <c r="T5116" s="327"/>
      <c r="U5116" s="326">
        <f>ROUND(SUMIF('DV-Bewegungsdaten'!B:B,Kategorien!A5116,'DV-Bewegungsdaten'!D:D),3)</f>
        <v>0</v>
      </c>
      <c r="V5116" s="324">
        <f>ROUND(SUMIF('DV-Bewegungsdaten'!B:B,Kategorien!A5116,'DV-Bewegungsdaten'!E:E),3)</f>
        <v>0</v>
      </c>
      <c r="AD5116" s="390">
        <f>MAX(0)+0.2</f>
        <v>0.2</v>
      </c>
      <c r="AE5116" s="390">
        <f t="shared" si="1059"/>
        <v>0.2</v>
      </c>
      <c r="AF5116" s="390">
        <f t="shared" si="1059"/>
        <v>0.2</v>
      </c>
      <c r="AG5116" s="390">
        <f t="shared" si="1059"/>
        <v>0.2</v>
      </c>
      <c r="AH5116" s="390">
        <f t="shared" si="1059"/>
        <v>0.2</v>
      </c>
      <c r="AI5116" s="390">
        <f t="shared" si="1059"/>
        <v>0.2</v>
      </c>
      <c r="AJ5116" s="390">
        <f t="shared" si="1059"/>
        <v>0.2</v>
      </c>
      <c r="AK5116" s="390">
        <f t="shared" si="1059"/>
        <v>0.2</v>
      </c>
      <c r="AL5116" s="390">
        <f t="shared" si="1059"/>
        <v>0.2</v>
      </c>
      <c r="AM5116" s="390">
        <f t="shared" si="1059"/>
        <v>0.2</v>
      </c>
      <c r="AN5116" s="390">
        <f t="shared" si="1059"/>
        <v>0.2</v>
      </c>
      <c r="AO5116" s="390">
        <f t="shared" si="1059"/>
        <v>0.2</v>
      </c>
    </row>
    <row r="5117" spans="1:41" ht="15" customHeight="1" x14ac:dyDescent="0.25">
      <c r="A5117" s="127" t="s">
        <v>6373</v>
      </c>
      <c r="B5117" s="125" t="s">
        <v>2079</v>
      </c>
      <c r="C5117" s="125" t="s">
        <v>6352</v>
      </c>
      <c r="D5117" s="125" t="s">
        <v>5606</v>
      </c>
      <c r="I5117" s="126"/>
      <c r="J5117" s="317"/>
      <c r="K5117" s="323">
        <f>ROUND(SUMIF('VGT-Bewegungsdaten'!B:B,A5117,'VGT-Bewegungsdaten'!C:C),3)</f>
        <v>0</v>
      </c>
      <c r="L5117" s="324">
        <f>ROUND(SUMIF('VGT-Bewegungsdaten'!B:B,$A5117,'VGT-Bewegungsdaten'!D:D),2)</f>
        <v>0</v>
      </c>
      <c r="N5117" s="376" t="s">
        <v>4931</v>
      </c>
      <c r="O5117" s="376" t="s">
        <v>4946</v>
      </c>
      <c r="P5117" s="326">
        <f>ROUND(SUMIF('AV-Bewegungsdaten'!B:B,A5117,'AV-Bewegungsdaten'!C:C),3)</f>
        <v>0</v>
      </c>
      <c r="Q5117" s="324">
        <f>ROUND(SUMIF('AV-Bewegungsdaten'!B:B,$A5117,'AV-Bewegungsdaten'!D:D),2)</f>
        <v>0</v>
      </c>
      <c r="T5117" s="327"/>
      <c r="U5117" s="326">
        <f>ROUND(SUMIF('DV-Bewegungsdaten'!B:B,Kategorien!A5117,'DV-Bewegungsdaten'!D:D),3)</f>
        <v>0</v>
      </c>
      <c r="V5117" s="324">
        <f>ROUND(SUMIF('DV-Bewegungsdaten'!B:B,Kategorien!A5117,'DV-Bewegungsdaten'!E:E),3)</f>
        <v>0</v>
      </c>
      <c r="AD5117" s="390">
        <f>MAX(0)+0.4</f>
        <v>0.4</v>
      </c>
      <c r="AE5117" s="390">
        <f t="shared" ref="AE5117:AO5121" si="1060">MAX(0)+0.4</f>
        <v>0.4</v>
      </c>
      <c r="AF5117" s="390">
        <f t="shared" si="1060"/>
        <v>0.4</v>
      </c>
      <c r="AG5117" s="390">
        <f t="shared" si="1060"/>
        <v>0.4</v>
      </c>
      <c r="AH5117" s="390">
        <f t="shared" si="1060"/>
        <v>0.4</v>
      </c>
      <c r="AI5117" s="390">
        <f t="shared" si="1060"/>
        <v>0.4</v>
      </c>
      <c r="AJ5117" s="390">
        <f t="shared" si="1060"/>
        <v>0.4</v>
      </c>
      <c r="AK5117" s="390">
        <f t="shared" si="1060"/>
        <v>0.4</v>
      </c>
      <c r="AL5117" s="390">
        <f t="shared" si="1060"/>
        <v>0.4</v>
      </c>
      <c r="AM5117" s="390">
        <f t="shared" si="1060"/>
        <v>0.4</v>
      </c>
      <c r="AN5117" s="390">
        <f t="shared" si="1060"/>
        <v>0.4</v>
      </c>
      <c r="AO5117" s="390">
        <f t="shared" si="1060"/>
        <v>0.4</v>
      </c>
    </row>
    <row r="5118" spans="1:41" ht="15" customHeight="1" x14ac:dyDescent="0.25">
      <c r="A5118" s="127" t="s">
        <v>6374</v>
      </c>
      <c r="B5118" s="125" t="s">
        <v>152</v>
      </c>
      <c r="C5118" s="125" t="s">
        <v>6352</v>
      </c>
      <c r="D5118" s="125" t="s">
        <v>5606</v>
      </c>
      <c r="I5118" s="126"/>
      <c r="J5118" s="317"/>
      <c r="K5118" s="323">
        <f>ROUND(SUMIF('VGT-Bewegungsdaten'!B:B,A5118,'VGT-Bewegungsdaten'!C:C),3)</f>
        <v>0</v>
      </c>
      <c r="L5118" s="324">
        <f>ROUND(SUMIF('VGT-Bewegungsdaten'!B:B,$A5118,'VGT-Bewegungsdaten'!D:D),2)</f>
        <v>0</v>
      </c>
      <c r="N5118" s="376" t="s">
        <v>4931</v>
      </c>
      <c r="O5118" s="376" t="s">
        <v>4947</v>
      </c>
      <c r="P5118" s="326">
        <f>ROUND(SUMIF('AV-Bewegungsdaten'!B:B,A5118,'AV-Bewegungsdaten'!C:C),3)</f>
        <v>0</v>
      </c>
      <c r="Q5118" s="324">
        <f>ROUND(SUMIF('AV-Bewegungsdaten'!B:B,$A5118,'AV-Bewegungsdaten'!D:D),2)</f>
        <v>0</v>
      </c>
      <c r="T5118" s="327"/>
      <c r="U5118" s="326">
        <f>ROUND(SUMIF('DV-Bewegungsdaten'!B:B,Kategorien!A5118,'DV-Bewegungsdaten'!D:D),3)</f>
        <v>0</v>
      </c>
      <c r="V5118" s="324">
        <f>ROUND(SUMIF('DV-Bewegungsdaten'!B:B,Kategorien!A5118,'DV-Bewegungsdaten'!E:E),3)</f>
        <v>0</v>
      </c>
      <c r="AD5118" s="390">
        <f t="shared" ref="AD5118:AD5121" si="1061">MAX(0)+0.4</f>
        <v>0.4</v>
      </c>
      <c r="AE5118" s="390">
        <f t="shared" si="1060"/>
        <v>0.4</v>
      </c>
      <c r="AF5118" s="390">
        <f t="shared" si="1060"/>
        <v>0.4</v>
      </c>
      <c r="AG5118" s="390">
        <f t="shared" si="1060"/>
        <v>0.4</v>
      </c>
      <c r="AH5118" s="390">
        <f t="shared" si="1060"/>
        <v>0.4</v>
      </c>
      <c r="AI5118" s="390">
        <f t="shared" si="1060"/>
        <v>0.4</v>
      </c>
      <c r="AJ5118" s="390">
        <f t="shared" si="1060"/>
        <v>0.4</v>
      </c>
      <c r="AK5118" s="390">
        <f t="shared" si="1060"/>
        <v>0.4</v>
      </c>
      <c r="AL5118" s="390">
        <f t="shared" si="1060"/>
        <v>0.4</v>
      </c>
      <c r="AM5118" s="390">
        <f t="shared" si="1060"/>
        <v>0.4</v>
      </c>
      <c r="AN5118" s="390">
        <f t="shared" si="1060"/>
        <v>0.4</v>
      </c>
      <c r="AO5118" s="390">
        <f t="shared" si="1060"/>
        <v>0.4</v>
      </c>
    </row>
    <row r="5119" spans="1:41" ht="15" customHeight="1" x14ac:dyDescent="0.25">
      <c r="A5119" s="127" t="s">
        <v>6375</v>
      </c>
      <c r="B5119" s="125" t="s">
        <v>159</v>
      </c>
      <c r="C5119" s="125" t="s">
        <v>6352</v>
      </c>
      <c r="D5119" s="125" t="s">
        <v>5606</v>
      </c>
      <c r="I5119" s="126"/>
      <c r="J5119" s="317"/>
      <c r="K5119" s="323">
        <f>ROUND(SUMIF('VGT-Bewegungsdaten'!B:B,A5119,'VGT-Bewegungsdaten'!C:C),3)</f>
        <v>0</v>
      </c>
      <c r="L5119" s="324">
        <f>ROUND(SUMIF('VGT-Bewegungsdaten'!B:B,$A5119,'VGT-Bewegungsdaten'!D:D),2)</f>
        <v>0</v>
      </c>
      <c r="N5119" s="376" t="s">
        <v>4931</v>
      </c>
      <c r="O5119" s="376" t="s">
        <v>4948</v>
      </c>
      <c r="P5119" s="326">
        <f>ROUND(SUMIF('AV-Bewegungsdaten'!B:B,A5119,'AV-Bewegungsdaten'!C:C),3)</f>
        <v>0</v>
      </c>
      <c r="Q5119" s="324">
        <f>ROUND(SUMIF('AV-Bewegungsdaten'!B:B,$A5119,'AV-Bewegungsdaten'!D:D),2)</f>
        <v>0</v>
      </c>
      <c r="T5119" s="327"/>
      <c r="U5119" s="326">
        <f>ROUND(SUMIF('DV-Bewegungsdaten'!B:B,Kategorien!A5119,'DV-Bewegungsdaten'!D:D),3)</f>
        <v>0</v>
      </c>
      <c r="V5119" s="324">
        <f>ROUND(SUMIF('DV-Bewegungsdaten'!B:B,Kategorien!A5119,'DV-Bewegungsdaten'!E:E),3)</f>
        <v>0</v>
      </c>
      <c r="AD5119" s="390">
        <f t="shared" si="1061"/>
        <v>0.4</v>
      </c>
      <c r="AE5119" s="390">
        <f t="shared" si="1060"/>
        <v>0.4</v>
      </c>
      <c r="AF5119" s="390">
        <f t="shared" si="1060"/>
        <v>0.4</v>
      </c>
      <c r="AG5119" s="390">
        <f t="shared" si="1060"/>
        <v>0.4</v>
      </c>
      <c r="AH5119" s="390">
        <f t="shared" si="1060"/>
        <v>0.4</v>
      </c>
      <c r="AI5119" s="390">
        <f t="shared" si="1060"/>
        <v>0.4</v>
      </c>
      <c r="AJ5119" s="390">
        <f t="shared" si="1060"/>
        <v>0.4</v>
      </c>
      <c r="AK5119" s="390">
        <f t="shared" si="1060"/>
        <v>0.4</v>
      </c>
      <c r="AL5119" s="390">
        <f t="shared" si="1060"/>
        <v>0.4</v>
      </c>
      <c r="AM5119" s="390">
        <f t="shared" si="1060"/>
        <v>0.4</v>
      </c>
      <c r="AN5119" s="390">
        <f t="shared" si="1060"/>
        <v>0.4</v>
      </c>
      <c r="AO5119" s="390">
        <f t="shared" si="1060"/>
        <v>0.4</v>
      </c>
    </row>
    <row r="5120" spans="1:41" ht="15" customHeight="1" x14ac:dyDescent="0.25">
      <c r="A5120" s="127" t="s">
        <v>6376</v>
      </c>
      <c r="B5120" s="125" t="s">
        <v>2080</v>
      </c>
      <c r="C5120" s="125" t="s">
        <v>6352</v>
      </c>
      <c r="D5120" s="125" t="s">
        <v>5606</v>
      </c>
      <c r="I5120" s="126"/>
      <c r="J5120" s="317"/>
      <c r="K5120" s="323">
        <f>ROUND(SUMIF('VGT-Bewegungsdaten'!B:B,A5120,'VGT-Bewegungsdaten'!C:C),3)</f>
        <v>0</v>
      </c>
      <c r="L5120" s="324">
        <f>ROUND(SUMIF('VGT-Bewegungsdaten'!B:B,$A5120,'VGT-Bewegungsdaten'!D:D),2)</f>
        <v>0</v>
      </c>
      <c r="N5120" s="376" t="s">
        <v>4931</v>
      </c>
      <c r="O5120" s="376" t="s">
        <v>4949</v>
      </c>
      <c r="P5120" s="326">
        <f>ROUND(SUMIF('AV-Bewegungsdaten'!B:B,A5120,'AV-Bewegungsdaten'!C:C),3)</f>
        <v>0</v>
      </c>
      <c r="Q5120" s="324">
        <f>ROUND(SUMIF('AV-Bewegungsdaten'!B:B,$A5120,'AV-Bewegungsdaten'!D:D),2)</f>
        <v>0</v>
      </c>
      <c r="T5120" s="327"/>
      <c r="U5120" s="326">
        <f>ROUND(SUMIF('DV-Bewegungsdaten'!B:B,Kategorien!A5120,'DV-Bewegungsdaten'!D:D),3)</f>
        <v>0</v>
      </c>
      <c r="V5120" s="324">
        <f>ROUND(SUMIF('DV-Bewegungsdaten'!B:B,Kategorien!A5120,'DV-Bewegungsdaten'!E:E),3)</f>
        <v>0</v>
      </c>
      <c r="AD5120" s="390">
        <f t="shared" si="1061"/>
        <v>0.4</v>
      </c>
      <c r="AE5120" s="390">
        <f t="shared" si="1060"/>
        <v>0.4</v>
      </c>
      <c r="AF5120" s="390">
        <f t="shared" si="1060"/>
        <v>0.4</v>
      </c>
      <c r="AG5120" s="390">
        <f t="shared" si="1060"/>
        <v>0.4</v>
      </c>
      <c r="AH5120" s="390">
        <f t="shared" si="1060"/>
        <v>0.4</v>
      </c>
      <c r="AI5120" s="390">
        <f t="shared" si="1060"/>
        <v>0.4</v>
      </c>
      <c r="AJ5120" s="390">
        <f t="shared" si="1060"/>
        <v>0.4</v>
      </c>
      <c r="AK5120" s="390">
        <f t="shared" si="1060"/>
        <v>0.4</v>
      </c>
      <c r="AL5120" s="390">
        <f t="shared" si="1060"/>
        <v>0.4</v>
      </c>
      <c r="AM5120" s="390">
        <f t="shared" si="1060"/>
        <v>0.4</v>
      </c>
      <c r="AN5120" s="390">
        <f t="shared" si="1060"/>
        <v>0.4</v>
      </c>
      <c r="AO5120" s="390">
        <f t="shared" si="1060"/>
        <v>0.4</v>
      </c>
    </row>
    <row r="5121" spans="1:41" ht="15" customHeight="1" x14ac:dyDescent="0.25">
      <c r="A5121" s="127" t="s">
        <v>6377</v>
      </c>
      <c r="B5121" s="125" t="s">
        <v>169</v>
      </c>
      <c r="C5121" s="125" t="s">
        <v>6352</v>
      </c>
      <c r="D5121" s="125" t="s">
        <v>5606</v>
      </c>
      <c r="I5121" s="126"/>
      <c r="J5121" s="317"/>
      <c r="K5121" s="323">
        <f>ROUND(SUMIF('VGT-Bewegungsdaten'!B:B,A5121,'VGT-Bewegungsdaten'!C:C),3)</f>
        <v>0</v>
      </c>
      <c r="L5121" s="324">
        <f>ROUND(SUMIF('VGT-Bewegungsdaten'!B:B,$A5121,'VGT-Bewegungsdaten'!D:D),2)</f>
        <v>0</v>
      </c>
      <c r="N5121" s="376" t="s">
        <v>4931</v>
      </c>
      <c r="O5121" s="376" t="s">
        <v>4950</v>
      </c>
      <c r="P5121" s="326">
        <f>ROUND(SUMIF('AV-Bewegungsdaten'!B:B,A5121,'AV-Bewegungsdaten'!C:C),3)</f>
        <v>0</v>
      </c>
      <c r="Q5121" s="324">
        <f>ROUND(SUMIF('AV-Bewegungsdaten'!B:B,$A5121,'AV-Bewegungsdaten'!D:D),2)</f>
        <v>0</v>
      </c>
      <c r="T5121" s="327"/>
      <c r="U5121" s="326">
        <f>ROUND(SUMIF('DV-Bewegungsdaten'!B:B,Kategorien!A5121,'DV-Bewegungsdaten'!D:D),3)</f>
        <v>0</v>
      </c>
      <c r="V5121" s="324">
        <f>ROUND(SUMIF('DV-Bewegungsdaten'!B:B,Kategorien!A5121,'DV-Bewegungsdaten'!E:E),3)</f>
        <v>0</v>
      </c>
      <c r="AD5121" s="390">
        <f t="shared" si="1061"/>
        <v>0.4</v>
      </c>
      <c r="AE5121" s="390">
        <f t="shared" si="1060"/>
        <v>0.4</v>
      </c>
      <c r="AF5121" s="390">
        <f t="shared" si="1060"/>
        <v>0.4</v>
      </c>
      <c r="AG5121" s="390">
        <f t="shared" si="1060"/>
        <v>0.4</v>
      </c>
      <c r="AH5121" s="390">
        <f t="shared" si="1060"/>
        <v>0.4</v>
      </c>
      <c r="AI5121" s="390">
        <f t="shared" si="1060"/>
        <v>0.4</v>
      </c>
      <c r="AJ5121" s="390">
        <f t="shared" si="1060"/>
        <v>0.4</v>
      </c>
      <c r="AK5121" s="390">
        <f t="shared" si="1060"/>
        <v>0.4</v>
      </c>
      <c r="AL5121" s="390">
        <f t="shared" si="1060"/>
        <v>0.4</v>
      </c>
      <c r="AM5121" s="390">
        <f t="shared" si="1060"/>
        <v>0.4</v>
      </c>
      <c r="AN5121" s="390">
        <f t="shared" si="1060"/>
        <v>0.4</v>
      </c>
      <c r="AO5121" s="390">
        <f t="shared" si="1060"/>
        <v>0.4</v>
      </c>
    </row>
    <row r="5122" spans="1:41" ht="15" customHeight="1" x14ac:dyDescent="0.25">
      <c r="A5122" s="127" t="s">
        <v>5618</v>
      </c>
      <c r="B5122" s="125" t="s">
        <v>169</v>
      </c>
      <c r="C5122" s="125" t="s">
        <v>6353</v>
      </c>
      <c r="D5122" s="125" t="s">
        <v>5606</v>
      </c>
      <c r="E5122" s="125" t="s">
        <v>4893</v>
      </c>
      <c r="F5122" s="126">
        <v>0</v>
      </c>
      <c r="I5122" s="126"/>
      <c r="J5122" s="317"/>
      <c r="K5122" s="323">
        <f>ROUND(SUMIF('VGT-Bewegungsdaten'!B:B,A5122,'VGT-Bewegungsdaten'!C:C),3)</f>
        <v>0</v>
      </c>
      <c r="N5122" s="376" t="s">
        <v>4929</v>
      </c>
      <c r="O5122" s="376" t="s">
        <v>4962</v>
      </c>
      <c r="P5122" s="326">
        <f>ROUND(SUMIF('AV-Bewegungsdaten'!B:B,A5122,'AV-Bewegungsdaten'!C:C),3)</f>
        <v>0</v>
      </c>
      <c r="T5122" s="327"/>
      <c r="U5122" s="326">
        <f>ROUND(SUMIF('DV-Bewegungsdaten'!B:B,Kategorien!A5122,'DV-Bewegungsdaten'!D:D),3)</f>
        <v>0</v>
      </c>
      <c r="AK5122" s="390"/>
    </row>
    <row r="5123" spans="1:41" ht="15" customHeight="1" x14ac:dyDescent="0.25">
      <c r="A5123" s="127" t="s">
        <v>5619</v>
      </c>
      <c r="B5123" s="125" t="s">
        <v>2076</v>
      </c>
      <c r="C5123" s="125" t="s">
        <v>6353</v>
      </c>
      <c r="D5123" s="125" t="s">
        <v>5620</v>
      </c>
      <c r="I5123" s="126"/>
      <c r="J5123" s="317"/>
      <c r="K5123" s="323">
        <f>ROUND(SUMIF('VGT-Bewegungsdaten'!B:B,A5123,'VGT-Bewegungsdaten'!C:C),3)</f>
        <v>0</v>
      </c>
      <c r="L5123" s="324">
        <f>ROUND(SUMIF('VGT-Bewegungsdaten'!B:B,$A5123,'VGT-Bewegungsdaten'!D:D),2)</f>
        <v>0</v>
      </c>
      <c r="N5123" s="376" t="s">
        <v>4931</v>
      </c>
      <c r="O5123" s="376" t="s">
        <v>4939</v>
      </c>
      <c r="P5123" s="326">
        <f>ROUND(SUMIF('AV-Bewegungsdaten'!B:B,A5123,'AV-Bewegungsdaten'!C:C),3)</f>
        <v>0</v>
      </c>
      <c r="Q5123" s="324">
        <f>ROUND(SUMIF('AV-Bewegungsdaten'!B:B,$A5123,'AV-Bewegungsdaten'!D:D),2)</f>
        <v>0</v>
      </c>
      <c r="T5123" s="327"/>
      <c r="U5123" s="326">
        <f>ROUND(SUMIF('DV-Bewegungsdaten'!B:B,Kategorien!A5123,'DV-Bewegungsdaten'!D:D),3)</f>
        <v>0</v>
      </c>
      <c r="V5123" s="324">
        <f>ROUND(SUMIF('DV-Bewegungsdaten'!B:B,Kategorien!A5123,'DV-Bewegungsdaten'!E:E),3)</f>
        <v>0</v>
      </c>
      <c r="AD5123" s="390">
        <f t="shared" ref="AD5123:AO5129" si="1062">MAX(0,$G5123-AR$9)</f>
        <v>0</v>
      </c>
      <c r="AE5123" s="390">
        <f t="shared" si="1062"/>
        <v>0</v>
      </c>
      <c r="AF5123" s="390">
        <f t="shared" si="1062"/>
        <v>0</v>
      </c>
      <c r="AG5123" s="390">
        <f t="shared" si="1062"/>
        <v>0</v>
      </c>
      <c r="AH5123" s="390">
        <f t="shared" si="1062"/>
        <v>0</v>
      </c>
      <c r="AI5123" s="390">
        <f t="shared" si="1062"/>
        <v>0</v>
      </c>
      <c r="AJ5123" s="390">
        <f t="shared" si="1062"/>
        <v>0</v>
      </c>
      <c r="AK5123" s="390">
        <f t="shared" si="1062"/>
        <v>0</v>
      </c>
      <c r="AL5123" s="390">
        <f t="shared" si="1062"/>
        <v>0</v>
      </c>
      <c r="AM5123" s="390">
        <f t="shared" si="1062"/>
        <v>0</v>
      </c>
      <c r="AN5123" s="390">
        <f t="shared" si="1062"/>
        <v>0</v>
      </c>
      <c r="AO5123" s="390">
        <f t="shared" si="1062"/>
        <v>0</v>
      </c>
    </row>
    <row r="5124" spans="1:41" ht="15" customHeight="1" x14ac:dyDescent="0.25">
      <c r="A5124" s="127" t="s">
        <v>5621</v>
      </c>
      <c r="B5124" s="125" t="s">
        <v>2077</v>
      </c>
      <c r="C5124" s="125" t="s">
        <v>6353</v>
      </c>
      <c r="D5124" s="125" t="s">
        <v>5620</v>
      </c>
      <c r="I5124" s="126"/>
      <c r="J5124" s="317"/>
      <c r="K5124" s="323">
        <f>ROUND(SUMIF('VGT-Bewegungsdaten'!B:B,A5124,'VGT-Bewegungsdaten'!C:C),3)</f>
        <v>0</v>
      </c>
      <c r="L5124" s="324">
        <f>ROUND(SUMIF('VGT-Bewegungsdaten'!B:B,$A5124,'VGT-Bewegungsdaten'!D:D),2)</f>
        <v>0</v>
      </c>
      <c r="N5124" s="376" t="s">
        <v>4931</v>
      </c>
      <c r="O5124" s="376" t="s">
        <v>4940</v>
      </c>
      <c r="P5124" s="326">
        <f>ROUND(SUMIF('AV-Bewegungsdaten'!B:B,A5124,'AV-Bewegungsdaten'!C:C),3)</f>
        <v>0</v>
      </c>
      <c r="Q5124" s="324">
        <f>ROUND(SUMIF('AV-Bewegungsdaten'!B:B,$A5124,'AV-Bewegungsdaten'!D:D),2)</f>
        <v>0</v>
      </c>
      <c r="T5124" s="327"/>
      <c r="U5124" s="326">
        <f>ROUND(SUMIF('DV-Bewegungsdaten'!B:B,Kategorien!A5124,'DV-Bewegungsdaten'!D:D),3)</f>
        <v>0</v>
      </c>
      <c r="V5124" s="324">
        <f>ROUND(SUMIF('DV-Bewegungsdaten'!B:B,Kategorien!A5124,'DV-Bewegungsdaten'!E:E),3)</f>
        <v>0</v>
      </c>
      <c r="AD5124" s="390">
        <f t="shared" si="1062"/>
        <v>0</v>
      </c>
      <c r="AE5124" s="390">
        <f t="shared" si="1062"/>
        <v>0</v>
      </c>
      <c r="AF5124" s="390">
        <f t="shared" si="1062"/>
        <v>0</v>
      </c>
      <c r="AG5124" s="390">
        <f t="shared" si="1062"/>
        <v>0</v>
      </c>
      <c r="AH5124" s="390">
        <f t="shared" si="1062"/>
        <v>0</v>
      </c>
      <c r="AI5124" s="390">
        <f t="shared" si="1062"/>
        <v>0</v>
      </c>
      <c r="AJ5124" s="390">
        <f t="shared" si="1062"/>
        <v>0</v>
      </c>
      <c r="AK5124" s="390">
        <f t="shared" si="1062"/>
        <v>0</v>
      </c>
      <c r="AL5124" s="390">
        <f t="shared" si="1062"/>
        <v>0</v>
      </c>
      <c r="AM5124" s="390">
        <f t="shared" si="1062"/>
        <v>0</v>
      </c>
      <c r="AN5124" s="390">
        <f t="shared" si="1062"/>
        <v>0</v>
      </c>
      <c r="AO5124" s="390">
        <f t="shared" si="1062"/>
        <v>0</v>
      </c>
    </row>
    <row r="5125" spans="1:41" ht="15" customHeight="1" x14ac:dyDescent="0.25">
      <c r="A5125" s="127" t="s">
        <v>5622</v>
      </c>
      <c r="B5125" s="125" t="s">
        <v>990</v>
      </c>
      <c r="C5125" s="125" t="s">
        <v>6353</v>
      </c>
      <c r="D5125" s="125" t="s">
        <v>5620</v>
      </c>
      <c r="I5125" s="126"/>
      <c r="J5125" s="317"/>
      <c r="K5125" s="323">
        <f>ROUND(SUMIF('VGT-Bewegungsdaten'!B:B,A5125,'VGT-Bewegungsdaten'!C:C),3)</f>
        <v>0</v>
      </c>
      <c r="L5125" s="324">
        <f>ROUND(SUMIF('VGT-Bewegungsdaten'!B:B,$A5125,'VGT-Bewegungsdaten'!D:D),2)</f>
        <v>0</v>
      </c>
      <c r="N5125" s="376" t="s">
        <v>4931</v>
      </c>
      <c r="O5125" s="376" t="s">
        <v>4941</v>
      </c>
      <c r="P5125" s="326">
        <f>ROUND(SUMIF('AV-Bewegungsdaten'!B:B,A5125,'AV-Bewegungsdaten'!C:C),3)</f>
        <v>0</v>
      </c>
      <c r="Q5125" s="324">
        <f>ROUND(SUMIF('AV-Bewegungsdaten'!B:B,$A5125,'AV-Bewegungsdaten'!D:D),2)</f>
        <v>0</v>
      </c>
      <c r="T5125" s="327"/>
      <c r="U5125" s="326">
        <f>ROUND(SUMIF('DV-Bewegungsdaten'!B:B,Kategorien!A5125,'DV-Bewegungsdaten'!D:D),3)</f>
        <v>0</v>
      </c>
      <c r="V5125" s="324">
        <f>ROUND(SUMIF('DV-Bewegungsdaten'!B:B,Kategorien!A5125,'DV-Bewegungsdaten'!E:E),3)</f>
        <v>0</v>
      </c>
      <c r="AD5125" s="390">
        <f t="shared" si="1062"/>
        <v>0</v>
      </c>
      <c r="AE5125" s="390">
        <f t="shared" si="1062"/>
        <v>0</v>
      </c>
      <c r="AF5125" s="390">
        <f t="shared" si="1062"/>
        <v>0</v>
      </c>
      <c r="AG5125" s="390">
        <f t="shared" si="1062"/>
        <v>0</v>
      </c>
      <c r="AH5125" s="390">
        <f t="shared" si="1062"/>
        <v>0</v>
      </c>
      <c r="AI5125" s="390">
        <f t="shared" si="1062"/>
        <v>0</v>
      </c>
      <c r="AJ5125" s="390">
        <f t="shared" si="1062"/>
        <v>0</v>
      </c>
      <c r="AK5125" s="390">
        <f t="shared" si="1062"/>
        <v>0</v>
      </c>
      <c r="AL5125" s="390">
        <f t="shared" si="1062"/>
        <v>0</v>
      </c>
      <c r="AM5125" s="390">
        <f t="shared" si="1062"/>
        <v>0</v>
      </c>
      <c r="AN5125" s="390">
        <f t="shared" si="1062"/>
        <v>0</v>
      </c>
      <c r="AO5125" s="390">
        <f t="shared" si="1062"/>
        <v>0</v>
      </c>
    </row>
    <row r="5126" spans="1:41" ht="15" customHeight="1" x14ac:dyDescent="0.25">
      <c r="A5126" s="127" t="s">
        <v>5623</v>
      </c>
      <c r="B5126" s="125" t="s">
        <v>1474</v>
      </c>
      <c r="C5126" s="125" t="s">
        <v>6353</v>
      </c>
      <c r="D5126" s="125" t="s">
        <v>5620</v>
      </c>
      <c r="I5126" s="126"/>
      <c r="J5126" s="317"/>
      <c r="K5126" s="323">
        <f>ROUND(SUMIF('VGT-Bewegungsdaten'!B:B,A5126,'VGT-Bewegungsdaten'!C:C),3)</f>
        <v>0</v>
      </c>
      <c r="L5126" s="324">
        <f>ROUND(SUMIF('VGT-Bewegungsdaten'!B:B,$A5126,'VGT-Bewegungsdaten'!D:D),2)</f>
        <v>0</v>
      </c>
      <c r="N5126" s="376" t="s">
        <v>4931</v>
      </c>
      <c r="O5126" s="376" t="s">
        <v>4942</v>
      </c>
      <c r="P5126" s="326">
        <f>ROUND(SUMIF('AV-Bewegungsdaten'!B:B,A5126,'AV-Bewegungsdaten'!C:C),3)</f>
        <v>0</v>
      </c>
      <c r="Q5126" s="324">
        <f>ROUND(SUMIF('AV-Bewegungsdaten'!B:B,$A5126,'AV-Bewegungsdaten'!D:D),2)</f>
        <v>0</v>
      </c>
      <c r="T5126" s="327"/>
      <c r="U5126" s="326">
        <f>ROUND(SUMIF('DV-Bewegungsdaten'!B:B,Kategorien!A5126,'DV-Bewegungsdaten'!D:D),3)</f>
        <v>0</v>
      </c>
      <c r="V5126" s="324">
        <f>ROUND(SUMIF('DV-Bewegungsdaten'!B:B,Kategorien!A5126,'DV-Bewegungsdaten'!E:E),3)</f>
        <v>0</v>
      </c>
      <c r="AD5126" s="390">
        <f t="shared" si="1062"/>
        <v>0</v>
      </c>
      <c r="AE5126" s="390">
        <f t="shared" si="1062"/>
        <v>0</v>
      </c>
      <c r="AF5126" s="390">
        <f t="shared" si="1062"/>
        <v>0</v>
      </c>
      <c r="AG5126" s="390">
        <f t="shared" si="1062"/>
        <v>0</v>
      </c>
      <c r="AH5126" s="390">
        <f t="shared" si="1062"/>
        <v>0</v>
      </c>
      <c r="AI5126" s="390">
        <f t="shared" si="1062"/>
        <v>0</v>
      </c>
      <c r="AJ5126" s="390">
        <f t="shared" si="1062"/>
        <v>0</v>
      </c>
      <c r="AK5126" s="390">
        <f t="shared" si="1062"/>
        <v>0</v>
      </c>
      <c r="AL5126" s="390">
        <f t="shared" si="1062"/>
        <v>0</v>
      </c>
      <c r="AM5126" s="390">
        <f t="shared" si="1062"/>
        <v>0</v>
      </c>
      <c r="AN5126" s="390">
        <f t="shared" si="1062"/>
        <v>0</v>
      </c>
      <c r="AO5126" s="390">
        <f t="shared" si="1062"/>
        <v>0</v>
      </c>
    </row>
    <row r="5127" spans="1:41" ht="15" customHeight="1" x14ac:dyDescent="0.25">
      <c r="A5127" s="127" t="s">
        <v>5624</v>
      </c>
      <c r="B5127" s="125" t="s">
        <v>1487</v>
      </c>
      <c r="C5127" s="125" t="s">
        <v>6353</v>
      </c>
      <c r="D5127" s="125" t="s">
        <v>5620</v>
      </c>
      <c r="I5127" s="126"/>
      <c r="J5127" s="317"/>
      <c r="K5127" s="323">
        <f>ROUND(SUMIF('VGT-Bewegungsdaten'!B:B,A5127,'VGT-Bewegungsdaten'!C:C),3)</f>
        <v>0</v>
      </c>
      <c r="L5127" s="324">
        <f>ROUND(SUMIF('VGT-Bewegungsdaten'!B:B,$A5127,'VGT-Bewegungsdaten'!D:D),2)</f>
        <v>0</v>
      </c>
      <c r="N5127" s="376" t="s">
        <v>4931</v>
      </c>
      <c r="O5127" s="376" t="s">
        <v>4943</v>
      </c>
      <c r="P5127" s="326">
        <f>ROUND(SUMIF('AV-Bewegungsdaten'!B:B,A5127,'AV-Bewegungsdaten'!C:C),3)</f>
        <v>0</v>
      </c>
      <c r="Q5127" s="324">
        <f>ROUND(SUMIF('AV-Bewegungsdaten'!B:B,$A5127,'AV-Bewegungsdaten'!D:D),2)</f>
        <v>0</v>
      </c>
      <c r="T5127" s="327"/>
      <c r="U5127" s="326">
        <f>ROUND(SUMIF('DV-Bewegungsdaten'!B:B,Kategorien!A5127,'DV-Bewegungsdaten'!D:D),3)</f>
        <v>0</v>
      </c>
      <c r="V5127" s="324">
        <f>ROUND(SUMIF('DV-Bewegungsdaten'!B:B,Kategorien!A5127,'DV-Bewegungsdaten'!E:E),3)</f>
        <v>0</v>
      </c>
      <c r="AD5127" s="390">
        <f t="shared" si="1062"/>
        <v>0</v>
      </c>
      <c r="AE5127" s="390">
        <f t="shared" si="1062"/>
        <v>0</v>
      </c>
      <c r="AF5127" s="390">
        <f t="shared" si="1062"/>
        <v>0</v>
      </c>
      <c r="AG5127" s="390">
        <f t="shared" si="1062"/>
        <v>0</v>
      </c>
      <c r="AH5127" s="390">
        <f t="shared" si="1062"/>
        <v>0</v>
      </c>
      <c r="AI5127" s="390">
        <f t="shared" si="1062"/>
        <v>0</v>
      </c>
      <c r="AJ5127" s="390">
        <f t="shared" si="1062"/>
        <v>0</v>
      </c>
      <c r="AK5127" s="390">
        <f t="shared" si="1062"/>
        <v>0</v>
      </c>
      <c r="AL5127" s="390">
        <f t="shared" si="1062"/>
        <v>0</v>
      </c>
      <c r="AM5127" s="390">
        <f t="shared" si="1062"/>
        <v>0</v>
      </c>
      <c r="AN5127" s="390">
        <f t="shared" si="1062"/>
        <v>0</v>
      </c>
      <c r="AO5127" s="390">
        <f t="shared" si="1062"/>
        <v>0</v>
      </c>
    </row>
    <row r="5128" spans="1:41" ht="15" customHeight="1" x14ac:dyDescent="0.25">
      <c r="A5128" s="127" t="s">
        <v>5625</v>
      </c>
      <c r="B5128" s="125" t="s">
        <v>77</v>
      </c>
      <c r="C5128" s="125" t="s">
        <v>6353</v>
      </c>
      <c r="D5128" s="125" t="s">
        <v>5620</v>
      </c>
      <c r="I5128" s="126"/>
      <c r="J5128" s="317"/>
      <c r="K5128" s="323">
        <f>ROUND(SUMIF('VGT-Bewegungsdaten'!B:B,A5128,'VGT-Bewegungsdaten'!C:C),3)</f>
        <v>0</v>
      </c>
      <c r="L5128" s="324">
        <f>ROUND(SUMIF('VGT-Bewegungsdaten'!B:B,$A5128,'VGT-Bewegungsdaten'!D:D),2)</f>
        <v>0</v>
      </c>
      <c r="N5128" s="376" t="s">
        <v>4931</v>
      </c>
      <c r="O5128" s="376" t="s">
        <v>4944</v>
      </c>
      <c r="P5128" s="326">
        <f>ROUND(SUMIF('AV-Bewegungsdaten'!B:B,A5128,'AV-Bewegungsdaten'!C:C),3)</f>
        <v>0</v>
      </c>
      <c r="Q5128" s="324">
        <f>ROUND(SUMIF('AV-Bewegungsdaten'!B:B,$A5128,'AV-Bewegungsdaten'!D:D),2)</f>
        <v>0</v>
      </c>
      <c r="T5128" s="327"/>
      <c r="U5128" s="326">
        <f>ROUND(SUMIF('DV-Bewegungsdaten'!B:B,Kategorien!A5128,'DV-Bewegungsdaten'!D:D),3)</f>
        <v>0</v>
      </c>
      <c r="V5128" s="324">
        <f>ROUND(SUMIF('DV-Bewegungsdaten'!B:B,Kategorien!A5128,'DV-Bewegungsdaten'!E:E),3)</f>
        <v>0</v>
      </c>
      <c r="AD5128" s="390">
        <f t="shared" si="1062"/>
        <v>0</v>
      </c>
      <c r="AE5128" s="390">
        <f t="shared" si="1062"/>
        <v>0</v>
      </c>
      <c r="AF5128" s="390">
        <f t="shared" si="1062"/>
        <v>0</v>
      </c>
      <c r="AG5128" s="390">
        <f t="shared" si="1062"/>
        <v>0</v>
      </c>
      <c r="AH5128" s="390">
        <f t="shared" si="1062"/>
        <v>0</v>
      </c>
      <c r="AI5128" s="390">
        <f t="shared" si="1062"/>
        <v>0</v>
      </c>
      <c r="AJ5128" s="390">
        <f t="shared" si="1062"/>
        <v>0</v>
      </c>
      <c r="AK5128" s="390">
        <f t="shared" si="1062"/>
        <v>0</v>
      </c>
      <c r="AL5128" s="390">
        <f t="shared" si="1062"/>
        <v>0</v>
      </c>
      <c r="AM5128" s="390">
        <f t="shared" si="1062"/>
        <v>0</v>
      </c>
      <c r="AN5128" s="390">
        <f t="shared" si="1062"/>
        <v>0</v>
      </c>
      <c r="AO5128" s="390">
        <f t="shared" si="1062"/>
        <v>0</v>
      </c>
    </row>
    <row r="5129" spans="1:41" ht="15" customHeight="1" x14ac:dyDescent="0.25">
      <c r="A5129" s="127" t="s">
        <v>5626</v>
      </c>
      <c r="B5129" s="125" t="s">
        <v>2078</v>
      </c>
      <c r="C5129" s="125" t="s">
        <v>6353</v>
      </c>
      <c r="D5129" s="125" t="s">
        <v>5620</v>
      </c>
      <c r="I5129" s="126"/>
      <c r="J5129" s="317"/>
      <c r="K5129" s="323">
        <f>ROUND(SUMIF('VGT-Bewegungsdaten'!B:B,A5129,'VGT-Bewegungsdaten'!C:C),3)</f>
        <v>0</v>
      </c>
      <c r="L5129" s="324">
        <f>ROUND(SUMIF('VGT-Bewegungsdaten'!B:B,$A5129,'VGT-Bewegungsdaten'!D:D),2)</f>
        <v>0</v>
      </c>
      <c r="N5129" s="376" t="s">
        <v>4931</v>
      </c>
      <c r="O5129" s="376" t="s">
        <v>4945</v>
      </c>
      <c r="P5129" s="326">
        <f>ROUND(SUMIF('AV-Bewegungsdaten'!B:B,A5129,'AV-Bewegungsdaten'!C:C),3)</f>
        <v>0</v>
      </c>
      <c r="Q5129" s="324">
        <f>ROUND(SUMIF('AV-Bewegungsdaten'!B:B,$A5129,'AV-Bewegungsdaten'!D:D),2)</f>
        <v>0</v>
      </c>
      <c r="T5129" s="327"/>
      <c r="U5129" s="326">
        <f>ROUND(SUMIF('DV-Bewegungsdaten'!B:B,Kategorien!A5129,'DV-Bewegungsdaten'!D:D),3)</f>
        <v>0</v>
      </c>
      <c r="V5129" s="324">
        <f>ROUND(SUMIF('DV-Bewegungsdaten'!B:B,Kategorien!A5129,'DV-Bewegungsdaten'!E:E),3)</f>
        <v>0</v>
      </c>
      <c r="AD5129" s="390">
        <f t="shared" si="1062"/>
        <v>0</v>
      </c>
      <c r="AE5129" s="390">
        <f t="shared" si="1062"/>
        <v>0</v>
      </c>
      <c r="AF5129" s="390">
        <f t="shared" si="1062"/>
        <v>0</v>
      </c>
      <c r="AG5129" s="390">
        <f t="shared" si="1062"/>
        <v>0</v>
      </c>
      <c r="AH5129" s="390">
        <f t="shared" si="1062"/>
        <v>0</v>
      </c>
      <c r="AI5129" s="390">
        <f t="shared" si="1062"/>
        <v>0</v>
      </c>
      <c r="AJ5129" s="390">
        <f t="shared" si="1062"/>
        <v>0</v>
      </c>
      <c r="AK5129" s="390">
        <f t="shared" si="1062"/>
        <v>0</v>
      </c>
      <c r="AL5129" s="390">
        <f t="shared" si="1062"/>
        <v>0</v>
      </c>
      <c r="AM5129" s="390">
        <f t="shared" si="1062"/>
        <v>0</v>
      </c>
      <c r="AN5129" s="390">
        <f t="shared" si="1062"/>
        <v>0</v>
      </c>
      <c r="AO5129" s="390">
        <f t="shared" si="1062"/>
        <v>0</v>
      </c>
    </row>
    <row r="5130" spans="1:41" ht="15" customHeight="1" x14ac:dyDescent="0.25">
      <c r="A5130" s="127" t="s">
        <v>5627</v>
      </c>
      <c r="B5130" s="125" t="s">
        <v>2079</v>
      </c>
      <c r="C5130" s="125" t="s">
        <v>6353</v>
      </c>
      <c r="D5130" s="125" t="s">
        <v>5620</v>
      </c>
      <c r="I5130" s="126"/>
      <c r="J5130" s="317"/>
      <c r="K5130" s="323">
        <f>ROUND(SUMIF('VGT-Bewegungsdaten'!B:B,A5130,'VGT-Bewegungsdaten'!C:C),3)</f>
        <v>0</v>
      </c>
      <c r="L5130" s="324">
        <f>ROUND(SUMIF('VGT-Bewegungsdaten'!B:B,$A5130,'VGT-Bewegungsdaten'!D:D),2)</f>
        <v>0</v>
      </c>
      <c r="N5130" s="376" t="s">
        <v>4931</v>
      </c>
      <c r="O5130" s="376" t="s">
        <v>4946</v>
      </c>
      <c r="P5130" s="326">
        <f>ROUND(SUMIF('AV-Bewegungsdaten'!B:B,A5130,'AV-Bewegungsdaten'!C:C),3)</f>
        <v>0</v>
      </c>
      <c r="Q5130" s="324">
        <f>ROUND(SUMIF('AV-Bewegungsdaten'!B:B,$A5130,'AV-Bewegungsdaten'!D:D),2)</f>
        <v>0</v>
      </c>
      <c r="T5130" s="327"/>
      <c r="U5130" s="326">
        <f>ROUND(SUMIF('DV-Bewegungsdaten'!B:B,Kategorien!A5130,'DV-Bewegungsdaten'!D:D),3)</f>
        <v>0</v>
      </c>
      <c r="V5130" s="324">
        <f>ROUND(SUMIF('DV-Bewegungsdaten'!B:B,Kategorien!A5130,'DV-Bewegungsdaten'!E:E),3)</f>
        <v>0</v>
      </c>
      <c r="AD5130" s="390">
        <f>MAX(0,$G5130-AR$3)</f>
        <v>0</v>
      </c>
      <c r="AE5130" s="390">
        <f t="shared" ref="AE5130:AO5134" si="1063">MAX(0,$G5130-AS$9)</f>
        <v>0</v>
      </c>
      <c r="AF5130" s="390">
        <f t="shared" si="1063"/>
        <v>0</v>
      </c>
      <c r="AG5130" s="390">
        <f t="shared" si="1063"/>
        <v>0</v>
      </c>
      <c r="AH5130" s="390">
        <f t="shared" si="1063"/>
        <v>0</v>
      </c>
      <c r="AI5130" s="390">
        <f t="shared" si="1063"/>
        <v>0</v>
      </c>
      <c r="AJ5130" s="390">
        <f t="shared" si="1063"/>
        <v>0</v>
      </c>
      <c r="AK5130" s="390">
        <f t="shared" si="1063"/>
        <v>0</v>
      </c>
      <c r="AL5130" s="390">
        <f t="shared" si="1063"/>
        <v>0</v>
      </c>
      <c r="AM5130" s="390">
        <f t="shared" si="1063"/>
        <v>0</v>
      </c>
      <c r="AN5130" s="390">
        <f t="shared" si="1063"/>
        <v>0</v>
      </c>
      <c r="AO5130" s="390">
        <f t="shared" si="1063"/>
        <v>0</v>
      </c>
    </row>
    <row r="5131" spans="1:41" ht="15" customHeight="1" x14ac:dyDescent="0.25">
      <c r="A5131" s="127" t="s">
        <v>5628</v>
      </c>
      <c r="B5131" s="125" t="s">
        <v>152</v>
      </c>
      <c r="C5131" s="125" t="s">
        <v>6353</v>
      </c>
      <c r="D5131" s="125" t="s">
        <v>5620</v>
      </c>
      <c r="I5131" s="126"/>
      <c r="J5131" s="317"/>
      <c r="K5131" s="323">
        <f>ROUND(SUMIF('VGT-Bewegungsdaten'!B:B,A5131,'VGT-Bewegungsdaten'!C:C),3)</f>
        <v>0</v>
      </c>
      <c r="L5131" s="324">
        <f>ROUND(SUMIF('VGT-Bewegungsdaten'!B:B,$A5131,'VGT-Bewegungsdaten'!D:D),2)</f>
        <v>0</v>
      </c>
      <c r="N5131" s="376" t="s">
        <v>4931</v>
      </c>
      <c r="O5131" s="376" t="s">
        <v>4947</v>
      </c>
      <c r="P5131" s="326">
        <f>ROUND(SUMIF('AV-Bewegungsdaten'!B:B,A5131,'AV-Bewegungsdaten'!C:C),3)</f>
        <v>0</v>
      </c>
      <c r="Q5131" s="324">
        <f>ROUND(SUMIF('AV-Bewegungsdaten'!B:B,$A5131,'AV-Bewegungsdaten'!D:D),2)</f>
        <v>0</v>
      </c>
      <c r="T5131" s="327"/>
      <c r="U5131" s="326">
        <f>ROUND(SUMIF('DV-Bewegungsdaten'!B:B,Kategorien!A5131,'DV-Bewegungsdaten'!D:D),3)</f>
        <v>0</v>
      </c>
      <c r="V5131" s="324">
        <f>ROUND(SUMIF('DV-Bewegungsdaten'!B:B,Kategorien!A5131,'DV-Bewegungsdaten'!E:E),3)</f>
        <v>0</v>
      </c>
      <c r="AD5131" s="390">
        <f>MAX(0,$G5131-AR$3)</f>
        <v>0</v>
      </c>
      <c r="AE5131" s="390">
        <f t="shared" si="1063"/>
        <v>0</v>
      </c>
      <c r="AF5131" s="390">
        <f t="shared" si="1063"/>
        <v>0</v>
      </c>
      <c r="AG5131" s="390">
        <f t="shared" si="1063"/>
        <v>0</v>
      </c>
      <c r="AH5131" s="390">
        <f t="shared" si="1063"/>
        <v>0</v>
      </c>
      <c r="AI5131" s="390">
        <f t="shared" si="1063"/>
        <v>0</v>
      </c>
      <c r="AJ5131" s="390">
        <f t="shared" si="1063"/>
        <v>0</v>
      </c>
      <c r="AK5131" s="390">
        <f t="shared" si="1063"/>
        <v>0</v>
      </c>
      <c r="AL5131" s="390">
        <f t="shared" si="1063"/>
        <v>0</v>
      </c>
      <c r="AM5131" s="390">
        <f t="shared" si="1063"/>
        <v>0</v>
      </c>
      <c r="AN5131" s="390">
        <f t="shared" si="1063"/>
        <v>0</v>
      </c>
      <c r="AO5131" s="390">
        <f t="shared" si="1063"/>
        <v>0</v>
      </c>
    </row>
    <row r="5132" spans="1:41" ht="15" customHeight="1" x14ac:dyDescent="0.25">
      <c r="A5132" s="127" t="s">
        <v>5629</v>
      </c>
      <c r="B5132" s="125" t="s">
        <v>159</v>
      </c>
      <c r="C5132" s="125" t="s">
        <v>6353</v>
      </c>
      <c r="D5132" s="125" t="s">
        <v>5620</v>
      </c>
      <c r="I5132" s="126"/>
      <c r="J5132" s="317"/>
      <c r="K5132" s="323">
        <f>ROUND(SUMIF('VGT-Bewegungsdaten'!B:B,A5132,'VGT-Bewegungsdaten'!C:C),3)</f>
        <v>0</v>
      </c>
      <c r="L5132" s="324">
        <f>ROUND(SUMIF('VGT-Bewegungsdaten'!B:B,$A5132,'VGT-Bewegungsdaten'!D:D),2)</f>
        <v>0</v>
      </c>
      <c r="N5132" s="376" t="s">
        <v>4931</v>
      </c>
      <c r="O5132" s="376" t="s">
        <v>4948</v>
      </c>
      <c r="P5132" s="326">
        <f>ROUND(SUMIF('AV-Bewegungsdaten'!B:B,A5132,'AV-Bewegungsdaten'!C:C),3)</f>
        <v>0</v>
      </c>
      <c r="Q5132" s="324">
        <f>ROUND(SUMIF('AV-Bewegungsdaten'!B:B,$A5132,'AV-Bewegungsdaten'!D:D),2)</f>
        <v>0</v>
      </c>
      <c r="T5132" s="327"/>
      <c r="U5132" s="326">
        <f>ROUND(SUMIF('DV-Bewegungsdaten'!B:B,Kategorien!A5132,'DV-Bewegungsdaten'!D:D),3)</f>
        <v>0</v>
      </c>
      <c r="V5132" s="324">
        <f>ROUND(SUMIF('DV-Bewegungsdaten'!B:B,Kategorien!A5132,'DV-Bewegungsdaten'!E:E),3)</f>
        <v>0</v>
      </c>
      <c r="AD5132" s="390">
        <f>MAX(0,$G5132-AR$3)</f>
        <v>0</v>
      </c>
      <c r="AE5132" s="390">
        <f t="shared" si="1063"/>
        <v>0</v>
      </c>
      <c r="AF5132" s="390">
        <f t="shared" si="1063"/>
        <v>0</v>
      </c>
      <c r="AG5132" s="390">
        <f t="shared" si="1063"/>
        <v>0</v>
      </c>
      <c r="AH5132" s="390">
        <f t="shared" si="1063"/>
        <v>0</v>
      </c>
      <c r="AI5132" s="390">
        <f t="shared" si="1063"/>
        <v>0</v>
      </c>
      <c r="AJ5132" s="390">
        <f t="shared" si="1063"/>
        <v>0</v>
      </c>
      <c r="AK5132" s="390">
        <f t="shared" si="1063"/>
        <v>0</v>
      </c>
      <c r="AL5132" s="390">
        <f t="shared" si="1063"/>
        <v>0</v>
      </c>
      <c r="AM5132" s="390">
        <f t="shared" si="1063"/>
        <v>0</v>
      </c>
      <c r="AN5132" s="390">
        <f t="shared" si="1063"/>
        <v>0</v>
      </c>
      <c r="AO5132" s="390">
        <f t="shared" si="1063"/>
        <v>0</v>
      </c>
    </row>
    <row r="5133" spans="1:41" ht="15" customHeight="1" x14ac:dyDescent="0.25">
      <c r="A5133" s="127" t="s">
        <v>5630</v>
      </c>
      <c r="B5133" s="125" t="s">
        <v>2080</v>
      </c>
      <c r="C5133" s="125" t="s">
        <v>6353</v>
      </c>
      <c r="D5133" s="125" t="s">
        <v>5620</v>
      </c>
      <c r="I5133" s="126"/>
      <c r="J5133" s="317"/>
      <c r="K5133" s="323">
        <f>ROUND(SUMIF('VGT-Bewegungsdaten'!B:B,A5133,'VGT-Bewegungsdaten'!C:C),3)</f>
        <v>0</v>
      </c>
      <c r="L5133" s="324">
        <f>ROUND(SUMIF('VGT-Bewegungsdaten'!B:B,$A5133,'VGT-Bewegungsdaten'!D:D),2)</f>
        <v>0</v>
      </c>
      <c r="N5133" s="376" t="s">
        <v>4931</v>
      </c>
      <c r="O5133" s="376" t="s">
        <v>4949</v>
      </c>
      <c r="P5133" s="326">
        <f>ROUND(SUMIF('AV-Bewegungsdaten'!B:B,A5133,'AV-Bewegungsdaten'!C:C),3)</f>
        <v>0</v>
      </c>
      <c r="Q5133" s="324">
        <f>ROUND(SUMIF('AV-Bewegungsdaten'!B:B,$A5133,'AV-Bewegungsdaten'!D:D),2)</f>
        <v>0</v>
      </c>
      <c r="T5133" s="327"/>
      <c r="U5133" s="326">
        <f>ROUND(SUMIF('DV-Bewegungsdaten'!B:B,Kategorien!A5133,'DV-Bewegungsdaten'!D:D),3)</f>
        <v>0</v>
      </c>
      <c r="V5133" s="324">
        <f>ROUND(SUMIF('DV-Bewegungsdaten'!B:B,Kategorien!A5133,'DV-Bewegungsdaten'!E:E),3)</f>
        <v>0</v>
      </c>
      <c r="AD5133" s="390">
        <f>MAX(0,$G5133-AR$7)</f>
        <v>0</v>
      </c>
      <c r="AE5133" s="390">
        <f t="shared" si="1063"/>
        <v>0</v>
      </c>
      <c r="AF5133" s="390">
        <f t="shared" si="1063"/>
        <v>0</v>
      </c>
      <c r="AG5133" s="390">
        <f t="shared" si="1063"/>
        <v>0</v>
      </c>
      <c r="AH5133" s="390">
        <f t="shared" si="1063"/>
        <v>0</v>
      </c>
      <c r="AI5133" s="390">
        <f t="shared" si="1063"/>
        <v>0</v>
      </c>
      <c r="AJ5133" s="390">
        <f t="shared" si="1063"/>
        <v>0</v>
      </c>
      <c r="AK5133" s="390">
        <f t="shared" si="1063"/>
        <v>0</v>
      </c>
      <c r="AL5133" s="390">
        <f t="shared" si="1063"/>
        <v>0</v>
      </c>
      <c r="AM5133" s="390">
        <f t="shared" si="1063"/>
        <v>0</v>
      </c>
      <c r="AN5133" s="390">
        <f t="shared" si="1063"/>
        <v>0</v>
      </c>
      <c r="AO5133" s="390">
        <f t="shared" si="1063"/>
        <v>0</v>
      </c>
    </row>
    <row r="5134" spans="1:41" ht="15" customHeight="1" x14ac:dyDescent="0.25">
      <c r="A5134" s="127" t="s">
        <v>5631</v>
      </c>
      <c r="B5134" s="125" t="s">
        <v>169</v>
      </c>
      <c r="C5134" s="125" t="s">
        <v>6353</v>
      </c>
      <c r="D5134" s="125" t="s">
        <v>5620</v>
      </c>
      <c r="I5134" s="126"/>
      <c r="J5134" s="317"/>
      <c r="K5134" s="323">
        <f>ROUND(SUMIF('VGT-Bewegungsdaten'!B:B,A5134,'VGT-Bewegungsdaten'!C:C),3)</f>
        <v>0</v>
      </c>
      <c r="L5134" s="324">
        <f>ROUND(SUMIF('VGT-Bewegungsdaten'!B:B,$A5134,'VGT-Bewegungsdaten'!D:D),2)</f>
        <v>0</v>
      </c>
      <c r="N5134" s="376" t="s">
        <v>4931</v>
      </c>
      <c r="O5134" s="376" t="s">
        <v>4950</v>
      </c>
      <c r="P5134" s="326">
        <f>ROUND(SUMIF('AV-Bewegungsdaten'!B:B,A5134,'AV-Bewegungsdaten'!C:C),3)</f>
        <v>0</v>
      </c>
      <c r="Q5134" s="324">
        <f>ROUND(SUMIF('AV-Bewegungsdaten'!B:B,$A5134,'AV-Bewegungsdaten'!D:D),2)</f>
        <v>0</v>
      </c>
      <c r="T5134" s="327"/>
      <c r="U5134" s="326">
        <f>ROUND(SUMIF('DV-Bewegungsdaten'!B:B,Kategorien!A5134,'DV-Bewegungsdaten'!D:D),3)</f>
        <v>0</v>
      </c>
      <c r="V5134" s="324">
        <f>ROUND(SUMIF('DV-Bewegungsdaten'!B:B,Kategorien!A5134,'DV-Bewegungsdaten'!E:E),3)</f>
        <v>0</v>
      </c>
      <c r="AD5134" s="390">
        <f>MAX(0,$G5134-AR$7)</f>
        <v>0</v>
      </c>
      <c r="AE5134" s="390">
        <f t="shared" si="1063"/>
        <v>0</v>
      </c>
      <c r="AF5134" s="390">
        <f t="shared" si="1063"/>
        <v>0</v>
      </c>
      <c r="AG5134" s="390">
        <f t="shared" si="1063"/>
        <v>0</v>
      </c>
      <c r="AH5134" s="390">
        <f t="shared" si="1063"/>
        <v>0</v>
      </c>
      <c r="AI5134" s="390">
        <f t="shared" si="1063"/>
        <v>0</v>
      </c>
      <c r="AJ5134" s="390">
        <f t="shared" si="1063"/>
        <v>0</v>
      </c>
      <c r="AK5134" s="390">
        <f t="shared" si="1063"/>
        <v>0</v>
      </c>
      <c r="AL5134" s="390">
        <f t="shared" si="1063"/>
        <v>0</v>
      </c>
      <c r="AM5134" s="390">
        <f t="shared" si="1063"/>
        <v>0</v>
      </c>
      <c r="AN5134" s="390">
        <f t="shared" si="1063"/>
        <v>0</v>
      </c>
      <c r="AO5134" s="390">
        <f t="shared" si="1063"/>
        <v>0</v>
      </c>
    </row>
    <row r="5135" spans="1:41" ht="15" customHeight="1" x14ac:dyDescent="0.25">
      <c r="A5135" s="127" t="s">
        <v>6390</v>
      </c>
      <c r="B5135" s="125" t="s">
        <v>2076</v>
      </c>
      <c r="C5135" s="125" t="s">
        <v>6352</v>
      </c>
      <c r="D5135" s="125" t="s">
        <v>5620</v>
      </c>
      <c r="I5135" s="126"/>
      <c r="J5135" s="317"/>
      <c r="K5135" s="323">
        <f>ROUND(SUMIF('VGT-Bewegungsdaten'!B:B,A5135,'VGT-Bewegungsdaten'!C:C),3)</f>
        <v>0</v>
      </c>
      <c r="L5135" s="324">
        <f>ROUND(SUMIF('VGT-Bewegungsdaten'!B:B,$A5135,'VGT-Bewegungsdaten'!D:D),2)</f>
        <v>0</v>
      </c>
      <c r="N5135" s="376" t="s">
        <v>4931</v>
      </c>
      <c r="O5135" s="376" t="s">
        <v>4939</v>
      </c>
      <c r="P5135" s="326">
        <f>ROUND(SUMIF('AV-Bewegungsdaten'!B:B,A5135,'AV-Bewegungsdaten'!C:C),3)</f>
        <v>0</v>
      </c>
      <c r="Q5135" s="324">
        <f>ROUND(SUMIF('AV-Bewegungsdaten'!B:B,$A5135,'AV-Bewegungsdaten'!D:D),2)</f>
        <v>0</v>
      </c>
      <c r="T5135" s="327"/>
      <c r="U5135" s="326">
        <f>ROUND(SUMIF('DV-Bewegungsdaten'!B:B,Kategorien!A5135,'DV-Bewegungsdaten'!D:D),3)</f>
        <v>0</v>
      </c>
      <c r="V5135" s="324">
        <f>ROUND(SUMIF('DV-Bewegungsdaten'!B:B,Kategorien!A5135,'DV-Bewegungsdaten'!E:E),3)</f>
        <v>0</v>
      </c>
      <c r="AD5135" s="390">
        <f t="shared" ref="AD5135:AO5141" si="1064">MAX(0)+0.2</f>
        <v>0.2</v>
      </c>
      <c r="AE5135" s="390">
        <f t="shared" si="1064"/>
        <v>0.2</v>
      </c>
      <c r="AF5135" s="390">
        <f t="shared" si="1064"/>
        <v>0.2</v>
      </c>
      <c r="AG5135" s="390">
        <f t="shared" si="1064"/>
        <v>0.2</v>
      </c>
      <c r="AH5135" s="390">
        <f t="shared" si="1064"/>
        <v>0.2</v>
      </c>
      <c r="AI5135" s="390">
        <f t="shared" si="1064"/>
        <v>0.2</v>
      </c>
      <c r="AJ5135" s="390">
        <f t="shared" si="1064"/>
        <v>0.2</v>
      </c>
      <c r="AK5135" s="390">
        <f t="shared" si="1064"/>
        <v>0.2</v>
      </c>
      <c r="AL5135" s="390">
        <f t="shared" si="1064"/>
        <v>0.2</v>
      </c>
      <c r="AM5135" s="390">
        <f t="shared" si="1064"/>
        <v>0.2</v>
      </c>
      <c r="AN5135" s="390">
        <f t="shared" si="1064"/>
        <v>0.2</v>
      </c>
      <c r="AO5135" s="390">
        <f t="shared" si="1064"/>
        <v>0.2</v>
      </c>
    </row>
    <row r="5136" spans="1:41" ht="15" customHeight="1" x14ac:dyDescent="0.25">
      <c r="A5136" s="127" t="s">
        <v>6379</v>
      </c>
      <c r="B5136" s="125" t="s">
        <v>2077</v>
      </c>
      <c r="C5136" s="125" t="s">
        <v>6352</v>
      </c>
      <c r="D5136" s="125" t="s">
        <v>5620</v>
      </c>
      <c r="I5136" s="126"/>
      <c r="J5136" s="317"/>
      <c r="K5136" s="323">
        <f>ROUND(SUMIF('VGT-Bewegungsdaten'!B:B,A5136,'VGT-Bewegungsdaten'!C:C),3)</f>
        <v>0</v>
      </c>
      <c r="L5136" s="324">
        <f>ROUND(SUMIF('VGT-Bewegungsdaten'!B:B,$A5136,'VGT-Bewegungsdaten'!D:D),2)</f>
        <v>0</v>
      </c>
      <c r="N5136" s="376" t="s">
        <v>4931</v>
      </c>
      <c r="O5136" s="376" t="s">
        <v>4940</v>
      </c>
      <c r="P5136" s="326">
        <f>ROUND(SUMIF('AV-Bewegungsdaten'!B:B,A5136,'AV-Bewegungsdaten'!C:C),3)</f>
        <v>0</v>
      </c>
      <c r="Q5136" s="324">
        <f>ROUND(SUMIF('AV-Bewegungsdaten'!B:B,$A5136,'AV-Bewegungsdaten'!D:D),2)</f>
        <v>0</v>
      </c>
      <c r="T5136" s="327"/>
      <c r="U5136" s="326">
        <f>ROUND(SUMIF('DV-Bewegungsdaten'!B:B,Kategorien!A5136,'DV-Bewegungsdaten'!D:D),3)</f>
        <v>0</v>
      </c>
      <c r="V5136" s="324">
        <f>ROUND(SUMIF('DV-Bewegungsdaten'!B:B,Kategorien!A5136,'DV-Bewegungsdaten'!E:E),3)</f>
        <v>0</v>
      </c>
      <c r="AD5136" s="390">
        <f t="shared" si="1064"/>
        <v>0.2</v>
      </c>
      <c r="AE5136" s="390">
        <f t="shared" si="1064"/>
        <v>0.2</v>
      </c>
      <c r="AF5136" s="390">
        <f t="shared" si="1064"/>
        <v>0.2</v>
      </c>
      <c r="AG5136" s="390">
        <f t="shared" si="1064"/>
        <v>0.2</v>
      </c>
      <c r="AH5136" s="390">
        <f t="shared" si="1064"/>
        <v>0.2</v>
      </c>
      <c r="AI5136" s="390">
        <f t="shared" si="1064"/>
        <v>0.2</v>
      </c>
      <c r="AJ5136" s="390">
        <f t="shared" si="1064"/>
        <v>0.2</v>
      </c>
      <c r="AK5136" s="390">
        <f t="shared" si="1064"/>
        <v>0.2</v>
      </c>
      <c r="AL5136" s="390">
        <f t="shared" si="1064"/>
        <v>0.2</v>
      </c>
      <c r="AM5136" s="390">
        <f t="shared" si="1064"/>
        <v>0.2</v>
      </c>
      <c r="AN5136" s="390">
        <f t="shared" si="1064"/>
        <v>0.2</v>
      </c>
      <c r="AO5136" s="390">
        <f t="shared" si="1064"/>
        <v>0.2</v>
      </c>
    </row>
    <row r="5137" spans="1:41" ht="15" customHeight="1" x14ac:dyDescent="0.25">
      <c r="A5137" s="127" t="s">
        <v>6380</v>
      </c>
      <c r="B5137" s="125" t="s">
        <v>990</v>
      </c>
      <c r="C5137" s="125" t="s">
        <v>6352</v>
      </c>
      <c r="D5137" s="125" t="s">
        <v>5620</v>
      </c>
      <c r="I5137" s="126"/>
      <c r="J5137" s="317"/>
      <c r="K5137" s="323">
        <f>ROUND(SUMIF('VGT-Bewegungsdaten'!B:B,A5137,'VGT-Bewegungsdaten'!C:C),3)</f>
        <v>0</v>
      </c>
      <c r="L5137" s="324">
        <f>ROUND(SUMIF('VGT-Bewegungsdaten'!B:B,$A5137,'VGT-Bewegungsdaten'!D:D),2)</f>
        <v>0</v>
      </c>
      <c r="N5137" s="376" t="s">
        <v>4931</v>
      </c>
      <c r="O5137" s="376" t="s">
        <v>4941</v>
      </c>
      <c r="P5137" s="326">
        <f>ROUND(SUMIF('AV-Bewegungsdaten'!B:B,A5137,'AV-Bewegungsdaten'!C:C),3)</f>
        <v>0</v>
      </c>
      <c r="Q5137" s="324">
        <f>ROUND(SUMIF('AV-Bewegungsdaten'!B:B,$A5137,'AV-Bewegungsdaten'!D:D),2)</f>
        <v>0</v>
      </c>
      <c r="T5137" s="327"/>
      <c r="U5137" s="326">
        <f>ROUND(SUMIF('DV-Bewegungsdaten'!B:B,Kategorien!A5137,'DV-Bewegungsdaten'!D:D),3)</f>
        <v>0</v>
      </c>
      <c r="V5137" s="324">
        <f>ROUND(SUMIF('DV-Bewegungsdaten'!B:B,Kategorien!A5137,'DV-Bewegungsdaten'!E:E),3)</f>
        <v>0</v>
      </c>
      <c r="AD5137" s="390">
        <f t="shared" si="1064"/>
        <v>0.2</v>
      </c>
      <c r="AE5137" s="390">
        <f t="shared" si="1064"/>
        <v>0.2</v>
      </c>
      <c r="AF5137" s="390">
        <f t="shared" si="1064"/>
        <v>0.2</v>
      </c>
      <c r="AG5137" s="390">
        <f t="shared" si="1064"/>
        <v>0.2</v>
      </c>
      <c r="AH5137" s="390">
        <f t="shared" si="1064"/>
        <v>0.2</v>
      </c>
      <c r="AI5137" s="390">
        <f t="shared" si="1064"/>
        <v>0.2</v>
      </c>
      <c r="AJ5137" s="390">
        <f t="shared" si="1064"/>
        <v>0.2</v>
      </c>
      <c r="AK5137" s="390">
        <f t="shared" si="1064"/>
        <v>0.2</v>
      </c>
      <c r="AL5137" s="390">
        <f t="shared" si="1064"/>
        <v>0.2</v>
      </c>
      <c r="AM5137" s="390">
        <f t="shared" si="1064"/>
        <v>0.2</v>
      </c>
      <c r="AN5137" s="390">
        <f t="shared" si="1064"/>
        <v>0.2</v>
      </c>
      <c r="AO5137" s="390">
        <f t="shared" si="1064"/>
        <v>0.2</v>
      </c>
    </row>
    <row r="5138" spans="1:41" ht="15" customHeight="1" x14ac:dyDescent="0.25">
      <c r="A5138" s="127" t="s">
        <v>6381</v>
      </c>
      <c r="B5138" s="125" t="s">
        <v>1474</v>
      </c>
      <c r="C5138" s="125" t="s">
        <v>6352</v>
      </c>
      <c r="D5138" s="125" t="s">
        <v>5620</v>
      </c>
      <c r="I5138" s="126"/>
      <c r="J5138" s="317"/>
      <c r="K5138" s="323">
        <f>ROUND(SUMIF('VGT-Bewegungsdaten'!B:B,A5138,'VGT-Bewegungsdaten'!C:C),3)</f>
        <v>0</v>
      </c>
      <c r="L5138" s="324">
        <f>ROUND(SUMIF('VGT-Bewegungsdaten'!B:B,$A5138,'VGT-Bewegungsdaten'!D:D),2)</f>
        <v>0</v>
      </c>
      <c r="N5138" s="376" t="s">
        <v>4931</v>
      </c>
      <c r="O5138" s="376" t="s">
        <v>4942</v>
      </c>
      <c r="P5138" s="326">
        <f>ROUND(SUMIF('AV-Bewegungsdaten'!B:B,A5138,'AV-Bewegungsdaten'!C:C),3)</f>
        <v>0</v>
      </c>
      <c r="Q5138" s="324">
        <f>ROUND(SUMIF('AV-Bewegungsdaten'!B:B,$A5138,'AV-Bewegungsdaten'!D:D),2)</f>
        <v>0</v>
      </c>
      <c r="T5138" s="327"/>
      <c r="U5138" s="326">
        <f>ROUND(SUMIF('DV-Bewegungsdaten'!B:B,Kategorien!A5138,'DV-Bewegungsdaten'!D:D),3)</f>
        <v>0</v>
      </c>
      <c r="V5138" s="324">
        <f>ROUND(SUMIF('DV-Bewegungsdaten'!B:B,Kategorien!A5138,'DV-Bewegungsdaten'!E:E),3)</f>
        <v>0</v>
      </c>
      <c r="AD5138" s="390">
        <f t="shared" si="1064"/>
        <v>0.2</v>
      </c>
      <c r="AE5138" s="390">
        <f t="shared" si="1064"/>
        <v>0.2</v>
      </c>
      <c r="AF5138" s="390">
        <f t="shared" si="1064"/>
        <v>0.2</v>
      </c>
      <c r="AG5138" s="390">
        <f t="shared" si="1064"/>
        <v>0.2</v>
      </c>
      <c r="AH5138" s="390">
        <f t="shared" si="1064"/>
        <v>0.2</v>
      </c>
      <c r="AI5138" s="390">
        <f t="shared" si="1064"/>
        <v>0.2</v>
      </c>
      <c r="AJ5138" s="390">
        <f t="shared" si="1064"/>
        <v>0.2</v>
      </c>
      <c r="AK5138" s="390">
        <f t="shared" si="1064"/>
        <v>0.2</v>
      </c>
      <c r="AL5138" s="390">
        <f t="shared" si="1064"/>
        <v>0.2</v>
      </c>
      <c r="AM5138" s="390">
        <f t="shared" si="1064"/>
        <v>0.2</v>
      </c>
      <c r="AN5138" s="390">
        <f t="shared" si="1064"/>
        <v>0.2</v>
      </c>
      <c r="AO5138" s="390">
        <f t="shared" si="1064"/>
        <v>0.2</v>
      </c>
    </row>
    <row r="5139" spans="1:41" ht="15" customHeight="1" x14ac:dyDescent="0.25">
      <c r="A5139" s="127" t="s">
        <v>6382</v>
      </c>
      <c r="B5139" s="125" t="s">
        <v>1487</v>
      </c>
      <c r="C5139" s="125" t="s">
        <v>6352</v>
      </c>
      <c r="D5139" s="125" t="s">
        <v>5620</v>
      </c>
      <c r="I5139" s="126"/>
      <c r="J5139" s="317"/>
      <c r="K5139" s="323">
        <f>ROUND(SUMIF('VGT-Bewegungsdaten'!B:B,A5139,'VGT-Bewegungsdaten'!C:C),3)</f>
        <v>0</v>
      </c>
      <c r="L5139" s="324">
        <f>ROUND(SUMIF('VGT-Bewegungsdaten'!B:B,$A5139,'VGT-Bewegungsdaten'!D:D),2)</f>
        <v>0</v>
      </c>
      <c r="N5139" s="376" t="s">
        <v>4931</v>
      </c>
      <c r="O5139" s="376" t="s">
        <v>4943</v>
      </c>
      <c r="P5139" s="326">
        <f>ROUND(SUMIF('AV-Bewegungsdaten'!B:B,A5139,'AV-Bewegungsdaten'!C:C),3)</f>
        <v>0</v>
      </c>
      <c r="Q5139" s="324">
        <f>ROUND(SUMIF('AV-Bewegungsdaten'!B:B,$A5139,'AV-Bewegungsdaten'!D:D),2)</f>
        <v>0</v>
      </c>
      <c r="T5139" s="327"/>
      <c r="U5139" s="326">
        <f>ROUND(SUMIF('DV-Bewegungsdaten'!B:B,Kategorien!A5139,'DV-Bewegungsdaten'!D:D),3)</f>
        <v>0</v>
      </c>
      <c r="V5139" s="324">
        <f>ROUND(SUMIF('DV-Bewegungsdaten'!B:B,Kategorien!A5139,'DV-Bewegungsdaten'!E:E),3)</f>
        <v>0</v>
      </c>
      <c r="AD5139" s="390">
        <f t="shared" si="1064"/>
        <v>0.2</v>
      </c>
      <c r="AE5139" s="390">
        <f t="shared" si="1064"/>
        <v>0.2</v>
      </c>
      <c r="AF5139" s="390">
        <f t="shared" si="1064"/>
        <v>0.2</v>
      </c>
      <c r="AG5139" s="390">
        <f t="shared" si="1064"/>
        <v>0.2</v>
      </c>
      <c r="AH5139" s="390">
        <f t="shared" si="1064"/>
        <v>0.2</v>
      </c>
      <c r="AI5139" s="390">
        <f t="shared" si="1064"/>
        <v>0.2</v>
      </c>
      <c r="AJ5139" s="390">
        <f t="shared" si="1064"/>
        <v>0.2</v>
      </c>
      <c r="AK5139" s="390">
        <f t="shared" si="1064"/>
        <v>0.2</v>
      </c>
      <c r="AL5139" s="390">
        <f t="shared" si="1064"/>
        <v>0.2</v>
      </c>
      <c r="AM5139" s="390">
        <f t="shared" si="1064"/>
        <v>0.2</v>
      </c>
      <c r="AN5139" s="390">
        <f t="shared" si="1064"/>
        <v>0.2</v>
      </c>
      <c r="AO5139" s="390">
        <f t="shared" si="1064"/>
        <v>0.2</v>
      </c>
    </row>
    <row r="5140" spans="1:41" ht="15" customHeight="1" x14ac:dyDescent="0.25">
      <c r="A5140" s="127" t="s">
        <v>6383</v>
      </c>
      <c r="B5140" s="125" t="s">
        <v>77</v>
      </c>
      <c r="C5140" s="125" t="s">
        <v>6352</v>
      </c>
      <c r="D5140" s="125" t="s">
        <v>5620</v>
      </c>
      <c r="I5140" s="126"/>
      <c r="J5140" s="317"/>
      <c r="K5140" s="323">
        <f>ROUND(SUMIF('VGT-Bewegungsdaten'!B:B,A5140,'VGT-Bewegungsdaten'!C:C),3)</f>
        <v>0</v>
      </c>
      <c r="L5140" s="324">
        <f>ROUND(SUMIF('VGT-Bewegungsdaten'!B:B,$A5140,'VGT-Bewegungsdaten'!D:D),2)</f>
        <v>0</v>
      </c>
      <c r="N5140" s="376" t="s">
        <v>4931</v>
      </c>
      <c r="O5140" s="376" t="s">
        <v>4944</v>
      </c>
      <c r="P5140" s="326">
        <f>ROUND(SUMIF('AV-Bewegungsdaten'!B:B,A5140,'AV-Bewegungsdaten'!C:C),3)</f>
        <v>0</v>
      </c>
      <c r="Q5140" s="324">
        <f>ROUND(SUMIF('AV-Bewegungsdaten'!B:B,$A5140,'AV-Bewegungsdaten'!D:D),2)</f>
        <v>0</v>
      </c>
      <c r="T5140" s="327"/>
      <c r="U5140" s="326">
        <f>ROUND(SUMIF('DV-Bewegungsdaten'!B:B,Kategorien!A5140,'DV-Bewegungsdaten'!D:D),3)</f>
        <v>0</v>
      </c>
      <c r="V5140" s="324">
        <f>ROUND(SUMIF('DV-Bewegungsdaten'!B:B,Kategorien!A5140,'DV-Bewegungsdaten'!E:E),3)</f>
        <v>0</v>
      </c>
      <c r="AD5140" s="390">
        <f t="shared" si="1064"/>
        <v>0.2</v>
      </c>
      <c r="AE5140" s="390">
        <f t="shared" si="1064"/>
        <v>0.2</v>
      </c>
      <c r="AF5140" s="390">
        <f t="shared" si="1064"/>
        <v>0.2</v>
      </c>
      <c r="AG5140" s="390">
        <f t="shared" si="1064"/>
        <v>0.2</v>
      </c>
      <c r="AH5140" s="390">
        <f t="shared" si="1064"/>
        <v>0.2</v>
      </c>
      <c r="AI5140" s="390">
        <f t="shared" si="1064"/>
        <v>0.2</v>
      </c>
      <c r="AJ5140" s="390">
        <f t="shared" si="1064"/>
        <v>0.2</v>
      </c>
      <c r="AK5140" s="390">
        <f t="shared" si="1064"/>
        <v>0.2</v>
      </c>
      <c r="AL5140" s="390">
        <f t="shared" si="1064"/>
        <v>0.2</v>
      </c>
      <c r="AM5140" s="390">
        <f t="shared" si="1064"/>
        <v>0.2</v>
      </c>
      <c r="AN5140" s="390">
        <f t="shared" si="1064"/>
        <v>0.2</v>
      </c>
      <c r="AO5140" s="390">
        <f t="shared" si="1064"/>
        <v>0.2</v>
      </c>
    </row>
    <row r="5141" spans="1:41" ht="15" customHeight="1" x14ac:dyDescent="0.25">
      <c r="A5141" s="127" t="s">
        <v>6384</v>
      </c>
      <c r="B5141" s="125" t="s">
        <v>2078</v>
      </c>
      <c r="C5141" s="125" t="s">
        <v>6352</v>
      </c>
      <c r="D5141" s="125" t="s">
        <v>5620</v>
      </c>
      <c r="I5141" s="126"/>
      <c r="J5141" s="317"/>
      <c r="K5141" s="323">
        <f>ROUND(SUMIF('VGT-Bewegungsdaten'!B:B,A5141,'VGT-Bewegungsdaten'!C:C),3)</f>
        <v>0</v>
      </c>
      <c r="L5141" s="324">
        <f>ROUND(SUMIF('VGT-Bewegungsdaten'!B:B,$A5141,'VGT-Bewegungsdaten'!D:D),2)</f>
        <v>0</v>
      </c>
      <c r="N5141" s="376" t="s">
        <v>4931</v>
      </c>
      <c r="O5141" s="376" t="s">
        <v>4945</v>
      </c>
      <c r="P5141" s="326">
        <f>ROUND(SUMIF('AV-Bewegungsdaten'!B:B,A5141,'AV-Bewegungsdaten'!C:C),3)</f>
        <v>0</v>
      </c>
      <c r="Q5141" s="324">
        <f>ROUND(SUMIF('AV-Bewegungsdaten'!B:B,$A5141,'AV-Bewegungsdaten'!D:D),2)</f>
        <v>0</v>
      </c>
      <c r="T5141" s="327"/>
      <c r="U5141" s="326">
        <f>ROUND(SUMIF('DV-Bewegungsdaten'!B:B,Kategorien!A5141,'DV-Bewegungsdaten'!D:D),3)</f>
        <v>0</v>
      </c>
      <c r="V5141" s="324">
        <f>ROUND(SUMIF('DV-Bewegungsdaten'!B:B,Kategorien!A5141,'DV-Bewegungsdaten'!E:E),3)</f>
        <v>0</v>
      </c>
      <c r="AD5141" s="390">
        <f>MAX(0)+0.2</f>
        <v>0.2</v>
      </c>
      <c r="AE5141" s="390">
        <f t="shared" si="1064"/>
        <v>0.2</v>
      </c>
      <c r="AF5141" s="390">
        <f t="shared" si="1064"/>
        <v>0.2</v>
      </c>
      <c r="AG5141" s="390">
        <f t="shared" si="1064"/>
        <v>0.2</v>
      </c>
      <c r="AH5141" s="390">
        <f t="shared" si="1064"/>
        <v>0.2</v>
      </c>
      <c r="AI5141" s="390">
        <f t="shared" si="1064"/>
        <v>0.2</v>
      </c>
      <c r="AJ5141" s="390">
        <f t="shared" si="1064"/>
        <v>0.2</v>
      </c>
      <c r="AK5141" s="390">
        <f t="shared" si="1064"/>
        <v>0.2</v>
      </c>
      <c r="AL5141" s="390">
        <f t="shared" si="1064"/>
        <v>0.2</v>
      </c>
      <c r="AM5141" s="390">
        <f t="shared" si="1064"/>
        <v>0.2</v>
      </c>
      <c r="AN5141" s="390">
        <f t="shared" si="1064"/>
        <v>0.2</v>
      </c>
      <c r="AO5141" s="390">
        <f t="shared" si="1064"/>
        <v>0.2</v>
      </c>
    </row>
    <row r="5142" spans="1:41" ht="15" customHeight="1" x14ac:dyDescent="0.25">
      <c r="A5142" s="127" t="s">
        <v>6385</v>
      </c>
      <c r="B5142" s="125" t="s">
        <v>2079</v>
      </c>
      <c r="C5142" s="125" t="s">
        <v>6352</v>
      </c>
      <c r="D5142" s="125" t="s">
        <v>5620</v>
      </c>
      <c r="I5142" s="126"/>
      <c r="J5142" s="317"/>
      <c r="K5142" s="323">
        <f>ROUND(SUMIF('VGT-Bewegungsdaten'!B:B,A5142,'VGT-Bewegungsdaten'!C:C),3)</f>
        <v>0</v>
      </c>
      <c r="L5142" s="324">
        <f>ROUND(SUMIF('VGT-Bewegungsdaten'!B:B,$A5142,'VGT-Bewegungsdaten'!D:D),2)</f>
        <v>0</v>
      </c>
      <c r="N5142" s="376" t="s">
        <v>4931</v>
      </c>
      <c r="O5142" s="376" t="s">
        <v>4946</v>
      </c>
      <c r="P5142" s="326">
        <f>ROUND(SUMIF('AV-Bewegungsdaten'!B:B,A5142,'AV-Bewegungsdaten'!C:C),3)</f>
        <v>0</v>
      </c>
      <c r="Q5142" s="324">
        <f>ROUND(SUMIF('AV-Bewegungsdaten'!B:B,$A5142,'AV-Bewegungsdaten'!D:D),2)</f>
        <v>0</v>
      </c>
      <c r="T5142" s="327"/>
      <c r="U5142" s="326">
        <f>ROUND(SUMIF('DV-Bewegungsdaten'!B:B,Kategorien!A5142,'DV-Bewegungsdaten'!D:D),3)</f>
        <v>0</v>
      </c>
      <c r="V5142" s="324">
        <f>ROUND(SUMIF('DV-Bewegungsdaten'!B:B,Kategorien!A5142,'DV-Bewegungsdaten'!E:E),3)</f>
        <v>0</v>
      </c>
      <c r="AD5142" s="390">
        <f>MAX(0)+0.4</f>
        <v>0.4</v>
      </c>
      <c r="AE5142" s="390">
        <f t="shared" ref="AE5142:AO5146" si="1065">MAX(0)+0.4</f>
        <v>0.4</v>
      </c>
      <c r="AF5142" s="390">
        <f t="shared" si="1065"/>
        <v>0.4</v>
      </c>
      <c r="AG5142" s="390">
        <f t="shared" si="1065"/>
        <v>0.4</v>
      </c>
      <c r="AH5142" s="390">
        <f t="shared" si="1065"/>
        <v>0.4</v>
      </c>
      <c r="AI5142" s="390">
        <f t="shared" si="1065"/>
        <v>0.4</v>
      </c>
      <c r="AJ5142" s="390">
        <f t="shared" si="1065"/>
        <v>0.4</v>
      </c>
      <c r="AK5142" s="390">
        <f t="shared" si="1065"/>
        <v>0.4</v>
      </c>
      <c r="AL5142" s="390">
        <f t="shared" si="1065"/>
        <v>0.4</v>
      </c>
      <c r="AM5142" s="390">
        <f t="shared" si="1065"/>
        <v>0.4</v>
      </c>
      <c r="AN5142" s="390">
        <f t="shared" si="1065"/>
        <v>0.4</v>
      </c>
      <c r="AO5142" s="390">
        <f t="shared" si="1065"/>
        <v>0.4</v>
      </c>
    </row>
    <row r="5143" spans="1:41" ht="15" customHeight="1" x14ac:dyDescent="0.25">
      <c r="A5143" s="127" t="s">
        <v>6386</v>
      </c>
      <c r="B5143" s="125" t="s">
        <v>152</v>
      </c>
      <c r="C5143" s="125" t="s">
        <v>6352</v>
      </c>
      <c r="D5143" s="125" t="s">
        <v>5620</v>
      </c>
      <c r="I5143" s="126"/>
      <c r="J5143" s="317"/>
      <c r="K5143" s="323">
        <f>ROUND(SUMIF('VGT-Bewegungsdaten'!B:B,A5143,'VGT-Bewegungsdaten'!C:C),3)</f>
        <v>0</v>
      </c>
      <c r="L5143" s="324">
        <f>ROUND(SUMIF('VGT-Bewegungsdaten'!B:B,$A5143,'VGT-Bewegungsdaten'!D:D),2)</f>
        <v>0</v>
      </c>
      <c r="N5143" s="376" t="s">
        <v>4931</v>
      </c>
      <c r="O5143" s="376" t="s">
        <v>4947</v>
      </c>
      <c r="P5143" s="326">
        <f>ROUND(SUMIF('AV-Bewegungsdaten'!B:B,A5143,'AV-Bewegungsdaten'!C:C),3)</f>
        <v>0</v>
      </c>
      <c r="Q5143" s="324">
        <f>ROUND(SUMIF('AV-Bewegungsdaten'!B:B,$A5143,'AV-Bewegungsdaten'!D:D),2)</f>
        <v>0</v>
      </c>
      <c r="T5143" s="327"/>
      <c r="U5143" s="326">
        <f>ROUND(SUMIF('DV-Bewegungsdaten'!B:B,Kategorien!A5143,'DV-Bewegungsdaten'!D:D),3)</f>
        <v>0</v>
      </c>
      <c r="V5143" s="324">
        <f>ROUND(SUMIF('DV-Bewegungsdaten'!B:B,Kategorien!A5143,'DV-Bewegungsdaten'!E:E),3)</f>
        <v>0</v>
      </c>
      <c r="AD5143" s="390">
        <f t="shared" ref="AD5143:AD5146" si="1066">MAX(0)+0.4</f>
        <v>0.4</v>
      </c>
      <c r="AE5143" s="390">
        <f t="shared" si="1065"/>
        <v>0.4</v>
      </c>
      <c r="AF5143" s="390">
        <f t="shared" si="1065"/>
        <v>0.4</v>
      </c>
      <c r="AG5143" s="390">
        <f t="shared" si="1065"/>
        <v>0.4</v>
      </c>
      <c r="AH5143" s="390">
        <f t="shared" si="1065"/>
        <v>0.4</v>
      </c>
      <c r="AI5143" s="390">
        <f t="shared" si="1065"/>
        <v>0.4</v>
      </c>
      <c r="AJ5143" s="390">
        <f t="shared" si="1065"/>
        <v>0.4</v>
      </c>
      <c r="AK5143" s="390">
        <f t="shared" si="1065"/>
        <v>0.4</v>
      </c>
      <c r="AL5143" s="390">
        <f t="shared" si="1065"/>
        <v>0.4</v>
      </c>
      <c r="AM5143" s="390">
        <f t="shared" si="1065"/>
        <v>0.4</v>
      </c>
      <c r="AN5143" s="390">
        <f t="shared" si="1065"/>
        <v>0.4</v>
      </c>
      <c r="AO5143" s="390">
        <f t="shared" si="1065"/>
        <v>0.4</v>
      </c>
    </row>
    <row r="5144" spans="1:41" ht="15" customHeight="1" x14ac:dyDescent="0.25">
      <c r="A5144" s="127" t="s">
        <v>6387</v>
      </c>
      <c r="B5144" s="125" t="s">
        <v>159</v>
      </c>
      <c r="C5144" s="125" t="s">
        <v>6352</v>
      </c>
      <c r="D5144" s="125" t="s">
        <v>5620</v>
      </c>
      <c r="I5144" s="126"/>
      <c r="J5144" s="317"/>
      <c r="K5144" s="323">
        <f>ROUND(SUMIF('VGT-Bewegungsdaten'!B:B,A5144,'VGT-Bewegungsdaten'!C:C),3)</f>
        <v>0</v>
      </c>
      <c r="L5144" s="324">
        <f>ROUND(SUMIF('VGT-Bewegungsdaten'!B:B,$A5144,'VGT-Bewegungsdaten'!D:D),2)</f>
        <v>0</v>
      </c>
      <c r="N5144" s="376" t="s">
        <v>4931</v>
      </c>
      <c r="O5144" s="376" t="s">
        <v>4948</v>
      </c>
      <c r="P5144" s="326">
        <f>ROUND(SUMIF('AV-Bewegungsdaten'!B:B,A5144,'AV-Bewegungsdaten'!C:C),3)</f>
        <v>0</v>
      </c>
      <c r="Q5144" s="324">
        <f>ROUND(SUMIF('AV-Bewegungsdaten'!B:B,$A5144,'AV-Bewegungsdaten'!D:D),2)</f>
        <v>0</v>
      </c>
      <c r="T5144" s="327"/>
      <c r="U5144" s="326">
        <f>ROUND(SUMIF('DV-Bewegungsdaten'!B:B,Kategorien!A5144,'DV-Bewegungsdaten'!D:D),3)</f>
        <v>0</v>
      </c>
      <c r="V5144" s="324">
        <f>ROUND(SUMIF('DV-Bewegungsdaten'!B:B,Kategorien!A5144,'DV-Bewegungsdaten'!E:E),3)</f>
        <v>0</v>
      </c>
      <c r="AD5144" s="390">
        <f t="shared" si="1066"/>
        <v>0.4</v>
      </c>
      <c r="AE5144" s="390">
        <f t="shared" si="1065"/>
        <v>0.4</v>
      </c>
      <c r="AF5144" s="390">
        <f t="shared" si="1065"/>
        <v>0.4</v>
      </c>
      <c r="AG5144" s="390">
        <f t="shared" si="1065"/>
        <v>0.4</v>
      </c>
      <c r="AH5144" s="390">
        <f t="shared" si="1065"/>
        <v>0.4</v>
      </c>
      <c r="AI5144" s="390">
        <f t="shared" si="1065"/>
        <v>0.4</v>
      </c>
      <c r="AJ5144" s="390">
        <f t="shared" si="1065"/>
        <v>0.4</v>
      </c>
      <c r="AK5144" s="390">
        <f t="shared" si="1065"/>
        <v>0.4</v>
      </c>
      <c r="AL5144" s="390">
        <f t="shared" si="1065"/>
        <v>0.4</v>
      </c>
      <c r="AM5144" s="390">
        <f t="shared" si="1065"/>
        <v>0.4</v>
      </c>
      <c r="AN5144" s="390">
        <f t="shared" si="1065"/>
        <v>0.4</v>
      </c>
      <c r="AO5144" s="390">
        <f t="shared" si="1065"/>
        <v>0.4</v>
      </c>
    </row>
    <row r="5145" spans="1:41" ht="15" customHeight="1" x14ac:dyDescent="0.25">
      <c r="A5145" s="127" t="s">
        <v>6388</v>
      </c>
      <c r="B5145" s="125" t="s">
        <v>2080</v>
      </c>
      <c r="C5145" s="125" t="s">
        <v>6352</v>
      </c>
      <c r="D5145" s="125" t="s">
        <v>5620</v>
      </c>
      <c r="I5145" s="126"/>
      <c r="J5145" s="317"/>
      <c r="K5145" s="323">
        <f>ROUND(SUMIF('VGT-Bewegungsdaten'!B:B,A5145,'VGT-Bewegungsdaten'!C:C),3)</f>
        <v>0</v>
      </c>
      <c r="L5145" s="324">
        <f>ROUND(SUMIF('VGT-Bewegungsdaten'!B:B,$A5145,'VGT-Bewegungsdaten'!D:D),2)</f>
        <v>0</v>
      </c>
      <c r="N5145" s="376" t="s">
        <v>4931</v>
      </c>
      <c r="O5145" s="376" t="s">
        <v>4949</v>
      </c>
      <c r="P5145" s="326">
        <f>ROUND(SUMIF('AV-Bewegungsdaten'!B:B,A5145,'AV-Bewegungsdaten'!C:C),3)</f>
        <v>0</v>
      </c>
      <c r="Q5145" s="324">
        <f>ROUND(SUMIF('AV-Bewegungsdaten'!B:B,$A5145,'AV-Bewegungsdaten'!D:D),2)</f>
        <v>0</v>
      </c>
      <c r="T5145" s="327"/>
      <c r="U5145" s="326">
        <f>ROUND(SUMIF('DV-Bewegungsdaten'!B:B,Kategorien!A5145,'DV-Bewegungsdaten'!D:D),3)</f>
        <v>0</v>
      </c>
      <c r="V5145" s="324">
        <f>ROUND(SUMIF('DV-Bewegungsdaten'!B:B,Kategorien!A5145,'DV-Bewegungsdaten'!E:E),3)</f>
        <v>0</v>
      </c>
      <c r="AD5145" s="390">
        <f t="shared" si="1066"/>
        <v>0.4</v>
      </c>
      <c r="AE5145" s="390">
        <f t="shared" si="1065"/>
        <v>0.4</v>
      </c>
      <c r="AF5145" s="390">
        <f t="shared" si="1065"/>
        <v>0.4</v>
      </c>
      <c r="AG5145" s="390">
        <f t="shared" si="1065"/>
        <v>0.4</v>
      </c>
      <c r="AH5145" s="390">
        <f t="shared" si="1065"/>
        <v>0.4</v>
      </c>
      <c r="AI5145" s="390">
        <f t="shared" si="1065"/>
        <v>0.4</v>
      </c>
      <c r="AJ5145" s="390">
        <f t="shared" si="1065"/>
        <v>0.4</v>
      </c>
      <c r="AK5145" s="390">
        <f t="shared" si="1065"/>
        <v>0.4</v>
      </c>
      <c r="AL5145" s="390">
        <f t="shared" si="1065"/>
        <v>0.4</v>
      </c>
      <c r="AM5145" s="390">
        <f t="shared" si="1065"/>
        <v>0.4</v>
      </c>
      <c r="AN5145" s="390">
        <f t="shared" si="1065"/>
        <v>0.4</v>
      </c>
      <c r="AO5145" s="390">
        <f t="shared" si="1065"/>
        <v>0.4</v>
      </c>
    </row>
    <row r="5146" spans="1:41" ht="15" customHeight="1" x14ac:dyDescent="0.25">
      <c r="A5146" s="127" t="s">
        <v>6389</v>
      </c>
      <c r="B5146" s="125" t="s">
        <v>169</v>
      </c>
      <c r="C5146" s="125" t="s">
        <v>6352</v>
      </c>
      <c r="D5146" s="125" t="s">
        <v>5620</v>
      </c>
      <c r="I5146" s="126"/>
      <c r="J5146" s="317"/>
      <c r="K5146" s="323">
        <f>ROUND(SUMIF('VGT-Bewegungsdaten'!B:B,A5146,'VGT-Bewegungsdaten'!C:C),3)</f>
        <v>0</v>
      </c>
      <c r="L5146" s="324">
        <f>ROUND(SUMIF('VGT-Bewegungsdaten'!B:B,$A5146,'VGT-Bewegungsdaten'!D:D),2)</f>
        <v>0</v>
      </c>
      <c r="N5146" s="376" t="s">
        <v>4931</v>
      </c>
      <c r="O5146" s="376" t="s">
        <v>4950</v>
      </c>
      <c r="P5146" s="326">
        <f>ROUND(SUMIF('AV-Bewegungsdaten'!B:B,A5146,'AV-Bewegungsdaten'!C:C),3)</f>
        <v>0</v>
      </c>
      <c r="Q5146" s="324">
        <f>ROUND(SUMIF('AV-Bewegungsdaten'!B:B,$A5146,'AV-Bewegungsdaten'!D:D),2)</f>
        <v>0</v>
      </c>
      <c r="T5146" s="327"/>
      <c r="U5146" s="326">
        <f>ROUND(SUMIF('DV-Bewegungsdaten'!B:B,Kategorien!A5146,'DV-Bewegungsdaten'!D:D),3)</f>
        <v>0</v>
      </c>
      <c r="V5146" s="324">
        <f>ROUND(SUMIF('DV-Bewegungsdaten'!B:B,Kategorien!A5146,'DV-Bewegungsdaten'!E:E),3)</f>
        <v>0</v>
      </c>
      <c r="AD5146" s="390">
        <f t="shared" si="1066"/>
        <v>0.4</v>
      </c>
      <c r="AE5146" s="390">
        <f t="shared" si="1065"/>
        <v>0.4</v>
      </c>
      <c r="AF5146" s="390">
        <f t="shared" si="1065"/>
        <v>0.4</v>
      </c>
      <c r="AG5146" s="390">
        <f t="shared" si="1065"/>
        <v>0.4</v>
      </c>
      <c r="AH5146" s="390">
        <f t="shared" si="1065"/>
        <v>0.4</v>
      </c>
      <c r="AI5146" s="390">
        <f t="shared" si="1065"/>
        <v>0.4</v>
      </c>
      <c r="AJ5146" s="390">
        <f t="shared" si="1065"/>
        <v>0.4</v>
      </c>
      <c r="AK5146" s="390">
        <f t="shared" si="1065"/>
        <v>0.4</v>
      </c>
      <c r="AL5146" s="390">
        <f t="shared" si="1065"/>
        <v>0.4</v>
      </c>
      <c r="AM5146" s="390">
        <f t="shared" si="1065"/>
        <v>0.4</v>
      </c>
      <c r="AN5146" s="390">
        <f t="shared" si="1065"/>
        <v>0.4</v>
      </c>
      <c r="AO5146" s="390">
        <f t="shared" si="1065"/>
        <v>0.4</v>
      </c>
    </row>
    <row r="5147" spans="1:41" ht="15" customHeight="1" x14ac:dyDescent="0.25">
      <c r="A5147" s="127" t="s">
        <v>5632</v>
      </c>
      <c r="B5147" s="125" t="s">
        <v>169</v>
      </c>
      <c r="D5147" s="125" t="s">
        <v>5620</v>
      </c>
      <c r="E5147" s="125" t="s">
        <v>4893</v>
      </c>
      <c r="F5147" s="126">
        <v>0</v>
      </c>
      <c r="I5147" s="126"/>
      <c r="J5147" s="317"/>
      <c r="K5147" s="323">
        <f>ROUND(SUMIF('VGT-Bewegungsdaten'!B:B,A5147,'VGT-Bewegungsdaten'!C:C),3)</f>
        <v>0</v>
      </c>
      <c r="N5147" s="376" t="s">
        <v>4929</v>
      </c>
      <c r="O5147" s="376" t="s">
        <v>4962</v>
      </c>
      <c r="P5147" s="326">
        <f>ROUND(SUMIF('AV-Bewegungsdaten'!B:B,A5147,'AV-Bewegungsdaten'!C:C),3)</f>
        <v>0</v>
      </c>
      <c r="T5147" s="327"/>
      <c r="U5147" s="326">
        <f>ROUND(SUMIF('DV-Bewegungsdaten'!B:B,Kategorien!A5147,'DV-Bewegungsdaten'!D:D),3)</f>
        <v>0</v>
      </c>
      <c r="AK5147" s="390"/>
    </row>
    <row r="5148" spans="1:41" ht="15" customHeight="1" x14ac:dyDescent="0.25">
      <c r="A5148" s="127" t="s">
        <v>5633</v>
      </c>
      <c r="B5148" s="125" t="s">
        <v>2076</v>
      </c>
      <c r="C5148" s="125" t="s">
        <v>6353</v>
      </c>
      <c r="D5148" s="125" t="s">
        <v>5634</v>
      </c>
      <c r="I5148" s="126"/>
      <c r="J5148" s="317"/>
      <c r="K5148" s="323">
        <f>ROUND(SUMIF('VGT-Bewegungsdaten'!B:B,A5148,'VGT-Bewegungsdaten'!C:C),3)</f>
        <v>0</v>
      </c>
      <c r="L5148" s="324">
        <f>ROUND(SUMIF('VGT-Bewegungsdaten'!B:B,$A5148,'VGT-Bewegungsdaten'!D:D),2)</f>
        <v>0</v>
      </c>
      <c r="N5148" s="376" t="s">
        <v>4931</v>
      </c>
      <c r="O5148" s="376" t="s">
        <v>4939</v>
      </c>
      <c r="P5148" s="326">
        <f>ROUND(SUMIF('AV-Bewegungsdaten'!B:B,A5148,'AV-Bewegungsdaten'!C:C),3)</f>
        <v>0</v>
      </c>
      <c r="Q5148" s="324">
        <f>ROUND(SUMIF('AV-Bewegungsdaten'!B:B,$A5148,'AV-Bewegungsdaten'!D:D),2)</f>
        <v>0</v>
      </c>
      <c r="T5148" s="327"/>
      <c r="U5148" s="326">
        <f>ROUND(SUMIF('DV-Bewegungsdaten'!B:B,Kategorien!A5148,'DV-Bewegungsdaten'!D:D),3)</f>
        <v>0</v>
      </c>
      <c r="V5148" s="324">
        <f>ROUND(SUMIF('DV-Bewegungsdaten'!B:B,Kategorien!A5148,'DV-Bewegungsdaten'!E:E),3)</f>
        <v>0</v>
      </c>
      <c r="AD5148" s="390">
        <f t="shared" ref="AD5148:AO5154" si="1067">MAX(0,$G5148-AR$9)</f>
        <v>0</v>
      </c>
      <c r="AE5148" s="390">
        <f t="shared" si="1067"/>
        <v>0</v>
      </c>
      <c r="AF5148" s="390">
        <f t="shared" si="1067"/>
        <v>0</v>
      </c>
      <c r="AG5148" s="390">
        <f t="shared" si="1067"/>
        <v>0</v>
      </c>
      <c r="AH5148" s="390">
        <f t="shared" si="1067"/>
        <v>0</v>
      </c>
      <c r="AI5148" s="390">
        <f t="shared" si="1067"/>
        <v>0</v>
      </c>
      <c r="AJ5148" s="390">
        <f t="shared" si="1067"/>
        <v>0</v>
      </c>
      <c r="AK5148" s="390">
        <f t="shared" si="1067"/>
        <v>0</v>
      </c>
      <c r="AL5148" s="390">
        <f t="shared" si="1067"/>
        <v>0</v>
      </c>
      <c r="AM5148" s="390">
        <f t="shared" si="1067"/>
        <v>0</v>
      </c>
      <c r="AN5148" s="390">
        <f t="shared" si="1067"/>
        <v>0</v>
      </c>
      <c r="AO5148" s="390">
        <f t="shared" si="1067"/>
        <v>0</v>
      </c>
    </row>
    <row r="5149" spans="1:41" ht="15" customHeight="1" x14ac:dyDescent="0.25">
      <c r="A5149" s="127" t="s">
        <v>5635</v>
      </c>
      <c r="B5149" s="125" t="s">
        <v>2077</v>
      </c>
      <c r="C5149" s="125" t="s">
        <v>6353</v>
      </c>
      <c r="D5149" s="125" t="s">
        <v>5634</v>
      </c>
      <c r="I5149" s="126"/>
      <c r="J5149" s="317"/>
      <c r="K5149" s="323">
        <f>ROUND(SUMIF('VGT-Bewegungsdaten'!B:B,A5149,'VGT-Bewegungsdaten'!C:C),3)</f>
        <v>0</v>
      </c>
      <c r="L5149" s="324">
        <f>ROUND(SUMIF('VGT-Bewegungsdaten'!B:B,$A5149,'VGT-Bewegungsdaten'!D:D),2)</f>
        <v>0</v>
      </c>
      <c r="N5149" s="376" t="s">
        <v>4931</v>
      </c>
      <c r="O5149" s="376" t="s">
        <v>4940</v>
      </c>
      <c r="P5149" s="326">
        <f>ROUND(SUMIF('AV-Bewegungsdaten'!B:B,A5149,'AV-Bewegungsdaten'!C:C),3)</f>
        <v>0</v>
      </c>
      <c r="Q5149" s="324">
        <f>ROUND(SUMIF('AV-Bewegungsdaten'!B:B,$A5149,'AV-Bewegungsdaten'!D:D),2)</f>
        <v>0</v>
      </c>
      <c r="T5149" s="327"/>
      <c r="U5149" s="326">
        <f>ROUND(SUMIF('DV-Bewegungsdaten'!B:B,Kategorien!A5149,'DV-Bewegungsdaten'!D:D),3)</f>
        <v>0</v>
      </c>
      <c r="V5149" s="324">
        <f>ROUND(SUMIF('DV-Bewegungsdaten'!B:B,Kategorien!A5149,'DV-Bewegungsdaten'!E:E),3)</f>
        <v>0</v>
      </c>
      <c r="AD5149" s="390">
        <f t="shared" si="1067"/>
        <v>0</v>
      </c>
      <c r="AE5149" s="390">
        <f t="shared" si="1067"/>
        <v>0</v>
      </c>
      <c r="AF5149" s="390">
        <f t="shared" si="1067"/>
        <v>0</v>
      </c>
      <c r="AG5149" s="390">
        <f t="shared" si="1067"/>
        <v>0</v>
      </c>
      <c r="AH5149" s="390">
        <f t="shared" si="1067"/>
        <v>0</v>
      </c>
      <c r="AI5149" s="390">
        <f t="shared" si="1067"/>
        <v>0</v>
      </c>
      <c r="AJ5149" s="390">
        <f t="shared" si="1067"/>
        <v>0</v>
      </c>
      <c r="AK5149" s="390">
        <f t="shared" si="1067"/>
        <v>0</v>
      </c>
      <c r="AL5149" s="390">
        <f t="shared" si="1067"/>
        <v>0</v>
      </c>
      <c r="AM5149" s="390">
        <f t="shared" si="1067"/>
        <v>0</v>
      </c>
      <c r="AN5149" s="390">
        <f t="shared" si="1067"/>
        <v>0</v>
      </c>
      <c r="AO5149" s="390">
        <f t="shared" si="1067"/>
        <v>0</v>
      </c>
    </row>
    <row r="5150" spans="1:41" ht="15" customHeight="1" x14ac:dyDescent="0.25">
      <c r="A5150" s="127" t="s">
        <v>5636</v>
      </c>
      <c r="B5150" s="125" t="s">
        <v>990</v>
      </c>
      <c r="C5150" s="125" t="s">
        <v>6353</v>
      </c>
      <c r="D5150" s="125" t="s">
        <v>5634</v>
      </c>
      <c r="I5150" s="126"/>
      <c r="J5150" s="317"/>
      <c r="K5150" s="323">
        <f>ROUND(SUMIF('VGT-Bewegungsdaten'!B:B,A5150,'VGT-Bewegungsdaten'!C:C),3)</f>
        <v>0</v>
      </c>
      <c r="L5150" s="324">
        <f>ROUND(SUMIF('VGT-Bewegungsdaten'!B:B,$A5150,'VGT-Bewegungsdaten'!D:D),2)</f>
        <v>0</v>
      </c>
      <c r="N5150" s="376" t="s">
        <v>4931</v>
      </c>
      <c r="O5150" s="376" t="s">
        <v>4941</v>
      </c>
      <c r="P5150" s="326">
        <f>ROUND(SUMIF('AV-Bewegungsdaten'!B:B,A5150,'AV-Bewegungsdaten'!C:C),3)</f>
        <v>0</v>
      </c>
      <c r="Q5150" s="324">
        <f>ROUND(SUMIF('AV-Bewegungsdaten'!B:B,$A5150,'AV-Bewegungsdaten'!D:D),2)</f>
        <v>0</v>
      </c>
      <c r="T5150" s="327"/>
      <c r="U5150" s="326">
        <f>ROUND(SUMIF('DV-Bewegungsdaten'!B:B,Kategorien!A5150,'DV-Bewegungsdaten'!D:D),3)</f>
        <v>0</v>
      </c>
      <c r="V5150" s="324">
        <f>ROUND(SUMIF('DV-Bewegungsdaten'!B:B,Kategorien!A5150,'DV-Bewegungsdaten'!E:E),3)</f>
        <v>0</v>
      </c>
      <c r="AD5150" s="390">
        <f t="shared" si="1067"/>
        <v>0</v>
      </c>
      <c r="AE5150" s="390">
        <f t="shared" si="1067"/>
        <v>0</v>
      </c>
      <c r="AF5150" s="390">
        <f t="shared" si="1067"/>
        <v>0</v>
      </c>
      <c r="AG5150" s="390">
        <f t="shared" si="1067"/>
        <v>0</v>
      </c>
      <c r="AH5150" s="390">
        <f t="shared" si="1067"/>
        <v>0</v>
      </c>
      <c r="AI5150" s="390">
        <f t="shared" si="1067"/>
        <v>0</v>
      </c>
      <c r="AJ5150" s="390">
        <f t="shared" si="1067"/>
        <v>0</v>
      </c>
      <c r="AK5150" s="390">
        <f t="shared" si="1067"/>
        <v>0</v>
      </c>
      <c r="AL5150" s="390">
        <f t="shared" si="1067"/>
        <v>0</v>
      </c>
      <c r="AM5150" s="390">
        <f t="shared" si="1067"/>
        <v>0</v>
      </c>
      <c r="AN5150" s="390">
        <f t="shared" si="1067"/>
        <v>0</v>
      </c>
      <c r="AO5150" s="390">
        <f t="shared" si="1067"/>
        <v>0</v>
      </c>
    </row>
    <row r="5151" spans="1:41" ht="15" customHeight="1" x14ac:dyDescent="0.25">
      <c r="A5151" s="127" t="s">
        <v>5637</v>
      </c>
      <c r="B5151" s="125" t="s">
        <v>1474</v>
      </c>
      <c r="C5151" s="125" t="s">
        <v>6353</v>
      </c>
      <c r="D5151" s="125" t="s">
        <v>5634</v>
      </c>
      <c r="I5151" s="126"/>
      <c r="J5151" s="317"/>
      <c r="K5151" s="323">
        <f>ROUND(SUMIF('VGT-Bewegungsdaten'!B:B,A5151,'VGT-Bewegungsdaten'!C:C),3)</f>
        <v>0</v>
      </c>
      <c r="L5151" s="324">
        <f>ROUND(SUMIF('VGT-Bewegungsdaten'!B:B,$A5151,'VGT-Bewegungsdaten'!D:D),2)</f>
        <v>0</v>
      </c>
      <c r="N5151" s="376" t="s">
        <v>4931</v>
      </c>
      <c r="O5151" s="376" t="s">
        <v>4942</v>
      </c>
      <c r="P5151" s="326">
        <f>ROUND(SUMIF('AV-Bewegungsdaten'!B:B,A5151,'AV-Bewegungsdaten'!C:C),3)</f>
        <v>0</v>
      </c>
      <c r="Q5151" s="324">
        <f>ROUND(SUMIF('AV-Bewegungsdaten'!B:B,$A5151,'AV-Bewegungsdaten'!D:D),2)</f>
        <v>0</v>
      </c>
      <c r="T5151" s="327"/>
      <c r="U5151" s="326">
        <f>ROUND(SUMIF('DV-Bewegungsdaten'!B:B,Kategorien!A5151,'DV-Bewegungsdaten'!D:D),3)</f>
        <v>0</v>
      </c>
      <c r="V5151" s="324">
        <f>ROUND(SUMIF('DV-Bewegungsdaten'!B:B,Kategorien!A5151,'DV-Bewegungsdaten'!E:E),3)</f>
        <v>0</v>
      </c>
      <c r="AD5151" s="390">
        <f t="shared" si="1067"/>
        <v>0</v>
      </c>
      <c r="AE5151" s="390">
        <f t="shared" si="1067"/>
        <v>0</v>
      </c>
      <c r="AF5151" s="390">
        <f t="shared" si="1067"/>
        <v>0</v>
      </c>
      <c r="AG5151" s="390">
        <f t="shared" si="1067"/>
        <v>0</v>
      </c>
      <c r="AH5151" s="390">
        <f t="shared" si="1067"/>
        <v>0</v>
      </c>
      <c r="AI5151" s="390">
        <f t="shared" si="1067"/>
        <v>0</v>
      </c>
      <c r="AJ5151" s="390">
        <f t="shared" si="1067"/>
        <v>0</v>
      </c>
      <c r="AK5151" s="390">
        <f t="shared" si="1067"/>
        <v>0</v>
      </c>
      <c r="AL5151" s="390">
        <f t="shared" si="1067"/>
        <v>0</v>
      </c>
      <c r="AM5151" s="390">
        <f t="shared" si="1067"/>
        <v>0</v>
      </c>
      <c r="AN5151" s="390">
        <f t="shared" si="1067"/>
        <v>0</v>
      </c>
      <c r="AO5151" s="390">
        <f t="shared" si="1067"/>
        <v>0</v>
      </c>
    </row>
    <row r="5152" spans="1:41" ht="15" customHeight="1" x14ac:dyDescent="0.25">
      <c r="A5152" s="127" t="s">
        <v>5638</v>
      </c>
      <c r="B5152" s="125" t="s">
        <v>1487</v>
      </c>
      <c r="C5152" s="125" t="s">
        <v>6353</v>
      </c>
      <c r="D5152" s="125" t="s">
        <v>5634</v>
      </c>
      <c r="I5152" s="126"/>
      <c r="J5152" s="317"/>
      <c r="K5152" s="323">
        <f>ROUND(SUMIF('VGT-Bewegungsdaten'!B:B,A5152,'VGT-Bewegungsdaten'!C:C),3)</f>
        <v>0</v>
      </c>
      <c r="L5152" s="324">
        <f>ROUND(SUMIF('VGT-Bewegungsdaten'!B:B,$A5152,'VGT-Bewegungsdaten'!D:D),2)</f>
        <v>0</v>
      </c>
      <c r="N5152" s="376" t="s">
        <v>4931</v>
      </c>
      <c r="O5152" s="376" t="s">
        <v>4943</v>
      </c>
      <c r="P5152" s="326">
        <f>ROUND(SUMIF('AV-Bewegungsdaten'!B:B,A5152,'AV-Bewegungsdaten'!C:C),3)</f>
        <v>0</v>
      </c>
      <c r="Q5152" s="324">
        <f>ROUND(SUMIF('AV-Bewegungsdaten'!B:B,$A5152,'AV-Bewegungsdaten'!D:D),2)</f>
        <v>0</v>
      </c>
      <c r="T5152" s="327"/>
      <c r="U5152" s="326">
        <f>ROUND(SUMIF('DV-Bewegungsdaten'!B:B,Kategorien!A5152,'DV-Bewegungsdaten'!D:D),3)</f>
        <v>0</v>
      </c>
      <c r="V5152" s="324">
        <f>ROUND(SUMIF('DV-Bewegungsdaten'!B:B,Kategorien!A5152,'DV-Bewegungsdaten'!E:E),3)</f>
        <v>0</v>
      </c>
      <c r="AD5152" s="390">
        <f t="shared" si="1067"/>
        <v>0</v>
      </c>
      <c r="AE5152" s="390">
        <f t="shared" si="1067"/>
        <v>0</v>
      </c>
      <c r="AF5152" s="390">
        <f t="shared" si="1067"/>
        <v>0</v>
      </c>
      <c r="AG5152" s="390">
        <f t="shared" si="1067"/>
        <v>0</v>
      </c>
      <c r="AH5152" s="390">
        <f t="shared" si="1067"/>
        <v>0</v>
      </c>
      <c r="AI5152" s="390">
        <f t="shared" si="1067"/>
        <v>0</v>
      </c>
      <c r="AJ5152" s="390">
        <f t="shared" si="1067"/>
        <v>0</v>
      </c>
      <c r="AK5152" s="390">
        <f t="shared" si="1067"/>
        <v>0</v>
      </c>
      <c r="AL5152" s="390">
        <f t="shared" si="1067"/>
        <v>0</v>
      </c>
      <c r="AM5152" s="390">
        <f t="shared" si="1067"/>
        <v>0</v>
      </c>
      <c r="AN5152" s="390">
        <f t="shared" si="1067"/>
        <v>0</v>
      </c>
      <c r="AO5152" s="390">
        <f t="shared" si="1067"/>
        <v>0</v>
      </c>
    </row>
    <row r="5153" spans="1:41" ht="15" customHeight="1" x14ac:dyDescent="0.25">
      <c r="A5153" s="127" t="s">
        <v>5639</v>
      </c>
      <c r="B5153" s="125" t="s">
        <v>77</v>
      </c>
      <c r="C5153" s="125" t="s">
        <v>6353</v>
      </c>
      <c r="D5153" s="125" t="s">
        <v>5634</v>
      </c>
      <c r="I5153" s="126"/>
      <c r="J5153" s="317"/>
      <c r="K5153" s="323">
        <f>ROUND(SUMIF('VGT-Bewegungsdaten'!B:B,A5153,'VGT-Bewegungsdaten'!C:C),3)</f>
        <v>0</v>
      </c>
      <c r="L5153" s="324">
        <f>ROUND(SUMIF('VGT-Bewegungsdaten'!B:B,$A5153,'VGT-Bewegungsdaten'!D:D),2)</f>
        <v>0</v>
      </c>
      <c r="N5153" s="376" t="s">
        <v>4931</v>
      </c>
      <c r="O5153" s="376" t="s">
        <v>4944</v>
      </c>
      <c r="P5153" s="326">
        <f>ROUND(SUMIF('AV-Bewegungsdaten'!B:B,A5153,'AV-Bewegungsdaten'!C:C),3)</f>
        <v>0</v>
      </c>
      <c r="Q5153" s="324">
        <f>ROUND(SUMIF('AV-Bewegungsdaten'!B:B,$A5153,'AV-Bewegungsdaten'!D:D),2)</f>
        <v>0</v>
      </c>
      <c r="T5153" s="327"/>
      <c r="U5153" s="326">
        <f>ROUND(SUMIF('DV-Bewegungsdaten'!B:B,Kategorien!A5153,'DV-Bewegungsdaten'!D:D),3)</f>
        <v>0</v>
      </c>
      <c r="V5153" s="324">
        <f>ROUND(SUMIF('DV-Bewegungsdaten'!B:B,Kategorien!A5153,'DV-Bewegungsdaten'!E:E),3)</f>
        <v>0</v>
      </c>
      <c r="AD5153" s="390">
        <f t="shared" si="1067"/>
        <v>0</v>
      </c>
      <c r="AE5153" s="390">
        <f t="shared" si="1067"/>
        <v>0</v>
      </c>
      <c r="AF5153" s="390">
        <f t="shared" si="1067"/>
        <v>0</v>
      </c>
      <c r="AG5153" s="390">
        <f t="shared" si="1067"/>
        <v>0</v>
      </c>
      <c r="AH5153" s="390">
        <f t="shared" si="1067"/>
        <v>0</v>
      </c>
      <c r="AI5153" s="390">
        <f t="shared" si="1067"/>
        <v>0</v>
      </c>
      <c r="AJ5153" s="390">
        <f t="shared" si="1067"/>
        <v>0</v>
      </c>
      <c r="AK5153" s="390">
        <f t="shared" si="1067"/>
        <v>0</v>
      </c>
      <c r="AL5153" s="390">
        <f t="shared" si="1067"/>
        <v>0</v>
      </c>
      <c r="AM5153" s="390">
        <f t="shared" si="1067"/>
        <v>0</v>
      </c>
      <c r="AN5153" s="390">
        <f t="shared" si="1067"/>
        <v>0</v>
      </c>
      <c r="AO5153" s="390">
        <f t="shared" si="1067"/>
        <v>0</v>
      </c>
    </row>
    <row r="5154" spans="1:41" ht="15" customHeight="1" x14ac:dyDescent="0.25">
      <c r="A5154" s="127" t="s">
        <v>5640</v>
      </c>
      <c r="B5154" s="125" t="s">
        <v>2078</v>
      </c>
      <c r="C5154" s="125" t="s">
        <v>6353</v>
      </c>
      <c r="D5154" s="125" t="s">
        <v>5634</v>
      </c>
      <c r="I5154" s="126"/>
      <c r="J5154" s="317"/>
      <c r="K5154" s="323">
        <f>ROUND(SUMIF('VGT-Bewegungsdaten'!B:B,A5154,'VGT-Bewegungsdaten'!C:C),3)</f>
        <v>0</v>
      </c>
      <c r="L5154" s="324">
        <f>ROUND(SUMIF('VGT-Bewegungsdaten'!B:B,$A5154,'VGT-Bewegungsdaten'!D:D),2)</f>
        <v>0</v>
      </c>
      <c r="N5154" s="376" t="s">
        <v>4931</v>
      </c>
      <c r="O5154" s="376" t="s">
        <v>4945</v>
      </c>
      <c r="P5154" s="326">
        <f>ROUND(SUMIF('AV-Bewegungsdaten'!B:B,A5154,'AV-Bewegungsdaten'!C:C),3)</f>
        <v>0</v>
      </c>
      <c r="Q5154" s="324">
        <f>ROUND(SUMIF('AV-Bewegungsdaten'!B:B,$A5154,'AV-Bewegungsdaten'!D:D),2)</f>
        <v>0</v>
      </c>
      <c r="T5154" s="327"/>
      <c r="U5154" s="326">
        <f>ROUND(SUMIF('DV-Bewegungsdaten'!B:B,Kategorien!A5154,'DV-Bewegungsdaten'!D:D),3)</f>
        <v>0</v>
      </c>
      <c r="V5154" s="324">
        <f>ROUND(SUMIF('DV-Bewegungsdaten'!B:B,Kategorien!A5154,'DV-Bewegungsdaten'!E:E),3)</f>
        <v>0</v>
      </c>
      <c r="AD5154" s="390">
        <f t="shared" si="1067"/>
        <v>0</v>
      </c>
      <c r="AE5154" s="390">
        <f t="shared" si="1067"/>
        <v>0</v>
      </c>
      <c r="AF5154" s="390">
        <f t="shared" si="1067"/>
        <v>0</v>
      </c>
      <c r="AG5154" s="390">
        <f t="shared" si="1067"/>
        <v>0</v>
      </c>
      <c r="AH5154" s="390">
        <f t="shared" si="1067"/>
        <v>0</v>
      </c>
      <c r="AI5154" s="390">
        <f t="shared" si="1067"/>
        <v>0</v>
      </c>
      <c r="AJ5154" s="390">
        <f t="shared" si="1067"/>
        <v>0</v>
      </c>
      <c r="AK5154" s="390">
        <f t="shared" si="1067"/>
        <v>0</v>
      </c>
      <c r="AL5154" s="390">
        <f t="shared" si="1067"/>
        <v>0</v>
      </c>
      <c r="AM5154" s="390">
        <f t="shared" si="1067"/>
        <v>0</v>
      </c>
      <c r="AN5154" s="390">
        <f t="shared" si="1067"/>
        <v>0</v>
      </c>
      <c r="AO5154" s="390">
        <f t="shared" si="1067"/>
        <v>0</v>
      </c>
    </row>
    <row r="5155" spans="1:41" ht="15" customHeight="1" x14ac:dyDescent="0.25">
      <c r="A5155" s="127" t="s">
        <v>5641</v>
      </c>
      <c r="B5155" s="125" t="s">
        <v>2079</v>
      </c>
      <c r="C5155" s="125" t="s">
        <v>6353</v>
      </c>
      <c r="D5155" s="125" t="s">
        <v>5634</v>
      </c>
      <c r="I5155" s="126"/>
      <c r="J5155" s="317"/>
      <c r="K5155" s="323">
        <f>ROUND(SUMIF('VGT-Bewegungsdaten'!B:B,A5155,'VGT-Bewegungsdaten'!C:C),3)</f>
        <v>0</v>
      </c>
      <c r="L5155" s="324">
        <f>ROUND(SUMIF('VGT-Bewegungsdaten'!B:B,$A5155,'VGT-Bewegungsdaten'!D:D),2)</f>
        <v>0</v>
      </c>
      <c r="N5155" s="376" t="s">
        <v>4931</v>
      </c>
      <c r="O5155" s="376" t="s">
        <v>4946</v>
      </c>
      <c r="P5155" s="326">
        <f>ROUND(SUMIF('AV-Bewegungsdaten'!B:B,A5155,'AV-Bewegungsdaten'!C:C),3)</f>
        <v>0</v>
      </c>
      <c r="Q5155" s="324">
        <f>ROUND(SUMIF('AV-Bewegungsdaten'!B:B,$A5155,'AV-Bewegungsdaten'!D:D),2)</f>
        <v>0</v>
      </c>
      <c r="T5155" s="327"/>
      <c r="U5155" s="326">
        <f>ROUND(SUMIF('DV-Bewegungsdaten'!B:B,Kategorien!A5155,'DV-Bewegungsdaten'!D:D),3)</f>
        <v>0</v>
      </c>
      <c r="V5155" s="324">
        <f>ROUND(SUMIF('DV-Bewegungsdaten'!B:B,Kategorien!A5155,'DV-Bewegungsdaten'!E:E),3)</f>
        <v>0</v>
      </c>
      <c r="AD5155" s="390">
        <f>MAX(0,$G5155-AR$3)</f>
        <v>0</v>
      </c>
      <c r="AE5155" s="390">
        <f t="shared" ref="AE5155:AO5159" si="1068">MAX(0,$G5155-AS$9)</f>
        <v>0</v>
      </c>
      <c r="AF5155" s="390">
        <f t="shared" si="1068"/>
        <v>0</v>
      </c>
      <c r="AG5155" s="390">
        <f t="shared" si="1068"/>
        <v>0</v>
      </c>
      <c r="AH5155" s="390">
        <f t="shared" si="1068"/>
        <v>0</v>
      </c>
      <c r="AI5155" s="390">
        <f t="shared" si="1068"/>
        <v>0</v>
      </c>
      <c r="AJ5155" s="390">
        <f t="shared" si="1068"/>
        <v>0</v>
      </c>
      <c r="AK5155" s="390">
        <f t="shared" si="1068"/>
        <v>0</v>
      </c>
      <c r="AL5155" s="390">
        <f t="shared" si="1068"/>
        <v>0</v>
      </c>
      <c r="AM5155" s="390">
        <f t="shared" si="1068"/>
        <v>0</v>
      </c>
      <c r="AN5155" s="390">
        <f t="shared" si="1068"/>
        <v>0</v>
      </c>
      <c r="AO5155" s="390">
        <f t="shared" si="1068"/>
        <v>0</v>
      </c>
    </row>
    <row r="5156" spans="1:41" ht="15" customHeight="1" x14ac:dyDescent="0.25">
      <c r="A5156" s="127" t="s">
        <v>5642</v>
      </c>
      <c r="B5156" s="125" t="s">
        <v>152</v>
      </c>
      <c r="C5156" s="125" t="s">
        <v>6353</v>
      </c>
      <c r="D5156" s="125" t="s">
        <v>5634</v>
      </c>
      <c r="I5156" s="126"/>
      <c r="J5156" s="317"/>
      <c r="K5156" s="323">
        <f>ROUND(SUMIF('VGT-Bewegungsdaten'!B:B,A5156,'VGT-Bewegungsdaten'!C:C),3)</f>
        <v>0</v>
      </c>
      <c r="L5156" s="324">
        <f>ROUND(SUMIF('VGT-Bewegungsdaten'!B:B,$A5156,'VGT-Bewegungsdaten'!D:D),2)</f>
        <v>0</v>
      </c>
      <c r="N5156" s="376" t="s">
        <v>4931</v>
      </c>
      <c r="O5156" s="376" t="s">
        <v>4947</v>
      </c>
      <c r="P5156" s="326">
        <f>ROUND(SUMIF('AV-Bewegungsdaten'!B:B,A5156,'AV-Bewegungsdaten'!C:C),3)</f>
        <v>0</v>
      </c>
      <c r="Q5156" s="324">
        <f>ROUND(SUMIF('AV-Bewegungsdaten'!B:B,$A5156,'AV-Bewegungsdaten'!D:D),2)</f>
        <v>0</v>
      </c>
      <c r="T5156" s="327"/>
      <c r="U5156" s="326">
        <f>ROUND(SUMIF('DV-Bewegungsdaten'!B:B,Kategorien!A5156,'DV-Bewegungsdaten'!D:D),3)</f>
        <v>0</v>
      </c>
      <c r="V5156" s="324">
        <f>ROUND(SUMIF('DV-Bewegungsdaten'!B:B,Kategorien!A5156,'DV-Bewegungsdaten'!E:E),3)</f>
        <v>0</v>
      </c>
      <c r="AD5156" s="390">
        <f>MAX(0,$G5156-AR$3)</f>
        <v>0</v>
      </c>
      <c r="AE5156" s="390">
        <f t="shared" si="1068"/>
        <v>0</v>
      </c>
      <c r="AF5156" s="390">
        <f t="shared" si="1068"/>
        <v>0</v>
      </c>
      <c r="AG5156" s="390">
        <f t="shared" si="1068"/>
        <v>0</v>
      </c>
      <c r="AH5156" s="390">
        <f t="shared" si="1068"/>
        <v>0</v>
      </c>
      <c r="AI5156" s="390">
        <f t="shared" si="1068"/>
        <v>0</v>
      </c>
      <c r="AJ5156" s="390">
        <f t="shared" si="1068"/>
        <v>0</v>
      </c>
      <c r="AK5156" s="390">
        <f t="shared" si="1068"/>
        <v>0</v>
      </c>
      <c r="AL5156" s="390">
        <f t="shared" si="1068"/>
        <v>0</v>
      </c>
      <c r="AM5156" s="390">
        <f t="shared" si="1068"/>
        <v>0</v>
      </c>
      <c r="AN5156" s="390">
        <f t="shared" si="1068"/>
        <v>0</v>
      </c>
      <c r="AO5156" s="390">
        <f t="shared" si="1068"/>
        <v>0</v>
      </c>
    </row>
    <row r="5157" spans="1:41" ht="15" customHeight="1" x14ac:dyDescent="0.25">
      <c r="A5157" s="127" t="s">
        <v>5643</v>
      </c>
      <c r="B5157" s="125" t="s">
        <v>159</v>
      </c>
      <c r="C5157" s="125" t="s">
        <v>6353</v>
      </c>
      <c r="D5157" s="125" t="s">
        <v>5634</v>
      </c>
      <c r="I5157" s="126"/>
      <c r="J5157" s="317"/>
      <c r="K5157" s="323">
        <f>ROUND(SUMIF('VGT-Bewegungsdaten'!B:B,A5157,'VGT-Bewegungsdaten'!C:C),3)</f>
        <v>0</v>
      </c>
      <c r="L5157" s="324">
        <f>ROUND(SUMIF('VGT-Bewegungsdaten'!B:B,$A5157,'VGT-Bewegungsdaten'!D:D),2)</f>
        <v>0</v>
      </c>
      <c r="N5157" s="376" t="s">
        <v>4931</v>
      </c>
      <c r="O5157" s="376" t="s">
        <v>4948</v>
      </c>
      <c r="P5157" s="326">
        <f>ROUND(SUMIF('AV-Bewegungsdaten'!B:B,A5157,'AV-Bewegungsdaten'!C:C),3)</f>
        <v>0</v>
      </c>
      <c r="Q5157" s="324">
        <f>ROUND(SUMIF('AV-Bewegungsdaten'!B:B,$A5157,'AV-Bewegungsdaten'!D:D),2)</f>
        <v>0</v>
      </c>
      <c r="T5157" s="327"/>
      <c r="U5157" s="326">
        <f>ROUND(SUMIF('DV-Bewegungsdaten'!B:B,Kategorien!A5157,'DV-Bewegungsdaten'!D:D),3)</f>
        <v>0</v>
      </c>
      <c r="V5157" s="324">
        <f>ROUND(SUMIF('DV-Bewegungsdaten'!B:B,Kategorien!A5157,'DV-Bewegungsdaten'!E:E),3)</f>
        <v>0</v>
      </c>
      <c r="AD5157" s="390">
        <f>MAX(0,$G5157-AR$3)</f>
        <v>0</v>
      </c>
      <c r="AE5157" s="390">
        <f t="shared" si="1068"/>
        <v>0</v>
      </c>
      <c r="AF5157" s="390">
        <f t="shared" si="1068"/>
        <v>0</v>
      </c>
      <c r="AG5157" s="390">
        <f t="shared" si="1068"/>
        <v>0</v>
      </c>
      <c r="AH5157" s="390">
        <f t="shared" si="1068"/>
        <v>0</v>
      </c>
      <c r="AI5157" s="390">
        <f t="shared" si="1068"/>
        <v>0</v>
      </c>
      <c r="AJ5157" s="390">
        <f t="shared" si="1068"/>
        <v>0</v>
      </c>
      <c r="AK5157" s="390">
        <f t="shared" si="1068"/>
        <v>0</v>
      </c>
      <c r="AL5157" s="390">
        <f t="shared" si="1068"/>
        <v>0</v>
      </c>
      <c r="AM5157" s="390">
        <f t="shared" si="1068"/>
        <v>0</v>
      </c>
      <c r="AN5157" s="390">
        <f t="shared" si="1068"/>
        <v>0</v>
      </c>
      <c r="AO5157" s="390">
        <f t="shared" si="1068"/>
        <v>0</v>
      </c>
    </row>
    <row r="5158" spans="1:41" ht="15" customHeight="1" x14ac:dyDescent="0.25">
      <c r="A5158" s="127" t="s">
        <v>5644</v>
      </c>
      <c r="B5158" s="125" t="s">
        <v>2080</v>
      </c>
      <c r="C5158" s="125" t="s">
        <v>6353</v>
      </c>
      <c r="D5158" s="125" t="s">
        <v>5634</v>
      </c>
      <c r="I5158" s="126"/>
      <c r="J5158" s="317"/>
      <c r="K5158" s="323">
        <f>ROUND(SUMIF('VGT-Bewegungsdaten'!B:B,A5158,'VGT-Bewegungsdaten'!C:C),3)</f>
        <v>0</v>
      </c>
      <c r="L5158" s="324">
        <f>ROUND(SUMIF('VGT-Bewegungsdaten'!B:B,$A5158,'VGT-Bewegungsdaten'!D:D),2)</f>
        <v>0</v>
      </c>
      <c r="N5158" s="376" t="s">
        <v>4931</v>
      </c>
      <c r="O5158" s="376" t="s">
        <v>4949</v>
      </c>
      <c r="P5158" s="326">
        <f>ROUND(SUMIF('AV-Bewegungsdaten'!B:B,A5158,'AV-Bewegungsdaten'!C:C),3)</f>
        <v>0</v>
      </c>
      <c r="Q5158" s="324">
        <f>ROUND(SUMIF('AV-Bewegungsdaten'!B:B,$A5158,'AV-Bewegungsdaten'!D:D),2)</f>
        <v>0</v>
      </c>
      <c r="T5158" s="327"/>
      <c r="U5158" s="326">
        <f>ROUND(SUMIF('DV-Bewegungsdaten'!B:B,Kategorien!A5158,'DV-Bewegungsdaten'!D:D),3)</f>
        <v>0</v>
      </c>
      <c r="V5158" s="324">
        <f>ROUND(SUMIF('DV-Bewegungsdaten'!B:B,Kategorien!A5158,'DV-Bewegungsdaten'!E:E),3)</f>
        <v>0</v>
      </c>
      <c r="AD5158" s="390">
        <f>MAX(0,$G5158-AR$7)</f>
        <v>0</v>
      </c>
      <c r="AE5158" s="390">
        <f t="shared" si="1068"/>
        <v>0</v>
      </c>
      <c r="AF5158" s="390">
        <f t="shared" si="1068"/>
        <v>0</v>
      </c>
      <c r="AG5158" s="390">
        <f t="shared" si="1068"/>
        <v>0</v>
      </c>
      <c r="AH5158" s="390">
        <f t="shared" si="1068"/>
        <v>0</v>
      </c>
      <c r="AI5158" s="390">
        <f t="shared" si="1068"/>
        <v>0</v>
      </c>
      <c r="AJ5158" s="390">
        <f t="shared" si="1068"/>
        <v>0</v>
      </c>
      <c r="AK5158" s="390">
        <f t="shared" si="1068"/>
        <v>0</v>
      </c>
      <c r="AL5158" s="390">
        <f t="shared" si="1068"/>
        <v>0</v>
      </c>
      <c r="AM5158" s="390">
        <f t="shared" si="1068"/>
        <v>0</v>
      </c>
      <c r="AN5158" s="390">
        <f t="shared" si="1068"/>
        <v>0</v>
      </c>
      <c r="AO5158" s="390">
        <f t="shared" si="1068"/>
        <v>0</v>
      </c>
    </row>
    <row r="5159" spans="1:41" ht="15" customHeight="1" x14ac:dyDescent="0.25">
      <c r="A5159" s="127" t="s">
        <v>5645</v>
      </c>
      <c r="B5159" s="125" t="s">
        <v>169</v>
      </c>
      <c r="C5159" s="125" t="s">
        <v>6353</v>
      </c>
      <c r="D5159" s="125" t="s">
        <v>5634</v>
      </c>
      <c r="I5159" s="126"/>
      <c r="J5159" s="317"/>
      <c r="K5159" s="323">
        <f>ROUND(SUMIF('VGT-Bewegungsdaten'!B:B,A5159,'VGT-Bewegungsdaten'!C:C),3)</f>
        <v>0</v>
      </c>
      <c r="L5159" s="324">
        <f>ROUND(SUMIF('VGT-Bewegungsdaten'!B:B,$A5159,'VGT-Bewegungsdaten'!D:D),2)</f>
        <v>0</v>
      </c>
      <c r="N5159" s="376" t="s">
        <v>4931</v>
      </c>
      <c r="O5159" s="376" t="s">
        <v>4950</v>
      </c>
      <c r="P5159" s="326">
        <f>ROUND(SUMIF('AV-Bewegungsdaten'!B:B,A5159,'AV-Bewegungsdaten'!C:C),3)</f>
        <v>0</v>
      </c>
      <c r="Q5159" s="324">
        <f>ROUND(SUMIF('AV-Bewegungsdaten'!B:B,$A5159,'AV-Bewegungsdaten'!D:D),2)</f>
        <v>0</v>
      </c>
      <c r="T5159" s="327"/>
      <c r="U5159" s="326">
        <f>ROUND(SUMIF('DV-Bewegungsdaten'!B:B,Kategorien!A5159,'DV-Bewegungsdaten'!D:D),3)</f>
        <v>0</v>
      </c>
      <c r="V5159" s="324">
        <f>ROUND(SUMIF('DV-Bewegungsdaten'!B:B,Kategorien!A5159,'DV-Bewegungsdaten'!E:E),3)</f>
        <v>0</v>
      </c>
      <c r="AD5159" s="390">
        <f>MAX(0,$G5159-AR$7)</f>
        <v>0</v>
      </c>
      <c r="AE5159" s="390">
        <f t="shared" si="1068"/>
        <v>0</v>
      </c>
      <c r="AF5159" s="390">
        <f t="shared" si="1068"/>
        <v>0</v>
      </c>
      <c r="AG5159" s="390">
        <f t="shared" si="1068"/>
        <v>0</v>
      </c>
      <c r="AH5159" s="390">
        <f t="shared" si="1068"/>
        <v>0</v>
      </c>
      <c r="AI5159" s="390">
        <f t="shared" si="1068"/>
        <v>0</v>
      </c>
      <c r="AJ5159" s="390">
        <f t="shared" si="1068"/>
        <v>0</v>
      </c>
      <c r="AK5159" s="390">
        <f t="shared" si="1068"/>
        <v>0</v>
      </c>
      <c r="AL5159" s="390">
        <f t="shared" si="1068"/>
        <v>0</v>
      </c>
      <c r="AM5159" s="390">
        <f t="shared" si="1068"/>
        <v>0</v>
      </c>
      <c r="AN5159" s="390">
        <f t="shared" si="1068"/>
        <v>0</v>
      </c>
      <c r="AO5159" s="390">
        <f t="shared" si="1068"/>
        <v>0</v>
      </c>
    </row>
    <row r="5160" spans="1:41" ht="15" customHeight="1" x14ac:dyDescent="0.25">
      <c r="A5160" s="127" t="s">
        <v>6402</v>
      </c>
      <c r="B5160" s="125" t="s">
        <v>2076</v>
      </c>
      <c r="C5160" s="125" t="s">
        <v>6352</v>
      </c>
      <c r="D5160" s="125" t="s">
        <v>5634</v>
      </c>
      <c r="I5160" s="126"/>
      <c r="J5160" s="317"/>
      <c r="K5160" s="323">
        <f>ROUND(SUMIF('VGT-Bewegungsdaten'!B:B,A5160,'VGT-Bewegungsdaten'!C:C),3)</f>
        <v>0</v>
      </c>
      <c r="L5160" s="324">
        <f>ROUND(SUMIF('VGT-Bewegungsdaten'!B:B,$A5160,'VGT-Bewegungsdaten'!D:D),2)</f>
        <v>0</v>
      </c>
      <c r="N5160" s="376" t="s">
        <v>4931</v>
      </c>
      <c r="O5160" s="376" t="s">
        <v>4939</v>
      </c>
      <c r="P5160" s="326">
        <f>ROUND(SUMIF('AV-Bewegungsdaten'!B:B,A5160,'AV-Bewegungsdaten'!C:C),3)</f>
        <v>0</v>
      </c>
      <c r="Q5160" s="324">
        <f>ROUND(SUMIF('AV-Bewegungsdaten'!B:B,$A5160,'AV-Bewegungsdaten'!D:D),2)</f>
        <v>0</v>
      </c>
      <c r="T5160" s="327"/>
      <c r="U5160" s="326">
        <f>ROUND(SUMIF('DV-Bewegungsdaten'!B:B,Kategorien!A5160,'DV-Bewegungsdaten'!D:D),3)</f>
        <v>0</v>
      </c>
      <c r="V5160" s="324">
        <f>ROUND(SUMIF('DV-Bewegungsdaten'!B:B,Kategorien!A5160,'DV-Bewegungsdaten'!E:E),3)</f>
        <v>0</v>
      </c>
      <c r="AD5160" s="390">
        <f t="shared" ref="AD5160:AO5166" si="1069">MAX(0)+0.2</f>
        <v>0.2</v>
      </c>
      <c r="AE5160" s="390">
        <f t="shared" si="1069"/>
        <v>0.2</v>
      </c>
      <c r="AF5160" s="390">
        <f t="shared" si="1069"/>
        <v>0.2</v>
      </c>
      <c r="AG5160" s="390">
        <f t="shared" si="1069"/>
        <v>0.2</v>
      </c>
      <c r="AH5160" s="390">
        <f t="shared" si="1069"/>
        <v>0.2</v>
      </c>
      <c r="AI5160" s="390">
        <f t="shared" si="1069"/>
        <v>0.2</v>
      </c>
      <c r="AJ5160" s="390">
        <f t="shared" si="1069"/>
        <v>0.2</v>
      </c>
      <c r="AK5160" s="390">
        <f t="shared" si="1069"/>
        <v>0.2</v>
      </c>
      <c r="AL5160" s="390">
        <f t="shared" si="1069"/>
        <v>0.2</v>
      </c>
      <c r="AM5160" s="390">
        <f t="shared" si="1069"/>
        <v>0.2</v>
      </c>
      <c r="AN5160" s="390">
        <f t="shared" si="1069"/>
        <v>0.2</v>
      </c>
      <c r="AO5160" s="390">
        <f t="shared" si="1069"/>
        <v>0.2</v>
      </c>
    </row>
    <row r="5161" spans="1:41" ht="15" customHeight="1" x14ac:dyDescent="0.25">
      <c r="A5161" s="127" t="s">
        <v>6391</v>
      </c>
      <c r="B5161" s="125" t="s">
        <v>2077</v>
      </c>
      <c r="C5161" s="125" t="s">
        <v>6352</v>
      </c>
      <c r="D5161" s="125" t="s">
        <v>5634</v>
      </c>
      <c r="I5161" s="126"/>
      <c r="J5161" s="317"/>
      <c r="K5161" s="323">
        <f>ROUND(SUMIF('VGT-Bewegungsdaten'!B:B,A5161,'VGT-Bewegungsdaten'!C:C),3)</f>
        <v>0</v>
      </c>
      <c r="L5161" s="324">
        <f>ROUND(SUMIF('VGT-Bewegungsdaten'!B:B,$A5161,'VGT-Bewegungsdaten'!D:D),2)</f>
        <v>0</v>
      </c>
      <c r="N5161" s="376" t="s">
        <v>4931</v>
      </c>
      <c r="O5161" s="376" t="s">
        <v>4940</v>
      </c>
      <c r="P5161" s="326">
        <f>ROUND(SUMIF('AV-Bewegungsdaten'!B:B,A5161,'AV-Bewegungsdaten'!C:C),3)</f>
        <v>0</v>
      </c>
      <c r="Q5161" s="324">
        <f>ROUND(SUMIF('AV-Bewegungsdaten'!B:B,$A5161,'AV-Bewegungsdaten'!D:D),2)</f>
        <v>0</v>
      </c>
      <c r="T5161" s="327"/>
      <c r="U5161" s="326">
        <f>ROUND(SUMIF('DV-Bewegungsdaten'!B:B,Kategorien!A5161,'DV-Bewegungsdaten'!D:D),3)</f>
        <v>0</v>
      </c>
      <c r="V5161" s="324">
        <f>ROUND(SUMIF('DV-Bewegungsdaten'!B:B,Kategorien!A5161,'DV-Bewegungsdaten'!E:E),3)</f>
        <v>0</v>
      </c>
      <c r="AD5161" s="390">
        <f t="shared" si="1069"/>
        <v>0.2</v>
      </c>
      <c r="AE5161" s="390">
        <f t="shared" si="1069"/>
        <v>0.2</v>
      </c>
      <c r="AF5161" s="390">
        <f t="shared" si="1069"/>
        <v>0.2</v>
      </c>
      <c r="AG5161" s="390">
        <f t="shared" si="1069"/>
        <v>0.2</v>
      </c>
      <c r="AH5161" s="390">
        <f t="shared" si="1069"/>
        <v>0.2</v>
      </c>
      <c r="AI5161" s="390">
        <f t="shared" si="1069"/>
        <v>0.2</v>
      </c>
      <c r="AJ5161" s="390">
        <f t="shared" si="1069"/>
        <v>0.2</v>
      </c>
      <c r="AK5161" s="390">
        <f t="shared" si="1069"/>
        <v>0.2</v>
      </c>
      <c r="AL5161" s="390">
        <f t="shared" si="1069"/>
        <v>0.2</v>
      </c>
      <c r="AM5161" s="390">
        <f t="shared" si="1069"/>
        <v>0.2</v>
      </c>
      <c r="AN5161" s="390">
        <f t="shared" si="1069"/>
        <v>0.2</v>
      </c>
      <c r="AO5161" s="390">
        <f t="shared" si="1069"/>
        <v>0.2</v>
      </c>
    </row>
    <row r="5162" spans="1:41" ht="15" customHeight="1" x14ac:dyDescent="0.25">
      <c r="A5162" s="127" t="s">
        <v>6392</v>
      </c>
      <c r="B5162" s="125" t="s">
        <v>990</v>
      </c>
      <c r="C5162" s="125" t="s">
        <v>6352</v>
      </c>
      <c r="D5162" s="125" t="s">
        <v>5634</v>
      </c>
      <c r="I5162" s="126"/>
      <c r="J5162" s="317"/>
      <c r="K5162" s="323">
        <f>ROUND(SUMIF('VGT-Bewegungsdaten'!B:B,A5162,'VGT-Bewegungsdaten'!C:C),3)</f>
        <v>0</v>
      </c>
      <c r="L5162" s="324">
        <f>ROUND(SUMIF('VGT-Bewegungsdaten'!B:B,$A5162,'VGT-Bewegungsdaten'!D:D),2)</f>
        <v>0</v>
      </c>
      <c r="N5162" s="376" t="s">
        <v>4931</v>
      </c>
      <c r="O5162" s="376" t="s">
        <v>4941</v>
      </c>
      <c r="P5162" s="326">
        <f>ROUND(SUMIF('AV-Bewegungsdaten'!B:B,A5162,'AV-Bewegungsdaten'!C:C),3)</f>
        <v>0</v>
      </c>
      <c r="Q5162" s="324">
        <f>ROUND(SUMIF('AV-Bewegungsdaten'!B:B,$A5162,'AV-Bewegungsdaten'!D:D),2)</f>
        <v>0</v>
      </c>
      <c r="T5162" s="327"/>
      <c r="U5162" s="326">
        <f>ROUND(SUMIF('DV-Bewegungsdaten'!B:B,Kategorien!A5162,'DV-Bewegungsdaten'!D:D),3)</f>
        <v>0</v>
      </c>
      <c r="V5162" s="324">
        <f>ROUND(SUMIF('DV-Bewegungsdaten'!B:B,Kategorien!A5162,'DV-Bewegungsdaten'!E:E),3)</f>
        <v>0</v>
      </c>
      <c r="AD5162" s="390">
        <f t="shared" si="1069"/>
        <v>0.2</v>
      </c>
      <c r="AE5162" s="390">
        <f t="shared" si="1069"/>
        <v>0.2</v>
      </c>
      <c r="AF5162" s="390">
        <f t="shared" si="1069"/>
        <v>0.2</v>
      </c>
      <c r="AG5162" s="390">
        <f t="shared" si="1069"/>
        <v>0.2</v>
      </c>
      <c r="AH5162" s="390">
        <f t="shared" si="1069"/>
        <v>0.2</v>
      </c>
      <c r="AI5162" s="390">
        <f t="shared" si="1069"/>
        <v>0.2</v>
      </c>
      <c r="AJ5162" s="390">
        <f t="shared" si="1069"/>
        <v>0.2</v>
      </c>
      <c r="AK5162" s="390">
        <f t="shared" si="1069"/>
        <v>0.2</v>
      </c>
      <c r="AL5162" s="390">
        <f t="shared" si="1069"/>
        <v>0.2</v>
      </c>
      <c r="AM5162" s="390">
        <f t="shared" si="1069"/>
        <v>0.2</v>
      </c>
      <c r="AN5162" s="390">
        <f t="shared" si="1069"/>
        <v>0.2</v>
      </c>
      <c r="AO5162" s="390">
        <f t="shared" si="1069"/>
        <v>0.2</v>
      </c>
    </row>
    <row r="5163" spans="1:41" ht="15" customHeight="1" x14ac:dyDescent="0.25">
      <c r="A5163" s="127" t="s">
        <v>6393</v>
      </c>
      <c r="B5163" s="125" t="s">
        <v>1474</v>
      </c>
      <c r="C5163" s="125" t="s">
        <v>6352</v>
      </c>
      <c r="D5163" s="125" t="s">
        <v>5634</v>
      </c>
      <c r="I5163" s="126"/>
      <c r="J5163" s="317"/>
      <c r="K5163" s="323">
        <f>ROUND(SUMIF('VGT-Bewegungsdaten'!B:B,A5163,'VGT-Bewegungsdaten'!C:C),3)</f>
        <v>0</v>
      </c>
      <c r="L5163" s="324">
        <f>ROUND(SUMIF('VGT-Bewegungsdaten'!B:B,$A5163,'VGT-Bewegungsdaten'!D:D),2)</f>
        <v>0</v>
      </c>
      <c r="N5163" s="376" t="s">
        <v>4931</v>
      </c>
      <c r="O5163" s="376" t="s">
        <v>4942</v>
      </c>
      <c r="P5163" s="326">
        <f>ROUND(SUMIF('AV-Bewegungsdaten'!B:B,A5163,'AV-Bewegungsdaten'!C:C),3)</f>
        <v>0</v>
      </c>
      <c r="Q5163" s="324">
        <f>ROUND(SUMIF('AV-Bewegungsdaten'!B:B,$A5163,'AV-Bewegungsdaten'!D:D),2)</f>
        <v>0</v>
      </c>
      <c r="T5163" s="327"/>
      <c r="U5163" s="326">
        <f>ROUND(SUMIF('DV-Bewegungsdaten'!B:B,Kategorien!A5163,'DV-Bewegungsdaten'!D:D),3)</f>
        <v>0</v>
      </c>
      <c r="V5163" s="324">
        <f>ROUND(SUMIF('DV-Bewegungsdaten'!B:B,Kategorien!A5163,'DV-Bewegungsdaten'!E:E),3)</f>
        <v>0</v>
      </c>
      <c r="AD5163" s="390">
        <f t="shared" si="1069"/>
        <v>0.2</v>
      </c>
      <c r="AE5163" s="390">
        <f t="shared" si="1069"/>
        <v>0.2</v>
      </c>
      <c r="AF5163" s="390">
        <f t="shared" si="1069"/>
        <v>0.2</v>
      </c>
      <c r="AG5163" s="390">
        <f t="shared" si="1069"/>
        <v>0.2</v>
      </c>
      <c r="AH5163" s="390">
        <f t="shared" si="1069"/>
        <v>0.2</v>
      </c>
      <c r="AI5163" s="390">
        <f t="shared" si="1069"/>
        <v>0.2</v>
      </c>
      <c r="AJ5163" s="390">
        <f t="shared" si="1069"/>
        <v>0.2</v>
      </c>
      <c r="AK5163" s="390">
        <f t="shared" si="1069"/>
        <v>0.2</v>
      </c>
      <c r="AL5163" s="390">
        <f t="shared" si="1069"/>
        <v>0.2</v>
      </c>
      <c r="AM5163" s="390">
        <f t="shared" si="1069"/>
        <v>0.2</v>
      </c>
      <c r="AN5163" s="390">
        <f t="shared" si="1069"/>
        <v>0.2</v>
      </c>
      <c r="AO5163" s="390">
        <f t="shared" si="1069"/>
        <v>0.2</v>
      </c>
    </row>
    <row r="5164" spans="1:41" ht="15" customHeight="1" x14ac:dyDescent="0.25">
      <c r="A5164" s="127" t="s">
        <v>6394</v>
      </c>
      <c r="B5164" s="125" t="s">
        <v>1487</v>
      </c>
      <c r="C5164" s="125" t="s">
        <v>6352</v>
      </c>
      <c r="D5164" s="125" t="s">
        <v>5634</v>
      </c>
      <c r="I5164" s="126"/>
      <c r="J5164" s="317"/>
      <c r="K5164" s="323">
        <f>ROUND(SUMIF('VGT-Bewegungsdaten'!B:B,A5164,'VGT-Bewegungsdaten'!C:C),3)</f>
        <v>0</v>
      </c>
      <c r="L5164" s="324">
        <f>ROUND(SUMIF('VGT-Bewegungsdaten'!B:B,$A5164,'VGT-Bewegungsdaten'!D:D),2)</f>
        <v>0</v>
      </c>
      <c r="N5164" s="376" t="s">
        <v>4931</v>
      </c>
      <c r="O5164" s="376" t="s">
        <v>4943</v>
      </c>
      <c r="P5164" s="326">
        <f>ROUND(SUMIF('AV-Bewegungsdaten'!B:B,A5164,'AV-Bewegungsdaten'!C:C),3)</f>
        <v>0</v>
      </c>
      <c r="Q5164" s="324">
        <f>ROUND(SUMIF('AV-Bewegungsdaten'!B:B,$A5164,'AV-Bewegungsdaten'!D:D),2)</f>
        <v>0</v>
      </c>
      <c r="T5164" s="327"/>
      <c r="U5164" s="326">
        <f>ROUND(SUMIF('DV-Bewegungsdaten'!B:B,Kategorien!A5164,'DV-Bewegungsdaten'!D:D),3)</f>
        <v>0</v>
      </c>
      <c r="V5164" s="324">
        <f>ROUND(SUMIF('DV-Bewegungsdaten'!B:B,Kategorien!A5164,'DV-Bewegungsdaten'!E:E),3)</f>
        <v>0</v>
      </c>
      <c r="AD5164" s="390">
        <f t="shared" si="1069"/>
        <v>0.2</v>
      </c>
      <c r="AE5164" s="390">
        <f t="shared" si="1069"/>
        <v>0.2</v>
      </c>
      <c r="AF5164" s="390">
        <f t="shared" si="1069"/>
        <v>0.2</v>
      </c>
      <c r="AG5164" s="390">
        <f t="shared" si="1069"/>
        <v>0.2</v>
      </c>
      <c r="AH5164" s="390">
        <f t="shared" si="1069"/>
        <v>0.2</v>
      </c>
      <c r="AI5164" s="390">
        <f t="shared" si="1069"/>
        <v>0.2</v>
      </c>
      <c r="AJ5164" s="390">
        <f t="shared" si="1069"/>
        <v>0.2</v>
      </c>
      <c r="AK5164" s="390">
        <f t="shared" si="1069"/>
        <v>0.2</v>
      </c>
      <c r="AL5164" s="390">
        <f t="shared" si="1069"/>
        <v>0.2</v>
      </c>
      <c r="AM5164" s="390">
        <f t="shared" si="1069"/>
        <v>0.2</v>
      </c>
      <c r="AN5164" s="390">
        <f t="shared" si="1069"/>
        <v>0.2</v>
      </c>
      <c r="AO5164" s="390">
        <f t="shared" si="1069"/>
        <v>0.2</v>
      </c>
    </row>
    <row r="5165" spans="1:41" ht="15" customHeight="1" x14ac:dyDescent="0.25">
      <c r="A5165" s="127" t="s">
        <v>6395</v>
      </c>
      <c r="B5165" s="125" t="s">
        <v>77</v>
      </c>
      <c r="C5165" s="125" t="s">
        <v>6352</v>
      </c>
      <c r="D5165" s="125" t="s">
        <v>5634</v>
      </c>
      <c r="I5165" s="126"/>
      <c r="J5165" s="317"/>
      <c r="K5165" s="323">
        <f>ROUND(SUMIF('VGT-Bewegungsdaten'!B:B,A5165,'VGT-Bewegungsdaten'!C:C),3)</f>
        <v>0</v>
      </c>
      <c r="L5165" s="324">
        <f>ROUND(SUMIF('VGT-Bewegungsdaten'!B:B,$A5165,'VGT-Bewegungsdaten'!D:D),2)</f>
        <v>0</v>
      </c>
      <c r="N5165" s="376" t="s">
        <v>4931</v>
      </c>
      <c r="O5165" s="376" t="s">
        <v>4944</v>
      </c>
      <c r="P5165" s="326">
        <f>ROUND(SUMIF('AV-Bewegungsdaten'!B:B,A5165,'AV-Bewegungsdaten'!C:C),3)</f>
        <v>0</v>
      </c>
      <c r="Q5165" s="324">
        <f>ROUND(SUMIF('AV-Bewegungsdaten'!B:B,$A5165,'AV-Bewegungsdaten'!D:D),2)</f>
        <v>0</v>
      </c>
      <c r="T5165" s="327"/>
      <c r="U5165" s="326">
        <f>ROUND(SUMIF('DV-Bewegungsdaten'!B:B,Kategorien!A5165,'DV-Bewegungsdaten'!D:D),3)</f>
        <v>0</v>
      </c>
      <c r="V5165" s="324">
        <f>ROUND(SUMIF('DV-Bewegungsdaten'!B:B,Kategorien!A5165,'DV-Bewegungsdaten'!E:E),3)</f>
        <v>0</v>
      </c>
      <c r="AD5165" s="390">
        <f t="shared" si="1069"/>
        <v>0.2</v>
      </c>
      <c r="AE5165" s="390">
        <f t="shared" si="1069"/>
        <v>0.2</v>
      </c>
      <c r="AF5165" s="390">
        <f t="shared" si="1069"/>
        <v>0.2</v>
      </c>
      <c r="AG5165" s="390">
        <f t="shared" si="1069"/>
        <v>0.2</v>
      </c>
      <c r="AH5165" s="390">
        <f t="shared" si="1069"/>
        <v>0.2</v>
      </c>
      <c r="AI5165" s="390">
        <f t="shared" si="1069"/>
        <v>0.2</v>
      </c>
      <c r="AJ5165" s="390">
        <f t="shared" si="1069"/>
        <v>0.2</v>
      </c>
      <c r="AK5165" s="390">
        <f t="shared" si="1069"/>
        <v>0.2</v>
      </c>
      <c r="AL5165" s="390">
        <f t="shared" si="1069"/>
        <v>0.2</v>
      </c>
      <c r="AM5165" s="390">
        <f t="shared" si="1069"/>
        <v>0.2</v>
      </c>
      <c r="AN5165" s="390">
        <f t="shared" si="1069"/>
        <v>0.2</v>
      </c>
      <c r="AO5165" s="390">
        <f t="shared" si="1069"/>
        <v>0.2</v>
      </c>
    </row>
    <row r="5166" spans="1:41" ht="15" customHeight="1" x14ac:dyDescent="0.25">
      <c r="A5166" s="127" t="s">
        <v>6396</v>
      </c>
      <c r="B5166" s="125" t="s">
        <v>2078</v>
      </c>
      <c r="C5166" s="125" t="s">
        <v>6352</v>
      </c>
      <c r="D5166" s="125" t="s">
        <v>5634</v>
      </c>
      <c r="I5166" s="126"/>
      <c r="J5166" s="317"/>
      <c r="K5166" s="323">
        <f>ROUND(SUMIF('VGT-Bewegungsdaten'!B:B,A5166,'VGT-Bewegungsdaten'!C:C),3)</f>
        <v>0</v>
      </c>
      <c r="L5166" s="324">
        <f>ROUND(SUMIF('VGT-Bewegungsdaten'!B:B,$A5166,'VGT-Bewegungsdaten'!D:D),2)</f>
        <v>0</v>
      </c>
      <c r="N5166" s="376" t="s">
        <v>4931</v>
      </c>
      <c r="O5166" s="376" t="s">
        <v>4945</v>
      </c>
      <c r="P5166" s="326">
        <f>ROUND(SUMIF('AV-Bewegungsdaten'!B:B,A5166,'AV-Bewegungsdaten'!C:C),3)</f>
        <v>0</v>
      </c>
      <c r="Q5166" s="324">
        <f>ROUND(SUMIF('AV-Bewegungsdaten'!B:B,$A5166,'AV-Bewegungsdaten'!D:D),2)</f>
        <v>0</v>
      </c>
      <c r="T5166" s="327"/>
      <c r="U5166" s="326">
        <f>ROUND(SUMIF('DV-Bewegungsdaten'!B:B,Kategorien!A5166,'DV-Bewegungsdaten'!D:D),3)</f>
        <v>0</v>
      </c>
      <c r="V5166" s="324">
        <f>ROUND(SUMIF('DV-Bewegungsdaten'!B:B,Kategorien!A5166,'DV-Bewegungsdaten'!E:E),3)</f>
        <v>0</v>
      </c>
      <c r="AD5166" s="390">
        <f>MAX(0)+0.2</f>
        <v>0.2</v>
      </c>
      <c r="AE5166" s="390">
        <f t="shared" si="1069"/>
        <v>0.2</v>
      </c>
      <c r="AF5166" s="390">
        <f t="shared" si="1069"/>
        <v>0.2</v>
      </c>
      <c r="AG5166" s="390">
        <f t="shared" si="1069"/>
        <v>0.2</v>
      </c>
      <c r="AH5166" s="390">
        <f t="shared" si="1069"/>
        <v>0.2</v>
      </c>
      <c r="AI5166" s="390">
        <f t="shared" si="1069"/>
        <v>0.2</v>
      </c>
      <c r="AJ5166" s="390">
        <f t="shared" si="1069"/>
        <v>0.2</v>
      </c>
      <c r="AK5166" s="390">
        <f t="shared" si="1069"/>
        <v>0.2</v>
      </c>
      <c r="AL5166" s="390">
        <f t="shared" si="1069"/>
        <v>0.2</v>
      </c>
      <c r="AM5166" s="390">
        <f t="shared" si="1069"/>
        <v>0.2</v>
      </c>
      <c r="AN5166" s="390">
        <f t="shared" si="1069"/>
        <v>0.2</v>
      </c>
      <c r="AO5166" s="390">
        <f t="shared" si="1069"/>
        <v>0.2</v>
      </c>
    </row>
    <row r="5167" spans="1:41" ht="15" customHeight="1" x14ac:dyDescent="0.25">
      <c r="A5167" s="127" t="s">
        <v>6397</v>
      </c>
      <c r="B5167" s="125" t="s">
        <v>2079</v>
      </c>
      <c r="C5167" s="125" t="s">
        <v>6352</v>
      </c>
      <c r="D5167" s="125" t="s">
        <v>5634</v>
      </c>
      <c r="I5167" s="126"/>
      <c r="J5167" s="317"/>
      <c r="K5167" s="323">
        <f>ROUND(SUMIF('VGT-Bewegungsdaten'!B:B,A5167,'VGT-Bewegungsdaten'!C:C),3)</f>
        <v>0</v>
      </c>
      <c r="L5167" s="324">
        <f>ROUND(SUMIF('VGT-Bewegungsdaten'!B:B,$A5167,'VGT-Bewegungsdaten'!D:D),2)</f>
        <v>0</v>
      </c>
      <c r="N5167" s="376" t="s">
        <v>4931</v>
      </c>
      <c r="O5167" s="376" t="s">
        <v>4946</v>
      </c>
      <c r="P5167" s="326">
        <f>ROUND(SUMIF('AV-Bewegungsdaten'!B:B,A5167,'AV-Bewegungsdaten'!C:C),3)</f>
        <v>0</v>
      </c>
      <c r="Q5167" s="324">
        <f>ROUND(SUMIF('AV-Bewegungsdaten'!B:B,$A5167,'AV-Bewegungsdaten'!D:D),2)</f>
        <v>0</v>
      </c>
      <c r="T5167" s="327"/>
      <c r="U5167" s="326">
        <f>ROUND(SUMIF('DV-Bewegungsdaten'!B:B,Kategorien!A5167,'DV-Bewegungsdaten'!D:D),3)</f>
        <v>0</v>
      </c>
      <c r="V5167" s="324">
        <f>ROUND(SUMIF('DV-Bewegungsdaten'!B:B,Kategorien!A5167,'DV-Bewegungsdaten'!E:E),3)</f>
        <v>0</v>
      </c>
      <c r="AD5167" s="390">
        <f>MAX(0)+0.4</f>
        <v>0.4</v>
      </c>
      <c r="AE5167" s="390">
        <f t="shared" ref="AE5167:AO5171" si="1070">MAX(0)+0.4</f>
        <v>0.4</v>
      </c>
      <c r="AF5167" s="390">
        <f t="shared" si="1070"/>
        <v>0.4</v>
      </c>
      <c r="AG5167" s="390">
        <f t="shared" si="1070"/>
        <v>0.4</v>
      </c>
      <c r="AH5167" s="390">
        <f t="shared" si="1070"/>
        <v>0.4</v>
      </c>
      <c r="AI5167" s="390">
        <f t="shared" si="1070"/>
        <v>0.4</v>
      </c>
      <c r="AJ5167" s="390">
        <f t="shared" si="1070"/>
        <v>0.4</v>
      </c>
      <c r="AK5167" s="390">
        <f t="shared" si="1070"/>
        <v>0.4</v>
      </c>
      <c r="AL5167" s="390">
        <f t="shared" si="1070"/>
        <v>0.4</v>
      </c>
      <c r="AM5167" s="390">
        <f t="shared" si="1070"/>
        <v>0.4</v>
      </c>
      <c r="AN5167" s="390">
        <f t="shared" si="1070"/>
        <v>0.4</v>
      </c>
      <c r="AO5167" s="390">
        <f t="shared" si="1070"/>
        <v>0.4</v>
      </c>
    </row>
    <row r="5168" spans="1:41" ht="15" customHeight="1" x14ac:dyDescent="0.25">
      <c r="A5168" s="127" t="s">
        <v>6398</v>
      </c>
      <c r="B5168" s="125" t="s">
        <v>152</v>
      </c>
      <c r="C5168" s="125" t="s">
        <v>6352</v>
      </c>
      <c r="D5168" s="125" t="s">
        <v>5634</v>
      </c>
      <c r="I5168" s="126"/>
      <c r="J5168" s="317"/>
      <c r="K5168" s="323">
        <f>ROUND(SUMIF('VGT-Bewegungsdaten'!B:B,A5168,'VGT-Bewegungsdaten'!C:C),3)</f>
        <v>0</v>
      </c>
      <c r="L5168" s="324">
        <f>ROUND(SUMIF('VGT-Bewegungsdaten'!B:B,$A5168,'VGT-Bewegungsdaten'!D:D),2)</f>
        <v>0</v>
      </c>
      <c r="N5168" s="376" t="s">
        <v>4931</v>
      </c>
      <c r="O5168" s="376" t="s">
        <v>4947</v>
      </c>
      <c r="P5168" s="326">
        <f>ROUND(SUMIF('AV-Bewegungsdaten'!B:B,A5168,'AV-Bewegungsdaten'!C:C),3)</f>
        <v>0</v>
      </c>
      <c r="Q5168" s="324">
        <f>ROUND(SUMIF('AV-Bewegungsdaten'!B:B,$A5168,'AV-Bewegungsdaten'!D:D),2)</f>
        <v>0</v>
      </c>
      <c r="T5168" s="327"/>
      <c r="U5168" s="326">
        <f>ROUND(SUMIF('DV-Bewegungsdaten'!B:B,Kategorien!A5168,'DV-Bewegungsdaten'!D:D),3)</f>
        <v>0</v>
      </c>
      <c r="V5168" s="324">
        <f>ROUND(SUMIF('DV-Bewegungsdaten'!B:B,Kategorien!A5168,'DV-Bewegungsdaten'!E:E),3)</f>
        <v>0</v>
      </c>
      <c r="AD5168" s="390">
        <f t="shared" ref="AD5168:AD5171" si="1071">MAX(0)+0.4</f>
        <v>0.4</v>
      </c>
      <c r="AE5168" s="390">
        <f t="shared" si="1070"/>
        <v>0.4</v>
      </c>
      <c r="AF5168" s="390">
        <f t="shared" si="1070"/>
        <v>0.4</v>
      </c>
      <c r="AG5168" s="390">
        <f t="shared" si="1070"/>
        <v>0.4</v>
      </c>
      <c r="AH5168" s="390">
        <f t="shared" si="1070"/>
        <v>0.4</v>
      </c>
      <c r="AI5168" s="390">
        <f t="shared" si="1070"/>
        <v>0.4</v>
      </c>
      <c r="AJ5168" s="390">
        <f t="shared" si="1070"/>
        <v>0.4</v>
      </c>
      <c r="AK5168" s="390">
        <f t="shared" si="1070"/>
        <v>0.4</v>
      </c>
      <c r="AL5168" s="390">
        <f t="shared" si="1070"/>
        <v>0.4</v>
      </c>
      <c r="AM5168" s="390">
        <f t="shared" si="1070"/>
        <v>0.4</v>
      </c>
      <c r="AN5168" s="390">
        <f t="shared" si="1070"/>
        <v>0.4</v>
      </c>
      <c r="AO5168" s="390">
        <f t="shared" si="1070"/>
        <v>0.4</v>
      </c>
    </row>
    <row r="5169" spans="1:41" ht="15" customHeight="1" x14ac:dyDescent="0.25">
      <c r="A5169" s="127" t="s">
        <v>6399</v>
      </c>
      <c r="B5169" s="125" t="s">
        <v>159</v>
      </c>
      <c r="C5169" s="125" t="s">
        <v>6352</v>
      </c>
      <c r="D5169" s="125" t="s">
        <v>5634</v>
      </c>
      <c r="I5169" s="126"/>
      <c r="J5169" s="317"/>
      <c r="K5169" s="323">
        <f>ROUND(SUMIF('VGT-Bewegungsdaten'!B:B,A5169,'VGT-Bewegungsdaten'!C:C),3)</f>
        <v>0</v>
      </c>
      <c r="L5169" s="324">
        <f>ROUND(SUMIF('VGT-Bewegungsdaten'!B:B,$A5169,'VGT-Bewegungsdaten'!D:D),2)</f>
        <v>0</v>
      </c>
      <c r="N5169" s="376" t="s">
        <v>4931</v>
      </c>
      <c r="O5169" s="376" t="s">
        <v>4948</v>
      </c>
      <c r="P5169" s="326">
        <f>ROUND(SUMIF('AV-Bewegungsdaten'!B:B,A5169,'AV-Bewegungsdaten'!C:C),3)</f>
        <v>0</v>
      </c>
      <c r="Q5169" s="324">
        <f>ROUND(SUMIF('AV-Bewegungsdaten'!B:B,$A5169,'AV-Bewegungsdaten'!D:D),2)</f>
        <v>0</v>
      </c>
      <c r="T5169" s="327"/>
      <c r="U5169" s="326">
        <f>ROUND(SUMIF('DV-Bewegungsdaten'!B:B,Kategorien!A5169,'DV-Bewegungsdaten'!D:D),3)</f>
        <v>0</v>
      </c>
      <c r="V5169" s="324">
        <f>ROUND(SUMIF('DV-Bewegungsdaten'!B:B,Kategorien!A5169,'DV-Bewegungsdaten'!E:E),3)</f>
        <v>0</v>
      </c>
      <c r="AD5169" s="390">
        <f t="shared" si="1071"/>
        <v>0.4</v>
      </c>
      <c r="AE5169" s="390">
        <f t="shared" si="1070"/>
        <v>0.4</v>
      </c>
      <c r="AF5169" s="390">
        <f t="shared" si="1070"/>
        <v>0.4</v>
      </c>
      <c r="AG5169" s="390">
        <f t="shared" si="1070"/>
        <v>0.4</v>
      </c>
      <c r="AH5169" s="390">
        <f t="shared" si="1070"/>
        <v>0.4</v>
      </c>
      <c r="AI5169" s="390">
        <f t="shared" si="1070"/>
        <v>0.4</v>
      </c>
      <c r="AJ5169" s="390">
        <f t="shared" si="1070"/>
        <v>0.4</v>
      </c>
      <c r="AK5169" s="390">
        <f t="shared" si="1070"/>
        <v>0.4</v>
      </c>
      <c r="AL5169" s="390">
        <f t="shared" si="1070"/>
        <v>0.4</v>
      </c>
      <c r="AM5169" s="390">
        <f t="shared" si="1070"/>
        <v>0.4</v>
      </c>
      <c r="AN5169" s="390">
        <f t="shared" si="1070"/>
        <v>0.4</v>
      </c>
      <c r="AO5169" s="390">
        <f t="shared" si="1070"/>
        <v>0.4</v>
      </c>
    </row>
    <row r="5170" spans="1:41" ht="15" customHeight="1" x14ac:dyDescent="0.25">
      <c r="A5170" s="127" t="s">
        <v>6400</v>
      </c>
      <c r="B5170" s="125" t="s">
        <v>2080</v>
      </c>
      <c r="C5170" s="125" t="s">
        <v>6352</v>
      </c>
      <c r="D5170" s="125" t="s">
        <v>5634</v>
      </c>
      <c r="I5170" s="126"/>
      <c r="J5170" s="317"/>
      <c r="K5170" s="323">
        <f>ROUND(SUMIF('VGT-Bewegungsdaten'!B:B,A5170,'VGT-Bewegungsdaten'!C:C),3)</f>
        <v>0</v>
      </c>
      <c r="L5170" s="324">
        <f>ROUND(SUMIF('VGT-Bewegungsdaten'!B:B,$A5170,'VGT-Bewegungsdaten'!D:D),2)</f>
        <v>0</v>
      </c>
      <c r="N5170" s="376" t="s">
        <v>4931</v>
      </c>
      <c r="O5170" s="376" t="s">
        <v>4949</v>
      </c>
      <c r="P5170" s="326">
        <f>ROUND(SUMIF('AV-Bewegungsdaten'!B:B,A5170,'AV-Bewegungsdaten'!C:C),3)</f>
        <v>0</v>
      </c>
      <c r="Q5170" s="324">
        <f>ROUND(SUMIF('AV-Bewegungsdaten'!B:B,$A5170,'AV-Bewegungsdaten'!D:D),2)</f>
        <v>0</v>
      </c>
      <c r="T5170" s="327"/>
      <c r="U5170" s="326">
        <f>ROUND(SUMIF('DV-Bewegungsdaten'!B:B,Kategorien!A5170,'DV-Bewegungsdaten'!D:D),3)</f>
        <v>0</v>
      </c>
      <c r="V5170" s="324">
        <f>ROUND(SUMIF('DV-Bewegungsdaten'!B:B,Kategorien!A5170,'DV-Bewegungsdaten'!E:E),3)</f>
        <v>0</v>
      </c>
      <c r="AD5170" s="390">
        <f t="shared" si="1071"/>
        <v>0.4</v>
      </c>
      <c r="AE5170" s="390">
        <f t="shared" si="1070"/>
        <v>0.4</v>
      </c>
      <c r="AF5170" s="390">
        <f t="shared" si="1070"/>
        <v>0.4</v>
      </c>
      <c r="AG5170" s="390">
        <f t="shared" si="1070"/>
        <v>0.4</v>
      </c>
      <c r="AH5170" s="390">
        <f t="shared" si="1070"/>
        <v>0.4</v>
      </c>
      <c r="AI5170" s="390">
        <f t="shared" si="1070"/>
        <v>0.4</v>
      </c>
      <c r="AJ5170" s="390">
        <f t="shared" si="1070"/>
        <v>0.4</v>
      </c>
      <c r="AK5170" s="390">
        <f t="shared" si="1070"/>
        <v>0.4</v>
      </c>
      <c r="AL5170" s="390">
        <f t="shared" si="1070"/>
        <v>0.4</v>
      </c>
      <c r="AM5170" s="390">
        <f t="shared" si="1070"/>
        <v>0.4</v>
      </c>
      <c r="AN5170" s="390">
        <f t="shared" si="1070"/>
        <v>0.4</v>
      </c>
      <c r="AO5170" s="390">
        <f t="shared" si="1070"/>
        <v>0.4</v>
      </c>
    </row>
    <row r="5171" spans="1:41" ht="15" customHeight="1" x14ac:dyDescent="0.25">
      <c r="A5171" s="127" t="s">
        <v>6401</v>
      </c>
      <c r="B5171" s="125" t="s">
        <v>169</v>
      </c>
      <c r="C5171" s="125" t="s">
        <v>6352</v>
      </c>
      <c r="D5171" s="125" t="s">
        <v>5634</v>
      </c>
      <c r="I5171" s="126"/>
      <c r="J5171" s="317"/>
      <c r="K5171" s="323">
        <f>ROUND(SUMIF('VGT-Bewegungsdaten'!B:B,A5171,'VGT-Bewegungsdaten'!C:C),3)</f>
        <v>0</v>
      </c>
      <c r="L5171" s="324">
        <f>ROUND(SUMIF('VGT-Bewegungsdaten'!B:B,$A5171,'VGT-Bewegungsdaten'!D:D),2)</f>
        <v>0</v>
      </c>
      <c r="N5171" s="376" t="s">
        <v>4931</v>
      </c>
      <c r="O5171" s="376" t="s">
        <v>4950</v>
      </c>
      <c r="P5171" s="326">
        <f>ROUND(SUMIF('AV-Bewegungsdaten'!B:B,A5171,'AV-Bewegungsdaten'!C:C),3)</f>
        <v>0</v>
      </c>
      <c r="Q5171" s="324">
        <f>ROUND(SUMIF('AV-Bewegungsdaten'!B:B,$A5171,'AV-Bewegungsdaten'!D:D),2)</f>
        <v>0</v>
      </c>
      <c r="T5171" s="327"/>
      <c r="U5171" s="326">
        <f>ROUND(SUMIF('DV-Bewegungsdaten'!B:B,Kategorien!A5171,'DV-Bewegungsdaten'!D:D),3)</f>
        <v>0</v>
      </c>
      <c r="V5171" s="324">
        <f>ROUND(SUMIF('DV-Bewegungsdaten'!B:B,Kategorien!A5171,'DV-Bewegungsdaten'!E:E),3)</f>
        <v>0</v>
      </c>
      <c r="AD5171" s="390">
        <f t="shared" si="1071"/>
        <v>0.4</v>
      </c>
      <c r="AE5171" s="390">
        <f t="shared" si="1070"/>
        <v>0.4</v>
      </c>
      <c r="AF5171" s="390">
        <f t="shared" si="1070"/>
        <v>0.4</v>
      </c>
      <c r="AG5171" s="390">
        <f t="shared" si="1070"/>
        <v>0.4</v>
      </c>
      <c r="AH5171" s="390">
        <f t="shared" si="1070"/>
        <v>0.4</v>
      </c>
      <c r="AI5171" s="390">
        <f t="shared" si="1070"/>
        <v>0.4</v>
      </c>
      <c r="AJ5171" s="390">
        <f t="shared" si="1070"/>
        <v>0.4</v>
      </c>
      <c r="AK5171" s="390">
        <f t="shared" si="1070"/>
        <v>0.4</v>
      </c>
      <c r="AL5171" s="390">
        <f t="shared" si="1070"/>
        <v>0.4</v>
      </c>
      <c r="AM5171" s="390">
        <f t="shared" si="1070"/>
        <v>0.4</v>
      </c>
      <c r="AN5171" s="390">
        <f t="shared" si="1070"/>
        <v>0.4</v>
      </c>
      <c r="AO5171" s="390">
        <f t="shared" si="1070"/>
        <v>0.4</v>
      </c>
    </row>
    <row r="5172" spans="1:41" ht="15" customHeight="1" x14ac:dyDescent="0.25">
      <c r="A5172" s="127" t="s">
        <v>5646</v>
      </c>
      <c r="B5172" s="125" t="s">
        <v>169</v>
      </c>
      <c r="D5172" s="125" t="s">
        <v>5634</v>
      </c>
      <c r="E5172" s="125" t="s">
        <v>4893</v>
      </c>
      <c r="I5172" s="126"/>
      <c r="J5172" s="317"/>
      <c r="K5172" s="323">
        <f>ROUND(SUMIF('VGT-Bewegungsdaten'!B:B,A5172,'VGT-Bewegungsdaten'!C:C),3)</f>
        <v>0</v>
      </c>
      <c r="N5172" s="376" t="s">
        <v>4929</v>
      </c>
      <c r="O5172" s="376" t="s">
        <v>4962</v>
      </c>
      <c r="P5172" s="326">
        <f>ROUND(SUMIF('AV-Bewegungsdaten'!B:B,A5172,'AV-Bewegungsdaten'!C:C),3)</f>
        <v>0</v>
      </c>
      <c r="T5172" s="327"/>
      <c r="U5172" s="326">
        <f>ROUND(SUMIF('DV-Bewegungsdaten'!B:B,Kategorien!A5172,'DV-Bewegungsdaten'!D:D),3)</f>
        <v>0</v>
      </c>
      <c r="AK5172" s="390"/>
    </row>
    <row r="5173" spans="1:41" ht="15" customHeight="1" x14ac:dyDescent="0.25">
      <c r="A5173" s="439" t="s">
        <v>4891</v>
      </c>
      <c r="B5173" s="125" t="s">
        <v>2077</v>
      </c>
      <c r="C5173" s="125" t="s">
        <v>6352</v>
      </c>
      <c r="D5173" s="125" t="s">
        <v>4892</v>
      </c>
      <c r="I5173" s="126"/>
      <c r="J5173" s="317"/>
      <c r="K5173" s="323">
        <f>ROUND(SUMIF('VGT-Bewegungsdaten'!B:B,A5173,'VGT-Bewegungsdaten'!C:C),3)</f>
        <v>0</v>
      </c>
      <c r="L5173" s="324">
        <f>ROUND(SUMIF('VGT-Bewegungsdaten'!B:B,$A5173,'VGT-Bewegungsdaten'!D:D),2)</f>
        <v>0</v>
      </c>
      <c r="N5173" s="376" t="s">
        <v>4931</v>
      </c>
      <c r="O5173" s="376" t="s">
        <v>4940</v>
      </c>
      <c r="P5173" s="326">
        <f>ROUND(SUMIF('AV-Bewegungsdaten'!B:B,A5173,'AV-Bewegungsdaten'!C:C),3)</f>
        <v>0</v>
      </c>
      <c r="Q5173" s="324">
        <f>ROUND(SUMIF('AV-Bewegungsdaten'!B:B,$A5173,'AV-Bewegungsdaten'!D:D),2)</f>
        <v>0</v>
      </c>
      <c r="T5173" s="327"/>
      <c r="U5173" s="326">
        <f>ROUND(SUMIF('DV-Bewegungsdaten'!B:B,Kategorien!A5173,'DV-Bewegungsdaten'!D:D),3)</f>
        <v>0</v>
      </c>
      <c r="V5173" s="324">
        <f>ROUND(SUMIF('DV-Bewegungsdaten'!B:B,Kategorien!A5173,'DV-Bewegungsdaten'!E:E),3)</f>
        <v>0</v>
      </c>
      <c r="AD5173" s="440">
        <v>0.2</v>
      </c>
      <c r="AE5173" s="440">
        <v>0.2</v>
      </c>
      <c r="AF5173" s="440">
        <v>0.2</v>
      </c>
      <c r="AG5173" s="440">
        <v>0.2</v>
      </c>
      <c r="AH5173" s="440">
        <v>0.2</v>
      </c>
      <c r="AI5173" s="440">
        <v>0.2</v>
      </c>
      <c r="AJ5173" s="440">
        <v>0.2</v>
      </c>
      <c r="AK5173" s="440">
        <v>0.2</v>
      </c>
      <c r="AL5173" s="440">
        <v>0.2</v>
      </c>
      <c r="AM5173" s="440">
        <v>0.2</v>
      </c>
      <c r="AN5173" s="440">
        <v>0.2</v>
      </c>
      <c r="AO5173" s="440">
        <v>0.2</v>
      </c>
    </row>
    <row r="5174" spans="1:41" ht="15" customHeight="1" x14ac:dyDescent="0.25">
      <c r="A5174" s="127" t="s">
        <v>5647</v>
      </c>
      <c r="B5174" s="125" t="s">
        <v>169</v>
      </c>
      <c r="C5174" s="125" t="s">
        <v>6352</v>
      </c>
      <c r="D5174" s="125" t="s">
        <v>5648</v>
      </c>
      <c r="I5174" s="126"/>
      <c r="J5174" s="317"/>
      <c r="K5174" s="323">
        <f>ROUND(SUMIF('VGT-Bewegungsdaten'!B:B,A5174,'VGT-Bewegungsdaten'!C:C),3)</f>
        <v>0</v>
      </c>
      <c r="L5174" s="324">
        <f>ROUND(SUMIF('VGT-Bewegungsdaten'!B:B,$A5174,'VGT-Bewegungsdaten'!D:D),2)</f>
        <v>0</v>
      </c>
      <c r="N5174" s="376" t="s">
        <v>4930</v>
      </c>
      <c r="O5174" s="376" t="s">
        <v>4950</v>
      </c>
      <c r="P5174" s="326">
        <f>ROUND(SUMIF('AV-Bewegungsdaten'!B:B,A5174,'AV-Bewegungsdaten'!C:C),3)</f>
        <v>0</v>
      </c>
      <c r="Q5174" s="324">
        <f>ROUND(SUMIF('AV-Bewegungsdaten'!B:B,$A5174,'AV-Bewegungsdaten'!D:D),2)</f>
        <v>0</v>
      </c>
      <c r="T5174" s="327"/>
      <c r="U5174" s="326">
        <f>ROUND(SUMIF('DV-Bewegungsdaten'!B:B,Kategorien!A5174,'DV-Bewegungsdaten'!D:D),3)</f>
        <v>0</v>
      </c>
      <c r="V5174" s="324">
        <f>ROUND(SUMIF('DV-Bewegungsdaten'!B:B,Kategorien!A5174,'DV-Bewegungsdaten'!E:E),3)</f>
        <v>0</v>
      </c>
      <c r="AD5174" s="390">
        <f>MAX(0,$G5174-AR$7)</f>
        <v>0</v>
      </c>
      <c r="AE5174" s="390">
        <f t="shared" ref="AE5174:AO5175" si="1072">MAX(0,$G5174-AS$9)</f>
        <v>0</v>
      </c>
      <c r="AF5174" s="390">
        <f t="shared" si="1072"/>
        <v>0</v>
      </c>
      <c r="AG5174" s="390">
        <f t="shared" si="1072"/>
        <v>0</v>
      </c>
      <c r="AH5174" s="390">
        <f t="shared" si="1072"/>
        <v>0</v>
      </c>
      <c r="AI5174" s="390">
        <f t="shared" si="1072"/>
        <v>0</v>
      </c>
      <c r="AJ5174" s="390">
        <f t="shared" si="1072"/>
        <v>0</v>
      </c>
      <c r="AK5174" s="390">
        <f t="shared" si="1072"/>
        <v>0</v>
      </c>
      <c r="AL5174" s="390">
        <f t="shared" si="1072"/>
        <v>0</v>
      </c>
      <c r="AM5174" s="390">
        <f t="shared" si="1072"/>
        <v>0</v>
      </c>
      <c r="AN5174" s="390">
        <f t="shared" si="1072"/>
        <v>0</v>
      </c>
      <c r="AO5174" s="390">
        <f t="shared" si="1072"/>
        <v>0</v>
      </c>
    </row>
    <row r="5175" spans="1:41" ht="15" customHeight="1" x14ac:dyDescent="0.25">
      <c r="A5175" s="127" t="s">
        <v>5649</v>
      </c>
      <c r="B5175" s="125" t="s">
        <v>169</v>
      </c>
      <c r="C5175" s="125" t="s">
        <v>6352</v>
      </c>
      <c r="D5175" s="125" t="s">
        <v>5650</v>
      </c>
      <c r="F5175" s="377">
        <f>AR12</f>
        <v>3.7759999999999998</v>
      </c>
      <c r="G5175" s="377">
        <f>F5175+0.4</f>
        <v>4.1760000000000002</v>
      </c>
      <c r="H5175" s="377">
        <f>ROUND(F5175*0.8,2)</f>
        <v>3.02</v>
      </c>
      <c r="I5175" s="377"/>
      <c r="J5175" s="317"/>
      <c r="K5175" s="323">
        <f>ROUND(SUMIF('VGT-Bewegungsdaten'!B:B,A5175,'VGT-Bewegungsdaten'!C:C),3)</f>
        <v>0</v>
      </c>
      <c r="L5175" s="324">
        <f>ROUND(SUMIF('VGT-Bewegungsdaten'!B:B,$A5175,'VGT-Bewegungsdaten'!D:D),2)</f>
        <v>0</v>
      </c>
      <c r="N5175" s="376" t="s">
        <v>4930</v>
      </c>
      <c r="O5175" s="376" t="s">
        <v>4950</v>
      </c>
      <c r="P5175" s="326">
        <f>ROUND(SUMIF('AV-Bewegungsdaten'!B:B,A5175,'AV-Bewegungsdaten'!C:C),3)</f>
        <v>0</v>
      </c>
      <c r="Q5175" s="324">
        <f>ROUND(SUMIF('AV-Bewegungsdaten'!B:B,$A5175,'AV-Bewegungsdaten'!D:D),2)</f>
        <v>0</v>
      </c>
      <c r="T5175" s="327"/>
      <c r="AD5175" s="390">
        <f>MAX(0,$G5175-AR$7)</f>
        <v>0</v>
      </c>
      <c r="AE5175" s="390">
        <f t="shared" si="1072"/>
        <v>0</v>
      </c>
      <c r="AF5175" s="390">
        <f t="shared" si="1072"/>
        <v>1.113</v>
      </c>
      <c r="AG5175" s="390">
        <f t="shared" si="1072"/>
        <v>0.48</v>
      </c>
      <c r="AH5175" s="390">
        <f t="shared" si="1072"/>
        <v>0.39200000000000035</v>
      </c>
      <c r="AI5175" s="390">
        <f t="shared" si="1072"/>
        <v>0.92400000000000038</v>
      </c>
      <c r="AJ5175" s="390">
        <f t="shared" si="1072"/>
        <v>0.20700000000000029</v>
      </c>
      <c r="AK5175" s="390">
        <f t="shared" si="1072"/>
        <v>0.4910000000000001</v>
      </c>
      <c r="AL5175" s="390">
        <f t="shared" si="1072"/>
        <v>0.60099999999999998</v>
      </c>
      <c r="AM5175" s="390">
        <f t="shared" si="1072"/>
        <v>0.48200000000000021</v>
      </c>
      <c r="AN5175" s="390">
        <f t="shared" si="1072"/>
        <v>7.6000000000000512E-2</v>
      </c>
      <c r="AO5175" s="390">
        <f t="shared" si="1072"/>
        <v>0.97900000000000009</v>
      </c>
    </row>
    <row r="5176" spans="1:41" ht="15" customHeight="1" x14ac:dyDescent="0.25">
      <c r="A5176" s="127" t="s">
        <v>6878</v>
      </c>
      <c r="B5176" s="125" t="s">
        <v>169</v>
      </c>
      <c r="D5176" s="125" t="s">
        <v>6879</v>
      </c>
      <c r="I5176" s="377"/>
      <c r="J5176" s="317"/>
      <c r="N5176" s="376" t="s">
        <v>4932</v>
      </c>
      <c r="O5176" s="376" t="s">
        <v>4950</v>
      </c>
      <c r="T5176" s="327"/>
      <c r="U5176" s="326">
        <f>ROUND(SUMIF('DV-Bewegungsdaten'!B:B,Kategorien!A5176,'DV-Bewegungsdaten'!D:D),3)</f>
        <v>0</v>
      </c>
      <c r="V5176" s="324">
        <f>ROUND(SUMIF('DV-Bewegungsdaten'!B:B,Kategorien!A5176,'DV-Bewegungsdaten'!E:E),3)</f>
        <v>0</v>
      </c>
      <c r="AK5176" s="390"/>
    </row>
    <row r="5177" spans="1:41" ht="15" customHeight="1" x14ac:dyDescent="0.25">
      <c r="A5177" s="127" t="s">
        <v>5651</v>
      </c>
      <c r="B5177" s="125" t="s">
        <v>2080</v>
      </c>
      <c r="C5177" s="125" t="s">
        <v>6352</v>
      </c>
      <c r="D5177" s="125" t="s">
        <v>5652</v>
      </c>
      <c r="F5177" s="377">
        <f>F5175</f>
        <v>3.7759999999999998</v>
      </c>
      <c r="G5177" s="377">
        <f t="shared" ref="G5177:H5177" si="1073">G5175</f>
        <v>4.1760000000000002</v>
      </c>
      <c r="H5177" s="377">
        <f t="shared" si="1073"/>
        <v>3.02</v>
      </c>
      <c r="I5177" s="126"/>
      <c r="J5177" s="317"/>
      <c r="K5177" s="323">
        <f>ROUND(SUMIF('VGT-Bewegungsdaten'!B:B,A5177,'VGT-Bewegungsdaten'!C:C),3)</f>
        <v>0</v>
      </c>
      <c r="L5177" s="324">
        <f>ROUND(SUMIF('VGT-Bewegungsdaten'!B:B,$A5177,'VGT-Bewegungsdaten'!D:D),2)</f>
        <v>0</v>
      </c>
      <c r="N5177" s="376" t="s">
        <v>4931</v>
      </c>
      <c r="O5177" s="376" t="s">
        <v>4949</v>
      </c>
      <c r="P5177" s="326">
        <f>ROUND(SUMIF('AV-Bewegungsdaten'!B:B,A5177,'AV-Bewegungsdaten'!C:C),3)</f>
        <v>0</v>
      </c>
      <c r="Q5177" s="324">
        <f>ROUND(SUMIF('AV-Bewegungsdaten'!B:B,$A5177,'AV-Bewegungsdaten'!D:D),2)</f>
        <v>0</v>
      </c>
      <c r="T5177" s="327"/>
      <c r="U5177" s="326">
        <f>ROUND(SUMIF('DV-Bewegungsdaten'!B:B,Kategorien!A5177,'DV-Bewegungsdaten'!D:D),3)</f>
        <v>0</v>
      </c>
      <c r="V5177" s="324">
        <f>ROUND(SUMIF('DV-Bewegungsdaten'!B:B,Kategorien!A5177,'DV-Bewegungsdaten'!E:E),3)</f>
        <v>0</v>
      </c>
      <c r="AD5177" s="390">
        <f>MAX(0,$G5177-AR$7)</f>
        <v>0</v>
      </c>
      <c r="AE5177" s="390">
        <f t="shared" ref="AE5177:AO5178" si="1074">MAX(0,$G5177-AS$9)</f>
        <v>0</v>
      </c>
      <c r="AF5177" s="390">
        <f t="shared" si="1074"/>
        <v>1.113</v>
      </c>
      <c r="AG5177" s="390">
        <f t="shared" si="1074"/>
        <v>0.48</v>
      </c>
      <c r="AH5177" s="390">
        <f t="shared" si="1074"/>
        <v>0.39200000000000035</v>
      </c>
      <c r="AI5177" s="390">
        <f t="shared" si="1074"/>
        <v>0.92400000000000038</v>
      </c>
      <c r="AJ5177" s="390">
        <f t="shared" si="1074"/>
        <v>0.20700000000000029</v>
      </c>
      <c r="AK5177" s="390">
        <f t="shared" si="1074"/>
        <v>0.4910000000000001</v>
      </c>
      <c r="AL5177" s="390">
        <f t="shared" si="1074"/>
        <v>0.60099999999999998</v>
      </c>
      <c r="AM5177" s="390">
        <f t="shared" si="1074"/>
        <v>0.48200000000000021</v>
      </c>
      <c r="AN5177" s="390">
        <f t="shared" si="1074"/>
        <v>7.6000000000000512E-2</v>
      </c>
      <c r="AO5177" s="390">
        <f t="shared" si="1074"/>
        <v>0.97900000000000009</v>
      </c>
    </row>
    <row r="5178" spans="1:41" ht="15" customHeight="1" x14ac:dyDescent="0.25">
      <c r="A5178" s="127" t="s">
        <v>5653</v>
      </c>
      <c r="B5178" s="125" t="s">
        <v>169</v>
      </c>
      <c r="C5178" s="125" t="s">
        <v>6352</v>
      </c>
      <c r="D5178" s="125" t="s">
        <v>5652</v>
      </c>
      <c r="F5178" s="377">
        <f>F5177</f>
        <v>3.7759999999999998</v>
      </c>
      <c r="G5178" s="377">
        <f t="shared" ref="G5178:H5178" si="1075">G5177</f>
        <v>4.1760000000000002</v>
      </c>
      <c r="H5178" s="377">
        <f t="shared" si="1075"/>
        <v>3.02</v>
      </c>
      <c r="I5178" s="126"/>
      <c r="J5178" s="317"/>
      <c r="K5178" s="323">
        <f>ROUND(SUMIF('VGT-Bewegungsdaten'!B:B,A5178,'VGT-Bewegungsdaten'!C:C),3)</f>
        <v>0</v>
      </c>
      <c r="L5178" s="324">
        <f>ROUND(SUMIF('VGT-Bewegungsdaten'!B:B,$A5178,'VGT-Bewegungsdaten'!D:D),2)</f>
        <v>0</v>
      </c>
      <c r="N5178" s="376" t="s">
        <v>4931</v>
      </c>
      <c r="O5178" s="376" t="s">
        <v>4950</v>
      </c>
      <c r="P5178" s="326">
        <f>ROUND(SUMIF('AV-Bewegungsdaten'!B:B,A5178,'AV-Bewegungsdaten'!C:C),3)</f>
        <v>0</v>
      </c>
      <c r="Q5178" s="324">
        <f>ROUND(SUMIF('AV-Bewegungsdaten'!B:B,$A5178,'AV-Bewegungsdaten'!D:D),2)</f>
        <v>0</v>
      </c>
      <c r="T5178" s="327"/>
      <c r="U5178" s="326">
        <f>ROUND(SUMIF('DV-Bewegungsdaten'!B:B,Kategorien!A5178,'DV-Bewegungsdaten'!D:D),3)</f>
        <v>0</v>
      </c>
      <c r="V5178" s="324">
        <f>ROUND(SUMIF('DV-Bewegungsdaten'!B:B,Kategorien!A5178,'DV-Bewegungsdaten'!E:E),3)</f>
        <v>0</v>
      </c>
      <c r="AD5178" s="390">
        <f>MAX(0,$G5178-AR$7)</f>
        <v>0</v>
      </c>
      <c r="AE5178" s="390">
        <f t="shared" si="1074"/>
        <v>0</v>
      </c>
      <c r="AF5178" s="390">
        <f t="shared" si="1074"/>
        <v>1.113</v>
      </c>
      <c r="AG5178" s="390">
        <f t="shared" si="1074"/>
        <v>0.48</v>
      </c>
      <c r="AH5178" s="390">
        <f t="shared" si="1074"/>
        <v>0.39200000000000035</v>
      </c>
      <c r="AI5178" s="390">
        <f t="shared" si="1074"/>
        <v>0.92400000000000038</v>
      </c>
      <c r="AJ5178" s="390">
        <f t="shared" si="1074"/>
        <v>0.20700000000000029</v>
      </c>
      <c r="AK5178" s="390">
        <f t="shared" si="1074"/>
        <v>0.4910000000000001</v>
      </c>
      <c r="AL5178" s="390">
        <f t="shared" si="1074"/>
        <v>0.60099999999999998</v>
      </c>
      <c r="AM5178" s="390">
        <f t="shared" si="1074"/>
        <v>0.48200000000000021</v>
      </c>
      <c r="AN5178" s="390">
        <f t="shared" si="1074"/>
        <v>7.6000000000000512E-2</v>
      </c>
      <c r="AO5178" s="390">
        <f t="shared" si="1074"/>
        <v>0.97900000000000009</v>
      </c>
    </row>
    <row r="5179" spans="1:41" ht="15" customHeight="1" x14ac:dyDescent="0.25">
      <c r="A5179" s="127" t="s">
        <v>5654</v>
      </c>
      <c r="B5179" s="125" t="s">
        <v>169</v>
      </c>
      <c r="D5179" s="125" t="s">
        <v>5655</v>
      </c>
      <c r="E5179" s="125" t="s">
        <v>4893</v>
      </c>
      <c r="F5179" s="126">
        <v>0</v>
      </c>
      <c r="I5179" s="126"/>
      <c r="J5179" s="317"/>
      <c r="K5179" s="323">
        <f>ROUND(SUMIF('VGT-Bewegungsdaten'!B:B,A5179,'VGT-Bewegungsdaten'!C:C),3)</f>
        <v>0</v>
      </c>
      <c r="N5179" s="376" t="s">
        <v>4929</v>
      </c>
      <c r="O5179" s="376" t="s">
        <v>4962</v>
      </c>
      <c r="P5179" s="326">
        <f>ROUND(SUMIF('AV-Bewegungsdaten'!B:B,A5179,'AV-Bewegungsdaten'!C:C),3)</f>
        <v>0</v>
      </c>
      <c r="T5179" s="327"/>
      <c r="U5179" s="326">
        <f>ROUND(SUMIF('DV-Bewegungsdaten'!B:B,Kategorien!A5179,'DV-Bewegungsdaten'!D:D),3)</f>
        <v>0</v>
      </c>
      <c r="AK5179" s="390"/>
    </row>
    <row r="5180" spans="1:41" ht="15" customHeight="1" x14ac:dyDescent="0.25">
      <c r="A5180" s="127" t="s">
        <v>5656</v>
      </c>
      <c r="B5180" s="125" t="s">
        <v>2077</v>
      </c>
      <c r="C5180" s="125" t="s">
        <v>6353</v>
      </c>
      <c r="D5180" s="125" t="s">
        <v>5657</v>
      </c>
      <c r="I5180" s="126"/>
      <c r="J5180" s="317"/>
      <c r="K5180" s="323">
        <f>ROUND(SUMIF('VGT-Bewegungsdaten'!B:B,A5180,'VGT-Bewegungsdaten'!C:C),3)</f>
        <v>0</v>
      </c>
      <c r="L5180" s="324">
        <f>ROUND(SUMIF('VGT-Bewegungsdaten'!B:B,$A5180,'VGT-Bewegungsdaten'!D:D),2)</f>
        <v>0</v>
      </c>
      <c r="N5180" s="376" t="s">
        <v>4931</v>
      </c>
      <c r="O5180" s="376" t="s">
        <v>4940</v>
      </c>
      <c r="P5180" s="326">
        <f>ROUND(SUMIF('AV-Bewegungsdaten'!B:B,A5180,'AV-Bewegungsdaten'!C:C),3)</f>
        <v>0</v>
      </c>
      <c r="Q5180" s="324">
        <f>ROUND(SUMIF('AV-Bewegungsdaten'!B:B,$A5180,'AV-Bewegungsdaten'!D:D),2)</f>
        <v>0</v>
      </c>
      <c r="T5180" s="327"/>
      <c r="U5180" s="326">
        <f>ROUND(SUMIF('DV-Bewegungsdaten'!B:B,Kategorien!A5180,'DV-Bewegungsdaten'!D:D),3)</f>
        <v>0</v>
      </c>
      <c r="V5180" s="324">
        <f>ROUND(SUMIF('DV-Bewegungsdaten'!B:B,Kategorien!A5180,'DV-Bewegungsdaten'!E:E),3)</f>
        <v>0</v>
      </c>
      <c r="AD5180" s="390">
        <f t="shared" ref="AD5180:AD5189" si="1076">MAX(0,$G5180-AR$9)</f>
        <v>0</v>
      </c>
      <c r="AE5180" s="390">
        <f t="shared" ref="AE5180:AE5189" si="1077">MAX(0,$G5180-AS$9)</f>
        <v>0</v>
      </c>
      <c r="AF5180" s="390">
        <f t="shared" ref="AF5180:AF5189" si="1078">MAX(0,$G5180-AT$9)</f>
        <v>0</v>
      </c>
      <c r="AG5180" s="390">
        <f t="shared" ref="AG5180:AG5189" si="1079">MAX(0,$G5180-AU$9)</f>
        <v>0</v>
      </c>
      <c r="AH5180" s="390">
        <f t="shared" ref="AH5180:AH5189" si="1080">MAX(0,$G5180-AV$9)</f>
        <v>0</v>
      </c>
      <c r="AI5180" s="390">
        <f t="shared" ref="AI5180:AI5189" si="1081">MAX(0,$G5180-AW$9)</f>
        <v>0</v>
      </c>
      <c r="AJ5180" s="390">
        <f t="shared" ref="AJ5180:AJ5189" si="1082">MAX(0,$G5180-AX$9)</f>
        <v>0</v>
      </c>
      <c r="AK5180" s="390">
        <f t="shared" ref="AK5180:AK5189" si="1083">MAX(0,$G5180-AY$9)</f>
        <v>0</v>
      </c>
      <c r="AL5180" s="390">
        <f t="shared" ref="AL5180:AL5189" si="1084">MAX(0,$G5180-AZ$9)</f>
        <v>0</v>
      </c>
      <c r="AM5180" s="390">
        <f t="shared" ref="AM5180:AM5189" si="1085">MAX(0,$G5180-BA$9)</f>
        <v>0</v>
      </c>
      <c r="AN5180" s="390">
        <f t="shared" ref="AN5180:AN5189" si="1086">MAX(0,$G5180-BB$9)</f>
        <v>0</v>
      </c>
      <c r="AO5180" s="390">
        <f t="shared" ref="AO5180:AO5189" si="1087">MAX(0,$G5180-BC$9)</f>
        <v>0</v>
      </c>
    </row>
    <row r="5181" spans="1:41" ht="15" customHeight="1" x14ac:dyDescent="0.25">
      <c r="A5181" s="127" t="s">
        <v>5658</v>
      </c>
      <c r="B5181" s="125" t="s">
        <v>2077</v>
      </c>
      <c r="D5181" s="125" t="s">
        <v>6507</v>
      </c>
      <c r="F5181" s="126">
        <v>0</v>
      </c>
      <c r="G5181" s="126">
        <v>0</v>
      </c>
      <c r="H5181" s="126">
        <v>0</v>
      </c>
      <c r="I5181" s="126"/>
      <c r="J5181" s="317"/>
      <c r="K5181" s="323">
        <f>ROUND(SUMIF('VGT-Bewegungsdaten'!B:B,A5181,'VGT-Bewegungsdaten'!C:C),3)</f>
        <v>0</v>
      </c>
      <c r="L5181" s="324">
        <f>ROUND(SUMIF('VGT-Bewegungsdaten'!B:B,$A5181,'VGT-Bewegungsdaten'!D:D),2)</f>
        <v>0</v>
      </c>
      <c r="N5181" s="376" t="s">
        <v>4931</v>
      </c>
      <c r="O5181" s="376" t="s">
        <v>4940</v>
      </c>
      <c r="P5181" s="326">
        <f>ROUND(SUMIF('AV-Bewegungsdaten'!B:B,A5181,'AV-Bewegungsdaten'!C:C),3)</f>
        <v>0</v>
      </c>
      <c r="Q5181" s="324">
        <f>ROUND(SUMIF('AV-Bewegungsdaten'!B:B,$A5181,'AV-Bewegungsdaten'!D:D),2)</f>
        <v>0</v>
      </c>
      <c r="T5181" s="327"/>
      <c r="U5181" s="326">
        <f>ROUND(SUMIF('DV-Bewegungsdaten'!B:B,Kategorien!A5181,'DV-Bewegungsdaten'!D:D),3)</f>
        <v>0</v>
      </c>
      <c r="V5181" s="324">
        <f>ROUND(SUMIF('DV-Bewegungsdaten'!B:B,Kategorien!A5181,'DV-Bewegungsdaten'!E:E),3)</f>
        <v>0</v>
      </c>
      <c r="AD5181" s="390">
        <f t="shared" si="1076"/>
        <v>0</v>
      </c>
      <c r="AE5181" s="390">
        <f t="shared" si="1077"/>
        <v>0</v>
      </c>
      <c r="AF5181" s="390">
        <f t="shared" si="1078"/>
        <v>0</v>
      </c>
      <c r="AG5181" s="390">
        <f t="shared" si="1079"/>
        <v>0</v>
      </c>
      <c r="AH5181" s="390">
        <f t="shared" si="1080"/>
        <v>0</v>
      </c>
      <c r="AI5181" s="390">
        <f t="shared" si="1081"/>
        <v>0</v>
      </c>
      <c r="AJ5181" s="390">
        <f t="shared" si="1082"/>
        <v>0</v>
      </c>
      <c r="AK5181" s="390">
        <f t="shared" si="1083"/>
        <v>0</v>
      </c>
      <c r="AL5181" s="390">
        <f t="shared" si="1084"/>
        <v>0</v>
      </c>
      <c r="AM5181" s="390">
        <f t="shared" si="1085"/>
        <v>0</v>
      </c>
      <c r="AN5181" s="390">
        <f t="shared" si="1086"/>
        <v>0</v>
      </c>
      <c r="AO5181" s="390">
        <f t="shared" si="1087"/>
        <v>0</v>
      </c>
    </row>
    <row r="5182" spans="1:41" ht="15" customHeight="1" x14ac:dyDescent="0.25">
      <c r="A5182" s="127" t="s">
        <v>5659</v>
      </c>
      <c r="B5182" s="125" t="s">
        <v>2077</v>
      </c>
      <c r="C5182" s="125" t="s">
        <v>6353</v>
      </c>
      <c r="D5182" s="125" t="s">
        <v>5660</v>
      </c>
      <c r="I5182" s="126"/>
      <c r="J5182" s="317"/>
      <c r="K5182" s="323">
        <f>ROUND(SUMIF('VGT-Bewegungsdaten'!B:B,A5182,'VGT-Bewegungsdaten'!C:C),3)</f>
        <v>0</v>
      </c>
      <c r="L5182" s="324">
        <f>ROUND(SUMIF('VGT-Bewegungsdaten'!B:B,$A5182,'VGT-Bewegungsdaten'!D:D),2)</f>
        <v>0</v>
      </c>
      <c r="N5182" s="376" t="s">
        <v>4931</v>
      </c>
      <c r="O5182" s="376" t="s">
        <v>4940</v>
      </c>
      <c r="P5182" s="326">
        <f>ROUND(SUMIF('AV-Bewegungsdaten'!B:B,A5182,'AV-Bewegungsdaten'!C:C),3)</f>
        <v>0</v>
      </c>
      <c r="Q5182" s="324">
        <f>ROUND(SUMIF('AV-Bewegungsdaten'!B:B,$A5182,'AV-Bewegungsdaten'!D:D),2)</f>
        <v>0</v>
      </c>
      <c r="T5182" s="327"/>
      <c r="U5182" s="326">
        <f>ROUND(SUMIF('DV-Bewegungsdaten'!B:B,Kategorien!A5182,'DV-Bewegungsdaten'!D:D),3)</f>
        <v>0</v>
      </c>
      <c r="V5182" s="324">
        <f>ROUND(SUMIF('DV-Bewegungsdaten'!B:B,Kategorien!A5182,'DV-Bewegungsdaten'!E:E),3)</f>
        <v>0</v>
      </c>
      <c r="AD5182" s="390">
        <f t="shared" si="1076"/>
        <v>0</v>
      </c>
      <c r="AE5182" s="390">
        <f t="shared" si="1077"/>
        <v>0</v>
      </c>
      <c r="AF5182" s="390">
        <f t="shared" si="1078"/>
        <v>0</v>
      </c>
      <c r="AG5182" s="390">
        <f t="shared" si="1079"/>
        <v>0</v>
      </c>
      <c r="AH5182" s="390">
        <f t="shared" si="1080"/>
        <v>0</v>
      </c>
      <c r="AI5182" s="390">
        <f t="shared" si="1081"/>
        <v>0</v>
      </c>
      <c r="AJ5182" s="390">
        <f t="shared" si="1082"/>
        <v>0</v>
      </c>
      <c r="AK5182" s="390">
        <f t="shared" si="1083"/>
        <v>0</v>
      </c>
      <c r="AL5182" s="390">
        <f t="shared" si="1084"/>
        <v>0</v>
      </c>
      <c r="AM5182" s="390">
        <f t="shared" si="1085"/>
        <v>0</v>
      </c>
      <c r="AN5182" s="390">
        <f t="shared" si="1086"/>
        <v>0</v>
      </c>
      <c r="AO5182" s="390">
        <f t="shared" si="1087"/>
        <v>0</v>
      </c>
    </row>
    <row r="5183" spans="1:41" ht="15" customHeight="1" x14ac:dyDescent="0.25">
      <c r="A5183" s="127" t="s">
        <v>6306</v>
      </c>
      <c r="B5183" s="125" t="s">
        <v>2076</v>
      </c>
      <c r="D5183" s="125" t="s">
        <v>6307</v>
      </c>
      <c r="I5183" s="337"/>
      <c r="J5183" s="317"/>
      <c r="L5183" s="324">
        <f>ROUND(SUMIF('VGT-Bewegungsdaten'!B:B,$A5183,'VGT-Bewegungsdaten'!D:D),2)</f>
        <v>0</v>
      </c>
      <c r="N5183" s="376" t="s">
        <v>4931</v>
      </c>
      <c r="O5183" s="376" t="s">
        <v>4939</v>
      </c>
      <c r="Q5183" s="324">
        <f>ROUND(SUMIF('AV-Bewegungsdaten'!B:B,$A5183,'AV-Bewegungsdaten'!D:D),2)</f>
        <v>0</v>
      </c>
      <c r="T5183" s="327"/>
      <c r="V5183" s="324">
        <f>ROUND(SUMIF('DV-Bewegungsdaten'!B:B,Kategorien!A5183,'DV-Bewegungsdaten'!E:E),3)</f>
        <v>0</v>
      </c>
      <c r="AD5183" s="390">
        <f t="shared" si="1076"/>
        <v>0</v>
      </c>
      <c r="AE5183" s="390">
        <f t="shared" si="1077"/>
        <v>0</v>
      </c>
      <c r="AF5183" s="390">
        <f t="shared" si="1078"/>
        <v>0</v>
      </c>
      <c r="AG5183" s="390">
        <f t="shared" si="1079"/>
        <v>0</v>
      </c>
      <c r="AH5183" s="390">
        <f t="shared" si="1080"/>
        <v>0</v>
      </c>
      <c r="AI5183" s="390">
        <f t="shared" si="1081"/>
        <v>0</v>
      </c>
      <c r="AJ5183" s="390">
        <f t="shared" si="1082"/>
        <v>0</v>
      </c>
      <c r="AK5183" s="390">
        <f t="shared" si="1083"/>
        <v>0</v>
      </c>
      <c r="AL5183" s="390">
        <f t="shared" si="1084"/>
        <v>0</v>
      </c>
      <c r="AM5183" s="390">
        <f t="shared" si="1085"/>
        <v>0</v>
      </c>
      <c r="AN5183" s="390">
        <f t="shared" si="1086"/>
        <v>0</v>
      </c>
      <c r="AO5183" s="390">
        <f t="shared" si="1087"/>
        <v>0</v>
      </c>
    </row>
    <row r="5184" spans="1:41" ht="15" customHeight="1" x14ac:dyDescent="0.25">
      <c r="A5184" s="127" t="s">
        <v>6308</v>
      </c>
      <c r="B5184" s="125" t="s">
        <v>2077</v>
      </c>
      <c r="D5184" s="125" t="s">
        <v>6307</v>
      </c>
      <c r="I5184" s="337"/>
      <c r="J5184" s="317"/>
      <c r="L5184" s="324">
        <f>ROUND(SUMIF('VGT-Bewegungsdaten'!B:B,$A5184,'VGT-Bewegungsdaten'!D:D),2)</f>
        <v>0</v>
      </c>
      <c r="N5184" s="376" t="s">
        <v>4931</v>
      </c>
      <c r="O5184" s="376" t="s">
        <v>4940</v>
      </c>
      <c r="Q5184" s="324">
        <f>ROUND(SUMIF('AV-Bewegungsdaten'!B:B,$A5184,'AV-Bewegungsdaten'!D:D),2)</f>
        <v>0</v>
      </c>
      <c r="T5184" s="327"/>
      <c r="V5184" s="324">
        <f>ROUND(SUMIF('DV-Bewegungsdaten'!B:B,Kategorien!A5184,'DV-Bewegungsdaten'!E:E),3)</f>
        <v>0</v>
      </c>
      <c r="AD5184" s="390">
        <f t="shared" si="1076"/>
        <v>0</v>
      </c>
      <c r="AE5184" s="390">
        <f t="shared" si="1077"/>
        <v>0</v>
      </c>
      <c r="AF5184" s="390">
        <f t="shared" si="1078"/>
        <v>0</v>
      </c>
      <c r="AG5184" s="390">
        <f t="shared" si="1079"/>
        <v>0</v>
      </c>
      <c r="AH5184" s="390">
        <f t="shared" si="1080"/>
        <v>0</v>
      </c>
      <c r="AI5184" s="390">
        <f t="shared" si="1081"/>
        <v>0</v>
      </c>
      <c r="AJ5184" s="390">
        <f t="shared" si="1082"/>
        <v>0</v>
      </c>
      <c r="AK5184" s="390">
        <f t="shared" si="1083"/>
        <v>0</v>
      </c>
      <c r="AL5184" s="390">
        <f t="shared" si="1084"/>
        <v>0</v>
      </c>
      <c r="AM5184" s="390">
        <f t="shared" si="1085"/>
        <v>0</v>
      </c>
      <c r="AN5184" s="390">
        <f t="shared" si="1086"/>
        <v>0</v>
      </c>
      <c r="AO5184" s="390">
        <f t="shared" si="1087"/>
        <v>0</v>
      </c>
    </row>
    <row r="5185" spans="1:41" ht="15" customHeight="1" x14ac:dyDescent="0.25">
      <c r="A5185" s="127" t="s">
        <v>6309</v>
      </c>
      <c r="B5185" s="125" t="s">
        <v>990</v>
      </c>
      <c r="D5185" s="125" t="s">
        <v>6307</v>
      </c>
      <c r="I5185" s="337"/>
      <c r="J5185" s="317"/>
      <c r="L5185" s="324">
        <f>ROUND(SUMIF('VGT-Bewegungsdaten'!B:B,$A5185,'VGT-Bewegungsdaten'!D:D),2)</f>
        <v>0</v>
      </c>
      <c r="N5185" s="376" t="s">
        <v>4931</v>
      </c>
      <c r="O5185" s="376" t="s">
        <v>4941</v>
      </c>
      <c r="Q5185" s="324">
        <f>ROUND(SUMIF('AV-Bewegungsdaten'!B:B,$A5185,'AV-Bewegungsdaten'!D:D),2)</f>
        <v>0</v>
      </c>
      <c r="T5185" s="327"/>
      <c r="V5185" s="324">
        <f>ROUND(SUMIF('DV-Bewegungsdaten'!B:B,Kategorien!A5185,'DV-Bewegungsdaten'!E:E),3)</f>
        <v>0</v>
      </c>
      <c r="AD5185" s="390">
        <f t="shared" si="1076"/>
        <v>0</v>
      </c>
      <c r="AE5185" s="390">
        <f t="shared" si="1077"/>
        <v>0</v>
      </c>
      <c r="AF5185" s="390">
        <f t="shared" si="1078"/>
        <v>0</v>
      </c>
      <c r="AG5185" s="390">
        <f t="shared" si="1079"/>
        <v>0</v>
      </c>
      <c r="AH5185" s="390">
        <f t="shared" si="1080"/>
        <v>0</v>
      </c>
      <c r="AI5185" s="390">
        <f t="shared" si="1081"/>
        <v>0</v>
      </c>
      <c r="AJ5185" s="390">
        <f t="shared" si="1082"/>
        <v>0</v>
      </c>
      <c r="AK5185" s="390">
        <f t="shared" si="1083"/>
        <v>0</v>
      </c>
      <c r="AL5185" s="390">
        <f t="shared" si="1084"/>
        <v>0</v>
      </c>
      <c r="AM5185" s="390">
        <f t="shared" si="1085"/>
        <v>0</v>
      </c>
      <c r="AN5185" s="390">
        <f t="shared" si="1086"/>
        <v>0</v>
      </c>
      <c r="AO5185" s="390">
        <f t="shared" si="1087"/>
        <v>0</v>
      </c>
    </row>
    <row r="5186" spans="1:41" ht="15" customHeight="1" x14ac:dyDescent="0.25">
      <c r="A5186" s="127" t="s">
        <v>6310</v>
      </c>
      <c r="B5186" s="125" t="s">
        <v>1474</v>
      </c>
      <c r="D5186" s="125" t="s">
        <v>6307</v>
      </c>
      <c r="I5186" s="337"/>
      <c r="J5186" s="317"/>
      <c r="L5186" s="324">
        <f>ROUND(SUMIF('VGT-Bewegungsdaten'!B:B,$A5186,'VGT-Bewegungsdaten'!D:D),2)</f>
        <v>0</v>
      </c>
      <c r="N5186" s="376" t="s">
        <v>4931</v>
      </c>
      <c r="O5186" s="376" t="s">
        <v>4942</v>
      </c>
      <c r="Q5186" s="324">
        <f>ROUND(SUMIF('AV-Bewegungsdaten'!B:B,$A5186,'AV-Bewegungsdaten'!D:D),2)</f>
        <v>0</v>
      </c>
      <c r="T5186" s="327"/>
      <c r="V5186" s="324">
        <f>ROUND(SUMIF('DV-Bewegungsdaten'!B:B,Kategorien!A5186,'DV-Bewegungsdaten'!E:E),3)</f>
        <v>0</v>
      </c>
      <c r="AD5186" s="390">
        <f t="shared" si="1076"/>
        <v>0</v>
      </c>
      <c r="AE5186" s="390">
        <f t="shared" si="1077"/>
        <v>0</v>
      </c>
      <c r="AF5186" s="390">
        <f t="shared" si="1078"/>
        <v>0</v>
      </c>
      <c r="AG5186" s="390">
        <f t="shared" si="1079"/>
        <v>0</v>
      </c>
      <c r="AH5186" s="390">
        <f t="shared" si="1080"/>
        <v>0</v>
      </c>
      <c r="AI5186" s="390">
        <f t="shared" si="1081"/>
        <v>0</v>
      </c>
      <c r="AJ5186" s="390">
        <f t="shared" si="1082"/>
        <v>0</v>
      </c>
      <c r="AK5186" s="390">
        <f t="shared" si="1083"/>
        <v>0</v>
      </c>
      <c r="AL5186" s="390">
        <f t="shared" si="1084"/>
        <v>0</v>
      </c>
      <c r="AM5186" s="390">
        <f t="shared" si="1085"/>
        <v>0</v>
      </c>
      <c r="AN5186" s="390">
        <f t="shared" si="1086"/>
        <v>0</v>
      </c>
      <c r="AO5186" s="390">
        <f t="shared" si="1087"/>
        <v>0</v>
      </c>
    </row>
    <row r="5187" spans="1:41" ht="15" customHeight="1" x14ac:dyDescent="0.25">
      <c r="A5187" s="127" t="s">
        <v>6311</v>
      </c>
      <c r="B5187" s="125" t="s">
        <v>1487</v>
      </c>
      <c r="D5187" s="125" t="s">
        <v>6307</v>
      </c>
      <c r="I5187" s="337"/>
      <c r="J5187" s="317"/>
      <c r="L5187" s="324">
        <f>ROUND(SUMIF('VGT-Bewegungsdaten'!B:B,$A5187,'VGT-Bewegungsdaten'!D:D),2)</f>
        <v>0</v>
      </c>
      <c r="N5187" s="376" t="s">
        <v>4931</v>
      </c>
      <c r="O5187" s="376" t="s">
        <v>4943</v>
      </c>
      <c r="Q5187" s="324">
        <f>ROUND(SUMIF('AV-Bewegungsdaten'!B:B,$A5187,'AV-Bewegungsdaten'!D:D),2)</f>
        <v>0</v>
      </c>
      <c r="T5187" s="327"/>
      <c r="V5187" s="324">
        <f>ROUND(SUMIF('DV-Bewegungsdaten'!B:B,Kategorien!A5187,'DV-Bewegungsdaten'!E:E),3)</f>
        <v>0</v>
      </c>
      <c r="AD5187" s="390">
        <f t="shared" si="1076"/>
        <v>0</v>
      </c>
      <c r="AE5187" s="390">
        <f t="shared" si="1077"/>
        <v>0</v>
      </c>
      <c r="AF5187" s="390">
        <f t="shared" si="1078"/>
        <v>0</v>
      </c>
      <c r="AG5187" s="390">
        <f t="shared" si="1079"/>
        <v>0</v>
      </c>
      <c r="AH5187" s="390">
        <f t="shared" si="1080"/>
        <v>0</v>
      </c>
      <c r="AI5187" s="390">
        <f t="shared" si="1081"/>
        <v>0</v>
      </c>
      <c r="AJ5187" s="390">
        <f t="shared" si="1082"/>
        <v>0</v>
      </c>
      <c r="AK5187" s="390">
        <f t="shared" si="1083"/>
        <v>0</v>
      </c>
      <c r="AL5187" s="390">
        <f t="shared" si="1084"/>
        <v>0</v>
      </c>
      <c r="AM5187" s="390">
        <f t="shared" si="1085"/>
        <v>0</v>
      </c>
      <c r="AN5187" s="390">
        <f t="shared" si="1086"/>
        <v>0</v>
      </c>
      <c r="AO5187" s="390">
        <f t="shared" si="1087"/>
        <v>0</v>
      </c>
    </row>
    <row r="5188" spans="1:41" ht="15" customHeight="1" x14ac:dyDescent="0.25">
      <c r="A5188" s="127" t="s">
        <v>6312</v>
      </c>
      <c r="B5188" s="125" t="s">
        <v>77</v>
      </c>
      <c r="D5188" s="125" t="s">
        <v>6307</v>
      </c>
      <c r="I5188" s="337"/>
      <c r="J5188" s="317"/>
      <c r="L5188" s="324">
        <f>ROUND(SUMIF('VGT-Bewegungsdaten'!B:B,$A5188,'VGT-Bewegungsdaten'!D:D),2)</f>
        <v>0</v>
      </c>
      <c r="N5188" s="376" t="s">
        <v>4931</v>
      </c>
      <c r="O5188" s="376" t="s">
        <v>4944</v>
      </c>
      <c r="Q5188" s="324">
        <f>ROUND(SUMIF('AV-Bewegungsdaten'!B:B,$A5188,'AV-Bewegungsdaten'!D:D),2)</f>
        <v>0</v>
      </c>
      <c r="T5188" s="327"/>
      <c r="V5188" s="324">
        <f>ROUND(SUMIF('DV-Bewegungsdaten'!B:B,Kategorien!A5188,'DV-Bewegungsdaten'!E:E),3)</f>
        <v>0</v>
      </c>
      <c r="AD5188" s="390">
        <f t="shared" si="1076"/>
        <v>0</v>
      </c>
      <c r="AE5188" s="390">
        <f t="shared" si="1077"/>
        <v>0</v>
      </c>
      <c r="AF5188" s="390">
        <f t="shared" si="1078"/>
        <v>0</v>
      </c>
      <c r="AG5188" s="390">
        <f t="shared" si="1079"/>
        <v>0</v>
      </c>
      <c r="AH5188" s="390">
        <f t="shared" si="1080"/>
        <v>0</v>
      </c>
      <c r="AI5188" s="390">
        <f t="shared" si="1081"/>
        <v>0</v>
      </c>
      <c r="AJ5188" s="390">
        <f t="shared" si="1082"/>
        <v>0</v>
      </c>
      <c r="AK5188" s="390">
        <f t="shared" si="1083"/>
        <v>0</v>
      </c>
      <c r="AL5188" s="390">
        <f t="shared" si="1084"/>
        <v>0</v>
      </c>
      <c r="AM5188" s="390">
        <f t="shared" si="1085"/>
        <v>0</v>
      </c>
      <c r="AN5188" s="390">
        <f t="shared" si="1086"/>
        <v>0</v>
      </c>
      <c r="AO5188" s="390">
        <f t="shared" si="1087"/>
        <v>0</v>
      </c>
    </row>
    <row r="5189" spans="1:41" ht="15" customHeight="1" x14ac:dyDescent="0.25">
      <c r="A5189" s="127" t="s">
        <v>6313</v>
      </c>
      <c r="B5189" s="125" t="s">
        <v>2078</v>
      </c>
      <c r="D5189" s="125" t="s">
        <v>6307</v>
      </c>
      <c r="I5189" s="337"/>
      <c r="J5189" s="317"/>
      <c r="L5189" s="324">
        <f>ROUND(SUMIF('VGT-Bewegungsdaten'!B:B,$A5189,'VGT-Bewegungsdaten'!D:D),2)</f>
        <v>0</v>
      </c>
      <c r="N5189" s="376" t="s">
        <v>4931</v>
      </c>
      <c r="O5189" s="376" t="s">
        <v>4945</v>
      </c>
      <c r="Q5189" s="324">
        <f>ROUND(SUMIF('AV-Bewegungsdaten'!B:B,$A5189,'AV-Bewegungsdaten'!D:D),2)</f>
        <v>0</v>
      </c>
      <c r="T5189" s="327"/>
      <c r="V5189" s="324">
        <f>ROUND(SUMIF('DV-Bewegungsdaten'!B:B,Kategorien!A5189,'DV-Bewegungsdaten'!E:E),3)</f>
        <v>0</v>
      </c>
      <c r="AD5189" s="390">
        <f t="shared" si="1076"/>
        <v>0</v>
      </c>
      <c r="AE5189" s="390">
        <f t="shared" si="1077"/>
        <v>0</v>
      </c>
      <c r="AF5189" s="390">
        <f t="shared" si="1078"/>
        <v>0</v>
      </c>
      <c r="AG5189" s="390">
        <f t="shared" si="1079"/>
        <v>0</v>
      </c>
      <c r="AH5189" s="390">
        <f t="shared" si="1080"/>
        <v>0</v>
      </c>
      <c r="AI5189" s="390">
        <f t="shared" si="1081"/>
        <v>0</v>
      </c>
      <c r="AJ5189" s="390">
        <f t="shared" si="1082"/>
        <v>0</v>
      </c>
      <c r="AK5189" s="390">
        <f t="shared" si="1083"/>
        <v>0</v>
      </c>
      <c r="AL5189" s="390">
        <f t="shared" si="1084"/>
        <v>0</v>
      </c>
      <c r="AM5189" s="390">
        <f t="shared" si="1085"/>
        <v>0</v>
      </c>
      <c r="AN5189" s="390">
        <f t="shared" si="1086"/>
        <v>0</v>
      </c>
      <c r="AO5189" s="390">
        <f t="shared" si="1087"/>
        <v>0</v>
      </c>
    </row>
    <row r="5190" spans="1:41" ht="15" customHeight="1" x14ac:dyDescent="0.25">
      <c r="A5190" s="127" t="s">
        <v>6314</v>
      </c>
      <c r="B5190" s="125" t="s">
        <v>2079</v>
      </c>
      <c r="D5190" s="125" t="s">
        <v>6307</v>
      </c>
      <c r="I5190" s="337"/>
      <c r="J5190" s="317"/>
      <c r="L5190" s="324">
        <f>ROUND(SUMIF('VGT-Bewegungsdaten'!B:B,$A5190,'VGT-Bewegungsdaten'!D:D),2)</f>
        <v>0</v>
      </c>
      <c r="N5190" s="376" t="s">
        <v>4931</v>
      </c>
      <c r="O5190" s="376" t="s">
        <v>4946</v>
      </c>
      <c r="Q5190" s="324">
        <f>ROUND(SUMIF('AV-Bewegungsdaten'!B:B,$A5190,'AV-Bewegungsdaten'!D:D),2)</f>
        <v>0</v>
      </c>
      <c r="T5190" s="327"/>
      <c r="V5190" s="324">
        <f>ROUND(SUMIF('DV-Bewegungsdaten'!B:B,Kategorien!A5190,'DV-Bewegungsdaten'!E:E),3)</f>
        <v>0</v>
      </c>
      <c r="AD5190" s="390">
        <f>MAX(0,$G5190-AR$3)</f>
        <v>0</v>
      </c>
      <c r="AE5190" s="390">
        <f t="shared" ref="AE5190:AE5219" si="1088">MAX(0,$G5190-AS$9)</f>
        <v>0</v>
      </c>
      <c r="AF5190" s="390">
        <f t="shared" ref="AF5190:AF5219" si="1089">MAX(0,$G5190-AT$9)</f>
        <v>0</v>
      </c>
      <c r="AG5190" s="390">
        <f t="shared" ref="AG5190:AG5219" si="1090">MAX(0,$G5190-AU$9)</f>
        <v>0</v>
      </c>
      <c r="AH5190" s="390">
        <f t="shared" ref="AH5190:AH5219" si="1091">MAX(0,$G5190-AV$9)</f>
        <v>0</v>
      </c>
      <c r="AI5190" s="390">
        <f t="shared" ref="AI5190:AI5219" si="1092">MAX(0,$G5190-AW$9)</f>
        <v>0</v>
      </c>
      <c r="AJ5190" s="390">
        <f t="shared" ref="AJ5190:AJ5219" si="1093">MAX(0,$G5190-AX$9)</f>
        <v>0</v>
      </c>
      <c r="AK5190" s="390">
        <f t="shared" ref="AK5190:AK5219" si="1094">MAX(0,$G5190-AY$9)</f>
        <v>0</v>
      </c>
      <c r="AL5190" s="390">
        <f t="shared" ref="AL5190:AL5219" si="1095">MAX(0,$G5190-AZ$9)</f>
        <v>0</v>
      </c>
      <c r="AM5190" s="390">
        <f t="shared" ref="AM5190:AM5219" si="1096">MAX(0,$G5190-BA$9)</f>
        <v>0</v>
      </c>
      <c r="AN5190" s="390">
        <f t="shared" ref="AN5190:AN5219" si="1097">MAX(0,$G5190-BB$9)</f>
        <v>0</v>
      </c>
      <c r="AO5190" s="390">
        <f t="shared" ref="AO5190:AO5219" si="1098">MAX(0,$G5190-BC$9)</f>
        <v>0</v>
      </c>
    </row>
    <row r="5191" spans="1:41" ht="15" customHeight="1" x14ac:dyDescent="0.25">
      <c r="A5191" s="127" t="s">
        <v>6315</v>
      </c>
      <c r="B5191" s="125" t="s">
        <v>152</v>
      </c>
      <c r="D5191" s="125" t="s">
        <v>6307</v>
      </c>
      <c r="I5191" s="337"/>
      <c r="J5191" s="317"/>
      <c r="L5191" s="324">
        <f>ROUND(SUMIF('VGT-Bewegungsdaten'!B:B,$A5191,'VGT-Bewegungsdaten'!D:D),2)</f>
        <v>0</v>
      </c>
      <c r="N5191" s="376" t="s">
        <v>4931</v>
      </c>
      <c r="O5191" s="376" t="s">
        <v>4947</v>
      </c>
      <c r="Q5191" s="324">
        <f>ROUND(SUMIF('AV-Bewegungsdaten'!B:B,$A5191,'AV-Bewegungsdaten'!D:D),2)</f>
        <v>0</v>
      </c>
      <c r="T5191" s="327"/>
      <c r="V5191" s="324">
        <f>ROUND(SUMIF('DV-Bewegungsdaten'!B:B,Kategorien!A5191,'DV-Bewegungsdaten'!E:E),3)</f>
        <v>0</v>
      </c>
      <c r="AD5191" s="390">
        <f>MAX(0,$G5191-AR$3)</f>
        <v>0</v>
      </c>
      <c r="AE5191" s="390">
        <f t="shared" si="1088"/>
        <v>0</v>
      </c>
      <c r="AF5191" s="390">
        <f t="shared" si="1089"/>
        <v>0</v>
      </c>
      <c r="AG5191" s="390">
        <f t="shared" si="1090"/>
        <v>0</v>
      </c>
      <c r="AH5191" s="390">
        <f t="shared" si="1091"/>
        <v>0</v>
      </c>
      <c r="AI5191" s="390">
        <f t="shared" si="1092"/>
        <v>0</v>
      </c>
      <c r="AJ5191" s="390">
        <f t="shared" si="1093"/>
        <v>0</v>
      </c>
      <c r="AK5191" s="390">
        <f t="shared" si="1094"/>
        <v>0</v>
      </c>
      <c r="AL5191" s="390">
        <f t="shared" si="1095"/>
        <v>0</v>
      </c>
      <c r="AM5191" s="390">
        <f t="shared" si="1096"/>
        <v>0</v>
      </c>
      <c r="AN5191" s="390">
        <f t="shared" si="1097"/>
        <v>0</v>
      </c>
      <c r="AO5191" s="390">
        <f t="shared" si="1098"/>
        <v>0</v>
      </c>
    </row>
    <row r="5192" spans="1:41" ht="15" customHeight="1" x14ac:dyDescent="0.25">
      <c r="A5192" s="127" t="s">
        <v>6316</v>
      </c>
      <c r="B5192" s="125" t="s">
        <v>159</v>
      </c>
      <c r="D5192" s="125" t="s">
        <v>6307</v>
      </c>
      <c r="I5192" s="337"/>
      <c r="J5192" s="317"/>
      <c r="L5192" s="324">
        <f>ROUND(SUMIF('VGT-Bewegungsdaten'!B:B,$A5192,'VGT-Bewegungsdaten'!D:D),2)</f>
        <v>0</v>
      </c>
      <c r="N5192" s="376" t="s">
        <v>4931</v>
      </c>
      <c r="O5192" s="376" t="s">
        <v>4948</v>
      </c>
      <c r="Q5192" s="324">
        <f>ROUND(SUMIF('AV-Bewegungsdaten'!B:B,$A5192,'AV-Bewegungsdaten'!D:D),2)</f>
        <v>0</v>
      </c>
      <c r="T5192" s="327"/>
      <c r="V5192" s="324">
        <f>ROUND(SUMIF('DV-Bewegungsdaten'!B:B,Kategorien!A5192,'DV-Bewegungsdaten'!E:E),3)</f>
        <v>0</v>
      </c>
      <c r="AD5192" s="390">
        <f>MAX(0,$G5192-AR$3)</f>
        <v>0</v>
      </c>
      <c r="AE5192" s="390">
        <f t="shared" si="1088"/>
        <v>0</v>
      </c>
      <c r="AF5192" s="390">
        <f t="shared" si="1089"/>
        <v>0</v>
      </c>
      <c r="AG5192" s="390">
        <f t="shared" si="1090"/>
        <v>0</v>
      </c>
      <c r="AH5192" s="390">
        <f t="shared" si="1091"/>
        <v>0</v>
      </c>
      <c r="AI5192" s="390">
        <f t="shared" si="1092"/>
        <v>0</v>
      </c>
      <c r="AJ5192" s="390">
        <f t="shared" si="1093"/>
        <v>0</v>
      </c>
      <c r="AK5192" s="390">
        <f t="shared" si="1094"/>
        <v>0</v>
      </c>
      <c r="AL5192" s="390">
        <f t="shared" si="1095"/>
        <v>0</v>
      </c>
      <c r="AM5192" s="390">
        <f t="shared" si="1096"/>
        <v>0</v>
      </c>
      <c r="AN5192" s="390">
        <f t="shared" si="1097"/>
        <v>0</v>
      </c>
      <c r="AO5192" s="390">
        <f t="shared" si="1098"/>
        <v>0</v>
      </c>
    </row>
    <row r="5193" spans="1:41" ht="15" customHeight="1" x14ac:dyDescent="0.25">
      <c r="A5193" s="127" t="s">
        <v>6317</v>
      </c>
      <c r="B5193" s="125" t="s">
        <v>2080</v>
      </c>
      <c r="D5193" s="125" t="s">
        <v>6307</v>
      </c>
      <c r="I5193" s="337"/>
      <c r="J5193" s="317"/>
      <c r="L5193" s="324">
        <f>ROUND(SUMIF('VGT-Bewegungsdaten'!B:B,$A5193,'VGT-Bewegungsdaten'!D:D),2)</f>
        <v>0</v>
      </c>
      <c r="N5193" s="376" t="s">
        <v>4931</v>
      </c>
      <c r="O5193" s="376" t="s">
        <v>4949</v>
      </c>
      <c r="Q5193" s="324">
        <f>ROUND(SUMIF('AV-Bewegungsdaten'!B:B,$A5193,'AV-Bewegungsdaten'!D:D),2)</f>
        <v>0</v>
      </c>
      <c r="T5193" s="327"/>
      <c r="V5193" s="324">
        <f>ROUND(SUMIF('DV-Bewegungsdaten'!B:B,Kategorien!A5193,'DV-Bewegungsdaten'!E:E),3)</f>
        <v>0</v>
      </c>
      <c r="AD5193" s="390">
        <f>MAX(0,$G5193-AR$7)</f>
        <v>0</v>
      </c>
      <c r="AE5193" s="390">
        <f t="shared" si="1088"/>
        <v>0</v>
      </c>
      <c r="AF5193" s="390">
        <f t="shared" si="1089"/>
        <v>0</v>
      </c>
      <c r="AG5193" s="390">
        <f t="shared" si="1090"/>
        <v>0</v>
      </c>
      <c r="AH5193" s="390">
        <f t="shared" si="1091"/>
        <v>0</v>
      </c>
      <c r="AI5193" s="390">
        <f t="shared" si="1092"/>
        <v>0</v>
      </c>
      <c r="AJ5193" s="390">
        <f t="shared" si="1093"/>
        <v>0</v>
      </c>
      <c r="AK5193" s="390">
        <f t="shared" si="1094"/>
        <v>0</v>
      </c>
      <c r="AL5193" s="390">
        <f t="shared" si="1095"/>
        <v>0</v>
      </c>
      <c r="AM5193" s="390">
        <f t="shared" si="1096"/>
        <v>0</v>
      </c>
      <c r="AN5193" s="390">
        <f t="shared" si="1097"/>
        <v>0</v>
      </c>
      <c r="AO5193" s="390">
        <f t="shared" si="1098"/>
        <v>0</v>
      </c>
    </row>
    <row r="5194" spans="1:41" ht="15" customHeight="1" x14ac:dyDescent="0.25">
      <c r="A5194" s="127" t="s">
        <v>6318</v>
      </c>
      <c r="B5194" s="125" t="s">
        <v>169</v>
      </c>
      <c r="D5194" s="125" t="s">
        <v>6307</v>
      </c>
      <c r="I5194" s="337"/>
      <c r="J5194" s="317"/>
      <c r="L5194" s="324">
        <f>ROUND(SUMIF('VGT-Bewegungsdaten'!B:B,$A5194,'VGT-Bewegungsdaten'!D:D),2)</f>
        <v>0</v>
      </c>
      <c r="N5194" s="376" t="s">
        <v>4931</v>
      </c>
      <c r="O5194" s="376" t="s">
        <v>4950</v>
      </c>
      <c r="Q5194" s="324">
        <f>ROUND(SUMIF('AV-Bewegungsdaten'!B:B,$A5194,'AV-Bewegungsdaten'!D:D),2)</f>
        <v>0</v>
      </c>
      <c r="T5194" s="327"/>
      <c r="V5194" s="324">
        <f>ROUND(SUMIF('DV-Bewegungsdaten'!B:B,Kategorien!A5194,'DV-Bewegungsdaten'!E:E),3)</f>
        <v>0</v>
      </c>
      <c r="AD5194" s="390">
        <f>MAX(0,$G5194-AR$7)</f>
        <v>0</v>
      </c>
      <c r="AE5194" s="390">
        <f t="shared" si="1088"/>
        <v>0</v>
      </c>
      <c r="AF5194" s="390">
        <f t="shared" si="1089"/>
        <v>0</v>
      </c>
      <c r="AG5194" s="390">
        <f t="shared" si="1090"/>
        <v>0</v>
      </c>
      <c r="AH5194" s="390">
        <f t="shared" si="1091"/>
        <v>0</v>
      </c>
      <c r="AI5194" s="390">
        <f t="shared" si="1092"/>
        <v>0</v>
      </c>
      <c r="AJ5194" s="390">
        <f t="shared" si="1093"/>
        <v>0</v>
      </c>
      <c r="AK5194" s="390">
        <f t="shared" si="1094"/>
        <v>0</v>
      </c>
      <c r="AL5194" s="390">
        <f t="shared" si="1095"/>
        <v>0</v>
      </c>
      <c r="AM5194" s="390">
        <f t="shared" si="1096"/>
        <v>0</v>
      </c>
      <c r="AN5194" s="390">
        <f t="shared" si="1097"/>
        <v>0</v>
      </c>
      <c r="AO5194" s="390">
        <f t="shared" si="1098"/>
        <v>0</v>
      </c>
    </row>
    <row r="5195" spans="1:41" ht="15" customHeight="1" x14ac:dyDescent="0.25">
      <c r="A5195" s="127" t="s">
        <v>6319</v>
      </c>
      <c r="B5195" s="125" t="s">
        <v>152</v>
      </c>
      <c r="D5195" s="125" t="s">
        <v>6320</v>
      </c>
      <c r="F5195" s="126">
        <v>0</v>
      </c>
      <c r="G5195" s="126">
        <v>0</v>
      </c>
      <c r="H5195" s="126">
        <v>0</v>
      </c>
      <c r="I5195" s="126"/>
      <c r="J5195" s="317"/>
      <c r="K5195" s="323">
        <f>ROUND(SUMIF('VGT-Bewegungsdaten'!B:B,A5195,'VGT-Bewegungsdaten'!C:C),3)</f>
        <v>0</v>
      </c>
      <c r="L5195" s="324">
        <f>ROUND(SUMIF('VGT-Bewegungsdaten'!B:B,$A5195,'VGT-Bewegungsdaten'!D:D),2)</f>
        <v>0</v>
      </c>
      <c r="N5195" s="376" t="s">
        <v>4931</v>
      </c>
      <c r="O5195" s="376" t="s">
        <v>4939</v>
      </c>
      <c r="P5195" s="326">
        <f>ROUND(SUMIF('AV-Bewegungsdaten'!B:B,A5195,'AV-Bewegungsdaten'!C:C),3)</f>
        <v>0</v>
      </c>
      <c r="Q5195" s="324">
        <f>ROUND(SUMIF('AV-Bewegungsdaten'!B:B,$A5195,'AV-Bewegungsdaten'!D:D),2)</f>
        <v>0</v>
      </c>
      <c r="T5195" s="327"/>
      <c r="U5195" s="326">
        <f>ROUND(SUMIF('DV-Bewegungsdaten'!B:B,Kategorien!A5195,'DV-Bewegungsdaten'!D:D),3)</f>
        <v>0</v>
      </c>
      <c r="V5195" s="324">
        <f>ROUND(SUMIF('DV-Bewegungsdaten'!B:B,Kategorien!A5195,'DV-Bewegungsdaten'!E:E),3)</f>
        <v>0</v>
      </c>
      <c r="AD5195" s="390">
        <f>MAX(0,$G5195-AR$3)</f>
        <v>0</v>
      </c>
      <c r="AE5195" s="390">
        <f t="shared" si="1088"/>
        <v>0</v>
      </c>
      <c r="AF5195" s="390">
        <f t="shared" si="1089"/>
        <v>0</v>
      </c>
      <c r="AG5195" s="390">
        <f t="shared" si="1090"/>
        <v>0</v>
      </c>
      <c r="AH5195" s="390">
        <f t="shared" si="1091"/>
        <v>0</v>
      </c>
      <c r="AI5195" s="390">
        <f t="shared" si="1092"/>
        <v>0</v>
      </c>
      <c r="AJ5195" s="390">
        <f t="shared" si="1093"/>
        <v>0</v>
      </c>
      <c r="AK5195" s="390">
        <f t="shared" si="1094"/>
        <v>0</v>
      </c>
      <c r="AL5195" s="390">
        <f t="shared" si="1095"/>
        <v>0</v>
      </c>
      <c r="AM5195" s="390">
        <f t="shared" si="1096"/>
        <v>0</v>
      </c>
      <c r="AN5195" s="390">
        <f t="shared" si="1097"/>
        <v>0</v>
      </c>
      <c r="AO5195" s="390">
        <f t="shared" si="1098"/>
        <v>0</v>
      </c>
    </row>
    <row r="5196" spans="1:41" ht="15" customHeight="1" x14ac:dyDescent="0.25">
      <c r="A5196" s="127" t="s">
        <v>6508</v>
      </c>
      <c r="B5196" s="125" t="s">
        <v>2076</v>
      </c>
      <c r="D5196" s="125" t="s">
        <v>6509</v>
      </c>
      <c r="I5196" s="337"/>
      <c r="J5196" s="378"/>
      <c r="L5196" s="324">
        <f>ROUND(SUMIF('VGT-Bewegungsdaten'!B:B,$A5196,'VGT-Bewegungsdaten'!D:D),2)</f>
        <v>0</v>
      </c>
      <c r="N5196" s="376" t="s">
        <v>4931</v>
      </c>
      <c r="O5196" s="376" t="s">
        <v>4939</v>
      </c>
      <c r="Q5196" s="324">
        <f>ROUND(SUMIF('AV-Bewegungsdaten'!B:B,$A5196,'AV-Bewegungsdaten'!D:D),2)</f>
        <v>0</v>
      </c>
      <c r="V5196" s="324">
        <f>ROUND(SUMIF('DV-Bewegungsdaten'!B:B,Kategorien!A5196,'DV-Bewegungsdaten'!E:E),3)</f>
        <v>0</v>
      </c>
      <c r="AD5196" s="390">
        <f t="shared" ref="AD5196:AD5202" si="1099">MAX(0,$G5196-AR$9)</f>
        <v>0</v>
      </c>
      <c r="AE5196" s="390">
        <f t="shared" si="1088"/>
        <v>0</v>
      </c>
      <c r="AF5196" s="390">
        <f t="shared" si="1089"/>
        <v>0</v>
      </c>
      <c r="AG5196" s="390">
        <f t="shared" si="1090"/>
        <v>0</v>
      </c>
      <c r="AH5196" s="390">
        <f t="shared" si="1091"/>
        <v>0</v>
      </c>
      <c r="AI5196" s="390">
        <f t="shared" si="1092"/>
        <v>0</v>
      </c>
      <c r="AJ5196" s="390">
        <f t="shared" si="1093"/>
        <v>0</v>
      </c>
      <c r="AK5196" s="390">
        <f t="shared" si="1094"/>
        <v>0</v>
      </c>
      <c r="AL5196" s="390">
        <f t="shared" si="1095"/>
        <v>0</v>
      </c>
      <c r="AM5196" s="390">
        <f t="shared" si="1096"/>
        <v>0</v>
      </c>
      <c r="AN5196" s="390">
        <f t="shared" si="1097"/>
        <v>0</v>
      </c>
      <c r="AO5196" s="390">
        <f t="shared" si="1098"/>
        <v>0</v>
      </c>
    </row>
    <row r="5197" spans="1:41" ht="15" customHeight="1" x14ac:dyDescent="0.25">
      <c r="A5197" s="127" t="s">
        <v>6510</v>
      </c>
      <c r="B5197" s="125" t="s">
        <v>2077</v>
      </c>
      <c r="D5197" s="125" t="s">
        <v>6509</v>
      </c>
      <c r="I5197" s="337"/>
      <c r="J5197" s="378"/>
      <c r="L5197" s="324">
        <f>ROUND(SUMIF('VGT-Bewegungsdaten'!B:B,$A5197,'VGT-Bewegungsdaten'!D:D),2)</f>
        <v>0</v>
      </c>
      <c r="N5197" s="376" t="s">
        <v>4931</v>
      </c>
      <c r="O5197" s="376" t="s">
        <v>4940</v>
      </c>
      <c r="Q5197" s="324">
        <f>ROUND(SUMIF('AV-Bewegungsdaten'!B:B,$A5197,'AV-Bewegungsdaten'!D:D),2)</f>
        <v>0</v>
      </c>
      <c r="V5197" s="324">
        <f>ROUND(SUMIF('DV-Bewegungsdaten'!B:B,Kategorien!A5197,'DV-Bewegungsdaten'!E:E),3)</f>
        <v>0</v>
      </c>
      <c r="AD5197" s="390">
        <f t="shared" si="1099"/>
        <v>0</v>
      </c>
      <c r="AE5197" s="390">
        <f t="shared" si="1088"/>
        <v>0</v>
      </c>
      <c r="AF5197" s="390">
        <f t="shared" si="1089"/>
        <v>0</v>
      </c>
      <c r="AG5197" s="390">
        <f t="shared" si="1090"/>
        <v>0</v>
      </c>
      <c r="AH5197" s="390">
        <f t="shared" si="1091"/>
        <v>0</v>
      </c>
      <c r="AI5197" s="390">
        <f t="shared" si="1092"/>
        <v>0</v>
      </c>
      <c r="AJ5197" s="390">
        <f t="shared" si="1093"/>
        <v>0</v>
      </c>
      <c r="AK5197" s="390">
        <f t="shared" si="1094"/>
        <v>0</v>
      </c>
      <c r="AL5197" s="390">
        <f t="shared" si="1095"/>
        <v>0</v>
      </c>
      <c r="AM5197" s="390">
        <f t="shared" si="1096"/>
        <v>0</v>
      </c>
      <c r="AN5197" s="390">
        <f t="shared" si="1097"/>
        <v>0</v>
      </c>
      <c r="AO5197" s="390">
        <f t="shared" si="1098"/>
        <v>0</v>
      </c>
    </row>
    <row r="5198" spans="1:41" ht="15" customHeight="1" x14ac:dyDescent="0.25">
      <c r="A5198" s="127" t="s">
        <v>6511</v>
      </c>
      <c r="B5198" s="125" t="s">
        <v>990</v>
      </c>
      <c r="D5198" s="125" t="s">
        <v>6509</v>
      </c>
      <c r="I5198" s="337"/>
      <c r="J5198" s="378"/>
      <c r="L5198" s="324">
        <f>ROUND(SUMIF('VGT-Bewegungsdaten'!B:B,$A5198,'VGT-Bewegungsdaten'!D:D),2)</f>
        <v>0</v>
      </c>
      <c r="N5198" s="376" t="s">
        <v>4931</v>
      </c>
      <c r="O5198" s="376" t="s">
        <v>4941</v>
      </c>
      <c r="Q5198" s="324">
        <f>ROUND(SUMIF('AV-Bewegungsdaten'!B:B,$A5198,'AV-Bewegungsdaten'!D:D),2)</f>
        <v>0</v>
      </c>
      <c r="V5198" s="324">
        <f>ROUND(SUMIF('DV-Bewegungsdaten'!B:B,Kategorien!A5198,'DV-Bewegungsdaten'!E:E),3)</f>
        <v>0</v>
      </c>
      <c r="AD5198" s="390">
        <f t="shared" si="1099"/>
        <v>0</v>
      </c>
      <c r="AE5198" s="390">
        <f t="shared" si="1088"/>
        <v>0</v>
      </c>
      <c r="AF5198" s="390">
        <f t="shared" si="1089"/>
        <v>0</v>
      </c>
      <c r="AG5198" s="390">
        <f t="shared" si="1090"/>
        <v>0</v>
      </c>
      <c r="AH5198" s="390">
        <f t="shared" si="1091"/>
        <v>0</v>
      </c>
      <c r="AI5198" s="390">
        <f t="shared" si="1092"/>
        <v>0</v>
      </c>
      <c r="AJ5198" s="390">
        <f t="shared" si="1093"/>
        <v>0</v>
      </c>
      <c r="AK5198" s="390">
        <f t="shared" si="1094"/>
        <v>0</v>
      </c>
      <c r="AL5198" s="390">
        <f t="shared" si="1095"/>
        <v>0</v>
      </c>
      <c r="AM5198" s="390">
        <f t="shared" si="1096"/>
        <v>0</v>
      </c>
      <c r="AN5198" s="390">
        <f t="shared" si="1097"/>
        <v>0</v>
      </c>
      <c r="AO5198" s="390">
        <f t="shared" si="1098"/>
        <v>0</v>
      </c>
    </row>
    <row r="5199" spans="1:41" ht="15" customHeight="1" x14ac:dyDescent="0.25">
      <c r="A5199" s="127" t="s">
        <v>6512</v>
      </c>
      <c r="B5199" s="125" t="s">
        <v>1474</v>
      </c>
      <c r="D5199" s="125" t="s">
        <v>6509</v>
      </c>
      <c r="I5199" s="337"/>
      <c r="J5199" s="378"/>
      <c r="L5199" s="324">
        <f>ROUND(SUMIF('VGT-Bewegungsdaten'!B:B,$A5199,'VGT-Bewegungsdaten'!D:D),2)</f>
        <v>0</v>
      </c>
      <c r="N5199" s="376" t="s">
        <v>4931</v>
      </c>
      <c r="O5199" s="376" t="s">
        <v>4942</v>
      </c>
      <c r="Q5199" s="324">
        <f>ROUND(SUMIF('AV-Bewegungsdaten'!B:B,$A5199,'AV-Bewegungsdaten'!D:D),2)</f>
        <v>0</v>
      </c>
      <c r="V5199" s="324">
        <f>ROUND(SUMIF('DV-Bewegungsdaten'!B:B,Kategorien!A5199,'DV-Bewegungsdaten'!E:E),3)</f>
        <v>0</v>
      </c>
      <c r="AD5199" s="390">
        <f t="shared" si="1099"/>
        <v>0</v>
      </c>
      <c r="AE5199" s="390">
        <f t="shared" si="1088"/>
        <v>0</v>
      </c>
      <c r="AF5199" s="390">
        <f t="shared" si="1089"/>
        <v>0</v>
      </c>
      <c r="AG5199" s="390">
        <f t="shared" si="1090"/>
        <v>0</v>
      </c>
      <c r="AH5199" s="390">
        <f t="shared" si="1091"/>
        <v>0</v>
      </c>
      <c r="AI5199" s="390">
        <f t="shared" si="1092"/>
        <v>0</v>
      </c>
      <c r="AJ5199" s="390">
        <f t="shared" si="1093"/>
        <v>0</v>
      </c>
      <c r="AK5199" s="390">
        <f t="shared" si="1094"/>
        <v>0</v>
      </c>
      <c r="AL5199" s="390">
        <f t="shared" si="1095"/>
        <v>0</v>
      </c>
      <c r="AM5199" s="390">
        <f t="shared" si="1096"/>
        <v>0</v>
      </c>
      <c r="AN5199" s="390">
        <f t="shared" si="1097"/>
        <v>0</v>
      </c>
      <c r="AO5199" s="390">
        <f t="shared" si="1098"/>
        <v>0</v>
      </c>
    </row>
    <row r="5200" spans="1:41" ht="15" customHeight="1" x14ac:dyDescent="0.25">
      <c r="A5200" s="127" t="s">
        <v>6513</v>
      </c>
      <c r="B5200" s="125" t="s">
        <v>1487</v>
      </c>
      <c r="D5200" s="125" t="s">
        <v>6509</v>
      </c>
      <c r="I5200" s="337"/>
      <c r="J5200" s="378"/>
      <c r="L5200" s="324">
        <f>ROUND(SUMIF('VGT-Bewegungsdaten'!B:B,$A5200,'VGT-Bewegungsdaten'!D:D),2)</f>
        <v>0</v>
      </c>
      <c r="N5200" s="376" t="s">
        <v>4931</v>
      </c>
      <c r="O5200" s="376" t="s">
        <v>4943</v>
      </c>
      <c r="Q5200" s="324">
        <f>ROUND(SUMIF('AV-Bewegungsdaten'!B:B,$A5200,'AV-Bewegungsdaten'!D:D),2)</f>
        <v>0</v>
      </c>
      <c r="V5200" s="324">
        <f>ROUND(SUMIF('DV-Bewegungsdaten'!B:B,Kategorien!A5200,'DV-Bewegungsdaten'!E:E),3)</f>
        <v>0</v>
      </c>
      <c r="AD5200" s="390">
        <f t="shared" si="1099"/>
        <v>0</v>
      </c>
      <c r="AE5200" s="390">
        <f t="shared" si="1088"/>
        <v>0</v>
      </c>
      <c r="AF5200" s="390">
        <f t="shared" si="1089"/>
        <v>0</v>
      </c>
      <c r="AG5200" s="390">
        <f t="shared" si="1090"/>
        <v>0</v>
      </c>
      <c r="AH5200" s="390">
        <f t="shared" si="1091"/>
        <v>0</v>
      </c>
      <c r="AI5200" s="390">
        <f t="shared" si="1092"/>
        <v>0</v>
      </c>
      <c r="AJ5200" s="390">
        <f t="shared" si="1093"/>
        <v>0</v>
      </c>
      <c r="AK5200" s="390">
        <f t="shared" si="1094"/>
        <v>0</v>
      </c>
      <c r="AL5200" s="390">
        <f t="shared" si="1095"/>
        <v>0</v>
      </c>
      <c r="AM5200" s="390">
        <f t="shared" si="1096"/>
        <v>0</v>
      </c>
      <c r="AN5200" s="390">
        <f t="shared" si="1097"/>
        <v>0</v>
      </c>
      <c r="AO5200" s="390">
        <f t="shared" si="1098"/>
        <v>0</v>
      </c>
    </row>
    <row r="5201" spans="1:41" ht="15" customHeight="1" x14ac:dyDescent="0.25">
      <c r="A5201" s="127" t="s">
        <v>6514</v>
      </c>
      <c r="B5201" s="125" t="s">
        <v>77</v>
      </c>
      <c r="D5201" s="125" t="s">
        <v>6509</v>
      </c>
      <c r="I5201" s="337"/>
      <c r="J5201" s="378"/>
      <c r="L5201" s="324">
        <f>ROUND(SUMIF('VGT-Bewegungsdaten'!B:B,$A5201,'VGT-Bewegungsdaten'!D:D),2)</f>
        <v>0</v>
      </c>
      <c r="N5201" s="376" t="s">
        <v>4931</v>
      </c>
      <c r="O5201" s="376" t="s">
        <v>4944</v>
      </c>
      <c r="Q5201" s="324">
        <f>ROUND(SUMIF('AV-Bewegungsdaten'!B:B,$A5201,'AV-Bewegungsdaten'!D:D),2)</f>
        <v>0</v>
      </c>
      <c r="V5201" s="324">
        <f>ROUND(SUMIF('DV-Bewegungsdaten'!B:B,Kategorien!A5201,'DV-Bewegungsdaten'!E:E),3)</f>
        <v>0</v>
      </c>
      <c r="AD5201" s="390">
        <f t="shared" si="1099"/>
        <v>0</v>
      </c>
      <c r="AE5201" s="390">
        <f t="shared" si="1088"/>
        <v>0</v>
      </c>
      <c r="AF5201" s="390">
        <f t="shared" si="1089"/>
        <v>0</v>
      </c>
      <c r="AG5201" s="390">
        <f t="shared" si="1090"/>
        <v>0</v>
      </c>
      <c r="AH5201" s="390">
        <f t="shared" si="1091"/>
        <v>0</v>
      </c>
      <c r="AI5201" s="390">
        <f t="shared" si="1092"/>
        <v>0</v>
      </c>
      <c r="AJ5201" s="390">
        <f t="shared" si="1093"/>
        <v>0</v>
      </c>
      <c r="AK5201" s="390">
        <f t="shared" si="1094"/>
        <v>0</v>
      </c>
      <c r="AL5201" s="390">
        <f t="shared" si="1095"/>
        <v>0</v>
      </c>
      <c r="AM5201" s="390">
        <f t="shared" si="1096"/>
        <v>0</v>
      </c>
      <c r="AN5201" s="390">
        <f t="shared" si="1097"/>
        <v>0</v>
      </c>
      <c r="AO5201" s="390">
        <f t="shared" si="1098"/>
        <v>0</v>
      </c>
    </row>
    <row r="5202" spans="1:41" ht="15" customHeight="1" x14ac:dyDescent="0.25">
      <c r="A5202" s="127" t="s">
        <v>6515</v>
      </c>
      <c r="B5202" s="125" t="s">
        <v>2078</v>
      </c>
      <c r="D5202" s="125" t="s">
        <v>6509</v>
      </c>
      <c r="I5202" s="337"/>
      <c r="J5202" s="378"/>
      <c r="L5202" s="324">
        <f>ROUND(SUMIF('VGT-Bewegungsdaten'!B:B,$A5202,'VGT-Bewegungsdaten'!D:D),2)</f>
        <v>0</v>
      </c>
      <c r="N5202" s="376" t="s">
        <v>4931</v>
      </c>
      <c r="O5202" s="376" t="s">
        <v>4945</v>
      </c>
      <c r="Q5202" s="324">
        <f>ROUND(SUMIF('AV-Bewegungsdaten'!B:B,$A5202,'AV-Bewegungsdaten'!D:D),2)</f>
        <v>0</v>
      </c>
      <c r="V5202" s="324">
        <f>ROUND(SUMIF('DV-Bewegungsdaten'!B:B,Kategorien!A5202,'DV-Bewegungsdaten'!E:E),3)</f>
        <v>0</v>
      </c>
      <c r="AD5202" s="390">
        <f t="shared" si="1099"/>
        <v>0</v>
      </c>
      <c r="AE5202" s="390">
        <f t="shared" si="1088"/>
        <v>0</v>
      </c>
      <c r="AF5202" s="390">
        <f t="shared" si="1089"/>
        <v>0</v>
      </c>
      <c r="AG5202" s="390">
        <f t="shared" si="1090"/>
        <v>0</v>
      </c>
      <c r="AH5202" s="390">
        <f t="shared" si="1091"/>
        <v>0</v>
      </c>
      <c r="AI5202" s="390">
        <f t="shared" si="1092"/>
        <v>0</v>
      </c>
      <c r="AJ5202" s="390">
        <f t="shared" si="1093"/>
        <v>0</v>
      </c>
      <c r="AK5202" s="390">
        <f t="shared" si="1094"/>
        <v>0</v>
      </c>
      <c r="AL5202" s="390">
        <f t="shared" si="1095"/>
        <v>0</v>
      </c>
      <c r="AM5202" s="390">
        <f t="shared" si="1096"/>
        <v>0</v>
      </c>
      <c r="AN5202" s="390">
        <f t="shared" si="1097"/>
        <v>0</v>
      </c>
      <c r="AO5202" s="390">
        <f t="shared" si="1098"/>
        <v>0</v>
      </c>
    </row>
    <row r="5203" spans="1:41" ht="15" customHeight="1" x14ac:dyDescent="0.25">
      <c r="A5203" s="127" t="s">
        <v>6516</v>
      </c>
      <c r="B5203" s="125" t="s">
        <v>2079</v>
      </c>
      <c r="D5203" s="125" t="s">
        <v>6509</v>
      </c>
      <c r="I5203" s="337"/>
      <c r="J5203" s="378"/>
      <c r="L5203" s="324">
        <f>ROUND(SUMIF('VGT-Bewegungsdaten'!B:B,$A5203,'VGT-Bewegungsdaten'!D:D),2)</f>
        <v>0</v>
      </c>
      <c r="N5203" s="376" t="s">
        <v>4931</v>
      </c>
      <c r="O5203" s="376" t="s">
        <v>4946</v>
      </c>
      <c r="Q5203" s="324">
        <f>ROUND(SUMIF('AV-Bewegungsdaten'!B:B,$A5203,'AV-Bewegungsdaten'!D:D),2)</f>
        <v>0</v>
      </c>
      <c r="V5203" s="324">
        <f>ROUND(SUMIF('DV-Bewegungsdaten'!B:B,Kategorien!A5203,'DV-Bewegungsdaten'!E:E),3)</f>
        <v>0</v>
      </c>
      <c r="AD5203" s="390">
        <f>MAX(0,$G5203-AR$3)</f>
        <v>0</v>
      </c>
      <c r="AE5203" s="390">
        <f t="shared" si="1088"/>
        <v>0</v>
      </c>
      <c r="AF5203" s="390">
        <f t="shared" si="1089"/>
        <v>0</v>
      </c>
      <c r="AG5203" s="390">
        <f t="shared" si="1090"/>
        <v>0</v>
      </c>
      <c r="AH5203" s="390">
        <f t="shared" si="1091"/>
        <v>0</v>
      </c>
      <c r="AI5203" s="390">
        <f t="shared" si="1092"/>
        <v>0</v>
      </c>
      <c r="AJ5203" s="390">
        <f t="shared" si="1093"/>
        <v>0</v>
      </c>
      <c r="AK5203" s="390">
        <f t="shared" si="1094"/>
        <v>0</v>
      </c>
      <c r="AL5203" s="390">
        <f t="shared" si="1095"/>
        <v>0</v>
      </c>
      <c r="AM5203" s="390">
        <f t="shared" si="1096"/>
        <v>0</v>
      </c>
      <c r="AN5203" s="390">
        <f t="shared" si="1097"/>
        <v>0</v>
      </c>
      <c r="AO5203" s="390">
        <f t="shared" si="1098"/>
        <v>0</v>
      </c>
    </row>
    <row r="5204" spans="1:41" ht="15" customHeight="1" x14ac:dyDescent="0.25">
      <c r="A5204" s="127" t="s">
        <v>6517</v>
      </c>
      <c r="B5204" s="125" t="s">
        <v>152</v>
      </c>
      <c r="D5204" s="125" t="s">
        <v>6509</v>
      </c>
      <c r="I5204" s="337"/>
      <c r="J5204" s="378"/>
      <c r="L5204" s="324">
        <f>ROUND(SUMIF('VGT-Bewegungsdaten'!B:B,$A5204,'VGT-Bewegungsdaten'!D:D),2)</f>
        <v>0</v>
      </c>
      <c r="N5204" s="376" t="s">
        <v>4931</v>
      </c>
      <c r="O5204" s="376" t="s">
        <v>4947</v>
      </c>
      <c r="Q5204" s="324">
        <f>ROUND(SUMIF('AV-Bewegungsdaten'!B:B,$A5204,'AV-Bewegungsdaten'!D:D),2)</f>
        <v>0</v>
      </c>
      <c r="V5204" s="324">
        <f>ROUND(SUMIF('DV-Bewegungsdaten'!B:B,Kategorien!A5204,'DV-Bewegungsdaten'!E:E),3)</f>
        <v>0</v>
      </c>
      <c r="AD5204" s="390">
        <f>MAX(0,$G5204-AR$3)</f>
        <v>0</v>
      </c>
      <c r="AE5204" s="390">
        <f t="shared" si="1088"/>
        <v>0</v>
      </c>
      <c r="AF5204" s="390">
        <f t="shared" si="1089"/>
        <v>0</v>
      </c>
      <c r="AG5204" s="390">
        <f t="shared" si="1090"/>
        <v>0</v>
      </c>
      <c r="AH5204" s="390">
        <f t="shared" si="1091"/>
        <v>0</v>
      </c>
      <c r="AI5204" s="390">
        <f t="shared" si="1092"/>
        <v>0</v>
      </c>
      <c r="AJ5204" s="390">
        <f t="shared" si="1093"/>
        <v>0</v>
      </c>
      <c r="AK5204" s="390">
        <f t="shared" si="1094"/>
        <v>0</v>
      </c>
      <c r="AL5204" s="390">
        <f t="shared" si="1095"/>
        <v>0</v>
      </c>
      <c r="AM5204" s="390">
        <f t="shared" si="1096"/>
        <v>0</v>
      </c>
      <c r="AN5204" s="390">
        <f t="shared" si="1097"/>
        <v>0</v>
      </c>
      <c r="AO5204" s="390">
        <f t="shared" si="1098"/>
        <v>0</v>
      </c>
    </row>
    <row r="5205" spans="1:41" ht="15" customHeight="1" x14ac:dyDescent="0.25">
      <c r="A5205" s="127" t="s">
        <v>6518</v>
      </c>
      <c r="B5205" s="125" t="s">
        <v>159</v>
      </c>
      <c r="D5205" s="125" t="s">
        <v>6509</v>
      </c>
      <c r="I5205" s="337"/>
      <c r="J5205" s="378"/>
      <c r="L5205" s="324">
        <f>ROUND(SUMIF('VGT-Bewegungsdaten'!B:B,$A5205,'VGT-Bewegungsdaten'!D:D),2)</f>
        <v>0</v>
      </c>
      <c r="N5205" s="376" t="s">
        <v>4931</v>
      </c>
      <c r="O5205" s="376" t="s">
        <v>4948</v>
      </c>
      <c r="Q5205" s="324">
        <f>ROUND(SUMIF('AV-Bewegungsdaten'!B:B,$A5205,'AV-Bewegungsdaten'!D:D),2)</f>
        <v>0</v>
      </c>
      <c r="V5205" s="324">
        <f>ROUND(SUMIF('DV-Bewegungsdaten'!B:B,Kategorien!A5205,'DV-Bewegungsdaten'!E:E),3)</f>
        <v>0</v>
      </c>
      <c r="AD5205" s="390">
        <f>MAX(0,$G5205-AR$3)</f>
        <v>0</v>
      </c>
      <c r="AE5205" s="390">
        <f t="shared" si="1088"/>
        <v>0</v>
      </c>
      <c r="AF5205" s="390">
        <f t="shared" si="1089"/>
        <v>0</v>
      </c>
      <c r="AG5205" s="390">
        <f t="shared" si="1090"/>
        <v>0</v>
      </c>
      <c r="AH5205" s="390">
        <f t="shared" si="1091"/>
        <v>0</v>
      </c>
      <c r="AI5205" s="390">
        <f t="shared" si="1092"/>
        <v>0</v>
      </c>
      <c r="AJ5205" s="390">
        <f t="shared" si="1093"/>
        <v>0</v>
      </c>
      <c r="AK5205" s="390">
        <f t="shared" si="1094"/>
        <v>0</v>
      </c>
      <c r="AL5205" s="390">
        <f t="shared" si="1095"/>
        <v>0</v>
      </c>
      <c r="AM5205" s="390">
        <f t="shared" si="1096"/>
        <v>0</v>
      </c>
      <c r="AN5205" s="390">
        <f t="shared" si="1097"/>
        <v>0</v>
      </c>
      <c r="AO5205" s="390">
        <f t="shared" si="1098"/>
        <v>0</v>
      </c>
    </row>
    <row r="5206" spans="1:41" ht="15" customHeight="1" x14ac:dyDescent="0.25">
      <c r="A5206" s="127" t="s">
        <v>6519</v>
      </c>
      <c r="B5206" s="125" t="s">
        <v>2080</v>
      </c>
      <c r="D5206" s="125" t="s">
        <v>6509</v>
      </c>
      <c r="I5206" s="337"/>
      <c r="J5206" s="378"/>
      <c r="L5206" s="324">
        <f>ROUND(SUMIF('VGT-Bewegungsdaten'!B:B,$A5206,'VGT-Bewegungsdaten'!D:D),2)</f>
        <v>0</v>
      </c>
      <c r="N5206" s="376" t="s">
        <v>4931</v>
      </c>
      <c r="O5206" s="376" t="s">
        <v>4949</v>
      </c>
      <c r="Q5206" s="324">
        <f>ROUND(SUMIF('AV-Bewegungsdaten'!B:B,$A5206,'AV-Bewegungsdaten'!D:D),2)</f>
        <v>0</v>
      </c>
      <c r="V5206" s="324">
        <f>ROUND(SUMIF('DV-Bewegungsdaten'!B:B,Kategorien!A5206,'DV-Bewegungsdaten'!E:E),3)</f>
        <v>0</v>
      </c>
      <c r="AD5206" s="390">
        <f>MAX(0,$G5206-AR$7)</f>
        <v>0</v>
      </c>
      <c r="AE5206" s="390">
        <f t="shared" si="1088"/>
        <v>0</v>
      </c>
      <c r="AF5206" s="390">
        <f t="shared" si="1089"/>
        <v>0</v>
      </c>
      <c r="AG5206" s="390">
        <f t="shared" si="1090"/>
        <v>0</v>
      </c>
      <c r="AH5206" s="390">
        <f t="shared" si="1091"/>
        <v>0</v>
      </c>
      <c r="AI5206" s="390">
        <f t="shared" si="1092"/>
        <v>0</v>
      </c>
      <c r="AJ5206" s="390">
        <f t="shared" si="1093"/>
        <v>0</v>
      </c>
      <c r="AK5206" s="390">
        <f t="shared" si="1094"/>
        <v>0</v>
      </c>
      <c r="AL5206" s="390">
        <f t="shared" si="1095"/>
        <v>0</v>
      </c>
      <c r="AM5206" s="390">
        <f t="shared" si="1096"/>
        <v>0</v>
      </c>
      <c r="AN5206" s="390">
        <f t="shared" si="1097"/>
        <v>0</v>
      </c>
      <c r="AO5206" s="390">
        <f t="shared" si="1098"/>
        <v>0</v>
      </c>
    </row>
    <row r="5207" spans="1:41" ht="15" customHeight="1" x14ac:dyDescent="0.25">
      <c r="A5207" s="127" t="s">
        <v>6520</v>
      </c>
      <c r="B5207" s="125" t="s">
        <v>169</v>
      </c>
      <c r="D5207" s="125" t="s">
        <v>6509</v>
      </c>
      <c r="I5207" s="337"/>
      <c r="J5207" s="378"/>
      <c r="L5207" s="324">
        <f>ROUND(SUMIF('VGT-Bewegungsdaten'!B:B,$A5207,'VGT-Bewegungsdaten'!D:D),2)</f>
        <v>0</v>
      </c>
      <c r="N5207" s="376" t="s">
        <v>4931</v>
      </c>
      <c r="O5207" s="376" t="s">
        <v>4950</v>
      </c>
      <c r="Q5207" s="324">
        <f>ROUND(SUMIF('AV-Bewegungsdaten'!B:B,$A5207,'AV-Bewegungsdaten'!D:D),2)</f>
        <v>0</v>
      </c>
      <c r="V5207" s="324">
        <f>ROUND(SUMIF('DV-Bewegungsdaten'!B:B,Kategorien!A5207,'DV-Bewegungsdaten'!E:E),3)</f>
        <v>0</v>
      </c>
      <c r="AD5207" s="390">
        <f>MAX(0,$G5207-AR$7)</f>
        <v>0</v>
      </c>
      <c r="AE5207" s="390">
        <f t="shared" si="1088"/>
        <v>0</v>
      </c>
      <c r="AF5207" s="390">
        <f t="shared" si="1089"/>
        <v>0</v>
      </c>
      <c r="AG5207" s="390">
        <f t="shared" si="1090"/>
        <v>0</v>
      </c>
      <c r="AH5207" s="390">
        <f t="shared" si="1091"/>
        <v>0</v>
      </c>
      <c r="AI5207" s="390">
        <f t="shared" si="1092"/>
        <v>0</v>
      </c>
      <c r="AJ5207" s="390">
        <f t="shared" si="1093"/>
        <v>0</v>
      </c>
      <c r="AK5207" s="390">
        <f t="shared" si="1094"/>
        <v>0</v>
      </c>
      <c r="AL5207" s="390">
        <f t="shared" si="1095"/>
        <v>0</v>
      </c>
      <c r="AM5207" s="390">
        <f t="shared" si="1096"/>
        <v>0</v>
      </c>
      <c r="AN5207" s="390">
        <f t="shared" si="1097"/>
        <v>0</v>
      </c>
      <c r="AO5207" s="390">
        <f t="shared" si="1098"/>
        <v>0</v>
      </c>
    </row>
    <row r="5208" spans="1:41" ht="15" customHeight="1" x14ac:dyDescent="0.25">
      <c r="A5208" s="127" t="s">
        <v>5661</v>
      </c>
      <c r="B5208" s="125" t="s">
        <v>2076</v>
      </c>
      <c r="D5208" s="125" t="s">
        <v>5662</v>
      </c>
      <c r="F5208" s="126">
        <v>0</v>
      </c>
      <c r="G5208" s="126">
        <v>0</v>
      </c>
      <c r="H5208" s="126">
        <v>0</v>
      </c>
      <c r="I5208" s="126"/>
      <c r="J5208" s="317"/>
      <c r="K5208" s="323">
        <f>ROUND(SUMIF('VGT-Bewegungsdaten'!B:B,A5208,'VGT-Bewegungsdaten'!C:C),3)</f>
        <v>0</v>
      </c>
      <c r="L5208" s="324">
        <f>ROUND(SUMIF('VGT-Bewegungsdaten'!B:B,$A5208,'VGT-Bewegungsdaten'!D:D),2)</f>
        <v>0</v>
      </c>
      <c r="N5208" s="376" t="s">
        <v>4931</v>
      </c>
      <c r="O5208" s="376" t="s">
        <v>4939</v>
      </c>
      <c r="P5208" s="326">
        <f>ROUND(SUMIF('AV-Bewegungsdaten'!B:B,A5208,'AV-Bewegungsdaten'!C:C),3)</f>
        <v>0</v>
      </c>
      <c r="Q5208" s="324">
        <f>ROUND(SUMIF('AV-Bewegungsdaten'!B:B,$A5208,'AV-Bewegungsdaten'!D:D),2)</f>
        <v>0</v>
      </c>
      <c r="T5208" s="327"/>
      <c r="U5208" s="326">
        <f>ROUND(SUMIF('DV-Bewegungsdaten'!B:B,Kategorien!A5208,'DV-Bewegungsdaten'!D:D),3)</f>
        <v>0</v>
      </c>
      <c r="V5208" s="324">
        <f>ROUND(SUMIF('DV-Bewegungsdaten'!B:B,Kategorien!A5208,'DV-Bewegungsdaten'!E:E),3)</f>
        <v>0</v>
      </c>
      <c r="AD5208" s="390">
        <f t="shared" ref="AD5208:AD5214" si="1100">MAX(0,$G5208-AR$9)</f>
        <v>0</v>
      </c>
      <c r="AE5208" s="390">
        <f t="shared" si="1088"/>
        <v>0</v>
      </c>
      <c r="AF5208" s="390">
        <f t="shared" si="1089"/>
        <v>0</v>
      </c>
      <c r="AG5208" s="390">
        <f t="shared" si="1090"/>
        <v>0</v>
      </c>
      <c r="AH5208" s="390">
        <f t="shared" si="1091"/>
        <v>0</v>
      </c>
      <c r="AI5208" s="390">
        <f t="shared" si="1092"/>
        <v>0</v>
      </c>
      <c r="AJ5208" s="390">
        <f t="shared" si="1093"/>
        <v>0</v>
      </c>
      <c r="AK5208" s="390">
        <f t="shared" si="1094"/>
        <v>0</v>
      </c>
      <c r="AL5208" s="390">
        <f t="shared" si="1095"/>
        <v>0</v>
      </c>
      <c r="AM5208" s="390">
        <f t="shared" si="1096"/>
        <v>0</v>
      </c>
      <c r="AN5208" s="390">
        <f t="shared" si="1097"/>
        <v>0</v>
      </c>
      <c r="AO5208" s="390">
        <f t="shared" si="1098"/>
        <v>0</v>
      </c>
    </row>
    <row r="5209" spans="1:41" ht="15" customHeight="1" x14ac:dyDescent="0.25">
      <c r="A5209" s="127" t="s">
        <v>5663</v>
      </c>
      <c r="B5209" s="125" t="s">
        <v>2077</v>
      </c>
      <c r="D5209" s="125" t="s">
        <v>5662</v>
      </c>
      <c r="F5209" s="126">
        <v>0</v>
      </c>
      <c r="G5209" s="126">
        <v>0</v>
      </c>
      <c r="H5209" s="126">
        <v>0</v>
      </c>
      <c r="I5209" s="126"/>
      <c r="J5209" s="317"/>
      <c r="K5209" s="323">
        <f>ROUND(SUMIF('VGT-Bewegungsdaten'!B:B,A5209,'VGT-Bewegungsdaten'!C:C),3)</f>
        <v>0</v>
      </c>
      <c r="L5209" s="324">
        <f>ROUND(SUMIF('VGT-Bewegungsdaten'!B:B,$A5209,'VGT-Bewegungsdaten'!D:D),2)</f>
        <v>0</v>
      </c>
      <c r="N5209" s="376" t="s">
        <v>4931</v>
      </c>
      <c r="O5209" s="376" t="s">
        <v>4940</v>
      </c>
      <c r="P5209" s="326">
        <f>ROUND(SUMIF('AV-Bewegungsdaten'!B:B,A5209,'AV-Bewegungsdaten'!C:C),3)</f>
        <v>0</v>
      </c>
      <c r="Q5209" s="324">
        <f>ROUND(SUMIF('AV-Bewegungsdaten'!B:B,$A5209,'AV-Bewegungsdaten'!D:D),2)</f>
        <v>0</v>
      </c>
      <c r="T5209" s="327"/>
      <c r="U5209" s="326">
        <f>ROUND(SUMIF('DV-Bewegungsdaten'!B:B,Kategorien!A5209,'DV-Bewegungsdaten'!D:D),3)</f>
        <v>0</v>
      </c>
      <c r="V5209" s="324">
        <f>ROUND(SUMIF('DV-Bewegungsdaten'!B:B,Kategorien!A5209,'DV-Bewegungsdaten'!E:E),3)</f>
        <v>0</v>
      </c>
      <c r="AD5209" s="390">
        <f t="shared" si="1100"/>
        <v>0</v>
      </c>
      <c r="AE5209" s="390">
        <f t="shared" si="1088"/>
        <v>0</v>
      </c>
      <c r="AF5209" s="390">
        <f t="shared" si="1089"/>
        <v>0</v>
      </c>
      <c r="AG5209" s="390">
        <f t="shared" si="1090"/>
        <v>0</v>
      </c>
      <c r="AH5209" s="390">
        <f t="shared" si="1091"/>
        <v>0</v>
      </c>
      <c r="AI5209" s="390">
        <f t="shared" si="1092"/>
        <v>0</v>
      </c>
      <c r="AJ5209" s="390">
        <f t="shared" si="1093"/>
        <v>0</v>
      </c>
      <c r="AK5209" s="390">
        <f t="shared" si="1094"/>
        <v>0</v>
      </c>
      <c r="AL5209" s="390">
        <f t="shared" si="1095"/>
        <v>0</v>
      </c>
      <c r="AM5209" s="390">
        <f t="shared" si="1096"/>
        <v>0</v>
      </c>
      <c r="AN5209" s="390">
        <f t="shared" si="1097"/>
        <v>0</v>
      </c>
      <c r="AO5209" s="390">
        <f t="shared" si="1098"/>
        <v>0</v>
      </c>
    </row>
    <row r="5210" spans="1:41" ht="15" customHeight="1" x14ac:dyDescent="0.25">
      <c r="A5210" s="127" t="s">
        <v>5664</v>
      </c>
      <c r="B5210" s="125" t="s">
        <v>990</v>
      </c>
      <c r="D5210" s="125" t="s">
        <v>5662</v>
      </c>
      <c r="F5210" s="126">
        <v>0</v>
      </c>
      <c r="G5210" s="126">
        <v>0</v>
      </c>
      <c r="H5210" s="126">
        <v>0</v>
      </c>
      <c r="I5210" s="126"/>
      <c r="J5210" s="317"/>
      <c r="K5210" s="323">
        <f>ROUND(SUMIF('VGT-Bewegungsdaten'!B:B,A5210,'VGT-Bewegungsdaten'!C:C),3)</f>
        <v>0</v>
      </c>
      <c r="L5210" s="324">
        <f>ROUND(SUMIF('VGT-Bewegungsdaten'!B:B,$A5210,'VGT-Bewegungsdaten'!D:D),2)</f>
        <v>0</v>
      </c>
      <c r="N5210" s="376" t="s">
        <v>4931</v>
      </c>
      <c r="O5210" s="376" t="s">
        <v>4941</v>
      </c>
      <c r="P5210" s="326">
        <f>ROUND(SUMIF('AV-Bewegungsdaten'!B:B,A5210,'AV-Bewegungsdaten'!C:C),3)</f>
        <v>0</v>
      </c>
      <c r="Q5210" s="324">
        <f>ROUND(SUMIF('AV-Bewegungsdaten'!B:B,$A5210,'AV-Bewegungsdaten'!D:D),2)</f>
        <v>0</v>
      </c>
      <c r="T5210" s="327"/>
      <c r="U5210" s="326">
        <f>ROUND(SUMIF('DV-Bewegungsdaten'!B:B,Kategorien!A5210,'DV-Bewegungsdaten'!D:D),3)</f>
        <v>0</v>
      </c>
      <c r="V5210" s="324">
        <f>ROUND(SUMIF('DV-Bewegungsdaten'!B:B,Kategorien!A5210,'DV-Bewegungsdaten'!E:E),3)</f>
        <v>0</v>
      </c>
      <c r="AD5210" s="390">
        <f t="shared" si="1100"/>
        <v>0</v>
      </c>
      <c r="AE5210" s="390">
        <f t="shared" si="1088"/>
        <v>0</v>
      </c>
      <c r="AF5210" s="390">
        <f t="shared" si="1089"/>
        <v>0</v>
      </c>
      <c r="AG5210" s="390">
        <f t="shared" si="1090"/>
        <v>0</v>
      </c>
      <c r="AH5210" s="390">
        <f t="shared" si="1091"/>
        <v>0</v>
      </c>
      <c r="AI5210" s="390">
        <f t="shared" si="1092"/>
        <v>0</v>
      </c>
      <c r="AJ5210" s="390">
        <f t="shared" si="1093"/>
        <v>0</v>
      </c>
      <c r="AK5210" s="390">
        <f t="shared" si="1094"/>
        <v>0</v>
      </c>
      <c r="AL5210" s="390">
        <f t="shared" si="1095"/>
        <v>0</v>
      </c>
      <c r="AM5210" s="390">
        <f t="shared" si="1096"/>
        <v>0</v>
      </c>
      <c r="AN5210" s="390">
        <f t="shared" si="1097"/>
        <v>0</v>
      </c>
      <c r="AO5210" s="390">
        <f t="shared" si="1098"/>
        <v>0</v>
      </c>
    </row>
    <row r="5211" spans="1:41" ht="15" customHeight="1" x14ac:dyDescent="0.25">
      <c r="A5211" s="127" t="s">
        <v>5665</v>
      </c>
      <c r="B5211" s="125" t="s">
        <v>1474</v>
      </c>
      <c r="D5211" s="125" t="s">
        <v>5662</v>
      </c>
      <c r="F5211" s="126">
        <v>0</v>
      </c>
      <c r="G5211" s="126">
        <v>0</v>
      </c>
      <c r="H5211" s="126">
        <v>0</v>
      </c>
      <c r="I5211" s="126"/>
      <c r="J5211" s="317"/>
      <c r="K5211" s="323">
        <f>ROUND(SUMIF('VGT-Bewegungsdaten'!B:B,A5211,'VGT-Bewegungsdaten'!C:C),3)</f>
        <v>0</v>
      </c>
      <c r="L5211" s="324">
        <f>ROUND(SUMIF('VGT-Bewegungsdaten'!B:B,$A5211,'VGT-Bewegungsdaten'!D:D),2)</f>
        <v>0</v>
      </c>
      <c r="N5211" s="376" t="s">
        <v>4931</v>
      </c>
      <c r="O5211" s="376" t="s">
        <v>4942</v>
      </c>
      <c r="P5211" s="326">
        <f>ROUND(SUMIF('AV-Bewegungsdaten'!B:B,A5211,'AV-Bewegungsdaten'!C:C),3)</f>
        <v>0</v>
      </c>
      <c r="Q5211" s="324">
        <f>ROUND(SUMIF('AV-Bewegungsdaten'!B:B,$A5211,'AV-Bewegungsdaten'!D:D),2)</f>
        <v>0</v>
      </c>
      <c r="T5211" s="327"/>
      <c r="U5211" s="326">
        <f>ROUND(SUMIF('DV-Bewegungsdaten'!B:B,Kategorien!A5211,'DV-Bewegungsdaten'!D:D),3)</f>
        <v>0</v>
      </c>
      <c r="V5211" s="324">
        <f>ROUND(SUMIF('DV-Bewegungsdaten'!B:B,Kategorien!A5211,'DV-Bewegungsdaten'!E:E),3)</f>
        <v>0</v>
      </c>
      <c r="AD5211" s="390">
        <f t="shared" si="1100"/>
        <v>0</v>
      </c>
      <c r="AE5211" s="390">
        <f t="shared" si="1088"/>
        <v>0</v>
      </c>
      <c r="AF5211" s="390">
        <f t="shared" si="1089"/>
        <v>0</v>
      </c>
      <c r="AG5211" s="390">
        <f t="shared" si="1090"/>
        <v>0</v>
      </c>
      <c r="AH5211" s="390">
        <f t="shared" si="1091"/>
        <v>0</v>
      </c>
      <c r="AI5211" s="390">
        <f t="shared" si="1092"/>
        <v>0</v>
      </c>
      <c r="AJ5211" s="390">
        <f t="shared" si="1093"/>
        <v>0</v>
      </c>
      <c r="AK5211" s="390">
        <f t="shared" si="1094"/>
        <v>0</v>
      </c>
      <c r="AL5211" s="390">
        <f t="shared" si="1095"/>
        <v>0</v>
      </c>
      <c r="AM5211" s="390">
        <f t="shared" si="1096"/>
        <v>0</v>
      </c>
      <c r="AN5211" s="390">
        <f t="shared" si="1097"/>
        <v>0</v>
      </c>
      <c r="AO5211" s="390">
        <f t="shared" si="1098"/>
        <v>0</v>
      </c>
    </row>
    <row r="5212" spans="1:41" ht="15" customHeight="1" x14ac:dyDescent="0.25">
      <c r="A5212" s="127" t="s">
        <v>5666</v>
      </c>
      <c r="B5212" s="125" t="s">
        <v>1487</v>
      </c>
      <c r="D5212" s="125" t="s">
        <v>5662</v>
      </c>
      <c r="F5212" s="126">
        <v>0</v>
      </c>
      <c r="G5212" s="126">
        <v>0</v>
      </c>
      <c r="H5212" s="126">
        <v>0</v>
      </c>
      <c r="I5212" s="126"/>
      <c r="J5212" s="317"/>
      <c r="K5212" s="323">
        <f>ROUND(SUMIF('VGT-Bewegungsdaten'!B:B,A5212,'VGT-Bewegungsdaten'!C:C),3)</f>
        <v>0</v>
      </c>
      <c r="L5212" s="324">
        <f>ROUND(SUMIF('VGT-Bewegungsdaten'!B:B,$A5212,'VGT-Bewegungsdaten'!D:D),2)</f>
        <v>0</v>
      </c>
      <c r="N5212" s="376" t="s">
        <v>4931</v>
      </c>
      <c r="O5212" s="376" t="s">
        <v>4943</v>
      </c>
      <c r="P5212" s="326">
        <f>ROUND(SUMIF('AV-Bewegungsdaten'!B:B,A5212,'AV-Bewegungsdaten'!C:C),3)</f>
        <v>0</v>
      </c>
      <c r="Q5212" s="324">
        <f>ROUND(SUMIF('AV-Bewegungsdaten'!B:B,$A5212,'AV-Bewegungsdaten'!D:D),2)</f>
        <v>0</v>
      </c>
      <c r="T5212" s="327"/>
      <c r="U5212" s="326">
        <f>ROUND(SUMIF('DV-Bewegungsdaten'!B:B,Kategorien!A5212,'DV-Bewegungsdaten'!D:D),3)</f>
        <v>0</v>
      </c>
      <c r="V5212" s="324">
        <f>ROUND(SUMIF('DV-Bewegungsdaten'!B:B,Kategorien!A5212,'DV-Bewegungsdaten'!E:E),3)</f>
        <v>0</v>
      </c>
      <c r="AD5212" s="390">
        <f t="shared" si="1100"/>
        <v>0</v>
      </c>
      <c r="AE5212" s="390">
        <f t="shared" si="1088"/>
        <v>0</v>
      </c>
      <c r="AF5212" s="390">
        <f t="shared" si="1089"/>
        <v>0</v>
      </c>
      <c r="AG5212" s="390">
        <f t="shared" si="1090"/>
        <v>0</v>
      </c>
      <c r="AH5212" s="390">
        <f t="shared" si="1091"/>
        <v>0</v>
      </c>
      <c r="AI5212" s="390">
        <f t="shared" si="1092"/>
        <v>0</v>
      </c>
      <c r="AJ5212" s="390">
        <f t="shared" si="1093"/>
        <v>0</v>
      </c>
      <c r="AK5212" s="390">
        <f t="shared" si="1094"/>
        <v>0</v>
      </c>
      <c r="AL5212" s="390">
        <f t="shared" si="1095"/>
        <v>0</v>
      </c>
      <c r="AM5212" s="390">
        <f t="shared" si="1096"/>
        <v>0</v>
      </c>
      <c r="AN5212" s="390">
        <f t="shared" si="1097"/>
        <v>0</v>
      </c>
      <c r="AO5212" s="390">
        <f t="shared" si="1098"/>
        <v>0</v>
      </c>
    </row>
    <row r="5213" spans="1:41" ht="15" customHeight="1" x14ac:dyDescent="0.25">
      <c r="A5213" s="127" t="s">
        <v>5667</v>
      </c>
      <c r="B5213" s="125" t="s">
        <v>77</v>
      </c>
      <c r="D5213" s="125" t="s">
        <v>5662</v>
      </c>
      <c r="F5213" s="126">
        <v>0</v>
      </c>
      <c r="G5213" s="126">
        <v>0</v>
      </c>
      <c r="H5213" s="126">
        <v>0</v>
      </c>
      <c r="I5213" s="126"/>
      <c r="J5213" s="317"/>
      <c r="K5213" s="323">
        <f>ROUND(SUMIF('VGT-Bewegungsdaten'!B:B,A5213,'VGT-Bewegungsdaten'!C:C),3)</f>
        <v>0</v>
      </c>
      <c r="L5213" s="324">
        <f>ROUND(SUMIF('VGT-Bewegungsdaten'!B:B,$A5213,'VGT-Bewegungsdaten'!D:D),2)</f>
        <v>0</v>
      </c>
      <c r="N5213" s="376" t="s">
        <v>4931</v>
      </c>
      <c r="O5213" s="376" t="s">
        <v>4944</v>
      </c>
      <c r="P5213" s="326">
        <f>ROUND(SUMIF('AV-Bewegungsdaten'!B:B,A5213,'AV-Bewegungsdaten'!C:C),3)</f>
        <v>0</v>
      </c>
      <c r="Q5213" s="324">
        <f>ROUND(SUMIF('AV-Bewegungsdaten'!B:B,$A5213,'AV-Bewegungsdaten'!D:D),2)</f>
        <v>0</v>
      </c>
      <c r="T5213" s="327"/>
      <c r="U5213" s="326">
        <f>ROUND(SUMIF('DV-Bewegungsdaten'!B:B,Kategorien!A5213,'DV-Bewegungsdaten'!D:D),3)</f>
        <v>0</v>
      </c>
      <c r="V5213" s="324">
        <f>ROUND(SUMIF('DV-Bewegungsdaten'!B:B,Kategorien!A5213,'DV-Bewegungsdaten'!E:E),3)</f>
        <v>0</v>
      </c>
      <c r="AD5213" s="390">
        <f t="shared" si="1100"/>
        <v>0</v>
      </c>
      <c r="AE5213" s="390">
        <f t="shared" si="1088"/>
        <v>0</v>
      </c>
      <c r="AF5213" s="390">
        <f t="shared" si="1089"/>
        <v>0</v>
      </c>
      <c r="AG5213" s="390">
        <f t="shared" si="1090"/>
        <v>0</v>
      </c>
      <c r="AH5213" s="390">
        <f t="shared" si="1091"/>
        <v>0</v>
      </c>
      <c r="AI5213" s="390">
        <f t="shared" si="1092"/>
        <v>0</v>
      </c>
      <c r="AJ5213" s="390">
        <f t="shared" si="1093"/>
        <v>0</v>
      </c>
      <c r="AK5213" s="390">
        <f t="shared" si="1094"/>
        <v>0</v>
      </c>
      <c r="AL5213" s="390">
        <f t="shared" si="1095"/>
        <v>0</v>
      </c>
      <c r="AM5213" s="390">
        <f t="shared" si="1096"/>
        <v>0</v>
      </c>
      <c r="AN5213" s="390">
        <f t="shared" si="1097"/>
        <v>0</v>
      </c>
      <c r="AO5213" s="390">
        <f t="shared" si="1098"/>
        <v>0</v>
      </c>
    </row>
    <row r="5214" spans="1:41" ht="15" customHeight="1" x14ac:dyDescent="0.25">
      <c r="A5214" s="127" t="s">
        <v>5668</v>
      </c>
      <c r="B5214" s="125" t="s">
        <v>2078</v>
      </c>
      <c r="D5214" s="125" t="s">
        <v>5662</v>
      </c>
      <c r="F5214" s="126">
        <v>0</v>
      </c>
      <c r="G5214" s="126">
        <v>0</v>
      </c>
      <c r="H5214" s="126">
        <v>0</v>
      </c>
      <c r="I5214" s="126"/>
      <c r="J5214" s="317"/>
      <c r="K5214" s="323">
        <f>ROUND(SUMIF('VGT-Bewegungsdaten'!B:B,A5214,'VGT-Bewegungsdaten'!C:C),3)</f>
        <v>0</v>
      </c>
      <c r="L5214" s="324">
        <f>ROUND(SUMIF('VGT-Bewegungsdaten'!B:B,$A5214,'VGT-Bewegungsdaten'!D:D),2)</f>
        <v>0</v>
      </c>
      <c r="N5214" s="376" t="s">
        <v>4931</v>
      </c>
      <c r="O5214" s="376" t="s">
        <v>4945</v>
      </c>
      <c r="P5214" s="326">
        <f>ROUND(SUMIF('AV-Bewegungsdaten'!B:B,A5214,'AV-Bewegungsdaten'!C:C),3)</f>
        <v>0</v>
      </c>
      <c r="Q5214" s="324">
        <f>ROUND(SUMIF('AV-Bewegungsdaten'!B:B,$A5214,'AV-Bewegungsdaten'!D:D),2)</f>
        <v>0</v>
      </c>
      <c r="T5214" s="327"/>
      <c r="U5214" s="326">
        <f>ROUND(SUMIF('DV-Bewegungsdaten'!B:B,Kategorien!A5214,'DV-Bewegungsdaten'!D:D),3)</f>
        <v>0</v>
      </c>
      <c r="V5214" s="324">
        <f>ROUND(SUMIF('DV-Bewegungsdaten'!B:B,Kategorien!A5214,'DV-Bewegungsdaten'!E:E),3)</f>
        <v>0</v>
      </c>
      <c r="AD5214" s="390">
        <f t="shared" si="1100"/>
        <v>0</v>
      </c>
      <c r="AE5214" s="390">
        <f t="shared" si="1088"/>
        <v>0</v>
      </c>
      <c r="AF5214" s="390">
        <f t="shared" si="1089"/>
        <v>0</v>
      </c>
      <c r="AG5214" s="390">
        <f t="shared" si="1090"/>
        <v>0</v>
      </c>
      <c r="AH5214" s="390">
        <f t="shared" si="1091"/>
        <v>0</v>
      </c>
      <c r="AI5214" s="390">
        <f t="shared" si="1092"/>
        <v>0</v>
      </c>
      <c r="AJ5214" s="390">
        <f t="shared" si="1093"/>
        <v>0</v>
      </c>
      <c r="AK5214" s="390">
        <f t="shared" si="1094"/>
        <v>0</v>
      </c>
      <c r="AL5214" s="390">
        <f t="shared" si="1095"/>
        <v>0</v>
      </c>
      <c r="AM5214" s="390">
        <f t="shared" si="1096"/>
        <v>0</v>
      </c>
      <c r="AN5214" s="390">
        <f t="shared" si="1097"/>
        <v>0</v>
      </c>
      <c r="AO5214" s="390">
        <f t="shared" si="1098"/>
        <v>0</v>
      </c>
    </row>
    <row r="5215" spans="1:41" ht="15" customHeight="1" x14ac:dyDescent="0.25">
      <c r="A5215" s="127" t="s">
        <v>5669</v>
      </c>
      <c r="B5215" s="125" t="s">
        <v>2079</v>
      </c>
      <c r="D5215" s="125" t="s">
        <v>5662</v>
      </c>
      <c r="F5215" s="126">
        <v>0</v>
      </c>
      <c r="G5215" s="126">
        <v>0</v>
      </c>
      <c r="H5215" s="126">
        <v>0</v>
      </c>
      <c r="I5215" s="126"/>
      <c r="J5215" s="317"/>
      <c r="K5215" s="323">
        <f>ROUND(SUMIF('VGT-Bewegungsdaten'!B:B,A5215,'VGT-Bewegungsdaten'!C:C),3)</f>
        <v>0</v>
      </c>
      <c r="L5215" s="324">
        <f>ROUND(SUMIF('VGT-Bewegungsdaten'!B:B,$A5215,'VGT-Bewegungsdaten'!D:D),2)</f>
        <v>0</v>
      </c>
      <c r="N5215" s="376" t="s">
        <v>4931</v>
      </c>
      <c r="O5215" s="376" t="s">
        <v>4946</v>
      </c>
      <c r="P5215" s="326">
        <f>ROUND(SUMIF('AV-Bewegungsdaten'!B:B,A5215,'AV-Bewegungsdaten'!C:C),3)</f>
        <v>0</v>
      </c>
      <c r="Q5215" s="324">
        <f>ROUND(SUMIF('AV-Bewegungsdaten'!B:B,$A5215,'AV-Bewegungsdaten'!D:D),2)</f>
        <v>0</v>
      </c>
      <c r="T5215" s="327"/>
      <c r="U5215" s="326">
        <f>ROUND(SUMIF('DV-Bewegungsdaten'!B:B,Kategorien!A5215,'DV-Bewegungsdaten'!D:D),3)</f>
        <v>0</v>
      </c>
      <c r="V5215" s="324">
        <f>ROUND(SUMIF('DV-Bewegungsdaten'!B:B,Kategorien!A5215,'DV-Bewegungsdaten'!E:E),3)</f>
        <v>0</v>
      </c>
      <c r="AD5215" s="390">
        <f>MAX(0,$G5215-AR$3)</f>
        <v>0</v>
      </c>
      <c r="AE5215" s="390">
        <f t="shared" si="1088"/>
        <v>0</v>
      </c>
      <c r="AF5215" s="390">
        <f t="shared" si="1089"/>
        <v>0</v>
      </c>
      <c r="AG5215" s="390">
        <f t="shared" si="1090"/>
        <v>0</v>
      </c>
      <c r="AH5215" s="390">
        <f t="shared" si="1091"/>
        <v>0</v>
      </c>
      <c r="AI5215" s="390">
        <f t="shared" si="1092"/>
        <v>0</v>
      </c>
      <c r="AJ5215" s="390">
        <f t="shared" si="1093"/>
        <v>0</v>
      </c>
      <c r="AK5215" s="390">
        <f t="shared" si="1094"/>
        <v>0</v>
      </c>
      <c r="AL5215" s="390">
        <f t="shared" si="1095"/>
        <v>0</v>
      </c>
      <c r="AM5215" s="390">
        <f t="shared" si="1096"/>
        <v>0</v>
      </c>
      <c r="AN5215" s="390">
        <f t="shared" si="1097"/>
        <v>0</v>
      </c>
      <c r="AO5215" s="390">
        <f t="shared" si="1098"/>
        <v>0</v>
      </c>
    </row>
    <row r="5216" spans="1:41" ht="15" customHeight="1" x14ac:dyDescent="0.25">
      <c r="A5216" s="127" t="s">
        <v>5670</v>
      </c>
      <c r="B5216" s="125" t="s">
        <v>152</v>
      </c>
      <c r="D5216" s="125" t="s">
        <v>5662</v>
      </c>
      <c r="F5216" s="126">
        <v>0</v>
      </c>
      <c r="G5216" s="126">
        <v>0</v>
      </c>
      <c r="H5216" s="126">
        <v>0</v>
      </c>
      <c r="I5216" s="126"/>
      <c r="J5216" s="317"/>
      <c r="K5216" s="323">
        <f>ROUND(SUMIF('VGT-Bewegungsdaten'!B:B,A5216,'VGT-Bewegungsdaten'!C:C),3)</f>
        <v>0</v>
      </c>
      <c r="L5216" s="324">
        <f>ROUND(SUMIF('VGT-Bewegungsdaten'!B:B,$A5216,'VGT-Bewegungsdaten'!D:D),2)</f>
        <v>0</v>
      </c>
      <c r="N5216" s="376" t="s">
        <v>4931</v>
      </c>
      <c r="O5216" s="376" t="s">
        <v>4947</v>
      </c>
      <c r="P5216" s="326">
        <f>ROUND(SUMIF('AV-Bewegungsdaten'!B:B,A5216,'AV-Bewegungsdaten'!C:C),3)</f>
        <v>0</v>
      </c>
      <c r="Q5216" s="324">
        <f>ROUND(SUMIF('AV-Bewegungsdaten'!B:B,$A5216,'AV-Bewegungsdaten'!D:D),2)</f>
        <v>0</v>
      </c>
      <c r="T5216" s="327"/>
      <c r="U5216" s="326">
        <f>ROUND(SUMIF('DV-Bewegungsdaten'!B:B,Kategorien!A5216,'DV-Bewegungsdaten'!D:D),3)</f>
        <v>0</v>
      </c>
      <c r="V5216" s="324">
        <f>ROUND(SUMIF('DV-Bewegungsdaten'!B:B,Kategorien!A5216,'DV-Bewegungsdaten'!E:E),3)</f>
        <v>0</v>
      </c>
      <c r="AD5216" s="390">
        <f>MAX(0,$G5216-AR$3)</f>
        <v>0</v>
      </c>
      <c r="AE5216" s="390">
        <f t="shared" si="1088"/>
        <v>0</v>
      </c>
      <c r="AF5216" s="390">
        <f t="shared" si="1089"/>
        <v>0</v>
      </c>
      <c r="AG5216" s="390">
        <f t="shared" si="1090"/>
        <v>0</v>
      </c>
      <c r="AH5216" s="390">
        <f t="shared" si="1091"/>
        <v>0</v>
      </c>
      <c r="AI5216" s="390">
        <f t="shared" si="1092"/>
        <v>0</v>
      </c>
      <c r="AJ5216" s="390">
        <f t="shared" si="1093"/>
        <v>0</v>
      </c>
      <c r="AK5216" s="390">
        <f t="shared" si="1094"/>
        <v>0</v>
      </c>
      <c r="AL5216" s="390">
        <f t="shared" si="1095"/>
        <v>0</v>
      </c>
      <c r="AM5216" s="390">
        <f t="shared" si="1096"/>
        <v>0</v>
      </c>
      <c r="AN5216" s="390">
        <f t="shared" si="1097"/>
        <v>0</v>
      </c>
      <c r="AO5216" s="390">
        <f t="shared" si="1098"/>
        <v>0</v>
      </c>
    </row>
    <row r="5217" spans="1:42" ht="15" customHeight="1" x14ac:dyDescent="0.25">
      <c r="A5217" s="127" t="s">
        <v>5671</v>
      </c>
      <c r="B5217" s="125" t="s">
        <v>159</v>
      </c>
      <c r="D5217" s="125" t="s">
        <v>5662</v>
      </c>
      <c r="F5217" s="126">
        <v>0</v>
      </c>
      <c r="G5217" s="126">
        <v>0</v>
      </c>
      <c r="H5217" s="126">
        <v>0</v>
      </c>
      <c r="I5217" s="126"/>
      <c r="J5217" s="317"/>
      <c r="K5217" s="323">
        <f>ROUND(SUMIF('VGT-Bewegungsdaten'!B:B,A5217,'VGT-Bewegungsdaten'!C:C),3)</f>
        <v>0</v>
      </c>
      <c r="L5217" s="324">
        <f>ROUND(SUMIF('VGT-Bewegungsdaten'!B:B,$A5217,'VGT-Bewegungsdaten'!D:D),2)</f>
        <v>0</v>
      </c>
      <c r="N5217" s="376" t="s">
        <v>4931</v>
      </c>
      <c r="O5217" s="376" t="s">
        <v>4948</v>
      </c>
      <c r="P5217" s="326">
        <f>ROUND(SUMIF('AV-Bewegungsdaten'!B:B,A5217,'AV-Bewegungsdaten'!C:C),3)</f>
        <v>0</v>
      </c>
      <c r="Q5217" s="324">
        <f>ROUND(SUMIF('AV-Bewegungsdaten'!B:B,$A5217,'AV-Bewegungsdaten'!D:D),2)</f>
        <v>0</v>
      </c>
      <c r="T5217" s="327"/>
      <c r="U5217" s="326">
        <f>ROUND(SUMIF('DV-Bewegungsdaten'!B:B,Kategorien!A5217,'DV-Bewegungsdaten'!D:D),3)</f>
        <v>0</v>
      </c>
      <c r="V5217" s="324">
        <f>ROUND(SUMIF('DV-Bewegungsdaten'!B:B,Kategorien!A5217,'DV-Bewegungsdaten'!E:E),3)</f>
        <v>0</v>
      </c>
      <c r="AD5217" s="390">
        <f>MAX(0,$G5217-AR$3)</f>
        <v>0</v>
      </c>
      <c r="AE5217" s="390">
        <f t="shared" si="1088"/>
        <v>0</v>
      </c>
      <c r="AF5217" s="390">
        <f t="shared" si="1089"/>
        <v>0</v>
      </c>
      <c r="AG5217" s="390">
        <f t="shared" si="1090"/>
        <v>0</v>
      </c>
      <c r="AH5217" s="390">
        <f t="shared" si="1091"/>
        <v>0</v>
      </c>
      <c r="AI5217" s="390">
        <f t="shared" si="1092"/>
        <v>0</v>
      </c>
      <c r="AJ5217" s="390">
        <f t="shared" si="1093"/>
        <v>0</v>
      </c>
      <c r="AK5217" s="390">
        <f t="shared" si="1094"/>
        <v>0</v>
      </c>
      <c r="AL5217" s="390">
        <f t="shared" si="1095"/>
        <v>0</v>
      </c>
      <c r="AM5217" s="390">
        <f t="shared" si="1096"/>
        <v>0</v>
      </c>
      <c r="AN5217" s="390">
        <f t="shared" si="1097"/>
        <v>0</v>
      </c>
      <c r="AO5217" s="390">
        <f t="shared" si="1098"/>
        <v>0</v>
      </c>
    </row>
    <row r="5218" spans="1:42" ht="15" customHeight="1" x14ac:dyDescent="0.25">
      <c r="A5218" s="127" t="s">
        <v>5672</v>
      </c>
      <c r="B5218" s="125" t="s">
        <v>2080</v>
      </c>
      <c r="D5218" s="125" t="s">
        <v>5662</v>
      </c>
      <c r="F5218" s="126">
        <v>0</v>
      </c>
      <c r="G5218" s="126">
        <v>0</v>
      </c>
      <c r="H5218" s="126">
        <v>0</v>
      </c>
      <c r="I5218" s="126"/>
      <c r="J5218" s="317"/>
      <c r="K5218" s="323">
        <f>ROUND(SUMIF('VGT-Bewegungsdaten'!B:B,A5218,'VGT-Bewegungsdaten'!C:C),3)</f>
        <v>0</v>
      </c>
      <c r="L5218" s="324">
        <f>ROUND(SUMIF('VGT-Bewegungsdaten'!B:B,$A5218,'VGT-Bewegungsdaten'!D:D),2)</f>
        <v>0</v>
      </c>
      <c r="N5218" s="376" t="s">
        <v>4931</v>
      </c>
      <c r="O5218" s="376" t="s">
        <v>4949</v>
      </c>
      <c r="P5218" s="326">
        <f>ROUND(SUMIF('AV-Bewegungsdaten'!B:B,A5218,'AV-Bewegungsdaten'!C:C),3)</f>
        <v>0</v>
      </c>
      <c r="Q5218" s="324">
        <f>ROUND(SUMIF('AV-Bewegungsdaten'!B:B,$A5218,'AV-Bewegungsdaten'!D:D),2)</f>
        <v>0</v>
      </c>
      <c r="T5218" s="327"/>
      <c r="U5218" s="326">
        <f>ROUND(SUMIF('DV-Bewegungsdaten'!B:B,Kategorien!A5218,'DV-Bewegungsdaten'!D:D),3)</f>
        <v>0</v>
      </c>
      <c r="V5218" s="324">
        <f>ROUND(SUMIF('DV-Bewegungsdaten'!B:B,Kategorien!A5218,'DV-Bewegungsdaten'!E:E),3)</f>
        <v>0</v>
      </c>
      <c r="AD5218" s="390">
        <f>MAX(0,$G5218-AR$7)</f>
        <v>0</v>
      </c>
      <c r="AE5218" s="390">
        <f t="shared" si="1088"/>
        <v>0</v>
      </c>
      <c r="AF5218" s="390">
        <f t="shared" si="1089"/>
        <v>0</v>
      </c>
      <c r="AG5218" s="390">
        <f t="shared" si="1090"/>
        <v>0</v>
      </c>
      <c r="AH5218" s="390">
        <f t="shared" si="1091"/>
        <v>0</v>
      </c>
      <c r="AI5218" s="390">
        <f t="shared" si="1092"/>
        <v>0</v>
      </c>
      <c r="AJ5218" s="390">
        <f t="shared" si="1093"/>
        <v>0</v>
      </c>
      <c r="AK5218" s="390">
        <f t="shared" si="1094"/>
        <v>0</v>
      </c>
      <c r="AL5218" s="390">
        <f t="shared" si="1095"/>
        <v>0</v>
      </c>
      <c r="AM5218" s="390">
        <f t="shared" si="1096"/>
        <v>0</v>
      </c>
      <c r="AN5218" s="390">
        <f t="shared" si="1097"/>
        <v>0</v>
      </c>
      <c r="AO5218" s="390">
        <f t="shared" si="1098"/>
        <v>0</v>
      </c>
    </row>
    <row r="5219" spans="1:42" ht="15" customHeight="1" x14ac:dyDescent="0.25">
      <c r="A5219" s="127" t="s">
        <v>5673</v>
      </c>
      <c r="B5219" s="125" t="s">
        <v>169</v>
      </c>
      <c r="D5219" s="125" t="s">
        <v>5662</v>
      </c>
      <c r="F5219" s="126">
        <v>0</v>
      </c>
      <c r="G5219" s="126">
        <v>0</v>
      </c>
      <c r="H5219" s="126">
        <v>0</v>
      </c>
      <c r="I5219" s="126"/>
      <c r="J5219" s="317"/>
      <c r="K5219" s="323">
        <f>ROUND(SUMIF('VGT-Bewegungsdaten'!B:B,A5219,'VGT-Bewegungsdaten'!C:C),3)</f>
        <v>0</v>
      </c>
      <c r="L5219" s="324">
        <f>ROUND(SUMIF('VGT-Bewegungsdaten'!B:B,$A5219,'VGT-Bewegungsdaten'!D:D),2)</f>
        <v>0</v>
      </c>
      <c r="N5219" s="376" t="s">
        <v>4931</v>
      </c>
      <c r="O5219" s="376" t="s">
        <v>4950</v>
      </c>
      <c r="P5219" s="326">
        <f>ROUND(SUMIF('AV-Bewegungsdaten'!B:B,A5219,'AV-Bewegungsdaten'!C:C),3)</f>
        <v>0</v>
      </c>
      <c r="Q5219" s="324">
        <f>ROUND(SUMIF('AV-Bewegungsdaten'!B:B,$A5219,'AV-Bewegungsdaten'!D:D),2)</f>
        <v>0</v>
      </c>
      <c r="T5219" s="327"/>
      <c r="U5219" s="326">
        <f>ROUND(SUMIF('DV-Bewegungsdaten'!B:B,Kategorien!A5219,'DV-Bewegungsdaten'!D:D),3)</f>
        <v>0</v>
      </c>
      <c r="V5219" s="324">
        <f>ROUND(SUMIF('DV-Bewegungsdaten'!B:B,Kategorien!A5219,'DV-Bewegungsdaten'!E:E),3)</f>
        <v>0</v>
      </c>
      <c r="AD5219" s="390">
        <f>MAX(0,$G5219-AR$7)</f>
        <v>0</v>
      </c>
      <c r="AE5219" s="390">
        <f t="shared" si="1088"/>
        <v>0</v>
      </c>
      <c r="AF5219" s="390">
        <f t="shared" si="1089"/>
        <v>0</v>
      </c>
      <c r="AG5219" s="390">
        <f t="shared" si="1090"/>
        <v>0</v>
      </c>
      <c r="AH5219" s="390">
        <f t="shared" si="1091"/>
        <v>0</v>
      </c>
      <c r="AI5219" s="390">
        <f t="shared" si="1092"/>
        <v>0</v>
      </c>
      <c r="AJ5219" s="390">
        <f t="shared" si="1093"/>
        <v>0</v>
      </c>
      <c r="AK5219" s="390">
        <f t="shared" si="1094"/>
        <v>0</v>
      </c>
      <c r="AL5219" s="390">
        <f t="shared" si="1095"/>
        <v>0</v>
      </c>
      <c r="AM5219" s="390">
        <f t="shared" si="1096"/>
        <v>0</v>
      </c>
      <c r="AN5219" s="390">
        <f t="shared" si="1097"/>
        <v>0</v>
      </c>
      <c r="AO5219" s="390">
        <f t="shared" si="1098"/>
        <v>0</v>
      </c>
    </row>
    <row r="5220" spans="1:42" ht="15" customHeight="1" x14ac:dyDescent="0.25">
      <c r="A5220" s="127" t="s">
        <v>5674</v>
      </c>
      <c r="B5220" s="125" t="s">
        <v>169</v>
      </c>
      <c r="D5220" s="125" t="s">
        <v>5662</v>
      </c>
      <c r="E5220" s="125" t="s">
        <v>4893</v>
      </c>
      <c r="F5220" s="126">
        <v>0</v>
      </c>
      <c r="I5220" s="126"/>
      <c r="J5220" s="317"/>
      <c r="K5220" s="323">
        <f>ROUND(SUMIF('VGT-Bewegungsdaten'!B:B,A5220,'VGT-Bewegungsdaten'!C:C),3)</f>
        <v>0</v>
      </c>
      <c r="N5220" s="376" t="s">
        <v>4929</v>
      </c>
      <c r="O5220" s="376" t="s">
        <v>4962</v>
      </c>
      <c r="P5220" s="326">
        <f>ROUND(SUMIF('AV-Bewegungsdaten'!B:B,A5220,'AV-Bewegungsdaten'!C:C),3)</f>
        <v>0</v>
      </c>
      <c r="T5220" s="327"/>
      <c r="U5220" s="326">
        <f>ROUND(SUMIF('DV-Bewegungsdaten'!B:B,Kategorien!A5220,'DV-Bewegungsdaten'!D:D),3)</f>
        <v>0</v>
      </c>
      <c r="AK5220" s="390"/>
    </row>
    <row r="5221" spans="1:42" ht="15" customHeight="1" x14ac:dyDescent="0.25">
      <c r="A5221" s="127" t="s">
        <v>5675</v>
      </c>
      <c r="B5221" s="125" t="s">
        <v>2077</v>
      </c>
      <c r="C5221" s="125" t="s">
        <v>6352</v>
      </c>
      <c r="D5221" s="125" t="s">
        <v>5676</v>
      </c>
      <c r="I5221" s="126"/>
      <c r="J5221" s="317"/>
      <c r="K5221" s="323">
        <f>ROUND(SUMIF('VGT-Bewegungsdaten'!B:B,A5221,'VGT-Bewegungsdaten'!C:C),3)</f>
        <v>0</v>
      </c>
      <c r="L5221" s="324">
        <f>ROUND(SUMIF('VGT-Bewegungsdaten'!B:B,$A5221,'VGT-Bewegungsdaten'!D:D),2)</f>
        <v>0</v>
      </c>
      <c r="N5221" s="376" t="s">
        <v>4931</v>
      </c>
      <c r="O5221" s="376" t="s">
        <v>4940</v>
      </c>
      <c r="P5221" s="326">
        <f>ROUND(SUMIF('AV-Bewegungsdaten'!B:B,A5221,'AV-Bewegungsdaten'!C:C),3)</f>
        <v>0</v>
      </c>
      <c r="Q5221" s="324">
        <f>ROUND(SUMIF('AV-Bewegungsdaten'!B:B,$A5221,'AV-Bewegungsdaten'!D:D),2)</f>
        <v>0</v>
      </c>
      <c r="T5221" s="327"/>
      <c r="U5221" s="326">
        <f>ROUND(SUMIF('DV-Bewegungsdaten'!B:B,Kategorien!A5221,'DV-Bewegungsdaten'!D:D),3)</f>
        <v>0</v>
      </c>
      <c r="V5221" s="324">
        <f>ROUND(SUMIF('DV-Bewegungsdaten'!B:B,Kategorien!A5221,'DV-Bewegungsdaten'!E:E),3)</f>
        <v>0</v>
      </c>
      <c r="AD5221" s="440">
        <v>0.2</v>
      </c>
      <c r="AE5221" s="440">
        <v>0.2</v>
      </c>
      <c r="AF5221" s="440">
        <v>0.2</v>
      </c>
      <c r="AG5221" s="440">
        <v>0.2</v>
      </c>
      <c r="AH5221" s="440">
        <v>0.2</v>
      </c>
      <c r="AI5221" s="440">
        <v>0.2</v>
      </c>
      <c r="AJ5221" s="440">
        <v>0.2</v>
      </c>
      <c r="AK5221" s="440">
        <v>0.2</v>
      </c>
      <c r="AL5221" s="440">
        <v>0.2</v>
      </c>
      <c r="AM5221" s="440">
        <v>0.2</v>
      </c>
      <c r="AN5221" s="440">
        <v>0.2</v>
      </c>
      <c r="AO5221" s="440">
        <v>0.2</v>
      </c>
      <c r="AP5221" s="469" t="s">
        <v>7065</v>
      </c>
    </row>
    <row r="5222" spans="1:42" ht="15" customHeight="1" x14ac:dyDescent="0.25">
      <c r="I5222" s="126"/>
      <c r="J5222" s="317"/>
      <c r="T5222" s="327"/>
      <c r="AK5222" s="390"/>
    </row>
    <row r="5223" spans="1:42" ht="15" customHeight="1" x14ac:dyDescent="0.25">
      <c r="A5223" s="127" t="s">
        <v>5677</v>
      </c>
      <c r="B5223" s="125" t="s">
        <v>2076</v>
      </c>
      <c r="D5223" s="125" t="s">
        <v>5678</v>
      </c>
      <c r="F5223" s="126">
        <v>0</v>
      </c>
      <c r="G5223" s="126">
        <v>0</v>
      </c>
      <c r="H5223" s="126">
        <v>0</v>
      </c>
      <c r="I5223" s="126"/>
      <c r="J5223" s="317"/>
      <c r="K5223" s="323">
        <f>ROUND(SUMIF('VGT-Bewegungsdaten'!B:B,A5223,'VGT-Bewegungsdaten'!C:C),3)</f>
        <v>0</v>
      </c>
      <c r="L5223" s="324">
        <f>ROUND(SUMIF('VGT-Bewegungsdaten'!B:B,$A5223,'VGT-Bewegungsdaten'!D:D),2)</f>
        <v>0</v>
      </c>
      <c r="N5223" s="376" t="s">
        <v>4931</v>
      </c>
      <c r="O5223" s="376" t="s">
        <v>4939</v>
      </c>
      <c r="P5223" s="326">
        <f>ROUND(SUMIF('AV-Bewegungsdaten'!B:B,A5223,'AV-Bewegungsdaten'!C:C),3)</f>
        <v>0</v>
      </c>
      <c r="Q5223" s="324">
        <f>ROUND(SUMIF('AV-Bewegungsdaten'!B:B,$A5223,'AV-Bewegungsdaten'!D:D),2)</f>
        <v>0</v>
      </c>
      <c r="T5223" s="327"/>
      <c r="U5223" s="326">
        <f>ROUND(SUMIF('DV-Bewegungsdaten'!B:B,Kategorien!A5223,'DV-Bewegungsdaten'!D:D),3)</f>
        <v>0</v>
      </c>
      <c r="V5223" s="324">
        <f>ROUND(SUMIF('DV-Bewegungsdaten'!B:B,Kategorien!A5223,'DV-Bewegungsdaten'!E:E),3)</f>
        <v>0</v>
      </c>
      <c r="AD5223" s="390">
        <f t="shared" ref="AD5223:AO5229" si="1101">MAX(0,$G5223-AR$9)</f>
        <v>0</v>
      </c>
      <c r="AE5223" s="390">
        <f t="shared" si="1101"/>
        <v>0</v>
      </c>
      <c r="AF5223" s="390">
        <f t="shared" si="1101"/>
        <v>0</v>
      </c>
      <c r="AG5223" s="390">
        <f t="shared" si="1101"/>
        <v>0</v>
      </c>
      <c r="AH5223" s="390">
        <f t="shared" si="1101"/>
        <v>0</v>
      </c>
      <c r="AI5223" s="390">
        <f t="shared" si="1101"/>
        <v>0</v>
      </c>
      <c r="AJ5223" s="390">
        <f t="shared" si="1101"/>
        <v>0</v>
      </c>
      <c r="AK5223" s="390">
        <f t="shared" si="1101"/>
        <v>0</v>
      </c>
      <c r="AL5223" s="390">
        <f t="shared" si="1101"/>
        <v>0</v>
      </c>
      <c r="AM5223" s="390">
        <f t="shared" si="1101"/>
        <v>0</v>
      </c>
      <c r="AN5223" s="390">
        <f t="shared" si="1101"/>
        <v>0</v>
      </c>
      <c r="AO5223" s="390">
        <f t="shared" si="1101"/>
        <v>0</v>
      </c>
    </row>
    <row r="5224" spans="1:42" ht="15" customHeight="1" x14ac:dyDescent="0.25">
      <c r="A5224" s="127" t="s">
        <v>5679</v>
      </c>
      <c r="B5224" s="125" t="s">
        <v>2077</v>
      </c>
      <c r="D5224" s="125" t="s">
        <v>5680</v>
      </c>
      <c r="F5224" s="126">
        <v>0</v>
      </c>
      <c r="G5224" s="126">
        <v>0</v>
      </c>
      <c r="H5224" s="126">
        <v>0</v>
      </c>
      <c r="I5224" s="126"/>
      <c r="J5224" s="317"/>
      <c r="K5224" s="323">
        <f>ROUND(SUMIF('VGT-Bewegungsdaten'!B:B,A5224,'VGT-Bewegungsdaten'!C:C),3)</f>
        <v>0</v>
      </c>
      <c r="L5224" s="324">
        <f>ROUND(SUMIF('VGT-Bewegungsdaten'!B:B,$A5224,'VGT-Bewegungsdaten'!D:D),2)</f>
        <v>0</v>
      </c>
      <c r="N5224" s="376" t="s">
        <v>4931</v>
      </c>
      <c r="O5224" s="376" t="s">
        <v>4940</v>
      </c>
      <c r="P5224" s="326">
        <f>ROUND(SUMIF('AV-Bewegungsdaten'!B:B,A5224,'AV-Bewegungsdaten'!C:C),3)</f>
        <v>0</v>
      </c>
      <c r="Q5224" s="324">
        <f>ROUND(SUMIF('AV-Bewegungsdaten'!B:B,$A5224,'AV-Bewegungsdaten'!D:D),2)</f>
        <v>0</v>
      </c>
      <c r="T5224" s="327"/>
      <c r="U5224" s="326">
        <f>ROUND(SUMIF('DV-Bewegungsdaten'!B:B,Kategorien!A5224,'DV-Bewegungsdaten'!D:D),3)</f>
        <v>0</v>
      </c>
      <c r="V5224" s="324">
        <f>ROUND(SUMIF('DV-Bewegungsdaten'!B:B,Kategorien!A5224,'DV-Bewegungsdaten'!E:E),3)</f>
        <v>0</v>
      </c>
      <c r="AD5224" s="390">
        <f t="shared" si="1101"/>
        <v>0</v>
      </c>
      <c r="AE5224" s="390">
        <f t="shared" si="1101"/>
        <v>0</v>
      </c>
      <c r="AF5224" s="390">
        <f t="shared" si="1101"/>
        <v>0</v>
      </c>
      <c r="AG5224" s="390">
        <f t="shared" si="1101"/>
        <v>0</v>
      </c>
      <c r="AH5224" s="390">
        <f t="shared" si="1101"/>
        <v>0</v>
      </c>
      <c r="AI5224" s="390">
        <f t="shared" si="1101"/>
        <v>0</v>
      </c>
      <c r="AJ5224" s="390">
        <f t="shared" si="1101"/>
        <v>0</v>
      </c>
      <c r="AK5224" s="390">
        <f t="shared" si="1101"/>
        <v>0</v>
      </c>
      <c r="AL5224" s="390">
        <f t="shared" si="1101"/>
        <v>0</v>
      </c>
      <c r="AM5224" s="390">
        <f t="shared" si="1101"/>
        <v>0</v>
      </c>
      <c r="AN5224" s="390">
        <f t="shared" si="1101"/>
        <v>0</v>
      </c>
      <c r="AO5224" s="390">
        <f t="shared" si="1101"/>
        <v>0</v>
      </c>
    </row>
    <row r="5225" spans="1:42" ht="15" customHeight="1" x14ac:dyDescent="0.25">
      <c r="A5225" s="127" t="s">
        <v>5681</v>
      </c>
      <c r="B5225" s="125" t="s">
        <v>990</v>
      </c>
      <c r="D5225" s="125" t="s">
        <v>5682</v>
      </c>
      <c r="F5225" s="126">
        <v>0</v>
      </c>
      <c r="G5225" s="126">
        <v>0</v>
      </c>
      <c r="H5225" s="126">
        <v>0</v>
      </c>
      <c r="I5225" s="126"/>
      <c r="J5225" s="317"/>
      <c r="K5225" s="323">
        <f>ROUND(SUMIF('VGT-Bewegungsdaten'!B:B,A5225,'VGT-Bewegungsdaten'!C:C),3)</f>
        <v>0</v>
      </c>
      <c r="L5225" s="324">
        <f>ROUND(SUMIF('VGT-Bewegungsdaten'!B:B,$A5225,'VGT-Bewegungsdaten'!D:D),2)</f>
        <v>0</v>
      </c>
      <c r="N5225" s="376" t="s">
        <v>4931</v>
      </c>
      <c r="O5225" s="376" t="s">
        <v>4941</v>
      </c>
      <c r="P5225" s="326">
        <f>ROUND(SUMIF('AV-Bewegungsdaten'!B:B,A5225,'AV-Bewegungsdaten'!C:C),3)</f>
        <v>0</v>
      </c>
      <c r="Q5225" s="324">
        <f>ROUND(SUMIF('AV-Bewegungsdaten'!B:B,$A5225,'AV-Bewegungsdaten'!D:D),2)</f>
        <v>0</v>
      </c>
      <c r="T5225" s="327"/>
      <c r="U5225" s="326">
        <f>ROUND(SUMIF('DV-Bewegungsdaten'!B:B,Kategorien!A5225,'DV-Bewegungsdaten'!D:D),3)</f>
        <v>0</v>
      </c>
      <c r="V5225" s="324">
        <f>ROUND(SUMIF('DV-Bewegungsdaten'!B:B,Kategorien!A5225,'DV-Bewegungsdaten'!E:E),3)</f>
        <v>0</v>
      </c>
      <c r="AD5225" s="390">
        <f t="shared" si="1101"/>
        <v>0</v>
      </c>
      <c r="AE5225" s="390">
        <f t="shared" si="1101"/>
        <v>0</v>
      </c>
      <c r="AF5225" s="390">
        <f t="shared" si="1101"/>
        <v>0</v>
      </c>
      <c r="AG5225" s="390">
        <f t="shared" si="1101"/>
        <v>0</v>
      </c>
      <c r="AH5225" s="390">
        <f t="shared" si="1101"/>
        <v>0</v>
      </c>
      <c r="AI5225" s="390">
        <f t="shared" si="1101"/>
        <v>0</v>
      </c>
      <c r="AJ5225" s="390">
        <f t="shared" si="1101"/>
        <v>0</v>
      </c>
      <c r="AK5225" s="390">
        <f t="shared" si="1101"/>
        <v>0</v>
      </c>
      <c r="AL5225" s="390">
        <f t="shared" si="1101"/>
        <v>0</v>
      </c>
      <c r="AM5225" s="390">
        <f t="shared" si="1101"/>
        <v>0</v>
      </c>
      <c r="AN5225" s="390">
        <f t="shared" si="1101"/>
        <v>0</v>
      </c>
      <c r="AO5225" s="390">
        <f t="shared" si="1101"/>
        <v>0</v>
      </c>
    </row>
    <row r="5226" spans="1:42" ht="15" customHeight="1" x14ac:dyDescent="0.25">
      <c r="A5226" s="127" t="s">
        <v>5683</v>
      </c>
      <c r="B5226" s="125" t="s">
        <v>1474</v>
      </c>
      <c r="D5226" s="125" t="s">
        <v>5684</v>
      </c>
      <c r="F5226" s="126">
        <v>0</v>
      </c>
      <c r="G5226" s="126">
        <v>0</v>
      </c>
      <c r="H5226" s="126">
        <v>0</v>
      </c>
      <c r="I5226" s="126"/>
      <c r="J5226" s="317"/>
      <c r="K5226" s="323">
        <f>ROUND(SUMIF('VGT-Bewegungsdaten'!B:B,A5226,'VGT-Bewegungsdaten'!C:C),3)</f>
        <v>0</v>
      </c>
      <c r="L5226" s="324">
        <f>ROUND(SUMIF('VGT-Bewegungsdaten'!B:B,$A5226,'VGT-Bewegungsdaten'!D:D),2)</f>
        <v>0</v>
      </c>
      <c r="N5226" s="376" t="s">
        <v>4931</v>
      </c>
      <c r="O5226" s="376" t="s">
        <v>4942</v>
      </c>
      <c r="P5226" s="326">
        <f>ROUND(SUMIF('AV-Bewegungsdaten'!B:B,A5226,'AV-Bewegungsdaten'!C:C),3)</f>
        <v>0</v>
      </c>
      <c r="Q5226" s="324">
        <f>ROUND(SUMIF('AV-Bewegungsdaten'!B:B,$A5226,'AV-Bewegungsdaten'!D:D),2)</f>
        <v>0</v>
      </c>
      <c r="T5226" s="327"/>
      <c r="U5226" s="326">
        <f>ROUND(SUMIF('DV-Bewegungsdaten'!B:B,Kategorien!A5226,'DV-Bewegungsdaten'!D:D),3)</f>
        <v>0</v>
      </c>
      <c r="V5226" s="324">
        <f>ROUND(SUMIF('DV-Bewegungsdaten'!B:B,Kategorien!A5226,'DV-Bewegungsdaten'!E:E),3)</f>
        <v>0</v>
      </c>
      <c r="AD5226" s="390">
        <f t="shared" si="1101"/>
        <v>0</v>
      </c>
      <c r="AE5226" s="390">
        <f t="shared" si="1101"/>
        <v>0</v>
      </c>
      <c r="AF5226" s="390">
        <f t="shared" si="1101"/>
        <v>0</v>
      </c>
      <c r="AG5226" s="390">
        <f t="shared" si="1101"/>
        <v>0</v>
      </c>
      <c r="AH5226" s="390">
        <f t="shared" si="1101"/>
        <v>0</v>
      </c>
      <c r="AI5226" s="390">
        <f t="shared" si="1101"/>
        <v>0</v>
      </c>
      <c r="AJ5226" s="390">
        <f t="shared" si="1101"/>
        <v>0</v>
      </c>
      <c r="AK5226" s="390">
        <f t="shared" si="1101"/>
        <v>0</v>
      </c>
      <c r="AL5226" s="390">
        <f t="shared" si="1101"/>
        <v>0</v>
      </c>
      <c r="AM5226" s="390">
        <f t="shared" si="1101"/>
        <v>0</v>
      </c>
      <c r="AN5226" s="390">
        <f t="shared" si="1101"/>
        <v>0</v>
      </c>
      <c r="AO5226" s="390">
        <f t="shared" si="1101"/>
        <v>0</v>
      </c>
    </row>
    <row r="5227" spans="1:42" ht="15" customHeight="1" x14ac:dyDescent="0.25">
      <c r="A5227" s="127" t="s">
        <v>5685</v>
      </c>
      <c r="B5227" s="125" t="s">
        <v>1487</v>
      </c>
      <c r="D5227" s="125" t="s">
        <v>5686</v>
      </c>
      <c r="F5227" s="126">
        <v>0</v>
      </c>
      <c r="G5227" s="126">
        <v>0</v>
      </c>
      <c r="H5227" s="126">
        <v>0</v>
      </c>
      <c r="I5227" s="126"/>
      <c r="J5227" s="317"/>
      <c r="K5227" s="323">
        <f>ROUND(SUMIF('VGT-Bewegungsdaten'!B:B,A5227,'VGT-Bewegungsdaten'!C:C),3)</f>
        <v>0</v>
      </c>
      <c r="L5227" s="324">
        <f>ROUND(SUMIF('VGT-Bewegungsdaten'!B:B,$A5227,'VGT-Bewegungsdaten'!D:D),2)</f>
        <v>0</v>
      </c>
      <c r="N5227" s="376" t="s">
        <v>4931</v>
      </c>
      <c r="O5227" s="376" t="s">
        <v>4943</v>
      </c>
      <c r="P5227" s="326">
        <f>ROUND(SUMIF('AV-Bewegungsdaten'!B:B,A5227,'AV-Bewegungsdaten'!C:C),3)</f>
        <v>0</v>
      </c>
      <c r="Q5227" s="324">
        <f>ROUND(SUMIF('AV-Bewegungsdaten'!B:B,$A5227,'AV-Bewegungsdaten'!D:D),2)</f>
        <v>0</v>
      </c>
      <c r="T5227" s="327"/>
      <c r="U5227" s="326">
        <f>ROUND(SUMIF('DV-Bewegungsdaten'!B:B,Kategorien!A5227,'DV-Bewegungsdaten'!D:D),3)</f>
        <v>0</v>
      </c>
      <c r="V5227" s="324">
        <f>ROUND(SUMIF('DV-Bewegungsdaten'!B:B,Kategorien!A5227,'DV-Bewegungsdaten'!E:E),3)</f>
        <v>0</v>
      </c>
      <c r="AD5227" s="390">
        <f t="shared" si="1101"/>
        <v>0</v>
      </c>
      <c r="AE5227" s="390">
        <f t="shared" si="1101"/>
        <v>0</v>
      </c>
      <c r="AF5227" s="390">
        <f t="shared" si="1101"/>
        <v>0</v>
      </c>
      <c r="AG5227" s="390">
        <f t="shared" si="1101"/>
        <v>0</v>
      </c>
      <c r="AH5227" s="390">
        <f t="shared" si="1101"/>
        <v>0</v>
      </c>
      <c r="AI5227" s="390">
        <f t="shared" si="1101"/>
        <v>0</v>
      </c>
      <c r="AJ5227" s="390">
        <f t="shared" si="1101"/>
        <v>0</v>
      </c>
      <c r="AK5227" s="390">
        <f t="shared" si="1101"/>
        <v>0</v>
      </c>
      <c r="AL5227" s="390">
        <f t="shared" si="1101"/>
        <v>0</v>
      </c>
      <c r="AM5227" s="390">
        <f t="shared" si="1101"/>
        <v>0</v>
      </c>
      <c r="AN5227" s="390">
        <f t="shared" si="1101"/>
        <v>0</v>
      </c>
      <c r="AO5227" s="390">
        <f t="shared" si="1101"/>
        <v>0</v>
      </c>
    </row>
    <row r="5228" spans="1:42" ht="15" customHeight="1" x14ac:dyDescent="0.25">
      <c r="A5228" s="127" t="s">
        <v>5687</v>
      </c>
      <c r="B5228" s="125" t="s">
        <v>77</v>
      </c>
      <c r="D5228" s="125" t="s">
        <v>5688</v>
      </c>
      <c r="F5228" s="126">
        <v>0</v>
      </c>
      <c r="G5228" s="126">
        <v>0</v>
      </c>
      <c r="H5228" s="126">
        <v>0</v>
      </c>
      <c r="I5228" s="126"/>
      <c r="J5228" s="317"/>
      <c r="K5228" s="323">
        <f>ROUND(SUMIF('VGT-Bewegungsdaten'!B:B,A5228,'VGT-Bewegungsdaten'!C:C),3)</f>
        <v>0</v>
      </c>
      <c r="L5228" s="324">
        <f>ROUND(SUMIF('VGT-Bewegungsdaten'!B:B,$A5228,'VGT-Bewegungsdaten'!D:D),2)</f>
        <v>0</v>
      </c>
      <c r="N5228" s="376" t="s">
        <v>4931</v>
      </c>
      <c r="O5228" s="376" t="s">
        <v>4944</v>
      </c>
      <c r="P5228" s="326">
        <f>ROUND(SUMIF('AV-Bewegungsdaten'!B:B,A5228,'AV-Bewegungsdaten'!C:C),3)</f>
        <v>0</v>
      </c>
      <c r="Q5228" s="324">
        <f>ROUND(SUMIF('AV-Bewegungsdaten'!B:B,$A5228,'AV-Bewegungsdaten'!D:D),2)</f>
        <v>0</v>
      </c>
      <c r="T5228" s="327"/>
      <c r="U5228" s="326">
        <f>ROUND(SUMIF('DV-Bewegungsdaten'!B:B,Kategorien!A5228,'DV-Bewegungsdaten'!D:D),3)</f>
        <v>0</v>
      </c>
      <c r="V5228" s="324">
        <f>ROUND(SUMIF('DV-Bewegungsdaten'!B:B,Kategorien!A5228,'DV-Bewegungsdaten'!E:E),3)</f>
        <v>0</v>
      </c>
      <c r="AD5228" s="390">
        <f t="shared" si="1101"/>
        <v>0</v>
      </c>
      <c r="AE5228" s="390">
        <f t="shared" si="1101"/>
        <v>0</v>
      </c>
      <c r="AF5228" s="390">
        <f t="shared" si="1101"/>
        <v>0</v>
      </c>
      <c r="AG5228" s="390">
        <f t="shared" si="1101"/>
        <v>0</v>
      </c>
      <c r="AH5228" s="390">
        <f t="shared" si="1101"/>
        <v>0</v>
      </c>
      <c r="AI5228" s="390">
        <f t="shared" si="1101"/>
        <v>0</v>
      </c>
      <c r="AJ5228" s="390">
        <f t="shared" si="1101"/>
        <v>0</v>
      </c>
      <c r="AK5228" s="390">
        <f t="shared" si="1101"/>
        <v>0</v>
      </c>
      <c r="AL5228" s="390">
        <f t="shared" si="1101"/>
        <v>0</v>
      </c>
      <c r="AM5228" s="390">
        <f t="shared" si="1101"/>
        <v>0</v>
      </c>
      <c r="AN5228" s="390">
        <f t="shared" si="1101"/>
        <v>0</v>
      </c>
      <c r="AO5228" s="390">
        <f t="shared" si="1101"/>
        <v>0</v>
      </c>
    </row>
    <row r="5229" spans="1:42" ht="15" customHeight="1" x14ac:dyDescent="0.25">
      <c r="A5229" s="127" t="s">
        <v>5689</v>
      </c>
      <c r="B5229" s="125" t="s">
        <v>2078</v>
      </c>
      <c r="D5229" s="125" t="s">
        <v>5690</v>
      </c>
      <c r="F5229" s="126">
        <v>0</v>
      </c>
      <c r="G5229" s="126">
        <v>0</v>
      </c>
      <c r="H5229" s="126">
        <v>0</v>
      </c>
      <c r="I5229" s="126"/>
      <c r="J5229" s="317"/>
      <c r="K5229" s="323">
        <f>ROUND(SUMIF('VGT-Bewegungsdaten'!B:B,A5229,'VGT-Bewegungsdaten'!C:C),3)</f>
        <v>0</v>
      </c>
      <c r="L5229" s="324">
        <f>ROUND(SUMIF('VGT-Bewegungsdaten'!B:B,$A5229,'VGT-Bewegungsdaten'!D:D),2)</f>
        <v>0</v>
      </c>
      <c r="N5229" s="376" t="s">
        <v>4931</v>
      </c>
      <c r="O5229" s="376" t="s">
        <v>4945</v>
      </c>
      <c r="P5229" s="326">
        <f>ROUND(SUMIF('AV-Bewegungsdaten'!B:B,A5229,'AV-Bewegungsdaten'!C:C),3)</f>
        <v>0</v>
      </c>
      <c r="Q5229" s="324">
        <f>ROUND(SUMIF('AV-Bewegungsdaten'!B:B,$A5229,'AV-Bewegungsdaten'!D:D),2)</f>
        <v>0</v>
      </c>
      <c r="T5229" s="327"/>
      <c r="U5229" s="326">
        <f>ROUND(SUMIF('DV-Bewegungsdaten'!B:B,Kategorien!A5229,'DV-Bewegungsdaten'!D:D),3)</f>
        <v>0</v>
      </c>
      <c r="V5229" s="324">
        <f>ROUND(SUMIF('DV-Bewegungsdaten'!B:B,Kategorien!A5229,'DV-Bewegungsdaten'!E:E),3)</f>
        <v>0</v>
      </c>
      <c r="AD5229" s="390">
        <f t="shared" si="1101"/>
        <v>0</v>
      </c>
      <c r="AE5229" s="390">
        <f t="shared" si="1101"/>
        <v>0</v>
      </c>
      <c r="AF5229" s="390">
        <f t="shared" si="1101"/>
        <v>0</v>
      </c>
      <c r="AG5229" s="390">
        <f t="shared" si="1101"/>
        <v>0</v>
      </c>
      <c r="AH5229" s="390">
        <f t="shared" si="1101"/>
        <v>0</v>
      </c>
      <c r="AI5229" s="390">
        <f t="shared" si="1101"/>
        <v>0</v>
      </c>
      <c r="AJ5229" s="390">
        <f t="shared" si="1101"/>
        <v>0</v>
      </c>
      <c r="AK5229" s="390">
        <f t="shared" si="1101"/>
        <v>0</v>
      </c>
      <c r="AL5229" s="390">
        <f t="shared" si="1101"/>
        <v>0</v>
      </c>
      <c r="AM5229" s="390">
        <f t="shared" si="1101"/>
        <v>0</v>
      </c>
      <c r="AN5229" s="390">
        <f t="shared" si="1101"/>
        <v>0</v>
      </c>
      <c r="AO5229" s="390">
        <f t="shared" si="1101"/>
        <v>0</v>
      </c>
    </row>
    <row r="5230" spans="1:42" ht="15" customHeight="1" x14ac:dyDescent="0.25">
      <c r="A5230" s="127" t="s">
        <v>5691</v>
      </c>
      <c r="B5230" s="125" t="s">
        <v>2079</v>
      </c>
      <c r="D5230" s="125" t="s">
        <v>5692</v>
      </c>
      <c r="F5230" s="126">
        <v>0</v>
      </c>
      <c r="G5230" s="126">
        <v>0</v>
      </c>
      <c r="H5230" s="126">
        <v>0</v>
      </c>
      <c r="I5230" s="126"/>
      <c r="J5230" s="317"/>
      <c r="K5230" s="323">
        <f>ROUND(SUMIF('VGT-Bewegungsdaten'!B:B,A5230,'VGT-Bewegungsdaten'!C:C),3)</f>
        <v>0</v>
      </c>
      <c r="L5230" s="324">
        <f>ROUND(SUMIF('VGT-Bewegungsdaten'!B:B,$A5230,'VGT-Bewegungsdaten'!D:D),2)</f>
        <v>0</v>
      </c>
      <c r="N5230" s="376" t="s">
        <v>4931</v>
      </c>
      <c r="O5230" s="376" t="s">
        <v>4946</v>
      </c>
      <c r="P5230" s="326">
        <f>ROUND(SUMIF('AV-Bewegungsdaten'!B:B,A5230,'AV-Bewegungsdaten'!C:C),3)</f>
        <v>0</v>
      </c>
      <c r="Q5230" s="324">
        <f>ROUND(SUMIF('AV-Bewegungsdaten'!B:B,$A5230,'AV-Bewegungsdaten'!D:D),2)</f>
        <v>0</v>
      </c>
      <c r="T5230" s="327"/>
      <c r="U5230" s="326">
        <f>ROUND(SUMIF('DV-Bewegungsdaten'!B:B,Kategorien!A5230,'DV-Bewegungsdaten'!D:D),3)</f>
        <v>0</v>
      </c>
      <c r="V5230" s="324">
        <f>ROUND(SUMIF('DV-Bewegungsdaten'!B:B,Kategorien!A5230,'DV-Bewegungsdaten'!E:E),3)</f>
        <v>0</v>
      </c>
      <c r="AD5230" s="390">
        <f>MAX(0,$G5230-AR$3)</f>
        <v>0</v>
      </c>
      <c r="AE5230" s="390">
        <f t="shared" ref="AE5230:AO5234" si="1102">MAX(0,$G5230-AS$9)</f>
        <v>0</v>
      </c>
      <c r="AF5230" s="390">
        <f t="shared" si="1102"/>
        <v>0</v>
      </c>
      <c r="AG5230" s="390">
        <f t="shared" si="1102"/>
        <v>0</v>
      </c>
      <c r="AH5230" s="390">
        <f t="shared" si="1102"/>
        <v>0</v>
      </c>
      <c r="AI5230" s="390">
        <f t="shared" si="1102"/>
        <v>0</v>
      </c>
      <c r="AJ5230" s="390">
        <f t="shared" si="1102"/>
        <v>0</v>
      </c>
      <c r="AK5230" s="390">
        <f t="shared" si="1102"/>
        <v>0</v>
      </c>
      <c r="AL5230" s="390">
        <f t="shared" si="1102"/>
        <v>0</v>
      </c>
      <c r="AM5230" s="390">
        <f t="shared" si="1102"/>
        <v>0</v>
      </c>
      <c r="AN5230" s="390">
        <f t="shared" si="1102"/>
        <v>0</v>
      </c>
      <c r="AO5230" s="390">
        <f t="shared" si="1102"/>
        <v>0</v>
      </c>
    </row>
    <row r="5231" spans="1:42" ht="15" customHeight="1" x14ac:dyDescent="0.25">
      <c r="A5231" s="127" t="s">
        <v>5693</v>
      </c>
      <c r="B5231" s="125" t="s">
        <v>152</v>
      </c>
      <c r="D5231" s="125" t="s">
        <v>5694</v>
      </c>
      <c r="F5231" s="126">
        <v>0</v>
      </c>
      <c r="G5231" s="126">
        <v>0</v>
      </c>
      <c r="H5231" s="126">
        <v>0</v>
      </c>
      <c r="I5231" s="126"/>
      <c r="J5231" s="317"/>
      <c r="K5231" s="323">
        <f>ROUND(SUMIF('VGT-Bewegungsdaten'!B:B,A5231,'VGT-Bewegungsdaten'!C:C),3)</f>
        <v>0</v>
      </c>
      <c r="L5231" s="324">
        <f>ROUND(SUMIF('VGT-Bewegungsdaten'!B:B,$A5231,'VGT-Bewegungsdaten'!D:D),2)</f>
        <v>0</v>
      </c>
      <c r="N5231" s="376" t="s">
        <v>4931</v>
      </c>
      <c r="O5231" s="376" t="s">
        <v>4947</v>
      </c>
      <c r="P5231" s="326">
        <f>ROUND(SUMIF('AV-Bewegungsdaten'!B:B,A5231,'AV-Bewegungsdaten'!C:C),3)</f>
        <v>0</v>
      </c>
      <c r="Q5231" s="324">
        <f>ROUND(SUMIF('AV-Bewegungsdaten'!B:B,$A5231,'AV-Bewegungsdaten'!D:D),2)</f>
        <v>0</v>
      </c>
      <c r="T5231" s="327"/>
      <c r="U5231" s="326">
        <f>ROUND(SUMIF('DV-Bewegungsdaten'!B:B,Kategorien!A5231,'DV-Bewegungsdaten'!D:D),3)</f>
        <v>0</v>
      </c>
      <c r="V5231" s="324">
        <f>ROUND(SUMIF('DV-Bewegungsdaten'!B:B,Kategorien!A5231,'DV-Bewegungsdaten'!E:E),3)</f>
        <v>0</v>
      </c>
      <c r="AD5231" s="390">
        <f>MAX(0,$G5231-AR$3)</f>
        <v>0</v>
      </c>
      <c r="AE5231" s="390">
        <f t="shared" si="1102"/>
        <v>0</v>
      </c>
      <c r="AF5231" s="390">
        <f t="shared" si="1102"/>
        <v>0</v>
      </c>
      <c r="AG5231" s="390">
        <f t="shared" si="1102"/>
        <v>0</v>
      </c>
      <c r="AH5231" s="390">
        <f t="shared" si="1102"/>
        <v>0</v>
      </c>
      <c r="AI5231" s="390">
        <f t="shared" si="1102"/>
        <v>0</v>
      </c>
      <c r="AJ5231" s="390">
        <f t="shared" si="1102"/>
        <v>0</v>
      </c>
      <c r="AK5231" s="390">
        <f t="shared" si="1102"/>
        <v>0</v>
      </c>
      <c r="AL5231" s="390">
        <f t="shared" si="1102"/>
        <v>0</v>
      </c>
      <c r="AM5231" s="390">
        <f t="shared" si="1102"/>
        <v>0</v>
      </c>
      <c r="AN5231" s="390">
        <f t="shared" si="1102"/>
        <v>0</v>
      </c>
      <c r="AO5231" s="390">
        <f t="shared" si="1102"/>
        <v>0</v>
      </c>
    </row>
    <row r="5232" spans="1:42" ht="15" customHeight="1" x14ac:dyDescent="0.25">
      <c r="A5232" s="127" t="s">
        <v>5695</v>
      </c>
      <c r="B5232" s="125" t="s">
        <v>159</v>
      </c>
      <c r="D5232" s="125" t="s">
        <v>5696</v>
      </c>
      <c r="F5232" s="126">
        <v>0</v>
      </c>
      <c r="G5232" s="126">
        <v>0</v>
      </c>
      <c r="H5232" s="126">
        <v>0</v>
      </c>
      <c r="I5232" s="126"/>
      <c r="J5232" s="317"/>
      <c r="K5232" s="323">
        <f>ROUND(SUMIF('VGT-Bewegungsdaten'!B:B,A5232,'VGT-Bewegungsdaten'!C:C),3)</f>
        <v>0</v>
      </c>
      <c r="L5232" s="324">
        <f>ROUND(SUMIF('VGT-Bewegungsdaten'!B:B,$A5232,'VGT-Bewegungsdaten'!D:D),2)</f>
        <v>0</v>
      </c>
      <c r="N5232" s="376" t="s">
        <v>4931</v>
      </c>
      <c r="O5232" s="376" t="s">
        <v>4948</v>
      </c>
      <c r="P5232" s="326">
        <f>ROUND(SUMIF('AV-Bewegungsdaten'!B:B,A5232,'AV-Bewegungsdaten'!C:C),3)</f>
        <v>0</v>
      </c>
      <c r="Q5232" s="324">
        <f>ROUND(SUMIF('AV-Bewegungsdaten'!B:B,$A5232,'AV-Bewegungsdaten'!D:D),2)</f>
        <v>0</v>
      </c>
      <c r="T5232" s="327"/>
      <c r="U5232" s="326">
        <f>ROUND(SUMIF('DV-Bewegungsdaten'!B:B,Kategorien!A5232,'DV-Bewegungsdaten'!D:D),3)</f>
        <v>0</v>
      </c>
      <c r="V5232" s="324">
        <f>ROUND(SUMIF('DV-Bewegungsdaten'!B:B,Kategorien!A5232,'DV-Bewegungsdaten'!E:E),3)</f>
        <v>0</v>
      </c>
      <c r="AD5232" s="390">
        <f>MAX(0,$G5232-AR$3)</f>
        <v>0</v>
      </c>
      <c r="AE5232" s="390">
        <f t="shared" si="1102"/>
        <v>0</v>
      </c>
      <c r="AF5232" s="390">
        <f t="shared" si="1102"/>
        <v>0</v>
      </c>
      <c r="AG5232" s="390">
        <f t="shared" si="1102"/>
        <v>0</v>
      </c>
      <c r="AH5232" s="390">
        <f t="shared" si="1102"/>
        <v>0</v>
      </c>
      <c r="AI5232" s="390">
        <f t="shared" si="1102"/>
        <v>0</v>
      </c>
      <c r="AJ5232" s="390">
        <f t="shared" si="1102"/>
        <v>0</v>
      </c>
      <c r="AK5232" s="390">
        <f t="shared" si="1102"/>
        <v>0</v>
      </c>
      <c r="AL5232" s="390">
        <f t="shared" si="1102"/>
        <v>0</v>
      </c>
      <c r="AM5232" s="390">
        <f t="shared" si="1102"/>
        <v>0</v>
      </c>
      <c r="AN5232" s="390">
        <f t="shared" si="1102"/>
        <v>0</v>
      </c>
      <c r="AO5232" s="390">
        <f t="shared" si="1102"/>
        <v>0</v>
      </c>
    </row>
    <row r="5233" spans="1:42" ht="15" customHeight="1" x14ac:dyDescent="0.25">
      <c r="A5233" s="127" t="s">
        <v>5697</v>
      </c>
      <c r="B5233" s="125" t="s">
        <v>2080</v>
      </c>
      <c r="D5233" s="125" t="s">
        <v>5698</v>
      </c>
      <c r="F5233" s="126">
        <v>0</v>
      </c>
      <c r="G5233" s="126">
        <v>0</v>
      </c>
      <c r="H5233" s="126">
        <v>0</v>
      </c>
      <c r="I5233" s="126"/>
      <c r="J5233" s="317"/>
      <c r="K5233" s="323">
        <f>ROUND(SUMIF('VGT-Bewegungsdaten'!B:B,A5233,'VGT-Bewegungsdaten'!C:C),3)</f>
        <v>0</v>
      </c>
      <c r="L5233" s="324">
        <f>ROUND(SUMIF('VGT-Bewegungsdaten'!B:B,$A5233,'VGT-Bewegungsdaten'!D:D),2)</f>
        <v>0</v>
      </c>
      <c r="N5233" s="376" t="s">
        <v>4931</v>
      </c>
      <c r="O5233" s="376" t="s">
        <v>4949</v>
      </c>
      <c r="P5233" s="326">
        <f>ROUND(SUMIF('AV-Bewegungsdaten'!B:B,A5233,'AV-Bewegungsdaten'!C:C),3)</f>
        <v>0</v>
      </c>
      <c r="Q5233" s="324">
        <f>ROUND(SUMIF('AV-Bewegungsdaten'!B:B,$A5233,'AV-Bewegungsdaten'!D:D),2)</f>
        <v>0</v>
      </c>
      <c r="T5233" s="327"/>
      <c r="U5233" s="326">
        <f>ROUND(SUMIF('DV-Bewegungsdaten'!B:B,Kategorien!A5233,'DV-Bewegungsdaten'!D:D),3)</f>
        <v>0</v>
      </c>
      <c r="V5233" s="324">
        <f>ROUND(SUMIF('DV-Bewegungsdaten'!B:B,Kategorien!A5233,'DV-Bewegungsdaten'!E:E),3)</f>
        <v>0</v>
      </c>
      <c r="AD5233" s="390">
        <f>MAX(0,$G5233-AR$7)</f>
        <v>0</v>
      </c>
      <c r="AE5233" s="390">
        <f t="shared" si="1102"/>
        <v>0</v>
      </c>
      <c r="AF5233" s="390">
        <f t="shared" si="1102"/>
        <v>0</v>
      </c>
      <c r="AG5233" s="390">
        <f t="shared" si="1102"/>
        <v>0</v>
      </c>
      <c r="AH5233" s="390">
        <f t="shared" si="1102"/>
        <v>0</v>
      </c>
      <c r="AI5233" s="390">
        <f t="shared" si="1102"/>
        <v>0</v>
      </c>
      <c r="AJ5233" s="390">
        <f t="shared" si="1102"/>
        <v>0</v>
      </c>
      <c r="AK5233" s="390">
        <f t="shared" si="1102"/>
        <v>0</v>
      </c>
      <c r="AL5233" s="390">
        <f t="shared" si="1102"/>
        <v>0</v>
      </c>
      <c r="AM5233" s="390">
        <f t="shared" si="1102"/>
        <v>0</v>
      </c>
      <c r="AN5233" s="390">
        <f t="shared" si="1102"/>
        <v>0</v>
      </c>
      <c r="AO5233" s="390">
        <f t="shared" si="1102"/>
        <v>0</v>
      </c>
    </row>
    <row r="5234" spans="1:42" ht="15" customHeight="1" x14ac:dyDescent="0.25">
      <c r="A5234" s="127" t="s">
        <v>5699</v>
      </c>
      <c r="B5234" s="125" t="s">
        <v>169</v>
      </c>
      <c r="D5234" s="125" t="s">
        <v>5698</v>
      </c>
      <c r="F5234" s="126">
        <v>0</v>
      </c>
      <c r="G5234" s="126">
        <v>0</v>
      </c>
      <c r="H5234" s="126">
        <v>0</v>
      </c>
      <c r="I5234" s="126"/>
      <c r="J5234" s="317"/>
      <c r="K5234" s="323">
        <f>ROUND(SUMIF('VGT-Bewegungsdaten'!B:B,A5234,'VGT-Bewegungsdaten'!C:C),3)</f>
        <v>0</v>
      </c>
      <c r="L5234" s="324">
        <f>ROUND(SUMIF('VGT-Bewegungsdaten'!B:B,$A5234,'VGT-Bewegungsdaten'!D:D),2)</f>
        <v>0</v>
      </c>
      <c r="N5234" s="376" t="s">
        <v>4931</v>
      </c>
      <c r="O5234" s="376" t="s">
        <v>4950</v>
      </c>
      <c r="P5234" s="326">
        <f>ROUND(SUMIF('AV-Bewegungsdaten'!B:B,A5234,'AV-Bewegungsdaten'!C:C),3)</f>
        <v>0</v>
      </c>
      <c r="Q5234" s="324">
        <f>ROUND(SUMIF('AV-Bewegungsdaten'!B:B,$A5234,'AV-Bewegungsdaten'!D:D),2)</f>
        <v>0</v>
      </c>
      <c r="T5234" s="327"/>
      <c r="U5234" s="326">
        <f>ROUND(SUMIF('DV-Bewegungsdaten'!B:B,Kategorien!A5234,'DV-Bewegungsdaten'!D:D),3)</f>
        <v>0</v>
      </c>
      <c r="V5234" s="324">
        <f>ROUND(SUMIF('DV-Bewegungsdaten'!B:B,Kategorien!A5234,'DV-Bewegungsdaten'!E:E),3)</f>
        <v>0</v>
      </c>
      <c r="AD5234" s="390">
        <f>MAX(0,$G5234-AR$7)</f>
        <v>0</v>
      </c>
      <c r="AE5234" s="390">
        <f t="shared" si="1102"/>
        <v>0</v>
      </c>
      <c r="AF5234" s="390">
        <f t="shared" si="1102"/>
        <v>0</v>
      </c>
      <c r="AG5234" s="390">
        <f t="shared" si="1102"/>
        <v>0</v>
      </c>
      <c r="AH5234" s="390">
        <f t="shared" si="1102"/>
        <v>0</v>
      </c>
      <c r="AI5234" s="390">
        <f t="shared" si="1102"/>
        <v>0</v>
      </c>
      <c r="AJ5234" s="390">
        <f t="shared" si="1102"/>
        <v>0</v>
      </c>
      <c r="AK5234" s="390">
        <f t="shared" si="1102"/>
        <v>0</v>
      </c>
      <c r="AL5234" s="390">
        <f t="shared" si="1102"/>
        <v>0</v>
      </c>
      <c r="AM5234" s="390">
        <f t="shared" si="1102"/>
        <v>0</v>
      </c>
      <c r="AN5234" s="390">
        <f t="shared" si="1102"/>
        <v>0</v>
      </c>
      <c r="AO5234" s="390">
        <f t="shared" si="1102"/>
        <v>0</v>
      </c>
    </row>
    <row r="5235" spans="1:42" ht="15" customHeight="1" x14ac:dyDescent="0.25">
      <c r="A5235" s="127" t="s">
        <v>6718</v>
      </c>
      <c r="B5235" s="125" t="s">
        <v>169</v>
      </c>
      <c r="D5235" s="125" t="s">
        <v>6719</v>
      </c>
      <c r="E5235" s="125" t="s">
        <v>4893</v>
      </c>
      <c r="F5235" s="126">
        <v>0</v>
      </c>
      <c r="G5235" s="126">
        <v>0</v>
      </c>
      <c r="H5235" s="126">
        <v>0</v>
      </c>
      <c r="I5235" s="126"/>
      <c r="J5235" s="317"/>
      <c r="K5235" s="323">
        <f>ROUND(SUMIF('VGT-Bewegungsdaten'!B:B,A5235,'VGT-Bewegungsdaten'!C:C),3)</f>
        <v>0</v>
      </c>
      <c r="N5235" s="376" t="s">
        <v>4929</v>
      </c>
      <c r="O5235" s="376" t="s">
        <v>4962</v>
      </c>
      <c r="P5235" s="326">
        <f>ROUND(SUMIF('AV-Bewegungsdaten'!B:B,A5235,'AV-Bewegungsdaten'!C:C),3)</f>
        <v>0</v>
      </c>
      <c r="T5235" s="327"/>
      <c r="U5235" s="326">
        <f>ROUND(SUMIF('DV-Bewegungsdaten'!G:G,F5235,'DV-Bewegungsdaten'!H:H),3)</f>
        <v>0</v>
      </c>
      <c r="AK5235" s="390"/>
    </row>
    <row r="5236" spans="1:42" ht="15" customHeight="1" x14ac:dyDescent="0.25">
      <c r="I5236" s="126"/>
      <c r="J5236" s="317"/>
      <c r="T5236" s="327"/>
      <c r="AD5236" s="390">
        <f t="shared" ref="AD5236:AO5236" si="1103">MAX(0,$G5236-AR$9)</f>
        <v>0</v>
      </c>
      <c r="AE5236" s="390">
        <f t="shared" si="1103"/>
        <v>0</v>
      </c>
      <c r="AF5236" s="390">
        <f t="shared" si="1103"/>
        <v>0</v>
      </c>
      <c r="AG5236" s="390">
        <f t="shared" si="1103"/>
        <v>0</v>
      </c>
      <c r="AH5236" s="390">
        <f t="shared" si="1103"/>
        <v>0</v>
      </c>
      <c r="AI5236" s="390">
        <f t="shared" si="1103"/>
        <v>0</v>
      </c>
      <c r="AJ5236" s="390">
        <f t="shared" si="1103"/>
        <v>0</v>
      </c>
      <c r="AK5236" s="390">
        <f t="shared" si="1103"/>
        <v>0</v>
      </c>
      <c r="AL5236" s="390">
        <f t="shared" si="1103"/>
        <v>0</v>
      </c>
      <c r="AM5236" s="390">
        <f t="shared" si="1103"/>
        <v>0</v>
      </c>
      <c r="AN5236" s="390">
        <f t="shared" si="1103"/>
        <v>0</v>
      </c>
      <c r="AO5236" s="390">
        <f t="shared" si="1103"/>
        <v>0</v>
      </c>
    </row>
    <row r="5237" spans="1:42" x14ac:dyDescent="0.25">
      <c r="A5237" s="127" t="s">
        <v>6321</v>
      </c>
      <c r="B5237" s="125" t="s">
        <v>2076</v>
      </c>
      <c r="D5237" s="125" t="s">
        <v>6322</v>
      </c>
      <c r="G5237" s="126">
        <v>-0.1</v>
      </c>
      <c r="I5237" s="337"/>
      <c r="J5237" s="317"/>
      <c r="N5237" s="376" t="s">
        <v>4932</v>
      </c>
      <c r="O5237" s="376" t="s">
        <v>4939</v>
      </c>
      <c r="S5237" s="379"/>
      <c r="T5237" s="381"/>
      <c r="V5237" s="324">
        <f>ROUND(SUMIF('DV-Bewegungsdaten'!B:B,$A5237,'DV-Bewegungsdaten'!E:E),2)</f>
        <v>0</v>
      </c>
      <c r="X5237" s="379"/>
      <c r="Y5237" s="379"/>
      <c r="Z5237" s="379"/>
      <c r="AA5237" s="379"/>
      <c r="AB5237" s="379"/>
      <c r="AC5237" s="379"/>
      <c r="AD5237" s="390">
        <v>-0.1</v>
      </c>
      <c r="AE5237" s="390">
        <v>-0.1</v>
      </c>
      <c r="AF5237" s="390">
        <v>-0.1</v>
      </c>
      <c r="AG5237" s="390">
        <v>-0.1</v>
      </c>
      <c r="AH5237" s="390">
        <v>-0.1</v>
      </c>
      <c r="AI5237" s="390">
        <v>-0.1</v>
      </c>
      <c r="AJ5237" s="390">
        <v>-0.1</v>
      </c>
      <c r="AK5237" s="390">
        <v>-0.1</v>
      </c>
      <c r="AL5237" s="390">
        <v>-0.1</v>
      </c>
      <c r="AM5237" s="390">
        <v>-0.1</v>
      </c>
      <c r="AN5237" s="390">
        <v>-0.1</v>
      </c>
      <c r="AO5237" s="390">
        <v>-0.1</v>
      </c>
      <c r="AP5237" s="379"/>
    </row>
    <row r="5238" spans="1:42" x14ac:dyDescent="0.25">
      <c r="A5238" s="127" t="s">
        <v>6323</v>
      </c>
      <c r="B5238" s="125" t="s">
        <v>2077</v>
      </c>
      <c r="D5238" s="125" t="s">
        <v>6322</v>
      </c>
      <c r="G5238" s="126">
        <v>-0.1</v>
      </c>
      <c r="I5238" s="337"/>
      <c r="J5238" s="317"/>
      <c r="N5238" s="376" t="s">
        <v>4932</v>
      </c>
      <c r="O5238" s="376" t="s">
        <v>4940</v>
      </c>
      <c r="S5238" s="379"/>
      <c r="T5238" s="380"/>
      <c r="V5238" s="324">
        <f>ROUND(SUMIF('DV-Bewegungsdaten'!B:B,$A5238,'DV-Bewegungsdaten'!E:E),2)</f>
        <v>0</v>
      </c>
      <c r="X5238" s="379"/>
      <c r="Y5238" s="379"/>
      <c r="Z5238" s="379"/>
      <c r="AA5238" s="379"/>
      <c r="AB5238" s="379"/>
      <c r="AC5238" s="379"/>
      <c r="AD5238" s="390">
        <v>-0.1</v>
      </c>
      <c r="AE5238" s="390">
        <v>-0.1</v>
      </c>
      <c r="AF5238" s="390">
        <v>-0.1</v>
      </c>
      <c r="AG5238" s="390">
        <v>-0.1</v>
      </c>
      <c r="AH5238" s="390">
        <v>-0.1</v>
      </c>
      <c r="AI5238" s="390">
        <v>-0.1</v>
      </c>
      <c r="AJ5238" s="390">
        <v>-0.1</v>
      </c>
      <c r="AK5238" s="390">
        <v>-0.1</v>
      </c>
      <c r="AL5238" s="390">
        <v>-0.1</v>
      </c>
      <c r="AM5238" s="390">
        <v>-0.1</v>
      </c>
      <c r="AN5238" s="390">
        <v>-0.1</v>
      </c>
      <c r="AO5238" s="390">
        <v>-0.1</v>
      </c>
      <c r="AP5238" s="379"/>
    </row>
    <row r="5239" spans="1:42" x14ac:dyDescent="0.25">
      <c r="A5239" s="127" t="s">
        <v>6324</v>
      </c>
      <c r="B5239" s="125" t="s">
        <v>990</v>
      </c>
      <c r="D5239" s="125" t="s">
        <v>6322</v>
      </c>
      <c r="G5239" s="126">
        <v>-0.1</v>
      </c>
      <c r="I5239" s="337"/>
      <c r="J5239" s="317"/>
      <c r="N5239" s="376" t="s">
        <v>4932</v>
      </c>
      <c r="O5239" s="376" t="s">
        <v>4941</v>
      </c>
      <c r="S5239" s="379"/>
      <c r="T5239" s="380"/>
      <c r="V5239" s="324">
        <f>ROUND(SUMIF('DV-Bewegungsdaten'!B:B,$A5239,'DV-Bewegungsdaten'!E:E),2)</f>
        <v>0</v>
      </c>
      <c r="X5239" s="379"/>
      <c r="Y5239" s="379"/>
      <c r="Z5239" s="379"/>
      <c r="AA5239" s="379"/>
      <c r="AB5239" s="379"/>
      <c r="AC5239" s="379"/>
      <c r="AD5239" s="390">
        <v>-0.1</v>
      </c>
      <c r="AE5239" s="390">
        <v>-0.1</v>
      </c>
      <c r="AF5239" s="390">
        <v>-0.1</v>
      </c>
      <c r="AG5239" s="390">
        <v>-0.1</v>
      </c>
      <c r="AH5239" s="390">
        <v>-0.1</v>
      </c>
      <c r="AI5239" s="390">
        <v>-0.1</v>
      </c>
      <c r="AJ5239" s="390">
        <v>-0.1</v>
      </c>
      <c r="AK5239" s="390">
        <v>-0.1</v>
      </c>
      <c r="AL5239" s="390">
        <v>-0.1</v>
      </c>
      <c r="AM5239" s="390">
        <v>-0.1</v>
      </c>
      <c r="AN5239" s="390">
        <v>-0.1</v>
      </c>
      <c r="AO5239" s="390">
        <v>-0.1</v>
      </c>
      <c r="AP5239" s="379"/>
    </row>
    <row r="5240" spans="1:42" x14ac:dyDescent="0.25">
      <c r="A5240" s="127" t="s">
        <v>6325</v>
      </c>
      <c r="B5240" s="125" t="s">
        <v>1474</v>
      </c>
      <c r="D5240" s="125" t="s">
        <v>6322</v>
      </c>
      <c r="G5240" s="126">
        <v>-0.1</v>
      </c>
      <c r="I5240" s="337"/>
      <c r="J5240" s="317"/>
      <c r="N5240" s="376" t="s">
        <v>4932</v>
      </c>
      <c r="O5240" s="376" t="s">
        <v>4942</v>
      </c>
      <c r="S5240" s="379"/>
      <c r="T5240" s="380"/>
      <c r="V5240" s="324">
        <f>ROUND(SUMIF('DV-Bewegungsdaten'!B:B,$A5240,'DV-Bewegungsdaten'!E:E),2)</f>
        <v>0</v>
      </c>
      <c r="X5240" s="379"/>
      <c r="Y5240" s="379"/>
      <c r="Z5240" s="379"/>
      <c r="AA5240" s="379"/>
      <c r="AB5240" s="379"/>
      <c r="AC5240" s="379"/>
      <c r="AD5240" s="390">
        <v>-0.1</v>
      </c>
      <c r="AE5240" s="390">
        <v>-0.1</v>
      </c>
      <c r="AF5240" s="390">
        <v>-0.1</v>
      </c>
      <c r="AG5240" s="390">
        <v>-0.1</v>
      </c>
      <c r="AH5240" s="390">
        <v>-0.1</v>
      </c>
      <c r="AI5240" s="390">
        <v>-0.1</v>
      </c>
      <c r="AJ5240" s="390">
        <v>-0.1</v>
      </c>
      <c r="AK5240" s="390">
        <v>-0.1</v>
      </c>
      <c r="AL5240" s="390">
        <v>-0.1</v>
      </c>
      <c r="AM5240" s="390">
        <v>-0.1</v>
      </c>
      <c r="AN5240" s="390">
        <v>-0.1</v>
      </c>
      <c r="AO5240" s="390">
        <v>-0.1</v>
      </c>
      <c r="AP5240" s="379"/>
    </row>
    <row r="5241" spans="1:42" x14ac:dyDescent="0.25">
      <c r="A5241" s="127" t="s">
        <v>6326</v>
      </c>
      <c r="B5241" s="125" t="s">
        <v>1487</v>
      </c>
      <c r="D5241" s="125" t="s">
        <v>6322</v>
      </c>
      <c r="G5241" s="126">
        <v>-0.1</v>
      </c>
      <c r="I5241" s="337"/>
      <c r="J5241" s="317"/>
      <c r="N5241" s="376" t="s">
        <v>4932</v>
      </c>
      <c r="O5241" s="376" t="s">
        <v>4943</v>
      </c>
      <c r="S5241" s="379"/>
      <c r="T5241" s="380"/>
      <c r="V5241" s="324">
        <f>ROUND(SUMIF('DV-Bewegungsdaten'!B:B,$A5241,'DV-Bewegungsdaten'!E:E),2)</f>
        <v>0</v>
      </c>
      <c r="X5241" s="379"/>
      <c r="Y5241" s="379"/>
      <c r="Z5241" s="379"/>
      <c r="AA5241" s="379"/>
      <c r="AB5241" s="379"/>
      <c r="AC5241" s="379"/>
      <c r="AD5241" s="390">
        <v>-0.1</v>
      </c>
      <c r="AE5241" s="390">
        <v>-0.1</v>
      </c>
      <c r="AF5241" s="390">
        <v>-0.1</v>
      </c>
      <c r="AG5241" s="390">
        <v>-0.1</v>
      </c>
      <c r="AH5241" s="390">
        <v>-0.1</v>
      </c>
      <c r="AI5241" s="390">
        <v>-0.1</v>
      </c>
      <c r="AJ5241" s="390">
        <v>-0.1</v>
      </c>
      <c r="AK5241" s="390">
        <v>-0.1</v>
      </c>
      <c r="AL5241" s="390">
        <v>-0.1</v>
      </c>
      <c r="AM5241" s="390">
        <v>-0.1</v>
      </c>
      <c r="AN5241" s="390">
        <v>-0.1</v>
      </c>
      <c r="AO5241" s="390">
        <v>-0.1</v>
      </c>
      <c r="AP5241" s="379"/>
    </row>
    <row r="5242" spans="1:42" x14ac:dyDescent="0.25">
      <c r="A5242" s="127" t="s">
        <v>6327</v>
      </c>
      <c r="B5242" s="125" t="s">
        <v>77</v>
      </c>
      <c r="D5242" s="125" t="s">
        <v>6322</v>
      </c>
      <c r="G5242" s="126">
        <v>-0.1</v>
      </c>
      <c r="I5242" s="337"/>
      <c r="J5242" s="317"/>
      <c r="N5242" s="376" t="s">
        <v>4932</v>
      </c>
      <c r="O5242" s="376" t="s">
        <v>4944</v>
      </c>
      <c r="S5242" s="379"/>
      <c r="T5242" s="380"/>
      <c r="V5242" s="324">
        <f>ROUND(SUMIF('DV-Bewegungsdaten'!B:B,$A5242,'DV-Bewegungsdaten'!E:E),2)</f>
        <v>0</v>
      </c>
      <c r="X5242" s="379"/>
      <c r="Y5242" s="379"/>
      <c r="Z5242" s="379"/>
      <c r="AA5242" s="379"/>
      <c r="AB5242" s="379"/>
      <c r="AC5242" s="379"/>
      <c r="AD5242" s="390">
        <v>-0.1</v>
      </c>
      <c r="AE5242" s="390">
        <v>-0.1</v>
      </c>
      <c r="AF5242" s="390">
        <v>-0.1</v>
      </c>
      <c r="AG5242" s="390">
        <v>-0.1</v>
      </c>
      <c r="AH5242" s="390">
        <v>-0.1</v>
      </c>
      <c r="AI5242" s="390">
        <v>-0.1</v>
      </c>
      <c r="AJ5242" s="390">
        <v>-0.1</v>
      </c>
      <c r="AK5242" s="390">
        <v>-0.1</v>
      </c>
      <c r="AL5242" s="390">
        <v>-0.1</v>
      </c>
      <c r="AM5242" s="390">
        <v>-0.1</v>
      </c>
      <c r="AN5242" s="390">
        <v>-0.1</v>
      </c>
      <c r="AO5242" s="390">
        <v>-0.1</v>
      </c>
      <c r="AP5242" s="379"/>
    </row>
    <row r="5243" spans="1:42" x14ac:dyDescent="0.25">
      <c r="A5243" s="127" t="s">
        <v>6328</v>
      </c>
      <c r="B5243" s="125" t="s">
        <v>2078</v>
      </c>
      <c r="D5243" s="125" t="s">
        <v>6322</v>
      </c>
      <c r="G5243" s="126">
        <v>-0.1</v>
      </c>
      <c r="I5243" s="337"/>
      <c r="J5243" s="317"/>
      <c r="N5243" s="376" t="s">
        <v>4932</v>
      </c>
      <c r="O5243" s="376" t="s">
        <v>4945</v>
      </c>
      <c r="S5243" s="379"/>
      <c r="T5243" s="380"/>
      <c r="V5243" s="324">
        <f>ROUND(SUMIF('DV-Bewegungsdaten'!B:B,$A5243,'DV-Bewegungsdaten'!E:E),2)</f>
        <v>0</v>
      </c>
      <c r="X5243" s="379"/>
      <c r="Y5243" s="379"/>
      <c r="Z5243" s="379"/>
      <c r="AA5243" s="379"/>
      <c r="AB5243" s="379"/>
      <c r="AC5243" s="379"/>
      <c r="AD5243" s="390">
        <v>-0.1</v>
      </c>
      <c r="AE5243" s="390">
        <v>-0.1</v>
      </c>
      <c r="AF5243" s="390">
        <v>-0.1</v>
      </c>
      <c r="AG5243" s="390">
        <v>-0.1</v>
      </c>
      <c r="AH5243" s="390">
        <v>-0.1</v>
      </c>
      <c r="AI5243" s="390">
        <v>-0.1</v>
      </c>
      <c r="AJ5243" s="390">
        <v>-0.1</v>
      </c>
      <c r="AK5243" s="390">
        <v>-0.1</v>
      </c>
      <c r="AL5243" s="390">
        <v>-0.1</v>
      </c>
      <c r="AM5243" s="390">
        <v>-0.1</v>
      </c>
      <c r="AN5243" s="390">
        <v>-0.1</v>
      </c>
      <c r="AO5243" s="390">
        <v>-0.1</v>
      </c>
      <c r="AP5243" s="379"/>
    </row>
    <row r="5244" spans="1:42" x14ac:dyDescent="0.25">
      <c r="A5244" s="127" t="s">
        <v>6329</v>
      </c>
      <c r="B5244" s="125" t="s">
        <v>2079</v>
      </c>
      <c r="D5244" s="125" t="s">
        <v>6322</v>
      </c>
      <c r="G5244" s="126">
        <v>-0.1</v>
      </c>
      <c r="I5244" s="337"/>
      <c r="J5244" s="317"/>
      <c r="N5244" s="376" t="s">
        <v>4932</v>
      </c>
      <c r="O5244" s="376" t="s">
        <v>4946</v>
      </c>
      <c r="S5244" s="379"/>
      <c r="T5244" s="380"/>
      <c r="V5244" s="324">
        <f>ROUND(SUMIF('DV-Bewegungsdaten'!B:B,$A5244,'DV-Bewegungsdaten'!E:E),2)</f>
        <v>0</v>
      </c>
      <c r="X5244" s="379"/>
      <c r="Y5244" s="379"/>
      <c r="Z5244" s="379"/>
      <c r="AA5244" s="379"/>
      <c r="AB5244" s="379"/>
      <c r="AC5244" s="379"/>
      <c r="AD5244" s="390">
        <v>-0.1</v>
      </c>
      <c r="AE5244" s="390">
        <v>-0.1</v>
      </c>
      <c r="AF5244" s="390">
        <v>-0.1</v>
      </c>
      <c r="AG5244" s="390">
        <v>-0.1</v>
      </c>
      <c r="AH5244" s="390">
        <v>-0.1</v>
      </c>
      <c r="AI5244" s="390">
        <v>-0.1</v>
      </c>
      <c r="AJ5244" s="390">
        <v>-0.1</v>
      </c>
      <c r="AK5244" s="390">
        <v>-0.1</v>
      </c>
      <c r="AL5244" s="390">
        <v>-0.1</v>
      </c>
      <c r="AM5244" s="390">
        <v>-0.1</v>
      </c>
      <c r="AN5244" s="390">
        <v>-0.1</v>
      </c>
      <c r="AO5244" s="390">
        <v>-0.1</v>
      </c>
      <c r="AP5244" s="379"/>
    </row>
    <row r="5245" spans="1:42" x14ac:dyDescent="0.25">
      <c r="A5245" s="127" t="s">
        <v>6330</v>
      </c>
      <c r="B5245" s="125" t="s">
        <v>152</v>
      </c>
      <c r="D5245" s="125" t="s">
        <v>6322</v>
      </c>
      <c r="G5245" s="126">
        <v>-0.1</v>
      </c>
      <c r="I5245" s="337"/>
      <c r="J5245" s="317"/>
      <c r="N5245" s="376" t="s">
        <v>4932</v>
      </c>
      <c r="O5245" s="376" t="s">
        <v>4947</v>
      </c>
      <c r="S5245" s="379"/>
      <c r="T5245" s="380"/>
      <c r="V5245" s="324">
        <f>ROUND(SUMIF('DV-Bewegungsdaten'!B:B,$A5245,'DV-Bewegungsdaten'!E:E),2)</f>
        <v>0</v>
      </c>
      <c r="X5245" s="379"/>
      <c r="Y5245" s="379"/>
      <c r="Z5245" s="379"/>
      <c r="AA5245" s="379"/>
      <c r="AB5245" s="379"/>
      <c r="AC5245" s="379"/>
      <c r="AD5245" s="390">
        <v>-0.1</v>
      </c>
      <c r="AE5245" s="390">
        <v>-0.1</v>
      </c>
      <c r="AF5245" s="390">
        <v>-0.1</v>
      </c>
      <c r="AG5245" s="390">
        <v>-0.1</v>
      </c>
      <c r="AH5245" s="390">
        <v>-0.1</v>
      </c>
      <c r="AI5245" s="390">
        <v>-0.1</v>
      </c>
      <c r="AJ5245" s="390">
        <v>-0.1</v>
      </c>
      <c r="AK5245" s="390">
        <v>-0.1</v>
      </c>
      <c r="AL5245" s="390">
        <v>-0.1</v>
      </c>
      <c r="AM5245" s="390">
        <v>-0.1</v>
      </c>
      <c r="AN5245" s="390">
        <v>-0.1</v>
      </c>
      <c r="AO5245" s="390">
        <v>-0.1</v>
      </c>
      <c r="AP5245" s="379"/>
    </row>
    <row r="5246" spans="1:42" x14ac:dyDescent="0.25">
      <c r="A5246" s="127" t="s">
        <v>6331</v>
      </c>
      <c r="B5246" s="125" t="s">
        <v>159</v>
      </c>
      <c r="D5246" s="125" t="s">
        <v>6322</v>
      </c>
      <c r="G5246" s="126">
        <v>-0.1</v>
      </c>
      <c r="I5246" s="337"/>
      <c r="J5246" s="317"/>
      <c r="N5246" s="376" t="s">
        <v>4932</v>
      </c>
      <c r="O5246" s="376" t="s">
        <v>4948</v>
      </c>
      <c r="S5246" s="379"/>
      <c r="T5246" s="380"/>
      <c r="V5246" s="324">
        <f>ROUND(SUMIF('DV-Bewegungsdaten'!B:B,$A5246,'DV-Bewegungsdaten'!E:E),2)</f>
        <v>0</v>
      </c>
      <c r="X5246" s="379"/>
      <c r="Y5246" s="379"/>
      <c r="Z5246" s="379"/>
      <c r="AA5246" s="379"/>
      <c r="AB5246" s="379"/>
      <c r="AC5246" s="379"/>
      <c r="AD5246" s="390">
        <v>-0.1</v>
      </c>
      <c r="AE5246" s="390">
        <v>-0.1</v>
      </c>
      <c r="AF5246" s="390">
        <v>-0.1</v>
      </c>
      <c r="AG5246" s="390">
        <v>-0.1</v>
      </c>
      <c r="AH5246" s="390">
        <v>-0.1</v>
      </c>
      <c r="AI5246" s="390">
        <v>-0.1</v>
      </c>
      <c r="AJ5246" s="390">
        <v>-0.1</v>
      </c>
      <c r="AK5246" s="390">
        <v>-0.1</v>
      </c>
      <c r="AL5246" s="390">
        <v>-0.1</v>
      </c>
      <c r="AM5246" s="390">
        <v>-0.1</v>
      </c>
      <c r="AN5246" s="390">
        <v>-0.1</v>
      </c>
      <c r="AO5246" s="390">
        <v>-0.1</v>
      </c>
      <c r="AP5246" s="379"/>
    </row>
    <row r="5247" spans="1:42" x14ac:dyDescent="0.25">
      <c r="A5247" s="127" t="s">
        <v>6332</v>
      </c>
      <c r="B5247" s="125" t="s">
        <v>2080</v>
      </c>
      <c r="D5247" s="125" t="s">
        <v>6322</v>
      </c>
      <c r="G5247" s="126">
        <v>-0.1</v>
      </c>
      <c r="I5247" s="337"/>
      <c r="J5247" s="317"/>
      <c r="N5247" s="376" t="s">
        <v>4932</v>
      </c>
      <c r="O5247" s="376" t="s">
        <v>4949</v>
      </c>
      <c r="S5247" s="379"/>
      <c r="T5247" s="380"/>
      <c r="V5247" s="324">
        <f>ROUND(SUMIF('DV-Bewegungsdaten'!B:B,$A5247,'DV-Bewegungsdaten'!E:E),2)</f>
        <v>0</v>
      </c>
      <c r="X5247" s="379"/>
      <c r="Y5247" s="379"/>
      <c r="Z5247" s="379"/>
      <c r="AA5247" s="379"/>
      <c r="AB5247" s="379"/>
      <c r="AC5247" s="379"/>
      <c r="AD5247" s="390">
        <v>-0.1</v>
      </c>
      <c r="AE5247" s="390">
        <v>-0.1</v>
      </c>
      <c r="AF5247" s="390">
        <v>-0.1</v>
      </c>
      <c r="AG5247" s="390">
        <v>-0.1</v>
      </c>
      <c r="AH5247" s="390">
        <v>-0.1</v>
      </c>
      <c r="AI5247" s="390">
        <v>-0.1</v>
      </c>
      <c r="AJ5247" s="390">
        <v>-0.1</v>
      </c>
      <c r="AK5247" s="390">
        <v>-0.1</v>
      </c>
      <c r="AL5247" s="390">
        <v>-0.1</v>
      </c>
      <c r="AM5247" s="390">
        <v>-0.1</v>
      </c>
      <c r="AN5247" s="390">
        <v>-0.1</v>
      </c>
      <c r="AO5247" s="390">
        <v>-0.1</v>
      </c>
      <c r="AP5247" s="379"/>
    </row>
    <row r="5248" spans="1:42" x14ac:dyDescent="0.25">
      <c r="A5248" s="127" t="s">
        <v>6333</v>
      </c>
      <c r="B5248" s="125" t="s">
        <v>169</v>
      </c>
      <c r="D5248" s="125" t="s">
        <v>6322</v>
      </c>
      <c r="G5248" s="126">
        <v>-0.1</v>
      </c>
      <c r="I5248" s="337"/>
      <c r="J5248" s="317"/>
      <c r="N5248" s="376" t="s">
        <v>4932</v>
      </c>
      <c r="O5248" s="376" t="s">
        <v>4950</v>
      </c>
      <c r="S5248" s="379"/>
      <c r="T5248" s="380"/>
      <c r="V5248" s="324">
        <f>ROUND(SUMIF('DV-Bewegungsdaten'!B:B,$A5248,'DV-Bewegungsdaten'!E:E),2)</f>
        <v>0</v>
      </c>
      <c r="X5248" s="379"/>
      <c r="Y5248" s="379"/>
      <c r="Z5248" s="379"/>
      <c r="AA5248" s="379"/>
      <c r="AB5248" s="379"/>
      <c r="AC5248" s="379"/>
      <c r="AD5248" s="390">
        <v>-0.1</v>
      </c>
      <c r="AE5248" s="390">
        <v>-0.1</v>
      </c>
      <c r="AF5248" s="390">
        <v>-0.1</v>
      </c>
      <c r="AG5248" s="390">
        <v>-0.1</v>
      </c>
      <c r="AH5248" s="390">
        <v>-0.1</v>
      </c>
      <c r="AI5248" s="390">
        <v>-0.1</v>
      </c>
      <c r="AJ5248" s="390">
        <v>-0.1</v>
      </c>
      <c r="AK5248" s="390">
        <v>-0.1</v>
      </c>
      <c r="AL5248" s="390">
        <v>-0.1</v>
      </c>
      <c r="AM5248" s="390">
        <v>-0.1</v>
      </c>
      <c r="AN5248" s="390">
        <v>-0.1</v>
      </c>
      <c r="AO5248" s="390">
        <v>-0.1</v>
      </c>
      <c r="AP5248" s="379"/>
    </row>
    <row r="5249" spans="1:41" x14ac:dyDescent="0.25">
      <c r="A5249" s="127" t="s">
        <v>6334</v>
      </c>
      <c r="B5249" s="125" t="s">
        <v>2076</v>
      </c>
      <c r="D5249" s="125" t="s">
        <v>6335</v>
      </c>
      <c r="G5249" s="126">
        <v>0</v>
      </c>
      <c r="I5249" s="337"/>
      <c r="J5249" s="317"/>
      <c r="N5249" s="376" t="s">
        <v>4932</v>
      </c>
      <c r="O5249" s="376" t="s">
        <v>4939</v>
      </c>
      <c r="S5249" s="379"/>
      <c r="T5249" s="380"/>
      <c r="V5249" s="324">
        <f>ROUND(SUMIF('DV-Bewegungsdaten'!B:B,$A5249,'DV-Bewegungsdaten'!E:E),2)</f>
        <v>0</v>
      </c>
      <c r="X5249" s="379"/>
      <c r="Y5249" s="379"/>
      <c r="Z5249" s="379"/>
      <c r="AA5249" s="379"/>
      <c r="AB5249" s="379"/>
      <c r="AC5249" s="379"/>
      <c r="AD5249" s="390">
        <f t="shared" ref="AD5249:AO5255" si="1104">MAX(0,$G5249-AR$9)</f>
        <v>0</v>
      </c>
      <c r="AE5249" s="390">
        <f t="shared" si="1104"/>
        <v>0</v>
      </c>
      <c r="AF5249" s="390">
        <f t="shared" si="1104"/>
        <v>0</v>
      </c>
      <c r="AG5249" s="390">
        <f t="shared" si="1104"/>
        <v>0</v>
      </c>
      <c r="AH5249" s="390">
        <f t="shared" si="1104"/>
        <v>0</v>
      </c>
      <c r="AI5249" s="390">
        <f t="shared" si="1104"/>
        <v>0</v>
      </c>
      <c r="AJ5249" s="390">
        <f t="shared" si="1104"/>
        <v>0</v>
      </c>
      <c r="AK5249" s="390">
        <f t="shared" si="1104"/>
        <v>0</v>
      </c>
      <c r="AL5249" s="390">
        <f t="shared" si="1104"/>
        <v>0</v>
      </c>
      <c r="AM5249" s="390">
        <f t="shared" si="1104"/>
        <v>0</v>
      </c>
      <c r="AN5249" s="390">
        <f t="shared" si="1104"/>
        <v>0</v>
      </c>
      <c r="AO5249" s="390">
        <f t="shared" si="1104"/>
        <v>0</v>
      </c>
    </row>
    <row r="5250" spans="1:41" x14ac:dyDescent="0.25">
      <c r="A5250" s="127" t="s">
        <v>6336</v>
      </c>
      <c r="B5250" s="125" t="s">
        <v>2077</v>
      </c>
      <c r="D5250" s="125" t="s">
        <v>6335</v>
      </c>
      <c r="G5250" s="126">
        <v>0</v>
      </c>
      <c r="I5250" s="337"/>
      <c r="J5250" s="317"/>
      <c r="N5250" s="376" t="s">
        <v>4932</v>
      </c>
      <c r="O5250" s="376" t="s">
        <v>4940</v>
      </c>
      <c r="S5250" s="379"/>
      <c r="T5250" s="380"/>
      <c r="V5250" s="324">
        <f>ROUND(SUMIF('DV-Bewegungsdaten'!B:B,$A5250,'DV-Bewegungsdaten'!E:E),2)</f>
        <v>0</v>
      </c>
      <c r="X5250" s="379"/>
      <c r="Y5250" s="379"/>
      <c r="Z5250" s="379"/>
      <c r="AA5250" s="379"/>
      <c r="AB5250" s="379"/>
      <c r="AC5250" s="379"/>
      <c r="AD5250" s="390">
        <f t="shared" si="1104"/>
        <v>0</v>
      </c>
      <c r="AE5250" s="390">
        <f t="shared" si="1104"/>
        <v>0</v>
      </c>
      <c r="AF5250" s="390">
        <f t="shared" si="1104"/>
        <v>0</v>
      </c>
      <c r="AG5250" s="390">
        <f t="shared" si="1104"/>
        <v>0</v>
      </c>
      <c r="AH5250" s="390">
        <f t="shared" si="1104"/>
        <v>0</v>
      </c>
      <c r="AI5250" s="390">
        <f t="shared" si="1104"/>
        <v>0</v>
      </c>
      <c r="AJ5250" s="390">
        <f t="shared" si="1104"/>
        <v>0</v>
      </c>
      <c r="AK5250" s="390">
        <f t="shared" si="1104"/>
        <v>0</v>
      </c>
      <c r="AL5250" s="390">
        <f t="shared" si="1104"/>
        <v>0</v>
      </c>
      <c r="AM5250" s="390">
        <f t="shared" si="1104"/>
        <v>0</v>
      </c>
      <c r="AN5250" s="390">
        <f t="shared" si="1104"/>
        <v>0</v>
      </c>
      <c r="AO5250" s="390">
        <f t="shared" si="1104"/>
        <v>0</v>
      </c>
    </row>
    <row r="5251" spans="1:41" x14ac:dyDescent="0.25">
      <c r="A5251" s="127" t="s">
        <v>6337</v>
      </c>
      <c r="B5251" s="125" t="s">
        <v>990</v>
      </c>
      <c r="D5251" s="125" t="s">
        <v>6335</v>
      </c>
      <c r="G5251" s="126">
        <v>0</v>
      </c>
      <c r="I5251" s="337"/>
      <c r="J5251" s="317"/>
      <c r="N5251" s="376" t="s">
        <v>4932</v>
      </c>
      <c r="O5251" s="376" t="s">
        <v>4941</v>
      </c>
      <c r="S5251" s="379"/>
      <c r="T5251" s="380"/>
      <c r="V5251" s="324">
        <f>ROUND(SUMIF('DV-Bewegungsdaten'!B:B,$A5251,'DV-Bewegungsdaten'!E:E),2)</f>
        <v>0</v>
      </c>
      <c r="X5251" s="379"/>
      <c r="Y5251" s="379"/>
      <c r="Z5251" s="379"/>
      <c r="AA5251" s="379"/>
      <c r="AB5251" s="379"/>
      <c r="AC5251" s="379"/>
      <c r="AD5251" s="390">
        <f t="shared" si="1104"/>
        <v>0</v>
      </c>
      <c r="AE5251" s="390">
        <f t="shared" si="1104"/>
        <v>0</v>
      </c>
      <c r="AF5251" s="390">
        <f t="shared" si="1104"/>
        <v>0</v>
      </c>
      <c r="AG5251" s="390">
        <f t="shared" si="1104"/>
        <v>0</v>
      </c>
      <c r="AH5251" s="390">
        <f t="shared" si="1104"/>
        <v>0</v>
      </c>
      <c r="AI5251" s="390">
        <f t="shared" si="1104"/>
        <v>0</v>
      </c>
      <c r="AJ5251" s="390">
        <f t="shared" si="1104"/>
        <v>0</v>
      </c>
      <c r="AK5251" s="390">
        <f t="shared" si="1104"/>
        <v>0</v>
      </c>
      <c r="AL5251" s="390">
        <f t="shared" si="1104"/>
        <v>0</v>
      </c>
      <c r="AM5251" s="390">
        <f t="shared" si="1104"/>
        <v>0</v>
      </c>
      <c r="AN5251" s="390">
        <f t="shared" si="1104"/>
        <v>0</v>
      </c>
      <c r="AO5251" s="390">
        <f t="shared" si="1104"/>
        <v>0</v>
      </c>
    </row>
    <row r="5252" spans="1:41" x14ac:dyDescent="0.25">
      <c r="A5252" s="127" t="s">
        <v>6338</v>
      </c>
      <c r="B5252" s="125" t="s">
        <v>1474</v>
      </c>
      <c r="D5252" s="125" t="s">
        <v>6335</v>
      </c>
      <c r="G5252" s="126">
        <v>0</v>
      </c>
      <c r="I5252" s="337"/>
      <c r="J5252" s="317"/>
      <c r="N5252" s="376" t="s">
        <v>4932</v>
      </c>
      <c r="O5252" s="376" t="s">
        <v>4942</v>
      </c>
      <c r="S5252" s="379"/>
      <c r="T5252" s="380"/>
      <c r="V5252" s="324">
        <f>ROUND(SUMIF('DV-Bewegungsdaten'!B:B,$A5252,'DV-Bewegungsdaten'!E:E),2)</f>
        <v>0</v>
      </c>
      <c r="X5252" s="379"/>
      <c r="Y5252" s="379"/>
      <c r="Z5252" s="379"/>
      <c r="AA5252" s="379"/>
      <c r="AB5252" s="379"/>
      <c r="AC5252" s="379"/>
      <c r="AD5252" s="390">
        <f t="shared" si="1104"/>
        <v>0</v>
      </c>
      <c r="AE5252" s="390">
        <f t="shared" si="1104"/>
        <v>0</v>
      </c>
      <c r="AF5252" s="390">
        <f t="shared" si="1104"/>
        <v>0</v>
      </c>
      <c r="AG5252" s="390">
        <f t="shared" si="1104"/>
        <v>0</v>
      </c>
      <c r="AH5252" s="390">
        <f t="shared" si="1104"/>
        <v>0</v>
      </c>
      <c r="AI5252" s="390">
        <f t="shared" si="1104"/>
        <v>0</v>
      </c>
      <c r="AJ5252" s="390">
        <f t="shared" si="1104"/>
        <v>0</v>
      </c>
      <c r="AK5252" s="390">
        <f t="shared" si="1104"/>
        <v>0</v>
      </c>
      <c r="AL5252" s="390">
        <f t="shared" si="1104"/>
        <v>0</v>
      </c>
      <c r="AM5252" s="390">
        <f t="shared" si="1104"/>
        <v>0</v>
      </c>
      <c r="AN5252" s="390">
        <f t="shared" si="1104"/>
        <v>0</v>
      </c>
      <c r="AO5252" s="390">
        <f t="shared" si="1104"/>
        <v>0</v>
      </c>
    </row>
    <row r="5253" spans="1:41" x14ac:dyDescent="0.25">
      <c r="A5253" s="127" t="s">
        <v>6339</v>
      </c>
      <c r="B5253" s="125" t="s">
        <v>1487</v>
      </c>
      <c r="D5253" s="125" t="s">
        <v>6335</v>
      </c>
      <c r="G5253" s="126">
        <v>0</v>
      </c>
      <c r="I5253" s="337"/>
      <c r="J5253" s="317"/>
      <c r="N5253" s="376" t="s">
        <v>4932</v>
      </c>
      <c r="O5253" s="376" t="s">
        <v>4943</v>
      </c>
      <c r="S5253" s="379"/>
      <c r="T5253" s="380"/>
      <c r="V5253" s="324">
        <f>ROUND(SUMIF('DV-Bewegungsdaten'!B:B,$A5253,'DV-Bewegungsdaten'!E:E),2)</f>
        <v>0</v>
      </c>
      <c r="X5253" s="379"/>
      <c r="Y5253" s="379"/>
      <c r="Z5253" s="379"/>
      <c r="AA5253" s="379"/>
      <c r="AB5253" s="379"/>
      <c r="AC5253" s="379"/>
      <c r="AD5253" s="390">
        <f t="shared" si="1104"/>
        <v>0</v>
      </c>
      <c r="AE5253" s="390">
        <f t="shared" si="1104"/>
        <v>0</v>
      </c>
      <c r="AF5253" s="390">
        <f t="shared" si="1104"/>
        <v>0</v>
      </c>
      <c r="AG5253" s="390">
        <f t="shared" si="1104"/>
        <v>0</v>
      </c>
      <c r="AH5253" s="390">
        <f t="shared" si="1104"/>
        <v>0</v>
      </c>
      <c r="AI5253" s="390">
        <f t="shared" si="1104"/>
        <v>0</v>
      </c>
      <c r="AJ5253" s="390">
        <f t="shared" si="1104"/>
        <v>0</v>
      </c>
      <c r="AK5253" s="390">
        <f t="shared" si="1104"/>
        <v>0</v>
      </c>
      <c r="AL5253" s="390">
        <f t="shared" si="1104"/>
        <v>0</v>
      </c>
      <c r="AM5253" s="390">
        <f t="shared" si="1104"/>
        <v>0</v>
      </c>
      <c r="AN5253" s="390">
        <f t="shared" si="1104"/>
        <v>0</v>
      </c>
      <c r="AO5253" s="390">
        <f t="shared" si="1104"/>
        <v>0</v>
      </c>
    </row>
    <row r="5254" spans="1:41" x14ac:dyDescent="0.25">
      <c r="A5254" s="127" t="s">
        <v>6340</v>
      </c>
      <c r="B5254" s="125" t="s">
        <v>77</v>
      </c>
      <c r="D5254" s="125" t="s">
        <v>6335</v>
      </c>
      <c r="G5254" s="126">
        <v>0</v>
      </c>
      <c r="I5254" s="337"/>
      <c r="J5254" s="317"/>
      <c r="N5254" s="376" t="s">
        <v>4932</v>
      </c>
      <c r="O5254" s="376" t="s">
        <v>4944</v>
      </c>
      <c r="S5254" s="379"/>
      <c r="T5254" s="380"/>
      <c r="V5254" s="324">
        <f>ROUND(SUMIF('DV-Bewegungsdaten'!B:B,$A5254,'DV-Bewegungsdaten'!E:E),2)</f>
        <v>0</v>
      </c>
      <c r="X5254" s="379"/>
      <c r="Y5254" s="379"/>
      <c r="Z5254" s="379"/>
      <c r="AA5254" s="379"/>
      <c r="AB5254" s="379"/>
      <c r="AC5254" s="379"/>
      <c r="AD5254" s="390">
        <f t="shared" si="1104"/>
        <v>0</v>
      </c>
      <c r="AE5254" s="390">
        <f t="shared" si="1104"/>
        <v>0</v>
      </c>
      <c r="AF5254" s="390">
        <f t="shared" si="1104"/>
        <v>0</v>
      </c>
      <c r="AG5254" s="390">
        <f t="shared" si="1104"/>
        <v>0</v>
      </c>
      <c r="AH5254" s="390">
        <f t="shared" si="1104"/>
        <v>0</v>
      </c>
      <c r="AI5254" s="390">
        <f t="shared" si="1104"/>
        <v>0</v>
      </c>
      <c r="AJ5254" s="390">
        <f t="shared" si="1104"/>
        <v>0</v>
      </c>
      <c r="AK5254" s="390">
        <f t="shared" si="1104"/>
        <v>0</v>
      </c>
      <c r="AL5254" s="390">
        <f t="shared" si="1104"/>
        <v>0</v>
      </c>
      <c r="AM5254" s="390">
        <f t="shared" si="1104"/>
        <v>0</v>
      </c>
      <c r="AN5254" s="390">
        <f t="shared" si="1104"/>
        <v>0</v>
      </c>
      <c r="AO5254" s="390">
        <f t="shared" si="1104"/>
        <v>0</v>
      </c>
    </row>
    <row r="5255" spans="1:41" x14ac:dyDescent="0.25">
      <c r="A5255" s="127" t="s">
        <v>6341</v>
      </c>
      <c r="B5255" s="125" t="s">
        <v>2078</v>
      </c>
      <c r="D5255" s="125" t="s">
        <v>6335</v>
      </c>
      <c r="G5255" s="126">
        <v>0</v>
      </c>
      <c r="I5255" s="337"/>
      <c r="J5255" s="317"/>
      <c r="N5255" s="376" t="s">
        <v>4932</v>
      </c>
      <c r="O5255" s="376" t="s">
        <v>4945</v>
      </c>
      <c r="S5255" s="379"/>
      <c r="T5255" s="380"/>
      <c r="V5255" s="324">
        <f>ROUND(SUMIF('DV-Bewegungsdaten'!B:B,$A5255,'DV-Bewegungsdaten'!E:E),2)</f>
        <v>0</v>
      </c>
      <c r="X5255" s="379"/>
      <c r="Y5255" s="379"/>
      <c r="Z5255" s="379"/>
      <c r="AA5255" s="379"/>
      <c r="AB5255" s="379"/>
      <c r="AC5255" s="379"/>
      <c r="AD5255" s="390">
        <f t="shared" si="1104"/>
        <v>0</v>
      </c>
      <c r="AE5255" s="390">
        <f t="shared" si="1104"/>
        <v>0</v>
      </c>
      <c r="AF5255" s="390">
        <f t="shared" si="1104"/>
        <v>0</v>
      </c>
      <c r="AG5255" s="390">
        <f t="shared" si="1104"/>
        <v>0</v>
      </c>
      <c r="AH5255" s="390">
        <f t="shared" si="1104"/>
        <v>0</v>
      </c>
      <c r="AI5255" s="390">
        <f t="shared" si="1104"/>
        <v>0</v>
      </c>
      <c r="AJ5255" s="390">
        <f t="shared" si="1104"/>
        <v>0</v>
      </c>
      <c r="AK5255" s="390">
        <f t="shared" si="1104"/>
        <v>0</v>
      </c>
      <c r="AL5255" s="390">
        <f t="shared" si="1104"/>
        <v>0</v>
      </c>
      <c r="AM5255" s="390">
        <f t="shared" si="1104"/>
        <v>0</v>
      </c>
      <c r="AN5255" s="390">
        <f t="shared" si="1104"/>
        <v>0</v>
      </c>
      <c r="AO5255" s="390">
        <f t="shared" si="1104"/>
        <v>0</v>
      </c>
    </row>
    <row r="5256" spans="1:41" x14ac:dyDescent="0.25">
      <c r="A5256" s="127" t="s">
        <v>6342</v>
      </c>
      <c r="B5256" s="125" t="s">
        <v>2079</v>
      </c>
      <c r="D5256" s="125" t="s">
        <v>6335</v>
      </c>
      <c r="G5256" s="126">
        <v>0</v>
      </c>
      <c r="I5256" s="337"/>
      <c r="J5256" s="317"/>
      <c r="N5256" s="376" t="s">
        <v>4932</v>
      </c>
      <c r="O5256" s="376" t="s">
        <v>4946</v>
      </c>
      <c r="S5256" s="379"/>
      <c r="T5256" s="380"/>
      <c r="V5256" s="324">
        <f>ROUND(SUMIF('DV-Bewegungsdaten'!B:B,$A5256,'DV-Bewegungsdaten'!E:E),2)</f>
        <v>0</v>
      </c>
      <c r="X5256" s="379"/>
      <c r="Y5256" s="379"/>
      <c r="Z5256" s="379"/>
      <c r="AA5256" s="379"/>
      <c r="AB5256" s="379"/>
      <c r="AC5256" s="379"/>
      <c r="AD5256" s="390">
        <f>MAX(0,$G5256-AR$3)</f>
        <v>0</v>
      </c>
      <c r="AE5256" s="390">
        <f t="shared" ref="AE5256:AO5260" si="1105">MAX(0,$G5256-AS$9)</f>
        <v>0</v>
      </c>
      <c r="AF5256" s="390">
        <f t="shared" si="1105"/>
        <v>0</v>
      </c>
      <c r="AG5256" s="390">
        <f t="shared" si="1105"/>
        <v>0</v>
      </c>
      <c r="AH5256" s="390">
        <f t="shared" si="1105"/>
        <v>0</v>
      </c>
      <c r="AI5256" s="390">
        <f t="shared" si="1105"/>
        <v>0</v>
      </c>
      <c r="AJ5256" s="390">
        <f t="shared" si="1105"/>
        <v>0</v>
      </c>
      <c r="AK5256" s="390">
        <f t="shared" si="1105"/>
        <v>0</v>
      </c>
      <c r="AL5256" s="390">
        <f t="shared" si="1105"/>
        <v>0</v>
      </c>
      <c r="AM5256" s="390">
        <f t="shared" si="1105"/>
        <v>0</v>
      </c>
      <c r="AN5256" s="390">
        <f t="shared" si="1105"/>
        <v>0</v>
      </c>
      <c r="AO5256" s="390">
        <f t="shared" si="1105"/>
        <v>0</v>
      </c>
    </row>
    <row r="5257" spans="1:41" x14ac:dyDescent="0.25">
      <c r="A5257" s="127" t="s">
        <v>6343</v>
      </c>
      <c r="B5257" s="125" t="s">
        <v>152</v>
      </c>
      <c r="D5257" s="125" t="s">
        <v>6335</v>
      </c>
      <c r="G5257" s="126">
        <v>0</v>
      </c>
      <c r="I5257" s="337"/>
      <c r="J5257" s="317"/>
      <c r="N5257" s="376" t="s">
        <v>4932</v>
      </c>
      <c r="O5257" s="376" t="s">
        <v>4947</v>
      </c>
      <c r="S5257" s="379"/>
      <c r="T5257" s="380"/>
      <c r="V5257" s="324">
        <f>ROUND(SUMIF('DV-Bewegungsdaten'!B:B,$A5257,'DV-Bewegungsdaten'!E:E),2)</f>
        <v>0</v>
      </c>
      <c r="X5257" s="379"/>
      <c r="Y5257" s="379"/>
      <c r="Z5257" s="379"/>
      <c r="AA5257" s="379"/>
      <c r="AB5257" s="379"/>
      <c r="AC5257" s="379"/>
      <c r="AD5257" s="390">
        <f>MAX(0,$G5257-AR$3)</f>
        <v>0</v>
      </c>
      <c r="AE5257" s="390">
        <f t="shared" si="1105"/>
        <v>0</v>
      </c>
      <c r="AF5257" s="390">
        <f t="shared" si="1105"/>
        <v>0</v>
      </c>
      <c r="AG5257" s="390">
        <f t="shared" si="1105"/>
        <v>0</v>
      </c>
      <c r="AH5257" s="390">
        <f t="shared" si="1105"/>
        <v>0</v>
      </c>
      <c r="AI5257" s="390">
        <f t="shared" si="1105"/>
        <v>0</v>
      </c>
      <c r="AJ5257" s="390">
        <f t="shared" si="1105"/>
        <v>0</v>
      </c>
      <c r="AK5257" s="390">
        <f t="shared" si="1105"/>
        <v>0</v>
      </c>
      <c r="AL5257" s="390">
        <f t="shared" si="1105"/>
        <v>0</v>
      </c>
      <c r="AM5257" s="390">
        <f t="shared" si="1105"/>
        <v>0</v>
      </c>
      <c r="AN5257" s="390">
        <f t="shared" si="1105"/>
        <v>0</v>
      </c>
      <c r="AO5257" s="390">
        <f t="shared" si="1105"/>
        <v>0</v>
      </c>
    </row>
    <row r="5258" spans="1:41" x14ac:dyDescent="0.25">
      <c r="A5258" s="127" t="s">
        <v>6344</v>
      </c>
      <c r="B5258" s="125" t="s">
        <v>159</v>
      </c>
      <c r="D5258" s="125" t="s">
        <v>6335</v>
      </c>
      <c r="G5258" s="126">
        <v>0</v>
      </c>
      <c r="I5258" s="337"/>
      <c r="J5258" s="317"/>
      <c r="N5258" s="376" t="s">
        <v>4932</v>
      </c>
      <c r="O5258" s="376" t="s">
        <v>4948</v>
      </c>
      <c r="S5258" s="379"/>
      <c r="T5258" s="380"/>
      <c r="V5258" s="324">
        <f>ROUND(SUMIF('DV-Bewegungsdaten'!B:B,$A5258,'DV-Bewegungsdaten'!E:E),2)</f>
        <v>0</v>
      </c>
      <c r="X5258" s="379"/>
      <c r="Y5258" s="379"/>
      <c r="Z5258" s="379"/>
      <c r="AA5258" s="379"/>
      <c r="AB5258" s="379"/>
      <c r="AC5258" s="379"/>
      <c r="AD5258" s="390">
        <f>MAX(0,$G5258-AR$3)</f>
        <v>0</v>
      </c>
      <c r="AE5258" s="390">
        <f t="shared" si="1105"/>
        <v>0</v>
      </c>
      <c r="AF5258" s="390">
        <f t="shared" si="1105"/>
        <v>0</v>
      </c>
      <c r="AG5258" s="390">
        <f t="shared" si="1105"/>
        <v>0</v>
      </c>
      <c r="AH5258" s="390">
        <f t="shared" si="1105"/>
        <v>0</v>
      </c>
      <c r="AI5258" s="390">
        <f t="shared" si="1105"/>
        <v>0</v>
      </c>
      <c r="AJ5258" s="390">
        <f t="shared" si="1105"/>
        <v>0</v>
      </c>
      <c r="AK5258" s="390">
        <f t="shared" si="1105"/>
        <v>0</v>
      </c>
      <c r="AL5258" s="390">
        <f t="shared" si="1105"/>
        <v>0</v>
      </c>
      <c r="AM5258" s="390">
        <f t="shared" si="1105"/>
        <v>0</v>
      </c>
      <c r="AN5258" s="390">
        <f t="shared" si="1105"/>
        <v>0</v>
      </c>
      <c r="AO5258" s="390">
        <f t="shared" si="1105"/>
        <v>0</v>
      </c>
    </row>
    <row r="5259" spans="1:41" x14ac:dyDescent="0.25">
      <c r="A5259" s="127" t="s">
        <v>6345</v>
      </c>
      <c r="B5259" s="125" t="s">
        <v>2080</v>
      </c>
      <c r="D5259" s="125" t="s">
        <v>6335</v>
      </c>
      <c r="G5259" s="126">
        <v>0</v>
      </c>
      <c r="I5259" s="337"/>
      <c r="J5259" s="317"/>
      <c r="N5259" s="376" t="s">
        <v>4932</v>
      </c>
      <c r="O5259" s="376" t="s">
        <v>4949</v>
      </c>
      <c r="S5259" s="379"/>
      <c r="T5259" s="380"/>
      <c r="V5259" s="324">
        <f>ROUND(SUMIF('DV-Bewegungsdaten'!B:B,$A5259,'DV-Bewegungsdaten'!E:E),2)</f>
        <v>0</v>
      </c>
      <c r="X5259" s="379"/>
      <c r="Y5259" s="379"/>
      <c r="Z5259" s="379"/>
      <c r="AA5259" s="379"/>
      <c r="AB5259" s="379"/>
      <c r="AC5259" s="379"/>
      <c r="AD5259" s="390">
        <f>MAX(0,$G5259-AR$7)</f>
        <v>0</v>
      </c>
      <c r="AE5259" s="390">
        <f t="shared" si="1105"/>
        <v>0</v>
      </c>
      <c r="AF5259" s="390">
        <f t="shared" si="1105"/>
        <v>0</v>
      </c>
      <c r="AG5259" s="390">
        <f t="shared" si="1105"/>
        <v>0</v>
      </c>
      <c r="AH5259" s="390">
        <f t="shared" si="1105"/>
        <v>0</v>
      </c>
      <c r="AI5259" s="390">
        <f t="shared" si="1105"/>
        <v>0</v>
      </c>
      <c r="AJ5259" s="390">
        <f t="shared" si="1105"/>
        <v>0</v>
      </c>
      <c r="AK5259" s="390">
        <f t="shared" si="1105"/>
        <v>0</v>
      </c>
      <c r="AL5259" s="390">
        <f t="shared" si="1105"/>
        <v>0</v>
      </c>
      <c r="AM5259" s="390">
        <f t="shared" si="1105"/>
        <v>0</v>
      </c>
      <c r="AN5259" s="390">
        <f t="shared" si="1105"/>
        <v>0</v>
      </c>
      <c r="AO5259" s="390">
        <f t="shared" si="1105"/>
        <v>0</v>
      </c>
    </row>
    <row r="5260" spans="1:41" x14ac:dyDescent="0.25">
      <c r="A5260" s="127" t="s">
        <v>6346</v>
      </c>
      <c r="B5260" s="125" t="s">
        <v>169</v>
      </c>
      <c r="D5260" s="125" t="s">
        <v>6335</v>
      </c>
      <c r="G5260" s="126">
        <v>0</v>
      </c>
      <c r="I5260" s="337"/>
      <c r="J5260" s="317"/>
      <c r="N5260" s="376" t="s">
        <v>4932</v>
      </c>
      <c r="O5260" s="376" t="s">
        <v>4950</v>
      </c>
      <c r="S5260" s="379"/>
      <c r="T5260" s="380"/>
      <c r="V5260" s="324">
        <f>ROUND(SUMIF('DV-Bewegungsdaten'!B:B,$A5260,'DV-Bewegungsdaten'!E:E),2)</f>
        <v>0</v>
      </c>
      <c r="X5260" s="379"/>
      <c r="Y5260" s="379"/>
      <c r="Z5260" s="379"/>
      <c r="AA5260" s="379"/>
      <c r="AB5260" s="379"/>
      <c r="AC5260" s="379"/>
      <c r="AD5260" s="390">
        <f>MAX(0,$G5260-AR$7)</f>
        <v>0</v>
      </c>
      <c r="AE5260" s="390">
        <f t="shared" si="1105"/>
        <v>0</v>
      </c>
      <c r="AF5260" s="390">
        <f t="shared" si="1105"/>
        <v>0</v>
      </c>
      <c r="AG5260" s="390">
        <f t="shared" si="1105"/>
        <v>0</v>
      </c>
      <c r="AH5260" s="390">
        <f t="shared" si="1105"/>
        <v>0</v>
      </c>
      <c r="AI5260" s="390">
        <f t="shared" si="1105"/>
        <v>0</v>
      </c>
      <c r="AJ5260" s="390">
        <f t="shared" si="1105"/>
        <v>0</v>
      </c>
      <c r="AK5260" s="390">
        <f t="shared" si="1105"/>
        <v>0</v>
      </c>
      <c r="AL5260" s="390">
        <f t="shared" si="1105"/>
        <v>0</v>
      </c>
      <c r="AM5260" s="390">
        <f t="shared" si="1105"/>
        <v>0</v>
      </c>
      <c r="AN5260" s="390">
        <f t="shared" si="1105"/>
        <v>0</v>
      </c>
      <c r="AO5260" s="390">
        <f t="shared" si="1105"/>
        <v>0</v>
      </c>
    </row>
    <row r="5261" spans="1:41" x14ac:dyDescent="0.25">
      <c r="I5261" s="380"/>
      <c r="J5261" s="380"/>
      <c r="S5261" s="379"/>
      <c r="T5261" s="379"/>
      <c r="X5261" s="379"/>
      <c r="Y5261" s="379"/>
      <c r="Z5261" s="379"/>
      <c r="AA5261" s="379"/>
      <c r="AB5261" s="379"/>
      <c r="AC5261" s="379"/>
    </row>
    <row r="5262" spans="1:41" x14ac:dyDescent="0.25">
      <c r="A5262" s="127" t="s">
        <v>7057</v>
      </c>
      <c r="I5262" s="126"/>
      <c r="J5262" s="317"/>
      <c r="T5262" s="327"/>
    </row>
    <row r="5263" spans="1:41" x14ac:dyDescent="0.25">
      <c r="A5263" s="127" t="s">
        <v>6422</v>
      </c>
      <c r="I5263" s="126"/>
      <c r="J5263" s="317"/>
      <c r="T5263" s="327"/>
    </row>
    <row r="5264" spans="1:41" x14ac:dyDescent="0.25">
      <c r="A5264" s="127" t="s">
        <v>5886</v>
      </c>
      <c r="D5264" s="125" t="s">
        <v>6421</v>
      </c>
      <c r="I5264" s="126"/>
      <c r="J5264" s="317"/>
      <c r="K5264" s="323">
        <f>ROUND(SUMIF('EEG-Umlage-EV'!B:B,A5264,'EEG-Umlage-EV'!C:C),3)</f>
        <v>0</v>
      </c>
      <c r="L5264" s="324">
        <f>ROUND(SUMIF('EEG-Umlage-EV'!B:B,$A5264,'EEG-Umlage-EV'!D:D),2)</f>
        <v>0</v>
      </c>
      <c r="T5264" s="327"/>
    </row>
    <row r="5265" spans="1:20" x14ac:dyDescent="0.25">
      <c r="A5265" s="127" t="s">
        <v>5887</v>
      </c>
      <c r="D5265" s="125" t="s">
        <v>7058</v>
      </c>
      <c r="I5265" s="126"/>
      <c r="J5265" s="317"/>
      <c r="K5265" s="323">
        <f>ROUND(SUMIF('EEG-Umlage-EV'!B:B,A5265,'EEG-Umlage-EV'!C:C),3)</f>
        <v>0</v>
      </c>
      <c r="L5265" s="324">
        <f>ROUND(SUMIF('EEG-Umlage-EV'!B:B,$A5265,'EEG-Umlage-EV'!D:D),2)</f>
        <v>0</v>
      </c>
      <c r="T5265" s="327"/>
    </row>
    <row r="5266" spans="1:20" x14ac:dyDescent="0.25">
      <c r="A5266" s="127" t="s">
        <v>6733</v>
      </c>
      <c r="D5266" s="125" t="s">
        <v>6735</v>
      </c>
      <c r="I5266" s="126"/>
      <c r="J5266" s="317"/>
      <c r="K5266" s="323">
        <f>ROUND(SUMIF('EEG-Umlage-EV'!B:B,A5266,'EEG-Umlage-EV'!C:C),3)</f>
        <v>0</v>
      </c>
      <c r="L5266" s="324">
        <f>ROUND(SUMIF('EEG-Umlage-EV'!B:B,$A5266,'EEG-Umlage-EV'!D:D),2)</f>
        <v>0</v>
      </c>
      <c r="T5266" s="327"/>
    </row>
    <row r="5267" spans="1:20" x14ac:dyDescent="0.25">
      <c r="A5267" s="127" t="s">
        <v>6734</v>
      </c>
      <c r="D5267" s="125" t="s">
        <v>6735</v>
      </c>
      <c r="I5267" s="126"/>
      <c r="J5267" s="317"/>
      <c r="K5267" s="323">
        <f>ROUND(SUMIF('EEG-Umlage-EV'!B:B,A5267,'EEG-Umlage-EV'!C:C),3)</f>
        <v>0</v>
      </c>
      <c r="L5267" s="324">
        <f>ROUND(SUMIF('EEG-Umlage-EV'!B:B,$A5267,'EEG-Umlage-EV'!D:D),2)</f>
        <v>0</v>
      </c>
      <c r="T5267" s="327"/>
    </row>
    <row r="5268" spans="1:20" x14ac:dyDescent="0.25">
      <c r="A5268" s="127" t="s">
        <v>6840</v>
      </c>
      <c r="D5268" s="125" t="s">
        <v>6430</v>
      </c>
      <c r="I5268" s="126"/>
      <c r="J5268" s="317"/>
      <c r="K5268" s="323">
        <f>ROUND(SUMIF('EEG-Umlage-EV'!B:B,A5268,'EEG-Umlage-EV'!C:C),3)</f>
        <v>0</v>
      </c>
      <c r="L5268" s="324">
        <f>ROUND(SUMIF('EEG-Umlage-EV'!B:B,$A5268,'EEG-Umlage-EV'!D:D),2)</f>
        <v>0</v>
      </c>
      <c r="T5268" s="327"/>
    </row>
    <row r="5269" spans="1:20" x14ac:dyDescent="0.25">
      <c r="A5269" s="127" t="s">
        <v>6431</v>
      </c>
      <c r="D5269" s="125" t="s">
        <v>6432</v>
      </c>
      <c r="I5269" s="126"/>
      <c r="J5269" s="317"/>
      <c r="K5269" s="323">
        <f>ROUND(SUMIF('EEG-Umlage-EV'!B:B,A5269,'EEG-Umlage-EV'!C:C),3)</f>
        <v>0</v>
      </c>
      <c r="L5269" s="324">
        <f>ROUND(SUMIF('EEG-Umlage-EV'!B:B,$A5269,'EEG-Umlage-EV'!D:D),2)</f>
        <v>0</v>
      </c>
      <c r="T5269" s="327"/>
    </row>
    <row r="5270" spans="1:20" x14ac:dyDescent="0.25">
      <c r="A5270" s="127" t="s">
        <v>6841</v>
      </c>
      <c r="D5270" s="125" t="s">
        <v>6430</v>
      </c>
      <c r="I5270" s="126"/>
      <c r="J5270" s="317"/>
      <c r="K5270" s="323">
        <f>ROUND(SUMIF('EEG-Umlage-EV'!B:B,A5270,'EEG-Umlage-EV'!C:C),3)</f>
        <v>0</v>
      </c>
      <c r="L5270" s="324">
        <f>ROUND(SUMIF('EEG-Umlage-EV'!B:B,$A5270,'EEG-Umlage-EV'!D:D),2)</f>
        <v>0</v>
      </c>
      <c r="T5270" s="327"/>
    </row>
    <row r="5271" spans="1:20" x14ac:dyDescent="0.25">
      <c r="A5271" s="127" t="s">
        <v>5888</v>
      </c>
      <c r="D5271" s="125" t="s">
        <v>6441</v>
      </c>
      <c r="I5271" s="126"/>
      <c r="J5271" s="317"/>
      <c r="K5271" s="323">
        <f>ROUND(SUMIF('EEG-Umlage-EV'!B:B,A5271,'EEG-Umlage-EV'!C:C),3)</f>
        <v>0</v>
      </c>
      <c r="L5271" s="324">
        <f>ROUND(SUMIF('EEG-Umlage-EV'!B:B,$A5271,'EEG-Umlage-EV'!D:D),2)</f>
        <v>0</v>
      </c>
      <c r="T5271" s="327"/>
    </row>
    <row r="5272" spans="1:20" x14ac:dyDescent="0.25">
      <c r="A5272" s="127" t="s">
        <v>5889</v>
      </c>
      <c r="D5272" s="125" t="s">
        <v>6441</v>
      </c>
      <c r="I5272" s="126"/>
      <c r="J5272" s="317"/>
      <c r="K5272" s="323">
        <f>ROUND(SUMIF('EEG-Umlage-EV'!B:B,A5272,'EEG-Umlage-EV'!C:C),3)</f>
        <v>0</v>
      </c>
      <c r="L5272" s="324">
        <f>ROUND(SUMIF('EEG-Umlage-EV'!B:B,$A5272,'EEG-Umlage-EV'!D:D),2)</f>
        <v>0</v>
      </c>
      <c r="T5272" s="327"/>
    </row>
    <row r="5273" spans="1:20" x14ac:dyDescent="0.25">
      <c r="A5273" s="127" t="s">
        <v>5890</v>
      </c>
      <c r="D5273" s="125" t="s">
        <v>6433</v>
      </c>
      <c r="I5273" s="126"/>
      <c r="J5273" s="317"/>
      <c r="K5273" s="323">
        <f>ROUND(SUMIF('EEG-Umlage-EV'!$B:$B,$A5273,'EEG-Umlage-EV'!C:C),3)</f>
        <v>0</v>
      </c>
      <c r="L5273" s="324">
        <f>ROUND(SUMIF('EEG-Umlage-EV'!B:B,$A5273,'EEG-Umlage-EV'!D:D),2)</f>
        <v>0</v>
      </c>
      <c r="T5273" s="327"/>
    </row>
    <row r="5274" spans="1:20" x14ac:dyDescent="0.25">
      <c r="A5274" s="127" t="s">
        <v>5891</v>
      </c>
      <c r="D5274" s="125" t="s">
        <v>6433</v>
      </c>
      <c r="I5274" s="126"/>
      <c r="J5274" s="317"/>
      <c r="K5274" s="323">
        <f>ROUND(SUMIF('EEG-Umlage-EV'!$B:$B,$A5274,'EEG-Umlage-EV'!C:C),3)</f>
        <v>0</v>
      </c>
      <c r="L5274" s="324">
        <f>ROUND(SUMIF('EEG-Umlage-EV'!B:B,$A5274,'EEG-Umlage-EV'!D:D),2)</f>
        <v>0</v>
      </c>
      <c r="T5274" s="327"/>
    </row>
    <row r="5275" spans="1:20" x14ac:dyDescent="0.25">
      <c r="A5275" s="127" t="s">
        <v>6424</v>
      </c>
      <c r="D5275" s="125" t="s">
        <v>6442</v>
      </c>
      <c r="I5275" s="126"/>
      <c r="J5275" s="378"/>
      <c r="K5275" s="323">
        <f>ROUND(SUMIF('EEG-Umlage-EV'!$B:$B,$A5275,'EEG-Umlage-EV'!C:C),3)</f>
        <v>0</v>
      </c>
      <c r="L5275" s="324">
        <f>ROUND(SUMIF('EEG-Umlage-EV'!B:B,$A5275,'EEG-Umlage-EV'!D:D),2)</f>
        <v>0</v>
      </c>
    </row>
    <row r="5276" spans="1:20" x14ac:dyDescent="0.25">
      <c r="A5276" s="127" t="s">
        <v>6425</v>
      </c>
      <c r="D5276" s="125" t="s">
        <v>6442</v>
      </c>
      <c r="I5276" s="126"/>
      <c r="J5276" s="378"/>
      <c r="K5276" s="323">
        <f>ROUND(SUMIF('EEG-Umlage-EV'!$B:$B,$A5276,'EEG-Umlage-EV'!C:C),3)</f>
        <v>0</v>
      </c>
      <c r="L5276" s="324">
        <f>ROUND(SUMIF('EEG-Umlage-EV'!B:B,$A5276,'EEG-Umlage-EV'!D:D),2)</f>
        <v>0</v>
      </c>
    </row>
    <row r="5277" spans="1:20" x14ac:dyDescent="0.25">
      <c r="A5277" s="127" t="s">
        <v>6426</v>
      </c>
      <c r="D5277" s="125" t="s">
        <v>6434</v>
      </c>
      <c r="I5277" s="126"/>
      <c r="K5277" s="323">
        <f>ROUND(SUMIF('EEG-Umlage-EV'!$B:$B,$A5277,'EEG-Umlage-EV'!C:C),3)</f>
        <v>0</v>
      </c>
      <c r="L5277" s="324">
        <f>ROUND(SUMIF('EEG-Umlage-EV'!B:B,$A5277,'EEG-Umlage-EV'!D:D),2)</f>
        <v>0</v>
      </c>
    </row>
    <row r="5278" spans="1:20" x14ac:dyDescent="0.25">
      <c r="A5278" s="127" t="s">
        <v>6427</v>
      </c>
      <c r="D5278" s="125" t="s">
        <v>6435</v>
      </c>
      <c r="I5278" s="126"/>
      <c r="K5278" s="323">
        <f>ROUND(SUMIF('EEG-Umlage-EV'!$B:$B,$A5278,'EEG-Umlage-EV'!C:C),3)</f>
        <v>0</v>
      </c>
      <c r="L5278" s="324">
        <f>ROUND(SUMIF('EEG-Umlage-EV'!B:B,$A5278,'EEG-Umlage-EV'!D:D),2)</f>
        <v>0</v>
      </c>
    </row>
    <row r="5279" spans="1:20" x14ac:dyDescent="0.25">
      <c r="A5279" s="127" t="s">
        <v>6428</v>
      </c>
      <c r="D5279" s="125" t="s">
        <v>6436</v>
      </c>
      <c r="I5279" s="126"/>
      <c r="L5279" s="324">
        <f>ROUND(SUMIF('EEG-Umlage-EV'!B:B,$A5279,'EEG-Umlage-EV'!D:D),2)</f>
        <v>0</v>
      </c>
    </row>
    <row r="5280" spans="1:20" x14ac:dyDescent="0.25">
      <c r="A5280" s="127" t="s">
        <v>6429</v>
      </c>
      <c r="D5280" s="125" t="s">
        <v>6436</v>
      </c>
      <c r="I5280" s="126"/>
      <c r="L5280" s="324">
        <f>ROUND(SUMIF('EEG-Umlage-EV'!B:B,$A5280,'EEG-Umlage-EV'!D:D),2)</f>
        <v>0</v>
      </c>
    </row>
  </sheetData>
  <sheetProtection sheet="1" objects="1" scenarios="1"/>
  <autoFilter ref="A2:BD5221"/>
  <sortState ref="A1583:AO1999">
    <sortCondition ref="A1583:A1999"/>
  </sortState>
  <hyperlinks>
    <hyperlink ref="BD1" r:id="rId1"/>
  </hyperlinks>
  <pageMargins left="0.70866141732283472" right="0.70866141732283472" top="0.78740157480314965" bottom="0.59055118110236227" header="0.31496062992125984" footer="0.31496062992125984"/>
  <pageSetup paperSize="9" scale="11" fitToHeight="1000" orientation="landscape" r:id="rId2"/>
  <headerFooter alignWithMargins="0"/>
  <customProperties>
    <customPr name="EpmWorksheetKeyString_GUID" r:id="rId3"/>
  </customProperties>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Z4"/>
  <sheetViews>
    <sheetView zoomScaleNormal="100" workbookViewId="0">
      <selection activeCell="A4" sqref="A4"/>
    </sheetView>
  </sheetViews>
  <sheetFormatPr baseColWidth="10" defaultColWidth="11.42578125" defaultRowHeight="12.75" x14ac:dyDescent="0.2"/>
  <cols>
    <col min="1" max="2" width="38.7109375" style="140" customWidth="1"/>
    <col min="3" max="3" width="22.7109375" style="141" customWidth="1"/>
    <col min="4" max="4" width="11.5703125" style="141" bestFit="1" customWidth="1"/>
    <col min="5" max="6" width="31.85546875" style="141" customWidth="1"/>
    <col min="7" max="7" width="10.5703125" style="141" customWidth="1"/>
    <col min="8" max="8" width="11.42578125" style="142"/>
    <col min="9" max="9" width="11.42578125" style="141"/>
    <col min="10" max="10" width="17.7109375" style="141" customWidth="1"/>
    <col min="11" max="11" width="11.7109375" style="141" customWidth="1"/>
    <col min="12" max="12" width="13.42578125" style="144" customWidth="1"/>
    <col min="13" max="13" width="15.140625" style="143" customWidth="1"/>
    <col min="14" max="14" width="16.85546875" style="144" customWidth="1"/>
    <col min="15" max="15" width="17.7109375" style="143" customWidth="1"/>
    <col min="16" max="16" width="12.85546875" style="140" customWidth="1"/>
    <col min="17" max="17" width="13.85546875" style="397" customWidth="1"/>
    <col min="18" max="24" width="11.42578125" style="140"/>
    <col min="25" max="25" width="12.140625" style="140" customWidth="1"/>
    <col min="26" max="26" width="11.42578125" style="140"/>
    <col min="27" max="16384" width="11.42578125" style="13"/>
  </cols>
  <sheetData>
    <row r="1" spans="1:26" s="4" customFormat="1" ht="22.5" customHeight="1" thickBot="1" x14ac:dyDescent="0.25">
      <c r="A1" s="461" t="s">
        <v>1491</v>
      </c>
      <c r="B1" s="462">
        <f>Deckblatt!B9</f>
        <v>0</v>
      </c>
      <c r="C1" s="463" t="s">
        <v>3993</v>
      </c>
      <c r="D1" s="462" t="str">
        <f>Deckblatt!B10&amp;"-0"&amp;Deckblatt!B11</f>
        <v>-0</v>
      </c>
      <c r="E1" s="251"/>
      <c r="F1" s="241"/>
      <c r="G1" s="241"/>
      <c r="H1" s="241"/>
      <c r="I1" s="3"/>
      <c r="J1" s="242"/>
      <c r="K1" s="242"/>
      <c r="L1" s="242"/>
      <c r="M1" s="242"/>
      <c r="N1" s="242"/>
      <c r="O1" s="242"/>
      <c r="P1" s="242"/>
      <c r="Q1" s="392"/>
      <c r="R1" s="391"/>
      <c r="S1" s="391"/>
      <c r="T1" s="391"/>
      <c r="U1" s="391"/>
      <c r="V1" s="392"/>
      <c r="W1" s="413"/>
      <c r="X1" s="391"/>
      <c r="Y1" s="391"/>
      <c r="Z1" s="392"/>
    </row>
    <row r="2" spans="1:26" s="7" customFormat="1" ht="34.5" customHeight="1" thickBot="1" x14ac:dyDescent="0.25">
      <c r="A2" s="243" t="s">
        <v>1173</v>
      </c>
      <c r="B2" s="5"/>
      <c r="C2" s="259" t="s">
        <v>1174</v>
      </c>
      <c r="D2" s="260"/>
      <c r="E2" s="260"/>
      <c r="F2" s="260"/>
      <c r="G2" s="261"/>
      <c r="H2" s="251" t="s">
        <v>735</v>
      </c>
      <c r="I2" s="241"/>
      <c r="J2" s="241"/>
      <c r="K2" s="241"/>
      <c r="L2" s="241"/>
      <c r="M2" s="241"/>
      <c r="N2" s="241"/>
      <c r="O2" s="6"/>
      <c r="P2" s="253"/>
      <c r="Q2" s="393"/>
      <c r="R2" s="539" t="s">
        <v>6877</v>
      </c>
      <c r="S2" s="540"/>
      <c r="T2" s="540"/>
      <c r="U2" s="540"/>
      <c r="V2" s="541"/>
      <c r="W2" s="539" t="s">
        <v>6843</v>
      </c>
      <c r="X2" s="540"/>
      <c r="Y2" s="540"/>
      <c r="Z2" s="541"/>
    </row>
    <row r="3" spans="1:26" s="8" customFormat="1" ht="90.75" thickBot="1" x14ac:dyDescent="0.25">
      <c r="A3" s="234" t="s">
        <v>1178</v>
      </c>
      <c r="B3" s="234" t="s">
        <v>6884</v>
      </c>
      <c r="C3" s="234" t="s">
        <v>2075</v>
      </c>
      <c r="D3" s="235" t="s">
        <v>736</v>
      </c>
      <c r="E3" s="236" t="s">
        <v>737</v>
      </c>
      <c r="F3" s="316" t="s">
        <v>5951</v>
      </c>
      <c r="G3" s="237" t="s">
        <v>6886</v>
      </c>
      <c r="H3" s="238" t="s">
        <v>6888</v>
      </c>
      <c r="I3" s="238" t="s">
        <v>6743</v>
      </c>
      <c r="J3" s="236" t="s">
        <v>2035</v>
      </c>
      <c r="K3" s="239" t="s">
        <v>2071</v>
      </c>
      <c r="L3" s="239" t="s">
        <v>3990</v>
      </c>
      <c r="M3" s="239" t="s">
        <v>3991</v>
      </c>
      <c r="N3" s="239" t="s">
        <v>6893</v>
      </c>
      <c r="O3" s="240" t="s">
        <v>3992</v>
      </c>
      <c r="P3" s="240" t="s">
        <v>6895</v>
      </c>
      <c r="Q3" s="396" t="s">
        <v>7055</v>
      </c>
      <c r="R3" s="394" t="s">
        <v>6869</v>
      </c>
      <c r="S3" s="395" t="s">
        <v>6870</v>
      </c>
      <c r="T3" s="394" t="s">
        <v>6726</v>
      </c>
      <c r="U3" s="398" t="s">
        <v>6727</v>
      </c>
      <c r="V3" s="399" t="s">
        <v>6728</v>
      </c>
      <c r="W3" s="414" t="s">
        <v>6896</v>
      </c>
      <c r="X3" s="395" t="s">
        <v>6897</v>
      </c>
      <c r="Y3" s="394" t="s">
        <v>6898</v>
      </c>
      <c r="Z3" s="396" t="s">
        <v>6851</v>
      </c>
    </row>
    <row r="4" spans="1:26" x14ac:dyDescent="0.2">
      <c r="Q4" s="140"/>
    </row>
  </sheetData>
  <sheetProtection sheet="1" formatColumns="0" insertRows="0" deleteRows="0" sort="0" autoFilter="0"/>
  <mergeCells count="2">
    <mergeCell ref="R2:V2"/>
    <mergeCell ref="W2:Z2"/>
  </mergeCells>
  <phoneticPr fontId="6" type="noConversion"/>
  <pageMargins left="0.78740157499999996" right="0.78740157499999996" top="0.984251969" bottom="0.984251969" header="0.4921259845" footer="0.4921259845"/>
  <pageSetup paperSize="9" scale="24" fitToHeight="0" orientation="landscape" r:id="rId1"/>
  <headerFooter alignWithMargins="0"/>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
  <sheetViews>
    <sheetView workbookViewId="0">
      <selection activeCell="G36" sqref="G36"/>
    </sheetView>
  </sheetViews>
  <sheetFormatPr baseColWidth="10" defaultColWidth="11.42578125" defaultRowHeight="12.75" x14ac:dyDescent="0.2"/>
  <cols>
    <col min="1" max="2" width="38.7109375" style="140" customWidth="1"/>
    <col min="3" max="3" width="22.7109375" style="141" customWidth="1"/>
    <col min="4" max="4" width="11.5703125" style="141" bestFit="1" customWidth="1"/>
    <col min="5" max="6" width="31.85546875" style="141" customWidth="1"/>
    <col min="7" max="7" width="10.5703125" style="141" customWidth="1"/>
    <col min="8" max="8" width="11.42578125" style="142"/>
    <col min="9" max="9" width="11.42578125" style="141"/>
    <col min="10" max="10" width="17.42578125" style="141" customWidth="1"/>
    <col min="11" max="11" width="11.7109375" style="141" customWidth="1"/>
    <col min="12" max="12" width="13.42578125" style="144" customWidth="1"/>
    <col min="13" max="13" width="15.140625" style="143" customWidth="1"/>
    <col min="14" max="14" width="16.85546875" style="144" customWidth="1"/>
    <col min="15" max="15" width="17.7109375" style="143" customWidth="1"/>
    <col min="16" max="19" width="11.42578125" style="140"/>
    <col min="20" max="16384" width="11.42578125" style="246"/>
  </cols>
  <sheetData>
    <row r="1" spans="1:19" s="4" customFormat="1" ht="22.5" customHeight="1" thickBot="1" x14ac:dyDescent="0.25">
      <c r="A1" s="461" t="s">
        <v>1491</v>
      </c>
      <c r="B1" s="462">
        <f>Deckblatt!B9</f>
        <v>0</v>
      </c>
      <c r="C1" s="463" t="s">
        <v>3993</v>
      </c>
      <c r="D1" s="462" t="str">
        <f>Deckblatt!B10&amp;"-0"&amp;Deckblatt!B11</f>
        <v>-0</v>
      </c>
      <c r="E1" s="251"/>
      <c r="F1" s="241"/>
      <c r="G1" s="241"/>
      <c r="H1" s="241"/>
      <c r="I1" s="3"/>
      <c r="J1" s="242"/>
      <c r="K1" s="242"/>
      <c r="L1" s="242"/>
      <c r="M1" s="242"/>
      <c r="N1" s="242"/>
      <c r="O1" s="242"/>
      <c r="P1" s="413"/>
      <c r="Q1" s="391"/>
      <c r="R1" s="391"/>
      <c r="S1" s="392"/>
    </row>
    <row r="2" spans="1:19" s="7" customFormat="1" ht="34.5" customHeight="1" thickBot="1" x14ac:dyDescent="0.25">
      <c r="A2" s="243" t="s">
        <v>1173</v>
      </c>
      <c r="B2" s="5"/>
      <c r="C2" s="259" t="s">
        <v>1174</v>
      </c>
      <c r="D2" s="260"/>
      <c r="E2" s="260"/>
      <c r="F2" s="260"/>
      <c r="G2" s="261"/>
      <c r="H2" s="251" t="s">
        <v>735</v>
      </c>
      <c r="I2" s="241"/>
      <c r="J2" s="241"/>
      <c r="K2" s="241"/>
      <c r="L2" s="241"/>
      <c r="M2" s="241"/>
      <c r="N2" s="241"/>
      <c r="O2" s="6"/>
      <c r="P2" s="539" t="s">
        <v>6843</v>
      </c>
      <c r="Q2" s="540"/>
      <c r="R2" s="540"/>
      <c r="S2" s="541"/>
    </row>
    <row r="3" spans="1:19" s="8" customFormat="1" ht="68.25" customHeight="1" thickBot="1" x14ac:dyDescent="0.25">
      <c r="A3" s="234" t="s">
        <v>6882</v>
      </c>
      <c r="B3" s="234" t="str">
        <f>'EEG-Anlagenstammdaten'!B3</f>
        <v>Marktstammdatenregisternummer
(optional)</v>
      </c>
      <c r="C3" s="234" t="str">
        <f>'EEG-Anlagenstammdaten'!C3</f>
        <v>Ort / Gemarkung</v>
      </c>
      <c r="D3" s="234" t="str">
        <f>'EEG-Anlagenstammdaten'!D3</f>
        <v>PLZ</v>
      </c>
      <c r="E3" s="234" t="str">
        <f>'EEG-Anlagenstammdaten'!E3</f>
        <v>Straße / Flurstück</v>
      </c>
      <c r="F3" s="234" t="str">
        <f>'EEG-Anlagenstammdaten'!F3</f>
        <v>Gemeindeschlüssel</v>
      </c>
      <c r="G3" s="234" t="str">
        <f>'EEG-Anlagenstammdaten'!G3</f>
        <v>Bundesland</v>
      </c>
      <c r="H3" s="234" t="str">
        <f>'EEG-Anlagenstammdaten'!H3</f>
        <v>Installierte Leistung</v>
      </c>
      <c r="I3" s="234" t="str">
        <f>'EEG-Anlagenstammdaten'!I3</f>
        <v>Messtyp</v>
      </c>
      <c r="J3" s="234" t="str">
        <f>'EEG-Anlagenstammdaten'!J3</f>
        <v>Einspeisespannungsebene</v>
      </c>
      <c r="K3" s="239" t="s">
        <v>5950</v>
      </c>
      <c r="L3" s="234" t="str">
        <f>'EEG-Anlagenstammdaten'!L3</f>
        <v>Inbetriebnahmedatum</v>
      </c>
      <c r="M3" s="234" t="str">
        <f>'EEG-Anlagenstammdaten'!M3</f>
        <v>Außerbetriebnahmedatum</v>
      </c>
      <c r="N3" s="234" t="str">
        <f>'EEG-Anlagenstammdaten'!N3</f>
        <v>Netzzugangs
datum</v>
      </c>
      <c r="O3" s="234" t="str">
        <f>'EEG-Anlagenstammdaten'!O3</f>
        <v>Netzabgangsdatum</v>
      </c>
      <c r="P3" s="414" t="str">
        <f>'EEG-Anlagenstammdaten'!W3</f>
        <v>Speicher
name</v>
      </c>
      <c r="Q3" s="414" t="str">
        <f>'EEG-Anlagenstammdaten'!X3</f>
        <v>nutzbare Speicher
kapazität</v>
      </c>
      <c r="R3" s="414" t="str">
        <f>'EEG-Anlagenstammdaten'!Y3</f>
        <v xml:space="preserve">Bruttoleistung 
</v>
      </c>
      <c r="S3" s="396" t="str">
        <f>'EEG-Anlagenstammdaten'!Z3</f>
        <v>Verwendung</v>
      </c>
    </row>
  </sheetData>
  <sheetProtection sheet="1" formatColumns="0" insertRows="0" deleteRows="0" sort="0" autoFilter="0"/>
  <autoFilter ref="A3:O3"/>
  <mergeCells count="1">
    <mergeCell ref="P2:S2"/>
  </mergeCells>
  <pageMargins left="0.78740157499999996" right="0.78740157499999996" top="0.984251969" bottom="0.984251969" header="0.4921259845" footer="0.4921259845"/>
  <pageSetup paperSize="9" scale="37" fitToHeight="0" orientation="landscape" r:id="rId1"/>
  <headerFooter alignWithMargins="0"/>
  <customProperties>
    <customPr name="EpmWorksheetKeyString_GUID" r:id="rId2"/>
  </customPropertie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24</vt:i4>
      </vt:variant>
    </vt:vector>
  </HeadingPairs>
  <TitlesOfParts>
    <vt:vector size="40" baseType="lpstr">
      <vt:lpstr>Deckblatt</vt:lpstr>
      <vt:lpstr>Datendefinition</vt:lpstr>
      <vt:lpstr>Übersicht_VGT</vt:lpstr>
      <vt:lpstr>Übersicht_DV</vt:lpstr>
      <vt:lpstr>VNNE</vt:lpstr>
      <vt:lpstr>EEG-Umlage EV</vt:lpstr>
      <vt:lpstr>Kategorien</vt:lpstr>
      <vt:lpstr>EEG-Anlagenstammdaten</vt:lpstr>
      <vt:lpstr>KWKKONV-Anlagenstammdaten</vt:lpstr>
      <vt:lpstr>VGT-Bewegungsdaten</vt:lpstr>
      <vt:lpstr>DV-Bewegungsdaten</vt:lpstr>
      <vt:lpstr>MSZ-Bewegungsdaten</vt:lpstr>
      <vt:lpstr>AV-Bewegungsdaten</vt:lpstr>
      <vt:lpstr>vNE-Bewegungsdaten</vt:lpstr>
      <vt:lpstr>Tabelle1</vt:lpstr>
      <vt:lpstr>EEG-Umlage-EV</vt:lpstr>
      <vt:lpstr>_VGT1</vt:lpstr>
      <vt:lpstr>Diff_BIO</vt:lpstr>
      <vt:lpstr>Diff_GAS</vt:lpstr>
      <vt:lpstr>Diff_GEO</vt:lpstr>
      <vt:lpstr>Diff_SOL</vt:lpstr>
      <vt:lpstr>Diff_WAS</vt:lpstr>
      <vt:lpstr>Diff_WIN</vt:lpstr>
      <vt:lpstr>'AV-Bewegungsdaten'!Druckbereich</vt:lpstr>
      <vt:lpstr>Deckblatt!Druckbereich</vt:lpstr>
      <vt:lpstr>'DV-Bewegungsdaten'!Druckbereich</vt:lpstr>
      <vt:lpstr>'EEG-Anlagenstammdaten'!Druckbereich</vt:lpstr>
      <vt:lpstr>'EEG-Umlage-EV'!Druckbereich</vt:lpstr>
      <vt:lpstr>'KWKKONV-Anlagenstammdaten'!Druckbereich</vt:lpstr>
      <vt:lpstr>'MSZ-Bewegungsdaten'!Druckbereich</vt:lpstr>
      <vt:lpstr>Übersicht_VGT!Druckbereich</vt:lpstr>
      <vt:lpstr>'VGT-Bewegungsdaten'!Druckbereich</vt:lpstr>
      <vt:lpstr>'vNE-Bewegungsdaten'!Druckbereich</vt:lpstr>
      <vt:lpstr>'EEG-Anlagenstammdaten'!Drucktitel</vt:lpstr>
      <vt:lpstr>'KWKKONV-Anlagenstammdaten'!Drucktitel</vt:lpstr>
      <vt:lpstr>'vNE-Bewegungsdaten'!Drucktitel</vt:lpstr>
      <vt:lpstr>EV_KAT_EEG</vt:lpstr>
      <vt:lpstr>VGT</vt:lpstr>
      <vt:lpstr>VNNE</vt:lpstr>
      <vt:lpstr>W</vt:lpstr>
    </vt:vector>
  </TitlesOfParts>
  <Company>RWE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r358901</dc:creator>
  <cp:lastModifiedBy>Witkowski, Lara Katharina</cp:lastModifiedBy>
  <cp:lastPrinted>2019-12-16T11:53:28Z</cp:lastPrinted>
  <dcterms:created xsi:type="dcterms:W3CDTF">2007-07-26T08:37:45Z</dcterms:created>
  <dcterms:modified xsi:type="dcterms:W3CDTF">2020-09-29T11:29:00Z</dcterms:modified>
</cp:coreProperties>
</file>

<file path=docProps/custom.xml><?xml version="1.0" encoding="utf-8"?>
<Properties xmlns="http://schemas.openxmlformats.org/officeDocument/2006/custom-properties" xmlns:vt="http://schemas.openxmlformats.org/officeDocument/2006/docPropsVTypes"/>
</file>